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66925"/>
  <mc:AlternateContent xmlns:mc="http://schemas.openxmlformats.org/markup-compatibility/2006">
    <mc:Choice Requires="x15">
      <x15ac:absPath xmlns:x15ac="http://schemas.microsoft.com/office/spreadsheetml/2010/11/ac" url="/Users/gauravihome/Documents/Columbia University/AoRa/AI Underwriting Model/Final Template/"/>
    </mc:Choice>
  </mc:AlternateContent>
  <xr:revisionPtr revIDLastSave="0" documentId="8_{FCCC6C64-35B7-F74A-9C00-C0932B3CD388}" xr6:coauthVersionLast="47" xr6:coauthVersionMax="47" xr10:uidLastSave="{00000000-0000-0000-0000-000000000000}"/>
  <bookViews>
    <workbookView xWindow="11620" yWindow="3520" windowWidth="17780" windowHeight="14220" activeTab="1" xr2:uid="{BC1330B4-F909-1C45-BE94-CEA41816D610}"/>
  </bookViews>
  <sheets>
    <sheet name="DISCLAIMER" sheetId="11" state="hidden" r:id="rId1"/>
    <sheet name="Summary" sheetId="6" r:id="rId2"/>
    <sheet name="Budget" sheetId="2" r:id="rId3"/>
    <sheet name="Dashboard" sheetId="21" state="hidden" r:id="rId4"/>
    <sheet name="Multi Family Rent Roll" sheetId="19" r:id="rId5"/>
    <sheet name="Retail Rent Roll" sheetId="18" r:id="rId6"/>
    <sheet name="Inputs" sheetId="1" r:id="rId7"/>
    <sheet name="CF" sheetId="3" r:id="rId8"/>
    <sheet name="CustomCF" sheetId="4" state="hidden" r:id="rId9"/>
    <sheet name="Annual CF" sheetId="5" r:id="rId10"/>
    <sheet name="Draw Schedule &amp; Use of Funds" sheetId="22" state="hidden" r:id="rId11"/>
    <sheet name="Partnership Returns" sheetId="8" r:id="rId12"/>
    <sheet name="Triple Net Zero (2)" sheetId="26" r:id="rId13"/>
    <sheet name="Net Zero + Incentives" sheetId="25" state="hidden" r:id="rId14"/>
    <sheet name="Cashflow Breakdown" sheetId="20" state="hidden" r:id="rId15"/>
    <sheet name="Triple Net Zero" sheetId="24" state="hidden" r:id="rId16"/>
  </sheets>
  <externalReferences>
    <externalReference r:id="rId17"/>
    <externalReference r:id="rId18"/>
  </externalReferences>
  <definedNames>
    <definedName name="_ADR1" localSheetId="14">#REF!</definedName>
    <definedName name="_ADR1">#REF!</definedName>
    <definedName name="_Fill" hidden="1">#REF!</definedName>
    <definedName name="_INC4">#REF!</definedName>
    <definedName name="_INC5">#REF!</definedName>
    <definedName name="_NI1">#REF!</definedName>
    <definedName name="_NI2">#REF!</definedName>
    <definedName name="_OCC1">#REF!</definedName>
    <definedName name="_Table2_In1" hidden="1">#REF!</definedName>
    <definedName name="_Table2_In2" hidden="1">#REF!</definedName>
    <definedName name="_YR1">#REF!</definedName>
    <definedName name="\p" localSheetId="14">#REF!</definedName>
    <definedName name="\p">#REF!</definedName>
    <definedName name="ADRAFTER">#REF!</definedName>
    <definedName name="ADRB4">#REF!</definedName>
    <definedName name="ADRINC">#REF!</definedName>
    <definedName name="BEGADR">#REF!</definedName>
    <definedName name="BEGOCC">#REF!</definedName>
    <definedName name="CHOICE">#REF!</definedName>
    <definedName name="ENDADR">#REF!</definedName>
    <definedName name="ENDOCC">#REF!</definedName>
    <definedName name="FB">#REF!</definedName>
    <definedName name="FIX">#REF!</definedName>
    <definedName name="FOOD1">#REF!</definedName>
    <definedName name="FOOD2">#REF!</definedName>
    <definedName name="HCS">#REF!</definedName>
    <definedName name="INC">#REF!</definedName>
    <definedName name="LOOK1">#REF!</definedName>
    <definedName name="LOOK2">#REF!</definedName>
    <definedName name="LOOK3">#REF!</definedName>
    <definedName name="OCCAFTER">#REF!</definedName>
    <definedName name="OCCB4">#REF!</definedName>
    <definedName name="OCCINC">#REF!</definedName>
    <definedName name="Pref" localSheetId="12">[1]Waterfall!$H$5</definedName>
    <definedName name="Pref">[2]Waterfall!$H$5</definedName>
    <definedName name="Print_Area_MI">#REF!</definedName>
    <definedName name="solver_adj" localSheetId="6" hidden="1">Inputs!$G$7,Inputs!$G$9</definedName>
    <definedName name="solver_cvg" localSheetId="6" hidden="1">0.0001</definedName>
    <definedName name="solver_drv" localSheetId="6" hidden="1">1</definedName>
    <definedName name="solver_eng" localSheetId="6" hidden="1">1</definedName>
    <definedName name="solver_itr" localSheetId="6" hidden="1">2147483647</definedName>
    <definedName name="solver_lhs1" localSheetId="6" hidden="1">Inputs!$G$8</definedName>
    <definedName name="solver_lin" localSheetId="6" hidden="1">2</definedName>
    <definedName name="solver_mip" localSheetId="6" hidden="1">2147483647</definedName>
    <definedName name="solver_mni" localSheetId="6" hidden="1">30</definedName>
    <definedName name="solver_mrt" localSheetId="6" hidden="1">0.075</definedName>
    <definedName name="solver_msl" localSheetId="6" hidden="1">2</definedName>
    <definedName name="solver_neg" localSheetId="6" hidden="1">2</definedName>
    <definedName name="solver_nod" localSheetId="6" hidden="1">2147483647</definedName>
    <definedName name="solver_num" localSheetId="6" hidden="1">1</definedName>
    <definedName name="solver_opt" localSheetId="6" hidden="1">Inputs!$F$24</definedName>
    <definedName name="solver_pre" localSheetId="6" hidden="1">0.000001</definedName>
    <definedName name="solver_rbv" localSheetId="6" hidden="1">1</definedName>
    <definedName name="solver_rel1" localSheetId="6" hidden="1">2</definedName>
    <definedName name="solver_rhs1" localSheetId="6" hidden="1">0.7</definedName>
    <definedName name="solver_rlx" localSheetId="6" hidden="1">2</definedName>
    <definedName name="solver_rsd" localSheetId="6" hidden="1">0</definedName>
    <definedName name="solver_scl" localSheetId="6" hidden="1">1</definedName>
    <definedName name="solver_sho" localSheetId="6" hidden="1">2</definedName>
    <definedName name="solver_ssz" localSheetId="6" hidden="1">100</definedName>
    <definedName name="solver_tim" localSheetId="6" hidden="1">2147483647</definedName>
    <definedName name="solver_tol" localSheetId="6" hidden="1">0.01</definedName>
    <definedName name="solver_typ" localSheetId="6" hidden="1">3</definedName>
    <definedName name="solver_val" localSheetId="6" hidden="1">0</definedName>
    <definedName name="solver_ver" localSheetId="6" hidden="1">2</definedName>
    <definedName name="SPSCH" localSheetId="14">#REF!</definedName>
    <definedName name="SPSCH">#REF!</definedName>
    <definedName name="SPSCH4" localSheetId="14">#REF!</definedName>
    <definedName name="SPSCH4">#REF!</definedName>
    <definedName name="SPSCH5">#REF!</definedName>
    <definedName name="STABADR">#REF!</definedName>
    <definedName name="STABOCC">#REF!</definedName>
    <definedName name="STABYEAR">#REF!</definedName>
    <definedName name="SUPPORT">#REF!</definedName>
    <definedName name="TABLE1">#REF!</definedName>
    <definedName name="TABLE2">#REF!</definedName>
    <definedName name="Unit_Count" localSheetId="12">[1]Summary!$E$16</definedName>
    <definedName name="Unit_Count">[2]Summary!$E$16</definedName>
    <definedName name="wrn.Both._.Outputs." localSheetId="14" hidden="1">{"LTV Output",#N/A,FALSE,"Output";"DCR Output",#N/A,FALSE,"Output"}</definedName>
    <definedName name="wrn.Both._.Outputs." localSheetId="12" hidden="1">{"LTV Output",#N/A,FALSE,"Output";"DCR Output",#N/A,FALSE,"Output"}</definedName>
    <definedName name="wrn.Both._.Outputs." hidden="1">{"LTV Output",#N/A,FALSE,"Output";"DCR Output",#N/A,FALSE,"Output"}</definedName>
    <definedName name="wrn.DCR._.Output." localSheetId="14" hidden="1">{"DCR Output",#N/A,FALSE,"Output"}</definedName>
    <definedName name="wrn.DCR._.Output." localSheetId="12" hidden="1">{"DCR Output",#N/A,FALSE,"Output"}</definedName>
    <definedName name="wrn.DCR._.Output." hidden="1">{"DCR Output",#N/A,FALSE,"Output"}</definedName>
    <definedName name="wrn.Inputs." localSheetId="14" hidden="1">{"Inflation-BaseYear",#N/A,FALSE,"Inputs"}</definedName>
    <definedName name="wrn.Inputs." localSheetId="12" hidden="1">{"Inflation-BaseYear",#N/A,FALSE,"Inputs"}</definedName>
    <definedName name="wrn.Inputs." hidden="1">{"Inflation-BaseYear",#N/A,FALSE,"Inputs"}</definedName>
    <definedName name="wrn.LTV._.Output." localSheetId="14" hidden="1">{"LTV Output",#N/A,FALSE,"Output"}</definedName>
    <definedName name="wrn.LTV._.Output." localSheetId="12" hidden="1">{"LTV Output",#N/A,FALSE,"Output"}</definedName>
    <definedName name="wrn.LTV._.Output." hidden="1">{"LTV Output",#N/A,FALSE,"Output"}</definedName>
    <definedName name="wrn.Output3Column." localSheetId="14" hidden="1">{"Output-3Column",#N/A,FALSE,"Output"}</definedName>
    <definedName name="wrn.Output3Column." localSheetId="12" hidden="1">{"Output-3Column",#N/A,FALSE,"Output"}</definedName>
    <definedName name="wrn.Output3Column." hidden="1">{"Output-3Column",#N/A,FALSE,"Output"}</definedName>
    <definedName name="wrn.OutputAll." localSheetId="14" hidden="1">{"Output-All",#N/A,FALSE,"Output"}</definedName>
    <definedName name="wrn.OutputAll." localSheetId="12" hidden="1">{"Output-All",#N/A,FALSE,"Output"}</definedName>
    <definedName name="wrn.OutputAll." hidden="1">{"Output-All",#N/A,FALSE,"Output"}</definedName>
    <definedName name="wrn.OutputBaseYear." localSheetId="14" hidden="1">{"Output-BaseYear",#N/A,FALSE,"Output"}</definedName>
    <definedName name="wrn.OutputBaseYear." localSheetId="12" hidden="1">{"Output-BaseYear",#N/A,FALSE,"Output"}</definedName>
    <definedName name="wrn.OutputBaseYear." hidden="1">{"Output-BaseYear",#N/A,FALSE,"Output"}</definedName>
    <definedName name="wrn.OutputMin." localSheetId="14" hidden="1">{"Output-Min",#N/A,FALSE,"Output"}</definedName>
    <definedName name="wrn.OutputMin." localSheetId="12" hidden="1">{"Output-Min",#N/A,FALSE,"Output"}</definedName>
    <definedName name="wrn.OutputMin." hidden="1">{"Output-Min",#N/A,FALSE,"Output"}</definedName>
    <definedName name="wrn.OutputPercent." localSheetId="14" hidden="1">{"Output%",#N/A,FALSE,"Output"}</definedName>
    <definedName name="wrn.OutputPercent." localSheetId="12" hidden="1">{"Output%",#N/A,FALSE,"Output"}</definedName>
    <definedName name="wrn.OutputPercent." hidden="1">{"Output%",#N/A,FALSE,"Output"}</definedName>
    <definedName name="YR2TO5">#REF!</definedName>
    <definedName name="YR6TO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1" i="6" l="1"/>
  <c r="C8" i="6"/>
  <c r="C9" i="6"/>
  <c r="C10" i="6"/>
  <c r="C13" i="6"/>
  <c r="C14" i="6"/>
  <c r="I7" i="6"/>
  <c r="I12" i="6"/>
  <c r="I13" i="6"/>
  <c r="I19" i="6"/>
  <c r="E30" i="6"/>
  <c r="C30" i="6"/>
  <c r="R7" i="2"/>
  <c r="AF7" i="2"/>
  <c r="AD7" i="2" s="1"/>
  <c r="AD33" i="2" s="1"/>
  <c r="AD8" i="2"/>
  <c r="L9" i="2"/>
  <c r="P9" i="2"/>
  <c r="AD9" i="2"/>
  <c r="J10" i="2"/>
  <c r="P10" i="2"/>
  <c r="V10" i="2"/>
  <c r="AD10" i="2"/>
  <c r="J11" i="2"/>
  <c r="V11" i="2"/>
  <c r="AD11" i="2"/>
  <c r="J12" i="2"/>
  <c r="P12" i="2"/>
  <c r="V12" i="2"/>
  <c r="AD12" i="2"/>
  <c r="J13" i="2"/>
  <c r="N13" i="2"/>
  <c r="V13" i="2"/>
  <c r="AD13" i="2"/>
  <c r="J14" i="2"/>
  <c r="T14" i="2"/>
  <c r="X14" i="2"/>
  <c r="AB14" i="2"/>
  <c r="AB7" i="2" s="1"/>
  <c r="AD14" i="2"/>
  <c r="J15" i="2"/>
  <c r="V15" i="2"/>
  <c r="AD15" i="2"/>
  <c r="J16" i="2"/>
  <c r="T16" i="2"/>
  <c r="X16" i="2"/>
  <c r="AB16" i="2"/>
  <c r="AD16" i="2"/>
  <c r="J17" i="2"/>
  <c r="T17" i="2"/>
  <c r="X17" i="2"/>
  <c r="AB17" i="2"/>
  <c r="AD17" i="2"/>
  <c r="J18" i="2"/>
  <c r="T18" i="2"/>
  <c r="T7" i="2" s="1"/>
  <c r="X18" i="2"/>
  <c r="AB18" i="2"/>
  <c r="AD18" i="2"/>
  <c r="J19" i="2"/>
  <c r="T19" i="2"/>
  <c r="X19" i="2"/>
  <c r="AB19" i="2"/>
  <c r="AD19" i="2"/>
  <c r="J20" i="2"/>
  <c r="T20" i="2"/>
  <c r="X20" i="2"/>
  <c r="X7" i="2" s="1"/>
  <c r="AB20" i="2"/>
  <c r="AD20" i="2"/>
  <c r="J21" i="2"/>
  <c r="T21" i="2"/>
  <c r="X21" i="2"/>
  <c r="AB21" i="2"/>
  <c r="AD21" i="2"/>
  <c r="J22" i="2"/>
  <c r="AD22" i="2"/>
  <c r="J23" i="2"/>
  <c r="AD23" i="2"/>
  <c r="J24" i="2"/>
  <c r="AD24" i="2"/>
  <c r="J25" i="2"/>
  <c r="P25" i="2"/>
  <c r="AD25" i="2"/>
  <c r="J26" i="2"/>
  <c r="AD26" i="2"/>
  <c r="J27" i="2"/>
  <c r="R27" i="2"/>
  <c r="V27" i="2"/>
  <c r="AD27" i="2"/>
  <c r="J28" i="2"/>
  <c r="R28" i="2"/>
  <c r="V28" i="2"/>
  <c r="AD28" i="2"/>
  <c r="J29" i="2"/>
  <c r="R29" i="2"/>
  <c r="V29" i="2"/>
  <c r="AD29" i="2"/>
  <c r="J30" i="2"/>
  <c r="R30" i="2"/>
  <c r="V30" i="2"/>
  <c r="Z30" i="2"/>
  <c r="AD30" i="2"/>
  <c r="J31" i="2"/>
  <c r="R31" i="2"/>
  <c r="V31" i="2"/>
  <c r="Z31" i="2"/>
  <c r="AD31" i="2"/>
  <c r="J32" i="2"/>
  <c r="R32" i="2"/>
  <c r="V32" i="2"/>
  <c r="Z32" i="2"/>
  <c r="AD32" i="2"/>
  <c r="D7" i="26"/>
  <c r="E40" i="26" s="1"/>
  <c r="H7" i="26"/>
  <c r="J7" i="26"/>
  <c r="M40" i="26" s="1"/>
  <c r="L7" i="26"/>
  <c r="N7" i="26"/>
  <c r="D8" i="26"/>
  <c r="J8" i="26"/>
  <c r="N8" i="26"/>
  <c r="D9" i="26"/>
  <c r="J9" i="26"/>
  <c r="N9" i="26"/>
  <c r="D10" i="26"/>
  <c r="J10" i="26"/>
  <c r="N10" i="26"/>
  <c r="D11" i="26"/>
  <c r="J11" i="26"/>
  <c r="N11" i="26"/>
  <c r="D12" i="26"/>
  <c r="J12" i="26"/>
  <c r="N12" i="26"/>
  <c r="D13" i="26"/>
  <c r="J13" i="26"/>
  <c r="N13" i="26"/>
  <c r="D14" i="26"/>
  <c r="N14" i="26"/>
  <c r="P14" i="26"/>
  <c r="P8" i="26" s="1"/>
  <c r="D15" i="26"/>
  <c r="N15" i="26"/>
  <c r="D16" i="26"/>
  <c r="N16" i="26"/>
  <c r="D17" i="26"/>
  <c r="J17" i="26"/>
  <c r="N17" i="26"/>
  <c r="D18" i="26"/>
  <c r="N18" i="26"/>
  <c r="D19" i="26"/>
  <c r="N19" i="26"/>
  <c r="D20" i="26"/>
  <c r="N20" i="26"/>
  <c r="D21" i="26"/>
  <c r="J21" i="26"/>
  <c r="N21" i="26"/>
  <c r="D22" i="26"/>
  <c r="N22" i="26"/>
  <c r="D23" i="26"/>
  <c r="N23" i="26"/>
  <c r="D24" i="26"/>
  <c r="N24" i="26"/>
  <c r="D25" i="26"/>
  <c r="N25" i="26"/>
  <c r="D26" i="26"/>
  <c r="J26" i="26"/>
  <c r="N26" i="26"/>
  <c r="D27" i="26"/>
  <c r="J27" i="26"/>
  <c r="N27" i="26"/>
  <c r="D28" i="26"/>
  <c r="J28" i="26"/>
  <c r="N28" i="26"/>
  <c r="D29" i="26"/>
  <c r="J29" i="26"/>
  <c r="N29" i="26"/>
  <c r="D30" i="26"/>
  <c r="J30" i="26"/>
  <c r="N30" i="26"/>
  <c r="D38" i="26"/>
  <c r="J38" i="26"/>
  <c r="N38" i="26"/>
  <c r="D39" i="26"/>
  <c r="J39" i="26"/>
  <c r="N39" i="26"/>
  <c r="C40" i="26"/>
  <c r="I40" i="26"/>
  <c r="C332" i="26" a="1"/>
  <c r="C332" i="26" s="1"/>
  <c r="C333" i="26" a="1"/>
  <c r="C333" i="26" s="1"/>
  <c r="H333" i="26" s="1"/>
  <c r="E333" i="26"/>
  <c r="C334" i="26" a="1"/>
  <c r="C334" i="26" s="1"/>
  <c r="C335" i="26" a="1"/>
  <c r="C335" i="26"/>
  <c r="E335" i="26" s="1"/>
  <c r="C336" i="26" a="1"/>
  <c r="C336" i="26" s="1"/>
  <c r="C337" i="26" a="1"/>
  <c r="C337" i="26" s="1"/>
  <c r="C338" i="26" a="1"/>
  <c r="C338" i="26" s="1"/>
  <c r="E338" i="26" s="1"/>
  <c r="H338" i="26"/>
  <c r="C339" i="26" a="1"/>
  <c r="C339" i="26" s="1"/>
  <c r="C340" i="26" a="1"/>
  <c r="C340" i="26" s="1"/>
  <c r="E340" i="26"/>
  <c r="C341" i="26" a="1"/>
  <c r="C341" i="26" s="1"/>
  <c r="C342" i="26" a="1"/>
  <c r="C342" i="26"/>
  <c r="C343" i="26" a="1"/>
  <c r="C343" i="26" s="1"/>
  <c r="H343" i="26"/>
  <c r="C344" i="26" a="1"/>
  <c r="C344" i="26" s="1"/>
  <c r="C345" i="26" a="1"/>
  <c r="C345" i="26"/>
  <c r="E345" i="26"/>
  <c r="D345" i="26" s="1" a="1"/>
  <c r="D345" i="26" s="1"/>
  <c r="G345" i="26"/>
  <c r="H345" i="26"/>
  <c r="C346" i="26" a="1"/>
  <c r="C346" i="26" s="1"/>
  <c r="C347" i="26" a="1"/>
  <c r="C347" i="26"/>
  <c r="G347" i="26" s="1"/>
  <c r="E347" i="26"/>
  <c r="C348" i="26" a="1"/>
  <c r="C348" i="26" s="1"/>
  <c r="C349" i="26" a="1"/>
  <c r="C349" i="26" s="1"/>
  <c r="C350" i="26" a="1"/>
  <c r="C350" i="26" s="1"/>
  <c r="E350" i="26" s="1"/>
  <c r="H350" i="26"/>
  <c r="C351" i="26" a="1"/>
  <c r="C351" i="26" s="1"/>
  <c r="C352" i="26" a="1"/>
  <c r="C352" i="26" s="1"/>
  <c r="E352" i="26"/>
  <c r="C353" i="26" a="1"/>
  <c r="C353" i="26" s="1"/>
  <c r="C354" i="26" a="1"/>
  <c r="C354" i="26"/>
  <c r="C355" i="26" a="1"/>
  <c r="C355" i="26" s="1"/>
  <c r="H355" i="26"/>
  <c r="C356" i="26" a="1"/>
  <c r="C356" i="26" s="1"/>
  <c r="C357" i="26" a="1"/>
  <c r="C357" i="26"/>
  <c r="E357" i="26"/>
  <c r="G357" i="26"/>
  <c r="H357" i="26"/>
  <c r="C358" i="26" a="1"/>
  <c r="C358" i="26" s="1"/>
  <c r="C359" i="26" a="1"/>
  <c r="C359" i="26"/>
  <c r="G359" i="26" s="1"/>
  <c r="E359" i="26"/>
  <c r="C360" i="26" a="1"/>
  <c r="C360" i="26" s="1"/>
  <c r="C361" i="26" a="1"/>
  <c r="C361" i="26" s="1"/>
  <c r="C362" i="26" a="1"/>
  <c r="C362" i="26" s="1"/>
  <c r="E362" i="26" s="1"/>
  <c r="C363" i="26" a="1"/>
  <c r="C363" i="26" s="1"/>
  <c r="C364" i="26" a="1"/>
  <c r="C364" i="26" s="1"/>
  <c r="H364" i="26" s="1"/>
  <c r="E364" i="26"/>
  <c r="C365" i="26" a="1"/>
  <c r="C365" i="26" s="1"/>
  <c r="C366" i="26" a="1"/>
  <c r="C366" i="26"/>
  <c r="C367" i="26" a="1"/>
  <c r="C367" i="26" s="1"/>
  <c r="H367" i="26"/>
  <c r="C368" i="26" a="1"/>
  <c r="C368" i="26"/>
  <c r="C369" i="26" a="1"/>
  <c r="C369" i="26"/>
  <c r="E369" i="26"/>
  <c r="G369" i="26"/>
  <c r="H369" i="26"/>
  <c r="C370" i="26" a="1"/>
  <c r="C370" i="26" s="1"/>
  <c r="C371" i="26" a="1"/>
  <c r="C371" i="26"/>
  <c r="G371" i="26" s="1"/>
  <c r="E371" i="26"/>
  <c r="C372" i="26" a="1"/>
  <c r="C372" i="26" s="1"/>
  <c r="C373" i="26" a="1"/>
  <c r="C373" i="26"/>
  <c r="C374" i="26" a="1"/>
  <c r="C374" i="26" s="1"/>
  <c r="E374" i="26" s="1"/>
  <c r="C375" i="26" a="1"/>
  <c r="C375" i="26" s="1"/>
  <c r="C376" i="26" a="1"/>
  <c r="C376" i="26"/>
  <c r="E376" i="26"/>
  <c r="G376" i="26"/>
  <c r="H376" i="26"/>
  <c r="C377" i="26" a="1"/>
  <c r="C377" i="26" s="1"/>
  <c r="C378" i="26" a="1"/>
  <c r="C378" i="26"/>
  <c r="C379" i="26" a="1"/>
  <c r="C379" i="26" s="1"/>
  <c r="H379" i="26"/>
  <c r="C380" i="26" a="1"/>
  <c r="C380" i="26" s="1"/>
  <c r="C381" i="26" a="1"/>
  <c r="C381" i="26"/>
  <c r="E381" i="26"/>
  <c r="G381" i="26"/>
  <c r="H381" i="26"/>
  <c r="C382" i="26" a="1"/>
  <c r="C382" i="26" s="1"/>
  <c r="C383" i="26" a="1"/>
  <c r="C383" i="26"/>
  <c r="G383" i="26" s="1"/>
  <c r="E383" i="26"/>
  <c r="C384" i="26" a="1"/>
  <c r="C384" i="26" s="1"/>
  <c r="C385" i="26" a="1"/>
  <c r="C385" i="26"/>
  <c r="C386" i="26" a="1"/>
  <c r="C386" i="26" s="1"/>
  <c r="E386" i="26" s="1"/>
  <c r="C387" i="26" a="1"/>
  <c r="C387" i="26" s="1"/>
  <c r="C388" i="26" a="1"/>
  <c r="C388" i="26"/>
  <c r="D388" i="26"/>
  <c r="E388" i="26"/>
  <c r="D388" i="26" s="1" a="1"/>
  <c r="G388" i="26"/>
  <c r="H388" i="26"/>
  <c r="C389" i="26" a="1"/>
  <c r="C389" i="26" s="1"/>
  <c r="C390" i="26" a="1"/>
  <c r="C390" i="26"/>
  <c r="C391" i="26" a="1"/>
  <c r="C391" i="26" s="1"/>
  <c r="H391" i="26"/>
  <c r="C392" i="26" a="1"/>
  <c r="C392" i="26"/>
  <c r="C393" i="26" a="1"/>
  <c r="C393" i="26"/>
  <c r="E393" i="26"/>
  <c r="G393" i="26"/>
  <c r="H393" i="26"/>
  <c r="C394" i="26" a="1"/>
  <c r="C394" i="26" s="1"/>
  <c r="C395" i="26" a="1"/>
  <c r="C395" i="26"/>
  <c r="G395" i="26" s="1"/>
  <c r="E395" i="26"/>
  <c r="C396" i="26" a="1"/>
  <c r="C396" i="26" s="1"/>
  <c r="C397" i="26" a="1"/>
  <c r="C397" i="26" s="1"/>
  <c r="C398" i="26" a="1"/>
  <c r="C398" i="26" s="1"/>
  <c r="E398" i="26" s="1"/>
  <c r="H398" i="26"/>
  <c r="C399" i="26" a="1"/>
  <c r="C399" i="26" s="1"/>
  <c r="C400" i="26" a="1"/>
  <c r="C400" i="26"/>
  <c r="E400" i="26"/>
  <c r="G400" i="26"/>
  <c r="H400" i="26"/>
  <c r="C401" i="26" a="1"/>
  <c r="C401" i="26" s="1"/>
  <c r="C402" i="26" a="1"/>
  <c r="C402" i="26"/>
  <c r="C403" i="26" a="1"/>
  <c r="C403" i="26" s="1"/>
  <c r="H403" i="26"/>
  <c r="C404" i="26" a="1"/>
  <c r="C404" i="26"/>
  <c r="C405" i="26" a="1"/>
  <c r="C405" i="26"/>
  <c r="E405" i="26"/>
  <c r="D405" i="26" s="1" a="1"/>
  <c r="D405" i="26" s="1"/>
  <c r="G405" i="26"/>
  <c r="H405" i="26"/>
  <c r="C406" i="26" a="1"/>
  <c r="C406" i="26" s="1"/>
  <c r="C407" i="26" a="1"/>
  <c r="C407" i="26"/>
  <c r="H407" i="26" s="1"/>
  <c r="E407" i="26"/>
  <c r="D407" i="26" s="1" a="1"/>
  <c r="D407" i="26" s="1"/>
  <c r="G407" i="26"/>
  <c r="C408" i="26" a="1"/>
  <c r="C408" i="26" s="1"/>
  <c r="C409" i="26" a="1"/>
  <c r="C409" i="26" s="1"/>
  <c r="C410" i="26" a="1"/>
  <c r="C410" i="26" s="1"/>
  <c r="E410" i="26" s="1"/>
  <c r="H410" i="26"/>
  <c r="C411" i="26" a="1"/>
  <c r="C411" i="26"/>
  <c r="C412" i="26" a="1"/>
  <c r="C412" i="26"/>
  <c r="E412" i="26"/>
  <c r="D412" i="26" s="1" a="1"/>
  <c r="D412" i="26" s="1"/>
  <c r="G412" i="26"/>
  <c r="H412" i="26"/>
  <c r="C413" i="26" a="1"/>
  <c r="C413" i="26" s="1"/>
  <c r="C414" i="26" a="1"/>
  <c r="C414" i="26"/>
  <c r="E414" i="26"/>
  <c r="C415" i="26" a="1"/>
  <c r="C415" i="26" s="1"/>
  <c r="H415" i="26"/>
  <c r="C416" i="26" a="1"/>
  <c r="C416" i="26"/>
  <c r="C417" i="26" a="1"/>
  <c r="C417" i="26"/>
  <c r="E417" i="26"/>
  <c r="G417" i="26"/>
  <c r="H417" i="26"/>
  <c r="C418" i="26" a="1"/>
  <c r="C418" i="26" s="1"/>
  <c r="C419" i="26" a="1"/>
  <c r="C419" i="26"/>
  <c r="H419" i="26" s="1"/>
  <c r="E419" i="26"/>
  <c r="D419" i="26" s="1" a="1"/>
  <c r="D419" i="26" s="1"/>
  <c r="G419" i="26"/>
  <c r="C420" i="26" a="1"/>
  <c r="C420" i="26" s="1"/>
  <c r="C421" i="26" a="1"/>
  <c r="C421" i="26"/>
  <c r="C422" i="26" a="1"/>
  <c r="C422" i="26" s="1"/>
  <c r="E422" i="26" s="1"/>
  <c r="G422" i="26"/>
  <c r="C423" i="26" a="1"/>
  <c r="C423" i="26" s="1"/>
  <c r="C424" i="26" a="1"/>
  <c r="C424" i="26"/>
  <c r="E424" i="26"/>
  <c r="G424" i="26"/>
  <c r="H424" i="26"/>
  <c r="C425" i="26" a="1"/>
  <c r="C425" i="26" s="1"/>
  <c r="C426" i="26" a="1"/>
  <c r="C426" i="26"/>
  <c r="C427" i="26" a="1"/>
  <c r="C427" i="26" s="1"/>
  <c r="H427" i="26"/>
  <c r="C428" i="26" a="1"/>
  <c r="C428" i="26" s="1"/>
  <c r="C429" i="26" a="1"/>
  <c r="C429" i="26"/>
  <c r="E429" i="26"/>
  <c r="G429" i="26"/>
  <c r="H429" i="26"/>
  <c r="C430" i="26" a="1"/>
  <c r="C430" i="26" s="1"/>
  <c r="C431" i="26" a="1"/>
  <c r="C431" i="26"/>
  <c r="H431" i="26" s="1"/>
  <c r="C432" i="26" a="1"/>
  <c r="C432" i="26" s="1"/>
  <c r="H432" i="26" s="1"/>
  <c r="C433" i="26" a="1"/>
  <c r="C433" i="26" s="1"/>
  <c r="C434" i="26" a="1"/>
  <c r="C434" i="26" s="1"/>
  <c r="G434" i="26" s="1"/>
  <c r="E434" i="26"/>
  <c r="C435" i="26" a="1"/>
  <c r="C435" i="26" s="1"/>
  <c r="C436" i="26" a="1"/>
  <c r="C436" i="26"/>
  <c r="E436" i="26"/>
  <c r="D436" i="26" s="1" a="1"/>
  <c r="D436" i="26" s="1"/>
  <c r="G436" i="26"/>
  <c r="H436" i="26"/>
  <c r="C437" i="26" a="1"/>
  <c r="C437" i="26" s="1"/>
  <c r="C438" i="26" a="1"/>
  <c r="C438" i="26" s="1"/>
  <c r="C439" i="26" a="1"/>
  <c r="C439" i="26" s="1"/>
  <c r="E439" i="26" s="1"/>
  <c r="G439" i="26"/>
  <c r="C440" i="26" a="1"/>
  <c r="C440" i="26" s="1"/>
  <c r="C441" i="26" a="1"/>
  <c r="C441" i="26" s="1"/>
  <c r="E441" i="26" s="1"/>
  <c r="C442" i="26" a="1"/>
  <c r="C442" i="26" s="1"/>
  <c r="C443" i="26" a="1"/>
  <c r="C443" i="26"/>
  <c r="H443" i="26" s="1"/>
  <c r="G443" i="26"/>
  <c r="C444" i="26" a="1"/>
  <c r="C444" i="26" s="1"/>
  <c r="C445" i="26" a="1"/>
  <c r="C445" i="26"/>
  <c r="C446" i="26" a="1"/>
  <c r="C446" i="26" s="1"/>
  <c r="G446" i="26" s="1"/>
  <c r="E446" i="26"/>
  <c r="H446" i="26"/>
  <c r="C447" i="26" a="1"/>
  <c r="C447" i="26"/>
  <c r="C448" i="26" a="1"/>
  <c r="C448" i="26"/>
  <c r="E448" i="26"/>
  <c r="D448" i="26" s="1" a="1"/>
  <c r="D448" i="26" s="1"/>
  <c r="G448" i="26"/>
  <c r="H448" i="26"/>
  <c r="C449" i="26" a="1"/>
  <c r="C449" i="26" s="1"/>
  <c r="C450" i="26" a="1"/>
  <c r="C450" i="26"/>
  <c r="H450" i="26" s="1"/>
  <c r="E450" i="26"/>
  <c r="D450" i="26" s="1" a="1"/>
  <c r="D450" i="26" s="1"/>
  <c r="G450" i="26"/>
  <c r="C451" i="26" a="1"/>
  <c r="C451" i="26" s="1"/>
  <c r="E451" i="26" s="1"/>
  <c r="G451" i="26"/>
  <c r="H451" i="26"/>
  <c r="C452" i="26" a="1"/>
  <c r="C452" i="26" s="1"/>
  <c r="C453" i="26" a="1"/>
  <c r="C453" i="26"/>
  <c r="E453" i="26"/>
  <c r="D453" i="26" s="1" a="1"/>
  <c r="D453" i="26" s="1"/>
  <c r="G453" i="26"/>
  <c r="H453" i="26"/>
  <c r="C454" i="26" a="1"/>
  <c r="C454" i="26" s="1"/>
  <c r="C455" i="26" a="1"/>
  <c r="C455" i="26"/>
  <c r="E455" i="26"/>
  <c r="D455" i="26" s="1" a="1"/>
  <c r="D455" i="26" s="1"/>
  <c r="G455" i="26"/>
  <c r="H455" i="26"/>
  <c r="C456" i="26" a="1"/>
  <c r="C456" i="26" s="1"/>
  <c r="H456" i="26" s="1"/>
  <c r="C457" i="26" a="1"/>
  <c r="C457" i="26"/>
  <c r="H457" i="26" s="1"/>
  <c r="G457" i="26"/>
  <c r="C458" i="26" a="1"/>
  <c r="C458" i="26" s="1"/>
  <c r="E458" i="26"/>
  <c r="G458" i="26"/>
  <c r="H458" i="26"/>
  <c r="C459" i="26" a="1"/>
  <c r="C459" i="26" s="1"/>
  <c r="C460" i="26" a="1"/>
  <c r="C460" i="26"/>
  <c r="E460" i="26"/>
  <c r="G460" i="26"/>
  <c r="D460" i="26" s="1" a="1"/>
  <c r="D460" i="26" s="1"/>
  <c r="H460" i="26"/>
  <c r="C461" i="26" a="1"/>
  <c r="C461" i="26"/>
  <c r="C462" i="26" a="1"/>
  <c r="C462" i="26" s="1"/>
  <c r="C463" i="26" a="1"/>
  <c r="C463" i="26" s="1"/>
  <c r="E463" i="26" s="1"/>
  <c r="G463" i="26"/>
  <c r="H463" i="26"/>
  <c r="C464" i="26" a="1"/>
  <c r="C464" i="26"/>
  <c r="E464" i="26" s="1"/>
  <c r="C465" i="26" a="1"/>
  <c r="C465" i="26"/>
  <c r="E465" i="26"/>
  <c r="G465" i="26"/>
  <c r="H465" i="26"/>
  <c r="C466" i="26" a="1"/>
  <c r="C466" i="26"/>
  <c r="C467" i="26" a="1"/>
  <c r="C467" i="26"/>
  <c r="E467" i="26"/>
  <c r="D467" i="26" s="1" a="1"/>
  <c r="D467" i="26" s="1"/>
  <c r="G467" i="26"/>
  <c r="H467" i="26"/>
  <c r="C468" i="26" a="1"/>
  <c r="C468" i="26" s="1"/>
  <c r="H468" i="26"/>
  <c r="C469" i="26" a="1"/>
  <c r="C469" i="26"/>
  <c r="H469" i="26" s="1"/>
  <c r="C470" i="26" a="1"/>
  <c r="C470" i="26" s="1"/>
  <c r="G470" i="26" s="1"/>
  <c r="E470" i="26"/>
  <c r="H470" i="26"/>
  <c r="C471" i="26" a="1"/>
  <c r="C471" i="26"/>
  <c r="C472" i="26" a="1"/>
  <c r="C472" i="26"/>
  <c r="E472" i="26"/>
  <c r="D472" i="26" s="1" a="1"/>
  <c r="D472" i="26" s="1"/>
  <c r="G472" i="26"/>
  <c r="H472" i="26"/>
  <c r="C473" i="26" a="1"/>
  <c r="C473" i="26" s="1"/>
  <c r="C474" i="26" a="1"/>
  <c r="C474" i="26" s="1"/>
  <c r="C475" i="26" a="1"/>
  <c r="C475" i="26" s="1"/>
  <c r="E475" i="26" s="1"/>
  <c r="G475" i="26"/>
  <c r="L7" i="2" l="1"/>
  <c r="J7" i="2" s="1"/>
  <c r="E459" i="26"/>
  <c r="G459" i="26"/>
  <c r="H459" i="26"/>
  <c r="E433" i="26"/>
  <c r="D433" i="26" s="1" a="1"/>
  <c r="D433" i="26" s="1"/>
  <c r="G433" i="26"/>
  <c r="H433" i="26"/>
  <c r="G438" i="26"/>
  <c r="H438" i="26"/>
  <c r="E438" i="26"/>
  <c r="E462" i="26"/>
  <c r="G462" i="26"/>
  <c r="H462" i="26"/>
  <c r="E454" i="26"/>
  <c r="D454" i="26" s="1" a="1"/>
  <c r="D454" i="26" s="1"/>
  <c r="G454" i="26"/>
  <c r="H454" i="26"/>
  <c r="E409" i="26"/>
  <c r="G409" i="26"/>
  <c r="H409" i="26"/>
  <c r="G474" i="26"/>
  <c r="H474" i="26"/>
  <c r="E474" i="26"/>
  <c r="D474" i="26" s="1" a="1"/>
  <c r="D474" i="26" s="1"/>
  <c r="E337" i="26"/>
  <c r="G337" i="26"/>
  <c r="H337" i="26"/>
  <c r="E473" i="26"/>
  <c r="D473" i="26" s="1" a="1"/>
  <c r="D473" i="26" s="1"/>
  <c r="G473" i="26"/>
  <c r="H473" i="26"/>
  <c r="E452" i="26"/>
  <c r="G452" i="26"/>
  <c r="H452" i="26"/>
  <c r="E435" i="26"/>
  <c r="G435" i="26"/>
  <c r="H435" i="26"/>
  <c r="E423" i="26"/>
  <c r="G423" i="26"/>
  <c r="H423" i="26"/>
  <c r="E397" i="26"/>
  <c r="D397" i="26" s="1" a="1"/>
  <c r="D397" i="26" s="1"/>
  <c r="G397" i="26"/>
  <c r="H397" i="26"/>
  <c r="E349" i="26"/>
  <c r="G349" i="26"/>
  <c r="H349" i="26"/>
  <c r="E428" i="26"/>
  <c r="D428" i="26" s="1" a="1"/>
  <c r="D428" i="26" s="1"/>
  <c r="G428" i="26"/>
  <c r="H428" i="26"/>
  <c r="E440" i="26"/>
  <c r="D440" i="26" s="1" a="1"/>
  <c r="D440" i="26" s="1"/>
  <c r="G440" i="26"/>
  <c r="H440" i="26"/>
  <c r="E380" i="26"/>
  <c r="G380" i="26"/>
  <c r="H380" i="26"/>
  <c r="E361" i="26"/>
  <c r="G361" i="26"/>
  <c r="H361" i="26"/>
  <c r="E461" i="26"/>
  <c r="G461" i="26"/>
  <c r="H461" i="26"/>
  <c r="E444" i="26"/>
  <c r="G444" i="26"/>
  <c r="D458" i="26" a="1"/>
  <c r="D458" i="26" s="1"/>
  <c r="E404" i="26"/>
  <c r="D404" i="26" s="1" a="1"/>
  <c r="D404" i="26" s="1"/>
  <c r="G404" i="26"/>
  <c r="H404" i="26"/>
  <c r="H374" i="26"/>
  <c r="E370" i="26"/>
  <c r="D370" i="26" s="1" a="1"/>
  <c r="D370" i="26" s="1"/>
  <c r="G370" i="26"/>
  <c r="H370" i="26"/>
  <c r="E366" i="26"/>
  <c r="G366" i="26"/>
  <c r="H366" i="26"/>
  <c r="J18" i="26"/>
  <c r="E468" i="26"/>
  <c r="D468" i="26" s="1" a="1"/>
  <c r="D468" i="26" s="1"/>
  <c r="G468" i="26"/>
  <c r="D463" i="26" a="1"/>
  <c r="D463" i="26" s="1"/>
  <c r="H439" i="26"/>
  <c r="H422" i="26"/>
  <c r="D422" i="26" s="1" a="1"/>
  <c r="D422" i="26" s="1"/>
  <c r="G415" i="26"/>
  <c r="E415" i="26"/>
  <c r="D415" i="26" s="1" a="1"/>
  <c r="D415" i="26" s="1"/>
  <c r="G391" i="26"/>
  <c r="E391" i="26"/>
  <c r="D391" i="26" s="1" a="1"/>
  <c r="D391" i="26" s="1"/>
  <c r="E387" i="26"/>
  <c r="G387" i="26"/>
  <c r="H387" i="26"/>
  <c r="G374" i="26"/>
  <c r="D374" i="26" s="1" a="1"/>
  <c r="D374" i="26" s="1"/>
  <c r="E360" i="26"/>
  <c r="G360" i="26"/>
  <c r="H360" i="26"/>
  <c r="E356" i="26"/>
  <c r="D356" i="26" s="1" a="1"/>
  <c r="D356" i="26" s="1"/>
  <c r="G356" i="26"/>
  <c r="H356" i="26"/>
  <c r="G350" i="26"/>
  <c r="D350" i="26" s="1" a="1"/>
  <c r="D350" i="26" s="1"/>
  <c r="E471" i="26"/>
  <c r="D471" i="26" s="1" a="1"/>
  <c r="D471" i="26" s="1"/>
  <c r="G471" i="26"/>
  <c r="H471" i="26"/>
  <c r="D465" i="26" a="1"/>
  <c r="D465" i="26" s="1"/>
  <c r="D446" i="26" a="1"/>
  <c r="D446" i="26" s="1"/>
  <c r="D429" i="26" a="1"/>
  <c r="D429" i="26" s="1"/>
  <c r="G426" i="26"/>
  <c r="H426" i="26"/>
  <c r="E411" i="26"/>
  <c r="D411" i="26" s="1" a="1"/>
  <c r="D411" i="26" s="1"/>
  <c r="G411" i="26"/>
  <c r="H411" i="26"/>
  <c r="G340" i="26"/>
  <c r="D340" i="26" s="1" a="1"/>
  <c r="D340" i="26" s="1"/>
  <c r="H340" i="26"/>
  <c r="E334" i="26"/>
  <c r="G334" i="26"/>
  <c r="H334" i="26"/>
  <c r="E449" i="26"/>
  <c r="G449" i="26"/>
  <c r="H449" i="26"/>
  <c r="H386" i="26"/>
  <c r="E382" i="26"/>
  <c r="G382" i="26"/>
  <c r="H382" i="26"/>
  <c r="E378" i="26"/>
  <c r="G378" i="26"/>
  <c r="H378" i="26"/>
  <c r="E365" i="26"/>
  <c r="D365" i="26" s="1" a="1"/>
  <c r="D365" i="26" s="1"/>
  <c r="G365" i="26"/>
  <c r="H365" i="26"/>
  <c r="J22" i="26"/>
  <c r="H475" i="26"/>
  <c r="E457" i="26"/>
  <c r="D457" i="26" s="1" a="1"/>
  <c r="D457" i="26" s="1"/>
  <c r="D439" i="26" a="1"/>
  <c r="D439" i="26" s="1"/>
  <c r="E418" i="26"/>
  <c r="G418" i="26"/>
  <c r="H418" i="26"/>
  <c r="E403" i="26"/>
  <c r="D403" i="26" s="1" a="1"/>
  <c r="D403" i="26" s="1"/>
  <c r="G403" i="26"/>
  <c r="E399" i="26"/>
  <c r="G399" i="26"/>
  <c r="H399" i="26"/>
  <c r="G386" i="26"/>
  <c r="D369" i="26" a="1"/>
  <c r="D369" i="26" s="1"/>
  <c r="G364" i="26"/>
  <c r="D364" i="26" s="1" a="1"/>
  <c r="D364" i="26" s="1"/>
  <c r="E355" i="26"/>
  <c r="D355" i="26" s="1" a="1"/>
  <c r="D355" i="26" s="1"/>
  <c r="G355" i="26"/>
  <c r="E339" i="26"/>
  <c r="G339" i="26"/>
  <c r="H339" i="26"/>
  <c r="G333" i="26"/>
  <c r="E447" i="26"/>
  <c r="G447" i="26"/>
  <c r="H447" i="26"/>
  <c r="E425" i="26"/>
  <c r="G425" i="26"/>
  <c r="H425" i="26"/>
  <c r="D386" i="26" a="1"/>
  <c r="D386" i="26" s="1"/>
  <c r="E377" i="26"/>
  <c r="G377" i="26"/>
  <c r="H377" i="26"/>
  <c r="E373" i="26"/>
  <c r="D373" i="26" s="1" a="1"/>
  <c r="D373" i="26" s="1"/>
  <c r="G373" i="26"/>
  <c r="H373" i="26"/>
  <c r="D333" i="26" a="1"/>
  <c r="D333" i="26" s="1"/>
  <c r="D475" i="26" a="1"/>
  <c r="D475" i="26" s="1"/>
  <c r="H441" i="26"/>
  <c r="G431" i="26"/>
  <c r="G414" i="26"/>
  <c r="D414" i="26" s="1" a="1"/>
  <c r="D414" i="26" s="1"/>
  <c r="H414" i="26"/>
  <c r="G410" i="26"/>
  <c r="G398" i="26"/>
  <c r="D398" i="26" s="1" a="1"/>
  <c r="D398" i="26" s="1"/>
  <c r="D381" i="26" a="1"/>
  <c r="D381" i="26" s="1"/>
  <c r="E354" i="26"/>
  <c r="G354" i="26"/>
  <c r="H354" i="26"/>
  <c r="H348" i="26"/>
  <c r="E348" i="26"/>
  <c r="G348" i="26"/>
  <c r="E344" i="26"/>
  <c r="G344" i="26"/>
  <c r="H344" i="26"/>
  <c r="G338" i="26"/>
  <c r="E466" i="26"/>
  <c r="G466" i="26"/>
  <c r="H466" i="26"/>
  <c r="E394" i="26"/>
  <c r="G394" i="26"/>
  <c r="H394" i="26"/>
  <c r="E445" i="26"/>
  <c r="G445" i="26"/>
  <c r="H445" i="26"/>
  <c r="E431" i="26"/>
  <c r="D431" i="26" s="1" a="1"/>
  <c r="D431" i="26" s="1"/>
  <c r="D417" i="26" a="1"/>
  <c r="D417" i="26" s="1"/>
  <c r="E389" i="26"/>
  <c r="G389" i="26"/>
  <c r="H389" i="26"/>
  <c r="E385" i="26"/>
  <c r="G385" i="26"/>
  <c r="H385" i="26"/>
  <c r="G464" i="26"/>
  <c r="D464" i="26" s="1" a="1"/>
  <c r="D464" i="26" s="1"/>
  <c r="H464" i="26"/>
  <c r="E437" i="26"/>
  <c r="G437" i="26"/>
  <c r="H437" i="26"/>
  <c r="E416" i="26"/>
  <c r="G416" i="26"/>
  <c r="H416" i="26"/>
  <c r="D470" i="26" a="1"/>
  <c r="D470" i="26" s="1"/>
  <c r="E442" i="26"/>
  <c r="G442" i="26"/>
  <c r="H442" i="26"/>
  <c r="E432" i="26"/>
  <c r="D432" i="26" s="1" a="1"/>
  <c r="D432" i="26" s="1"/>
  <c r="G432" i="26"/>
  <c r="E390" i="26"/>
  <c r="G390" i="26"/>
  <c r="H390" i="26"/>
  <c r="G469" i="26"/>
  <c r="G441" i="26"/>
  <c r="D441" i="26" s="1" a="1"/>
  <c r="D441" i="26" s="1"/>
  <c r="E421" i="26"/>
  <c r="G421" i="26"/>
  <c r="H421" i="26"/>
  <c r="D410" i="26" a="1"/>
  <c r="D410" i="26" s="1"/>
  <c r="E406" i="26"/>
  <c r="G406" i="26"/>
  <c r="H406" i="26"/>
  <c r="E402" i="26"/>
  <c r="G402" i="26"/>
  <c r="H402" i="26"/>
  <c r="E372" i="26"/>
  <c r="G372" i="26"/>
  <c r="H372" i="26"/>
  <c r="E368" i="26"/>
  <c r="G368" i="26"/>
  <c r="H368" i="26"/>
  <c r="D338" i="26" a="1"/>
  <c r="D338" i="26" s="1"/>
  <c r="E332" i="26"/>
  <c r="G332" i="26"/>
  <c r="H332" i="26"/>
  <c r="E469" i="26"/>
  <c r="D469" i="26" s="1" a="1"/>
  <c r="D469" i="26" s="1"/>
  <c r="D451" i="26" a="1"/>
  <c r="D451" i="26" s="1"/>
  <c r="H434" i="26"/>
  <c r="D434" i="26" s="1" a="1"/>
  <c r="D434" i="26" s="1"/>
  <c r="D424" i="26" a="1"/>
  <c r="D424" i="26" s="1"/>
  <c r="E413" i="26"/>
  <c r="D413" i="26" s="1" a="1"/>
  <c r="D413" i="26" s="1"/>
  <c r="G413" i="26"/>
  <c r="H413" i="26"/>
  <c r="D393" i="26" a="1"/>
  <c r="D393" i="26" s="1"/>
  <c r="D376" i="26" a="1"/>
  <c r="D376" i="26" s="1"/>
  <c r="E363" i="26"/>
  <c r="G363" i="26"/>
  <c r="H363" i="26"/>
  <c r="E358" i="26"/>
  <c r="D358" i="26" s="1" a="1"/>
  <c r="D358" i="26" s="1"/>
  <c r="G358" i="26"/>
  <c r="H358" i="26"/>
  <c r="E353" i="26"/>
  <c r="G353" i="26"/>
  <c r="H353" i="26"/>
  <c r="G343" i="26"/>
  <c r="E343" i="26"/>
  <c r="H444" i="26"/>
  <c r="H420" i="26"/>
  <c r="E420" i="26"/>
  <c r="D420" i="26" s="1" a="1"/>
  <c r="D420" i="26" s="1"/>
  <c r="G420" i="26"/>
  <c r="E401" i="26"/>
  <c r="D401" i="26" s="1" a="1"/>
  <c r="D401" i="26" s="1"/>
  <c r="G401" i="26"/>
  <c r="H401" i="26"/>
  <c r="E384" i="26"/>
  <c r="H384" i="26"/>
  <c r="G384" i="26"/>
  <c r="H362" i="26"/>
  <c r="E456" i="26"/>
  <c r="D456" i="26" s="1" a="1"/>
  <c r="D456" i="26" s="1"/>
  <c r="G456" i="26"/>
  <c r="E367" i="26"/>
  <c r="G367" i="26"/>
  <c r="G362" i="26"/>
  <c r="D362" i="26" s="1" a="1"/>
  <c r="D362" i="26" s="1"/>
  <c r="E342" i="26"/>
  <c r="G342" i="26"/>
  <c r="H342" i="26"/>
  <c r="H336" i="26"/>
  <c r="E336" i="26"/>
  <c r="G336" i="26"/>
  <c r="J15" i="26"/>
  <c r="J19" i="26"/>
  <c r="J23" i="26"/>
  <c r="J16" i="26"/>
  <c r="J20" i="26"/>
  <c r="J24" i="26"/>
  <c r="J25" i="26"/>
  <c r="E396" i="26"/>
  <c r="H396" i="26"/>
  <c r="G396" i="26"/>
  <c r="E392" i="26"/>
  <c r="G392" i="26"/>
  <c r="H392" i="26"/>
  <c r="D357" i="26" a="1"/>
  <c r="D357" i="26" s="1"/>
  <c r="G352" i="26"/>
  <c r="D352" i="26" s="1" a="1"/>
  <c r="D352" i="26" s="1"/>
  <c r="H352" i="26"/>
  <c r="E427" i="26"/>
  <c r="D427" i="26" s="1" a="1"/>
  <c r="D427" i="26" s="1"/>
  <c r="G427" i="26"/>
  <c r="E443" i="26"/>
  <c r="D443" i="26" s="1" a="1"/>
  <c r="D443" i="26" s="1"/>
  <c r="E430" i="26"/>
  <c r="G430" i="26"/>
  <c r="H430" i="26"/>
  <c r="E426" i="26"/>
  <c r="D426" i="26" s="1" a="1"/>
  <c r="D426" i="26" s="1"/>
  <c r="H408" i="26"/>
  <c r="E408" i="26"/>
  <c r="D408" i="26" s="1" a="1"/>
  <c r="D408" i="26" s="1"/>
  <c r="G408" i="26"/>
  <c r="D400" i="26" a="1"/>
  <c r="D400" i="26" s="1"/>
  <c r="G379" i="26"/>
  <c r="E379" i="26"/>
  <c r="D379" i="26" s="1" a="1"/>
  <c r="D379" i="26" s="1"/>
  <c r="E375" i="26"/>
  <c r="G375" i="26"/>
  <c r="H375" i="26"/>
  <c r="E351" i="26"/>
  <c r="D351" i="26" s="1" a="1"/>
  <c r="D351" i="26" s="1"/>
  <c r="G351" i="26"/>
  <c r="H351" i="26"/>
  <c r="E346" i="26"/>
  <c r="G346" i="26"/>
  <c r="H346" i="26"/>
  <c r="E341" i="26"/>
  <c r="G341" i="26"/>
  <c r="H341" i="26"/>
  <c r="J14" i="26"/>
  <c r="H395" i="26"/>
  <c r="D395" i="26" s="1" a="1"/>
  <c r="D395" i="26" s="1"/>
  <c r="H383" i="26"/>
  <c r="D383" i="26" s="1" a="1"/>
  <c r="D383" i="26" s="1"/>
  <c r="H371" i="26"/>
  <c r="D371" i="26" s="1" a="1"/>
  <c r="D371" i="26" s="1"/>
  <c r="H359" i="26"/>
  <c r="D359" i="26" s="1" a="1"/>
  <c r="D359" i="26" s="1"/>
  <c r="H347" i="26"/>
  <c r="D347" i="26" s="1" a="1"/>
  <c r="D347" i="26" s="1"/>
  <c r="H335" i="26"/>
  <c r="G335" i="26"/>
  <c r="D335" i="26" s="1" a="1"/>
  <c r="D335" i="26" s="1"/>
  <c r="J8" i="2" l="1"/>
  <c r="J9" i="2" s="1"/>
  <c r="J33" i="2"/>
  <c r="D346" i="26" a="1"/>
  <c r="D346" i="26" s="1"/>
  <c r="D343" i="26" a="1"/>
  <c r="D343" i="26" s="1"/>
  <c r="D406" i="26" a="1"/>
  <c r="D406" i="26" s="1"/>
  <c r="D361" i="26" a="1"/>
  <c r="D361" i="26" s="1"/>
  <c r="D462" i="26" a="1"/>
  <c r="D462" i="26" s="1"/>
  <c r="D394" i="26" a="1"/>
  <c r="D394" i="26" s="1"/>
  <c r="D447" i="26" a="1"/>
  <c r="D447" i="26" s="1"/>
  <c r="D399" i="26" a="1"/>
  <c r="D399" i="26" s="1"/>
  <c r="D449" i="26" a="1"/>
  <c r="D449" i="26" s="1"/>
  <c r="D435" i="26" a="1"/>
  <c r="D435" i="26" s="1"/>
  <c r="D392" i="26" a="1"/>
  <c r="D392" i="26" s="1"/>
  <c r="D336" i="26" a="1"/>
  <c r="D336" i="26" s="1"/>
  <c r="D368" i="26" a="1"/>
  <c r="D368" i="26" s="1"/>
  <c r="D442" i="26" a="1"/>
  <c r="D442" i="26" s="1"/>
  <c r="D385" i="26" a="1"/>
  <c r="D385" i="26" s="1"/>
  <c r="D354" i="26" a="1"/>
  <c r="D354" i="26" s="1"/>
  <c r="D360" i="26" a="1"/>
  <c r="D360" i="26" s="1"/>
  <c r="D438" i="26" a="1"/>
  <c r="D438" i="26" s="1"/>
  <c r="D380" i="26" a="1"/>
  <c r="D380" i="26" s="1"/>
  <c r="D430" i="26" a="1"/>
  <c r="D430" i="26" s="1"/>
  <c r="D384" i="26" a="1"/>
  <c r="D384" i="26" s="1"/>
  <c r="D353" i="26" a="1"/>
  <c r="D353" i="26" s="1"/>
  <c r="D421" i="26" a="1"/>
  <c r="D421" i="26" s="1"/>
  <c r="D466" i="26" a="1"/>
  <c r="D466" i="26" s="1"/>
  <c r="D349" i="26" a="1"/>
  <c r="D349" i="26" s="1"/>
  <c r="D452" i="26" a="1"/>
  <c r="D452" i="26" s="1"/>
  <c r="D409" i="26" a="1"/>
  <c r="D409" i="26" s="1"/>
  <c r="D389" i="26" a="1"/>
  <c r="D389" i="26" s="1"/>
  <c r="D334" i="26" a="1"/>
  <c r="D334" i="26" s="1"/>
  <c r="D396" i="26" a="1"/>
  <c r="D396" i="26" s="1"/>
  <c r="D372" i="26" a="1"/>
  <c r="D372" i="26" s="1"/>
  <c r="D339" i="26" a="1"/>
  <c r="D339" i="26" s="1"/>
  <c r="D375" i="26" a="1"/>
  <c r="D375" i="26" s="1"/>
  <c r="D342" i="26" a="1"/>
  <c r="D342" i="26" s="1"/>
  <c r="D416" i="26" a="1"/>
  <c r="D416" i="26" s="1"/>
  <c r="D377" i="26" a="1"/>
  <c r="D377" i="26" s="1"/>
  <c r="D418" i="26" a="1"/>
  <c r="D418" i="26" s="1"/>
  <c r="D378" i="26" a="1"/>
  <c r="D378" i="26" s="1"/>
  <c r="D387" i="26" a="1"/>
  <c r="D387" i="26" s="1"/>
  <c r="D444" i="26" a="1"/>
  <c r="D444" i="26" s="1"/>
  <c r="D344" i="26" a="1"/>
  <c r="D344" i="26" s="1"/>
  <c r="D366" i="26" a="1"/>
  <c r="D366" i="26" s="1"/>
  <c r="D367" i="26" a="1"/>
  <c r="D367" i="26" s="1"/>
  <c r="D402" i="26" a="1"/>
  <c r="D402" i="26" s="1"/>
  <c r="D437" i="26" a="1"/>
  <c r="D437" i="26" s="1"/>
  <c r="D382" i="26" a="1"/>
  <c r="D382" i="26" s="1"/>
  <c r="D461" i="26" a="1"/>
  <c r="D461" i="26" s="1"/>
  <c r="D341" i="26" a="1"/>
  <c r="D341" i="26" s="1"/>
  <c r="D390" i="26" a="1"/>
  <c r="D390" i="26" s="1"/>
  <c r="D363" i="26" a="1"/>
  <c r="D363" i="26" s="1"/>
  <c r="D332" i="26" a="1"/>
  <c r="D332" i="26" s="1"/>
  <c r="D445" i="26" a="1"/>
  <c r="D445" i="26" s="1"/>
  <c r="D348" i="26" a="1"/>
  <c r="D348" i="26" s="1"/>
  <c r="D425" i="26" a="1"/>
  <c r="D425" i="26" s="1"/>
  <c r="D423" i="26" a="1"/>
  <c r="D423" i="26" s="1"/>
  <c r="D337" i="26" a="1"/>
  <c r="D337" i="26" s="1"/>
  <c r="D459" i="26" a="1"/>
  <c r="D459" i="26" s="1"/>
  <c r="G8" i="18" l="1"/>
  <c r="J8" i="25" l="1"/>
  <c r="E9" i="25"/>
  <c r="E10" i="25"/>
  <c r="E11" i="25"/>
  <c r="E8" i="25"/>
  <c r="F10" i="19"/>
  <c r="E10" i="19" s="1"/>
  <c r="F11" i="19"/>
  <c r="F9" i="19"/>
  <c r="E9" i="19" s="1"/>
  <c r="E11" i="19"/>
  <c r="G13" i="19"/>
  <c r="G14" i="19"/>
  <c r="E17" i="6"/>
  <c r="I17" i="6"/>
  <c r="G17" i="6" s="1"/>
  <c r="H15" i="19"/>
  <c r="C20" i="19"/>
  <c r="H9" i="19"/>
  <c r="E12" i="25" l="1"/>
  <c r="G12" i="19"/>
  <c r="O12" i="18"/>
  <c r="BK262" i="3"/>
  <c r="M262" i="3"/>
  <c r="O13" i="18"/>
  <c r="G252" i="3"/>
  <c r="C80" i="3"/>
  <c r="C79" i="3"/>
  <c r="C78" i="3"/>
  <c r="C77" i="3"/>
  <c r="C76" i="3"/>
  <c r="C75" i="3"/>
  <c r="J10" i="25" l="1"/>
  <c r="P11" i="2"/>
  <c r="J11" i="25"/>
  <c r="G14" i="1" s="1"/>
  <c r="P20" i="2" l="1"/>
  <c r="P19" i="2"/>
  <c r="P14" i="2"/>
  <c r="P16" i="2" s="1" a="1"/>
  <c r="P16" i="2" s="1"/>
  <c r="P18" i="2"/>
  <c r="C74" i="3"/>
  <c r="C73" i="3"/>
  <c r="C71" i="3"/>
  <c r="C72" i="3"/>
  <c r="R8" i="2" l="1"/>
  <c r="P17" i="2"/>
  <c r="C65" i="3"/>
  <c r="C64" i="3"/>
  <c r="C66" i="3"/>
  <c r="C63" i="3"/>
  <c r="C54" i="3"/>
  <c r="C55" i="3"/>
  <c r="C56" i="3"/>
  <c r="B88" i="3"/>
  <c r="C11" i="2"/>
  <c r="B68" i="3"/>
  <c r="C84" i="3"/>
  <c r="C67" i="3"/>
  <c r="C59" i="3"/>
  <c r="C40" i="3"/>
  <c r="C42" i="3"/>
  <c r="C49" i="3"/>
  <c r="C50" i="3"/>
  <c r="C51" i="3"/>
  <c r="C52" i="3"/>
  <c r="C53" i="3"/>
  <c r="R9" i="2" l="1"/>
  <c r="P7" i="2"/>
  <c r="N7" i="2" s="1"/>
  <c r="C83" i="3"/>
  <c r="B92" i="3"/>
  <c r="C81" i="3"/>
  <c r="C82" i="3"/>
  <c r="C62" i="3"/>
  <c r="N9" i="2" l="1"/>
  <c r="N8" i="2"/>
  <c r="N10" i="2"/>
  <c r="R10" i="2"/>
  <c r="R11" i="2"/>
  <c r="C70" i="3"/>
  <c r="C69" i="3"/>
  <c r="B91" i="3"/>
  <c r="C68" i="3"/>
  <c r="C41" i="3"/>
  <c r="C48" i="3"/>
  <c r="R13" i="2" l="1"/>
  <c r="R12" i="2"/>
  <c r="N11" i="2"/>
  <c r="B89" i="3"/>
  <c r="B90" i="3"/>
  <c r="N14" i="2" l="1"/>
  <c r="R14" i="2"/>
  <c r="N12" i="2"/>
  <c r="N15" i="2"/>
  <c r="K8" i="8"/>
  <c r="N19" i="2" l="1"/>
  <c r="N16" i="2"/>
  <c r="R15" i="2"/>
  <c r="N17" i="2"/>
  <c r="N18" i="2"/>
  <c r="P14" i="24"/>
  <c r="N141" i="3"/>
  <c r="N33" i="3"/>
  <c r="R16" i="2" l="1"/>
  <c r="R17" i="2" s="1"/>
  <c r="R18" i="2" s="1"/>
  <c r="R19" i="2" s="1"/>
  <c r="R20" i="2" s="1"/>
  <c r="R21" i="2" s="1"/>
  <c r="R22" i="2" s="1"/>
  <c r="R23" i="2" s="1"/>
  <c r="R24" i="2" s="1"/>
  <c r="R25" i="2" s="1"/>
  <c r="R26" i="2" s="1"/>
  <c r="R33" i="2" s="1"/>
  <c r="V7" i="2" s="1"/>
  <c r="N20" i="2"/>
  <c r="M260" i="3"/>
  <c r="V9" i="2" l="1"/>
  <c r="V8" i="2"/>
  <c r="N21" i="2"/>
  <c r="N22" i="2" s="1"/>
  <c r="P8" i="24"/>
  <c r="L8" i="24" s="1"/>
  <c r="L7" i="24" s="1"/>
  <c r="H7" i="24"/>
  <c r="V14" i="2" l="1"/>
  <c r="N23" i="2"/>
  <c r="N24" i="2" s="1"/>
  <c r="N25" i="2" s="1"/>
  <c r="N26" i="2" s="1"/>
  <c r="N27" i="2" s="1"/>
  <c r="N28" i="2" s="1"/>
  <c r="N29" i="2" s="1"/>
  <c r="N30" i="2" s="1"/>
  <c r="N31" i="2" s="1"/>
  <c r="N32" i="2" s="1"/>
  <c r="N33" i="2" s="1"/>
  <c r="N39" i="24"/>
  <c r="J39" i="24"/>
  <c r="D39" i="24"/>
  <c r="N38" i="24"/>
  <c r="J38" i="24"/>
  <c r="D38" i="24"/>
  <c r="N30" i="24"/>
  <c r="J30" i="24"/>
  <c r="D30" i="24"/>
  <c r="N29" i="24"/>
  <c r="J29" i="24"/>
  <c r="D29" i="24"/>
  <c r="N28" i="24"/>
  <c r="J28" i="24"/>
  <c r="D28" i="24"/>
  <c r="N27" i="24"/>
  <c r="J27" i="24"/>
  <c r="D27" i="24"/>
  <c r="N26" i="24"/>
  <c r="J26" i="24"/>
  <c r="D26" i="24"/>
  <c r="N25" i="24"/>
  <c r="D25" i="24"/>
  <c r="N24" i="24"/>
  <c r="D24" i="24"/>
  <c r="N23" i="24"/>
  <c r="D23" i="24"/>
  <c r="N22" i="24"/>
  <c r="D22" i="24"/>
  <c r="N21" i="24"/>
  <c r="N20" i="24"/>
  <c r="N19" i="24"/>
  <c r="N18" i="24"/>
  <c r="N17" i="24"/>
  <c r="N16" i="24"/>
  <c r="N15" i="24"/>
  <c r="N14" i="24"/>
  <c r="N13" i="24"/>
  <c r="N12" i="24"/>
  <c r="N11" i="24"/>
  <c r="N10" i="24"/>
  <c r="N9" i="24"/>
  <c r="N8" i="24"/>
  <c r="V16" i="2" l="1"/>
  <c r="C40" i="24"/>
  <c r="D7" i="24" s="1"/>
  <c r="V18" i="2" l="1"/>
  <c r="V17" i="2"/>
  <c r="D8" i="24"/>
  <c r="V19" i="2" l="1"/>
  <c r="V20" i="2"/>
  <c r="V21" i="2" s="1"/>
  <c r="V22" i="2" s="1"/>
  <c r="V23" i="2" s="1"/>
  <c r="V24" i="2" s="1"/>
  <c r="D9" i="24"/>
  <c r="V25" i="2" l="1"/>
  <c r="V26" i="2" s="1"/>
  <c r="V33" i="2" s="1"/>
  <c r="D10" i="24"/>
  <c r="D11" i="24" l="1"/>
  <c r="D12" i="24" l="1"/>
  <c r="D13" i="24"/>
  <c r="D14" i="24" l="1"/>
  <c r="D15" i="24" l="1"/>
  <c r="D16" i="24" l="1"/>
  <c r="D17" i="24" s="1"/>
  <c r="D18" i="24" s="1"/>
  <c r="D19" i="24" s="1"/>
  <c r="D20" i="24" s="1"/>
  <c r="D21" i="24" s="1"/>
  <c r="E40" i="24" l="1"/>
  <c r="I40" i="24" l="1"/>
  <c r="J7" i="24" s="1"/>
  <c r="J8" i="24" l="1"/>
  <c r="J9" i="24" l="1"/>
  <c r="J10" i="24"/>
  <c r="J11" i="24" l="1"/>
  <c r="J12" i="24" l="1"/>
  <c r="J13" i="24" l="1"/>
  <c r="J14" i="24" l="1"/>
  <c r="J15" i="24" l="1"/>
  <c r="J16" i="24" s="1"/>
  <c r="J17" i="24" s="1"/>
  <c r="J18" i="24" s="1"/>
  <c r="J19" i="24" s="1"/>
  <c r="J20" i="24" s="1"/>
  <c r="J21" i="24" s="1"/>
  <c r="J22" i="24" s="1"/>
  <c r="J23" i="24" s="1"/>
  <c r="J24" i="24" s="1"/>
  <c r="J25" i="24" s="1"/>
  <c r="M40" i="24" l="1"/>
  <c r="N7" i="24" s="1"/>
  <c r="C361" i="24" l="1" a="1"/>
  <c r="C361" i="24" s="1"/>
  <c r="C474" i="24" a="1"/>
  <c r="C474" i="24" s="1"/>
  <c r="C471" i="24" a="1"/>
  <c r="C471" i="24" s="1"/>
  <c r="C468" i="24" a="1"/>
  <c r="C468" i="24" s="1"/>
  <c r="C465" i="24" a="1"/>
  <c r="C465" i="24" s="1"/>
  <c r="C462" i="24" a="1"/>
  <c r="C462" i="24" s="1"/>
  <c r="C459" i="24" a="1"/>
  <c r="C459" i="24" s="1"/>
  <c r="C456" i="24" a="1"/>
  <c r="C456" i="24" s="1"/>
  <c r="C453" i="24" a="1"/>
  <c r="C453" i="24" s="1"/>
  <c r="C450" i="24" a="1"/>
  <c r="C450" i="24" s="1"/>
  <c r="C447" i="24" a="1"/>
  <c r="C447" i="24" s="1"/>
  <c r="C444" i="24" a="1"/>
  <c r="C444" i="24" s="1"/>
  <c r="C441" i="24" a="1"/>
  <c r="C441" i="24" s="1"/>
  <c r="C438" i="24" a="1"/>
  <c r="C438" i="24" s="1"/>
  <c r="C434" i="24" a="1"/>
  <c r="C434" i="24" s="1"/>
  <c r="C431" i="24" a="1"/>
  <c r="C431" i="24" s="1"/>
  <c r="C428" i="24" a="1"/>
  <c r="C428" i="24" s="1"/>
  <c r="C473" i="24" a="1"/>
  <c r="C473" i="24" s="1"/>
  <c r="C470" i="24" a="1"/>
  <c r="C470" i="24" s="1"/>
  <c r="C467" i="24" a="1"/>
  <c r="C467" i="24" s="1"/>
  <c r="C464" i="24" a="1"/>
  <c r="C464" i="24" s="1"/>
  <c r="C461" i="24" a="1"/>
  <c r="C461" i="24" s="1"/>
  <c r="C458" i="24" a="1"/>
  <c r="C458" i="24" s="1"/>
  <c r="C455" i="24" a="1"/>
  <c r="C455" i="24" s="1"/>
  <c r="C452" i="24" a="1"/>
  <c r="C452" i="24" s="1"/>
  <c r="C449" i="24" a="1"/>
  <c r="C449" i="24" s="1"/>
  <c r="C446" i="24" a="1"/>
  <c r="C446" i="24" s="1"/>
  <c r="C443" i="24" a="1"/>
  <c r="C443" i="24" s="1"/>
  <c r="C440" i="24" a="1"/>
  <c r="C440" i="24" s="1"/>
  <c r="C437" i="24" a="1"/>
  <c r="C437" i="24" s="1"/>
  <c r="C475" i="24" a="1"/>
  <c r="C475" i="24" s="1"/>
  <c r="C472" i="24" a="1"/>
  <c r="C472" i="24" s="1"/>
  <c r="C469" i="24" a="1"/>
  <c r="C469" i="24" s="1"/>
  <c r="C466" i="24" a="1"/>
  <c r="C466" i="24" s="1"/>
  <c r="C463" i="24" a="1"/>
  <c r="C463" i="24" s="1"/>
  <c r="C427" i="24" a="1"/>
  <c r="C427" i="24" s="1"/>
  <c r="C435" i="24" a="1"/>
  <c r="C435" i="24" s="1"/>
  <c r="C415" i="24" a="1"/>
  <c r="C415" i="24" s="1"/>
  <c r="C414" i="24" a="1"/>
  <c r="C414" i="24" s="1"/>
  <c r="C409" i="24" a="1"/>
  <c r="C409" i="24" s="1"/>
  <c r="C406" i="24" a="1"/>
  <c r="C406" i="24" s="1"/>
  <c r="C403" i="24" a="1"/>
  <c r="C403" i="24" s="1"/>
  <c r="C400" i="24" a="1"/>
  <c r="C400" i="24" s="1"/>
  <c r="C397" i="24" a="1"/>
  <c r="C397" i="24" s="1"/>
  <c r="C394" i="24" a="1"/>
  <c r="C394" i="24" s="1"/>
  <c r="C391" i="24" a="1"/>
  <c r="C391" i="24" s="1"/>
  <c r="C388" i="24" a="1"/>
  <c r="C388" i="24" s="1"/>
  <c r="C385" i="24" a="1"/>
  <c r="C385" i="24" s="1"/>
  <c r="C382" i="24" a="1"/>
  <c r="C382" i="24" s="1"/>
  <c r="C379" i="24" a="1"/>
  <c r="C379" i="24" s="1"/>
  <c r="C376" i="24" a="1"/>
  <c r="C376" i="24" s="1"/>
  <c r="C424" i="24" a="1"/>
  <c r="C424" i="24" s="1"/>
  <c r="C413" i="24" a="1"/>
  <c r="C413" i="24" s="1"/>
  <c r="C412" i="24" a="1"/>
  <c r="C412" i="24" s="1"/>
  <c r="C430" i="24" a="1"/>
  <c r="C430" i="24" s="1"/>
  <c r="C417" i="24" a="1"/>
  <c r="C417" i="24" s="1"/>
  <c r="C416" i="24" a="1"/>
  <c r="C416" i="24" s="1"/>
  <c r="C432" i="24" a="1"/>
  <c r="C432" i="24" s="1"/>
  <c r="C426" i="24" a="1"/>
  <c r="C426" i="24" s="1"/>
  <c r="C420" i="24" a="1"/>
  <c r="C420" i="24" s="1"/>
  <c r="C419" i="24" a="1"/>
  <c r="C419" i="24" s="1"/>
  <c r="C429" i="24" a="1"/>
  <c r="C429" i="24" s="1"/>
  <c r="C410" i="24" a="1"/>
  <c r="C410" i="24" s="1"/>
  <c r="C407" i="24" a="1"/>
  <c r="C407" i="24" s="1"/>
  <c r="C404" i="24" a="1"/>
  <c r="C404" i="24" s="1"/>
  <c r="C401" i="24" a="1"/>
  <c r="C401" i="24" s="1"/>
  <c r="C398" i="24" a="1"/>
  <c r="C398" i="24" s="1"/>
  <c r="C395" i="24" a="1"/>
  <c r="C395" i="24" s="1"/>
  <c r="C392" i="24" a="1"/>
  <c r="C392" i="24" s="1"/>
  <c r="C389" i="24" a="1"/>
  <c r="C389" i="24" s="1"/>
  <c r="C386" i="24" a="1"/>
  <c r="C386" i="24" s="1"/>
  <c r="C439" i="24" a="1"/>
  <c r="C439" i="24" s="1"/>
  <c r="C425" i="24" a="1"/>
  <c r="C425" i="24" s="1"/>
  <c r="C411" i="24" a="1"/>
  <c r="C411" i="24" s="1"/>
  <c r="C402" i="24" a="1"/>
  <c r="C402" i="24" s="1"/>
  <c r="C393" i="24" a="1"/>
  <c r="C393" i="24" s="1"/>
  <c r="C383" i="24" a="1"/>
  <c r="C383" i="24" s="1"/>
  <c r="C381" i="24" a="1"/>
  <c r="C381" i="24" s="1"/>
  <c r="C380" i="24" a="1"/>
  <c r="C380" i="24" s="1"/>
  <c r="C378" i="24" a="1"/>
  <c r="C378" i="24" s="1"/>
  <c r="C377" i="24" a="1"/>
  <c r="C377" i="24" s="1"/>
  <c r="C433" i="24" a="1"/>
  <c r="C433" i="24" s="1"/>
  <c r="C422" i="24" a="1"/>
  <c r="C422" i="24" s="1"/>
  <c r="C448" i="24" a="1"/>
  <c r="C448" i="24" s="1"/>
  <c r="C408" i="24" a="1"/>
  <c r="C408" i="24" s="1"/>
  <c r="C399" i="24" a="1"/>
  <c r="C399" i="24" s="1"/>
  <c r="C390" i="24" a="1"/>
  <c r="C390" i="24" s="1"/>
  <c r="C421" i="24" a="1"/>
  <c r="C421" i="24" s="1"/>
  <c r="C373" i="24" a="1"/>
  <c r="C373" i="24" s="1"/>
  <c r="C370" i="24" a="1"/>
  <c r="C370" i="24" s="1"/>
  <c r="C367" i="24" a="1"/>
  <c r="C367" i="24" s="1"/>
  <c r="C364" i="24" a="1"/>
  <c r="C364" i="24" s="1"/>
  <c r="C358" i="24" a="1"/>
  <c r="C358" i="24" s="1"/>
  <c r="C355" i="24" a="1"/>
  <c r="C355" i="24" s="1"/>
  <c r="C352" i="24" a="1"/>
  <c r="C352" i="24" s="1"/>
  <c r="C442" i="24" a="1"/>
  <c r="C442" i="24" s="1"/>
  <c r="C436" i="24" a="1"/>
  <c r="C436" i="24" s="1"/>
  <c r="C423" i="24" a="1"/>
  <c r="C423" i="24" s="1"/>
  <c r="C451" i="24" a="1"/>
  <c r="C451" i="24" s="1"/>
  <c r="C418" i="24" a="1"/>
  <c r="C418" i="24" s="1"/>
  <c r="C457" i="24" a="1"/>
  <c r="C457" i="24" s="1"/>
  <c r="C445" i="24" a="1"/>
  <c r="C445" i="24" s="1"/>
  <c r="C365" i="24" a="1"/>
  <c r="C365" i="24" s="1"/>
  <c r="C454" i="24" a="1"/>
  <c r="C454" i="24" s="1"/>
  <c r="C371" i="24" a="1"/>
  <c r="C371" i="24" s="1"/>
  <c r="C362" i="24" a="1"/>
  <c r="C362" i="24" s="1"/>
  <c r="C356" i="24" a="1"/>
  <c r="C356" i="24" s="1"/>
  <c r="C348" i="24" a="1"/>
  <c r="C348" i="24" s="1"/>
  <c r="C396" i="24" a="1"/>
  <c r="C396" i="24" s="1"/>
  <c r="C375" i="24" a="1"/>
  <c r="C375" i="24" s="1"/>
  <c r="C357" i="24" a="1"/>
  <c r="C357" i="24" s="1"/>
  <c r="C347" i="24" a="1"/>
  <c r="C347" i="24" s="1"/>
  <c r="C405" i="24" a="1"/>
  <c r="C405" i="24" s="1"/>
  <c r="C343" i="24" a="1"/>
  <c r="C343" i="24" s="1"/>
  <c r="C340" i="24" a="1"/>
  <c r="C340" i="24" s="1"/>
  <c r="C337" i="24" a="1"/>
  <c r="C337" i="24" s="1"/>
  <c r="C334" i="24" a="1"/>
  <c r="C334" i="24" s="1"/>
  <c r="C372" i="24" a="1"/>
  <c r="C372" i="24" s="1"/>
  <c r="C363" i="24" a="1"/>
  <c r="C363" i="24" s="1"/>
  <c r="C346" i="24" a="1"/>
  <c r="C346" i="24" s="1"/>
  <c r="C460" i="24" a="1"/>
  <c r="C460" i="24" s="1"/>
  <c r="C345" i="24" a="1"/>
  <c r="C345" i="24" s="1"/>
  <c r="C342" i="24" a="1"/>
  <c r="C342" i="24" s="1"/>
  <c r="C339" i="24" a="1"/>
  <c r="C339" i="24" s="1"/>
  <c r="C336" i="24" a="1"/>
  <c r="C336" i="24" s="1"/>
  <c r="C333" i="24" a="1"/>
  <c r="C333" i="24" s="1"/>
  <c r="C368" i="24" a="1"/>
  <c r="C368" i="24" s="1"/>
  <c r="C349" i="24" a="1"/>
  <c r="C349" i="24" s="1"/>
  <c r="C387" i="24" a="1"/>
  <c r="C387" i="24" s="1"/>
  <c r="C351" i="24" a="1"/>
  <c r="C351" i="24" s="1"/>
  <c r="C341" i="24" a="1"/>
  <c r="C341" i="24" s="1"/>
  <c r="C374" i="24" a="1"/>
  <c r="C374" i="24" s="1"/>
  <c r="C335" i="24" a="1"/>
  <c r="C335" i="24" s="1"/>
  <c r="C344" i="24" a="1"/>
  <c r="C344" i="24" s="1"/>
  <c r="C350" i="24" a="1"/>
  <c r="C350" i="24" s="1"/>
  <c r="C332" i="24" a="1"/>
  <c r="C332" i="24" s="1"/>
  <c r="C384" i="24" a="1"/>
  <c r="C384" i="24" s="1"/>
  <c r="C360" i="24" a="1"/>
  <c r="C360" i="24" s="1"/>
  <c r="C354" i="24" a="1"/>
  <c r="C354" i="24" s="1"/>
  <c r="C366" i="24" a="1"/>
  <c r="C366" i="24" s="1"/>
  <c r="C338" i="24" a="1"/>
  <c r="C338" i="24" s="1"/>
  <c r="C353" i="24" a="1"/>
  <c r="C353" i="24" s="1"/>
  <c r="C359" i="24" a="1"/>
  <c r="C359" i="24" s="1"/>
  <c r="C369" i="24" a="1"/>
  <c r="C369" i="24" s="1"/>
  <c r="H374" i="24" l="1"/>
  <c r="G374" i="24"/>
  <c r="G348" i="24"/>
  <c r="H348" i="24"/>
  <c r="G442" i="24"/>
  <c r="H442" i="24"/>
  <c r="H448" i="24"/>
  <c r="G448" i="24"/>
  <c r="G439" i="24"/>
  <c r="H439" i="24"/>
  <c r="G420" i="24"/>
  <c r="H420" i="24"/>
  <c r="H385" i="24"/>
  <c r="G385" i="24"/>
  <c r="H427" i="24"/>
  <c r="G427" i="24"/>
  <c r="G455" i="24"/>
  <c r="H455" i="24"/>
  <c r="G444" i="24"/>
  <c r="H444" i="24"/>
  <c r="G341" i="24"/>
  <c r="H341" i="24"/>
  <c r="H352" i="24"/>
  <c r="G352" i="24"/>
  <c r="H422" i="24"/>
  <c r="G422" i="24"/>
  <c r="H386" i="24"/>
  <c r="G386" i="24"/>
  <c r="G426" i="24"/>
  <c r="H426" i="24"/>
  <c r="G388" i="24"/>
  <c r="H388" i="24"/>
  <c r="G463" i="24"/>
  <c r="H463" i="24"/>
  <c r="G458" i="24"/>
  <c r="H458" i="24"/>
  <c r="H447" i="24"/>
  <c r="G447" i="24"/>
  <c r="H369" i="24"/>
  <c r="G369" i="24"/>
  <c r="G372" i="24"/>
  <c r="H372" i="24"/>
  <c r="H362" i="24"/>
  <c r="G362" i="24"/>
  <c r="H355" i="24"/>
  <c r="G355" i="24"/>
  <c r="G433" i="24"/>
  <c r="H433" i="24"/>
  <c r="H389" i="24"/>
  <c r="G389" i="24"/>
  <c r="G432" i="24"/>
  <c r="H432" i="24"/>
  <c r="G391" i="24"/>
  <c r="H391" i="24"/>
  <c r="H466" i="24"/>
  <c r="G466" i="24"/>
  <c r="G461" i="24"/>
  <c r="H461" i="24"/>
  <c r="G450" i="24"/>
  <c r="H450" i="24"/>
  <c r="G387" i="24"/>
  <c r="H387" i="24"/>
  <c r="G334" i="24"/>
  <c r="H334" i="24"/>
  <c r="G371" i="24"/>
  <c r="H371" i="24"/>
  <c r="G358" i="24"/>
  <c r="H358" i="24"/>
  <c r="G377" i="24"/>
  <c r="H377" i="24"/>
  <c r="G392" i="24"/>
  <c r="H392" i="24"/>
  <c r="G416" i="24"/>
  <c r="H416" i="24"/>
  <c r="H394" i="24"/>
  <c r="G394" i="24"/>
  <c r="H469" i="24"/>
  <c r="G469" i="24"/>
  <c r="H464" i="24"/>
  <c r="G464" i="24"/>
  <c r="G453" i="24"/>
  <c r="H453" i="24"/>
  <c r="H351" i="24"/>
  <c r="G351" i="24"/>
  <c r="H337" i="24"/>
  <c r="G337" i="24"/>
  <c r="H454" i="24"/>
  <c r="G454" i="24"/>
  <c r="H364" i="24"/>
  <c r="G364" i="24"/>
  <c r="G378" i="24"/>
  <c r="H378" i="24"/>
  <c r="G395" i="24"/>
  <c r="H395" i="24"/>
  <c r="H417" i="24"/>
  <c r="G417" i="24"/>
  <c r="H397" i="24"/>
  <c r="G397" i="24"/>
  <c r="G472" i="24"/>
  <c r="H472" i="24"/>
  <c r="H467" i="24"/>
  <c r="G467" i="24"/>
  <c r="G456" i="24"/>
  <c r="H456" i="24"/>
  <c r="G338" i="24"/>
  <c r="H338" i="24"/>
  <c r="G354" i="24"/>
  <c r="H354" i="24"/>
  <c r="G368" i="24"/>
  <c r="H368" i="24"/>
  <c r="H340" i="24"/>
  <c r="G340" i="24"/>
  <c r="H365" i="24"/>
  <c r="G365" i="24"/>
  <c r="G367" i="24"/>
  <c r="H367" i="24"/>
  <c r="G380" i="24"/>
  <c r="H380" i="24"/>
  <c r="H398" i="24"/>
  <c r="G398" i="24"/>
  <c r="H430" i="24"/>
  <c r="G430" i="24"/>
  <c r="H400" i="24"/>
  <c r="G400" i="24"/>
  <c r="G475" i="24"/>
  <c r="H475" i="24"/>
  <c r="G470" i="24"/>
  <c r="H470" i="24"/>
  <c r="H459" i="24"/>
  <c r="G459" i="24"/>
  <c r="G359" i="24"/>
  <c r="H359" i="24"/>
  <c r="G343" i="24"/>
  <c r="H343" i="24"/>
  <c r="H445" i="24"/>
  <c r="G445" i="24"/>
  <c r="H370" i="24"/>
  <c r="G370" i="24"/>
  <c r="H381" i="24"/>
  <c r="G381" i="24"/>
  <c r="G401" i="24"/>
  <c r="H401" i="24"/>
  <c r="G412" i="24"/>
  <c r="H412" i="24"/>
  <c r="G403" i="24"/>
  <c r="H403" i="24"/>
  <c r="G437" i="24"/>
  <c r="H437" i="24"/>
  <c r="G473" i="24"/>
  <c r="H473" i="24"/>
  <c r="G462" i="24"/>
  <c r="H462" i="24"/>
  <c r="H346" i="24"/>
  <c r="G346" i="24"/>
  <c r="H349" i="24"/>
  <c r="G349" i="24"/>
  <c r="G384" i="24"/>
  <c r="H384" i="24"/>
  <c r="G336" i="24"/>
  <c r="H336" i="24"/>
  <c r="H405" i="24"/>
  <c r="G405" i="24"/>
  <c r="H457" i="24"/>
  <c r="G457" i="24"/>
  <c r="H373" i="24"/>
  <c r="G373" i="24"/>
  <c r="G383" i="24"/>
  <c r="H383" i="24"/>
  <c r="H404" i="24"/>
  <c r="G404" i="24"/>
  <c r="G413" i="24"/>
  <c r="H413" i="24"/>
  <c r="H406" i="24"/>
  <c r="G406" i="24"/>
  <c r="H440" i="24"/>
  <c r="G440" i="24"/>
  <c r="G428" i="24"/>
  <c r="H428" i="24"/>
  <c r="H465" i="24"/>
  <c r="G465" i="24"/>
  <c r="G366" i="24"/>
  <c r="H366" i="24"/>
  <c r="G332" i="24"/>
  <c r="H332" i="24"/>
  <c r="H339" i="24"/>
  <c r="G339" i="24"/>
  <c r="G347" i="24"/>
  <c r="H347" i="24"/>
  <c r="H418" i="24"/>
  <c r="G418" i="24"/>
  <c r="G421" i="24"/>
  <c r="H421" i="24"/>
  <c r="H393" i="24"/>
  <c r="G393" i="24"/>
  <c r="H407" i="24"/>
  <c r="G407" i="24"/>
  <c r="G424" i="24"/>
  <c r="H424" i="24"/>
  <c r="G409" i="24"/>
  <c r="H409" i="24"/>
  <c r="H443" i="24"/>
  <c r="G443" i="24"/>
  <c r="G431" i="24"/>
  <c r="H431" i="24"/>
  <c r="G468" i="24"/>
  <c r="H468" i="24"/>
  <c r="G356" i="24"/>
  <c r="H356" i="24"/>
  <c r="H333" i="24"/>
  <c r="G333" i="24"/>
  <c r="H350" i="24"/>
  <c r="G350" i="24"/>
  <c r="G342" i="24"/>
  <c r="H342" i="24"/>
  <c r="H357" i="24"/>
  <c r="G357" i="24"/>
  <c r="G451" i="24"/>
  <c r="H451" i="24"/>
  <c r="G390" i="24"/>
  <c r="H390" i="24"/>
  <c r="G402" i="24"/>
  <c r="H402" i="24"/>
  <c r="G410" i="24"/>
  <c r="H410" i="24"/>
  <c r="H376" i="24"/>
  <c r="G376" i="24"/>
  <c r="G414" i="24"/>
  <c r="H414" i="24"/>
  <c r="G446" i="24"/>
  <c r="H446" i="24"/>
  <c r="G434" i="24"/>
  <c r="H434" i="24"/>
  <c r="G471" i="24"/>
  <c r="H471" i="24"/>
  <c r="H363" i="24"/>
  <c r="G363" i="24"/>
  <c r="G344" i="24"/>
  <c r="H344" i="24"/>
  <c r="G345" i="24"/>
  <c r="H345" i="24"/>
  <c r="H375" i="24"/>
  <c r="G375" i="24"/>
  <c r="G423" i="24"/>
  <c r="H423" i="24"/>
  <c r="H399" i="24"/>
  <c r="G399" i="24"/>
  <c r="H411" i="24"/>
  <c r="G411" i="24"/>
  <c r="H429" i="24"/>
  <c r="G429" i="24"/>
  <c r="G379" i="24"/>
  <c r="H379" i="24"/>
  <c r="H415" i="24"/>
  <c r="G415" i="24"/>
  <c r="G449" i="24"/>
  <c r="H449" i="24"/>
  <c r="G438" i="24"/>
  <c r="H438" i="24"/>
  <c r="G474" i="24"/>
  <c r="H474" i="24"/>
  <c r="G353" i="24"/>
  <c r="H353" i="24"/>
  <c r="G360" i="24"/>
  <c r="H360" i="24"/>
  <c r="G335" i="24"/>
  <c r="H335" i="24"/>
  <c r="G460" i="24"/>
  <c r="H460" i="24"/>
  <c r="G396" i="24"/>
  <c r="H396" i="24"/>
  <c r="H436" i="24"/>
  <c r="G436" i="24"/>
  <c r="G408" i="24"/>
  <c r="H408" i="24"/>
  <c r="G425" i="24"/>
  <c r="H425" i="24"/>
  <c r="G419" i="24"/>
  <c r="H419" i="24"/>
  <c r="H382" i="24"/>
  <c r="G382" i="24"/>
  <c r="H435" i="24"/>
  <c r="G435" i="24"/>
  <c r="H452" i="24"/>
  <c r="G452" i="24"/>
  <c r="H441" i="24"/>
  <c r="G441" i="24"/>
  <c r="H361" i="24"/>
  <c r="G361" i="24"/>
  <c r="E352" i="24"/>
  <c r="E358" i="24"/>
  <c r="E362" i="24"/>
  <c r="E349" i="24"/>
  <c r="E354" i="24"/>
  <c r="E351" i="24"/>
  <c r="E347" i="24"/>
  <c r="E355" i="24"/>
  <c r="E357" i="24"/>
  <c r="E356" i="24"/>
  <c r="E350" i="24"/>
  <c r="E345" i="24"/>
  <c r="E353" i="24"/>
  <c r="E359" i="24"/>
  <c r="E346" i="24"/>
  <c r="E348" i="24"/>
  <c r="E340" i="24"/>
  <c r="E361" i="24"/>
  <c r="E332" i="24"/>
  <c r="E336" i="24"/>
  <c r="E343" i="24"/>
  <c r="E342" i="24"/>
  <c r="E339" i="24"/>
  <c r="E333" i="24"/>
  <c r="E341" i="24"/>
  <c r="E338" i="24"/>
  <c r="E334" i="24"/>
  <c r="E337" i="24"/>
  <c r="E436" i="24"/>
  <c r="E444" i="24"/>
  <c r="E372" i="24"/>
  <c r="E422" i="24"/>
  <c r="E386" i="24"/>
  <c r="E426" i="24"/>
  <c r="E388" i="24"/>
  <c r="E463" i="24"/>
  <c r="E458" i="24"/>
  <c r="E447" i="24"/>
  <c r="E427" i="24"/>
  <c r="E387" i="24"/>
  <c r="E371" i="24"/>
  <c r="E433" i="24"/>
  <c r="E389" i="24"/>
  <c r="E432" i="24"/>
  <c r="E391" i="24"/>
  <c r="E466" i="24"/>
  <c r="E461" i="24"/>
  <c r="E450" i="24"/>
  <c r="E363" i="24"/>
  <c r="E366" i="24"/>
  <c r="E454" i="24"/>
  <c r="E377" i="24"/>
  <c r="E392" i="24"/>
  <c r="E416" i="24"/>
  <c r="E394" i="24"/>
  <c r="E469" i="24"/>
  <c r="E464" i="24"/>
  <c r="E453" i="24"/>
  <c r="E385" i="24"/>
  <c r="E365" i="24"/>
  <c r="E364" i="24"/>
  <c r="E378" i="24"/>
  <c r="E395" i="24"/>
  <c r="E417" i="24"/>
  <c r="E397" i="24"/>
  <c r="E472" i="24"/>
  <c r="E467" i="24"/>
  <c r="E456" i="24"/>
  <c r="E360" i="24"/>
  <c r="E384" i="24"/>
  <c r="E445" i="24"/>
  <c r="E367" i="24"/>
  <c r="E380" i="24"/>
  <c r="E398" i="24"/>
  <c r="E430" i="24"/>
  <c r="E400" i="24"/>
  <c r="E475" i="24"/>
  <c r="E470" i="24"/>
  <c r="E459" i="24"/>
  <c r="E420" i="24"/>
  <c r="E405" i="24"/>
  <c r="E457" i="24"/>
  <c r="E370" i="24"/>
  <c r="E381" i="24"/>
  <c r="E401" i="24"/>
  <c r="E412" i="24"/>
  <c r="E403" i="24"/>
  <c r="E437" i="24"/>
  <c r="E473" i="24"/>
  <c r="E462" i="24"/>
  <c r="E368" i="24"/>
  <c r="E418" i="24"/>
  <c r="E373" i="24"/>
  <c r="E383" i="24"/>
  <c r="E404" i="24"/>
  <c r="E413" i="24"/>
  <c r="E406" i="24"/>
  <c r="E440" i="24"/>
  <c r="E428" i="24"/>
  <c r="E465" i="24"/>
  <c r="E439" i="24"/>
  <c r="E344" i="24"/>
  <c r="E451" i="24"/>
  <c r="E421" i="24"/>
  <c r="E393" i="24"/>
  <c r="E407" i="24"/>
  <c r="E424" i="24"/>
  <c r="E409" i="24"/>
  <c r="E443" i="24"/>
  <c r="E431" i="24"/>
  <c r="E468" i="24"/>
  <c r="E335" i="24"/>
  <c r="E375" i="24"/>
  <c r="E423" i="24"/>
  <c r="E390" i="24"/>
  <c r="E402" i="24"/>
  <c r="E410" i="24"/>
  <c r="E376" i="24"/>
  <c r="E414" i="24"/>
  <c r="E446" i="24"/>
  <c r="E434" i="24"/>
  <c r="E471" i="24"/>
  <c r="E455" i="24"/>
  <c r="E374" i="24"/>
  <c r="E396" i="24"/>
  <c r="E399" i="24"/>
  <c r="E411" i="24"/>
  <c r="E429" i="24"/>
  <c r="E379" i="24"/>
  <c r="E415" i="24"/>
  <c r="E449" i="24"/>
  <c r="E438" i="24"/>
  <c r="E474" i="24"/>
  <c r="E448" i="24"/>
  <c r="E369" i="24"/>
  <c r="E460" i="24"/>
  <c r="E442" i="24"/>
  <c r="E408" i="24"/>
  <c r="E425" i="24"/>
  <c r="E419" i="24"/>
  <c r="E382" i="24"/>
  <c r="E435" i="24"/>
  <c r="E452" i="24"/>
  <c r="E441" i="24"/>
  <c r="D333" i="24" l="1" a="1"/>
  <c r="D333" i="24" s="1"/>
  <c r="D342" i="24" a="1"/>
  <c r="D342" i="24" s="1"/>
  <c r="D472" i="24" a="1"/>
  <c r="D472" i="24" s="1"/>
  <c r="D332" i="24" a="1"/>
  <c r="D332" i="24" s="1"/>
  <c r="D350" i="24" a="1"/>
  <c r="D350" i="24" s="1"/>
  <c r="D347" i="24" a="1"/>
  <c r="D347" i="24" s="1"/>
  <c r="D352" i="24" a="1"/>
  <c r="D352" i="24" s="1"/>
  <c r="D444" i="24" a="1"/>
  <c r="D444" i="24" s="1"/>
  <c r="D338" i="24" a="1"/>
  <c r="D338" i="24" s="1"/>
  <c r="D356" i="24" a="1"/>
  <c r="D356" i="24" s="1"/>
  <c r="D345" i="24" a="1"/>
  <c r="D345" i="24" s="1"/>
  <c r="D351" i="24" a="1"/>
  <c r="D351" i="24" s="1"/>
  <c r="D387" i="24" a="1"/>
  <c r="D387" i="24" s="1"/>
  <c r="D386" i="24" a="1"/>
  <c r="D386" i="24" s="1"/>
  <c r="D355" i="24" a="1"/>
  <c r="D355" i="24" s="1"/>
  <c r="D336" i="24" a="1"/>
  <c r="D336" i="24" s="1"/>
  <c r="D359" i="24" a="1"/>
  <c r="D359" i="24" s="1"/>
  <c r="D358" i="24" a="1"/>
  <c r="D358" i="24" s="1"/>
  <c r="D337" i="24" a="1"/>
  <c r="D337" i="24" s="1"/>
  <c r="D361" i="24" a="1"/>
  <c r="D361" i="24" s="1"/>
  <c r="D348" i="24" a="1"/>
  <c r="D348" i="24" s="1"/>
  <c r="D349" i="24" a="1"/>
  <c r="D349" i="24" s="1"/>
  <c r="D339" i="24" a="1"/>
  <c r="D339" i="24" s="1"/>
  <c r="D354" i="24" a="1"/>
  <c r="D354" i="24" s="1"/>
  <c r="D362" i="24" a="1"/>
  <c r="D362" i="24" s="1"/>
  <c r="D341" i="24" a="1"/>
  <c r="D341" i="24" s="1"/>
  <c r="D343" i="24" a="1"/>
  <c r="D343" i="24" s="1"/>
  <c r="D346" i="24" a="1"/>
  <c r="D346" i="24" s="1"/>
  <c r="D357" i="24" a="1"/>
  <c r="D357" i="24" s="1"/>
  <c r="D334" i="24" a="1"/>
  <c r="D334" i="24" s="1"/>
  <c r="D340" i="24" a="1"/>
  <c r="D340" i="24" s="1"/>
  <c r="D353" i="24" a="1"/>
  <c r="D353" i="24" s="1"/>
  <c r="D335" i="24" a="1"/>
  <c r="D335" i="24" s="1"/>
  <c r="D412" i="24" a="1"/>
  <c r="D412" i="24" s="1"/>
  <c r="D388" i="24" a="1"/>
  <c r="D388" i="24" s="1"/>
  <c r="D369" i="24" a="1"/>
  <c r="D369" i="24" s="1"/>
  <c r="D393" i="24" a="1"/>
  <c r="D393" i="24" s="1"/>
  <c r="D374" i="24" a="1"/>
  <c r="D374" i="24" s="1"/>
  <c r="D448" i="24" a="1"/>
  <c r="D448" i="24" s="1"/>
  <c r="D377" i="24" a="1"/>
  <c r="D377" i="24" s="1"/>
  <c r="D391" i="24" a="1"/>
  <c r="D391" i="24" s="1"/>
  <c r="D420" i="24" a="1"/>
  <c r="D420" i="24" s="1"/>
  <c r="D430" i="24" a="1"/>
  <c r="D430" i="24" s="1"/>
  <c r="D441" i="24" a="1"/>
  <c r="D441" i="24" s="1"/>
  <c r="D418" i="24" a="1"/>
  <c r="D418" i="24" s="1"/>
  <c r="D455" i="24" a="1"/>
  <c r="D455" i="24" s="1"/>
  <c r="D424" i="24" a="1"/>
  <c r="D424" i="24" s="1"/>
  <c r="D465" i="24" a="1"/>
  <c r="D465" i="24" s="1"/>
  <c r="D445" i="24" a="1"/>
  <c r="D445" i="24" s="1"/>
  <c r="D382" i="24" a="1"/>
  <c r="D382" i="24" s="1"/>
  <c r="D460" i="24" a="1"/>
  <c r="D460" i="24" s="1"/>
  <c r="D414" i="24" a="1"/>
  <c r="D414" i="24" s="1"/>
  <c r="D410" i="24" a="1"/>
  <c r="D410" i="24" s="1"/>
  <c r="D423" i="24" a="1"/>
  <c r="D423" i="24" s="1"/>
  <c r="D363" i="24" a="1"/>
  <c r="D363" i="24" s="1"/>
  <c r="D379" i="24" a="1"/>
  <c r="D379" i="24" s="1"/>
  <c r="D471" i="24" a="1"/>
  <c r="D471" i="24" s="1"/>
  <c r="D431" i="24" a="1"/>
  <c r="D431" i="24" s="1"/>
  <c r="D443" i="24" a="1"/>
  <c r="D443" i="24" s="1"/>
  <c r="D405" i="24" a="1"/>
  <c r="D405" i="24" s="1"/>
  <c r="D400" i="24" a="1"/>
  <c r="D400" i="24" s="1"/>
  <c r="D378" i="24" a="1"/>
  <c r="D378" i="24" s="1"/>
  <c r="D364" i="24" a="1"/>
  <c r="D364" i="24" s="1"/>
  <c r="D385" i="24" a="1"/>
  <c r="D385" i="24" s="1"/>
  <c r="D433" i="24" a="1"/>
  <c r="D433" i="24" s="1"/>
  <c r="D458" i="24" a="1"/>
  <c r="D458" i="24" s="1"/>
  <c r="D470" i="24" a="1"/>
  <c r="D470" i="24" s="1"/>
  <c r="D417" i="24" a="1"/>
  <c r="D417" i="24" s="1"/>
  <c r="D447" i="24" a="1"/>
  <c r="D447" i="24" s="1"/>
  <c r="D452" i="24" a="1"/>
  <c r="D452" i="24" s="1"/>
  <c r="D425" i="24" a="1"/>
  <c r="D425" i="24" s="1"/>
  <c r="D449" i="24" a="1"/>
  <c r="D449" i="24" s="1"/>
  <c r="D390" i="24" a="1"/>
  <c r="D390" i="24" s="1"/>
  <c r="D451" i="24" a="1"/>
  <c r="D451" i="24" s="1"/>
  <c r="D368" i="24" a="1"/>
  <c r="D368" i="24" s="1"/>
  <c r="D370" i="24" a="1"/>
  <c r="D370" i="24" s="1"/>
  <c r="D459" i="24" a="1"/>
  <c r="D459" i="24" s="1"/>
  <c r="D398" i="24" a="1"/>
  <c r="D398" i="24" s="1"/>
  <c r="D365" i="24" a="1"/>
  <c r="D365" i="24" s="1"/>
  <c r="D461" i="24" a="1"/>
  <c r="D461" i="24" s="1"/>
  <c r="D438" i="24" a="1"/>
  <c r="D438" i="24" s="1"/>
  <c r="D411" i="24" a="1"/>
  <c r="D411" i="24" s="1"/>
  <c r="D373" i="24" a="1"/>
  <c r="D373" i="24" s="1"/>
  <c r="D437" i="24" a="1"/>
  <c r="D437" i="24" s="1"/>
  <c r="D381" i="24" a="1"/>
  <c r="D381" i="24" s="1"/>
  <c r="D360" i="24" a="1"/>
  <c r="D360" i="24" s="1"/>
  <c r="D397" i="24" a="1"/>
  <c r="D397" i="24" s="1"/>
  <c r="D392" i="24" a="1"/>
  <c r="D392" i="24" s="1"/>
  <c r="D450" i="24" a="1"/>
  <c r="D450" i="24" s="1"/>
  <c r="D389" i="24" a="1"/>
  <c r="D389" i="24" s="1"/>
  <c r="D463" i="24" a="1"/>
  <c r="D463" i="24" s="1"/>
  <c r="D435" i="24" a="1"/>
  <c r="D435" i="24" s="1"/>
  <c r="D442" i="24" a="1"/>
  <c r="D442" i="24" s="1"/>
  <c r="D396" i="24" a="1"/>
  <c r="D396" i="24" s="1"/>
  <c r="D376" i="24" a="1"/>
  <c r="D376" i="24" s="1"/>
  <c r="D409" i="24" a="1"/>
  <c r="D409" i="24" s="1"/>
  <c r="D439" i="24" a="1"/>
  <c r="D439" i="24" s="1"/>
  <c r="D413" i="24" a="1"/>
  <c r="D413" i="24" s="1"/>
  <c r="D383" i="24" a="1"/>
  <c r="D383" i="24" s="1"/>
  <c r="D475" i="24" a="1"/>
  <c r="D475" i="24" s="1"/>
  <c r="D464" i="24" a="1"/>
  <c r="D464" i="24" s="1"/>
  <c r="D394" i="24" a="1"/>
  <c r="D394" i="24" s="1"/>
  <c r="D366" i="24" a="1"/>
  <c r="D366" i="24" s="1"/>
  <c r="D371" i="24" a="1"/>
  <c r="D371" i="24" s="1"/>
  <c r="D436" i="24" a="1"/>
  <c r="D436" i="24" s="1"/>
  <c r="D468" i="24" a="1"/>
  <c r="D468" i="24" s="1"/>
  <c r="D440" i="24" a="1"/>
  <c r="D440" i="24" s="1"/>
  <c r="D457" i="24" a="1"/>
  <c r="D457" i="24" s="1"/>
  <c r="D395" i="24" a="1"/>
  <c r="D395" i="24" s="1"/>
  <c r="D453" i="24" a="1"/>
  <c r="D453" i="24" s="1"/>
  <c r="D466" i="24" a="1"/>
  <c r="D466" i="24" s="1"/>
  <c r="D427" i="24" a="1"/>
  <c r="D427" i="24" s="1"/>
  <c r="D372" i="24" a="1"/>
  <c r="D372" i="24" s="1"/>
  <c r="D415" i="24" a="1"/>
  <c r="D415" i="24" s="1"/>
  <c r="D429" i="24" a="1"/>
  <c r="D429" i="24" s="1"/>
  <c r="D375" i="24" a="1"/>
  <c r="D375" i="24" s="1"/>
  <c r="D407" i="24" a="1"/>
  <c r="D407" i="24" s="1"/>
  <c r="D428" i="24" a="1"/>
  <c r="D428" i="24" s="1"/>
  <c r="D380" i="24" a="1"/>
  <c r="D380" i="24" s="1"/>
  <c r="D467" i="24" a="1"/>
  <c r="D467" i="24" s="1"/>
  <c r="D454" i="24" a="1"/>
  <c r="D454" i="24" s="1"/>
  <c r="D432" i="24" a="1"/>
  <c r="D432" i="24" s="1"/>
  <c r="D474" i="24" a="1"/>
  <c r="D474" i="24" s="1"/>
  <c r="D434" i="24" a="1"/>
  <c r="D434" i="24" s="1"/>
  <c r="D446" i="24" a="1"/>
  <c r="D446" i="24" s="1"/>
  <c r="D421" i="24" a="1"/>
  <c r="D421" i="24" s="1"/>
  <c r="D344" i="24" a="1"/>
  <c r="D344" i="24" s="1"/>
  <c r="D406" i="24" a="1"/>
  <c r="D406" i="24" s="1"/>
  <c r="D401" i="24" a="1"/>
  <c r="D401" i="24" s="1"/>
  <c r="D367" i="24" a="1"/>
  <c r="D367" i="24" s="1"/>
  <c r="D384" i="24" a="1"/>
  <c r="D384" i="24" s="1"/>
  <c r="D456" i="24" a="1"/>
  <c r="D456" i="24" s="1"/>
  <c r="D469" i="24" a="1"/>
  <c r="D469" i="24" s="1"/>
  <c r="D426" i="24" a="1"/>
  <c r="D426" i="24" s="1"/>
  <c r="D422" i="24" a="1"/>
  <c r="D422" i="24" s="1"/>
  <c r="D419" i="24" a="1"/>
  <c r="D419" i="24" s="1"/>
  <c r="D408" i="24" a="1"/>
  <c r="D408" i="24" s="1"/>
  <c r="D399" i="24" a="1"/>
  <c r="D399" i="24" s="1"/>
  <c r="D402" i="24" a="1"/>
  <c r="D402" i="24" s="1"/>
  <c r="D404" i="24" a="1"/>
  <c r="D404" i="24" s="1"/>
  <c r="D462" i="24" a="1"/>
  <c r="D462" i="24" s="1"/>
  <c r="D473" i="24" a="1"/>
  <c r="D473" i="24" s="1"/>
  <c r="D403" i="24" a="1"/>
  <c r="D403" i="24" s="1"/>
  <c r="D416" i="24" a="1"/>
  <c r="D416" i="24" s="1"/>
  <c r="D58" i="21" l="1"/>
  <c r="B7" i="21"/>
  <c r="AZ18" i="21" s="1"/>
  <c r="BA8" i="21"/>
  <c r="BB8" i="21"/>
  <c r="BC8" i="21"/>
  <c r="BD8" i="21"/>
  <c r="BE8" i="21"/>
  <c r="BF8" i="21"/>
  <c r="BG8" i="21"/>
  <c r="BH8" i="21"/>
  <c r="BI8" i="21"/>
  <c r="BJ8" i="21"/>
  <c r="BA11" i="21"/>
  <c r="BB11" i="21"/>
  <c r="BC11" i="21"/>
  <c r="BD11" i="21"/>
  <c r="BE11" i="21"/>
  <c r="BF11" i="21"/>
  <c r="BG11" i="21"/>
  <c r="BH11" i="21"/>
  <c r="BI11" i="21"/>
  <c r="BJ11" i="21"/>
  <c r="AZ17" i="21"/>
  <c r="AZ19" i="21"/>
  <c r="AZ20" i="21"/>
  <c r="AZ26" i="21"/>
  <c r="AZ32" i="21" s="1"/>
  <c r="AZ39" i="21" s="1"/>
  <c r="AZ27" i="21"/>
  <c r="AZ33" i="21" s="1"/>
  <c r="AZ40" i="21" s="1"/>
  <c r="AZ34" i="21"/>
  <c r="AZ41" i="21"/>
  <c r="E47" i="21"/>
  <c r="F47" i="21" s="1"/>
  <c r="G47" i="21" s="1"/>
  <c r="H47" i="21" s="1"/>
  <c r="K47" i="21"/>
  <c r="L47" i="21"/>
  <c r="M47" i="21"/>
  <c r="N47" i="21" s="1"/>
  <c r="O47" i="21" s="1"/>
  <c r="R47" i="21"/>
  <c r="S47" i="21" s="1"/>
  <c r="T47" i="21" s="1"/>
  <c r="U47" i="21" s="1"/>
  <c r="V47" i="21" s="1"/>
  <c r="C49" i="21"/>
  <c r="C50" i="21" s="1"/>
  <c r="C51" i="21" s="1"/>
  <c r="C52" i="21" s="1"/>
  <c r="C53" i="21" s="1"/>
  <c r="C54" i="21" s="1"/>
  <c r="J49" i="21"/>
  <c r="J50" i="21" s="1"/>
  <c r="J51" i="21" s="1"/>
  <c r="J52" i="21" s="1"/>
  <c r="J53" i="21" s="1"/>
  <c r="J54" i="21" s="1"/>
  <c r="Q49" i="21"/>
  <c r="Q50" i="21"/>
  <c r="Q51" i="21" s="1"/>
  <c r="Q52" i="21" s="1"/>
  <c r="Q53" i="21" s="1"/>
  <c r="Q54" i="21" s="1"/>
  <c r="B59" i="21"/>
  <c r="E59" i="21"/>
  <c r="E67" i="21" s="1"/>
  <c r="G59" i="21"/>
  <c r="G67" i="21" s="1"/>
  <c r="I59" i="21"/>
  <c r="I67" i="21" s="1"/>
  <c r="D59" i="21" l="1"/>
  <c r="D67" i="21" s="1"/>
  <c r="G58" i="21" l="1"/>
  <c r="G60" i="21" s="1"/>
  <c r="I58" i="21"/>
  <c r="I60" i="21" s="1"/>
  <c r="BD32" i="21" l="1"/>
  <c r="BC32" i="21"/>
  <c r="E58" i="21"/>
  <c r="E60" i="21" s="1"/>
  <c r="BB32" i="21" l="1"/>
  <c r="D60" i="21" l="1"/>
  <c r="N7" i="21" l="1"/>
  <c r="I61" i="21" l="1"/>
  <c r="BD26" i="21" s="1"/>
  <c r="G61" i="21"/>
  <c r="BC26" i="21" s="1"/>
  <c r="E61" i="21"/>
  <c r="D63" i="21"/>
  <c r="D66" i="21"/>
  <c r="N8" i="21" l="1"/>
  <c r="D70" i="21"/>
  <c r="BB26" i="21"/>
  <c r="N9" i="21"/>
  <c r="D68" i="21"/>
  <c r="E63" i="21"/>
  <c r="E64" i="21" l="1"/>
  <c r="BB33" i="21"/>
  <c r="E66" i="21"/>
  <c r="G63" i="21"/>
  <c r="G66" i="21"/>
  <c r="G69" i="21" l="1"/>
  <c r="BC28" i="21" s="1"/>
  <c r="G68" i="21"/>
  <c r="BC34" i="21"/>
  <c r="G64" i="21"/>
  <c r="BC27" i="21" s="1"/>
  <c r="BC33" i="21"/>
  <c r="G70" i="21"/>
  <c r="E68" i="21"/>
  <c r="BB34" i="21"/>
  <c r="E69" i="21"/>
  <c r="BB27" i="21"/>
  <c r="E70" i="21"/>
  <c r="I63" i="21"/>
  <c r="I66" i="21"/>
  <c r="BB28" i="21" l="1"/>
  <c r="I69" i="21"/>
  <c r="BD28" i="21" s="1"/>
  <c r="I68" i="21"/>
  <c r="BD34" i="21"/>
  <c r="BD33" i="21"/>
  <c r="I64" i="21"/>
  <c r="I70" i="21"/>
  <c r="BD27" i="21" l="1"/>
  <c r="K58" i="21" l="1"/>
  <c r="K59" i="21" l="1"/>
  <c r="K63" i="21"/>
  <c r="K67" i="21" l="1"/>
  <c r="K60" i="21"/>
  <c r="K64" i="21"/>
  <c r="BE33" i="21"/>
  <c r="K66" i="21"/>
  <c r="K69" i="21" l="1"/>
  <c r="BE34" i="21"/>
  <c r="K68" i="21"/>
  <c r="BE27" i="21"/>
  <c r="K70" i="21"/>
  <c r="K61" i="21"/>
  <c r="BE32" i="21"/>
  <c r="BE26" i="21" l="1"/>
  <c r="BE28" i="21"/>
  <c r="O58" i="21" l="1"/>
  <c r="O59" i="21" l="1"/>
  <c r="O67" i="21" s="1"/>
  <c r="O60" i="21" l="1"/>
  <c r="O61" i="21" l="1"/>
  <c r="BG26" i="21" s="1"/>
  <c r="BG32" i="21"/>
  <c r="Q58" i="21"/>
  <c r="Q59" i="21" l="1"/>
  <c r="Q67" i="21" s="1"/>
  <c r="Q60" i="21" l="1"/>
  <c r="Q61" i="21" l="1"/>
  <c r="BH26" i="21" s="1"/>
  <c r="BH32" i="21"/>
  <c r="S58" i="21"/>
  <c r="S59" i="21" l="1"/>
  <c r="S67" i="21" s="1"/>
  <c r="S60" i="21" l="1"/>
  <c r="U58" i="21"/>
  <c r="S61" i="21" l="1"/>
  <c r="BI26" i="21" s="1"/>
  <c r="BI32" i="21"/>
  <c r="U59" i="21"/>
  <c r="U67" i="21" s="1"/>
  <c r="M58" i="21"/>
  <c r="U60" i="21" l="1"/>
  <c r="M59" i="21" l="1"/>
  <c r="U61" i="21"/>
  <c r="BJ26" i="21" s="1"/>
  <c r="BJ32" i="21"/>
  <c r="M63" i="21"/>
  <c r="M64" i="21" l="1"/>
  <c r="BF33" i="21"/>
  <c r="M67" i="21"/>
  <c r="M60" i="21"/>
  <c r="M66" i="21"/>
  <c r="M69" i="21" l="1"/>
  <c r="M68" i="21"/>
  <c r="BF34" i="21"/>
  <c r="BF32" i="21"/>
  <c r="M70" i="21"/>
  <c r="M61" i="21"/>
  <c r="BF27" i="21"/>
  <c r="O63" i="21"/>
  <c r="BG33" i="21" l="1"/>
  <c r="O64" i="21"/>
  <c r="BF26" i="21"/>
  <c r="BF28" i="21"/>
  <c r="O66" i="21"/>
  <c r="O70" i="21" s="1"/>
  <c r="Q63" i="21"/>
  <c r="O69" i="21" l="1"/>
  <c r="O68" i="21"/>
  <c r="BG34" i="21"/>
  <c r="BG27" i="21"/>
  <c r="BH33" i="21"/>
  <c r="Q64" i="21"/>
  <c r="BH27" i="21" s="1"/>
  <c r="S63" i="21"/>
  <c r="Q66" i="21"/>
  <c r="Q70" i="21" s="1"/>
  <c r="BI33" i="21" l="1"/>
  <c r="S64" i="21"/>
  <c r="BI27" i="21" s="1"/>
  <c r="BH34" i="21"/>
  <c r="Q69" i="21"/>
  <c r="BH28" i="21" s="1"/>
  <c r="Q68" i="21"/>
  <c r="BG28" i="21"/>
  <c r="S66" i="21"/>
  <c r="BI34" i="21" l="1"/>
  <c r="S69" i="21"/>
  <c r="BI28" i="21" s="1"/>
  <c r="S68" i="21"/>
  <c r="S70" i="21"/>
  <c r="U63" i="21"/>
  <c r="U64" i="21" l="1"/>
  <c r="BJ27" i="21" s="1"/>
  <c r="BJ33" i="21"/>
  <c r="U66" i="21"/>
  <c r="U70" i="21" s="1"/>
  <c r="BJ34" i="21" l="1"/>
  <c r="U68" i="21"/>
  <c r="U69" i="21"/>
  <c r="BJ28" i="21" s="1"/>
  <c r="V58" i="21" l="1"/>
  <c r="V59" i="21" l="1"/>
  <c r="V67" i="21" l="1"/>
  <c r="V60" i="21"/>
  <c r="V61" i="21" l="1"/>
  <c r="BK32" i="21"/>
  <c r="R7" i="21"/>
  <c r="T7" i="21"/>
  <c r="BA39" i="21" s="1"/>
  <c r="P7" i="21"/>
  <c r="C47" i="21" s="1"/>
  <c r="BK26" i="21" l="1"/>
  <c r="V7" i="21"/>
  <c r="V63" i="21"/>
  <c r="V64" i="21" l="1"/>
  <c r="BK33" i="21"/>
  <c r="T8" i="21"/>
  <c r="BA40" i="21" s="1"/>
  <c r="P8" i="21"/>
  <c r="J47" i="21" s="1"/>
  <c r="R8" i="21"/>
  <c r="V66" i="21"/>
  <c r="BK34" i="21" l="1"/>
  <c r="V68" i="21"/>
  <c r="V69" i="21"/>
  <c r="R9" i="21"/>
  <c r="P9" i="21"/>
  <c r="Q47" i="21" s="1"/>
  <c r="T9" i="21"/>
  <c r="BA41" i="21" s="1"/>
  <c r="V70" i="21"/>
  <c r="BK27" i="21"/>
  <c r="V8" i="21"/>
  <c r="BK28" i="21" l="1"/>
  <c r="V9" i="21"/>
  <c r="I14" i="19" l="1"/>
  <c r="H14" i="19"/>
  <c r="I13" i="19"/>
  <c r="H13" i="19"/>
  <c r="I12" i="19"/>
  <c r="H12" i="19"/>
  <c r="M14" i="19"/>
  <c r="K13" i="19"/>
  <c r="M13" i="19" s="1"/>
  <c r="K12" i="19"/>
  <c r="M12" i="19" s="1"/>
  <c r="A82" i="20"/>
  <c r="A81" i="20"/>
  <c r="G70" i="20"/>
  <c r="A55" i="20"/>
  <c r="A47" i="20"/>
  <c r="A80" i="20" s="1"/>
  <c r="G44" i="20"/>
  <c r="A8" i="20"/>
  <c r="A18" i="20"/>
  <c r="D16" i="20"/>
  <c r="D17" i="20" s="1"/>
  <c r="K11" i="19" l="1"/>
  <c r="K10" i="19"/>
  <c r="K9" i="19"/>
  <c r="H11" i="19" l="1"/>
  <c r="I9" i="19"/>
  <c r="D11" i="20" l="1"/>
  <c r="D18" i="20"/>
  <c r="D10" i="20"/>
  <c r="G56" i="20"/>
  <c r="D14" i="20"/>
  <c r="G61" i="20"/>
  <c r="D12" i="20" l="1"/>
  <c r="G47" i="20"/>
  <c r="G80" i="20"/>
  <c r="D9" i="20"/>
  <c r="G81" i="20"/>
  <c r="G39" i="20"/>
  <c r="G46" i="20"/>
  <c r="G69" i="20"/>
  <c r="G76" i="20" l="1"/>
  <c r="E32" i="6"/>
  <c r="L62" i="3" l="1"/>
  <c r="B246" i="5"/>
  <c r="L6" i="8" l="1"/>
  <c r="B239" i="5"/>
  <c r="B248" i="5"/>
  <c r="B26" i="19"/>
  <c r="B27" i="19"/>
  <c r="B28" i="19"/>
  <c r="B29" i="19"/>
  <c r="B30" i="19"/>
  <c r="B31" i="19"/>
  <c r="B32" i="19"/>
  <c r="B33" i="19"/>
  <c r="B34" i="19"/>
  <c r="B35" i="19"/>
  <c r="B25" i="19"/>
  <c r="B175" i="5"/>
  <c r="B228" i="5"/>
  <c r="E36" i="18" l="1"/>
  <c r="E37" i="18"/>
  <c r="E38" i="18"/>
  <c r="E39" i="18"/>
  <c r="E40" i="18"/>
  <c r="E41" i="18"/>
  <c r="E42" i="18"/>
  <c r="E35" i="18"/>
  <c r="G43" i="18"/>
  <c r="G15" i="18"/>
  <c r="G176" i="3" l="1"/>
  <c r="M212" i="3" s="1"/>
  <c r="M207" i="3"/>
  <c r="G198" i="3"/>
  <c r="G199" i="3"/>
  <c r="G200" i="3"/>
  <c r="G201" i="3"/>
  <c r="G202" i="3"/>
  <c r="G203" i="3"/>
  <c r="G204" i="3"/>
  <c r="G205" i="3"/>
  <c r="G206" i="3"/>
  <c r="G207" i="3"/>
  <c r="G208" i="3"/>
  <c r="G248" i="3"/>
  <c r="G249" i="3"/>
  <c r="G250" i="3"/>
  <c r="G251" i="3"/>
  <c r="G253" i="3"/>
  <c r="P294" i="3"/>
  <c r="B237" i="5"/>
  <c r="B238" i="5"/>
  <c r="B240" i="5"/>
  <c r="B241" i="5"/>
  <c r="B242" i="5"/>
  <c r="B243" i="5"/>
  <c r="B244" i="5"/>
  <c r="B233" i="3"/>
  <c r="B218" i="5" s="1"/>
  <c r="B231" i="3"/>
  <c r="B232" i="3"/>
  <c r="B217" i="5" s="1"/>
  <c r="B234" i="3"/>
  <c r="B219" i="5" s="1"/>
  <c r="B235" i="3"/>
  <c r="B220" i="5" s="1"/>
  <c r="B236" i="3"/>
  <c r="B221" i="5" s="1"/>
  <c r="B237" i="3"/>
  <c r="B222" i="5" s="1"/>
  <c r="B238" i="3"/>
  <c r="B223" i="5" s="1"/>
  <c r="B239" i="3"/>
  <c r="B224" i="5" s="1"/>
  <c r="B240" i="3"/>
  <c r="B225" i="5" s="1"/>
  <c r="B241" i="3"/>
  <c r="B226" i="5" s="1"/>
  <c r="B215" i="5"/>
  <c r="B227" i="5"/>
  <c r="B229" i="5"/>
  <c r="B230" i="5"/>
  <c r="B231" i="5"/>
  <c r="B232" i="5"/>
  <c r="B233" i="5"/>
  <c r="B234" i="5"/>
  <c r="B235" i="5"/>
  <c r="B236" i="5"/>
  <c r="B214" i="5"/>
  <c r="B211" i="5"/>
  <c r="B207" i="5"/>
  <c r="B188" i="5"/>
  <c r="B190" i="5"/>
  <c r="Q4" i="3"/>
  <c r="J4" i="4" s="1"/>
  <c r="I52" i="3"/>
  <c r="L52" i="3"/>
  <c r="D52" i="3"/>
  <c r="P6" i="3"/>
  <c r="Q6" i="3" s="1"/>
  <c r="P5" i="3"/>
  <c r="I143" i="3"/>
  <c r="L143" i="3"/>
  <c r="C143" i="3"/>
  <c r="D143" i="3" s="1"/>
  <c r="I144" i="3"/>
  <c r="L144" i="3"/>
  <c r="C144" i="3"/>
  <c r="D144" i="3" s="1"/>
  <c r="I145" i="3"/>
  <c r="L145" i="3"/>
  <c r="C145" i="3"/>
  <c r="D145" i="3" s="1"/>
  <c r="I146" i="3"/>
  <c r="L146" i="3"/>
  <c r="C146" i="3"/>
  <c r="D146" i="3" s="1"/>
  <c r="I147" i="3"/>
  <c r="L147" i="3"/>
  <c r="C147" i="3"/>
  <c r="D147" i="3" s="1"/>
  <c r="I148" i="3"/>
  <c r="L148" i="3"/>
  <c r="C148" i="3"/>
  <c r="D148" i="3" s="1"/>
  <c r="I149" i="3"/>
  <c r="L149" i="3"/>
  <c r="C149" i="3"/>
  <c r="D149" i="3" s="1"/>
  <c r="I150" i="3"/>
  <c r="L150" i="3"/>
  <c r="C150" i="3"/>
  <c r="D150" i="3" s="1"/>
  <c r="I151" i="3"/>
  <c r="L151" i="3"/>
  <c r="C151" i="3"/>
  <c r="D151" i="3" s="1"/>
  <c r="I152" i="3"/>
  <c r="L152" i="3"/>
  <c r="C152" i="3"/>
  <c r="D152" i="3" s="1"/>
  <c r="I153" i="3"/>
  <c r="L153" i="3"/>
  <c r="C153" i="3"/>
  <c r="D153" i="3" s="1"/>
  <c r="I154" i="3"/>
  <c r="L154" i="3"/>
  <c r="C154" i="3"/>
  <c r="D154" i="3" s="1"/>
  <c r="I155" i="3"/>
  <c r="L155" i="3"/>
  <c r="C155" i="3"/>
  <c r="D155" i="3" s="1"/>
  <c r="I156" i="3"/>
  <c r="L156" i="3"/>
  <c r="C156" i="3"/>
  <c r="D156" i="3" s="1"/>
  <c r="I157" i="3"/>
  <c r="L157" i="3"/>
  <c r="C157" i="3"/>
  <c r="D157" i="3" s="1"/>
  <c r="I158" i="3"/>
  <c r="L158" i="3"/>
  <c r="C158" i="3"/>
  <c r="D158" i="3" s="1"/>
  <c r="I159" i="3"/>
  <c r="L159" i="3"/>
  <c r="C159" i="3"/>
  <c r="D159" i="3" s="1"/>
  <c r="I160" i="3"/>
  <c r="L160" i="3"/>
  <c r="C160" i="3"/>
  <c r="D160" i="3" s="1"/>
  <c r="I161" i="3"/>
  <c r="L161" i="3"/>
  <c r="C161" i="3"/>
  <c r="D161" i="3" s="1"/>
  <c r="I162" i="3"/>
  <c r="L162" i="3"/>
  <c r="C162" i="3"/>
  <c r="I163" i="3"/>
  <c r="L163" i="3"/>
  <c r="C163" i="3"/>
  <c r="D163" i="3" s="1"/>
  <c r="I164" i="3"/>
  <c r="L164" i="3"/>
  <c r="C164" i="3"/>
  <c r="D164" i="3" s="1"/>
  <c r="I165" i="3"/>
  <c r="L165" i="3"/>
  <c r="C165" i="3"/>
  <c r="D165" i="3" s="1"/>
  <c r="I166" i="3"/>
  <c r="L166" i="3"/>
  <c r="C166" i="3"/>
  <c r="D166" i="3" s="1"/>
  <c r="I167" i="3"/>
  <c r="L167" i="3"/>
  <c r="C167" i="3"/>
  <c r="D167" i="3" s="1"/>
  <c r="I116" i="3"/>
  <c r="L116" i="3"/>
  <c r="C116" i="3"/>
  <c r="D116" i="3" s="1"/>
  <c r="I117" i="3"/>
  <c r="L117" i="3"/>
  <c r="C117" i="3"/>
  <c r="I118" i="3"/>
  <c r="L118" i="3"/>
  <c r="C118" i="3"/>
  <c r="I119" i="3"/>
  <c r="L119" i="3"/>
  <c r="C119" i="3"/>
  <c r="D119" i="3" s="1"/>
  <c r="I120" i="3"/>
  <c r="L120" i="3"/>
  <c r="C120" i="3"/>
  <c r="D120" i="3" s="1"/>
  <c r="I121" i="3"/>
  <c r="L121" i="3"/>
  <c r="C121" i="3"/>
  <c r="D121" i="3" s="1"/>
  <c r="I122" i="3"/>
  <c r="L122" i="3"/>
  <c r="C122" i="3"/>
  <c r="D122" i="3" s="1"/>
  <c r="I123" i="3"/>
  <c r="L123" i="3"/>
  <c r="C123" i="3"/>
  <c r="D123" i="3" s="1"/>
  <c r="I124" i="3"/>
  <c r="L124" i="3"/>
  <c r="C124" i="3"/>
  <c r="D124" i="3" s="1"/>
  <c r="I125" i="3"/>
  <c r="L125" i="3"/>
  <c r="C125" i="3"/>
  <c r="D125" i="3" s="1"/>
  <c r="I126" i="3"/>
  <c r="L126" i="3"/>
  <c r="C126" i="3"/>
  <c r="I127" i="3"/>
  <c r="L127" i="3"/>
  <c r="C127" i="3"/>
  <c r="D127" i="3" s="1"/>
  <c r="I128" i="3"/>
  <c r="L128" i="3"/>
  <c r="C128" i="3"/>
  <c r="D128" i="3" s="1"/>
  <c r="I129" i="3"/>
  <c r="L129" i="3"/>
  <c r="C129" i="3"/>
  <c r="D129" i="3" s="1"/>
  <c r="I130" i="3"/>
  <c r="L130" i="3"/>
  <c r="C130" i="3"/>
  <c r="D130" i="3" s="1"/>
  <c r="I131" i="3"/>
  <c r="L131" i="3"/>
  <c r="C131" i="3"/>
  <c r="D131" i="3" s="1"/>
  <c r="I132" i="3"/>
  <c r="L132" i="3"/>
  <c r="C132" i="3"/>
  <c r="D132" i="3" s="1"/>
  <c r="I133" i="3"/>
  <c r="L133" i="3"/>
  <c r="C133" i="3"/>
  <c r="D133" i="3" s="1"/>
  <c r="I134" i="3"/>
  <c r="L134" i="3"/>
  <c r="C134" i="3"/>
  <c r="I135" i="3"/>
  <c r="L135" i="3"/>
  <c r="C135" i="3"/>
  <c r="D135" i="3" s="1"/>
  <c r="I136" i="3"/>
  <c r="L136" i="3"/>
  <c r="C136" i="3"/>
  <c r="D136" i="3" s="1"/>
  <c r="I137" i="3"/>
  <c r="L137" i="3"/>
  <c r="C137" i="3"/>
  <c r="D137" i="3" s="1"/>
  <c r="I138" i="3"/>
  <c r="L138" i="3"/>
  <c r="C138" i="3"/>
  <c r="I139" i="3"/>
  <c r="L139" i="3"/>
  <c r="C139" i="3"/>
  <c r="D139" i="3" s="1"/>
  <c r="I140" i="3"/>
  <c r="L140" i="3"/>
  <c r="C140" i="3"/>
  <c r="D140" i="3" s="1"/>
  <c r="I89" i="3"/>
  <c r="L89" i="3"/>
  <c r="I90" i="3"/>
  <c r="L90" i="3"/>
  <c r="I91" i="3"/>
  <c r="L91" i="3"/>
  <c r="I92" i="3"/>
  <c r="L92" i="3"/>
  <c r="I93" i="3"/>
  <c r="L93" i="3"/>
  <c r="C93" i="3"/>
  <c r="D93" i="3" s="1"/>
  <c r="I94" i="3"/>
  <c r="L94" i="3"/>
  <c r="C94" i="3"/>
  <c r="D94" i="3" s="1"/>
  <c r="I95" i="3"/>
  <c r="L95" i="3"/>
  <c r="C95" i="3"/>
  <c r="D95" i="3" s="1"/>
  <c r="I96" i="3"/>
  <c r="L96" i="3"/>
  <c r="I97" i="3"/>
  <c r="L97" i="3"/>
  <c r="I98" i="3"/>
  <c r="L98" i="3"/>
  <c r="I99" i="3"/>
  <c r="L99" i="3"/>
  <c r="C99" i="3"/>
  <c r="D99" i="3" s="1"/>
  <c r="I100" i="3"/>
  <c r="L100" i="3"/>
  <c r="C100" i="3"/>
  <c r="D100" i="3" s="1"/>
  <c r="I101" i="3"/>
  <c r="L101" i="3"/>
  <c r="C101" i="3"/>
  <c r="D101" i="3" s="1"/>
  <c r="I102" i="3"/>
  <c r="L102" i="3"/>
  <c r="C102" i="3"/>
  <c r="D102" i="3" s="1"/>
  <c r="I103" i="3"/>
  <c r="L103" i="3"/>
  <c r="C103" i="3"/>
  <c r="D103" i="3" s="1"/>
  <c r="I104" i="3"/>
  <c r="L104" i="3"/>
  <c r="C104" i="3"/>
  <c r="I105" i="3"/>
  <c r="L105" i="3"/>
  <c r="C105" i="3"/>
  <c r="D105" i="3" s="1"/>
  <c r="I106" i="3"/>
  <c r="L106" i="3"/>
  <c r="C106" i="3"/>
  <c r="D106" i="3" s="1"/>
  <c r="I107" i="3"/>
  <c r="L107" i="3"/>
  <c r="C107" i="3"/>
  <c r="D107" i="3" s="1"/>
  <c r="I108" i="3"/>
  <c r="L108" i="3"/>
  <c r="C108" i="3"/>
  <c r="D108" i="3" s="1"/>
  <c r="I109" i="3"/>
  <c r="L109" i="3"/>
  <c r="C109" i="3"/>
  <c r="D109" i="3" s="1"/>
  <c r="I110" i="3"/>
  <c r="L110" i="3"/>
  <c r="C110" i="3"/>
  <c r="D110" i="3" s="1"/>
  <c r="I111" i="3"/>
  <c r="L111" i="3"/>
  <c r="C111" i="3"/>
  <c r="D111" i="3" s="1"/>
  <c r="I112" i="3"/>
  <c r="L112" i="3"/>
  <c r="C112" i="3"/>
  <c r="I113" i="3"/>
  <c r="L113" i="3"/>
  <c r="C113" i="3"/>
  <c r="I62" i="3"/>
  <c r="I63" i="3"/>
  <c r="L63" i="3"/>
  <c r="I64" i="3"/>
  <c r="L64" i="3"/>
  <c r="I65" i="3"/>
  <c r="L65" i="3"/>
  <c r="I66" i="3"/>
  <c r="L66" i="3"/>
  <c r="I67" i="3"/>
  <c r="L67" i="3"/>
  <c r="I68" i="3"/>
  <c r="L68" i="3"/>
  <c r="D68" i="3"/>
  <c r="I69" i="3"/>
  <c r="L69" i="3"/>
  <c r="D69" i="3"/>
  <c r="I70" i="3"/>
  <c r="L70" i="3"/>
  <c r="I71" i="3"/>
  <c r="L71" i="3"/>
  <c r="D71" i="3"/>
  <c r="I72" i="3"/>
  <c r="L72" i="3"/>
  <c r="D72" i="3"/>
  <c r="I73" i="3"/>
  <c r="L73" i="3"/>
  <c r="I74" i="3"/>
  <c r="L74" i="3"/>
  <c r="D74" i="3"/>
  <c r="I75" i="3"/>
  <c r="L75" i="3"/>
  <c r="I76" i="3"/>
  <c r="L76" i="3"/>
  <c r="D76" i="3"/>
  <c r="I77" i="3"/>
  <c r="L77" i="3"/>
  <c r="D77" i="3"/>
  <c r="I78" i="3"/>
  <c r="L78" i="3"/>
  <c r="D78" i="3"/>
  <c r="I79" i="3"/>
  <c r="L79" i="3"/>
  <c r="D79" i="3"/>
  <c r="I80" i="3"/>
  <c r="L80" i="3"/>
  <c r="D80" i="3"/>
  <c r="I81" i="3"/>
  <c r="L81" i="3"/>
  <c r="I82" i="3"/>
  <c r="L82" i="3"/>
  <c r="I83" i="3"/>
  <c r="L83" i="3"/>
  <c r="D83" i="3"/>
  <c r="I84" i="3"/>
  <c r="L84" i="3"/>
  <c r="D84" i="3"/>
  <c r="I85" i="3"/>
  <c r="L85" i="3"/>
  <c r="I86" i="3"/>
  <c r="L86" i="3"/>
  <c r="I35" i="3"/>
  <c r="L35" i="3"/>
  <c r="C35" i="3"/>
  <c r="D35" i="3" s="1"/>
  <c r="I36" i="3"/>
  <c r="L36" i="3"/>
  <c r="C36" i="3"/>
  <c r="D36" i="3" s="1"/>
  <c r="I37" i="3"/>
  <c r="L37" i="3"/>
  <c r="C37" i="3"/>
  <c r="D37" i="3" s="1"/>
  <c r="I38" i="3"/>
  <c r="L38" i="3"/>
  <c r="C38" i="3"/>
  <c r="D38" i="3" s="1"/>
  <c r="I39" i="3"/>
  <c r="L39" i="3"/>
  <c r="C39" i="3"/>
  <c r="D39" i="3" s="1"/>
  <c r="I40" i="3"/>
  <c r="L40" i="3"/>
  <c r="D40" i="3"/>
  <c r="I41" i="3"/>
  <c r="L41" i="3"/>
  <c r="D41" i="3"/>
  <c r="I42" i="3"/>
  <c r="L42" i="3"/>
  <c r="D42" i="3"/>
  <c r="I43" i="3"/>
  <c r="L43" i="3"/>
  <c r="I44" i="3"/>
  <c r="L44" i="3"/>
  <c r="I45" i="3"/>
  <c r="L45" i="3"/>
  <c r="I46" i="3"/>
  <c r="L46" i="3"/>
  <c r="I47" i="3"/>
  <c r="L47" i="3"/>
  <c r="I48" i="3"/>
  <c r="L48" i="3"/>
  <c r="D48" i="3"/>
  <c r="I49" i="3"/>
  <c r="L49" i="3"/>
  <c r="D49" i="3"/>
  <c r="I50" i="3"/>
  <c r="L50" i="3"/>
  <c r="D50" i="3"/>
  <c r="I51" i="3"/>
  <c r="L51" i="3"/>
  <c r="D51" i="3"/>
  <c r="I53" i="3"/>
  <c r="L53" i="3"/>
  <c r="D53" i="3"/>
  <c r="I54" i="3"/>
  <c r="L54" i="3"/>
  <c r="D54" i="3"/>
  <c r="I55" i="3"/>
  <c r="L55" i="3"/>
  <c r="I56" i="3"/>
  <c r="L56" i="3"/>
  <c r="D56" i="3"/>
  <c r="I57" i="3"/>
  <c r="L57" i="3"/>
  <c r="C57" i="3"/>
  <c r="D57" i="3" s="1"/>
  <c r="I58" i="3"/>
  <c r="L58" i="3"/>
  <c r="C58" i="3"/>
  <c r="D58" i="3" s="1"/>
  <c r="I59" i="3"/>
  <c r="L59" i="3"/>
  <c r="I8" i="3"/>
  <c r="L8" i="3"/>
  <c r="C8" i="3"/>
  <c r="D8" i="3" s="1"/>
  <c r="I9" i="3"/>
  <c r="L9" i="3"/>
  <c r="C9" i="3"/>
  <c r="D9" i="3" s="1"/>
  <c r="I10" i="3"/>
  <c r="L10" i="3"/>
  <c r="C10" i="3"/>
  <c r="D10" i="3" s="1"/>
  <c r="I11" i="3"/>
  <c r="L11" i="3"/>
  <c r="C11" i="3"/>
  <c r="I12" i="3"/>
  <c r="L12" i="3"/>
  <c r="C12" i="3"/>
  <c r="I13" i="3"/>
  <c r="L13" i="3"/>
  <c r="C13" i="3"/>
  <c r="D13" i="3" s="1"/>
  <c r="I14" i="3"/>
  <c r="L14" i="3"/>
  <c r="C14" i="3"/>
  <c r="D14" i="3" s="1"/>
  <c r="I15" i="3"/>
  <c r="L15" i="3"/>
  <c r="C15" i="3"/>
  <c r="I16" i="3"/>
  <c r="L16" i="3"/>
  <c r="C16" i="3"/>
  <c r="D16" i="3" s="1"/>
  <c r="I17" i="3"/>
  <c r="L17" i="3"/>
  <c r="C17" i="3"/>
  <c r="D17" i="3" s="1"/>
  <c r="I18" i="3"/>
  <c r="L18" i="3"/>
  <c r="C18" i="3"/>
  <c r="D18" i="3" s="1"/>
  <c r="I19" i="3"/>
  <c r="L19" i="3"/>
  <c r="C19" i="3"/>
  <c r="I20" i="3"/>
  <c r="L20" i="3"/>
  <c r="C20" i="3"/>
  <c r="D20" i="3" s="1"/>
  <c r="I21" i="3"/>
  <c r="L21" i="3"/>
  <c r="C21" i="3"/>
  <c r="D21" i="3" s="1"/>
  <c r="I22" i="3"/>
  <c r="L22" i="3"/>
  <c r="C22" i="3"/>
  <c r="D22" i="3" s="1"/>
  <c r="I23" i="3"/>
  <c r="L23" i="3"/>
  <c r="C23" i="3"/>
  <c r="D23" i="3" s="1"/>
  <c r="I24" i="3"/>
  <c r="L24" i="3"/>
  <c r="C24" i="3"/>
  <c r="D24" i="3" s="1"/>
  <c r="I25" i="3"/>
  <c r="L25" i="3"/>
  <c r="C25" i="3"/>
  <c r="D25" i="3" s="1"/>
  <c r="I26" i="3"/>
  <c r="L26" i="3"/>
  <c r="C26" i="3"/>
  <c r="D26" i="3" s="1"/>
  <c r="I27" i="3"/>
  <c r="L27" i="3"/>
  <c r="C27" i="3"/>
  <c r="I28" i="3"/>
  <c r="L28" i="3"/>
  <c r="C28" i="3"/>
  <c r="D28" i="3" s="1"/>
  <c r="I29" i="3"/>
  <c r="L29" i="3"/>
  <c r="C29" i="3"/>
  <c r="D29" i="3" s="1"/>
  <c r="I30" i="3"/>
  <c r="L30" i="3"/>
  <c r="C30" i="3"/>
  <c r="D30" i="3" s="1"/>
  <c r="I31" i="3"/>
  <c r="L31" i="3"/>
  <c r="C31" i="3"/>
  <c r="D31" i="3" s="1"/>
  <c r="I32" i="3"/>
  <c r="L32" i="3"/>
  <c r="C32" i="3"/>
  <c r="D32" i="3" s="1"/>
  <c r="P280" i="3"/>
  <c r="P281" i="3" s="1"/>
  <c r="P278" i="3"/>
  <c r="P282" i="3"/>
  <c r="G192" i="3"/>
  <c r="G193" i="3"/>
  <c r="G194" i="3"/>
  <c r="G195" i="3"/>
  <c r="G196" i="3"/>
  <c r="G197" i="3"/>
  <c r="I4" i="4"/>
  <c r="Q280" i="3"/>
  <c r="Q281" i="3" s="1"/>
  <c r="Q278" i="3"/>
  <c r="Q282" i="3"/>
  <c r="R280" i="3"/>
  <c r="R281" i="3" s="1"/>
  <c r="R278" i="3"/>
  <c r="R282" i="3"/>
  <c r="S280" i="3"/>
  <c r="S281" i="3" s="1"/>
  <c r="S278" i="3"/>
  <c r="S282" i="3"/>
  <c r="T280" i="3"/>
  <c r="T281" i="3" s="1"/>
  <c r="T278" i="3"/>
  <c r="T282" i="3"/>
  <c r="U280" i="3"/>
  <c r="U281" i="3" s="1"/>
  <c r="U278" i="3"/>
  <c r="U282" i="3"/>
  <c r="V280" i="3"/>
  <c r="V281" i="3" s="1"/>
  <c r="V278" i="3"/>
  <c r="V282" i="3"/>
  <c r="W280" i="3"/>
  <c r="W281" i="3" s="1"/>
  <c r="W278" i="3"/>
  <c r="W282" i="3"/>
  <c r="X280" i="3"/>
  <c r="X281" i="3" s="1"/>
  <c r="X278" i="3"/>
  <c r="X282" i="3"/>
  <c r="Y280" i="3"/>
  <c r="Y281" i="3" s="1"/>
  <c r="Y278" i="3"/>
  <c r="Y282" i="3"/>
  <c r="Z280" i="3"/>
  <c r="Z281" i="3" s="1"/>
  <c r="Z278" i="3"/>
  <c r="Z282" i="3"/>
  <c r="AA280" i="3"/>
  <c r="AA281" i="3" s="1"/>
  <c r="AA278" i="3"/>
  <c r="AA282" i="3"/>
  <c r="AB280" i="3"/>
  <c r="AB281" i="3" s="1"/>
  <c r="AB278" i="3"/>
  <c r="AB282" i="3"/>
  <c r="AC280" i="3"/>
  <c r="AC281" i="3" s="1"/>
  <c r="AC278" i="3"/>
  <c r="AC282" i="3"/>
  <c r="AD280" i="3"/>
  <c r="AD281" i="3" s="1"/>
  <c r="AD278" i="3"/>
  <c r="AD282" i="3"/>
  <c r="AE280" i="3"/>
  <c r="AE281" i="3" s="1"/>
  <c r="AE278" i="3"/>
  <c r="AE282" i="3"/>
  <c r="AF280" i="3"/>
  <c r="AF281" i="3" s="1"/>
  <c r="AF278" i="3"/>
  <c r="AF282" i="3"/>
  <c r="AG280" i="3"/>
  <c r="AG281" i="3" s="1"/>
  <c r="AG278" i="3"/>
  <c r="AG282" i="3"/>
  <c r="AH280" i="3"/>
  <c r="AH281" i="3" s="1"/>
  <c r="AH278" i="3"/>
  <c r="AH282" i="3"/>
  <c r="AI280" i="3"/>
  <c r="AI281" i="3" s="1"/>
  <c r="AI278" i="3"/>
  <c r="AI282" i="3"/>
  <c r="AJ280" i="3"/>
  <c r="AJ281" i="3" s="1"/>
  <c r="AJ278" i="3"/>
  <c r="AJ282" i="3"/>
  <c r="AK280" i="3"/>
  <c r="AK281" i="3" s="1"/>
  <c r="AK278" i="3"/>
  <c r="AK282" i="3"/>
  <c r="AL280" i="3"/>
  <c r="AL281" i="3" s="1"/>
  <c r="AL278" i="3"/>
  <c r="AL282" i="3"/>
  <c r="AM280" i="3"/>
  <c r="AM281" i="3" s="1"/>
  <c r="AM278" i="3"/>
  <c r="AM282" i="3"/>
  <c r="AN280" i="3"/>
  <c r="AN281" i="3" s="1"/>
  <c r="AN278" i="3"/>
  <c r="AN282" i="3"/>
  <c r="AO280" i="3"/>
  <c r="AO281" i="3" s="1"/>
  <c r="AO278" i="3"/>
  <c r="AO282" i="3"/>
  <c r="AP280" i="3"/>
  <c r="AP281" i="3" s="1"/>
  <c r="AP278" i="3"/>
  <c r="AP282" i="3"/>
  <c r="AQ280" i="3"/>
  <c r="AQ281" i="3" s="1"/>
  <c r="AQ278" i="3"/>
  <c r="AQ282" i="3"/>
  <c r="AR280" i="3"/>
  <c r="AR281" i="3" s="1"/>
  <c r="AR278" i="3"/>
  <c r="AR282" i="3"/>
  <c r="AS280" i="3"/>
  <c r="AS281" i="3" s="1"/>
  <c r="AS278" i="3"/>
  <c r="AS282" i="3"/>
  <c r="AT280" i="3"/>
  <c r="AT281" i="3" s="1"/>
  <c r="AT278" i="3"/>
  <c r="AT282" i="3"/>
  <c r="AU280" i="3"/>
  <c r="AU281" i="3" s="1"/>
  <c r="AU278" i="3"/>
  <c r="AU282" i="3"/>
  <c r="AV280" i="3"/>
  <c r="AV281" i="3" s="1"/>
  <c r="AV278" i="3"/>
  <c r="AV282" i="3"/>
  <c r="AW280" i="3"/>
  <c r="AW281" i="3" s="1"/>
  <c r="AW278" i="3"/>
  <c r="AW282" i="3"/>
  <c r="AX280" i="3"/>
  <c r="AX281" i="3" s="1"/>
  <c r="AX278" i="3"/>
  <c r="AX282" i="3"/>
  <c r="AY280" i="3"/>
  <c r="AY281" i="3" s="1"/>
  <c r="AY278" i="3"/>
  <c r="AY282" i="3"/>
  <c r="AZ280" i="3"/>
  <c r="AZ281" i="3" s="1"/>
  <c r="AZ278" i="3"/>
  <c r="AZ282" i="3"/>
  <c r="BA280" i="3"/>
  <c r="BA281" i="3" s="1"/>
  <c r="BA278" i="3"/>
  <c r="BA282" i="3"/>
  <c r="BB280" i="3"/>
  <c r="BB281" i="3" s="1"/>
  <c r="BB278" i="3"/>
  <c r="BB282" i="3"/>
  <c r="BC280" i="3"/>
  <c r="BC281" i="3" s="1"/>
  <c r="BC278" i="3"/>
  <c r="BC282" i="3"/>
  <c r="BD280" i="3"/>
  <c r="BD281" i="3" s="1"/>
  <c r="BD278" i="3"/>
  <c r="BD282" i="3"/>
  <c r="BE280" i="3"/>
  <c r="BE281" i="3" s="1"/>
  <c r="BE278" i="3"/>
  <c r="BE282" i="3"/>
  <c r="BF280" i="3"/>
  <c r="BF281" i="3" s="1"/>
  <c r="BF278" i="3"/>
  <c r="BF282" i="3"/>
  <c r="BG280" i="3"/>
  <c r="BG281" i="3" s="1"/>
  <c r="BG278" i="3"/>
  <c r="BG282" i="3"/>
  <c r="BH280" i="3"/>
  <c r="BH281" i="3" s="1"/>
  <c r="BH278" i="3"/>
  <c r="BH282" i="3"/>
  <c r="BI280" i="3"/>
  <c r="BI281" i="3" s="1"/>
  <c r="BI278" i="3"/>
  <c r="BI282" i="3"/>
  <c r="BJ280" i="3"/>
  <c r="BJ281" i="3" s="1"/>
  <c r="BJ278" i="3"/>
  <c r="BJ282" i="3"/>
  <c r="BK280" i="3"/>
  <c r="BK281" i="3" s="1"/>
  <c r="BK278" i="3"/>
  <c r="BK282" i="3"/>
  <c r="BL280" i="3"/>
  <c r="BL281" i="3" s="1"/>
  <c r="BL278" i="3"/>
  <c r="BL282" i="3"/>
  <c r="BM280" i="3"/>
  <c r="BM281" i="3" s="1"/>
  <c r="BM278" i="3"/>
  <c r="BM282" i="3"/>
  <c r="BN280" i="3"/>
  <c r="BN281" i="3" s="1"/>
  <c r="BN278" i="3"/>
  <c r="BN282" i="3"/>
  <c r="BO280" i="3"/>
  <c r="BO281" i="3" s="1"/>
  <c r="BO278" i="3"/>
  <c r="BO282" i="3"/>
  <c r="BP280" i="3"/>
  <c r="BP281" i="3" s="1"/>
  <c r="BP278" i="3"/>
  <c r="BP282" i="3"/>
  <c r="BQ280" i="3"/>
  <c r="BQ281" i="3" s="1"/>
  <c r="BQ278" i="3"/>
  <c r="BQ282" i="3"/>
  <c r="BR280" i="3"/>
  <c r="BR281" i="3" s="1"/>
  <c r="BR278" i="3"/>
  <c r="BR282" i="3"/>
  <c r="BS280" i="3"/>
  <c r="BS281" i="3" s="1"/>
  <c r="BS278" i="3"/>
  <c r="BS282" i="3"/>
  <c r="BT280" i="3"/>
  <c r="BT281" i="3" s="1"/>
  <c r="BT278" i="3"/>
  <c r="BT282" i="3"/>
  <c r="BU280" i="3"/>
  <c r="BU281" i="3" s="1"/>
  <c r="BU278" i="3"/>
  <c r="BU282" i="3"/>
  <c r="BV280" i="3"/>
  <c r="BV281" i="3" s="1"/>
  <c r="BV278" i="3"/>
  <c r="BV282" i="3"/>
  <c r="BW280" i="3"/>
  <c r="BW281" i="3" s="1"/>
  <c r="BW278" i="3"/>
  <c r="BW282" i="3"/>
  <c r="BX280" i="3"/>
  <c r="BX281" i="3" s="1"/>
  <c r="BX278" i="3"/>
  <c r="BX282" i="3"/>
  <c r="BY280" i="3"/>
  <c r="BY281" i="3" s="1"/>
  <c r="BY278" i="3"/>
  <c r="BY282" i="3"/>
  <c r="BZ280" i="3"/>
  <c r="BZ281" i="3" s="1"/>
  <c r="BZ278" i="3"/>
  <c r="BZ282" i="3"/>
  <c r="CA280" i="3"/>
  <c r="CA281" i="3" s="1"/>
  <c r="CA278" i="3"/>
  <c r="CA282" i="3"/>
  <c r="CB280" i="3"/>
  <c r="CB281" i="3" s="1"/>
  <c r="CB278" i="3"/>
  <c r="CB282" i="3"/>
  <c r="CC280" i="3"/>
  <c r="CC281" i="3" s="1"/>
  <c r="CC278" i="3"/>
  <c r="CC282" i="3"/>
  <c r="CD280" i="3"/>
  <c r="CD281" i="3" s="1"/>
  <c r="CD278" i="3"/>
  <c r="CD282" i="3"/>
  <c r="CE280" i="3"/>
  <c r="CE281" i="3" s="1"/>
  <c r="CE278" i="3"/>
  <c r="CE282" i="3"/>
  <c r="CF280" i="3"/>
  <c r="CF281" i="3" s="1"/>
  <c r="CF278" i="3"/>
  <c r="CF282" i="3"/>
  <c r="CG280" i="3"/>
  <c r="CG281" i="3" s="1"/>
  <c r="CG278" i="3"/>
  <c r="CG282" i="3"/>
  <c r="CH280" i="3"/>
  <c r="CH281" i="3" s="1"/>
  <c r="CH278" i="3"/>
  <c r="CH282" i="3"/>
  <c r="CI280" i="3"/>
  <c r="CI281" i="3" s="1"/>
  <c r="CI278" i="3"/>
  <c r="CI282" i="3"/>
  <c r="CJ280" i="3"/>
  <c r="CJ281" i="3" s="1"/>
  <c r="CJ278" i="3"/>
  <c r="CJ282" i="3"/>
  <c r="CK280" i="3"/>
  <c r="CK281" i="3" s="1"/>
  <c r="CK278" i="3"/>
  <c r="CK282" i="3"/>
  <c r="CL280" i="3"/>
  <c r="CL281" i="3" s="1"/>
  <c r="CL278" i="3"/>
  <c r="CL282" i="3"/>
  <c r="CM280" i="3"/>
  <c r="CM281" i="3" s="1"/>
  <c r="CM278" i="3"/>
  <c r="CM282" i="3"/>
  <c r="CN280" i="3"/>
  <c r="CN281" i="3" s="1"/>
  <c r="CN278" i="3"/>
  <c r="CN282" i="3"/>
  <c r="CO280" i="3"/>
  <c r="CO281" i="3" s="1"/>
  <c r="CO278" i="3"/>
  <c r="CO282" i="3"/>
  <c r="CP280" i="3"/>
  <c r="CP281" i="3" s="1"/>
  <c r="CP278" i="3"/>
  <c r="CP282" i="3"/>
  <c r="CQ280" i="3"/>
  <c r="CQ281" i="3" s="1"/>
  <c r="CQ278" i="3"/>
  <c r="CQ282" i="3"/>
  <c r="CR280" i="3"/>
  <c r="CR281" i="3" s="1"/>
  <c r="CR278" i="3"/>
  <c r="CR282" i="3"/>
  <c r="CS280" i="3"/>
  <c r="CS281" i="3" s="1"/>
  <c r="CS278" i="3"/>
  <c r="CS282" i="3"/>
  <c r="CT280" i="3"/>
  <c r="CT281" i="3" s="1"/>
  <c r="CT278" i="3"/>
  <c r="CT282" i="3"/>
  <c r="CU280" i="3"/>
  <c r="CU281" i="3" s="1"/>
  <c r="CU278" i="3"/>
  <c r="CU282" i="3"/>
  <c r="CV280" i="3"/>
  <c r="CV281" i="3" s="1"/>
  <c r="CV278" i="3"/>
  <c r="CV282" i="3"/>
  <c r="CW280" i="3"/>
  <c r="CW281" i="3" s="1"/>
  <c r="CW278" i="3"/>
  <c r="CW282" i="3"/>
  <c r="CX280" i="3"/>
  <c r="CX281" i="3" s="1"/>
  <c r="CX278" i="3"/>
  <c r="CX282" i="3"/>
  <c r="CY280" i="3"/>
  <c r="CY281" i="3" s="1"/>
  <c r="CY278" i="3"/>
  <c r="CY282" i="3"/>
  <c r="CZ280" i="3"/>
  <c r="CZ281" i="3" s="1"/>
  <c r="CZ278" i="3"/>
  <c r="CZ282" i="3"/>
  <c r="DA280" i="3"/>
  <c r="DA281" i="3" s="1"/>
  <c r="DA278" i="3"/>
  <c r="DA282" i="3"/>
  <c r="DB280" i="3"/>
  <c r="DB281" i="3" s="1"/>
  <c r="DB278" i="3"/>
  <c r="DB282" i="3"/>
  <c r="DC280" i="3"/>
  <c r="DC281" i="3" s="1"/>
  <c r="DC278" i="3"/>
  <c r="DC282" i="3"/>
  <c r="DD280" i="3"/>
  <c r="DD281" i="3" s="1"/>
  <c r="DD278" i="3"/>
  <c r="DD282" i="3"/>
  <c r="DE280" i="3"/>
  <c r="DE281" i="3" s="1"/>
  <c r="DE278" i="3"/>
  <c r="DE282" i="3"/>
  <c r="DF280" i="3"/>
  <c r="DF281" i="3" s="1"/>
  <c r="DF278" i="3"/>
  <c r="DF282" i="3"/>
  <c r="DG280" i="3"/>
  <c r="DG281" i="3" s="1"/>
  <c r="DG278" i="3"/>
  <c r="DG282" i="3"/>
  <c r="DH280" i="3"/>
  <c r="DH281" i="3" s="1"/>
  <c r="DH278" i="3"/>
  <c r="DH282" i="3"/>
  <c r="DI280" i="3"/>
  <c r="DI281" i="3" s="1"/>
  <c r="DI278" i="3"/>
  <c r="DI282" i="3"/>
  <c r="DJ280" i="3"/>
  <c r="DJ281" i="3" s="1"/>
  <c r="DJ278" i="3"/>
  <c r="DJ282" i="3"/>
  <c r="DK280" i="3"/>
  <c r="DK281" i="3" s="1"/>
  <c r="DK278" i="3"/>
  <c r="DK282" i="3"/>
  <c r="DL280" i="3"/>
  <c r="DL281" i="3" s="1"/>
  <c r="DL278" i="3"/>
  <c r="DL282" i="3"/>
  <c r="DM280" i="3"/>
  <c r="DM281" i="3" s="1"/>
  <c r="DM278" i="3"/>
  <c r="DM282" i="3"/>
  <c r="DN280" i="3"/>
  <c r="DN281" i="3" s="1"/>
  <c r="DN278" i="3"/>
  <c r="DN282" i="3"/>
  <c r="DO280" i="3"/>
  <c r="DO281" i="3" s="1"/>
  <c r="DO278" i="3"/>
  <c r="DO282" i="3"/>
  <c r="DP280" i="3"/>
  <c r="DP281" i="3" s="1"/>
  <c r="DP278" i="3"/>
  <c r="DP282" i="3"/>
  <c r="DQ280" i="3"/>
  <c r="DQ281" i="3" s="1"/>
  <c r="DQ278" i="3"/>
  <c r="DQ282" i="3"/>
  <c r="DR280" i="3"/>
  <c r="DR281" i="3" s="1"/>
  <c r="DR278" i="3"/>
  <c r="DR282" i="3"/>
  <c r="DS280" i="3"/>
  <c r="DS281" i="3" s="1"/>
  <c r="DS278" i="3"/>
  <c r="DS282" i="3"/>
  <c r="DT280" i="3"/>
  <c r="DT281" i="3" s="1"/>
  <c r="DT278" i="3"/>
  <c r="DT282" i="3"/>
  <c r="DU280" i="3"/>
  <c r="DU281" i="3" s="1"/>
  <c r="DU278" i="3"/>
  <c r="DU282" i="3"/>
  <c r="DV280" i="3"/>
  <c r="DV281" i="3" s="1"/>
  <c r="DV278" i="3"/>
  <c r="DV282" i="3"/>
  <c r="DW280" i="3"/>
  <c r="DW281" i="3" s="1"/>
  <c r="DW278" i="3"/>
  <c r="DW282" i="3"/>
  <c r="DX280" i="3"/>
  <c r="DX281" i="3" s="1"/>
  <c r="DX278" i="3"/>
  <c r="DX282" i="3"/>
  <c r="DY280" i="3"/>
  <c r="DY281" i="3" s="1"/>
  <c r="DY278" i="3"/>
  <c r="DY282" i="3"/>
  <c r="DZ280" i="3"/>
  <c r="DZ281" i="3" s="1"/>
  <c r="DZ278" i="3"/>
  <c r="DZ282" i="3"/>
  <c r="EA280" i="3"/>
  <c r="EA281" i="3" s="1"/>
  <c r="EA278" i="3"/>
  <c r="EA282" i="3"/>
  <c r="EB280" i="3"/>
  <c r="EB281" i="3" s="1"/>
  <c r="EB278" i="3"/>
  <c r="EB282" i="3"/>
  <c r="EC280" i="3"/>
  <c r="EC281" i="3" s="1"/>
  <c r="EC278" i="3"/>
  <c r="EC282" i="3"/>
  <c r="ED280" i="3"/>
  <c r="ED281" i="3" s="1"/>
  <c r="ED278" i="3"/>
  <c r="ED282" i="3"/>
  <c r="EE280" i="3"/>
  <c r="EE281" i="3" s="1"/>
  <c r="EE278" i="3"/>
  <c r="EE282" i="3"/>
  <c r="EF280" i="3"/>
  <c r="EF281" i="3" s="1"/>
  <c r="EF278" i="3"/>
  <c r="EF282" i="3"/>
  <c r="D39" i="19"/>
  <c r="E39" i="19" s="1"/>
  <c r="F39" i="19" s="1"/>
  <c r="G39" i="19" s="1"/>
  <c r="H39" i="19" s="1"/>
  <c r="I39" i="19" s="1"/>
  <c r="I44" i="19" s="1"/>
  <c r="W222" i="3" s="1"/>
  <c r="C40" i="19"/>
  <c r="Q218" i="3" s="1"/>
  <c r="C41" i="19"/>
  <c r="Q219" i="3" s="1"/>
  <c r="C42" i="19"/>
  <c r="Q220" i="3" s="1"/>
  <c r="C43" i="19"/>
  <c r="Q221" i="3" s="1"/>
  <c r="C44" i="19"/>
  <c r="Q222" i="3" s="1"/>
  <c r="C45" i="19"/>
  <c r="Q223" i="3" s="1"/>
  <c r="C46" i="19"/>
  <c r="Q224" i="3" s="1"/>
  <c r="C47" i="19"/>
  <c r="Q225" i="3" s="1"/>
  <c r="C48" i="19"/>
  <c r="Q226" i="3" s="1"/>
  <c r="C49" i="19"/>
  <c r="Q227" i="3" s="1"/>
  <c r="C50" i="19"/>
  <c r="Q228" i="3" s="1"/>
  <c r="B50" i="19"/>
  <c r="B228" i="3" s="1"/>
  <c r="B49" i="19"/>
  <c r="B227" i="3" s="1"/>
  <c r="B48" i="19"/>
  <c r="B226" i="3" s="1"/>
  <c r="B47" i="19"/>
  <c r="B225" i="3" s="1"/>
  <c r="B46" i="19"/>
  <c r="B224" i="3" s="1"/>
  <c r="B45" i="19"/>
  <c r="B223" i="3" s="1"/>
  <c r="B44" i="19"/>
  <c r="B222" i="3" s="1"/>
  <c r="B43" i="19"/>
  <c r="B221" i="3" s="1"/>
  <c r="B42" i="19"/>
  <c r="B220" i="3" s="1"/>
  <c r="B41" i="19"/>
  <c r="B219" i="3" s="1"/>
  <c r="B40" i="19"/>
  <c r="B218" i="3" s="1"/>
  <c r="D24" i="19"/>
  <c r="D27" i="19" s="1"/>
  <c r="C25" i="19"/>
  <c r="C26" i="19"/>
  <c r="C27" i="19"/>
  <c r="C28" i="19"/>
  <c r="C29" i="19"/>
  <c r="C30" i="19"/>
  <c r="C31" i="19"/>
  <c r="C32" i="19"/>
  <c r="C33" i="19"/>
  <c r="C34" i="19"/>
  <c r="C35" i="19"/>
  <c r="L20" i="19"/>
  <c r="L21" i="19" s="1"/>
  <c r="K20" i="19"/>
  <c r="K21" i="19" s="1"/>
  <c r="J20" i="19"/>
  <c r="J21" i="19" s="1"/>
  <c r="M231" i="3"/>
  <c r="I10" i="19"/>
  <c r="I11" i="19"/>
  <c r="M233" i="3" s="1"/>
  <c r="M234" i="3"/>
  <c r="M235" i="3"/>
  <c r="M236" i="3"/>
  <c r="I15" i="19"/>
  <c r="M237" i="3" s="1"/>
  <c r="I16" i="19"/>
  <c r="M238" i="3" s="1"/>
  <c r="I17" i="19"/>
  <c r="M239" i="3" s="1"/>
  <c r="I18" i="19"/>
  <c r="M240" i="3" s="1"/>
  <c r="I19" i="19"/>
  <c r="M241" i="3" s="1"/>
  <c r="H10" i="19"/>
  <c r="H20" i="19" s="1"/>
  <c r="H21" i="19" s="1"/>
  <c r="H16" i="19"/>
  <c r="H17" i="19"/>
  <c r="H18" i="19"/>
  <c r="H19" i="19"/>
  <c r="M19" i="19"/>
  <c r="G19" i="19"/>
  <c r="M18" i="19"/>
  <c r="G18" i="19"/>
  <c r="M17" i="19"/>
  <c r="G17" i="19"/>
  <c r="M16" i="19"/>
  <c r="G16" i="19"/>
  <c r="M15" i="19"/>
  <c r="G15" i="19"/>
  <c r="M11" i="19"/>
  <c r="G11" i="19"/>
  <c r="M10" i="19"/>
  <c r="G10" i="19"/>
  <c r="M9" i="19"/>
  <c r="G9" i="19"/>
  <c r="K7" i="18"/>
  <c r="I35" i="18" s="1"/>
  <c r="K35" i="18" s="1"/>
  <c r="R7" i="18"/>
  <c r="K8" i="18"/>
  <c r="I36" i="18" s="1"/>
  <c r="K36" i="18" s="1"/>
  <c r="R8" i="18"/>
  <c r="Q8" i="18" s="1"/>
  <c r="K9" i="18"/>
  <c r="I37" i="18" s="1"/>
  <c r="K37" i="18" s="1"/>
  <c r="R9" i="18"/>
  <c r="Q9" i="18" s="1"/>
  <c r="K10" i="18"/>
  <c r="I38" i="18" s="1"/>
  <c r="K38" i="18" s="1"/>
  <c r="M38" i="18" s="1"/>
  <c r="R10" i="18"/>
  <c r="Q10" i="18" s="1"/>
  <c r="K11" i="18"/>
  <c r="I39" i="18" s="1"/>
  <c r="K39" i="18" s="1"/>
  <c r="R11" i="18"/>
  <c r="Q11" i="18" s="1"/>
  <c r="K12" i="18"/>
  <c r="I40" i="18" s="1"/>
  <c r="K40" i="18" s="1"/>
  <c r="M40" i="18" s="1"/>
  <c r="R12" i="18"/>
  <c r="F183" i="3" s="1"/>
  <c r="K13" i="18"/>
  <c r="I41" i="18" s="1"/>
  <c r="K41" i="18" s="1"/>
  <c r="R13" i="18"/>
  <c r="Q13" i="18" s="1"/>
  <c r="K14" i="18"/>
  <c r="I42" i="18" s="1"/>
  <c r="K42" i="18" s="1"/>
  <c r="M42" i="18" s="1"/>
  <c r="R14" i="18"/>
  <c r="Q14" i="18" s="1"/>
  <c r="N7" i="18"/>
  <c r="N8" i="18"/>
  <c r="N9" i="18"/>
  <c r="N10" i="18"/>
  <c r="N11" i="18"/>
  <c r="N12" i="18"/>
  <c r="N13" i="18"/>
  <c r="N14" i="18"/>
  <c r="G212" i="3"/>
  <c r="D21" i="18"/>
  <c r="B178" i="3" s="1"/>
  <c r="B176" i="5" s="1"/>
  <c r="D22" i="18"/>
  <c r="B179" i="3" s="1"/>
  <c r="B177" i="5" s="1"/>
  <c r="D23" i="18"/>
  <c r="B180" i="3" s="1"/>
  <c r="B178" i="5" s="1"/>
  <c r="D24" i="18"/>
  <c r="B181" i="3" s="1"/>
  <c r="B179" i="5" s="1"/>
  <c r="D25" i="18"/>
  <c r="B182" i="3" s="1"/>
  <c r="B180" i="5" s="1"/>
  <c r="D26" i="18"/>
  <c r="B183" i="3" s="1"/>
  <c r="B181" i="5" s="1"/>
  <c r="D27" i="18"/>
  <c r="B184" i="3" s="1"/>
  <c r="B182" i="5" s="1"/>
  <c r="D28" i="18"/>
  <c r="B185" i="3" s="1"/>
  <c r="B183" i="5" s="1"/>
  <c r="B7" i="3"/>
  <c r="B7" i="5" s="1"/>
  <c r="B8" i="3"/>
  <c r="B8" i="5" s="1"/>
  <c r="B9" i="3"/>
  <c r="B9" i="5" s="1"/>
  <c r="B10" i="3"/>
  <c r="B10" i="5" s="1"/>
  <c r="B11" i="3"/>
  <c r="B12" i="3"/>
  <c r="B12" i="5" s="1"/>
  <c r="H12" i="5" s="1" a="1"/>
  <c r="H12" i="5" s="1"/>
  <c r="B13" i="3"/>
  <c r="B13" i="5" s="1"/>
  <c r="B14" i="3"/>
  <c r="B14" i="5" s="1"/>
  <c r="N14" i="5" s="1" a="1"/>
  <c r="N14" i="5" s="1"/>
  <c r="B15" i="3"/>
  <c r="B15" i="5" s="1"/>
  <c r="L15" i="5" s="1" a="1"/>
  <c r="L15" i="5" s="1"/>
  <c r="B16" i="3"/>
  <c r="B16" i="5" s="1"/>
  <c r="J16" i="5" s="1" a="1"/>
  <c r="J16" i="5" s="1"/>
  <c r="B17" i="3"/>
  <c r="B17" i="5" s="1"/>
  <c r="I17" i="5" s="1" a="1"/>
  <c r="I17" i="5" s="1"/>
  <c r="B18" i="3"/>
  <c r="B18" i="5" s="1"/>
  <c r="G18" i="5" s="1" a="1"/>
  <c r="G18" i="5" s="1"/>
  <c r="B19" i="3"/>
  <c r="B19" i="5" s="1"/>
  <c r="J19" i="5" s="1" a="1"/>
  <c r="J19" i="5" s="1"/>
  <c r="B20" i="3"/>
  <c r="B20" i="5" s="1"/>
  <c r="G20" i="5" s="1" a="1"/>
  <c r="G20" i="5" s="1"/>
  <c r="B21" i="3"/>
  <c r="B21" i="5" s="1"/>
  <c r="B22" i="3"/>
  <c r="B22" i="5" s="1"/>
  <c r="I22" i="5" s="1" a="1"/>
  <c r="I22" i="5" s="1"/>
  <c r="B23" i="3"/>
  <c r="B23" i="5" s="1"/>
  <c r="B24" i="3"/>
  <c r="B24" i="5" s="1"/>
  <c r="H24" i="5" s="1" a="1"/>
  <c r="H24" i="5" s="1"/>
  <c r="B25" i="3"/>
  <c r="B25" i="5" s="1"/>
  <c r="H25" i="5" s="1" a="1"/>
  <c r="H25" i="5" s="1"/>
  <c r="B26" i="3"/>
  <c r="B26" i="5" s="1"/>
  <c r="I26" i="5" s="1" a="1"/>
  <c r="I26" i="5" s="1"/>
  <c r="B27" i="3"/>
  <c r="B27" i="5" s="1"/>
  <c r="K27" i="5" s="1" a="1"/>
  <c r="K27" i="5" s="1"/>
  <c r="B28" i="3"/>
  <c r="B28" i="5" s="1"/>
  <c r="J28" i="5" s="1" a="1"/>
  <c r="J28" i="5" s="1"/>
  <c r="B29" i="3"/>
  <c r="B29" i="5" s="1"/>
  <c r="B30" i="3"/>
  <c r="B30" i="5" s="1"/>
  <c r="L30" i="5" s="1" a="1"/>
  <c r="L30" i="5" s="1"/>
  <c r="B31" i="3"/>
  <c r="B31" i="5" s="1"/>
  <c r="J31" i="5" s="1" a="1"/>
  <c r="J31" i="5" s="1"/>
  <c r="B32" i="3"/>
  <c r="B32" i="5" s="1"/>
  <c r="L32" i="5" s="1" a="1"/>
  <c r="L32" i="5" s="1"/>
  <c r="B34" i="3"/>
  <c r="B34" i="5" s="1"/>
  <c r="B35" i="3"/>
  <c r="B35" i="5" s="1"/>
  <c r="B36" i="3"/>
  <c r="B36" i="5" s="1"/>
  <c r="B37" i="3"/>
  <c r="B37" i="5" s="1"/>
  <c r="B38" i="3"/>
  <c r="B38" i="5" s="1"/>
  <c r="B39" i="3"/>
  <c r="B39" i="5" s="1"/>
  <c r="B40" i="3"/>
  <c r="B40" i="5" s="1"/>
  <c r="B41" i="3"/>
  <c r="B41" i="5" s="1"/>
  <c r="B42" i="3"/>
  <c r="B42" i="5" s="1"/>
  <c r="B43" i="3"/>
  <c r="B43" i="5" s="1"/>
  <c r="B44" i="3"/>
  <c r="B44" i="5" s="1"/>
  <c r="B45" i="3"/>
  <c r="B45" i="5" s="1"/>
  <c r="B46" i="3"/>
  <c r="B46" i="5" s="1"/>
  <c r="B47" i="3"/>
  <c r="B47" i="5" s="1"/>
  <c r="B48" i="3"/>
  <c r="B48" i="5" s="1"/>
  <c r="B49" i="3"/>
  <c r="B49" i="5" s="1"/>
  <c r="B50" i="3"/>
  <c r="B50" i="5" s="1"/>
  <c r="B51" i="3"/>
  <c r="B51" i="5" s="1"/>
  <c r="B52" i="3"/>
  <c r="B52" i="5" s="1"/>
  <c r="B53" i="3"/>
  <c r="B53" i="5" s="1"/>
  <c r="B54" i="3"/>
  <c r="B54" i="5" s="1"/>
  <c r="B55" i="3"/>
  <c r="B55" i="5" s="1"/>
  <c r="B56" i="3"/>
  <c r="B56" i="5" s="1"/>
  <c r="B57" i="3"/>
  <c r="B57" i="5" s="1"/>
  <c r="B58" i="3"/>
  <c r="B58" i="5" s="1"/>
  <c r="B59" i="3"/>
  <c r="B59" i="5" s="1"/>
  <c r="B61" i="3"/>
  <c r="B61" i="5" s="1"/>
  <c r="B62" i="3"/>
  <c r="B62" i="5" s="1"/>
  <c r="B63" i="3"/>
  <c r="B63" i="5" s="1"/>
  <c r="B64" i="3"/>
  <c r="B64" i="5" s="1"/>
  <c r="B65" i="3"/>
  <c r="B65" i="5" s="1"/>
  <c r="B66" i="3"/>
  <c r="B66" i="5" s="1"/>
  <c r="B67" i="3"/>
  <c r="B67" i="5" s="1"/>
  <c r="B68" i="5"/>
  <c r="B69" i="3"/>
  <c r="B69" i="5" s="1"/>
  <c r="B70" i="3"/>
  <c r="B70" i="5" s="1"/>
  <c r="B71" i="3"/>
  <c r="B71" i="5" s="1"/>
  <c r="B72" i="3"/>
  <c r="B72" i="5" s="1"/>
  <c r="B73" i="3"/>
  <c r="B73" i="5" s="1"/>
  <c r="B74" i="3"/>
  <c r="B74" i="5" s="1"/>
  <c r="B75" i="3"/>
  <c r="B75" i="5" s="1"/>
  <c r="B76" i="3"/>
  <c r="B76" i="5" s="1"/>
  <c r="B77" i="3"/>
  <c r="B77" i="5" s="1"/>
  <c r="B78" i="3"/>
  <c r="B78" i="5" s="1"/>
  <c r="B79" i="3"/>
  <c r="B79" i="5" s="1"/>
  <c r="B80" i="3"/>
  <c r="B80" i="5" s="1"/>
  <c r="B81" i="3"/>
  <c r="B81" i="5" s="1"/>
  <c r="B82" i="3"/>
  <c r="B82" i="5" s="1"/>
  <c r="B83" i="3"/>
  <c r="B83" i="5" s="1"/>
  <c r="B84" i="3"/>
  <c r="B84" i="5" s="1"/>
  <c r="M84" i="5" s="1" a="1"/>
  <c r="M84" i="5" s="1"/>
  <c r="B85" i="3"/>
  <c r="B85" i="5" s="1"/>
  <c r="B86" i="3"/>
  <c r="B86" i="5" s="1"/>
  <c r="B88" i="5"/>
  <c r="B89" i="5"/>
  <c r="B90" i="5"/>
  <c r="B91" i="5"/>
  <c r="B92" i="5"/>
  <c r="B93" i="3"/>
  <c r="B93" i="5" s="1"/>
  <c r="B94" i="3"/>
  <c r="B94" i="5" s="1"/>
  <c r="B95" i="3"/>
  <c r="B95" i="5" s="1"/>
  <c r="B96" i="3"/>
  <c r="B96" i="5" s="1"/>
  <c r="B97" i="3"/>
  <c r="B97" i="5" s="1"/>
  <c r="B98" i="3"/>
  <c r="B98" i="5" s="1"/>
  <c r="B99" i="3"/>
  <c r="B99" i="5" s="1"/>
  <c r="B100" i="3"/>
  <c r="B100" i="5" s="1"/>
  <c r="B101" i="3"/>
  <c r="B101" i="5" s="1"/>
  <c r="B102" i="3"/>
  <c r="B102" i="5" s="1"/>
  <c r="B103" i="3"/>
  <c r="B103" i="5" s="1"/>
  <c r="B104" i="3"/>
  <c r="B104" i="5" s="1"/>
  <c r="B105" i="3"/>
  <c r="B105" i="5" s="1"/>
  <c r="B106" i="3"/>
  <c r="B106" i="5" s="1"/>
  <c r="B107" i="3"/>
  <c r="B107" i="5" s="1"/>
  <c r="B108" i="3"/>
  <c r="B108" i="5" s="1"/>
  <c r="B109" i="3"/>
  <c r="B109" i="5" s="1"/>
  <c r="B110" i="3"/>
  <c r="B110" i="5" s="1"/>
  <c r="B111" i="3"/>
  <c r="B111" i="5" s="1"/>
  <c r="B112" i="3"/>
  <c r="B112" i="5" s="1"/>
  <c r="B113" i="3"/>
  <c r="B113" i="5" s="1"/>
  <c r="K113" i="5" s="1" a="1"/>
  <c r="K113" i="5" s="1"/>
  <c r="B115" i="3"/>
  <c r="B115" i="5" s="1"/>
  <c r="B116" i="3"/>
  <c r="B116" i="5" s="1"/>
  <c r="B117" i="3"/>
  <c r="B117" i="5" s="1"/>
  <c r="B118" i="3"/>
  <c r="B118" i="5" s="1"/>
  <c r="B119" i="3"/>
  <c r="B119" i="5" s="1"/>
  <c r="B120" i="3"/>
  <c r="B120" i="5" s="1"/>
  <c r="B121" i="3"/>
  <c r="B121" i="5" s="1"/>
  <c r="B122" i="3"/>
  <c r="B122" i="5" s="1"/>
  <c r="B123" i="3"/>
  <c r="B123" i="5" s="1"/>
  <c r="B124" i="3"/>
  <c r="B124" i="5" s="1"/>
  <c r="B125" i="3"/>
  <c r="B125" i="5" s="1"/>
  <c r="B126" i="3"/>
  <c r="B126" i="5" s="1"/>
  <c r="B127" i="3"/>
  <c r="B127" i="5" s="1"/>
  <c r="B128" i="3"/>
  <c r="B128" i="5" s="1"/>
  <c r="B129" i="3"/>
  <c r="B129" i="5" s="1"/>
  <c r="B130" i="3"/>
  <c r="B130" i="5" s="1"/>
  <c r="B131" i="3"/>
  <c r="B131" i="5" s="1"/>
  <c r="B132" i="3"/>
  <c r="B132" i="5" s="1"/>
  <c r="B133" i="3"/>
  <c r="B133" i="5" s="1"/>
  <c r="B134" i="3"/>
  <c r="B134" i="5" s="1"/>
  <c r="B135" i="3"/>
  <c r="B135" i="5" s="1"/>
  <c r="B136" i="3"/>
  <c r="B136" i="5" s="1"/>
  <c r="B137" i="3"/>
  <c r="B137" i="5" s="1"/>
  <c r="B138" i="3"/>
  <c r="B138" i="5" s="1"/>
  <c r="B139" i="3"/>
  <c r="B139" i="5" s="1"/>
  <c r="N139" i="5" s="1" a="1"/>
  <c r="N139" i="5" s="1"/>
  <c r="B140" i="3"/>
  <c r="B140" i="5" s="1"/>
  <c r="H140" i="5" s="1" a="1"/>
  <c r="H140" i="5" s="1"/>
  <c r="B142" i="3"/>
  <c r="B142" i="5" s="1"/>
  <c r="B143" i="3"/>
  <c r="B143" i="5" s="1"/>
  <c r="B144" i="3"/>
  <c r="B144" i="5" s="1"/>
  <c r="B145" i="3"/>
  <c r="B145" i="5" s="1"/>
  <c r="B146" i="3"/>
  <c r="B146" i="5" s="1"/>
  <c r="B147" i="3"/>
  <c r="B147" i="5" s="1"/>
  <c r="B148" i="3"/>
  <c r="B148" i="5" s="1"/>
  <c r="B149" i="3"/>
  <c r="B149" i="5" s="1"/>
  <c r="B150" i="3"/>
  <c r="B150" i="5" s="1"/>
  <c r="B151" i="3"/>
  <c r="B151" i="5" s="1"/>
  <c r="B152" i="3"/>
  <c r="B152" i="5" s="1"/>
  <c r="B153" i="3"/>
  <c r="B153" i="5" s="1"/>
  <c r="B154" i="3"/>
  <c r="B154" i="5" s="1"/>
  <c r="B155" i="3"/>
  <c r="B155" i="5" s="1"/>
  <c r="B156" i="3"/>
  <c r="B156" i="5" s="1"/>
  <c r="B157" i="3"/>
  <c r="B157" i="5" s="1"/>
  <c r="B158" i="3"/>
  <c r="B158" i="5" s="1"/>
  <c r="B159" i="3"/>
  <c r="B159" i="5" s="1"/>
  <c r="B160" i="3"/>
  <c r="B160" i="5" s="1"/>
  <c r="B161" i="3"/>
  <c r="B161" i="5" s="1"/>
  <c r="B162" i="3"/>
  <c r="B162" i="5" s="1"/>
  <c r="B163" i="3"/>
  <c r="B163" i="5" s="1"/>
  <c r="B164" i="3"/>
  <c r="B164" i="5" s="1"/>
  <c r="B165" i="3"/>
  <c r="B165" i="5" s="1"/>
  <c r="F165" i="5" s="1" a="1"/>
  <c r="F165" i="5" s="1"/>
  <c r="B166" i="3"/>
  <c r="B166" i="5" s="1"/>
  <c r="B167" i="3"/>
  <c r="B167" i="5" s="1"/>
  <c r="B293" i="3"/>
  <c r="B263" i="5" s="1"/>
  <c r="G19" i="18"/>
  <c r="G90" i="18" s="1"/>
  <c r="G18" i="18"/>
  <c r="O11" i="18"/>
  <c r="O14" i="18"/>
  <c r="O7" i="18"/>
  <c r="O8" i="18"/>
  <c r="O9" i="18"/>
  <c r="O10" i="18"/>
  <c r="D77" i="18"/>
  <c r="D78" i="18"/>
  <c r="D79" i="18"/>
  <c r="D80" i="18"/>
  <c r="D81" i="18"/>
  <c r="D82" i="18"/>
  <c r="D83" i="18"/>
  <c r="D76" i="18"/>
  <c r="D50" i="18"/>
  <c r="D51" i="18"/>
  <c r="D52" i="18"/>
  <c r="D53" i="18"/>
  <c r="D54" i="18"/>
  <c r="D55" i="18"/>
  <c r="D56" i="18"/>
  <c r="D49" i="18"/>
  <c r="P35" i="18"/>
  <c r="P36" i="18"/>
  <c r="P37" i="18"/>
  <c r="P38" i="18"/>
  <c r="P39" i="18"/>
  <c r="P40" i="18"/>
  <c r="P41" i="18"/>
  <c r="P42" i="18"/>
  <c r="D67" i="18"/>
  <c r="D70" i="18"/>
  <c r="G178" i="3"/>
  <c r="G179" i="3"/>
  <c r="F180" i="3"/>
  <c r="G180" i="3"/>
  <c r="G181" i="3"/>
  <c r="G182" i="3"/>
  <c r="G183" i="3"/>
  <c r="G184" i="3"/>
  <c r="G185" i="3"/>
  <c r="B184" i="5"/>
  <c r="E17" i="2"/>
  <c r="F17" i="2" s="1"/>
  <c r="D17" i="2"/>
  <c r="E20" i="2"/>
  <c r="F20" i="2" s="1"/>
  <c r="D20" i="2"/>
  <c r="F33" i="2"/>
  <c r="C166" i="2"/>
  <c r="E166" i="2" s="1"/>
  <c r="F166" i="2" s="1"/>
  <c r="C167" i="2"/>
  <c r="E167" i="2" s="1"/>
  <c r="F167" i="2" s="1"/>
  <c r="C168" i="2"/>
  <c r="E168" i="2" s="1"/>
  <c r="F168" i="2" s="1"/>
  <c r="C169" i="2"/>
  <c r="E169" i="2" s="1"/>
  <c r="F169" i="2" s="1"/>
  <c r="C170" i="2"/>
  <c r="E170" i="2" s="1"/>
  <c r="F170" i="2" s="1"/>
  <c r="C171" i="2"/>
  <c r="E171" i="2" s="1"/>
  <c r="F171" i="2" s="1"/>
  <c r="C172" i="2"/>
  <c r="E172" i="2" s="1"/>
  <c r="F172" i="2" s="1"/>
  <c r="C173" i="2"/>
  <c r="E173" i="2" s="1"/>
  <c r="F173" i="2" s="1"/>
  <c r="C174" i="2"/>
  <c r="E174" i="2" s="1"/>
  <c r="F174" i="2" s="1"/>
  <c r="C175" i="2"/>
  <c r="E175" i="2" s="1"/>
  <c r="F175" i="2" s="1"/>
  <c r="C176" i="2"/>
  <c r="E176" i="2" s="1"/>
  <c r="F176" i="2" s="1"/>
  <c r="C177" i="2"/>
  <c r="E177" i="2" s="1"/>
  <c r="F177" i="2" s="1"/>
  <c r="C178" i="2"/>
  <c r="E178" i="2" s="1"/>
  <c r="F178" i="2" s="1"/>
  <c r="C179" i="2"/>
  <c r="E179" i="2" s="1"/>
  <c r="F179" i="2" s="1"/>
  <c r="C180" i="2"/>
  <c r="E180" i="2" s="1"/>
  <c r="F180" i="2" s="1"/>
  <c r="C181" i="2"/>
  <c r="E181" i="2" s="1"/>
  <c r="F181" i="2" s="1"/>
  <c r="C182" i="2"/>
  <c r="E182" i="2" s="1"/>
  <c r="F182" i="2" s="1"/>
  <c r="C183" i="2"/>
  <c r="E183" i="2" s="1"/>
  <c r="F183" i="2" s="1"/>
  <c r="C184" i="2"/>
  <c r="E184" i="2" s="1"/>
  <c r="F184" i="2" s="1"/>
  <c r="C185" i="2"/>
  <c r="E185" i="2" s="1"/>
  <c r="F185" i="2" s="1"/>
  <c r="C186" i="2"/>
  <c r="E186" i="2" s="1"/>
  <c r="F186" i="2" s="1"/>
  <c r="C187" i="2"/>
  <c r="E187" i="2" s="1"/>
  <c r="F187" i="2" s="1"/>
  <c r="C188" i="2"/>
  <c r="E188" i="2" s="1"/>
  <c r="F188" i="2" s="1"/>
  <c r="C189" i="2"/>
  <c r="E189" i="2" s="1"/>
  <c r="F189" i="2" s="1"/>
  <c r="C190" i="2"/>
  <c r="E190" i="2" s="1"/>
  <c r="F190" i="2" s="1"/>
  <c r="C191" i="2"/>
  <c r="E191" i="2" s="1"/>
  <c r="F191" i="2" s="1"/>
  <c r="C192" i="2"/>
  <c r="E192" i="2" s="1"/>
  <c r="F192" i="2" s="1"/>
  <c r="C193" i="2"/>
  <c r="E193" i="2" s="1"/>
  <c r="F193" i="2" s="1"/>
  <c r="C194" i="2"/>
  <c r="E194" i="2" s="1"/>
  <c r="F194" i="2" s="1"/>
  <c r="C195" i="2"/>
  <c r="E195" i="2" s="1"/>
  <c r="F195" i="2" s="1"/>
  <c r="C196" i="2"/>
  <c r="E196" i="2" s="1"/>
  <c r="F196" i="2" s="1"/>
  <c r="C197" i="2"/>
  <c r="E197" i="2" s="1"/>
  <c r="F197" i="2" s="1"/>
  <c r="C198" i="2"/>
  <c r="E198" i="2" s="1"/>
  <c r="F198" i="2" s="1"/>
  <c r="C199" i="2"/>
  <c r="E199" i="2" s="1"/>
  <c r="F199" i="2" s="1"/>
  <c r="C200" i="2"/>
  <c r="E200" i="2" s="1"/>
  <c r="F200" i="2" s="1"/>
  <c r="C201" i="2"/>
  <c r="E201" i="2" s="1"/>
  <c r="F201" i="2" s="1"/>
  <c r="C202" i="2"/>
  <c r="E202" i="2" s="1"/>
  <c r="F202" i="2" s="1"/>
  <c r="C203" i="2"/>
  <c r="E203" i="2" s="1"/>
  <c r="F203" i="2" s="1"/>
  <c r="C204" i="2"/>
  <c r="E204" i="2" s="1"/>
  <c r="F204" i="2" s="1"/>
  <c r="C205" i="2"/>
  <c r="E205" i="2" s="1"/>
  <c r="F205" i="2" s="1"/>
  <c r="C206" i="2"/>
  <c r="E206" i="2" s="1"/>
  <c r="F206" i="2" s="1"/>
  <c r="C207" i="2"/>
  <c r="E207" i="2" s="1"/>
  <c r="F207" i="2" s="1"/>
  <c r="C208" i="2"/>
  <c r="E208" i="2" s="1"/>
  <c r="F208" i="2" s="1"/>
  <c r="C209" i="2"/>
  <c r="E209" i="2" s="1"/>
  <c r="F209" i="2" s="1"/>
  <c r="C210" i="2"/>
  <c r="E210" i="2" s="1"/>
  <c r="F210" i="2" s="1"/>
  <c r="C211" i="2"/>
  <c r="E211" i="2" s="1"/>
  <c r="F211" i="2" s="1"/>
  <c r="C212" i="2"/>
  <c r="E212" i="2" s="1"/>
  <c r="F212" i="2" s="1"/>
  <c r="C213" i="2"/>
  <c r="E213" i="2" s="1"/>
  <c r="F213" i="2" s="1"/>
  <c r="C214" i="2"/>
  <c r="E214" i="2" s="1"/>
  <c r="F214" i="2" s="1"/>
  <c r="C215" i="2"/>
  <c r="E215" i="2" s="1"/>
  <c r="F215" i="2" s="1"/>
  <c r="C216" i="2"/>
  <c r="E216" i="2" s="1"/>
  <c r="F216" i="2" s="1"/>
  <c r="C217" i="2"/>
  <c r="E217" i="2" s="1"/>
  <c r="F217" i="2" s="1"/>
  <c r="C218" i="2"/>
  <c r="E218" i="2" s="1"/>
  <c r="F218" i="2" s="1"/>
  <c r="C219" i="2"/>
  <c r="E219" i="2" s="1"/>
  <c r="F219" i="2" s="1"/>
  <c r="C220" i="2"/>
  <c r="E220" i="2" s="1"/>
  <c r="F220" i="2" s="1"/>
  <c r="C221" i="2"/>
  <c r="E221" i="2" s="1"/>
  <c r="F221" i="2" s="1"/>
  <c r="C222" i="2"/>
  <c r="E222" i="2" s="1"/>
  <c r="F222" i="2" s="1"/>
  <c r="C223" i="2"/>
  <c r="E223" i="2" s="1"/>
  <c r="F223" i="2" s="1"/>
  <c r="C224" i="2"/>
  <c r="E224" i="2" s="1"/>
  <c r="F224" i="2" s="1"/>
  <c r="C225" i="2"/>
  <c r="E225" i="2" s="1"/>
  <c r="F225" i="2" s="1"/>
  <c r="C226" i="2"/>
  <c r="E226" i="2" s="1"/>
  <c r="F226" i="2" s="1"/>
  <c r="C227" i="2"/>
  <c r="E227" i="2" s="1"/>
  <c r="F227" i="2" s="1"/>
  <c r="B185" i="5"/>
  <c r="B186" i="5"/>
  <c r="B187" i="5"/>
  <c r="B276" i="5"/>
  <c r="B275" i="5"/>
  <c r="B271" i="5"/>
  <c r="B270" i="5"/>
  <c r="B269" i="5"/>
  <c r="B265" i="5"/>
  <c r="B264" i="5"/>
  <c r="B262" i="5"/>
  <c r="B261" i="5"/>
  <c r="B260" i="5"/>
  <c r="B256" i="5"/>
  <c r="B255" i="5"/>
  <c r="B254" i="5"/>
  <c r="B253" i="5"/>
  <c r="B252" i="5"/>
  <c r="B251" i="5"/>
  <c r="B171" i="5"/>
  <c r="B170" i="5"/>
  <c r="B169" i="5"/>
  <c r="B168" i="5"/>
  <c r="B87" i="5"/>
  <c r="G87" i="5" s="1" a="1"/>
  <c r="G87" i="5" s="1"/>
  <c r="B114" i="5"/>
  <c r="B141" i="5"/>
  <c r="H141" i="5" s="1" a="1"/>
  <c r="H141" i="5" s="1"/>
  <c r="B33" i="5"/>
  <c r="H33" i="5" s="1" a="1"/>
  <c r="H33" i="5" s="1"/>
  <c r="B60" i="5"/>
  <c r="G60" i="5" s="1" a="1"/>
  <c r="G60" i="5" s="1"/>
  <c r="B210" i="5"/>
  <c r="B209" i="5"/>
  <c r="B208" i="5"/>
  <c r="B206" i="5"/>
  <c r="B205" i="5"/>
  <c r="B204" i="5"/>
  <c r="B203" i="5"/>
  <c r="B202" i="5"/>
  <c r="B201" i="5"/>
  <c r="B200" i="5"/>
  <c r="B199" i="5"/>
  <c r="B198" i="5"/>
  <c r="B197" i="5"/>
  <c r="B196" i="5"/>
  <c r="B195" i="5"/>
  <c r="B194" i="5"/>
  <c r="B193" i="5"/>
  <c r="B192" i="5"/>
  <c r="B191" i="5"/>
  <c r="B189" i="5"/>
  <c r="B250" i="5"/>
  <c r="B259" i="5"/>
  <c r="B268" i="5"/>
  <c r="B274" i="5"/>
  <c r="M60" i="3"/>
  <c r="N60" i="3" s="1"/>
  <c r="M87" i="3"/>
  <c r="N87" i="3" s="1"/>
  <c r="M114" i="3"/>
  <c r="N114" i="3" s="1"/>
  <c r="I227" i="4"/>
  <c r="J227" i="4"/>
  <c r="K227" i="4"/>
  <c r="L227" i="4"/>
  <c r="M227" i="4"/>
  <c r="N227" i="4"/>
  <c r="O227" i="4"/>
  <c r="P227" i="4"/>
  <c r="Q227" i="4"/>
  <c r="R227" i="4"/>
  <c r="S227" i="4"/>
  <c r="T227" i="4"/>
  <c r="U227" i="4"/>
  <c r="V227" i="4"/>
  <c r="W227" i="4"/>
  <c r="X227" i="4"/>
  <c r="Y227" i="4"/>
  <c r="Z227" i="4"/>
  <c r="AA227" i="4"/>
  <c r="AB227" i="4"/>
  <c r="AC227" i="4"/>
  <c r="AD227" i="4"/>
  <c r="AE227" i="4"/>
  <c r="AF227" i="4"/>
  <c r="AG227" i="4"/>
  <c r="AH227" i="4"/>
  <c r="AI227" i="4"/>
  <c r="AJ227" i="4"/>
  <c r="AK227" i="4"/>
  <c r="AL227" i="4"/>
  <c r="AM227" i="4"/>
  <c r="AN227" i="4"/>
  <c r="AO227" i="4"/>
  <c r="AP227" i="4"/>
  <c r="AQ227" i="4"/>
  <c r="AR227" i="4"/>
  <c r="AS227" i="4"/>
  <c r="AT227" i="4"/>
  <c r="AU227" i="4"/>
  <c r="AV227" i="4"/>
  <c r="AW227" i="4"/>
  <c r="AX227" i="4"/>
  <c r="AY227" i="4"/>
  <c r="AZ227" i="4"/>
  <c r="BA227" i="4"/>
  <c r="BB227" i="4"/>
  <c r="BC227" i="4"/>
  <c r="BD227" i="4"/>
  <c r="BE227" i="4"/>
  <c r="BF227" i="4"/>
  <c r="BG227" i="4"/>
  <c r="BH227" i="4"/>
  <c r="BI227" i="4"/>
  <c r="BJ227" i="4"/>
  <c r="BK227" i="4"/>
  <c r="BL227" i="4"/>
  <c r="BM227" i="4"/>
  <c r="BN227" i="4"/>
  <c r="BO227" i="4"/>
  <c r="BP227" i="4"/>
  <c r="BQ227" i="4"/>
  <c r="BR227" i="4"/>
  <c r="BS227" i="4"/>
  <c r="BT227" i="4"/>
  <c r="BU227" i="4"/>
  <c r="BV227" i="4"/>
  <c r="BW227" i="4"/>
  <c r="BX227" i="4"/>
  <c r="BY227" i="4"/>
  <c r="BZ227" i="4"/>
  <c r="CA227" i="4"/>
  <c r="CB227" i="4"/>
  <c r="CC227" i="4"/>
  <c r="CD227" i="4"/>
  <c r="CE227" i="4"/>
  <c r="CF227" i="4"/>
  <c r="CG227" i="4"/>
  <c r="CH227" i="4"/>
  <c r="CI227" i="4"/>
  <c r="CJ227" i="4"/>
  <c r="CK227" i="4"/>
  <c r="CL227" i="4"/>
  <c r="CM227" i="4"/>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DM227" i="4"/>
  <c r="DN227" i="4"/>
  <c r="DO227" i="4"/>
  <c r="DP227" i="4"/>
  <c r="DQ227" i="4"/>
  <c r="DR227" i="4"/>
  <c r="DS227" i="4"/>
  <c r="DT227" i="4"/>
  <c r="DU227" i="4"/>
  <c r="DV227" i="4"/>
  <c r="DW227" i="4"/>
  <c r="DX227" i="4"/>
  <c r="DY227" i="4"/>
  <c r="M6" i="8"/>
  <c r="D50" i="8"/>
  <c r="B57" i="8" s="1"/>
  <c r="K7" i="8"/>
  <c r="L7" i="8" s="1"/>
  <c r="M7" i="8" s="1"/>
  <c r="D64" i="8"/>
  <c r="L8" i="8"/>
  <c r="M8" i="8" s="1"/>
  <c r="I30" i="8"/>
  <c r="I12" i="8" s="1"/>
  <c r="J12" i="8" s="1"/>
  <c r="K12" i="8" s="1"/>
  <c r="L12" i="8" s="1"/>
  <c r="M12" i="8" s="1"/>
  <c r="N12" i="8" s="1"/>
  <c r="O12" i="8" s="1"/>
  <c r="P12" i="8" s="1"/>
  <c r="Q12" i="8" s="1"/>
  <c r="R12" i="8" s="1"/>
  <c r="S12" i="8" s="1"/>
  <c r="T12" i="8" s="1"/>
  <c r="U12" i="8" s="1"/>
  <c r="V12" i="8" s="1"/>
  <c r="W12" i="8" s="1"/>
  <c r="X12" i="8" s="1"/>
  <c r="Y12" i="8" s="1"/>
  <c r="Z12" i="8" s="1"/>
  <c r="AA12" i="8" s="1"/>
  <c r="AB12" i="8" s="1"/>
  <c r="AC12" i="8" s="1"/>
  <c r="AD12" i="8" s="1"/>
  <c r="AE12" i="8" s="1"/>
  <c r="AF12" i="8" s="1"/>
  <c r="AG12" i="8" s="1"/>
  <c r="AH12" i="8" s="1"/>
  <c r="AI12" i="8" s="1"/>
  <c r="AJ12" i="8" s="1"/>
  <c r="AK12" i="8" s="1"/>
  <c r="AL12" i="8" s="1"/>
  <c r="AM12" i="8" s="1"/>
  <c r="AN12" i="8" s="1"/>
  <c r="AO12" i="8" s="1"/>
  <c r="AP12" i="8" s="1"/>
  <c r="AQ12" i="8" s="1"/>
  <c r="AR12" i="8" s="1"/>
  <c r="AS12" i="8" s="1"/>
  <c r="AT12" i="8" s="1"/>
  <c r="AU12" i="8" s="1"/>
  <c r="AV12" i="8" s="1"/>
  <c r="AW12" i="8" s="1"/>
  <c r="AX12" i="8" s="1"/>
  <c r="AY12" i="8" s="1"/>
  <c r="AZ12" i="8" s="1"/>
  <c r="BA12" i="8" s="1"/>
  <c r="BB12" i="8" s="1"/>
  <c r="BC12" i="8" s="1"/>
  <c r="BD12" i="8" s="1"/>
  <c r="BE12" i="8" s="1"/>
  <c r="BF12" i="8" s="1"/>
  <c r="BG12" i="8" s="1"/>
  <c r="BH12" i="8" s="1"/>
  <c r="BI12" i="8" s="1"/>
  <c r="BJ12" i="8" s="1"/>
  <c r="BK12" i="8" s="1"/>
  <c r="BL12" i="8" s="1"/>
  <c r="BM12" i="8" s="1"/>
  <c r="BN12" i="8" s="1"/>
  <c r="BO12" i="8" s="1"/>
  <c r="BP12" i="8" s="1"/>
  <c r="BQ12" i="8" s="1"/>
  <c r="BR12" i="8" s="1"/>
  <c r="BS12" i="8" s="1"/>
  <c r="BT12" i="8" s="1"/>
  <c r="BU12" i="8" s="1"/>
  <c r="BV12" i="8" s="1"/>
  <c r="BW12" i="8" s="1"/>
  <c r="BX12" i="8" s="1"/>
  <c r="BY12" i="8" s="1"/>
  <c r="BZ12" i="8" s="1"/>
  <c r="CA12" i="8" s="1"/>
  <c r="CB12" i="8" s="1"/>
  <c r="CC12" i="8" s="1"/>
  <c r="CD12" i="8" s="1"/>
  <c r="CE12" i="8" s="1"/>
  <c r="CF12" i="8" s="1"/>
  <c r="CG12" i="8" s="1"/>
  <c r="CH12" i="8" s="1"/>
  <c r="CI12" i="8" s="1"/>
  <c r="CJ12" i="8" s="1"/>
  <c r="CK12" i="8" s="1"/>
  <c r="CL12" i="8" s="1"/>
  <c r="CM12" i="8" s="1"/>
  <c r="CN12" i="8" s="1"/>
  <c r="CO12" i="8" s="1"/>
  <c r="CP12" i="8" s="1"/>
  <c r="CQ12" i="8" s="1"/>
  <c r="CR12" i="8" s="1"/>
  <c r="CS12" i="8" s="1"/>
  <c r="CT12" i="8" s="1"/>
  <c r="CU12" i="8" s="1"/>
  <c r="CV12" i="8" s="1"/>
  <c r="CW12" i="8" s="1"/>
  <c r="CX12" i="8" s="1"/>
  <c r="CY12" i="8" s="1"/>
  <c r="CZ12" i="8" s="1"/>
  <c r="DA12" i="8" s="1"/>
  <c r="DB12" i="8" s="1"/>
  <c r="DC12" i="8" s="1"/>
  <c r="DD12" i="8" s="1"/>
  <c r="DE12" i="8" s="1"/>
  <c r="DF12" i="8" s="1"/>
  <c r="DG12" i="8" s="1"/>
  <c r="DH12" i="8" s="1"/>
  <c r="DI12" i="8" s="1"/>
  <c r="DJ12" i="8" s="1"/>
  <c r="DK12" i="8" s="1"/>
  <c r="DL12" i="8" s="1"/>
  <c r="DM12" i="8" s="1"/>
  <c r="DN12" i="8" s="1"/>
  <c r="DO12" i="8" s="1"/>
  <c r="DP12" i="8" s="1"/>
  <c r="DQ12" i="8" s="1"/>
  <c r="DR12" i="8" s="1"/>
  <c r="DS12" i="8" s="1"/>
  <c r="DT12" i="8" s="1"/>
  <c r="DU12" i="8" s="1"/>
  <c r="DV12" i="8" s="1"/>
  <c r="DW12" i="8" s="1"/>
  <c r="DX12" i="8" s="1"/>
  <c r="DY12" i="8" s="1"/>
  <c r="DY226" i="4"/>
  <c r="H226" i="4" s="1"/>
  <c r="I228" i="4"/>
  <c r="J228" i="4"/>
  <c r="K228" i="4"/>
  <c r="L228" i="4"/>
  <c r="M228" i="4"/>
  <c r="N228" i="4"/>
  <c r="O228" i="4"/>
  <c r="P228" i="4"/>
  <c r="Q228" i="4"/>
  <c r="R228" i="4"/>
  <c r="S228" i="4"/>
  <c r="T228" i="4"/>
  <c r="U228" i="4"/>
  <c r="V228" i="4"/>
  <c r="W228" i="4"/>
  <c r="X228" i="4"/>
  <c r="Y228" i="4"/>
  <c r="Z228" i="4"/>
  <c r="AA228" i="4"/>
  <c r="AB228" i="4"/>
  <c r="AC228" i="4"/>
  <c r="AD228" i="4"/>
  <c r="AE228" i="4"/>
  <c r="AF228" i="4"/>
  <c r="AG228" i="4"/>
  <c r="AH228" i="4"/>
  <c r="AI228" i="4"/>
  <c r="AJ228" i="4"/>
  <c r="AK228" i="4"/>
  <c r="AL228" i="4"/>
  <c r="AM228" i="4"/>
  <c r="AN228" i="4"/>
  <c r="AO228" i="4"/>
  <c r="AP228" i="4"/>
  <c r="AQ228" i="4"/>
  <c r="AR228" i="4"/>
  <c r="AS228" i="4"/>
  <c r="AT228" i="4"/>
  <c r="AU228" i="4"/>
  <c r="AV228" i="4"/>
  <c r="AW228" i="4"/>
  <c r="AX228" i="4"/>
  <c r="AY228" i="4"/>
  <c r="AZ228" i="4"/>
  <c r="BA228" i="4"/>
  <c r="BB228" i="4"/>
  <c r="BC228" i="4"/>
  <c r="BD228" i="4"/>
  <c r="BE228" i="4"/>
  <c r="BF228" i="4"/>
  <c r="BG228" i="4"/>
  <c r="BH228" i="4"/>
  <c r="BI228" i="4"/>
  <c r="BJ228" i="4"/>
  <c r="BK228" i="4"/>
  <c r="BL228" i="4"/>
  <c r="BM228" i="4"/>
  <c r="BN228" i="4"/>
  <c r="BO228" i="4"/>
  <c r="BP228" i="4"/>
  <c r="BQ228" i="4"/>
  <c r="BR228" i="4"/>
  <c r="BS228" i="4"/>
  <c r="BT228" i="4"/>
  <c r="BU228" i="4"/>
  <c r="BV228" i="4"/>
  <c r="BW228" i="4"/>
  <c r="BX228" i="4"/>
  <c r="BY228" i="4"/>
  <c r="BZ228" i="4"/>
  <c r="CA228" i="4"/>
  <c r="CB228" i="4"/>
  <c r="CC228" i="4"/>
  <c r="CD228" i="4"/>
  <c r="CE228" i="4"/>
  <c r="CF228" i="4"/>
  <c r="CG228" i="4"/>
  <c r="CH228" i="4"/>
  <c r="CI228" i="4"/>
  <c r="CJ228" i="4"/>
  <c r="CK228" i="4"/>
  <c r="CL228" i="4"/>
  <c r="CM228" i="4"/>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DM228" i="4"/>
  <c r="DN228" i="4"/>
  <c r="DO228" i="4"/>
  <c r="DP228" i="4"/>
  <c r="DQ228" i="4"/>
  <c r="DR228" i="4"/>
  <c r="DS228" i="4"/>
  <c r="DT228" i="4"/>
  <c r="DU228" i="4"/>
  <c r="DV228" i="4"/>
  <c r="DW228" i="4"/>
  <c r="DX228" i="4"/>
  <c r="DY228" i="4"/>
  <c r="I253" i="4"/>
  <c r="J253" i="4"/>
  <c r="K253" i="4"/>
  <c r="L253" i="4"/>
  <c r="M253" i="4"/>
  <c r="N253" i="4"/>
  <c r="O253" i="4"/>
  <c r="P253" i="4"/>
  <c r="Q253" i="4"/>
  <c r="R253" i="4"/>
  <c r="S253" i="4"/>
  <c r="T253" i="4"/>
  <c r="U253" i="4"/>
  <c r="V253" i="4"/>
  <c r="W253" i="4"/>
  <c r="X253" i="4"/>
  <c r="Y253" i="4"/>
  <c r="Z253" i="4"/>
  <c r="AA253" i="4"/>
  <c r="AB253" i="4"/>
  <c r="AC253" i="4"/>
  <c r="AD253" i="4"/>
  <c r="AE253" i="4"/>
  <c r="AF253" i="4"/>
  <c r="AG253" i="4"/>
  <c r="AH253" i="4"/>
  <c r="AI253" i="4"/>
  <c r="AJ253" i="4"/>
  <c r="AK253" i="4"/>
  <c r="AL253" i="4"/>
  <c r="AM253" i="4"/>
  <c r="AN253" i="4"/>
  <c r="AO253" i="4"/>
  <c r="AP253" i="4"/>
  <c r="AQ253" i="4"/>
  <c r="AR253" i="4"/>
  <c r="AS253" i="4"/>
  <c r="AT253" i="4"/>
  <c r="AU253" i="4"/>
  <c r="AV253" i="4"/>
  <c r="AW253" i="4"/>
  <c r="AX253" i="4"/>
  <c r="AY253" i="4"/>
  <c r="AZ253" i="4"/>
  <c r="BA253" i="4"/>
  <c r="BB253" i="4"/>
  <c r="BC253" i="4"/>
  <c r="BD253" i="4"/>
  <c r="BE253" i="4"/>
  <c r="BF253" i="4"/>
  <c r="BG253" i="4"/>
  <c r="BH253" i="4"/>
  <c r="BI253" i="4"/>
  <c r="BJ253" i="4"/>
  <c r="BK253" i="4"/>
  <c r="BL253" i="4"/>
  <c r="BM253" i="4"/>
  <c r="BN253" i="4"/>
  <c r="BO253" i="4"/>
  <c r="BP253" i="4"/>
  <c r="BQ253" i="4"/>
  <c r="BR253" i="4"/>
  <c r="BS253" i="4"/>
  <c r="BT253" i="4"/>
  <c r="BU253" i="4"/>
  <c r="BV253" i="4"/>
  <c r="BW253" i="4"/>
  <c r="BX253" i="4"/>
  <c r="BY253" i="4"/>
  <c r="BZ253" i="4"/>
  <c r="CA253" i="4"/>
  <c r="CB253" i="4"/>
  <c r="CC253" i="4"/>
  <c r="CD253" i="4"/>
  <c r="CE253" i="4"/>
  <c r="CF253" i="4"/>
  <c r="CG253" i="4"/>
  <c r="CH253" i="4"/>
  <c r="CI253" i="4"/>
  <c r="CJ253" i="4"/>
  <c r="CK253" i="4"/>
  <c r="CL253" i="4"/>
  <c r="CM253" i="4"/>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DM253" i="4"/>
  <c r="DN253" i="4"/>
  <c r="DO253" i="4"/>
  <c r="DP253" i="4"/>
  <c r="DQ253" i="4"/>
  <c r="DR253" i="4"/>
  <c r="DS253" i="4"/>
  <c r="DT253" i="4"/>
  <c r="DU253" i="4"/>
  <c r="DV253" i="4"/>
  <c r="DW253" i="4"/>
  <c r="DX253" i="4"/>
  <c r="DY253" i="4"/>
  <c r="I280" i="4"/>
  <c r="J280" i="4"/>
  <c r="K280" i="4"/>
  <c r="L280" i="4"/>
  <c r="M280" i="4"/>
  <c r="N280" i="4"/>
  <c r="O280" i="4"/>
  <c r="P280" i="4"/>
  <c r="Q280" i="4"/>
  <c r="R280" i="4"/>
  <c r="S280" i="4"/>
  <c r="T280" i="4"/>
  <c r="U280" i="4"/>
  <c r="V280" i="4"/>
  <c r="W280" i="4"/>
  <c r="X280" i="4"/>
  <c r="Y280" i="4"/>
  <c r="Z280" i="4"/>
  <c r="AA280" i="4"/>
  <c r="AB280" i="4"/>
  <c r="AC280" i="4"/>
  <c r="AD280" i="4"/>
  <c r="AE280" i="4"/>
  <c r="AF280" i="4"/>
  <c r="AG280" i="4"/>
  <c r="AH280" i="4"/>
  <c r="AI280" i="4"/>
  <c r="AJ280" i="4"/>
  <c r="AK280" i="4"/>
  <c r="AL280" i="4"/>
  <c r="AM280" i="4"/>
  <c r="AN280" i="4"/>
  <c r="AO280" i="4"/>
  <c r="AP280" i="4"/>
  <c r="AQ280" i="4"/>
  <c r="AR280" i="4"/>
  <c r="AS280" i="4"/>
  <c r="AT280" i="4"/>
  <c r="AU280" i="4"/>
  <c r="AV280" i="4"/>
  <c r="AW280" i="4"/>
  <c r="AX280" i="4"/>
  <c r="AY280" i="4"/>
  <c r="AZ280" i="4"/>
  <c r="BA280" i="4"/>
  <c r="BB280" i="4"/>
  <c r="BC280" i="4"/>
  <c r="BD280" i="4"/>
  <c r="BE280" i="4"/>
  <c r="BF280" i="4"/>
  <c r="BG280" i="4"/>
  <c r="BH280" i="4"/>
  <c r="BI280" i="4"/>
  <c r="BJ280" i="4"/>
  <c r="BK280" i="4"/>
  <c r="BL280" i="4"/>
  <c r="BM280" i="4"/>
  <c r="BN280" i="4"/>
  <c r="BO280" i="4"/>
  <c r="BP280" i="4"/>
  <c r="BQ280" i="4"/>
  <c r="BR280" i="4"/>
  <c r="BS280" i="4"/>
  <c r="BT280" i="4"/>
  <c r="BU280" i="4"/>
  <c r="BV280" i="4"/>
  <c r="BW280" i="4"/>
  <c r="BX280" i="4"/>
  <c r="BY280" i="4"/>
  <c r="BZ280" i="4"/>
  <c r="CA280" i="4"/>
  <c r="CB280" i="4"/>
  <c r="CC280" i="4"/>
  <c r="CD280" i="4"/>
  <c r="CE280" i="4"/>
  <c r="CF280" i="4"/>
  <c r="CG280" i="4"/>
  <c r="CH280" i="4"/>
  <c r="CI280" i="4"/>
  <c r="CJ280" i="4"/>
  <c r="CK280" i="4"/>
  <c r="CL280" i="4"/>
  <c r="CM280" i="4"/>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DM280" i="4"/>
  <c r="DN280" i="4"/>
  <c r="DO280" i="4"/>
  <c r="DP280" i="4"/>
  <c r="DQ280" i="4"/>
  <c r="DR280" i="4"/>
  <c r="DS280" i="4"/>
  <c r="DT280" i="4"/>
  <c r="DU280" i="4"/>
  <c r="DV280" i="4"/>
  <c r="DW280" i="4"/>
  <c r="DX280" i="4"/>
  <c r="DY280" i="4"/>
  <c r="I281" i="4"/>
  <c r="J281" i="4"/>
  <c r="K281" i="4"/>
  <c r="L281" i="4"/>
  <c r="M281" i="4"/>
  <c r="N281" i="4"/>
  <c r="O281" i="4"/>
  <c r="P281" i="4"/>
  <c r="Q281" i="4"/>
  <c r="R281" i="4"/>
  <c r="S281" i="4"/>
  <c r="T281" i="4"/>
  <c r="U281" i="4"/>
  <c r="V281" i="4"/>
  <c r="W281" i="4"/>
  <c r="X281" i="4"/>
  <c r="Y281" i="4"/>
  <c r="Z281" i="4"/>
  <c r="AA281" i="4"/>
  <c r="AB281" i="4"/>
  <c r="AC281" i="4"/>
  <c r="AD281" i="4"/>
  <c r="AE281" i="4"/>
  <c r="AF281" i="4"/>
  <c r="AG281" i="4"/>
  <c r="AH281" i="4"/>
  <c r="AI281" i="4"/>
  <c r="AJ281" i="4"/>
  <c r="AK281" i="4"/>
  <c r="AL281" i="4"/>
  <c r="AM281" i="4"/>
  <c r="AN281" i="4"/>
  <c r="AO281" i="4"/>
  <c r="AP281" i="4"/>
  <c r="AQ281" i="4"/>
  <c r="AR281" i="4"/>
  <c r="AS281" i="4"/>
  <c r="AT281" i="4"/>
  <c r="AU281" i="4"/>
  <c r="AV281" i="4"/>
  <c r="AW281" i="4"/>
  <c r="AX281" i="4"/>
  <c r="AY281" i="4"/>
  <c r="AZ281" i="4"/>
  <c r="BA281" i="4"/>
  <c r="BB281" i="4"/>
  <c r="BC281" i="4"/>
  <c r="BD281" i="4"/>
  <c r="BE281" i="4"/>
  <c r="BF281" i="4"/>
  <c r="BG281" i="4"/>
  <c r="BH281" i="4"/>
  <c r="BI281" i="4"/>
  <c r="BJ281" i="4"/>
  <c r="BK281" i="4"/>
  <c r="BL281" i="4"/>
  <c r="BM281" i="4"/>
  <c r="BN281" i="4"/>
  <c r="BO281" i="4"/>
  <c r="BP281" i="4"/>
  <c r="BQ281" i="4"/>
  <c r="BR281" i="4"/>
  <c r="BS281" i="4"/>
  <c r="BT281" i="4"/>
  <c r="BU281" i="4"/>
  <c r="BV281" i="4"/>
  <c r="BW281" i="4"/>
  <c r="BX281" i="4"/>
  <c r="BY281" i="4"/>
  <c r="BZ281" i="4"/>
  <c r="CA281" i="4"/>
  <c r="CB281" i="4"/>
  <c r="CC281" i="4"/>
  <c r="CD281" i="4"/>
  <c r="CE281" i="4"/>
  <c r="CF281" i="4"/>
  <c r="CG281" i="4"/>
  <c r="CH281" i="4"/>
  <c r="CI281" i="4"/>
  <c r="CJ281" i="4"/>
  <c r="CK281" i="4"/>
  <c r="CL281" i="4"/>
  <c r="CM281" i="4"/>
  <c r="CN281" i="4"/>
  <c r="CO281" i="4"/>
  <c r="CP281" i="4"/>
  <c r="CQ281" i="4"/>
  <c r="CR281" i="4"/>
  <c r="CS281" i="4"/>
  <c r="CT281" i="4"/>
  <c r="CU281" i="4"/>
  <c r="CV281" i="4"/>
  <c r="CW281" i="4"/>
  <c r="CX281" i="4"/>
  <c r="CY281" i="4"/>
  <c r="CZ281" i="4"/>
  <c r="DA281" i="4"/>
  <c r="DB281" i="4"/>
  <c r="DC281" i="4"/>
  <c r="DD281" i="4"/>
  <c r="DE281" i="4"/>
  <c r="DF281" i="4"/>
  <c r="DG281" i="4"/>
  <c r="DH281" i="4"/>
  <c r="DI281" i="4"/>
  <c r="DJ281" i="4"/>
  <c r="DK281" i="4"/>
  <c r="DL281" i="4"/>
  <c r="DM281" i="4"/>
  <c r="DN281" i="4"/>
  <c r="DO281" i="4"/>
  <c r="DP281" i="4"/>
  <c r="DQ281" i="4"/>
  <c r="DR281" i="4"/>
  <c r="DS281" i="4"/>
  <c r="DT281" i="4"/>
  <c r="DU281" i="4"/>
  <c r="DV281" i="4"/>
  <c r="DW281" i="4"/>
  <c r="DX281" i="4"/>
  <c r="DY281" i="4"/>
  <c r="I282" i="4"/>
  <c r="J282" i="4"/>
  <c r="K282" i="4"/>
  <c r="L282" i="4"/>
  <c r="M282" i="4"/>
  <c r="N282" i="4"/>
  <c r="O282" i="4"/>
  <c r="P282" i="4"/>
  <c r="Q282" i="4"/>
  <c r="R282" i="4"/>
  <c r="S282" i="4"/>
  <c r="T282" i="4"/>
  <c r="U282" i="4"/>
  <c r="V282" i="4"/>
  <c r="W282" i="4"/>
  <c r="X282" i="4"/>
  <c r="Y282" i="4"/>
  <c r="Z282" i="4"/>
  <c r="AA282" i="4"/>
  <c r="AB282" i="4"/>
  <c r="AC282" i="4"/>
  <c r="AD282" i="4"/>
  <c r="AE282" i="4"/>
  <c r="AF282" i="4"/>
  <c r="AG282" i="4"/>
  <c r="AH282" i="4"/>
  <c r="AI282" i="4"/>
  <c r="AJ282" i="4"/>
  <c r="AK282" i="4"/>
  <c r="AL282" i="4"/>
  <c r="AM282" i="4"/>
  <c r="AN282" i="4"/>
  <c r="AO282" i="4"/>
  <c r="AP282" i="4"/>
  <c r="AQ282" i="4"/>
  <c r="AR282" i="4"/>
  <c r="AS282" i="4"/>
  <c r="AT282" i="4"/>
  <c r="AU282" i="4"/>
  <c r="AV282" i="4"/>
  <c r="AW282" i="4"/>
  <c r="AX282" i="4"/>
  <c r="AY282" i="4"/>
  <c r="AZ282" i="4"/>
  <c r="BA282" i="4"/>
  <c r="BB282" i="4"/>
  <c r="BC282" i="4"/>
  <c r="BD282" i="4"/>
  <c r="BE282" i="4"/>
  <c r="BF282" i="4"/>
  <c r="BG282" i="4"/>
  <c r="BH282" i="4"/>
  <c r="BI282" i="4"/>
  <c r="BJ282" i="4"/>
  <c r="BK282" i="4"/>
  <c r="BL282" i="4"/>
  <c r="BM282" i="4"/>
  <c r="BN282" i="4"/>
  <c r="BO282" i="4"/>
  <c r="BP282" i="4"/>
  <c r="BQ282" i="4"/>
  <c r="BR282" i="4"/>
  <c r="BS282" i="4"/>
  <c r="BT282" i="4"/>
  <c r="BU282" i="4"/>
  <c r="BV282" i="4"/>
  <c r="BW282" i="4"/>
  <c r="BX282" i="4"/>
  <c r="BY282" i="4"/>
  <c r="BZ282" i="4"/>
  <c r="CA282" i="4"/>
  <c r="CB282" i="4"/>
  <c r="CC282" i="4"/>
  <c r="CD282" i="4"/>
  <c r="CE282" i="4"/>
  <c r="CF282" i="4"/>
  <c r="CG282" i="4"/>
  <c r="CH282" i="4"/>
  <c r="CI282" i="4"/>
  <c r="CJ282" i="4"/>
  <c r="CK282" i="4"/>
  <c r="CL282" i="4"/>
  <c r="CM282" i="4"/>
  <c r="CN282" i="4"/>
  <c r="CO282" i="4"/>
  <c r="CP282" i="4"/>
  <c r="CQ282" i="4"/>
  <c r="CR282" i="4"/>
  <c r="CS282" i="4"/>
  <c r="CT282" i="4"/>
  <c r="CU282" i="4"/>
  <c r="CV282" i="4"/>
  <c r="CW282" i="4"/>
  <c r="CX282" i="4"/>
  <c r="CY282" i="4"/>
  <c r="CZ282" i="4"/>
  <c r="DA282" i="4"/>
  <c r="DB282" i="4"/>
  <c r="DC282" i="4"/>
  <c r="DD282" i="4"/>
  <c r="DE282" i="4"/>
  <c r="DF282" i="4"/>
  <c r="DG282" i="4"/>
  <c r="DH282" i="4"/>
  <c r="DI282" i="4"/>
  <c r="DJ282" i="4"/>
  <c r="DK282" i="4"/>
  <c r="DL282" i="4"/>
  <c r="DM282" i="4"/>
  <c r="DN282" i="4"/>
  <c r="DO282" i="4"/>
  <c r="DP282" i="4"/>
  <c r="DQ282" i="4"/>
  <c r="DR282" i="4"/>
  <c r="DS282" i="4"/>
  <c r="DT282" i="4"/>
  <c r="DU282" i="4"/>
  <c r="DV282" i="4"/>
  <c r="DW282" i="4"/>
  <c r="DX282" i="4"/>
  <c r="DY282" i="4"/>
  <c r="I283" i="4"/>
  <c r="J283" i="4"/>
  <c r="K283" i="4"/>
  <c r="L283" i="4"/>
  <c r="M283" i="4"/>
  <c r="N283" i="4"/>
  <c r="O283" i="4"/>
  <c r="P283" i="4"/>
  <c r="Q283" i="4"/>
  <c r="R283" i="4"/>
  <c r="S283" i="4"/>
  <c r="T283" i="4"/>
  <c r="U283" i="4"/>
  <c r="V283" i="4"/>
  <c r="W283" i="4"/>
  <c r="X283" i="4"/>
  <c r="Y283" i="4"/>
  <c r="Z283" i="4"/>
  <c r="AA283" i="4"/>
  <c r="AB283" i="4"/>
  <c r="AC283" i="4"/>
  <c r="AD283" i="4"/>
  <c r="AE283" i="4"/>
  <c r="AF283" i="4"/>
  <c r="AG283" i="4"/>
  <c r="AH283" i="4"/>
  <c r="AI283" i="4"/>
  <c r="AJ283" i="4"/>
  <c r="AK283" i="4"/>
  <c r="AL283" i="4"/>
  <c r="AM283" i="4"/>
  <c r="AN283" i="4"/>
  <c r="AO283" i="4"/>
  <c r="AP283" i="4"/>
  <c r="AQ283" i="4"/>
  <c r="AR283" i="4"/>
  <c r="AS283" i="4"/>
  <c r="AT283" i="4"/>
  <c r="AU283" i="4"/>
  <c r="AV283" i="4"/>
  <c r="AW283" i="4"/>
  <c r="AX283" i="4"/>
  <c r="AY283" i="4"/>
  <c r="AZ283" i="4"/>
  <c r="BA283" i="4"/>
  <c r="BB283" i="4"/>
  <c r="BC283" i="4"/>
  <c r="BD283" i="4"/>
  <c r="BE283" i="4"/>
  <c r="BF283" i="4"/>
  <c r="BG283" i="4"/>
  <c r="BH283" i="4"/>
  <c r="BI283" i="4"/>
  <c r="BJ283" i="4"/>
  <c r="BK283" i="4"/>
  <c r="BL283" i="4"/>
  <c r="BM283" i="4"/>
  <c r="BN283" i="4"/>
  <c r="BO283" i="4"/>
  <c r="BP283" i="4"/>
  <c r="BQ283" i="4"/>
  <c r="BR283" i="4"/>
  <c r="BS283" i="4"/>
  <c r="BT283" i="4"/>
  <c r="BU283" i="4"/>
  <c r="BV283" i="4"/>
  <c r="BW283" i="4"/>
  <c r="BX283" i="4"/>
  <c r="BY283" i="4"/>
  <c r="BZ283" i="4"/>
  <c r="CA283" i="4"/>
  <c r="CB283" i="4"/>
  <c r="CC283" i="4"/>
  <c r="CD283" i="4"/>
  <c r="CE283" i="4"/>
  <c r="CF283" i="4"/>
  <c r="CG283" i="4"/>
  <c r="CH283" i="4"/>
  <c r="CI283" i="4"/>
  <c r="CJ283" i="4"/>
  <c r="CK283" i="4"/>
  <c r="CL283" i="4"/>
  <c r="CM283" i="4"/>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DM283" i="4"/>
  <c r="DN283" i="4"/>
  <c r="DO283" i="4"/>
  <c r="DP283" i="4"/>
  <c r="DQ283" i="4"/>
  <c r="DR283" i="4"/>
  <c r="DS283" i="4"/>
  <c r="DT283" i="4"/>
  <c r="DU283" i="4"/>
  <c r="DV283" i="4"/>
  <c r="DW283" i="4"/>
  <c r="DX283" i="4"/>
  <c r="DY283" i="4"/>
  <c r="I361" i="4"/>
  <c r="J361" i="4"/>
  <c r="K361" i="4"/>
  <c r="L361" i="4"/>
  <c r="M361" i="4"/>
  <c r="N361" i="4"/>
  <c r="O361" i="4"/>
  <c r="P361" i="4"/>
  <c r="Q361" i="4"/>
  <c r="R361" i="4"/>
  <c r="S361" i="4"/>
  <c r="T361" i="4"/>
  <c r="U361" i="4"/>
  <c r="V361" i="4"/>
  <c r="W361" i="4"/>
  <c r="X361" i="4"/>
  <c r="Y361" i="4"/>
  <c r="Z361" i="4"/>
  <c r="AA361" i="4"/>
  <c r="AB361" i="4"/>
  <c r="AC361" i="4"/>
  <c r="AD361" i="4"/>
  <c r="AE361" i="4"/>
  <c r="AF361" i="4"/>
  <c r="AG361" i="4"/>
  <c r="AH361" i="4"/>
  <c r="AI361" i="4"/>
  <c r="AJ361" i="4"/>
  <c r="AK361" i="4"/>
  <c r="AL361" i="4"/>
  <c r="AM361" i="4"/>
  <c r="AN361" i="4"/>
  <c r="AO361" i="4"/>
  <c r="AP361" i="4"/>
  <c r="AQ361" i="4"/>
  <c r="AR361" i="4"/>
  <c r="AS361" i="4"/>
  <c r="AT361" i="4"/>
  <c r="AU361" i="4"/>
  <c r="AV361" i="4"/>
  <c r="AW361" i="4"/>
  <c r="AX361" i="4"/>
  <c r="AY361" i="4"/>
  <c r="AZ361" i="4"/>
  <c r="BA361" i="4"/>
  <c r="BB361" i="4"/>
  <c r="BC361" i="4"/>
  <c r="BD361" i="4"/>
  <c r="BE361" i="4"/>
  <c r="BF361" i="4"/>
  <c r="BG361" i="4"/>
  <c r="BH361" i="4"/>
  <c r="BI361" i="4"/>
  <c r="BJ361" i="4"/>
  <c r="BK361" i="4"/>
  <c r="BL361" i="4"/>
  <c r="BM361" i="4"/>
  <c r="BN361" i="4"/>
  <c r="BO361" i="4"/>
  <c r="BP361" i="4"/>
  <c r="BQ361" i="4"/>
  <c r="BR361" i="4"/>
  <c r="BS361" i="4"/>
  <c r="BT361" i="4"/>
  <c r="BU361" i="4"/>
  <c r="BV361" i="4"/>
  <c r="BW361" i="4"/>
  <c r="BX361" i="4"/>
  <c r="BY361" i="4"/>
  <c r="BZ361" i="4"/>
  <c r="CA361" i="4"/>
  <c r="CB361" i="4"/>
  <c r="CC361" i="4"/>
  <c r="CD361" i="4"/>
  <c r="CE361" i="4"/>
  <c r="CF361" i="4"/>
  <c r="CG361" i="4"/>
  <c r="CH361" i="4"/>
  <c r="CI361" i="4"/>
  <c r="CJ361" i="4"/>
  <c r="CK361" i="4"/>
  <c r="CL361" i="4"/>
  <c r="CM361" i="4"/>
  <c r="CN361" i="4"/>
  <c r="CO361" i="4"/>
  <c r="CP361" i="4"/>
  <c r="CQ361" i="4"/>
  <c r="CR361" i="4"/>
  <c r="CS361" i="4"/>
  <c r="CT361" i="4"/>
  <c r="CU361" i="4"/>
  <c r="CV361" i="4"/>
  <c r="CW361" i="4"/>
  <c r="CX361" i="4"/>
  <c r="CY361" i="4"/>
  <c r="CZ361" i="4"/>
  <c r="DA361" i="4"/>
  <c r="DB361" i="4"/>
  <c r="DC361" i="4"/>
  <c r="DD361" i="4"/>
  <c r="DE361" i="4"/>
  <c r="DF361" i="4"/>
  <c r="DG361" i="4"/>
  <c r="DH361" i="4"/>
  <c r="DI361" i="4"/>
  <c r="DJ361" i="4"/>
  <c r="DK361" i="4"/>
  <c r="DL361" i="4"/>
  <c r="DM361" i="4"/>
  <c r="DN361" i="4"/>
  <c r="DO361" i="4"/>
  <c r="DP361" i="4"/>
  <c r="DQ361" i="4"/>
  <c r="DR361" i="4"/>
  <c r="DS361" i="4"/>
  <c r="DT361" i="4"/>
  <c r="DU361" i="4"/>
  <c r="DV361" i="4"/>
  <c r="DW361" i="4"/>
  <c r="DX361" i="4"/>
  <c r="DY361" i="4"/>
  <c r="I362" i="4"/>
  <c r="J362" i="4"/>
  <c r="K362" i="4"/>
  <c r="L362" i="4"/>
  <c r="M362" i="4"/>
  <c r="N362" i="4"/>
  <c r="O362" i="4"/>
  <c r="P362" i="4"/>
  <c r="Q362" i="4"/>
  <c r="R362" i="4"/>
  <c r="S362" i="4"/>
  <c r="T362" i="4"/>
  <c r="U362" i="4"/>
  <c r="V362" i="4"/>
  <c r="W362" i="4"/>
  <c r="X362" i="4"/>
  <c r="Y362" i="4"/>
  <c r="Z362" i="4"/>
  <c r="AA362" i="4"/>
  <c r="AB362" i="4"/>
  <c r="AC362" i="4"/>
  <c r="AD362" i="4"/>
  <c r="AE362" i="4"/>
  <c r="AF362" i="4"/>
  <c r="AG362" i="4"/>
  <c r="AH362" i="4"/>
  <c r="AI362" i="4"/>
  <c r="AJ362" i="4"/>
  <c r="AK362" i="4"/>
  <c r="AL362" i="4"/>
  <c r="AM362" i="4"/>
  <c r="AN362" i="4"/>
  <c r="AO362" i="4"/>
  <c r="AP362" i="4"/>
  <c r="AQ362" i="4"/>
  <c r="AR362" i="4"/>
  <c r="AS362" i="4"/>
  <c r="AT362" i="4"/>
  <c r="AU362" i="4"/>
  <c r="AV362" i="4"/>
  <c r="AW362" i="4"/>
  <c r="AX362" i="4"/>
  <c r="AY362" i="4"/>
  <c r="AZ362" i="4"/>
  <c r="BA362" i="4"/>
  <c r="BB362" i="4"/>
  <c r="BC362" i="4"/>
  <c r="BD362" i="4"/>
  <c r="BE362" i="4"/>
  <c r="BF362" i="4"/>
  <c r="BG362" i="4"/>
  <c r="BH362" i="4"/>
  <c r="BI362" i="4"/>
  <c r="BJ362" i="4"/>
  <c r="BK362" i="4"/>
  <c r="BL362" i="4"/>
  <c r="BM362" i="4"/>
  <c r="BN362" i="4"/>
  <c r="BO362" i="4"/>
  <c r="BP362" i="4"/>
  <c r="BQ362" i="4"/>
  <c r="BR362" i="4"/>
  <c r="BS362" i="4"/>
  <c r="BT362" i="4"/>
  <c r="BU362" i="4"/>
  <c r="BV362" i="4"/>
  <c r="BW362" i="4"/>
  <c r="BX362" i="4"/>
  <c r="BY362" i="4"/>
  <c r="BZ362" i="4"/>
  <c r="CA362" i="4"/>
  <c r="CB362" i="4"/>
  <c r="CC362" i="4"/>
  <c r="CD362" i="4"/>
  <c r="CE362" i="4"/>
  <c r="CF362" i="4"/>
  <c r="CG362" i="4"/>
  <c r="CH362" i="4"/>
  <c r="CI362" i="4"/>
  <c r="CJ362" i="4"/>
  <c r="CK362" i="4"/>
  <c r="CL362" i="4"/>
  <c r="CM362" i="4"/>
  <c r="CN362" i="4"/>
  <c r="CO362" i="4"/>
  <c r="CP362" i="4"/>
  <c r="CQ362" i="4"/>
  <c r="CR362" i="4"/>
  <c r="CS362" i="4"/>
  <c r="CT362" i="4"/>
  <c r="CU362" i="4"/>
  <c r="CV362" i="4"/>
  <c r="CW362" i="4"/>
  <c r="CX362" i="4"/>
  <c r="CY362" i="4"/>
  <c r="CZ362" i="4"/>
  <c r="DA362" i="4"/>
  <c r="DB362" i="4"/>
  <c r="DC362" i="4"/>
  <c r="DD362" i="4"/>
  <c r="DE362" i="4"/>
  <c r="DF362" i="4"/>
  <c r="DG362" i="4"/>
  <c r="DH362" i="4"/>
  <c r="DI362" i="4"/>
  <c r="DJ362" i="4"/>
  <c r="DK362" i="4"/>
  <c r="DL362" i="4"/>
  <c r="DM362" i="4"/>
  <c r="DN362" i="4"/>
  <c r="DO362" i="4"/>
  <c r="DP362" i="4"/>
  <c r="DQ362" i="4"/>
  <c r="DR362" i="4"/>
  <c r="DS362" i="4"/>
  <c r="DT362" i="4"/>
  <c r="DU362" i="4"/>
  <c r="DV362" i="4"/>
  <c r="DW362" i="4"/>
  <c r="DX362" i="4"/>
  <c r="DY362" i="4"/>
  <c r="I363" i="4"/>
  <c r="J363" i="4"/>
  <c r="K363" i="4"/>
  <c r="L363" i="4"/>
  <c r="M363" i="4"/>
  <c r="N363" i="4"/>
  <c r="O363" i="4"/>
  <c r="P363" i="4"/>
  <c r="Q363" i="4"/>
  <c r="R363" i="4"/>
  <c r="S363" i="4"/>
  <c r="T363" i="4"/>
  <c r="U363" i="4"/>
  <c r="V363" i="4"/>
  <c r="W363" i="4"/>
  <c r="X363" i="4"/>
  <c r="Y363" i="4"/>
  <c r="Z363" i="4"/>
  <c r="AA363" i="4"/>
  <c r="AB363" i="4"/>
  <c r="AC363" i="4"/>
  <c r="AD363" i="4"/>
  <c r="AE363" i="4"/>
  <c r="AF363" i="4"/>
  <c r="AG363" i="4"/>
  <c r="AH363" i="4"/>
  <c r="AI363" i="4"/>
  <c r="AJ363" i="4"/>
  <c r="AK363" i="4"/>
  <c r="AL363" i="4"/>
  <c r="AM363" i="4"/>
  <c r="AN363" i="4"/>
  <c r="AO363" i="4"/>
  <c r="AP363" i="4"/>
  <c r="AQ363" i="4"/>
  <c r="AR363" i="4"/>
  <c r="AS363" i="4"/>
  <c r="AT363" i="4"/>
  <c r="AU363" i="4"/>
  <c r="AV363" i="4"/>
  <c r="AW363" i="4"/>
  <c r="AX363" i="4"/>
  <c r="AY363" i="4"/>
  <c r="AZ363" i="4"/>
  <c r="BA363" i="4"/>
  <c r="BB363" i="4"/>
  <c r="BC363" i="4"/>
  <c r="BD363" i="4"/>
  <c r="BE363" i="4"/>
  <c r="BF363" i="4"/>
  <c r="BG363" i="4"/>
  <c r="BH363" i="4"/>
  <c r="BI363" i="4"/>
  <c r="BJ363" i="4"/>
  <c r="BK363" i="4"/>
  <c r="BL363" i="4"/>
  <c r="BM363" i="4"/>
  <c r="BN363" i="4"/>
  <c r="BO363" i="4"/>
  <c r="BP363" i="4"/>
  <c r="BQ363" i="4"/>
  <c r="BR363" i="4"/>
  <c r="BS363" i="4"/>
  <c r="BT363" i="4"/>
  <c r="BU363" i="4"/>
  <c r="BV363" i="4"/>
  <c r="BW363" i="4"/>
  <c r="BX363" i="4"/>
  <c r="BY363" i="4"/>
  <c r="BZ363" i="4"/>
  <c r="CA363" i="4"/>
  <c r="CB363" i="4"/>
  <c r="CC363" i="4"/>
  <c r="CD363" i="4"/>
  <c r="CE363" i="4"/>
  <c r="CF363" i="4"/>
  <c r="CG363" i="4"/>
  <c r="CH363" i="4"/>
  <c r="CI363" i="4"/>
  <c r="CJ363" i="4"/>
  <c r="CK363" i="4"/>
  <c r="CL363" i="4"/>
  <c r="CM363" i="4"/>
  <c r="CN363" i="4"/>
  <c r="CO363" i="4"/>
  <c r="CP363" i="4"/>
  <c r="CQ363" i="4"/>
  <c r="CR363" i="4"/>
  <c r="CS363" i="4"/>
  <c r="CT363" i="4"/>
  <c r="CU363" i="4"/>
  <c r="CV363" i="4"/>
  <c r="CW363" i="4"/>
  <c r="CX363" i="4"/>
  <c r="CY363" i="4"/>
  <c r="CZ363" i="4"/>
  <c r="DA363" i="4"/>
  <c r="DB363" i="4"/>
  <c r="DC363" i="4"/>
  <c r="DD363" i="4"/>
  <c r="DE363" i="4"/>
  <c r="DF363" i="4"/>
  <c r="DG363" i="4"/>
  <c r="DH363" i="4"/>
  <c r="DI363" i="4"/>
  <c r="DJ363" i="4"/>
  <c r="DK363" i="4"/>
  <c r="DL363" i="4"/>
  <c r="DM363" i="4"/>
  <c r="DN363" i="4"/>
  <c r="DO363" i="4"/>
  <c r="DP363" i="4"/>
  <c r="DQ363" i="4"/>
  <c r="DR363" i="4"/>
  <c r="DS363" i="4"/>
  <c r="DT363" i="4"/>
  <c r="DU363" i="4"/>
  <c r="DV363" i="4"/>
  <c r="DW363" i="4"/>
  <c r="DX363" i="4"/>
  <c r="DY363" i="4"/>
  <c r="I364" i="4"/>
  <c r="J364" i="4"/>
  <c r="K364" i="4"/>
  <c r="L364" i="4"/>
  <c r="M364" i="4"/>
  <c r="N364" i="4"/>
  <c r="O364" i="4"/>
  <c r="P364" i="4"/>
  <c r="Q364" i="4"/>
  <c r="R364" i="4"/>
  <c r="S364" i="4"/>
  <c r="T364" i="4"/>
  <c r="U364" i="4"/>
  <c r="V364" i="4"/>
  <c r="W364" i="4"/>
  <c r="X364" i="4"/>
  <c r="Y364" i="4"/>
  <c r="Z364" i="4"/>
  <c r="AA364" i="4"/>
  <c r="AB364" i="4"/>
  <c r="AC364" i="4"/>
  <c r="AD364" i="4"/>
  <c r="AE364" i="4"/>
  <c r="AF364" i="4"/>
  <c r="AG364" i="4"/>
  <c r="AH364" i="4"/>
  <c r="AI364" i="4"/>
  <c r="AJ364" i="4"/>
  <c r="AK364" i="4"/>
  <c r="AL364" i="4"/>
  <c r="AM364" i="4"/>
  <c r="AN364" i="4"/>
  <c r="AO364" i="4"/>
  <c r="AP364" i="4"/>
  <c r="AQ364" i="4"/>
  <c r="AR364" i="4"/>
  <c r="AS364" i="4"/>
  <c r="AT364" i="4"/>
  <c r="AU364" i="4"/>
  <c r="AV364" i="4"/>
  <c r="AW364" i="4"/>
  <c r="AX364" i="4"/>
  <c r="AY364" i="4"/>
  <c r="AZ364" i="4"/>
  <c r="BA364" i="4"/>
  <c r="BB364" i="4"/>
  <c r="BC364" i="4"/>
  <c r="BD364" i="4"/>
  <c r="BE364" i="4"/>
  <c r="BF364" i="4"/>
  <c r="BG364" i="4"/>
  <c r="BH364" i="4"/>
  <c r="BI364" i="4"/>
  <c r="BJ364" i="4"/>
  <c r="BK364" i="4"/>
  <c r="BL364" i="4"/>
  <c r="BM364" i="4"/>
  <c r="BN364" i="4"/>
  <c r="BO364" i="4"/>
  <c r="BP364" i="4"/>
  <c r="BQ364" i="4"/>
  <c r="BR364" i="4"/>
  <c r="BS364" i="4"/>
  <c r="BT364" i="4"/>
  <c r="BU364" i="4"/>
  <c r="BV364" i="4"/>
  <c r="BW364" i="4"/>
  <c r="BX364" i="4"/>
  <c r="BY364" i="4"/>
  <c r="BZ364" i="4"/>
  <c r="CA364" i="4"/>
  <c r="CB364" i="4"/>
  <c r="CC364" i="4"/>
  <c r="CD364" i="4"/>
  <c r="CE364" i="4"/>
  <c r="CF364" i="4"/>
  <c r="CG364" i="4"/>
  <c r="CH364" i="4"/>
  <c r="CI364" i="4"/>
  <c r="CJ364" i="4"/>
  <c r="CK364" i="4"/>
  <c r="CL364" i="4"/>
  <c r="CM364" i="4"/>
  <c r="CN364" i="4"/>
  <c r="CO364" i="4"/>
  <c r="CP364" i="4"/>
  <c r="CQ364" i="4"/>
  <c r="CR364" i="4"/>
  <c r="CS364" i="4"/>
  <c r="CT364" i="4"/>
  <c r="CU364" i="4"/>
  <c r="CV364" i="4"/>
  <c r="CW364" i="4"/>
  <c r="CX364" i="4"/>
  <c r="CY364" i="4"/>
  <c r="CZ364" i="4"/>
  <c r="DA364" i="4"/>
  <c r="DB364" i="4"/>
  <c r="DC364" i="4"/>
  <c r="DD364" i="4"/>
  <c r="DE364" i="4"/>
  <c r="DF364" i="4"/>
  <c r="DG364" i="4"/>
  <c r="DH364" i="4"/>
  <c r="DI364" i="4"/>
  <c r="DJ364" i="4"/>
  <c r="DK364" i="4"/>
  <c r="DL364" i="4"/>
  <c r="DM364" i="4"/>
  <c r="DN364" i="4"/>
  <c r="DO364" i="4"/>
  <c r="DP364" i="4"/>
  <c r="DQ364" i="4"/>
  <c r="DR364" i="4"/>
  <c r="DS364" i="4"/>
  <c r="DT364" i="4"/>
  <c r="DU364" i="4"/>
  <c r="DV364" i="4"/>
  <c r="DW364" i="4"/>
  <c r="DX364" i="4"/>
  <c r="DY364" i="4"/>
  <c r="I365" i="4"/>
  <c r="J365" i="4"/>
  <c r="K365" i="4"/>
  <c r="L365" i="4"/>
  <c r="M365" i="4"/>
  <c r="N365" i="4"/>
  <c r="O365" i="4"/>
  <c r="P365" i="4"/>
  <c r="Q365" i="4"/>
  <c r="R365" i="4"/>
  <c r="S365" i="4"/>
  <c r="T365" i="4"/>
  <c r="U365" i="4"/>
  <c r="V365" i="4"/>
  <c r="W365" i="4"/>
  <c r="X365" i="4"/>
  <c r="Y365" i="4"/>
  <c r="Z365" i="4"/>
  <c r="AA365" i="4"/>
  <c r="AB365" i="4"/>
  <c r="AC365" i="4"/>
  <c r="AD365" i="4"/>
  <c r="AE365" i="4"/>
  <c r="AF365" i="4"/>
  <c r="AG365" i="4"/>
  <c r="AH365" i="4"/>
  <c r="AI365" i="4"/>
  <c r="AJ365" i="4"/>
  <c r="AK365" i="4"/>
  <c r="AL365" i="4"/>
  <c r="AM365" i="4"/>
  <c r="AN365" i="4"/>
  <c r="AO365" i="4"/>
  <c r="AP365" i="4"/>
  <c r="AQ365" i="4"/>
  <c r="AR365" i="4"/>
  <c r="AS365" i="4"/>
  <c r="AT365" i="4"/>
  <c r="AU365" i="4"/>
  <c r="AV365" i="4"/>
  <c r="AW365" i="4"/>
  <c r="AX365" i="4"/>
  <c r="AY365" i="4"/>
  <c r="AZ365" i="4"/>
  <c r="BA365" i="4"/>
  <c r="BB365" i="4"/>
  <c r="BC365" i="4"/>
  <c r="BD365" i="4"/>
  <c r="BE365" i="4"/>
  <c r="BF365" i="4"/>
  <c r="BG365" i="4"/>
  <c r="BH365" i="4"/>
  <c r="BI365" i="4"/>
  <c r="BJ365" i="4"/>
  <c r="BK365" i="4"/>
  <c r="BL365" i="4"/>
  <c r="BM365" i="4"/>
  <c r="BN365" i="4"/>
  <c r="BO365" i="4"/>
  <c r="BP365" i="4"/>
  <c r="BQ365" i="4"/>
  <c r="BR365" i="4"/>
  <c r="BS365" i="4"/>
  <c r="BT365" i="4"/>
  <c r="BU365" i="4"/>
  <c r="BV365" i="4"/>
  <c r="BW365" i="4"/>
  <c r="BX365" i="4"/>
  <c r="BY365" i="4"/>
  <c r="BZ365" i="4"/>
  <c r="CA365" i="4"/>
  <c r="CB365" i="4"/>
  <c r="CC365" i="4"/>
  <c r="CD365" i="4"/>
  <c r="CE365" i="4"/>
  <c r="CF365" i="4"/>
  <c r="CG365" i="4"/>
  <c r="CH365" i="4"/>
  <c r="CI365" i="4"/>
  <c r="CJ365" i="4"/>
  <c r="CK365" i="4"/>
  <c r="CL365" i="4"/>
  <c r="CM365" i="4"/>
  <c r="CN365" i="4"/>
  <c r="CO365" i="4"/>
  <c r="CP365" i="4"/>
  <c r="CQ365" i="4"/>
  <c r="CR365" i="4"/>
  <c r="CS365" i="4"/>
  <c r="CT365" i="4"/>
  <c r="CU365" i="4"/>
  <c r="CV365" i="4"/>
  <c r="CW365" i="4"/>
  <c r="CX365" i="4"/>
  <c r="CY365" i="4"/>
  <c r="CZ365" i="4"/>
  <c r="DA365" i="4"/>
  <c r="DB365" i="4"/>
  <c r="DC365" i="4"/>
  <c r="DD365" i="4"/>
  <c r="DE365" i="4"/>
  <c r="DF365" i="4"/>
  <c r="DG365" i="4"/>
  <c r="DH365" i="4"/>
  <c r="DI365" i="4"/>
  <c r="DJ365" i="4"/>
  <c r="DK365" i="4"/>
  <c r="DL365" i="4"/>
  <c r="DM365" i="4"/>
  <c r="DN365" i="4"/>
  <c r="DO365" i="4"/>
  <c r="DP365" i="4"/>
  <c r="DQ365" i="4"/>
  <c r="DR365" i="4"/>
  <c r="DS365" i="4"/>
  <c r="DT365" i="4"/>
  <c r="DU365" i="4"/>
  <c r="DV365" i="4"/>
  <c r="DW365" i="4"/>
  <c r="DX365" i="4"/>
  <c r="DY365" i="4"/>
  <c r="I366" i="4"/>
  <c r="J366" i="4"/>
  <c r="K366" i="4"/>
  <c r="L366" i="4"/>
  <c r="M366" i="4"/>
  <c r="N366" i="4"/>
  <c r="O366" i="4"/>
  <c r="P366" i="4"/>
  <c r="Q366" i="4"/>
  <c r="R366" i="4"/>
  <c r="S366" i="4"/>
  <c r="T366" i="4"/>
  <c r="U366" i="4"/>
  <c r="V366" i="4"/>
  <c r="W366" i="4"/>
  <c r="X366" i="4"/>
  <c r="Y366" i="4"/>
  <c r="Z366" i="4"/>
  <c r="AA366" i="4"/>
  <c r="AB366" i="4"/>
  <c r="AC366" i="4"/>
  <c r="AD366" i="4"/>
  <c r="AE366" i="4"/>
  <c r="AF366" i="4"/>
  <c r="AG366" i="4"/>
  <c r="AH366" i="4"/>
  <c r="AI366" i="4"/>
  <c r="AJ366" i="4"/>
  <c r="AK366" i="4"/>
  <c r="AL366" i="4"/>
  <c r="AM366" i="4"/>
  <c r="AN366" i="4"/>
  <c r="AO366" i="4"/>
  <c r="AP366" i="4"/>
  <c r="AQ366" i="4"/>
  <c r="AR366" i="4"/>
  <c r="AS366" i="4"/>
  <c r="AT366" i="4"/>
  <c r="AU366" i="4"/>
  <c r="AV366" i="4"/>
  <c r="AW366" i="4"/>
  <c r="AX366" i="4"/>
  <c r="AY366" i="4"/>
  <c r="AZ366" i="4"/>
  <c r="BA366" i="4"/>
  <c r="BB366" i="4"/>
  <c r="BC366" i="4"/>
  <c r="BD366" i="4"/>
  <c r="BE366" i="4"/>
  <c r="BF366" i="4"/>
  <c r="BG366" i="4"/>
  <c r="BH366" i="4"/>
  <c r="BI366" i="4"/>
  <c r="BJ366" i="4"/>
  <c r="BK366" i="4"/>
  <c r="BL366" i="4"/>
  <c r="BM366" i="4"/>
  <c r="BN366" i="4"/>
  <c r="BO366" i="4"/>
  <c r="BP366" i="4"/>
  <c r="BQ366" i="4"/>
  <c r="BR366" i="4"/>
  <c r="BS366" i="4"/>
  <c r="BT366" i="4"/>
  <c r="BU366" i="4"/>
  <c r="BV366" i="4"/>
  <c r="BW366" i="4"/>
  <c r="BX366" i="4"/>
  <c r="BY366" i="4"/>
  <c r="BZ366" i="4"/>
  <c r="CA366" i="4"/>
  <c r="CB366" i="4"/>
  <c r="CC366" i="4"/>
  <c r="CD366" i="4"/>
  <c r="CE366" i="4"/>
  <c r="CF366" i="4"/>
  <c r="CG366" i="4"/>
  <c r="CH366" i="4"/>
  <c r="CI366" i="4"/>
  <c r="CJ366" i="4"/>
  <c r="CK366" i="4"/>
  <c r="CL366" i="4"/>
  <c r="CM366" i="4"/>
  <c r="CN366" i="4"/>
  <c r="CO366" i="4"/>
  <c r="CP366" i="4"/>
  <c r="CQ366" i="4"/>
  <c r="CR366" i="4"/>
  <c r="CS366" i="4"/>
  <c r="CT366" i="4"/>
  <c r="CU366" i="4"/>
  <c r="CV366" i="4"/>
  <c r="CW366" i="4"/>
  <c r="CX366" i="4"/>
  <c r="CY366" i="4"/>
  <c r="CZ366" i="4"/>
  <c r="DA366" i="4"/>
  <c r="DB366" i="4"/>
  <c r="DC366" i="4"/>
  <c r="DD366" i="4"/>
  <c r="DE366" i="4"/>
  <c r="DF366" i="4"/>
  <c r="DG366" i="4"/>
  <c r="DH366" i="4"/>
  <c r="DI366" i="4"/>
  <c r="DJ366" i="4"/>
  <c r="DK366" i="4"/>
  <c r="DL366" i="4"/>
  <c r="DM366" i="4"/>
  <c r="DN366" i="4"/>
  <c r="DO366" i="4"/>
  <c r="DP366" i="4"/>
  <c r="DQ366" i="4"/>
  <c r="DR366" i="4"/>
  <c r="DS366" i="4"/>
  <c r="DT366" i="4"/>
  <c r="DU366" i="4"/>
  <c r="DV366" i="4"/>
  <c r="DW366" i="4"/>
  <c r="DX366" i="4"/>
  <c r="DY366" i="4"/>
  <c r="I367" i="4"/>
  <c r="J367" i="4"/>
  <c r="K367" i="4"/>
  <c r="L367" i="4"/>
  <c r="M367" i="4"/>
  <c r="N367" i="4"/>
  <c r="O367" i="4"/>
  <c r="P367" i="4"/>
  <c r="Q367" i="4"/>
  <c r="R367" i="4"/>
  <c r="S367" i="4"/>
  <c r="T367" i="4"/>
  <c r="U367" i="4"/>
  <c r="V367" i="4"/>
  <c r="W367" i="4"/>
  <c r="X367" i="4"/>
  <c r="Y367" i="4"/>
  <c r="Z367" i="4"/>
  <c r="AA367" i="4"/>
  <c r="AB367" i="4"/>
  <c r="AC367" i="4"/>
  <c r="AD367" i="4"/>
  <c r="AE367" i="4"/>
  <c r="AF367" i="4"/>
  <c r="AG367" i="4"/>
  <c r="AH367" i="4"/>
  <c r="AI367" i="4"/>
  <c r="AJ367" i="4"/>
  <c r="AK367" i="4"/>
  <c r="AL367" i="4"/>
  <c r="AM367" i="4"/>
  <c r="AN367" i="4"/>
  <c r="AO367" i="4"/>
  <c r="AP367" i="4"/>
  <c r="AQ367" i="4"/>
  <c r="AR367" i="4"/>
  <c r="AS367" i="4"/>
  <c r="AT367" i="4"/>
  <c r="AU367" i="4"/>
  <c r="AV367" i="4"/>
  <c r="AW367" i="4"/>
  <c r="AX367" i="4"/>
  <c r="AY367" i="4"/>
  <c r="AZ367" i="4"/>
  <c r="BA367" i="4"/>
  <c r="BB367" i="4"/>
  <c r="BC367" i="4"/>
  <c r="BD367" i="4"/>
  <c r="BE367" i="4"/>
  <c r="BF367" i="4"/>
  <c r="BG367" i="4"/>
  <c r="BH367" i="4"/>
  <c r="BI367" i="4"/>
  <c r="BJ367" i="4"/>
  <c r="BK367" i="4"/>
  <c r="BL367" i="4"/>
  <c r="BM367" i="4"/>
  <c r="BN367" i="4"/>
  <c r="BO367" i="4"/>
  <c r="BP367" i="4"/>
  <c r="BQ367" i="4"/>
  <c r="BR367" i="4"/>
  <c r="BS367" i="4"/>
  <c r="BT367" i="4"/>
  <c r="BU367" i="4"/>
  <c r="BV367" i="4"/>
  <c r="BW367" i="4"/>
  <c r="BX367" i="4"/>
  <c r="BY367" i="4"/>
  <c r="BZ367" i="4"/>
  <c r="CA367" i="4"/>
  <c r="CB367" i="4"/>
  <c r="CC367" i="4"/>
  <c r="CD367" i="4"/>
  <c r="CE367" i="4"/>
  <c r="CF367" i="4"/>
  <c r="CG367" i="4"/>
  <c r="CH367" i="4"/>
  <c r="CI367" i="4"/>
  <c r="CJ367" i="4"/>
  <c r="CK367" i="4"/>
  <c r="CL367" i="4"/>
  <c r="CM367" i="4"/>
  <c r="CN367" i="4"/>
  <c r="CO367" i="4"/>
  <c r="CP367" i="4"/>
  <c r="CQ367" i="4"/>
  <c r="CR367" i="4"/>
  <c r="CS367" i="4"/>
  <c r="CT367" i="4"/>
  <c r="CU367" i="4"/>
  <c r="CV367" i="4"/>
  <c r="CW367" i="4"/>
  <c r="CX367" i="4"/>
  <c r="CY367" i="4"/>
  <c r="CZ367" i="4"/>
  <c r="DA367" i="4"/>
  <c r="DB367" i="4"/>
  <c r="DC367" i="4"/>
  <c r="DD367" i="4"/>
  <c r="DE367" i="4"/>
  <c r="DF367" i="4"/>
  <c r="DG367" i="4"/>
  <c r="DH367" i="4"/>
  <c r="DI367" i="4"/>
  <c r="DJ367" i="4"/>
  <c r="DK367" i="4"/>
  <c r="DL367" i="4"/>
  <c r="DM367" i="4"/>
  <c r="DN367" i="4"/>
  <c r="DO367" i="4"/>
  <c r="DP367" i="4"/>
  <c r="DQ367" i="4"/>
  <c r="DR367" i="4"/>
  <c r="DS367" i="4"/>
  <c r="DT367" i="4"/>
  <c r="DU367" i="4"/>
  <c r="DV367" i="4"/>
  <c r="DW367" i="4"/>
  <c r="DX367" i="4"/>
  <c r="DY367" i="4"/>
  <c r="I368" i="4"/>
  <c r="J368" i="4"/>
  <c r="K368" i="4"/>
  <c r="L368" i="4"/>
  <c r="M368" i="4"/>
  <c r="N368" i="4"/>
  <c r="O368" i="4"/>
  <c r="P368" i="4"/>
  <c r="Q368" i="4"/>
  <c r="R368" i="4"/>
  <c r="S368" i="4"/>
  <c r="T368" i="4"/>
  <c r="U368" i="4"/>
  <c r="V368" i="4"/>
  <c r="W368" i="4"/>
  <c r="X368" i="4"/>
  <c r="Y368" i="4"/>
  <c r="Z368" i="4"/>
  <c r="AA368" i="4"/>
  <c r="AB368" i="4"/>
  <c r="AC368" i="4"/>
  <c r="AD368" i="4"/>
  <c r="AE368" i="4"/>
  <c r="AF368" i="4"/>
  <c r="AG368" i="4"/>
  <c r="AH368" i="4"/>
  <c r="AI368" i="4"/>
  <c r="AJ368" i="4"/>
  <c r="AK368" i="4"/>
  <c r="AL368" i="4"/>
  <c r="AM368" i="4"/>
  <c r="AN368" i="4"/>
  <c r="AO368" i="4"/>
  <c r="AP368" i="4"/>
  <c r="AQ368" i="4"/>
  <c r="AR368" i="4"/>
  <c r="AS368" i="4"/>
  <c r="AT368" i="4"/>
  <c r="AU368" i="4"/>
  <c r="AV368" i="4"/>
  <c r="AW368" i="4"/>
  <c r="AX368" i="4"/>
  <c r="AY368" i="4"/>
  <c r="AZ368" i="4"/>
  <c r="BA368" i="4"/>
  <c r="BB368" i="4"/>
  <c r="BC368" i="4"/>
  <c r="BD368" i="4"/>
  <c r="BE368" i="4"/>
  <c r="BF368" i="4"/>
  <c r="BG368" i="4"/>
  <c r="BH368" i="4"/>
  <c r="BI368" i="4"/>
  <c r="BJ368" i="4"/>
  <c r="BK368" i="4"/>
  <c r="BL368" i="4"/>
  <c r="BM368" i="4"/>
  <c r="BN368" i="4"/>
  <c r="BO368" i="4"/>
  <c r="BP368" i="4"/>
  <c r="BQ368" i="4"/>
  <c r="BR368" i="4"/>
  <c r="BS368" i="4"/>
  <c r="BT368" i="4"/>
  <c r="BU368" i="4"/>
  <c r="BV368" i="4"/>
  <c r="BW368" i="4"/>
  <c r="BX368" i="4"/>
  <c r="BY368" i="4"/>
  <c r="BZ368" i="4"/>
  <c r="CA368" i="4"/>
  <c r="CB368" i="4"/>
  <c r="CC368" i="4"/>
  <c r="CD368" i="4"/>
  <c r="CE368" i="4"/>
  <c r="CF368" i="4"/>
  <c r="CG368" i="4"/>
  <c r="CH368" i="4"/>
  <c r="CI368" i="4"/>
  <c r="CJ368" i="4"/>
  <c r="CK368" i="4"/>
  <c r="CL368" i="4"/>
  <c r="CM368" i="4"/>
  <c r="CN368" i="4"/>
  <c r="CO368" i="4"/>
  <c r="CP368" i="4"/>
  <c r="CQ368" i="4"/>
  <c r="CR368" i="4"/>
  <c r="CS368" i="4"/>
  <c r="CT368" i="4"/>
  <c r="CU368" i="4"/>
  <c r="CV368" i="4"/>
  <c r="CW368" i="4"/>
  <c r="CX368" i="4"/>
  <c r="CY368" i="4"/>
  <c r="CZ368" i="4"/>
  <c r="DA368" i="4"/>
  <c r="DB368" i="4"/>
  <c r="DC368" i="4"/>
  <c r="DD368" i="4"/>
  <c r="DE368" i="4"/>
  <c r="DF368" i="4"/>
  <c r="DG368" i="4"/>
  <c r="DH368" i="4"/>
  <c r="DI368" i="4"/>
  <c r="DJ368" i="4"/>
  <c r="DK368" i="4"/>
  <c r="DL368" i="4"/>
  <c r="DM368" i="4"/>
  <c r="DN368" i="4"/>
  <c r="DO368" i="4"/>
  <c r="DP368" i="4"/>
  <c r="DQ368" i="4"/>
  <c r="DR368" i="4"/>
  <c r="DS368" i="4"/>
  <c r="DT368" i="4"/>
  <c r="DU368" i="4"/>
  <c r="DV368" i="4"/>
  <c r="DW368" i="4"/>
  <c r="DX368" i="4"/>
  <c r="DY368" i="4"/>
  <c r="I369" i="4"/>
  <c r="J369" i="4"/>
  <c r="K369" i="4"/>
  <c r="L369" i="4"/>
  <c r="M369" i="4"/>
  <c r="N369" i="4"/>
  <c r="O369" i="4"/>
  <c r="P369" i="4"/>
  <c r="Q369" i="4"/>
  <c r="R369" i="4"/>
  <c r="S369" i="4"/>
  <c r="T369" i="4"/>
  <c r="U369" i="4"/>
  <c r="V369" i="4"/>
  <c r="W369" i="4"/>
  <c r="X369" i="4"/>
  <c r="Y369" i="4"/>
  <c r="Z369" i="4"/>
  <c r="AA369" i="4"/>
  <c r="AB369" i="4"/>
  <c r="AC369" i="4"/>
  <c r="AD369" i="4"/>
  <c r="AE369" i="4"/>
  <c r="AF369" i="4"/>
  <c r="AG369" i="4"/>
  <c r="AH369" i="4"/>
  <c r="AI369" i="4"/>
  <c r="AJ369" i="4"/>
  <c r="AK369" i="4"/>
  <c r="AL369" i="4"/>
  <c r="AM369" i="4"/>
  <c r="AN369" i="4"/>
  <c r="AO369" i="4"/>
  <c r="AP369" i="4"/>
  <c r="AQ369" i="4"/>
  <c r="AR369" i="4"/>
  <c r="AS369" i="4"/>
  <c r="AT369" i="4"/>
  <c r="AU369" i="4"/>
  <c r="AV369" i="4"/>
  <c r="AW369" i="4"/>
  <c r="AX369" i="4"/>
  <c r="AY369" i="4"/>
  <c r="AZ369" i="4"/>
  <c r="BA369" i="4"/>
  <c r="BB369" i="4"/>
  <c r="BC369" i="4"/>
  <c r="BD369" i="4"/>
  <c r="BE369" i="4"/>
  <c r="BF369" i="4"/>
  <c r="BG369" i="4"/>
  <c r="BH369" i="4"/>
  <c r="BI369" i="4"/>
  <c r="BJ369" i="4"/>
  <c r="BK369" i="4"/>
  <c r="BL369" i="4"/>
  <c r="BM369" i="4"/>
  <c r="BN369" i="4"/>
  <c r="BO369" i="4"/>
  <c r="BP369" i="4"/>
  <c r="BQ369" i="4"/>
  <c r="BR369" i="4"/>
  <c r="BS369" i="4"/>
  <c r="BT369" i="4"/>
  <c r="BU369" i="4"/>
  <c r="BV369" i="4"/>
  <c r="BW369" i="4"/>
  <c r="BX369" i="4"/>
  <c r="BY369" i="4"/>
  <c r="BZ369" i="4"/>
  <c r="CA369" i="4"/>
  <c r="CB369" i="4"/>
  <c r="CC369" i="4"/>
  <c r="CD369" i="4"/>
  <c r="CE369" i="4"/>
  <c r="CF369" i="4"/>
  <c r="CG369" i="4"/>
  <c r="CH369" i="4"/>
  <c r="CI369" i="4"/>
  <c r="CJ369" i="4"/>
  <c r="CK369" i="4"/>
  <c r="CL369" i="4"/>
  <c r="CM369" i="4"/>
  <c r="CN369" i="4"/>
  <c r="CO369" i="4"/>
  <c r="CP369" i="4"/>
  <c r="CQ369" i="4"/>
  <c r="CR369" i="4"/>
  <c r="CS369" i="4"/>
  <c r="CT369" i="4"/>
  <c r="CU369" i="4"/>
  <c r="CV369" i="4"/>
  <c r="CW369" i="4"/>
  <c r="CX369" i="4"/>
  <c r="CY369" i="4"/>
  <c r="CZ369" i="4"/>
  <c r="DA369" i="4"/>
  <c r="DB369" i="4"/>
  <c r="DC369" i="4"/>
  <c r="DD369" i="4"/>
  <c r="DE369" i="4"/>
  <c r="DF369" i="4"/>
  <c r="DG369" i="4"/>
  <c r="DH369" i="4"/>
  <c r="DI369" i="4"/>
  <c r="DJ369" i="4"/>
  <c r="DK369" i="4"/>
  <c r="DL369" i="4"/>
  <c r="DM369" i="4"/>
  <c r="DN369" i="4"/>
  <c r="DO369" i="4"/>
  <c r="DP369" i="4"/>
  <c r="DQ369" i="4"/>
  <c r="DR369" i="4"/>
  <c r="DS369" i="4"/>
  <c r="DT369" i="4"/>
  <c r="DU369" i="4"/>
  <c r="DV369" i="4"/>
  <c r="DW369" i="4"/>
  <c r="DX369" i="4"/>
  <c r="DY369" i="4"/>
  <c r="I307" i="4"/>
  <c r="J307" i="4"/>
  <c r="K307" i="4"/>
  <c r="L307" i="4"/>
  <c r="M307" i="4"/>
  <c r="N307" i="4"/>
  <c r="O307" i="4"/>
  <c r="P307" i="4"/>
  <c r="Q307" i="4"/>
  <c r="R307" i="4"/>
  <c r="S307" i="4"/>
  <c r="T307" i="4"/>
  <c r="U307" i="4"/>
  <c r="V307" i="4"/>
  <c r="W307" i="4"/>
  <c r="X307" i="4"/>
  <c r="Y307" i="4"/>
  <c r="Z307" i="4"/>
  <c r="AA307" i="4"/>
  <c r="AB307" i="4"/>
  <c r="AC307" i="4"/>
  <c r="AD307" i="4"/>
  <c r="AE307" i="4"/>
  <c r="AF307" i="4"/>
  <c r="AG307" i="4"/>
  <c r="AH307" i="4"/>
  <c r="AI307" i="4"/>
  <c r="AJ307" i="4"/>
  <c r="AK307" i="4"/>
  <c r="AL307" i="4"/>
  <c r="AM307" i="4"/>
  <c r="AN307" i="4"/>
  <c r="AO307" i="4"/>
  <c r="AP307" i="4"/>
  <c r="AQ307" i="4"/>
  <c r="AR307" i="4"/>
  <c r="AS307" i="4"/>
  <c r="AT307" i="4"/>
  <c r="AU307" i="4"/>
  <c r="AV307" i="4"/>
  <c r="AW307" i="4"/>
  <c r="AX307" i="4"/>
  <c r="AY307" i="4"/>
  <c r="AZ307" i="4"/>
  <c r="BA307" i="4"/>
  <c r="BB307" i="4"/>
  <c r="BC307" i="4"/>
  <c r="BD307" i="4"/>
  <c r="BE307" i="4"/>
  <c r="BF307" i="4"/>
  <c r="BG307" i="4"/>
  <c r="BH307" i="4"/>
  <c r="BI307" i="4"/>
  <c r="BJ307" i="4"/>
  <c r="BK307" i="4"/>
  <c r="BL307" i="4"/>
  <c r="BM307" i="4"/>
  <c r="BN307" i="4"/>
  <c r="BO307" i="4"/>
  <c r="BP307" i="4"/>
  <c r="BQ307" i="4"/>
  <c r="BR307" i="4"/>
  <c r="BS307" i="4"/>
  <c r="BT307" i="4"/>
  <c r="BU307" i="4"/>
  <c r="BV307" i="4"/>
  <c r="BW307" i="4"/>
  <c r="BX307" i="4"/>
  <c r="BY307" i="4"/>
  <c r="BZ307" i="4"/>
  <c r="CA307" i="4"/>
  <c r="CB307" i="4"/>
  <c r="CC307" i="4"/>
  <c r="CD307" i="4"/>
  <c r="CE307" i="4"/>
  <c r="CF307" i="4"/>
  <c r="CG307" i="4"/>
  <c r="CH307" i="4"/>
  <c r="CI307" i="4"/>
  <c r="CJ307" i="4"/>
  <c r="CK307" i="4"/>
  <c r="CL307" i="4"/>
  <c r="CM307" i="4"/>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DM307" i="4"/>
  <c r="DN307" i="4"/>
  <c r="DO307" i="4"/>
  <c r="DP307" i="4"/>
  <c r="DQ307" i="4"/>
  <c r="DR307" i="4"/>
  <c r="DS307" i="4"/>
  <c r="DT307" i="4"/>
  <c r="DU307" i="4"/>
  <c r="DV307" i="4"/>
  <c r="DW307" i="4"/>
  <c r="DX307" i="4"/>
  <c r="DY307" i="4"/>
  <c r="I308" i="4"/>
  <c r="J308" i="4"/>
  <c r="K308" i="4"/>
  <c r="L308" i="4"/>
  <c r="M308" i="4"/>
  <c r="N308" i="4"/>
  <c r="O308" i="4"/>
  <c r="P308" i="4"/>
  <c r="Q308" i="4"/>
  <c r="R308" i="4"/>
  <c r="S308" i="4"/>
  <c r="T308" i="4"/>
  <c r="U308" i="4"/>
  <c r="V308" i="4"/>
  <c r="W308" i="4"/>
  <c r="X308" i="4"/>
  <c r="Y308" i="4"/>
  <c r="Z308" i="4"/>
  <c r="AA308" i="4"/>
  <c r="AB308" i="4"/>
  <c r="AC308" i="4"/>
  <c r="AD308" i="4"/>
  <c r="AE308" i="4"/>
  <c r="AF308" i="4"/>
  <c r="AG308" i="4"/>
  <c r="AH308" i="4"/>
  <c r="AI308" i="4"/>
  <c r="AJ308" i="4"/>
  <c r="AK308" i="4"/>
  <c r="AL308" i="4"/>
  <c r="AM308" i="4"/>
  <c r="AN308" i="4"/>
  <c r="AO308" i="4"/>
  <c r="AP308" i="4"/>
  <c r="AQ308" i="4"/>
  <c r="AR308" i="4"/>
  <c r="AS308" i="4"/>
  <c r="AT308" i="4"/>
  <c r="AU308" i="4"/>
  <c r="AV308" i="4"/>
  <c r="AW308" i="4"/>
  <c r="AX308" i="4"/>
  <c r="AY308" i="4"/>
  <c r="AZ308" i="4"/>
  <c r="BA308" i="4"/>
  <c r="BB308" i="4"/>
  <c r="BC308" i="4"/>
  <c r="BD308" i="4"/>
  <c r="BE308" i="4"/>
  <c r="BF308" i="4"/>
  <c r="BG308" i="4"/>
  <c r="BH308" i="4"/>
  <c r="BI308" i="4"/>
  <c r="BJ308" i="4"/>
  <c r="BK308" i="4"/>
  <c r="BL308" i="4"/>
  <c r="BM308" i="4"/>
  <c r="BN308" i="4"/>
  <c r="BO308" i="4"/>
  <c r="BP308" i="4"/>
  <c r="BQ308" i="4"/>
  <c r="BR308" i="4"/>
  <c r="BS308" i="4"/>
  <c r="BT308" i="4"/>
  <c r="BU308" i="4"/>
  <c r="BV308" i="4"/>
  <c r="BW308" i="4"/>
  <c r="BX308" i="4"/>
  <c r="BY308" i="4"/>
  <c r="BZ308" i="4"/>
  <c r="CA308" i="4"/>
  <c r="CB308" i="4"/>
  <c r="CC308" i="4"/>
  <c r="CD308" i="4"/>
  <c r="CE308" i="4"/>
  <c r="CF308" i="4"/>
  <c r="CG308" i="4"/>
  <c r="CH308" i="4"/>
  <c r="CI308" i="4"/>
  <c r="CJ308" i="4"/>
  <c r="CK308" i="4"/>
  <c r="CL308" i="4"/>
  <c r="CM308" i="4"/>
  <c r="CN308" i="4"/>
  <c r="CO308" i="4"/>
  <c r="CP308" i="4"/>
  <c r="CQ308" i="4"/>
  <c r="CR308" i="4"/>
  <c r="CS308" i="4"/>
  <c r="CT308" i="4"/>
  <c r="CU308" i="4"/>
  <c r="CV308" i="4"/>
  <c r="CW308" i="4"/>
  <c r="CX308" i="4"/>
  <c r="CY308" i="4"/>
  <c r="CZ308" i="4"/>
  <c r="DA308" i="4"/>
  <c r="DB308" i="4"/>
  <c r="DC308" i="4"/>
  <c r="DD308" i="4"/>
  <c r="DE308" i="4"/>
  <c r="DF308" i="4"/>
  <c r="DG308" i="4"/>
  <c r="DH308" i="4"/>
  <c r="DI308" i="4"/>
  <c r="DJ308" i="4"/>
  <c r="DK308" i="4"/>
  <c r="DL308" i="4"/>
  <c r="DM308" i="4"/>
  <c r="DN308" i="4"/>
  <c r="DO308" i="4"/>
  <c r="DP308" i="4"/>
  <c r="DQ308" i="4"/>
  <c r="DR308" i="4"/>
  <c r="DS308" i="4"/>
  <c r="DT308" i="4"/>
  <c r="DU308" i="4"/>
  <c r="DV308" i="4"/>
  <c r="DW308" i="4"/>
  <c r="DX308" i="4"/>
  <c r="DY308" i="4"/>
  <c r="I309" i="4"/>
  <c r="J309" i="4"/>
  <c r="K309" i="4"/>
  <c r="L309" i="4"/>
  <c r="M309" i="4"/>
  <c r="N309" i="4"/>
  <c r="O309" i="4"/>
  <c r="P309" i="4"/>
  <c r="Q309" i="4"/>
  <c r="R309" i="4"/>
  <c r="S309" i="4"/>
  <c r="T309" i="4"/>
  <c r="U309" i="4"/>
  <c r="V309" i="4"/>
  <c r="W309" i="4"/>
  <c r="X309" i="4"/>
  <c r="Y309" i="4"/>
  <c r="Z309" i="4"/>
  <c r="AA309" i="4"/>
  <c r="AB309" i="4"/>
  <c r="AC309" i="4"/>
  <c r="AD309" i="4"/>
  <c r="AE309" i="4"/>
  <c r="AF309" i="4"/>
  <c r="AG309" i="4"/>
  <c r="AH309" i="4"/>
  <c r="AI309" i="4"/>
  <c r="AJ309" i="4"/>
  <c r="AK309" i="4"/>
  <c r="AL309" i="4"/>
  <c r="AM309" i="4"/>
  <c r="AN309" i="4"/>
  <c r="AO309" i="4"/>
  <c r="AP309" i="4"/>
  <c r="AQ309" i="4"/>
  <c r="AR309" i="4"/>
  <c r="AS309" i="4"/>
  <c r="AT309" i="4"/>
  <c r="AU309" i="4"/>
  <c r="AV309" i="4"/>
  <c r="AW309" i="4"/>
  <c r="AX309" i="4"/>
  <c r="AY309" i="4"/>
  <c r="AZ309" i="4"/>
  <c r="BA309" i="4"/>
  <c r="BB309" i="4"/>
  <c r="BC309" i="4"/>
  <c r="BD309" i="4"/>
  <c r="BE309" i="4"/>
  <c r="BF309" i="4"/>
  <c r="BG309" i="4"/>
  <c r="BH309" i="4"/>
  <c r="BI309" i="4"/>
  <c r="BJ309" i="4"/>
  <c r="BK309" i="4"/>
  <c r="BL309" i="4"/>
  <c r="BM309" i="4"/>
  <c r="BN309" i="4"/>
  <c r="BO309" i="4"/>
  <c r="BP309" i="4"/>
  <c r="BQ309" i="4"/>
  <c r="BR309" i="4"/>
  <c r="BS309" i="4"/>
  <c r="BT309" i="4"/>
  <c r="BU309" i="4"/>
  <c r="BV309" i="4"/>
  <c r="BW309" i="4"/>
  <c r="BX309" i="4"/>
  <c r="BY309" i="4"/>
  <c r="BZ309" i="4"/>
  <c r="CA309" i="4"/>
  <c r="CB309" i="4"/>
  <c r="CC309" i="4"/>
  <c r="CD309" i="4"/>
  <c r="CE309" i="4"/>
  <c r="CF309" i="4"/>
  <c r="CG309" i="4"/>
  <c r="CH309" i="4"/>
  <c r="CI309" i="4"/>
  <c r="CJ309" i="4"/>
  <c r="CK309" i="4"/>
  <c r="CL309" i="4"/>
  <c r="CM309" i="4"/>
  <c r="CN309" i="4"/>
  <c r="CO309" i="4"/>
  <c r="CP309" i="4"/>
  <c r="CQ309" i="4"/>
  <c r="CR309" i="4"/>
  <c r="CS309" i="4"/>
  <c r="CT309" i="4"/>
  <c r="CU309" i="4"/>
  <c r="CV309" i="4"/>
  <c r="CW309" i="4"/>
  <c r="CX309" i="4"/>
  <c r="CY309" i="4"/>
  <c r="CZ309" i="4"/>
  <c r="DA309" i="4"/>
  <c r="DB309" i="4"/>
  <c r="DC309" i="4"/>
  <c r="DD309" i="4"/>
  <c r="DE309" i="4"/>
  <c r="DF309" i="4"/>
  <c r="DG309" i="4"/>
  <c r="DH309" i="4"/>
  <c r="DI309" i="4"/>
  <c r="DJ309" i="4"/>
  <c r="DK309" i="4"/>
  <c r="DL309" i="4"/>
  <c r="DM309" i="4"/>
  <c r="DN309" i="4"/>
  <c r="DO309" i="4"/>
  <c r="DP309" i="4"/>
  <c r="DQ309" i="4"/>
  <c r="DR309" i="4"/>
  <c r="DS309" i="4"/>
  <c r="DT309" i="4"/>
  <c r="DU309" i="4"/>
  <c r="DV309" i="4"/>
  <c r="DW309" i="4"/>
  <c r="DX309" i="4"/>
  <c r="DY309" i="4"/>
  <c r="I334" i="4"/>
  <c r="J334" i="4"/>
  <c r="K334" i="4"/>
  <c r="L334" i="4"/>
  <c r="M334" i="4"/>
  <c r="N334" i="4"/>
  <c r="O334" i="4"/>
  <c r="P334" i="4"/>
  <c r="Q334" i="4"/>
  <c r="R334" i="4"/>
  <c r="S334" i="4"/>
  <c r="T334" i="4"/>
  <c r="U334" i="4"/>
  <c r="V334" i="4"/>
  <c r="W334" i="4"/>
  <c r="X334" i="4"/>
  <c r="Y334" i="4"/>
  <c r="Z334" i="4"/>
  <c r="AA334" i="4"/>
  <c r="AB334" i="4"/>
  <c r="AC334" i="4"/>
  <c r="AD334" i="4"/>
  <c r="AE334" i="4"/>
  <c r="AF334" i="4"/>
  <c r="AG334" i="4"/>
  <c r="AH334" i="4"/>
  <c r="AI334" i="4"/>
  <c r="AJ334" i="4"/>
  <c r="AK334" i="4"/>
  <c r="AL334" i="4"/>
  <c r="AM334" i="4"/>
  <c r="AN334" i="4"/>
  <c r="AO334" i="4"/>
  <c r="AP334" i="4"/>
  <c r="AQ334" i="4"/>
  <c r="AR334" i="4"/>
  <c r="AS334" i="4"/>
  <c r="AT334" i="4"/>
  <c r="AU334" i="4"/>
  <c r="AV334" i="4"/>
  <c r="AW334" i="4"/>
  <c r="AX334" i="4"/>
  <c r="AY334" i="4"/>
  <c r="AZ334" i="4"/>
  <c r="BA334" i="4"/>
  <c r="BB334" i="4"/>
  <c r="BC334" i="4"/>
  <c r="BD334" i="4"/>
  <c r="BE334" i="4"/>
  <c r="BF334" i="4"/>
  <c r="BG334" i="4"/>
  <c r="BH334" i="4"/>
  <c r="BI334" i="4"/>
  <c r="BJ334" i="4"/>
  <c r="BK334" i="4"/>
  <c r="BL334" i="4"/>
  <c r="BM334" i="4"/>
  <c r="BN334" i="4"/>
  <c r="BO334" i="4"/>
  <c r="BP334" i="4"/>
  <c r="BQ334" i="4"/>
  <c r="BR334" i="4"/>
  <c r="BS334" i="4"/>
  <c r="BT334" i="4"/>
  <c r="BU334" i="4"/>
  <c r="BV334" i="4"/>
  <c r="BW334" i="4"/>
  <c r="BX334" i="4"/>
  <c r="BY334" i="4"/>
  <c r="BZ334" i="4"/>
  <c r="CA334" i="4"/>
  <c r="CB334" i="4"/>
  <c r="CC334" i="4"/>
  <c r="CD334" i="4"/>
  <c r="CE334" i="4"/>
  <c r="CF334" i="4"/>
  <c r="CG334" i="4"/>
  <c r="CH334" i="4"/>
  <c r="CI334" i="4"/>
  <c r="CJ334" i="4"/>
  <c r="CK334" i="4"/>
  <c r="CL334" i="4"/>
  <c r="CM334" i="4"/>
  <c r="CN334" i="4"/>
  <c r="CO334" i="4"/>
  <c r="CP334" i="4"/>
  <c r="CQ334" i="4"/>
  <c r="CR334" i="4"/>
  <c r="CS334" i="4"/>
  <c r="CT334" i="4"/>
  <c r="CU334" i="4"/>
  <c r="CV334" i="4"/>
  <c r="CW334" i="4"/>
  <c r="CX334" i="4"/>
  <c r="CY334" i="4"/>
  <c r="CZ334" i="4"/>
  <c r="DA334" i="4"/>
  <c r="DB334" i="4"/>
  <c r="DC334" i="4"/>
  <c r="DD334" i="4"/>
  <c r="DE334" i="4"/>
  <c r="DF334" i="4"/>
  <c r="DG334" i="4"/>
  <c r="DH334" i="4"/>
  <c r="DI334" i="4"/>
  <c r="DJ334" i="4"/>
  <c r="DK334" i="4"/>
  <c r="DL334" i="4"/>
  <c r="DM334" i="4"/>
  <c r="DN334" i="4"/>
  <c r="DO334" i="4"/>
  <c r="DP334" i="4"/>
  <c r="DQ334" i="4"/>
  <c r="DR334" i="4"/>
  <c r="DS334" i="4"/>
  <c r="DT334" i="4"/>
  <c r="DU334" i="4"/>
  <c r="DV334" i="4"/>
  <c r="DW334" i="4"/>
  <c r="DX334" i="4"/>
  <c r="DY334" i="4"/>
  <c r="I335" i="4"/>
  <c r="J335" i="4"/>
  <c r="K335" i="4"/>
  <c r="L335" i="4"/>
  <c r="M335" i="4"/>
  <c r="N335" i="4"/>
  <c r="O335" i="4"/>
  <c r="P335" i="4"/>
  <c r="Q335" i="4"/>
  <c r="R335" i="4"/>
  <c r="S335" i="4"/>
  <c r="T335" i="4"/>
  <c r="U335" i="4"/>
  <c r="V335" i="4"/>
  <c r="W335" i="4"/>
  <c r="X335" i="4"/>
  <c r="Y335" i="4"/>
  <c r="Z335" i="4"/>
  <c r="AA335" i="4"/>
  <c r="AB335" i="4"/>
  <c r="AC335" i="4"/>
  <c r="AD335" i="4"/>
  <c r="AE335" i="4"/>
  <c r="AF335" i="4"/>
  <c r="AG335" i="4"/>
  <c r="AH335" i="4"/>
  <c r="AI335" i="4"/>
  <c r="AJ335" i="4"/>
  <c r="AK335" i="4"/>
  <c r="AL335" i="4"/>
  <c r="AM335" i="4"/>
  <c r="AN335" i="4"/>
  <c r="AO335" i="4"/>
  <c r="AP335" i="4"/>
  <c r="AQ335" i="4"/>
  <c r="AR335" i="4"/>
  <c r="AS335" i="4"/>
  <c r="AT335" i="4"/>
  <c r="AU335" i="4"/>
  <c r="AV335" i="4"/>
  <c r="AW335" i="4"/>
  <c r="AX335" i="4"/>
  <c r="AY335" i="4"/>
  <c r="AZ335" i="4"/>
  <c r="BA335" i="4"/>
  <c r="BB335" i="4"/>
  <c r="BC335" i="4"/>
  <c r="BD335" i="4"/>
  <c r="BE335" i="4"/>
  <c r="BF335" i="4"/>
  <c r="BG335" i="4"/>
  <c r="BH335" i="4"/>
  <c r="BI335" i="4"/>
  <c r="BJ335" i="4"/>
  <c r="BK335" i="4"/>
  <c r="BL335" i="4"/>
  <c r="BM335" i="4"/>
  <c r="BN335" i="4"/>
  <c r="BO335" i="4"/>
  <c r="BP335" i="4"/>
  <c r="BQ335" i="4"/>
  <c r="BR335" i="4"/>
  <c r="BS335" i="4"/>
  <c r="BT335" i="4"/>
  <c r="BU335" i="4"/>
  <c r="BV335" i="4"/>
  <c r="BW335" i="4"/>
  <c r="BX335" i="4"/>
  <c r="BY335" i="4"/>
  <c r="BZ335" i="4"/>
  <c r="CA335" i="4"/>
  <c r="CB335" i="4"/>
  <c r="CC335" i="4"/>
  <c r="CD335" i="4"/>
  <c r="CE335" i="4"/>
  <c r="CF335" i="4"/>
  <c r="CG335" i="4"/>
  <c r="CH335" i="4"/>
  <c r="CI335" i="4"/>
  <c r="CJ335" i="4"/>
  <c r="CK335" i="4"/>
  <c r="CL335" i="4"/>
  <c r="CM335" i="4"/>
  <c r="CN335" i="4"/>
  <c r="CO335" i="4"/>
  <c r="CP335" i="4"/>
  <c r="CQ335" i="4"/>
  <c r="CR335" i="4"/>
  <c r="CS335" i="4"/>
  <c r="CT335" i="4"/>
  <c r="CU335" i="4"/>
  <c r="CV335" i="4"/>
  <c r="CW335" i="4"/>
  <c r="CX335" i="4"/>
  <c r="CY335" i="4"/>
  <c r="CZ335" i="4"/>
  <c r="DA335" i="4"/>
  <c r="DB335" i="4"/>
  <c r="DC335" i="4"/>
  <c r="DD335" i="4"/>
  <c r="DE335" i="4"/>
  <c r="DF335" i="4"/>
  <c r="DG335" i="4"/>
  <c r="DH335" i="4"/>
  <c r="DI335" i="4"/>
  <c r="DJ335" i="4"/>
  <c r="DK335" i="4"/>
  <c r="DL335" i="4"/>
  <c r="DM335" i="4"/>
  <c r="DN335" i="4"/>
  <c r="DO335" i="4"/>
  <c r="DP335" i="4"/>
  <c r="DQ335" i="4"/>
  <c r="DR335" i="4"/>
  <c r="DS335" i="4"/>
  <c r="DT335" i="4"/>
  <c r="DU335" i="4"/>
  <c r="DV335" i="4"/>
  <c r="DW335" i="4"/>
  <c r="DX335" i="4"/>
  <c r="DY335" i="4"/>
  <c r="E12" i="6"/>
  <c r="I38" i="8"/>
  <c r="D37" i="8"/>
  <c r="B43" i="8" s="1"/>
  <c r="I51" i="8"/>
  <c r="I65" i="8"/>
  <c r="I66" i="8" s="1"/>
  <c r="K9" i="8"/>
  <c r="L9" i="8" s="1"/>
  <c r="M9" i="8" s="1"/>
  <c r="C6" i="8"/>
  <c r="C7" i="8" s="1"/>
  <c r="B174" i="5"/>
  <c r="I87" i="8"/>
  <c r="D86" i="8"/>
  <c r="I88" i="8" s="1"/>
  <c r="I100" i="8"/>
  <c r="D99" i="8"/>
  <c r="I101" i="8" s="1"/>
  <c r="I114" i="8"/>
  <c r="D113" i="8"/>
  <c r="I115" i="8" s="1"/>
  <c r="F151" i="3"/>
  <c r="D55" i="3"/>
  <c r="D73" i="3"/>
  <c r="D81" i="3"/>
  <c r="I370" i="4"/>
  <c r="J370" i="4"/>
  <c r="K370" i="4"/>
  <c r="L370" i="4"/>
  <c r="M370" i="4"/>
  <c r="N370" i="4"/>
  <c r="O370" i="4"/>
  <c r="P370" i="4"/>
  <c r="Q370" i="4"/>
  <c r="R370" i="4"/>
  <c r="S370" i="4"/>
  <c r="T370" i="4"/>
  <c r="U370" i="4"/>
  <c r="V370" i="4"/>
  <c r="W370" i="4"/>
  <c r="X370" i="4"/>
  <c r="Y370" i="4"/>
  <c r="Z370" i="4"/>
  <c r="AA370" i="4"/>
  <c r="AB370" i="4"/>
  <c r="AC370" i="4"/>
  <c r="AD370" i="4"/>
  <c r="AE370" i="4"/>
  <c r="AF370" i="4"/>
  <c r="AG370" i="4"/>
  <c r="AH370" i="4"/>
  <c r="AI370" i="4"/>
  <c r="AJ370" i="4"/>
  <c r="AK370" i="4"/>
  <c r="AL370" i="4"/>
  <c r="AM370" i="4"/>
  <c r="AN370" i="4"/>
  <c r="AO370" i="4"/>
  <c r="AP370" i="4"/>
  <c r="AQ370" i="4"/>
  <c r="AR370" i="4"/>
  <c r="AS370" i="4"/>
  <c r="AT370" i="4"/>
  <c r="AU370" i="4"/>
  <c r="AV370" i="4"/>
  <c r="AW370" i="4"/>
  <c r="AX370" i="4"/>
  <c r="AY370" i="4"/>
  <c r="AZ370" i="4"/>
  <c r="BA370" i="4"/>
  <c r="BB370" i="4"/>
  <c r="BC370" i="4"/>
  <c r="BD370" i="4"/>
  <c r="BE370" i="4"/>
  <c r="BF370" i="4"/>
  <c r="BG370" i="4"/>
  <c r="BH370" i="4"/>
  <c r="BI370" i="4"/>
  <c r="BJ370" i="4"/>
  <c r="BK370" i="4"/>
  <c r="BL370" i="4"/>
  <c r="BM370" i="4"/>
  <c r="BN370" i="4"/>
  <c r="BO370" i="4"/>
  <c r="BP370" i="4"/>
  <c r="BQ370" i="4"/>
  <c r="BR370" i="4"/>
  <c r="BS370" i="4"/>
  <c r="BT370" i="4"/>
  <c r="BU370" i="4"/>
  <c r="BV370" i="4"/>
  <c r="BW370" i="4"/>
  <c r="BX370" i="4"/>
  <c r="BY370" i="4"/>
  <c r="BZ370" i="4"/>
  <c r="CA370" i="4"/>
  <c r="CB370" i="4"/>
  <c r="CC370" i="4"/>
  <c r="CD370" i="4"/>
  <c r="CE370" i="4"/>
  <c r="CF370" i="4"/>
  <c r="CG370" i="4"/>
  <c r="CH370" i="4"/>
  <c r="CI370" i="4"/>
  <c r="CJ370" i="4"/>
  <c r="CK370" i="4"/>
  <c r="CL370" i="4"/>
  <c r="CM370" i="4"/>
  <c r="CN370" i="4"/>
  <c r="CO370" i="4"/>
  <c r="CP370" i="4"/>
  <c r="CQ370" i="4"/>
  <c r="CR370" i="4"/>
  <c r="CS370" i="4"/>
  <c r="CT370" i="4"/>
  <c r="CU370" i="4"/>
  <c r="CV370" i="4"/>
  <c r="CW370" i="4"/>
  <c r="CX370" i="4"/>
  <c r="CY370" i="4"/>
  <c r="CZ370" i="4"/>
  <c r="DA370" i="4"/>
  <c r="DB370" i="4"/>
  <c r="DC370" i="4"/>
  <c r="DD370" i="4"/>
  <c r="DE370" i="4"/>
  <c r="DF370" i="4"/>
  <c r="DG370" i="4"/>
  <c r="DH370" i="4"/>
  <c r="DI370" i="4"/>
  <c r="DJ370" i="4"/>
  <c r="DK370" i="4"/>
  <c r="DL370" i="4"/>
  <c r="DM370" i="4"/>
  <c r="DN370" i="4"/>
  <c r="DO370" i="4"/>
  <c r="DP370" i="4"/>
  <c r="DQ370" i="4"/>
  <c r="DR370" i="4"/>
  <c r="DS370" i="4"/>
  <c r="DT370" i="4"/>
  <c r="DU370" i="4"/>
  <c r="DV370" i="4"/>
  <c r="DW370" i="4"/>
  <c r="DX370" i="4"/>
  <c r="DY370" i="4"/>
  <c r="I371" i="4"/>
  <c r="J371" i="4"/>
  <c r="K371" i="4"/>
  <c r="L371" i="4"/>
  <c r="M371" i="4"/>
  <c r="N371" i="4"/>
  <c r="O371" i="4"/>
  <c r="P371" i="4"/>
  <c r="Q371" i="4"/>
  <c r="R371" i="4"/>
  <c r="S371" i="4"/>
  <c r="T371" i="4"/>
  <c r="U371" i="4"/>
  <c r="V371" i="4"/>
  <c r="W371" i="4"/>
  <c r="X371" i="4"/>
  <c r="Y371" i="4"/>
  <c r="Z371" i="4"/>
  <c r="AA371" i="4"/>
  <c r="AB371" i="4"/>
  <c r="AC371" i="4"/>
  <c r="AD371" i="4"/>
  <c r="AE371" i="4"/>
  <c r="AF371" i="4"/>
  <c r="AG371" i="4"/>
  <c r="AH371" i="4"/>
  <c r="AI371" i="4"/>
  <c r="AJ371" i="4"/>
  <c r="AK371" i="4"/>
  <c r="AL371" i="4"/>
  <c r="AM371" i="4"/>
  <c r="AN371" i="4"/>
  <c r="AO371" i="4"/>
  <c r="AP371" i="4"/>
  <c r="AQ371" i="4"/>
  <c r="AR371" i="4"/>
  <c r="AS371" i="4"/>
  <c r="AT371" i="4"/>
  <c r="AU371" i="4"/>
  <c r="AV371" i="4"/>
  <c r="AW371" i="4"/>
  <c r="AX371" i="4"/>
  <c r="AY371" i="4"/>
  <c r="AZ371" i="4"/>
  <c r="BA371" i="4"/>
  <c r="BB371" i="4"/>
  <c r="BC371" i="4"/>
  <c r="BD371" i="4"/>
  <c r="BE371" i="4"/>
  <c r="BF371" i="4"/>
  <c r="BG371" i="4"/>
  <c r="BH371" i="4"/>
  <c r="BI371" i="4"/>
  <c r="BJ371" i="4"/>
  <c r="BK371" i="4"/>
  <c r="BL371" i="4"/>
  <c r="BM371" i="4"/>
  <c r="BN371" i="4"/>
  <c r="BO371" i="4"/>
  <c r="BP371" i="4"/>
  <c r="BQ371" i="4"/>
  <c r="BR371" i="4"/>
  <c r="BS371" i="4"/>
  <c r="BT371" i="4"/>
  <c r="BU371" i="4"/>
  <c r="BV371" i="4"/>
  <c r="BW371" i="4"/>
  <c r="BX371" i="4"/>
  <c r="BY371" i="4"/>
  <c r="BZ371" i="4"/>
  <c r="CA371" i="4"/>
  <c r="CB371" i="4"/>
  <c r="CC371" i="4"/>
  <c r="CD371" i="4"/>
  <c r="CE371" i="4"/>
  <c r="CF371" i="4"/>
  <c r="CG371" i="4"/>
  <c r="CH371" i="4"/>
  <c r="CI371" i="4"/>
  <c r="CJ371" i="4"/>
  <c r="CK371" i="4"/>
  <c r="CL371" i="4"/>
  <c r="CM371" i="4"/>
  <c r="CN371" i="4"/>
  <c r="CO371" i="4"/>
  <c r="CP371" i="4"/>
  <c r="CQ371" i="4"/>
  <c r="CR371" i="4"/>
  <c r="CS371" i="4"/>
  <c r="CT371" i="4"/>
  <c r="CU371" i="4"/>
  <c r="CV371" i="4"/>
  <c r="CW371" i="4"/>
  <c r="CX371" i="4"/>
  <c r="CY371" i="4"/>
  <c r="CZ371" i="4"/>
  <c r="DA371" i="4"/>
  <c r="DB371" i="4"/>
  <c r="DC371" i="4"/>
  <c r="DD371" i="4"/>
  <c r="DE371" i="4"/>
  <c r="DF371" i="4"/>
  <c r="DG371" i="4"/>
  <c r="DH371" i="4"/>
  <c r="DI371" i="4"/>
  <c r="DJ371" i="4"/>
  <c r="DK371" i="4"/>
  <c r="DL371" i="4"/>
  <c r="DM371" i="4"/>
  <c r="DN371" i="4"/>
  <c r="DO371" i="4"/>
  <c r="DP371" i="4"/>
  <c r="DQ371" i="4"/>
  <c r="DR371" i="4"/>
  <c r="DS371" i="4"/>
  <c r="DT371" i="4"/>
  <c r="DU371" i="4"/>
  <c r="DV371" i="4"/>
  <c r="DW371" i="4"/>
  <c r="DX371" i="4"/>
  <c r="DY371" i="4"/>
  <c r="I372" i="4"/>
  <c r="J372" i="4"/>
  <c r="K372" i="4"/>
  <c r="L372" i="4"/>
  <c r="M372" i="4"/>
  <c r="N372" i="4"/>
  <c r="O372" i="4"/>
  <c r="P372" i="4"/>
  <c r="Q372" i="4"/>
  <c r="R372" i="4"/>
  <c r="S372" i="4"/>
  <c r="T372" i="4"/>
  <c r="U372" i="4"/>
  <c r="V372" i="4"/>
  <c r="W372" i="4"/>
  <c r="X372" i="4"/>
  <c r="Y372" i="4"/>
  <c r="Z372" i="4"/>
  <c r="AA372" i="4"/>
  <c r="AB372" i="4"/>
  <c r="AC372" i="4"/>
  <c r="AD372" i="4"/>
  <c r="AE372" i="4"/>
  <c r="AF372" i="4"/>
  <c r="AG372" i="4"/>
  <c r="AH372" i="4"/>
  <c r="AI372" i="4"/>
  <c r="AJ372" i="4"/>
  <c r="AK372" i="4"/>
  <c r="AL372" i="4"/>
  <c r="AM372" i="4"/>
  <c r="AN372" i="4"/>
  <c r="AO372" i="4"/>
  <c r="AP372" i="4"/>
  <c r="AQ372" i="4"/>
  <c r="AR372" i="4"/>
  <c r="AS372" i="4"/>
  <c r="AT372" i="4"/>
  <c r="AU372" i="4"/>
  <c r="AV372" i="4"/>
  <c r="AW372" i="4"/>
  <c r="AX372" i="4"/>
  <c r="AY372" i="4"/>
  <c r="AZ372" i="4"/>
  <c r="BA372" i="4"/>
  <c r="BB372" i="4"/>
  <c r="BC372" i="4"/>
  <c r="BD372" i="4"/>
  <c r="BE372" i="4"/>
  <c r="BF372" i="4"/>
  <c r="BG372" i="4"/>
  <c r="BH372" i="4"/>
  <c r="BI372" i="4"/>
  <c r="BJ372" i="4"/>
  <c r="BK372" i="4"/>
  <c r="BL372" i="4"/>
  <c r="BM372" i="4"/>
  <c r="BN372" i="4"/>
  <c r="BO372" i="4"/>
  <c r="BP372" i="4"/>
  <c r="BQ372" i="4"/>
  <c r="BR372" i="4"/>
  <c r="BS372" i="4"/>
  <c r="BT372" i="4"/>
  <c r="BU372" i="4"/>
  <c r="BV372" i="4"/>
  <c r="BW372" i="4"/>
  <c r="BX372" i="4"/>
  <c r="BY372" i="4"/>
  <c r="BZ372" i="4"/>
  <c r="CA372" i="4"/>
  <c r="CB372" i="4"/>
  <c r="CC372" i="4"/>
  <c r="CD372" i="4"/>
  <c r="CE372" i="4"/>
  <c r="CF372" i="4"/>
  <c r="CG372" i="4"/>
  <c r="CH372" i="4"/>
  <c r="CI372" i="4"/>
  <c r="CJ372" i="4"/>
  <c r="CK372" i="4"/>
  <c r="CL372" i="4"/>
  <c r="CM372" i="4"/>
  <c r="CN372" i="4"/>
  <c r="CO372" i="4"/>
  <c r="CP372" i="4"/>
  <c r="CQ372" i="4"/>
  <c r="CR372" i="4"/>
  <c r="CS372" i="4"/>
  <c r="CT372" i="4"/>
  <c r="CU372" i="4"/>
  <c r="CV372" i="4"/>
  <c r="CW372" i="4"/>
  <c r="CX372" i="4"/>
  <c r="CY372" i="4"/>
  <c r="CZ372" i="4"/>
  <c r="DA372" i="4"/>
  <c r="DB372" i="4"/>
  <c r="DC372" i="4"/>
  <c r="DD372" i="4"/>
  <c r="DE372" i="4"/>
  <c r="DF372" i="4"/>
  <c r="DG372" i="4"/>
  <c r="DH372" i="4"/>
  <c r="DI372" i="4"/>
  <c r="DJ372" i="4"/>
  <c r="DK372" i="4"/>
  <c r="DL372" i="4"/>
  <c r="DM372" i="4"/>
  <c r="DN372" i="4"/>
  <c r="DO372" i="4"/>
  <c r="DP372" i="4"/>
  <c r="DQ372" i="4"/>
  <c r="DR372" i="4"/>
  <c r="DS372" i="4"/>
  <c r="DT372" i="4"/>
  <c r="DU372" i="4"/>
  <c r="DV372" i="4"/>
  <c r="DW372" i="4"/>
  <c r="DX372" i="4"/>
  <c r="DY372" i="4"/>
  <c r="I373" i="4"/>
  <c r="J373" i="4"/>
  <c r="K373" i="4"/>
  <c r="L373" i="4"/>
  <c r="M373" i="4"/>
  <c r="N373" i="4"/>
  <c r="O373" i="4"/>
  <c r="P373" i="4"/>
  <c r="Q373" i="4"/>
  <c r="R373" i="4"/>
  <c r="S373" i="4"/>
  <c r="T373" i="4"/>
  <c r="U373" i="4"/>
  <c r="V373" i="4"/>
  <c r="W373" i="4"/>
  <c r="X373" i="4"/>
  <c r="Y373" i="4"/>
  <c r="Z373" i="4"/>
  <c r="AA373" i="4"/>
  <c r="AB373" i="4"/>
  <c r="AC373" i="4"/>
  <c r="AD373" i="4"/>
  <c r="AE373" i="4"/>
  <c r="AF373" i="4"/>
  <c r="AG373" i="4"/>
  <c r="AH373" i="4"/>
  <c r="AI373" i="4"/>
  <c r="AJ373" i="4"/>
  <c r="AK373" i="4"/>
  <c r="AL373" i="4"/>
  <c r="AM373" i="4"/>
  <c r="AN373" i="4"/>
  <c r="AO373" i="4"/>
  <c r="AP373" i="4"/>
  <c r="AQ373" i="4"/>
  <c r="AR373" i="4"/>
  <c r="AS373" i="4"/>
  <c r="AT373" i="4"/>
  <c r="AU373" i="4"/>
  <c r="AV373" i="4"/>
  <c r="AW373" i="4"/>
  <c r="AX373" i="4"/>
  <c r="AY373" i="4"/>
  <c r="AZ373" i="4"/>
  <c r="BA373" i="4"/>
  <c r="BB373" i="4"/>
  <c r="BC373" i="4"/>
  <c r="BD373" i="4"/>
  <c r="BE373" i="4"/>
  <c r="BF373" i="4"/>
  <c r="BG373" i="4"/>
  <c r="BH373" i="4"/>
  <c r="BI373" i="4"/>
  <c r="BJ373" i="4"/>
  <c r="BK373" i="4"/>
  <c r="BL373" i="4"/>
  <c r="BM373" i="4"/>
  <c r="BN373" i="4"/>
  <c r="BO373" i="4"/>
  <c r="BP373" i="4"/>
  <c r="BQ373" i="4"/>
  <c r="BR373" i="4"/>
  <c r="BS373" i="4"/>
  <c r="BT373" i="4"/>
  <c r="BU373" i="4"/>
  <c r="BV373" i="4"/>
  <c r="BW373" i="4"/>
  <c r="BX373" i="4"/>
  <c r="BY373" i="4"/>
  <c r="BZ373" i="4"/>
  <c r="CA373" i="4"/>
  <c r="CB373" i="4"/>
  <c r="CC373" i="4"/>
  <c r="CD373" i="4"/>
  <c r="CE373" i="4"/>
  <c r="CF373" i="4"/>
  <c r="CG373" i="4"/>
  <c r="CH373" i="4"/>
  <c r="CI373" i="4"/>
  <c r="CJ373" i="4"/>
  <c r="CK373" i="4"/>
  <c r="CL373" i="4"/>
  <c r="CM373" i="4"/>
  <c r="CN373" i="4"/>
  <c r="CO373" i="4"/>
  <c r="CP373" i="4"/>
  <c r="CQ373" i="4"/>
  <c r="CR373" i="4"/>
  <c r="CS373" i="4"/>
  <c r="CT373" i="4"/>
  <c r="CU373" i="4"/>
  <c r="CV373" i="4"/>
  <c r="CW373" i="4"/>
  <c r="CX373" i="4"/>
  <c r="CY373" i="4"/>
  <c r="CZ373" i="4"/>
  <c r="DA373" i="4"/>
  <c r="DB373" i="4"/>
  <c r="DC373" i="4"/>
  <c r="DD373" i="4"/>
  <c r="DE373" i="4"/>
  <c r="DF373" i="4"/>
  <c r="DG373" i="4"/>
  <c r="DH373" i="4"/>
  <c r="DI373" i="4"/>
  <c r="DJ373" i="4"/>
  <c r="DK373" i="4"/>
  <c r="DL373" i="4"/>
  <c r="DM373" i="4"/>
  <c r="DN373" i="4"/>
  <c r="DO373" i="4"/>
  <c r="DP373" i="4"/>
  <c r="DQ373" i="4"/>
  <c r="DR373" i="4"/>
  <c r="DS373" i="4"/>
  <c r="DT373" i="4"/>
  <c r="DU373" i="4"/>
  <c r="DV373" i="4"/>
  <c r="DW373" i="4"/>
  <c r="DX373" i="4"/>
  <c r="DY373" i="4"/>
  <c r="I374" i="4"/>
  <c r="J374" i="4"/>
  <c r="K374" i="4"/>
  <c r="L374" i="4"/>
  <c r="M374" i="4"/>
  <c r="N374" i="4"/>
  <c r="O374" i="4"/>
  <c r="P374" i="4"/>
  <c r="Q374" i="4"/>
  <c r="R374" i="4"/>
  <c r="S374" i="4"/>
  <c r="T374" i="4"/>
  <c r="U374" i="4"/>
  <c r="V374" i="4"/>
  <c r="W374" i="4"/>
  <c r="X374" i="4"/>
  <c r="Y374" i="4"/>
  <c r="Z374" i="4"/>
  <c r="AA374" i="4"/>
  <c r="AB374" i="4"/>
  <c r="AC374" i="4"/>
  <c r="AD374" i="4"/>
  <c r="AE374" i="4"/>
  <c r="AF374" i="4"/>
  <c r="AG374" i="4"/>
  <c r="AH374" i="4"/>
  <c r="AI374" i="4"/>
  <c r="AJ374" i="4"/>
  <c r="AK374" i="4"/>
  <c r="AL374" i="4"/>
  <c r="AM374" i="4"/>
  <c r="AN374" i="4"/>
  <c r="AO374" i="4"/>
  <c r="AP374" i="4"/>
  <c r="AQ374" i="4"/>
  <c r="AR374" i="4"/>
  <c r="AS374" i="4"/>
  <c r="AT374" i="4"/>
  <c r="AU374" i="4"/>
  <c r="AV374" i="4"/>
  <c r="AW374" i="4"/>
  <c r="AX374" i="4"/>
  <c r="AY374" i="4"/>
  <c r="AZ374" i="4"/>
  <c r="BA374" i="4"/>
  <c r="BB374" i="4"/>
  <c r="BC374" i="4"/>
  <c r="BD374" i="4"/>
  <c r="BE374" i="4"/>
  <c r="BF374" i="4"/>
  <c r="BG374" i="4"/>
  <c r="BH374" i="4"/>
  <c r="BI374" i="4"/>
  <c r="BJ374" i="4"/>
  <c r="BK374" i="4"/>
  <c r="BL374" i="4"/>
  <c r="BM374" i="4"/>
  <c r="BN374" i="4"/>
  <c r="BO374" i="4"/>
  <c r="BP374" i="4"/>
  <c r="BQ374" i="4"/>
  <c r="BR374" i="4"/>
  <c r="BS374" i="4"/>
  <c r="BT374" i="4"/>
  <c r="BU374" i="4"/>
  <c r="BV374" i="4"/>
  <c r="BW374" i="4"/>
  <c r="BX374" i="4"/>
  <c r="BY374" i="4"/>
  <c r="BZ374" i="4"/>
  <c r="CA374" i="4"/>
  <c r="CB374" i="4"/>
  <c r="CC374" i="4"/>
  <c r="CD374" i="4"/>
  <c r="CE374" i="4"/>
  <c r="CF374" i="4"/>
  <c r="CG374" i="4"/>
  <c r="CH374" i="4"/>
  <c r="CI374" i="4"/>
  <c r="CJ374" i="4"/>
  <c r="CK374" i="4"/>
  <c r="CL374" i="4"/>
  <c r="CM374" i="4"/>
  <c r="CN374" i="4"/>
  <c r="CO374" i="4"/>
  <c r="CP374" i="4"/>
  <c r="CQ374" i="4"/>
  <c r="CR374" i="4"/>
  <c r="CS374" i="4"/>
  <c r="CT374" i="4"/>
  <c r="CU374" i="4"/>
  <c r="CV374" i="4"/>
  <c r="CW374" i="4"/>
  <c r="CX374" i="4"/>
  <c r="CY374" i="4"/>
  <c r="CZ374" i="4"/>
  <c r="DA374" i="4"/>
  <c r="DB374" i="4"/>
  <c r="DC374" i="4"/>
  <c r="DD374" i="4"/>
  <c r="DE374" i="4"/>
  <c r="DF374" i="4"/>
  <c r="DG374" i="4"/>
  <c r="DH374" i="4"/>
  <c r="DI374" i="4"/>
  <c r="DJ374" i="4"/>
  <c r="DK374" i="4"/>
  <c r="DL374" i="4"/>
  <c r="DM374" i="4"/>
  <c r="DN374" i="4"/>
  <c r="DO374" i="4"/>
  <c r="DP374" i="4"/>
  <c r="DQ374" i="4"/>
  <c r="DR374" i="4"/>
  <c r="DS374" i="4"/>
  <c r="DT374" i="4"/>
  <c r="DU374" i="4"/>
  <c r="DV374" i="4"/>
  <c r="DW374" i="4"/>
  <c r="DX374" i="4"/>
  <c r="DY374" i="4"/>
  <c r="I375" i="4"/>
  <c r="J375" i="4"/>
  <c r="K375" i="4"/>
  <c r="L375" i="4"/>
  <c r="M375" i="4"/>
  <c r="N375" i="4"/>
  <c r="O375" i="4"/>
  <c r="P375" i="4"/>
  <c r="Q375" i="4"/>
  <c r="R375" i="4"/>
  <c r="S375" i="4"/>
  <c r="T375" i="4"/>
  <c r="U375" i="4"/>
  <c r="V375" i="4"/>
  <c r="W375" i="4"/>
  <c r="X375" i="4"/>
  <c r="Y375" i="4"/>
  <c r="Z375" i="4"/>
  <c r="AA375" i="4"/>
  <c r="AB375" i="4"/>
  <c r="AC375" i="4"/>
  <c r="AD375" i="4"/>
  <c r="AE375" i="4"/>
  <c r="AF375" i="4"/>
  <c r="AG375" i="4"/>
  <c r="AH375" i="4"/>
  <c r="AI375" i="4"/>
  <c r="AJ375" i="4"/>
  <c r="AK375" i="4"/>
  <c r="AL375" i="4"/>
  <c r="AM375" i="4"/>
  <c r="AN375" i="4"/>
  <c r="AO375" i="4"/>
  <c r="AP375" i="4"/>
  <c r="AQ375" i="4"/>
  <c r="AR375" i="4"/>
  <c r="AS375" i="4"/>
  <c r="AT375" i="4"/>
  <c r="AU375" i="4"/>
  <c r="AV375" i="4"/>
  <c r="AW375" i="4"/>
  <c r="AX375" i="4"/>
  <c r="AY375" i="4"/>
  <c r="AZ375" i="4"/>
  <c r="BA375" i="4"/>
  <c r="BB375" i="4"/>
  <c r="BC375" i="4"/>
  <c r="BD375" i="4"/>
  <c r="BE375" i="4"/>
  <c r="BF375" i="4"/>
  <c r="BG375" i="4"/>
  <c r="BH375" i="4"/>
  <c r="BI375" i="4"/>
  <c r="BJ375" i="4"/>
  <c r="BK375" i="4"/>
  <c r="BL375" i="4"/>
  <c r="BM375" i="4"/>
  <c r="BN375" i="4"/>
  <c r="BO375" i="4"/>
  <c r="BP375" i="4"/>
  <c r="BQ375" i="4"/>
  <c r="BR375" i="4"/>
  <c r="BS375" i="4"/>
  <c r="BT375" i="4"/>
  <c r="BU375" i="4"/>
  <c r="BV375" i="4"/>
  <c r="BW375" i="4"/>
  <c r="BX375" i="4"/>
  <c r="BY375" i="4"/>
  <c r="BZ375" i="4"/>
  <c r="CA375" i="4"/>
  <c r="CB375" i="4"/>
  <c r="CC375" i="4"/>
  <c r="CD375" i="4"/>
  <c r="CE375" i="4"/>
  <c r="CF375" i="4"/>
  <c r="CG375" i="4"/>
  <c r="CH375" i="4"/>
  <c r="CI375" i="4"/>
  <c r="CJ375" i="4"/>
  <c r="CK375" i="4"/>
  <c r="CL375" i="4"/>
  <c r="CM375" i="4"/>
  <c r="CN375" i="4"/>
  <c r="CO375" i="4"/>
  <c r="CP375" i="4"/>
  <c r="CQ375" i="4"/>
  <c r="CR375" i="4"/>
  <c r="CS375" i="4"/>
  <c r="CT375" i="4"/>
  <c r="CU375" i="4"/>
  <c r="CV375" i="4"/>
  <c r="CW375" i="4"/>
  <c r="CX375" i="4"/>
  <c r="CY375" i="4"/>
  <c r="CZ375" i="4"/>
  <c r="DA375" i="4"/>
  <c r="DB375" i="4"/>
  <c r="DC375" i="4"/>
  <c r="DD375" i="4"/>
  <c r="DE375" i="4"/>
  <c r="DF375" i="4"/>
  <c r="DG375" i="4"/>
  <c r="DH375" i="4"/>
  <c r="DI375" i="4"/>
  <c r="DJ375" i="4"/>
  <c r="DK375" i="4"/>
  <c r="DL375" i="4"/>
  <c r="DM375" i="4"/>
  <c r="DN375" i="4"/>
  <c r="DO375" i="4"/>
  <c r="DP375" i="4"/>
  <c r="DQ375" i="4"/>
  <c r="DR375" i="4"/>
  <c r="DS375" i="4"/>
  <c r="DT375" i="4"/>
  <c r="DU375" i="4"/>
  <c r="DV375" i="4"/>
  <c r="DW375" i="4"/>
  <c r="DX375" i="4"/>
  <c r="DY375" i="4"/>
  <c r="I376" i="4"/>
  <c r="J376" i="4"/>
  <c r="K376" i="4"/>
  <c r="L376" i="4"/>
  <c r="M376" i="4"/>
  <c r="N376" i="4"/>
  <c r="O376" i="4"/>
  <c r="P376" i="4"/>
  <c r="Q376" i="4"/>
  <c r="R376" i="4"/>
  <c r="S376" i="4"/>
  <c r="T376" i="4"/>
  <c r="U376" i="4"/>
  <c r="V376" i="4"/>
  <c r="W376" i="4"/>
  <c r="X376" i="4"/>
  <c r="Y376" i="4"/>
  <c r="Z376" i="4"/>
  <c r="AA376" i="4"/>
  <c r="AB376" i="4"/>
  <c r="AC376" i="4"/>
  <c r="AD376" i="4"/>
  <c r="AE376" i="4"/>
  <c r="AF376" i="4"/>
  <c r="AG376" i="4"/>
  <c r="AH376" i="4"/>
  <c r="AI376" i="4"/>
  <c r="AJ376" i="4"/>
  <c r="AK376" i="4"/>
  <c r="AL376" i="4"/>
  <c r="AM376" i="4"/>
  <c r="AN376" i="4"/>
  <c r="AO376" i="4"/>
  <c r="AP376" i="4"/>
  <c r="AQ376" i="4"/>
  <c r="AR376" i="4"/>
  <c r="AS376" i="4"/>
  <c r="AT376" i="4"/>
  <c r="AU376" i="4"/>
  <c r="AV376" i="4"/>
  <c r="AW376" i="4"/>
  <c r="AX376" i="4"/>
  <c r="AY376" i="4"/>
  <c r="AZ376" i="4"/>
  <c r="BA376" i="4"/>
  <c r="BB376" i="4"/>
  <c r="BC376" i="4"/>
  <c r="BD376" i="4"/>
  <c r="BE376" i="4"/>
  <c r="BF376" i="4"/>
  <c r="BG376" i="4"/>
  <c r="BH376" i="4"/>
  <c r="BI376" i="4"/>
  <c r="BJ376" i="4"/>
  <c r="BK376" i="4"/>
  <c r="BL376" i="4"/>
  <c r="BM376" i="4"/>
  <c r="BN376" i="4"/>
  <c r="BO376" i="4"/>
  <c r="BP376" i="4"/>
  <c r="BQ376" i="4"/>
  <c r="BR376" i="4"/>
  <c r="BS376" i="4"/>
  <c r="BT376" i="4"/>
  <c r="BU376" i="4"/>
  <c r="BV376" i="4"/>
  <c r="BW376" i="4"/>
  <c r="BX376" i="4"/>
  <c r="BY376" i="4"/>
  <c r="BZ376" i="4"/>
  <c r="CA376" i="4"/>
  <c r="CB376" i="4"/>
  <c r="CC376" i="4"/>
  <c r="CD376" i="4"/>
  <c r="CE376" i="4"/>
  <c r="CF376" i="4"/>
  <c r="CG376" i="4"/>
  <c r="CH376" i="4"/>
  <c r="CI376" i="4"/>
  <c r="CJ376" i="4"/>
  <c r="CK376" i="4"/>
  <c r="CL376" i="4"/>
  <c r="CM376" i="4"/>
  <c r="CN376" i="4"/>
  <c r="CO376" i="4"/>
  <c r="CP376" i="4"/>
  <c r="CQ376" i="4"/>
  <c r="CR376" i="4"/>
  <c r="CS376" i="4"/>
  <c r="CT376" i="4"/>
  <c r="CU376" i="4"/>
  <c r="CV376" i="4"/>
  <c r="CW376" i="4"/>
  <c r="CX376" i="4"/>
  <c r="CY376" i="4"/>
  <c r="CZ376" i="4"/>
  <c r="DA376" i="4"/>
  <c r="DB376" i="4"/>
  <c r="DC376" i="4"/>
  <c r="DD376" i="4"/>
  <c r="DE376" i="4"/>
  <c r="DF376" i="4"/>
  <c r="DG376" i="4"/>
  <c r="DH376" i="4"/>
  <c r="DI376" i="4"/>
  <c r="DJ376" i="4"/>
  <c r="DK376" i="4"/>
  <c r="DL376" i="4"/>
  <c r="DM376" i="4"/>
  <c r="DN376" i="4"/>
  <c r="DO376" i="4"/>
  <c r="DP376" i="4"/>
  <c r="DQ376" i="4"/>
  <c r="DR376" i="4"/>
  <c r="DS376" i="4"/>
  <c r="DT376" i="4"/>
  <c r="DU376" i="4"/>
  <c r="DV376" i="4"/>
  <c r="DW376" i="4"/>
  <c r="DX376" i="4"/>
  <c r="DY376" i="4"/>
  <c r="I377" i="4"/>
  <c r="J377" i="4"/>
  <c r="K377" i="4"/>
  <c r="L377" i="4"/>
  <c r="M377" i="4"/>
  <c r="N377" i="4"/>
  <c r="O377" i="4"/>
  <c r="P377" i="4"/>
  <c r="Q377" i="4"/>
  <c r="R377" i="4"/>
  <c r="S377" i="4"/>
  <c r="T377" i="4"/>
  <c r="U377" i="4"/>
  <c r="V377" i="4"/>
  <c r="W377" i="4"/>
  <c r="X377" i="4"/>
  <c r="Y377" i="4"/>
  <c r="Z377" i="4"/>
  <c r="AA377" i="4"/>
  <c r="AB377" i="4"/>
  <c r="AC377" i="4"/>
  <c r="AD377" i="4"/>
  <c r="AE377" i="4"/>
  <c r="AF377" i="4"/>
  <c r="AG377" i="4"/>
  <c r="AH377" i="4"/>
  <c r="AI377" i="4"/>
  <c r="AJ377" i="4"/>
  <c r="AK377" i="4"/>
  <c r="AL377" i="4"/>
  <c r="AM377" i="4"/>
  <c r="AN377" i="4"/>
  <c r="AO377" i="4"/>
  <c r="AP377" i="4"/>
  <c r="AQ377" i="4"/>
  <c r="AR377" i="4"/>
  <c r="AS377" i="4"/>
  <c r="AT377" i="4"/>
  <c r="AU377" i="4"/>
  <c r="AV377" i="4"/>
  <c r="AW377" i="4"/>
  <c r="AX377" i="4"/>
  <c r="AY377" i="4"/>
  <c r="AZ377" i="4"/>
  <c r="BA377" i="4"/>
  <c r="BB377" i="4"/>
  <c r="BC377" i="4"/>
  <c r="BD377" i="4"/>
  <c r="BE377" i="4"/>
  <c r="BF377" i="4"/>
  <c r="BG377" i="4"/>
  <c r="BH377" i="4"/>
  <c r="BI377" i="4"/>
  <c r="BJ377" i="4"/>
  <c r="BK377" i="4"/>
  <c r="BL377" i="4"/>
  <c r="BM377" i="4"/>
  <c r="BN377" i="4"/>
  <c r="BO377" i="4"/>
  <c r="BP377" i="4"/>
  <c r="BQ377" i="4"/>
  <c r="BR377" i="4"/>
  <c r="BS377" i="4"/>
  <c r="BT377" i="4"/>
  <c r="BU377" i="4"/>
  <c r="BV377" i="4"/>
  <c r="BW377" i="4"/>
  <c r="BX377" i="4"/>
  <c r="BY377" i="4"/>
  <c r="BZ377" i="4"/>
  <c r="CA377" i="4"/>
  <c r="CB377" i="4"/>
  <c r="CC377" i="4"/>
  <c r="CD377" i="4"/>
  <c r="CE377" i="4"/>
  <c r="CF377" i="4"/>
  <c r="CG377" i="4"/>
  <c r="CH377" i="4"/>
  <c r="CI377" i="4"/>
  <c r="CJ377" i="4"/>
  <c r="CK377" i="4"/>
  <c r="CL377" i="4"/>
  <c r="CM377" i="4"/>
  <c r="CN377" i="4"/>
  <c r="CO377" i="4"/>
  <c r="CP377" i="4"/>
  <c r="CQ377" i="4"/>
  <c r="CR377" i="4"/>
  <c r="CS377" i="4"/>
  <c r="CT377" i="4"/>
  <c r="CU377" i="4"/>
  <c r="CV377" i="4"/>
  <c r="CW377" i="4"/>
  <c r="CX377" i="4"/>
  <c r="CY377" i="4"/>
  <c r="CZ377" i="4"/>
  <c r="DA377" i="4"/>
  <c r="DB377" i="4"/>
  <c r="DC377" i="4"/>
  <c r="DD377" i="4"/>
  <c r="DE377" i="4"/>
  <c r="DF377" i="4"/>
  <c r="DG377" i="4"/>
  <c r="DH377" i="4"/>
  <c r="DI377" i="4"/>
  <c r="DJ377" i="4"/>
  <c r="DK377" i="4"/>
  <c r="DL377" i="4"/>
  <c r="DM377" i="4"/>
  <c r="DN377" i="4"/>
  <c r="DO377" i="4"/>
  <c r="DP377" i="4"/>
  <c r="DQ377" i="4"/>
  <c r="DR377" i="4"/>
  <c r="DS377" i="4"/>
  <c r="DT377" i="4"/>
  <c r="DU377" i="4"/>
  <c r="DV377" i="4"/>
  <c r="DW377" i="4"/>
  <c r="DX377" i="4"/>
  <c r="DY377" i="4"/>
  <c r="I378" i="4"/>
  <c r="J378" i="4"/>
  <c r="K378" i="4"/>
  <c r="L378" i="4"/>
  <c r="M378" i="4"/>
  <c r="N378" i="4"/>
  <c r="O378" i="4"/>
  <c r="P378" i="4"/>
  <c r="Q378" i="4"/>
  <c r="R378" i="4"/>
  <c r="S378" i="4"/>
  <c r="T378" i="4"/>
  <c r="U378" i="4"/>
  <c r="V378" i="4"/>
  <c r="W378" i="4"/>
  <c r="X378" i="4"/>
  <c r="Y378" i="4"/>
  <c r="Z378" i="4"/>
  <c r="AA378" i="4"/>
  <c r="AB378" i="4"/>
  <c r="AC378" i="4"/>
  <c r="AD378" i="4"/>
  <c r="AE378" i="4"/>
  <c r="AF378" i="4"/>
  <c r="AG378" i="4"/>
  <c r="AH378" i="4"/>
  <c r="AI378" i="4"/>
  <c r="AJ378" i="4"/>
  <c r="AK378" i="4"/>
  <c r="AL378" i="4"/>
  <c r="AM378" i="4"/>
  <c r="AN378" i="4"/>
  <c r="AO378" i="4"/>
  <c r="AP378" i="4"/>
  <c r="AQ378" i="4"/>
  <c r="AR378" i="4"/>
  <c r="AS378" i="4"/>
  <c r="AT378" i="4"/>
  <c r="AU378" i="4"/>
  <c r="AV378" i="4"/>
  <c r="AW378" i="4"/>
  <c r="AX378" i="4"/>
  <c r="AY378" i="4"/>
  <c r="AZ378" i="4"/>
  <c r="BA378" i="4"/>
  <c r="BB378" i="4"/>
  <c r="BC378" i="4"/>
  <c r="BD378" i="4"/>
  <c r="BE378" i="4"/>
  <c r="BF378" i="4"/>
  <c r="BG378" i="4"/>
  <c r="BH378" i="4"/>
  <c r="BI378" i="4"/>
  <c r="BJ378" i="4"/>
  <c r="BK378" i="4"/>
  <c r="BL378" i="4"/>
  <c r="BM378" i="4"/>
  <c r="BN378" i="4"/>
  <c r="BO378" i="4"/>
  <c r="BP378" i="4"/>
  <c r="BQ378" i="4"/>
  <c r="BR378" i="4"/>
  <c r="BS378" i="4"/>
  <c r="BT378" i="4"/>
  <c r="BU378" i="4"/>
  <c r="BV378" i="4"/>
  <c r="BW378" i="4"/>
  <c r="BX378" i="4"/>
  <c r="BY378" i="4"/>
  <c r="BZ378" i="4"/>
  <c r="CA378" i="4"/>
  <c r="CB378" i="4"/>
  <c r="CC378" i="4"/>
  <c r="CD378" i="4"/>
  <c r="CE378" i="4"/>
  <c r="CF378" i="4"/>
  <c r="CG378" i="4"/>
  <c r="CH378" i="4"/>
  <c r="CI378" i="4"/>
  <c r="CJ378" i="4"/>
  <c r="CK378" i="4"/>
  <c r="CL378" i="4"/>
  <c r="CM378" i="4"/>
  <c r="CN378" i="4"/>
  <c r="CO378" i="4"/>
  <c r="CP378" i="4"/>
  <c r="CQ378" i="4"/>
  <c r="CR378" i="4"/>
  <c r="CS378" i="4"/>
  <c r="CT378" i="4"/>
  <c r="CU378" i="4"/>
  <c r="CV378" i="4"/>
  <c r="CW378" i="4"/>
  <c r="CX378" i="4"/>
  <c r="CY378" i="4"/>
  <c r="CZ378" i="4"/>
  <c r="DA378" i="4"/>
  <c r="DB378" i="4"/>
  <c r="DC378" i="4"/>
  <c r="DD378" i="4"/>
  <c r="DE378" i="4"/>
  <c r="DF378" i="4"/>
  <c r="DG378" i="4"/>
  <c r="DH378" i="4"/>
  <c r="DI378" i="4"/>
  <c r="DJ378" i="4"/>
  <c r="DK378" i="4"/>
  <c r="DL378" i="4"/>
  <c r="DM378" i="4"/>
  <c r="DN378" i="4"/>
  <c r="DO378" i="4"/>
  <c r="DP378" i="4"/>
  <c r="DQ378" i="4"/>
  <c r="DR378" i="4"/>
  <c r="DS378" i="4"/>
  <c r="DT378" i="4"/>
  <c r="DU378" i="4"/>
  <c r="DV378" i="4"/>
  <c r="DW378" i="4"/>
  <c r="DX378" i="4"/>
  <c r="DY378" i="4"/>
  <c r="I379" i="4"/>
  <c r="J379" i="4"/>
  <c r="K379" i="4"/>
  <c r="L379" i="4"/>
  <c r="M379" i="4"/>
  <c r="N379" i="4"/>
  <c r="O379" i="4"/>
  <c r="P379" i="4"/>
  <c r="Q379" i="4"/>
  <c r="R379" i="4"/>
  <c r="S379" i="4"/>
  <c r="T379" i="4"/>
  <c r="U379" i="4"/>
  <c r="V379" i="4"/>
  <c r="W379" i="4"/>
  <c r="X379" i="4"/>
  <c r="Y379" i="4"/>
  <c r="Z379" i="4"/>
  <c r="AA379" i="4"/>
  <c r="AB379" i="4"/>
  <c r="AC379" i="4"/>
  <c r="AD379" i="4"/>
  <c r="AE379" i="4"/>
  <c r="AF379" i="4"/>
  <c r="AG379" i="4"/>
  <c r="AH379" i="4"/>
  <c r="AI379" i="4"/>
  <c r="AJ379" i="4"/>
  <c r="AK379" i="4"/>
  <c r="AL379" i="4"/>
  <c r="AM379" i="4"/>
  <c r="AN379" i="4"/>
  <c r="AO379" i="4"/>
  <c r="AP379" i="4"/>
  <c r="AQ379" i="4"/>
  <c r="AR379" i="4"/>
  <c r="AS379" i="4"/>
  <c r="AT379" i="4"/>
  <c r="AU379" i="4"/>
  <c r="AV379" i="4"/>
  <c r="AW379" i="4"/>
  <c r="AX379" i="4"/>
  <c r="AY379" i="4"/>
  <c r="AZ379" i="4"/>
  <c r="BA379" i="4"/>
  <c r="BB379" i="4"/>
  <c r="BC379" i="4"/>
  <c r="BD379" i="4"/>
  <c r="BE379" i="4"/>
  <c r="BF379" i="4"/>
  <c r="BG379" i="4"/>
  <c r="BH379" i="4"/>
  <c r="BI379" i="4"/>
  <c r="BJ379" i="4"/>
  <c r="BK379" i="4"/>
  <c r="BL379" i="4"/>
  <c r="BM379" i="4"/>
  <c r="BN379" i="4"/>
  <c r="BO379" i="4"/>
  <c r="BP379" i="4"/>
  <c r="BQ379" i="4"/>
  <c r="BR379" i="4"/>
  <c r="BS379" i="4"/>
  <c r="BT379" i="4"/>
  <c r="BU379" i="4"/>
  <c r="BV379" i="4"/>
  <c r="BW379" i="4"/>
  <c r="BX379" i="4"/>
  <c r="BY379" i="4"/>
  <c r="BZ379" i="4"/>
  <c r="CA379" i="4"/>
  <c r="CB379" i="4"/>
  <c r="CC379" i="4"/>
  <c r="CD379" i="4"/>
  <c r="CE379" i="4"/>
  <c r="CF379" i="4"/>
  <c r="CG379" i="4"/>
  <c r="CH379" i="4"/>
  <c r="CI379" i="4"/>
  <c r="CJ379" i="4"/>
  <c r="CK379" i="4"/>
  <c r="CL379" i="4"/>
  <c r="CM379" i="4"/>
  <c r="CN379" i="4"/>
  <c r="CO379" i="4"/>
  <c r="CP379" i="4"/>
  <c r="CQ379" i="4"/>
  <c r="CR379" i="4"/>
  <c r="CS379" i="4"/>
  <c r="CT379" i="4"/>
  <c r="CU379" i="4"/>
  <c r="CV379" i="4"/>
  <c r="CW379" i="4"/>
  <c r="CX379" i="4"/>
  <c r="CY379" i="4"/>
  <c r="CZ379" i="4"/>
  <c r="DA379" i="4"/>
  <c r="DB379" i="4"/>
  <c r="DC379" i="4"/>
  <c r="DD379" i="4"/>
  <c r="DE379" i="4"/>
  <c r="DF379" i="4"/>
  <c r="DG379" i="4"/>
  <c r="DH379" i="4"/>
  <c r="DI379" i="4"/>
  <c r="DJ379" i="4"/>
  <c r="DK379" i="4"/>
  <c r="DL379" i="4"/>
  <c r="DM379" i="4"/>
  <c r="DN379" i="4"/>
  <c r="DO379" i="4"/>
  <c r="DP379" i="4"/>
  <c r="DQ379" i="4"/>
  <c r="DR379" i="4"/>
  <c r="DS379" i="4"/>
  <c r="DT379" i="4"/>
  <c r="DU379" i="4"/>
  <c r="DV379" i="4"/>
  <c r="DW379" i="4"/>
  <c r="DX379" i="4"/>
  <c r="DY379" i="4"/>
  <c r="I380" i="4"/>
  <c r="J380" i="4"/>
  <c r="K380" i="4"/>
  <c r="L380" i="4"/>
  <c r="M380" i="4"/>
  <c r="N380" i="4"/>
  <c r="O380" i="4"/>
  <c r="P380" i="4"/>
  <c r="Q380" i="4"/>
  <c r="R380" i="4"/>
  <c r="S380" i="4"/>
  <c r="T380" i="4"/>
  <c r="U380" i="4"/>
  <c r="V380" i="4"/>
  <c r="W380" i="4"/>
  <c r="X380" i="4"/>
  <c r="Y380" i="4"/>
  <c r="Z380" i="4"/>
  <c r="AA380" i="4"/>
  <c r="AB380" i="4"/>
  <c r="AC380" i="4"/>
  <c r="AD380" i="4"/>
  <c r="AE380" i="4"/>
  <c r="AF380" i="4"/>
  <c r="AG380" i="4"/>
  <c r="AH380" i="4"/>
  <c r="AI380" i="4"/>
  <c r="AJ380" i="4"/>
  <c r="AK380" i="4"/>
  <c r="AL380" i="4"/>
  <c r="AM380" i="4"/>
  <c r="AN380" i="4"/>
  <c r="AO380" i="4"/>
  <c r="AP380" i="4"/>
  <c r="AQ380" i="4"/>
  <c r="AR380" i="4"/>
  <c r="AS380" i="4"/>
  <c r="AT380" i="4"/>
  <c r="AU380" i="4"/>
  <c r="AV380" i="4"/>
  <c r="AW380" i="4"/>
  <c r="AX380" i="4"/>
  <c r="AY380" i="4"/>
  <c r="AZ380" i="4"/>
  <c r="BA380" i="4"/>
  <c r="BB380" i="4"/>
  <c r="BC380" i="4"/>
  <c r="BD380" i="4"/>
  <c r="BE380" i="4"/>
  <c r="BF380" i="4"/>
  <c r="BG380" i="4"/>
  <c r="BH380" i="4"/>
  <c r="BI380" i="4"/>
  <c r="BJ380" i="4"/>
  <c r="BK380" i="4"/>
  <c r="BL380" i="4"/>
  <c r="BM380" i="4"/>
  <c r="BN380" i="4"/>
  <c r="BO380" i="4"/>
  <c r="BP380" i="4"/>
  <c r="BQ380" i="4"/>
  <c r="BR380" i="4"/>
  <c r="BS380" i="4"/>
  <c r="BT380" i="4"/>
  <c r="BU380" i="4"/>
  <c r="BV380" i="4"/>
  <c r="BW380" i="4"/>
  <c r="BX380" i="4"/>
  <c r="BY380" i="4"/>
  <c r="BZ380" i="4"/>
  <c r="CA380" i="4"/>
  <c r="CB380" i="4"/>
  <c r="CC380" i="4"/>
  <c r="CD380" i="4"/>
  <c r="CE380" i="4"/>
  <c r="CF380" i="4"/>
  <c r="CG380" i="4"/>
  <c r="CH380" i="4"/>
  <c r="CI380" i="4"/>
  <c r="CJ380" i="4"/>
  <c r="CK380" i="4"/>
  <c r="CL380" i="4"/>
  <c r="CM380" i="4"/>
  <c r="CN380" i="4"/>
  <c r="CO380" i="4"/>
  <c r="CP380" i="4"/>
  <c r="CQ380" i="4"/>
  <c r="CR380" i="4"/>
  <c r="CS380" i="4"/>
  <c r="CT380" i="4"/>
  <c r="CU380" i="4"/>
  <c r="CV380" i="4"/>
  <c r="CW380" i="4"/>
  <c r="CX380" i="4"/>
  <c r="CY380" i="4"/>
  <c r="CZ380" i="4"/>
  <c r="DA380" i="4"/>
  <c r="DB380" i="4"/>
  <c r="DC380" i="4"/>
  <c r="DD380" i="4"/>
  <c r="DE380" i="4"/>
  <c r="DF380" i="4"/>
  <c r="DG380" i="4"/>
  <c r="DH380" i="4"/>
  <c r="DI380" i="4"/>
  <c r="DJ380" i="4"/>
  <c r="DK380" i="4"/>
  <c r="DL380" i="4"/>
  <c r="DM380" i="4"/>
  <c r="DN380" i="4"/>
  <c r="DO380" i="4"/>
  <c r="DP380" i="4"/>
  <c r="DQ380" i="4"/>
  <c r="DR380" i="4"/>
  <c r="DS380" i="4"/>
  <c r="DT380" i="4"/>
  <c r="DU380" i="4"/>
  <c r="DV380" i="4"/>
  <c r="DW380" i="4"/>
  <c r="DX380" i="4"/>
  <c r="DY380" i="4"/>
  <c r="I381" i="4"/>
  <c r="J381" i="4"/>
  <c r="K381" i="4"/>
  <c r="L381" i="4"/>
  <c r="M381" i="4"/>
  <c r="N381" i="4"/>
  <c r="O381" i="4"/>
  <c r="P381" i="4"/>
  <c r="Q381" i="4"/>
  <c r="R381" i="4"/>
  <c r="S381" i="4"/>
  <c r="T381" i="4"/>
  <c r="U381" i="4"/>
  <c r="V381" i="4"/>
  <c r="W381" i="4"/>
  <c r="X381" i="4"/>
  <c r="Y381" i="4"/>
  <c r="Z381" i="4"/>
  <c r="AA381" i="4"/>
  <c r="AB381" i="4"/>
  <c r="AC381" i="4"/>
  <c r="AD381" i="4"/>
  <c r="AE381" i="4"/>
  <c r="AF381" i="4"/>
  <c r="AG381" i="4"/>
  <c r="AH381" i="4"/>
  <c r="AI381" i="4"/>
  <c r="AJ381" i="4"/>
  <c r="AK381" i="4"/>
  <c r="AL381" i="4"/>
  <c r="AM381" i="4"/>
  <c r="AN381" i="4"/>
  <c r="AO381" i="4"/>
  <c r="AP381" i="4"/>
  <c r="AQ381" i="4"/>
  <c r="AR381" i="4"/>
  <c r="AS381" i="4"/>
  <c r="AT381" i="4"/>
  <c r="AU381" i="4"/>
  <c r="AV381" i="4"/>
  <c r="AW381" i="4"/>
  <c r="AX381" i="4"/>
  <c r="AY381" i="4"/>
  <c r="AZ381" i="4"/>
  <c r="BA381" i="4"/>
  <c r="BB381" i="4"/>
  <c r="BC381" i="4"/>
  <c r="BD381" i="4"/>
  <c r="BE381" i="4"/>
  <c r="BF381" i="4"/>
  <c r="BG381" i="4"/>
  <c r="BH381" i="4"/>
  <c r="BI381" i="4"/>
  <c r="BJ381" i="4"/>
  <c r="BK381" i="4"/>
  <c r="BL381" i="4"/>
  <c r="BM381" i="4"/>
  <c r="BN381" i="4"/>
  <c r="BO381" i="4"/>
  <c r="BP381" i="4"/>
  <c r="BQ381" i="4"/>
  <c r="BR381" i="4"/>
  <c r="BS381" i="4"/>
  <c r="BT381" i="4"/>
  <c r="BU381" i="4"/>
  <c r="BV381" i="4"/>
  <c r="BW381" i="4"/>
  <c r="BX381" i="4"/>
  <c r="BY381" i="4"/>
  <c r="BZ381" i="4"/>
  <c r="CA381" i="4"/>
  <c r="CB381" i="4"/>
  <c r="CC381" i="4"/>
  <c r="CD381" i="4"/>
  <c r="CE381" i="4"/>
  <c r="CF381" i="4"/>
  <c r="CG381" i="4"/>
  <c r="CH381" i="4"/>
  <c r="CI381" i="4"/>
  <c r="CJ381" i="4"/>
  <c r="CK381" i="4"/>
  <c r="CL381" i="4"/>
  <c r="CM381" i="4"/>
  <c r="CN381" i="4"/>
  <c r="CO381" i="4"/>
  <c r="CP381" i="4"/>
  <c r="CQ381" i="4"/>
  <c r="CR381" i="4"/>
  <c r="CS381" i="4"/>
  <c r="CT381" i="4"/>
  <c r="CU381" i="4"/>
  <c r="CV381" i="4"/>
  <c r="CW381" i="4"/>
  <c r="CX381" i="4"/>
  <c r="CY381" i="4"/>
  <c r="CZ381" i="4"/>
  <c r="DA381" i="4"/>
  <c r="DB381" i="4"/>
  <c r="DC381" i="4"/>
  <c r="DD381" i="4"/>
  <c r="DE381" i="4"/>
  <c r="DF381" i="4"/>
  <c r="DG381" i="4"/>
  <c r="DH381" i="4"/>
  <c r="DI381" i="4"/>
  <c r="DJ381" i="4"/>
  <c r="DK381" i="4"/>
  <c r="DL381" i="4"/>
  <c r="DM381" i="4"/>
  <c r="DN381" i="4"/>
  <c r="DO381" i="4"/>
  <c r="DP381" i="4"/>
  <c r="DQ381" i="4"/>
  <c r="DR381" i="4"/>
  <c r="DS381" i="4"/>
  <c r="DT381" i="4"/>
  <c r="DU381" i="4"/>
  <c r="DV381" i="4"/>
  <c r="DW381" i="4"/>
  <c r="DX381" i="4"/>
  <c r="DY381" i="4"/>
  <c r="I382" i="4"/>
  <c r="J382" i="4"/>
  <c r="K382" i="4"/>
  <c r="L382" i="4"/>
  <c r="M382" i="4"/>
  <c r="N382" i="4"/>
  <c r="O382" i="4"/>
  <c r="P382" i="4"/>
  <c r="Q382" i="4"/>
  <c r="R382" i="4"/>
  <c r="S382" i="4"/>
  <c r="T382" i="4"/>
  <c r="U382" i="4"/>
  <c r="V382" i="4"/>
  <c r="W382" i="4"/>
  <c r="X382" i="4"/>
  <c r="Y382" i="4"/>
  <c r="Z382" i="4"/>
  <c r="AA382" i="4"/>
  <c r="AB382" i="4"/>
  <c r="AC382" i="4"/>
  <c r="AD382" i="4"/>
  <c r="AE382" i="4"/>
  <c r="AF382" i="4"/>
  <c r="AG382" i="4"/>
  <c r="AH382" i="4"/>
  <c r="AI382" i="4"/>
  <c r="AJ382" i="4"/>
  <c r="AK382" i="4"/>
  <c r="AL382" i="4"/>
  <c r="AM382" i="4"/>
  <c r="AN382" i="4"/>
  <c r="AO382" i="4"/>
  <c r="AP382" i="4"/>
  <c r="AQ382" i="4"/>
  <c r="AR382" i="4"/>
  <c r="AS382" i="4"/>
  <c r="AT382" i="4"/>
  <c r="AU382" i="4"/>
  <c r="AV382" i="4"/>
  <c r="AW382" i="4"/>
  <c r="AX382" i="4"/>
  <c r="AY382" i="4"/>
  <c r="AZ382" i="4"/>
  <c r="BA382" i="4"/>
  <c r="BB382" i="4"/>
  <c r="BC382" i="4"/>
  <c r="BD382" i="4"/>
  <c r="BE382" i="4"/>
  <c r="BF382" i="4"/>
  <c r="BG382" i="4"/>
  <c r="BH382" i="4"/>
  <c r="BI382" i="4"/>
  <c r="BJ382" i="4"/>
  <c r="BK382" i="4"/>
  <c r="BL382" i="4"/>
  <c r="BM382" i="4"/>
  <c r="BN382" i="4"/>
  <c r="BO382" i="4"/>
  <c r="BP382" i="4"/>
  <c r="BQ382" i="4"/>
  <c r="BR382" i="4"/>
  <c r="BS382" i="4"/>
  <c r="BT382" i="4"/>
  <c r="BU382" i="4"/>
  <c r="BV382" i="4"/>
  <c r="BW382" i="4"/>
  <c r="BX382" i="4"/>
  <c r="BY382" i="4"/>
  <c r="BZ382" i="4"/>
  <c r="CA382" i="4"/>
  <c r="CB382" i="4"/>
  <c r="CC382" i="4"/>
  <c r="CD382" i="4"/>
  <c r="CE382" i="4"/>
  <c r="CF382" i="4"/>
  <c r="CG382" i="4"/>
  <c r="CH382" i="4"/>
  <c r="CI382" i="4"/>
  <c r="CJ382" i="4"/>
  <c r="CK382" i="4"/>
  <c r="CL382" i="4"/>
  <c r="CM382" i="4"/>
  <c r="CN382" i="4"/>
  <c r="CO382" i="4"/>
  <c r="CP382" i="4"/>
  <c r="CQ382" i="4"/>
  <c r="CR382" i="4"/>
  <c r="CS382" i="4"/>
  <c r="CT382" i="4"/>
  <c r="CU382" i="4"/>
  <c r="CV382" i="4"/>
  <c r="CW382" i="4"/>
  <c r="CX382" i="4"/>
  <c r="CY382" i="4"/>
  <c r="CZ382" i="4"/>
  <c r="DA382" i="4"/>
  <c r="DB382" i="4"/>
  <c r="DC382" i="4"/>
  <c r="DD382" i="4"/>
  <c r="DE382" i="4"/>
  <c r="DF382" i="4"/>
  <c r="DG382" i="4"/>
  <c r="DH382" i="4"/>
  <c r="DI382" i="4"/>
  <c r="DJ382" i="4"/>
  <c r="DK382" i="4"/>
  <c r="DL382" i="4"/>
  <c r="DM382" i="4"/>
  <c r="DN382" i="4"/>
  <c r="DO382" i="4"/>
  <c r="DP382" i="4"/>
  <c r="DQ382" i="4"/>
  <c r="DR382" i="4"/>
  <c r="DS382" i="4"/>
  <c r="DT382" i="4"/>
  <c r="DU382" i="4"/>
  <c r="DV382" i="4"/>
  <c r="DW382" i="4"/>
  <c r="DX382" i="4"/>
  <c r="DY382" i="4"/>
  <c r="I383" i="4"/>
  <c r="J383" i="4"/>
  <c r="K383" i="4"/>
  <c r="L383" i="4"/>
  <c r="M383" i="4"/>
  <c r="N383" i="4"/>
  <c r="O383" i="4"/>
  <c r="P383" i="4"/>
  <c r="Q383" i="4"/>
  <c r="R383" i="4"/>
  <c r="S383" i="4"/>
  <c r="T383" i="4"/>
  <c r="U383" i="4"/>
  <c r="V383" i="4"/>
  <c r="W383" i="4"/>
  <c r="X383" i="4"/>
  <c r="Y383" i="4"/>
  <c r="Z383" i="4"/>
  <c r="AA383" i="4"/>
  <c r="AB383" i="4"/>
  <c r="AC383" i="4"/>
  <c r="AD383" i="4"/>
  <c r="AE383" i="4"/>
  <c r="AF383" i="4"/>
  <c r="AG383" i="4"/>
  <c r="AH383" i="4"/>
  <c r="AI383" i="4"/>
  <c r="AJ383" i="4"/>
  <c r="AK383" i="4"/>
  <c r="AL383" i="4"/>
  <c r="AM383" i="4"/>
  <c r="AN383" i="4"/>
  <c r="AO383" i="4"/>
  <c r="AP383" i="4"/>
  <c r="AQ383" i="4"/>
  <c r="AR383" i="4"/>
  <c r="AS383" i="4"/>
  <c r="AT383" i="4"/>
  <c r="AU383" i="4"/>
  <c r="AV383" i="4"/>
  <c r="AW383" i="4"/>
  <c r="AX383" i="4"/>
  <c r="AY383" i="4"/>
  <c r="AZ383" i="4"/>
  <c r="BA383" i="4"/>
  <c r="BB383" i="4"/>
  <c r="BC383" i="4"/>
  <c r="BD383" i="4"/>
  <c r="BE383" i="4"/>
  <c r="BF383" i="4"/>
  <c r="BG383" i="4"/>
  <c r="BH383" i="4"/>
  <c r="BI383" i="4"/>
  <c r="BJ383" i="4"/>
  <c r="BK383" i="4"/>
  <c r="BL383" i="4"/>
  <c r="BM383" i="4"/>
  <c r="BN383" i="4"/>
  <c r="BO383" i="4"/>
  <c r="BP383" i="4"/>
  <c r="BQ383" i="4"/>
  <c r="BR383" i="4"/>
  <c r="BS383" i="4"/>
  <c r="BT383" i="4"/>
  <c r="BU383" i="4"/>
  <c r="BV383" i="4"/>
  <c r="BW383" i="4"/>
  <c r="BX383" i="4"/>
  <c r="BY383" i="4"/>
  <c r="BZ383" i="4"/>
  <c r="CA383" i="4"/>
  <c r="CB383" i="4"/>
  <c r="CC383" i="4"/>
  <c r="CD383" i="4"/>
  <c r="CE383" i="4"/>
  <c r="CF383" i="4"/>
  <c r="CG383" i="4"/>
  <c r="CH383" i="4"/>
  <c r="CI383" i="4"/>
  <c r="CJ383" i="4"/>
  <c r="CK383" i="4"/>
  <c r="CL383" i="4"/>
  <c r="CM383" i="4"/>
  <c r="CN383" i="4"/>
  <c r="CO383" i="4"/>
  <c r="CP383" i="4"/>
  <c r="CQ383" i="4"/>
  <c r="CR383" i="4"/>
  <c r="CS383" i="4"/>
  <c r="CT383" i="4"/>
  <c r="CU383" i="4"/>
  <c r="CV383" i="4"/>
  <c r="CW383" i="4"/>
  <c r="CX383" i="4"/>
  <c r="CY383" i="4"/>
  <c r="CZ383" i="4"/>
  <c r="DA383" i="4"/>
  <c r="DB383" i="4"/>
  <c r="DC383" i="4"/>
  <c r="DD383" i="4"/>
  <c r="DE383" i="4"/>
  <c r="DF383" i="4"/>
  <c r="DG383" i="4"/>
  <c r="DH383" i="4"/>
  <c r="DI383" i="4"/>
  <c r="DJ383" i="4"/>
  <c r="DK383" i="4"/>
  <c r="DL383" i="4"/>
  <c r="DM383" i="4"/>
  <c r="DN383" i="4"/>
  <c r="DO383" i="4"/>
  <c r="DP383" i="4"/>
  <c r="DQ383" i="4"/>
  <c r="DR383" i="4"/>
  <c r="DS383" i="4"/>
  <c r="DT383" i="4"/>
  <c r="DU383" i="4"/>
  <c r="DV383" i="4"/>
  <c r="DW383" i="4"/>
  <c r="DX383" i="4"/>
  <c r="DY383" i="4"/>
  <c r="I384" i="4"/>
  <c r="J384" i="4"/>
  <c r="K384" i="4"/>
  <c r="L384" i="4"/>
  <c r="M384" i="4"/>
  <c r="N384" i="4"/>
  <c r="O384" i="4"/>
  <c r="P384" i="4"/>
  <c r="Q384" i="4"/>
  <c r="R384" i="4"/>
  <c r="S384" i="4"/>
  <c r="T384" i="4"/>
  <c r="U384" i="4"/>
  <c r="V384" i="4"/>
  <c r="W384" i="4"/>
  <c r="X384" i="4"/>
  <c r="Y384" i="4"/>
  <c r="Z384" i="4"/>
  <c r="AA384" i="4"/>
  <c r="AB384" i="4"/>
  <c r="AC384" i="4"/>
  <c r="AD384" i="4"/>
  <c r="AE384" i="4"/>
  <c r="AF384" i="4"/>
  <c r="AG384" i="4"/>
  <c r="AH384" i="4"/>
  <c r="AI384" i="4"/>
  <c r="AJ384" i="4"/>
  <c r="AK384" i="4"/>
  <c r="AL384" i="4"/>
  <c r="AM384" i="4"/>
  <c r="AN384" i="4"/>
  <c r="AO384" i="4"/>
  <c r="AP384" i="4"/>
  <c r="AQ384" i="4"/>
  <c r="AR384" i="4"/>
  <c r="AS384" i="4"/>
  <c r="AT384" i="4"/>
  <c r="AU384" i="4"/>
  <c r="AV384" i="4"/>
  <c r="AW384" i="4"/>
  <c r="AX384" i="4"/>
  <c r="AY384" i="4"/>
  <c r="AZ384" i="4"/>
  <c r="BA384" i="4"/>
  <c r="BB384" i="4"/>
  <c r="BC384" i="4"/>
  <c r="BD384" i="4"/>
  <c r="BE384" i="4"/>
  <c r="BF384" i="4"/>
  <c r="BG384" i="4"/>
  <c r="BH384" i="4"/>
  <c r="BI384" i="4"/>
  <c r="BJ384" i="4"/>
  <c r="BK384" i="4"/>
  <c r="BL384" i="4"/>
  <c r="BM384" i="4"/>
  <c r="BN384" i="4"/>
  <c r="BO384" i="4"/>
  <c r="BP384" i="4"/>
  <c r="BQ384" i="4"/>
  <c r="BR384" i="4"/>
  <c r="BS384" i="4"/>
  <c r="BT384" i="4"/>
  <c r="BU384" i="4"/>
  <c r="BV384" i="4"/>
  <c r="BW384" i="4"/>
  <c r="BX384" i="4"/>
  <c r="BY384" i="4"/>
  <c r="BZ384" i="4"/>
  <c r="CA384" i="4"/>
  <c r="CB384" i="4"/>
  <c r="CC384" i="4"/>
  <c r="CD384" i="4"/>
  <c r="CE384" i="4"/>
  <c r="CF384" i="4"/>
  <c r="CG384" i="4"/>
  <c r="CH384" i="4"/>
  <c r="CI384" i="4"/>
  <c r="CJ384" i="4"/>
  <c r="CK384" i="4"/>
  <c r="CL384" i="4"/>
  <c r="CM384" i="4"/>
  <c r="CN384" i="4"/>
  <c r="CO384" i="4"/>
  <c r="CP384" i="4"/>
  <c r="CQ384" i="4"/>
  <c r="CR384" i="4"/>
  <c r="CS384" i="4"/>
  <c r="CT384" i="4"/>
  <c r="CU384" i="4"/>
  <c r="CV384" i="4"/>
  <c r="CW384" i="4"/>
  <c r="CX384" i="4"/>
  <c r="CY384" i="4"/>
  <c r="CZ384" i="4"/>
  <c r="DA384" i="4"/>
  <c r="DB384" i="4"/>
  <c r="DC384" i="4"/>
  <c r="DD384" i="4"/>
  <c r="DE384" i="4"/>
  <c r="DF384" i="4"/>
  <c r="DG384" i="4"/>
  <c r="DH384" i="4"/>
  <c r="DI384" i="4"/>
  <c r="DJ384" i="4"/>
  <c r="DK384" i="4"/>
  <c r="DL384" i="4"/>
  <c r="DM384" i="4"/>
  <c r="DN384" i="4"/>
  <c r="DO384" i="4"/>
  <c r="DP384" i="4"/>
  <c r="DQ384" i="4"/>
  <c r="DR384" i="4"/>
  <c r="DS384" i="4"/>
  <c r="DT384" i="4"/>
  <c r="DU384" i="4"/>
  <c r="DV384" i="4"/>
  <c r="DW384" i="4"/>
  <c r="DX384" i="4"/>
  <c r="DY384" i="4"/>
  <c r="I385" i="4"/>
  <c r="J385" i="4"/>
  <c r="K385" i="4"/>
  <c r="L385" i="4"/>
  <c r="M385" i="4"/>
  <c r="N385" i="4"/>
  <c r="O385" i="4"/>
  <c r="P385" i="4"/>
  <c r="Q385" i="4"/>
  <c r="R385" i="4"/>
  <c r="S385" i="4"/>
  <c r="T385" i="4"/>
  <c r="U385" i="4"/>
  <c r="V385" i="4"/>
  <c r="W385" i="4"/>
  <c r="X385" i="4"/>
  <c r="Y385" i="4"/>
  <c r="Z385" i="4"/>
  <c r="AA385" i="4"/>
  <c r="AB385" i="4"/>
  <c r="AC385" i="4"/>
  <c r="AD385" i="4"/>
  <c r="AE385" i="4"/>
  <c r="AF385" i="4"/>
  <c r="AG385" i="4"/>
  <c r="AH385" i="4"/>
  <c r="AI385" i="4"/>
  <c r="AJ385" i="4"/>
  <c r="AK385" i="4"/>
  <c r="AL385" i="4"/>
  <c r="AM385" i="4"/>
  <c r="AN385" i="4"/>
  <c r="AO385" i="4"/>
  <c r="AP385" i="4"/>
  <c r="AQ385" i="4"/>
  <c r="AR385" i="4"/>
  <c r="AS385" i="4"/>
  <c r="AT385" i="4"/>
  <c r="AU385" i="4"/>
  <c r="AV385" i="4"/>
  <c r="AW385" i="4"/>
  <c r="AX385" i="4"/>
  <c r="AY385" i="4"/>
  <c r="AZ385" i="4"/>
  <c r="BA385" i="4"/>
  <c r="BB385" i="4"/>
  <c r="BC385" i="4"/>
  <c r="BD385" i="4"/>
  <c r="BE385" i="4"/>
  <c r="BF385" i="4"/>
  <c r="BG385" i="4"/>
  <c r="BH385" i="4"/>
  <c r="BI385" i="4"/>
  <c r="BJ385" i="4"/>
  <c r="BK385" i="4"/>
  <c r="BL385" i="4"/>
  <c r="BM385" i="4"/>
  <c r="BN385" i="4"/>
  <c r="BO385" i="4"/>
  <c r="BP385" i="4"/>
  <c r="BQ385" i="4"/>
  <c r="BR385" i="4"/>
  <c r="BS385" i="4"/>
  <c r="BT385" i="4"/>
  <c r="BU385" i="4"/>
  <c r="BV385" i="4"/>
  <c r="BW385" i="4"/>
  <c r="BX385" i="4"/>
  <c r="BY385" i="4"/>
  <c r="BZ385" i="4"/>
  <c r="CA385" i="4"/>
  <c r="CB385" i="4"/>
  <c r="CC385" i="4"/>
  <c r="CD385" i="4"/>
  <c r="CE385" i="4"/>
  <c r="CF385" i="4"/>
  <c r="CG385" i="4"/>
  <c r="CH385" i="4"/>
  <c r="CI385" i="4"/>
  <c r="CJ385" i="4"/>
  <c r="CK385" i="4"/>
  <c r="CL385" i="4"/>
  <c r="CM385" i="4"/>
  <c r="CN385" i="4"/>
  <c r="CO385" i="4"/>
  <c r="CP385" i="4"/>
  <c r="CQ385" i="4"/>
  <c r="CR385" i="4"/>
  <c r="CS385" i="4"/>
  <c r="CT385" i="4"/>
  <c r="CU385" i="4"/>
  <c r="CV385" i="4"/>
  <c r="CW385" i="4"/>
  <c r="CX385" i="4"/>
  <c r="CY385" i="4"/>
  <c r="CZ385" i="4"/>
  <c r="DA385" i="4"/>
  <c r="DB385" i="4"/>
  <c r="DC385" i="4"/>
  <c r="DD385" i="4"/>
  <c r="DE385" i="4"/>
  <c r="DF385" i="4"/>
  <c r="DG385" i="4"/>
  <c r="DH385" i="4"/>
  <c r="DI385" i="4"/>
  <c r="DJ385" i="4"/>
  <c r="DK385" i="4"/>
  <c r="DL385" i="4"/>
  <c r="DM385" i="4"/>
  <c r="DN385" i="4"/>
  <c r="DO385" i="4"/>
  <c r="DP385" i="4"/>
  <c r="DQ385" i="4"/>
  <c r="DR385" i="4"/>
  <c r="DS385" i="4"/>
  <c r="DT385" i="4"/>
  <c r="DU385" i="4"/>
  <c r="DV385" i="4"/>
  <c r="DW385" i="4"/>
  <c r="DX385" i="4"/>
  <c r="DY385" i="4"/>
  <c r="I336" i="4"/>
  <c r="J336" i="4"/>
  <c r="K336" i="4"/>
  <c r="L336" i="4"/>
  <c r="M336" i="4"/>
  <c r="N336" i="4"/>
  <c r="O336" i="4"/>
  <c r="P336" i="4"/>
  <c r="Q336" i="4"/>
  <c r="R336" i="4"/>
  <c r="S336" i="4"/>
  <c r="T336" i="4"/>
  <c r="U336" i="4"/>
  <c r="V336" i="4"/>
  <c r="W336" i="4"/>
  <c r="X336" i="4"/>
  <c r="Y336" i="4"/>
  <c r="Z336" i="4"/>
  <c r="AA336" i="4"/>
  <c r="AB336" i="4"/>
  <c r="AC336" i="4"/>
  <c r="AD336" i="4"/>
  <c r="AE336" i="4"/>
  <c r="AF336" i="4"/>
  <c r="AG336" i="4"/>
  <c r="AH336" i="4"/>
  <c r="AI336" i="4"/>
  <c r="AJ336" i="4"/>
  <c r="AK336" i="4"/>
  <c r="AL336" i="4"/>
  <c r="AM336" i="4"/>
  <c r="AN336" i="4"/>
  <c r="AO336" i="4"/>
  <c r="AP336" i="4"/>
  <c r="AQ336" i="4"/>
  <c r="AR336" i="4"/>
  <c r="AS336" i="4"/>
  <c r="AT336" i="4"/>
  <c r="AU336" i="4"/>
  <c r="AV336" i="4"/>
  <c r="AW336" i="4"/>
  <c r="AX336" i="4"/>
  <c r="AY336" i="4"/>
  <c r="AZ336" i="4"/>
  <c r="BA336" i="4"/>
  <c r="BB336" i="4"/>
  <c r="BC336" i="4"/>
  <c r="BD336" i="4"/>
  <c r="BE336" i="4"/>
  <c r="BF336" i="4"/>
  <c r="BG336" i="4"/>
  <c r="BH336" i="4"/>
  <c r="BI336" i="4"/>
  <c r="BJ336" i="4"/>
  <c r="BK336" i="4"/>
  <c r="BL336" i="4"/>
  <c r="BM336" i="4"/>
  <c r="BN336" i="4"/>
  <c r="BO336" i="4"/>
  <c r="BP336" i="4"/>
  <c r="BQ336" i="4"/>
  <c r="BR336" i="4"/>
  <c r="BS336" i="4"/>
  <c r="BT336" i="4"/>
  <c r="BU336" i="4"/>
  <c r="BV336" i="4"/>
  <c r="BW336" i="4"/>
  <c r="BX336" i="4"/>
  <c r="BY336" i="4"/>
  <c r="BZ336" i="4"/>
  <c r="CA336" i="4"/>
  <c r="CB336" i="4"/>
  <c r="CC336" i="4"/>
  <c r="CD336" i="4"/>
  <c r="CE336" i="4"/>
  <c r="CF336" i="4"/>
  <c r="CG336" i="4"/>
  <c r="CH336" i="4"/>
  <c r="CI336" i="4"/>
  <c r="CJ336" i="4"/>
  <c r="CK336" i="4"/>
  <c r="CL336" i="4"/>
  <c r="CM336" i="4"/>
  <c r="CN336" i="4"/>
  <c r="CO336" i="4"/>
  <c r="CP336" i="4"/>
  <c r="CQ336" i="4"/>
  <c r="CR336" i="4"/>
  <c r="CS336" i="4"/>
  <c r="CT336" i="4"/>
  <c r="CU336" i="4"/>
  <c r="CV336" i="4"/>
  <c r="CW336" i="4"/>
  <c r="CX336" i="4"/>
  <c r="CY336" i="4"/>
  <c r="CZ336" i="4"/>
  <c r="DA336" i="4"/>
  <c r="DB336" i="4"/>
  <c r="DC336" i="4"/>
  <c r="DD336" i="4"/>
  <c r="DE336" i="4"/>
  <c r="DF336" i="4"/>
  <c r="DG336" i="4"/>
  <c r="DH336" i="4"/>
  <c r="DI336" i="4"/>
  <c r="DJ336" i="4"/>
  <c r="DK336" i="4"/>
  <c r="DL336" i="4"/>
  <c r="DM336" i="4"/>
  <c r="DN336" i="4"/>
  <c r="DO336" i="4"/>
  <c r="DP336" i="4"/>
  <c r="DQ336" i="4"/>
  <c r="DR336" i="4"/>
  <c r="DS336" i="4"/>
  <c r="DT336" i="4"/>
  <c r="DU336" i="4"/>
  <c r="DV336" i="4"/>
  <c r="DW336" i="4"/>
  <c r="DX336" i="4"/>
  <c r="DY336" i="4"/>
  <c r="I337" i="4"/>
  <c r="J337" i="4"/>
  <c r="K337" i="4"/>
  <c r="L337" i="4"/>
  <c r="M337" i="4"/>
  <c r="N337" i="4"/>
  <c r="O337" i="4"/>
  <c r="P337" i="4"/>
  <c r="Q337" i="4"/>
  <c r="R337" i="4"/>
  <c r="S337" i="4"/>
  <c r="T337" i="4"/>
  <c r="U337" i="4"/>
  <c r="V337" i="4"/>
  <c r="W337" i="4"/>
  <c r="X337" i="4"/>
  <c r="Y337" i="4"/>
  <c r="Z337" i="4"/>
  <c r="AA337" i="4"/>
  <c r="AB337" i="4"/>
  <c r="AC337" i="4"/>
  <c r="AD337" i="4"/>
  <c r="AE337" i="4"/>
  <c r="AF337" i="4"/>
  <c r="AG337" i="4"/>
  <c r="AH337" i="4"/>
  <c r="AI337" i="4"/>
  <c r="AJ337" i="4"/>
  <c r="AK337" i="4"/>
  <c r="AL337" i="4"/>
  <c r="AM337" i="4"/>
  <c r="AN337" i="4"/>
  <c r="AO337" i="4"/>
  <c r="AP337" i="4"/>
  <c r="AQ337" i="4"/>
  <c r="AR337" i="4"/>
  <c r="AS337" i="4"/>
  <c r="AT337" i="4"/>
  <c r="AU337" i="4"/>
  <c r="AV337" i="4"/>
  <c r="AW337" i="4"/>
  <c r="AX337" i="4"/>
  <c r="AY337" i="4"/>
  <c r="AZ337" i="4"/>
  <c r="BA337" i="4"/>
  <c r="BB337" i="4"/>
  <c r="BC337" i="4"/>
  <c r="BD337" i="4"/>
  <c r="BE337" i="4"/>
  <c r="BF337" i="4"/>
  <c r="BG337" i="4"/>
  <c r="BH337" i="4"/>
  <c r="BI337" i="4"/>
  <c r="BJ337" i="4"/>
  <c r="BK337" i="4"/>
  <c r="BL337" i="4"/>
  <c r="BM337" i="4"/>
  <c r="BN337" i="4"/>
  <c r="BO337" i="4"/>
  <c r="BP337" i="4"/>
  <c r="BQ337" i="4"/>
  <c r="BR337" i="4"/>
  <c r="BS337" i="4"/>
  <c r="BT337" i="4"/>
  <c r="BU337" i="4"/>
  <c r="BV337" i="4"/>
  <c r="BW337" i="4"/>
  <c r="BX337" i="4"/>
  <c r="BY337" i="4"/>
  <c r="BZ337" i="4"/>
  <c r="CA337" i="4"/>
  <c r="CB337" i="4"/>
  <c r="CC337" i="4"/>
  <c r="CD337" i="4"/>
  <c r="CE337" i="4"/>
  <c r="CF337" i="4"/>
  <c r="CG337" i="4"/>
  <c r="CH337" i="4"/>
  <c r="CI337" i="4"/>
  <c r="CJ337" i="4"/>
  <c r="CK337" i="4"/>
  <c r="CL337" i="4"/>
  <c r="CM337" i="4"/>
  <c r="CN337" i="4"/>
  <c r="CO337" i="4"/>
  <c r="CP337" i="4"/>
  <c r="CQ337" i="4"/>
  <c r="CR337" i="4"/>
  <c r="CS337" i="4"/>
  <c r="CT337" i="4"/>
  <c r="CU337" i="4"/>
  <c r="CV337" i="4"/>
  <c r="CW337" i="4"/>
  <c r="CX337" i="4"/>
  <c r="CY337" i="4"/>
  <c r="CZ337" i="4"/>
  <c r="DA337" i="4"/>
  <c r="DB337" i="4"/>
  <c r="DC337" i="4"/>
  <c r="DD337" i="4"/>
  <c r="DE337" i="4"/>
  <c r="DF337" i="4"/>
  <c r="DG337" i="4"/>
  <c r="DH337" i="4"/>
  <c r="DI337" i="4"/>
  <c r="DJ337" i="4"/>
  <c r="DK337" i="4"/>
  <c r="DL337" i="4"/>
  <c r="DM337" i="4"/>
  <c r="DN337" i="4"/>
  <c r="DO337" i="4"/>
  <c r="DP337" i="4"/>
  <c r="DQ337" i="4"/>
  <c r="DR337" i="4"/>
  <c r="DS337" i="4"/>
  <c r="DT337" i="4"/>
  <c r="DU337" i="4"/>
  <c r="DV337" i="4"/>
  <c r="DW337" i="4"/>
  <c r="DX337" i="4"/>
  <c r="DY337" i="4"/>
  <c r="I338" i="4"/>
  <c r="J338" i="4"/>
  <c r="K338" i="4"/>
  <c r="L338" i="4"/>
  <c r="M338" i="4"/>
  <c r="N338" i="4"/>
  <c r="O338" i="4"/>
  <c r="P338" i="4"/>
  <c r="Q338" i="4"/>
  <c r="R338" i="4"/>
  <c r="S338" i="4"/>
  <c r="T338" i="4"/>
  <c r="U338" i="4"/>
  <c r="V338" i="4"/>
  <c r="W338" i="4"/>
  <c r="X338" i="4"/>
  <c r="Y338" i="4"/>
  <c r="Z338" i="4"/>
  <c r="AA338" i="4"/>
  <c r="AB338" i="4"/>
  <c r="AC338" i="4"/>
  <c r="AD338" i="4"/>
  <c r="AE338" i="4"/>
  <c r="AF338" i="4"/>
  <c r="AG338" i="4"/>
  <c r="AH338" i="4"/>
  <c r="AI338" i="4"/>
  <c r="AJ338" i="4"/>
  <c r="AK338" i="4"/>
  <c r="AL338" i="4"/>
  <c r="AM338" i="4"/>
  <c r="AN338" i="4"/>
  <c r="AO338" i="4"/>
  <c r="AP338" i="4"/>
  <c r="AQ338" i="4"/>
  <c r="AR338" i="4"/>
  <c r="AS338" i="4"/>
  <c r="AT338" i="4"/>
  <c r="AU338" i="4"/>
  <c r="AV338" i="4"/>
  <c r="AW338" i="4"/>
  <c r="AX338" i="4"/>
  <c r="AY338" i="4"/>
  <c r="AZ338" i="4"/>
  <c r="BA338" i="4"/>
  <c r="BB338" i="4"/>
  <c r="BC338" i="4"/>
  <c r="BD338" i="4"/>
  <c r="BE338" i="4"/>
  <c r="BF338" i="4"/>
  <c r="BG338" i="4"/>
  <c r="BH338" i="4"/>
  <c r="BI338" i="4"/>
  <c r="BJ338" i="4"/>
  <c r="BK338" i="4"/>
  <c r="BL338" i="4"/>
  <c r="BM338" i="4"/>
  <c r="BN338" i="4"/>
  <c r="BO338" i="4"/>
  <c r="BP338" i="4"/>
  <c r="BQ338" i="4"/>
  <c r="BR338" i="4"/>
  <c r="BS338" i="4"/>
  <c r="BT338" i="4"/>
  <c r="BU338" i="4"/>
  <c r="BV338" i="4"/>
  <c r="BW338" i="4"/>
  <c r="BX338" i="4"/>
  <c r="BY338" i="4"/>
  <c r="BZ338" i="4"/>
  <c r="CA338" i="4"/>
  <c r="CB338" i="4"/>
  <c r="CC338" i="4"/>
  <c r="CD338" i="4"/>
  <c r="CE338" i="4"/>
  <c r="CF338" i="4"/>
  <c r="CG338" i="4"/>
  <c r="CH338" i="4"/>
  <c r="CI338" i="4"/>
  <c r="CJ338" i="4"/>
  <c r="CK338" i="4"/>
  <c r="CL338" i="4"/>
  <c r="CM338" i="4"/>
  <c r="CN338" i="4"/>
  <c r="CO338" i="4"/>
  <c r="CP338" i="4"/>
  <c r="CQ338" i="4"/>
  <c r="CR338" i="4"/>
  <c r="CS338" i="4"/>
  <c r="CT338" i="4"/>
  <c r="CU338" i="4"/>
  <c r="CV338" i="4"/>
  <c r="CW338" i="4"/>
  <c r="CX338" i="4"/>
  <c r="CY338" i="4"/>
  <c r="CZ338" i="4"/>
  <c r="DA338" i="4"/>
  <c r="DB338" i="4"/>
  <c r="DC338" i="4"/>
  <c r="DD338" i="4"/>
  <c r="DE338" i="4"/>
  <c r="DF338" i="4"/>
  <c r="DG338" i="4"/>
  <c r="DH338" i="4"/>
  <c r="DI338" i="4"/>
  <c r="DJ338" i="4"/>
  <c r="DK338" i="4"/>
  <c r="DL338" i="4"/>
  <c r="DM338" i="4"/>
  <c r="DN338" i="4"/>
  <c r="DO338" i="4"/>
  <c r="DP338" i="4"/>
  <c r="DQ338" i="4"/>
  <c r="DR338" i="4"/>
  <c r="DS338" i="4"/>
  <c r="DT338" i="4"/>
  <c r="DU338" i="4"/>
  <c r="DV338" i="4"/>
  <c r="DW338" i="4"/>
  <c r="DX338" i="4"/>
  <c r="DY338" i="4"/>
  <c r="I339" i="4"/>
  <c r="J339" i="4"/>
  <c r="K339" i="4"/>
  <c r="L339" i="4"/>
  <c r="M339" i="4"/>
  <c r="N339" i="4"/>
  <c r="O339" i="4"/>
  <c r="P339" i="4"/>
  <c r="Q339" i="4"/>
  <c r="R339" i="4"/>
  <c r="S339" i="4"/>
  <c r="T339" i="4"/>
  <c r="U339" i="4"/>
  <c r="V339" i="4"/>
  <c r="W339" i="4"/>
  <c r="X339" i="4"/>
  <c r="Y339" i="4"/>
  <c r="Z339" i="4"/>
  <c r="AA339" i="4"/>
  <c r="AB339" i="4"/>
  <c r="AC339" i="4"/>
  <c r="AD339" i="4"/>
  <c r="AE339" i="4"/>
  <c r="AF339" i="4"/>
  <c r="AG339" i="4"/>
  <c r="AH339" i="4"/>
  <c r="AI339" i="4"/>
  <c r="AJ339" i="4"/>
  <c r="AK339" i="4"/>
  <c r="AL339" i="4"/>
  <c r="AM339" i="4"/>
  <c r="AN339" i="4"/>
  <c r="AO339" i="4"/>
  <c r="AP339" i="4"/>
  <c r="AQ339" i="4"/>
  <c r="AR339" i="4"/>
  <c r="AS339" i="4"/>
  <c r="AT339" i="4"/>
  <c r="AU339" i="4"/>
  <c r="AV339" i="4"/>
  <c r="AW339" i="4"/>
  <c r="AX339" i="4"/>
  <c r="AY339" i="4"/>
  <c r="AZ339" i="4"/>
  <c r="BA339" i="4"/>
  <c r="BB339" i="4"/>
  <c r="BC339" i="4"/>
  <c r="BD339" i="4"/>
  <c r="BE339" i="4"/>
  <c r="BF339" i="4"/>
  <c r="BG339" i="4"/>
  <c r="BH339" i="4"/>
  <c r="BI339" i="4"/>
  <c r="BJ339" i="4"/>
  <c r="BK339" i="4"/>
  <c r="BL339" i="4"/>
  <c r="BM339" i="4"/>
  <c r="BN339" i="4"/>
  <c r="BO339" i="4"/>
  <c r="BP339" i="4"/>
  <c r="BQ339" i="4"/>
  <c r="BR339" i="4"/>
  <c r="BS339" i="4"/>
  <c r="BT339" i="4"/>
  <c r="BU339" i="4"/>
  <c r="BV339" i="4"/>
  <c r="BW339" i="4"/>
  <c r="BX339" i="4"/>
  <c r="BY339" i="4"/>
  <c r="BZ339" i="4"/>
  <c r="CA339" i="4"/>
  <c r="CB339" i="4"/>
  <c r="CC339" i="4"/>
  <c r="CD339" i="4"/>
  <c r="CE339" i="4"/>
  <c r="CF339" i="4"/>
  <c r="CG339" i="4"/>
  <c r="CH339" i="4"/>
  <c r="CI339" i="4"/>
  <c r="CJ339" i="4"/>
  <c r="CK339" i="4"/>
  <c r="CL339" i="4"/>
  <c r="CM339" i="4"/>
  <c r="CN339" i="4"/>
  <c r="CO339" i="4"/>
  <c r="CP339" i="4"/>
  <c r="CQ339" i="4"/>
  <c r="CR339" i="4"/>
  <c r="CS339" i="4"/>
  <c r="CT339" i="4"/>
  <c r="CU339" i="4"/>
  <c r="CV339" i="4"/>
  <c r="CW339" i="4"/>
  <c r="CX339" i="4"/>
  <c r="CY339" i="4"/>
  <c r="CZ339" i="4"/>
  <c r="DA339" i="4"/>
  <c r="DB339" i="4"/>
  <c r="DC339" i="4"/>
  <c r="DD339" i="4"/>
  <c r="DE339" i="4"/>
  <c r="DF339" i="4"/>
  <c r="DG339" i="4"/>
  <c r="DH339" i="4"/>
  <c r="DI339" i="4"/>
  <c r="DJ339" i="4"/>
  <c r="DK339" i="4"/>
  <c r="DL339" i="4"/>
  <c r="DM339" i="4"/>
  <c r="DN339" i="4"/>
  <c r="DO339" i="4"/>
  <c r="DP339" i="4"/>
  <c r="DQ339" i="4"/>
  <c r="DR339" i="4"/>
  <c r="DS339" i="4"/>
  <c r="DT339" i="4"/>
  <c r="DU339" i="4"/>
  <c r="DV339" i="4"/>
  <c r="DW339" i="4"/>
  <c r="DX339" i="4"/>
  <c r="DY339" i="4"/>
  <c r="I340" i="4"/>
  <c r="J340" i="4"/>
  <c r="K340" i="4"/>
  <c r="L340" i="4"/>
  <c r="M340" i="4"/>
  <c r="N340" i="4"/>
  <c r="O340" i="4"/>
  <c r="P340" i="4"/>
  <c r="Q340" i="4"/>
  <c r="R340" i="4"/>
  <c r="S340" i="4"/>
  <c r="T340" i="4"/>
  <c r="U340" i="4"/>
  <c r="V340" i="4"/>
  <c r="W340" i="4"/>
  <c r="X340" i="4"/>
  <c r="Y340" i="4"/>
  <c r="Z340" i="4"/>
  <c r="AA340" i="4"/>
  <c r="AB340" i="4"/>
  <c r="AC340" i="4"/>
  <c r="AD340" i="4"/>
  <c r="AE340" i="4"/>
  <c r="AF340" i="4"/>
  <c r="AG340" i="4"/>
  <c r="AH340" i="4"/>
  <c r="AI340" i="4"/>
  <c r="AJ340" i="4"/>
  <c r="AK340" i="4"/>
  <c r="AL340" i="4"/>
  <c r="AM340" i="4"/>
  <c r="AN340" i="4"/>
  <c r="AO340" i="4"/>
  <c r="AP340" i="4"/>
  <c r="AQ340" i="4"/>
  <c r="AR340" i="4"/>
  <c r="AS340" i="4"/>
  <c r="AT340" i="4"/>
  <c r="AU340" i="4"/>
  <c r="AV340" i="4"/>
  <c r="AW340" i="4"/>
  <c r="AX340" i="4"/>
  <c r="AY340" i="4"/>
  <c r="AZ340" i="4"/>
  <c r="BA340" i="4"/>
  <c r="BB340" i="4"/>
  <c r="BC340" i="4"/>
  <c r="BD340" i="4"/>
  <c r="BE340" i="4"/>
  <c r="BF340" i="4"/>
  <c r="BG340" i="4"/>
  <c r="BH340" i="4"/>
  <c r="BI340" i="4"/>
  <c r="BJ340" i="4"/>
  <c r="BK340" i="4"/>
  <c r="BL340" i="4"/>
  <c r="BM340" i="4"/>
  <c r="BN340" i="4"/>
  <c r="BO340" i="4"/>
  <c r="BP340" i="4"/>
  <c r="BQ340" i="4"/>
  <c r="BR340" i="4"/>
  <c r="BS340" i="4"/>
  <c r="BT340" i="4"/>
  <c r="BU340" i="4"/>
  <c r="BV340" i="4"/>
  <c r="BW340" i="4"/>
  <c r="BX340" i="4"/>
  <c r="BY340" i="4"/>
  <c r="BZ340" i="4"/>
  <c r="CA340" i="4"/>
  <c r="CB340" i="4"/>
  <c r="CC340" i="4"/>
  <c r="CD340" i="4"/>
  <c r="CE340" i="4"/>
  <c r="CF340" i="4"/>
  <c r="CG340" i="4"/>
  <c r="CH340" i="4"/>
  <c r="CI340" i="4"/>
  <c r="CJ340" i="4"/>
  <c r="CK340" i="4"/>
  <c r="CL340" i="4"/>
  <c r="CM340" i="4"/>
  <c r="CN340" i="4"/>
  <c r="CO340" i="4"/>
  <c r="CP340" i="4"/>
  <c r="CQ340" i="4"/>
  <c r="CR340" i="4"/>
  <c r="CS340" i="4"/>
  <c r="CT340" i="4"/>
  <c r="CU340" i="4"/>
  <c r="CV340" i="4"/>
  <c r="CW340" i="4"/>
  <c r="CX340" i="4"/>
  <c r="CY340" i="4"/>
  <c r="CZ340" i="4"/>
  <c r="DA340" i="4"/>
  <c r="DB340" i="4"/>
  <c r="DC340" i="4"/>
  <c r="DD340" i="4"/>
  <c r="DE340" i="4"/>
  <c r="DF340" i="4"/>
  <c r="DG340" i="4"/>
  <c r="DH340" i="4"/>
  <c r="DI340" i="4"/>
  <c r="DJ340" i="4"/>
  <c r="DK340" i="4"/>
  <c r="DL340" i="4"/>
  <c r="DM340" i="4"/>
  <c r="DN340" i="4"/>
  <c r="DO340" i="4"/>
  <c r="DP340" i="4"/>
  <c r="DQ340" i="4"/>
  <c r="DR340" i="4"/>
  <c r="DS340" i="4"/>
  <c r="DT340" i="4"/>
  <c r="DU340" i="4"/>
  <c r="DV340" i="4"/>
  <c r="DW340" i="4"/>
  <c r="DX340" i="4"/>
  <c r="DY340" i="4"/>
  <c r="I341" i="4"/>
  <c r="J341" i="4"/>
  <c r="K341" i="4"/>
  <c r="L341" i="4"/>
  <c r="M341" i="4"/>
  <c r="N341" i="4"/>
  <c r="O341" i="4"/>
  <c r="P341" i="4"/>
  <c r="Q341" i="4"/>
  <c r="R341" i="4"/>
  <c r="S341" i="4"/>
  <c r="T341" i="4"/>
  <c r="U341" i="4"/>
  <c r="V341" i="4"/>
  <c r="W341" i="4"/>
  <c r="X341" i="4"/>
  <c r="Y341" i="4"/>
  <c r="Z341" i="4"/>
  <c r="AA341" i="4"/>
  <c r="AB341" i="4"/>
  <c r="AC341" i="4"/>
  <c r="AD341" i="4"/>
  <c r="AE341" i="4"/>
  <c r="AF341" i="4"/>
  <c r="AG341" i="4"/>
  <c r="AH341" i="4"/>
  <c r="AI341" i="4"/>
  <c r="AJ341" i="4"/>
  <c r="AK341" i="4"/>
  <c r="AL341" i="4"/>
  <c r="AM341" i="4"/>
  <c r="AN341" i="4"/>
  <c r="AO341" i="4"/>
  <c r="AP341" i="4"/>
  <c r="AQ341" i="4"/>
  <c r="AR341" i="4"/>
  <c r="AS341" i="4"/>
  <c r="AT341" i="4"/>
  <c r="AU341" i="4"/>
  <c r="AV341" i="4"/>
  <c r="AW341" i="4"/>
  <c r="AX341" i="4"/>
  <c r="AY341" i="4"/>
  <c r="AZ341" i="4"/>
  <c r="BA341" i="4"/>
  <c r="BB341" i="4"/>
  <c r="BC341" i="4"/>
  <c r="BD341" i="4"/>
  <c r="BE341" i="4"/>
  <c r="BF341" i="4"/>
  <c r="BG341" i="4"/>
  <c r="BH341" i="4"/>
  <c r="BI341" i="4"/>
  <c r="BJ341" i="4"/>
  <c r="BK341" i="4"/>
  <c r="BL341" i="4"/>
  <c r="BM341" i="4"/>
  <c r="BN341" i="4"/>
  <c r="BO341" i="4"/>
  <c r="BP341" i="4"/>
  <c r="BQ341" i="4"/>
  <c r="BR341" i="4"/>
  <c r="BS341" i="4"/>
  <c r="BT341" i="4"/>
  <c r="BU341" i="4"/>
  <c r="BV341" i="4"/>
  <c r="BW341" i="4"/>
  <c r="BX341" i="4"/>
  <c r="BY341" i="4"/>
  <c r="BZ341" i="4"/>
  <c r="CA341" i="4"/>
  <c r="CB341" i="4"/>
  <c r="CC341" i="4"/>
  <c r="CD341" i="4"/>
  <c r="CE341" i="4"/>
  <c r="CF341" i="4"/>
  <c r="CG341" i="4"/>
  <c r="CH341" i="4"/>
  <c r="CI341" i="4"/>
  <c r="CJ341" i="4"/>
  <c r="CK341" i="4"/>
  <c r="CL341" i="4"/>
  <c r="CM341" i="4"/>
  <c r="CN341" i="4"/>
  <c r="CO341" i="4"/>
  <c r="CP341" i="4"/>
  <c r="CQ341" i="4"/>
  <c r="CR341" i="4"/>
  <c r="CS341" i="4"/>
  <c r="CT341" i="4"/>
  <c r="CU341" i="4"/>
  <c r="CV341" i="4"/>
  <c r="CW341" i="4"/>
  <c r="CX341" i="4"/>
  <c r="CY341" i="4"/>
  <c r="CZ341" i="4"/>
  <c r="DA341" i="4"/>
  <c r="DB341" i="4"/>
  <c r="DC341" i="4"/>
  <c r="DD341" i="4"/>
  <c r="DE341" i="4"/>
  <c r="DF341" i="4"/>
  <c r="DG341" i="4"/>
  <c r="DH341" i="4"/>
  <c r="DI341" i="4"/>
  <c r="DJ341" i="4"/>
  <c r="DK341" i="4"/>
  <c r="DL341" i="4"/>
  <c r="DM341" i="4"/>
  <c r="DN341" i="4"/>
  <c r="DO341" i="4"/>
  <c r="DP341" i="4"/>
  <c r="DQ341" i="4"/>
  <c r="DR341" i="4"/>
  <c r="DS341" i="4"/>
  <c r="DT341" i="4"/>
  <c r="DU341" i="4"/>
  <c r="DV341" i="4"/>
  <c r="DW341" i="4"/>
  <c r="DX341" i="4"/>
  <c r="DY341" i="4"/>
  <c r="I342" i="4"/>
  <c r="J342" i="4"/>
  <c r="K342" i="4"/>
  <c r="L342" i="4"/>
  <c r="M342" i="4"/>
  <c r="N342" i="4"/>
  <c r="O342" i="4"/>
  <c r="P342" i="4"/>
  <c r="Q342" i="4"/>
  <c r="R342" i="4"/>
  <c r="S342" i="4"/>
  <c r="T342" i="4"/>
  <c r="U342" i="4"/>
  <c r="V342" i="4"/>
  <c r="W342" i="4"/>
  <c r="X342" i="4"/>
  <c r="Y342" i="4"/>
  <c r="Z342" i="4"/>
  <c r="AA342" i="4"/>
  <c r="AB342" i="4"/>
  <c r="AC342" i="4"/>
  <c r="AD342" i="4"/>
  <c r="AE342" i="4"/>
  <c r="AF342" i="4"/>
  <c r="AG342" i="4"/>
  <c r="AH342" i="4"/>
  <c r="AI342" i="4"/>
  <c r="AJ342" i="4"/>
  <c r="AK342" i="4"/>
  <c r="AL342" i="4"/>
  <c r="AM342" i="4"/>
  <c r="AN342" i="4"/>
  <c r="AO342" i="4"/>
  <c r="AP342" i="4"/>
  <c r="AQ342" i="4"/>
  <c r="AR342" i="4"/>
  <c r="AS342" i="4"/>
  <c r="AT342" i="4"/>
  <c r="AU342" i="4"/>
  <c r="AV342" i="4"/>
  <c r="AW342" i="4"/>
  <c r="AX342" i="4"/>
  <c r="AY342" i="4"/>
  <c r="AZ342" i="4"/>
  <c r="BA342" i="4"/>
  <c r="BB342" i="4"/>
  <c r="BC342" i="4"/>
  <c r="BD342" i="4"/>
  <c r="BE342" i="4"/>
  <c r="BF342" i="4"/>
  <c r="BG342" i="4"/>
  <c r="BH342" i="4"/>
  <c r="BI342" i="4"/>
  <c r="BJ342" i="4"/>
  <c r="BK342" i="4"/>
  <c r="BL342" i="4"/>
  <c r="BM342" i="4"/>
  <c r="BN342" i="4"/>
  <c r="BO342" i="4"/>
  <c r="BP342" i="4"/>
  <c r="BQ342" i="4"/>
  <c r="BR342" i="4"/>
  <c r="BS342" i="4"/>
  <c r="BT342" i="4"/>
  <c r="BU342" i="4"/>
  <c r="BV342" i="4"/>
  <c r="BW342" i="4"/>
  <c r="BX342" i="4"/>
  <c r="BY342" i="4"/>
  <c r="BZ342" i="4"/>
  <c r="CA342" i="4"/>
  <c r="CB342" i="4"/>
  <c r="CC342" i="4"/>
  <c r="CD342" i="4"/>
  <c r="CE342" i="4"/>
  <c r="CF342" i="4"/>
  <c r="CG342" i="4"/>
  <c r="CH342" i="4"/>
  <c r="CI342" i="4"/>
  <c r="CJ342" i="4"/>
  <c r="CK342" i="4"/>
  <c r="CL342" i="4"/>
  <c r="CM342" i="4"/>
  <c r="CN342" i="4"/>
  <c r="CO342" i="4"/>
  <c r="CP342" i="4"/>
  <c r="CQ342" i="4"/>
  <c r="CR342" i="4"/>
  <c r="CS342" i="4"/>
  <c r="CT342" i="4"/>
  <c r="CU342" i="4"/>
  <c r="CV342" i="4"/>
  <c r="CW342" i="4"/>
  <c r="CX342" i="4"/>
  <c r="CY342" i="4"/>
  <c r="CZ342" i="4"/>
  <c r="DA342" i="4"/>
  <c r="DB342" i="4"/>
  <c r="DC342" i="4"/>
  <c r="DD342" i="4"/>
  <c r="DE342" i="4"/>
  <c r="DF342" i="4"/>
  <c r="DG342" i="4"/>
  <c r="DH342" i="4"/>
  <c r="DI342" i="4"/>
  <c r="DJ342" i="4"/>
  <c r="DK342" i="4"/>
  <c r="DL342" i="4"/>
  <c r="DM342" i="4"/>
  <c r="DN342" i="4"/>
  <c r="DO342" i="4"/>
  <c r="DP342" i="4"/>
  <c r="DQ342" i="4"/>
  <c r="DR342" i="4"/>
  <c r="DS342" i="4"/>
  <c r="DT342" i="4"/>
  <c r="DU342" i="4"/>
  <c r="DV342" i="4"/>
  <c r="DW342" i="4"/>
  <c r="DX342" i="4"/>
  <c r="DY342" i="4"/>
  <c r="I343" i="4"/>
  <c r="J343" i="4"/>
  <c r="K343" i="4"/>
  <c r="L343" i="4"/>
  <c r="M343" i="4"/>
  <c r="N343" i="4"/>
  <c r="O343" i="4"/>
  <c r="P343" i="4"/>
  <c r="Q343" i="4"/>
  <c r="R343" i="4"/>
  <c r="S343" i="4"/>
  <c r="T343" i="4"/>
  <c r="U343" i="4"/>
  <c r="V343" i="4"/>
  <c r="W343" i="4"/>
  <c r="X343" i="4"/>
  <c r="Y343" i="4"/>
  <c r="Z343" i="4"/>
  <c r="AA343" i="4"/>
  <c r="AB343" i="4"/>
  <c r="AC343" i="4"/>
  <c r="AD343" i="4"/>
  <c r="AE343" i="4"/>
  <c r="AF343" i="4"/>
  <c r="AG343" i="4"/>
  <c r="AH343" i="4"/>
  <c r="AI343" i="4"/>
  <c r="AJ343" i="4"/>
  <c r="AK343" i="4"/>
  <c r="AL343" i="4"/>
  <c r="AM343" i="4"/>
  <c r="AN343" i="4"/>
  <c r="AO343" i="4"/>
  <c r="AP343" i="4"/>
  <c r="AQ343" i="4"/>
  <c r="AR343" i="4"/>
  <c r="AS343" i="4"/>
  <c r="AT343" i="4"/>
  <c r="AU343" i="4"/>
  <c r="AV343" i="4"/>
  <c r="AW343" i="4"/>
  <c r="AX343" i="4"/>
  <c r="AY343" i="4"/>
  <c r="AZ343" i="4"/>
  <c r="BA343" i="4"/>
  <c r="BB343" i="4"/>
  <c r="BC343" i="4"/>
  <c r="BD343" i="4"/>
  <c r="BE343" i="4"/>
  <c r="BF343" i="4"/>
  <c r="BG343" i="4"/>
  <c r="BH343" i="4"/>
  <c r="BI343" i="4"/>
  <c r="BJ343" i="4"/>
  <c r="BK343" i="4"/>
  <c r="BL343" i="4"/>
  <c r="BM343" i="4"/>
  <c r="BN343" i="4"/>
  <c r="BO343" i="4"/>
  <c r="BP343" i="4"/>
  <c r="BQ343" i="4"/>
  <c r="BR343" i="4"/>
  <c r="BS343" i="4"/>
  <c r="BT343" i="4"/>
  <c r="BU343" i="4"/>
  <c r="BV343" i="4"/>
  <c r="BW343" i="4"/>
  <c r="BX343" i="4"/>
  <c r="BY343" i="4"/>
  <c r="BZ343" i="4"/>
  <c r="CA343" i="4"/>
  <c r="CB343" i="4"/>
  <c r="CC343" i="4"/>
  <c r="CD343" i="4"/>
  <c r="CE343" i="4"/>
  <c r="CF343" i="4"/>
  <c r="CG343" i="4"/>
  <c r="CH343" i="4"/>
  <c r="CI343" i="4"/>
  <c r="CJ343" i="4"/>
  <c r="CK343" i="4"/>
  <c r="CL343" i="4"/>
  <c r="CM343" i="4"/>
  <c r="CN343" i="4"/>
  <c r="CO343" i="4"/>
  <c r="CP343" i="4"/>
  <c r="CQ343" i="4"/>
  <c r="CR343" i="4"/>
  <c r="CS343" i="4"/>
  <c r="CT343" i="4"/>
  <c r="CU343" i="4"/>
  <c r="CV343" i="4"/>
  <c r="CW343" i="4"/>
  <c r="CX343" i="4"/>
  <c r="CY343" i="4"/>
  <c r="CZ343" i="4"/>
  <c r="DA343" i="4"/>
  <c r="DB343" i="4"/>
  <c r="DC343" i="4"/>
  <c r="DD343" i="4"/>
  <c r="DE343" i="4"/>
  <c r="DF343" i="4"/>
  <c r="DG343" i="4"/>
  <c r="DH343" i="4"/>
  <c r="DI343" i="4"/>
  <c r="DJ343" i="4"/>
  <c r="DK343" i="4"/>
  <c r="DL343" i="4"/>
  <c r="DM343" i="4"/>
  <c r="DN343" i="4"/>
  <c r="DO343" i="4"/>
  <c r="DP343" i="4"/>
  <c r="DQ343" i="4"/>
  <c r="DR343" i="4"/>
  <c r="DS343" i="4"/>
  <c r="DT343" i="4"/>
  <c r="DU343" i="4"/>
  <c r="DV343" i="4"/>
  <c r="DW343" i="4"/>
  <c r="DX343" i="4"/>
  <c r="DY343" i="4"/>
  <c r="I344" i="4"/>
  <c r="J344" i="4"/>
  <c r="K344" i="4"/>
  <c r="L344" i="4"/>
  <c r="M344" i="4"/>
  <c r="N344" i="4"/>
  <c r="O344" i="4"/>
  <c r="P344" i="4"/>
  <c r="Q344" i="4"/>
  <c r="R344" i="4"/>
  <c r="S344" i="4"/>
  <c r="T344" i="4"/>
  <c r="U344" i="4"/>
  <c r="V344" i="4"/>
  <c r="W344" i="4"/>
  <c r="X344" i="4"/>
  <c r="Y344" i="4"/>
  <c r="Z344" i="4"/>
  <c r="AA344" i="4"/>
  <c r="AB344" i="4"/>
  <c r="AC344" i="4"/>
  <c r="AD344" i="4"/>
  <c r="AE344" i="4"/>
  <c r="AF344" i="4"/>
  <c r="AG344" i="4"/>
  <c r="AH344" i="4"/>
  <c r="AI344" i="4"/>
  <c r="AJ344" i="4"/>
  <c r="AK344" i="4"/>
  <c r="AL344" i="4"/>
  <c r="AM344" i="4"/>
  <c r="AN344" i="4"/>
  <c r="AO344" i="4"/>
  <c r="AP344" i="4"/>
  <c r="AQ344" i="4"/>
  <c r="AR344" i="4"/>
  <c r="AS344" i="4"/>
  <c r="AT344" i="4"/>
  <c r="AU344" i="4"/>
  <c r="AV344" i="4"/>
  <c r="AW344" i="4"/>
  <c r="AX344" i="4"/>
  <c r="AY344" i="4"/>
  <c r="AZ344" i="4"/>
  <c r="BA344" i="4"/>
  <c r="BB344" i="4"/>
  <c r="BC344" i="4"/>
  <c r="BD344" i="4"/>
  <c r="BE344" i="4"/>
  <c r="BF344" i="4"/>
  <c r="BG344" i="4"/>
  <c r="BH344" i="4"/>
  <c r="BI344" i="4"/>
  <c r="BJ344" i="4"/>
  <c r="BK344" i="4"/>
  <c r="BL344" i="4"/>
  <c r="BM344" i="4"/>
  <c r="BN344" i="4"/>
  <c r="BO344" i="4"/>
  <c r="BP344" i="4"/>
  <c r="BQ344" i="4"/>
  <c r="BR344" i="4"/>
  <c r="BS344" i="4"/>
  <c r="BT344" i="4"/>
  <c r="BU344" i="4"/>
  <c r="BV344" i="4"/>
  <c r="BW344" i="4"/>
  <c r="BX344" i="4"/>
  <c r="BY344" i="4"/>
  <c r="BZ344" i="4"/>
  <c r="CA344" i="4"/>
  <c r="CB344" i="4"/>
  <c r="CC344" i="4"/>
  <c r="CD344" i="4"/>
  <c r="CE344" i="4"/>
  <c r="CF344" i="4"/>
  <c r="CG344" i="4"/>
  <c r="CH344" i="4"/>
  <c r="CI344" i="4"/>
  <c r="CJ344" i="4"/>
  <c r="CK344" i="4"/>
  <c r="CL344" i="4"/>
  <c r="CM344" i="4"/>
  <c r="CN344" i="4"/>
  <c r="CO344" i="4"/>
  <c r="CP344" i="4"/>
  <c r="CQ344" i="4"/>
  <c r="CR344" i="4"/>
  <c r="CS344" i="4"/>
  <c r="CT344" i="4"/>
  <c r="CU344" i="4"/>
  <c r="CV344" i="4"/>
  <c r="CW344" i="4"/>
  <c r="CX344" i="4"/>
  <c r="CY344" i="4"/>
  <c r="CZ344" i="4"/>
  <c r="DA344" i="4"/>
  <c r="DB344" i="4"/>
  <c r="DC344" i="4"/>
  <c r="DD344" i="4"/>
  <c r="DE344" i="4"/>
  <c r="DF344" i="4"/>
  <c r="DG344" i="4"/>
  <c r="DH344" i="4"/>
  <c r="DI344" i="4"/>
  <c r="DJ344" i="4"/>
  <c r="DK344" i="4"/>
  <c r="DL344" i="4"/>
  <c r="DM344" i="4"/>
  <c r="DN344" i="4"/>
  <c r="DO344" i="4"/>
  <c r="DP344" i="4"/>
  <c r="DQ344" i="4"/>
  <c r="DR344" i="4"/>
  <c r="DS344" i="4"/>
  <c r="DT344" i="4"/>
  <c r="DU344" i="4"/>
  <c r="DV344" i="4"/>
  <c r="DW344" i="4"/>
  <c r="DX344" i="4"/>
  <c r="DY344" i="4"/>
  <c r="I345" i="4"/>
  <c r="J345" i="4"/>
  <c r="K345" i="4"/>
  <c r="L345" i="4"/>
  <c r="M345" i="4"/>
  <c r="N345" i="4"/>
  <c r="O345" i="4"/>
  <c r="P345" i="4"/>
  <c r="Q345" i="4"/>
  <c r="R345" i="4"/>
  <c r="S345" i="4"/>
  <c r="T345" i="4"/>
  <c r="U345" i="4"/>
  <c r="V345" i="4"/>
  <c r="W345" i="4"/>
  <c r="X345" i="4"/>
  <c r="Y345" i="4"/>
  <c r="Z345" i="4"/>
  <c r="AA345" i="4"/>
  <c r="AB345" i="4"/>
  <c r="AC345" i="4"/>
  <c r="AD345" i="4"/>
  <c r="AE345" i="4"/>
  <c r="AF345" i="4"/>
  <c r="AG345" i="4"/>
  <c r="AH345" i="4"/>
  <c r="AI345" i="4"/>
  <c r="AJ345" i="4"/>
  <c r="AK345" i="4"/>
  <c r="AL345" i="4"/>
  <c r="AM345" i="4"/>
  <c r="AN345" i="4"/>
  <c r="AO345" i="4"/>
  <c r="AP345" i="4"/>
  <c r="AQ345" i="4"/>
  <c r="AR345" i="4"/>
  <c r="AS345" i="4"/>
  <c r="AT345" i="4"/>
  <c r="AU345" i="4"/>
  <c r="AV345" i="4"/>
  <c r="AW345" i="4"/>
  <c r="AX345" i="4"/>
  <c r="AY345" i="4"/>
  <c r="AZ345" i="4"/>
  <c r="BA345" i="4"/>
  <c r="BB345" i="4"/>
  <c r="BC345" i="4"/>
  <c r="BD345" i="4"/>
  <c r="BE345" i="4"/>
  <c r="BF345" i="4"/>
  <c r="BG345" i="4"/>
  <c r="BH345" i="4"/>
  <c r="BI345" i="4"/>
  <c r="BJ345" i="4"/>
  <c r="BK345" i="4"/>
  <c r="BL345" i="4"/>
  <c r="BM345" i="4"/>
  <c r="BN345" i="4"/>
  <c r="BO345" i="4"/>
  <c r="BP345" i="4"/>
  <c r="BQ345" i="4"/>
  <c r="BR345" i="4"/>
  <c r="BS345" i="4"/>
  <c r="BT345" i="4"/>
  <c r="BU345" i="4"/>
  <c r="BV345" i="4"/>
  <c r="BW345" i="4"/>
  <c r="BX345" i="4"/>
  <c r="BY345" i="4"/>
  <c r="BZ345" i="4"/>
  <c r="CA345" i="4"/>
  <c r="CB345" i="4"/>
  <c r="CC345" i="4"/>
  <c r="CD345" i="4"/>
  <c r="CE345" i="4"/>
  <c r="CF345" i="4"/>
  <c r="CG345" i="4"/>
  <c r="CH345" i="4"/>
  <c r="CI345" i="4"/>
  <c r="CJ345" i="4"/>
  <c r="CK345" i="4"/>
  <c r="CL345" i="4"/>
  <c r="CM345" i="4"/>
  <c r="CN345" i="4"/>
  <c r="CO345" i="4"/>
  <c r="CP345" i="4"/>
  <c r="CQ345" i="4"/>
  <c r="CR345" i="4"/>
  <c r="CS345" i="4"/>
  <c r="CT345" i="4"/>
  <c r="CU345" i="4"/>
  <c r="CV345" i="4"/>
  <c r="CW345" i="4"/>
  <c r="CX345" i="4"/>
  <c r="CY345" i="4"/>
  <c r="CZ345" i="4"/>
  <c r="DA345" i="4"/>
  <c r="DB345" i="4"/>
  <c r="DC345" i="4"/>
  <c r="DD345" i="4"/>
  <c r="DE345" i="4"/>
  <c r="DF345" i="4"/>
  <c r="DG345" i="4"/>
  <c r="DH345" i="4"/>
  <c r="DI345" i="4"/>
  <c r="DJ345" i="4"/>
  <c r="DK345" i="4"/>
  <c r="DL345" i="4"/>
  <c r="DM345" i="4"/>
  <c r="DN345" i="4"/>
  <c r="DO345" i="4"/>
  <c r="DP345" i="4"/>
  <c r="DQ345" i="4"/>
  <c r="DR345" i="4"/>
  <c r="DS345" i="4"/>
  <c r="DT345" i="4"/>
  <c r="DU345" i="4"/>
  <c r="DV345" i="4"/>
  <c r="DW345" i="4"/>
  <c r="DX345" i="4"/>
  <c r="DY345" i="4"/>
  <c r="I346" i="4"/>
  <c r="J346" i="4"/>
  <c r="K346" i="4"/>
  <c r="L346" i="4"/>
  <c r="M346" i="4"/>
  <c r="N346" i="4"/>
  <c r="O346" i="4"/>
  <c r="P346" i="4"/>
  <c r="Q346" i="4"/>
  <c r="R346" i="4"/>
  <c r="S346" i="4"/>
  <c r="T346" i="4"/>
  <c r="U346" i="4"/>
  <c r="V346" i="4"/>
  <c r="W346" i="4"/>
  <c r="X346" i="4"/>
  <c r="Y346" i="4"/>
  <c r="Z346" i="4"/>
  <c r="AA346" i="4"/>
  <c r="AB346" i="4"/>
  <c r="AC346" i="4"/>
  <c r="AD346" i="4"/>
  <c r="AE346" i="4"/>
  <c r="AF346" i="4"/>
  <c r="AG346" i="4"/>
  <c r="AH346" i="4"/>
  <c r="AI346" i="4"/>
  <c r="AJ346" i="4"/>
  <c r="AK346" i="4"/>
  <c r="AL346" i="4"/>
  <c r="AM346" i="4"/>
  <c r="AN346" i="4"/>
  <c r="AO346" i="4"/>
  <c r="AP346" i="4"/>
  <c r="AQ346" i="4"/>
  <c r="AR346" i="4"/>
  <c r="AS346" i="4"/>
  <c r="AT346" i="4"/>
  <c r="AU346" i="4"/>
  <c r="AV346" i="4"/>
  <c r="AW346" i="4"/>
  <c r="AX346" i="4"/>
  <c r="AY346" i="4"/>
  <c r="AZ346" i="4"/>
  <c r="BA346" i="4"/>
  <c r="BB346" i="4"/>
  <c r="BC346" i="4"/>
  <c r="BD346" i="4"/>
  <c r="BE346" i="4"/>
  <c r="BF346" i="4"/>
  <c r="BG346" i="4"/>
  <c r="BH346" i="4"/>
  <c r="BI346" i="4"/>
  <c r="BJ346" i="4"/>
  <c r="BK346" i="4"/>
  <c r="BL346" i="4"/>
  <c r="BM346" i="4"/>
  <c r="BN346" i="4"/>
  <c r="BO346" i="4"/>
  <c r="BP346" i="4"/>
  <c r="BQ346" i="4"/>
  <c r="BR346" i="4"/>
  <c r="BS346" i="4"/>
  <c r="BT346" i="4"/>
  <c r="BU346" i="4"/>
  <c r="BV346" i="4"/>
  <c r="BW346" i="4"/>
  <c r="BX346" i="4"/>
  <c r="BY346" i="4"/>
  <c r="BZ346" i="4"/>
  <c r="CA346" i="4"/>
  <c r="CB346" i="4"/>
  <c r="CC346" i="4"/>
  <c r="CD346" i="4"/>
  <c r="CE346" i="4"/>
  <c r="CF346" i="4"/>
  <c r="CG346" i="4"/>
  <c r="CH346" i="4"/>
  <c r="CI346" i="4"/>
  <c r="CJ346" i="4"/>
  <c r="CK346" i="4"/>
  <c r="CL346" i="4"/>
  <c r="CM346" i="4"/>
  <c r="CN346" i="4"/>
  <c r="CO346" i="4"/>
  <c r="CP346" i="4"/>
  <c r="CQ346" i="4"/>
  <c r="CR346" i="4"/>
  <c r="CS346" i="4"/>
  <c r="CT346" i="4"/>
  <c r="CU346" i="4"/>
  <c r="CV346" i="4"/>
  <c r="CW346" i="4"/>
  <c r="CX346" i="4"/>
  <c r="CY346" i="4"/>
  <c r="CZ346" i="4"/>
  <c r="DA346" i="4"/>
  <c r="DB346" i="4"/>
  <c r="DC346" i="4"/>
  <c r="DD346" i="4"/>
  <c r="DE346" i="4"/>
  <c r="DF346" i="4"/>
  <c r="DG346" i="4"/>
  <c r="DH346" i="4"/>
  <c r="DI346" i="4"/>
  <c r="DJ346" i="4"/>
  <c r="DK346" i="4"/>
  <c r="DL346" i="4"/>
  <c r="DM346" i="4"/>
  <c r="DN346" i="4"/>
  <c r="DO346" i="4"/>
  <c r="DP346" i="4"/>
  <c r="DQ346" i="4"/>
  <c r="DR346" i="4"/>
  <c r="DS346" i="4"/>
  <c r="DT346" i="4"/>
  <c r="DU346" i="4"/>
  <c r="DV346" i="4"/>
  <c r="DW346" i="4"/>
  <c r="DX346" i="4"/>
  <c r="DY346" i="4"/>
  <c r="I347" i="4"/>
  <c r="J347" i="4"/>
  <c r="K347" i="4"/>
  <c r="L347" i="4"/>
  <c r="M347" i="4"/>
  <c r="N347" i="4"/>
  <c r="O347" i="4"/>
  <c r="P347" i="4"/>
  <c r="Q347" i="4"/>
  <c r="R347" i="4"/>
  <c r="S347" i="4"/>
  <c r="T347" i="4"/>
  <c r="U347" i="4"/>
  <c r="V347" i="4"/>
  <c r="W347" i="4"/>
  <c r="X347" i="4"/>
  <c r="Y347" i="4"/>
  <c r="Z347" i="4"/>
  <c r="AA347" i="4"/>
  <c r="AB347" i="4"/>
  <c r="AC347" i="4"/>
  <c r="AD347" i="4"/>
  <c r="AE347" i="4"/>
  <c r="AF347" i="4"/>
  <c r="AG347" i="4"/>
  <c r="AH347" i="4"/>
  <c r="AI347" i="4"/>
  <c r="AJ347" i="4"/>
  <c r="AK347" i="4"/>
  <c r="AL347" i="4"/>
  <c r="AM347" i="4"/>
  <c r="AN347" i="4"/>
  <c r="AO347" i="4"/>
  <c r="AP347" i="4"/>
  <c r="AQ347" i="4"/>
  <c r="AR347" i="4"/>
  <c r="AS347" i="4"/>
  <c r="AT347" i="4"/>
  <c r="AU347" i="4"/>
  <c r="AV347" i="4"/>
  <c r="AW347" i="4"/>
  <c r="AX347" i="4"/>
  <c r="AY347" i="4"/>
  <c r="AZ347" i="4"/>
  <c r="BA347" i="4"/>
  <c r="BB347" i="4"/>
  <c r="BC347" i="4"/>
  <c r="BD347" i="4"/>
  <c r="BE347" i="4"/>
  <c r="BF347" i="4"/>
  <c r="BG347" i="4"/>
  <c r="BH347" i="4"/>
  <c r="BI347" i="4"/>
  <c r="BJ347" i="4"/>
  <c r="BK347" i="4"/>
  <c r="BL347" i="4"/>
  <c r="BM347" i="4"/>
  <c r="BN347" i="4"/>
  <c r="BO347" i="4"/>
  <c r="BP347" i="4"/>
  <c r="BQ347" i="4"/>
  <c r="BR347" i="4"/>
  <c r="BS347" i="4"/>
  <c r="BT347" i="4"/>
  <c r="BU347" i="4"/>
  <c r="BV347" i="4"/>
  <c r="BW347" i="4"/>
  <c r="BX347" i="4"/>
  <c r="BY347" i="4"/>
  <c r="BZ347" i="4"/>
  <c r="CA347" i="4"/>
  <c r="CB347" i="4"/>
  <c r="CC347" i="4"/>
  <c r="CD347" i="4"/>
  <c r="CE347" i="4"/>
  <c r="CF347" i="4"/>
  <c r="CG347" i="4"/>
  <c r="CH347" i="4"/>
  <c r="CI347" i="4"/>
  <c r="CJ347" i="4"/>
  <c r="CK347" i="4"/>
  <c r="CL347" i="4"/>
  <c r="CM347" i="4"/>
  <c r="CN347" i="4"/>
  <c r="CO347" i="4"/>
  <c r="CP347" i="4"/>
  <c r="CQ347" i="4"/>
  <c r="CR347" i="4"/>
  <c r="CS347" i="4"/>
  <c r="CT347" i="4"/>
  <c r="CU347" i="4"/>
  <c r="CV347" i="4"/>
  <c r="CW347" i="4"/>
  <c r="CX347" i="4"/>
  <c r="CY347" i="4"/>
  <c r="CZ347" i="4"/>
  <c r="DA347" i="4"/>
  <c r="DB347" i="4"/>
  <c r="DC347" i="4"/>
  <c r="DD347" i="4"/>
  <c r="DE347" i="4"/>
  <c r="DF347" i="4"/>
  <c r="DG347" i="4"/>
  <c r="DH347" i="4"/>
  <c r="DI347" i="4"/>
  <c r="DJ347" i="4"/>
  <c r="DK347" i="4"/>
  <c r="DL347" i="4"/>
  <c r="DM347" i="4"/>
  <c r="DN347" i="4"/>
  <c r="DO347" i="4"/>
  <c r="DP347" i="4"/>
  <c r="DQ347" i="4"/>
  <c r="DR347" i="4"/>
  <c r="DS347" i="4"/>
  <c r="DT347" i="4"/>
  <c r="DU347" i="4"/>
  <c r="DV347" i="4"/>
  <c r="DW347" i="4"/>
  <c r="DX347" i="4"/>
  <c r="DY347" i="4"/>
  <c r="I348" i="4"/>
  <c r="J348" i="4"/>
  <c r="K348" i="4"/>
  <c r="L348" i="4"/>
  <c r="M348" i="4"/>
  <c r="N348" i="4"/>
  <c r="O348" i="4"/>
  <c r="P348" i="4"/>
  <c r="Q348" i="4"/>
  <c r="R348" i="4"/>
  <c r="S348" i="4"/>
  <c r="T348" i="4"/>
  <c r="U348" i="4"/>
  <c r="V348" i="4"/>
  <c r="W348" i="4"/>
  <c r="X348" i="4"/>
  <c r="Y348" i="4"/>
  <c r="Z348" i="4"/>
  <c r="AA348" i="4"/>
  <c r="AB348" i="4"/>
  <c r="AC348" i="4"/>
  <c r="AD348" i="4"/>
  <c r="AE348" i="4"/>
  <c r="AF348" i="4"/>
  <c r="AG348" i="4"/>
  <c r="AH348" i="4"/>
  <c r="AI348" i="4"/>
  <c r="AJ348" i="4"/>
  <c r="AK348" i="4"/>
  <c r="AL348" i="4"/>
  <c r="AM348" i="4"/>
  <c r="AN348" i="4"/>
  <c r="AO348" i="4"/>
  <c r="AP348" i="4"/>
  <c r="AQ348" i="4"/>
  <c r="AR348" i="4"/>
  <c r="AS348" i="4"/>
  <c r="AT348" i="4"/>
  <c r="AU348" i="4"/>
  <c r="AV348" i="4"/>
  <c r="AW348" i="4"/>
  <c r="AX348" i="4"/>
  <c r="AY348" i="4"/>
  <c r="AZ348" i="4"/>
  <c r="BA348" i="4"/>
  <c r="BB348" i="4"/>
  <c r="BC348" i="4"/>
  <c r="BD348" i="4"/>
  <c r="BE348" i="4"/>
  <c r="BF348" i="4"/>
  <c r="BG348" i="4"/>
  <c r="BH348" i="4"/>
  <c r="BI348" i="4"/>
  <c r="BJ348" i="4"/>
  <c r="BK348" i="4"/>
  <c r="BL348" i="4"/>
  <c r="BM348" i="4"/>
  <c r="BN348" i="4"/>
  <c r="BO348" i="4"/>
  <c r="BP348" i="4"/>
  <c r="BQ348" i="4"/>
  <c r="BR348" i="4"/>
  <c r="BS348" i="4"/>
  <c r="BT348" i="4"/>
  <c r="BU348" i="4"/>
  <c r="BV348" i="4"/>
  <c r="BW348" i="4"/>
  <c r="BX348" i="4"/>
  <c r="BY348" i="4"/>
  <c r="BZ348" i="4"/>
  <c r="CA348" i="4"/>
  <c r="CB348" i="4"/>
  <c r="CC348" i="4"/>
  <c r="CD348" i="4"/>
  <c r="CE348" i="4"/>
  <c r="CF348" i="4"/>
  <c r="CG348" i="4"/>
  <c r="CH348" i="4"/>
  <c r="CI348" i="4"/>
  <c r="CJ348" i="4"/>
  <c r="CK348" i="4"/>
  <c r="CL348" i="4"/>
  <c r="CM348" i="4"/>
  <c r="CN348" i="4"/>
  <c r="CO348" i="4"/>
  <c r="CP348" i="4"/>
  <c r="CQ348" i="4"/>
  <c r="CR348" i="4"/>
  <c r="CS348" i="4"/>
  <c r="CT348" i="4"/>
  <c r="CU348" i="4"/>
  <c r="CV348" i="4"/>
  <c r="CW348" i="4"/>
  <c r="CX348" i="4"/>
  <c r="CY348" i="4"/>
  <c r="CZ348" i="4"/>
  <c r="DA348" i="4"/>
  <c r="DB348" i="4"/>
  <c r="DC348" i="4"/>
  <c r="DD348" i="4"/>
  <c r="DE348" i="4"/>
  <c r="DF348" i="4"/>
  <c r="DG348" i="4"/>
  <c r="DH348" i="4"/>
  <c r="DI348" i="4"/>
  <c r="DJ348" i="4"/>
  <c r="DK348" i="4"/>
  <c r="DL348" i="4"/>
  <c r="DM348" i="4"/>
  <c r="DN348" i="4"/>
  <c r="DO348" i="4"/>
  <c r="DP348" i="4"/>
  <c r="DQ348" i="4"/>
  <c r="DR348" i="4"/>
  <c r="DS348" i="4"/>
  <c r="DT348" i="4"/>
  <c r="DU348" i="4"/>
  <c r="DV348" i="4"/>
  <c r="DW348" i="4"/>
  <c r="DX348" i="4"/>
  <c r="DY348" i="4"/>
  <c r="I349" i="4"/>
  <c r="J349" i="4"/>
  <c r="K349" i="4"/>
  <c r="L349" i="4"/>
  <c r="M349" i="4"/>
  <c r="N349" i="4"/>
  <c r="O349" i="4"/>
  <c r="P349" i="4"/>
  <c r="Q349" i="4"/>
  <c r="R349" i="4"/>
  <c r="S349" i="4"/>
  <c r="T349" i="4"/>
  <c r="U349" i="4"/>
  <c r="V349" i="4"/>
  <c r="W349" i="4"/>
  <c r="X349" i="4"/>
  <c r="Y349" i="4"/>
  <c r="Z349" i="4"/>
  <c r="AA349" i="4"/>
  <c r="AB349" i="4"/>
  <c r="AC349" i="4"/>
  <c r="AD349" i="4"/>
  <c r="AE349" i="4"/>
  <c r="AF349" i="4"/>
  <c r="AG349" i="4"/>
  <c r="AH349" i="4"/>
  <c r="AI349" i="4"/>
  <c r="AJ349" i="4"/>
  <c r="AK349" i="4"/>
  <c r="AL349" i="4"/>
  <c r="AM349" i="4"/>
  <c r="AN349" i="4"/>
  <c r="AO349" i="4"/>
  <c r="AP349" i="4"/>
  <c r="AQ349" i="4"/>
  <c r="AR349" i="4"/>
  <c r="AS349" i="4"/>
  <c r="AT349" i="4"/>
  <c r="AU349" i="4"/>
  <c r="AV349" i="4"/>
  <c r="AW349" i="4"/>
  <c r="AX349" i="4"/>
  <c r="AY349" i="4"/>
  <c r="AZ349" i="4"/>
  <c r="BA349" i="4"/>
  <c r="BB349" i="4"/>
  <c r="BC349" i="4"/>
  <c r="BD349" i="4"/>
  <c r="BE349" i="4"/>
  <c r="BF349" i="4"/>
  <c r="BG349" i="4"/>
  <c r="BH349" i="4"/>
  <c r="BI349" i="4"/>
  <c r="BJ349" i="4"/>
  <c r="BK349" i="4"/>
  <c r="BL349" i="4"/>
  <c r="BM349" i="4"/>
  <c r="BN349" i="4"/>
  <c r="BO349" i="4"/>
  <c r="BP349" i="4"/>
  <c r="BQ349" i="4"/>
  <c r="BR349" i="4"/>
  <c r="BS349" i="4"/>
  <c r="BT349" i="4"/>
  <c r="BU349" i="4"/>
  <c r="BV349" i="4"/>
  <c r="BW349" i="4"/>
  <c r="BX349" i="4"/>
  <c r="BY349" i="4"/>
  <c r="BZ349" i="4"/>
  <c r="CA349" i="4"/>
  <c r="CB349" i="4"/>
  <c r="CC349" i="4"/>
  <c r="CD349" i="4"/>
  <c r="CE349" i="4"/>
  <c r="CF349" i="4"/>
  <c r="CG349" i="4"/>
  <c r="CH349" i="4"/>
  <c r="CI349" i="4"/>
  <c r="CJ349" i="4"/>
  <c r="CK349" i="4"/>
  <c r="CL349" i="4"/>
  <c r="CM349" i="4"/>
  <c r="CN349" i="4"/>
  <c r="CO349" i="4"/>
  <c r="CP349" i="4"/>
  <c r="CQ349" i="4"/>
  <c r="CR349" i="4"/>
  <c r="CS349" i="4"/>
  <c r="CT349" i="4"/>
  <c r="CU349" i="4"/>
  <c r="CV349" i="4"/>
  <c r="CW349" i="4"/>
  <c r="CX349" i="4"/>
  <c r="CY349" i="4"/>
  <c r="CZ349" i="4"/>
  <c r="DA349" i="4"/>
  <c r="DB349" i="4"/>
  <c r="DC349" i="4"/>
  <c r="DD349" i="4"/>
  <c r="DE349" i="4"/>
  <c r="DF349" i="4"/>
  <c r="DG349" i="4"/>
  <c r="DH349" i="4"/>
  <c r="DI349" i="4"/>
  <c r="DJ349" i="4"/>
  <c r="DK349" i="4"/>
  <c r="DL349" i="4"/>
  <c r="DM349" i="4"/>
  <c r="DN349" i="4"/>
  <c r="DO349" i="4"/>
  <c r="DP349" i="4"/>
  <c r="DQ349" i="4"/>
  <c r="DR349" i="4"/>
  <c r="DS349" i="4"/>
  <c r="DT349" i="4"/>
  <c r="DU349" i="4"/>
  <c r="DV349" i="4"/>
  <c r="DW349" i="4"/>
  <c r="DX349" i="4"/>
  <c r="DY349" i="4"/>
  <c r="I350" i="4"/>
  <c r="J350" i="4"/>
  <c r="K350" i="4"/>
  <c r="L350" i="4"/>
  <c r="M350" i="4"/>
  <c r="N350" i="4"/>
  <c r="O350" i="4"/>
  <c r="P350" i="4"/>
  <c r="Q350" i="4"/>
  <c r="R350" i="4"/>
  <c r="S350" i="4"/>
  <c r="T350" i="4"/>
  <c r="U350" i="4"/>
  <c r="V350" i="4"/>
  <c r="W350" i="4"/>
  <c r="X350" i="4"/>
  <c r="Y350" i="4"/>
  <c r="Z350" i="4"/>
  <c r="AA350" i="4"/>
  <c r="AB350" i="4"/>
  <c r="AC350" i="4"/>
  <c r="AD350" i="4"/>
  <c r="AE350" i="4"/>
  <c r="AF350" i="4"/>
  <c r="AG350" i="4"/>
  <c r="AH350" i="4"/>
  <c r="AI350" i="4"/>
  <c r="AJ350" i="4"/>
  <c r="AK350" i="4"/>
  <c r="AL350" i="4"/>
  <c r="AM350" i="4"/>
  <c r="AN350" i="4"/>
  <c r="AO350" i="4"/>
  <c r="AP350" i="4"/>
  <c r="AQ350" i="4"/>
  <c r="AR350" i="4"/>
  <c r="AS350" i="4"/>
  <c r="AT350" i="4"/>
  <c r="AU350" i="4"/>
  <c r="AV350" i="4"/>
  <c r="AW350" i="4"/>
  <c r="AX350" i="4"/>
  <c r="AY350" i="4"/>
  <c r="AZ350" i="4"/>
  <c r="BA350" i="4"/>
  <c r="BB350" i="4"/>
  <c r="BC350" i="4"/>
  <c r="BD350" i="4"/>
  <c r="BE350" i="4"/>
  <c r="BF350" i="4"/>
  <c r="BG350" i="4"/>
  <c r="BH350" i="4"/>
  <c r="BI350" i="4"/>
  <c r="BJ350" i="4"/>
  <c r="BK350" i="4"/>
  <c r="BL350" i="4"/>
  <c r="BM350" i="4"/>
  <c r="BN350" i="4"/>
  <c r="BO350" i="4"/>
  <c r="BP350" i="4"/>
  <c r="BQ350" i="4"/>
  <c r="BR350" i="4"/>
  <c r="BS350" i="4"/>
  <c r="BT350" i="4"/>
  <c r="BU350" i="4"/>
  <c r="BV350" i="4"/>
  <c r="BW350" i="4"/>
  <c r="BX350" i="4"/>
  <c r="BY350" i="4"/>
  <c r="BZ350" i="4"/>
  <c r="CA350" i="4"/>
  <c r="CB350" i="4"/>
  <c r="CC350" i="4"/>
  <c r="CD350" i="4"/>
  <c r="CE350" i="4"/>
  <c r="CF350" i="4"/>
  <c r="CG350" i="4"/>
  <c r="CH350" i="4"/>
  <c r="CI350" i="4"/>
  <c r="CJ350" i="4"/>
  <c r="CK350" i="4"/>
  <c r="CL350" i="4"/>
  <c r="CM350" i="4"/>
  <c r="CN350" i="4"/>
  <c r="CO350" i="4"/>
  <c r="CP350" i="4"/>
  <c r="CQ350" i="4"/>
  <c r="CR350" i="4"/>
  <c r="CS350" i="4"/>
  <c r="CT350" i="4"/>
  <c r="CU350" i="4"/>
  <c r="CV350" i="4"/>
  <c r="CW350" i="4"/>
  <c r="CX350" i="4"/>
  <c r="CY350" i="4"/>
  <c r="CZ350" i="4"/>
  <c r="DA350" i="4"/>
  <c r="DB350" i="4"/>
  <c r="DC350" i="4"/>
  <c r="DD350" i="4"/>
  <c r="DE350" i="4"/>
  <c r="DF350" i="4"/>
  <c r="DG350" i="4"/>
  <c r="DH350" i="4"/>
  <c r="DI350" i="4"/>
  <c r="DJ350" i="4"/>
  <c r="DK350" i="4"/>
  <c r="DL350" i="4"/>
  <c r="DM350" i="4"/>
  <c r="DN350" i="4"/>
  <c r="DO350" i="4"/>
  <c r="DP350" i="4"/>
  <c r="DQ350" i="4"/>
  <c r="DR350" i="4"/>
  <c r="DS350" i="4"/>
  <c r="DT350" i="4"/>
  <c r="DU350" i="4"/>
  <c r="DV350" i="4"/>
  <c r="DW350" i="4"/>
  <c r="DX350" i="4"/>
  <c r="DY350" i="4"/>
  <c r="I351" i="4"/>
  <c r="J351" i="4"/>
  <c r="K351" i="4"/>
  <c r="L351" i="4"/>
  <c r="M351" i="4"/>
  <c r="N351" i="4"/>
  <c r="O351" i="4"/>
  <c r="P351" i="4"/>
  <c r="Q351" i="4"/>
  <c r="R351" i="4"/>
  <c r="S351" i="4"/>
  <c r="T351" i="4"/>
  <c r="U351" i="4"/>
  <c r="V351" i="4"/>
  <c r="W351" i="4"/>
  <c r="X351" i="4"/>
  <c r="Y351" i="4"/>
  <c r="Z351" i="4"/>
  <c r="AA351" i="4"/>
  <c r="AB351" i="4"/>
  <c r="AC351" i="4"/>
  <c r="AD351" i="4"/>
  <c r="AE351" i="4"/>
  <c r="AF351" i="4"/>
  <c r="AG351" i="4"/>
  <c r="AH351" i="4"/>
  <c r="AI351" i="4"/>
  <c r="AJ351" i="4"/>
  <c r="AK351" i="4"/>
  <c r="AL351" i="4"/>
  <c r="AM351" i="4"/>
  <c r="AN351" i="4"/>
  <c r="AO351" i="4"/>
  <c r="AP351" i="4"/>
  <c r="AQ351" i="4"/>
  <c r="AR351" i="4"/>
  <c r="AS351" i="4"/>
  <c r="AT351" i="4"/>
  <c r="AU351" i="4"/>
  <c r="AV351" i="4"/>
  <c r="AW351" i="4"/>
  <c r="AX351" i="4"/>
  <c r="AY351" i="4"/>
  <c r="AZ351" i="4"/>
  <c r="BA351" i="4"/>
  <c r="BB351" i="4"/>
  <c r="BC351" i="4"/>
  <c r="BD351" i="4"/>
  <c r="BE351" i="4"/>
  <c r="BF351" i="4"/>
  <c r="BG351" i="4"/>
  <c r="BH351" i="4"/>
  <c r="BI351" i="4"/>
  <c r="BJ351" i="4"/>
  <c r="BK351" i="4"/>
  <c r="BL351" i="4"/>
  <c r="BM351" i="4"/>
  <c r="BN351" i="4"/>
  <c r="BO351" i="4"/>
  <c r="BP351" i="4"/>
  <c r="BQ351" i="4"/>
  <c r="BR351" i="4"/>
  <c r="BS351" i="4"/>
  <c r="BT351" i="4"/>
  <c r="BU351" i="4"/>
  <c r="BV351" i="4"/>
  <c r="BW351" i="4"/>
  <c r="BX351" i="4"/>
  <c r="BY351" i="4"/>
  <c r="BZ351" i="4"/>
  <c r="CA351" i="4"/>
  <c r="CB351" i="4"/>
  <c r="CC351" i="4"/>
  <c r="CD351" i="4"/>
  <c r="CE351" i="4"/>
  <c r="CF351" i="4"/>
  <c r="CG351" i="4"/>
  <c r="CH351" i="4"/>
  <c r="CI351" i="4"/>
  <c r="CJ351" i="4"/>
  <c r="CK351" i="4"/>
  <c r="CL351" i="4"/>
  <c r="CM351" i="4"/>
  <c r="CN351" i="4"/>
  <c r="CO351" i="4"/>
  <c r="CP351" i="4"/>
  <c r="CQ351" i="4"/>
  <c r="CR351" i="4"/>
  <c r="CS351" i="4"/>
  <c r="CT351" i="4"/>
  <c r="CU351" i="4"/>
  <c r="CV351" i="4"/>
  <c r="CW351" i="4"/>
  <c r="CX351" i="4"/>
  <c r="CY351" i="4"/>
  <c r="CZ351" i="4"/>
  <c r="DA351" i="4"/>
  <c r="DB351" i="4"/>
  <c r="DC351" i="4"/>
  <c r="DD351" i="4"/>
  <c r="DE351" i="4"/>
  <c r="DF351" i="4"/>
  <c r="DG351" i="4"/>
  <c r="DH351" i="4"/>
  <c r="DI351" i="4"/>
  <c r="DJ351" i="4"/>
  <c r="DK351" i="4"/>
  <c r="DL351" i="4"/>
  <c r="DM351" i="4"/>
  <c r="DN351" i="4"/>
  <c r="DO351" i="4"/>
  <c r="DP351" i="4"/>
  <c r="DQ351" i="4"/>
  <c r="DR351" i="4"/>
  <c r="DS351" i="4"/>
  <c r="DT351" i="4"/>
  <c r="DU351" i="4"/>
  <c r="DV351" i="4"/>
  <c r="DW351" i="4"/>
  <c r="DX351" i="4"/>
  <c r="DY351" i="4"/>
  <c r="I352" i="4"/>
  <c r="J352" i="4"/>
  <c r="K352" i="4"/>
  <c r="L352" i="4"/>
  <c r="M352" i="4"/>
  <c r="N352" i="4"/>
  <c r="O352" i="4"/>
  <c r="P352" i="4"/>
  <c r="Q352" i="4"/>
  <c r="R352" i="4"/>
  <c r="S352" i="4"/>
  <c r="T352" i="4"/>
  <c r="U352" i="4"/>
  <c r="V352" i="4"/>
  <c r="W352" i="4"/>
  <c r="X352" i="4"/>
  <c r="Y352" i="4"/>
  <c r="Z352" i="4"/>
  <c r="AA352" i="4"/>
  <c r="AB352" i="4"/>
  <c r="AC352" i="4"/>
  <c r="AD352" i="4"/>
  <c r="AE352" i="4"/>
  <c r="AF352" i="4"/>
  <c r="AG352" i="4"/>
  <c r="AH352" i="4"/>
  <c r="AI352" i="4"/>
  <c r="AJ352" i="4"/>
  <c r="AK352" i="4"/>
  <c r="AL352" i="4"/>
  <c r="AM352" i="4"/>
  <c r="AN352" i="4"/>
  <c r="AO352" i="4"/>
  <c r="AP352" i="4"/>
  <c r="AQ352" i="4"/>
  <c r="AR352" i="4"/>
  <c r="AS352" i="4"/>
  <c r="AT352" i="4"/>
  <c r="AU352" i="4"/>
  <c r="AV352" i="4"/>
  <c r="AW352" i="4"/>
  <c r="AX352" i="4"/>
  <c r="AY352" i="4"/>
  <c r="AZ352" i="4"/>
  <c r="BA352" i="4"/>
  <c r="BB352" i="4"/>
  <c r="BC352" i="4"/>
  <c r="BD352" i="4"/>
  <c r="BE352" i="4"/>
  <c r="BF352" i="4"/>
  <c r="BG352" i="4"/>
  <c r="BH352" i="4"/>
  <c r="BI352" i="4"/>
  <c r="BJ352" i="4"/>
  <c r="BK352" i="4"/>
  <c r="BL352" i="4"/>
  <c r="BM352" i="4"/>
  <c r="BN352" i="4"/>
  <c r="BO352" i="4"/>
  <c r="BP352" i="4"/>
  <c r="BQ352" i="4"/>
  <c r="BR352" i="4"/>
  <c r="BS352" i="4"/>
  <c r="BT352" i="4"/>
  <c r="BU352" i="4"/>
  <c r="BV352" i="4"/>
  <c r="BW352" i="4"/>
  <c r="BX352" i="4"/>
  <c r="BY352" i="4"/>
  <c r="BZ352" i="4"/>
  <c r="CA352" i="4"/>
  <c r="CB352" i="4"/>
  <c r="CC352" i="4"/>
  <c r="CD352" i="4"/>
  <c r="CE352" i="4"/>
  <c r="CF352" i="4"/>
  <c r="CG352" i="4"/>
  <c r="CH352" i="4"/>
  <c r="CI352" i="4"/>
  <c r="CJ352" i="4"/>
  <c r="CK352" i="4"/>
  <c r="CL352" i="4"/>
  <c r="CM352" i="4"/>
  <c r="CN352" i="4"/>
  <c r="CO352" i="4"/>
  <c r="CP352" i="4"/>
  <c r="CQ352" i="4"/>
  <c r="CR352" i="4"/>
  <c r="CS352" i="4"/>
  <c r="CT352" i="4"/>
  <c r="CU352" i="4"/>
  <c r="CV352" i="4"/>
  <c r="CW352" i="4"/>
  <c r="CX352" i="4"/>
  <c r="CY352" i="4"/>
  <c r="CZ352" i="4"/>
  <c r="DA352" i="4"/>
  <c r="DB352" i="4"/>
  <c r="DC352" i="4"/>
  <c r="DD352" i="4"/>
  <c r="DE352" i="4"/>
  <c r="DF352" i="4"/>
  <c r="DG352" i="4"/>
  <c r="DH352" i="4"/>
  <c r="DI352" i="4"/>
  <c r="DJ352" i="4"/>
  <c r="DK352" i="4"/>
  <c r="DL352" i="4"/>
  <c r="DM352" i="4"/>
  <c r="DN352" i="4"/>
  <c r="DO352" i="4"/>
  <c r="DP352" i="4"/>
  <c r="DQ352" i="4"/>
  <c r="DR352" i="4"/>
  <c r="DS352" i="4"/>
  <c r="DT352" i="4"/>
  <c r="DU352" i="4"/>
  <c r="DV352" i="4"/>
  <c r="DW352" i="4"/>
  <c r="DX352" i="4"/>
  <c r="DY352" i="4"/>
  <c r="I353" i="4"/>
  <c r="J353" i="4"/>
  <c r="K353" i="4"/>
  <c r="L353" i="4"/>
  <c r="M353" i="4"/>
  <c r="N353" i="4"/>
  <c r="O353" i="4"/>
  <c r="P353" i="4"/>
  <c r="Q353" i="4"/>
  <c r="R353" i="4"/>
  <c r="S353" i="4"/>
  <c r="T353" i="4"/>
  <c r="U353" i="4"/>
  <c r="V353" i="4"/>
  <c r="W353" i="4"/>
  <c r="X353" i="4"/>
  <c r="Y353" i="4"/>
  <c r="Z353" i="4"/>
  <c r="AA353" i="4"/>
  <c r="AB353" i="4"/>
  <c r="AC353" i="4"/>
  <c r="AD353" i="4"/>
  <c r="AE353" i="4"/>
  <c r="AF353" i="4"/>
  <c r="AG353" i="4"/>
  <c r="AH353" i="4"/>
  <c r="AI353" i="4"/>
  <c r="AJ353" i="4"/>
  <c r="AK353" i="4"/>
  <c r="AL353" i="4"/>
  <c r="AM353" i="4"/>
  <c r="AN353" i="4"/>
  <c r="AO353" i="4"/>
  <c r="AP353" i="4"/>
  <c r="AQ353" i="4"/>
  <c r="AR353" i="4"/>
  <c r="AS353" i="4"/>
  <c r="AT353" i="4"/>
  <c r="AU353" i="4"/>
  <c r="AV353" i="4"/>
  <c r="AW353" i="4"/>
  <c r="AX353" i="4"/>
  <c r="AY353" i="4"/>
  <c r="AZ353" i="4"/>
  <c r="BA353" i="4"/>
  <c r="BB353" i="4"/>
  <c r="BC353" i="4"/>
  <c r="BD353" i="4"/>
  <c r="BE353" i="4"/>
  <c r="BF353" i="4"/>
  <c r="BG353" i="4"/>
  <c r="BH353" i="4"/>
  <c r="BI353" i="4"/>
  <c r="BJ353" i="4"/>
  <c r="BK353" i="4"/>
  <c r="BL353" i="4"/>
  <c r="BM353" i="4"/>
  <c r="BN353" i="4"/>
  <c r="BO353" i="4"/>
  <c r="BP353" i="4"/>
  <c r="BQ353" i="4"/>
  <c r="BR353" i="4"/>
  <c r="BS353" i="4"/>
  <c r="BT353" i="4"/>
  <c r="BU353" i="4"/>
  <c r="BV353" i="4"/>
  <c r="BW353" i="4"/>
  <c r="BX353" i="4"/>
  <c r="BY353" i="4"/>
  <c r="BZ353" i="4"/>
  <c r="CA353" i="4"/>
  <c r="CB353" i="4"/>
  <c r="CC353" i="4"/>
  <c r="CD353" i="4"/>
  <c r="CE353" i="4"/>
  <c r="CF353" i="4"/>
  <c r="CG353" i="4"/>
  <c r="CH353" i="4"/>
  <c r="CI353" i="4"/>
  <c r="CJ353" i="4"/>
  <c r="CK353" i="4"/>
  <c r="CL353" i="4"/>
  <c r="CM353" i="4"/>
  <c r="CN353" i="4"/>
  <c r="CO353" i="4"/>
  <c r="CP353" i="4"/>
  <c r="CQ353" i="4"/>
  <c r="CR353" i="4"/>
  <c r="CS353" i="4"/>
  <c r="CT353" i="4"/>
  <c r="CU353" i="4"/>
  <c r="CV353" i="4"/>
  <c r="CW353" i="4"/>
  <c r="CX353" i="4"/>
  <c r="CY353" i="4"/>
  <c r="CZ353" i="4"/>
  <c r="DA353" i="4"/>
  <c r="DB353" i="4"/>
  <c r="DC353" i="4"/>
  <c r="DD353" i="4"/>
  <c r="DE353" i="4"/>
  <c r="DF353" i="4"/>
  <c r="DG353" i="4"/>
  <c r="DH353" i="4"/>
  <c r="DI353" i="4"/>
  <c r="DJ353" i="4"/>
  <c r="DK353" i="4"/>
  <c r="DL353" i="4"/>
  <c r="DM353" i="4"/>
  <c r="DN353" i="4"/>
  <c r="DO353" i="4"/>
  <c r="DP353" i="4"/>
  <c r="DQ353" i="4"/>
  <c r="DR353" i="4"/>
  <c r="DS353" i="4"/>
  <c r="DT353" i="4"/>
  <c r="DU353" i="4"/>
  <c r="DV353" i="4"/>
  <c r="DW353" i="4"/>
  <c r="DX353" i="4"/>
  <c r="DY353" i="4"/>
  <c r="I354" i="4"/>
  <c r="J354" i="4"/>
  <c r="K354" i="4"/>
  <c r="L354" i="4"/>
  <c r="M354" i="4"/>
  <c r="N354" i="4"/>
  <c r="O354" i="4"/>
  <c r="P354" i="4"/>
  <c r="Q354" i="4"/>
  <c r="R354" i="4"/>
  <c r="S354" i="4"/>
  <c r="T354" i="4"/>
  <c r="U354" i="4"/>
  <c r="V354" i="4"/>
  <c r="W354" i="4"/>
  <c r="X354" i="4"/>
  <c r="Y354" i="4"/>
  <c r="Z354" i="4"/>
  <c r="AA354" i="4"/>
  <c r="AB354" i="4"/>
  <c r="AC354" i="4"/>
  <c r="AD354" i="4"/>
  <c r="AE354" i="4"/>
  <c r="AF354" i="4"/>
  <c r="AG354" i="4"/>
  <c r="AH354" i="4"/>
  <c r="AI354" i="4"/>
  <c r="AJ354" i="4"/>
  <c r="AK354" i="4"/>
  <c r="AL354" i="4"/>
  <c r="AM354" i="4"/>
  <c r="AN354" i="4"/>
  <c r="AO354" i="4"/>
  <c r="AP354" i="4"/>
  <c r="AQ354" i="4"/>
  <c r="AR354" i="4"/>
  <c r="AS354" i="4"/>
  <c r="AT354" i="4"/>
  <c r="AU354" i="4"/>
  <c r="AV354" i="4"/>
  <c r="AW354" i="4"/>
  <c r="AX354" i="4"/>
  <c r="AY354" i="4"/>
  <c r="AZ354" i="4"/>
  <c r="BA354" i="4"/>
  <c r="BB354" i="4"/>
  <c r="BC354" i="4"/>
  <c r="BD354" i="4"/>
  <c r="BE354" i="4"/>
  <c r="BF354" i="4"/>
  <c r="BG354" i="4"/>
  <c r="BH354" i="4"/>
  <c r="BI354" i="4"/>
  <c r="BJ354" i="4"/>
  <c r="BK354" i="4"/>
  <c r="BL354" i="4"/>
  <c r="BM354" i="4"/>
  <c r="BN354" i="4"/>
  <c r="BO354" i="4"/>
  <c r="BP354" i="4"/>
  <c r="BQ354" i="4"/>
  <c r="BR354" i="4"/>
  <c r="BS354" i="4"/>
  <c r="BT354" i="4"/>
  <c r="BU354" i="4"/>
  <c r="BV354" i="4"/>
  <c r="BW354" i="4"/>
  <c r="BX354" i="4"/>
  <c r="BY354" i="4"/>
  <c r="BZ354" i="4"/>
  <c r="CA354" i="4"/>
  <c r="CB354" i="4"/>
  <c r="CC354" i="4"/>
  <c r="CD354" i="4"/>
  <c r="CE354" i="4"/>
  <c r="CF354" i="4"/>
  <c r="CG354" i="4"/>
  <c r="CH354" i="4"/>
  <c r="CI354" i="4"/>
  <c r="CJ354" i="4"/>
  <c r="CK354" i="4"/>
  <c r="CL354" i="4"/>
  <c r="CM354" i="4"/>
  <c r="CN354" i="4"/>
  <c r="CO354" i="4"/>
  <c r="CP354" i="4"/>
  <c r="CQ354" i="4"/>
  <c r="CR354" i="4"/>
  <c r="CS354" i="4"/>
  <c r="CT354" i="4"/>
  <c r="CU354" i="4"/>
  <c r="CV354" i="4"/>
  <c r="CW354" i="4"/>
  <c r="CX354" i="4"/>
  <c r="CY354" i="4"/>
  <c r="CZ354" i="4"/>
  <c r="DA354" i="4"/>
  <c r="DB354" i="4"/>
  <c r="DC354" i="4"/>
  <c r="DD354" i="4"/>
  <c r="DE354" i="4"/>
  <c r="DF354" i="4"/>
  <c r="DG354" i="4"/>
  <c r="DH354" i="4"/>
  <c r="DI354" i="4"/>
  <c r="DJ354" i="4"/>
  <c r="DK354" i="4"/>
  <c r="DL354" i="4"/>
  <c r="DM354" i="4"/>
  <c r="DN354" i="4"/>
  <c r="DO354" i="4"/>
  <c r="DP354" i="4"/>
  <c r="DQ354" i="4"/>
  <c r="DR354" i="4"/>
  <c r="DS354" i="4"/>
  <c r="DT354" i="4"/>
  <c r="DU354" i="4"/>
  <c r="DV354" i="4"/>
  <c r="DW354" i="4"/>
  <c r="DX354" i="4"/>
  <c r="DY354" i="4"/>
  <c r="I355" i="4"/>
  <c r="J355" i="4"/>
  <c r="K355" i="4"/>
  <c r="L355" i="4"/>
  <c r="M355" i="4"/>
  <c r="N355" i="4"/>
  <c r="O355" i="4"/>
  <c r="P355" i="4"/>
  <c r="Q355" i="4"/>
  <c r="R355" i="4"/>
  <c r="S355" i="4"/>
  <c r="T355" i="4"/>
  <c r="U355" i="4"/>
  <c r="V355" i="4"/>
  <c r="W355" i="4"/>
  <c r="X355" i="4"/>
  <c r="Y355" i="4"/>
  <c r="Z355" i="4"/>
  <c r="AA355" i="4"/>
  <c r="AB355" i="4"/>
  <c r="AC355" i="4"/>
  <c r="AD355" i="4"/>
  <c r="AE355" i="4"/>
  <c r="AF355" i="4"/>
  <c r="AG355" i="4"/>
  <c r="AH355" i="4"/>
  <c r="AI355" i="4"/>
  <c r="AJ355" i="4"/>
  <c r="AK355" i="4"/>
  <c r="AL355" i="4"/>
  <c r="AM355" i="4"/>
  <c r="AN355" i="4"/>
  <c r="AO355" i="4"/>
  <c r="AP355" i="4"/>
  <c r="AQ355" i="4"/>
  <c r="AR355" i="4"/>
  <c r="AS355" i="4"/>
  <c r="AT355" i="4"/>
  <c r="AU355" i="4"/>
  <c r="AV355" i="4"/>
  <c r="AW355" i="4"/>
  <c r="AX355" i="4"/>
  <c r="AY355" i="4"/>
  <c r="AZ355" i="4"/>
  <c r="BA355" i="4"/>
  <c r="BB355" i="4"/>
  <c r="BC355" i="4"/>
  <c r="BD355" i="4"/>
  <c r="BE355" i="4"/>
  <c r="BF355" i="4"/>
  <c r="BG355" i="4"/>
  <c r="BH355" i="4"/>
  <c r="BI355" i="4"/>
  <c r="BJ355" i="4"/>
  <c r="BK355" i="4"/>
  <c r="BL355" i="4"/>
  <c r="BM355" i="4"/>
  <c r="BN355" i="4"/>
  <c r="BO355" i="4"/>
  <c r="BP355" i="4"/>
  <c r="BQ355" i="4"/>
  <c r="BR355" i="4"/>
  <c r="BS355" i="4"/>
  <c r="BT355" i="4"/>
  <c r="BU355" i="4"/>
  <c r="BV355" i="4"/>
  <c r="BW355" i="4"/>
  <c r="BX355" i="4"/>
  <c r="BY355" i="4"/>
  <c r="BZ355" i="4"/>
  <c r="CA355" i="4"/>
  <c r="CB355" i="4"/>
  <c r="CC355" i="4"/>
  <c r="CD355" i="4"/>
  <c r="CE355" i="4"/>
  <c r="CF355" i="4"/>
  <c r="CG355" i="4"/>
  <c r="CH355" i="4"/>
  <c r="CI355" i="4"/>
  <c r="CJ355" i="4"/>
  <c r="CK355" i="4"/>
  <c r="CL355" i="4"/>
  <c r="CM355" i="4"/>
  <c r="CN355" i="4"/>
  <c r="CO355" i="4"/>
  <c r="CP355" i="4"/>
  <c r="CQ355" i="4"/>
  <c r="CR355" i="4"/>
  <c r="CS355" i="4"/>
  <c r="CT355" i="4"/>
  <c r="CU355" i="4"/>
  <c r="CV355" i="4"/>
  <c r="CW355" i="4"/>
  <c r="CX355" i="4"/>
  <c r="CY355" i="4"/>
  <c r="CZ355" i="4"/>
  <c r="DA355" i="4"/>
  <c r="DB355" i="4"/>
  <c r="DC355" i="4"/>
  <c r="DD355" i="4"/>
  <c r="DE355" i="4"/>
  <c r="DF355" i="4"/>
  <c r="DG355" i="4"/>
  <c r="DH355" i="4"/>
  <c r="DI355" i="4"/>
  <c r="DJ355" i="4"/>
  <c r="DK355" i="4"/>
  <c r="DL355" i="4"/>
  <c r="DM355" i="4"/>
  <c r="DN355" i="4"/>
  <c r="DO355" i="4"/>
  <c r="DP355" i="4"/>
  <c r="DQ355" i="4"/>
  <c r="DR355" i="4"/>
  <c r="DS355" i="4"/>
  <c r="DT355" i="4"/>
  <c r="DU355" i="4"/>
  <c r="DV355" i="4"/>
  <c r="DW355" i="4"/>
  <c r="DX355" i="4"/>
  <c r="DY355" i="4"/>
  <c r="I356" i="4"/>
  <c r="J356" i="4"/>
  <c r="K356" i="4"/>
  <c r="L356" i="4"/>
  <c r="M356" i="4"/>
  <c r="N356" i="4"/>
  <c r="O356" i="4"/>
  <c r="P356" i="4"/>
  <c r="Q356" i="4"/>
  <c r="R356" i="4"/>
  <c r="S356" i="4"/>
  <c r="T356" i="4"/>
  <c r="U356" i="4"/>
  <c r="V356" i="4"/>
  <c r="W356" i="4"/>
  <c r="X356" i="4"/>
  <c r="Y356" i="4"/>
  <c r="Z356" i="4"/>
  <c r="AA356" i="4"/>
  <c r="AB356" i="4"/>
  <c r="AC356" i="4"/>
  <c r="AD356" i="4"/>
  <c r="AE356" i="4"/>
  <c r="AF356" i="4"/>
  <c r="AG356" i="4"/>
  <c r="AH356" i="4"/>
  <c r="AI356" i="4"/>
  <c r="AJ356" i="4"/>
  <c r="AK356" i="4"/>
  <c r="AL356" i="4"/>
  <c r="AM356" i="4"/>
  <c r="AN356" i="4"/>
  <c r="AO356" i="4"/>
  <c r="AP356" i="4"/>
  <c r="AQ356" i="4"/>
  <c r="AR356" i="4"/>
  <c r="AS356" i="4"/>
  <c r="AT356" i="4"/>
  <c r="AU356" i="4"/>
  <c r="AV356" i="4"/>
  <c r="AW356" i="4"/>
  <c r="AX356" i="4"/>
  <c r="AY356" i="4"/>
  <c r="AZ356" i="4"/>
  <c r="BA356" i="4"/>
  <c r="BB356" i="4"/>
  <c r="BC356" i="4"/>
  <c r="BD356" i="4"/>
  <c r="BE356" i="4"/>
  <c r="BF356" i="4"/>
  <c r="BG356" i="4"/>
  <c r="BH356" i="4"/>
  <c r="BI356" i="4"/>
  <c r="BJ356" i="4"/>
  <c r="BK356" i="4"/>
  <c r="BL356" i="4"/>
  <c r="BM356" i="4"/>
  <c r="BN356" i="4"/>
  <c r="BO356" i="4"/>
  <c r="BP356" i="4"/>
  <c r="BQ356" i="4"/>
  <c r="BR356" i="4"/>
  <c r="BS356" i="4"/>
  <c r="BT356" i="4"/>
  <c r="BU356" i="4"/>
  <c r="BV356" i="4"/>
  <c r="BW356" i="4"/>
  <c r="BX356" i="4"/>
  <c r="BY356" i="4"/>
  <c r="BZ356" i="4"/>
  <c r="CA356" i="4"/>
  <c r="CB356" i="4"/>
  <c r="CC356" i="4"/>
  <c r="CD356" i="4"/>
  <c r="CE356" i="4"/>
  <c r="CF356" i="4"/>
  <c r="CG356" i="4"/>
  <c r="CH356" i="4"/>
  <c r="CI356" i="4"/>
  <c r="CJ356" i="4"/>
  <c r="CK356" i="4"/>
  <c r="CL356" i="4"/>
  <c r="CM356" i="4"/>
  <c r="CN356" i="4"/>
  <c r="CO356" i="4"/>
  <c r="CP356" i="4"/>
  <c r="CQ356" i="4"/>
  <c r="CR356" i="4"/>
  <c r="CS356" i="4"/>
  <c r="CT356" i="4"/>
  <c r="CU356" i="4"/>
  <c r="CV356" i="4"/>
  <c r="CW356" i="4"/>
  <c r="CX356" i="4"/>
  <c r="CY356" i="4"/>
  <c r="CZ356" i="4"/>
  <c r="DA356" i="4"/>
  <c r="DB356" i="4"/>
  <c r="DC356" i="4"/>
  <c r="DD356" i="4"/>
  <c r="DE356" i="4"/>
  <c r="DF356" i="4"/>
  <c r="DG356" i="4"/>
  <c r="DH356" i="4"/>
  <c r="DI356" i="4"/>
  <c r="DJ356" i="4"/>
  <c r="DK356" i="4"/>
  <c r="DL356" i="4"/>
  <c r="DM356" i="4"/>
  <c r="DN356" i="4"/>
  <c r="DO356" i="4"/>
  <c r="DP356" i="4"/>
  <c r="DQ356" i="4"/>
  <c r="DR356" i="4"/>
  <c r="DS356" i="4"/>
  <c r="DT356" i="4"/>
  <c r="DU356" i="4"/>
  <c r="DV356" i="4"/>
  <c r="DW356" i="4"/>
  <c r="DX356" i="4"/>
  <c r="DY356" i="4"/>
  <c r="I357" i="4"/>
  <c r="J357" i="4"/>
  <c r="K357" i="4"/>
  <c r="L357" i="4"/>
  <c r="M357" i="4"/>
  <c r="N357" i="4"/>
  <c r="O357" i="4"/>
  <c r="P357" i="4"/>
  <c r="Q357" i="4"/>
  <c r="R357" i="4"/>
  <c r="S357" i="4"/>
  <c r="T357" i="4"/>
  <c r="U357" i="4"/>
  <c r="V357" i="4"/>
  <c r="W357" i="4"/>
  <c r="X357" i="4"/>
  <c r="Y357" i="4"/>
  <c r="Z357" i="4"/>
  <c r="AA357" i="4"/>
  <c r="AB357" i="4"/>
  <c r="AC357" i="4"/>
  <c r="AD357" i="4"/>
  <c r="AE357" i="4"/>
  <c r="AF357" i="4"/>
  <c r="AG357" i="4"/>
  <c r="AH357" i="4"/>
  <c r="AI357" i="4"/>
  <c r="AJ357" i="4"/>
  <c r="AK357" i="4"/>
  <c r="AL357" i="4"/>
  <c r="AM357" i="4"/>
  <c r="AN357" i="4"/>
  <c r="AO357" i="4"/>
  <c r="AP357" i="4"/>
  <c r="AQ357" i="4"/>
  <c r="AR357" i="4"/>
  <c r="AS357" i="4"/>
  <c r="AT357" i="4"/>
  <c r="AU357" i="4"/>
  <c r="AV357" i="4"/>
  <c r="AW357" i="4"/>
  <c r="AX357" i="4"/>
  <c r="AY357" i="4"/>
  <c r="AZ357" i="4"/>
  <c r="BA357" i="4"/>
  <c r="BB357" i="4"/>
  <c r="BC357" i="4"/>
  <c r="BD357" i="4"/>
  <c r="BE357" i="4"/>
  <c r="BF357" i="4"/>
  <c r="BG357" i="4"/>
  <c r="BH357" i="4"/>
  <c r="BI357" i="4"/>
  <c r="BJ357" i="4"/>
  <c r="BK357" i="4"/>
  <c r="BL357" i="4"/>
  <c r="BM357" i="4"/>
  <c r="BN357" i="4"/>
  <c r="BO357" i="4"/>
  <c r="BP357" i="4"/>
  <c r="BQ357" i="4"/>
  <c r="BR357" i="4"/>
  <c r="BS357" i="4"/>
  <c r="BT357" i="4"/>
  <c r="BU357" i="4"/>
  <c r="BV357" i="4"/>
  <c r="BW357" i="4"/>
  <c r="BX357" i="4"/>
  <c r="BY357" i="4"/>
  <c r="BZ357" i="4"/>
  <c r="CA357" i="4"/>
  <c r="CB357" i="4"/>
  <c r="CC357" i="4"/>
  <c r="CD357" i="4"/>
  <c r="CE357" i="4"/>
  <c r="CF357" i="4"/>
  <c r="CG357" i="4"/>
  <c r="CH357" i="4"/>
  <c r="CI357" i="4"/>
  <c r="CJ357" i="4"/>
  <c r="CK357" i="4"/>
  <c r="CL357" i="4"/>
  <c r="CM357" i="4"/>
  <c r="CN357" i="4"/>
  <c r="CO357" i="4"/>
  <c r="CP357" i="4"/>
  <c r="CQ357" i="4"/>
  <c r="CR357" i="4"/>
  <c r="CS357" i="4"/>
  <c r="CT357" i="4"/>
  <c r="CU357" i="4"/>
  <c r="CV357" i="4"/>
  <c r="CW357" i="4"/>
  <c r="CX357" i="4"/>
  <c r="CY357" i="4"/>
  <c r="CZ357" i="4"/>
  <c r="DA357" i="4"/>
  <c r="DB357" i="4"/>
  <c r="DC357" i="4"/>
  <c r="DD357" i="4"/>
  <c r="DE357" i="4"/>
  <c r="DF357" i="4"/>
  <c r="DG357" i="4"/>
  <c r="DH357" i="4"/>
  <c r="DI357" i="4"/>
  <c r="DJ357" i="4"/>
  <c r="DK357" i="4"/>
  <c r="DL357" i="4"/>
  <c r="DM357" i="4"/>
  <c r="DN357" i="4"/>
  <c r="DO357" i="4"/>
  <c r="DP357" i="4"/>
  <c r="DQ357" i="4"/>
  <c r="DR357" i="4"/>
  <c r="DS357" i="4"/>
  <c r="DT357" i="4"/>
  <c r="DU357" i="4"/>
  <c r="DV357" i="4"/>
  <c r="DW357" i="4"/>
  <c r="DX357" i="4"/>
  <c r="DY357" i="4"/>
  <c r="I358" i="4"/>
  <c r="J358" i="4"/>
  <c r="K358" i="4"/>
  <c r="L358" i="4"/>
  <c r="M358" i="4"/>
  <c r="N358" i="4"/>
  <c r="O358" i="4"/>
  <c r="P358" i="4"/>
  <c r="Q358" i="4"/>
  <c r="R358" i="4"/>
  <c r="S358" i="4"/>
  <c r="T358" i="4"/>
  <c r="U358" i="4"/>
  <c r="V358" i="4"/>
  <c r="W358" i="4"/>
  <c r="X358" i="4"/>
  <c r="Y358" i="4"/>
  <c r="Z358" i="4"/>
  <c r="AA358" i="4"/>
  <c r="AB358" i="4"/>
  <c r="AC358" i="4"/>
  <c r="AD358" i="4"/>
  <c r="AE358" i="4"/>
  <c r="AF358" i="4"/>
  <c r="AG358" i="4"/>
  <c r="AH358" i="4"/>
  <c r="AI358" i="4"/>
  <c r="AJ358" i="4"/>
  <c r="AK358" i="4"/>
  <c r="AL358" i="4"/>
  <c r="AM358" i="4"/>
  <c r="AN358" i="4"/>
  <c r="AO358" i="4"/>
  <c r="AP358" i="4"/>
  <c r="AQ358" i="4"/>
  <c r="AR358" i="4"/>
  <c r="AS358" i="4"/>
  <c r="AT358" i="4"/>
  <c r="AU358" i="4"/>
  <c r="AV358" i="4"/>
  <c r="AW358" i="4"/>
  <c r="AX358" i="4"/>
  <c r="AY358" i="4"/>
  <c r="AZ358" i="4"/>
  <c r="BA358" i="4"/>
  <c r="BB358" i="4"/>
  <c r="BC358" i="4"/>
  <c r="BD358" i="4"/>
  <c r="BE358" i="4"/>
  <c r="BF358" i="4"/>
  <c r="BG358" i="4"/>
  <c r="BH358" i="4"/>
  <c r="BI358" i="4"/>
  <c r="BJ358" i="4"/>
  <c r="BK358" i="4"/>
  <c r="BL358" i="4"/>
  <c r="BM358" i="4"/>
  <c r="BN358" i="4"/>
  <c r="BO358" i="4"/>
  <c r="BP358" i="4"/>
  <c r="BQ358" i="4"/>
  <c r="BR358" i="4"/>
  <c r="BS358" i="4"/>
  <c r="BT358" i="4"/>
  <c r="BU358" i="4"/>
  <c r="BV358" i="4"/>
  <c r="BW358" i="4"/>
  <c r="BX358" i="4"/>
  <c r="BY358" i="4"/>
  <c r="BZ358" i="4"/>
  <c r="CA358" i="4"/>
  <c r="CB358" i="4"/>
  <c r="CC358" i="4"/>
  <c r="CD358" i="4"/>
  <c r="CE358" i="4"/>
  <c r="CF358" i="4"/>
  <c r="CG358" i="4"/>
  <c r="CH358" i="4"/>
  <c r="CI358" i="4"/>
  <c r="CJ358" i="4"/>
  <c r="CK358" i="4"/>
  <c r="CL358" i="4"/>
  <c r="CM358" i="4"/>
  <c r="CN358" i="4"/>
  <c r="CO358" i="4"/>
  <c r="CP358" i="4"/>
  <c r="CQ358" i="4"/>
  <c r="CR358" i="4"/>
  <c r="CS358" i="4"/>
  <c r="CT358" i="4"/>
  <c r="CU358" i="4"/>
  <c r="CV358" i="4"/>
  <c r="CW358" i="4"/>
  <c r="CX358" i="4"/>
  <c r="CY358" i="4"/>
  <c r="CZ358" i="4"/>
  <c r="DA358" i="4"/>
  <c r="DB358" i="4"/>
  <c r="DC358" i="4"/>
  <c r="DD358" i="4"/>
  <c r="DE358" i="4"/>
  <c r="DF358" i="4"/>
  <c r="DG358" i="4"/>
  <c r="DH358" i="4"/>
  <c r="DI358" i="4"/>
  <c r="DJ358" i="4"/>
  <c r="DK358" i="4"/>
  <c r="DL358" i="4"/>
  <c r="DM358" i="4"/>
  <c r="DN358" i="4"/>
  <c r="DO358" i="4"/>
  <c r="DP358" i="4"/>
  <c r="DQ358" i="4"/>
  <c r="DR358" i="4"/>
  <c r="DS358" i="4"/>
  <c r="DT358" i="4"/>
  <c r="DU358" i="4"/>
  <c r="DV358" i="4"/>
  <c r="DW358" i="4"/>
  <c r="DX358" i="4"/>
  <c r="DY358" i="4"/>
  <c r="I310" i="4"/>
  <c r="J310" i="4"/>
  <c r="K310" i="4"/>
  <c r="L310" i="4"/>
  <c r="M310" i="4"/>
  <c r="N310" i="4"/>
  <c r="O310" i="4"/>
  <c r="P310" i="4"/>
  <c r="Q310" i="4"/>
  <c r="R310" i="4"/>
  <c r="S310" i="4"/>
  <c r="T310" i="4"/>
  <c r="U310" i="4"/>
  <c r="V310" i="4"/>
  <c r="W310" i="4"/>
  <c r="X310" i="4"/>
  <c r="Y310" i="4"/>
  <c r="Z310" i="4"/>
  <c r="AA310" i="4"/>
  <c r="AB310" i="4"/>
  <c r="AC310" i="4"/>
  <c r="AD310" i="4"/>
  <c r="AE310" i="4"/>
  <c r="AF310" i="4"/>
  <c r="AG310" i="4"/>
  <c r="AH310" i="4"/>
  <c r="AI310" i="4"/>
  <c r="AJ310" i="4"/>
  <c r="AK310" i="4"/>
  <c r="AL310" i="4"/>
  <c r="AM310" i="4"/>
  <c r="AN310" i="4"/>
  <c r="AO310" i="4"/>
  <c r="AP310" i="4"/>
  <c r="AQ310" i="4"/>
  <c r="AR310" i="4"/>
  <c r="AS310" i="4"/>
  <c r="AT310" i="4"/>
  <c r="AU310" i="4"/>
  <c r="AV310" i="4"/>
  <c r="AW310" i="4"/>
  <c r="AX310" i="4"/>
  <c r="AY310" i="4"/>
  <c r="AZ310" i="4"/>
  <c r="BA310" i="4"/>
  <c r="BB310" i="4"/>
  <c r="BC310" i="4"/>
  <c r="BD310" i="4"/>
  <c r="BE310" i="4"/>
  <c r="BF310" i="4"/>
  <c r="BG310" i="4"/>
  <c r="BH310" i="4"/>
  <c r="BI310" i="4"/>
  <c r="BJ310" i="4"/>
  <c r="BK310" i="4"/>
  <c r="BL310" i="4"/>
  <c r="BM310" i="4"/>
  <c r="BN310" i="4"/>
  <c r="BO310" i="4"/>
  <c r="BP310" i="4"/>
  <c r="BQ310" i="4"/>
  <c r="BR310" i="4"/>
  <c r="BS310" i="4"/>
  <c r="BT310" i="4"/>
  <c r="BU310" i="4"/>
  <c r="BV310" i="4"/>
  <c r="BW310" i="4"/>
  <c r="BX310" i="4"/>
  <c r="BY310" i="4"/>
  <c r="BZ310" i="4"/>
  <c r="CA310" i="4"/>
  <c r="CB310" i="4"/>
  <c r="CC310" i="4"/>
  <c r="CD310" i="4"/>
  <c r="CE310" i="4"/>
  <c r="CF310" i="4"/>
  <c r="CG310" i="4"/>
  <c r="CH310" i="4"/>
  <c r="CI310" i="4"/>
  <c r="CJ310" i="4"/>
  <c r="CK310" i="4"/>
  <c r="CL310" i="4"/>
  <c r="CM310" i="4"/>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DM310" i="4"/>
  <c r="DN310" i="4"/>
  <c r="DO310" i="4"/>
  <c r="DP310" i="4"/>
  <c r="DQ310" i="4"/>
  <c r="DR310" i="4"/>
  <c r="DS310" i="4"/>
  <c r="DT310" i="4"/>
  <c r="DU310" i="4"/>
  <c r="DV310" i="4"/>
  <c r="DW310" i="4"/>
  <c r="DX310" i="4"/>
  <c r="DY310" i="4"/>
  <c r="I311" i="4"/>
  <c r="J311" i="4"/>
  <c r="K311" i="4"/>
  <c r="L311" i="4"/>
  <c r="M311" i="4"/>
  <c r="N311" i="4"/>
  <c r="O311" i="4"/>
  <c r="P311" i="4"/>
  <c r="Q311" i="4"/>
  <c r="R311" i="4"/>
  <c r="S311" i="4"/>
  <c r="T311" i="4"/>
  <c r="U311" i="4"/>
  <c r="V311" i="4"/>
  <c r="W311" i="4"/>
  <c r="X311" i="4"/>
  <c r="Y311" i="4"/>
  <c r="Z311" i="4"/>
  <c r="AA311" i="4"/>
  <c r="AB311" i="4"/>
  <c r="AC311" i="4"/>
  <c r="AD311" i="4"/>
  <c r="AE311" i="4"/>
  <c r="AF311" i="4"/>
  <c r="AG311" i="4"/>
  <c r="AH311" i="4"/>
  <c r="AI311" i="4"/>
  <c r="AJ311" i="4"/>
  <c r="AK311" i="4"/>
  <c r="AL311" i="4"/>
  <c r="AM311" i="4"/>
  <c r="AN311" i="4"/>
  <c r="AO311" i="4"/>
  <c r="AP311" i="4"/>
  <c r="AQ311" i="4"/>
  <c r="AR311" i="4"/>
  <c r="AS311" i="4"/>
  <c r="AT311" i="4"/>
  <c r="AU311" i="4"/>
  <c r="AV311" i="4"/>
  <c r="AW311" i="4"/>
  <c r="AX311" i="4"/>
  <c r="AY311" i="4"/>
  <c r="AZ311" i="4"/>
  <c r="BA311" i="4"/>
  <c r="BB311" i="4"/>
  <c r="BC311" i="4"/>
  <c r="BD311" i="4"/>
  <c r="BE311" i="4"/>
  <c r="BF311" i="4"/>
  <c r="BG311" i="4"/>
  <c r="BH311" i="4"/>
  <c r="BI311" i="4"/>
  <c r="BJ311" i="4"/>
  <c r="BK311" i="4"/>
  <c r="BL311" i="4"/>
  <c r="BM311" i="4"/>
  <c r="BN311" i="4"/>
  <c r="BO311" i="4"/>
  <c r="BP311" i="4"/>
  <c r="BQ311" i="4"/>
  <c r="BR311" i="4"/>
  <c r="BS311" i="4"/>
  <c r="BT311" i="4"/>
  <c r="BU311" i="4"/>
  <c r="BV311" i="4"/>
  <c r="BW311" i="4"/>
  <c r="BX311" i="4"/>
  <c r="BY311" i="4"/>
  <c r="BZ311" i="4"/>
  <c r="CA311" i="4"/>
  <c r="CB311" i="4"/>
  <c r="CC311" i="4"/>
  <c r="CD311" i="4"/>
  <c r="CE311" i="4"/>
  <c r="CF311" i="4"/>
  <c r="CG311" i="4"/>
  <c r="CH311" i="4"/>
  <c r="CI311" i="4"/>
  <c r="CJ311" i="4"/>
  <c r="CK311" i="4"/>
  <c r="CL311" i="4"/>
  <c r="CM311" i="4"/>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DM311" i="4"/>
  <c r="DN311" i="4"/>
  <c r="DO311" i="4"/>
  <c r="DP311" i="4"/>
  <c r="DQ311" i="4"/>
  <c r="DR311" i="4"/>
  <c r="DS311" i="4"/>
  <c r="DT311" i="4"/>
  <c r="DU311" i="4"/>
  <c r="DV311" i="4"/>
  <c r="DW311" i="4"/>
  <c r="DX311" i="4"/>
  <c r="DY311" i="4"/>
  <c r="I312" i="4"/>
  <c r="J312" i="4"/>
  <c r="K312" i="4"/>
  <c r="L312" i="4"/>
  <c r="M312" i="4"/>
  <c r="N312" i="4"/>
  <c r="O312" i="4"/>
  <c r="P312" i="4"/>
  <c r="Q312" i="4"/>
  <c r="R312" i="4"/>
  <c r="S312" i="4"/>
  <c r="T312" i="4"/>
  <c r="U312" i="4"/>
  <c r="V312" i="4"/>
  <c r="W312" i="4"/>
  <c r="X312" i="4"/>
  <c r="Y312" i="4"/>
  <c r="Z312" i="4"/>
  <c r="AA312" i="4"/>
  <c r="AB312" i="4"/>
  <c r="AC312" i="4"/>
  <c r="AD312" i="4"/>
  <c r="AE312" i="4"/>
  <c r="AF312" i="4"/>
  <c r="AG312" i="4"/>
  <c r="AH312" i="4"/>
  <c r="AI312" i="4"/>
  <c r="AJ312" i="4"/>
  <c r="AK312" i="4"/>
  <c r="AL312" i="4"/>
  <c r="AM312" i="4"/>
  <c r="AN312" i="4"/>
  <c r="AO312" i="4"/>
  <c r="AP312" i="4"/>
  <c r="AQ312" i="4"/>
  <c r="AR312" i="4"/>
  <c r="AS312" i="4"/>
  <c r="AT312" i="4"/>
  <c r="AU312" i="4"/>
  <c r="AV312" i="4"/>
  <c r="AW312" i="4"/>
  <c r="AX312" i="4"/>
  <c r="AY312" i="4"/>
  <c r="AZ312" i="4"/>
  <c r="BA312" i="4"/>
  <c r="BB312" i="4"/>
  <c r="BC312" i="4"/>
  <c r="BD312" i="4"/>
  <c r="BE312" i="4"/>
  <c r="BF312" i="4"/>
  <c r="BG312" i="4"/>
  <c r="BH312" i="4"/>
  <c r="BI312" i="4"/>
  <c r="BJ312" i="4"/>
  <c r="BK312" i="4"/>
  <c r="BL312" i="4"/>
  <c r="BM312" i="4"/>
  <c r="BN312" i="4"/>
  <c r="BO312" i="4"/>
  <c r="BP312" i="4"/>
  <c r="BQ312" i="4"/>
  <c r="BR312" i="4"/>
  <c r="BS312" i="4"/>
  <c r="BT312" i="4"/>
  <c r="BU312" i="4"/>
  <c r="BV312" i="4"/>
  <c r="BW312" i="4"/>
  <c r="BX312" i="4"/>
  <c r="BY312" i="4"/>
  <c r="BZ312" i="4"/>
  <c r="CA312" i="4"/>
  <c r="CB312" i="4"/>
  <c r="CC312" i="4"/>
  <c r="CD312" i="4"/>
  <c r="CE312" i="4"/>
  <c r="CF312" i="4"/>
  <c r="CG312" i="4"/>
  <c r="CH312" i="4"/>
  <c r="CI312" i="4"/>
  <c r="CJ312" i="4"/>
  <c r="CK312" i="4"/>
  <c r="CL312" i="4"/>
  <c r="CM312" i="4"/>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DM312" i="4"/>
  <c r="DN312" i="4"/>
  <c r="DO312" i="4"/>
  <c r="DP312" i="4"/>
  <c r="DQ312" i="4"/>
  <c r="DR312" i="4"/>
  <c r="DS312" i="4"/>
  <c r="DT312" i="4"/>
  <c r="DU312" i="4"/>
  <c r="DV312" i="4"/>
  <c r="DW312" i="4"/>
  <c r="DX312" i="4"/>
  <c r="DY312" i="4"/>
  <c r="I313" i="4"/>
  <c r="J313" i="4"/>
  <c r="K313" i="4"/>
  <c r="L313" i="4"/>
  <c r="M313" i="4"/>
  <c r="N313" i="4"/>
  <c r="O313" i="4"/>
  <c r="P313" i="4"/>
  <c r="Q313" i="4"/>
  <c r="R313" i="4"/>
  <c r="S313" i="4"/>
  <c r="T313" i="4"/>
  <c r="U313" i="4"/>
  <c r="V313" i="4"/>
  <c r="W313" i="4"/>
  <c r="X313" i="4"/>
  <c r="Y313" i="4"/>
  <c r="Z313" i="4"/>
  <c r="AA313" i="4"/>
  <c r="AB313" i="4"/>
  <c r="AC313" i="4"/>
  <c r="AD313" i="4"/>
  <c r="AE313" i="4"/>
  <c r="AF313" i="4"/>
  <c r="AG313" i="4"/>
  <c r="AH313" i="4"/>
  <c r="AI313" i="4"/>
  <c r="AJ313" i="4"/>
  <c r="AK313" i="4"/>
  <c r="AL313" i="4"/>
  <c r="AM313" i="4"/>
  <c r="AN313" i="4"/>
  <c r="AO313" i="4"/>
  <c r="AP313" i="4"/>
  <c r="AQ313" i="4"/>
  <c r="AR313" i="4"/>
  <c r="AS313" i="4"/>
  <c r="AT313" i="4"/>
  <c r="AU313" i="4"/>
  <c r="AV313" i="4"/>
  <c r="AW313" i="4"/>
  <c r="AX313" i="4"/>
  <c r="AY313" i="4"/>
  <c r="AZ313" i="4"/>
  <c r="BA313" i="4"/>
  <c r="BB313" i="4"/>
  <c r="BC313" i="4"/>
  <c r="BD313" i="4"/>
  <c r="BE313" i="4"/>
  <c r="BF313" i="4"/>
  <c r="BG313" i="4"/>
  <c r="BH313" i="4"/>
  <c r="BI313" i="4"/>
  <c r="BJ313" i="4"/>
  <c r="BK313" i="4"/>
  <c r="BL313" i="4"/>
  <c r="BM313" i="4"/>
  <c r="BN313" i="4"/>
  <c r="BO313" i="4"/>
  <c r="BP313" i="4"/>
  <c r="BQ313" i="4"/>
  <c r="BR313" i="4"/>
  <c r="BS313" i="4"/>
  <c r="BT313" i="4"/>
  <c r="BU313" i="4"/>
  <c r="BV313" i="4"/>
  <c r="BW313" i="4"/>
  <c r="BX313" i="4"/>
  <c r="BY313" i="4"/>
  <c r="BZ313" i="4"/>
  <c r="CA313" i="4"/>
  <c r="CB313" i="4"/>
  <c r="CC313" i="4"/>
  <c r="CD313" i="4"/>
  <c r="CE313" i="4"/>
  <c r="CF313" i="4"/>
  <c r="CG313" i="4"/>
  <c r="CH313" i="4"/>
  <c r="CI313" i="4"/>
  <c r="CJ313" i="4"/>
  <c r="CK313" i="4"/>
  <c r="CL313" i="4"/>
  <c r="CM313" i="4"/>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DM313" i="4"/>
  <c r="DN313" i="4"/>
  <c r="DO313" i="4"/>
  <c r="DP313" i="4"/>
  <c r="DQ313" i="4"/>
  <c r="DR313" i="4"/>
  <c r="DS313" i="4"/>
  <c r="DT313" i="4"/>
  <c r="DU313" i="4"/>
  <c r="DV313" i="4"/>
  <c r="DW313" i="4"/>
  <c r="DX313" i="4"/>
  <c r="DY313" i="4"/>
  <c r="I314" i="4"/>
  <c r="J314" i="4"/>
  <c r="K314" i="4"/>
  <c r="L314" i="4"/>
  <c r="M314" i="4"/>
  <c r="N314" i="4"/>
  <c r="O314" i="4"/>
  <c r="P314" i="4"/>
  <c r="Q314" i="4"/>
  <c r="R314" i="4"/>
  <c r="S314" i="4"/>
  <c r="T314" i="4"/>
  <c r="U314" i="4"/>
  <c r="V314" i="4"/>
  <c r="W314" i="4"/>
  <c r="X314" i="4"/>
  <c r="Y314" i="4"/>
  <c r="Z314" i="4"/>
  <c r="AA314" i="4"/>
  <c r="AB314" i="4"/>
  <c r="AC314" i="4"/>
  <c r="AD314" i="4"/>
  <c r="AE314" i="4"/>
  <c r="AF314" i="4"/>
  <c r="AG314" i="4"/>
  <c r="AH314" i="4"/>
  <c r="AI314" i="4"/>
  <c r="AJ314" i="4"/>
  <c r="AK314" i="4"/>
  <c r="AL314" i="4"/>
  <c r="AM314" i="4"/>
  <c r="AN314" i="4"/>
  <c r="AO314" i="4"/>
  <c r="AP314" i="4"/>
  <c r="AQ314" i="4"/>
  <c r="AR314" i="4"/>
  <c r="AS314" i="4"/>
  <c r="AT314" i="4"/>
  <c r="AU314" i="4"/>
  <c r="AV314" i="4"/>
  <c r="AW314" i="4"/>
  <c r="AX314" i="4"/>
  <c r="AY314" i="4"/>
  <c r="AZ314" i="4"/>
  <c r="BA314" i="4"/>
  <c r="BB314" i="4"/>
  <c r="BC314" i="4"/>
  <c r="BD314" i="4"/>
  <c r="BE314" i="4"/>
  <c r="BF314" i="4"/>
  <c r="BG314" i="4"/>
  <c r="BH314" i="4"/>
  <c r="BI314" i="4"/>
  <c r="BJ314" i="4"/>
  <c r="BK314" i="4"/>
  <c r="BL314" i="4"/>
  <c r="BM314" i="4"/>
  <c r="BN314" i="4"/>
  <c r="BO314" i="4"/>
  <c r="BP314" i="4"/>
  <c r="BQ314" i="4"/>
  <c r="BR314" i="4"/>
  <c r="BS314" i="4"/>
  <c r="BT314" i="4"/>
  <c r="BU314" i="4"/>
  <c r="BV314" i="4"/>
  <c r="BW314" i="4"/>
  <c r="BX314" i="4"/>
  <c r="BY314" i="4"/>
  <c r="BZ314" i="4"/>
  <c r="CA314" i="4"/>
  <c r="CB314" i="4"/>
  <c r="CC314" i="4"/>
  <c r="CD314" i="4"/>
  <c r="CE314" i="4"/>
  <c r="CF314" i="4"/>
  <c r="CG314" i="4"/>
  <c r="CH314" i="4"/>
  <c r="CI314" i="4"/>
  <c r="CJ314" i="4"/>
  <c r="CK314" i="4"/>
  <c r="CL314" i="4"/>
  <c r="CM314" i="4"/>
  <c r="CN314" i="4"/>
  <c r="CO314" i="4"/>
  <c r="CP314" i="4"/>
  <c r="CQ314" i="4"/>
  <c r="CR314" i="4"/>
  <c r="CS314" i="4"/>
  <c r="CT314" i="4"/>
  <c r="CU314" i="4"/>
  <c r="CV314" i="4"/>
  <c r="CW314" i="4"/>
  <c r="CX314" i="4"/>
  <c r="CY314" i="4"/>
  <c r="CZ314" i="4"/>
  <c r="DA314" i="4"/>
  <c r="DB314" i="4"/>
  <c r="DC314" i="4"/>
  <c r="DD314" i="4"/>
  <c r="DE314" i="4"/>
  <c r="DF314" i="4"/>
  <c r="DG314" i="4"/>
  <c r="DH314" i="4"/>
  <c r="DI314" i="4"/>
  <c r="DJ314" i="4"/>
  <c r="DK314" i="4"/>
  <c r="DL314" i="4"/>
  <c r="DM314" i="4"/>
  <c r="DN314" i="4"/>
  <c r="DO314" i="4"/>
  <c r="DP314" i="4"/>
  <c r="DQ314" i="4"/>
  <c r="DR314" i="4"/>
  <c r="DS314" i="4"/>
  <c r="DT314" i="4"/>
  <c r="DU314" i="4"/>
  <c r="DV314" i="4"/>
  <c r="DW314" i="4"/>
  <c r="DX314" i="4"/>
  <c r="DY314" i="4"/>
  <c r="I316" i="4"/>
  <c r="J316" i="4"/>
  <c r="K316" i="4"/>
  <c r="L316" i="4"/>
  <c r="M316" i="4"/>
  <c r="N316" i="4"/>
  <c r="O316" i="4"/>
  <c r="P316" i="4"/>
  <c r="Q316" i="4"/>
  <c r="R316" i="4"/>
  <c r="S316" i="4"/>
  <c r="T316" i="4"/>
  <c r="U316" i="4"/>
  <c r="V316" i="4"/>
  <c r="W316" i="4"/>
  <c r="X316" i="4"/>
  <c r="Y316" i="4"/>
  <c r="Z316" i="4"/>
  <c r="AA316" i="4"/>
  <c r="AB316" i="4"/>
  <c r="AC316" i="4"/>
  <c r="AD316" i="4"/>
  <c r="AE316" i="4"/>
  <c r="AF316" i="4"/>
  <c r="AG316" i="4"/>
  <c r="AH316" i="4"/>
  <c r="AI316" i="4"/>
  <c r="AJ316" i="4"/>
  <c r="AK316" i="4"/>
  <c r="AL316" i="4"/>
  <c r="AM316" i="4"/>
  <c r="AN316" i="4"/>
  <c r="AO316" i="4"/>
  <c r="AP316" i="4"/>
  <c r="AQ316" i="4"/>
  <c r="AR316" i="4"/>
  <c r="AS316" i="4"/>
  <c r="AT316" i="4"/>
  <c r="AU316" i="4"/>
  <c r="AV316" i="4"/>
  <c r="AW316" i="4"/>
  <c r="AX316" i="4"/>
  <c r="AY316" i="4"/>
  <c r="AZ316" i="4"/>
  <c r="BA316" i="4"/>
  <c r="BB316" i="4"/>
  <c r="BC316" i="4"/>
  <c r="BD316" i="4"/>
  <c r="BE316" i="4"/>
  <c r="BF316" i="4"/>
  <c r="BG316" i="4"/>
  <c r="BH316" i="4"/>
  <c r="BI316" i="4"/>
  <c r="BJ316" i="4"/>
  <c r="BK316" i="4"/>
  <c r="BL316" i="4"/>
  <c r="BM316" i="4"/>
  <c r="BN316" i="4"/>
  <c r="BO316" i="4"/>
  <c r="BP316" i="4"/>
  <c r="BQ316" i="4"/>
  <c r="BR316" i="4"/>
  <c r="BS316" i="4"/>
  <c r="BT316" i="4"/>
  <c r="BU316" i="4"/>
  <c r="BV316" i="4"/>
  <c r="BW316" i="4"/>
  <c r="BX316" i="4"/>
  <c r="BY316" i="4"/>
  <c r="BZ316" i="4"/>
  <c r="CA316" i="4"/>
  <c r="CB316" i="4"/>
  <c r="CC316" i="4"/>
  <c r="CD316" i="4"/>
  <c r="CE316" i="4"/>
  <c r="CF316" i="4"/>
  <c r="CG316" i="4"/>
  <c r="CH316" i="4"/>
  <c r="CI316" i="4"/>
  <c r="CJ316" i="4"/>
  <c r="CK316" i="4"/>
  <c r="CL316" i="4"/>
  <c r="CM316" i="4"/>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DM316" i="4"/>
  <c r="DN316" i="4"/>
  <c r="DO316" i="4"/>
  <c r="DP316" i="4"/>
  <c r="DQ316" i="4"/>
  <c r="DR316" i="4"/>
  <c r="DS316" i="4"/>
  <c r="DT316" i="4"/>
  <c r="DU316" i="4"/>
  <c r="DV316" i="4"/>
  <c r="DW316" i="4"/>
  <c r="DX316" i="4"/>
  <c r="DY316" i="4"/>
  <c r="I317" i="4"/>
  <c r="J317" i="4"/>
  <c r="K317" i="4"/>
  <c r="L317" i="4"/>
  <c r="M317" i="4"/>
  <c r="N317" i="4"/>
  <c r="O317" i="4"/>
  <c r="P317" i="4"/>
  <c r="Q317" i="4"/>
  <c r="R317" i="4"/>
  <c r="S317" i="4"/>
  <c r="T317" i="4"/>
  <c r="U317" i="4"/>
  <c r="V317" i="4"/>
  <c r="W317" i="4"/>
  <c r="X317" i="4"/>
  <c r="Y317" i="4"/>
  <c r="Z317" i="4"/>
  <c r="AA317" i="4"/>
  <c r="AB317" i="4"/>
  <c r="AC317" i="4"/>
  <c r="AD317" i="4"/>
  <c r="AE317" i="4"/>
  <c r="AF317" i="4"/>
  <c r="AG317" i="4"/>
  <c r="AH317" i="4"/>
  <c r="AI317" i="4"/>
  <c r="AJ317" i="4"/>
  <c r="AK317" i="4"/>
  <c r="AL317" i="4"/>
  <c r="AM317" i="4"/>
  <c r="AN317" i="4"/>
  <c r="AO317" i="4"/>
  <c r="AP317" i="4"/>
  <c r="AQ317" i="4"/>
  <c r="AR317" i="4"/>
  <c r="AS317" i="4"/>
  <c r="AT317" i="4"/>
  <c r="AU317" i="4"/>
  <c r="AV317" i="4"/>
  <c r="AW317" i="4"/>
  <c r="AX317" i="4"/>
  <c r="AY317" i="4"/>
  <c r="AZ317" i="4"/>
  <c r="BA317" i="4"/>
  <c r="BB317" i="4"/>
  <c r="BC317" i="4"/>
  <c r="BD317" i="4"/>
  <c r="BE317" i="4"/>
  <c r="BF317" i="4"/>
  <c r="BG317" i="4"/>
  <c r="BH317" i="4"/>
  <c r="BI317" i="4"/>
  <c r="BJ317" i="4"/>
  <c r="BK317" i="4"/>
  <c r="BL317" i="4"/>
  <c r="BM317" i="4"/>
  <c r="BN317" i="4"/>
  <c r="BO317" i="4"/>
  <c r="BP317" i="4"/>
  <c r="BQ317" i="4"/>
  <c r="BR317" i="4"/>
  <c r="BS317" i="4"/>
  <c r="BT317" i="4"/>
  <c r="BU317" i="4"/>
  <c r="BV317" i="4"/>
  <c r="BW317" i="4"/>
  <c r="BX317" i="4"/>
  <c r="BY317" i="4"/>
  <c r="BZ317" i="4"/>
  <c r="CA317" i="4"/>
  <c r="CB317" i="4"/>
  <c r="CC317" i="4"/>
  <c r="CD317" i="4"/>
  <c r="CE317" i="4"/>
  <c r="CF317" i="4"/>
  <c r="CG317" i="4"/>
  <c r="CH317" i="4"/>
  <c r="CI317" i="4"/>
  <c r="CJ317" i="4"/>
  <c r="CK317" i="4"/>
  <c r="CL317" i="4"/>
  <c r="CM317" i="4"/>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DM317" i="4"/>
  <c r="DN317" i="4"/>
  <c r="DO317" i="4"/>
  <c r="DP317" i="4"/>
  <c r="DQ317" i="4"/>
  <c r="DR317" i="4"/>
  <c r="DS317" i="4"/>
  <c r="DT317" i="4"/>
  <c r="DU317" i="4"/>
  <c r="DV317" i="4"/>
  <c r="DW317" i="4"/>
  <c r="DX317" i="4"/>
  <c r="DY317" i="4"/>
  <c r="I318" i="4"/>
  <c r="J318" i="4"/>
  <c r="K318" i="4"/>
  <c r="L318" i="4"/>
  <c r="M318" i="4"/>
  <c r="N318" i="4"/>
  <c r="O318" i="4"/>
  <c r="P318" i="4"/>
  <c r="Q318" i="4"/>
  <c r="R318" i="4"/>
  <c r="S318" i="4"/>
  <c r="T318" i="4"/>
  <c r="U318" i="4"/>
  <c r="V318" i="4"/>
  <c r="W318" i="4"/>
  <c r="X318" i="4"/>
  <c r="Y318" i="4"/>
  <c r="Z318" i="4"/>
  <c r="AA318" i="4"/>
  <c r="AB318" i="4"/>
  <c r="AC318" i="4"/>
  <c r="AD318" i="4"/>
  <c r="AE318" i="4"/>
  <c r="AF318" i="4"/>
  <c r="AG318" i="4"/>
  <c r="AH318" i="4"/>
  <c r="AI318" i="4"/>
  <c r="AJ318" i="4"/>
  <c r="AK318" i="4"/>
  <c r="AL318" i="4"/>
  <c r="AM318" i="4"/>
  <c r="AN318" i="4"/>
  <c r="AO318" i="4"/>
  <c r="AP318" i="4"/>
  <c r="AQ318" i="4"/>
  <c r="AR318" i="4"/>
  <c r="AS318" i="4"/>
  <c r="AT318" i="4"/>
  <c r="AU318" i="4"/>
  <c r="AV318" i="4"/>
  <c r="AW318" i="4"/>
  <c r="AX318" i="4"/>
  <c r="AY318" i="4"/>
  <c r="AZ318" i="4"/>
  <c r="BA318" i="4"/>
  <c r="BB318" i="4"/>
  <c r="BC318" i="4"/>
  <c r="BD318" i="4"/>
  <c r="BE318" i="4"/>
  <c r="BF318" i="4"/>
  <c r="BG318" i="4"/>
  <c r="BH318" i="4"/>
  <c r="BI318" i="4"/>
  <c r="BJ318" i="4"/>
  <c r="BK318" i="4"/>
  <c r="BL318" i="4"/>
  <c r="BM318" i="4"/>
  <c r="BN318" i="4"/>
  <c r="BO318" i="4"/>
  <c r="BP318" i="4"/>
  <c r="BQ318" i="4"/>
  <c r="BR318" i="4"/>
  <c r="BS318" i="4"/>
  <c r="BT318" i="4"/>
  <c r="BU318" i="4"/>
  <c r="BV318" i="4"/>
  <c r="BW318" i="4"/>
  <c r="BX318" i="4"/>
  <c r="BY318" i="4"/>
  <c r="BZ318" i="4"/>
  <c r="CA318" i="4"/>
  <c r="CB318" i="4"/>
  <c r="CC318" i="4"/>
  <c r="CD318" i="4"/>
  <c r="CE318" i="4"/>
  <c r="CF318" i="4"/>
  <c r="CG318" i="4"/>
  <c r="CH318" i="4"/>
  <c r="CI318" i="4"/>
  <c r="CJ318" i="4"/>
  <c r="CK318" i="4"/>
  <c r="CL318" i="4"/>
  <c r="CM318" i="4"/>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DM318" i="4"/>
  <c r="DN318" i="4"/>
  <c r="DO318" i="4"/>
  <c r="DP318" i="4"/>
  <c r="DQ318" i="4"/>
  <c r="DR318" i="4"/>
  <c r="DS318" i="4"/>
  <c r="DT318" i="4"/>
  <c r="DU318" i="4"/>
  <c r="DV318" i="4"/>
  <c r="DW318" i="4"/>
  <c r="DX318" i="4"/>
  <c r="DY318" i="4"/>
  <c r="I319" i="4"/>
  <c r="J319" i="4"/>
  <c r="K319" i="4"/>
  <c r="L319" i="4"/>
  <c r="M319" i="4"/>
  <c r="N319" i="4"/>
  <c r="O319" i="4"/>
  <c r="P319" i="4"/>
  <c r="Q319" i="4"/>
  <c r="R319" i="4"/>
  <c r="S319" i="4"/>
  <c r="T319" i="4"/>
  <c r="U319" i="4"/>
  <c r="V319" i="4"/>
  <c r="W319" i="4"/>
  <c r="X319" i="4"/>
  <c r="Y319" i="4"/>
  <c r="Z319" i="4"/>
  <c r="AA319" i="4"/>
  <c r="AB319" i="4"/>
  <c r="AC319" i="4"/>
  <c r="AD319" i="4"/>
  <c r="AE319" i="4"/>
  <c r="AF319" i="4"/>
  <c r="AG319" i="4"/>
  <c r="AH319" i="4"/>
  <c r="AI319" i="4"/>
  <c r="AJ319" i="4"/>
  <c r="AK319" i="4"/>
  <c r="AL319" i="4"/>
  <c r="AM319" i="4"/>
  <c r="AN319" i="4"/>
  <c r="AO319" i="4"/>
  <c r="AP319" i="4"/>
  <c r="AQ319" i="4"/>
  <c r="AR319" i="4"/>
  <c r="AS319" i="4"/>
  <c r="AT319" i="4"/>
  <c r="AU319" i="4"/>
  <c r="AV319" i="4"/>
  <c r="AW319" i="4"/>
  <c r="AX319" i="4"/>
  <c r="AY319" i="4"/>
  <c r="AZ319" i="4"/>
  <c r="BA319" i="4"/>
  <c r="BB319" i="4"/>
  <c r="BC319" i="4"/>
  <c r="BD319" i="4"/>
  <c r="BE319" i="4"/>
  <c r="BF319" i="4"/>
  <c r="BG319" i="4"/>
  <c r="BH319" i="4"/>
  <c r="BI319" i="4"/>
  <c r="BJ319" i="4"/>
  <c r="BK319" i="4"/>
  <c r="BL319" i="4"/>
  <c r="BM319" i="4"/>
  <c r="BN319" i="4"/>
  <c r="BO319" i="4"/>
  <c r="BP319" i="4"/>
  <c r="BQ319" i="4"/>
  <c r="BR319" i="4"/>
  <c r="BS319" i="4"/>
  <c r="BT319" i="4"/>
  <c r="BU319" i="4"/>
  <c r="BV319" i="4"/>
  <c r="BW319" i="4"/>
  <c r="BX319" i="4"/>
  <c r="BY319" i="4"/>
  <c r="BZ319" i="4"/>
  <c r="CA319" i="4"/>
  <c r="CB319" i="4"/>
  <c r="CC319" i="4"/>
  <c r="CD319" i="4"/>
  <c r="CE319" i="4"/>
  <c r="CF319" i="4"/>
  <c r="CG319" i="4"/>
  <c r="CH319" i="4"/>
  <c r="CI319" i="4"/>
  <c r="CJ319" i="4"/>
  <c r="CK319" i="4"/>
  <c r="CL319" i="4"/>
  <c r="CM319" i="4"/>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DM319" i="4"/>
  <c r="DN319" i="4"/>
  <c r="DO319" i="4"/>
  <c r="DP319" i="4"/>
  <c r="DQ319" i="4"/>
  <c r="DR319" i="4"/>
  <c r="DS319" i="4"/>
  <c r="DT319" i="4"/>
  <c r="DU319" i="4"/>
  <c r="DV319" i="4"/>
  <c r="DW319" i="4"/>
  <c r="DX319" i="4"/>
  <c r="DY319" i="4"/>
  <c r="I320" i="4"/>
  <c r="J320" i="4"/>
  <c r="K320" i="4"/>
  <c r="L320" i="4"/>
  <c r="M320" i="4"/>
  <c r="N320" i="4"/>
  <c r="O320" i="4"/>
  <c r="P320" i="4"/>
  <c r="Q320" i="4"/>
  <c r="R320" i="4"/>
  <c r="S320" i="4"/>
  <c r="T320" i="4"/>
  <c r="U320" i="4"/>
  <c r="V320" i="4"/>
  <c r="W320" i="4"/>
  <c r="X320" i="4"/>
  <c r="Y320" i="4"/>
  <c r="Z320" i="4"/>
  <c r="AA320" i="4"/>
  <c r="AB320" i="4"/>
  <c r="AC320" i="4"/>
  <c r="AD320" i="4"/>
  <c r="AE320" i="4"/>
  <c r="AF320" i="4"/>
  <c r="AG320" i="4"/>
  <c r="AH320" i="4"/>
  <c r="AI320" i="4"/>
  <c r="AJ320" i="4"/>
  <c r="AK320" i="4"/>
  <c r="AL320" i="4"/>
  <c r="AM320" i="4"/>
  <c r="AN320" i="4"/>
  <c r="AO320" i="4"/>
  <c r="AP320" i="4"/>
  <c r="AQ320" i="4"/>
  <c r="AR320" i="4"/>
  <c r="AS320" i="4"/>
  <c r="AT320" i="4"/>
  <c r="AU320" i="4"/>
  <c r="AV320" i="4"/>
  <c r="AW320" i="4"/>
  <c r="AX320" i="4"/>
  <c r="AY320" i="4"/>
  <c r="AZ320" i="4"/>
  <c r="BA320" i="4"/>
  <c r="BB320" i="4"/>
  <c r="BC320" i="4"/>
  <c r="BD320" i="4"/>
  <c r="BE320" i="4"/>
  <c r="BF320" i="4"/>
  <c r="BG320" i="4"/>
  <c r="BH320" i="4"/>
  <c r="BI320" i="4"/>
  <c r="BJ320" i="4"/>
  <c r="BK320" i="4"/>
  <c r="BL320" i="4"/>
  <c r="BM320" i="4"/>
  <c r="BN320" i="4"/>
  <c r="BO320" i="4"/>
  <c r="BP320" i="4"/>
  <c r="BQ320" i="4"/>
  <c r="BR320" i="4"/>
  <c r="BS320" i="4"/>
  <c r="BT320" i="4"/>
  <c r="BU320" i="4"/>
  <c r="BV320" i="4"/>
  <c r="BW320" i="4"/>
  <c r="BX320" i="4"/>
  <c r="BY320" i="4"/>
  <c r="BZ320" i="4"/>
  <c r="CA320" i="4"/>
  <c r="CB320" i="4"/>
  <c r="CC320" i="4"/>
  <c r="CD320" i="4"/>
  <c r="CE320" i="4"/>
  <c r="CF320" i="4"/>
  <c r="CG320" i="4"/>
  <c r="CH320" i="4"/>
  <c r="CI320" i="4"/>
  <c r="CJ320" i="4"/>
  <c r="CK320" i="4"/>
  <c r="CL320" i="4"/>
  <c r="CM320" i="4"/>
  <c r="CN320" i="4"/>
  <c r="CO320" i="4"/>
  <c r="CP320" i="4"/>
  <c r="CQ320" i="4"/>
  <c r="CR320" i="4"/>
  <c r="CS320" i="4"/>
  <c r="CT320" i="4"/>
  <c r="CU320" i="4"/>
  <c r="CV320" i="4"/>
  <c r="CW320" i="4"/>
  <c r="CX320" i="4"/>
  <c r="CY320" i="4"/>
  <c r="CZ320" i="4"/>
  <c r="DA320" i="4"/>
  <c r="DB320" i="4"/>
  <c r="DC320" i="4"/>
  <c r="DD320" i="4"/>
  <c r="DE320" i="4"/>
  <c r="DF320" i="4"/>
  <c r="DG320" i="4"/>
  <c r="DH320" i="4"/>
  <c r="DI320" i="4"/>
  <c r="DJ320" i="4"/>
  <c r="DK320" i="4"/>
  <c r="DL320" i="4"/>
  <c r="DM320" i="4"/>
  <c r="DN320" i="4"/>
  <c r="DO320" i="4"/>
  <c r="DP320" i="4"/>
  <c r="DQ320" i="4"/>
  <c r="DR320" i="4"/>
  <c r="DS320" i="4"/>
  <c r="DT320" i="4"/>
  <c r="DU320" i="4"/>
  <c r="DV320" i="4"/>
  <c r="DW320" i="4"/>
  <c r="DX320" i="4"/>
  <c r="DY320" i="4"/>
  <c r="I321" i="4"/>
  <c r="J321" i="4"/>
  <c r="K321" i="4"/>
  <c r="L321" i="4"/>
  <c r="M321" i="4"/>
  <c r="N321" i="4"/>
  <c r="O321" i="4"/>
  <c r="P321" i="4"/>
  <c r="Q321" i="4"/>
  <c r="R321" i="4"/>
  <c r="S321" i="4"/>
  <c r="T321" i="4"/>
  <c r="U321" i="4"/>
  <c r="V321" i="4"/>
  <c r="W321" i="4"/>
  <c r="X321" i="4"/>
  <c r="Y321" i="4"/>
  <c r="Z321" i="4"/>
  <c r="AA321" i="4"/>
  <c r="AB321" i="4"/>
  <c r="AC321" i="4"/>
  <c r="AD321" i="4"/>
  <c r="AE321" i="4"/>
  <c r="AF321" i="4"/>
  <c r="AG321" i="4"/>
  <c r="AH321" i="4"/>
  <c r="AI321" i="4"/>
  <c r="AJ321" i="4"/>
  <c r="AK321" i="4"/>
  <c r="AL321" i="4"/>
  <c r="AM321" i="4"/>
  <c r="AN321" i="4"/>
  <c r="AO321" i="4"/>
  <c r="AP321" i="4"/>
  <c r="AQ321" i="4"/>
  <c r="AR321" i="4"/>
  <c r="AS321" i="4"/>
  <c r="AT321" i="4"/>
  <c r="AU321" i="4"/>
  <c r="AV321" i="4"/>
  <c r="AW321" i="4"/>
  <c r="AX321" i="4"/>
  <c r="AY321" i="4"/>
  <c r="AZ321" i="4"/>
  <c r="BA321" i="4"/>
  <c r="BB321" i="4"/>
  <c r="BC321" i="4"/>
  <c r="BD321" i="4"/>
  <c r="BE321" i="4"/>
  <c r="BF321" i="4"/>
  <c r="BG321" i="4"/>
  <c r="BH321" i="4"/>
  <c r="BI321" i="4"/>
  <c r="BJ321" i="4"/>
  <c r="BK321" i="4"/>
  <c r="BL321" i="4"/>
  <c r="BM321" i="4"/>
  <c r="BN321" i="4"/>
  <c r="BO321" i="4"/>
  <c r="BP321" i="4"/>
  <c r="BQ321" i="4"/>
  <c r="BR321" i="4"/>
  <c r="BS321" i="4"/>
  <c r="BT321" i="4"/>
  <c r="BU321" i="4"/>
  <c r="BV321" i="4"/>
  <c r="BW321" i="4"/>
  <c r="BX321" i="4"/>
  <c r="BY321" i="4"/>
  <c r="BZ321" i="4"/>
  <c r="CA321" i="4"/>
  <c r="CB321" i="4"/>
  <c r="CC321" i="4"/>
  <c r="CD321" i="4"/>
  <c r="CE321" i="4"/>
  <c r="CF321" i="4"/>
  <c r="CG321" i="4"/>
  <c r="CH321" i="4"/>
  <c r="CI321" i="4"/>
  <c r="CJ321" i="4"/>
  <c r="CK321" i="4"/>
  <c r="CL321" i="4"/>
  <c r="CM321" i="4"/>
  <c r="CN321" i="4"/>
  <c r="CO321" i="4"/>
  <c r="CP321" i="4"/>
  <c r="CQ321" i="4"/>
  <c r="CR321" i="4"/>
  <c r="CS321" i="4"/>
  <c r="CT321" i="4"/>
  <c r="CU321" i="4"/>
  <c r="CV321" i="4"/>
  <c r="CW321" i="4"/>
  <c r="CX321" i="4"/>
  <c r="CY321" i="4"/>
  <c r="CZ321" i="4"/>
  <c r="DA321" i="4"/>
  <c r="DB321" i="4"/>
  <c r="DC321" i="4"/>
  <c r="DD321" i="4"/>
  <c r="DE321" i="4"/>
  <c r="DF321" i="4"/>
  <c r="DG321" i="4"/>
  <c r="DH321" i="4"/>
  <c r="DI321" i="4"/>
  <c r="DJ321" i="4"/>
  <c r="DK321" i="4"/>
  <c r="DL321" i="4"/>
  <c r="DM321" i="4"/>
  <c r="DN321" i="4"/>
  <c r="DO321" i="4"/>
  <c r="DP321" i="4"/>
  <c r="DQ321" i="4"/>
  <c r="DR321" i="4"/>
  <c r="DS321" i="4"/>
  <c r="DT321" i="4"/>
  <c r="DU321" i="4"/>
  <c r="DV321" i="4"/>
  <c r="DW321" i="4"/>
  <c r="DX321" i="4"/>
  <c r="DY321" i="4"/>
  <c r="I322" i="4"/>
  <c r="J322" i="4"/>
  <c r="K322" i="4"/>
  <c r="L322" i="4"/>
  <c r="M322" i="4"/>
  <c r="N322" i="4"/>
  <c r="O322" i="4"/>
  <c r="P322" i="4"/>
  <c r="Q322" i="4"/>
  <c r="R322" i="4"/>
  <c r="S322" i="4"/>
  <c r="T322" i="4"/>
  <c r="U322" i="4"/>
  <c r="V322" i="4"/>
  <c r="W322" i="4"/>
  <c r="X322" i="4"/>
  <c r="Y322" i="4"/>
  <c r="Z322" i="4"/>
  <c r="AA322" i="4"/>
  <c r="AB322" i="4"/>
  <c r="AC322" i="4"/>
  <c r="AD322" i="4"/>
  <c r="AE322" i="4"/>
  <c r="AF322" i="4"/>
  <c r="AG322" i="4"/>
  <c r="AH322" i="4"/>
  <c r="AI322" i="4"/>
  <c r="AJ322" i="4"/>
  <c r="AK322" i="4"/>
  <c r="AL322" i="4"/>
  <c r="AM322" i="4"/>
  <c r="AN322" i="4"/>
  <c r="AO322" i="4"/>
  <c r="AP322" i="4"/>
  <c r="AQ322" i="4"/>
  <c r="AR322" i="4"/>
  <c r="AS322" i="4"/>
  <c r="AT322" i="4"/>
  <c r="AU322" i="4"/>
  <c r="AV322" i="4"/>
  <c r="AW322" i="4"/>
  <c r="AX322" i="4"/>
  <c r="AY322" i="4"/>
  <c r="AZ322" i="4"/>
  <c r="BA322" i="4"/>
  <c r="BB322" i="4"/>
  <c r="BC322" i="4"/>
  <c r="BD322" i="4"/>
  <c r="BE322" i="4"/>
  <c r="BF322" i="4"/>
  <c r="BG322" i="4"/>
  <c r="BH322" i="4"/>
  <c r="BI322" i="4"/>
  <c r="BJ322" i="4"/>
  <c r="BK322" i="4"/>
  <c r="BL322" i="4"/>
  <c r="BM322" i="4"/>
  <c r="BN322" i="4"/>
  <c r="BO322" i="4"/>
  <c r="BP322" i="4"/>
  <c r="BQ322" i="4"/>
  <c r="BR322" i="4"/>
  <c r="BS322" i="4"/>
  <c r="BT322" i="4"/>
  <c r="BU322" i="4"/>
  <c r="BV322" i="4"/>
  <c r="BW322" i="4"/>
  <c r="BX322" i="4"/>
  <c r="BY322" i="4"/>
  <c r="BZ322" i="4"/>
  <c r="CA322" i="4"/>
  <c r="CB322" i="4"/>
  <c r="CC322" i="4"/>
  <c r="CD322" i="4"/>
  <c r="CE322" i="4"/>
  <c r="CF322" i="4"/>
  <c r="CG322" i="4"/>
  <c r="CH322" i="4"/>
  <c r="CI322" i="4"/>
  <c r="CJ322" i="4"/>
  <c r="CK322" i="4"/>
  <c r="CL322" i="4"/>
  <c r="CM322" i="4"/>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DM322" i="4"/>
  <c r="DN322" i="4"/>
  <c r="DO322" i="4"/>
  <c r="DP322" i="4"/>
  <c r="DQ322" i="4"/>
  <c r="DR322" i="4"/>
  <c r="DS322" i="4"/>
  <c r="DT322" i="4"/>
  <c r="DU322" i="4"/>
  <c r="DV322" i="4"/>
  <c r="DW322" i="4"/>
  <c r="DX322" i="4"/>
  <c r="DY322" i="4"/>
  <c r="I323" i="4"/>
  <c r="J323" i="4"/>
  <c r="K323" i="4"/>
  <c r="L323" i="4"/>
  <c r="M323" i="4"/>
  <c r="N323" i="4"/>
  <c r="O323" i="4"/>
  <c r="P323" i="4"/>
  <c r="Q323" i="4"/>
  <c r="R323" i="4"/>
  <c r="S323" i="4"/>
  <c r="T323" i="4"/>
  <c r="U323" i="4"/>
  <c r="V323" i="4"/>
  <c r="W323" i="4"/>
  <c r="X323" i="4"/>
  <c r="Y323" i="4"/>
  <c r="Z323" i="4"/>
  <c r="AA323" i="4"/>
  <c r="AB323" i="4"/>
  <c r="AC323" i="4"/>
  <c r="AD323" i="4"/>
  <c r="AE323" i="4"/>
  <c r="AF323" i="4"/>
  <c r="AG323" i="4"/>
  <c r="AH323" i="4"/>
  <c r="AI323" i="4"/>
  <c r="AJ323" i="4"/>
  <c r="AK323" i="4"/>
  <c r="AL323" i="4"/>
  <c r="AM323" i="4"/>
  <c r="AN323" i="4"/>
  <c r="AO323" i="4"/>
  <c r="AP323" i="4"/>
  <c r="AQ323" i="4"/>
  <c r="AR323" i="4"/>
  <c r="AS323" i="4"/>
  <c r="AT323" i="4"/>
  <c r="AU323" i="4"/>
  <c r="AV323" i="4"/>
  <c r="AW323" i="4"/>
  <c r="AX323" i="4"/>
  <c r="AY323" i="4"/>
  <c r="AZ323" i="4"/>
  <c r="BA323" i="4"/>
  <c r="BB323" i="4"/>
  <c r="BC323" i="4"/>
  <c r="BD323" i="4"/>
  <c r="BE323" i="4"/>
  <c r="BF323" i="4"/>
  <c r="BG323" i="4"/>
  <c r="BH323" i="4"/>
  <c r="BI323" i="4"/>
  <c r="BJ323" i="4"/>
  <c r="BK323" i="4"/>
  <c r="BL323" i="4"/>
  <c r="BM323" i="4"/>
  <c r="BN323" i="4"/>
  <c r="BO323" i="4"/>
  <c r="BP323" i="4"/>
  <c r="BQ323" i="4"/>
  <c r="BR323" i="4"/>
  <c r="BS323" i="4"/>
  <c r="BT323" i="4"/>
  <c r="BU323" i="4"/>
  <c r="BV323" i="4"/>
  <c r="BW323" i="4"/>
  <c r="BX323" i="4"/>
  <c r="BY323" i="4"/>
  <c r="BZ323" i="4"/>
  <c r="CA323" i="4"/>
  <c r="CB323" i="4"/>
  <c r="CC323" i="4"/>
  <c r="CD323" i="4"/>
  <c r="CE323" i="4"/>
  <c r="CF323" i="4"/>
  <c r="CG323" i="4"/>
  <c r="CH323" i="4"/>
  <c r="CI323" i="4"/>
  <c r="CJ323" i="4"/>
  <c r="CK323" i="4"/>
  <c r="CL323" i="4"/>
  <c r="CM323" i="4"/>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DM323" i="4"/>
  <c r="DN323" i="4"/>
  <c r="DO323" i="4"/>
  <c r="DP323" i="4"/>
  <c r="DQ323" i="4"/>
  <c r="DR323" i="4"/>
  <c r="DS323" i="4"/>
  <c r="DT323" i="4"/>
  <c r="DU323" i="4"/>
  <c r="DV323" i="4"/>
  <c r="DW323" i="4"/>
  <c r="DX323" i="4"/>
  <c r="DY323" i="4"/>
  <c r="I324" i="4"/>
  <c r="J324" i="4"/>
  <c r="K324" i="4"/>
  <c r="L324" i="4"/>
  <c r="M324" i="4"/>
  <c r="N324" i="4"/>
  <c r="O324" i="4"/>
  <c r="P324" i="4"/>
  <c r="Q324" i="4"/>
  <c r="R324" i="4"/>
  <c r="S324" i="4"/>
  <c r="T324" i="4"/>
  <c r="U324" i="4"/>
  <c r="V324" i="4"/>
  <c r="W324" i="4"/>
  <c r="X324" i="4"/>
  <c r="Y324" i="4"/>
  <c r="Z324" i="4"/>
  <c r="AA324" i="4"/>
  <c r="AB324" i="4"/>
  <c r="AC324" i="4"/>
  <c r="AD324" i="4"/>
  <c r="AE324" i="4"/>
  <c r="AF324" i="4"/>
  <c r="AG324" i="4"/>
  <c r="AH324" i="4"/>
  <c r="AI324" i="4"/>
  <c r="AJ324" i="4"/>
  <c r="AK324" i="4"/>
  <c r="AL324" i="4"/>
  <c r="AM324" i="4"/>
  <c r="AN324" i="4"/>
  <c r="AO324" i="4"/>
  <c r="AP324" i="4"/>
  <c r="AQ324" i="4"/>
  <c r="AR324" i="4"/>
  <c r="AS324" i="4"/>
  <c r="AT324" i="4"/>
  <c r="AU324" i="4"/>
  <c r="AV324" i="4"/>
  <c r="AW324" i="4"/>
  <c r="AX324" i="4"/>
  <c r="AY324" i="4"/>
  <c r="AZ324" i="4"/>
  <c r="BA324" i="4"/>
  <c r="BB324" i="4"/>
  <c r="BC324" i="4"/>
  <c r="BD324" i="4"/>
  <c r="BE324" i="4"/>
  <c r="BF324" i="4"/>
  <c r="BG324" i="4"/>
  <c r="BH324" i="4"/>
  <c r="BI324" i="4"/>
  <c r="BJ324" i="4"/>
  <c r="BK324" i="4"/>
  <c r="BL324" i="4"/>
  <c r="BM324" i="4"/>
  <c r="BN324" i="4"/>
  <c r="BO324" i="4"/>
  <c r="BP324" i="4"/>
  <c r="BQ324" i="4"/>
  <c r="BR324" i="4"/>
  <c r="BS324" i="4"/>
  <c r="BT324" i="4"/>
  <c r="BU324" i="4"/>
  <c r="BV324" i="4"/>
  <c r="BW324" i="4"/>
  <c r="BX324" i="4"/>
  <c r="BY324" i="4"/>
  <c r="BZ324" i="4"/>
  <c r="CA324" i="4"/>
  <c r="CB324" i="4"/>
  <c r="CC324" i="4"/>
  <c r="CD324" i="4"/>
  <c r="CE324" i="4"/>
  <c r="CF324" i="4"/>
  <c r="CG324" i="4"/>
  <c r="CH324" i="4"/>
  <c r="CI324" i="4"/>
  <c r="CJ324" i="4"/>
  <c r="CK324" i="4"/>
  <c r="CL324" i="4"/>
  <c r="CM324" i="4"/>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DM324" i="4"/>
  <c r="DN324" i="4"/>
  <c r="DO324" i="4"/>
  <c r="DP324" i="4"/>
  <c r="DQ324" i="4"/>
  <c r="DR324" i="4"/>
  <c r="DS324" i="4"/>
  <c r="DT324" i="4"/>
  <c r="DU324" i="4"/>
  <c r="DV324" i="4"/>
  <c r="DW324" i="4"/>
  <c r="DX324" i="4"/>
  <c r="DY324" i="4"/>
  <c r="I325" i="4"/>
  <c r="J325" i="4"/>
  <c r="K325" i="4"/>
  <c r="L325" i="4"/>
  <c r="M325" i="4"/>
  <c r="N325" i="4"/>
  <c r="O325" i="4"/>
  <c r="P325" i="4"/>
  <c r="Q325" i="4"/>
  <c r="R325" i="4"/>
  <c r="S325" i="4"/>
  <c r="T325" i="4"/>
  <c r="U325" i="4"/>
  <c r="V325" i="4"/>
  <c r="W325" i="4"/>
  <c r="X325" i="4"/>
  <c r="Y325" i="4"/>
  <c r="Z325" i="4"/>
  <c r="AA325" i="4"/>
  <c r="AB325" i="4"/>
  <c r="AC325" i="4"/>
  <c r="AD325" i="4"/>
  <c r="AE325" i="4"/>
  <c r="AF325" i="4"/>
  <c r="AG325" i="4"/>
  <c r="AH325" i="4"/>
  <c r="AI325" i="4"/>
  <c r="AJ325" i="4"/>
  <c r="AK325" i="4"/>
  <c r="AL325" i="4"/>
  <c r="AM325" i="4"/>
  <c r="AN325" i="4"/>
  <c r="AO325" i="4"/>
  <c r="AP325" i="4"/>
  <c r="AQ325" i="4"/>
  <c r="AR325" i="4"/>
  <c r="AS325" i="4"/>
  <c r="AT325" i="4"/>
  <c r="AU325" i="4"/>
  <c r="AV325" i="4"/>
  <c r="AW325" i="4"/>
  <c r="AX325" i="4"/>
  <c r="AY325" i="4"/>
  <c r="AZ325" i="4"/>
  <c r="BA325" i="4"/>
  <c r="BB325" i="4"/>
  <c r="BC325" i="4"/>
  <c r="BD325" i="4"/>
  <c r="BE325" i="4"/>
  <c r="BF325" i="4"/>
  <c r="BG325" i="4"/>
  <c r="BH325" i="4"/>
  <c r="BI325" i="4"/>
  <c r="BJ325" i="4"/>
  <c r="BK325" i="4"/>
  <c r="BL325" i="4"/>
  <c r="BM325" i="4"/>
  <c r="BN325" i="4"/>
  <c r="BO325" i="4"/>
  <c r="BP325" i="4"/>
  <c r="BQ325" i="4"/>
  <c r="BR325" i="4"/>
  <c r="BS325" i="4"/>
  <c r="BT325" i="4"/>
  <c r="BU325" i="4"/>
  <c r="BV325" i="4"/>
  <c r="BW325" i="4"/>
  <c r="BX325" i="4"/>
  <c r="BY325" i="4"/>
  <c r="BZ325" i="4"/>
  <c r="CA325" i="4"/>
  <c r="CB325" i="4"/>
  <c r="CC325" i="4"/>
  <c r="CD325" i="4"/>
  <c r="CE325" i="4"/>
  <c r="CF325" i="4"/>
  <c r="CG325" i="4"/>
  <c r="CH325" i="4"/>
  <c r="CI325" i="4"/>
  <c r="CJ325" i="4"/>
  <c r="CK325" i="4"/>
  <c r="CL325" i="4"/>
  <c r="CM325" i="4"/>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DM325" i="4"/>
  <c r="DN325" i="4"/>
  <c r="DO325" i="4"/>
  <c r="DP325" i="4"/>
  <c r="DQ325" i="4"/>
  <c r="DR325" i="4"/>
  <c r="DS325" i="4"/>
  <c r="DT325" i="4"/>
  <c r="DU325" i="4"/>
  <c r="DV325" i="4"/>
  <c r="DW325" i="4"/>
  <c r="DX325" i="4"/>
  <c r="DY325" i="4"/>
  <c r="I326" i="4"/>
  <c r="J326" i="4"/>
  <c r="K326" i="4"/>
  <c r="L326" i="4"/>
  <c r="M326" i="4"/>
  <c r="N326" i="4"/>
  <c r="O326" i="4"/>
  <c r="P326" i="4"/>
  <c r="Q326" i="4"/>
  <c r="R326" i="4"/>
  <c r="S326" i="4"/>
  <c r="T326" i="4"/>
  <c r="U326" i="4"/>
  <c r="V326" i="4"/>
  <c r="W326" i="4"/>
  <c r="X326" i="4"/>
  <c r="Y326" i="4"/>
  <c r="Z326" i="4"/>
  <c r="AA326" i="4"/>
  <c r="AB326" i="4"/>
  <c r="AC326" i="4"/>
  <c r="AD326" i="4"/>
  <c r="AE326" i="4"/>
  <c r="AF326" i="4"/>
  <c r="AG326" i="4"/>
  <c r="AH326" i="4"/>
  <c r="AI326" i="4"/>
  <c r="AJ326" i="4"/>
  <c r="AK326" i="4"/>
  <c r="AL326" i="4"/>
  <c r="AM326" i="4"/>
  <c r="AN326" i="4"/>
  <c r="AO326" i="4"/>
  <c r="AP326" i="4"/>
  <c r="AQ326" i="4"/>
  <c r="AR326" i="4"/>
  <c r="AS326" i="4"/>
  <c r="AT326" i="4"/>
  <c r="AU326" i="4"/>
  <c r="AV326" i="4"/>
  <c r="AW326" i="4"/>
  <c r="AX326" i="4"/>
  <c r="AY326" i="4"/>
  <c r="AZ326" i="4"/>
  <c r="BA326" i="4"/>
  <c r="BB326" i="4"/>
  <c r="BC326" i="4"/>
  <c r="BD326" i="4"/>
  <c r="BE326" i="4"/>
  <c r="BF326" i="4"/>
  <c r="BG326" i="4"/>
  <c r="BH326" i="4"/>
  <c r="BI326" i="4"/>
  <c r="BJ326" i="4"/>
  <c r="BK326" i="4"/>
  <c r="BL326" i="4"/>
  <c r="BM326" i="4"/>
  <c r="BN326" i="4"/>
  <c r="BO326" i="4"/>
  <c r="BP326" i="4"/>
  <c r="BQ326" i="4"/>
  <c r="BR326" i="4"/>
  <c r="BS326" i="4"/>
  <c r="BT326" i="4"/>
  <c r="BU326" i="4"/>
  <c r="BV326" i="4"/>
  <c r="BW326" i="4"/>
  <c r="BX326" i="4"/>
  <c r="BY326" i="4"/>
  <c r="BZ326" i="4"/>
  <c r="CA326" i="4"/>
  <c r="CB326" i="4"/>
  <c r="CC326" i="4"/>
  <c r="CD326" i="4"/>
  <c r="CE326" i="4"/>
  <c r="CF326" i="4"/>
  <c r="CG326" i="4"/>
  <c r="CH326" i="4"/>
  <c r="CI326" i="4"/>
  <c r="CJ326" i="4"/>
  <c r="CK326" i="4"/>
  <c r="CL326" i="4"/>
  <c r="CM326" i="4"/>
  <c r="CN326" i="4"/>
  <c r="CO326" i="4"/>
  <c r="CP326" i="4"/>
  <c r="CQ326" i="4"/>
  <c r="CR326" i="4"/>
  <c r="CS326" i="4"/>
  <c r="CT326" i="4"/>
  <c r="CU326" i="4"/>
  <c r="CV326" i="4"/>
  <c r="CW326" i="4"/>
  <c r="CX326" i="4"/>
  <c r="CY326" i="4"/>
  <c r="CZ326" i="4"/>
  <c r="DA326" i="4"/>
  <c r="DB326" i="4"/>
  <c r="DC326" i="4"/>
  <c r="DD326" i="4"/>
  <c r="DE326" i="4"/>
  <c r="DF326" i="4"/>
  <c r="DG326" i="4"/>
  <c r="DH326" i="4"/>
  <c r="DI326" i="4"/>
  <c r="DJ326" i="4"/>
  <c r="DK326" i="4"/>
  <c r="DL326" i="4"/>
  <c r="DM326" i="4"/>
  <c r="DN326" i="4"/>
  <c r="DO326" i="4"/>
  <c r="DP326" i="4"/>
  <c r="DQ326" i="4"/>
  <c r="DR326" i="4"/>
  <c r="DS326" i="4"/>
  <c r="DT326" i="4"/>
  <c r="DU326" i="4"/>
  <c r="DV326" i="4"/>
  <c r="DW326" i="4"/>
  <c r="DX326" i="4"/>
  <c r="DY326" i="4"/>
  <c r="I327" i="4"/>
  <c r="J327" i="4"/>
  <c r="K327" i="4"/>
  <c r="L327" i="4"/>
  <c r="M327" i="4"/>
  <c r="N327" i="4"/>
  <c r="O327" i="4"/>
  <c r="P327" i="4"/>
  <c r="Q327" i="4"/>
  <c r="R327" i="4"/>
  <c r="S327" i="4"/>
  <c r="T327" i="4"/>
  <c r="U327" i="4"/>
  <c r="V327" i="4"/>
  <c r="W327" i="4"/>
  <c r="X327" i="4"/>
  <c r="Y327" i="4"/>
  <c r="Z327" i="4"/>
  <c r="AA327" i="4"/>
  <c r="AB327" i="4"/>
  <c r="AC327" i="4"/>
  <c r="AD327" i="4"/>
  <c r="AE327" i="4"/>
  <c r="AF327" i="4"/>
  <c r="AG327" i="4"/>
  <c r="AH327" i="4"/>
  <c r="AI327" i="4"/>
  <c r="AJ327" i="4"/>
  <c r="AK327" i="4"/>
  <c r="AL327" i="4"/>
  <c r="AM327" i="4"/>
  <c r="AN327" i="4"/>
  <c r="AO327" i="4"/>
  <c r="AP327" i="4"/>
  <c r="AQ327" i="4"/>
  <c r="AR327" i="4"/>
  <c r="AS327" i="4"/>
  <c r="AT327" i="4"/>
  <c r="AU327" i="4"/>
  <c r="AV327" i="4"/>
  <c r="AW327" i="4"/>
  <c r="AX327" i="4"/>
  <c r="AY327" i="4"/>
  <c r="AZ327" i="4"/>
  <c r="BA327" i="4"/>
  <c r="BB327" i="4"/>
  <c r="BC327" i="4"/>
  <c r="BD327" i="4"/>
  <c r="BE327" i="4"/>
  <c r="BF327" i="4"/>
  <c r="BG327" i="4"/>
  <c r="BH327" i="4"/>
  <c r="BI327" i="4"/>
  <c r="BJ327" i="4"/>
  <c r="BK327" i="4"/>
  <c r="BL327" i="4"/>
  <c r="BM327" i="4"/>
  <c r="BN327" i="4"/>
  <c r="BO327" i="4"/>
  <c r="BP327" i="4"/>
  <c r="BQ327" i="4"/>
  <c r="BR327" i="4"/>
  <c r="BS327" i="4"/>
  <c r="BT327" i="4"/>
  <c r="BU327" i="4"/>
  <c r="BV327" i="4"/>
  <c r="BW327" i="4"/>
  <c r="BX327" i="4"/>
  <c r="BY327" i="4"/>
  <c r="BZ327" i="4"/>
  <c r="CA327" i="4"/>
  <c r="CB327" i="4"/>
  <c r="CC327" i="4"/>
  <c r="CD327" i="4"/>
  <c r="CE327" i="4"/>
  <c r="CF327" i="4"/>
  <c r="CG327" i="4"/>
  <c r="CH327" i="4"/>
  <c r="CI327" i="4"/>
  <c r="CJ327" i="4"/>
  <c r="CK327" i="4"/>
  <c r="CL327" i="4"/>
  <c r="CM327" i="4"/>
  <c r="CN327" i="4"/>
  <c r="CO327" i="4"/>
  <c r="CP327" i="4"/>
  <c r="CQ327" i="4"/>
  <c r="CR327" i="4"/>
  <c r="CS327" i="4"/>
  <c r="CT327" i="4"/>
  <c r="CU327" i="4"/>
  <c r="CV327" i="4"/>
  <c r="CW327" i="4"/>
  <c r="CX327" i="4"/>
  <c r="CY327" i="4"/>
  <c r="CZ327" i="4"/>
  <c r="DA327" i="4"/>
  <c r="DB327" i="4"/>
  <c r="DC327" i="4"/>
  <c r="DD327" i="4"/>
  <c r="DE327" i="4"/>
  <c r="DF327" i="4"/>
  <c r="DG327" i="4"/>
  <c r="DH327" i="4"/>
  <c r="DI327" i="4"/>
  <c r="DJ327" i="4"/>
  <c r="DK327" i="4"/>
  <c r="DL327" i="4"/>
  <c r="DM327" i="4"/>
  <c r="DN327" i="4"/>
  <c r="DO327" i="4"/>
  <c r="DP327" i="4"/>
  <c r="DQ327" i="4"/>
  <c r="DR327" i="4"/>
  <c r="DS327" i="4"/>
  <c r="DT327" i="4"/>
  <c r="DU327" i="4"/>
  <c r="DV327" i="4"/>
  <c r="DW327" i="4"/>
  <c r="DX327" i="4"/>
  <c r="DY327" i="4"/>
  <c r="I328" i="4"/>
  <c r="J328" i="4"/>
  <c r="K328" i="4"/>
  <c r="L328" i="4"/>
  <c r="M328" i="4"/>
  <c r="N328" i="4"/>
  <c r="O328" i="4"/>
  <c r="P328" i="4"/>
  <c r="Q328" i="4"/>
  <c r="R328" i="4"/>
  <c r="S328" i="4"/>
  <c r="T328" i="4"/>
  <c r="U328" i="4"/>
  <c r="V328" i="4"/>
  <c r="W328" i="4"/>
  <c r="X328" i="4"/>
  <c r="Y328" i="4"/>
  <c r="Z328" i="4"/>
  <c r="AA328" i="4"/>
  <c r="AB328" i="4"/>
  <c r="AC328" i="4"/>
  <c r="AD328" i="4"/>
  <c r="AE328" i="4"/>
  <c r="AF328" i="4"/>
  <c r="AG328" i="4"/>
  <c r="AH328" i="4"/>
  <c r="AI328" i="4"/>
  <c r="AJ328" i="4"/>
  <c r="AK328" i="4"/>
  <c r="AL328" i="4"/>
  <c r="AM328" i="4"/>
  <c r="AN328" i="4"/>
  <c r="AO328" i="4"/>
  <c r="AP328" i="4"/>
  <c r="AQ328" i="4"/>
  <c r="AR328" i="4"/>
  <c r="AS328" i="4"/>
  <c r="AT328" i="4"/>
  <c r="AU328" i="4"/>
  <c r="AV328" i="4"/>
  <c r="AW328" i="4"/>
  <c r="AX328" i="4"/>
  <c r="AY328" i="4"/>
  <c r="AZ328" i="4"/>
  <c r="BA328" i="4"/>
  <c r="BB328" i="4"/>
  <c r="BC328" i="4"/>
  <c r="BD328" i="4"/>
  <c r="BE328" i="4"/>
  <c r="BF328" i="4"/>
  <c r="BG328" i="4"/>
  <c r="BH328" i="4"/>
  <c r="BI328" i="4"/>
  <c r="BJ328" i="4"/>
  <c r="BK328" i="4"/>
  <c r="BL328" i="4"/>
  <c r="BM328" i="4"/>
  <c r="BN328" i="4"/>
  <c r="BO328" i="4"/>
  <c r="BP328" i="4"/>
  <c r="BQ328" i="4"/>
  <c r="BR328" i="4"/>
  <c r="BS328" i="4"/>
  <c r="BT328" i="4"/>
  <c r="BU328" i="4"/>
  <c r="BV328" i="4"/>
  <c r="BW328" i="4"/>
  <c r="BX328" i="4"/>
  <c r="BY328" i="4"/>
  <c r="BZ328" i="4"/>
  <c r="CA328" i="4"/>
  <c r="CB328" i="4"/>
  <c r="CC328" i="4"/>
  <c r="CD328" i="4"/>
  <c r="CE328" i="4"/>
  <c r="CF328" i="4"/>
  <c r="CG328" i="4"/>
  <c r="CH328" i="4"/>
  <c r="CI328" i="4"/>
  <c r="CJ328" i="4"/>
  <c r="CK328" i="4"/>
  <c r="CL328" i="4"/>
  <c r="CM328" i="4"/>
  <c r="CN328" i="4"/>
  <c r="CO328" i="4"/>
  <c r="CP328" i="4"/>
  <c r="CQ328" i="4"/>
  <c r="CR328" i="4"/>
  <c r="CS328" i="4"/>
  <c r="CT328" i="4"/>
  <c r="CU328" i="4"/>
  <c r="CV328" i="4"/>
  <c r="CW328" i="4"/>
  <c r="CX328" i="4"/>
  <c r="CY328" i="4"/>
  <c r="CZ328" i="4"/>
  <c r="DA328" i="4"/>
  <c r="DB328" i="4"/>
  <c r="DC328" i="4"/>
  <c r="DD328" i="4"/>
  <c r="DE328" i="4"/>
  <c r="DF328" i="4"/>
  <c r="DG328" i="4"/>
  <c r="DH328" i="4"/>
  <c r="DI328" i="4"/>
  <c r="DJ328" i="4"/>
  <c r="DK328" i="4"/>
  <c r="DL328" i="4"/>
  <c r="DM328" i="4"/>
  <c r="DN328" i="4"/>
  <c r="DO328" i="4"/>
  <c r="DP328" i="4"/>
  <c r="DQ328" i="4"/>
  <c r="DR328" i="4"/>
  <c r="DS328" i="4"/>
  <c r="DT328" i="4"/>
  <c r="DU328" i="4"/>
  <c r="DV328" i="4"/>
  <c r="DW328" i="4"/>
  <c r="DX328" i="4"/>
  <c r="DY328" i="4"/>
  <c r="I329" i="4"/>
  <c r="J329" i="4"/>
  <c r="K329" i="4"/>
  <c r="L329" i="4"/>
  <c r="M329" i="4"/>
  <c r="N329" i="4"/>
  <c r="O329" i="4"/>
  <c r="P329" i="4"/>
  <c r="Q329" i="4"/>
  <c r="R329" i="4"/>
  <c r="S329" i="4"/>
  <c r="T329" i="4"/>
  <c r="U329" i="4"/>
  <c r="V329" i="4"/>
  <c r="W329" i="4"/>
  <c r="X329" i="4"/>
  <c r="Y329" i="4"/>
  <c r="Z329" i="4"/>
  <c r="AA329" i="4"/>
  <c r="AB329" i="4"/>
  <c r="AC329" i="4"/>
  <c r="AD329" i="4"/>
  <c r="AE329" i="4"/>
  <c r="AF329" i="4"/>
  <c r="AG329" i="4"/>
  <c r="AH329" i="4"/>
  <c r="AI329" i="4"/>
  <c r="AJ329" i="4"/>
  <c r="AK329" i="4"/>
  <c r="AL329" i="4"/>
  <c r="AM329" i="4"/>
  <c r="AN329" i="4"/>
  <c r="AO329" i="4"/>
  <c r="AP329" i="4"/>
  <c r="AQ329" i="4"/>
  <c r="AR329" i="4"/>
  <c r="AS329" i="4"/>
  <c r="AT329" i="4"/>
  <c r="AU329" i="4"/>
  <c r="AV329" i="4"/>
  <c r="AW329" i="4"/>
  <c r="AX329" i="4"/>
  <c r="AY329" i="4"/>
  <c r="AZ329" i="4"/>
  <c r="BA329" i="4"/>
  <c r="BB329" i="4"/>
  <c r="BC329" i="4"/>
  <c r="BD329" i="4"/>
  <c r="BE329" i="4"/>
  <c r="BF329" i="4"/>
  <c r="BG329" i="4"/>
  <c r="BH329" i="4"/>
  <c r="BI329" i="4"/>
  <c r="BJ329" i="4"/>
  <c r="BK329" i="4"/>
  <c r="BL329" i="4"/>
  <c r="BM329" i="4"/>
  <c r="BN329" i="4"/>
  <c r="BO329" i="4"/>
  <c r="BP329" i="4"/>
  <c r="BQ329" i="4"/>
  <c r="BR329" i="4"/>
  <c r="BS329" i="4"/>
  <c r="BT329" i="4"/>
  <c r="BU329" i="4"/>
  <c r="BV329" i="4"/>
  <c r="BW329" i="4"/>
  <c r="BX329" i="4"/>
  <c r="BY329" i="4"/>
  <c r="BZ329" i="4"/>
  <c r="CA329" i="4"/>
  <c r="CB329" i="4"/>
  <c r="CC329" i="4"/>
  <c r="CD329" i="4"/>
  <c r="CE329" i="4"/>
  <c r="CF329" i="4"/>
  <c r="CG329" i="4"/>
  <c r="CH329" i="4"/>
  <c r="CI329" i="4"/>
  <c r="CJ329" i="4"/>
  <c r="CK329" i="4"/>
  <c r="CL329" i="4"/>
  <c r="CM329" i="4"/>
  <c r="CN329" i="4"/>
  <c r="CO329" i="4"/>
  <c r="CP329" i="4"/>
  <c r="CQ329" i="4"/>
  <c r="CR329" i="4"/>
  <c r="CS329" i="4"/>
  <c r="CT329" i="4"/>
  <c r="CU329" i="4"/>
  <c r="CV329" i="4"/>
  <c r="CW329" i="4"/>
  <c r="CX329" i="4"/>
  <c r="CY329" i="4"/>
  <c r="CZ329" i="4"/>
  <c r="DA329" i="4"/>
  <c r="DB329" i="4"/>
  <c r="DC329" i="4"/>
  <c r="DD329" i="4"/>
  <c r="DE329" i="4"/>
  <c r="DF329" i="4"/>
  <c r="DG329" i="4"/>
  <c r="DH329" i="4"/>
  <c r="DI329" i="4"/>
  <c r="DJ329" i="4"/>
  <c r="DK329" i="4"/>
  <c r="DL329" i="4"/>
  <c r="DM329" i="4"/>
  <c r="DN329" i="4"/>
  <c r="DO329" i="4"/>
  <c r="DP329" i="4"/>
  <c r="DQ329" i="4"/>
  <c r="DR329" i="4"/>
  <c r="DS329" i="4"/>
  <c r="DT329" i="4"/>
  <c r="DU329" i="4"/>
  <c r="DV329" i="4"/>
  <c r="DW329" i="4"/>
  <c r="DX329" i="4"/>
  <c r="DY329" i="4"/>
  <c r="I330" i="4"/>
  <c r="J330" i="4"/>
  <c r="K330" i="4"/>
  <c r="L330" i="4"/>
  <c r="M330" i="4"/>
  <c r="N330" i="4"/>
  <c r="O330" i="4"/>
  <c r="P330" i="4"/>
  <c r="Q330" i="4"/>
  <c r="R330" i="4"/>
  <c r="S330" i="4"/>
  <c r="T330" i="4"/>
  <c r="U330" i="4"/>
  <c r="V330" i="4"/>
  <c r="W330" i="4"/>
  <c r="X330" i="4"/>
  <c r="Y330" i="4"/>
  <c r="Z330" i="4"/>
  <c r="AA330" i="4"/>
  <c r="AB330" i="4"/>
  <c r="AC330" i="4"/>
  <c r="AD330" i="4"/>
  <c r="AE330" i="4"/>
  <c r="AF330" i="4"/>
  <c r="AG330" i="4"/>
  <c r="AH330" i="4"/>
  <c r="AI330" i="4"/>
  <c r="AJ330" i="4"/>
  <c r="AK330" i="4"/>
  <c r="AL330" i="4"/>
  <c r="AM330" i="4"/>
  <c r="AN330" i="4"/>
  <c r="AO330" i="4"/>
  <c r="AP330" i="4"/>
  <c r="AQ330" i="4"/>
  <c r="AR330" i="4"/>
  <c r="AS330" i="4"/>
  <c r="AT330" i="4"/>
  <c r="AU330" i="4"/>
  <c r="AV330" i="4"/>
  <c r="AW330" i="4"/>
  <c r="AX330" i="4"/>
  <c r="AY330" i="4"/>
  <c r="AZ330" i="4"/>
  <c r="BA330" i="4"/>
  <c r="BB330" i="4"/>
  <c r="BC330" i="4"/>
  <c r="BD330" i="4"/>
  <c r="BE330" i="4"/>
  <c r="BF330" i="4"/>
  <c r="BG330" i="4"/>
  <c r="BH330" i="4"/>
  <c r="BI330" i="4"/>
  <c r="BJ330" i="4"/>
  <c r="BK330" i="4"/>
  <c r="BL330" i="4"/>
  <c r="BM330" i="4"/>
  <c r="BN330" i="4"/>
  <c r="BO330" i="4"/>
  <c r="BP330" i="4"/>
  <c r="BQ330" i="4"/>
  <c r="BR330" i="4"/>
  <c r="BS330" i="4"/>
  <c r="BT330" i="4"/>
  <c r="BU330" i="4"/>
  <c r="BV330" i="4"/>
  <c r="BW330" i="4"/>
  <c r="BX330" i="4"/>
  <c r="BY330" i="4"/>
  <c r="BZ330" i="4"/>
  <c r="CA330" i="4"/>
  <c r="CB330" i="4"/>
  <c r="CC330" i="4"/>
  <c r="CD330" i="4"/>
  <c r="CE330" i="4"/>
  <c r="CF330" i="4"/>
  <c r="CG330" i="4"/>
  <c r="CH330" i="4"/>
  <c r="CI330" i="4"/>
  <c r="CJ330" i="4"/>
  <c r="CK330" i="4"/>
  <c r="CL330" i="4"/>
  <c r="CM330" i="4"/>
  <c r="CN330" i="4"/>
  <c r="CO330" i="4"/>
  <c r="CP330" i="4"/>
  <c r="CQ330" i="4"/>
  <c r="CR330" i="4"/>
  <c r="CS330" i="4"/>
  <c r="CT330" i="4"/>
  <c r="CU330" i="4"/>
  <c r="CV330" i="4"/>
  <c r="CW330" i="4"/>
  <c r="CX330" i="4"/>
  <c r="CY330" i="4"/>
  <c r="CZ330" i="4"/>
  <c r="DA330" i="4"/>
  <c r="DB330" i="4"/>
  <c r="DC330" i="4"/>
  <c r="DD330" i="4"/>
  <c r="DE330" i="4"/>
  <c r="DF330" i="4"/>
  <c r="DG330" i="4"/>
  <c r="DH330" i="4"/>
  <c r="DI330" i="4"/>
  <c r="DJ330" i="4"/>
  <c r="DK330" i="4"/>
  <c r="DL330" i="4"/>
  <c r="DM330" i="4"/>
  <c r="DN330" i="4"/>
  <c r="DO330" i="4"/>
  <c r="DP330" i="4"/>
  <c r="DQ330" i="4"/>
  <c r="DR330" i="4"/>
  <c r="DS330" i="4"/>
  <c r="DT330" i="4"/>
  <c r="DU330" i="4"/>
  <c r="DV330" i="4"/>
  <c r="DW330" i="4"/>
  <c r="DX330" i="4"/>
  <c r="DY330" i="4"/>
  <c r="I331" i="4"/>
  <c r="J331" i="4"/>
  <c r="K331" i="4"/>
  <c r="L331" i="4"/>
  <c r="M331" i="4"/>
  <c r="N331" i="4"/>
  <c r="O331" i="4"/>
  <c r="P331" i="4"/>
  <c r="Q331" i="4"/>
  <c r="R331" i="4"/>
  <c r="S331" i="4"/>
  <c r="T331" i="4"/>
  <c r="U331" i="4"/>
  <c r="V331" i="4"/>
  <c r="W331" i="4"/>
  <c r="X331" i="4"/>
  <c r="Y331" i="4"/>
  <c r="Z331" i="4"/>
  <c r="AA331" i="4"/>
  <c r="AB331" i="4"/>
  <c r="AC331" i="4"/>
  <c r="AD331" i="4"/>
  <c r="AE331" i="4"/>
  <c r="AF331" i="4"/>
  <c r="AG331" i="4"/>
  <c r="AH331" i="4"/>
  <c r="AI331" i="4"/>
  <c r="AJ331" i="4"/>
  <c r="AK331" i="4"/>
  <c r="AL331" i="4"/>
  <c r="AM331" i="4"/>
  <c r="AN331" i="4"/>
  <c r="AO331" i="4"/>
  <c r="AP331" i="4"/>
  <c r="AQ331" i="4"/>
  <c r="AR331" i="4"/>
  <c r="AS331" i="4"/>
  <c r="AT331" i="4"/>
  <c r="AU331" i="4"/>
  <c r="AV331" i="4"/>
  <c r="AW331" i="4"/>
  <c r="AX331" i="4"/>
  <c r="AY331" i="4"/>
  <c r="AZ331" i="4"/>
  <c r="BA331" i="4"/>
  <c r="BB331" i="4"/>
  <c r="BC331" i="4"/>
  <c r="BD331" i="4"/>
  <c r="BE331" i="4"/>
  <c r="BF331" i="4"/>
  <c r="BG331" i="4"/>
  <c r="BH331" i="4"/>
  <c r="BI331" i="4"/>
  <c r="BJ331" i="4"/>
  <c r="BK331" i="4"/>
  <c r="BL331" i="4"/>
  <c r="BM331" i="4"/>
  <c r="BN331" i="4"/>
  <c r="BO331" i="4"/>
  <c r="BP331" i="4"/>
  <c r="BQ331" i="4"/>
  <c r="BR331" i="4"/>
  <c r="BS331" i="4"/>
  <c r="BT331" i="4"/>
  <c r="BU331" i="4"/>
  <c r="BV331" i="4"/>
  <c r="BW331" i="4"/>
  <c r="BX331" i="4"/>
  <c r="BY331" i="4"/>
  <c r="BZ331" i="4"/>
  <c r="CA331" i="4"/>
  <c r="CB331" i="4"/>
  <c r="CC331" i="4"/>
  <c r="CD331" i="4"/>
  <c r="CE331" i="4"/>
  <c r="CF331" i="4"/>
  <c r="CG331" i="4"/>
  <c r="CH331" i="4"/>
  <c r="CI331" i="4"/>
  <c r="CJ331" i="4"/>
  <c r="CK331" i="4"/>
  <c r="CL331" i="4"/>
  <c r="CM331" i="4"/>
  <c r="CN331" i="4"/>
  <c r="CO331" i="4"/>
  <c r="CP331" i="4"/>
  <c r="CQ331" i="4"/>
  <c r="CR331" i="4"/>
  <c r="CS331" i="4"/>
  <c r="CT331" i="4"/>
  <c r="CU331" i="4"/>
  <c r="CV331" i="4"/>
  <c r="CW331" i="4"/>
  <c r="CX331" i="4"/>
  <c r="CY331" i="4"/>
  <c r="CZ331" i="4"/>
  <c r="DA331" i="4"/>
  <c r="DB331" i="4"/>
  <c r="DC331" i="4"/>
  <c r="DD331" i="4"/>
  <c r="DE331" i="4"/>
  <c r="DF331" i="4"/>
  <c r="DG331" i="4"/>
  <c r="DH331" i="4"/>
  <c r="DI331" i="4"/>
  <c r="DJ331" i="4"/>
  <c r="DK331" i="4"/>
  <c r="DL331" i="4"/>
  <c r="DM331" i="4"/>
  <c r="DN331" i="4"/>
  <c r="DO331" i="4"/>
  <c r="DP331" i="4"/>
  <c r="DQ331" i="4"/>
  <c r="DR331" i="4"/>
  <c r="DS331" i="4"/>
  <c r="DT331" i="4"/>
  <c r="DU331" i="4"/>
  <c r="DV331" i="4"/>
  <c r="DW331" i="4"/>
  <c r="DX331" i="4"/>
  <c r="DY331" i="4"/>
  <c r="I284" i="4"/>
  <c r="J284" i="4"/>
  <c r="K284" i="4"/>
  <c r="L284" i="4"/>
  <c r="M284" i="4"/>
  <c r="N284" i="4"/>
  <c r="O284" i="4"/>
  <c r="P284" i="4"/>
  <c r="Q284" i="4"/>
  <c r="R284" i="4"/>
  <c r="S284" i="4"/>
  <c r="T284" i="4"/>
  <c r="U284" i="4"/>
  <c r="V284" i="4"/>
  <c r="W284" i="4"/>
  <c r="X284" i="4"/>
  <c r="Y284" i="4"/>
  <c r="Z284" i="4"/>
  <c r="AA284" i="4"/>
  <c r="AB284" i="4"/>
  <c r="AC284" i="4"/>
  <c r="AD284" i="4"/>
  <c r="AE284" i="4"/>
  <c r="AF284" i="4"/>
  <c r="AG284" i="4"/>
  <c r="AH284" i="4"/>
  <c r="AI284" i="4"/>
  <c r="AJ284" i="4"/>
  <c r="AK284" i="4"/>
  <c r="AL284" i="4"/>
  <c r="AM284" i="4"/>
  <c r="AN284" i="4"/>
  <c r="AO284" i="4"/>
  <c r="AP284" i="4"/>
  <c r="AQ284" i="4"/>
  <c r="AR284" i="4"/>
  <c r="AS284" i="4"/>
  <c r="AT284" i="4"/>
  <c r="AU284" i="4"/>
  <c r="AV284" i="4"/>
  <c r="AW284" i="4"/>
  <c r="AX284" i="4"/>
  <c r="AY284" i="4"/>
  <c r="AZ284" i="4"/>
  <c r="BA284" i="4"/>
  <c r="BB284" i="4"/>
  <c r="BC284" i="4"/>
  <c r="BD284" i="4"/>
  <c r="BE284" i="4"/>
  <c r="BF284" i="4"/>
  <c r="BG284" i="4"/>
  <c r="BH284" i="4"/>
  <c r="BI284" i="4"/>
  <c r="BJ284" i="4"/>
  <c r="BK284" i="4"/>
  <c r="BL284" i="4"/>
  <c r="BM284" i="4"/>
  <c r="BN284" i="4"/>
  <c r="BO284" i="4"/>
  <c r="BP284" i="4"/>
  <c r="BQ284" i="4"/>
  <c r="BR284" i="4"/>
  <c r="BS284" i="4"/>
  <c r="BT284" i="4"/>
  <c r="BU284" i="4"/>
  <c r="BV284" i="4"/>
  <c r="BW284" i="4"/>
  <c r="BX284" i="4"/>
  <c r="BY284" i="4"/>
  <c r="BZ284" i="4"/>
  <c r="CA284" i="4"/>
  <c r="CB284" i="4"/>
  <c r="CC284" i="4"/>
  <c r="CD284" i="4"/>
  <c r="CE284" i="4"/>
  <c r="CF284" i="4"/>
  <c r="CG284" i="4"/>
  <c r="CH284" i="4"/>
  <c r="CI284" i="4"/>
  <c r="CJ284" i="4"/>
  <c r="CK284" i="4"/>
  <c r="CL284" i="4"/>
  <c r="CM284" i="4"/>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DM284" i="4"/>
  <c r="DN284" i="4"/>
  <c r="DO284" i="4"/>
  <c r="DP284" i="4"/>
  <c r="DQ284" i="4"/>
  <c r="DR284" i="4"/>
  <c r="DS284" i="4"/>
  <c r="DT284" i="4"/>
  <c r="DU284" i="4"/>
  <c r="DV284" i="4"/>
  <c r="DW284" i="4"/>
  <c r="DX284" i="4"/>
  <c r="DY284" i="4"/>
  <c r="I285" i="4"/>
  <c r="J285" i="4"/>
  <c r="K285" i="4"/>
  <c r="L285" i="4"/>
  <c r="M285" i="4"/>
  <c r="N285" i="4"/>
  <c r="O285" i="4"/>
  <c r="P285" i="4"/>
  <c r="Q285" i="4"/>
  <c r="R285" i="4"/>
  <c r="S285" i="4"/>
  <c r="T285" i="4"/>
  <c r="U285" i="4"/>
  <c r="V285" i="4"/>
  <c r="W285" i="4"/>
  <c r="X285" i="4"/>
  <c r="Y285" i="4"/>
  <c r="Z285" i="4"/>
  <c r="AA285" i="4"/>
  <c r="AB285" i="4"/>
  <c r="AC285" i="4"/>
  <c r="AD285" i="4"/>
  <c r="AE285" i="4"/>
  <c r="AF285" i="4"/>
  <c r="AG285" i="4"/>
  <c r="AH285" i="4"/>
  <c r="AI285" i="4"/>
  <c r="AJ285" i="4"/>
  <c r="AK285" i="4"/>
  <c r="AL285" i="4"/>
  <c r="AM285" i="4"/>
  <c r="AN285" i="4"/>
  <c r="AO285" i="4"/>
  <c r="AP285" i="4"/>
  <c r="AQ285" i="4"/>
  <c r="AR285" i="4"/>
  <c r="AS285" i="4"/>
  <c r="AT285" i="4"/>
  <c r="AU285" i="4"/>
  <c r="AV285" i="4"/>
  <c r="AW285" i="4"/>
  <c r="AX285" i="4"/>
  <c r="AY285" i="4"/>
  <c r="AZ285" i="4"/>
  <c r="BA285" i="4"/>
  <c r="BB285" i="4"/>
  <c r="BC285" i="4"/>
  <c r="BD285" i="4"/>
  <c r="BE285" i="4"/>
  <c r="BF285" i="4"/>
  <c r="BG285" i="4"/>
  <c r="BH285" i="4"/>
  <c r="BI285" i="4"/>
  <c r="BJ285" i="4"/>
  <c r="BK285" i="4"/>
  <c r="BL285" i="4"/>
  <c r="BM285" i="4"/>
  <c r="BN285" i="4"/>
  <c r="BO285" i="4"/>
  <c r="BP285" i="4"/>
  <c r="BQ285" i="4"/>
  <c r="BR285" i="4"/>
  <c r="BS285" i="4"/>
  <c r="BT285" i="4"/>
  <c r="BU285" i="4"/>
  <c r="BV285" i="4"/>
  <c r="BW285" i="4"/>
  <c r="BX285" i="4"/>
  <c r="BY285" i="4"/>
  <c r="BZ285" i="4"/>
  <c r="CA285" i="4"/>
  <c r="CB285" i="4"/>
  <c r="CC285" i="4"/>
  <c r="CD285" i="4"/>
  <c r="CE285" i="4"/>
  <c r="CF285" i="4"/>
  <c r="CG285" i="4"/>
  <c r="CH285" i="4"/>
  <c r="CI285" i="4"/>
  <c r="CJ285" i="4"/>
  <c r="CK285" i="4"/>
  <c r="CL285" i="4"/>
  <c r="CM285" i="4"/>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DM285" i="4"/>
  <c r="DN285" i="4"/>
  <c r="DO285" i="4"/>
  <c r="DP285" i="4"/>
  <c r="DQ285" i="4"/>
  <c r="DR285" i="4"/>
  <c r="DS285" i="4"/>
  <c r="DT285" i="4"/>
  <c r="DU285" i="4"/>
  <c r="DV285" i="4"/>
  <c r="DW285" i="4"/>
  <c r="DX285" i="4"/>
  <c r="DY285" i="4"/>
  <c r="I286" i="4"/>
  <c r="J286" i="4"/>
  <c r="K286" i="4"/>
  <c r="L286" i="4"/>
  <c r="M286" i="4"/>
  <c r="N286" i="4"/>
  <c r="O286" i="4"/>
  <c r="P286" i="4"/>
  <c r="Q286" i="4"/>
  <c r="R286" i="4"/>
  <c r="S286" i="4"/>
  <c r="T286" i="4"/>
  <c r="U286" i="4"/>
  <c r="V286" i="4"/>
  <c r="W286" i="4"/>
  <c r="X286" i="4"/>
  <c r="Y286" i="4"/>
  <c r="Z286" i="4"/>
  <c r="AA286" i="4"/>
  <c r="AB286" i="4"/>
  <c r="AC286" i="4"/>
  <c r="AD286" i="4"/>
  <c r="AE286" i="4"/>
  <c r="AF286" i="4"/>
  <c r="AG286" i="4"/>
  <c r="AH286" i="4"/>
  <c r="AI286" i="4"/>
  <c r="AJ286" i="4"/>
  <c r="AK286" i="4"/>
  <c r="AL286" i="4"/>
  <c r="AM286" i="4"/>
  <c r="AN286" i="4"/>
  <c r="AO286" i="4"/>
  <c r="AP286" i="4"/>
  <c r="AQ286" i="4"/>
  <c r="AR286" i="4"/>
  <c r="AS286" i="4"/>
  <c r="AT286" i="4"/>
  <c r="AU286" i="4"/>
  <c r="AV286" i="4"/>
  <c r="AW286" i="4"/>
  <c r="AX286" i="4"/>
  <c r="AY286" i="4"/>
  <c r="AZ286" i="4"/>
  <c r="BA286" i="4"/>
  <c r="BB286" i="4"/>
  <c r="BC286" i="4"/>
  <c r="BD286" i="4"/>
  <c r="BE286" i="4"/>
  <c r="BF286" i="4"/>
  <c r="BG286" i="4"/>
  <c r="BH286" i="4"/>
  <c r="BI286" i="4"/>
  <c r="BJ286" i="4"/>
  <c r="BK286" i="4"/>
  <c r="BL286" i="4"/>
  <c r="BM286" i="4"/>
  <c r="BN286" i="4"/>
  <c r="BO286" i="4"/>
  <c r="BP286" i="4"/>
  <c r="BQ286" i="4"/>
  <c r="BR286" i="4"/>
  <c r="BS286" i="4"/>
  <c r="BT286" i="4"/>
  <c r="BU286" i="4"/>
  <c r="BV286" i="4"/>
  <c r="BW286" i="4"/>
  <c r="BX286" i="4"/>
  <c r="BY286" i="4"/>
  <c r="BZ286" i="4"/>
  <c r="CA286" i="4"/>
  <c r="CB286" i="4"/>
  <c r="CC286" i="4"/>
  <c r="CD286" i="4"/>
  <c r="CE286" i="4"/>
  <c r="CF286" i="4"/>
  <c r="CG286" i="4"/>
  <c r="CH286" i="4"/>
  <c r="CI286" i="4"/>
  <c r="CJ286" i="4"/>
  <c r="CK286" i="4"/>
  <c r="CL286" i="4"/>
  <c r="CM286" i="4"/>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DM286" i="4"/>
  <c r="DN286" i="4"/>
  <c r="DO286" i="4"/>
  <c r="DP286" i="4"/>
  <c r="DQ286" i="4"/>
  <c r="DR286" i="4"/>
  <c r="DS286" i="4"/>
  <c r="DT286" i="4"/>
  <c r="DU286" i="4"/>
  <c r="DV286" i="4"/>
  <c r="DW286" i="4"/>
  <c r="DX286" i="4"/>
  <c r="DY286" i="4"/>
  <c r="I287" i="4"/>
  <c r="J287" i="4"/>
  <c r="K287" i="4"/>
  <c r="L287" i="4"/>
  <c r="M287" i="4"/>
  <c r="N287" i="4"/>
  <c r="O287" i="4"/>
  <c r="P287" i="4"/>
  <c r="Q287" i="4"/>
  <c r="R287" i="4"/>
  <c r="S287" i="4"/>
  <c r="T287" i="4"/>
  <c r="U287" i="4"/>
  <c r="V287" i="4"/>
  <c r="W287" i="4"/>
  <c r="X287" i="4"/>
  <c r="Y287" i="4"/>
  <c r="Z287" i="4"/>
  <c r="AA287" i="4"/>
  <c r="AB287" i="4"/>
  <c r="AC287" i="4"/>
  <c r="AD287" i="4"/>
  <c r="AE287" i="4"/>
  <c r="AF287" i="4"/>
  <c r="AG287" i="4"/>
  <c r="AH287" i="4"/>
  <c r="AI287" i="4"/>
  <c r="AJ287" i="4"/>
  <c r="AK287" i="4"/>
  <c r="AL287" i="4"/>
  <c r="AM287" i="4"/>
  <c r="AN287" i="4"/>
  <c r="AO287" i="4"/>
  <c r="AP287" i="4"/>
  <c r="AQ287" i="4"/>
  <c r="AR287" i="4"/>
  <c r="AS287" i="4"/>
  <c r="AT287" i="4"/>
  <c r="AU287" i="4"/>
  <c r="AV287" i="4"/>
  <c r="AW287" i="4"/>
  <c r="AX287" i="4"/>
  <c r="AY287" i="4"/>
  <c r="AZ287" i="4"/>
  <c r="BA287" i="4"/>
  <c r="BB287" i="4"/>
  <c r="BC287" i="4"/>
  <c r="BD287" i="4"/>
  <c r="BE287" i="4"/>
  <c r="BF287" i="4"/>
  <c r="BG287" i="4"/>
  <c r="BH287" i="4"/>
  <c r="BI287" i="4"/>
  <c r="BJ287" i="4"/>
  <c r="BK287" i="4"/>
  <c r="BL287" i="4"/>
  <c r="BM287" i="4"/>
  <c r="BN287" i="4"/>
  <c r="BO287" i="4"/>
  <c r="BP287" i="4"/>
  <c r="BQ287" i="4"/>
  <c r="BR287" i="4"/>
  <c r="BS287" i="4"/>
  <c r="BT287" i="4"/>
  <c r="BU287" i="4"/>
  <c r="BV287" i="4"/>
  <c r="BW287" i="4"/>
  <c r="BX287" i="4"/>
  <c r="BY287" i="4"/>
  <c r="BZ287" i="4"/>
  <c r="CA287" i="4"/>
  <c r="CB287" i="4"/>
  <c r="CC287" i="4"/>
  <c r="CD287" i="4"/>
  <c r="CE287" i="4"/>
  <c r="CF287" i="4"/>
  <c r="CG287" i="4"/>
  <c r="CH287" i="4"/>
  <c r="CI287" i="4"/>
  <c r="CJ287" i="4"/>
  <c r="CK287" i="4"/>
  <c r="CL287" i="4"/>
  <c r="CM287" i="4"/>
  <c r="CN287" i="4"/>
  <c r="CO287" i="4"/>
  <c r="CP287" i="4"/>
  <c r="CQ287" i="4"/>
  <c r="CR287" i="4"/>
  <c r="CS287" i="4"/>
  <c r="CT287" i="4"/>
  <c r="CU287" i="4"/>
  <c r="CV287" i="4"/>
  <c r="CW287" i="4"/>
  <c r="CX287" i="4"/>
  <c r="CY287" i="4"/>
  <c r="CZ287" i="4"/>
  <c r="DA287" i="4"/>
  <c r="DB287" i="4"/>
  <c r="DC287" i="4"/>
  <c r="DD287" i="4"/>
  <c r="DE287" i="4"/>
  <c r="DF287" i="4"/>
  <c r="DG287" i="4"/>
  <c r="DH287" i="4"/>
  <c r="DI287" i="4"/>
  <c r="DJ287" i="4"/>
  <c r="DK287" i="4"/>
  <c r="DL287" i="4"/>
  <c r="DM287" i="4"/>
  <c r="DN287" i="4"/>
  <c r="DO287" i="4"/>
  <c r="DP287" i="4"/>
  <c r="DQ287" i="4"/>
  <c r="DR287" i="4"/>
  <c r="DS287" i="4"/>
  <c r="DT287" i="4"/>
  <c r="DU287" i="4"/>
  <c r="DV287" i="4"/>
  <c r="DW287" i="4"/>
  <c r="DX287" i="4"/>
  <c r="DY287" i="4"/>
  <c r="I288" i="4"/>
  <c r="J288" i="4"/>
  <c r="K288" i="4"/>
  <c r="L288" i="4"/>
  <c r="M288" i="4"/>
  <c r="N288" i="4"/>
  <c r="O288" i="4"/>
  <c r="P288" i="4"/>
  <c r="Q288" i="4"/>
  <c r="R288" i="4"/>
  <c r="S288" i="4"/>
  <c r="T288" i="4"/>
  <c r="U288" i="4"/>
  <c r="V288" i="4"/>
  <c r="W288" i="4"/>
  <c r="X288" i="4"/>
  <c r="Y288" i="4"/>
  <c r="Z288" i="4"/>
  <c r="AA288" i="4"/>
  <c r="AB288" i="4"/>
  <c r="AC288" i="4"/>
  <c r="AD288" i="4"/>
  <c r="AE288" i="4"/>
  <c r="AF288" i="4"/>
  <c r="AG288" i="4"/>
  <c r="AH288" i="4"/>
  <c r="AI288" i="4"/>
  <c r="AJ288" i="4"/>
  <c r="AK288" i="4"/>
  <c r="AL288" i="4"/>
  <c r="AM288" i="4"/>
  <c r="AN288" i="4"/>
  <c r="AO288" i="4"/>
  <c r="AP288" i="4"/>
  <c r="AQ288" i="4"/>
  <c r="AR288" i="4"/>
  <c r="AS288" i="4"/>
  <c r="AT288" i="4"/>
  <c r="AU288" i="4"/>
  <c r="AV288" i="4"/>
  <c r="AW288" i="4"/>
  <c r="AX288" i="4"/>
  <c r="AY288" i="4"/>
  <c r="AZ288" i="4"/>
  <c r="BA288" i="4"/>
  <c r="BB288" i="4"/>
  <c r="BC288" i="4"/>
  <c r="BD288" i="4"/>
  <c r="BE288" i="4"/>
  <c r="BF288" i="4"/>
  <c r="BG288" i="4"/>
  <c r="BH288" i="4"/>
  <c r="BI288" i="4"/>
  <c r="BJ288" i="4"/>
  <c r="BK288" i="4"/>
  <c r="BL288" i="4"/>
  <c r="BM288" i="4"/>
  <c r="BN288" i="4"/>
  <c r="BO288" i="4"/>
  <c r="BP288" i="4"/>
  <c r="BQ288" i="4"/>
  <c r="BR288" i="4"/>
  <c r="BS288" i="4"/>
  <c r="BT288" i="4"/>
  <c r="BU288" i="4"/>
  <c r="BV288" i="4"/>
  <c r="BW288" i="4"/>
  <c r="BX288" i="4"/>
  <c r="BY288" i="4"/>
  <c r="BZ288" i="4"/>
  <c r="CA288" i="4"/>
  <c r="CB288" i="4"/>
  <c r="CC288" i="4"/>
  <c r="CD288" i="4"/>
  <c r="CE288" i="4"/>
  <c r="CF288" i="4"/>
  <c r="CG288" i="4"/>
  <c r="CH288" i="4"/>
  <c r="CI288" i="4"/>
  <c r="CJ288" i="4"/>
  <c r="CK288" i="4"/>
  <c r="CL288" i="4"/>
  <c r="CM288" i="4"/>
  <c r="CN288" i="4"/>
  <c r="CO288" i="4"/>
  <c r="CP288" i="4"/>
  <c r="CQ288" i="4"/>
  <c r="CR288" i="4"/>
  <c r="CS288" i="4"/>
  <c r="CT288" i="4"/>
  <c r="CU288" i="4"/>
  <c r="CV288" i="4"/>
  <c r="CW288" i="4"/>
  <c r="CX288" i="4"/>
  <c r="CY288" i="4"/>
  <c r="CZ288" i="4"/>
  <c r="DA288" i="4"/>
  <c r="DB288" i="4"/>
  <c r="DC288" i="4"/>
  <c r="DD288" i="4"/>
  <c r="DE288" i="4"/>
  <c r="DF288" i="4"/>
  <c r="DG288" i="4"/>
  <c r="DH288" i="4"/>
  <c r="DI288" i="4"/>
  <c r="DJ288" i="4"/>
  <c r="DK288" i="4"/>
  <c r="DL288" i="4"/>
  <c r="DM288" i="4"/>
  <c r="DN288" i="4"/>
  <c r="DO288" i="4"/>
  <c r="DP288" i="4"/>
  <c r="DQ288" i="4"/>
  <c r="DR288" i="4"/>
  <c r="DS288" i="4"/>
  <c r="DT288" i="4"/>
  <c r="DU288" i="4"/>
  <c r="DV288" i="4"/>
  <c r="DW288" i="4"/>
  <c r="DX288" i="4"/>
  <c r="DY288" i="4"/>
  <c r="I289" i="4"/>
  <c r="J289" i="4"/>
  <c r="K289" i="4"/>
  <c r="L289" i="4"/>
  <c r="M289" i="4"/>
  <c r="N289" i="4"/>
  <c r="O289" i="4"/>
  <c r="P289" i="4"/>
  <c r="Q289" i="4"/>
  <c r="R289" i="4"/>
  <c r="S289" i="4"/>
  <c r="T289" i="4"/>
  <c r="U289" i="4"/>
  <c r="V289" i="4"/>
  <c r="W289" i="4"/>
  <c r="X289" i="4"/>
  <c r="Y289" i="4"/>
  <c r="Z289" i="4"/>
  <c r="AA289" i="4"/>
  <c r="AB289" i="4"/>
  <c r="AC289" i="4"/>
  <c r="AD289" i="4"/>
  <c r="AE289" i="4"/>
  <c r="AF289" i="4"/>
  <c r="AG289" i="4"/>
  <c r="AH289" i="4"/>
  <c r="AI289" i="4"/>
  <c r="AJ289" i="4"/>
  <c r="AK289" i="4"/>
  <c r="AL289" i="4"/>
  <c r="AM289" i="4"/>
  <c r="AN289" i="4"/>
  <c r="AO289" i="4"/>
  <c r="AP289" i="4"/>
  <c r="AQ289" i="4"/>
  <c r="AR289" i="4"/>
  <c r="AS289" i="4"/>
  <c r="AT289" i="4"/>
  <c r="AU289" i="4"/>
  <c r="AV289" i="4"/>
  <c r="AW289" i="4"/>
  <c r="AX289" i="4"/>
  <c r="AY289" i="4"/>
  <c r="AZ289" i="4"/>
  <c r="BA289" i="4"/>
  <c r="BB289" i="4"/>
  <c r="BC289" i="4"/>
  <c r="BD289" i="4"/>
  <c r="BE289" i="4"/>
  <c r="BF289" i="4"/>
  <c r="BG289" i="4"/>
  <c r="BH289" i="4"/>
  <c r="BI289" i="4"/>
  <c r="BJ289" i="4"/>
  <c r="BK289" i="4"/>
  <c r="BL289" i="4"/>
  <c r="BM289" i="4"/>
  <c r="BN289" i="4"/>
  <c r="BO289" i="4"/>
  <c r="BP289" i="4"/>
  <c r="BQ289" i="4"/>
  <c r="BR289" i="4"/>
  <c r="BS289" i="4"/>
  <c r="BT289" i="4"/>
  <c r="BU289" i="4"/>
  <c r="BV289" i="4"/>
  <c r="BW289" i="4"/>
  <c r="BX289" i="4"/>
  <c r="BY289" i="4"/>
  <c r="BZ289" i="4"/>
  <c r="CA289" i="4"/>
  <c r="CB289" i="4"/>
  <c r="CC289" i="4"/>
  <c r="CD289" i="4"/>
  <c r="CE289" i="4"/>
  <c r="CF289" i="4"/>
  <c r="CG289" i="4"/>
  <c r="CH289" i="4"/>
  <c r="CI289" i="4"/>
  <c r="CJ289" i="4"/>
  <c r="CK289" i="4"/>
  <c r="CL289" i="4"/>
  <c r="CM289" i="4"/>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DM289" i="4"/>
  <c r="DN289" i="4"/>
  <c r="DO289" i="4"/>
  <c r="DP289" i="4"/>
  <c r="DQ289" i="4"/>
  <c r="DR289" i="4"/>
  <c r="DS289" i="4"/>
  <c r="DT289" i="4"/>
  <c r="DU289" i="4"/>
  <c r="DV289" i="4"/>
  <c r="DW289" i="4"/>
  <c r="DX289" i="4"/>
  <c r="DY289" i="4"/>
  <c r="I290" i="4"/>
  <c r="J290" i="4"/>
  <c r="K290" i="4"/>
  <c r="L290" i="4"/>
  <c r="M290" i="4"/>
  <c r="N290" i="4"/>
  <c r="O290" i="4"/>
  <c r="P290" i="4"/>
  <c r="Q290" i="4"/>
  <c r="R290" i="4"/>
  <c r="S290" i="4"/>
  <c r="T290" i="4"/>
  <c r="U290" i="4"/>
  <c r="V290" i="4"/>
  <c r="W290" i="4"/>
  <c r="X290" i="4"/>
  <c r="Y290" i="4"/>
  <c r="Z290" i="4"/>
  <c r="AA290" i="4"/>
  <c r="AB290" i="4"/>
  <c r="AC290" i="4"/>
  <c r="AD290" i="4"/>
  <c r="AE290" i="4"/>
  <c r="AF290" i="4"/>
  <c r="AG290" i="4"/>
  <c r="AH290" i="4"/>
  <c r="AI290" i="4"/>
  <c r="AJ290" i="4"/>
  <c r="AK290" i="4"/>
  <c r="AL290" i="4"/>
  <c r="AM290" i="4"/>
  <c r="AN290" i="4"/>
  <c r="AO290" i="4"/>
  <c r="AP290" i="4"/>
  <c r="AQ290" i="4"/>
  <c r="AR290" i="4"/>
  <c r="AS290" i="4"/>
  <c r="AT290" i="4"/>
  <c r="AU290" i="4"/>
  <c r="AV290" i="4"/>
  <c r="AW290" i="4"/>
  <c r="AX290" i="4"/>
  <c r="AY290" i="4"/>
  <c r="AZ290" i="4"/>
  <c r="BA290" i="4"/>
  <c r="BB290" i="4"/>
  <c r="BC290" i="4"/>
  <c r="BD290" i="4"/>
  <c r="BE290" i="4"/>
  <c r="BF290" i="4"/>
  <c r="BG290" i="4"/>
  <c r="BH290" i="4"/>
  <c r="BI290" i="4"/>
  <c r="BJ290" i="4"/>
  <c r="BK290" i="4"/>
  <c r="BL290" i="4"/>
  <c r="BM290" i="4"/>
  <c r="BN290" i="4"/>
  <c r="BO290" i="4"/>
  <c r="BP290" i="4"/>
  <c r="BQ290" i="4"/>
  <c r="BR290" i="4"/>
  <c r="BS290" i="4"/>
  <c r="BT290" i="4"/>
  <c r="BU290" i="4"/>
  <c r="BV290" i="4"/>
  <c r="BW290" i="4"/>
  <c r="BX290" i="4"/>
  <c r="BY290" i="4"/>
  <c r="BZ290" i="4"/>
  <c r="CA290" i="4"/>
  <c r="CB290" i="4"/>
  <c r="CC290" i="4"/>
  <c r="CD290" i="4"/>
  <c r="CE290" i="4"/>
  <c r="CF290" i="4"/>
  <c r="CG290" i="4"/>
  <c r="CH290" i="4"/>
  <c r="CI290" i="4"/>
  <c r="CJ290" i="4"/>
  <c r="CK290" i="4"/>
  <c r="CL290" i="4"/>
  <c r="CM290" i="4"/>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DM290" i="4"/>
  <c r="DN290" i="4"/>
  <c r="DO290" i="4"/>
  <c r="DP290" i="4"/>
  <c r="DQ290" i="4"/>
  <c r="DR290" i="4"/>
  <c r="DS290" i="4"/>
  <c r="DT290" i="4"/>
  <c r="DU290" i="4"/>
  <c r="DV290" i="4"/>
  <c r="DW290" i="4"/>
  <c r="DX290" i="4"/>
  <c r="DY290" i="4"/>
  <c r="I291" i="4"/>
  <c r="J291" i="4"/>
  <c r="K291" i="4"/>
  <c r="L291" i="4"/>
  <c r="M291" i="4"/>
  <c r="N291" i="4"/>
  <c r="O291" i="4"/>
  <c r="P291" i="4"/>
  <c r="Q291" i="4"/>
  <c r="R291" i="4"/>
  <c r="S291" i="4"/>
  <c r="T291" i="4"/>
  <c r="U291" i="4"/>
  <c r="V291" i="4"/>
  <c r="W291" i="4"/>
  <c r="X291" i="4"/>
  <c r="Y291" i="4"/>
  <c r="Z291" i="4"/>
  <c r="AA291" i="4"/>
  <c r="AB291" i="4"/>
  <c r="AC291" i="4"/>
  <c r="AD291" i="4"/>
  <c r="AE291" i="4"/>
  <c r="AF291" i="4"/>
  <c r="AG291" i="4"/>
  <c r="AH291" i="4"/>
  <c r="AI291" i="4"/>
  <c r="AJ291" i="4"/>
  <c r="AK291" i="4"/>
  <c r="AL291" i="4"/>
  <c r="AM291" i="4"/>
  <c r="AN291" i="4"/>
  <c r="AO291" i="4"/>
  <c r="AP291" i="4"/>
  <c r="AQ291" i="4"/>
  <c r="AR291" i="4"/>
  <c r="AS291" i="4"/>
  <c r="AT291" i="4"/>
  <c r="AU291" i="4"/>
  <c r="AV291" i="4"/>
  <c r="AW291" i="4"/>
  <c r="AX291" i="4"/>
  <c r="AY291" i="4"/>
  <c r="AZ291" i="4"/>
  <c r="BA291" i="4"/>
  <c r="BB291" i="4"/>
  <c r="BC291" i="4"/>
  <c r="BD291" i="4"/>
  <c r="BE291" i="4"/>
  <c r="BF291" i="4"/>
  <c r="BG291" i="4"/>
  <c r="BH291" i="4"/>
  <c r="BI291" i="4"/>
  <c r="BJ291" i="4"/>
  <c r="BK291" i="4"/>
  <c r="BL291" i="4"/>
  <c r="BM291" i="4"/>
  <c r="BN291" i="4"/>
  <c r="BO291" i="4"/>
  <c r="BP291" i="4"/>
  <c r="BQ291" i="4"/>
  <c r="BR291" i="4"/>
  <c r="BS291" i="4"/>
  <c r="BT291" i="4"/>
  <c r="BU291" i="4"/>
  <c r="BV291" i="4"/>
  <c r="BW291" i="4"/>
  <c r="BX291" i="4"/>
  <c r="BY291" i="4"/>
  <c r="BZ291" i="4"/>
  <c r="CA291" i="4"/>
  <c r="CB291" i="4"/>
  <c r="CC291" i="4"/>
  <c r="CD291" i="4"/>
  <c r="CE291" i="4"/>
  <c r="CF291" i="4"/>
  <c r="CG291" i="4"/>
  <c r="CH291" i="4"/>
  <c r="CI291" i="4"/>
  <c r="CJ291" i="4"/>
  <c r="CK291" i="4"/>
  <c r="CL291" i="4"/>
  <c r="CM291" i="4"/>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DM291" i="4"/>
  <c r="DN291" i="4"/>
  <c r="DO291" i="4"/>
  <c r="DP291" i="4"/>
  <c r="DQ291" i="4"/>
  <c r="DR291" i="4"/>
  <c r="DS291" i="4"/>
  <c r="DT291" i="4"/>
  <c r="DU291" i="4"/>
  <c r="DV291" i="4"/>
  <c r="DW291" i="4"/>
  <c r="DX291" i="4"/>
  <c r="DY291" i="4"/>
  <c r="I292" i="4"/>
  <c r="J292" i="4"/>
  <c r="K292" i="4"/>
  <c r="L292" i="4"/>
  <c r="M292" i="4"/>
  <c r="N292" i="4"/>
  <c r="O292" i="4"/>
  <c r="P292" i="4"/>
  <c r="Q292" i="4"/>
  <c r="R292" i="4"/>
  <c r="S292" i="4"/>
  <c r="T292" i="4"/>
  <c r="U292" i="4"/>
  <c r="V292" i="4"/>
  <c r="W292" i="4"/>
  <c r="X292" i="4"/>
  <c r="Y292" i="4"/>
  <c r="Z292" i="4"/>
  <c r="AA292" i="4"/>
  <c r="AB292" i="4"/>
  <c r="AC292" i="4"/>
  <c r="AD292" i="4"/>
  <c r="AE292" i="4"/>
  <c r="AF292" i="4"/>
  <c r="AG292" i="4"/>
  <c r="AH292" i="4"/>
  <c r="AI292" i="4"/>
  <c r="AJ292" i="4"/>
  <c r="AK292" i="4"/>
  <c r="AL292" i="4"/>
  <c r="AM292" i="4"/>
  <c r="AN292" i="4"/>
  <c r="AO292" i="4"/>
  <c r="AP292" i="4"/>
  <c r="AQ292" i="4"/>
  <c r="AR292" i="4"/>
  <c r="AS292" i="4"/>
  <c r="AT292" i="4"/>
  <c r="AU292" i="4"/>
  <c r="AV292" i="4"/>
  <c r="AW292" i="4"/>
  <c r="AX292" i="4"/>
  <c r="AY292" i="4"/>
  <c r="AZ292" i="4"/>
  <c r="BA292" i="4"/>
  <c r="BB292" i="4"/>
  <c r="BC292" i="4"/>
  <c r="BD292" i="4"/>
  <c r="BE292" i="4"/>
  <c r="BF292" i="4"/>
  <c r="BG292" i="4"/>
  <c r="BH292" i="4"/>
  <c r="BI292" i="4"/>
  <c r="BJ292" i="4"/>
  <c r="BK292" i="4"/>
  <c r="BL292" i="4"/>
  <c r="BM292" i="4"/>
  <c r="BN292" i="4"/>
  <c r="BO292" i="4"/>
  <c r="BP292" i="4"/>
  <c r="BQ292" i="4"/>
  <c r="BR292" i="4"/>
  <c r="BS292" i="4"/>
  <c r="BT292" i="4"/>
  <c r="BU292" i="4"/>
  <c r="BV292" i="4"/>
  <c r="BW292" i="4"/>
  <c r="BX292" i="4"/>
  <c r="BY292" i="4"/>
  <c r="BZ292" i="4"/>
  <c r="CA292" i="4"/>
  <c r="CB292" i="4"/>
  <c r="CC292" i="4"/>
  <c r="CD292" i="4"/>
  <c r="CE292" i="4"/>
  <c r="CF292" i="4"/>
  <c r="CG292" i="4"/>
  <c r="CH292" i="4"/>
  <c r="CI292" i="4"/>
  <c r="CJ292" i="4"/>
  <c r="CK292" i="4"/>
  <c r="CL292" i="4"/>
  <c r="CM292" i="4"/>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DM292" i="4"/>
  <c r="DN292" i="4"/>
  <c r="DO292" i="4"/>
  <c r="DP292" i="4"/>
  <c r="DQ292" i="4"/>
  <c r="DR292" i="4"/>
  <c r="DS292" i="4"/>
  <c r="DT292" i="4"/>
  <c r="DU292" i="4"/>
  <c r="DV292" i="4"/>
  <c r="DW292" i="4"/>
  <c r="DX292" i="4"/>
  <c r="DY292" i="4"/>
  <c r="I293" i="4"/>
  <c r="J293" i="4"/>
  <c r="K293" i="4"/>
  <c r="L293" i="4"/>
  <c r="M293" i="4"/>
  <c r="N293" i="4"/>
  <c r="O293" i="4"/>
  <c r="P293" i="4"/>
  <c r="Q293" i="4"/>
  <c r="R293" i="4"/>
  <c r="S293" i="4"/>
  <c r="T293" i="4"/>
  <c r="U293" i="4"/>
  <c r="V293" i="4"/>
  <c r="W293" i="4"/>
  <c r="X293" i="4"/>
  <c r="Y293" i="4"/>
  <c r="Z293" i="4"/>
  <c r="AA293" i="4"/>
  <c r="AB293" i="4"/>
  <c r="AC293" i="4"/>
  <c r="AD293" i="4"/>
  <c r="AE293" i="4"/>
  <c r="AF293" i="4"/>
  <c r="AG293" i="4"/>
  <c r="AH293" i="4"/>
  <c r="AI293" i="4"/>
  <c r="AJ293" i="4"/>
  <c r="AK293" i="4"/>
  <c r="AL293" i="4"/>
  <c r="AM293" i="4"/>
  <c r="AN293" i="4"/>
  <c r="AO293" i="4"/>
  <c r="AP293" i="4"/>
  <c r="AQ293" i="4"/>
  <c r="AR293" i="4"/>
  <c r="AS293" i="4"/>
  <c r="AT293" i="4"/>
  <c r="AU293" i="4"/>
  <c r="AV293" i="4"/>
  <c r="AW293" i="4"/>
  <c r="AX293" i="4"/>
  <c r="AY293" i="4"/>
  <c r="AZ293" i="4"/>
  <c r="BA293" i="4"/>
  <c r="BB293" i="4"/>
  <c r="BC293" i="4"/>
  <c r="BD293" i="4"/>
  <c r="BE293" i="4"/>
  <c r="BF293" i="4"/>
  <c r="BG293" i="4"/>
  <c r="BH293" i="4"/>
  <c r="BI293" i="4"/>
  <c r="BJ293" i="4"/>
  <c r="BK293" i="4"/>
  <c r="BL293" i="4"/>
  <c r="BM293" i="4"/>
  <c r="BN293" i="4"/>
  <c r="BO293" i="4"/>
  <c r="BP293" i="4"/>
  <c r="BQ293" i="4"/>
  <c r="BR293" i="4"/>
  <c r="BS293" i="4"/>
  <c r="BT293" i="4"/>
  <c r="BU293" i="4"/>
  <c r="BV293" i="4"/>
  <c r="BW293" i="4"/>
  <c r="BX293" i="4"/>
  <c r="BY293" i="4"/>
  <c r="BZ293" i="4"/>
  <c r="CA293" i="4"/>
  <c r="CB293" i="4"/>
  <c r="CC293" i="4"/>
  <c r="CD293" i="4"/>
  <c r="CE293" i="4"/>
  <c r="CF293" i="4"/>
  <c r="CG293" i="4"/>
  <c r="CH293" i="4"/>
  <c r="CI293" i="4"/>
  <c r="CJ293" i="4"/>
  <c r="CK293" i="4"/>
  <c r="CL293" i="4"/>
  <c r="CM293" i="4"/>
  <c r="CN293" i="4"/>
  <c r="CO293" i="4"/>
  <c r="CP293" i="4"/>
  <c r="CQ293" i="4"/>
  <c r="CR293" i="4"/>
  <c r="CS293" i="4"/>
  <c r="CT293" i="4"/>
  <c r="CU293" i="4"/>
  <c r="CV293" i="4"/>
  <c r="CW293" i="4"/>
  <c r="CX293" i="4"/>
  <c r="CY293" i="4"/>
  <c r="CZ293" i="4"/>
  <c r="DA293" i="4"/>
  <c r="DB293" i="4"/>
  <c r="DC293" i="4"/>
  <c r="DD293" i="4"/>
  <c r="DE293" i="4"/>
  <c r="DF293" i="4"/>
  <c r="DG293" i="4"/>
  <c r="DH293" i="4"/>
  <c r="DI293" i="4"/>
  <c r="DJ293" i="4"/>
  <c r="DK293" i="4"/>
  <c r="DL293" i="4"/>
  <c r="DM293" i="4"/>
  <c r="DN293" i="4"/>
  <c r="DO293" i="4"/>
  <c r="DP293" i="4"/>
  <c r="DQ293" i="4"/>
  <c r="DR293" i="4"/>
  <c r="DS293" i="4"/>
  <c r="DT293" i="4"/>
  <c r="DU293" i="4"/>
  <c r="DV293" i="4"/>
  <c r="DW293" i="4"/>
  <c r="DX293" i="4"/>
  <c r="DY293" i="4"/>
  <c r="I294" i="4"/>
  <c r="J294" i="4"/>
  <c r="K294" i="4"/>
  <c r="L294" i="4"/>
  <c r="M294" i="4"/>
  <c r="N294" i="4"/>
  <c r="O294" i="4"/>
  <c r="P294" i="4"/>
  <c r="Q294" i="4"/>
  <c r="R294" i="4"/>
  <c r="S294" i="4"/>
  <c r="T294" i="4"/>
  <c r="U294" i="4"/>
  <c r="V294" i="4"/>
  <c r="W294" i="4"/>
  <c r="X294" i="4"/>
  <c r="Y294" i="4"/>
  <c r="Z294" i="4"/>
  <c r="AA294" i="4"/>
  <c r="AB294" i="4"/>
  <c r="AC294" i="4"/>
  <c r="AD294" i="4"/>
  <c r="AE294" i="4"/>
  <c r="AF294" i="4"/>
  <c r="AG294" i="4"/>
  <c r="AH294" i="4"/>
  <c r="AI294" i="4"/>
  <c r="AJ294" i="4"/>
  <c r="AK294" i="4"/>
  <c r="AL294" i="4"/>
  <c r="AM294" i="4"/>
  <c r="AN294" i="4"/>
  <c r="AO294" i="4"/>
  <c r="AP294" i="4"/>
  <c r="AQ294" i="4"/>
  <c r="AR294" i="4"/>
  <c r="AS294" i="4"/>
  <c r="AT294" i="4"/>
  <c r="AU294" i="4"/>
  <c r="AV294" i="4"/>
  <c r="AW294" i="4"/>
  <c r="AX294" i="4"/>
  <c r="AY294" i="4"/>
  <c r="AZ294" i="4"/>
  <c r="BA294" i="4"/>
  <c r="BB294" i="4"/>
  <c r="BC294" i="4"/>
  <c r="BD294" i="4"/>
  <c r="BE294" i="4"/>
  <c r="BF294" i="4"/>
  <c r="BG294" i="4"/>
  <c r="BH294" i="4"/>
  <c r="BI294" i="4"/>
  <c r="BJ294" i="4"/>
  <c r="BK294" i="4"/>
  <c r="BL294" i="4"/>
  <c r="BM294" i="4"/>
  <c r="BN294" i="4"/>
  <c r="BO294" i="4"/>
  <c r="BP294" i="4"/>
  <c r="BQ294" i="4"/>
  <c r="BR294" i="4"/>
  <c r="BS294" i="4"/>
  <c r="BT294" i="4"/>
  <c r="BU294" i="4"/>
  <c r="BV294" i="4"/>
  <c r="BW294" i="4"/>
  <c r="BX294" i="4"/>
  <c r="BY294" i="4"/>
  <c r="BZ294" i="4"/>
  <c r="CA294" i="4"/>
  <c r="CB294" i="4"/>
  <c r="CC294" i="4"/>
  <c r="CD294" i="4"/>
  <c r="CE294" i="4"/>
  <c r="CF294" i="4"/>
  <c r="CG294" i="4"/>
  <c r="CH294" i="4"/>
  <c r="CI294" i="4"/>
  <c r="CJ294" i="4"/>
  <c r="CK294" i="4"/>
  <c r="CL294" i="4"/>
  <c r="CM294" i="4"/>
  <c r="CN294" i="4"/>
  <c r="CO294" i="4"/>
  <c r="CP294" i="4"/>
  <c r="CQ294" i="4"/>
  <c r="CR294" i="4"/>
  <c r="CS294" i="4"/>
  <c r="CT294" i="4"/>
  <c r="CU294" i="4"/>
  <c r="CV294" i="4"/>
  <c r="CW294" i="4"/>
  <c r="CX294" i="4"/>
  <c r="CY294" i="4"/>
  <c r="CZ294" i="4"/>
  <c r="DA294" i="4"/>
  <c r="DB294" i="4"/>
  <c r="DC294" i="4"/>
  <c r="DD294" i="4"/>
  <c r="DE294" i="4"/>
  <c r="DF294" i="4"/>
  <c r="DG294" i="4"/>
  <c r="DH294" i="4"/>
  <c r="DI294" i="4"/>
  <c r="DJ294" i="4"/>
  <c r="DK294" i="4"/>
  <c r="DL294" i="4"/>
  <c r="DM294" i="4"/>
  <c r="DN294" i="4"/>
  <c r="DO294" i="4"/>
  <c r="DP294" i="4"/>
  <c r="DQ294" i="4"/>
  <c r="DR294" i="4"/>
  <c r="DS294" i="4"/>
  <c r="DT294" i="4"/>
  <c r="DU294" i="4"/>
  <c r="DV294" i="4"/>
  <c r="DW294" i="4"/>
  <c r="DX294" i="4"/>
  <c r="DY294" i="4"/>
  <c r="I295" i="4"/>
  <c r="J295" i="4"/>
  <c r="K295" i="4"/>
  <c r="L295" i="4"/>
  <c r="M295" i="4"/>
  <c r="N295" i="4"/>
  <c r="O295" i="4"/>
  <c r="P295" i="4"/>
  <c r="Q295" i="4"/>
  <c r="R295" i="4"/>
  <c r="S295" i="4"/>
  <c r="T295" i="4"/>
  <c r="U295" i="4"/>
  <c r="V295" i="4"/>
  <c r="W295" i="4"/>
  <c r="X295" i="4"/>
  <c r="Y295" i="4"/>
  <c r="Z295" i="4"/>
  <c r="AA295" i="4"/>
  <c r="AB295" i="4"/>
  <c r="AC295" i="4"/>
  <c r="AD295" i="4"/>
  <c r="AE295" i="4"/>
  <c r="AF295" i="4"/>
  <c r="AG295" i="4"/>
  <c r="AH295" i="4"/>
  <c r="AI295" i="4"/>
  <c r="AJ295" i="4"/>
  <c r="AK295" i="4"/>
  <c r="AL295" i="4"/>
  <c r="AM295" i="4"/>
  <c r="AN295" i="4"/>
  <c r="AO295" i="4"/>
  <c r="AP295" i="4"/>
  <c r="AQ295" i="4"/>
  <c r="AR295" i="4"/>
  <c r="AS295" i="4"/>
  <c r="AT295" i="4"/>
  <c r="AU295" i="4"/>
  <c r="AV295" i="4"/>
  <c r="AW295" i="4"/>
  <c r="AX295" i="4"/>
  <c r="AY295" i="4"/>
  <c r="AZ295" i="4"/>
  <c r="BA295" i="4"/>
  <c r="BB295" i="4"/>
  <c r="BC295" i="4"/>
  <c r="BD295" i="4"/>
  <c r="BE295" i="4"/>
  <c r="BF295" i="4"/>
  <c r="BG295" i="4"/>
  <c r="BH295" i="4"/>
  <c r="BI295" i="4"/>
  <c r="BJ295" i="4"/>
  <c r="BK295" i="4"/>
  <c r="BL295" i="4"/>
  <c r="BM295" i="4"/>
  <c r="BN295" i="4"/>
  <c r="BO295" i="4"/>
  <c r="BP295" i="4"/>
  <c r="BQ295" i="4"/>
  <c r="BR295" i="4"/>
  <c r="BS295" i="4"/>
  <c r="BT295" i="4"/>
  <c r="BU295" i="4"/>
  <c r="BV295" i="4"/>
  <c r="BW295" i="4"/>
  <c r="BX295" i="4"/>
  <c r="BY295" i="4"/>
  <c r="BZ295" i="4"/>
  <c r="CA295" i="4"/>
  <c r="CB295" i="4"/>
  <c r="CC295" i="4"/>
  <c r="CD295" i="4"/>
  <c r="CE295" i="4"/>
  <c r="CF295" i="4"/>
  <c r="CG295" i="4"/>
  <c r="CH295" i="4"/>
  <c r="CI295" i="4"/>
  <c r="CJ295" i="4"/>
  <c r="CK295" i="4"/>
  <c r="CL295" i="4"/>
  <c r="CM295" i="4"/>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DM295" i="4"/>
  <c r="DN295" i="4"/>
  <c r="DO295" i="4"/>
  <c r="DP295" i="4"/>
  <c r="DQ295" i="4"/>
  <c r="DR295" i="4"/>
  <c r="DS295" i="4"/>
  <c r="DT295" i="4"/>
  <c r="DU295" i="4"/>
  <c r="DV295" i="4"/>
  <c r="DW295" i="4"/>
  <c r="DX295" i="4"/>
  <c r="DY295" i="4"/>
  <c r="I296" i="4"/>
  <c r="J296" i="4"/>
  <c r="K296" i="4"/>
  <c r="L296" i="4"/>
  <c r="M296" i="4"/>
  <c r="N296" i="4"/>
  <c r="O296" i="4"/>
  <c r="P296" i="4"/>
  <c r="Q296" i="4"/>
  <c r="R296" i="4"/>
  <c r="S296" i="4"/>
  <c r="T296" i="4"/>
  <c r="U296" i="4"/>
  <c r="V296" i="4"/>
  <c r="W296" i="4"/>
  <c r="X296" i="4"/>
  <c r="Y296" i="4"/>
  <c r="Z296" i="4"/>
  <c r="AA296" i="4"/>
  <c r="AB296" i="4"/>
  <c r="AC296" i="4"/>
  <c r="AD296" i="4"/>
  <c r="AE296" i="4"/>
  <c r="AF296" i="4"/>
  <c r="AG296" i="4"/>
  <c r="AH296" i="4"/>
  <c r="AI296" i="4"/>
  <c r="AJ296" i="4"/>
  <c r="AK296" i="4"/>
  <c r="AL296" i="4"/>
  <c r="AM296" i="4"/>
  <c r="AN296" i="4"/>
  <c r="AO296" i="4"/>
  <c r="AP296" i="4"/>
  <c r="AQ296" i="4"/>
  <c r="AR296" i="4"/>
  <c r="AS296" i="4"/>
  <c r="AT296" i="4"/>
  <c r="AU296" i="4"/>
  <c r="AV296" i="4"/>
  <c r="AW296" i="4"/>
  <c r="AX296" i="4"/>
  <c r="AY296" i="4"/>
  <c r="AZ296" i="4"/>
  <c r="BA296" i="4"/>
  <c r="BB296" i="4"/>
  <c r="BC296" i="4"/>
  <c r="BD296" i="4"/>
  <c r="BE296" i="4"/>
  <c r="BF296" i="4"/>
  <c r="BG296" i="4"/>
  <c r="BH296" i="4"/>
  <c r="BI296" i="4"/>
  <c r="BJ296" i="4"/>
  <c r="BK296" i="4"/>
  <c r="BL296" i="4"/>
  <c r="BM296" i="4"/>
  <c r="BN296" i="4"/>
  <c r="BO296" i="4"/>
  <c r="BP296" i="4"/>
  <c r="BQ296" i="4"/>
  <c r="BR296" i="4"/>
  <c r="BS296" i="4"/>
  <c r="BT296" i="4"/>
  <c r="BU296" i="4"/>
  <c r="BV296" i="4"/>
  <c r="BW296" i="4"/>
  <c r="BX296" i="4"/>
  <c r="BY296" i="4"/>
  <c r="BZ296" i="4"/>
  <c r="CA296" i="4"/>
  <c r="CB296" i="4"/>
  <c r="CC296" i="4"/>
  <c r="CD296" i="4"/>
  <c r="CE296" i="4"/>
  <c r="CF296" i="4"/>
  <c r="CG296" i="4"/>
  <c r="CH296" i="4"/>
  <c r="CI296" i="4"/>
  <c r="CJ296" i="4"/>
  <c r="CK296" i="4"/>
  <c r="CL296" i="4"/>
  <c r="CM296" i="4"/>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DM296" i="4"/>
  <c r="DN296" i="4"/>
  <c r="DO296" i="4"/>
  <c r="DP296" i="4"/>
  <c r="DQ296" i="4"/>
  <c r="DR296" i="4"/>
  <c r="DS296" i="4"/>
  <c r="DT296" i="4"/>
  <c r="DU296" i="4"/>
  <c r="DV296" i="4"/>
  <c r="DW296" i="4"/>
  <c r="DX296" i="4"/>
  <c r="DY296" i="4"/>
  <c r="I297" i="4"/>
  <c r="J297" i="4"/>
  <c r="K297" i="4"/>
  <c r="L297" i="4"/>
  <c r="M297" i="4"/>
  <c r="N297" i="4"/>
  <c r="O297" i="4"/>
  <c r="P297" i="4"/>
  <c r="Q297" i="4"/>
  <c r="R297" i="4"/>
  <c r="S297" i="4"/>
  <c r="T297" i="4"/>
  <c r="U297" i="4"/>
  <c r="V297" i="4"/>
  <c r="W297" i="4"/>
  <c r="X297" i="4"/>
  <c r="Y297" i="4"/>
  <c r="Z297" i="4"/>
  <c r="AA297" i="4"/>
  <c r="AB297" i="4"/>
  <c r="AC297" i="4"/>
  <c r="AD297" i="4"/>
  <c r="AE297" i="4"/>
  <c r="AF297" i="4"/>
  <c r="AG297" i="4"/>
  <c r="AH297" i="4"/>
  <c r="AI297" i="4"/>
  <c r="AJ297" i="4"/>
  <c r="AK297" i="4"/>
  <c r="AL297" i="4"/>
  <c r="AM297" i="4"/>
  <c r="AN297" i="4"/>
  <c r="AO297" i="4"/>
  <c r="AP297" i="4"/>
  <c r="AQ297" i="4"/>
  <c r="AR297" i="4"/>
  <c r="AS297" i="4"/>
  <c r="AT297" i="4"/>
  <c r="AU297" i="4"/>
  <c r="AV297" i="4"/>
  <c r="AW297" i="4"/>
  <c r="AX297" i="4"/>
  <c r="AY297" i="4"/>
  <c r="AZ297" i="4"/>
  <c r="BA297" i="4"/>
  <c r="BB297" i="4"/>
  <c r="BC297" i="4"/>
  <c r="BD297" i="4"/>
  <c r="BE297" i="4"/>
  <c r="BF297" i="4"/>
  <c r="BG297" i="4"/>
  <c r="BH297" i="4"/>
  <c r="BI297" i="4"/>
  <c r="BJ297" i="4"/>
  <c r="BK297" i="4"/>
  <c r="BL297" i="4"/>
  <c r="BM297" i="4"/>
  <c r="BN297" i="4"/>
  <c r="BO297" i="4"/>
  <c r="BP297" i="4"/>
  <c r="BQ297" i="4"/>
  <c r="BR297" i="4"/>
  <c r="BS297" i="4"/>
  <c r="BT297" i="4"/>
  <c r="BU297" i="4"/>
  <c r="BV297" i="4"/>
  <c r="BW297" i="4"/>
  <c r="BX297" i="4"/>
  <c r="BY297" i="4"/>
  <c r="BZ297" i="4"/>
  <c r="CA297" i="4"/>
  <c r="CB297" i="4"/>
  <c r="CC297" i="4"/>
  <c r="CD297" i="4"/>
  <c r="CE297" i="4"/>
  <c r="CF297" i="4"/>
  <c r="CG297" i="4"/>
  <c r="CH297" i="4"/>
  <c r="CI297" i="4"/>
  <c r="CJ297" i="4"/>
  <c r="CK297" i="4"/>
  <c r="CL297" i="4"/>
  <c r="CM297" i="4"/>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DM297" i="4"/>
  <c r="DN297" i="4"/>
  <c r="DO297" i="4"/>
  <c r="DP297" i="4"/>
  <c r="DQ297" i="4"/>
  <c r="DR297" i="4"/>
  <c r="DS297" i="4"/>
  <c r="DT297" i="4"/>
  <c r="DU297" i="4"/>
  <c r="DV297" i="4"/>
  <c r="DW297" i="4"/>
  <c r="DX297" i="4"/>
  <c r="DY297" i="4"/>
  <c r="I298" i="4"/>
  <c r="J298" i="4"/>
  <c r="K298" i="4"/>
  <c r="L298" i="4"/>
  <c r="M298" i="4"/>
  <c r="N298" i="4"/>
  <c r="O298" i="4"/>
  <c r="P298" i="4"/>
  <c r="Q298" i="4"/>
  <c r="R298" i="4"/>
  <c r="S298" i="4"/>
  <c r="T298" i="4"/>
  <c r="U298" i="4"/>
  <c r="V298" i="4"/>
  <c r="W298" i="4"/>
  <c r="X298" i="4"/>
  <c r="Y298" i="4"/>
  <c r="Z298" i="4"/>
  <c r="AA298" i="4"/>
  <c r="AB298" i="4"/>
  <c r="AC298" i="4"/>
  <c r="AD298" i="4"/>
  <c r="AE298" i="4"/>
  <c r="AF298" i="4"/>
  <c r="AG298" i="4"/>
  <c r="AH298" i="4"/>
  <c r="AI298" i="4"/>
  <c r="AJ298" i="4"/>
  <c r="AK298" i="4"/>
  <c r="AL298" i="4"/>
  <c r="AM298" i="4"/>
  <c r="AN298" i="4"/>
  <c r="AO298" i="4"/>
  <c r="AP298" i="4"/>
  <c r="AQ298" i="4"/>
  <c r="AR298" i="4"/>
  <c r="AS298" i="4"/>
  <c r="AT298" i="4"/>
  <c r="AU298" i="4"/>
  <c r="AV298" i="4"/>
  <c r="AW298" i="4"/>
  <c r="AX298" i="4"/>
  <c r="AY298" i="4"/>
  <c r="AZ298" i="4"/>
  <c r="BA298" i="4"/>
  <c r="BB298" i="4"/>
  <c r="BC298" i="4"/>
  <c r="BD298" i="4"/>
  <c r="BE298" i="4"/>
  <c r="BF298" i="4"/>
  <c r="BG298" i="4"/>
  <c r="BH298" i="4"/>
  <c r="BI298" i="4"/>
  <c r="BJ298" i="4"/>
  <c r="BK298" i="4"/>
  <c r="BL298" i="4"/>
  <c r="BM298" i="4"/>
  <c r="BN298" i="4"/>
  <c r="BO298" i="4"/>
  <c r="BP298" i="4"/>
  <c r="BQ298" i="4"/>
  <c r="BR298" i="4"/>
  <c r="BS298" i="4"/>
  <c r="BT298" i="4"/>
  <c r="BU298" i="4"/>
  <c r="BV298" i="4"/>
  <c r="BW298" i="4"/>
  <c r="BX298" i="4"/>
  <c r="BY298" i="4"/>
  <c r="BZ298" i="4"/>
  <c r="CA298" i="4"/>
  <c r="CB298" i="4"/>
  <c r="CC298" i="4"/>
  <c r="CD298" i="4"/>
  <c r="CE298" i="4"/>
  <c r="CF298" i="4"/>
  <c r="CG298" i="4"/>
  <c r="CH298" i="4"/>
  <c r="CI298" i="4"/>
  <c r="CJ298" i="4"/>
  <c r="CK298" i="4"/>
  <c r="CL298" i="4"/>
  <c r="CM298" i="4"/>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DM298" i="4"/>
  <c r="DN298" i="4"/>
  <c r="DO298" i="4"/>
  <c r="DP298" i="4"/>
  <c r="DQ298" i="4"/>
  <c r="DR298" i="4"/>
  <c r="DS298" i="4"/>
  <c r="DT298" i="4"/>
  <c r="DU298" i="4"/>
  <c r="DV298" i="4"/>
  <c r="DW298" i="4"/>
  <c r="DX298" i="4"/>
  <c r="DY298" i="4"/>
  <c r="I299" i="4"/>
  <c r="J299" i="4"/>
  <c r="K299" i="4"/>
  <c r="L299" i="4"/>
  <c r="M299" i="4"/>
  <c r="N299" i="4"/>
  <c r="O299" i="4"/>
  <c r="P299" i="4"/>
  <c r="Q299" i="4"/>
  <c r="R299" i="4"/>
  <c r="S299" i="4"/>
  <c r="T299" i="4"/>
  <c r="U299" i="4"/>
  <c r="V299" i="4"/>
  <c r="W299" i="4"/>
  <c r="X299" i="4"/>
  <c r="Y299" i="4"/>
  <c r="Z299" i="4"/>
  <c r="AA299" i="4"/>
  <c r="AB299" i="4"/>
  <c r="AC299" i="4"/>
  <c r="AD299" i="4"/>
  <c r="AE299" i="4"/>
  <c r="AF299" i="4"/>
  <c r="AG299" i="4"/>
  <c r="AH299" i="4"/>
  <c r="AI299" i="4"/>
  <c r="AJ299" i="4"/>
  <c r="AK299" i="4"/>
  <c r="AL299" i="4"/>
  <c r="AM299" i="4"/>
  <c r="AN299" i="4"/>
  <c r="AO299" i="4"/>
  <c r="AP299" i="4"/>
  <c r="AQ299" i="4"/>
  <c r="AR299" i="4"/>
  <c r="AS299" i="4"/>
  <c r="AT299" i="4"/>
  <c r="AU299" i="4"/>
  <c r="AV299" i="4"/>
  <c r="AW299" i="4"/>
  <c r="AX299" i="4"/>
  <c r="AY299" i="4"/>
  <c r="AZ299" i="4"/>
  <c r="BA299" i="4"/>
  <c r="BB299" i="4"/>
  <c r="BC299" i="4"/>
  <c r="BD299" i="4"/>
  <c r="BE299" i="4"/>
  <c r="BF299" i="4"/>
  <c r="BG299" i="4"/>
  <c r="BH299" i="4"/>
  <c r="BI299" i="4"/>
  <c r="BJ299" i="4"/>
  <c r="BK299" i="4"/>
  <c r="BL299" i="4"/>
  <c r="BM299" i="4"/>
  <c r="BN299" i="4"/>
  <c r="BO299" i="4"/>
  <c r="BP299" i="4"/>
  <c r="BQ299" i="4"/>
  <c r="BR299" i="4"/>
  <c r="BS299" i="4"/>
  <c r="BT299" i="4"/>
  <c r="BU299" i="4"/>
  <c r="BV299" i="4"/>
  <c r="BW299" i="4"/>
  <c r="BX299" i="4"/>
  <c r="BY299" i="4"/>
  <c r="BZ299" i="4"/>
  <c r="CA299" i="4"/>
  <c r="CB299" i="4"/>
  <c r="CC299" i="4"/>
  <c r="CD299" i="4"/>
  <c r="CE299" i="4"/>
  <c r="CF299" i="4"/>
  <c r="CG299" i="4"/>
  <c r="CH299" i="4"/>
  <c r="CI299" i="4"/>
  <c r="CJ299" i="4"/>
  <c r="CK299" i="4"/>
  <c r="CL299" i="4"/>
  <c r="CM299" i="4"/>
  <c r="CN299" i="4"/>
  <c r="CO299" i="4"/>
  <c r="CP299" i="4"/>
  <c r="CQ299" i="4"/>
  <c r="CR299" i="4"/>
  <c r="CS299" i="4"/>
  <c r="CT299" i="4"/>
  <c r="CU299" i="4"/>
  <c r="CV299" i="4"/>
  <c r="CW299" i="4"/>
  <c r="CX299" i="4"/>
  <c r="CY299" i="4"/>
  <c r="CZ299" i="4"/>
  <c r="DA299" i="4"/>
  <c r="DB299" i="4"/>
  <c r="DC299" i="4"/>
  <c r="DD299" i="4"/>
  <c r="DE299" i="4"/>
  <c r="DF299" i="4"/>
  <c r="DG299" i="4"/>
  <c r="DH299" i="4"/>
  <c r="DI299" i="4"/>
  <c r="DJ299" i="4"/>
  <c r="DK299" i="4"/>
  <c r="DL299" i="4"/>
  <c r="DM299" i="4"/>
  <c r="DN299" i="4"/>
  <c r="DO299" i="4"/>
  <c r="DP299" i="4"/>
  <c r="DQ299" i="4"/>
  <c r="DR299" i="4"/>
  <c r="DS299" i="4"/>
  <c r="DT299" i="4"/>
  <c r="DU299" i="4"/>
  <c r="DV299" i="4"/>
  <c r="DW299" i="4"/>
  <c r="DX299" i="4"/>
  <c r="DY299" i="4"/>
  <c r="I300" i="4"/>
  <c r="J300" i="4"/>
  <c r="K300" i="4"/>
  <c r="L300" i="4"/>
  <c r="M300" i="4"/>
  <c r="N300" i="4"/>
  <c r="O300" i="4"/>
  <c r="P300" i="4"/>
  <c r="Q300" i="4"/>
  <c r="R300" i="4"/>
  <c r="S300" i="4"/>
  <c r="T300" i="4"/>
  <c r="U300" i="4"/>
  <c r="V300" i="4"/>
  <c r="W300" i="4"/>
  <c r="X300" i="4"/>
  <c r="Y300" i="4"/>
  <c r="Z300" i="4"/>
  <c r="AA300" i="4"/>
  <c r="AB300" i="4"/>
  <c r="AC300" i="4"/>
  <c r="AD300" i="4"/>
  <c r="AE300" i="4"/>
  <c r="AF300" i="4"/>
  <c r="AG300" i="4"/>
  <c r="AH300" i="4"/>
  <c r="AI300" i="4"/>
  <c r="AJ300" i="4"/>
  <c r="AK300" i="4"/>
  <c r="AL300" i="4"/>
  <c r="AM300" i="4"/>
  <c r="AN300" i="4"/>
  <c r="AO300" i="4"/>
  <c r="AP300" i="4"/>
  <c r="AQ300" i="4"/>
  <c r="AR300" i="4"/>
  <c r="AS300" i="4"/>
  <c r="AT300" i="4"/>
  <c r="AU300" i="4"/>
  <c r="AV300" i="4"/>
  <c r="AW300" i="4"/>
  <c r="AX300" i="4"/>
  <c r="AY300" i="4"/>
  <c r="AZ300" i="4"/>
  <c r="BA300" i="4"/>
  <c r="BB300" i="4"/>
  <c r="BC300" i="4"/>
  <c r="BD300" i="4"/>
  <c r="BE300" i="4"/>
  <c r="BF300" i="4"/>
  <c r="BG300" i="4"/>
  <c r="BH300" i="4"/>
  <c r="BI300" i="4"/>
  <c r="BJ300" i="4"/>
  <c r="BK300" i="4"/>
  <c r="BL300" i="4"/>
  <c r="BM300" i="4"/>
  <c r="BN300" i="4"/>
  <c r="BO300" i="4"/>
  <c r="BP300" i="4"/>
  <c r="BQ300" i="4"/>
  <c r="BR300" i="4"/>
  <c r="BS300" i="4"/>
  <c r="BT300" i="4"/>
  <c r="BU300" i="4"/>
  <c r="BV300" i="4"/>
  <c r="BW300" i="4"/>
  <c r="BX300" i="4"/>
  <c r="BY300" i="4"/>
  <c r="BZ300" i="4"/>
  <c r="CA300" i="4"/>
  <c r="CB300" i="4"/>
  <c r="CC300" i="4"/>
  <c r="CD300" i="4"/>
  <c r="CE300" i="4"/>
  <c r="CF300" i="4"/>
  <c r="CG300" i="4"/>
  <c r="CH300" i="4"/>
  <c r="CI300" i="4"/>
  <c r="CJ300" i="4"/>
  <c r="CK300" i="4"/>
  <c r="CL300" i="4"/>
  <c r="CM300" i="4"/>
  <c r="CN300" i="4"/>
  <c r="CO300" i="4"/>
  <c r="CP300" i="4"/>
  <c r="CQ300" i="4"/>
  <c r="CR300" i="4"/>
  <c r="CS300" i="4"/>
  <c r="CT300" i="4"/>
  <c r="CU300" i="4"/>
  <c r="CV300" i="4"/>
  <c r="CW300" i="4"/>
  <c r="CX300" i="4"/>
  <c r="CY300" i="4"/>
  <c r="CZ300" i="4"/>
  <c r="DA300" i="4"/>
  <c r="DB300" i="4"/>
  <c r="DC300" i="4"/>
  <c r="DD300" i="4"/>
  <c r="DE300" i="4"/>
  <c r="DF300" i="4"/>
  <c r="DG300" i="4"/>
  <c r="DH300" i="4"/>
  <c r="DI300" i="4"/>
  <c r="DJ300" i="4"/>
  <c r="DK300" i="4"/>
  <c r="DL300" i="4"/>
  <c r="DM300" i="4"/>
  <c r="DN300" i="4"/>
  <c r="DO300" i="4"/>
  <c r="DP300" i="4"/>
  <c r="DQ300" i="4"/>
  <c r="DR300" i="4"/>
  <c r="DS300" i="4"/>
  <c r="DT300" i="4"/>
  <c r="DU300" i="4"/>
  <c r="DV300" i="4"/>
  <c r="DW300" i="4"/>
  <c r="DX300" i="4"/>
  <c r="DY300" i="4"/>
  <c r="I301" i="4"/>
  <c r="J301" i="4"/>
  <c r="K301" i="4"/>
  <c r="L301" i="4"/>
  <c r="M301" i="4"/>
  <c r="N301" i="4"/>
  <c r="O301" i="4"/>
  <c r="P301" i="4"/>
  <c r="Q301" i="4"/>
  <c r="R301" i="4"/>
  <c r="S301" i="4"/>
  <c r="T301" i="4"/>
  <c r="U301" i="4"/>
  <c r="V301" i="4"/>
  <c r="W301" i="4"/>
  <c r="X301" i="4"/>
  <c r="Y301" i="4"/>
  <c r="Z301" i="4"/>
  <c r="AA301" i="4"/>
  <c r="AB301" i="4"/>
  <c r="AC301" i="4"/>
  <c r="AD301" i="4"/>
  <c r="AE301" i="4"/>
  <c r="AF301" i="4"/>
  <c r="AG301" i="4"/>
  <c r="AH301" i="4"/>
  <c r="AI301" i="4"/>
  <c r="AJ301" i="4"/>
  <c r="AK301" i="4"/>
  <c r="AL301" i="4"/>
  <c r="AM301" i="4"/>
  <c r="AN301" i="4"/>
  <c r="AO301" i="4"/>
  <c r="AP301" i="4"/>
  <c r="AQ301" i="4"/>
  <c r="AR301" i="4"/>
  <c r="AS301" i="4"/>
  <c r="AT301" i="4"/>
  <c r="AU301" i="4"/>
  <c r="AV301" i="4"/>
  <c r="AW301" i="4"/>
  <c r="AX301" i="4"/>
  <c r="AY301" i="4"/>
  <c r="AZ301" i="4"/>
  <c r="BA301" i="4"/>
  <c r="BB301" i="4"/>
  <c r="BC301" i="4"/>
  <c r="BD301" i="4"/>
  <c r="BE301" i="4"/>
  <c r="BF301" i="4"/>
  <c r="BG301" i="4"/>
  <c r="BH301" i="4"/>
  <c r="BI301" i="4"/>
  <c r="BJ301" i="4"/>
  <c r="BK301" i="4"/>
  <c r="BL301" i="4"/>
  <c r="BM301" i="4"/>
  <c r="BN301" i="4"/>
  <c r="BO301" i="4"/>
  <c r="BP301" i="4"/>
  <c r="BQ301" i="4"/>
  <c r="BR301" i="4"/>
  <c r="BS301" i="4"/>
  <c r="BT301" i="4"/>
  <c r="BU301" i="4"/>
  <c r="BV301" i="4"/>
  <c r="BW301" i="4"/>
  <c r="BX301" i="4"/>
  <c r="BY301" i="4"/>
  <c r="BZ301" i="4"/>
  <c r="CA301" i="4"/>
  <c r="CB301" i="4"/>
  <c r="CC301" i="4"/>
  <c r="CD301" i="4"/>
  <c r="CE301" i="4"/>
  <c r="CF301" i="4"/>
  <c r="CG301" i="4"/>
  <c r="CH301" i="4"/>
  <c r="CI301" i="4"/>
  <c r="CJ301" i="4"/>
  <c r="CK301" i="4"/>
  <c r="CL301" i="4"/>
  <c r="CM301" i="4"/>
  <c r="CN301" i="4"/>
  <c r="CO301" i="4"/>
  <c r="CP301" i="4"/>
  <c r="CQ301" i="4"/>
  <c r="CR301" i="4"/>
  <c r="CS301" i="4"/>
  <c r="CT301" i="4"/>
  <c r="CU301" i="4"/>
  <c r="CV301" i="4"/>
  <c r="CW301" i="4"/>
  <c r="CX301" i="4"/>
  <c r="CY301" i="4"/>
  <c r="CZ301" i="4"/>
  <c r="DA301" i="4"/>
  <c r="DB301" i="4"/>
  <c r="DC301" i="4"/>
  <c r="DD301" i="4"/>
  <c r="DE301" i="4"/>
  <c r="DF301" i="4"/>
  <c r="DG301" i="4"/>
  <c r="DH301" i="4"/>
  <c r="DI301" i="4"/>
  <c r="DJ301" i="4"/>
  <c r="DK301" i="4"/>
  <c r="DL301" i="4"/>
  <c r="DM301" i="4"/>
  <c r="DN301" i="4"/>
  <c r="DO301" i="4"/>
  <c r="DP301" i="4"/>
  <c r="DQ301" i="4"/>
  <c r="DR301" i="4"/>
  <c r="DS301" i="4"/>
  <c r="DT301" i="4"/>
  <c r="DU301" i="4"/>
  <c r="DV301" i="4"/>
  <c r="DW301" i="4"/>
  <c r="DX301" i="4"/>
  <c r="DY301" i="4"/>
  <c r="I302" i="4"/>
  <c r="J302" i="4"/>
  <c r="K302" i="4"/>
  <c r="L302" i="4"/>
  <c r="M302" i="4"/>
  <c r="N302" i="4"/>
  <c r="O302" i="4"/>
  <c r="P302" i="4"/>
  <c r="Q302" i="4"/>
  <c r="R302" i="4"/>
  <c r="S302" i="4"/>
  <c r="T302" i="4"/>
  <c r="U302" i="4"/>
  <c r="V302" i="4"/>
  <c r="W302" i="4"/>
  <c r="X302" i="4"/>
  <c r="Y302" i="4"/>
  <c r="Z302" i="4"/>
  <c r="AA302" i="4"/>
  <c r="AB302" i="4"/>
  <c r="AC302" i="4"/>
  <c r="AD302" i="4"/>
  <c r="AE302" i="4"/>
  <c r="AF302" i="4"/>
  <c r="AG302" i="4"/>
  <c r="AH302" i="4"/>
  <c r="AI302" i="4"/>
  <c r="AJ302" i="4"/>
  <c r="AK302" i="4"/>
  <c r="AL302" i="4"/>
  <c r="AM302" i="4"/>
  <c r="AN302" i="4"/>
  <c r="AO302" i="4"/>
  <c r="AP302" i="4"/>
  <c r="AQ302" i="4"/>
  <c r="AR302" i="4"/>
  <c r="AS302" i="4"/>
  <c r="AT302" i="4"/>
  <c r="AU302" i="4"/>
  <c r="AV302" i="4"/>
  <c r="AW302" i="4"/>
  <c r="AX302" i="4"/>
  <c r="AY302" i="4"/>
  <c r="AZ302" i="4"/>
  <c r="BA302" i="4"/>
  <c r="BB302" i="4"/>
  <c r="BC302" i="4"/>
  <c r="BD302" i="4"/>
  <c r="BE302" i="4"/>
  <c r="BF302" i="4"/>
  <c r="BG302" i="4"/>
  <c r="BH302" i="4"/>
  <c r="BI302" i="4"/>
  <c r="BJ302" i="4"/>
  <c r="BK302" i="4"/>
  <c r="BL302" i="4"/>
  <c r="BM302" i="4"/>
  <c r="BN302" i="4"/>
  <c r="BO302" i="4"/>
  <c r="BP302" i="4"/>
  <c r="BQ302" i="4"/>
  <c r="BR302" i="4"/>
  <c r="BS302" i="4"/>
  <c r="BT302" i="4"/>
  <c r="BU302" i="4"/>
  <c r="BV302" i="4"/>
  <c r="BW302" i="4"/>
  <c r="BX302" i="4"/>
  <c r="BY302" i="4"/>
  <c r="BZ302" i="4"/>
  <c r="CA302" i="4"/>
  <c r="CB302" i="4"/>
  <c r="CC302" i="4"/>
  <c r="CD302" i="4"/>
  <c r="CE302" i="4"/>
  <c r="CF302" i="4"/>
  <c r="CG302" i="4"/>
  <c r="CH302" i="4"/>
  <c r="CI302" i="4"/>
  <c r="CJ302" i="4"/>
  <c r="CK302" i="4"/>
  <c r="CL302" i="4"/>
  <c r="CM302" i="4"/>
  <c r="CN302" i="4"/>
  <c r="CO302" i="4"/>
  <c r="CP302" i="4"/>
  <c r="CQ302" i="4"/>
  <c r="CR302" i="4"/>
  <c r="CS302" i="4"/>
  <c r="CT302" i="4"/>
  <c r="CU302" i="4"/>
  <c r="CV302" i="4"/>
  <c r="CW302" i="4"/>
  <c r="CX302" i="4"/>
  <c r="CY302" i="4"/>
  <c r="CZ302" i="4"/>
  <c r="DA302" i="4"/>
  <c r="DB302" i="4"/>
  <c r="DC302" i="4"/>
  <c r="DD302" i="4"/>
  <c r="DE302" i="4"/>
  <c r="DF302" i="4"/>
  <c r="DG302" i="4"/>
  <c r="DH302" i="4"/>
  <c r="DI302" i="4"/>
  <c r="DJ302" i="4"/>
  <c r="DK302" i="4"/>
  <c r="DL302" i="4"/>
  <c r="DM302" i="4"/>
  <c r="DN302" i="4"/>
  <c r="DO302" i="4"/>
  <c r="DP302" i="4"/>
  <c r="DQ302" i="4"/>
  <c r="DR302" i="4"/>
  <c r="DS302" i="4"/>
  <c r="DT302" i="4"/>
  <c r="DU302" i="4"/>
  <c r="DV302" i="4"/>
  <c r="DW302" i="4"/>
  <c r="DX302" i="4"/>
  <c r="DY302" i="4"/>
  <c r="I303" i="4"/>
  <c r="J303" i="4"/>
  <c r="K303" i="4"/>
  <c r="L303" i="4"/>
  <c r="M303" i="4"/>
  <c r="N303" i="4"/>
  <c r="O303" i="4"/>
  <c r="P303" i="4"/>
  <c r="Q303" i="4"/>
  <c r="R303" i="4"/>
  <c r="S303" i="4"/>
  <c r="T303" i="4"/>
  <c r="U303" i="4"/>
  <c r="V303" i="4"/>
  <c r="W303" i="4"/>
  <c r="X303" i="4"/>
  <c r="Y303" i="4"/>
  <c r="Z303" i="4"/>
  <c r="AA303" i="4"/>
  <c r="AB303" i="4"/>
  <c r="AC303" i="4"/>
  <c r="AD303" i="4"/>
  <c r="AE303" i="4"/>
  <c r="AF303" i="4"/>
  <c r="AG303" i="4"/>
  <c r="AH303" i="4"/>
  <c r="AI303" i="4"/>
  <c r="AJ303" i="4"/>
  <c r="AK303" i="4"/>
  <c r="AL303" i="4"/>
  <c r="AM303" i="4"/>
  <c r="AN303" i="4"/>
  <c r="AO303" i="4"/>
  <c r="AP303" i="4"/>
  <c r="AQ303" i="4"/>
  <c r="AR303" i="4"/>
  <c r="AS303" i="4"/>
  <c r="AT303" i="4"/>
  <c r="AU303" i="4"/>
  <c r="AV303" i="4"/>
  <c r="AW303" i="4"/>
  <c r="AX303" i="4"/>
  <c r="AY303" i="4"/>
  <c r="AZ303" i="4"/>
  <c r="BA303" i="4"/>
  <c r="BB303" i="4"/>
  <c r="BC303" i="4"/>
  <c r="BD303" i="4"/>
  <c r="BE303" i="4"/>
  <c r="BF303" i="4"/>
  <c r="BG303" i="4"/>
  <c r="BH303" i="4"/>
  <c r="BI303" i="4"/>
  <c r="BJ303" i="4"/>
  <c r="BK303" i="4"/>
  <c r="BL303" i="4"/>
  <c r="BM303" i="4"/>
  <c r="BN303" i="4"/>
  <c r="BO303" i="4"/>
  <c r="BP303" i="4"/>
  <c r="BQ303" i="4"/>
  <c r="BR303" i="4"/>
  <c r="BS303" i="4"/>
  <c r="BT303" i="4"/>
  <c r="BU303" i="4"/>
  <c r="BV303" i="4"/>
  <c r="BW303" i="4"/>
  <c r="BX303" i="4"/>
  <c r="BY303" i="4"/>
  <c r="BZ303" i="4"/>
  <c r="CA303" i="4"/>
  <c r="CB303" i="4"/>
  <c r="CC303" i="4"/>
  <c r="CD303" i="4"/>
  <c r="CE303" i="4"/>
  <c r="CF303" i="4"/>
  <c r="CG303" i="4"/>
  <c r="CH303" i="4"/>
  <c r="CI303" i="4"/>
  <c r="CJ303" i="4"/>
  <c r="CK303" i="4"/>
  <c r="CL303" i="4"/>
  <c r="CM303" i="4"/>
  <c r="CN303" i="4"/>
  <c r="CO303" i="4"/>
  <c r="CP303" i="4"/>
  <c r="CQ303" i="4"/>
  <c r="CR303" i="4"/>
  <c r="CS303" i="4"/>
  <c r="CT303" i="4"/>
  <c r="CU303" i="4"/>
  <c r="CV303" i="4"/>
  <c r="CW303" i="4"/>
  <c r="CX303" i="4"/>
  <c r="CY303" i="4"/>
  <c r="CZ303" i="4"/>
  <c r="DA303" i="4"/>
  <c r="DB303" i="4"/>
  <c r="DC303" i="4"/>
  <c r="DD303" i="4"/>
  <c r="DE303" i="4"/>
  <c r="DF303" i="4"/>
  <c r="DG303" i="4"/>
  <c r="DH303" i="4"/>
  <c r="DI303" i="4"/>
  <c r="DJ303" i="4"/>
  <c r="DK303" i="4"/>
  <c r="DL303" i="4"/>
  <c r="DM303" i="4"/>
  <c r="DN303" i="4"/>
  <c r="DO303" i="4"/>
  <c r="DP303" i="4"/>
  <c r="DQ303" i="4"/>
  <c r="DR303" i="4"/>
  <c r="DS303" i="4"/>
  <c r="DT303" i="4"/>
  <c r="DU303" i="4"/>
  <c r="DV303" i="4"/>
  <c r="DW303" i="4"/>
  <c r="DX303" i="4"/>
  <c r="DY303" i="4"/>
  <c r="I304" i="4"/>
  <c r="J304" i="4"/>
  <c r="K304" i="4"/>
  <c r="L304" i="4"/>
  <c r="M304" i="4"/>
  <c r="N304" i="4"/>
  <c r="O304" i="4"/>
  <c r="P304" i="4"/>
  <c r="Q304" i="4"/>
  <c r="R304" i="4"/>
  <c r="S304" i="4"/>
  <c r="T304" i="4"/>
  <c r="U304" i="4"/>
  <c r="V304" i="4"/>
  <c r="W304" i="4"/>
  <c r="X304" i="4"/>
  <c r="Y304" i="4"/>
  <c r="Z304" i="4"/>
  <c r="AA304" i="4"/>
  <c r="AB304" i="4"/>
  <c r="AC304" i="4"/>
  <c r="AD304" i="4"/>
  <c r="AE304" i="4"/>
  <c r="AF304" i="4"/>
  <c r="AG304" i="4"/>
  <c r="AH304" i="4"/>
  <c r="AI304" i="4"/>
  <c r="AJ304" i="4"/>
  <c r="AK304" i="4"/>
  <c r="AL304" i="4"/>
  <c r="AM304" i="4"/>
  <c r="AN304" i="4"/>
  <c r="AO304" i="4"/>
  <c r="AP304" i="4"/>
  <c r="AQ304" i="4"/>
  <c r="AR304" i="4"/>
  <c r="AS304" i="4"/>
  <c r="AT304" i="4"/>
  <c r="AU304" i="4"/>
  <c r="AV304" i="4"/>
  <c r="AW304" i="4"/>
  <c r="AX304" i="4"/>
  <c r="AY304" i="4"/>
  <c r="AZ304" i="4"/>
  <c r="BA304" i="4"/>
  <c r="BB304" i="4"/>
  <c r="BC304" i="4"/>
  <c r="BD304" i="4"/>
  <c r="BE304" i="4"/>
  <c r="BF304" i="4"/>
  <c r="BG304" i="4"/>
  <c r="BH304" i="4"/>
  <c r="BI304" i="4"/>
  <c r="BJ304" i="4"/>
  <c r="BK304" i="4"/>
  <c r="BL304" i="4"/>
  <c r="BM304" i="4"/>
  <c r="BN304" i="4"/>
  <c r="BO304" i="4"/>
  <c r="BP304" i="4"/>
  <c r="BQ304" i="4"/>
  <c r="BR304" i="4"/>
  <c r="BS304" i="4"/>
  <c r="BT304" i="4"/>
  <c r="BU304" i="4"/>
  <c r="BV304" i="4"/>
  <c r="BW304" i="4"/>
  <c r="BX304" i="4"/>
  <c r="BY304" i="4"/>
  <c r="BZ304" i="4"/>
  <c r="CA304" i="4"/>
  <c r="CB304" i="4"/>
  <c r="CC304" i="4"/>
  <c r="CD304" i="4"/>
  <c r="CE304" i="4"/>
  <c r="CF304" i="4"/>
  <c r="CG304" i="4"/>
  <c r="CH304" i="4"/>
  <c r="CI304" i="4"/>
  <c r="CJ304" i="4"/>
  <c r="CK304" i="4"/>
  <c r="CL304" i="4"/>
  <c r="CM304" i="4"/>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DM304" i="4"/>
  <c r="DN304" i="4"/>
  <c r="DO304" i="4"/>
  <c r="DP304" i="4"/>
  <c r="DQ304" i="4"/>
  <c r="DR304" i="4"/>
  <c r="DS304" i="4"/>
  <c r="DT304" i="4"/>
  <c r="DU304" i="4"/>
  <c r="DV304" i="4"/>
  <c r="DW304" i="4"/>
  <c r="DX304" i="4"/>
  <c r="DY304" i="4"/>
  <c r="I254" i="4"/>
  <c r="J254" i="4"/>
  <c r="K254" i="4"/>
  <c r="L254" i="4"/>
  <c r="M254" i="4"/>
  <c r="N254" i="4"/>
  <c r="O254" i="4"/>
  <c r="P254" i="4"/>
  <c r="Q254" i="4"/>
  <c r="R254" i="4"/>
  <c r="S254" i="4"/>
  <c r="T254" i="4"/>
  <c r="U254" i="4"/>
  <c r="V254" i="4"/>
  <c r="W254" i="4"/>
  <c r="X254" i="4"/>
  <c r="Y254" i="4"/>
  <c r="Z254" i="4"/>
  <c r="AA254" i="4"/>
  <c r="AB254" i="4"/>
  <c r="AC254" i="4"/>
  <c r="AD254" i="4"/>
  <c r="AE254" i="4"/>
  <c r="AF254" i="4"/>
  <c r="AG254" i="4"/>
  <c r="AH254" i="4"/>
  <c r="AI254" i="4"/>
  <c r="AJ254" i="4"/>
  <c r="AK254" i="4"/>
  <c r="AL254" i="4"/>
  <c r="AM254" i="4"/>
  <c r="AN254" i="4"/>
  <c r="AO254" i="4"/>
  <c r="AP254" i="4"/>
  <c r="AQ254" i="4"/>
  <c r="AR254" i="4"/>
  <c r="AS254" i="4"/>
  <c r="AT254" i="4"/>
  <c r="AU254" i="4"/>
  <c r="AV254" i="4"/>
  <c r="AW254" i="4"/>
  <c r="AX254" i="4"/>
  <c r="AY254" i="4"/>
  <c r="AZ254" i="4"/>
  <c r="BA254" i="4"/>
  <c r="BB254" i="4"/>
  <c r="BC254" i="4"/>
  <c r="BD254" i="4"/>
  <c r="BE254" i="4"/>
  <c r="BF254" i="4"/>
  <c r="BG254" i="4"/>
  <c r="BH254" i="4"/>
  <c r="BI254" i="4"/>
  <c r="BJ254" i="4"/>
  <c r="BK254" i="4"/>
  <c r="BL254" i="4"/>
  <c r="BM254" i="4"/>
  <c r="BN254" i="4"/>
  <c r="BO254" i="4"/>
  <c r="BP254" i="4"/>
  <c r="BQ254" i="4"/>
  <c r="BR254" i="4"/>
  <c r="BS254" i="4"/>
  <c r="BT254" i="4"/>
  <c r="BU254" i="4"/>
  <c r="BV254" i="4"/>
  <c r="BW254" i="4"/>
  <c r="BX254" i="4"/>
  <c r="BY254" i="4"/>
  <c r="BZ254" i="4"/>
  <c r="CA254" i="4"/>
  <c r="CB254" i="4"/>
  <c r="CC254" i="4"/>
  <c r="CD254" i="4"/>
  <c r="CE254" i="4"/>
  <c r="CF254" i="4"/>
  <c r="CG254" i="4"/>
  <c r="CH254" i="4"/>
  <c r="CI254" i="4"/>
  <c r="CJ254" i="4"/>
  <c r="CK254" i="4"/>
  <c r="CL254" i="4"/>
  <c r="CM254" i="4"/>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DM254" i="4"/>
  <c r="DN254" i="4"/>
  <c r="DO254" i="4"/>
  <c r="DP254" i="4"/>
  <c r="DQ254" i="4"/>
  <c r="DR254" i="4"/>
  <c r="DS254" i="4"/>
  <c r="DT254" i="4"/>
  <c r="DU254" i="4"/>
  <c r="DV254" i="4"/>
  <c r="DW254" i="4"/>
  <c r="DX254" i="4"/>
  <c r="DY254" i="4"/>
  <c r="I255" i="4"/>
  <c r="J255" i="4"/>
  <c r="K255" i="4"/>
  <c r="L255" i="4"/>
  <c r="M255" i="4"/>
  <c r="N255" i="4"/>
  <c r="O255" i="4"/>
  <c r="P255" i="4"/>
  <c r="Q255" i="4"/>
  <c r="R255" i="4"/>
  <c r="S255" i="4"/>
  <c r="T255" i="4"/>
  <c r="U255" i="4"/>
  <c r="V255" i="4"/>
  <c r="W255" i="4"/>
  <c r="X255" i="4"/>
  <c r="Y255" i="4"/>
  <c r="Z255" i="4"/>
  <c r="AA255" i="4"/>
  <c r="AB255" i="4"/>
  <c r="AC255" i="4"/>
  <c r="AD255" i="4"/>
  <c r="AE255" i="4"/>
  <c r="AF255" i="4"/>
  <c r="AG255" i="4"/>
  <c r="AH255" i="4"/>
  <c r="AI255" i="4"/>
  <c r="AJ255" i="4"/>
  <c r="AK255" i="4"/>
  <c r="AL255" i="4"/>
  <c r="AM255" i="4"/>
  <c r="AN255" i="4"/>
  <c r="AO255" i="4"/>
  <c r="AP255" i="4"/>
  <c r="AQ255" i="4"/>
  <c r="AR255" i="4"/>
  <c r="AS255" i="4"/>
  <c r="AT255" i="4"/>
  <c r="AU255" i="4"/>
  <c r="AV255" i="4"/>
  <c r="AW255" i="4"/>
  <c r="AX255" i="4"/>
  <c r="AY255" i="4"/>
  <c r="AZ255" i="4"/>
  <c r="BA255" i="4"/>
  <c r="BB255" i="4"/>
  <c r="BC255" i="4"/>
  <c r="BD255" i="4"/>
  <c r="BE255" i="4"/>
  <c r="BF255" i="4"/>
  <c r="BG255" i="4"/>
  <c r="BH255" i="4"/>
  <c r="BI255" i="4"/>
  <c r="BJ255" i="4"/>
  <c r="BK255" i="4"/>
  <c r="BL255" i="4"/>
  <c r="BM255" i="4"/>
  <c r="BN255" i="4"/>
  <c r="BO255" i="4"/>
  <c r="BP255" i="4"/>
  <c r="BQ255" i="4"/>
  <c r="BR255" i="4"/>
  <c r="BS255" i="4"/>
  <c r="BT255" i="4"/>
  <c r="BU255" i="4"/>
  <c r="BV255" i="4"/>
  <c r="BW255" i="4"/>
  <c r="BX255" i="4"/>
  <c r="BY255" i="4"/>
  <c r="BZ255" i="4"/>
  <c r="CA255" i="4"/>
  <c r="CB255" i="4"/>
  <c r="CC255" i="4"/>
  <c r="CD255" i="4"/>
  <c r="CE255" i="4"/>
  <c r="CF255" i="4"/>
  <c r="CG255" i="4"/>
  <c r="CH255" i="4"/>
  <c r="CI255" i="4"/>
  <c r="CJ255" i="4"/>
  <c r="CK255" i="4"/>
  <c r="CL255" i="4"/>
  <c r="CM255" i="4"/>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DM255" i="4"/>
  <c r="DN255" i="4"/>
  <c r="DO255" i="4"/>
  <c r="DP255" i="4"/>
  <c r="DQ255" i="4"/>
  <c r="DR255" i="4"/>
  <c r="DS255" i="4"/>
  <c r="DT255" i="4"/>
  <c r="DU255" i="4"/>
  <c r="DV255" i="4"/>
  <c r="DW255" i="4"/>
  <c r="DX255" i="4"/>
  <c r="DY255" i="4"/>
  <c r="I256" i="4"/>
  <c r="J256" i="4"/>
  <c r="K256" i="4"/>
  <c r="L256" i="4"/>
  <c r="M256" i="4"/>
  <c r="N256" i="4"/>
  <c r="O256" i="4"/>
  <c r="P256" i="4"/>
  <c r="Q256" i="4"/>
  <c r="R256" i="4"/>
  <c r="S256" i="4"/>
  <c r="T256" i="4"/>
  <c r="U256" i="4"/>
  <c r="V256" i="4"/>
  <c r="W256" i="4"/>
  <c r="X256" i="4"/>
  <c r="Y256" i="4"/>
  <c r="Z256" i="4"/>
  <c r="AA256" i="4"/>
  <c r="AB256" i="4"/>
  <c r="AC256" i="4"/>
  <c r="AD256" i="4"/>
  <c r="AE256" i="4"/>
  <c r="AF256" i="4"/>
  <c r="AG256" i="4"/>
  <c r="AH256" i="4"/>
  <c r="AI256" i="4"/>
  <c r="AJ256" i="4"/>
  <c r="AK256" i="4"/>
  <c r="AL256" i="4"/>
  <c r="AN256" i="4"/>
  <c r="AO256" i="4"/>
  <c r="AP256" i="4"/>
  <c r="AQ256" i="4"/>
  <c r="AR256" i="4"/>
  <c r="AS256" i="4"/>
  <c r="AT256" i="4"/>
  <c r="AU256" i="4"/>
  <c r="AV256" i="4"/>
  <c r="AW256" i="4"/>
  <c r="AY256" i="4"/>
  <c r="AZ256" i="4"/>
  <c r="BA256" i="4"/>
  <c r="BB256" i="4"/>
  <c r="BC256" i="4"/>
  <c r="BD256" i="4"/>
  <c r="BE256" i="4"/>
  <c r="BF256" i="4"/>
  <c r="BG256" i="4"/>
  <c r="BH256" i="4"/>
  <c r="BI256" i="4"/>
  <c r="BJ256" i="4"/>
  <c r="BK256" i="4"/>
  <c r="BL256" i="4"/>
  <c r="BM256" i="4"/>
  <c r="BN256" i="4"/>
  <c r="BO256" i="4"/>
  <c r="BP256" i="4"/>
  <c r="BQ256" i="4"/>
  <c r="BR256" i="4"/>
  <c r="BS256" i="4"/>
  <c r="BT256" i="4"/>
  <c r="BU256" i="4"/>
  <c r="BV256" i="4"/>
  <c r="BW256" i="4"/>
  <c r="BX256" i="4"/>
  <c r="BY256" i="4"/>
  <c r="BZ256" i="4"/>
  <c r="CA256" i="4"/>
  <c r="CB256" i="4"/>
  <c r="CC256" i="4"/>
  <c r="CD256" i="4"/>
  <c r="CE256" i="4"/>
  <c r="CF256" i="4"/>
  <c r="CG256" i="4"/>
  <c r="CH256" i="4"/>
  <c r="CI256" i="4"/>
  <c r="CJ256" i="4"/>
  <c r="CK256" i="4"/>
  <c r="CL256" i="4"/>
  <c r="CM256" i="4"/>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DM256" i="4"/>
  <c r="DN256" i="4"/>
  <c r="DO256" i="4"/>
  <c r="DP256" i="4"/>
  <c r="DQ256" i="4"/>
  <c r="DR256" i="4"/>
  <c r="DS256" i="4"/>
  <c r="DT256" i="4"/>
  <c r="DU256" i="4"/>
  <c r="DV256" i="4"/>
  <c r="DW256" i="4"/>
  <c r="DX256" i="4"/>
  <c r="DY256" i="4"/>
  <c r="I257" i="4"/>
  <c r="J257" i="4"/>
  <c r="K257" i="4"/>
  <c r="L257" i="4"/>
  <c r="M257" i="4"/>
  <c r="N257" i="4"/>
  <c r="O257" i="4"/>
  <c r="P257" i="4"/>
  <c r="Q257" i="4"/>
  <c r="R257" i="4"/>
  <c r="S257" i="4"/>
  <c r="T257" i="4"/>
  <c r="U257" i="4"/>
  <c r="V257" i="4"/>
  <c r="W257" i="4"/>
  <c r="X257" i="4"/>
  <c r="Y257" i="4"/>
  <c r="Z257" i="4"/>
  <c r="AA257" i="4"/>
  <c r="AB257" i="4"/>
  <c r="AC257" i="4"/>
  <c r="AD257" i="4"/>
  <c r="AE257" i="4"/>
  <c r="AF257" i="4"/>
  <c r="AG257" i="4"/>
  <c r="AH257" i="4"/>
  <c r="AI257" i="4"/>
  <c r="AJ257" i="4"/>
  <c r="AK257" i="4"/>
  <c r="AL257" i="4"/>
  <c r="AM257" i="4"/>
  <c r="AN257" i="4"/>
  <c r="AO257" i="4"/>
  <c r="AP257" i="4"/>
  <c r="AQ257" i="4"/>
  <c r="AR257" i="4"/>
  <c r="AS257" i="4"/>
  <c r="AT257" i="4"/>
  <c r="AU257" i="4"/>
  <c r="AV257" i="4"/>
  <c r="AW257" i="4"/>
  <c r="AX257" i="4"/>
  <c r="AY257" i="4"/>
  <c r="AZ257" i="4"/>
  <c r="BA257" i="4"/>
  <c r="BB257" i="4"/>
  <c r="BC257" i="4"/>
  <c r="BD257" i="4"/>
  <c r="BE257" i="4"/>
  <c r="BF257" i="4"/>
  <c r="BG257" i="4"/>
  <c r="BH257" i="4"/>
  <c r="BI257" i="4"/>
  <c r="BJ257" i="4"/>
  <c r="BK257" i="4"/>
  <c r="BL257" i="4"/>
  <c r="BM257" i="4"/>
  <c r="BN257" i="4"/>
  <c r="BO257" i="4"/>
  <c r="BP257" i="4"/>
  <c r="BQ257" i="4"/>
  <c r="BR257" i="4"/>
  <c r="BS257" i="4"/>
  <c r="BT257" i="4"/>
  <c r="BU257" i="4"/>
  <c r="BV257" i="4"/>
  <c r="BW257" i="4"/>
  <c r="BX257" i="4"/>
  <c r="BY257" i="4"/>
  <c r="BZ257" i="4"/>
  <c r="CA257" i="4"/>
  <c r="CB257" i="4"/>
  <c r="CC257" i="4"/>
  <c r="CD257" i="4"/>
  <c r="CE257" i="4"/>
  <c r="CF257" i="4"/>
  <c r="CG257" i="4"/>
  <c r="CH257" i="4"/>
  <c r="CI257" i="4"/>
  <c r="CJ257" i="4"/>
  <c r="CK257" i="4"/>
  <c r="CL257" i="4"/>
  <c r="CM257" i="4"/>
  <c r="CN257" i="4"/>
  <c r="CO257" i="4"/>
  <c r="CP257" i="4"/>
  <c r="CQ257" i="4"/>
  <c r="CR257" i="4"/>
  <c r="CS257" i="4"/>
  <c r="CT257" i="4"/>
  <c r="CU257" i="4"/>
  <c r="CV257" i="4"/>
  <c r="CW257" i="4"/>
  <c r="CX257" i="4"/>
  <c r="CY257" i="4"/>
  <c r="CZ257" i="4"/>
  <c r="DA257" i="4"/>
  <c r="DB257" i="4"/>
  <c r="DC257" i="4"/>
  <c r="DD257" i="4"/>
  <c r="DE257" i="4"/>
  <c r="DF257" i="4"/>
  <c r="DG257" i="4"/>
  <c r="DH257" i="4"/>
  <c r="DI257" i="4"/>
  <c r="DJ257" i="4"/>
  <c r="DK257" i="4"/>
  <c r="DL257" i="4"/>
  <c r="DM257" i="4"/>
  <c r="DN257" i="4"/>
  <c r="DO257" i="4"/>
  <c r="DP257" i="4"/>
  <c r="DQ257" i="4"/>
  <c r="DR257" i="4"/>
  <c r="DS257" i="4"/>
  <c r="DT257" i="4"/>
  <c r="DU257" i="4"/>
  <c r="DV257" i="4"/>
  <c r="DW257" i="4"/>
  <c r="DX257" i="4"/>
  <c r="DY257" i="4"/>
  <c r="I258" i="4"/>
  <c r="J258" i="4"/>
  <c r="K258" i="4"/>
  <c r="L258" i="4"/>
  <c r="M258" i="4"/>
  <c r="N258" i="4"/>
  <c r="O258" i="4"/>
  <c r="P258" i="4"/>
  <c r="Q258" i="4"/>
  <c r="R258" i="4"/>
  <c r="S258" i="4"/>
  <c r="T258" i="4"/>
  <c r="U258" i="4"/>
  <c r="V258" i="4"/>
  <c r="W258" i="4"/>
  <c r="X258" i="4"/>
  <c r="Y258" i="4"/>
  <c r="Z258" i="4"/>
  <c r="AA258" i="4"/>
  <c r="AB258" i="4"/>
  <c r="AC258" i="4"/>
  <c r="AD258" i="4"/>
  <c r="AE258" i="4"/>
  <c r="AF258" i="4"/>
  <c r="AG258" i="4"/>
  <c r="AH258" i="4"/>
  <c r="AI258" i="4"/>
  <c r="AJ258" i="4"/>
  <c r="AK258" i="4"/>
  <c r="AL258" i="4"/>
  <c r="AM258" i="4"/>
  <c r="AN258" i="4"/>
  <c r="AO258" i="4"/>
  <c r="AP258" i="4"/>
  <c r="AQ258" i="4"/>
  <c r="AR258" i="4"/>
  <c r="AS258" i="4"/>
  <c r="AT258" i="4"/>
  <c r="AU258" i="4"/>
  <c r="AV258" i="4"/>
  <c r="AW258" i="4"/>
  <c r="AX258" i="4"/>
  <c r="AY258" i="4"/>
  <c r="AZ258" i="4"/>
  <c r="BA258" i="4"/>
  <c r="BB258" i="4"/>
  <c r="BC258" i="4"/>
  <c r="BD258" i="4"/>
  <c r="BE258" i="4"/>
  <c r="BF258" i="4"/>
  <c r="BG258" i="4"/>
  <c r="BH258" i="4"/>
  <c r="BI258" i="4"/>
  <c r="BJ258" i="4"/>
  <c r="BK258" i="4"/>
  <c r="BL258" i="4"/>
  <c r="BM258" i="4"/>
  <c r="BN258" i="4"/>
  <c r="BO258" i="4"/>
  <c r="BP258" i="4"/>
  <c r="BQ258" i="4"/>
  <c r="BR258" i="4"/>
  <c r="BS258" i="4"/>
  <c r="BT258" i="4"/>
  <c r="BU258" i="4"/>
  <c r="BV258" i="4"/>
  <c r="BW258" i="4"/>
  <c r="BX258" i="4"/>
  <c r="BY258" i="4"/>
  <c r="BZ258" i="4"/>
  <c r="CA258" i="4"/>
  <c r="CB258" i="4"/>
  <c r="CC258" i="4"/>
  <c r="CD258" i="4"/>
  <c r="CE258" i="4"/>
  <c r="CF258" i="4"/>
  <c r="CG258" i="4"/>
  <c r="CH258" i="4"/>
  <c r="CI258" i="4"/>
  <c r="CJ258" i="4"/>
  <c r="CK258" i="4"/>
  <c r="CL258" i="4"/>
  <c r="CM258" i="4"/>
  <c r="CN258" i="4"/>
  <c r="CO258" i="4"/>
  <c r="CP258" i="4"/>
  <c r="CQ258" i="4"/>
  <c r="CR258" i="4"/>
  <c r="CS258" i="4"/>
  <c r="CT258" i="4"/>
  <c r="CU258" i="4"/>
  <c r="CV258" i="4"/>
  <c r="CW258" i="4"/>
  <c r="CX258" i="4"/>
  <c r="CY258" i="4"/>
  <c r="CZ258" i="4"/>
  <c r="DA258" i="4"/>
  <c r="DB258" i="4"/>
  <c r="DC258" i="4"/>
  <c r="DD258" i="4"/>
  <c r="DE258" i="4"/>
  <c r="DF258" i="4"/>
  <c r="DG258" i="4"/>
  <c r="DH258" i="4"/>
  <c r="DI258" i="4"/>
  <c r="DJ258" i="4"/>
  <c r="DK258" i="4"/>
  <c r="DL258" i="4"/>
  <c r="DM258" i="4"/>
  <c r="DN258" i="4"/>
  <c r="DO258" i="4"/>
  <c r="DP258" i="4"/>
  <c r="DQ258" i="4"/>
  <c r="DR258" i="4"/>
  <c r="DS258" i="4"/>
  <c r="DT258" i="4"/>
  <c r="DU258" i="4"/>
  <c r="DV258" i="4"/>
  <c r="DW258" i="4"/>
  <c r="DX258" i="4"/>
  <c r="DY258" i="4"/>
  <c r="I259" i="4"/>
  <c r="J259" i="4"/>
  <c r="K259" i="4"/>
  <c r="L259" i="4"/>
  <c r="M259" i="4"/>
  <c r="N259" i="4"/>
  <c r="O259" i="4"/>
  <c r="P259" i="4"/>
  <c r="Q259" i="4"/>
  <c r="R259" i="4"/>
  <c r="S259" i="4"/>
  <c r="T259" i="4"/>
  <c r="U259" i="4"/>
  <c r="V259" i="4"/>
  <c r="W259" i="4"/>
  <c r="X259" i="4"/>
  <c r="Y259" i="4"/>
  <c r="Z259" i="4"/>
  <c r="AA259" i="4"/>
  <c r="AB259" i="4"/>
  <c r="AC259" i="4"/>
  <c r="AD259" i="4"/>
  <c r="AE259" i="4"/>
  <c r="AF259" i="4"/>
  <c r="AG259" i="4"/>
  <c r="AH259" i="4"/>
  <c r="AI259" i="4"/>
  <c r="AJ259" i="4"/>
  <c r="AK259" i="4"/>
  <c r="AL259" i="4"/>
  <c r="AM259" i="4"/>
  <c r="AN259" i="4"/>
  <c r="AO259" i="4"/>
  <c r="AP259" i="4"/>
  <c r="AQ259" i="4"/>
  <c r="AR259" i="4"/>
  <c r="AS259" i="4"/>
  <c r="AT259" i="4"/>
  <c r="AU259" i="4"/>
  <c r="AV259" i="4"/>
  <c r="AW259" i="4"/>
  <c r="AX259" i="4"/>
  <c r="AY259" i="4"/>
  <c r="AZ259" i="4"/>
  <c r="BA259" i="4"/>
  <c r="BB259" i="4"/>
  <c r="BC259" i="4"/>
  <c r="BD259" i="4"/>
  <c r="BE259" i="4"/>
  <c r="BF259" i="4"/>
  <c r="BG259" i="4"/>
  <c r="BH259" i="4"/>
  <c r="BI259" i="4"/>
  <c r="BJ259" i="4"/>
  <c r="BK259" i="4"/>
  <c r="BL259" i="4"/>
  <c r="BM259" i="4"/>
  <c r="BN259" i="4"/>
  <c r="BO259" i="4"/>
  <c r="BP259" i="4"/>
  <c r="BQ259" i="4"/>
  <c r="BR259" i="4"/>
  <c r="BS259" i="4"/>
  <c r="BT259" i="4"/>
  <c r="BU259" i="4"/>
  <c r="BV259" i="4"/>
  <c r="BW259" i="4"/>
  <c r="BX259" i="4"/>
  <c r="BY259" i="4"/>
  <c r="BZ259" i="4"/>
  <c r="CA259" i="4"/>
  <c r="CB259" i="4"/>
  <c r="CC259" i="4"/>
  <c r="CD259" i="4"/>
  <c r="CE259" i="4"/>
  <c r="CF259" i="4"/>
  <c r="CG259" i="4"/>
  <c r="CH259" i="4"/>
  <c r="CI259" i="4"/>
  <c r="CJ259" i="4"/>
  <c r="CK259" i="4"/>
  <c r="CL259" i="4"/>
  <c r="CM259" i="4"/>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DM259" i="4"/>
  <c r="DN259" i="4"/>
  <c r="DO259" i="4"/>
  <c r="DP259" i="4"/>
  <c r="DQ259" i="4"/>
  <c r="DR259" i="4"/>
  <c r="DS259" i="4"/>
  <c r="DT259" i="4"/>
  <c r="DU259" i="4"/>
  <c r="DV259" i="4"/>
  <c r="DW259" i="4"/>
  <c r="DX259" i="4"/>
  <c r="DY259" i="4"/>
  <c r="I260" i="4"/>
  <c r="J260" i="4"/>
  <c r="K260" i="4"/>
  <c r="L260" i="4"/>
  <c r="M260" i="4"/>
  <c r="N260" i="4"/>
  <c r="O260" i="4"/>
  <c r="P260" i="4"/>
  <c r="Q260" i="4"/>
  <c r="R260" i="4"/>
  <c r="S260" i="4"/>
  <c r="T260" i="4"/>
  <c r="U260" i="4"/>
  <c r="V260" i="4"/>
  <c r="W260" i="4"/>
  <c r="X260" i="4"/>
  <c r="Y260" i="4"/>
  <c r="Z260" i="4"/>
  <c r="AA260" i="4"/>
  <c r="AB260" i="4"/>
  <c r="AC260" i="4"/>
  <c r="AD260" i="4"/>
  <c r="AE260" i="4"/>
  <c r="AF260" i="4"/>
  <c r="AG260" i="4"/>
  <c r="AH260" i="4"/>
  <c r="AI260" i="4"/>
  <c r="AJ260" i="4"/>
  <c r="AK260" i="4"/>
  <c r="AL260" i="4"/>
  <c r="AM260" i="4"/>
  <c r="AN260" i="4"/>
  <c r="AO260" i="4"/>
  <c r="AP260" i="4"/>
  <c r="AQ260" i="4"/>
  <c r="AR260" i="4"/>
  <c r="AS260" i="4"/>
  <c r="AT260" i="4"/>
  <c r="AU260" i="4"/>
  <c r="AV260" i="4"/>
  <c r="AW260" i="4"/>
  <c r="AX260" i="4"/>
  <c r="AY260" i="4"/>
  <c r="AZ260" i="4"/>
  <c r="BA260" i="4"/>
  <c r="BB260" i="4"/>
  <c r="BC260" i="4"/>
  <c r="BD260" i="4"/>
  <c r="BE260" i="4"/>
  <c r="BF260" i="4"/>
  <c r="BG260" i="4"/>
  <c r="BH260" i="4"/>
  <c r="BI260" i="4"/>
  <c r="BJ260" i="4"/>
  <c r="BK260" i="4"/>
  <c r="BL260" i="4"/>
  <c r="BM260" i="4"/>
  <c r="BN260" i="4"/>
  <c r="BO260" i="4"/>
  <c r="BP260" i="4"/>
  <c r="BQ260" i="4"/>
  <c r="BR260" i="4"/>
  <c r="BS260" i="4"/>
  <c r="BT260" i="4"/>
  <c r="BU260" i="4"/>
  <c r="BV260" i="4"/>
  <c r="BW260" i="4"/>
  <c r="BX260" i="4"/>
  <c r="BY260" i="4"/>
  <c r="BZ260" i="4"/>
  <c r="CA260" i="4"/>
  <c r="CB260" i="4"/>
  <c r="CC260" i="4"/>
  <c r="CD260" i="4"/>
  <c r="CE260" i="4"/>
  <c r="CF260" i="4"/>
  <c r="CG260" i="4"/>
  <c r="CH260" i="4"/>
  <c r="CI260" i="4"/>
  <c r="CJ260" i="4"/>
  <c r="CK260" i="4"/>
  <c r="CL260" i="4"/>
  <c r="CM260" i="4"/>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DM260" i="4"/>
  <c r="DN260" i="4"/>
  <c r="DO260" i="4"/>
  <c r="DP260" i="4"/>
  <c r="DQ260" i="4"/>
  <c r="DR260" i="4"/>
  <c r="DS260" i="4"/>
  <c r="DT260" i="4"/>
  <c r="DU260" i="4"/>
  <c r="DV260" i="4"/>
  <c r="DW260" i="4"/>
  <c r="DX260" i="4"/>
  <c r="DY260" i="4"/>
  <c r="I261" i="4"/>
  <c r="J261" i="4"/>
  <c r="K261" i="4"/>
  <c r="L261" i="4"/>
  <c r="M261" i="4"/>
  <c r="N261" i="4"/>
  <c r="O261" i="4"/>
  <c r="P261" i="4"/>
  <c r="Q261" i="4"/>
  <c r="R261" i="4"/>
  <c r="S261" i="4"/>
  <c r="T261" i="4"/>
  <c r="U261" i="4"/>
  <c r="V261" i="4"/>
  <c r="W261" i="4"/>
  <c r="X261" i="4"/>
  <c r="Y261" i="4"/>
  <c r="Z261" i="4"/>
  <c r="AA261" i="4"/>
  <c r="AB261" i="4"/>
  <c r="AC261" i="4"/>
  <c r="AD261" i="4"/>
  <c r="AE261" i="4"/>
  <c r="AF261" i="4"/>
  <c r="AG261" i="4"/>
  <c r="AH261" i="4"/>
  <c r="AI261" i="4"/>
  <c r="AJ261" i="4"/>
  <c r="AK261" i="4"/>
  <c r="AL261" i="4"/>
  <c r="AM261" i="4"/>
  <c r="AN261" i="4"/>
  <c r="AO261" i="4"/>
  <c r="AP261" i="4"/>
  <c r="AQ261" i="4"/>
  <c r="AR261" i="4"/>
  <c r="AS261" i="4"/>
  <c r="AT261" i="4"/>
  <c r="AU261" i="4"/>
  <c r="AV261" i="4"/>
  <c r="AW261" i="4"/>
  <c r="AX261" i="4"/>
  <c r="AY261" i="4"/>
  <c r="AZ261" i="4"/>
  <c r="BA261" i="4"/>
  <c r="BB261" i="4"/>
  <c r="BC261" i="4"/>
  <c r="BD261" i="4"/>
  <c r="BE261" i="4"/>
  <c r="BF261" i="4"/>
  <c r="BG261" i="4"/>
  <c r="BH261" i="4"/>
  <c r="BI261" i="4"/>
  <c r="BJ261" i="4"/>
  <c r="BK261" i="4"/>
  <c r="BL261" i="4"/>
  <c r="BM261" i="4"/>
  <c r="BN261" i="4"/>
  <c r="BO261" i="4"/>
  <c r="BP261" i="4"/>
  <c r="BQ261" i="4"/>
  <c r="BR261" i="4"/>
  <c r="BS261" i="4"/>
  <c r="BT261" i="4"/>
  <c r="BU261" i="4"/>
  <c r="BV261" i="4"/>
  <c r="BW261" i="4"/>
  <c r="BX261" i="4"/>
  <c r="BY261" i="4"/>
  <c r="BZ261" i="4"/>
  <c r="CA261" i="4"/>
  <c r="CB261" i="4"/>
  <c r="CC261" i="4"/>
  <c r="CD261" i="4"/>
  <c r="CE261" i="4"/>
  <c r="CF261" i="4"/>
  <c r="CG261" i="4"/>
  <c r="CH261" i="4"/>
  <c r="CI261" i="4"/>
  <c r="CJ261" i="4"/>
  <c r="CK261" i="4"/>
  <c r="CL261" i="4"/>
  <c r="CM261" i="4"/>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DM261" i="4"/>
  <c r="DN261" i="4"/>
  <c r="DO261" i="4"/>
  <c r="DP261" i="4"/>
  <c r="DQ261" i="4"/>
  <c r="DR261" i="4"/>
  <c r="DS261" i="4"/>
  <c r="DT261" i="4"/>
  <c r="DU261" i="4"/>
  <c r="DV261" i="4"/>
  <c r="DW261" i="4"/>
  <c r="DX261" i="4"/>
  <c r="DY261" i="4"/>
  <c r="I262" i="4"/>
  <c r="J262" i="4"/>
  <c r="K262" i="4"/>
  <c r="L262" i="4"/>
  <c r="M262" i="4"/>
  <c r="N262" i="4"/>
  <c r="O262" i="4"/>
  <c r="P262" i="4"/>
  <c r="Q262" i="4"/>
  <c r="R262" i="4"/>
  <c r="S262" i="4"/>
  <c r="T262" i="4"/>
  <c r="U262" i="4"/>
  <c r="V262" i="4"/>
  <c r="W262" i="4"/>
  <c r="X262" i="4"/>
  <c r="Y262" i="4"/>
  <c r="Z262" i="4"/>
  <c r="AA262" i="4"/>
  <c r="AB262" i="4"/>
  <c r="AC262" i="4"/>
  <c r="AD262" i="4"/>
  <c r="AE262" i="4"/>
  <c r="AF262" i="4"/>
  <c r="AG262" i="4"/>
  <c r="AH262" i="4"/>
  <c r="AI262" i="4"/>
  <c r="AJ262" i="4"/>
  <c r="AK262" i="4"/>
  <c r="AL262" i="4"/>
  <c r="AM262" i="4"/>
  <c r="AN262" i="4"/>
  <c r="AO262" i="4"/>
  <c r="AP262" i="4"/>
  <c r="AQ262" i="4"/>
  <c r="AR262" i="4"/>
  <c r="AS262" i="4"/>
  <c r="AT262" i="4"/>
  <c r="AU262" i="4"/>
  <c r="AV262" i="4"/>
  <c r="AW262" i="4"/>
  <c r="AX262" i="4"/>
  <c r="AY262" i="4"/>
  <c r="AZ262" i="4"/>
  <c r="BA262" i="4"/>
  <c r="BB262" i="4"/>
  <c r="BC262" i="4"/>
  <c r="BD262" i="4"/>
  <c r="BE262" i="4"/>
  <c r="BF262" i="4"/>
  <c r="BG262" i="4"/>
  <c r="BH262" i="4"/>
  <c r="BI262" i="4"/>
  <c r="BJ262" i="4"/>
  <c r="BK262" i="4"/>
  <c r="BL262" i="4"/>
  <c r="BM262" i="4"/>
  <c r="BN262" i="4"/>
  <c r="BO262" i="4"/>
  <c r="BP262" i="4"/>
  <c r="BQ262" i="4"/>
  <c r="BR262" i="4"/>
  <c r="BS262" i="4"/>
  <c r="BT262" i="4"/>
  <c r="BU262" i="4"/>
  <c r="BV262" i="4"/>
  <c r="BW262" i="4"/>
  <c r="BX262" i="4"/>
  <c r="BY262" i="4"/>
  <c r="BZ262" i="4"/>
  <c r="CA262" i="4"/>
  <c r="CB262" i="4"/>
  <c r="CC262" i="4"/>
  <c r="CD262" i="4"/>
  <c r="CE262" i="4"/>
  <c r="CF262" i="4"/>
  <c r="CG262" i="4"/>
  <c r="CH262" i="4"/>
  <c r="CI262" i="4"/>
  <c r="CJ262" i="4"/>
  <c r="CK262" i="4"/>
  <c r="CL262" i="4"/>
  <c r="CM262" i="4"/>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DM262" i="4"/>
  <c r="DN262" i="4"/>
  <c r="DO262" i="4"/>
  <c r="DP262" i="4"/>
  <c r="DQ262" i="4"/>
  <c r="DR262" i="4"/>
  <c r="DS262" i="4"/>
  <c r="DT262" i="4"/>
  <c r="DU262" i="4"/>
  <c r="DV262" i="4"/>
  <c r="DW262" i="4"/>
  <c r="DX262" i="4"/>
  <c r="DY262" i="4"/>
  <c r="I263" i="4"/>
  <c r="J263" i="4"/>
  <c r="K263" i="4"/>
  <c r="L263" i="4"/>
  <c r="M263" i="4"/>
  <c r="N263" i="4"/>
  <c r="O263" i="4"/>
  <c r="P263" i="4"/>
  <c r="Q263" i="4"/>
  <c r="R263" i="4"/>
  <c r="S263" i="4"/>
  <c r="T263" i="4"/>
  <c r="U263" i="4"/>
  <c r="V263" i="4"/>
  <c r="W263" i="4"/>
  <c r="X263" i="4"/>
  <c r="Y263" i="4"/>
  <c r="Z263" i="4"/>
  <c r="AA263" i="4"/>
  <c r="AB263" i="4"/>
  <c r="AC263" i="4"/>
  <c r="AD263" i="4"/>
  <c r="AE263" i="4"/>
  <c r="AF263" i="4"/>
  <c r="AG263" i="4"/>
  <c r="AH263" i="4"/>
  <c r="AI263" i="4"/>
  <c r="AJ263" i="4"/>
  <c r="AK263" i="4"/>
  <c r="AL263" i="4"/>
  <c r="AM263" i="4"/>
  <c r="AN263" i="4"/>
  <c r="AO263" i="4"/>
  <c r="AP263" i="4"/>
  <c r="AQ263" i="4"/>
  <c r="AR263" i="4"/>
  <c r="AS263" i="4"/>
  <c r="AT263" i="4"/>
  <c r="AU263" i="4"/>
  <c r="AV263" i="4"/>
  <c r="AW263" i="4"/>
  <c r="AX263" i="4"/>
  <c r="AY263" i="4"/>
  <c r="AZ263" i="4"/>
  <c r="BA263" i="4"/>
  <c r="BB263" i="4"/>
  <c r="BC263" i="4"/>
  <c r="BD263" i="4"/>
  <c r="BE263" i="4"/>
  <c r="BF263" i="4"/>
  <c r="BG263" i="4"/>
  <c r="BH263" i="4"/>
  <c r="BI263" i="4"/>
  <c r="BJ263" i="4"/>
  <c r="BK263" i="4"/>
  <c r="BL263" i="4"/>
  <c r="BM263" i="4"/>
  <c r="BN263" i="4"/>
  <c r="BO263" i="4"/>
  <c r="BP263" i="4"/>
  <c r="BQ263" i="4"/>
  <c r="BR263" i="4"/>
  <c r="BS263" i="4"/>
  <c r="BT263" i="4"/>
  <c r="BU263" i="4"/>
  <c r="BV263" i="4"/>
  <c r="BW263" i="4"/>
  <c r="BX263" i="4"/>
  <c r="BY263" i="4"/>
  <c r="BZ263" i="4"/>
  <c r="CA263" i="4"/>
  <c r="CB263" i="4"/>
  <c r="CC263" i="4"/>
  <c r="CD263" i="4"/>
  <c r="CE263" i="4"/>
  <c r="CF263" i="4"/>
  <c r="CG263" i="4"/>
  <c r="CH263" i="4"/>
  <c r="CI263" i="4"/>
  <c r="CJ263" i="4"/>
  <c r="CK263" i="4"/>
  <c r="CL263" i="4"/>
  <c r="CM263" i="4"/>
  <c r="CN263" i="4"/>
  <c r="CO263" i="4"/>
  <c r="CP263" i="4"/>
  <c r="CQ263" i="4"/>
  <c r="CR263" i="4"/>
  <c r="CS263" i="4"/>
  <c r="CT263" i="4"/>
  <c r="CU263" i="4"/>
  <c r="CV263" i="4"/>
  <c r="CW263" i="4"/>
  <c r="CX263" i="4"/>
  <c r="CY263" i="4"/>
  <c r="CZ263" i="4"/>
  <c r="DA263" i="4"/>
  <c r="DB263" i="4"/>
  <c r="DC263" i="4"/>
  <c r="DD263" i="4"/>
  <c r="DE263" i="4"/>
  <c r="DF263" i="4"/>
  <c r="DG263" i="4"/>
  <c r="DH263" i="4"/>
  <c r="DI263" i="4"/>
  <c r="DJ263" i="4"/>
  <c r="DK263" i="4"/>
  <c r="DL263" i="4"/>
  <c r="DM263" i="4"/>
  <c r="DN263" i="4"/>
  <c r="DO263" i="4"/>
  <c r="DP263" i="4"/>
  <c r="DQ263" i="4"/>
  <c r="DR263" i="4"/>
  <c r="DS263" i="4"/>
  <c r="DT263" i="4"/>
  <c r="DU263" i="4"/>
  <c r="DV263" i="4"/>
  <c r="DW263" i="4"/>
  <c r="DX263" i="4"/>
  <c r="DY263" i="4"/>
  <c r="I264" i="4"/>
  <c r="J264" i="4"/>
  <c r="K264" i="4"/>
  <c r="L264" i="4"/>
  <c r="M264" i="4"/>
  <c r="N264" i="4"/>
  <c r="O264" i="4"/>
  <c r="P264" i="4"/>
  <c r="Q264" i="4"/>
  <c r="R264" i="4"/>
  <c r="S264" i="4"/>
  <c r="T264" i="4"/>
  <c r="U264" i="4"/>
  <c r="V264" i="4"/>
  <c r="W264" i="4"/>
  <c r="X264" i="4"/>
  <c r="Y264" i="4"/>
  <c r="Z264" i="4"/>
  <c r="AA264" i="4"/>
  <c r="AB264" i="4"/>
  <c r="AC264" i="4"/>
  <c r="AD264" i="4"/>
  <c r="AE264" i="4"/>
  <c r="AF264" i="4"/>
  <c r="AG264" i="4"/>
  <c r="AH264" i="4"/>
  <c r="AI264" i="4"/>
  <c r="AJ264" i="4"/>
  <c r="AK264" i="4"/>
  <c r="AL264" i="4"/>
  <c r="AM264" i="4"/>
  <c r="AN264" i="4"/>
  <c r="AO264" i="4"/>
  <c r="AP264" i="4"/>
  <c r="AQ264" i="4"/>
  <c r="AR264" i="4"/>
  <c r="AS264" i="4"/>
  <c r="AT264" i="4"/>
  <c r="AU264" i="4"/>
  <c r="AV264" i="4"/>
  <c r="AW264" i="4"/>
  <c r="AX264" i="4"/>
  <c r="AY264" i="4"/>
  <c r="AZ264" i="4"/>
  <c r="BA264" i="4"/>
  <c r="BB264" i="4"/>
  <c r="BC264" i="4"/>
  <c r="BD264" i="4"/>
  <c r="BE264" i="4"/>
  <c r="BF264" i="4"/>
  <c r="BG264" i="4"/>
  <c r="BH264" i="4"/>
  <c r="BI264" i="4"/>
  <c r="BJ264" i="4"/>
  <c r="BK264" i="4"/>
  <c r="BL264" i="4"/>
  <c r="BM264" i="4"/>
  <c r="BN264" i="4"/>
  <c r="BO264" i="4"/>
  <c r="BP264" i="4"/>
  <c r="BQ264" i="4"/>
  <c r="BR264" i="4"/>
  <c r="BS264" i="4"/>
  <c r="BT264" i="4"/>
  <c r="BU264" i="4"/>
  <c r="BV264" i="4"/>
  <c r="BW264" i="4"/>
  <c r="BX264" i="4"/>
  <c r="BY264" i="4"/>
  <c r="BZ264" i="4"/>
  <c r="CA264" i="4"/>
  <c r="CB264" i="4"/>
  <c r="CC264" i="4"/>
  <c r="CD264" i="4"/>
  <c r="CE264" i="4"/>
  <c r="CF264" i="4"/>
  <c r="CG264" i="4"/>
  <c r="CH264" i="4"/>
  <c r="CI264" i="4"/>
  <c r="CJ264" i="4"/>
  <c r="CK264" i="4"/>
  <c r="CL264" i="4"/>
  <c r="CM264" i="4"/>
  <c r="CN264" i="4"/>
  <c r="CO264" i="4"/>
  <c r="CP264" i="4"/>
  <c r="CQ264" i="4"/>
  <c r="CR264" i="4"/>
  <c r="CS264" i="4"/>
  <c r="CT264" i="4"/>
  <c r="CU264" i="4"/>
  <c r="CV264" i="4"/>
  <c r="CW264" i="4"/>
  <c r="CX264" i="4"/>
  <c r="CY264" i="4"/>
  <c r="CZ264" i="4"/>
  <c r="DA264" i="4"/>
  <c r="DB264" i="4"/>
  <c r="DC264" i="4"/>
  <c r="DD264" i="4"/>
  <c r="DE264" i="4"/>
  <c r="DF264" i="4"/>
  <c r="DG264" i="4"/>
  <c r="DH264" i="4"/>
  <c r="DI264" i="4"/>
  <c r="DJ264" i="4"/>
  <c r="DK264" i="4"/>
  <c r="DL264" i="4"/>
  <c r="DM264" i="4"/>
  <c r="DN264" i="4"/>
  <c r="DO264" i="4"/>
  <c r="DP264" i="4"/>
  <c r="DQ264" i="4"/>
  <c r="DR264" i="4"/>
  <c r="DS264" i="4"/>
  <c r="DT264" i="4"/>
  <c r="DU264" i="4"/>
  <c r="DV264" i="4"/>
  <c r="DW264" i="4"/>
  <c r="DX264" i="4"/>
  <c r="DY264" i="4"/>
  <c r="I265" i="4"/>
  <c r="J265" i="4"/>
  <c r="K265" i="4"/>
  <c r="L265" i="4"/>
  <c r="M265" i="4"/>
  <c r="N265" i="4"/>
  <c r="O265" i="4"/>
  <c r="P265" i="4"/>
  <c r="Q265" i="4"/>
  <c r="R265" i="4"/>
  <c r="S265" i="4"/>
  <c r="T265" i="4"/>
  <c r="U265" i="4"/>
  <c r="V265" i="4"/>
  <c r="W265" i="4"/>
  <c r="X265" i="4"/>
  <c r="Y265" i="4"/>
  <c r="Z265" i="4"/>
  <c r="AA265" i="4"/>
  <c r="AB265" i="4"/>
  <c r="AC265" i="4"/>
  <c r="AD265" i="4"/>
  <c r="AE265" i="4"/>
  <c r="AF265" i="4"/>
  <c r="AG265" i="4"/>
  <c r="AH265" i="4"/>
  <c r="AI265" i="4"/>
  <c r="AJ265" i="4"/>
  <c r="AK265" i="4"/>
  <c r="AL265" i="4"/>
  <c r="AM265" i="4"/>
  <c r="AN265" i="4"/>
  <c r="AO265" i="4"/>
  <c r="AP265" i="4"/>
  <c r="AQ265" i="4"/>
  <c r="AR265" i="4"/>
  <c r="AS265" i="4"/>
  <c r="AT265" i="4"/>
  <c r="AU265" i="4"/>
  <c r="AV265" i="4"/>
  <c r="AW265" i="4"/>
  <c r="AX265" i="4"/>
  <c r="AY265" i="4"/>
  <c r="AZ265" i="4"/>
  <c r="BA265" i="4"/>
  <c r="BB265" i="4"/>
  <c r="BC265" i="4"/>
  <c r="BD265" i="4"/>
  <c r="BE265" i="4"/>
  <c r="BF265" i="4"/>
  <c r="BG265" i="4"/>
  <c r="BH265" i="4"/>
  <c r="BI265" i="4"/>
  <c r="BJ265" i="4"/>
  <c r="BK265" i="4"/>
  <c r="BL265" i="4"/>
  <c r="BM265" i="4"/>
  <c r="BN265" i="4"/>
  <c r="BO265" i="4"/>
  <c r="BP265" i="4"/>
  <c r="BQ265" i="4"/>
  <c r="BR265" i="4"/>
  <c r="BS265" i="4"/>
  <c r="BT265" i="4"/>
  <c r="BU265" i="4"/>
  <c r="BV265" i="4"/>
  <c r="BW265" i="4"/>
  <c r="BX265" i="4"/>
  <c r="BY265" i="4"/>
  <c r="BZ265" i="4"/>
  <c r="CA265" i="4"/>
  <c r="CB265" i="4"/>
  <c r="CC265" i="4"/>
  <c r="CD265" i="4"/>
  <c r="CE265" i="4"/>
  <c r="CF265" i="4"/>
  <c r="CG265" i="4"/>
  <c r="CH265" i="4"/>
  <c r="CI265" i="4"/>
  <c r="CJ265" i="4"/>
  <c r="CK265" i="4"/>
  <c r="CL265" i="4"/>
  <c r="CM265" i="4"/>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DM265" i="4"/>
  <c r="DN265" i="4"/>
  <c r="DO265" i="4"/>
  <c r="DP265" i="4"/>
  <c r="DQ265" i="4"/>
  <c r="DR265" i="4"/>
  <c r="DS265" i="4"/>
  <c r="DT265" i="4"/>
  <c r="DU265" i="4"/>
  <c r="DV265" i="4"/>
  <c r="DW265" i="4"/>
  <c r="DX265" i="4"/>
  <c r="DY265" i="4"/>
  <c r="I266" i="4"/>
  <c r="J266" i="4"/>
  <c r="K266" i="4"/>
  <c r="L266" i="4"/>
  <c r="M266" i="4"/>
  <c r="N266" i="4"/>
  <c r="O266" i="4"/>
  <c r="P266" i="4"/>
  <c r="Q266" i="4"/>
  <c r="R266" i="4"/>
  <c r="S266" i="4"/>
  <c r="T266" i="4"/>
  <c r="U266" i="4"/>
  <c r="V266" i="4"/>
  <c r="W266" i="4"/>
  <c r="X266" i="4"/>
  <c r="Y266" i="4"/>
  <c r="Z266" i="4"/>
  <c r="AA266" i="4"/>
  <c r="AB266" i="4"/>
  <c r="AC266" i="4"/>
  <c r="AD266" i="4"/>
  <c r="AE266" i="4"/>
  <c r="AF266" i="4"/>
  <c r="AG266" i="4"/>
  <c r="AH266" i="4"/>
  <c r="AI266" i="4"/>
  <c r="AJ266" i="4"/>
  <c r="AK266" i="4"/>
  <c r="AL266" i="4"/>
  <c r="AM266" i="4"/>
  <c r="AN266" i="4"/>
  <c r="AO266" i="4"/>
  <c r="AP266" i="4"/>
  <c r="AQ266" i="4"/>
  <c r="AR266" i="4"/>
  <c r="AS266" i="4"/>
  <c r="AT266" i="4"/>
  <c r="AU266" i="4"/>
  <c r="AV266" i="4"/>
  <c r="AW266" i="4"/>
  <c r="AX266" i="4"/>
  <c r="AY266" i="4"/>
  <c r="AZ266" i="4"/>
  <c r="BA266" i="4"/>
  <c r="BB266" i="4"/>
  <c r="BC266" i="4"/>
  <c r="BD266" i="4"/>
  <c r="BE266" i="4"/>
  <c r="BF266" i="4"/>
  <c r="BG266" i="4"/>
  <c r="BH266" i="4"/>
  <c r="BI266" i="4"/>
  <c r="BJ266" i="4"/>
  <c r="BK266" i="4"/>
  <c r="BL266" i="4"/>
  <c r="BM266" i="4"/>
  <c r="BN266" i="4"/>
  <c r="BO266" i="4"/>
  <c r="BP266" i="4"/>
  <c r="BQ266" i="4"/>
  <c r="BR266" i="4"/>
  <c r="BS266" i="4"/>
  <c r="BT266" i="4"/>
  <c r="BU266" i="4"/>
  <c r="BV266" i="4"/>
  <c r="BW266" i="4"/>
  <c r="BX266" i="4"/>
  <c r="BY266" i="4"/>
  <c r="BZ266" i="4"/>
  <c r="CA266" i="4"/>
  <c r="CB266" i="4"/>
  <c r="CC266" i="4"/>
  <c r="CD266" i="4"/>
  <c r="CE266" i="4"/>
  <c r="CF266" i="4"/>
  <c r="CG266" i="4"/>
  <c r="CH266" i="4"/>
  <c r="CI266" i="4"/>
  <c r="CJ266" i="4"/>
  <c r="CK266" i="4"/>
  <c r="CL266" i="4"/>
  <c r="CM266" i="4"/>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DM266" i="4"/>
  <c r="DN266" i="4"/>
  <c r="DO266" i="4"/>
  <c r="DP266" i="4"/>
  <c r="DQ266" i="4"/>
  <c r="DR266" i="4"/>
  <c r="DS266" i="4"/>
  <c r="DT266" i="4"/>
  <c r="DU266" i="4"/>
  <c r="DV266" i="4"/>
  <c r="DW266" i="4"/>
  <c r="DX266" i="4"/>
  <c r="DY266" i="4"/>
  <c r="I267" i="4"/>
  <c r="J267" i="4"/>
  <c r="K267" i="4"/>
  <c r="L267" i="4"/>
  <c r="M267" i="4"/>
  <c r="N267" i="4"/>
  <c r="O267" i="4"/>
  <c r="P267" i="4"/>
  <c r="Q267" i="4"/>
  <c r="R267" i="4"/>
  <c r="S267" i="4"/>
  <c r="T267" i="4"/>
  <c r="U267" i="4"/>
  <c r="V267" i="4"/>
  <c r="W267" i="4"/>
  <c r="X267" i="4"/>
  <c r="Y267" i="4"/>
  <c r="Z267" i="4"/>
  <c r="AA267" i="4"/>
  <c r="AB267" i="4"/>
  <c r="AC267" i="4"/>
  <c r="AD267" i="4"/>
  <c r="AE267" i="4"/>
  <c r="AF267" i="4"/>
  <c r="AG267" i="4"/>
  <c r="AH267" i="4"/>
  <c r="AI267" i="4"/>
  <c r="AJ267" i="4"/>
  <c r="AK267" i="4"/>
  <c r="AL267" i="4"/>
  <c r="AM267" i="4"/>
  <c r="AN267" i="4"/>
  <c r="AO267" i="4"/>
  <c r="AP267" i="4"/>
  <c r="AQ267" i="4"/>
  <c r="AR267" i="4"/>
  <c r="AS267" i="4"/>
  <c r="AT267" i="4"/>
  <c r="AU267" i="4"/>
  <c r="AV267" i="4"/>
  <c r="AW267" i="4"/>
  <c r="AX267" i="4"/>
  <c r="AY267" i="4"/>
  <c r="AZ267" i="4"/>
  <c r="BA267" i="4"/>
  <c r="BB267" i="4"/>
  <c r="BC267" i="4"/>
  <c r="BD267" i="4"/>
  <c r="BE267" i="4"/>
  <c r="BF267" i="4"/>
  <c r="BG267" i="4"/>
  <c r="BH267" i="4"/>
  <c r="BI267" i="4"/>
  <c r="BJ267" i="4"/>
  <c r="BK267" i="4"/>
  <c r="BL267" i="4"/>
  <c r="BM267" i="4"/>
  <c r="BN267" i="4"/>
  <c r="BO267" i="4"/>
  <c r="BP267" i="4"/>
  <c r="BQ267" i="4"/>
  <c r="BR267" i="4"/>
  <c r="BS267" i="4"/>
  <c r="BT267" i="4"/>
  <c r="BU267" i="4"/>
  <c r="BV267" i="4"/>
  <c r="BW267" i="4"/>
  <c r="BX267" i="4"/>
  <c r="BY267" i="4"/>
  <c r="BZ267" i="4"/>
  <c r="CA267" i="4"/>
  <c r="CB267" i="4"/>
  <c r="CC267" i="4"/>
  <c r="CD267" i="4"/>
  <c r="CE267" i="4"/>
  <c r="CF267" i="4"/>
  <c r="CG267" i="4"/>
  <c r="CH267" i="4"/>
  <c r="CI267" i="4"/>
  <c r="CJ267" i="4"/>
  <c r="CK267" i="4"/>
  <c r="CL267" i="4"/>
  <c r="CM267" i="4"/>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DM267" i="4"/>
  <c r="DN267" i="4"/>
  <c r="DO267" i="4"/>
  <c r="DP267" i="4"/>
  <c r="DQ267" i="4"/>
  <c r="DR267" i="4"/>
  <c r="DS267" i="4"/>
  <c r="DT267" i="4"/>
  <c r="DU267" i="4"/>
  <c r="DV267" i="4"/>
  <c r="DW267" i="4"/>
  <c r="DX267" i="4"/>
  <c r="DY267" i="4"/>
  <c r="I268" i="4"/>
  <c r="J268" i="4"/>
  <c r="K268" i="4"/>
  <c r="L268" i="4"/>
  <c r="M268" i="4"/>
  <c r="N268" i="4"/>
  <c r="O268" i="4"/>
  <c r="P268" i="4"/>
  <c r="Q268" i="4"/>
  <c r="R268" i="4"/>
  <c r="S268" i="4"/>
  <c r="T268" i="4"/>
  <c r="U268" i="4"/>
  <c r="V268" i="4"/>
  <c r="W268" i="4"/>
  <c r="X268" i="4"/>
  <c r="Y268" i="4"/>
  <c r="Z268" i="4"/>
  <c r="AA268" i="4"/>
  <c r="AB268" i="4"/>
  <c r="AC268" i="4"/>
  <c r="AD268" i="4"/>
  <c r="AE268" i="4"/>
  <c r="AF268" i="4"/>
  <c r="AG268" i="4"/>
  <c r="AH268" i="4"/>
  <c r="AI268" i="4"/>
  <c r="AJ268" i="4"/>
  <c r="AK268" i="4"/>
  <c r="AL268" i="4"/>
  <c r="AM268" i="4"/>
  <c r="AN268" i="4"/>
  <c r="AO268" i="4"/>
  <c r="AP268" i="4"/>
  <c r="AQ268" i="4"/>
  <c r="AR268" i="4"/>
  <c r="AS268" i="4"/>
  <c r="AT268" i="4"/>
  <c r="AU268" i="4"/>
  <c r="AV268" i="4"/>
  <c r="AW268" i="4"/>
  <c r="AX268" i="4"/>
  <c r="AY268" i="4"/>
  <c r="AZ268" i="4"/>
  <c r="BA268" i="4"/>
  <c r="BB268" i="4"/>
  <c r="BC268" i="4"/>
  <c r="BD268" i="4"/>
  <c r="BE268" i="4"/>
  <c r="BF268" i="4"/>
  <c r="BG268" i="4"/>
  <c r="BH268" i="4"/>
  <c r="BI268" i="4"/>
  <c r="BJ268" i="4"/>
  <c r="BK268" i="4"/>
  <c r="BL268" i="4"/>
  <c r="BM268" i="4"/>
  <c r="BN268" i="4"/>
  <c r="BO268" i="4"/>
  <c r="BP268" i="4"/>
  <c r="BQ268" i="4"/>
  <c r="BR268" i="4"/>
  <c r="BS268" i="4"/>
  <c r="BT268" i="4"/>
  <c r="BU268" i="4"/>
  <c r="BV268" i="4"/>
  <c r="BW268" i="4"/>
  <c r="BX268" i="4"/>
  <c r="BY268" i="4"/>
  <c r="BZ268" i="4"/>
  <c r="CA268" i="4"/>
  <c r="CB268" i="4"/>
  <c r="CC268" i="4"/>
  <c r="CD268" i="4"/>
  <c r="CE268" i="4"/>
  <c r="CF268" i="4"/>
  <c r="CG268" i="4"/>
  <c r="CH268" i="4"/>
  <c r="CI268" i="4"/>
  <c r="CJ268" i="4"/>
  <c r="CK268" i="4"/>
  <c r="CL268" i="4"/>
  <c r="CM268" i="4"/>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DM268" i="4"/>
  <c r="DN268" i="4"/>
  <c r="DO268" i="4"/>
  <c r="DP268" i="4"/>
  <c r="DQ268" i="4"/>
  <c r="DR268" i="4"/>
  <c r="DS268" i="4"/>
  <c r="DT268" i="4"/>
  <c r="DU268" i="4"/>
  <c r="DV268" i="4"/>
  <c r="DW268" i="4"/>
  <c r="DX268" i="4"/>
  <c r="DY268" i="4"/>
  <c r="I269" i="4"/>
  <c r="J269" i="4"/>
  <c r="K269" i="4"/>
  <c r="L269" i="4"/>
  <c r="M269" i="4"/>
  <c r="N269" i="4"/>
  <c r="O269" i="4"/>
  <c r="P269" i="4"/>
  <c r="Q269" i="4"/>
  <c r="R269" i="4"/>
  <c r="S269" i="4"/>
  <c r="T269" i="4"/>
  <c r="U269" i="4"/>
  <c r="V269" i="4"/>
  <c r="W269" i="4"/>
  <c r="X269" i="4"/>
  <c r="Y269" i="4"/>
  <c r="Z269" i="4"/>
  <c r="AA269" i="4"/>
  <c r="AB269" i="4"/>
  <c r="AC269" i="4"/>
  <c r="AD269" i="4"/>
  <c r="AE269" i="4"/>
  <c r="AF269" i="4"/>
  <c r="AG269" i="4"/>
  <c r="AH269" i="4"/>
  <c r="AI269" i="4"/>
  <c r="AJ269" i="4"/>
  <c r="AK269" i="4"/>
  <c r="AL269" i="4"/>
  <c r="AM269" i="4"/>
  <c r="AN269" i="4"/>
  <c r="AO269" i="4"/>
  <c r="AP269" i="4"/>
  <c r="AQ269" i="4"/>
  <c r="AR269" i="4"/>
  <c r="AS269" i="4"/>
  <c r="AT269" i="4"/>
  <c r="AU269" i="4"/>
  <c r="AV269" i="4"/>
  <c r="AW269" i="4"/>
  <c r="AX269" i="4"/>
  <c r="AY269" i="4"/>
  <c r="AZ269" i="4"/>
  <c r="BA269" i="4"/>
  <c r="BB269" i="4"/>
  <c r="BC269" i="4"/>
  <c r="BD269" i="4"/>
  <c r="BE269" i="4"/>
  <c r="BF269" i="4"/>
  <c r="BG269" i="4"/>
  <c r="BH269" i="4"/>
  <c r="BI269" i="4"/>
  <c r="BJ269" i="4"/>
  <c r="BK269" i="4"/>
  <c r="BL269" i="4"/>
  <c r="BM269" i="4"/>
  <c r="BN269" i="4"/>
  <c r="BO269" i="4"/>
  <c r="BP269" i="4"/>
  <c r="BQ269" i="4"/>
  <c r="BR269" i="4"/>
  <c r="BS269" i="4"/>
  <c r="BT269" i="4"/>
  <c r="BU269" i="4"/>
  <c r="BV269" i="4"/>
  <c r="BW269" i="4"/>
  <c r="BX269" i="4"/>
  <c r="BY269" i="4"/>
  <c r="BZ269" i="4"/>
  <c r="CA269" i="4"/>
  <c r="CB269" i="4"/>
  <c r="CC269" i="4"/>
  <c r="CD269" i="4"/>
  <c r="CE269" i="4"/>
  <c r="CF269" i="4"/>
  <c r="CG269" i="4"/>
  <c r="CH269" i="4"/>
  <c r="CI269" i="4"/>
  <c r="CJ269" i="4"/>
  <c r="CK269" i="4"/>
  <c r="CL269" i="4"/>
  <c r="CM269" i="4"/>
  <c r="CN269" i="4"/>
  <c r="CO269" i="4"/>
  <c r="CP269" i="4"/>
  <c r="CQ269" i="4"/>
  <c r="CR269" i="4"/>
  <c r="CS269" i="4"/>
  <c r="CT269" i="4"/>
  <c r="CU269" i="4"/>
  <c r="CV269" i="4"/>
  <c r="CW269" i="4"/>
  <c r="CX269" i="4"/>
  <c r="CY269" i="4"/>
  <c r="CZ269" i="4"/>
  <c r="DA269" i="4"/>
  <c r="DB269" i="4"/>
  <c r="DC269" i="4"/>
  <c r="DD269" i="4"/>
  <c r="DE269" i="4"/>
  <c r="DF269" i="4"/>
  <c r="DG269" i="4"/>
  <c r="DH269" i="4"/>
  <c r="DI269" i="4"/>
  <c r="DJ269" i="4"/>
  <c r="DK269" i="4"/>
  <c r="DL269" i="4"/>
  <c r="DM269" i="4"/>
  <c r="DN269" i="4"/>
  <c r="DO269" i="4"/>
  <c r="DP269" i="4"/>
  <c r="DQ269" i="4"/>
  <c r="DR269" i="4"/>
  <c r="DS269" i="4"/>
  <c r="DT269" i="4"/>
  <c r="DU269" i="4"/>
  <c r="DV269" i="4"/>
  <c r="DW269" i="4"/>
  <c r="DX269" i="4"/>
  <c r="DY269" i="4"/>
  <c r="I270" i="4"/>
  <c r="J270" i="4"/>
  <c r="K270" i="4"/>
  <c r="L270" i="4"/>
  <c r="M270" i="4"/>
  <c r="N270" i="4"/>
  <c r="O270" i="4"/>
  <c r="P270" i="4"/>
  <c r="Q270" i="4"/>
  <c r="R270" i="4"/>
  <c r="S270" i="4"/>
  <c r="T270" i="4"/>
  <c r="U270" i="4"/>
  <c r="V270" i="4"/>
  <c r="W270" i="4"/>
  <c r="X270" i="4"/>
  <c r="Y270" i="4"/>
  <c r="Z270" i="4"/>
  <c r="AA270" i="4"/>
  <c r="AB270" i="4"/>
  <c r="AC270" i="4"/>
  <c r="AD270" i="4"/>
  <c r="AE270" i="4"/>
  <c r="AF270" i="4"/>
  <c r="AG270" i="4"/>
  <c r="AH270" i="4"/>
  <c r="AI270" i="4"/>
  <c r="AJ270" i="4"/>
  <c r="AK270" i="4"/>
  <c r="AL270" i="4"/>
  <c r="AM270" i="4"/>
  <c r="AN270" i="4"/>
  <c r="AO270" i="4"/>
  <c r="AP270" i="4"/>
  <c r="AQ270" i="4"/>
  <c r="AR270" i="4"/>
  <c r="AS270" i="4"/>
  <c r="AT270" i="4"/>
  <c r="AU270" i="4"/>
  <c r="AV270" i="4"/>
  <c r="AW270" i="4"/>
  <c r="AX270" i="4"/>
  <c r="AY270" i="4"/>
  <c r="AZ270" i="4"/>
  <c r="BA270" i="4"/>
  <c r="BB270" i="4"/>
  <c r="BC270" i="4"/>
  <c r="BD270" i="4"/>
  <c r="BE270" i="4"/>
  <c r="BF270" i="4"/>
  <c r="BG270" i="4"/>
  <c r="BH270" i="4"/>
  <c r="BI270" i="4"/>
  <c r="BJ270" i="4"/>
  <c r="BK270" i="4"/>
  <c r="BL270" i="4"/>
  <c r="BM270" i="4"/>
  <c r="BN270" i="4"/>
  <c r="BO270" i="4"/>
  <c r="BP270" i="4"/>
  <c r="BQ270" i="4"/>
  <c r="BR270" i="4"/>
  <c r="BS270" i="4"/>
  <c r="BT270" i="4"/>
  <c r="BU270" i="4"/>
  <c r="BV270" i="4"/>
  <c r="BW270" i="4"/>
  <c r="BX270" i="4"/>
  <c r="BY270" i="4"/>
  <c r="BZ270" i="4"/>
  <c r="CA270" i="4"/>
  <c r="CB270" i="4"/>
  <c r="CC270" i="4"/>
  <c r="CD270" i="4"/>
  <c r="CE270" i="4"/>
  <c r="CF270" i="4"/>
  <c r="CG270" i="4"/>
  <c r="CH270" i="4"/>
  <c r="CI270" i="4"/>
  <c r="CJ270" i="4"/>
  <c r="CK270" i="4"/>
  <c r="CL270" i="4"/>
  <c r="CM270" i="4"/>
  <c r="CN270" i="4"/>
  <c r="CO270" i="4"/>
  <c r="CP270" i="4"/>
  <c r="CQ270" i="4"/>
  <c r="CR270" i="4"/>
  <c r="CS270" i="4"/>
  <c r="CT270" i="4"/>
  <c r="CU270" i="4"/>
  <c r="CV270" i="4"/>
  <c r="CW270" i="4"/>
  <c r="CX270" i="4"/>
  <c r="CY270" i="4"/>
  <c r="CZ270" i="4"/>
  <c r="DA270" i="4"/>
  <c r="DB270" i="4"/>
  <c r="DC270" i="4"/>
  <c r="DD270" i="4"/>
  <c r="DE270" i="4"/>
  <c r="DF270" i="4"/>
  <c r="DG270" i="4"/>
  <c r="DH270" i="4"/>
  <c r="DI270" i="4"/>
  <c r="DJ270" i="4"/>
  <c r="DK270" i="4"/>
  <c r="DL270" i="4"/>
  <c r="DM270" i="4"/>
  <c r="DN270" i="4"/>
  <c r="DO270" i="4"/>
  <c r="DP270" i="4"/>
  <c r="DQ270" i="4"/>
  <c r="DR270" i="4"/>
  <c r="DS270" i="4"/>
  <c r="DT270" i="4"/>
  <c r="DU270" i="4"/>
  <c r="DV270" i="4"/>
  <c r="DW270" i="4"/>
  <c r="DX270" i="4"/>
  <c r="DY270" i="4"/>
  <c r="I271" i="4"/>
  <c r="J271" i="4"/>
  <c r="K271" i="4"/>
  <c r="L271" i="4"/>
  <c r="M271" i="4"/>
  <c r="N271" i="4"/>
  <c r="O271" i="4"/>
  <c r="P271" i="4"/>
  <c r="Q271" i="4"/>
  <c r="R271" i="4"/>
  <c r="S271" i="4"/>
  <c r="T271" i="4"/>
  <c r="U271" i="4"/>
  <c r="V271" i="4"/>
  <c r="W271" i="4"/>
  <c r="X271" i="4"/>
  <c r="Y271" i="4"/>
  <c r="Z271" i="4"/>
  <c r="AA271" i="4"/>
  <c r="AB271" i="4"/>
  <c r="AC271" i="4"/>
  <c r="AD271" i="4"/>
  <c r="AE271" i="4"/>
  <c r="AF271" i="4"/>
  <c r="AG271" i="4"/>
  <c r="AH271" i="4"/>
  <c r="AI271" i="4"/>
  <c r="AJ271" i="4"/>
  <c r="AK271" i="4"/>
  <c r="AL271" i="4"/>
  <c r="AM271" i="4"/>
  <c r="AN271" i="4"/>
  <c r="AO271" i="4"/>
  <c r="AP271" i="4"/>
  <c r="AQ271" i="4"/>
  <c r="AR271" i="4"/>
  <c r="AS271" i="4"/>
  <c r="AT271" i="4"/>
  <c r="AU271" i="4"/>
  <c r="AV271" i="4"/>
  <c r="AW271" i="4"/>
  <c r="AX271" i="4"/>
  <c r="AY271" i="4"/>
  <c r="AZ271" i="4"/>
  <c r="BA271" i="4"/>
  <c r="BB271" i="4"/>
  <c r="BC271" i="4"/>
  <c r="BD271" i="4"/>
  <c r="BE271" i="4"/>
  <c r="BF271" i="4"/>
  <c r="BG271" i="4"/>
  <c r="BH271" i="4"/>
  <c r="BI271" i="4"/>
  <c r="BJ271" i="4"/>
  <c r="BK271" i="4"/>
  <c r="BL271" i="4"/>
  <c r="BM271" i="4"/>
  <c r="BN271" i="4"/>
  <c r="BO271" i="4"/>
  <c r="BP271" i="4"/>
  <c r="BQ271" i="4"/>
  <c r="BR271" i="4"/>
  <c r="BS271" i="4"/>
  <c r="BT271" i="4"/>
  <c r="BU271" i="4"/>
  <c r="BV271" i="4"/>
  <c r="BW271" i="4"/>
  <c r="BX271" i="4"/>
  <c r="BY271" i="4"/>
  <c r="BZ271" i="4"/>
  <c r="CA271" i="4"/>
  <c r="CB271" i="4"/>
  <c r="CC271" i="4"/>
  <c r="CD271" i="4"/>
  <c r="CE271" i="4"/>
  <c r="CF271" i="4"/>
  <c r="CG271" i="4"/>
  <c r="CH271" i="4"/>
  <c r="CI271" i="4"/>
  <c r="CJ271" i="4"/>
  <c r="CK271" i="4"/>
  <c r="CL271" i="4"/>
  <c r="CM271" i="4"/>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DM271" i="4"/>
  <c r="DN271" i="4"/>
  <c r="DO271" i="4"/>
  <c r="DP271" i="4"/>
  <c r="DQ271" i="4"/>
  <c r="DR271" i="4"/>
  <c r="DS271" i="4"/>
  <c r="DT271" i="4"/>
  <c r="DU271" i="4"/>
  <c r="DV271" i="4"/>
  <c r="DW271" i="4"/>
  <c r="DX271" i="4"/>
  <c r="DY271" i="4"/>
  <c r="I272" i="4"/>
  <c r="J272" i="4"/>
  <c r="K272" i="4"/>
  <c r="L272" i="4"/>
  <c r="M272" i="4"/>
  <c r="N272" i="4"/>
  <c r="O272" i="4"/>
  <c r="P272" i="4"/>
  <c r="Q272" i="4"/>
  <c r="R272" i="4"/>
  <c r="S272" i="4"/>
  <c r="T272" i="4"/>
  <c r="U272" i="4"/>
  <c r="V272" i="4"/>
  <c r="W272" i="4"/>
  <c r="X272" i="4"/>
  <c r="Y272" i="4"/>
  <c r="Z272" i="4"/>
  <c r="AA272" i="4"/>
  <c r="AB272" i="4"/>
  <c r="AC272" i="4"/>
  <c r="AD272" i="4"/>
  <c r="AE272" i="4"/>
  <c r="AF272" i="4"/>
  <c r="AG272" i="4"/>
  <c r="AH272" i="4"/>
  <c r="AI272" i="4"/>
  <c r="AJ272" i="4"/>
  <c r="AK272" i="4"/>
  <c r="AL272" i="4"/>
  <c r="AM272" i="4"/>
  <c r="AN272" i="4"/>
  <c r="AO272" i="4"/>
  <c r="AP272" i="4"/>
  <c r="AQ272" i="4"/>
  <c r="AR272" i="4"/>
  <c r="AS272" i="4"/>
  <c r="AT272" i="4"/>
  <c r="AU272" i="4"/>
  <c r="AV272" i="4"/>
  <c r="AW272" i="4"/>
  <c r="AX272" i="4"/>
  <c r="AY272" i="4"/>
  <c r="AZ272" i="4"/>
  <c r="BA272" i="4"/>
  <c r="BB272" i="4"/>
  <c r="BC272" i="4"/>
  <c r="BD272" i="4"/>
  <c r="BE272" i="4"/>
  <c r="BF272" i="4"/>
  <c r="BG272" i="4"/>
  <c r="BH272" i="4"/>
  <c r="BI272" i="4"/>
  <c r="BJ272" i="4"/>
  <c r="BK272" i="4"/>
  <c r="BL272" i="4"/>
  <c r="BM272" i="4"/>
  <c r="BN272" i="4"/>
  <c r="BO272" i="4"/>
  <c r="BP272" i="4"/>
  <c r="BQ272" i="4"/>
  <c r="BR272" i="4"/>
  <c r="BS272" i="4"/>
  <c r="BT272" i="4"/>
  <c r="BU272" i="4"/>
  <c r="BV272" i="4"/>
  <c r="BW272" i="4"/>
  <c r="BX272" i="4"/>
  <c r="BY272" i="4"/>
  <c r="BZ272" i="4"/>
  <c r="CA272" i="4"/>
  <c r="CB272" i="4"/>
  <c r="CC272" i="4"/>
  <c r="CD272" i="4"/>
  <c r="CE272" i="4"/>
  <c r="CF272" i="4"/>
  <c r="CG272" i="4"/>
  <c r="CH272" i="4"/>
  <c r="CI272" i="4"/>
  <c r="CJ272" i="4"/>
  <c r="CK272" i="4"/>
  <c r="CL272" i="4"/>
  <c r="CM272" i="4"/>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DM272" i="4"/>
  <c r="DN272" i="4"/>
  <c r="DO272" i="4"/>
  <c r="DP272" i="4"/>
  <c r="DQ272" i="4"/>
  <c r="DR272" i="4"/>
  <c r="DS272" i="4"/>
  <c r="DT272" i="4"/>
  <c r="DU272" i="4"/>
  <c r="DV272" i="4"/>
  <c r="DW272" i="4"/>
  <c r="DX272" i="4"/>
  <c r="DY272" i="4"/>
  <c r="I273" i="4"/>
  <c r="J273" i="4"/>
  <c r="K273" i="4"/>
  <c r="L273" i="4"/>
  <c r="M273" i="4"/>
  <c r="N273" i="4"/>
  <c r="O273" i="4"/>
  <c r="P273" i="4"/>
  <c r="Q273" i="4"/>
  <c r="R273" i="4"/>
  <c r="S273" i="4"/>
  <c r="T273" i="4"/>
  <c r="U273" i="4"/>
  <c r="V273" i="4"/>
  <c r="W273" i="4"/>
  <c r="X273" i="4"/>
  <c r="Y273" i="4"/>
  <c r="Z273" i="4"/>
  <c r="AA273" i="4"/>
  <c r="AB273" i="4"/>
  <c r="AC273" i="4"/>
  <c r="AD273" i="4"/>
  <c r="AE273" i="4"/>
  <c r="AF273" i="4"/>
  <c r="AG273" i="4"/>
  <c r="AH273" i="4"/>
  <c r="AI273" i="4"/>
  <c r="AJ273" i="4"/>
  <c r="AK273" i="4"/>
  <c r="AL273" i="4"/>
  <c r="AM273" i="4"/>
  <c r="AN273" i="4"/>
  <c r="AO273" i="4"/>
  <c r="AP273" i="4"/>
  <c r="AQ273" i="4"/>
  <c r="AR273" i="4"/>
  <c r="AS273" i="4"/>
  <c r="AT273" i="4"/>
  <c r="AU273" i="4"/>
  <c r="AV273" i="4"/>
  <c r="AW273" i="4"/>
  <c r="AX273" i="4"/>
  <c r="AY273" i="4"/>
  <c r="AZ273" i="4"/>
  <c r="BA273" i="4"/>
  <c r="BB273" i="4"/>
  <c r="BC273" i="4"/>
  <c r="BD273" i="4"/>
  <c r="BE273" i="4"/>
  <c r="BF273" i="4"/>
  <c r="BG273" i="4"/>
  <c r="BH273" i="4"/>
  <c r="BI273" i="4"/>
  <c r="BJ273" i="4"/>
  <c r="BK273" i="4"/>
  <c r="BL273" i="4"/>
  <c r="BM273" i="4"/>
  <c r="BN273" i="4"/>
  <c r="BO273" i="4"/>
  <c r="BP273" i="4"/>
  <c r="BQ273" i="4"/>
  <c r="BR273" i="4"/>
  <c r="BS273" i="4"/>
  <c r="BT273" i="4"/>
  <c r="BU273" i="4"/>
  <c r="BV273" i="4"/>
  <c r="BW273" i="4"/>
  <c r="BX273" i="4"/>
  <c r="BY273" i="4"/>
  <c r="BZ273" i="4"/>
  <c r="CA273" i="4"/>
  <c r="CB273" i="4"/>
  <c r="CC273" i="4"/>
  <c r="CD273" i="4"/>
  <c r="CE273" i="4"/>
  <c r="CF273" i="4"/>
  <c r="CG273" i="4"/>
  <c r="CH273" i="4"/>
  <c r="CI273" i="4"/>
  <c r="CJ273" i="4"/>
  <c r="CK273" i="4"/>
  <c r="CL273" i="4"/>
  <c r="CM273" i="4"/>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DM273" i="4"/>
  <c r="DN273" i="4"/>
  <c r="DO273" i="4"/>
  <c r="DP273" i="4"/>
  <c r="DQ273" i="4"/>
  <c r="DR273" i="4"/>
  <c r="DS273" i="4"/>
  <c r="DT273" i="4"/>
  <c r="DU273" i="4"/>
  <c r="DV273" i="4"/>
  <c r="DW273" i="4"/>
  <c r="DX273" i="4"/>
  <c r="DY273" i="4"/>
  <c r="I274" i="4"/>
  <c r="J274" i="4"/>
  <c r="K274" i="4"/>
  <c r="L274" i="4"/>
  <c r="M274" i="4"/>
  <c r="N274" i="4"/>
  <c r="O274" i="4"/>
  <c r="P274" i="4"/>
  <c r="Q274" i="4"/>
  <c r="R274" i="4"/>
  <c r="S274" i="4"/>
  <c r="T274" i="4"/>
  <c r="U274" i="4"/>
  <c r="V274" i="4"/>
  <c r="W274" i="4"/>
  <c r="X274" i="4"/>
  <c r="Y274" i="4"/>
  <c r="Z274" i="4"/>
  <c r="AA274" i="4"/>
  <c r="AB274" i="4"/>
  <c r="AC274" i="4"/>
  <c r="AD274" i="4"/>
  <c r="AE274" i="4"/>
  <c r="AF274" i="4"/>
  <c r="AG274" i="4"/>
  <c r="AH274" i="4"/>
  <c r="AI274" i="4"/>
  <c r="AJ274" i="4"/>
  <c r="AK274" i="4"/>
  <c r="AL274" i="4"/>
  <c r="AM274" i="4"/>
  <c r="AN274" i="4"/>
  <c r="AO274" i="4"/>
  <c r="AP274" i="4"/>
  <c r="AQ274" i="4"/>
  <c r="AR274" i="4"/>
  <c r="AS274" i="4"/>
  <c r="AT274" i="4"/>
  <c r="AU274" i="4"/>
  <c r="AV274" i="4"/>
  <c r="AW274" i="4"/>
  <c r="AX274" i="4"/>
  <c r="AY274" i="4"/>
  <c r="AZ274" i="4"/>
  <c r="BA274" i="4"/>
  <c r="BB274" i="4"/>
  <c r="BC274" i="4"/>
  <c r="BD274" i="4"/>
  <c r="BE274" i="4"/>
  <c r="BF274" i="4"/>
  <c r="BG274" i="4"/>
  <c r="BH274" i="4"/>
  <c r="BI274" i="4"/>
  <c r="BJ274" i="4"/>
  <c r="BK274" i="4"/>
  <c r="BL274" i="4"/>
  <c r="BM274" i="4"/>
  <c r="BN274" i="4"/>
  <c r="BO274" i="4"/>
  <c r="BP274" i="4"/>
  <c r="BQ274" i="4"/>
  <c r="BR274" i="4"/>
  <c r="BS274" i="4"/>
  <c r="BT274" i="4"/>
  <c r="BU274" i="4"/>
  <c r="BV274" i="4"/>
  <c r="BW274" i="4"/>
  <c r="BX274" i="4"/>
  <c r="BY274" i="4"/>
  <c r="BZ274" i="4"/>
  <c r="CA274" i="4"/>
  <c r="CB274" i="4"/>
  <c r="CC274" i="4"/>
  <c r="CD274" i="4"/>
  <c r="CE274" i="4"/>
  <c r="CF274" i="4"/>
  <c r="CG274" i="4"/>
  <c r="CH274" i="4"/>
  <c r="CI274" i="4"/>
  <c r="CJ274" i="4"/>
  <c r="CK274" i="4"/>
  <c r="CL274" i="4"/>
  <c r="CM274" i="4"/>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DM274" i="4"/>
  <c r="DN274" i="4"/>
  <c r="DO274" i="4"/>
  <c r="DP274" i="4"/>
  <c r="DQ274" i="4"/>
  <c r="DR274" i="4"/>
  <c r="DS274" i="4"/>
  <c r="DT274" i="4"/>
  <c r="DU274" i="4"/>
  <c r="DV274" i="4"/>
  <c r="DW274" i="4"/>
  <c r="DX274" i="4"/>
  <c r="DY274" i="4"/>
  <c r="I275" i="4"/>
  <c r="J275" i="4"/>
  <c r="K275" i="4"/>
  <c r="L275" i="4"/>
  <c r="M275" i="4"/>
  <c r="N275" i="4"/>
  <c r="O275" i="4"/>
  <c r="P275" i="4"/>
  <c r="Q275" i="4"/>
  <c r="R275" i="4"/>
  <c r="S275" i="4"/>
  <c r="T275" i="4"/>
  <c r="U275" i="4"/>
  <c r="V275" i="4"/>
  <c r="W275" i="4"/>
  <c r="X275" i="4"/>
  <c r="Y275" i="4"/>
  <c r="Z275" i="4"/>
  <c r="AA275" i="4"/>
  <c r="AB275" i="4"/>
  <c r="AC275" i="4"/>
  <c r="AD275" i="4"/>
  <c r="AE275" i="4"/>
  <c r="AF275" i="4"/>
  <c r="AG275" i="4"/>
  <c r="AH275" i="4"/>
  <c r="AI275" i="4"/>
  <c r="AJ275" i="4"/>
  <c r="AK275" i="4"/>
  <c r="AL275" i="4"/>
  <c r="AM275" i="4"/>
  <c r="AN275" i="4"/>
  <c r="AO275" i="4"/>
  <c r="AP275" i="4"/>
  <c r="AQ275" i="4"/>
  <c r="AR275" i="4"/>
  <c r="AS275" i="4"/>
  <c r="AT275" i="4"/>
  <c r="AU275" i="4"/>
  <c r="AV275" i="4"/>
  <c r="AW275" i="4"/>
  <c r="AX275" i="4"/>
  <c r="AY275" i="4"/>
  <c r="AZ275" i="4"/>
  <c r="BA275" i="4"/>
  <c r="BB275" i="4"/>
  <c r="BC275" i="4"/>
  <c r="BD275" i="4"/>
  <c r="BE275" i="4"/>
  <c r="BF275" i="4"/>
  <c r="BG275" i="4"/>
  <c r="BH275" i="4"/>
  <c r="BI275" i="4"/>
  <c r="BJ275" i="4"/>
  <c r="BK275" i="4"/>
  <c r="BL275" i="4"/>
  <c r="BM275" i="4"/>
  <c r="BN275" i="4"/>
  <c r="BO275" i="4"/>
  <c r="BP275" i="4"/>
  <c r="BQ275" i="4"/>
  <c r="BR275" i="4"/>
  <c r="BS275" i="4"/>
  <c r="BT275" i="4"/>
  <c r="BU275" i="4"/>
  <c r="BV275" i="4"/>
  <c r="BW275" i="4"/>
  <c r="BX275" i="4"/>
  <c r="BY275" i="4"/>
  <c r="BZ275" i="4"/>
  <c r="CA275" i="4"/>
  <c r="CB275" i="4"/>
  <c r="CC275" i="4"/>
  <c r="CD275" i="4"/>
  <c r="CE275" i="4"/>
  <c r="CF275" i="4"/>
  <c r="CG275" i="4"/>
  <c r="CH275" i="4"/>
  <c r="CI275" i="4"/>
  <c r="CJ275" i="4"/>
  <c r="CK275" i="4"/>
  <c r="CL275" i="4"/>
  <c r="CM275" i="4"/>
  <c r="CN275" i="4"/>
  <c r="CO275" i="4"/>
  <c r="CP275" i="4"/>
  <c r="CQ275" i="4"/>
  <c r="CR275" i="4"/>
  <c r="CS275" i="4"/>
  <c r="CT275" i="4"/>
  <c r="CU275" i="4"/>
  <c r="CV275" i="4"/>
  <c r="CW275" i="4"/>
  <c r="CX275" i="4"/>
  <c r="CY275" i="4"/>
  <c r="CZ275" i="4"/>
  <c r="DA275" i="4"/>
  <c r="DB275" i="4"/>
  <c r="DC275" i="4"/>
  <c r="DD275" i="4"/>
  <c r="DE275" i="4"/>
  <c r="DF275" i="4"/>
  <c r="DG275" i="4"/>
  <c r="DH275" i="4"/>
  <c r="DI275" i="4"/>
  <c r="DJ275" i="4"/>
  <c r="DK275" i="4"/>
  <c r="DL275" i="4"/>
  <c r="DM275" i="4"/>
  <c r="DN275" i="4"/>
  <c r="DO275" i="4"/>
  <c r="DP275" i="4"/>
  <c r="DQ275" i="4"/>
  <c r="DR275" i="4"/>
  <c r="DS275" i="4"/>
  <c r="DT275" i="4"/>
  <c r="DU275" i="4"/>
  <c r="DV275" i="4"/>
  <c r="DW275" i="4"/>
  <c r="DX275" i="4"/>
  <c r="DY275" i="4"/>
  <c r="I276" i="4"/>
  <c r="J276" i="4"/>
  <c r="K276" i="4"/>
  <c r="L276" i="4"/>
  <c r="M276" i="4"/>
  <c r="N276" i="4"/>
  <c r="O276" i="4"/>
  <c r="P276" i="4"/>
  <c r="Q276" i="4"/>
  <c r="R276" i="4"/>
  <c r="S276" i="4"/>
  <c r="T276" i="4"/>
  <c r="U276" i="4"/>
  <c r="V276" i="4"/>
  <c r="W276" i="4"/>
  <c r="X276" i="4"/>
  <c r="Y276" i="4"/>
  <c r="Z276" i="4"/>
  <c r="AA276" i="4"/>
  <c r="AB276" i="4"/>
  <c r="AC276" i="4"/>
  <c r="AD276" i="4"/>
  <c r="AE276" i="4"/>
  <c r="AF276" i="4"/>
  <c r="AG276" i="4"/>
  <c r="AH276" i="4"/>
  <c r="AI276" i="4"/>
  <c r="AJ276" i="4"/>
  <c r="AK276" i="4"/>
  <c r="AL276" i="4"/>
  <c r="AM276" i="4"/>
  <c r="AN276" i="4"/>
  <c r="AO276" i="4"/>
  <c r="AP276" i="4"/>
  <c r="AQ276" i="4"/>
  <c r="AR276" i="4"/>
  <c r="AS276" i="4"/>
  <c r="AT276" i="4"/>
  <c r="AU276" i="4"/>
  <c r="AV276" i="4"/>
  <c r="AW276" i="4"/>
  <c r="AX276" i="4"/>
  <c r="AY276" i="4"/>
  <c r="AZ276" i="4"/>
  <c r="BA276" i="4"/>
  <c r="BB276" i="4"/>
  <c r="BC276" i="4"/>
  <c r="BD276" i="4"/>
  <c r="BE276" i="4"/>
  <c r="BF276" i="4"/>
  <c r="BG276" i="4"/>
  <c r="BH276" i="4"/>
  <c r="BI276" i="4"/>
  <c r="BJ276" i="4"/>
  <c r="BK276" i="4"/>
  <c r="BL276" i="4"/>
  <c r="BM276" i="4"/>
  <c r="BN276" i="4"/>
  <c r="BO276" i="4"/>
  <c r="BP276" i="4"/>
  <c r="BQ276" i="4"/>
  <c r="BR276" i="4"/>
  <c r="BS276" i="4"/>
  <c r="BT276" i="4"/>
  <c r="BU276" i="4"/>
  <c r="BV276" i="4"/>
  <c r="BW276" i="4"/>
  <c r="BX276" i="4"/>
  <c r="BY276" i="4"/>
  <c r="BZ276" i="4"/>
  <c r="CA276" i="4"/>
  <c r="CB276" i="4"/>
  <c r="CC276" i="4"/>
  <c r="CD276" i="4"/>
  <c r="CE276" i="4"/>
  <c r="CF276" i="4"/>
  <c r="CG276" i="4"/>
  <c r="CH276" i="4"/>
  <c r="CI276" i="4"/>
  <c r="CJ276" i="4"/>
  <c r="CK276" i="4"/>
  <c r="CL276" i="4"/>
  <c r="CM276" i="4"/>
  <c r="CN276" i="4"/>
  <c r="CO276" i="4"/>
  <c r="CP276" i="4"/>
  <c r="CQ276" i="4"/>
  <c r="CR276" i="4"/>
  <c r="CS276" i="4"/>
  <c r="CT276" i="4"/>
  <c r="CU276" i="4"/>
  <c r="CV276" i="4"/>
  <c r="CW276" i="4"/>
  <c r="CX276" i="4"/>
  <c r="CY276" i="4"/>
  <c r="CZ276" i="4"/>
  <c r="DA276" i="4"/>
  <c r="DB276" i="4"/>
  <c r="DC276" i="4"/>
  <c r="DD276" i="4"/>
  <c r="DE276" i="4"/>
  <c r="DF276" i="4"/>
  <c r="DG276" i="4"/>
  <c r="DH276" i="4"/>
  <c r="DI276" i="4"/>
  <c r="DJ276" i="4"/>
  <c r="DK276" i="4"/>
  <c r="DL276" i="4"/>
  <c r="DM276" i="4"/>
  <c r="DN276" i="4"/>
  <c r="DO276" i="4"/>
  <c r="DP276" i="4"/>
  <c r="DQ276" i="4"/>
  <c r="DR276" i="4"/>
  <c r="DS276" i="4"/>
  <c r="DT276" i="4"/>
  <c r="DU276" i="4"/>
  <c r="DV276" i="4"/>
  <c r="DW276" i="4"/>
  <c r="DX276" i="4"/>
  <c r="DY276" i="4"/>
  <c r="I277" i="4"/>
  <c r="J277" i="4"/>
  <c r="K277" i="4"/>
  <c r="L277" i="4"/>
  <c r="M277" i="4"/>
  <c r="N277" i="4"/>
  <c r="O277" i="4"/>
  <c r="P277" i="4"/>
  <c r="Q277" i="4"/>
  <c r="R277" i="4"/>
  <c r="S277" i="4"/>
  <c r="T277" i="4"/>
  <c r="U277" i="4"/>
  <c r="V277" i="4"/>
  <c r="W277" i="4"/>
  <c r="X277" i="4"/>
  <c r="Y277" i="4"/>
  <c r="Z277" i="4"/>
  <c r="AA277" i="4"/>
  <c r="AB277" i="4"/>
  <c r="AC277" i="4"/>
  <c r="AD277" i="4"/>
  <c r="AE277" i="4"/>
  <c r="AF277" i="4"/>
  <c r="AG277" i="4"/>
  <c r="AH277" i="4"/>
  <c r="AI277" i="4"/>
  <c r="AJ277" i="4"/>
  <c r="AK277" i="4"/>
  <c r="AL277" i="4"/>
  <c r="AM277" i="4"/>
  <c r="AN277" i="4"/>
  <c r="AO277" i="4"/>
  <c r="AP277" i="4"/>
  <c r="AQ277" i="4"/>
  <c r="AR277" i="4"/>
  <c r="AS277" i="4"/>
  <c r="AT277" i="4"/>
  <c r="AU277" i="4"/>
  <c r="AV277" i="4"/>
  <c r="AW277" i="4"/>
  <c r="AX277" i="4"/>
  <c r="AY277" i="4"/>
  <c r="AZ277" i="4"/>
  <c r="BA277" i="4"/>
  <c r="BB277" i="4"/>
  <c r="BC277" i="4"/>
  <c r="BD277" i="4"/>
  <c r="BE277" i="4"/>
  <c r="BF277" i="4"/>
  <c r="BG277" i="4"/>
  <c r="BH277" i="4"/>
  <c r="BI277" i="4"/>
  <c r="BJ277" i="4"/>
  <c r="BK277" i="4"/>
  <c r="BL277" i="4"/>
  <c r="BM277" i="4"/>
  <c r="BN277" i="4"/>
  <c r="BO277" i="4"/>
  <c r="BP277" i="4"/>
  <c r="BQ277" i="4"/>
  <c r="BR277" i="4"/>
  <c r="BS277" i="4"/>
  <c r="BT277" i="4"/>
  <c r="BU277" i="4"/>
  <c r="BV277" i="4"/>
  <c r="BW277" i="4"/>
  <c r="BX277" i="4"/>
  <c r="BY277" i="4"/>
  <c r="BZ277" i="4"/>
  <c r="CA277" i="4"/>
  <c r="CB277" i="4"/>
  <c r="CC277" i="4"/>
  <c r="CD277" i="4"/>
  <c r="CE277" i="4"/>
  <c r="CF277" i="4"/>
  <c r="CG277" i="4"/>
  <c r="CH277" i="4"/>
  <c r="CI277" i="4"/>
  <c r="CJ277" i="4"/>
  <c r="CK277" i="4"/>
  <c r="CL277" i="4"/>
  <c r="CM277" i="4"/>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DM277" i="4"/>
  <c r="DN277" i="4"/>
  <c r="DO277" i="4"/>
  <c r="DP277" i="4"/>
  <c r="DQ277" i="4"/>
  <c r="DR277" i="4"/>
  <c r="DS277" i="4"/>
  <c r="DT277" i="4"/>
  <c r="DU277" i="4"/>
  <c r="DV277" i="4"/>
  <c r="DW277" i="4"/>
  <c r="DX277" i="4"/>
  <c r="DY277" i="4"/>
  <c r="I229" i="4"/>
  <c r="J229" i="4"/>
  <c r="K229" i="4"/>
  <c r="L229" i="4"/>
  <c r="M229" i="4"/>
  <c r="N229" i="4"/>
  <c r="O229" i="4"/>
  <c r="P229" i="4"/>
  <c r="Q229" i="4"/>
  <c r="R229" i="4"/>
  <c r="S229" i="4"/>
  <c r="T229" i="4"/>
  <c r="U229" i="4"/>
  <c r="V229" i="4"/>
  <c r="W229" i="4"/>
  <c r="X229" i="4"/>
  <c r="Y229" i="4"/>
  <c r="Z229" i="4"/>
  <c r="AA229" i="4"/>
  <c r="AB229" i="4"/>
  <c r="AC229" i="4"/>
  <c r="AD229" i="4"/>
  <c r="AE229" i="4"/>
  <c r="AF229" i="4"/>
  <c r="AG229" i="4"/>
  <c r="AH229" i="4"/>
  <c r="AI229" i="4"/>
  <c r="AJ229" i="4"/>
  <c r="AK229" i="4"/>
  <c r="AL229" i="4"/>
  <c r="AM229" i="4"/>
  <c r="AN229" i="4"/>
  <c r="AO229" i="4"/>
  <c r="AP229" i="4"/>
  <c r="AQ229" i="4"/>
  <c r="AR229" i="4"/>
  <c r="AS229" i="4"/>
  <c r="AT229" i="4"/>
  <c r="AU229" i="4"/>
  <c r="AV229" i="4"/>
  <c r="AW229" i="4"/>
  <c r="AX229" i="4"/>
  <c r="AY229" i="4"/>
  <c r="AZ229" i="4"/>
  <c r="BA229" i="4"/>
  <c r="BB229" i="4"/>
  <c r="BC229" i="4"/>
  <c r="BD229" i="4"/>
  <c r="BE229" i="4"/>
  <c r="BF229" i="4"/>
  <c r="BG229" i="4"/>
  <c r="BH229" i="4"/>
  <c r="BI229" i="4"/>
  <c r="BJ229" i="4"/>
  <c r="BK229" i="4"/>
  <c r="BL229" i="4"/>
  <c r="BM229" i="4"/>
  <c r="BN229" i="4"/>
  <c r="BO229" i="4"/>
  <c r="BP229" i="4"/>
  <c r="BQ229" i="4"/>
  <c r="BR229" i="4"/>
  <c r="BS229" i="4"/>
  <c r="BT229" i="4"/>
  <c r="BU229" i="4"/>
  <c r="BV229" i="4"/>
  <c r="BW229" i="4"/>
  <c r="BX229" i="4"/>
  <c r="BY229" i="4"/>
  <c r="BZ229" i="4"/>
  <c r="CA229" i="4"/>
  <c r="CB229" i="4"/>
  <c r="CC229" i="4"/>
  <c r="CD229" i="4"/>
  <c r="CE229" i="4"/>
  <c r="CF229" i="4"/>
  <c r="CG229" i="4"/>
  <c r="CH229" i="4"/>
  <c r="CI229" i="4"/>
  <c r="CJ229" i="4"/>
  <c r="CK229" i="4"/>
  <c r="CL229" i="4"/>
  <c r="CM229" i="4"/>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DM229" i="4"/>
  <c r="DN229" i="4"/>
  <c r="DO229" i="4"/>
  <c r="DP229" i="4"/>
  <c r="DQ229" i="4"/>
  <c r="DR229" i="4"/>
  <c r="DS229" i="4"/>
  <c r="DT229" i="4"/>
  <c r="DU229" i="4"/>
  <c r="DV229" i="4"/>
  <c r="DW229" i="4"/>
  <c r="DX229" i="4"/>
  <c r="DY229" i="4"/>
  <c r="I230" i="4"/>
  <c r="J230" i="4"/>
  <c r="K230" i="4"/>
  <c r="L230" i="4"/>
  <c r="M230" i="4"/>
  <c r="N230" i="4"/>
  <c r="O230" i="4"/>
  <c r="P230" i="4"/>
  <c r="Q230" i="4"/>
  <c r="R230" i="4"/>
  <c r="S230" i="4"/>
  <c r="T230" i="4"/>
  <c r="U230" i="4"/>
  <c r="V230" i="4"/>
  <c r="W230" i="4"/>
  <c r="X230" i="4"/>
  <c r="Y230" i="4"/>
  <c r="Z230" i="4"/>
  <c r="AA230" i="4"/>
  <c r="AB230" i="4"/>
  <c r="AC230" i="4"/>
  <c r="AD230" i="4"/>
  <c r="AE230" i="4"/>
  <c r="AF230" i="4"/>
  <c r="AG230" i="4"/>
  <c r="AH230" i="4"/>
  <c r="AI230" i="4"/>
  <c r="AJ230" i="4"/>
  <c r="AK230" i="4"/>
  <c r="AL230" i="4"/>
  <c r="AM230" i="4"/>
  <c r="AN230" i="4"/>
  <c r="AO230" i="4"/>
  <c r="AP230" i="4"/>
  <c r="AQ230" i="4"/>
  <c r="AR230" i="4"/>
  <c r="AS230" i="4"/>
  <c r="AT230" i="4"/>
  <c r="AU230" i="4"/>
  <c r="AV230" i="4"/>
  <c r="AW230" i="4"/>
  <c r="AX230" i="4"/>
  <c r="AY230" i="4"/>
  <c r="AZ230" i="4"/>
  <c r="BA230" i="4"/>
  <c r="BB230" i="4"/>
  <c r="BC230" i="4"/>
  <c r="BD230" i="4"/>
  <c r="BE230" i="4"/>
  <c r="BF230" i="4"/>
  <c r="BG230" i="4"/>
  <c r="BH230" i="4"/>
  <c r="BI230" i="4"/>
  <c r="BJ230" i="4"/>
  <c r="BK230" i="4"/>
  <c r="BL230" i="4"/>
  <c r="BM230" i="4"/>
  <c r="BN230" i="4"/>
  <c r="BO230" i="4"/>
  <c r="BP230" i="4"/>
  <c r="BQ230" i="4"/>
  <c r="BR230" i="4"/>
  <c r="BS230" i="4"/>
  <c r="BT230" i="4"/>
  <c r="BU230" i="4"/>
  <c r="BV230" i="4"/>
  <c r="BW230" i="4"/>
  <c r="BX230" i="4"/>
  <c r="BY230" i="4"/>
  <c r="BZ230" i="4"/>
  <c r="CA230" i="4"/>
  <c r="CB230" i="4"/>
  <c r="CC230" i="4"/>
  <c r="CD230" i="4"/>
  <c r="CE230" i="4"/>
  <c r="CF230" i="4"/>
  <c r="CG230" i="4"/>
  <c r="CH230" i="4"/>
  <c r="CI230" i="4"/>
  <c r="CJ230" i="4"/>
  <c r="CK230" i="4"/>
  <c r="CL230" i="4"/>
  <c r="CM230" i="4"/>
  <c r="CN230" i="4"/>
  <c r="CO230" i="4"/>
  <c r="CP230" i="4"/>
  <c r="CQ230" i="4"/>
  <c r="CR230" i="4"/>
  <c r="CS230" i="4"/>
  <c r="CT230" i="4"/>
  <c r="CU230" i="4"/>
  <c r="CV230" i="4"/>
  <c r="CW230" i="4"/>
  <c r="CX230" i="4"/>
  <c r="CY230" i="4"/>
  <c r="CZ230" i="4"/>
  <c r="DA230" i="4"/>
  <c r="DB230" i="4"/>
  <c r="DC230" i="4"/>
  <c r="DD230" i="4"/>
  <c r="DE230" i="4"/>
  <c r="DF230" i="4"/>
  <c r="DG230" i="4"/>
  <c r="DH230" i="4"/>
  <c r="DI230" i="4"/>
  <c r="DJ230" i="4"/>
  <c r="DK230" i="4"/>
  <c r="DL230" i="4"/>
  <c r="DM230" i="4"/>
  <c r="DN230" i="4"/>
  <c r="DO230" i="4"/>
  <c r="DP230" i="4"/>
  <c r="DQ230" i="4"/>
  <c r="DR230" i="4"/>
  <c r="DS230" i="4"/>
  <c r="DT230" i="4"/>
  <c r="DU230" i="4"/>
  <c r="DV230" i="4"/>
  <c r="DW230" i="4"/>
  <c r="DX230" i="4"/>
  <c r="DY230" i="4"/>
  <c r="I231" i="4"/>
  <c r="J231" i="4"/>
  <c r="K231" i="4"/>
  <c r="L231" i="4"/>
  <c r="M231" i="4"/>
  <c r="N231" i="4"/>
  <c r="O231" i="4"/>
  <c r="P231" i="4"/>
  <c r="Q231" i="4"/>
  <c r="R231" i="4"/>
  <c r="S231" i="4"/>
  <c r="T231" i="4"/>
  <c r="U231" i="4"/>
  <c r="V231" i="4"/>
  <c r="W231" i="4"/>
  <c r="X231" i="4"/>
  <c r="Y231" i="4"/>
  <c r="Z231" i="4"/>
  <c r="AA231" i="4"/>
  <c r="AB231" i="4"/>
  <c r="AC231" i="4"/>
  <c r="AD231" i="4"/>
  <c r="AE231" i="4"/>
  <c r="AF231" i="4"/>
  <c r="AG231" i="4"/>
  <c r="AH231" i="4"/>
  <c r="AI231" i="4"/>
  <c r="AJ231" i="4"/>
  <c r="AK231" i="4"/>
  <c r="AL231" i="4"/>
  <c r="AM231" i="4"/>
  <c r="AN231" i="4"/>
  <c r="AO231" i="4"/>
  <c r="AP231" i="4"/>
  <c r="AQ231" i="4"/>
  <c r="AR231" i="4"/>
  <c r="AS231" i="4"/>
  <c r="AT231" i="4"/>
  <c r="AU231" i="4"/>
  <c r="AV231" i="4"/>
  <c r="AW231" i="4"/>
  <c r="AX231" i="4"/>
  <c r="AY231" i="4"/>
  <c r="AZ231" i="4"/>
  <c r="BA231" i="4"/>
  <c r="BB231" i="4"/>
  <c r="BC231" i="4"/>
  <c r="BD231" i="4"/>
  <c r="BE231" i="4"/>
  <c r="BF231" i="4"/>
  <c r="BG231" i="4"/>
  <c r="BH231" i="4"/>
  <c r="BI231" i="4"/>
  <c r="BJ231" i="4"/>
  <c r="BK231" i="4"/>
  <c r="BL231" i="4"/>
  <c r="BM231" i="4"/>
  <c r="BN231" i="4"/>
  <c r="BO231" i="4"/>
  <c r="BP231" i="4"/>
  <c r="BQ231" i="4"/>
  <c r="BR231" i="4"/>
  <c r="BS231" i="4"/>
  <c r="BT231" i="4"/>
  <c r="BU231" i="4"/>
  <c r="BV231" i="4"/>
  <c r="BW231" i="4"/>
  <c r="BX231" i="4"/>
  <c r="BY231" i="4"/>
  <c r="BZ231" i="4"/>
  <c r="CA231" i="4"/>
  <c r="CB231" i="4"/>
  <c r="CC231" i="4"/>
  <c r="CD231" i="4"/>
  <c r="CE231" i="4"/>
  <c r="CF231" i="4"/>
  <c r="CG231" i="4"/>
  <c r="CH231" i="4"/>
  <c r="CI231" i="4"/>
  <c r="CJ231" i="4"/>
  <c r="CK231" i="4"/>
  <c r="CL231" i="4"/>
  <c r="CM231" i="4"/>
  <c r="CN231" i="4"/>
  <c r="CO231" i="4"/>
  <c r="CP231" i="4"/>
  <c r="CQ231" i="4"/>
  <c r="CR231" i="4"/>
  <c r="CS231" i="4"/>
  <c r="CT231" i="4"/>
  <c r="CU231" i="4"/>
  <c r="CV231" i="4"/>
  <c r="CW231" i="4"/>
  <c r="CX231" i="4"/>
  <c r="CY231" i="4"/>
  <c r="CZ231" i="4"/>
  <c r="DA231" i="4"/>
  <c r="DB231" i="4"/>
  <c r="DC231" i="4"/>
  <c r="DD231" i="4"/>
  <c r="DE231" i="4"/>
  <c r="DF231" i="4"/>
  <c r="DG231" i="4"/>
  <c r="DH231" i="4"/>
  <c r="DI231" i="4"/>
  <c r="DJ231" i="4"/>
  <c r="DK231" i="4"/>
  <c r="DL231" i="4"/>
  <c r="DM231" i="4"/>
  <c r="DN231" i="4"/>
  <c r="DO231" i="4"/>
  <c r="DP231" i="4"/>
  <c r="DQ231" i="4"/>
  <c r="DR231" i="4"/>
  <c r="DS231" i="4"/>
  <c r="DT231" i="4"/>
  <c r="DU231" i="4"/>
  <c r="DV231" i="4"/>
  <c r="DW231" i="4"/>
  <c r="DX231" i="4"/>
  <c r="DY231" i="4"/>
  <c r="I232" i="4"/>
  <c r="J232" i="4"/>
  <c r="K232" i="4"/>
  <c r="L232" i="4"/>
  <c r="M232" i="4"/>
  <c r="N232" i="4"/>
  <c r="O232" i="4"/>
  <c r="P232" i="4"/>
  <c r="Q232" i="4"/>
  <c r="R232" i="4"/>
  <c r="S232" i="4"/>
  <c r="T232" i="4"/>
  <c r="U232" i="4"/>
  <c r="V232" i="4"/>
  <c r="W232" i="4"/>
  <c r="X232" i="4"/>
  <c r="Y232" i="4"/>
  <c r="Z232" i="4"/>
  <c r="AA232" i="4"/>
  <c r="AB232" i="4"/>
  <c r="AC232" i="4"/>
  <c r="AD232" i="4"/>
  <c r="AE232" i="4"/>
  <c r="AF232" i="4"/>
  <c r="AG232" i="4"/>
  <c r="AH232" i="4"/>
  <c r="AI232" i="4"/>
  <c r="AJ232" i="4"/>
  <c r="AK232" i="4"/>
  <c r="AL232" i="4"/>
  <c r="AM232" i="4"/>
  <c r="AN232" i="4"/>
  <c r="AO232" i="4"/>
  <c r="AP232" i="4"/>
  <c r="AQ232" i="4"/>
  <c r="AR232" i="4"/>
  <c r="AS232" i="4"/>
  <c r="AT232" i="4"/>
  <c r="AU232" i="4"/>
  <c r="AV232" i="4"/>
  <c r="AW232" i="4"/>
  <c r="AX232" i="4"/>
  <c r="AY232" i="4"/>
  <c r="AZ232" i="4"/>
  <c r="BA232" i="4"/>
  <c r="BB232" i="4"/>
  <c r="BC232" i="4"/>
  <c r="BD232" i="4"/>
  <c r="BE232" i="4"/>
  <c r="BF232" i="4"/>
  <c r="BG232" i="4"/>
  <c r="BH232" i="4"/>
  <c r="BI232" i="4"/>
  <c r="BJ232" i="4"/>
  <c r="BK232" i="4"/>
  <c r="BL232" i="4"/>
  <c r="BM232" i="4"/>
  <c r="BN232" i="4"/>
  <c r="BO232" i="4"/>
  <c r="BP232" i="4"/>
  <c r="BQ232" i="4"/>
  <c r="BR232" i="4"/>
  <c r="BS232" i="4"/>
  <c r="BT232" i="4"/>
  <c r="BU232" i="4"/>
  <c r="BV232" i="4"/>
  <c r="BW232" i="4"/>
  <c r="BX232" i="4"/>
  <c r="BY232" i="4"/>
  <c r="BZ232" i="4"/>
  <c r="CA232" i="4"/>
  <c r="CB232" i="4"/>
  <c r="CC232" i="4"/>
  <c r="CD232" i="4"/>
  <c r="CE232" i="4"/>
  <c r="CF232" i="4"/>
  <c r="CG232" i="4"/>
  <c r="CH232" i="4"/>
  <c r="CI232" i="4"/>
  <c r="CJ232" i="4"/>
  <c r="CK232" i="4"/>
  <c r="CL232" i="4"/>
  <c r="CM232" i="4"/>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DM232" i="4"/>
  <c r="DN232" i="4"/>
  <c r="DO232" i="4"/>
  <c r="DP232" i="4"/>
  <c r="DQ232" i="4"/>
  <c r="DR232" i="4"/>
  <c r="DS232" i="4"/>
  <c r="DT232" i="4"/>
  <c r="DU232" i="4"/>
  <c r="DV232" i="4"/>
  <c r="DW232" i="4"/>
  <c r="DX232" i="4"/>
  <c r="DY232" i="4"/>
  <c r="I233" i="4"/>
  <c r="J233" i="4"/>
  <c r="K233" i="4"/>
  <c r="L233" i="4"/>
  <c r="M233" i="4"/>
  <c r="N233" i="4"/>
  <c r="O233" i="4"/>
  <c r="P233" i="4"/>
  <c r="Q233" i="4"/>
  <c r="R233" i="4"/>
  <c r="S233" i="4"/>
  <c r="T233" i="4"/>
  <c r="U233" i="4"/>
  <c r="V233" i="4"/>
  <c r="W233" i="4"/>
  <c r="X233" i="4"/>
  <c r="Y233" i="4"/>
  <c r="Z233" i="4"/>
  <c r="AA233" i="4"/>
  <c r="AB233" i="4"/>
  <c r="AC233" i="4"/>
  <c r="AD233" i="4"/>
  <c r="AE233" i="4"/>
  <c r="AF233" i="4"/>
  <c r="AG233" i="4"/>
  <c r="AH233" i="4"/>
  <c r="AI233" i="4"/>
  <c r="AJ233" i="4"/>
  <c r="AK233" i="4"/>
  <c r="AL233" i="4"/>
  <c r="AM233" i="4"/>
  <c r="AN233" i="4"/>
  <c r="AO233" i="4"/>
  <c r="AP233" i="4"/>
  <c r="AQ233" i="4"/>
  <c r="AR233" i="4"/>
  <c r="AS233" i="4"/>
  <c r="AT233" i="4"/>
  <c r="AU233" i="4"/>
  <c r="AV233" i="4"/>
  <c r="AW233" i="4"/>
  <c r="AX233" i="4"/>
  <c r="AY233" i="4"/>
  <c r="AZ233" i="4"/>
  <c r="BA233" i="4"/>
  <c r="BB233" i="4"/>
  <c r="BC233" i="4"/>
  <c r="BD233" i="4"/>
  <c r="BE233" i="4"/>
  <c r="BF233" i="4"/>
  <c r="BG233" i="4"/>
  <c r="BH233" i="4"/>
  <c r="BI233" i="4"/>
  <c r="BJ233" i="4"/>
  <c r="BK233" i="4"/>
  <c r="BL233" i="4"/>
  <c r="BM233" i="4"/>
  <c r="BN233" i="4"/>
  <c r="BO233" i="4"/>
  <c r="BP233" i="4"/>
  <c r="BQ233" i="4"/>
  <c r="BR233" i="4"/>
  <c r="BS233" i="4"/>
  <c r="BT233" i="4"/>
  <c r="BU233" i="4"/>
  <c r="BV233" i="4"/>
  <c r="BW233" i="4"/>
  <c r="BX233" i="4"/>
  <c r="BY233" i="4"/>
  <c r="BZ233" i="4"/>
  <c r="CA233" i="4"/>
  <c r="CB233" i="4"/>
  <c r="CC233" i="4"/>
  <c r="CD233" i="4"/>
  <c r="CE233" i="4"/>
  <c r="CF233" i="4"/>
  <c r="CG233" i="4"/>
  <c r="CH233" i="4"/>
  <c r="CI233" i="4"/>
  <c r="CJ233" i="4"/>
  <c r="CK233" i="4"/>
  <c r="CL233" i="4"/>
  <c r="CM233" i="4"/>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L233" i="4"/>
  <c r="DM233" i="4"/>
  <c r="DN233" i="4"/>
  <c r="DO233" i="4"/>
  <c r="DP233" i="4"/>
  <c r="DQ233" i="4"/>
  <c r="DR233" i="4"/>
  <c r="DS233" i="4"/>
  <c r="DT233" i="4"/>
  <c r="DU233" i="4"/>
  <c r="DV233" i="4"/>
  <c r="DW233" i="4"/>
  <c r="DX233" i="4"/>
  <c r="DY233" i="4"/>
  <c r="I234" i="4"/>
  <c r="J234" i="4"/>
  <c r="K234" i="4"/>
  <c r="L234" i="4"/>
  <c r="M234" i="4"/>
  <c r="N234" i="4"/>
  <c r="O234" i="4"/>
  <c r="P234" i="4"/>
  <c r="Q234" i="4"/>
  <c r="R234" i="4"/>
  <c r="S234" i="4"/>
  <c r="T234" i="4"/>
  <c r="U234" i="4"/>
  <c r="V234" i="4"/>
  <c r="W234" i="4"/>
  <c r="X234" i="4"/>
  <c r="Y234" i="4"/>
  <c r="Z234" i="4"/>
  <c r="AA234" i="4"/>
  <c r="AB234" i="4"/>
  <c r="AC234" i="4"/>
  <c r="AD234" i="4"/>
  <c r="AE234" i="4"/>
  <c r="AF234" i="4"/>
  <c r="AG234" i="4"/>
  <c r="AH234" i="4"/>
  <c r="AI234" i="4"/>
  <c r="AJ234" i="4"/>
  <c r="AK234" i="4"/>
  <c r="AL234" i="4"/>
  <c r="AM234" i="4"/>
  <c r="AN234" i="4"/>
  <c r="AO234" i="4"/>
  <c r="AP234" i="4"/>
  <c r="AQ234" i="4"/>
  <c r="AR234" i="4"/>
  <c r="AS234" i="4"/>
  <c r="AT234" i="4"/>
  <c r="AU234" i="4"/>
  <c r="AV234" i="4"/>
  <c r="AW234" i="4"/>
  <c r="AX234" i="4"/>
  <c r="AY234" i="4"/>
  <c r="AZ234" i="4"/>
  <c r="BA234" i="4"/>
  <c r="BB234" i="4"/>
  <c r="BC234" i="4"/>
  <c r="BD234" i="4"/>
  <c r="BE234" i="4"/>
  <c r="BF234" i="4"/>
  <c r="BG234" i="4"/>
  <c r="BH234" i="4"/>
  <c r="BI234" i="4"/>
  <c r="BJ234" i="4"/>
  <c r="BK234" i="4"/>
  <c r="BL234" i="4"/>
  <c r="BM234" i="4"/>
  <c r="BN234" i="4"/>
  <c r="BO234" i="4"/>
  <c r="BP234" i="4"/>
  <c r="BQ234" i="4"/>
  <c r="BR234" i="4"/>
  <c r="BS234" i="4"/>
  <c r="BT234" i="4"/>
  <c r="BU234" i="4"/>
  <c r="BV234" i="4"/>
  <c r="BW234" i="4"/>
  <c r="BX234" i="4"/>
  <c r="BY234" i="4"/>
  <c r="BZ234" i="4"/>
  <c r="CA234" i="4"/>
  <c r="CB234" i="4"/>
  <c r="CC234" i="4"/>
  <c r="CD234" i="4"/>
  <c r="CE234" i="4"/>
  <c r="CF234" i="4"/>
  <c r="CG234" i="4"/>
  <c r="CH234" i="4"/>
  <c r="CI234" i="4"/>
  <c r="CJ234" i="4"/>
  <c r="CK234" i="4"/>
  <c r="CL234" i="4"/>
  <c r="CM234" i="4"/>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DM234" i="4"/>
  <c r="DN234" i="4"/>
  <c r="DO234" i="4"/>
  <c r="DP234" i="4"/>
  <c r="DQ234" i="4"/>
  <c r="DR234" i="4"/>
  <c r="DS234" i="4"/>
  <c r="DT234" i="4"/>
  <c r="DU234" i="4"/>
  <c r="DV234" i="4"/>
  <c r="DW234" i="4"/>
  <c r="DX234" i="4"/>
  <c r="DY234" i="4"/>
  <c r="I235" i="4"/>
  <c r="J235" i="4"/>
  <c r="K235" i="4"/>
  <c r="L235" i="4"/>
  <c r="M235" i="4"/>
  <c r="N235" i="4"/>
  <c r="O235" i="4"/>
  <c r="P235" i="4"/>
  <c r="Q235" i="4"/>
  <c r="R235" i="4"/>
  <c r="S235" i="4"/>
  <c r="T235" i="4"/>
  <c r="U235" i="4"/>
  <c r="V235" i="4"/>
  <c r="W235" i="4"/>
  <c r="X235" i="4"/>
  <c r="Y235" i="4"/>
  <c r="Z235" i="4"/>
  <c r="AA235" i="4"/>
  <c r="AB235" i="4"/>
  <c r="AC235" i="4"/>
  <c r="AD235" i="4"/>
  <c r="AE235" i="4"/>
  <c r="AF235" i="4"/>
  <c r="AG235" i="4"/>
  <c r="AH235" i="4"/>
  <c r="AI235" i="4"/>
  <c r="AJ235" i="4"/>
  <c r="AK235" i="4"/>
  <c r="AL235" i="4"/>
  <c r="AM235" i="4"/>
  <c r="AN235" i="4"/>
  <c r="AO235" i="4"/>
  <c r="AP235" i="4"/>
  <c r="AQ235" i="4"/>
  <c r="AR235" i="4"/>
  <c r="AS235" i="4"/>
  <c r="AT235" i="4"/>
  <c r="AU235" i="4"/>
  <c r="AV235" i="4"/>
  <c r="AW235" i="4"/>
  <c r="AX235" i="4"/>
  <c r="AY235" i="4"/>
  <c r="AZ235" i="4"/>
  <c r="BA235" i="4"/>
  <c r="BB235" i="4"/>
  <c r="BC235" i="4"/>
  <c r="BD235" i="4"/>
  <c r="BE235" i="4"/>
  <c r="BF235" i="4"/>
  <c r="BG235" i="4"/>
  <c r="BH235" i="4"/>
  <c r="BI235" i="4"/>
  <c r="BJ235" i="4"/>
  <c r="BK235" i="4"/>
  <c r="BL235" i="4"/>
  <c r="BM235" i="4"/>
  <c r="BN235" i="4"/>
  <c r="BO235" i="4"/>
  <c r="BP235" i="4"/>
  <c r="BQ235" i="4"/>
  <c r="BR235" i="4"/>
  <c r="BS235" i="4"/>
  <c r="BT235" i="4"/>
  <c r="BU235" i="4"/>
  <c r="BV235" i="4"/>
  <c r="BW235" i="4"/>
  <c r="BX235" i="4"/>
  <c r="BY235" i="4"/>
  <c r="BZ235" i="4"/>
  <c r="CA235" i="4"/>
  <c r="CB235" i="4"/>
  <c r="CC235" i="4"/>
  <c r="CD235" i="4"/>
  <c r="CE235" i="4"/>
  <c r="CF235" i="4"/>
  <c r="CG235" i="4"/>
  <c r="CH235" i="4"/>
  <c r="CI235" i="4"/>
  <c r="CJ235" i="4"/>
  <c r="CK235" i="4"/>
  <c r="CL235" i="4"/>
  <c r="CM235" i="4"/>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DM235" i="4"/>
  <c r="DN235" i="4"/>
  <c r="DO235" i="4"/>
  <c r="DP235" i="4"/>
  <c r="DQ235" i="4"/>
  <c r="DR235" i="4"/>
  <c r="DS235" i="4"/>
  <c r="DT235" i="4"/>
  <c r="DU235" i="4"/>
  <c r="DV235" i="4"/>
  <c r="DW235" i="4"/>
  <c r="DX235" i="4"/>
  <c r="DY235" i="4"/>
  <c r="I236" i="4"/>
  <c r="J236" i="4"/>
  <c r="K236" i="4"/>
  <c r="L236" i="4"/>
  <c r="M236" i="4"/>
  <c r="N236" i="4"/>
  <c r="O236" i="4"/>
  <c r="P236" i="4"/>
  <c r="Q236" i="4"/>
  <c r="R236" i="4"/>
  <c r="S236" i="4"/>
  <c r="T236" i="4"/>
  <c r="U236" i="4"/>
  <c r="V236" i="4"/>
  <c r="W236" i="4"/>
  <c r="X236" i="4"/>
  <c r="Y236" i="4"/>
  <c r="Z236" i="4"/>
  <c r="AA236" i="4"/>
  <c r="AB236" i="4"/>
  <c r="AC236" i="4"/>
  <c r="AD236" i="4"/>
  <c r="AE236" i="4"/>
  <c r="AF236" i="4"/>
  <c r="AG236" i="4"/>
  <c r="AH236" i="4"/>
  <c r="AI236" i="4"/>
  <c r="AJ236" i="4"/>
  <c r="AK236" i="4"/>
  <c r="AL236" i="4"/>
  <c r="AM236" i="4"/>
  <c r="AN236" i="4"/>
  <c r="AO236" i="4"/>
  <c r="AP236" i="4"/>
  <c r="AQ236" i="4"/>
  <c r="AR236" i="4"/>
  <c r="AS236" i="4"/>
  <c r="AT236" i="4"/>
  <c r="AU236" i="4"/>
  <c r="AV236" i="4"/>
  <c r="AW236" i="4"/>
  <c r="AX236" i="4"/>
  <c r="AY236" i="4"/>
  <c r="AZ236" i="4"/>
  <c r="BA236" i="4"/>
  <c r="BB236" i="4"/>
  <c r="BC236" i="4"/>
  <c r="BD236" i="4"/>
  <c r="BE236" i="4"/>
  <c r="BF236" i="4"/>
  <c r="BG236" i="4"/>
  <c r="BH236" i="4"/>
  <c r="BI236" i="4"/>
  <c r="BJ236" i="4"/>
  <c r="BK236" i="4"/>
  <c r="BL236" i="4"/>
  <c r="BM236" i="4"/>
  <c r="BN236" i="4"/>
  <c r="BO236" i="4"/>
  <c r="BP236" i="4"/>
  <c r="BQ236" i="4"/>
  <c r="BR236" i="4"/>
  <c r="BS236" i="4"/>
  <c r="BT236" i="4"/>
  <c r="BU236" i="4"/>
  <c r="BV236" i="4"/>
  <c r="BW236" i="4"/>
  <c r="BX236" i="4"/>
  <c r="BY236" i="4"/>
  <c r="BZ236" i="4"/>
  <c r="CA236" i="4"/>
  <c r="CB236" i="4"/>
  <c r="CC236" i="4"/>
  <c r="CD236" i="4"/>
  <c r="CE236" i="4"/>
  <c r="CF236" i="4"/>
  <c r="CG236" i="4"/>
  <c r="CH236" i="4"/>
  <c r="CI236" i="4"/>
  <c r="CJ236" i="4"/>
  <c r="CK236" i="4"/>
  <c r="CL236" i="4"/>
  <c r="CM236" i="4"/>
  <c r="CN236" i="4"/>
  <c r="CO236" i="4"/>
  <c r="CP236" i="4"/>
  <c r="CQ236" i="4"/>
  <c r="CR236" i="4"/>
  <c r="CS236" i="4"/>
  <c r="CT236" i="4"/>
  <c r="CU236" i="4"/>
  <c r="CV236" i="4"/>
  <c r="CW236" i="4"/>
  <c r="CX236" i="4"/>
  <c r="CY236" i="4"/>
  <c r="CZ236" i="4"/>
  <c r="DA236" i="4"/>
  <c r="DB236" i="4"/>
  <c r="DC236" i="4"/>
  <c r="DD236" i="4"/>
  <c r="DE236" i="4"/>
  <c r="DF236" i="4"/>
  <c r="DG236" i="4"/>
  <c r="DH236" i="4"/>
  <c r="DI236" i="4"/>
  <c r="DJ236" i="4"/>
  <c r="DK236" i="4"/>
  <c r="DL236" i="4"/>
  <c r="DM236" i="4"/>
  <c r="DN236" i="4"/>
  <c r="DO236" i="4"/>
  <c r="DP236" i="4"/>
  <c r="DQ236" i="4"/>
  <c r="DR236" i="4"/>
  <c r="DS236" i="4"/>
  <c r="DT236" i="4"/>
  <c r="DU236" i="4"/>
  <c r="DV236" i="4"/>
  <c r="DW236" i="4"/>
  <c r="DX236" i="4"/>
  <c r="DY236" i="4"/>
  <c r="I237" i="4"/>
  <c r="J237" i="4"/>
  <c r="K237" i="4"/>
  <c r="L237" i="4"/>
  <c r="M237" i="4"/>
  <c r="N237" i="4"/>
  <c r="O237" i="4"/>
  <c r="P237" i="4"/>
  <c r="Q237" i="4"/>
  <c r="R237" i="4"/>
  <c r="S237" i="4"/>
  <c r="T237" i="4"/>
  <c r="U237" i="4"/>
  <c r="V237" i="4"/>
  <c r="W237" i="4"/>
  <c r="X237" i="4"/>
  <c r="Y237" i="4"/>
  <c r="Z237" i="4"/>
  <c r="AA237" i="4"/>
  <c r="AB237" i="4"/>
  <c r="AC237" i="4"/>
  <c r="AD237" i="4"/>
  <c r="AE237" i="4"/>
  <c r="AF237" i="4"/>
  <c r="AG237" i="4"/>
  <c r="AH237" i="4"/>
  <c r="AI237" i="4"/>
  <c r="AJ237" i="4"/>
  <c r="AK237" i="4"/>
  <c r="AL237" i="4"/>
  <c r="AM237" i="4"/>
  <c r="AN237" i="4"/>
  <c r="AO237" i="4"/>
  <c r="AP237" i="4"/>
  <c r="AQ237" i="4"/>
  <c r="AR237" i="4"/>
  <c r="AS237" i="4"/>
  <c r="AT237" i="4"/>
  <c r="AU237" i="4"/>
  <c r="AV237" i="4"/>
  <c r="AW237" i="4"/>
  <c r="AX237" i="4"/>
  <c r="AY237" i="4"/>
  <c r="AZ237" i="4"/>
  <c r="BA237" i="4"/>
  <c r="BB237" i="4"/>
  <c r="BC237" i="4"/>
  <c r="BD237" i="4"/>
  <c r="BE237" i="4"/>
  <c r="BF237" i="4"/>
  <c r="BG237" i="4"/>
  <c r="BH237" i="4"/>
  <c r="BI237" i="4"/>
  <c r="BJ237" i="4"/>
  <c r="BK237" i="4"/>
  <c r="BL237" i="4"/>
  <c r="BM237" i="4"/>
  <c r="BN237" i="4"/>
  <c r="BO237" i="4"/>
  <c r="BP237" i="4"/>
  <c r="BQ237" i="4"/>
  <c r="BR237" i="4"/>
  <c r="BS237" i="4"/>
  <c r="BT237" i="4"/>
  <c r="BU237" i="4"/>
  <c r="BV237" i="4"/>
  <c r="BW237" i="4"/>
  <c r="BX237" i="4"/>
  <c r="BY237" i="4"/>
  <c r="BZ237" i="4"/>
  <c r="CA237" i="4"/>
  <c r="CB237" i="4"/>
  <c r="CC237" i="4"/>
  <c r="CD237" i="4"/>
  <c r="CE237" i="4"/>
  <c r="CF237" i="4"/>
  <c r="CG237" i="4"/>
  <c r="CH237" i="4"/>
  <c r="CI237" i="4"/>
  <c r="CJ237" i="4"/>
  <c r="CK237" i="4"/>
  <c r="CL237" i="4"/>
  <c r="CM237" i="4"/>
  <c r="CN237" i="4"/>
  <c r="CO237" i="4"/>
  <c r="CP237" i="4"/>
  <c r="CQ237" i="4"/>
  <c r="CR237" i="4"/>
  <c r="CS237" i="4"/>
  <c r="CT237" i="4"/>
  <c r="CU237" i="4"/>
  <c r="CV237" i="4"/>
  <c r="CW237" i="4"/>
  <c r="CX237" i="4"/>
  <c r="CY237" i="4"/>
  <c r="CZ237" i="4"/>
  <c r="DA237" i="4"/>
  <c r="DB237" i="4"/>
  <c r="DC237" i="4"/>
  <c r="DD237" i="4"/>
  <c r="DE237" i="4"/>
  <c r="DF237" i="4"/>
  <c r="DG237" i="4"/>
  <c r="DH237" i="4"/>
  <c r="DI237" i="4"/>
  <c r="DJ237" i="4"/>
  <c r="DK237" i="4"/>
  <c r="DL237" i="4"/>
  <c r="DM237" i="4"/>
  <c r="DN237" i="4"/>
  <c r="DO237" i="4"/>
  <c r="DP237" i="4"/>
  <c r="DQ237" i="4"/>
  <c r="DR237" i="4"/>
  <c r="DS237" i="4"/>
  <c r="DT237" i="4"/>
  <c r="DU237" i="4"/>
  <c r="DV237" i="4"/>
  <c r="DW237" i="4"/>
  <c r="DX237" i="4"/>
  <c r="DY237" i="4"/>
  <c r="I238" i="4"/>
  <c r="J238" i="4"/>
  <c r="K238" i="4"/>
  <c r="L238" i="4"/>
  <c r="M238" i="4"/>
  <c r="N238" i="4"/>
  <c r="O238" i="4"/>
  <c r="P238" i="4"/>
  <c r="Q238" i="4"/>
  <c r="R238" i="4"/>
  <c r="S238" i="4"/>
  <c r="T238" i="4"/>
  <c r="U238" i="4"/>
  <c r="V238" i="4"/>
  <c r="W238" i="4"/>
  <c r="X238" i="4"/>
  <c r="Y238" i="4"/>
  <c r="Z238" i="4"/>
  <c r="AA238" i="4"/>
  <c r="AB238" i="4"/>
  <c r="AC238" i="4"/>
  <c r="AD238" i="4"/>
  <c r="AE238" i="4"/>
  <c r="AF238" i="4"/>
  <c r="AG238" i="4"/>
  <c r="AH238" i="4"/>
  <c r="AI238" i="4"/>
  <c r="AJ238" i="4"/>
  <c r="AK238" i="4"/>
  <c r="AL238" i="4"/>
  <c r="AM238" i="4"/>
  <c r="AN238" i="4"/>
  <c r="AO238" i="4"/>
  <c r="AP238" i="4"/>
  <c r="AQ238" i="4"/>
  <c r="AR238" i="4"/>
  <c r="AS238" i="4"/>
  <c r="AT238" i="4"/>
  <c r="AU238" i="4"/>
  <c r="AV238" i="4"/>
  <c r="AW238" i="4"/>
  <c r="AX238" i="4"/>
  <c r="AY238" i="4"/>
  <c r="AZ238" i="4"/>
  <c r="BA238" i="4"/>
  <c r="BB238" i="4"/>
  <c r="BC238" i="4"/>
  <c r="BD238" i="4"/>
  <c r="BE238" i="4"/>
  <c r="BF238" i="4"/>
  <c r="BG238" i="4"/>
  <c r="BH238" i="4"/>
  <c r="BI238" i="4"/>
  <c r="BJ238" i="4"/>
  <c r="BK238" i="4"/>
  <c r="BL238" i="4"/>
  <c r="BM238" i="4"/>
  <c r="BN238" i="4"/>
  <c r="BO238" i="4"/>
  <c r="BP238" i="4"/>
  <c r="BQ238" i="4"/>
  <c r="BR238" i="4"/>
  <c r="BS238" i="4"/>
  <c r="BT238" i="4"/>
  <c r="BU238" i="4"/>
  <c r="BV238" i="4"/>
  <c r="BW238" i="4"/>
  <c r="BX238" i="4"/>
  <c r="BY238" i="4"/>
  <c r="BZ238" i="4"/>
  <c r="CA238" i="4"/>
  <c r="CB238" i="4"/>
  <c r="CC238" i="4"/>
  <c r="CD238" i="4"/>
  <c r="CE238" i="4"/>
  <c r="CF238" i="4"/>
  <c r="CG238" i="4"/>
  <c r="CH238" i="4"/>
  <c r="CI238" i="4"/>
  <c r="CJ238" i="4"/>
  <c r="CK238" i="4"/>
  <c r="CL238" i="4"/>
  <c r="CM238" i="4"/>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DM238" i="4"/>
  <c r="DN238" i="4"/>
  <c r="DO238" i="4"/>
  <c r="DP238" i="4"/>
  <c r="DQ238" i="4"/>
  <c r="DR238" i="4"/>
  <c r="DS238" i="4"/>
  <c r="DT238" i="4"/>
  <c r="DU238" i="4"/>
  <c r="DV238" i="4"/>
  <c r="DW238" i="4"/>
  <c r="DX238" i="4"/>
  <c r="DY238" i="4"/>
  <c r="I239" i="4"/>
  <c r="J239" i="4"/>
  <c r="K239" i="4"/>
  <c r="L239" i="4"/>
  <c r="M239" i="4"/>
  <c r="N239" i="4"/>
  <c r="O239" i="4"/>
  <c r="P239" i="4"/>
  <c r="Q239" i="4"/>
  <c r="R239" i="4"/>
  <c r="S239" i="4"/>
  <c r="T239" i="4"/>
  <c r="U239" i="4"/>
  <c r="V239" i="4"/>
  <c r="W239" i="4"/>
  <c r="X239" i="4"/>
  <c r="Y239" i="4"/>
  <c r="Z239" i="4"/>
  <c r="AA239" i="4"/>
  <c r="AB239" i="4"/>
  <c r="AC239" i="4"/>
  <c r="AD239" i="4"/>
  <c r="AE239" i="4"/>
  <c r="AF239" i="4"/>
  <c r="AG239" i="4"/>
  <c r="AH239" i="4"/>
  <c r="AI239" i="4"/>
  <c r="AJ239" i="4"/>
  <c r="AK239" i="4"/>
  <c r="AL239" i="4"/>
  <c r="AM239" i="4"/>
  <c r="AN239" i="4"/>
  <c r="AO239" i="4"/>
  <c r="AP239" i="4"/>
  <c r="AQ239" i="4"/>
  <c r="AR239" i="4"/>
  <c r="AS239" i="4"/>
  <c r="AT239" i="4"/>
  <c r="AU239" i="4"/>
  <c r="AV239" i="4"/>
  <c r="AW239" i="4"/>
  <c r="AX239" i="4"/>
  <c r="AY239" i="4"/>
  <c r="AZ239" i="4"/>
  <c r="BA239" i="4"/>
  <c r="BB239" i="4"/>
  <c r="BC239" i="4"/>
  <c r="BD239" i="4"/>
  <c r="BE239" i="4"/>
  <c r="BF239" i="4"/>
  <c r="BG239" i="4"/>
  <c r="BH239" i="4"/>
  <c r="BI239" i="4"/>
  <c r="BJ239" i="4"/>
  <c r="BK239" i="4"/>
  <c r="BL239" i="4"/>
  <c r="BM239" i="4"/>
  <c r="BN239" i="4"/>
  <c r="BO239" i="4"/>
  <c r="BP239" i="4"/>
  <c r="BQ239" i="4"/>
  <c r="BR239" i="4"/>
  <c r="BS239" i="4"/>
  <c r="BT239" i="4"/>
  <c r="BU239" i="4"/>
  <c r="BV239" i="4"/>
  <c r="BW239" i="4"/>
  <c r="BX239" i="4"/>
  <c r="BY239" i="4"/>
  <c r="BZ239" i="4"/>
  <c r="CA239" i="4"/>
  <c r="CB239" i="4"/>
  <c r="CC239" i="4"/>
  <c r="CD239" i="4"/>
  <c r="CE239" i="4"/>
  <c r="CF239" i="4"/>
  <c r="CG239" i="4"/>
  <c r="CH239" i="4"/>
  <c r="CI239" i="4"/>
  <c r="CJ239" i="4"/>
  <c r="CK239" i="4"/>
  <c r="CL239" i="4"/>
  <c r="CM239" i="4"/>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DM239" i="4"/>
  <c r="DN239" i="4"/>
  <c r="DO239" i="4"/>
  <c r="DP239" i="4"/>
  <c r="DQ239" i="4"/>
  <c r="DR239" i="4"/>
  <c r="DS239" i="4"/>
  <c r="DT239" i="4"/>
  <c r="DU239" i="4"/>
  <c r="DV239" i="4"/>
  <c r="DW239" i="4"/>
  <c r="DX239" i="4"/>
  <c r="DY239" i="4"/>
  <c r="I240" i="4"/>
  <c r="J240" i="4"/>
  <c r="K240" i="4"/>
  <c r="L240" i="4"/>
  <c r="M240" i="4"/>
  <c r="N240" i="4"/>
  <c r="O240" i="4"/>
  <c r="P240" i="4"/>
  <c r="Q240" i="4"/>
  <c r="R240" i="4"/>
  <c r="S240" i="4"/>
  <c r="T240" i="4"/>
  <c r="U240" i="4"/>
  <c r="V240" i="4"/>
  <c r="W240" i="4"/>
  <c r="X240" i="4"/>
  <c r="Y240" i="4"/>
  <c r="Z240" i="4"/>
  <c r="AA240" i="4"/>
  <c r="AB240" i="4"/>
  <c r="AC240" i="4"/>
  <c r="AD240" i="4"/>
  <c r="AE240" i="4"/>
  <c r="AF240" i="4"/>
  <c r="AG240" i="4"/>
  <c r="AH240" i="4"/>
  <c r="AI240" i="4"/>
  <c r="AJ240" i="4"/>
  <c r="AK240" i="4"/>
  <c r="AL240" i="4"/>
  <c r="AM240" i="4"/>
  <c r="AN240" i="4"/>
  <c r="AO240" i="4"/>
  <c r="AP240" i="4"/>
  <c r="AQ240" i="4"/>
  <c r="AR240" i="4"/>
  <c r="AS240" i="4"/>
  <c r="AT240" i="4"/>
  <c r="AU240" i="4"/>
  <c r="AV240" i="4"/>
  <c r="AW240" i="4"/>
  <c r="AX240" i="4"/>
  <c r="AY240" i="4"/>
  <c r="AZ240" i="4"/>
  <c r="BA240" i="4"/>
  <c r="BB240" i="4"/>
  <c r="BC240" i="4"/>
  <c r="BD240" i="4"/>
  <c r="BE240" i="4"/>
  <c r="BF240" i="4"/>
  <c r="BG240" i="4"/>
  <c r="BH240" i="4"/>
  <c r="BI240" i="4"/>
  <c r="BJ240" i="4"/>
  <c r="BK240" i="4"/>
  <c r="BL240" i="4"/>
  <c r="BM240" i="4"/>
  <c r="BN240" i="4"/>
  <c r="BO240" i="4"/>
  <c r="BP240" i="4"/>
  <c r="BQ240" i="4"/>
  <c r="BR240" i="4"/>
  <c r="BS240" i="4"/>
  <c r="BT240" i="4"/>
  <c r="BU240" i="4"/>
  <c r="BV240" i="4"/>
  <c r="BW240" i="4"/>
  <c r="BX240" i="4"/>
  <c r="BY240" i="4"/>
  <c r="BZ240" i="4"/>
  <c r="CA240" i="4"/>
  <c r="CB240" i="4"/>
  <c r="CC240" i="4"/>
  <c r="CD240" i="4"/>
  <c r="CE240" i="4"/>
  <c r="CF240" i="4"/>
  <c r="CG240" i="4"/>
  <c r="CH240" i="4"/>
  <c r="CI240" i="4"/>
  <c r="CJ240" i="4"/>
  <c r="CK240" i="4"/>
  <c r="CL240" i="4"/>
  <c r="CM240" i="4"/>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DM240" i="4"/>
  <c r="DN240" i="4"/>
  <c r="DO240" i="4"/>
  <c r="DP240" i="4"/>
  <c r="DQ240" i="4"/>
  <c r="DR240" i="4"/>
  <c r="DS240" i="4"/>
  <c r="DT240" i="4"/>
  <c r="DU240" i="4"/>
  <c r="DV240" i="4"/>
  <c r="DW240" i="4"/>
  <c r="DX240" i="4"/>
  <c r="DY240" i="4"/>
  <c r="I241" i="4"/>
  <c r="J241" i="4"/>
  <c r="K241" i="4"/>
  <c r="L241" i="4"/>
  <c r="M241" i="4"/>
  <c r="N241" i="4"/>
  <c r="O241" i="4"/>
  <c r="P241" i="4"/>
  <c r="Q241" i="4"/>
  <c r="R241" i="4"/>
  <c r="S241" i="4"/>
  <c r="T241" i="4"/>
  <c r="U241" i="4"/>
  <c r="V241" i="4"/>
  <c r="W241" i="4"/>
  <c r="X241" i="4"/>
  <c r="Y241" i="4"/>
  <c r="Z241" i="4"/>
  <c r="AA241" i="4"/>
  <c r="AB241" i="4"/>
  <c r="AC241" i="4"/>
  <c r="AD241" i="4"/>
  <c r="AE241" i="4"/>
  <c r="AF241" i="4"/>
  <c r="AG241" i="4"/>
  <c r="AH241" i="4"/>
  <c r="AI241" i="4"/>
  <c r="AJ241" i="4"/>
  <c r="AK241" i="4"/>
  <c r="AL241" i="4"/>
  <c r="AM241" i="4"/>
  <c r="AN241" i="4"/>
  <c r="AO241" i="4"/>
  <c r="AP241" i="4"/>
  <c r="AQ241" i="4"/>
  <c r="AR241" i="4"/>
  <c r="AS241" i="4"/>
  <c r="AT241" i="4"/>
  <c r="AU241" i="4"/>
  <c r="AV241" i="4"/>
  <c r="AW241" i="4"/>
  <c r="AX241" i="4"/>
  <c r="AY241" i="4"/>
  <c r="AZ241" i="4"/>
  <c r="BA241" i="4"/>
  <c r="BB241" i="4"/>
  <c r="BC241" i="4"/>
  <c r="BD241" i="4"/>
  <c r="BE241" i="4"/>
  <c r="BF241" i="4"/>
  <c r="BG241" i="4"/>
  <c r="BH241" i="4"/>
  <c r="BI241" i="4"/>
  <c r="BJ241" i="4"/>
  <c r="BK241" i="4"/>
  <c r="BL241" i="4"/>
  <c r="BM241" i="4"/>
  <c r="BN241" i="4"/>
  <c r="BO241" i="4"/>
  <c r="BP241" i="4"/>
  <c r="BQ241" i="4"/>
  <c r="BR241" i="4"/>
  <c r="BS241" i="4"/>
  <c r="BT241" i="4"/>
  <c r="BU241" i="4"/>
  <c r="BV241" i="4"/>
  <c r="BW241" i="4"/>
  <c r="BX241" i="4"/>
  <c r="BY241" i="4"/>
  <c r="BZ241" i="4"/>
  <c r="CA241" i="4"/>
  <c r="CB241" i="4"/>
  <c r="CC241" i="4"/>
  <c r="CD241" i="4"/>
  <c r="CE241" i="4"/>
  <c r="CF241" i="4"/>
  <c r="CG241" i="4"/>
  <c r="CH241" i="4"/>
  <c r="CI241" i="4"/>
  <c r="CJ241" i="4"/>
  <c r="CK241" i="4"/>
  <c r="CL241" i="4"/>
  <c r="CM241" i="4"/>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DM241" i="4"/>
  <c r="DN241" i="4"/>
  <c r="DO241" i="4"/>
  <c r="DP241" i="4"/>
  <c r="DQ241" i="4"/>
  <c r="DR241" i="4"/>
  <c r="DS241" i="4"/>
  <c r="DT241" i="4"/>
  <c r="DU241" i="4"/>
  <c r="DV241" i="4"/>
  <c r="DW241" i="4"/>
  <c r="DX241" i="4"/>
  <c r="DY241" i="4"/>
  <c r="I242" i="4"/>
  <c r="J242" i="4"/>
  <c r="K242" i="4"/>
  <c r="L242" i="4"/>
  <c r="M242" i="4"/>
  <c r="N242" i="4"/>
  <c r="O242" i="4"/>
  <c r="P242" i="4"/>
  <c r="Q242" i="4"/>
  <c r="R242" i="4"/>
  <c r="S242" i="4"/>
  <c r="T242" i="4"/>
  <c r="U242" i="4"/>
  <c r="V242" i="4"/>
  <c r="W242" i="4"/>
  <c r="X242" i="4"/>
  <c r="Y242" i="4"/>
  <c r="Z242" i="4"/>
  <c r="AA242" i="4"/>
  <c r="AB242" i="4"/>
  <c r="AC242" i="4"/>
  <c r="AD242" i="4"/>
  <c r="AE242" i="4"/>
  <c r="AF242" i="4"/>
  <c r="AG242" i="4"/>
  <c r="AH242" i="4"/>
  <c r="AI242" i="4"/>
  <c r="AJ242" i="4"/>
  <c r="AK242" i="4"/>
  <c r="AL242" i="4"/>
  <c r="AM242" i="4"/>
  <c r="AN242" i="4"/>
  <c r="AO242" i="4"/>
  <c r="AP242" i="4"/>
  <c r="AQ242" i="4"/>
  <c r="AR242" i="4"/>
  <c r="AS242" i="4"/>
  <c r="AT242" i="4"/>
  <c r="AU242" i="4"/>
  <c r="AV242" i="4"/>
  <c r="AW242" i="4"/>
  <c r="AX242" i="4"/>
  <c r="AY242" i="4"/>
  <c r="AZ242" i="4"/>
  <c r="BA242" i="4"/>
  <c r="BB242" i="4"/>
  <c r="BC242" i="4"/>
  <c r="BD242" i="4"/>
  <c r="BE242" i="4"/>
  <c r="BF242" i="4"/>
  <c r="BG242" i="4"/>
  <c r="BH242" i="4"/>
  <c r="BI242" i="4"/>
  <c r="BJ242" i="4"/>
  <c r="BK242" i="4"/>
  <c r="BL242" i="4"/>
  <c r="BM242" i="4"/>
  <c r="BN242" i="4"/>
  <c r="BO242" i="4"/>
  <c r="BP242" i="4"/>
  <c r="BQ242" i="4"/>
  <c r="BR242" i="4"/>
  <c r="BS242" i="4"/>
  <c r="BT242" i="4"/>
  <c r="BU242" i="4"/>
  <c r="BV242" i="4"/>
  <c r="BW242" i="4"/>
  <c r="BX242" i="4"/>
  <c r="BY242" i="4"/>
  <c r="BZ242" i="4"/>
  <c r="CA242" i="4"/>
  <c r="CB242" i="4"/>
  <c r="CC242" i="4"/>
  <c r="CD242" i="4"/>
  <c r="CE242" i="4"/>
  <c r="CF242" i="4"/>
  <c r="CG242" i="4"/>
  <c r="CH242" i="4"/>
  <c r="CI242" i="4"/>
  <c r="CJ242" i="4"/>
  <c r="CK242" i="4"/>
  <c r="CL242" i="4"/>
  <c r="CM242" i="4"/>
  <c r="CN242" i="4"/>
  <c r="CO242" i="4"/>
  <c r="CP242" i="4"/>
  <c r="CQ242" i="4"/>
  <c r="CR242" i="4"/>
  <c r="CS242" i="4"/>
  <c r="CT242" i="4"/>
  <c r="CU242" i="4"/>
  <c r="CV242" i="4"/>
  <c r="CW242" i="4"/>
  <c r="CX242" i="4"/>
  <c r="CY242" i="4"/>
  <c r="CZ242" i="4"/>
  <c r="DA242" i="4"/>
  <c r="DB242" i="4"/>
  <c r="DC242" i="4"/>
  <c r="DD242" i="4"/>
  <c r="DE242" i="4"/>
  <c r="DF242" i="4"/>
  <c r="DG242" i="4"/>
  <c r="DH242" i="4"/>
  <c r="DI242" i="4"/>
  <c r="DJ242" i="4"/>
  <c r="DK242" i="4"/>
  <c r="DL242" i="4"/>
  <c r="DM242" i="4"/>
  <c r="DN242" i="4"/>
  <c r="DO242" i="4"/>
  <c r="DP242" i="4"/>
  <c r="DQ242" i="4"/>
  <c r="DR242" i="4"/>
  <c r="DS242" i="4"/>
  <c r="DT242" i="4"/>
  <c r="DU242" i="4"/>
  <c r="DV242" i="4"/>
  <c r="DW242" i="4"/>
  <c r="DX242" i="4"/>
  <c r="DY242" i="4"/>
  <c r="I243" i="4"/>
  <c r="J243" i="4"/>
  <c r="K243" i="4"/>
  <c r="L243" i="4"/>
  <c r="M243" i="4"/>
  <c r="N243" i="4"/>
  <c r="O243" i="4"/>
  <c r="P243" i="4"/>
  <c r="Q243" i="4"/>
  <c r="R243" i="4"/>
  <c r="S243" i="4"/>
  <c r="T243" i="4"/>
  <c r="U243" i="4"/>
  <c r="V243" i="4"/>
  <c r="W243" i="4"/>
  <c r="X243" i="4"/>
  <c r="Y243" i="4"/>
  <c r="Z243" i="4"/>
  <c r="AA243" i="4"/>
  <c r="AB243" i="4"/>
  <c r="AC243" i="4"/>
  <c r="AD243" i="4"/>
  <c r="AE243" i="4"/>
  <c r="AF243" i="4"/>
  <c r="AG243" i="4"/>
  <c r="AH243" i="4"/>
  <c r="AI243" i="4"/>
  <c r="AJ243" i="4"/>
  <c r="AK243" i="4"/>
  <c r="AL243" i="4"/>
  <c r="AM243" i="4"/>
  <c r="AN243" i="4"/>
  <c r="AO243" i="4"/>
  <c r="AP243" i="4"/>
  <c r="AQ243" i="4"/>
  <c r="AR243" i="4"/>
  <c r="AS243" i="4"/>
  <c r="AT243" i="4"/>
  <c r="AU243" i="4"/>
  <c r="AV243" i="4"/>
  <c r="AW243" i="4"/>
  <c r="AX243" i="4"/>
  <c r="AY243" i="4"/>
  <c r="AZ243" i="4"/>
  <c r="BA243" i="4"/>
  <c r="BB243" i="4"/>
  <c r="BC243" i="4"/>
  <c r="BD243" i="4"/>
  <c r="BE243" i="4"/>
  <c r="BF243" i="4"/>
  <c r="BG243" i="4"/>
  <c r="BH243" i="4"/>
  <c r="BI243" i="4"/>
  <c r="BJ243" i="4"/>
  <c r="BK243" i="4"/>
  <c r="BL243" i="4"/>
  <c r="BM243" i="4"/>
  <c r="BN243" i="4"/>
  <c r="BO243" i="4"/>
  <c r="BP243" i="4"/>
  <c r="BQ243" i="4"/>
  <c r="BR243" i="4"/>
  <c r="BS243" i="4"/>
  <c r="BT243" i="4"/>
  <c r="BU243" i="4"/>
  <c r="BV243" i="4"/>
  <c r="BW243" i="4"/>
  <c r="BX243" i="4"/>
  <c r="BY243" i="4"/>
  <c r="BZ243" i="4"/>
  <c r="CA243" i="4"/>
  <c r="CB243" i="4"/>
  <c r="CC243" i="4"/>
  <c r="CD243" i="4"/>
  <c r="CE243" i="4"/>
  <c r="CF243" i="4"/>
  <c r="CG243" i="4"/>
  <c r="CH243" i="4"/>
  <c r="CI243" i="4"/>
  <c r="CJ243" i="4"/>
  <c r="CK243" i="4"/>
  <c r="CL243" i="4"/>
  <c r="CM243" i="4"/>
  <c r="CN243" i="4"/>
  <c r="CO243" i="4"/>
  <c r="CP243" i="4"/>
  <c r="CQ243" i="4"/>
  <c r="CR243" i="4"/>
  <c r="CS243" i="4"/>
  <c r="CT243" i="4"/>
  <c r="CU243" i="4"/>
  <c r="CV243" i="4"/>
  <c r="CW243" i="4"/>
  <c r="CX243" i="4"/>
  <c r="CY243" i="4"/>
  <c r="CZ243" i="4"/>
  <c r="DA243" i="4"/>
  <c r="DB243" i="4"/>
  <c r="DC243" i="4"/>
  <c r="DD243" i="4"/>
  <c r="DE243" i="4"/>
  <c r="DF243" i="4"/>
  <c r="DG243" i="4"/>
  <c r="DH243" i="4"/>
  <c r="DI243" i="4"/>
  <c r="DJ243" i="4"/>
  <c r="DK243" i="4"/>
  <c r="DL243" i="4"/>
  <c r="DM243" i="4"/>
  <c r="DN243" i="4"/>
  <c r="DO243" i="4"/>
  <c r="DP243" i="4"/>
  <c r="DQ243" i="4"/>
  <c r="DR243" i="4"/>
  <c r="DS243" i="4"/>
  <c r="DT243" i="4"/>
  <c r="DU243" i="4"/>
  <c r="DV243" i="4"/>
  <c r="DW243" i="4"/>
  <c r="DX243" i="4"/>
  <c r="DY243" i="4"/>
  <c r="I244" i="4"/>
  <c r="J244" i="4"/>
  <c r="K244" i="4"/>
  <c r="L244" i="4"/>
  <c r="M244" i="4"/>
  <c r="N244" i="4"/>
  <c r="O244" i="4"/>
  <c r="P244" i="4"/>
  <c r="Q244" i="4"/>
  <c r="R244" i="4"/>
  <c r="S244" i="4"/>
  <c r="T244" i="4"/>
  <c r="U244" i="4"/>
  <c r="V244" i="4"/>
  <c r="W244" i="4"/>
  <c r="X244" i="4"/>
  <c r="Y244" i="4"/>
  <c r="Z244" i="4"/>
  <c r="AA244" i="4"/>
  <c r="AB244" i="4"/>
  <c r="AC244" i="4"/>
  <c r="AD244" i="4"/>
  <c r="AE244" i="4"/>
  <c r="AF244" i="4"/>
  <c r="AG244" i="4"/>
  <c r="AH244" i="4"/>
  <c r="AI244" i="4"/>
  <c r="AJ244" i="4"/>
  <c r="AK244" i="4"/>
  <c r="AL244" i="4"/>
  <c r="AM244" i="4"/>
  <c r="AN244" i="4"/>
  <c r="AO244" i="4"/>
  <c r="AP244" i="4"/>
  <c r="AQ244" i="4"/>
  <c r="AR244" i="4"/>
  <c r="AS244" i="4"/>
  <c r="AT244" i="4"/>
  <c r="AU244" i="4"/>
  <c r="AV244" i="4"/>
  <c r="AW244" i="4"/>
  <c r="AX244" i="4"/>
  <c r="AY244" i="4"/>
  <c r="AZ244" i="4"/>
  <c r="BA244" i="4"/>
  <c r="BB244" i="4"/>
  <c r="BC244" i="4"/>
  <c r="BD244" i="4"/>
  <c r="BE244" i="4"/>
  <c r="BF244" i="4"/>
  <c r="BG244" i="4"/>
  <c r="BH244" i="4"/>
  <c r="BI244" i="4"/>
  <c r="BJ244" i="4"/>
  <c r="BK244" i="4"/>
  <c r="BL244" i="4"/>
  <c r="BM244" i="4"/>
  <c r="BN244" i="4"/>
  <c r="BO244" i="4"/>
  <c r="BP244" i="4"/>
  <c r="BQ244" i="4"/>
  <c r="BR244" i="4"/>
  <c r="BS244" i="4"/>
  <c r="BT244" i="4"/>
  <c r="BU244" i="4"/>
  <c r="BV244" i="4"/>
  <c r="BW244" i="4"/>
  <c r="BX244" i="4"/>
  <c r="BY244" i="4"/>
  <c r="BZ244" i="4"/>
  <c r="CA244" i="4"/>
  <c r="CB244" i="4"/>
  <c r="CC244" i="4"/>
  <c r="CD244" i="4"/>
  <c r="CE244" i="4"/>
  <c r="CF244" i="4"/>
  <c r="CG244" i="4"/>
  <c r="CH244" i="4"/>
  <c r="CI244" i="4"/>
  <c r="CJ244" i="4"/>
  <c r="CK244" i="4"/>
  <c r="CL244" i="4"/>
  <c r="CM244" i="4"/>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DM244" i="4"/>
  <c r="DN244" i="4"/>
  <c r="DO244" i="4"/>
  <c r="DP244" i="4"/>
  <c r="DQ244" i="4"/>
  <c r="DR244" i="4"/>
  <c r="DS244" i="4"/>
  <c r="DT244" i="4"/>
  <c r="DU244" i="4"/>
  <c r="DV244" i="4"/>
  <c r="DW244" i="4"/>
  <c r="DX244" i="4"/>
  <c r="DY244" i="4"/>
  <c r="I245" i="4"/>
  <c r="J245" i="4"/>
  <c r="K245" i="4"/>
  <c r="L245" i="4"/>
  <c r="M245" i="4"/>
  <c r="N245" i="4"/>
  <c r="O245" i="4"/>
  <c r="P245" i="4"/>
  <c r="Q245" i="4"/>
  <c r="R245" i="4"/>
  <c r="S245" i="4"/>
  <c r="T245" i="4"/>
  <c r="U245" i="4"/>
  <c r="V245" i="4"/>
  <c r="W245" i="4"/>
  <c r="X245" i="4"/>
  <c r="Y245" i="4"/>
  <c r="Z245" i="4"/>
  <c r="AA245" i="4"/>
  <c r="AB245" i="4"/>
  <c r="AC245" i="4"/>
  <c r="AD245" i="4"/>
  <c r="AE245" i="4"/>
  <c r="AF245" i="4"/>
  <c r="AG245" i="4"/>
  <c r="AH245" i="4"/>
  <c r="AI245" i="4"/>
  <c r="AJ245" i="4"/>
  <c r="AK245" i="4"/>
  <c r="AL245" i="4"/>
  <c r="AM245" i="4"/>
  <c r="AN245" i="4"/>
  <c r="AO245" i="4"/>
  <c r="AP245" i="4"/>
  <c r="AQ245" i="4"/>
  <c r="AR245" i="4"/>
  <c r="AS245" i="4"/>
  <c r="AT245" i="4"/>
  <c r="AU245" i="4"/>
  <c r="AV245" i="4"/>
  <c r="AW245" i="4"/>
  <c r="AX245" i="4"/>
  <c r="AY245" i="4"/>
  <c r="AZ245" i="4"/>
  <c r="BA245" i="4"/>
  <c r="BB245" i="4"/>
  <c r="BC245" i="4"/>
  <c r="BD245" i="4"/>
  <c r="BE245" i="4"/>
  <c r="BF245" i="4"/>
  <c r="BG245" i="4"/>
  <c r="BH245" i="4"/>
  <c r="BI245" i="4"/>
  <c r="BJ245" i="4"/>
  <c r="BK245" i="4"/>
  <c r="BL245" i="4"/>
  <c r="BM245" i="4"/>
  <c r="BN245" i="4"/>
  <c r="BO245" i="4"/>
  <c r="BP245" i="4"/>
  <c r="BQ245" i="4"/>
  <c r="BR245" i="4"/>
  <c r="BS245" i="4"/>
  <c r="BT245" i="4"/>
  <c r="BU245" i="4"/>
  <c r="BV245" i="4"/>
  <c r="BW245" i="4"/>
  <c r="BX245" i="4"/>
  <c r="BY245" i="4"/>
  <c r="BZ245" i="4"/>
  <c r="CA245" i="4"/>
  <c r="CB245" i="4"/>
  <c r="CC245" i="4"/>
  <c r="CD245" i="4"/>
  <c r="CE245" i="4"/>
  <c r="CF245" i="4"/>
  <c r="CG245" i="4"/>
  <c r="CH245" i="4"/>
  <c r="CI245" i="4"/>
  <c r="CJ245" i="4"/>
  <c r="CK245" i="4"/>
  <c r="CL245" i="4"/>
  <c r="CM245" i="4"/>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DM245" i="4"/>
  <c r="DN245" i="4"/>
  <c r="DO245" i="4"/>
  <c r="DP245" i="4"/>
  <c r="DQ245" i="4"/>
  <c r="DR245" i="4"/>
  <c r="DS245" i="4"/>
  <c r="DT245" i="4"/>
  <c r="DU245" i="4"/>
  <c r="DV245" i="4"/>
  <c r="DW245" i="4"/>
  <c r="DX245" i="4"/>
  <c r="DY245" i="4"/>
  <c r="I246" i="4"/>
  <c r="J246" i="4"/>
  <c r="K246" i="4"/>
  <c r="L246" i="4"/>
  <c r="M246" i="4"/>
  <c r="N246" i="4"/>
  <c r="O246" i="4"/>
  <c r="P246" i="4"/>
  <c r="Q246" i="4"/>
  <c r="R246" i="4"/>
  <c r="S246" i="4"/>
  <c r="T246" i="4"/>
  <c r="U246" i="4"/>
  <c r="V246" i="4"/>
  <c r="W246" i="4"/>
  <c r="X246" i="4"/>
  <c r="Y246" i="4"/>
  <c r="Z246" i="4"/>
  <c r="AA246" i="4"/>
  <c r="AB246" i="4"/>
  <c r="AC246" i="4"/>
  <c r="AD246" i="4"/>
  <c r="AE246" i="4"/>
  <c r="AF246" i="4"/>
  <c r="AG246" i="4"/>
  <c r="AH246" i="4"/>
  <c r="AI246" i="4"/>
  <c r="AJ246" i="4"/>
  <c r="AK246" i="4"/>
  <c r="AL246" i="4"/>
  <c r="AM246" i="4"/>
  <c r="AN246" i="4"/>
  <c r="AO246" i="4"/>
  <c r="AP246" i="4"/>
  <c r="AQ246" i="4"/>
  <c r="AR246" i="4"/>
  <c r="AS246" i="4"/>
  <c r="AT246" i="4"/>
  <c r="AU246" i="4"/>
  <c r="AV246" i="4"/>
  <c r="AW246" i="4"/>
  <c r="AX246" i="4"/>
  <c r="AY246" i="4"/>
  <c r="AZ246" i="4"/>
  <c r="BA246" i="4"/>
  <c r="BB246" i="4"/>
  <c r="BC246" i="4"/>
  <c r="BD246" i="4"/>
  <c r="BE246" i="4"/>
  <c r="BF246" i="4"/>
  <c r="BG246" i="4"/>
  <c r="BH246" i="4"/>
  <c r="BI246" i="4"/>
  <c r="BJ246" i="4"/>
  <c r="BK246" i="4"/>
  <c r="BL246" i="4"/>
  <c r="BM246" i="4"/>
  <c r="BN246" i="4"/>
  <c r="BO246" i="4"/>
  <c r="BP246" i="4"/>
  <c r="BQ246" i="4"/>
  <c r="BR246" i="4"/>
  <c r="BS246" i="4"/>
  <c r="BT246" i="4"/>
  <c r="BU246" i="4"/>
  <c r="BV246" i="4"/>
  <c r="BW246" i="4"/>
  <c r="BX246" i="4"/>
  <c r="BY246" i="4"/>
  <c r="BZ246" i="4"/>
  <c r="CA246" i="4"/>
  <c r="CB246" i="4"/>
  <c r="CC246" i="4"/>
  <c r="CD246" i="4"/>
  <c r="CE246" i="4"/>
  <c r="CF246" i="4"/>
  <c r="CG246" i="4"/>
  <c r="CH246" i="4"/>
  <c r="CI246" i="4"/>
  <c r="CJ246" i="4"/>
  <c r="CK246" i="4"/>
  <c r="CL246" i="4"/>
  <c r="CM246" i="4"/>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DM246" i="4"/>
  <c r="DN246" i="4"/>
  <c r="DO246" i="4"/>
  <c r="DP246" i="4"/>
  <c r="DQ246" i="4"/>
  <c r="DR246" i="4"/>
  <c r="DS246" i="4"/>
  <c r="DT246" i="4"/>
  <c r="DU246" i="4"/>
  <c r="DV246" i="4"/>
  <c r="DW246" i="4"/>
  <c r="DX246" i="4"/>
  <c r="DY246" i="4"/>
  <c r="I247" i="4"/>
  <c r="J247" i="4"/>
  <c r="K247" i="4"/>
  <c r="L247" i="4"/>
  <c r="M247" i="4"/>
  <c r="N247" i="4"/>
  <c r="O247" i="4"/>
  <c r="P247" i="4"/>
  <c r="Q247" i="4"/>
  <c r="R247" i="4"/>
  <c r="S247" i="4"/>
  <c r="T247" i="4"/>
  <c r="U247" i="4"/>
  <c r="V247" i="4"/>
  <c r="W247" i="4"/>
  <c r="X247" i="4"/>
  <c r="Y247" i="4"/>
  <c r="Z247" i="4"/>
  <c r="AA247" i="4"/>
  <c r="AB247" i="4"/>
  <c r="AC247" i="4"/>
  <c r="AD247" i="4"/>
  <c r="AE247" i="4"/>
  <c r="AF247" i="4"/>
  <c r="AG247" i="4"/>
  <c r="AH247" i="4"/>
  <c r="AI247" i="4"/>
  <c r="AJ247" i="4"/>
  <c r="AK247" i="4"/>
  <c r="AL247" i="4"/>
  <c r="AM247" i="4"/>
  <c r="AN247" i="4"/>
  <c r="AO247" i="4"/>
  <c r="AP247" i="4"/>
  <c r="AQ247" i="4"/>
  <c r="AR247" i="4"/>
  <c r="AS247" i="4"/>
  <c r="AT247" i="4"/>
  <c r="AU247" i="4"/>
  <c r="AV247" i="4"/>
  <c r="AW247" i="4"/>
  <c r="AX247" i="4"/>
  <c r="AY247" i="4"/>
  <c r="AZ247" i="4"/>
  <c r="BA247" i="4"/>
  <c r="BB247" i="4"/>
  <c r="BC247" i="4"/>
  <c r="BD247" i="4"/>
  <c r="BE247" i="4"/>
  <c r="BF247" i="4"/>
  <c r="BG247" i="4"/>
  <c r="BH247" i="4"/>
  <c r="BI247" i="4"/>
  <c r="BJ247" i="4"/>
  <c r="BK247" i="4"/>
  <c r="BL247" i="4"/>
  <c r="BM247" i="4"/>
  <c r="BN247" i="4"/>
  <c r="BO247" i="4"/>
  <c r="BP247" i="4"/>
  <c r="BQ247" i="4"/>
  <c r="BR247" i="4"/>
  <c r="BS247" i="4"/>
  <c r="BT247" i="4"/>
  <c r="BU247" i="4"/>
  <c r="BV247" i="4"/>
  <c r="BW247" i="4"/>
  <c r="BX247" i="4"/>
  <c r="BY247" i="4"/>
  <c r="BZ247" i="4"/>
  <c r="CA247" i="4"/>
  <c r="CB247" i="4"/>
  <c r="CC247" i="4"/>
  <c r="CD247" i="4"/>
  <c r="CE247" i="4"/>
  <c r="CF247" i="4"/>
  <c r="CG247" i="4"/>
  <c r="CH247" i="4"/>
  <c r="CI247" i="4"/>
  <c r="CJ247" i="4"/>
  <c r="CK247" i="4"/>
  <c r="CL247" i="4"/>
  <c r="CM247" i="4"/>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DM247" i="4"/>
  <c r="DN247" i="4"/>
  <c r="DO247" i="4"/>
  <c r="DP247" i="4"/>
  <c r="DQ247" i="4"/>
  <c r="DR247" i="4"/>
  <c r="DS247" i="4"/>
  <c r="DT247" i="4"/>
  <c r="DU247" i="4"/>
  <c r="DV247" i="4"/>
  <c r="DW247" i="4"/>
  <c r="DX247" i="4"/>
  <c r="DY247" i="4"/>
  <c r="I248" i="4"/>
  <c r="J248" i="4"/>
  <c r="K248" i="4"/>
  <c r="L248" i="4"/>
  <c r="M248" i="4"/>
  <c r="N248" i="4"/>
  <c r="O248" i="4"/>
  <c r="P248" i="4"/>
  <c r="Q248" i="4"/>
  <c r="R248" i="4"/>
  <c r="S248" i="4"/>
  <c r="T248" i="4"/>
  <c r="U248" i="4"/>
  <c r="V248" i="4"/>
  <c r="W248" i="4"/>
  <c r="X248" i="4"/>
  <c r="Y248" i="4"/>
  <c r="Z248" i="4"/>
  <c r="AA248" i="4"/>
  <c r="AB248" i="4"/>
  <c r="AC248" i="4"/>
  <c r="AD248" i="4"/>
  <c r="AE248" i="4"/>
  <c r="AF248" i="4"/>
  <c r="AG248" i="4"/>
  <c r="AH248" i="4"/>
  <c r="AI248" i="4"/>
  <c r="AJ248" i="4"/>
  <c r="AK248" i="4"/>
  <c r="AL248" i="4"/>
  <c r="AM248" i="4"/>
  <c r="AN248" i="4"/>
  <c r="AO248" i="4"/>
  <c r="AP248" i="4"/>
  <c r="AQ248" i="4"/>
  <c r="AR248" i="4"/>
  <c r="AS248" i="4"/>
  <c r="AT248" i="4"/>
  <c r="AU248" i="4"/>
  <c r="AV248" i="4"/>
  <c r="AW248" i="4"/>
  <c r="AX248" i="4"/>
  <c r="AY248" i="4"/>
  <c r="AZ248" i="4"/>
  <c r="BA248" i="4"/>
  <c r="BB248" i="4"/>
  <c r="BC248" i="4"/>
  <c r="BD248" i="4"/>
  <c r="BE248" i="4"/>
  <c r="BF248" i="4"/>
  <c r="BG248" i="4"/>
  <c r="BH248" i="4"/>
  <c r="BI248" i="4"/>
  <c r="BJ248" i="4"/>
  <c r="BK248" i="4"/>
  <c r="BL248" i="4"/>
  <c r="BM248" i="4"/>
  <c r="BN248" i="4"/>
  <c r="BO248" i="4"/>
  <c r="BP248" i="4"/>
  <c r="BQ248" i="4"/>
  <c r="BR248" i="4"/>
  <c r="BS248" i="4"/>
  <c r="BT248" i="4"/>
  <c r="BU248" i="4"/>
  <c r="BV248" i="4"/>
  <c r="BW248" i="4"/>
  <c r="BX248" i="4"/>
  <c r="BY248" i="4"/>
  <c r="BZ248" i="4"/>
  <c r="CA248" i="4"/>
  <c r="CB248" i="4"/>
  <c r="CC248" i="4"/>
  <c r="CD248" i="4"/>
  <c r="CE248" i="4"/>
  <c r="CF248" i="4"/>
  <c r="CG248" i="4"/>
  <c r="CH248" i="4"/>
  <c r="CI248" i="4"/>
  <c r="CJ248" i="4"/>
  <c r="CK248" i="4"/>
  <c r="CL248" i="4"/>
  <c r="CM248" i="4"/>
  <c r="CN248" i="4"/>
  <c r="CO248" i="4"/>
  <c r="CP248" i="4"/>
  <c r="CQ248" i="4"/>
  <c r="CR248" i="4"/>
  <c r="CS248" i="4"/>
  <c r="CT248" i="4"/>
  <c r="CU248" i="4"/>
  <c r="CV248" i="4"/>
  <c r="CW248" i="4"/>
  <c r="CX248" i="4"/>
  <c r="CY248" i="4"/>
  <c r="CZ248" i="4"/>
  <c r="DA248" i="4"/>
  <c r="DB248" i="4"/>
  <c r="DC248" i="4"/>
  <c r="DD248" i="4"/>
  <c r="DE248" i="4"/>
  <c r="DF248" i="4"/>
  <c r="DG248" i="4"/>
  <c r="DH248" i="4"/>
  <c r="DI248" i="4"/>
  <c r="DJ248" i="4"/>
  <c r="DK248" i="4"/>
  <c r="DL248" i="4"/>
  <c r="DM248" i="4"/>
  <c r="DN248" i="4"/>
  <c r="DO248" i="4"/>
  <c r="DP248" i="4"/>
  <c r="DQ248" i="4"/>
  <c r="DR248" i="4"/>
  <c r="DS248" i="4"/>
  <c r="DT248" i="4"/>
  <c r="DU248" i="4"/>
  <c r="DV248" i="4"/>
  <c r="DW248" i="4"/>
  <c r="DX248" i="4"/>
  <c r="DY248" i="4"/>
  <c r="I249" i="4"/>
  <c r="J249" i="4"/>
  <c r="K249" i="4"/>
  <c r="L249" i="4"/>
  <c r="M249" i="4"/>
  <c r="N249" i="4"/>
  <c r="O249" i="4"/>
  <c r="P249" i="4"/>
  <c r="Q249" i="4"/>
  <c r="R249" i="4"/>
  <c r="S249" i="4"/>
  <c r="T249" i="4"/>
  <c r="U249" i="4"/>
  <c r="V249" i="4"/>
  <c r="W249" i="4"/>
  <c r="X249" i="4"/>
  <c r="Y249" i="4"/>
  <c r="Z249" i="4"/>
  <c r="AA249" i="4"/>
  <c r="AB249" i="4"/>
  <c r="AC249" i="4"/>
  <c r="AD249" i="4"/>
  <c r="AE249" i="4"/>
  <c r="AF249" i="4"/>
  <c r="AG249" i="4"/>
  <c r="AH249" i="4"/>
  <c r="AI249" i="4"/>
  <c r="AJ249" i="4"/>
  <c r="AK249" i="4"/>
  <c r="AL249" i="4"/>
  <c r="AM249" i="4"/>
  <c r="AN249" i="4"/>
  <c r="AO249" i="4"/>
  <c r="AP249" i="4"/>
  <c r="AQ249" i="4"/>
  <c r="AR249" i="4"/>
  <c r="AS249" i="4"/>
  <c r="AT249" i="4"/>
  <c r="AU249" i="4"/>
  <c r="AV249" i="4"/>
  <c r="AW249" i="4"/>
  <c r="AX249" i="4"/>
  <c r="AY249" i="4"/>
  <c r="AZ249" i="4"/>
  <c r="BA249" i="4"/>
  <c r="BB249" i="4"/>
  <c r="BC249" i="4"/>
  <c r="BD249" i="4"/>
  <c r="BE249" i="4"/>
  <c r="BF249" i="4"/>
  <c r="BG249" i="4"/>
  <c r="BH249" i="4"/>
  <c r="BI249" i="4"/>
  <c r="BJ249" i="4"/>
  <c r="BK249" i="4"/>
  <c r="BL249" i="4"/>
  <c r="BM249" i="4"/>
  <c r="BN249" i="4"/>
  <c r="BO249" i="4"/>
  <c r="BP249" i="4"/>
  <c r="BQ249" i="4"/>
  <c r="BR249" i="4"/>
  <c r="BS249" i="4"/>
  <c r="BT249" i="4"/>
  <c r="BU249" i="4"/>
  <c r="BV249" i="4"/>
  <c r="BW249" i="4"/>
  <c r="BX249" i="4"/>
  <c r="BY249" i="4"/>
  <c r="BZ249" i="4"/>
  <c r="CA249" i="4"/>
  <c r="CB249" i="4"/>
  <c r="CC249" i="4"/>
  <c r="CD249" i="4"/>
  <c r="CE249" i="4"/>
  <c r="CF249" i="4"/>
  <c r="CG249" i="4"/>
  <c r="CH249" i="4"/>
  <c r="CI249" i="4"/>
  <c r="CJ249" i="4"/>
  <c r="CK249" i="4"/>
  <c r="CL249" i="4"/>
  <c r="CM249" i="4"/>
  <c r="CN249" i="4"/>
  <c r="CO249" i="4"/>
  <c r="CP249" i="4"/>
  <c r="CQ249" i="4"/>
  <c r="CR249" i="4"/>
  <c r="CS249" i="4"/>
  <c r="CT249" i="4"/>
  <c r="CU249" i="4"/>
  <c r="CV249" i="4"/>
  <c r="CW249" i="4"/>
  <c r="CX249" i="4"/>
  <c r="CY249" i="4"/>
  <c r="CZ249" i="4"/>
  <c r="DA249" i="4"/>
  <c r="DB249" i="4"/>
  <c r="DC249" i="4"/>
  <c r="DD249" i="4"/>
  <c r="DE249" i="4"/>
  <c r="DF249" i="4"/>
  <c r="DG249" i="4"/>
  <c r="DH249" i="4"/>
  <c r="DI249" i="4"/>
  <c r="DJ249" i="4"/>
  <c r="DK249" i="4"/>
  <c r="DL249" i="4"/>
  <c r="DM249" i="4"/>
  <c r="DN249" i="4"/>
  <c r="DO249" i="4"/>
  <c r="DP249" i="4"/>
  <c r="DQ249" i="4"/>
  <c r="DR249" i="4"/>
  <c r="DS249" i="4"/>
  <c r="DT249" i="4"/>
  <c r="DU249" i="4"/>
  <c r="DV249" i="4"/>
  <c r="DW249" i="4"/>
  <c r="DX249" i="4"/>
  <c r="DY249" i="4"/>
  <c r="I250" i="4"/>
  <c r="J250" i="4"/>
  <c r="K250" i="4"/>
  <c r="L250" i="4"/>
  <c r="M250" i="4"/>
  <c r="N250" i="4"/>
  <c r="O250" i="4"/>
  <c r="P250" i="4"/>
  <c r="Q250" i="4"/>
  <c r="R250" i="4"/>
  <c r="S250" i="4"/>
  <c r="T250" i="4"/>
  <c r="U250" i="4"/>
  <c r="V250" i="4"/>
  <c r="W250" i="4"/>
  <c r="X250" i="4"/>
  <c r="Y250" i="4"/>
  <c r="Z250" i="4"/>
  <c r="AA250" i="4"/>
  <c r="AB250" i="4"/>
  <c r="AC250" i="4"/>
  <c r="AD250" i="4"/>
  <c r="AE250" i="4"/>
  <c r="AF250" i="4"/>
  <c r="AG250" i="4"/>
  <c r="AH250" i="4"/>
  <c r="AI250" i="4"/>
  <c r="AJ250" i="4"/>
  <c r="AK250" i="4"/>
  <c r="AL250" i="4"/>
  <c r="AM250" i="4"/>
  <c r="AN250" i="4"/>
  <c r="AO250" i="4"/>
  <c r="AP250" i="4"/>
  <c r="AQ250" i="4"/>
  <c r="AR250" i="4"/>
  <c r="AS250" i="4"/>
  <c r="AT250" i="4"/>
  <c r="AU250" i="4"/>
  <c r="AV250" i="4"/>
  <c r="AW250" i="4"/>
  <c r="AX250" i="4"/>
  <c r="AY250" i="4"/>
  <c r="AZ250" i="4"/>
  <c r="BA250" i="4"/>
  <c r="BB250" i="4"/>
  <c r="BC250" i="4"/>
  <c r="BD250" i="4"/>
  <c r="BE250" i="4"/>
  <c r="BF250" i="4"/>
  <c r="BG250" i="4"/>
  <c r="BH250" i="4"/>
  <c r="BI250" i="4"/>
  <c r="BJ250" i="4"/>
  <c r="BK250" i="4"/>
  <c r="BL250" i="4"/>
  <c r="BM250" i="4"/>
  <c r="BN250" i="4"/>
  <c r="BO250" i="4"/>
  <c r="BP250" i="4"/>
  <c r="BQ250" i="4"/>
  <c r="BR250" i="4"/>
  <c r="BS250" i="4"/>
  <c r="BT250" i="4"/>
  <c r="BU250" i="4"/>
  <c r="BV250" i="4"/>
  <c r="BW250" i="4"/>
  <c r="BX250" i="4"/>
  <c r="BY250" i="4"/>
  <c r="BZ250" i="4"/>
  <c r="CA250" i="4"/>
  <c r="CB250" i="4"/>
  <c r="CC250" i="4"/>
  <c r="CD250" i="4"/>
  <c r="CE250" i="4"/>
  <c r="CF250" i="4"/>
  <c r="CG250" i="4"/>
  <c r="CH250" i="4"/>
  <c r="CI250" i="4"/>
  <c r="CJ250" i="4"/>
  <c r="CK250" i="4"/>
  <c r="CL250" i="4"/>
  <c r="CM250" i="4"/>
  <c r="CN250" i="4"/>
  <c r="CO250" i="4"/>
  <c r="CP250" i="4"/>
  <c r="CQ250" i="4"/>
  <c r="CR250" i="4"/>
  <c r="CS250" i="4"/>
  <c r="CT250" i="4"/>
  <c r="CU250" i="4"/>
  <c r="CV250" i="4"/>
  <c r="CW250" i="4"/>
  <c r="CX250" i="4"/>
  <c r="CY250" i="4"/>
  <c r="CZ250" i="4"/>
  <c r="DA250" i="4"/>
  <c r="DB250" i="4"/>
  <c r="DC250" i="4"/>
  <c r="DD250" i="4"/>
  <c r="DE250" i="4"/>
  <c r="DF250" i="4"/>
  <c r="DG250" i="4"/>
  <c r="DH250" i="4"/>
  <c r="DI250" i="4"/>
  <c r="DJ250" i="4"/>
  <c r="DK250" i="4"/>
  <c r="DL250" i="4"/>
  <c r="DM250" i="4"/>
  <c r="DN250" i="4"/>
  <c r="DO250" i="4"/>
  <c r="DP250" i="4"/>
  <c r="DQ250" i="4"/>
  <c r="DR250" i="4"/>
  <c r="DS250" i="4"/>
  <c r="DT250" i="4"/>
  <c r="DU250" i="4"/>
  <c r="DV250" i="4"/>
  <c r="DW250" i="4"/>
  <c r="DX250" i="4"/>
  <c r="DY250" i="4"/>
  <c r="D9" i="4"/>
  <c r="B9" i="4" s="1"/>
  <c r="B227" i="4" s="1"/>
  <c r="D10" i="4"/>
  <c r="B10" i="4" s="1"/>
  <c r="B228" i="4" s="1"/>
  <c r="D11" i="4"/>
  <c r="B11" i="4" s="1"/>
  <c r="B229" i="4" s="1"/>
  <c r="D12" i="4"/>
  <c r="B12" i="4" s="1"/>
  <c r="B230" i="4" s="1"/>
  <c r="D13" i="4"/>
  <c r="B13" i="4" s="1"/>
  <c r="B231" i="4" s="1"/>
  <c r="D14" i="4"/>
  <c r="B14" i="4" s="1"/>
  <c r="B232" i="4" s="1"/>
  <c r="D15" i="4"/>
  <c r="B15" i="4" s="1"/>
  <c r="B233" i="4" s="1"/>
  <c r="D16" i="4"/>
  <c r="B16" i="4" s="1"/>
  <c r="B234" i="4" s="1"/>
  <c r="D17" i="4"/>
  <c r="B17" i="4" s="1"/>
  <c r="B235" i="4" s="1"/>
  <c r="D18" i="4"/>
  <c r="B18" i="4" s="1"/>
  <c r="B236" i="4" s="1"/>
  <c r="D19" i="4"/>
  <c r="B19" i="4" s="1"/>
  <c r="B237" i="4" s="1"/>
  <c r="D20" i="4"/>
  <c r="B20" i="4" s="1"/>
  <c r="B238" i="4" s="1"/>
  <c r="D21" i="4"/>
  <c r="B21" i="4" s="1"/>
  <c r="B239" i="4" s="1"/>
  <c r="D22" i="4"/>
  <c r="B22" i="4" s="1"/>
  <c r="B240" i="4" s="1"/>
  <c r="D23" i="4"/>
  <c r="B23" i="4" s="1"/>
  <c r="B241" i="4" s="1"/>
  <c r="D24" i="4"/>
  <c r="B24" i="4" s="1"/>
  <c r="B242" i="4" s="1"/>
  <c r="D25" i="4"/>
  <c r="B25" i="4" s="1"/>
  <c r="B243" i="4" s="1"/>
  <c r="D26" i="4"/>
  <c r="C26" i="4" s="1"/>
  <c r="D27" i="4"/>
  <c r="B27" i="4" s="1"/>
  <c r="B245" i="4" s="1"/>
  <c r="D28" i="4"/>
  <c r="B28" i="4" s="1"/>
  <c r="B246" i="4" s="1"/>
  <c r="D29" i="4"/>
  <c r="B29" i="4" s="1"/>
  <c r="B247" i="4" s="1"/>
  <c r="D30" i="4"/>
  <c r="B30" i="4" s="1"/>
  <c r="B248" i="4" s="1"/>
  <c r="D31" i="4"/>
  <c r="B31" i="4" s="1"/>
  <c r="B249" i="4" s="1"/>
  <c r="D32" i="4"/>
  <c r="B32" i="4" s="1"/>
  <c r="B250" i="4" s="1"/>
  <c r="D35" i="4"/>
  <c r="B35" i="4" s="1"/>
  <c r="B253" i="4" s="1"/>
  <c r="D36" i="4"/>
  <c r="C36" i="4" s="1"/>
  <c r="D37" i="4"/>
  <c r="B37" i="4" s="1"/>
  <c r="B255" i="4" s="1"/>
  <c r="D38" i="4"/>
  <c r="D39" i="4"/>
  <c r="H39" i="4" s="1"/>
  <c r="D40" i="4"/>
  <c r="H40" i="4" s="1"/>
  <c r="D41" i="4"/>
  <c r="B41" i="4" s="1"/>
  <c r="B259" i="4" s="1"/>
  <c r="D42" i="4"/>
  <c r="B42" i="4" s="1"/>
  <c r="B260" i="4" s="1"/>
  <c r="D43" i="4"/>
  <c r="B43" i="4" s="1"/>
  <c r="B261" i="4" s="1"/>
  <c r="D44" i="4"/>
  <c r="H44" i="4" s="1"/>
  <c r="D45" i="4"/>
  <c r="B45" i="4" s="1"/>
  <c r="B263" i="4" s="1"/>
  <c r="D46" i="4"/>
  <c r="H46" i="4" s="1"/>
  <c r="D47" i="4"/>
  <c r="C47" i="4" s="1"/>
  <c r="D48" i="4"/>
  <c r="H48" i="4" s="1"/>
  <c r="D49" i="4"/>
  <c r="C49" i="4" s="1"/>
  <c r="D50" i="4"/>
  <c r="B50" i="4" s="1"/>
  <c r="B268" i="4" s="1"/>
  <c r="D51" i="4"/>
  <c r="B51" i="4" s="1"/>
  <c r="B269" i="4" s="1"/>
  <c r="D52" i="4"/>
  <c r="H52" i="4" s="1"/>
  <c r="D53" i="4"/>
  <c r="B53" i="4" s="1"/>
  <c r="B271" i="4" s="1"/>
  <c r="D54" i="4"/>
  <c r="H54" i="4" s="1"/>
  <c r="D55" i="4"/>
  <c r="H55" i="4" s="1"/>
  <c r="D56" i="4"/>
  <c r="D57" i="4"/>
  <c r="B57" i="4" s="1"/>
  <c r="B275" i="4" s="1"/>
  <c r="D58" i="4"/>
  <c r="B58" i="4" s="1"/>
  <c r="B276" i="4" s="1"/>
  <c r="D59" i="4"/>
  <c r="B59" i="4" s="1"/>
  <c r="B277" i="4" s="1"/>
  <c r="D62" i="4"/>
  <c r="B62" i="4" s="1"/>
  <c r="B280" i="4" s="1"/>
  <c r="D63" i="4"/>
  <c r="B63" i="4" s="1"/>
  <c r="B281" i="4" s="1"/>
  <c r="D64" i="4"/>
  <c r="B64" i="4" s="1"/>
  <c r="B282" i="4" s="1"/>
  <c r="D65" i="4"/>
  <c r="B65" i="4" s="1"/>
  <c r="B283" i="4" s="1"/>
  <c r="D66" i="4"/>
  <c r="B66" i="4" s="1"/>
  <c r="B284" i="4" s="1"/>
  <c r="D67" i="4"/>
  <c r="B67" i="4" s="1"/>
  <c r="B285" i="4" s="1"/>
  <c r="D68" i="4"/>
  <c r="B68" i="4" s="1"/>
  <c r="B286" i="4" s="1"/>
  <c r="D69" i="4"/>
  <c r="B69" i="4" s="1"/>
  <c r="B287" i="4" s="1"/>
  <c r="D70" i="4"/>
  <c r="B70" i="4" s="1"/>
  <c r="B288" i="4" s="1"/>
  <c r="D71" i="4"/>
  <c r="B71" i="4" s="1"/>
  <c r="B289" i="4" s="1"/>
  <c r="D72" i="4"/>
  <c r="B72" i="4" s="1"/>
  <c r="B290" i="4" s="1"/>
  <c r="D73" i="4"/>
  <c r="B73" i="4" s="1"/>
  <c r="B291" i="4" s="1"/>
  <c r="D74" i="4"/>
  <c r="B74" i="4" s="1"/>
  <c r="B292" i="4" s="1"/>
  <c r="D75" i="4"/>
  <c r="B75" i="4" s="1"/>
  <c r="B293" i="4" s="1"/>
  <c r="D76" i="4"/>
  <c r="B76" i="4" s="1"/>
  <c r="B294" i="4" s="1"/>
  <c r="D77" i="4"/>
  <c r="B77" i="4" s="1"/>
  <c r="B295" i="4" s="1"/>
  <c r="D78" i="4"/>
  <c r="B78" i="4" s="1"/>
  <c r="B296" i="4" s="1"/>
  <c r="D79" i="4"/>
  <c r="B79" i="4" s="1"/>
  <c r="B297" i="4" s="1"/>
  <c r="D80" i="4"/>
  <c r="B80" i="4" s="1"/>
  <c r="B298" i="4" s="1"/>
  <c r="D81" i="4"/>
  <c r="B81" i="4" s="1"/>
  <c r="B299" i="4" s="1"/>
  <c r="D82" i="4"/>
  <c r="B82" i="4" s="1"/>
  <c r="B300" i="4" s="1"/>
  <c r="D83" i="4"/>
  <c r="B83" i="4" s="1"/>
  <c r="B301" i="4" s="1"/>
  <c r="D84" i="4"/>
  <c r="B84" i="4" s="1"/>
  <c r="B302" i="4" s="1"/>
  <c r="D85" i="4"/>
  <c r="B85" i="4" s="1"/>
  <c r="B303" i="4" s="1"/>
  <c r="D86" i="4"/>
  <c r="B86" i="4" s="1"/>
  <c r="B304" i="4" s="1"/>
  <c r="D89" i="4"/>
  <c r="B89" i="4" s="1"/>
  <c r="B307" i="4" s="1"/>
  <c r="D90" i="4"/>
  <c r="B90" i="4" s="1"/>
  <c r="B308" i="4" s="1"/>
  <c r="D91" i="4"/>
  <c r="B91" i="4" s="1"/>
  <c r="B309" i="4" s="1"/>
  <c r="D92" i="4"/>
  <c r="B92" i="4" s="1"/>
  <c r="B310" i="4" s="1"/>
  <c r="D93" i="4"/>
  <c r="B93" i="4" s="1"/>
  <c r="B311" i="4" s="1"/>
  <c r="D94" i="4"/>
  <c r="B94" i="4" s="1"/>
  <c r="B312" i="4" s="1"/>
  <c r="D95" i="4"/>
  <c r="B95" i="4" s="1"/>
  <c r="B313" i="4" s="1"/>
  <c r="D96" i="4"/>
  <c r="B96" i="4" s="1"/>
  <c r="B314" i="4" s="1"/>
  <c r="D97" i="4"/>
  <c r="D98" i="4"/>
  <c r="B98" i="4" s="1"/>
  <c r="B316" i="4" s="1"/>
  <c r="D99" i="4"/>
  <c r="B99" i="4" s="1"/>
  <c r="B317" i="4" s="1"/>
  <c r="D100" i="4"/>
  <c r="B100" i="4" s="1"/>
  <c r="B318" i="4" s="1"/>
  <c r="D101" i="4"/>
  <c r="B101" i="4" s="1"/>
  <c r="B319" i="4" s="1"/>
  <c r="D102" i="4"/>
  <c r="C102" i="4" s="1"/>
  <c r="D103" i="4"/>
  <c r="B103" i="4" s="1"/>
  <c r="B321" i="4" s="1"/>
  <c r="D104" i="4"/>
  <c r="B104" i="4" s="1"/>
  <c r="B322" i="4" s="1"/>
  <c r="D105" i="4"/>
  <c r="B105" i="4" s="1"/>
  <c r="B323" i="4" s="1"/>
  <c r="D106" i="4"/>
  <c r="B106" i="4" s="1"/>
  <c r="B324" i="4" s="1"/>
  <c r="D107" i="4"/>
  <c r="B107" i="4" s="1"/>
  <c r="B325" i="4" s="1"/>
  <c r="D108" i="4"/>
  <c r="B108" i="4" s="1"/>
  <c r="B326" i="4" s="1"/>
  <c r="D109" i="4"/>
  <c r="B109" i="4" s="1"/>
  <c r="B327" i="4" s="1"/>
  <c r="D110" i="4"/>
  <c r="B110" i="4" s="1"/>
  <c r="B328" i="4" s="1"/>
  <c r="D111" i="4"/>
  <c r="H111" i="4" s="1"/>
  <c r="D112" i="4"/>
  <c r="B112" i="4" s="1"/>
  <c r="B330" i="4" s="1"/>
  <c r="D113" i="4"/>
  <c r="B113" i="4" s="1"/>
  <c r="B331" i="4" s="1"/>
  <c r="D116" i="4"/>
  <c r="B116" i="4" s="1"/>
  <c r="B334" i="4" s="1"/>
  <c r="D117" i="4"/>
  <c r="B117" i="4" s="1"/>
  <c r="B335" i="4" s="1"/>
  <c r="D118" i="4"/>
  <c r="B118" i="4" s="1"/>
  <c r="B336" i="4" s="1"/>
  <c r="D119" i="4"/>
  <c r="B119" i="4" s="1"/>
  <c r="B337" i="4" s="1"/>
  <c r="D120" i="4"/>
  <c r="B120" i="4" s="1"/>
  <c r="B338" i="4" s="1"/>
  <c r="D121" i="4"/>
  <c r="B121" i="4" s="1"/>
  <c r="B339" i="4" s="1"/>
  <c r="D122" i="4"/>
  <c r="B122" i="4" s="1"/>
  <c r="B340" i="4" s="1"/>
  <c r="D123" i="4"/>
  <c r="B123" i="4" s="1"/>
  <c r="B341" i="4" s="1"/>
  <c r="D124" i="4"/>
  <c r="B124" i="4" s="1"/>
  <c r="B342" i="4" s="1"/>
  <c r="D125" i="4"/>
  <c r="D126" i="4"/>
  <c r="H126" i="4" s="1"/>
  <c r="D127" i="4"/>
  <c r="B127" i="4" s="1"/>
  <c r="B345" i="4" s="1"/>
  <c r="D128" i="4"/>
  <c r="C128" i="4" s="1"/>
  <c r="D129" i="4"/>
  <c r="B129" i="4" s="1"/>
  <c r="B347" i="4" s="1"/>
  <c r="D130" i="4"/>
  <c r="B130" i="4" s="1"/>
  <c r="B348" i="4" s="1"/>
  <c r="D131" i="4"/>
  <c r="B131" i="4" s="1"/>
  <c r="B349" i="4" s="1"/>
  <c r="D132" i="4"/>
  <c r="B132" i="4" s="1"/>
  <c r="B350" i="4" s="1"/>
  <c r="D133" i="4"/>
  <c r="B133" i="4" s="1"/>
  <c r="B351" i="4" s="1"/>
  <c r="D134" i="4"/>
  <c r="B134" i="4" s="1"/>
  <c r="B352" i="4" s="1"/>
  <c r="D135" i="4"/>
  <c r="B135" i="4" s="1"/>
  <c r="B353" i="4" s="1"/>
  <c r="D136" i="4"/>
  <c r="B136" i="4" s="1"/>
  <c r="B354" i="4" s="1"/>
  <c r="D137" i="4"/>
  <c r="B137" i="4" s="1"/>
  <c r="B355" i="4" s="1"/>
  <c r="D138" i="4"/>
  <c r="B138" i="4" s="1"/>
  <c r="B356" i="4" s="1"/>
  <c r="D139" i="4"/>
  <c r="B139" i="4" s="1"/>
  <c r="B357" i="4" s="1"/>
  <c r="D140" i="4"/>
  <c r="H140" i="4" s="1"/>
  <c r="D143" i="4"/>
  <c r="B143" i="4" s="1"/>
  <c r="B361" i="4" s="1"/>
  <c r="D144" i="4"/>
  <c r="B144" i="4" s="1"/>
  <c r="B362" i="4" s="1"/>
  <c r="D145" i="4"/>
  <c r="B145" i="4" s="1"/>
  <c r="B363" i="4" s="1"/>
  <c r="D146" i="4"/>
  <c r="B146" i="4" s="1"/>
  <c r="B364" i="4" s="1"/>
  <c r="D147" i="4"/>
  <c r="B147" i="4" s="1"/>
  <c r="B365" i="4" s="1"/>
  <c r="D148" i="4"/>
  <c r="B148" i="4" s="1"/>
  <c r="B366" i="4" s="1"/>
  <c r="D149" i="4"/>
  <c r="B149" i="4" s="1"/>
  <c r="B367" i="4" s="1"/>
  <c r="D150" i="4"/>
  <c r="B150" i="4" s="1"/>
  <c r="B368" i="4" s="1"/>
  <c r="D151" i="4"/>
  <c r="B151" i="4" s="1"/>
  <c r="B369" i="4" s="1"/>
  <c r="D152" i="4"/>
  <c r="B152" i="4" s="1"/>
  <c r="B370" i="4" s="1"/>
  <c r="D153" i="4"/>
  <c r="H153" i="4" s="1"/>
  <c r="D154" i="4"/>
  <c r="B154" i="4" s="1"/>
  <c r="B372" i="4" s="1"/>
  <c r="D155" i="4"/>
  <c r="B155" i="4" s="1"/>
  <c r="B373" i="4" s="1"/>
  <c r="D156" i="4"/>
  <c r="H156" i="4" s="1"/>
  <c r="D157" i="4"/>
  <c r="B157" i="4" s="1"/>
  <c r="B375" i="4" s="1"/>
  <c r="D8" i="4"/>
  <c r="B8" i="4" s="1"/>
  <c r="B226" i="4" s="1"/>
  <c r="I251" i="4"/>
  <c r="J251" i="4"/>
  <c r="K251" i="4"/>
  <c r="L251" i="4"/>
  <c r="M251" i="4"/>
  <c r="N251" i="4"/>
  <c r="O251" i="4"/>
  <c r="P251" i="4"/>
  <c r="Q251" i="4"/>
  <c r="R251" i="4"/>
  <c r="S251" i="4"/>
  <c r="T251" i="4"/>
  <c r="U251" i="4"/>
  <c r="V251" i="4"/>
  <c r="W251" i="4"/>
  <c r="X251" i="4"/>
  <c r="Y251" i="4"/>
  <c r="Z251" i="4"/>
  <c r="AA251" i="4"/>
  <c r="AB251" i="4"/>
  <c r="AC251" i="4"/>
  <c r="AD251" i="4"/>
  <c r="AE251" i="4"/>
  <c r="AF251" i="4"/>
  <c r="AG251" i="4"/>
  <c r="AH251" i="4"/>
  <c r="AI251" i="4"/>
  <c r="AJ251" i="4"/>
  <c r="AK251" i="4"/>
  <c r="AL251" i="4"/>
  <c r="AM251" i="4"/>
  <c r="AN251" i="4"/>
  <c r="AO251" i="4"/>
  <c r="AP251" i="4"/>
  <c r="AQ251" i="4"/>
  <c r="AR251" i="4"/>
  <c r="AS251" i="4"/>
  <c r="AT251" i="4"/>
  <c r="AU251" i="4"/>
  <c r="AV251" i="4"/>
  <c r="AW251" i="4"/>
  <c r="AX251" i="4"/>
  <c r="AY251" i="4"/>
  <c r="AZ251" i="4"/>
  <c r="BA251" i="4"/>
  <c r="BB251" i="4"/>
  <c r="BC251" i="4"/>
  <c r="BD251" i="4"/>
  <c r="BE251" i="4"/>
  <c r="BF251" i="4"/>
  <c r="BG251" i="4"/>
  <c r="BH251" i="4"/>
  <c r="BI251" i="4"/>
  <c r="BJ251" i="4"/>
  <c r="BK251" i="4"/>
  <c r="BL251" i="4"/>
  <c r="BM251" i="4"/>
  <c r="BN251" i="4"/>
  <c r="BO251" i="4"/>
  <c r="BP251" i="4"/>
  <c r="BQ251" i="4"/>
  <c r="BR251" i="4"/>
  <c r="BS251" i="4"/>
  <c r="BT251" i="4"/>
  <c r="BU251" i="4"/>
  <c r="BV251" i="4"/>
  <c r="BW251" i="4"/>
  <c r="BX251" i="4"/>
  <c r="BY251" i="4"/>
  <c r="BZ251" i="4"/>
  <c r="CA251" i="4"/>
  <c r="CB251" i="4"/>
  <c r="CC251" i="4"/>
  <c r="CD251" i="4"/>
  <c r="CE251" i="4"/>
  <c r="CF251" i="4"/>
  <c r="CG251" i="4"/>
  <c r="CH251" i="4"/>
  <c r="CI251" i="4"/>
  <c r="CJ251" i="4"/>
  <c r="CK251" i="4"/>
  <c r="CL251" i="4"/>
  <c r="CM251" i="4"/>
  <c r="CN251" i="4"/>
  <c r="CO251" i="4"/>
  <c r="CP251" i="4"/>
  <c r="CQ251" i="4"/>
  <c r="CR251" i="4"/>
  <c r="CS251" i="4"/>
  <c r="CT251" i="4"/>
  <c r="CU251" i="4"/>
  <c r="CV251" i="4"/>
  <c r="CW251" i="4"/>
  <c r="CX251" i="4"/>
  <c r="CY251" i="4"/>
  <c r="CZ251" i="4"/>
  <c r="DA251" i="4"/>
  <c r="DB251" i="4"/>
  <c r="DC251" i="4"/>
  <c r="DD251" i="4"/>
  <c r="DE251" i="4"/>
  <c r="DF251" i="4"/>
  <c r="DG251" i="4"/>
  <c r="DH251" i="4"/>
  <c r="DI251" i="4"/>
  <c r="DJ251" i="4"/>
  <c r="DK251" i="4"/>
  <c r="DL251" i="4"/>
  <c r="DM251" i="4"/>
  <c r="DN251" i="4"/>
  <c r="DO251" i="4"/>
  <c r="DP251" i="4"/>
  <c r="DQ251" i="4"/>
  <c r="DR251" i="4"/>
  <c r="DS251" i="4"/>
  <c r="DT251" i="4"/>
  <c r="DU251" i="4"/>
  <c r="DV251" i="4"/>
  <c r="DW251" i="4"/>
  <c r="DX251" i="4"/>
  <c r="DY251" i="4"/>
  <c r="CO252" i="4"/>
  <c r="CP252" i="4"/>
  <c r="CQ252" i="4"/>
  <c r="CR252" i="4"/>
  <c r="CS252" i="4"/>
  <c r="CT252" i="4"/>
  <c r="CU252" i="4"/>
  <c r="CV252" i="4"/>
  <c r="CW252" i="4"/>
  <c r="CX252" i="4"/>
  <c r="CY252" i="4"/>
  <c r="CZ252" i="4"/>
  <c r="DA252" i="4"/>
  <c r="DB252" i="4"/>
  <c r="DC252" i="4"/>
  <c r="DD252" i="4"/>
  <c r="DE252" i="4"/>
  <c r="DF252" i="4"/>
  <c r="DG252" i="4"/>
  <c r="DH252" i="4"/>
  <c r="DI252" i="4"/>
  <c r="DJ252" i="4"/>
  <c r="DK252" i="4"/>
  <c r="DL252" i="4"/>
  <c r="DM252" i="4"/>
  <c r="DN252" i="4"/>
  <c r="DO252" i="4"/>
  <c r="DP252" i="4"/>
  <c r="DQ252" i="4"/>
  <c r="DR252" i="4"/>
  <c r="DS252" i="4"/>
  <c r="DT252" i="4"/>
  <c r="DU252" i="4"/>
  <c r="DV252" i="4"/>
  <c r="DW252" i="4"/>
  <c r="DX252" i="4"/>
  <c r="DY252" i="4"/>
  <c r="I252" i="4"/>
  <c r="J252" i="4"/>
  <c r="K252" i="4"/>
  <c r="L252" i="4"/>
  <c r="M252" i="4"/>
  <c r="N252" i="4"/>
  <c r="O252" i="4"/>
  <c r="P252" i="4"/>
  <c r="Q252" i="4"/>
  <c r="R252" i="4"/>
  <c r="S252" i="4"/>
  <c r="T252" i="4"/>
  <c r="U252" i="4"/>
  <c r="V252" i="4"/>
  <c r="W252" i="4"/>
  <c r="X252" i="4"/>
  <c r="Y252" i="4"/>
  <c r="Z252" i="4"/>
  <c r="AA252" i="4"/>
  <c r="AB252" i="4"/>
  <c r="AC252" i="4"/>
  <c r="AD252" i="4"/>
  <c r="AE252" i="4"/>
  <c r="AF252" i="4"/>
  <c r="AG252" i="4"/>
  <c r="AH252" i="4"/>
  <c r="AI252" i="4"/>
  <c r="AJ252" i="4"/>
  <c r="AK252" i="4"/>
  <c r="AL252" i="4"/>
  <c r="AM252" i="4"/>
  <c r="AN252" i="4"/>
  <c r="AO252" i="4"/>
  <c r="AP252" i="4"/>
  <c r="AQ252" i="4"/>
  <c r="AR252" i="4"/>
  <c r="AS252" i="4"/>
  <c r="AT252" i="4"/>
  <c r="AU252" i="4"/>
  <c r="AV252" i="4"/>
  <c r="AW252" i="4"/>
  <c r="AX252" i="4"/>
  <c r="AY252" i="4"/>
  <c r="AZ252" i="4"/>
  <c r="BA252" i="4"/>
  <c r="BB252" i="4"/>
  <c r="BC252" i="4"/>
  <c r="BD252" i="4"/>
  <c r="BE252" i="4"/>
  <c r="BF252" i="4"/>
  <c r="BG252" i="4"/>
  <c r="BH252" i="4"/>
  <c r="BI252" i="4"/>
  <c r="BJ252" i="4"/>
  <c r="BK252" i="4"/>
  <c r="BL252" i="4"/>
  <c r="BM252" i="4"/>
  <c r="BN252" i="4"/>
  <c r="BO252" i="4"/>
  <c r="BP252" i="4"/>
  <c r="BQ252" i="4"/>
  <c r="BR252" i="4"/>
  <c r="BS252" i="4"/>
  <c r="BT252" i="4"/>
  <c r="BU252" i="4"/>
  <c r="BV252" i="4"/>
  <c r="BW252" i="4"/>
  <c r="BX252" i="4"/>
  <c r="BY252" i="4"/>
  <c r="BZ252" i="4"/>
  <c r="CA252" i="4"/>
  <c r="CB252" i="4"/>
  <c r="CC252" i="4"/>
  <c r="CD252" i="4"/>
  <c r="CE252" i="4"/>
  <c r="CF252" i="4"/>
  <c r="CG252" i="4"/>
  <c r="CH252" i="4"/>
  <c r="CI252" i="4"/>
  <c r="CJ252" i="4"/>
  <c r="CK252" i="4"/>
  <c r="CL252" i="4"/>
  <c r="CM252" i="4"/>
  <c r="CN252" i="4"/>
  <c r="I278" i="4"/>
  <c r="J278" i="4"/>
  <c r="K278" i="4"/>
  <c r="L278" i="4"/>
  <c r="M278" i="4"/>
  <c r="N278" i="4"/>
  <c r="O278" i="4"/>
  <c r="P278" i="4"/>
  <c r="Q278" i="4"/>
  <c r="R278" i="4"/>
  <c r="S278" i="4"/>
  <c r="T278" i="4"/>
  <c r="U278" i="4"/>
  <c r="V278" i="4"/>
  <c r="W278" i="4"/>
  <c r="X278" i="4"/>
  <c r="Y278" i="4"/>
  <c r="Z278" i="4"/>
  <c r="AA278" i="4"/>
  <c r="AB278" i="4"/>
  <c r="AC278" i="4"/>
  <c r="AD278" i="4"/>
  <c r="AE278" i="4"/>
  <c r="AF278" i="4"/>
  <c r="AG278" i="4"/>
  <c r="AH278" i="4"/>
  <c r="AI278" i="4"/>
  <c r="AJ278" i="4"/>
  <c r="AK278" i="4"/>
  <c r="AL278" i="4"/>
  <c r="AM278" i="4"/>
  <c r="AN278" i="4"/>
  <c r="AO278" i="4"/>
  <c r="AP278" i="4"/>
  <c r="AQ278" i="4"/>
  <c r="AR278" i="4"/>
  <c r="AS278" i="4"/>
  <c r="AT278" i="4"/>
  <c r="AU278" i="4"/>
  <c r="AV278" i="4"/>
  <c r="AW278" i="4"/>
  <c r="AX278" i="4"/>
  <c r="AY278" i="4"/>
  <c r="AZ278" i="4"/>
  <c r="BA278" i="4"/>
  <c r="BB278" i="4"/>
  <c r="BC278" i="4"/>
  <c r="BD278" i="4"/>
  <c r="BE278" i="4"/>
  <c r="BF278" i="4"/>
  <c r="BG278" i="4"/>
  <c r="BH278" i="4"/>
  <c r="BI278" i="4"/>
  <c r="BJ278" i="4"/>
  <c r="BK278" i="4"/>
  <c r="BL278" i="4"/>
  <c r="BM278" i="4"/>
  <c r="BN278" i="4"/>
  <c r="BO278" i="4"/>
  <c r="BP278" i="4"/>
  <c r="BQ278" i="4"/>
  <c r="BR278" i="4"/>
  <c r="BS278" i="4"/>
  <c r="BT278" i="4"/>
  <c r="BU278" i="4"/>
  <c r="BV278" i="4"/>
  <c r="BW278" i="4"/>
  <c r="BX278" i="4"/>
  <c r="BY278" i="4"/>
  <c r="BZ278" i="4"/>
  <c r="CA278" i="4"/>
  <c r="CB278" i="4"/>
  <c r="CC278" i="4"/>
  <c r="CD278" i="4"/>
  <c r="CE278" i="4"/>
  <c r="CF278" i="4"/>
  <c r="CG278" i="4"/>
  <c r="CH278" i="4"/>
  <c r="CI278" i="4"/>
  <c r="CJ278" i="4"/>
  <c r="CK278" i="4"/>
  <c r="CL278" i="4"/>
  <c r="CM278" i="4"/>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DM278" i="4"/>
  <c r="DN278" i="4"/>
  <c r="DO278" i="4"/>
  <c r="DP278" i="4"/>
  <c r="DQ278" i="4"/>
  <c r="DR278" i="4"/>
  <c r="DS278" i="4"/>
  <c r="DT278" i="4"/>
  <c r="DU278" i="4"/>
  <c r="DV278" i="4"/>
  <c r="DW278" i="4"/>
  <c r="DX278" i="4"/>
  <c r="DY278"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DM279" i="4"/>
  <c r="DN279" i="4"/>
  <c r="DO279" i="4"/>
  <c r="DP279" i="4"/>
  <c r="DQ279" i="4"/>
  <c r="DR279" i="4"/>
  <c r="DS279" i="4"/>
  <c r="DT279" i="4"/>
  <c r="DU279" i="4"/>
  <c r="DV279" i="4"/>
  <c r="DW279" i="4"/>
  <c r="DX279" i="4"/>
  <c r="DY279" i="4"/>
  <c r="I279" i="4"/>
  <c r="J279" i="4"/>
  <c r="K279" i="4"/>
  <c r="L279" i="4"/>
  <c r="M279" i="4"/>
  <c r="N279" i="4"/>
  <c r="O279" i="4"/>
  <c r="P279" i="4"/>
  <c r="Q279" i="4"/>
  <c r="R279" i="4"/>
  <c r="S279" i="4"/>
  <c r="T279" i="4"/>
  <c r="U279" i="4"/>
  <c r="V279" i="4"/>
  <c r="W279" i="4"/>
  <c r="X279" i="4"/>
  <c r="Y279" i="4"/>
  <c r="Z279" i="4"/>
  <c r="AA279" i="4"/>
  <c r="AB279" i="4"/>
  <c r="AC279" i="4"/>
  <c r="AD279" i="4"/>
  <c r="AE279" i="4"/>
  <c r="AF279" i="4"/>
  <c r="AG279" i="4"/>
  <c r="AH279" i="4"/>
  <c r="AI279" i="4"/>
  <c r="AJ279" i="4"/>
  <c r="AK279" i="4"/>
  <c r="AL279" i="4"/>
  <c r="AM279" i="4"/>
  <c r="AN279" i="4"/>
  <c r="AO279" i="4"/>
  <c r="AP279" i="4"/>
  <c r="AQ279" i="4"/>
  <c r="AR279" i="4"/>
  <c r="AS279" i="4"/>
  <c r="AT279" i="4"/>
  <c r="AU279" i="4"/>
  <c r="AV279" i="4"/>
  <c r="AW279" i="4"/>
  <c r="AX279" i="4"/>
  <c r="AY279" i="4"/>
  <c r="AZ279" i="4"/>
  <c r="BA279" i="4"/>
  <c r="BB279" i="4"/>
  <c r="BC279" i="4"/>
  <c r="BD279" i="4"/>
  <c r="BE279" i="4"/>
  <c r="BF279" i="4"/>
  <c r="BG279" i="4"/>
  <c r="BH279" i="4"/>
  <c r="BI279" i="4"/>
  <c r="BJ279" i="4"/>
  <c r="BK279" i="4"/>
  <c r="BL279" i="4"/>
  <c r="BM279" i="4"/>
  <c r="BN279" i="4"/>
  <c r="BO279" i="4"/>
  <c r="BP279" i="4"/>
  <c r="BQ279" i="4"/>
  <c r="BR279" i="4"/>
  <c r="BS279" i="4"/>
  <c r="BT279" i="4"/>
  <c r="BU279" i="4"/>
  <c r="BV279" i="4"/>
  <c r="BW279" i="4"/>
  <c r="BX279" i="4"/>
  <c r="BY279" i="4"/>
  <c r="BZ279" i="4"/>
  <c r="CA279" i="4"/>
  <c r="CB279" i="4"/>
  <c r="CC279" i="4"/>
  <c r="CD279" i="4"/>
  <c r="CE279" i="4"/>
  <c r="CF279" i="4"/>
  <c r="CG279" i="4"/>
  <c r="CH279" i="4"/>
  <c r="CI279" i="4"/>
  <c r="CJ279" i="4"/>
  <c r="CK279" i="4"/>
  <c r="CL279" i="4"/>
  <c r="CM279" i="4"/>
  <c r="CN279" i="4"/>
  <c r="I305" i="4"/>
  <c r="J305" i="4"/>
  <c r="K305" i="4"/>
  <c r="L305" i="4"/>
  <c r="M305" i="4"/>
  <c r="N305" i="4"/>
  <c r="O305" i="4"/>
  <c r="P305" i="4"/>
  <c r="Q305" i="4"/>
  <c r="R305" i="4"/>
  <c r="S305" i="4"/>
  <c r="T305" i="4"/>
  <c r="U305" i="4"/>
  <c r="V305" i="4"/>
  <c r="W305" i="4"/>
  <c r="X305" i="4"/>
  <c r="Y305" i="4"/>
  <c r="Z305" i="4"/>
  <c r="AA305" i="4"/>
  <c r="AB305" i="4"/>
  <c r="AC305" i="4"/>
  <c r="AD305" i="4"/>
  <c r="AE305" i="4"/>
  <c r="AF305" i="4"/>
  <c r="AG305" i="4"/>
  <c r="AH305" i="4"/>
  <c r="AI305" i="4"/>
  <c r="AJ305" i="4"/>
  <c r="AK305" i="4"/>
  <c r="AL305" i="4"/>
  <c r="AM305" i="4"/>
  <c r="AN305" i="4"/>
  <c r="AO305" i="4"/>
  <c r="AP305" i="4"/>
  <c r="AQ305" i="4"/>
  <c r="AR305" i="4"/>
  <c r="AS305" i="4"/>
  <c r="AT305" i="4"/>
  <c r="AU305" i="4"/>
  <c r="AV305" i="4"/>
  <c r="AW305" i="4"/>
  <c r="AX305" i="4"/>
  <c r="AY305" i="4"/>
  <c r="AZ305" i="4"/>
  <c r="BA305" i="4"/>
  <c r="BB305" i="4"/>
  <c r="BC305" i="4"/>
  <c r="BD305" i="4"/>
  <c r="BE305" i="4"/>
  <c r="BF305" i="4"/>
  <c r="BG305" i="4"/>
  <c r="BH305" i="4"/>
  <c r="BI305" i="4"/>
  <c r="BJ305" i="4"/>
  <c r="BK305" i="4"/>
  <c r="BL305" i="4"/>
  <c r="BM305" i="4"/>
  <c r="BN305" i="4"/>
  <c r="BO305" i="4"/>
  <c r="BP305" i="4"/>
  <c r="BQ305" i="4"/>
  <c r="BR305" i="4"/>
  <c r="BS305" i="4"/>
  <c r="BT305" i="4"/>
  <c r="BU305" i="4"/>
  <c r="BV305" i="4"/>
  <c r="BW305" i="4"/>
  <c r="BX305" i="4"/>
  <c r="BY305" i="4"/>
  <c r="BZ305" i="4"/>
  <c r="CA305" i="4"/>
  <c r="CB305" i="4"/>
  <c r="CC305" i="4"/>
  <c r="CD305" i="4"/>
  <c r="CE305" i="4"/>
  <c r="CF305" i="4"/>
  <c r="CG305" i="4"/>
  <c r="CH305" i="4"/>
  <c r="CI305" i="4"/>
  <c r="CJ305" i="4"/>
  <c r="CK305" i="4"/>
  <c r="CL305" i="4"/>
  <c r="CM305" i="4"/>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DM305" i="4"/>
  <c r="DN305" i="4"/>
  <c r="DO305" i="4"/>
  <c r="DP305" i="4"/>
  <c r="DQ305" i="4"/>
  <c r="DR305" i="4"/>
  <c r="DS305" i="4"/>
  <c r="DT305" i="4"/>
  <c r="DU305" i="4"/>
  <c r="DV305" i="4"/>
  <c r="DW305" i="4"/>
  <c r="DX305" i="4"/>
  <c r="DY305"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DM306" i="4"/>
  <c r="DN306" i="4"/>
  <c r="DO306" i="4"/>
  <c r="DP306" i="4"/>
  <c r="DQ306" i="4"/>
  <c r="DR306" i="4"/>
  <c r="DS306" i="4"/>
  <c r="DT306" i="4"/>
  <c r="DU306" i="4"/>
  <c r="DV306" i="4"/>
  <c r="DW306" i="4"/>
  <c r="DX306" i="4"/>
  <c r="DY306" i="4"/>
  <c r="I306" i="4"/>
  <c r="J306" i="4"/>
  <c r="K306" i="4"/>
  <c r="L306" i="4"/>
  <c r="M306" i="4"/>
  <c r="N306" i="4"/>
  <c r="O306" i="4"/>
  <c r="P306" i="4"/>
  <c r="Q306" i="4"/>
  <c r="R306" i="4"/>
  <c r="S306" i="4"/>
  <c r="T306" i="4"/>
  <c r="U306" i="4"/>
  <c r="V306" i="4"/>
  <c r="W306" i="4"/>
  <c r="X306" i="4"/>
  <c r="Y306" i="4"/>
  <c r="Z306" i="4"/>
  <c r="AA306" i="4"/>
  <c r="AB306" i="4"/>
  <c r="AC306" i="4"/>
  <c r="AD306" i="4"/>
  <c r="AE306" i="4"/>
  <c r="AF306" i="4"/>
  <c r="AG306" i="4"/>
  <c r="AH306" i="4"/>
  <c r="AI306" i="4"/>
  <c r="AJ306" i="4"/>
  <c r="AK306" i="4"/>
  <c r="AL306" i="4"/>
  <c r="AM306" i="4"/>
  <c r="AN306" i="4"/>
  <c r="AO306" i="4"/>
  <c r="AP306" i="4"/>
  <c r="AQ306" i="4"/>
  <c r="AR306" i="4"/>
  <c r="AS306" i="4"/>
  <c r="AT306" i="4"/>
  <c r="AU306" i="4"/>
  <c r="AV306" i="4"/>
  <c r="AW306" i="4"/>
  <c r="AX306" i="4"/>
  <c r="AY306" i="4"/>
  <c r="AZ306" i="4"/>
  <c r="BA306" i="4"/>
  <c r="BB306" i="4"/>
  <c r="BC306" i="4"/>
  <c r="BD306" i="4"/>
  <c r="BE306" i="4"/>
  <c r="BF306" i="4"/>
  <c r="BG306" i="4"/>
  <c r="BH306" i="4"/>
  <c r="BI306" i="4"/>
  <c r="BJ306" i="4"/>
  <c r="BK306" i="4"/>
  <c r="BL306" i="4"/>
  <c r="BM306" i="4"/>
  <c r="BN306" i="4"/>
  <c r="BO306" i="4"/>
  <c r="BP306" i="4"/>
  <c r="BQ306" i="4"/>
  <c r="BR306" i="4"/>
  <c r="BS306" i="4"/>
  <c r="BT306" i="4"/>
  <c r="BU306" i="4"/>
  <c r="BV306" i="4"/>
  <c r="BW306" i="4"/>
  <c r="BX306" i="4"/>
  <c r="BY306" i="4"/>
  <c r="BZ306" i="4"/>
  <c r="CA306" i="4"/>
  <c r="CB306" i="4"/>
  <c r="CC306" i="4"/>
  <c r="CD306" i="4"/>
  <c r="CE306" i="4"/>
  <c r="CF306" i="4"/>
  <c r="CG306" i="4"/>
  <c r="CH306" i="4"/>
  <c r="CI306" i="4"/>
  <c r="CJ306" i="4"/>
  <c r="CK306" i="4"/>
  <c r="CL306" i="4"/>
  <c r="CM306" i="4"/>
  <c r="CN306" i="4"/>
  <c r="I332" i="4"/>
  <c r="J332" i="4"/>
  <c r="K332" i="4"/>
  <c r="L332" i="4"/>
  <c r="M332" i="4"/>
  <c r="N332" i="4"/>
  <c r="O332" i="4"/>
  <c r="P332" i="4"/>
  <c r="Q332" i="4"/>
  <c r="R332" i="4"/>
  <c r="S332" i="4"/>
  <c r="T332" i="4"/>
  <c r="U332" i="4"/>
  <c r="V332" i="4"/>
  <c r="W332" i="4"/>
  <c r="X332" i="4"/>
  <c r="Y332" i="4"/>
  <c r="Z332" i="4"/>
  <c r="AA332" i="4"/>
  <c r="AB332" i="4"/>
  <c r="AC332" i="4"/>
  <c r="AD332" i="4"/>
  <c r="AE332" i="4"/>
  <c r="AF332" i="4"/>
  <c r="AG332" i="4"/>
  <c r="AH332" i="4"/>
  <c r="AI332" i="4"/>
  <c r="AJ332" i="4"/>
  <c r="AK332" i="4"/>
  <c r="AL332" i="4"/>
  <c r="AM332" i="4"/>
  <c r="AN332" i="4"/>
  <c r="AO332" i="4"/>
  <c r="AP332" i="4"/>
  <c r="AQ332" i="4"/>
  <c r="AR332" i="4"/>
  <c r="AS332" i="4"/>
  <c r="AT332" i="4"/>
  <c r="AU332" i="4"/>
  <c r="AV332" i="4"/>
  <c r="AW332" i="4"/>
  <c r="AX332" i="4"/>
  <c r="AY332" i="4"/>
  <c r="AZ332" i="4"/>
  <c r="BA332" i="4"/>
  <c r="BB332" i="4"/>
  <c r="BC332" i="4"/>
  <c r="BD332" i="4"/>
  <c r="BE332" i="4"/>
  <c r="BF332" i="4"/>
  <c r="BG332" i="4"/>
  <c r="BH332" i="4"/>
  <c r="BI332" i="4"/>
  <c r="BJ332" i="4"/>
  <c r="BK332" i="4"/>
  <c r="BL332" i="4"/>
  <c r="BM332" i="4"/>
  <c r="BN332" i="4"/>
  <c r="BO332" i="4"/>
  <c r="BP332" i="4"/>
  <c r="BQ332" i="4"/>
  <c r="BR332" i="4"/>
  <c r="BS332" i="4"/>
  <c r="BT332" i="4"/>
  <c r="BU332" i="4"/>
  <c r="BV332" i="4"/>
  <c r="BW332" i="4"/>
  <c r="BX332" i="4"/>
  <c r="BY332" i="4"/>
  <c r="BZ332" i="4"/>
  <c r="CA332" i="4"/>
  <c r="CB332" i="4"/>
  <c r="CC332" i="4"/>
  <c r="CD332" i="4"/>
  <c r="CE332" i="4"/>
  <c r="CF332" i="4"/>
  <c r="CG332" i="4"/>
  <c r="CH332" i="4"/>
  <c r="CI332" i="4"/>
  <c r="CJ332" i="4"/>
  <c r="CK332" i="4"/>
  <c r="CL332" i="4"/>
  <c r="CM332" i="4"/>
  <c r="CN332" i="4"/>
  <c r="CO332" i="4"/>
  <c r="CP332" i="4"/>
  <c r="CQ332" i="4"/>
  <c r="CR332" i="4"/>
  <c r="CS332" i="4"/>
  <c r="CT332" i="4"/>
  <c r="CU332" i="4"/>
  <c r="CV332" i="4"/>
  <c r="CW332" i="4"/>
  <c r="CX332" i="4"/>
  <c r="CY332" i="4"/>
  <c r="CZ332" i="4"/>
  <c r="DA332" i="4"/>
  <c r="DB332" i="4"/>
  <c r="DC332" i="4"/>
  <c r="DD332" i="4"/>
  <c r="DE332" i="4"/>
  <c r="DF332" i="4"/>
  <c r="DG332" i="4"/>
  <c r="DH332" i="4"/>
  <c r="DI332" i="4"/>
  <c r="DJ332" i="4"/>
  <c r="DK332" i="4"/>
  <c r="DL332" i="4"/>
  <c r="DM332" i="4"/>
  <c r="DN332" i="4"/>
  <c r="DO332" i="4"/>
  <c r="DP332" i="4"/>
  <c r="DQ332" i="4"/>
  <c r="DR332" i="4"/>
  <c r="DS332" i="4"/>
  <c r="DT332" i="4"/>
  <c r="DU332" i="4"/>
  <c r="DV332" i="4"/>
  <c r="DW332" i="4"/>
  <c r="DX332" i="4"/>
  <c r="DY332" i="4"/>
  <c r="CO333" i="4"/>
  <c r="CP333" i="4"/>
  <c r="CQ333" i="4"/>
  <c r="CR333" i="4"/>
  <c r="CS333" i="4"/>
  <c r="CT333" i="4"/>
  <c r="CU333" i="4"/>
  <c r="CV333" i="4"/>
  <c r="CW333" i="4"/>
  <c r="CX333" i="4"/>
  <c r="CY333" i="4"/>
  <c r="CZ333" i="4"/>
  <c r="DA333" i="4"/>
  <c r="DB333" i="4"/>
  <c r="DC333" i="4"/>
  <c r="DD333" i="4"/>
  <c r="DE333" i="4"/>
  <c r="DF333" i="4"/>
  <c r="DG333" i="4"/>
  <c r="DH333" i="4"/>
  <c r="DI333" i="4"/>
  <c r="DJ333" i="4"/>
  <c r="DK333" i="4"/>
  <c r="DL333" i="4"/>
  <c r="DM333" i="4"/>
  <c r="DN333" i="4"/>
  <c r="DO333" i="4"/>
  <c r="DP333" i="4"/>
  <c r="DQ333" i="4"/>
  <c r="DR333" i="4"/>
  <c r="DS333" i="4"/>
  <c r="DT333" i="4"/>
  <c r="DU333" i="4"/>
  <c r="DV333" i="4"/>
  <c r="DW333" i="4"/>
  <c r="DX333" i="4"/>
  <c r="DY333" i="4"/>
  <c r="I333" i="4"/>
  <c r="J333" i="4"/>
  <c r="K333" i="4"/>
  <c r="L333" i="4"/>
  <c r="M333" i="4"/>
  <c r="N333" i="4"/>
  <c r="O333" i="4"/>
  <c r="P333" i="4"/>
  <c r="Q333" i="4"/>
  <c r="R333" i="4"/>
  <c r="S333" i="4"/>
  <c r="T333" i="4"/>
  <c r="U333" i="4"/>
  <c r="V333" i="4"/>
  <c r="W333" i="4"/>
  <c r="X333" i="4"/>
  <c r="Y333" i="4"/>
  <c r="Z333" i="4"/>
  <c r="AA333" i="4"/>
  <c r="AB333" i="4"/>
  <c r="AC333" i="4"/>
  <c r="AD333" i="4"/>
  <c r="AE333" i="4"/>
  <c r="AF333" i="4"/>
  <c r="AG333" i="4"/>
  <c r="AH333" i="4"/>
  <c r="AI333" i="4"/>
  <c r="AJ333" i="4"/>
  <c r="AK333" i="4"/>
  <c r="AL333" i="4"/>
  <c r="AM333" i="4"/>
  <c r="AN333" i="4"/>
  <c r="AO333" i="4"/>
  <c r="AP333" i="4"/>
  <c r="AQ333" i="4"/>
  <c r="AR333" i="4"/>
  <c r="AS333" i="4"/>
  <c r="AT333" i="4"/>
  <c r="AU333" i="4"/>
  <c r="AV333" i="4"/>
  <c r="AW333" i="4"/>
  <c r="AX333" i="4"/>
  <c r="AY333" i="4"/>
  <c r="AZ333" i="4"/>
  <c r="BA333" i="4"/>
  <c r="BB333" i="4"/>
  <c r="BC333" i="4"/>
  <c r="BD333" i="4"/>
  <c r="BE333" i="4"/>
  <c r="BF333" i="4"/>
  <c r="BG333" i="4"/>
  <c r="BH333" i="4"/>
  <c r="BI333" i="4"/>
  <c r="BJ333" i="4"/>
  <c r="BK333" i="4"/>
  <c r="BL333" i="4"/>
  <c r="BM333" i="4"/>
  <c r="BN333" i="4"/>
  <c r="BO333" i="4"/>
  <c r="BP333" i="4"/>
  <c r="BQ333" i="4"/>
  <c r="BR333" i="4"/>
  <c r="BS333" i="4"/>
  <c r="BT333" i="4"/>
  <c r="BU333" i="4"/>
  <c r="BV333" i="4"/>
  <c r="BW333" i="4"/>
  <c r="BX333" i="4"/>
  <c r="BY333" i="4"/>
  <c r="BZ333" i="4"/>
  <c r="CA333" i="4"/>
  <c r="CB333" i="4"/>
  <c r="CC333" i="4"/>
  <c r="CD333" i="4"/>
  <c r="CE333" i="4"/>
  <c r="CF333" i="4"/>
  <c r="CG333" i="4"/>
  <c r="CH333" i="4"/>
  <c r="CI333" i="4"/>
  <c r="CJ333" i="4"/>
  <c r="CK333" i="4"/>
  <c r="CL333" i="4"/>
  <c r="CM333" i="4"/>
  <c r="CN333" i="4"/>
  <c r="I359" i="4"/>
  <c r="J359" i="4"/>
  <c r="K359" i="4"/>
  <c r="L359" i="4"/>
  <c r="M359" i="4"/>
  <c r="N359" i="4"/>
  <c r="O359" i="4"/>
  <c r="P359" i="4"/>
  <c r="Q359" i="4"/>
  <c r="R359" i="4"/>
  <c r="S359" i="4"/>
  <c r="T359" i="4"/>
  <c r="U359" i="4"/>
  <c r="V359" i="4"/>
  <c r="W359" i="4"/>
  <c r="X359" i="4"/>
  <c r="Y359" i="4"/>
  <c r="Z359" i="4"/>
  <c r="AA359" i="4"/>
  <c r="AB359" i="4"/>
  <c r="AC359" i="4"/>
  <c r="AD359" i="4"/>
  <c r="AE359" i="4"/>
  <c r="AF359" i="4"/>
  <c r="AG359" i="4"/>
  <c r="AH359" i="4"/>
  <c r="AI359" i="4"/>
  <c r="AJ359" i="4"/>
  <c r="AK359" i="4"/>
  <c r="AL359" i="4"/>
  <c r="AM359" i="4"/>
  <c r="AN359" i="4"/>
  <c r="AO359" i="4"/>
  <c r="AP359" i="4"/>
  <c r="AQ359" i="4"/>
  <c r="AR359" i="4"/>
  <c r="AS359" i="4"/>
  <c r="AT359" i="4"/>
  <c r="AU359" i="4"/>
  <c r="AV359" i="4"/>
  <c r="AW359" i="4"/>
  <c r="AX359" i="4"/>
  <c r="AY359" i="4"/>
  <c r="AZ359" i="4"/>
  <c r="BA359" i="4"/>
  <c r="BB359" i="4"/>
  <c r="BC359" i="4"/>
  <c r="BD359" i="4"/>
  <c r="BE359" i="4"/>
  <c r="BF359" i="4"/>
  <c r="BG359" i="4"/>
  <c r="BH359" i="4"/>
  <c r="BI359" i="4"/>
  <c r="BJ359" i="4"/>
  <c r="BK359" i="4"/>
  <c r="BL359" i="4"/>
  <c r="BM359" i="4"/>
  <c r="BN359" i="4"/>
  <c r="BO359" i="4"/>
  <c r="BP359" i="4"/>
  <c r="BQ359" i="4"/>
  <c r="BR359" i="4"/>
  <c r="BS359" i="4"/>
  <c r="BT359" i="4"/>
  <c r="BU359" i="4"/>
  <c r="BV359" i="4"/>
  <c r="BW359" i="4"/>
  <c r="BX359" i="4"/>
  <c r="BY359" i="4"/>
  <c r="BZ359" i="4"/>
  <c r="CA359" i="4"/>
  <c r="CB359" i="4"/>
  <c r="CC359" i="4"/>
  <c r="CD359" i="4"/>
  <c r="CE359" i="4"/>
  <c r="CF359" i="4"/>
  <c r="CG359" i="4"/>
  <c r="CH359" i="4"/>
  <c r="CI359" i="4"/>
  <c r="CJ359" i="4"/>
  <c r="CK359" i="4"/>
  <c r="CL359" i="4"/>
  <c r="CM359" i="4"/>
  <c r="CN359" i="4"/>
  <c r="CO359" i="4"/>
  <c r="CP359" i="4"/>
  <c r="CQ359" i="4"/>
  <c r="CR359" i="4"/>
  <c r="CS359" i="4"/>
  <c r="CT359" i="4"/>
  <c r="CU359" i="4"/>
  <c r="CV359" i="4"/>
  <c r="CW359" i="4"/>
  <c r="CX359" i="4"/>
  <c r="CY359" i="4"/>
  <c r="CZ359" i="4"/>
  <c r="DA359" i="4"/>
  <c r="DB359" i="4"/>
  <c r="DC359" i="4"/>
  <c r="DD359" i="4"/>
  <c r="DE359" i="4"/>
  <c r="DF359" i="4"/>
  <c r="DG359" i="4"/>
  <c r="DH359" i="4"/>
  <c r="DI359" i="4"/>
  <c r="DJ359" i="4"/>
  <c r="DK359" i="4"/>
  <c r="DL359" i="4"/>
  <c r="DM359" i="4"/>
  <c r="DN359" i="4"/>
  <c r="DO359" i="4"/>
  <c r="DP359" i="4"/>
  <c r="DQ359" i="4"/>
  <c r="DR359" i="4"/>
  <c r="DS359" i="4"/>
  <c r="DT359" i="4"/>
  <c r="DU359" i="4"/>
  <c r="DV359" i="4"/>
  <c r="DW359" i="4"/>
  <c r="DX359" i="4"/>
  <c r="DY359" i="4"/>
  <c r="CO360" i="4"/>
  <c r="CP360" i="4"/>
  <c r="CQ360" i="4"/>
  <c r="CR360" i="4"/>
  <c r="CS360" i="4"/>
  <c r="CT360" i="4"/>
  <c r="CU360" i="4"/>
  <c r="CV360" i="4"/>
  <c r="CW360" i="4"/>
  <c r="CX360" i="4"/>
  <c r="CY360" i="4"/>
  <c r="CZ360" i="4"/>
  <c r="DA360" i="4"/>
  <c r="DB360" i="4"/>
  <c r="DC360" i="4"/>
  <c r="DD360" i="4"/>
  <c r="DE360" i="4"/>
  <c r="DF360" i="4"/>
  <c r="DG360" i="4"/>
  <c r="DH360" i="4"/>
  <c r="DI360" i="4"/>
  <c r="DJ360" i="4"/>
  <c r="DK360" i="4"/>
  <c r="DL360" i="4"/>
  <c r="DM360" i="4"/>
  <c r="DN360" i="4"/>
  <c r="DO360" i="4"/>
  <c r="DP360" i="4"/>
  <c r="DQ360" i="4"/>
  <c r="DR360" i="4"/>
  <c r="DS360" i="4"/>
  <c r="DT360" i="4"/>
  <c r="DU360" i="4"/>
  <c r="DV360" i="4"/>
  <c r="DW360" i="4"/>
  <c r="DX360" i="4"/>
  <c r="DY360" i="4"/>
  <c r="I360" i="4"/>
  <c r="J360" i="4"/>
  <c r="K360" i="4"/>
  <c r="L360" i="4"/>
  <c r="M360" i="4"/>
  <c r="N360" i="4"/>
  <c r="O360" i="4"/>
  <c r="P360" i="4"/>
  <c r="Q360" i="4"/>
  <c r="R360" i="4"/>
  <c r="S360" i="4"/>
  <c r="T360" i="4"/>
  <c r="U360" i="4"/>
  <c r="V360" i="4"/>
  <c r="W360" i="4"/>
  <c r="X360" i="4"/>
  <c r="Y360" i="4"/>
  <c r="Z360" i="4"/>
  <c r="AA360" i="4"/>
  <c r="AB360" i="4"/>
  <c r="AC360" i="4"/>
  <c r="AD360" i="4"/>
  <c r="AE360" i="4"/>
  <c r="AF360" i="4"/>
  <c r="AG360" i="4"/>
  <c r="AH360" i="4"/>
  <c r="AI360" i="4"/>
  <c r="AJ360" i="4"/>
  <c r="AK360" i="4"/>
  <c r="AL360" i="4"/>
  <c r="AM360" i="4"/>
  <c r="AN360" i="4"/>
  <c r="AO360" i="4"/>
  <c r="AP360" i="4"/>
  <c r="AQ360" i="4"/>
  <c r="AR360" i="4"/>
  <c r="AS360" i="4"/>
  <c r="AT360" i="4"/>
  <c r="AU360" i="4"/>
  <c r="AV360" i="4"/>
  <c r="AW360" i="4"/>
  <c r="AX360" i="4"/>
  <c r="AY360" i="4"/>
  <c r="AZ360" i="4"/>
  <c r="BA360" i="4"/>
  <c r="BB360" i="4"/>
  <c r="BC360" i="4"/>
  <c r="BD360" i="4"/>
  <c r="BE360" i="4"/>
  <c r="BF360" i="4"/>
  <c r="BG360" i="4"/>
  <c r="BH360" i="4"/>
  <c r="BI360" i="4"/>
  <c r="BJ360" i="4"/>
  <c r="BK360" i="4"/>
  <c r="BL360" i="4"/>
  <c r="BM360" i="4"/>
  <c r="BN360" i="4"/>
  <c r="BO360" i="4"/>
  <c r="BP360" i="4"/>
  <c r="BQ360" i="4"/>
  <c r="BR360" i="4"/>
  <c r="BS360" i="4"/>
  <c r="BT360" i="4"/>
  <c r="BU360" i="4"/>
  <c r="BV360" i="4"/>
  <c r="BW360" i="4"/>
  <c r="BX360" i="4"/>
  <c r="BY360" i="4"/>
  <c r="BZ360" i="4"/>
  <c r="CA360" i="4"/>
  <c r="CB360" i="4"/>
  <c r="CC360" i="4"/>
  <c r="CD360" i="4"/>
  <c r="CE360" i="4"/>
  <c r="CF360" i="4"/>
  <c r="CG360" i="4"/>
  <c r="CH360" i="4"/>
  <c r="CI360" i="4"/>
  <c r="CJ360" i="4"/>
  <c r="CK360" i="4"/>
  <c r="CL360" i="4"/>
  <c r="CM360" i="4"/>
  <c r="CN360" i="4"/>
  <c r="D118" i="3"/>
  <c r="D138" i="3"/>
  <c r="D104" i="3"/>
  <c r="D112" i="3"/>
  <c r="D113" i="3"/>
  <c r="G300" i="3"/>
  <c r="G299" i="3"/>
  <c r="B120" i="8"/>
  <c r="B106" i="8"/>
  <c r="B71" i="8"/>
  <c r="I8" i="8"/>
  <c r="I7" i="8"/>
  <c r="I6" i="8"/>
  <c r="D158" i="4"/>
  <c r="B158" i="4" s="1"/>
  <c r="D159" i="4"/>
  <c r="B159" i="4" s="1"/>
  <c r="D160" i="4"/>
  <c r="B160" i="4" s="1"/>
  <c r="D161" i="4"/>
  <c r="B161" i="4" s="1"/>
  <c r="D162" i="4"/>
  <c r="C162" i="4" s="1"/>
  <c r="D163" i="4"/>
  <c r="B163" i="4" s="1"/>
  <c r="D164" i="4"/>
  <c r="B164" i="4" s="1"/>
  <c r="D165" i="4"/>
  <c r="B165" i="4" s="1"/>
  <c r="D166" i="4"/>
  <c r="H166" i="4" s="1"/>
  <c r="D167" i="4"/>
  <c r="B167" i="4" s="1"/>
  <c r="G144" i="4"/>
  <c r="G145" i="4"/>
  <c r="G146" i="4"/>
  <c r="G147" i="4"/>
  <c r="G148" i="4"/>
  <c r="G149" i="4"/>
  <c r="G150" i="4"/>
  <c r="G151" i="4"/>
  <c r="G152" i="4"/>
  <c r="G153" i="4"/>
  <c r="G154" i="4"/>
  <c r="G155" i="4"/>
  <c r="G156" i="4"/>
  <c r="G157" i="4"/>
  <c r="G158" i="4"/>
  <c r="G159" i="4"/>
  <c r="G160" i="4"/>
  <c r="G161" i="4"/>
  <c r="G162" i="4"/>
  <c r="G163" i="4"/>
  <c r="G164" i="4"/>
  <c r="G165" i="4"/>
  <c r="G166" i="4"/>
  <c r="G167" i="4"/>
  <c r="G143" i="4"/>
  <c r="G117" i="4"/>
  <c r="G118" i="4"/>
  <c r="G119" i="4"/>
  <c r="G120" i="4"/>
  <c r="G121" i="4"/>
  <c r="G122" i="4"/>
  <c r="G123" i="4"/>
  <c r="G124" i="4"/>
  <c r="G125" i="4"/>
  <c r="G126" i="4"/>
  <c r="G127" i="4"/>
  <c r="G128" i="4"/>
  <c r="G129" i="4"/>
  <c r="G130" i="4"/>
  <c r="G131" i="4"/>
  <c r="G132" i="4"/>
  <c r="G133" i="4"/>
  <c r="G134" i="4"/>
  <c r="G135" i="4"/>
  <c r="G136" i="4"/>
  <c r="G137" i="4"/>
  <c r="G138" i="4"/>
  <c r="G139" i="4"/>
  <c r="G140" i="4"/>
  <c r="G116" i="4"/>
  <c r="G90" i="4"/>
  <c r="G91" i="4"/>
  <c r="G92" i="4"/>
  <c r="G93" i="4"/>
  <c r="G94" i="4"/>
  <c r="G95" i="4"/>
  <c r="G96" i="4"/>
  <c r="G98" i="4"/>
  <c r="G99" i="4"/>
  <c r="G100" i="4"/>
  <c r="G101" i="4"/>
  <c r="G102" i="4"/>
  <c r="G103" i="4"/>
  <c r="G104" i="4"/>
  <c r="G105" i="4"/>
  <c r="G106" i="4"/>
  <c r="G107" i="4"/>
  <c r="G108" i="4"/>
  <c r="G109" i="4"/>
  <c r="G110" i="4"/>
  <c r="G111" i="4"/>
  <c r="G112" i="4"/>
  <c r="G113" i="4"/>
  <c r="G89" i="4"/>
  <c r="G63" i="4"/>
  <c r="G64" i="4"/>
  <c r="G65" i="4"/>
  <c r="G66" i="4"/>
  <c r="G67" i="4"/>
  <c r="G68" i="4"/>
  <c r="G69" i="4"/>
  <c r="G70" i="4"/>
  <c r="G71" i="4"/>
  <c r="G72" i="4"/>
  <c r="G73" i="4"/>
  <c r="G74" i="4"/>
  <c r="G75" i="4"/>
  <c r="G76" i="4"/>
  <c r="G77" i="4"/>
  <c r="G78" i="4"/>
  <c r="G79" i="4"/>
  <c r="G80" i="4"/>
  <c r="G81" i="4"/>
  <c r="G82" i="4"/>
  <c r="G83" i="4"/>
  <c r="G84" i="4"/>
  <c r="G85" i="4"/>
  <c r="G86" i="4"/>
  <c r="G62" i="4"/>
  <c r="G36" i="4"/>
  <c r="G37" i="4"/>
  <c r="G39" i="4"/>
  <c r="G40" i="4"/>
  <c r="G41" i="4"/>
  <c r="G42" i="4"/>
  <c r="G43" i="4"/>
  <c r="G44" i="4"/>
  <c r="G45" i="4"/>
  <c r="G46" i="4"/>
  <c r="G47" i="4"/>
  <c r="G48" i="4"/>
  <c r="G49" i="4"/>
  <c r="G50" i="4"/>
  <c r="G51" i="4"/>
  <c r="G52" i="4"/>
  <c r="G53" i="4"/>
  <c r="G54" i="4"/>
  <c r="G55" i="4"/>
  <c r="G56" i="4"/>
  <c r="G57" i="4"/>
  <c r="G58" i="4"/>
  <c r="G59" i="4"/>
  <c r="G35" i="4"/>
  <c r="G9" i="4"/>
  <c r="G10" i="4"/>
  <c r="G11" i="4"/>
  <c r="G12" i="4"/>
  <c r="G13" i="4"/>
  <c r="G14" i="4"/>
  <c r="G15" i="4"/>
  <c r="G16" i="4"/>
  <c r="G17" i="4"/>
  <c r="G18" i="4"/>
  <c r="G19" i="4"/>
  <c r="G20" i="4"/>
  <c r="G21" i="4"/>
  <c r="G22" i="4"/>
  <c r="G23" i="4"/>
  <c r="G24" i="4"/>
  <c r="G25" i="4"/>
  <c r="G26" i="4"/>
  <c r="G27" i="4"/>
  <c r="G28" i="4"/>
  <c r="G29" i="4"/>
  <c r="G30" i="4"/>
  <c r="G31" i="4"/>
  <c r="G32" i="4"/>
  <c r="G8" i="4"/>
  <c r="D11" i="3"/>
  <c r="D15" i="3"/>
  <c r="D19" i="3"/>
  <c r="D27" i="3"/>
  <c r="B6" i="5"/>
  <c r="B4" i="5"/>
  <c r="E19" i="6"/>
  <c r="E18" i="6"/>
  <c r="E13" i="6"/>
  <c r="F18" i="1"/>
  <c r="C7" i="2"/>
  <c r="C8" i="2"/>
  <c r="C9" i="2"/>
  <c r="C10" i="2"/>
  <c r="A87" i="20"/>
  <c r="C12" i="2"/>
  <c r="C13" i="2"/>
  <c r="D170" i="2"/>
  <c r="D175" i="2"/>
  <c r="D218" i="2"/>
  <c r="D219" i="2"/>
  <c r="I5" i="4"/>
  <c r="C6" i="4"/>
  <c r="B6" i="4"/>
  <c r="M199" i="3" l="1"/>
  <c r="D69" i="18"/>
  <c r="D72" i="18"/>
  <c r="F159" i="3"/>
  <c r="M206" i="3"/>
  <c r="M198" i="3"/>
  <c r="B92" i="8"/>
  <c r="M205" i="3"/>
  <c r="M197" i="3"/>
  <c r="M204" i="3"/>
  <c r="M196" i="3"/>
  <c r="M203" i="3"/>
  <c r="M195" i="3"/>
  <c r="M187" i="3"/>
  <c r="M202" i="3"/>
  <c r="M201" i="3"/>
  <c r="M193" i="3"/>
  <c r="M208" i="3"/>
  <c r="M200" i="3"/>
  <c r="H17" i="6"/>
  <c r="M192" i="3"/>
  <c r="M194" i="3"/>
  <c r="D177" i="2"/>
  <c r="D197" i="2"/>
  <c r="D180" i="2"/>
  <c r="D211" i="2"/>
  <c r="D202" i="2"/>
  <c r="B61" i="4"/>
  <c r="B279" i="4" s="1"/>
  <c r="D168" i="2"/>
  <c r="D192" i="2"/>
  <c r="D224" i="2"/>
  <c r="D187" i="2"/>
  <c r="D216" i="2"/>
  <c r="D222" i="2"/>
  <c r="D210" i="2"/>
  <c r="D166" i="2"/>
  <c r="D221" i="2"/>
  <c r="D206" i="2"/>
  <c r="D186" i="2"/>
  <c r="D204" i="2"/>
  <c r="D182" i="2"/>
  <c r="D214" i="2"/>
  <c r="D194" i="2"/>
  <c r="D226" i="2"/>
  <c r="D213" i="2"/>
  <c r="D173" i="2"/>
  <c r="D190" i="2"/>
  <c r="D172" i="2"/>
  <c r="D171" i="2"/>
  <c r="D195" i="2"/>
  <c r="D208" i="2"/>
  <c r="D207" i="2"/>
  <c r="D184" i="2"/>
  <c r="D196" i="2"/>
  <c r="D183" i="2"/>
  <c r="G45" i="20"/>
  <c r="D227" i="2"/>
  <c r="D191" i="2"/>
  <c r="D42" i="19"/>
  <c r="R220" i="3" s="1"/>
  <c r="D68" i="18"/>
  <c r="F40" i="19"/>
  <c r="T218" i="3" s="1"/>
  <c r="D66" i="18"/>
  <c r="D203" i="2"/>
  <c r="D215" i="2"/>
  <c r="D179" i="2"/>
  <c r="C38" i="4"/>
  <c r="AX38" i="4" s="1"/>
  <c r="J30" i="8"/>
  <c r="J127" i="8" s="1"/>
  <c r="H18" i="18"/>
  <c r="H89" i="18" s="1"/>
  <c r="F143" i="3"/>
  <c r="F25" i="3"/>
  <c r="F13" i="3"/>
  <c r="F49" i="3"/>
  <c r="F57" i="3"/>
  <c r="F20" i="3"/>
  <c r="F111" i="3"/>
  <c r="F167" i="3"/>
  <c r="D201" i="2"/>
  <c r="E50" i="19"/>
  <c r="S228" i="3" s="1"/>
  <c r="G48" i="19"/>
  <c r="U226" i="3" s="1"/>
  <c r="E49" i="19"/>
  <c r="S227" i="3" s="1"/>
  <c r="G47" i="19"/>
  <c r="U225" i="3" s="1"/>
  <c r="E46" i="19"/>
  <c r="S224" i="3" s="1"/>
  <c r="G44" i="19"/>
  <c r="U222" i="3" s="1"/>
  <c r="E45" i="19"/>
  <c r="S223" i="3" s="1"/>
  <c r="G43" i="19"/>
  <c r="U221" i="3" s="1"/>
  <c r="E42" i="19"/>
  <c r="S220" i="3" s="1"/>
  <c r="G40" i="19"/>
  <c r="U218" i="3" s="1"/>
  <c r="D193" i="2"/>
  <c r="D225" i="2"/>
  <c r="E41" i="19"/>
  <c r="S219" i="3" s="1"/>
  <c r="H50" i="19"/>
  <c r="V228" i="3" s="1"/>
  <c r="D71" i="18"/>
  <c r="F49" i="19"/>
  <c r="T227" i="3" s="1"/>
  <c r="H47" i="19"/>
  <c r="V225" i="3" s="1"/>
  <c r="D32" i="19"/>
  <c r="D50" i="19"/>
  <c r="R228" i="3" s="1"/>
  <c r="F48" i="19"/>
  <c r="T226" i="3" s="1"/>
  <c r="H46" i="19"/>
  <c r="V224" i="3" s="1"/>
  <c r="D47" i="19"/>
  <c r="R225" i="3" s="1"/>
  <c r="F45" i="19"/>
  <c r="T223" i="3" s="1"/>
  <c r="H43" i="19"/>
  <c r="V221" i="3" s="1"/>
  <c r="D189" i="2"/>
  <c r="D46" i="19"/>
  <c r="R224" i="3" s="1"/>
  <c r="F44" i="19"/>
  <c r="T222" i="3" s="1"/>
  <c r="I48" i="19"/>
  <c r="W226" i="3" s="1"/>
  <c r="D43" i="19"/>
  <c r="R221" i="3" s="1"/>
  <c r="F41" i="19"/>
  <c r="T219" i="3" s="1"/>
  <c r="I40" i="19"/>
  <c r="W218" i="3" s="1"/>
  <c r="B142" i="4"/>
  <c r="B360" i="4" s="1"/>
  <c r="D48" i="19"/>
  <c r="R226" i="3" s="1"/>
  <c r="D44" i="19"/>
  <c r="R222" i="3" s="1"/>
  <c r="D40" i="19"/>
  <c r="R218" i="3" s="1"/>
  <c r="E47" i="19"/>
  <c r="S225" i="3" s="1"/>
  <c r="E43" i="19"/>
  <c r="S221" i="3" s="1"/>
  <c r="F50" i="19"/>
  <c r="T228" i="3" s="1"/>
  <c r="F46" i="19"/>
  <c r="T224" i="3" s="1"/>
  <c r="F42" i="19"/>
  <c r="T220" i="3" s="1"/>
  <c r="G49" i="19"/>
  <c r="U227" i="3" s="1"/>
  <c r="G45" i="19"/>
  <c r="U223" i="3" s="1"/>
  <c r="G41" i="19"/>
  <c r="U219" i="3" s="1"/>
  <c r="H48" i="19"/>
  <c r="V226" i="3" s="1"/>
  <c r="H44" i="19"/>
  <c r="V222" i="3" s="1"/>
  <c r="I43" i="19"/>
  <c r="W221" i="3" s="1"/>
  <c r="D49" i="19"/>
  <c r="R227" i="3" s="1"/>
  <c r="D45" i="19"/>
  <c r="R223" i="3" s="1"/>
  <c r="D41" i="19"/>
  <c r="R219" i="3" s="1"/>
  <c r="E48" i="19"/>
  <c r="S226" i="3" s="1"/>
  <c r="E44" i="19"/>
  <c r="S222" i="3" s="1"/>
  <c r="E40" i="19"/>
  <c r="S218" i="3" s="1"/>
  <c r="F47" i="19"/>
  <c r="T225" i="3" s="1"/>
  <c r="F43" i="19"/>
  <c r="T221" i="3" s="1"/>
  <c r="G50" i="19"/>
  <c r="U228" i="3" s="1"/>
  <c r="G46" i="19"/>
  <c r="U224" i="3" s="1"/>
  <c r="G42" i="19"/>
  <c r="U220" i="3" s="1"/>
  <c r="H49" i="19"/>
  <c r="V227" i="3" s="1"/>
  <c r="H45" i="19"/>
  <c r="V223" i="3" s="1"/>
  <c r="M232" i="3"/>
  <c r="M242" i="3" s="1"/>
  <c r="I20" i="19"/>
  <c r="I21" i="19" s="1"/>
  <c r="H164" i="3"/>
  <c r="H21" i="3"/>
  <c r="B7" i="4"/>
  <c r="B225" i="4" s="1"/>
  <c r="D212" i="2"/>
  <c r="D169" i="2"/>
  <c r="D200" i="2"/>
  <c r="D223" i="2"/>
  <c r="D176" i="2"/>
  <c r="D205" i="2"/>
  <c r="F181" i="3"/>
  <c r="C4" i="19"/>
  <c r="E20" i="19"/>
  <c r="E21" i="19" s="1"/>
  <c r="D34" i="19"/>
  <c r="D26" i="19"/>
  <c r="F20" i="19"/>
  <c r="F21" i="19" s="1"/>
  <c r="D33" i="19"/>
  <c r="D25" i="19"/>
  <c r="E24" i="19"/>
  <c r="P262" i="3"/>
  <c r="D31" i="19"/>
  <c r="D30" i="19"/>
  <c r="D29" i="19"/>
  <c r="H42" i="19"/>
  <c r="V220" i="3" s="1"/>
  <c r="D28" i="19"/>
  <c r="H41" i="19"/>
  <c r="V219" i="3" s="1"/>
  <c r="D20" i="19"/>
  <c r="D21" i="19" s="1"/>
  <c r="D35" i="19"/>
  <c r="H40" i="19"/>
  <c r="V218" i="3" s="1"/>
  <c r="C122" i="4"/>
  <c r="H130" i="4"/>
  <c r="G226" i="4"/>
  <c r="Q154" i="3"/>
  <c r="P165" i="5" a="1"/>
  <c r="P165" i="5" s="1"/>
  <c r="H113" i="4"/>
  <c r="I99" i="8"/>
  <c r="C113" i="4"/>
  <c r="C138" i="4"/>
  <c r="H101" i="4"/>
  <c r="H112" i="3"/>
  <c r="C93" i="4"/>
  <c r="Q137" i="3"/>
  <c r="Q129" i="3"/>
  <c r="Q121" i="3"/>
  <c r="Q165" i="3"/>
  <c r="C120" i="4"/>
  <c r="C130" i="4"/>
  <c r="Q134" i="3"/>
  <c r="Q126" i="3"/>
  <c r="Q162" i="3"/>
  <c r="H93" i="4"/>
  <c r="H79" i="4"/>
  <c r="H109" i="4"/>
  <c r="H122" i="4"/>
  <c r="Q157" i="3"/>
  <c r="D199" i="2"/>
  <c r="D188" i="2"/>
  <c r="D162" i="3"/>
  <c r="C7" i="3"/>
  <c r="Q120" i="3"/>
  <c r="D198" i="2"/>
  <c r="D174" i="2"/>
  <c r="D209" i="2"/>
  <c r="D185" i="2"/>
  <c r="D134" i="3"/>
  <c r="B34" i="4"/>
  <c r="B252" i="4" s="1"/>
  <c r="D220" i="2"/>
  <c r="E7" i="2"/>
  <c r="F7" i="2" s="1"/>
  <c r="D217" i="2"/>
  <c r="D181" i="2"/>
  <c r="D167" i="2"/>
  <c r="D178" i="2"/>
  <c r="D126" i="3"/>
  <c r="B115" i="4"/>
  <c r="B333" i="4" s="1"/>
  <c r="G12" i="6"/>
  <c r="H29" i="3"/>
  <c r="H156" i="3"/>
  <c r="H13" i="3"/>
  <c r="H148" i="3"/>
  <c r="H138" i="3"/>
  <c r="C27" i="4"/>
  <c r="H27" i="4"/>
  <c r="C69" i="4"/>
  <c r="H85" i="4"/>
  <c r="H11" i="4"/>
  <c r="C11" i="4"/>
  <c r="C21" i="4"/>
  <c r="C81" i="4"/>
  <c r="I52" i="8"/>
  <c r="Q7" i="18"/>
  <c r="F178" i="3"/>
  <c r="M178" i="3" s="1"/>
  <c r="I45" i="19"/>
  <c r="W223" i="3" s="1"/>
  <c r="I46" i="19"/>
  <c r="W224" i="3" s="1"/>
  <c r="J39" i="19"/>
  <c r="I47" i="19"/>
  <c r="W225" i="3" s="1"/>
  <c r="I41" i="19"/>
  <c r="W219" i="3" s="1"/>
  <c r="I49" i="19"/>
  <c r="W227" i="3" s="1"/>
  <c r="I42" i="19"/>
  <c r="W220" i="3" s="1"/>
  <c r="I50" i="19"/>
  <c r="W228" i="3" s="1"/>
  <c r="Q149" i="3"/>
  <c r="Q294" i="3"/>
  <c r="I39" i="8"/>
  <c r="Q103" i="3"/>
  <c r="C148" i="4"/>
  <c r="C39" i="4"/>
  <c r="H22" i="4"/>
  <c r="P32" i="5" a="1"/>
  <c r="P32" i="5" s="1"/>
  <c r="H123" i="4"/>
  <c r="H32" i="5" a="1"/>
  <c r="H32" i="5" s="1"/>
  <c r="P24" i="5" a="1"/>
  <c r="P24" i="5" s="1"/>
  <c r="L24" i="5" a="1"/>
  <c r="L24" i="5" s="1"/>
  <c r="N165" i="5" a="1"/>
  <c r="N165" i="5" s="1"/>
  <c r="F166" i="3"/>
  <c r="F158" i="3"/>
  <c r="F150" i="3"/>
  <c r="F32" i="3"/>
  <c r="F24" i="3"/>
  <c r="F12" i="3"/>
  <c r="F50" i="3"/>
  <c r="F112" i="3"/>
  <c r="F138" i="3"/>
  <c r="F18" i="3"/>
  <c r="F5" i="5"/>
  <c r="H163" i="3"/>
  <c r="H155" i="3"/>
  <c r="H147" i="3"/>
  <c r="H111" i="3"/>
  <c r="H28" i="3"/>
  <c r="H20" i="3"/>
  <c r="H12" i="3"/>
  <c r="C70" i="4"/>
  <c r="C137" i="4"/>
  <c r="H129" i="4"/>
  <c r="B97" i="4"/>
  <c r="B315" i="4" s="1"/>
  <c r="F165" i="3"/>
  <c r="F157" i="3"/>
  <c r="F149" i="3"/>
  <c r="F31" i="3"/>
  <c r="F23" i="3"/>
  <c r="F11" i="3"/>
  <c r="F113" i="3"/>
  <c r="F139" i="3"/>
  <c r="F15" i="3"/>
  <c r="H162" i="3"/>
  <c r="H154" i="3"/>
  <c r="H146" i="3"/>
  <c r="H110" i="3"/>
  <c r="H27" i="3"/>
  <c r="H19" i="3"/>
  <c r="H11" i="3"/>
  <c r="F164" i="3"/>
  <c r="F156" i="3"/>
  <c r="F148" i="3"/>
  <c r="F30" i="3"/>
  <c r="F22" i="3"/>
  <c r="F10" i="3"/>
  <c r="F52" i="3"/>
  <c r="F140" i="3"/>
  <c r="G5" i="5"/>
  <c r="H5" i="5" s="1"/>
  <c r="I5" i="5" s="1"/>
  <c r="J5" i="5" s="1"/>
  <c r="K5" i="5" s="1"/>
  <c r="L5" i="5" s="1"/>
  <c r="M5" i="5" s="1"/>
  <c r="N5" i="5" s="1"/>
  <c r="O5" i="5" s="1"/>
  <c r="P5" i="5" s="1"/>
  <c r="F14" i="3"/>
  <c r="H161" i="3"/>
  <c r="H153" i="3"/>
  <c r="H145" i="3"/>
  <c r="H109" i="3"/>
  <c r="H57" i="3"/>
  <c r="H26" i="3"/>
  <c r="H18" i="3"/>
  <c r="H9" i="3"/>
  <c r="F163" i="3"/>
  <c r="F155" i="3"/>
  <c r="F147" i="3"/>
  <c r="F29" i="3"/>
  <c r="F21" i="3"/>
  <c r="F9" i="3"/>
  <c r="F53" i="3"/>
  <c r="H160" i="3"/>
  <c r="H152" i="3"/>
  <c r="H144" i="3"/>
  <c r="H108" i="3"/>
  <c r="H25" i="3"/>
  <c r="H17" i="3"/>
  <c r="H8" i="3"/>
  <c r="Q57" i="3"/>
  <c r="C23" i="4"/>
  <c r="C118" i="4"/>
  <c r="C151" i="4"/>
  <c r="F162" i="3"/>
  <c r="F154" i="3"/>
  <c r="F146" i="3"/>
  <c r="F28" i="3"/>
  <c r="F19" i="3"/>
  <c r="F8" i="3"/>
  <c r="F54" i="3"/>
  <c r="F108" i="3"/>
  <c r="H167" i="3"/>
  <c r="H159" i="3"/>
  <c r="H151" i="3"/>
  <c r="H143" i="3"/>
  <c r="H32" i="3"/>
  <c r="H24" i="3"/>
  <c r="H16" i="3"/>
  <c r="Q111" i="3"/>
  <c r="Q118" i="3"/>
  <c r="Q146" i="3"/>
  <c r="F161" i="3"/>
  <c r="F153" i="3"/>
  <c r="F145" i="3"/>
  <c r="F27" i="3"/>
  <c r="F17" i="3"/>
  <c r="F55" i="3"/>
  <c r="F109" i="3"/>
  <c r="H166" i="3"/>
  <c r="H158" i="3"/>
  <c r="H150" i="3"/>
  <c r="H140" i="3"/>
  <c r="I6" i="4"/>
  <c r="F8" i="4" s="1"/>
  <c r="H31" i="3"/>
  <c r="H23" i="3"/>
  <c r="H15" i="3"/>
  <c r="C121" i="4"/>
  <c r="H15" i="4"/>
  <c r="F160" i="3"/>
  <c r="F152" i="3"/>
  <c r="F144" i="3"/>
  <c r="F26" i="3"/>
  <c r="F16" i="3"/>
  <c r="F48" i="3"/>
  <c r="F56" i="3"/>
  <c r="F110" i="3"/>
  <c r="H165" i="3"/>
  <c r="H157" i="3"/>
  <c r="H149" i="3"/>
  <c r="H139" i="3"/>
  <c r="H113" i="3"/>
  <c r="H30" i="3"/>
  <c r="H22" i="3"/>
  <c r="H14" i="3"/>
  <c r="F148" i="5" a="1"/>
  <c r="F148" i="5" s="1"/>
  <c r="L148" i="5" a="1"/>
  <c r="L148" i="5" s="1"/>
  <c r="C116" i="4"/>
  <c r="H150" i="4"/>
  <c r="Q133" i="3"/>
  <c r="H8" i="4"/>
  <c r="C15" i="4"/>
  <c r="C107" i="4"/>
  <c r="C132" i="4"/>
  <c r="H118" i="4"/>
  <c r="C57" i="4"/>
  <c r="C101" i="4"/>
  <c r="C134" i="4"/>
  <c r="H16" i="4"/>
  <c r="H91" i="4"/>
  <c r="H151" i="4"/>
  <c r="Q104" i="3"/>
  <c r="Q127" i="3"/>
  <c r="Q124" i="3"/>
  <c r="Q119" i="3"/>
  <c r="Q78" i="3"/>
  <c r="I25" i="5" a="1"/>
  <c r="I25" i="5" s="1"/>
  <c r="C65" i="4"/>
  <c r="F25" i="5" a="1"/>
  <c r="F25" i="5" s="1"/>
  <c r="Q26" i="3"/>
  <c r="Q18" i="3"/>
  <c r="Q77" i="3"/>
  <c r="Q113" i="3"/>
  <c r="Q108" i="3"/>
  <c r="Q100" i="3"/>
  <c r="Q139" i="3"/>
  <c r="Q136" i="3"/>
  <c r="Q131" i="3"/>
  <c r="Q128" i="3"/>
  <c r="Q123" i="3"/>
  <c r="Q167" i="3"/>
  <c r="Q164" i="3"/>
  <c r="Q159" i="3"/>
  <c r="Q156" i="3"/>
  <c r="Q151" i="3"/>
  <c r="H57" i="4"/>
  <c r="H134" i="4"/>
  <c r="C18" i="4"/>
  <c r="C144" i="4"/>
  <c r="C16" i="4"/>
  <c r="C109" i="4"/>
  <c r="H23" i="4"/>
  <c r="H117" i="4"/>
  <c r="Q148" i="3"/>
  <c r="Q116" i="3"/>
  <c r="C85" i="4"/>
  <c r="H72" i="4"/>
  <c r="H69" i="4"/>
  <c r="H77" i="4"/>
  <c r="C77" i="4"/>
  <c r="C72" i="4"/>
  <c r="H83" i="4"/>
  <c r="P166" i="3"/>
  <c r="J165" i="5" a="1"/>
  <c r="J165" i="5" s="1"/>
  <c r="H165" i="5" a="1"/>
  <c r="H165" i="5" s="1"/>
  <c r="H155" i="4"/>
  <c r="C155" i="4"/>
  <c r="H147" i="4"/>
  <c r="C147" i="4"/>
  <c r="P138" i="3"/>
  <c r="Q130" i="3"/>
  <c r="Q122" i="3"/>
  <c r="Q138" i="3"/>
  <c r="Q117" i="3"/>
  <c r="Q106" i="3"/>
  <c r="C103" i="4"/>
  <c r="H90" i="4"/>
  <c r="P111" i="3"/>
  <c r="C98" i="4"/>
  <c r="Q79" i="3"/>
  <c r="Q71" i="3"/>
  <c r="H68" i="4"/>
  <c r="Q80" i="3"/>
  <c r="Q72" i="3"/>
  <c r="Q69" i="3"/>
  <c r="H84" i="4"/>
  <c r="H81" i="4"/>
  <c r="H35" i="4"/>
  <c r="Q20" i="3"/>
  <c r="B11" i="5"/>
  <c r="P148" i="5" a="1"/>
  <c r="P148" i="5" s="1"/>
  <c r="H148" i="5" a="1"/>
  <c r="H148" i="5" s="1"/>
  <c r="G148" i="5" a="1"/>
  <c r="G148" i="5" s="1"/>
  <c r="N148" i="5" a="1"/>
  <c r="N148" i="5" s="1"/>
  <c r="O148" i="5" a="1"/>
  <c r="O148" i="5" s="1"/>
  <c r="M148" i="5" a="1"/>
  <c r="M148" i="5" s="1"/>
  <c r="K148" i="5" a="1"/>
  <c r="K148" i="5" s="1"/>
  <c r="J148" i="5" a="1"/>
  <c r="J148" i="5" s="1"/>
  <c r="I148" i="5" a="1"/>
  <c r="I148" i="5" s="1"/>
  <c r="Q12" i="3"/>
  <c r="Q10" i="3"/>
  <c r="H14" i="4"/>
  <c r="Q8" i="3"/>
  <c r="B216" i="5"/>
  <c r="Q163" i="3"/>
  <c r="C127" i="4"/>
  <c r="H43" i="4"/>
  <c r="C30" i="4"/>
  <c r="C14" i="4"/>
  <c r="C84" i="4"/>
  <c r="C68" i="4"/>
  <c r="C94" i="4"/>
  <c r="H76" i="4"/>
  <c r="C90" i="4"/>
  <c r="H148" i="4"/>
  <c r="H30" i="4"/>
  <c r="H59" i="4"/>
  <c r="H135" i="4"/>
  <c r="C55" i="4"/>
  <c r="C80" i="4"/>
  <c r="C22" i="4"/>
  <c r="C135" i="4"/>
  <c r="C64" i="4"/>
  <c r="H94" i="4"/>
  <c r="H139" i="4"/>
  <c r="C43" i="4"/>
  <c r="C76" i="4"/>
  <c r="C106" i="4"/>
  <c r="C10" i="4"/>
  <c r="H98" i="4"/>
  <c r="H144" i="4"/>
  <c r="P140" i="5" a="1"/>
  <c r="P140" i="5" s="1"/>
  <c r="C123" i="4"/>
  <c r="C139" i="4"/>
  <c r="H18" i="4"/>
  <c r="C35" i="4"/>
  <c r="H106" i="4"/>
  <c r="H127" i="4"/>
  <c r="H154" i="4"/>
  <c r="F15" i="5" a="1"/>
  <c r="F15" i="5" s="1"/>
  <c r="F141" i="5" a="1"/>
  <c r="F141" i="5" s="1"/>
  <c r="Q160" i="3"/>
  <c r="F87" i="5" a="1"/>
  <c r="F87" i="5" s="1"/>
  <c r="Q158" i="3"/>
  <c r="Q155" i="3"/>
  <c r="F166" i="5" a="1"/>
  <c r="F166" i="5" s="1"/>
  <c r="K166" i="5" a="1"/>
  <c r="K166" i="5" s="1"/>
  <c r="L166" i="5" a="1"/>
  <c r="L166" i="5" s="1"/>
  <c r="M166" i="5" a="1"/>
  <c r="M166" i="5" s="1"/>
  <c r="N166" i="5" a="1"/>
  <c r="N166" i="5" s="1"/>
  <c r="G166" i="5" a="1"/>
  <c r="G166" i="5" s="1"/>
  <c r="O166" i="5" a="1"/>
  <c r="O166" i="5" s="1"/>
  <c r="H166" i="5" a="1"/>
  <c r="H166" i="5" s="1"/>
  <c r="P166" i="5" a="1"/>
  <c r="P166" i="5" s="1"/>
  <c r="I166" i="5" a="1"/>
  <c r="I166" i="5" s="1"/>
  <c r="J166" i="5" a="1"/>
  <c r="J166" i="5" s="1"/>
  <c r="F147" i="5" a="1"/>
  <c r="F147" i="5" s="1"/>
  <c r="H147" i="5" a="1"/>
  <c r="H147" i="5" s="1"/>
  <c r="P147" i="5" a="1"/>
  <c r="P147" i="5" s="1"/>
  <c r="I147" i="5" a="1"/>
  <c r="I147" i="5" s="1"/>
  <c r="G147" i="5" a="1"/>
  <c r="G147" i="5" s="1"/>
  <c r="J147" i="5" a="1"/>
  <c r="J147" i="5" s="1"/>
  <c r="K147" i="5" a="1"/>
  <c r="K147" i="5" s="1"/>
  <c r="L147" i="5" a="1"/>
  <c r="L147" i="5" s="1"/>
  <c r="M147" i="5" a="1"/>
  <c r="M147" i="5" s="1"/>
  <c r="O147" i="5" a="1"/>
  <c r="O147" i="5" s="1"/>
  <c r="N147" i="5" a="1"/>
  <c r="N147" i="5" s="1"/>
  <c r="Q22" i="3"/>
  <c r="Q14" i="3"/>
  <c r="Q29" i="3"/>
  <c r="M25" i="5" a="1"/>
  <c r="M25" i="5" s="1"/>
  <c r="Q74" i="3"/>
  <c r="Q143" i="3"/>
  <c r="Q28" i="3"/>
  <c r="C67" i="4"/>
  <c r="H108" i="4"/>
  <c r="I127" i="8"/>
  <c r="B88" i="4"/>
  <c r="B306" i="4" s="1"/>
  <c r="Q153" i="3"/>
  <c r="C163" i="4"/>
  <c r="I37" i="8"/>
  <c r="I78" i="8" s="1"/>
  <c r="Q125" i="3"/>
  <c r="H9" i="4"/>
  <c r="C9" i="4"/>
  <c r="I86" i="8"/>
  <c r="C75" i="4"/>
  <c r="C108" i="4"/>
  <c r="C133" i="4"/>
  <c r="H67" i="4"/>
  <c r="Q161" i="3"/>
  <c r="P12" i="3"/>
  <c r="P83" i="3"/>
  <c r="H100" i="4"/>
  <c r="C150" i="4"/>
  <c r="D12" i="3"/>
  <c r="F113" i="5" a="1"/>
  <c r="F113" i="5" s="1"/>
  <c r="Q145" i="3"/>
  <c r="C8" i="4"/>
  <c r="C83" i="4"/>
  <c r="I50" i="8"/>
  <c r="I113" i="8"/>
  <c r="D117" i="3"/>
  <c r="H75" i="4"/>
  <c r="F33" i="5" a="1"/>
  <c r="F33" i="5" s="1"/>
  <c r="C165" i="4"/>
  <c r="C13" i="4"/>
  <c r="C146" i="4"/>
  <c r="C45" i="4"/>
  <c r="C62" i="4"/>
  <c r="H62" i="4" s="1"/>
  <c r="H70" i="4"/>
  <c r="H96" i="4"/>
  <c r="C79" i="4"/>
  <c r="H29" i="4"/>
  <c r="H13" i="4"/>
  <c r="C37" i="4"/>
  <c r="H37" i="4" s="1"/>
  <c r="H63" i="4"/>
  <c r="H71" i="4"/>
  <c r="N87" i="5" a="1"/>
  <c r="N87" i="5" s="1"/>
  <c r="C63" i="4"/>
  <c r="C29" i="4"/>
  <c r="H45" i="4"/>
  <c r="Q152" i="3"/>
  <c r="C28" i="4"/>
  <c r="C82" i="4"/>
  <c r="C74" i="4"/>
  <c r="C112" i="4"/>
  <c r="C99" i="4"/>
  <c r="H28" i="4"/>
  <c r="H49" i="4"/>
  <c r="H82" i="4"/>
  <c r="C91" i="4"/>
  <c r="H104" i="4"/>
  <c r="H149" i="4"/>
  <c r="C41" i="4"/>
  <c r="C154" i="4"/>
  <c r="H74" i="4"/>
  <c r="H120" i="4"/>
  <c r="H132" i="4"/>
  <c r="H145" i="4"/>
  <c r="C149" i="4"/>
  <c r="C71" i="4"/>
  <c r="C96" i="4"/>
  <c r="C124" i="4"/>
  <c r="C136" i="4"/>
  <c r="H53" i="4"/>
  <c r="H121" i="4"/>
  <c r="H146" i="4"/>
  <c r="C86" i="4"/>
  <c r="C78" i="4"/>
  <c r="C129" i="4"/>
  <c r="H21" i="4"/>
  <c r="H41" i="4"/>
  <c r="H86" i="4"/>
  <c r="H136" i="4"/>
  <c r="C32" i="4"/>
  <c r="C20" i="4"/>
  <c r="C53" i="4"/>
  <c r="C104" i="4"/>
  <c r="H32" i="4"/>
  <c r="H20" i="4"/>
  <c r="H78" i="4"/>
  <c r="H99" i="4"/>
  <c r="H116" i="4"/>
  <c r="H124" i="4"/>
  <c r="H137" i="4"/>
  <c r="F167" i="5" a="1"/>
  <c r="F167" i="5" s="1"/>
  <c r="K167" i="5" a="1"/>
  <c r="K167" i="5" s="1"/>
  <c r="L167" i="5" a="1"/>
  <c r="L167" i="5" s="1"/>
  <c r="M167" i="5" a="1"/>
  <c r="M167" i="5" s="1"/>
  <c r="N167" i="5" a="1"/>
  <c r="N167" i="5" s="1"/>
  <c r="G167" i="5" a="1"/>
  <c r="G167" i="5" s="1"/>
  <c r="O167" i="5" a="1"/>
  <c r="O167" i="5" s="1"/>
  <c r="H167" i="5" a="1"/>
  <c r="H167" i="5" s="1"/>
  <c r="P167" i="5" a="1"/>
  <c r="P167" i="5" s="1"/>
  <c r="I167" i="5" a="1"/>
  <c r="I167" i="5" s="1"/>
  <c r="J167" i="5" a="1"/>
  <c r="J167" i="5" s="1"/>
  <c r="H15" i="5" a="1"/>
  <c r="H15" i="5" s="1"/>
  <c r="H160" i="4"/>
  <c r="H163" i="4"/>
  <c r="P249" i="3"/>
  <c r="F12" i="5" a="1"/>
  <c r="F12" i="5" s="1"/>
  <c r="P248" i="3"/>
  <c r="F14" i="5" a="1"/>
  <c r="F14" i="5" s="1"/>
  <c r="F22" i="5" a="1"/>
  <c r="F22" i="5" s="1"/>
  <c r="N141" i="5" a="1"/>
  <c r="N141" i="5" s="1"/>
  <c r="P253" i="3"/>
  <c r="O22" i="5" a="1"/>
  <c r="O22" i="5" s="1"/>
  <c r="P256" i="3"/>
  <c r="P255" i="3"/>
  <c r="P254" i="3"/>
  <c r="P252" i="3"/>
  <c r="N25" i="5" a="1"/>
  <c r="N25" i="5" s="1"/>
  <c r="P251" i="3"/>
  <c r="Q150" i="3"/>
  <c r="Q147" i="3"/>
  <c r="P250" i="3"/>
  <c r="G138" i="5" a="1"/>
  <c r="G138" i="5" s="1"/>
  <c r="F138" i="5" a="1"/>
  <c r="F138" i="5" s="1"/>
  <c r="H87" i="5" a="1"/>
  <c r="H87" i="5" s="1"/>
  <c r="C161" i="4"/>
  <c r="N113" i="5" a="1"/>
  <c r="N113" i="5" s="1"/>
  <c r="F84" i="5" a="1"/>
  <c r="F84" i="5" s="1"/>
  <c r="M87" i="5" a="1"/>
  <c r="M87" i="5" s="1"/>
  <c r="Q32" i="3"/>
  <c r="Q16" i="3"/>
  <c r="Q55" i="3"/>
  <c r="K87" i="5" a="1"/>
  <c r="K87" i="5" s="1"/>
  <c r="J87" i="5" a="1"/>
  <c r="J87" i="5" s="1"/>
  <c r="N28" i="5" a="1"/>
  <c r="N28" i="5" s="1"/>
  <c r="L140" i="5" a="1"/>
  <c r="L140" i="5" s="1"/>
  <c r="F17" i="5" a="1"/>
  <c r="F17" i="5" s="1"/>
  <c r="O33" i="5" a="1"/>
  <c r="O33" i="5" s="1"/>
  <c r="O84" i="5" a="1"/>
  <c r="O84" i="5" s="1"/>
  <c r="G369" i="4"/>
  <c r="F20" i="5" a="1"/>
  <c r="F20" i="5" s="1"/>
  <c r="H27" i="5" a="1"/>
  <c r="H27" i="5" s="1"/>
  <c r="K84" i="5" a="1"/>
  <c r="K84" i="5" s="1"/>
  <c r="P138" i="5" a="1"/>
  <c r="P138" i="5" s="1"/>
  <c r="Q144" i="3"/>
  <c r="G334" i="4"/>
  <c r="G368" i="4"/>
  <c r="G367" i="4"/>
  <c r="G366" i="4"/>
  <c r="G365" i="4"/>
  <c r="G364" i="4"/>
  <c r="G363" i="4"/>
  <c r="G362" i="4"/>
  <c r="G361" i="4"/>
  <c r="G283" i="4"/>
  <c r="G282" i="4"/>
  <c r="G281" i="4"/>
  <c r="G280" i="4"/>
  <c r="G253" i="4"/>
  <c r="G228" i="4"/>
  <c r="G227" i="4"/>
  <c r="Q38" i="3"/>
  <c r="Q84" i="3"/>
  <c r="Q81" i="3"/>
  <c r="Q76" i="3"/>
  <c r="Q73" i="3"/>
  <c r="P68" i="3"/>
  <c r="Q109" i="3"/>
  <c r="Q101" i="3"/>
  <c r="Q95" i="3"/>
  <c r="Q140" i="3"/>
  <c r="Q135" i="3"/>
  <c r="Q132" i="3"/>
  <c r="P127" i="3"/>
  <c r="F26" i="5" a="1"/>
  <c r="F26" i="5" s="1"/>
  <c r="G378" i="4"/>
  <c r="F27" i="5" a="1"/>
  <c r="F27" i="5" s="1"/>
  <c r="P21" i="5" a="1"/>
  <c r="P21" i="5" s="1"/>
  <c r="F21" i="5" a="1"/>
  <c r="F21" i="5" s="1"/>
  <c r="H21" i="5" a="1"/>
  <c r="H21" i="5" s="1"/>
  <c r="C66" i="4"/>
  <c r="C105" i="4"/>
  <c r="H26" i="4"/>
  <c r="H17" i="4"/>
  <c r="H152" i="4"/>
  <c r="AW283" i="3"/>
  <c r="Y283" i="3"/>
  <c r="Q68" i="3"/>
  <c r="P28" i="3"/>
  <c r="P23" i="3"/>
  <c r="C31" i="4"/>
  <c r="C73" i="4"/>
  <c r="C126" i="4"/>
  <c r="H24" i="4"/>
  <c r="H10" i="4"/>
  <c r="H50" i="4"/>
  <c r="H95" i="4"/>
  <c r="H105" i="4"/>
  <c r="B140" i="4"/>
  <c r="B358" i="4" s="1"/>
  <c r="B126" i="4"/>
  <c r="B344" i="4" s="1"/>
  <c r="B26" i="4"/>
  <c r="B244" i="4" s="1"/>
  <c r="G274" i="4"/>
  <c r="H262" i="4"/>
  <c r="BR283" i="3"/>
  <c r="V283" i="3"/>
  <c r="P20" i="3"/>
  <c r="P74" i="3"/>
  <c r="P69" i="3"/>
  <c r="P128" i="3"/>
  <c r="P123" i="3"/>
  <c r="P117" i="3"/>
  <c r="P167" i="3"/>
  <c r="P159" i="3"/>
  <c r="N15" i="5" a="1"/>
  <c r="N15" i="5" s="1"/>
  <c r="AQ283" i="3"/>
  <c r="AA283" i="3"/>
  <c r="Q19" i="3"/>
  <c r="P135" i="3"/>
  <c r="C111" i="4"/>
  <c r="C119" i="4"/>
  <c r="C157" i="4"/>
  <c r="H31" i="4"/>
  <c r="H42" i="4"/>
  <c r="H64" i="4"/>
  <c r="C117" i="4"/>
  <c r="C145" i="4"/>
  <c r="H157" i="4"/>
  <c r="B111" i="4"/>
  <c r="B329" i="4" s="1"/>
  <c r="L27" i="5" a="1"/>
  <c r="L27" i="5" s="1"/>
  <c r="M15" i="5" a="1"/>
  <c r="M15" i="5" s="1"/>
  <c r="Q166" i="3"/>
  <c r="P22" i="3"/>
  <c r="C131" i="4"/>
  <c r="H12" i="4"/>
  <c r="H58" i="4"/>
  <c r="H73" i="4"/>
  <c r="H119" i="4"/>
  <c r="H138" i="4"/>
  <c r="G351" i="4"/>
  <c r="H347" i="4"/>
  <c r="L18" i="5" a="1"/>
  <c r="L18" i="5" s="1"/>
  <c r="P16" i="3"/>
  <c r="P119" i="3"/>
  <c r="P163" i="3"/>
  <c r="P155" i="3"/>
  <c r="P147" i="3"/>
  <c r="Q52" i="3"/>
  <c r="C17" i="4"/>
  <c r="C140" i="4"/>
  <c r="C152" i="4"/>
  <c r="H19" i="4"/>
  <c r="C12" i="4"/>
  <c r="H66" i="4"/>
  <c r="H112" i="4"/>
  <c r="H167" i="4"/>
  <c r="P21" i="3"/>
  <c r="P72" i="3"/>
  <c r="P137" i="3"/>
  <c r="P129" i="3"/>
  <c r="C19" i="4"/>
  <c r="H80" i="4"/>
  <c r="C24" i="4"/>
  <c r="C95" i="4"/>
  <c r="C167" i="4"/>
  <c r="H103" i="4"/>
  <c r="H131" i="4"/>
  <c r="G258" i="4"/>
  <c r="H355" i="4"/>
  <c r="P80" i="3"/>
  <c r="F179" i="3"/>
  <c r="M179" i="3" s="1"/>
  <c r="P43" i="18"/>
  <c r="N15" i="18"/>
  <c r="O15" i="18"/>
  <c r="G47" i="18"/>
  <c r="G63" i="18" s="1"/>
  <c r="G233" i="4"/>
  <c r="G265" i="4"/>
  <c r="H301" i="4"/>
  <c r="G335" i="4"/>
  <c r="I33" i="5" a="1"/>
  <c r="I33" i="5" s="1"/>
  <c r="M30" i="5" a="1"/>
  <c r="M30" i="5" s="1"/>
  <c r="J27" i="5" a="1"/>
  <c r="J27" i="5" s="1"/>
  <c r="N84" i="5" a="1"/>
  <c r="N84" i="5" s="1"/>
  <c r="P78" i="3"/>
  <c r="P125" i="3"/>
  <c r="H295" i="4"/>
  <c r="H287" i="4"/>
  <c r="H358" i="4"/>
  <c r="H356" i="4"/>
  <c r="H350" i="4"/>
  <c r="G336" i="4"/>
  <c r="G370" i="4"/>
  <c r="P33" i="5" a="1"/>
  <c r="P33" i="5" s="1"/>
  <c r="G33" i="5" a="1"/>
  <c r="G33" i="5" s="1"/>
  <c r="K30" i="5" a="1"/>
  <c r="K30" i="5" s="1"/>
  <c r="I27" i="5" a="1"/>
  <c r="I27" i="5" s="1"/>
  <c r="L21" i="5" a="1"/>
  <c r="L21" i="5" s="1"/>
  <c r="L84" i="5" a="1"/>
  <c r="L84" i="5" s="1"/>
  <c r="Q283" i="3"/>
  <c r="P31" i="3"/>
  <c r="P26" i="3"/>
  <c r="P18" i="3"/>
  <c r="P151" i="3"/>
  <c r="P143" i="3"/>
  <c r="H158" i="4"/>
  <c r="B162" i="4"/>
  <c r="G259" i="4"/>
  <c r="G289" i="4"/>
  <c r="G356" i="4"/>
  <c r="H351" i="4"/>
  <c r="P101" i="3"/>
  <c r="P95" i="3"/>
  <c r="P130" i="3"/>
  <c r="H359" i="4"/>
  <c r="G353" i="4"/>
  <c r="G349" i="4"/>
  <c r="H368" i="4"/>
  <c r="N33" i="5" a="1"/>
  <c r="N33" i="5" s="1"/>
  <c r="J84" i="5" a="1"/>
  <c r="J84" i="5" s="1"/>
  <c r="BY283" i="3"/>
  <c r="BQ283" i="3"/>
  <c r="BI283" i="3"/>
  <c r="BA283" i="3"/>
  <c r="AV283" i="3"/>
  <c r="AN283" i="3"/>
  <c r="AF283" i="3"/>
  <c r="Q25" i="3"/>
  <c r="P15" i="3"/>
  <c r="P122" i="3"/>
  <c r="H162" i="4"/>
  <c r="G333" i="4"/>
  <c r="G297" i="4"/>
  <c r="H364" i="4"/>
  <c r="M33" i="5" a="1"/>
  <c r="M33" i="5" s="1"/>
  <c r="M26" i="5" a="1"/>
  <c r="M26" i="5" s="1"/>
  <c r="N20" i="5" a="1"/>
  <c r="N20" i="5" s="1"/>
  <c r="N16" i="5" a="1"/>
  <c r="N16" i="5" s="1"/>
  <c r="P12" i="5" a="1"/>
  <c r="P12" i="5" s="1"/>
  <c r="I141" i="5" a="1"/>
  <c r="I141" i="5" s="1"/>
  <c r="L87" i="5" a="1"/>
  <c r="L87" i="5" s="1"/>
  <c r="I84" i="5" a="1"/>
  <c r="I84" i="5" s="1"/>
  <c r="CQ283" i="3"/>
  <c r="P30" i="3"/>
  <c r="Q27" i="3"/>
  <c r="Q17" i="3"/>
  <c r="P77" i="3"/>
  <c r="P158" i="3"/>
  <c r="P150" i="3"/>
  <c r="H270" i="4"/>
  <c r="H263" i="4"/>
  <c r="G261" i="4"/>
  <c r="H260" i="4"/>
  <c r="H300" i="4"/>
  <c r="H339" i="4"/>
  <c r="H384" i="4"/>
  <c r="L33" i="5" a="1"/>
  <c r="L33" i="5" s="1"/>
  <c r="P27" i="5" a="1"/>
  <c r="P27" i="5" s="1"/>
  <c r="N12" i="5" a="1"/>
  <c r="N12" i="5" s="1"/>
  <c r="H84" i="5" a="1"/>
  <c r="H84" i="5" s="1"/>
  <c r="H165" i="4"/>
  <c r="G355" i="4"/>
  <c r="G341" i="4"/>
  <c r="H376" i="4"/>
  <c r="H283" i="4"/>
  <c r="K33" i="5" a="1"/>
  <c r="K33" i="5" s="1"/>
  <c r="N27" i="5" a="1"/>
  <c r="N27" i="5" s="1"/>
  <c r="N19" i="5" a="1"/>
  <c r="N19" i="5" s="1"/>
  <c r="P84" i="5" a="1"/>
  <c r="P84" i="5" s="1"/>
  <c r="G84" i="5" a="1"/>
  <c r="G84" i="5" s="1"/>
  <c r="CS283" i="3"/>
  <c r="R283" i="3"/>
  <c r="P32" i="3"/>
  <c r="Q24" i="3"/>
  <c r="P14" i="3"/>
  <c r="P84" i="3"/>
  <c r="P113" i="3"/>
  <c r="Q93" i="3"/>
  <c r="P139" i="3"/>
  <c r="P131" i="3"/>
  <c r="P121" i="3"/>
  <c r="H305" i="4"/>
  <c r="H255" i="4"/>
  <c r="G358" i="4"/>
  <c r="H349" i="4"/>
  <c r="J33" i="5" a="1"/>
  <c r="J33" i="5" s="1"/>
  <c r="O30" i="5" a="1"/>
  <c r="O30" i="5" s="1"/>
  <c r="BE283" i="3"/>
  <c r="AB283" i="3"/>
  <c r="Q13" i="3"/>
  <c r="P8" i="3"/>
  <c r="P76" i="3"/>
  <c r="Q107" i="3"/>
  <c r="Q99" i="3"/>
  <c r="P133" i="3"/>
  <c r="F146" i="5" a="1"/>
  <c r="F146" i="5" s="1"/>
  <c r="I146" i="5" a="1"/>
  <c r="I146" i="5" s="1"/>
  <c r="K146" i="5" a="1"/>
  <c r="K146" i="5" s="1"/>
  <c r="L146" i="5" a="1"/>
  <c r="L146" i="5" s="1"/>
  <c r="M146" i="5" a="1"/>
  <c r="M146" i="5" s="1"/>
  <c r="J146" i="5" a="1"/>
  <c r="J146" i="5" s="1"/>
  <c r="N146" i="5" a="1"/>
  <c r="N146" i="5" s="1"/>
  <c r="G146" i="5" a="1"/>
  <c r="G146" i="5" s="1"/>
  <c r="O146" i="5" a="1"/>
  <c r="O146" i="5" s="1"/>
  <c r="H146" i="5" a="1"/>
  <c r="H146" i="5" s="1"/>
  <c r="P146" i="5" a="1"/>
  <c r="P146" i="5" s="1"/>
  <c r="G112" i="5" a="1"/>
  <c r="G112" i="5" s="1"/>
  <c r="N112" i="5" a="1"/>
  <c r="N112" i="5" s="1"/>
  <c r="P112" i="5" a="1"/>
  <c r="P112" i="5" s="1"/>
  <c r="F112" i="5" a="1"/>
  <c r="F112" i="5" s="1"/>
  <c r="K29" i="5" a="1"/>
  <c r="K29" i="5" s="1"/>
  <c r="L29" i="5" a="1"/>
  <c r="L29" i="5" s="1"/>
  <c r="N29" i="5" a="1"/>
  <c r="N29" i="5" s="1"/>
  <c r="O29" i="5" a="1"/>
  <c r="O29" i="5" s="1"/>
  <c r="P29" i="5" a="1"/>
  <c r="P29" i="5" s="1"/>
  <c r="G29" i="5" a="1"/>
  <c r="G29" i="5" s="1"/>
  <c r="H29" i="5" a="1"/>
  <c r="H29" i="5" s="1"/>
  <c r="I29" i="5" a="1"/>
  <c r="I29" i="5" s="1"/>
  <c r="J29" i="5" a="1"/>
  <c r="J29" i="5" s="1"/>
  <c r="M29" i="5" a="1"/>
  <c r="M29" i="5" s="1"/>
  <c r="F29" i="5" a="1"/>
  <c r="F29" i="5" s="1"/>
  <c r="M13" i="5" a="1"/>
  <c r="M13" i="5" s="1"/>
  <c r="H13" i="5" a="1"/>
  <c r="H13" i="5" s="1"/>
  <c r="I13" i="5" a="1"/>
  <c r="I13" i="5" s="1"/>
  <c r="J13" i="5" a="1"/>
  <c r="J13" i="5" s="1"/>
  <c r="K13" i="5" a="1"/>
  <c r="K13" i="5" s="1"/>
  <c r="F13" i="5" a="1"/>
  <c r="F13" i="5" s="1"/>
  <c r="L13" i="5" a="1"/>
  <c r="L13" i="5" s="1"/>
  <c r="N13" i="5" a="1"/>
  <c r="N13" i="5" s="1"/>
  <c r="P13" i="5" a="1"/>
  <c r="P13" i="5" s="1"/>
  <c r="H267" i="4"/>
  <c r="G267" i="4"/>
  <c r="H259" i="4"/>
  <c r="G254" i="4"/>
  <c r="G304" i="4"/>
  <c r="H304" i="4"/>
  <c r="H297" i="4"/>
  <c r="G285" i="4"/>
  <c r="H346" i="4"/>
  <c r="G344" i="4"/>
  <c r="H344" i="4"/>
  <c r="H342" i="4"/>
  <c r="G342" i="4"/>
  <c r="H385" i="4"/>
  <c r="H370" i="4"/>
  <c r="H22" i="5" a="1"/>
  <c r="H22" i="5" s="1"/>
  <c r="L22" i="5" a="1"/>
  <c r="L22" i="5" s="1"/>
  <c r="M22" i="5" a="1"/>
  <c r="M22" i="5" s="1"/>
  <c r="I20" i="5" a="1"/>
  <c r="I20" i="5" s="1"/>
  <c r="I18" i="5" a="1"/>
  <c r="I18" i="5" s="1"/>
  <c r="H17" i="5" a="1"/>
  <c r="H17" i="5" s="1"/>
  <c r="M17" i="5" a="1"/>
  <c r="M17" i="5" s="1"/>
  <c r="N17" i="5" a="1"/>
  <c r="N17" i="5" s="1"/>
  <c r="J12" i="5" a="1"/>
  <c r="J12" i="5" s="1"/>
  <c r="K12" i="5" a="1"/>
  <c r="K12" i="5" s="1"/>
  <c r="N138" i="5" a="1"/>
  <c r="N138" i="5" s="1"/>
  <c r="C159" i="4"/>
  <c r="G270" i="4"/>
  <c r="H268" i="4"/>
  <c r="G268" i="4"/>
  <c r="H265" i="4"/>
  <c r="G260" i="4"/>
  <c r="G301" i="4"/>
  <c r="G299" i="4"/>
  <c r="H299" i="4"/>
  <c r="G295" i="4"/>
  <c r="G293" i="4"/>
  <c r="H291" i="4"/>
  <c r="H284" i="4"/>
  <c r="H340" i="4"/>
  <c r="G339" i="4"/>
  <c r="G383" i="4"/>
  <c r="G381" i="4"/>
  <c r="G379" i="4"/>
  <c r="F18" i="5" a="1"/>
  <c r="F18" i="5" s="1"/>
  <c r="F30" i="5" a="1"/>
  <c r="F30" i="5" s="1"/>
  <c r="H26" i="5" a="1"/>
  <c r="H26" i="5" s="1"/>
  <c r="N26" i="5" a="1"/>
  <c r="N26" i="5" s="1"/>
  <c r="P22" i="5" a="1"/>
  <c r="P22" i="5" s="1"/>
  <c r="H14" i="5" a="1"/>
  <c r="H14" i="5" s="1"/>
  <c r="I14" i="5" a="1"/>
  <c r="I14" i="5" s="1"/>
  <c r="M14" i="5" a="1"/>
  <c r="M14" i="5" s="1"/>
  <c r="O12" i="5" a="1"/>
  <c r="O12" i="5" s="1"/>
  <c r="K138" i="5" a="1"/>
  <c r="K138" i="5" s="1"/>
  <c r="C158" i="4"/>
  <c r="H133" i="4"/>
  <c r="G305" i="4"/>
  <c r="G252" i="4"/>
  <c r="G257" i="4"/>
  <c r="H254" i="4"/>
  <c r="G340" i="4"/>
  <c r="H377" i="4"/>
  <c r="H20" i="5" a="1"/>
  <c r="H20" i="5" s="1"/>
  <c r="K20" i="5" a="1"/>
  <c r="K20" i="5" s="1"/>
  <c r="L20" i="5" a="1"/>
  <c r="L20" i="5" s="1"/>
  <c r="H18" i="5" a="1"/>
  <c r="H18" i="5" s="1"/>
  <c r="M18" i="5" a="1"/>
  <c r="M18" i="5" s="1"/>
  <c r="N18" i="5" a="1"/>
  <c r="N18" i="5" s="1"/>
  <c r="J138" i="5" a="1"/>
  <c r="J138" i="5" s="1"/>
  <c r="C166" i="4"/>
  <c r="B166" i="4"/>
  <c r="H333" i="4"/>
  <c r="G262" i="4"/>
  <c r="H289" i="4"/>
  <c r="H288" i="4"/>
  <c r="H338" i="4"/>
  <c r="G375" i="4"/>
  <c r="G373" i="4"/>
  <c r="H335" i="4"/>
  <c r="H30" i="5" a="1"/>
  <c r="H30" i="5" s="1"/>
  <c r="G30" i="5" a="1"/>
  <c r="G30" i="5" s="1"/>
  <c r="I30" i="5" a="1"/>
  <c r="I30" i="5" s="1"/>
  <c r="N22" i="5" a="1"/>
  <c r="N22" i="5" s="1"/>
  <c r="O17" i="5" a="1"/>
  <c r="O17" i="5" s="1"/>
  <c r="M12" i="5" a="1"/>
  <c r="M12" i="5" s="1"/>
  <c r="I138" i="5" a="1"/>
  <c r="I138" i="5" s="1"/>
  <c r="R6" i="3"/>
  <c r="K6" i="4" s="1"/>
  <c r="J6" i="4"/>
  <c r="G306" i="4"/>
  <c r="G247" i="4"/>
  <c r="G239" i="4"/>
  <c r="H271" i="4"/>
  <c r="G271" i="4"/>
  <c r="G266" i="4"/>
  <c r="H266" i="4"/>
  <c r="H261" i="4"/>
  <c r="H303" i="4"/>
  <c r="G303" i="4"/>
  <c r="G302" i="4"/>
  <c r="H302" i="4"/>
  <c r="G296" i="4"/>
  <c r="G287" i="4"/>
  <c r="H353" i="4"/>
  <c r="G347" i="4"/>
  <c r="G345" i="4"/>
  <c r="H345" i="4"/>
  <c r="H343" i="4"/>
  <c r="G343" i="4"/>
  <c r="H336" i="4"/>
  <c r="G372" i="4"/>
  <c r="H253" i="4"/>
  <c r="N60" i="5" a="1"/>
  <c r="N60" i="5" s="1"/>
  <c r="K22" i="5" a="1"/>
  <c r="K22" i="5" s="1"/>
  <c r="G21" i="5" a="1"/>
  <c r="G21" i="5" s="1"/>
  <c r="M21" i="5" a="1"/>
  <c r="M21" i="5" s="1"/>
  <c r="N21" i="5" a="1"/>
  <c r="N21" i="5" s="1"/>
  <c r="L17" i="5" a="1"/>
  <c r="L17" i="5" s="1"/>
  <c r="L12" i="5" a="1"/>
  <c r="L12" i="5" s="1"/>
  <c r="H138" i="5" a="1"/>
  <c r="H138" i="5" s="1"/>
  <c r="C164" i="4"/>
  <c r="B49" i="4"/>
  <c r="B267" i="4" s="1"/>
  <c r="H231" i="4"/>
  <c r="G269" i="4"/>
  <c r="H269" i="4"/>
  <c r="G264" i="4"/>
  <c r="H264" i="4"/>
  <c r="G255" i="4"/>
  <c r="G300" i="4"/>
  <c r="G298" i="4"/>
  <c r="H294" i="4"/>
  <c r="G292" i="4"/>
  <c r="H290" i="4"/>
  <c r="G354" i="4"/>
  <c r="H354" i="4"/>
  <c r="G350" i="4"/>
  <c r="H341" i="4"/>
  <c r="G384" i="4"/>
  <c r="G382" i="4"/>
  <c r="H380" i="4"/>
  <c r="I60" i="5" a="1"/>
  <c r="I60" i="5" s="1"/>
  <c r="J22" i="5" a="1"/>
  <c r="J22" i="5" s="1"/>
  <c r="O20" i="5" a="1"/>
  <c r="O20" i="5" s="1"/>
  <c r="O18" i="5" a="1"/>
  <c r="O18" i="5" s="1"/>
  <c r="K17" i="5" a="1"/>
  <c r="K17" i="5" s="1"/>
  <c r="I12" i="5" a="1"/>
  <c r="I12" i="5" s="1"/>
  <c r="M141" i="5" a="1"/>
  <c r="M141" i="5" s="1"/>
  <c r="C115" i="4"/>
  <c r="G249" i="4"/>
  <c r="H247" i="4"/>
  <c r="H245" i="4"/>
  <c r="G241" i="4"/>
  <c r="H239" i="4"/>
  <c r="H272" i="4"/>
  <c r="G263" i="4"/>
  <c r="H258" i="4"/>
  <c r="G290" i="4"/>
  <c r="G357" i="4"/>
  <c r="G352" i="4"/>
  <c r="H352" i="4"/>
  <c r="H378" i="4"/>
  <c r="L138" i="5" a="1"/>
  <c r="L138" i="5" s="1"/>
  <c r="M138" i="5" a="1"/>
  <c r="M138" i="5" s="1"/>
  <c r="H159" i="4"/>
  <c r="H360" i="4"/>
  <c r="G288" i="4"/>
  <c r="H286" i="4"/>
  <c r="G284" i="4"/>
  <c r="G348" i="4"/>
  <c r="H348" i="4"/>
  <c r="G337" i="4"/>
  <c r="G376" i="4"/>
  <c r="G374" i="4"/>
  <c r="H372" i="4"/>
  <c r="G371" i="4"/>
  <c r="F60" i="5" a="1"/>
  <c r="F60" i="5" s="1"/>
  <c r="N30" i="5" a="1"/>
  <c r="N30" i="5" s="1"/>
  <c r="G22" i="5" a="1"/>
  <c r="G22" i="5" s="1"/>
  <c r="M20" i="5" a="1"/>
  <c r="M20" i="5" s="1"/>
  <c r="K18" i="5" a="1"/>
  <c r="K18" i="5" s="1"/>
  <c r="G17" i="5" a="1"/>
  <c r="G17" i="5" s="1"/>
  <c r="G15" i="5" a="1"/>
  <c r="G15" i="5" s="1"/>
  <c r="P15" i="5" a="1"/>
  <c r="P15" i="5" s="1"/>
  <c r="G12" i="5" a="1"/>
  <c r="G12" i="5" s="1"/>
  <c r="O138" i="5" a="1"/>
  <c r="O138" i="5" s="1"/>
  <c r="Q9" i="3"/>
  <c r="J22" i="8" s="1"/>
  <c r="G20" i="18"/>
  <c r="G28" i="18" s="1"/>
  <c r="R4" i="3"/>
  <c r="CU283" i="3"/>
  <c r="CR283" i="3"/>
  <c r="CK283" i="3"/>
  <c r="CC283" i="3"/>
  <c r="BF283" i="3"/>
  <c r="AX283" i="3"/>
  <c r="AS283" i="3"/>
  <c r="AK283" i="3"/>
  <c r="P25" i="3"/>
  <c r="P49" i="3"/>
  <c r="P41" i="3"/>
  <c r="P79" i="3"/>
  <c r="Q102" i="3"/>
  <c r="P132" i="3"/>
  <c r="P116" i="3"/>
  <c r="P160" i="3"/>
  <c r="P152" i="3"/>
  <c r="P144" i="3"/>
  <c r="CP283" i="3"/>
  <c r="BK283" i="3"/>
  <c r="AP283" i="3"/>
  <c r="Q30" i="3"/>
  <c r="Q31" i="3"/>
  <c r="P27" i="3"/>
  <c r="P24" i="3"/>
  <c r="Q15" i="3"/>
  <c r="P81" i="3"/>
  <c r="P134" i="3"/>
  <c r="P118" i="3"/>
  <c r="P165" i="3"/>
  <c r="P157" i="3"/>
  <c r="P149" i="3"/>
  <c r="EC283" i="3"/>
  <c r="DU283" i="3"/>
  <c r="DM283" i="3"/>
  <c r="DE283" i="3"/>
  <c r="CW283" i="3"/>
  <c r="BU283" i="3"/>
  <c r="BM283" i="3"/>
  <c r="AU283" i="3"/>
  <c r="U283" i="3"/>
  <c r="P283" i="3"/>
  <c r="P29" i="3"/>
  <c r="P13" i="3"/>
  <c r="P10" i="3"/>
  <c r="P136" i="3"/>
  <c r="P120" i="3"/>
  <c r="P162" i="3"/>
  <c r="P154" i="3"/>
  <c r="P146" i="3"/>
  <c r="BL283" i="3"/>
  <c r="EE283" i="3"/>
  <c r="DW283" i="3"/>
  <c r="DO283" i="3"/>
  <c r="DG283" i="3"/>
  <c r="CY283" i="3"/>
  <c r="CO283" i="3"/>
  <c r="CG283" i="3"/>
  <c r="CB283" i="3"/>
  <c r="BW283" i="3"/>
  <c r="BJ283" i="3"/>
  <c r="AG283" i="3"/>
  <c r="W283" i="3"/>
  <c r="Q21" i="3"/>
  <c r="P17" i="3"/>
  <c r="P71" i="3"/>
  <c r="P140" i="3"/>
  <c r="P124" i="3"/>
  <c r="P164" i="3"/>
  <c r="P156" i="3"/>
  <c r="P148" i="3"/>
  <c r="P87" i="5" a="1"/>
  <c r="P87" i="5" s="1"/>
  <c r="EB283" i="3"/>
  <c r="DT283" i="3"/>
  <c r="DL283" i="3"/>
  <c r="DD283" i="3"/>
  <c r="CV283" i="3"/>
  <c r="CL283" i="3"/>
  <c r="CD283" i="3"/>
  <c r="AL283" i="3"/>
  <c r="T283" i="3"/>
  <c r="Q23" i="3"/>
  <c r="P19" i="3"/>
  <c r="Q53" i="3"/>
  <c r="Q36" i="3"/>
  <c r="P73" i="3"/>
  <c r="P126" i="3"/>
  <c r="P161" i="3"/>
  <c r="P153" i="3"/>
  <c r="P145" i="3"/>
  <c r="Q5" i="3"/>
  <c r="Q235" i="3" s="1"/>
  <c r="C153" i="4"/>
  <c r="C142" i="4"/>
  <c r="G278" i="4"/>
  <c r="H47" i="4"/>
  <c r="B47" i="4"/>
  <c r="B265" i="4" s="1"/>
  <c r="G250" i="4"/>
  <c r="G246" i="4"/>
  <c r="H246" i="4"/>
  <c r="H243" i="4"/>
  <c r="H242" i="4"/>
  <c r="G240" i="4"/>
  <c r="G238" i="4"/>
  <c r="H238" i="4"/>
  <c r="G231" i="4"/>
  <c r="G229" i="4"/>
  <c r="H229" i="4"/>
  <c r="C160" i="4"/>
  <c r="H125" i="4"/>
  <c r="H143" i="4"/>
  <c r="G279" i="4"/>
  <c r="H279" i="4"/>
  <c r="H252" i="4"/>
  <c r="H249" i="4"/>
  <c r="G236" i="4"/>
  <c r="H236" i="4"/>
  <c r="G276" i="4"/>
  <c r="H276" i="4"/>
  <c r="C125" i="4"/>
  <c r="H65" i="4"/>
  <c r="C143" i="4"/>
  <c r="B156" i="4"/>
  <c r="B374" i="4" s="1"/>
  <c r="B153" i="4"/>
  <c r="B371" i="4" s="1"/>
  <c r="B128" i="4"/>
  <c r="B346" i="4" s="1"/>
  <c r="B125" i="4"/>
  <c r="B343" i="4" s="1"/>
  <c r="H241" i="4"/>
  <c r="H234" i="4"/>
  <c r="G234" i="4"/>
  <c r="H240" i="4"/>
  <c r="G232" i="4"/>
  <c r="H232" i="4"/>
  <c r="H274" i="4"/>
  <c r="C100" i="4"/>
  <c r="H25" i="4"/>
  <c r="H128" i="4"/>
  <c r="H161" i="4"/>
  <c r="C7" i="4"/>
  <c r="G359" i="4"/>
  <c r="G251" i="4"/>
  <c r="H251" i="4"/>
  <c r="G248" i="4"/>
  <c r="G244" i="4"/>
  <c r="H244" i="4"/>
  <c r="G237" i="4"/>
  <c r="H237" i="4"/>
  <c r="G230" i="4"/>
  <c r="H230" i="4"/>
  <c r="G272" i="4"/>
  <c r="C25" i="4"/>
  <c r="C51" i="4"/>
  <c r="C156" i="4"/>
  <c r="C61" i="4"/>
  <c r="G360" i="4"/>
  <c r="H306" i="4"/>
  <c r="G243" i="4"/>
  <c r="G235" i="4"/>
  <c r="H235" i="4"/>
  <c r="G277" i="4"/>
  <c r="H277" i="4"/>
  <c r="H51" i="4"/>
  <c r="C88" i="4"/>
  <c r="H250" i="4"/>
  <c r="H275" i="4"/>
  <c r="G275" i="4"/>
  <c r="H164" i="4"/>
  <c r="H278" i="4"/>
  <c r="G245" i="4"/>
  <c r="H233" i="4"/>
  <c r="G273" i="4"/>
  <c r="H273" i="4"/>
  <c r="G291" i="4"/>
  <c r="H357" i="4"/>
  <c r="G385" i="4"/>
  <c r="H383" i="4"/>
  <c r="G377" i="4"/>
  <c r="H375" i="4"/>
  <c r="H365" i="4"/>
  <c r="I23" i="5" a="1"/>
  <c r="I23" i="5" s="1"/>
  <c r="K23" i="5" a="1"/>
  <c r="K23" i="5" s="1"/>
  <c r="L23" i="5" a="1"/>
  <c r="L23" i="5" s="1"/>
  <c r="M23" i="5" a="1"/>
  <c r="M23" i="5" s="1"/>
  <c r="G23" i="5" a="1"/>
  <c r="G23" i="5" s="1"/>
  <c r="O23" i="5" a="1"/>
  <c r="O23" i="5" s="1"/>
  <c r="H23" i="5" a="1"/>
  <c r="H23" i="5" s="1"/>
  <c r="P23" i="5" a="1"/>
  <c r="P23" i="5" s="1"/>
  <c r="F23" i="5" a="1"/>
  <c r="F23" i="5" s="1"/>
  <c r="I139" i="5" a="1"/>
  <c r="I139" i="5" s="1"/>
  <c r="F139" i="5" a="1"/>
  <c r="F139" i="5" s="1"/>
  <c r="K139" i="5" a="1"/>
  <c r="K139" i="5" s="1"/>
  <c r="L139" i="5" a="1"/>
  <c r="L139" i="5" s="1"/>
  <c r="M139" i="5" a="1"/>
  <c r="M139" i="5" s="1"/>
  <c r="G139" i="5" a="1"/>
  <c r="G139" i="5" s="1"/>
  <c r="O139" i="5" a="1"/>
  <c r="O139" i="5" s="1"/>
  <c r="H139" i="5" a="1"/>
  <c r="H139" i="5" s="1"/>
  <c r="P139" i="5" a="1"/>
  <c r="P139" i="5" s="1"/>
  <c r="H248" i="4"/>
  <c r="G242" i="4"/>
  <c r="H257" i="4"/>
  <c r="G294" i="4"/>
  <c r="H292" i="4"/>
  <c r="G286" i="4"/>
  <c r="H319" i="4"/>
  <c r="G346" i="4"/>
  <c r="G338" i="4"/>
  <c r="G380" i="4"/>
  <c r="H281" i="4"/>
  <c r="H228" i="4"/>
  <c r="H381" i="4"/>
  <c r="H373" i="4"/>
  <c r="M165" i="5" a="1"/>
  <c r="M165" i="5" s="1"/>
  <c r="G165" i="5" a="1"/>
  <c r="G165" i="5" s="1"/>
  <c r="O165" i="5" a="1"/>
  <c r="O165" i="5" s="1"/>
  <c r="I165" i="5" a="1"/>
  <c r="I165" i="5" s="1"/>
  <c r="K165" i="5" a="1"/>
  <c r="K165" i="5" s="1"/>
  <c r="L165" i="5" a="1"/>
  <c r="L165" i="5" s="1"/>
  <c r="K140" i="5" a="1"/>
  <c r="K140" i="5" s="1"/>
  <c r="M140" i="5" a="1"/>
  <c r="M140" i="5" s="1"/>
  <c r="N140" i="5" a="1"/>
  <c r="N140" i="5" s="1"/>
  <c r="G140" i="5" a="1"/>
  <c r="G140" i="5" s="1"/>
  <c r="O140" i="5" a="1"/>
  <c r="O140" i="5" s="1"/>
  <c r="I140" i="5" a="1"/>
  <c r="I140" i="5" s="1"/>
  <c r="J140" i="5" a="1"/>
  <c r="J140" i="5" s="1"/>
  <c r="F140" i="5" a="1"/>
  <c r="F140" i="5" s="1"/>
  <c r="G32" i="5" a="1"/>
  <c r="G32" i="5" s="1"/>
  <c r="O32" i="5" a="1"/>
  <c r="O32" i="5" s="1"/>
  <c r="I32" i="5" a="1"/>
  <c r="I32" i="5" s="1"/>
  <c r="J32" i="5" a="1"/>
  <c r="J32" i="5" s="1"/>
  <c r="K32" i="5" a="1"/>
  <c r="K32" i="5" s="1"/>
  <c r="M32" i="5" a="1"/>
  <c r="M32" i="5" s="1"/>
  <c r="F32" i="5" a="1"/>
  <c r="F32" i="5" s="1"/>
  <c r="N32" i="5" a="1"/>
  <c r="N32" i="5" s="1"/>
  <c r="K24" i="5" a="1"/>
  <c r="K24" i="5" s="1"/>
  <c r="M24" i="5" a="1"/>
  <c r="M24" i="5" s="1"/>
  <c r="N24" i="5" a="1"/>
  <c r="N24" i="5" s="1"/>
  <c r="G24" i="5" a="1"/>
  <c r="G24" i="5" s="1"/>
  <c r="O24" i="5" a="1"/>
  <c r="O24" i="5" s="1"/>
  <c r="I24" i="5" a="1"/>
  <c r="I24" i="5" s="1"/>
  <c r="F24" i="5" a="1"/>
  <c r="F24" i="5" s="1"/>
  <c r="J24" i="5" a="1"/>
  <c r="J24" i="5" s="1"/>
  <c r="H298" i="4"/>
  <c r="H327" i="4"/>
  <c r="H362" i="4"/>
  <c r="H282" i="4"/>
  <c r="I28" i="5" a="1"/>
  <c r="I28" i="5" s="1"/>
  <c r="K28" i="5" a="1"/>
  <c r="K28" i="5" s="1"/>
  <c r="F28" i="5" a="1"/>
  <c r="F28" i="5" s="1"/>
  <c r="L28" i="5" a="1"/>
  <c r="L28" i="5" s="1"/>
  <c r="M28" i="5" a="1"/>
  <c r="M28" i="5" s="1"/>
  <c r="G28" i="5" a="1"/>
  <c r="G28" i="5" s="1"/>
  <c r="O28" i="5" a="1"/>
  <c r="O28" i="5" s="1"/>
  <c r="H28" i="5" a="1"/>
  <c r="H28" i="5" s="1"/>
  <c r="P28" i="5" a="1"/>
  <c r="P28" i="5" s="1"/>
  <c r="H293" i="4"/>
  <c r="H285" i="4"/>
  <c r="G329" i="4"/>
  <c r="H337" i="4"/>
  <c r="H379" i="4"/>
  <c r="H371" i="4"/>
  <c r="H369" i="4"/>
  <c r="H280" i="4"/>
  <c r="N31" i="5" a="1"/>
  <c r="N31" i="5" s="1"/>
  <c r="I19" i="5" a="1"/>
  <c r="I19" i="5" s="1"/>
  <c r="K19" i="5" a="1"/>
  <c r="K19" i="5" s="1"/>
  <c r="L19" i="5" a="1"/>
  <c r="L19" i="5" s="1"/>
  <c r="F19" i="5" a="1"/>
  <c r="F19" i="5" s="1"/>
  <c r="M19" i="5" a="1"/>
  <c r="M19" i="5" s="1"/>
  <c r="G19" i="5" a="1"/>
  <c r="G19" i="5" s="1"/>
  <c r="O19" i="5" a="1"/>
  <c r="O19" i="5" s="1"/>
  <c r="H19" i="5" a="1"/>
  <c r="H19" i="5" s="1"/>
  <c r="P19" i="5" a="1"/>
  <c r="P19" i="5" s="1"/>
  <c r="I16" i="5" a="1"/>
  <c r="I16" i="5" s="1"/>
  <c r="K16" i="5" a="1"/>
  <c r="K16" i="5" s="1"/>
  <c r="L16" i="5" a="1"/>
  <c r="L16" i="5" s="1"/>
  <c r="M16" i="5" a="1"/>
  <c r="M16" i="5" s="1"/>
  <c r="G16" i="5" a="1"/>
  <c r="G16" i="5" s="1"/>
  <c r="O16" i="5" a="1"/>
  <c r="O16" i="5" s="1"/>
  <c r="F16" i="5" a="1"/>
  <c r="F16" i="5" s="1"/>
  <c r="H16" i="5" a="1"/>
  <c r="H16" i="5" s="1"/>
  <c r="P16" i="5" a="1"/>
  <c r="P16" i="5" s="1"/>
  <c r="G111" i="5" a="1"/>
  <c r="G111" i="5" s="1"/>
  <c r="N111" i="5" a="1"/>
  <c r="N111" i="5" s="1"/>
  <c r="G46" i="18"/>
  <c r="G62" i="18" s="1"/>
  <c r="G89" i="18"/>
  <c r="H296" i="4"/>
  <c r="G312" i="4"/>
  <c r="H382" i="4"/>
  <c r="H374" i="4"/>
  <c r="H366" i="4"/>
  <c r="H363" i="4"/>
  <c r="H227" i="4"/>
  <c r="H361" i="4"/>
  <c r="M31" i="5" a="1"/>
  <c r="M31" i="5" s="1"/>
  <c r="G31" i="5" a="1"/>
  <c r="G31" i="5" s="1"/>
  <c r="O31" i="5" a="1"/>
  <c r="O31" i="5" s="1"/>
  <c r="H31" i="5" a="1"/>
  <c r="H31" i="5" s="1"/>
  <c r="P31" i="5" a="1"/>
  <c r="P31" i="5" s="1"/>
  <c r="I31" i="5" a="1"/>
  <c r="I31" i="5" s="1"/>
  <c r="K31" i="5" a="1"/>
  <c r="K31" i="5" s="1"/>
  <c r="L31" i="5" a="1"/>
  <c r="L31" i="5" s="1"/>
  <c r="F31" i="5" a="1"/>
  <c r="F31" i="5" s="1"/>
  <c r="N23" i="5" a="1"/>
  <c r="N23" i="5" s="1"/>
  <c r="L114" i="5" a="1"/>
  <c r="L114" i="5" s="1"/>
  <c r="F114" i="5" a="1"/>
  <c r="F114" i="5" s="1"/>
  <c r="K114" i="5" a="1"/>
  <c r="K114" i="5" s="1"/>
  <c r="G321" i="4"/>
  <c r="H334" i="4"/>
  <c r="H367" i="4"/>
  <c r="J23" i="5" a="1"/>
  <c r="J23" i="5" s="1"/>
  <c r="J139" i="5" a="1"/>
  <c r="J139" i="5" s="1"/>
  <c r="O26" i="5" a="1"/>
  <c r="O26" i="5" s="1"/>
  <c r="G26" i="5" a="1"/>
  <c r="G26" i="5" s="1"/>
  <c r="O25" i="5" a="1"/>
  <c r="O25" i="5" s="1"/>
  <c r="G25" i="5" a="1"/>
  <c r="G25" i="5" s="1"/>
  <c r="O14" i="5" a="1"/>
  <c r="O14" i="5" s="1"/>
  <c r="G14" i="5" a="1"/>
  <c r="G14" i="5" s="1"/>
  <c r="O141" i="5" a="1"/>
  <c r="O141" i="5" s="1"/>
  <c r="G141" i="5" a="1"/>
  <c r="G141" i="5" s="1"/>
  <c r="J30" i="5" a="1"/>
  <c r="J30" i="5" s="1"/>
  <c r="O27" i="5" a="1"/>
  <c r="O27" i="5" s="1"/>
  <c r="G27" i="5" a="1"/>
  <c r="G27" i="5" s="1"/>
  <c r="L26" i="5" a="1"/>
  <c r="L26" i="5" s="1"/>
  <c r="L25" i="5" a="1"/>
  <c r="L25" i="5" s="1"/>
  <c r="K21" i="5" a="1"/>
  <c r="K21" i="5" s="1"/>
  <c r="J20" i="5" a="1"/>
  <c r="J20" i="5" s="1"/>
  <c r="J18" i="5" a="1"/>
  <c r="J18" i="5" s="1"/>
  <c r="J17" i="5" a="1"/>
  <c r="J17" i="5" s="1"/>
  <c r="K15" i="5" a="1"/>
  <c r="K15" i="5" s="1"/>
  <c r="L14" i="5" a="1"/>
  <c r="L14" i="5" s="1"/>
  <c r="O13" i="5" a="1"/>
  <c r="O13" i="5" s="1"/>
  <c r="G13" i="5" a="1"/>
  <c r="G13" i="5" s="1"/>
  <c r="L141" i="5" a="1"/>
  <c r="L141" i="5" s="1"/>
  <c r="H112" i="5" a="1"/>
  <c r="H112" i="5" s="1"/>
  <c r="I87" i="5" a="1"/>
  <c r="I87" i="5" s="1"/>
  <c r="M181" i="3"/>
  <c r="K26" i="5" a="1"/>
  <c r="K26" i="5" s="1"/>
  <c r="K25" i="5" a="1"/>
  <c r="K25" i="5" s="1"/>
  <c r="J21" i="5" a="1"/>
  <c r="J21" i="5" s="1"/>
  <c r="J15" i="5" a="1"/>
  <c r="J15" i="5" s="1"/>
  <c r="K14" i="5" a="1"/>
  <c r="K14" i="5" s="1"/>
  <c r="K141" i="5" a="1"/>
  <c r="K141" i="5" s="1"/>
  <c r="M180" i="3"/>
  <c r="P30" i="5" a="1"/>
  <c r="P30" i="5" s="1"/>
  <c r="M27" i="5" a="1"/>
  <c r="M27" i="5" s="1"/>
  <c r="J26" i="5" a="1"/>
  <c r="J26" i="5" s="1"/>
  <c r="J25" i="5" a="1"/>
  <c r="J25" i="5" s="1"/>
  <c r="I21" i="5" a="1"/>
  <c r="I21" i="5" s="1"/>
  <c r="P20" i="5" a="1"/>
  <c r="P20" i="5" s="1"/>
  <c r="P18" i="5" a="1"/>
  <c r="P18" i="5" s="1"/>
  <c r="P17" i="5" a="1"/>
  <c r="P17" i="5" s="1"/>
  <c r="I15" i="5" a="1"/>
  <c r="I15" i="5" s="1"/>
  <c r="J14" i="5" a="1"/>
  <c r="J14" i="5" s="1"/>
  <c r="J141" i="5" a="1"/>
  <c r="J141" i="5" s="1"/>
  <c r="O87" i="5" a="1"/>
  <c r="O87" i="5" s="1"/>
  <c r="P26" i="5" a="1"/>
  <c r="P26" i="5" s="1"/>
  <c r="P25" i="5" a="1"/>
  <c r="P25" i="5" s="1"/>
  <c r="O21" i="5" a="1"/>
  <c r="O21" i="5" s="1"/>
  <c r="O15" i="5" a="1"/>
  <c r="O15" i="5" s="1"/>
  <c r="P14" i="5" a="1"/>
  <c r="P14" i="5" s="1"/>
  <c r="P141" i="5" a="1"/>
  <c r="P141" i="5" s="1"/>
  <c r="DY283" i="3"/>
  <c r="DQ283" i="3"/>
  <c r="DI283" i="3"/>
  <c r="DA283" i="3"/>
  <c r="ED283" i="3"/>
  <c r="DV283" i="3"/>
  <c r="DN283" i="3"/>
  <c r="DF283" i="3"/>
  <c r="CX283" i="3"/>
  <c r="EA283" i="3"/>
  <c r="DS283" i="3"/>
  <c r="DK283" i="3"/>
  <c r="DC283" i="3"/>
  <c r="EF283" i="3"/>
  <c r="DX283" i="3"/>
  <c r="DP283" i="3"/>
  <c r="DH283" i="3"/>
  <c r="CZ283" i="3"/>
  <c r="DZ283" i="3"/>
  <c r="DR283" i="3"/>
  <c r="DJ283" i="3"/>
  <c r="DB283" i="3"/>
  <c r="CN283" i="3"/>
  <c r="CF283" i="3"/>
  <c r="CA283" i="3"/>
  <c r="BV283" i="3"/>
  <c r="BH283" i="3"/>
  <c r="AZ283" i="3"/>
  <c r="CT283" i="3"/>
  <c r="CH283" i="3"/>
  <c r="BX283" i="3"/>
  <c r="BS283" i="3"/>
  <c r="BN283" i="3"/>
  <c r="BB283" i="3"/>
  <c r="AM283" i="3"/>
  <c r="AH283" i="3"/>
  <c r="AC283" i="3"/>
  <c r="X283" i="3"/>
  <c r="CM283" i="3"/>
  <c r="CE283" i="3"/>
  <c r="BZ283" i="3"/>
  <c r="BG283" i="3"/>
  <c r="AY283" i="3"/>
  <c r="AR283" i="3"/>
  <c r="Z283" i="3"/>
  <c r="S283" i="3"/>
  <c r="CJ283" i="3"/>
  <c r="BP283" i="3"/>
  <c r="BD283" i="3"/>
  <c r="AT283" i="3"/>
  <c r="AO283" i="3"/>
  <c r="AJ283" i="3"/>
  <c r="AE283" i="3"/>
  <c r="CI283" i="3"/>
  <c r="BT283" i="3"/>
  <c r="BO283" i="3"/>
  <c r="BC283" i="3"/>
  <c r="AI283" i="3"/>
  <c r="AD283" i="3"/>
  <c r="Q83" i="3"/>
  <c r="P9" i="3"/>
  <c r="I22" i="8" s="1"/>
  <c r="P105" i="3"/>
  <c r="P39" i="3"/>
  <c r="P107" i="3"/>
  <c r="P99" i="3"/>
  <c r="P93" i="3"/>
  <c r="H20" i="18"/>
  <c r="H24" i="18" s="1"/>
  <c r="H107" i="4"/>
  <c r="J114" i="5" a="1"/>
  <c r="J114" i="5" s="1"/>
  <c r="O112" i="5" a="1"/>
  <c r="O112" i="5" s="1"/>
  <c r="M111" i="5" a="1"/>
  <c r="M111" i="5" s="1"/>
  <c r="P102" i="3"/>
  <c r="B102" i="4"/>
  <c r="B320" i="4" s="1"/>
  <c r="I114" i="5" a="1"/>
  <c r="I114" i="5" s="1"/>
  <c r="L111" i="5" a="1"/>
  <c r="L111" i="5" s="1"/>
  <c r="H92" i="4"/>
  <c r="H114" i="5" a="1"/>
  <c r="H114" i="5" s="1"/>
  <c r="I112" i="5" a="1"/>
  <c r="I112" i="5" s="1"/>
  <c r="K111" i="5" a="1"/>
  <c r="K111" i="5" s="1"/>
  <c r="Q105" i="3"/>
  <c r="Q94" i="3"/>
  <c r="P109" i="3"/>
  <c r="P104" i="3"/>
  <c r="H102" i="4"/>
  <c r="H110" i="4"/>
  <c r="F111" i="5" a="1"/>
  <c r="F111" i="5" s="1"/>
  <c r="J111" i="5" a="1"/>
  <c r="J111" i="5" s="1"/>
  <c r="Q112" i="3"/>
  <c r="C110" i="4"/>
  <c r="H89" i="4"/>
  <c r="P114" i="5" a="1"/>
  <c r="P114" i="5" s="1"/>
  <c r="I111" i="5" a="1"/>
  <c r="I111" i="5" s="1"/>
  <c r="P108" i="3"/>
  <c r="P106" i="3"/>
  <c r="C92" i="4"/>
  <c r="C89" i="4"/>
  <c r="O114" i="5" a="1"/>
  <c r="O114" i="5" s="1"/>
  <c r="M113" i="5" a="1"/>
  <c r="M113" i="5" s="1"/>
  <c r="P111" i="5" a="1"/>
  <c r="P111" i="5" s="1"/>
  <c r="H111" i="5" a="1"/>
  <c r="H111" i="5" s="1"/>
  <c r="Q110" i="3"/>
  <c r="P112" i="3"/>
  <c r="P110" i="3"/>
  <c r="P103" i="3"/>
  <c r="N114" i="5" a="1"/>
  <c r="N114" i="5" s="1"/>
  <c r="O111" i="5" a="1"/>
  <c r="O111" i="5" s="1"/>
  <c r="P100" i="3"/>
  <c r="P94" i="3"/>
  <c r="G330" i="4"/>
  <c r="G326" i="4"/>
  <c r="G324" i="4"/>
  <c r="H322" i="4"/>
  <c r="H312" i="4"/>
  <c r="H309" i="4"/>
  <c r="H331" i="4"/>
  <c r="G325" i="4"/>
  <c r="G323" i="4"/>
  <c r="G320" i="4"/>
  <c r="H311" i="4"/>
  <c r="G310" i="4"/>
  <c r="G309" i="4"/>
  <c r="H324" i="4"/>
  <c r="G322" i="4"/>
  <c r="G318" i="4"/>
  <c r="G316" i="4"/>
  <c r="H313" i="4"/>
  <c r="H310" i="4"/>
  <c r="G332" i="4"/>
  <c r="H323" i="4"/>
  <c r="G317" i="4"/>
  <c r="H316" i="4"/>
  <c r="G314" i="4"/>
  <c r="G311" i="4"/>
  <c r="H308" i="4"/>
  <c r="H329" i="4"/>
  <c r="H314" i="4"/>
  <c r="G313" i="4"/>
  <c r="H307" i="4"/>
  <c r="H328" i="4"/>
  <c r="G327" i="4"/>
  <c r="H330" i="4"/>
  <c r="H321" i="4"/>
  <c r="G308" i="4"/>
  <c r="G331" i="4"/>
  <c r="G328" i="4"/>
  <c r="H320" i="4"/>
  <c r="G319" i="4"/>
  <c r="H325" i="4"/>
  <c r="H317" i="4"/>
  <c r="H332" i="4"/>
  <c r="H326" i="4"/>
  <c r="H318" i="4"/>
  <c r="G307" i="4"/>
  <c r="G114" i="5" a="1"/>
  <c r="G114" i="5" s="1"/>
  <c r="J113" i="5" a="1"/>
  <c r="J113" i="5" s="1"/>
  <c r="M112" i="5" a="1"/>
  <c r="M112" i="5" s="1"/>
  <c r="I113" i="5" a="1"/>
  <c r="I113" i="5" s="1"/>
  <c r="L112" i="5" a="1"/>
  <c r="L112" i="5" s="1"/>
  <c r="M114" i="5" a="1"/>
  <c r="M114" i="5" s="1"/>
  <c r="P113" i="5" a="1"/>
  <c r="P113" i="5" s="1"/>
  <c r="H113" i="5" a="1"/>
  <c r="H113" i="5" s="1"/>
  <c r="K112" i="5" a="1"/>
  <c r="K112" i="5" s="1"/>
  <c r="O113" i="5" a="1"/>
  <c r="O113" i="5" s="1"/>
  <c r="G113" i="5" a="1"/>
  <c r="G113" i="5" s="1"/>
  <c r="J112" i="5" a="1"/>
  <c r="J112" i="5" s="1"/>
  <c r="L113" i="5" a="1"/>
  <c r="L113" i="5" s="1"/>
  <c r="R56" i="3"/>
  <c r="P56" i="3"/>
  <c r="M60" i="5" a="1"/>
  <c r="M60" i="5" s="1"/>
  <c r="K60" i="5" a="1"/>
  <c r="K60" i="5" s="1"/>
  <c r="P51" i="3"/>
  <c r="Q54" i="3"/>
  <c r="P54" i="3"/>
  <c r="B55" i="4"/>
  <c r="B273" i="4" s="1"/>
  <c r="P37" i="3"/>
  <c r="P52" i="3"/>
  <c r="C59" i="4"/>
  <c r="B39" i="4"/>
  <c r="B257" i="4" s="1"/>
  <c r="P58" i="3"/>
  <c r="P35" i="3"/>
  <c r="C46" i="4"/>
  <c r="B46" i="4"/>
  <c r="B264" i="4" s="1"/>
  <c r="C54" i="4"/>
  <c r="B54" i="4"/>
  <c r="B272" i="4" s="1"/>
  <c r="C34" i="4"/>
  <c r="H36" i="4"/>
  <c r="B36" i="4"/>
  <c r="B254" i="4" s="1"/>
  <c r="B44" i="4"/>
  <c r="B262" i="4" s="1"/>
  <c r="C44" i="4"/>
  <c r="B40" i="4"/>
  <c r="B258" i="4" s="1"/>
  <c r="C40" i="4"/>
  <c r="B52" i="4"/>
  <c r="B270" i="4" s="1"/>
  <c r="C52" i="4"/>
  <c r="B48" i="4"/>
  <c r="B266" i="4" s="1"/>
  <c r="C48" i="4"/>
  <c r="H56" i="4"/>
  <c r="B56" i="4"/>
  <c r="B274" i="4" s="1"/>
  <c r="C56" i="4"/>
  <c r="Q51" i="3"/>
  <c r="Q35" i="3"/>
  <c r="C58" i="4"/>
  <c r="C50" i="4"/>
  <c r="C42" i="4"/>
  <c r="B38" i="4"/>
  <c r="B256" i="4" s="1"/>
  <c r="L60" i="5" a="1"/>
  <c r="L60" i="5" s="1"/>
  <c r="Q50" i="3"/>
  <c r="Q42" i="3"/>
  <c r="P57" i="3"/>
  <c r="P55" i="3"/>
  <c r="P53" i="3"/>
  <c r="Q58" i="3"/>
  <c r="Q49" i="3"/>
  <c r="Q41" i="3"/>
  <c r="P50" i="3"/>
  <c r="P48" i="3"/>
  <c r="P42" i="3"/>
  <c r="P40" i="3"/>
  <c r="P38" i="3"/>
  <c r="P36" i="3"/>
  <c r="J60" i="5" a="1"/>
  <c r="J60" i="5" s="1"/>
  <c r="Q48" i="3"/>
  <c r="Q40" i="3"/>
  <c r="Q56" i="3"/>
  <c r="Q39" i="3"/>
  <c r="P60" i="5" a="1"/>
  <c r="P60" i="5" s="1"/>
  <c r="H60" i="5" a="1"/>
  <c r="H60" i="5" s="1"/>
  <c r="O60" i="5" a="1"/>
  <c r="O60" i="5" s="1"/>
  <c r="Q37" i="3"/>
  <c r="F182" i="3"/>
  <c r="M182" i="3" s="1"/>
  <c r="M183" i="3"/>
  <c r="F185" i="3"/>
  <c r="M185" i="3" s="1"/>
  <c r="Q12" i="18"/>
  <c r="F184" i="3"/>
  <c r="M184" i="3" s="1"/>
  <c r="D73" i="18"/>
  <c r="M41" i="18"/>
  <c r="M36" i="18"/>
  <c r="M35" i="18"/>
  <c r="M37" i="18"/>
  <c r="M39" i="18"/>
  <c r="C51" i="19"/>
  <c r="Q229" i="3"/>
  <c r="C36" i="19"/>
  <c r="P11" i="3"/>
  <c r="Q11" i="3"/>
  <c r="M209" i="3" l="1"/>
  <c r="C5" i="19"/>
  <c r="AM38" i="4"/>
  <c r="G38" i="4" s="1"/>
  <c r="H38" i="4" s="1"/>
  <c r="J99" i="8"/>
  <c r="J86" i="8"/>
  <c r="J113" i="8"/>
  <c r="J37" i="8"/>
  <c r="J50" i="8"/>
  <c r="H46" i="18"/>
  <c r="H62" i="18" s="1"/>
  <c r="M186" i="3"/>
  <c r="E133" i="4"/>
  <c r="E144" i="4"/>
  <c r="G21" i="18"/>
  <c r="T229" i="3"/>
  <c r="S229" i="3"/>
  <c r="E51" i="19"/>
  <c r="F51" i="19"/>
  <c r="D51" i="19"/>
  <c r="R229" i="3"/>
  <c r="U229" i="3"/>
  <c r="G51" i="19"/>
  <c r="E8" i="4"/>
  <c r="D36" i="19"/>
  <c r="H51" i="19"/>
  <c r="F89" i="4"/>
  <c r="F145" i="4"/>
  <c r="F75" i="4"/>
  <c r="F64" i="4"/>
  <c r="E128" i="4"/>
  <c r="E55" i="4"/>
  <c r="F17" i="4"/>
  <c r="F19" i="4"/>
  <c r="F25" i="4"/>
  <c r="E70" i="4"/>
  <c r="E45" i="4"/>
  <c r="E136" i="4"/>
  <c r="E129" i="4"/>
  <c r="F53" i="4"/>
  <c r="E161" i="4"/>
  <c r="E42" i="4"/>
  <c r="F124" i="4"/>
  <c r="E140" i="4"/>
  <c r="F42" i="4"/>
  <c r="F146" i="4"/>
  <c r="F133" i="4"/>
  <c r="F138" i="4"/>
  <c r="F91" i="4"/>
  <c r="F95" i="4"/>
  <c r="Q233" i="3"/>
  <c r="E30" i="19"/>
  <c r="E31" i="19"/>
  <c r="E32" i="19"/>
  <c r="E25" i="19"/>
  <c r="E33" i="19"/>
  <c r="E26" i="19"/>
  <c r="E34" i="19"/>
  <c r="E27" i="19"/>
  <c r="E35" i="19"/>
  <c r="E28" i="19"/>
  <c r="F24" i="19"/>
  <c r="E29" i="19"/>
  <c r="V229" i="3"/>
  <c r="F148" i="4"/>
  <c r="F144" i="4"/>
  <c r="E19" i="4"/>
  <c r="F28" i="4"/>
  <c r="F54" i="4"/>
  <c r="F72" i="4"/>
  <c r="F135" i="4"/>
  <c r="E21" i="4"/>
  <c r="E163" i="4"/>
  <c r="F47" i="4"/>
  <c r="F126" i="4"/>
  <c r="F37" i="4"/>
  <c r="E43" i="4"/>
  <c r="E79" i="4"/>
  <c r="E138" i="4"/>
  <c r="F140" i="4"/>
  <c r="E117" i="4"/>
  <c r="E145" i="4"/>
  <c r="E95" i="4"/>
  <c r="F149" i="4"/>
  <c r="F15" i="4"/>
  <c r="E100" i="4"/>
  <c r="F116" i="4"/>
  <c r="F156" i="4"/>
  <c r="F109" i="4"/>
  <c r="E68" i="4"/>
  <c r="E27" i="4"/>
  <c r="E25" i="4"/>
  <c r="F26" i="4"/>
  <c r="E28" i="4"/>
  <c r="F21" i="4"/>
  <c r="E74" i="4"/>
  <c r="E69" i="4"/>
  <c r="E29" i="4"/>
  <c r="F117" i="4"/>
  <c r="F159" i="4"/>
  <c r="E165" i="4"/>
  <c r="E50" i="4"/>
  <c r="E126" i="4"/>
  <c r="F45" i="4"/>
  <c r="E71" i="4"/>
  <c r="F69" i="4"/>
  <c r="F83" i="4"/>
  <c r="F137" i="4"/>
  <c r="F44" i="4"/>
  <c r="E146" i="4"/>
  <c r="E17" i="4"/>
  <c r="F96" i="4"/>
  <c r="E101" i="4"/>
  <c r="F111" i="4"/>
  <c r="E104" i="4"/>
  <c r="E106" i="4"/>
  <c r="E103" i="4"/>
  <c r="F164" i="4"/>
  <c r="F80" i="4"/>
  <c r="F74" i="4"/>
  <c r="E26" i="4"/>
  <c r="E32" i="4"/>
  <c r="E153" i="4"/>
  <c r="E23" i="4"/>
  <c r="F76" i="4"/>
  <c r="E78" i="4"/>
  <c r="E155" i="4"/>
  <c r="E122" i="4"/>
  <c r="E121" i="4"/>
  <c r="F50" i="4"/>
  <c r="F128" i="4"/>
  <c r="F52" i="4"/>
  <c r="E41" i="4"/>
  <c r="F77" i="4"/>
  <c r="E47" i="4"/>
  <c r="E40" i="4"/>
  <c r="E56" i="4"/>
  <c r="E147" i="4"/>
  <c r="E151" i="4"/>
  <c r="F143" i="4"/>
  <c r="F101" i="4"/>
  <c r="F107" i="4"/>
  <c r="F104" i="4"/>
  <c r="F102" i="4"/>
  <c r="F90" i="4"/>
  <c r="F106" i="4"/>
  <c r="E108" i="4"/>
  <c r="E94" i="4"/>
  <c r="E76" i="4"/>
  <c r="F147" i="4"/>
  <c r="E30" i="4"/>
  <c r="F56" i="4"/>
  <c r="F154" i="4"/>
  <c r="F27" i="4"/>
  <c r="E80" i="4"/>
  <c r="F84" i="4"/>
  <c r="E157" i="4"/>
  <c r="F36" i="4"/>
  <c r="F122" i="4"/>
  <c r="E52" i="4"/>
  <c r="E67" i="4"/>
  <c r="F150" i="4"/>
  <c r="E15" i="4"/>
  <c r="E9" i="4"/>
  <c r="E148" i="4"/>
  <c r="E98" i="4"/>
  <c r="E110" i="4"/>
  <c r="E93" i="4"/>
  <c r="E91" i="4"/>
  <c r="E112" i="4"/>
  <c r="F78" i="4"/>
  <c r="F62" i="4"/>
  <c r="F39" i="4"/>
  <c r="F157" i="4"/>
  <c r="E57" i="4"/>
  <c r="F14" i="4"/>
  <c r="F58" i="4"/>
  <c r="F11" i="4"/>
  <c r="E156" i="4"/>
  <c r="F29" i="4"/>
  <c r="E82" i="4"/>
  <c r="F35" i="4"/>
  <c r="E84" i="4"/>
  <c r="F120" i="4"/>
  <c r="E39" i="4"/>
  <c r="F66" i="4"/>
  <c r="F79" i="4"/>
  <c r="E131" i="4"/>
  <c r="E10" i="4"/>
  <c r="E149" i="4"/>
  <c r="F99" i="4"/>
  <c r="E113" i="4"/>
  <c r="E96" i="4"/>
  <c r="E92" i="4"/>
  <c r="F151" i="4"/>
  <c r="F155" i="4"/>
  <c r="E24" i="4"/>
  <c r="E159" i="4"/>
  <c r="F57" i="4"/>
  <c r="E14" i="4"/>
  <c r="E58" i="4"/>
  <c r="E11" i="4"/>
  <c r="E158" i="4"/>
  <c r="F160" i="4"/>
  <c r="E31" i="4"/>
  <c r="F162" i="4"/>
  <c r="E37" i="4"/>
  <c r="E154" i="4"/>
  <c r="E85" i="4"/>
  <c r="F70" i="4"/>
  <c r="F73" i="4"/>
  <c r="F86" i="4"/>
  <c r="E135" i="4"/>
  <c r="E35" i="4"/>
  <c r="E150" i="4"/>
  <c r="E90" i="4"/>
  <c r="F98" i="4"/>
  <c r="F93" i="4"/>
  <c r="F153" i="4"/>
  <c r="F163" i="4"/>
  <c r="F30" i="4"/>
  <c r="F165" i="4"/>
  <c r="F32" i="4"/>
  <c r="F22" i="4"/>
  <c r="E16" i="4"/>
  <c r="F18" i="4"/>
  <c r="E13" i="4"/>
  <c r="E119" i="4"/>
  <c r="F134" i="4"/>
  <c r="E164" i="4"/>
  <c r="F46" i="4"/>
  <c r="F118" i="4"/>
  <c r="F85" i="4"/>
  <c r="F71" i="4"/>
  <c r="E75" i="4"/>
  <c r="E86" i="4"/>
  <c r="E62" i="4"/>
  <c r="E116" i="4"/>
  <c r="F94" i="4"/>
  <c r="F103" i="4"/>
  <c r="E102" i="4"/>
  <c r="F161" i="4"/>
  <c r="F10" i="4"/>
  <c r="E167" i="4"/>
  <c r="F16" i="4"/>
  <c r="E18" i="4"/>
  <c r="F20" i="4"/>
  <c r="F130" i="4"/>
  <c r="E134" i="4"/>
  <c r="E166" i="4"/>
  <c r="E46" i="4"/>
  <c r="E125" i="4"/>
  <c r="F43" i="4"/>
  <c r="E44" i="4"/>
  <c r="E77" i="4"/>
  <c r="E36" i="4"/>
  <c r="F65" i="4"/>
  <c r="E63" i="4"/>
  <c r="E99" i="4"/>
  <c r="E89" i="4"/>
  <c r="F112" i="4"/>
  <c r="F105" i="4"/>
  <c r="E105" i="4"/>
  <c r="F119" i="4"/>
  <c r="F63" i="4"/>
  <c r="F139" i="4"/>
  <c r="E54" i="4"/>
  <c r="F23" i="4"/>
  <c r="F31" i="4"/>
  <c r="E20" i="4"/>
  <c r="E130" i="4"/>
  <c r="E139" i="4"/>
  <c r="F123" i="4"/>
  <c r="F51" i="4"/>
  <c r="F125" i="4"/>
  <c r="F48" i="4"/>
  <c r="F81" i="4"/>
  <c r="F152" i="4"/>
  <c r="F41" i="4"/>
  <c r="F158" i="4"/>
  <c r="F166" i="4"/>
  <c r="E152" i="4"/>
  <c r="E64" i="4"/>
  <c r="F100" i="4"/>
  <c r="E109" i="4"/>
  <c r="E107" i="4"/>
  <c r="E111" i="4"/>
  <c r="E162" i="4"/>
  <c r="E73" i="4"/>
  <c r="F59" i="4"/>
  <c r="F12" i="4"/>
  <c r="E22" i="4"/>
  <c r="E66" i="4"/>
  <c r="E72" i="4"/>
  <c r="E132" i="4"/>
  <c r="E51" i="4"/>
  <c r="F127" i="4"/>
  <c r="E48" i="4"/>
  <c r="E81" i="4"/>
  <c r="F167" i="4"/>
  <c r="E49" i="4"/>
  <c r="E123" i="4"/>
  <c r="F121" i="4"/>
  <c r="E118" i="4"/>
  <c r="E160" i="4"/>
  <c r="E65" i="4"/>
  <c r="F108" i="4"/>
  <c r="F110" i="4"/>
  <c r="F92" i="4"/>
  <c r="F113" i="4"/>
  <c r="F9" i="4"/>
  <c r="F67" i="4"/>
  <c r="E120" i="4"/>
  <c r="F55" i="4"/>
  <c r="E59" i="4"/>
  <c r="E12" i="4"/>
  <c r="F24" i="4"/>
  <c r="F68" i="4"/>
  <c r="F40" i="4"/>
  <c r="F136" i="4"/>
  <c r="F13" i="4"/>
  <c r="E127" i="4"/>
  <c r="E53" i="4"/>
  <c r="E83" i="4"/>
  <c r="E124" i="4"/>
  <c r="F49" i="4"/>
  <c r="F131" i="4"/>
  <c r="E137" i="4"/>
  <c r="F82" i="4"/>
  <c r="F132" i="4"/>
  <c r="F129" i="4"/>
  <c r="E143" i="4"/>
  <c r="W229" i="3"/>
  <c r="G24" i="18"/>
  <c r="G25" i="18"/>
  <c r="R50" i="3"/>
  <c r="I64" i="8"/>
  <c r="I51" i="19"/>
  <c r="Q262" i="3"/>
  <c r="K39" i="19"/>
  <c r="J40" i="19"/>
  <c r="J48" i="19"/>
  <c r="X226" i="3" s="1"/>
  <c r="J41" i="19"/>
  <c r="X219" i="3" s="1"/>
  <c r="J49" i="19"/>
  <c r="X227" i="3" s="1"/>
  <c r="J42" i="19"/>
  <c r="X220" i="3" s="1"/>
  <c r="J50" i="19"/>
  <c r="X228" i="3" s="1"/>
  <c r="J44" i="19"/>
  <c r="X222" i="3" s="1"/>
  <c r="J45" i="19"/>
  <c r="X223" i="3" s="1"/>
  <c r="J43" i="19"/>
  <c r="X221" i="3" s="1"/>
  <c r="J46" i="19"/>
  <c r="X224" i="3" s="1"/>
  <c r="J47" i="19"/>
  <c r="X225" i="3" s="1"/>
  <c r="F7" i="3"/>
  <c r="E7" i="3" s="1"/>
  <c r="F142" i="3"/>
  <c r="E142" i="3" s="1"/>
  <c r="H142" i="3"/>
  <c r="G142" i="3" s="1"/>
  <c r="Q234" i="3"/>
  <c r="Q241" i="3"/>
  <c r="R54" i="3"/>
  <c r="Q236" i="3"/>
  <c r="I29" i="8"/>
  <c r="Q115" i="3"/>
  <c r="R112" i="3"/>
  <c r="Q239" i="3"/>
  <c r="Q240" i="3"/>
  <c r="Q238" i="3"/>
  <c r="Q237" i="3"/>
  <c r="Q142" i="3"/>
  <c r="E148" i="5"/>
  <c r="Q243" i="3"/>
  <c r="G27" i="18"/>
  <c r="G23" i="18"/>
  <c r="S6" i="3"/>
  <c r="L6" i="4" s="1"/>
  <c r="G26" i="18"/>
  <c r="I20" i="18"/>
  <c r="I21" i="18" s="1"/>
  <c r="G22" i="18"/>
  <c r="E147" i="5"/>
  <c r="E166" i="5"/>
  <c r="E167" i="5"/>
  <c r="Q249" i="3"/>
  <c r="Q248" i="3"/>
  <c r="Q253" i="3"/>
  <c r="Q252" i="3"/>
  <c r="Q251" i="3"/>
  <c r="Q250" i="3"/>
  <c r="P115" i="3"/>
  <c r="P142" i="3"/>
  <c r="H27" i="18"/>
  <c r="H25" i="18"/>
  <c r="R36" i="3"/>
  <c r="R38" i="3"/>
  <c r="R52" i="3"/>
  <c r="R110" i="3"/>
  <c r="S4" i="3"/>
  <c r="R40" i="3"/>
  <c r="R294" i="3"/>
  <c r="R53" i="3"/>
  <c r="R55" i="3"/>
  <c r="R48" i="3"/>
  <c r="Q7" i="3"/>
  <c r="R37" i="3"/>
  <c r="R11" i="3"/>
  <c r="H28" i="18"/>
  <c r="R57" i="3"/>
  <c r="R58" i="3"/>
  <c r="R100" i="3"/>
  <c r="R42" i="3"/>
  <c r="R108" i="3"/>
  <c r="H23" i="18"/>
  <c r="H22" i="18"/>
  <c r="H21" i="18"/>
  <c r="E33" i="5"/>
  <c r="E138" i="5"/>
  <c r="E29" i="5"/>
  <c r="Q15" i="18"/>
  <c r="E84" i="5"/>
  <c r="E12" i="5"/>
  <c r="E22" i="5"/>
  <c r="E18" i="5"/>
  <c r="E146" i="5"/>
  <c r="E20" i="5"/>
  <c r="E27" i="5"/>
  <c r="J29" i="8"/>
  <c r="R145" i="3"/>
  <c r="R153" i="3"/>
  <c r="R161" i="3"/>
  <c r="R117" i="3"/>
  <c r="R125" i="3"/>
  <c r="R133" i="3"/>
  <c r="R104" i="3"/>
  <c r="R71" i="3"/>
  <c r="R79" i="3"/>
  <c r="R14" i="3"/>
  <c r="R22" i="3"/>
  <c r="R30" i="3"/>
  <c r="R146" i="3"/>
  <c r="R154" i="3"/>
  <c r="R162" i="3"/>
  <c r="R118" i="3"/>
  <c r="R126" i="3"/>
  <c r="R134" i="3"/>
  <c r="R93" i="3"/>
  <c r="R105" i="3"/>
  <c r="R72" i="3"/>
  <c r="R80" i="3"/>
  <c r="R49" i="3"/>
  <c r="R15" i="3"/>
  <c r="R23" i="3"/>
  <c r="R31" i="3"/>
  <c r="R147" i="3"/>
  <c r="R155" i="3"/>
  <c r="R163" i="3"/>
  <c r="R119" i="3"/>
  <c r="R127" i="3"/>
  <c r="R135" i="3"/>
  <c r="R94" i="3"/>
  <c r="R106" i="3"/>
  <c r="R73" i="3"/>
  <c r="R81" i="3"/>
  <c r="R51" i="3"/>
  <c r="R16" i="3"/>
  <c r="R24" i="3"/>
  <c r="R32" i="3"/>
  <c r="K4" i="4"/>
  <c r="R148" i="3"/>
  <c r="R156" i="3"/>
  <c r="R164" i="3"/>
  <c r="R120" i="3"/>
  <c r="R128" i="3"/>
  <c r="R136" i="3"/>
  <c r="R95" i="3"/>
  <c r="R107" i="3"/>
  <c r="R74" i="3"/>
  <c r="R83" i="3"/>
  <c r="R8" i="3"/>
  <c r="R17" i="3"/>
  <c r="R25" i="3"/>
  <c r="R149" i="3"/>
  <c r="R157" i="3"/>
  <c r="R165" i="3"/>
  <c r="R121" i="3"/>
  <c r="R129" i="3"/>
  <c r="R137" i="3"/>
  <c r="R99" i="3"/>
  <c r="R109" i="3"/>
  <c r="R84" i="3"/>
  <c r="R9" i="3"/>
  <c r="K22" i="8" s="1"/>
  <c r="R18" i="3"/>
  <c r="R26" i="3"/>
  <c r="R150" i="3"/>
  <c r="R158" i="3"/>
  <c r="R166" i="3"/>
  <c r="R122" i="3"/>
  <c r="R130" i="3"/>
  <c r="R138" i="3"/>
  <c r="R101" i="3"/>
  <c r="R111" i="3"/>
  <c r="R68" i="3"/>
  <c r="R76" i="3"/>
  <c r="R35" i="3"/>
  <c r="R10" i="3"/>
  <c r="R19" i="3"/>
  <c r="R27" i="3"/>
  <c r="R143" i="3"/>
  <c r="R151" i="3"/>
  <c r="R159" i="3"/>
  <c r="R167" i="3"/>
  <c r="R123" i="3"/>
  <c r="R131" i="3"/>
  <c r="R139" i="3"/>
  <c r="R102" i="3"/>
  <c r="R113" i="3"/>
  <c r="R69" i="3"/>
  <c r="R77" i="3"/>
  <c r="R39" i="3"/>
  <c r="R12" i="3"/>
  <c r="R20" i="3"/>
  <c r="R28" i="3"/>
  <c r="R5" i="3"/>
  <c r="R144" i="3"/>
  <c r="R152" i="3"/>
  <c r="R160" i="3"/>
  <c r="R116" i="3"/>
  <c r="R124" i="3"/>
  <c r="R132" i="3"/>
  <c r="R140" i="3"/>
  <c r="R103" i="3"/>
  <c r="R78" i="3"/>
  <c r="R41" i="3"/>
  <c r="R13" i="3"/>
  <c r="R21" i="3"/>
  <c r="R29" i="3"/>
  <c r="I18" i="18"/>
  <c r="K30" i="8"/>
  <c r="K29" i="8"/>
  <c r="G48" i="18"/>
  <c r="G17" i="18"/>
  <c r="G91" i="18"/>
  <c r="Q232" i="3"/>
  <c r="H19" i="18"/>
  <c r="J5" i="4"/>
  <c r="Q231" i="3"/>
  <c r="H26" i="18"/>
  <c r="H41" i="18"/>
  <c r="H9" i="18"/>
  <c r="H42" i="18"/>
  <c r="H10" i="18"/>
  <c r="H35" i="18"/>
  <c r="H11" i="18"/>
  <c r="H36" i="18"/>
  <c r="H12" i="18"/>
  <c r="H37" i="18"/>
  <c r="H13" i="18"/>
  <c r="H38" i="18"/>
  <c r="H14" i="18"/>
  <c r="H39" i="18"/>
  <c r="H7" i="18"/>
  <c r="H40" i="18"/>
  <c r="H8" i="18"/>
  <c r="E17" i="5"/>
  <c r="E30" i="5"/>
  <c r="E140" i="5"/>
  <c r="E25" i="5"/>
  <c r="E15" i="5"/>
  <c r="E13" i="5"/>
  <c r="E26" i="5"/>
  <c r="E141" i="5"/>
  <c r="E31" i="5"/>
  <c r="E16" i="5"/>
  <c r="E19" i="5"/>
  <c r="E28" i="5"/>
  <c r="E24" i="5"/>
  <c r="E32" i="5"/>
  <c r="E87" i="5"/>
  <c r="E14" i="5"/>
  <c r="E139" i="5"/>
  <c r="E23" i="5"/>
  <c r="E165" i="5"/>
  <c r="E21" i="5"/>
  <c r="J64" i="8"/>
  <c r="J78" i="8"/>
  <c r="H48" i="18"/>
  <c r="H91" i="18"/>
  <c r="E111" i="5"/>
  <c r="E114" i="5"/>
  <c r="E112" i="5"/>
  <c r="E113" i="5"/>
  <c r="E60" i="5"/>
  <c r="U10" i="18"/>
  <c r="U11" i="18"/>
  <c r="U13" i="18"/>
  <c r="U14" i="18"/>
  <c r="U7" i="18"/>
  <c r="U8" i="18"/>
  <c r="U9" i="18"/>
  <c r="P15" i="18"/>
  <c r="R15" i="18" s="1"/>
  <c r="U12" i="18"/>
  <c r="P7" i="3"/>
  <c r="R249" i="3" l="1"/>
  <c r="E36" i="19"/>
  <c r="F30" i="19"/>
  <c r="G24" i="19"/>
  <c r="F33" i="19"/>
  <c r="F25" i="19"/>
  <c r="F34" i="19"/>
  <c r="F26" i="19"/>
  <c r="F35" i="19"/>
  <c r="F27" i="19"/>
  <c r="F28" i="19"/>
  <c r="F29" i="19"/>
  <c r="F31" i="19"/>
  <c r="F32" i="19"/>
  <c r="J20" i="18"/>
  <c r="J26" i="18" s="1"/>
  <c r="I115" i="3"/>
  <c r="T6" i="3"/>
  <c r="U6" i="3" s="1"/>
  <c r="L39" i="19"/>
  <c r="K43" i="19"/>
  <c r="Y221" i="3" s="1"/>
  <c r="K44" i="19"/>
  <c r="Y222" i="3" s="1"/>
  <c r="K45" i="19"/>
  <c r="Y223" i="3" s="1"/>
  <c r="K47" i="19"/>
  <c r="Y225" i="3" s="1"/>
  <c r="K40" i="19"/>
  <c r="K48" i="19"/>
  <c r="Y226" i="3" s="1"/>
  <c r="K41" i="19"/>
  <c r="Y219" i="3" s="1"/>
  <c r="K42" i="19"/>
  <c r="Y220" i="3" s="1"/>
  <c r="K46" i="19"/>
  <c r="Y224" i="3" s="1"/>
  <c r="K49" i="19"/>
  <c r="Y227" i="3" s="1"/>
  <c r="K50" i="19"/>
  <c r="Y228" i="3" s="1"/>
  <c r="S93" i="3"/>
  <c r="X218" i="3"/>
  <c r="J51" i="19"/>
  <c r="R262" i="3"/>
  <c r="I142" i="3"/>
  <c r="S163" i="3"/>
  <c r="S79" i="3"/>
  <c r="S101" i="3"/>
  <c r="S24" i="3"/>
  <c r="S42" i="3"/>
  <c r="S139" i="3"/>
  <c r="S152" i="3"/>
  <c r="S31" i="3"/>
  <c r="S125" i="3"/>
  <c r="S26" i="3"/>
  <c r="S146" i="3"/>
  <c r="S23" i="3"/>
  <c r="S122" i="3"/>
  <c r="S149" i="3"/>
  <c r="R243" i="3"/>
  <c r="S166" i="3"/>
  <c r="S116" i="3"/>
  <c r="S73" i="3"/>
  <c r="S68" i="3"/>
  <c r="S128" i="3"/>
  <c r="S83" i="3"/>
  <c r="G29" i="18"/>
  <c r="S109" i="3"/>
  <c r="S19" i="3"/>
  <c r="S13" i="3"/>
  <c r="S18" i="3"/>
  <c r="S143" i="3"/>
  <c r="S30" i="3"/>
  <c r="I22" i="18"/>
  <c r="I25" i="18"/>
  <c r="I23" i="18"/>
  <c r="I27" i="18"/>
  <c r="I91" i="18"/>
  <c r="I48" i="18"/>
  <c r="I64" i="18" s="1"/>
  <c r="I28" i="18"/>
  <c r="I26" i="18"/>
  <c r="I24" i="18"/>
  <c r="R251" i="3"/>
  <c r="R248" i="3"/>
  <c r="R250" i="3"/>
  <c r="R232" i="3"/>
  <c r="R231" i="3"/>
  <c r="R233" i="3"/>
  <c r="R238" i="3"/>
  <c r="R237" i="3"/>
  <c r="R236" i="3"/>
  <c r="R235" i="3"/>
  <c r="R234" i="3"/>
  <c r="R241" i="3"/>
  <c r="R240" i="3"/>
  <c r="R239" i="3"/>
  <c r="R252" i="3"/>
  <c r="R253" i="3"/>
  <c r="S50" i="3"/>
  <c r="S54" i="3"/>
  <c r="S11" i="3"/>
  <c r="S94" i="3"/>
  <c r="S51" i="3"/>
  <c r="S58" i="3"/>
  <c r="S56" i="3"/>
  <c r="S35" i="3"/>
  <c r="S49" i="3"/>
  <c r="S37" i="3"/>
  <c r="S41" i="3"/>
  <c r="S39" i="3"/>
  <c r="S108" i="3"/>
  <c r="S52" i="3"/>
  <c r="S100" i="3"/>
  <c r="S48" i="3"/>
  <c r="S38" i="3"/>
  <c r="S110" i="3"/>
  <c r="S105" i="3"/>
  <c r="S40" i="3"/>
  <c r="S124" i="3"/>
  <c r="S84" i="3"/>
  <c r="S71" i="3"/>
  <c r="S144" i="3"/>
  <c r="S102" i="3"/>
  <c r="S28" i="3"/>
  <c r="S137" i="3"/>
  <c r="S10" i="3"/>
  <c r="S120" i="3"/>
  <c r="S74" i="3"/>
  <c r="S155" i="3"/>
  <c r="S294" i="3"/>
  <c r="S112" i="3"/>
  <c r="S145" i="3"/>
  <c r="S95" i="3"/>
  <c r="S135" i="3"/>
  <c r="S127" i="3"/>
  <c r="S29" i="3"/>
  <c r="S138" i="3"/>
  <c r="S20" i="3"/>
  <c r="S129" i="3"/>
  <c r="S36" i="3"/>
  <c r="S165" i="3"/>
  <c r="S147" i="3"/>
  <c r="S106" i="3"/>
  <c r="T4" i="3"/>
  <c r="T166" i="3" s="1"/>
  <c r="R7" i="3"/>
  <c r="L30" i="8"/>
  <c r="L50" i="8" s="1"/>
  <c r="S9" i="3"/>
  <c r="L22" i="8" s="1"/>
  <c r="S164" i="3"/>
  <c r="S156" i="3"/>
  <c r="S148" i="3"/>
  <c r="S103" i="3"/>
  <c r="S21" i="3"/>
  <c r="S130" i="3"/>
  <c r="S12" i="3"/>
  <c r="S121" i="3"/>
  <c r="S76" i="3"/>
  <c r="S157" i="3"/>
  <c r="S107" i="3"/>
  <c r="S32" i="3"/>
  <c r="S133" i="3"/>
  <c r="S5" i="3"/>
  <c r="J18" i="18"/>
  <c r="J46" i="18" s="1"/>
  <c r="J62" i="18" s="1"/>
  <c r="S72" i="3"/>
  <c r="S22" i="3"/>
  <c r="S131" i="3"/>
  <c r="S53" i="3"/>
  <c r="S167" i="3"/>
  <c r="S77" i="3"/>
  <c r="S158" i="3"/>
  <c r="S111" i="3"/>
  <c r="S25" i="3"/>
  <c r="S134" i="3"/>
  <c r="S16" i="3"/>
  <c r="S117" i="3"/>
  <c r="Q242" i="3"/>
  <c r="S80" i="3"/>
  <c r="L4" i="4"/>
  <c r="S57" i="3"/>
  <c r="S140" i="3"/>
  <c r="S132" i="3"/>
  <c r="S14" i="3"/>
  <c r="S123" i="3"/>
  <c r="S78" i="3"/>
  <c r="S159" i="3"/>
  <c r="S69" i="3"/>
  <c r="S150" i="3"/>
  <c r="S99" i="3"/>
  <c r="S17" i="3"/>
  <c r="S126" i="3"/>
  <c r="S162" i="3"/>
  <c r="S119" i="3"/>
  <c r="S15" i="3"/>
  <c r="S104" i="3"/>
  <c r="S161" i="3"/>
  <c r="S153" i="3"/>
  <c r="S55" i="3"/>
  <c r="S160" i="3"/>
  <c r="S151" i="3"/>
  <c r="S113" i="3"/>
  <c r="S27" i="3"/>
  <c r="S136" i="3"/>
  <c r="S8" i="3"/>
  <c r="S118" i="3"/>
  <c r="S81" i="3"/>
  <c r="S154" i="3"/>
  <c r="H29" i="18"/>
  <c r="H43" i="18"/>
  <c r="H15" i="18"/>
  <c r="U15" i="18"/>
  <c r="G45" i="18"/>
  <c r="G64" i="18"/>
  <c r="R115" i="3"/>
  <c r="H90" i="18"/>
  <c r="H47" i="18"/>
  <c r="H63" i="18" s="1"/>
  <c r="K99" i="8"/>
  <c r="K127" i="8"/>
  <c r="K37" i="8"/>
  <c r="K50" i="8"/>
  <c r="K86" i="8"/>
  <c r="K113" i="8"/>
  <c r="R142" i="3"/>
  <c r="I89" i="18"/>
  <c r="I46" i="18"/>
  <c r="I62" i="18" s="1"/>
  <c r="K5" i="4"/>
  <c r="I19" i="18"/>
  <c r="G167" i="2"/>
  <c r="G183" i="2"/>
  <c r="G192" i="2"/>
  <c r="G194" i="2"/>
  <c r="G196" i="2"/>
  <c r="G198" i="2"/>
  <c r="G200" i="2"/>
  <c r="G202" i="2"/>
  <c r="G204" i="2"/>
  <c r="G206" i="2"/>
  <c r="G208" i="2"/>
  <c r="G210" i="2"/>
  <c r="G212" i="2"/>
  <c r="G214" i="2"/>
  <c r="G216" i="2"/>
  <c r="G218" i="2"/>
  <c r="G220" i="2"/>
  <c r="G222" i="2"/>
  <c r="G224" i="2"/>
  <c r="G226" i="2"/>
  <c r="G169" i="2"/>
  <c r="G33" i="2"/>
  <c r="G181" i="2"/>
  <c r="G185" i="2"/>
  <c r="G179" i="2"/>
  <c r="G177" i="2"/>
  <c r="G175" i="2"/>
  <c r="G191" i="2"/>
  <c r="G193" i="2"/>
  <c r="G195" i="2"/>
  <c r="G197" i="2"/>
  <c r="G199" i="2"/>
  <c r="G201" i="2"/>
  <c r="G203" i="2"/>
  <c r="G205" i="2"/>
  <c r="G207" i="2"/>
  <c r="G209" i="2"/>
  <c r="G211" i="2"/>
  <c r="G213" i="2"/>
  <c r="G215" i="2"/>
  <c r="G217" i="2"/>
  <c r="G219" i="2"/>
  <c r="G221" i="2"/>
  <c r="G223" i="2"/>
  <c r="G225" i="2"/>
  <c r="G227" i="2"/>
  <c r="G173" i="2"/>
  <c r="G189" i="2"/>
  <c r="G171" i="2"/>
  <c r="G187" i="2"/>
  <c r="H12" i="6"/>
  <c r="G172" i="2"/>
  <c r="G188" i="2"/>
  <c r="G174" i="2"/>
  <c r="G190" i="2"/>
  <c r="G186" i="2"/>
  <c r="G17" i="2"/>
  <c r="G176" i="2"/>
  <c r="G178" i="2"/>
  <c r="G168" i="2"/>
  <c r="G170" i="2"/>
  <c r="G20" i="2"/>
  <c r="G180" i="2"/>
  <c r="G7" i="2"/>
  <c r="G166" i="2"/>
  <c r="G182" i="2"/>
  <c r="G184" i="2"/>
  <c r="L29" i="8"/>
  <c r="H64" i="18"/>
  <c r="P82" i="3"/>
  <c r="Q82" i="3"/>
  <c r="R82" i="3"/>
  <c r="S82" i="3"/>
  <c r="D82" i="3"/>
  <c r="C326" i="2"/>
  <c r="K20" i="18" l="1"/>
  <c r="K48" i="18" s="1"/>
  <c r="J24" i="18"/>
  <c r="J91" i="18"/>
  <c r="J48" i="18"/>
  <c r="J64" i="18" s="1"/>
  <c r="J21" i="18"/>
  <c r="J27" i="18"/>
  <c r="J25" i="18"/>
  <c r="J22" i="18"/>
  <c r="J28" i="18"/>
  <c r="F36" i="19"/>
  <c r="G29" i="19"/>
  <c r="G35" i="19"/>
  <c r="G26" i="19"/>
  <c r="G27" i="19"/>
  <c r="G28" i="19"/>
  <c r="G30" i="19"/>
  <c r="G31" i="19"/>
  <c r="G32" i="19"/>
  <c r="G34" i="19"/>
  <c r="H24" i="19"/>
  <c r="G25" i="19"/>
  <c r="G33" i="19"/>
  <c r="S262" i="3"/>
  <c r="J23" i="18"/>
  <c r="T48" i="3"/>
  <c r="T68" i="3"/>
  <c r="T10" i="3"/>
  <c r="T74" i="3"/>
  <c r="T19" i="3"/>
  <c r="T106" i="3"/>
  <c r="T122" i="3"/>
  <c r="C434" i="2"/>
  <c r="M6" i="4"/>
  <c r="M29" i="8" s="1"/>
  <c r="H70" i="18"/>
  <c r="H69" i="18"/>
  <c r="H73" i="18"/>
  <c r="H71" i="18"/>
  <c r="H72" i="18"/>
  <c r="H67" i="18"/>
  <c r="H68" i="18"/>
  <c r="H66" i="18"/>
  <c r="X229" i="3"/>
  <c r="M39" i="19"/>
  <c r="L46" i="19"/>
  <c r="Z224" i="3" s="1"/>
  <c r="L47" i="19"/>
  <c r="Z225" i="3" s="1"/>
  <c r="L40" i="19"/>
  <c r="L48" i="19"/>
  <c r="Z226" i="3" s="1"/>
  <c r="L42" i="19"/>
  <c r="Z220" i="3" s="1"/>
  <c r="L50" i="19"/>
  <c r="Z228" i="3" s="1"/>
  <c r="L43" i="19"/>
  <c r="Z221" i="3" s="1"/>
  <c r="L44" i="19"/>
  <c r="Z222" i="3" s="1"/>
  <c r="L45" i="19"/>
  <c r="Z223" i="3" s="1"/>
  <c r="L49" i="19"/>
  <c r="Z227" i="3" s="1"/>
  <c r="L41" i="19"/>
  <c r="Z219" i="3" s="1"/>
  <c r="Y218" i="3"/>
  <c r="Y229" i="3" s="1"/>
  <c r="K51" i="19"/>
  <c r="G69" i="18"/>
  <c r="G70" i="18"/>
  <c r="G71" i="18"/>
  <c r="G73" i="18"/>
  <c r="G72" i="18"/>
  <c r="G68" i="18"/>
  <c r="G66" i="18"/>
  <c r="G67" i="18"/>
  <c r="T129" i="3"/>
  <c r="I70" i="18"/>
  <c r="I69" i="18"/>
  <c r="I71" i="18"/>
  <c r="I72" i="18"/>
  <c r="I73" i="18"/>
  <c r="I67" i="18"/>
  <c r="I68" i="18"/>
  <c r="I66" i="18"/>
  <c r="C325" i="2"/>
  <c r="C391" i="2"/>
  <c r="C377" i="2"/>
  <c r="C441" i="2"/>
  <c r="C327" i="2"/>
  <c r="J89" i="18"/>
  <c r="K18" i="18"/>
  <c r="K46" i="18" s="1"/>
  <c r="K62" i="18" s="1"/>
  <c r="T132" i="3"/>
  <c r="L113" i="8"/>
  <c r="M4" i="4"/>
  <c r="T130" i="3"/>
  <c r="L99" i="8"/>
  <c r="L86" i="8"/>
  <c r="L37" i="8"/>
  <c r="L64" i="8" s="1"/>
  <c r="L127" i="8"/>
  <c r="S243" i="3"/>
  <c r="T35" i="3"/>
  <c r="T127" i="3"/>
  <c r="T28" i="3"/>
  <c r="T13" i="3"/>
  <c r="T76" i="3"/>
  <c r="T24" i="3"/>
  <c r="T32" i="3"/>
  <c r="T58" i="3"/>
  <c r="T119" i="3"/>
  <c r="T41" i="3"/>
  <c r="T100" i="3"/>
  <c r="T20" i="3"/>
  <c r="T83" i="3"/>
  <c r="T140" i="3"/>
  <c r="T121" i="3"/>
  <c r="T38" i="3"/>
  <c r="T163" i="3"/>
  <c r="T22" i="3"/>
  <c r="T11" i="3"/>
  <c r="T103" i="3"/>
  <c r="T155" i="3"/>
  <c r="T14" i="3"/>
  <c r="C334" i="2"/>
  <c r="I29" i="18"/>
  <c r="Q244" i="3"/>
  <c r="Q245" i="3" s="1"/>
  <c r="R242" i="3"/>
  <c r="S233" i="3"/>
  <c r="S232" i="3"/>
  <c r="S231" i="3"/>
  <c r="S239" i="3"/>
  <c r="S238" i="3"/>
  <c r="S237" i="3"/>
  <c r="S236" i="3"/>
  <c r="S235" i="3"/>
  <c r="S234" i="3"/>
  <c r="S241" i="3"/>
  <c r="S240" i="3"/>
  <c r="S250" i="3"/>
  <c r="S249" i="3"/>
  <c r="S252" i="3"/>
  <c r="S251" i="3"/>
  <c r="S248" i="3"/>
  <c r="S253" i="3"/>
  <c r="S7" i="3"/>
  <c r="S142" i="3"/>
  <c r="S115" i="3"/>
  <c r="T164" i="3"/>
  <c r="T158" i="3"/>
  <c r="T36" i="3"/>
  <c r="T84" i="3"/>
  <c r="T124" i="3"/>
  <c r="T55" i="3"/>
  <c r="T112" i="3"/>
  <c r="T37" i="3"/>
  <c r="T15" i="3"/>
  <c r="T157" i="3"/>
  <c r="T149" i="3"/>
  <c r="T79" i="3"/>
  <c r="T156" i="3"/>
  <c r="T107" i="3"/>
  <c r="T25" i="3"/>
  <c r="T125" i="3"/>
  <c r="T49" i="3"/>
  <c r="T116" i="3"/>
  <c r="T78" i="3"/>
  <c r="T159" i="3"/>
  <c r="T69" i="3"/>
  <c r="T150" i="3"/>
  <c r="T82" i="3"/>
  <c r="J19" i="18"/>
  <c r="J90" i="18" s="1"/>
  <c r="T136" i="3"/>
  <c r="T147" i="3"/>
  <c r="T167" i="3"/>
  <c r="T42" i="3"/>
  <c r="T108" i="3"/>
  <c r="T51" i="3"/>
  <c r="T39" i="3"/>
  <c r="T23" i="3"/>
  <c r="T144" i="3"/>
  <c r="T139" i="3"/>
  <c r="T148" i="3"/>
  <c r="T93" i="3"/>
  <c r="T17" i="3"/>
  <c r="T117" i="3"/>
  <c r="T80" i="3"/>
  <c r="T161" i="3"/>
  <c r="T151" i="3"/>
  <c r="T113" i="3"/>
  <c r="U4" i="3"/>
  <c r="U104" i="3" s="1"/>
  <c r="T31" i="3"/>
  <c r="T133" i="3"/>
  <c r="T77" i="3"/>
  <c r="T56" i="3"/>
  <c r="T57" i="3"/>
  <c r="T71" i="3"/>
  <c r="T12" i="3"/>
  <c r="T160" i="3"/>
  <c r="T109" i="3"/>
  <c r="T26" i="3"/>
  <c r="T134" i="3"/>
  <c r="T8" i="3"/>
  <c r="T162" i="3"/>
  <c r="T72" i="3"/>
  <c r="T153" i="3"/>
  <c r="T143" i="3"/>
  <c r="T101" i="3"/>
  <c r="T5" i="3"/>
  <c r="T165" i="3"/>
  <c r="T16" i="3"/>
  <c r="T50" i="3"/>
  <c r="T105" i="3"/>
  <c r="T54" i="3"/>
  <c r="M30" i="8"/>
  <c r="M86" i="8" s="1"/>
  <c r="T99" i="3"/>
  <c r="T131" i="3"/>
  <c r="T111" i="3"/>
  <c r="T52" i="3"/>
  <c r="T95" i="3"/>
  <c r="T18" i="3"/>
  <c r="T126" i="3"/>
  <c r="T81" i="3"/>
  <c r="T154" i="3"/>
  <c r="T145" i="3"/>
  <c r="T102" i="3"/>
  <c r="T29" i="3"/>
  <c r="T137" i="3"/>
  <c r="T294" i="3"/>
  <c r="L5" i="4"/>
  <c r="T94" i="3"/>
  <c r="T128" i="3"/>
  <c r="T53" i="3"/>
  <c r="T40" i="3"/>
  <c r="T110" i="3"/>
  <c r="T123" i="3"/>
  <c r="T152" i="3"/>
  <c r="T120" i="3"/>
  <c r="T27" i="3"/>
  <c r="T135" i="3"/>
  <c r="T9" i="3"/>
  <c r="M22" i="8" s="1"/>
  <c r="T118" i="3"/>
  <c r="T73" i="3"/>
  <c r="T146" i="3"/>
  <c r="T104" i="3"/>
  <c r="T30" i="3"/>
  <c r="T138" i="3"/>
  <c r="T21" i="3"/>
  <c r="I90" i="18"/>
  <c r="I47" i="18"/>
  <c r="I63" i="18" s="1"/>
  <c r="K78" i="8"/>
  <c r="K64" i="8"/>
  <c r="J47" i="18"/>
  <c r="J63" i="18" s="1"/>
  <c r="V6" i="3"/>
  <c r="L20" i="18"/>
  <c r="N6" i="4"/>
  <c r="C462" i="2"/>
  <c r="C430" i="2"/>
  <c r="C419" i="2"/>
  <c r="C442" i="2"/>
  <c r="C417" i="2"/>
  <c r="C407" i="2"/>
  <c r="C396" i="2"/>
  <c r="C389" i="2"/>
  <c r="C433" i="2"/>
  <c r="C356" i="2"/>
  <c r="C459" i="2"/>
  <c r="C370" i="2"/>
  <c r="C386" i="2"/>
  <c r="C456" i="2"/>
  <c r="C330" i="2"/>
  <c r="C395" i="2"/>
  <c r="C436" i="2"/>
  <c r="C390" i="2"/>
  <c r="C382" i="2"/>
  <c r="C355" i="2"/>
  <c r="C328" i="2"/>
  <c r="C439" i="2"/>
  <c r="C346" i="2"/>
  <c r="C360" i="2"/>
  <c r="C437" i="2"/>
  <c r="C408" i="2"/>
  <c r="C401" i="2"/>
  <c r="C457" i="2"/>
  <c r="C467" i="2"/>
  <c r="C383" i="2"/>
  <c r="C399" i="2"/>
  <c r="C359" i="2"/>
  <c r="C388" i="2"/>
  <c r="C405" i="2"/>
  <c r="C397" i="2"/>
  <c r="C450" i="2"/>
  <c r="C438" i="2"/>
  <c r="C363" i="2"/>
  <c r="C373" i="2"/>
  <c r="C379" i="2"/>
  <c r="C343" i="2"/>
  <c r="C422" i="2"/>
  <c r="C337" i="2"/>
  <c r="C400" i="2"/>
  <c r="C412" i="2"/>
  <c r="C465" i="2"/>
  <c r="C426" i="2"/>
  <c r="C384" i="2"/>
  <c r="C404" i="2"/>
  <c r="C338" i="2"/>
  <c r="C333" i="2"/>
  <c r="C418" i="2"/>
  <c r="C385" i="2"/>
  <c r="C454" i="2"/>
  <c r="C443" i="2"/>
  <c r="C354" i="2"/>
  <c r="C447" i="2"/>
  <c r="C353" i="2"/>
  <c r="C445" i="2"/>
  <c r="C414" i="2"/>
  <c r="C362" i="2"/>
  <c r="C392" i="2"/>
  <c r="C376" i="2"/>
  <c r="C398" i="2"/>
  <c r="C394" i="2"/>
  <c r="C351" i="2"/>
  <c r="C329" i="2"/>
  <c r="C466" i="2"/>
  <c r="C410" i="2"/>
  <c r="C375" i="2"/>
  <c r="C365" i="2"/>
  <c r="C332" i="2"/>
  <c r="C368" i="2"/>
  <c r="C364" i="2"/>
  <c r="C347" i="2"/>
  <c r="C453" i="2"/>
  <c r="C406" i="2"/>
  <c r="C461" i="2"/>
  <c r="C413" i="2"/>
  <c r="C409" i="2"/>
  <c r="C425" i="2"/>
  <c r="C435" i="2"/>
  <c r="C428" i="2"/>
  <c r="C420" i="2"/>
  <c r="C424" i="2"/>
  <c r="C460" i="2"/>
  <c r="C451" i="2"/>
  <c r="C440" i="2"/>
  <c r="C339" i="2"/>
  <c r="C455" i="2"/>
  <c r="C367" i="2"/>
  <c r="C378" i="2"/>
  <c r="C421" i="2"/>
  <c r="C393" i="2"/>
  <c r="C342" i="2"/>
  <c r="C444" i="2"/>
  <c r="C361" i="2"/>
  <c r="C402" i="2"/>
  <c r="C371" i="2"/>
  <c r="C340" i="2"/>
  <c r="C331" i="2"/>
  <c r="C427" i="2"/>
  <c r="C387" i="2"/>
  <c r="C348" i="2"/>
  <c r="C357" i="2"/>
  <c r="C344" i="2"/>
  <c r="C341" i="2"/>
  <c r="C463" i="2"/>
  <c r="C358" i="2"/>
  <c r="C381" i="2"/>
  <c r="C352" i="2"/>
  <c r="C350" i="2"/>
  <c r="C345" i="2"/>
  <c r="C452" i="2"/>
  <c r="C423" i="2"/>
  <c r="C403" i="2"/>
  <c r="C431" i="2"/>
  <c r="C335" i="2"/>
  <c r="C432" i="2"/>
  <c r="C458" i="2"/>
  <c r="C446" i="2"/>
  <c r="C369" i="2"/>
  <c r="C416" i="2"/>
  <c r="C468" i="2"/>
  <c r="C449" i="2"/>
  <c r="C374" i="2"/>
  <c r="C448" i="2"/>
  <c r="C349" i="2"/>
  <c r="C366" i="2"/>
  <c r="C336" i="2"/>
  <c r="C464" i="2"/>
  <c r="C411" i="2"/>
  <c r="C380" i="2"/>
  <c r="C372" i="2"/>
  <c r="C415" i="2"/>
  <c r="K89" i="18" l="1"/>
  <c r="U153" i="3"/>
  <c r="U18" i="3"/>
  <c r="U127" i="3"/>
  <c r="U80" i="3"/>
  <c r="U78" i="3"/>
  <c r="U101" i="3"/>
  <c r="K21" i="18"/>
  <c r="K28" i="18"/>
  <c r="K23" i="18"/>
  <c r="K25" i="18"/>
  <c r="K22" i="18"/>
  <c r="K24" i="18"/>
  <c r="K27" i="18"/>
  <c r="K91" i="18"/>
  <c r="J70" i="18"/>
  <c r="J69" i="18"/>
  <c r="J73" i="18"/>
  <c r="J71" i="18"/>
  <c r="J67" i="18"/>
  <c r="J72" i="18"/>
  <c r="K26" i="18"/>
  <c r="J66" i="18"/>
  <c r="J29" i="18"/>
  <c r="J68" i="18"/>
  <c r="G36" i="19"/>
  <c r="H28" i="19"/>
  <c r="H25" i="19"/>
  <c r="H26" i="19"/>
  <c r="H34" i="19"/>
  <c r="H35" i="19"/>
  <c r="H29" i="19"/>
  <c r="H27" i="19"/>
  <c r="H30" i="19"/>
  <c r="H31" i="19"/>
  <c r="H32" i="19"/>
  <c r="I24" i="19"/>
  <c r="H33" i="19"/>
  <c r="T262" i="3"/>
  <c r="U125" i="3"/>
  <c r="M188" i="3"/>
  <c r="L51" i="19"/>
  <c r="Z218" i="3"/>
  <c r="Z229" i="3" s="1"/>
  <c r="N39" i="19"/>
  <c r="M41" i="19"/>
  <c r="AA219" i="3" s="1"/>
  <c r="M49" i="19"/>
  <c r="AA227" i="3" s="1"/>
  <c r="M42" i="19"/>
  <c r="AA220" i="3" s="1"/>
  <c r="M50" i="19"/>
  <c r="AA228" i="3" s="1"/>
  <c r="M43" i="19"/>
  <c r="AA221" i="3" s="1"/>
  <c r="M45" i="19"/>
  <c r="AA223" i="3" s="1"/>
  <c r="M46" i="19"/>
  <c r="AA224" i="3" s="1"/>
  <c r="M40" i="19"/>
  <c r="M44" i="19"/>
  <c r="AA222" i="3" s="1"/>
  <c r="M47" i="19"/>
  <c r="AA225" i="3" s="1"/>
  <c r="M48" i="19"/>
  <c r="AA226" i="3" s="1"/>
  <c r="U126" i="3"/>
  <c r="M127" i="8"/>
  <c r="M113" i="8"/>
  <c r="L78" i="8"/>
  <c r="U11" i="3"/>
  <c r="U149" i="3"/>
  <c r="U144" i="3"/>
  <c r="U16" i="3"/>
  <c r="U35" i="3"/>
  <c r="U8" i="3"/>
  <c r="U27" i="3"/>
  <c r="U157" i="3"/>
  <c r="U138" i="3"/>
  <c r="U119" i="3"/>
  <c r="U52" i="3"/>
  <c r="U55" i="3"/>
  <c r="U161" i="3"/>
  <c r="U26" i="3"/>
  <c r="U57" i="3"/>
  <c r="U112" i="3"/>
  <c r="U162" i="3"/>
  <c r="U69" i="3"/>
  <c r="U137" i="3"/>
  <c r="U118" i="3"/>
  <c r="U41" i="3"/>
  <c r="U22" i="3"/>
  <c r="U113" i="3"/>
  <c r="U129" i="3"/>
  <c r="U163" i="3"/>
  <c r="T243" i="3"/>
  <c r="M5" i="4"/>
  <c r="U146" i="3"/>
  <c r="U71" i="3"/>
  <c r="U102" i="3"/>
  <c r="U9" i="3"/>
  <c r="N22" i="8" s="1"/>
  <c r="M99" i="8"/>
  <c r="K19" i="18"/>
  <c r="K90" i="18" s="1"/>
  <c r="H10" i="3"/>
  <c r="H7" i="3" s="1"/>
  <c r="U110" i="3"/>
  <c r="U94" i="3"/>
  <c r="U83" i="3"/>
  <c r="U120" i="3"/>
  <c r="U28" i="3"/>
  <c r="U84" i="3"/>
  <c r="U37" i="3"/>
  <c r="N30" i="8"/>
  <c r="N37" i="8" s="1"/>
  <c r="U99" i="3"/>
  <c r="U29" i="3"/>
  <c r="U20" i="3"/>
  <c r="U36" i="3"/>
  <c r="U106" i="3"/>
  <c r="M37" i="8"/>
  <c r="M64" i="8" s="1"/>
  <c r="U165" i="3"/>
  <c r="U21" i="3"/>
  <c r="U123" i="3"/>
  <c r="U159" i="3"/>
  <c r="U150" i="3"/>
  <c r="U31" i="3"/>
  <c r="M50" i="8"/>
  <c r="U51" i="3"/>
  <c r="U50" i="3"/>
  <c r="U42" i="3"/>
  <c r="L18" i="18"/>
  <c r="L46" i="18" s="1"/>
  <c r="L62" i="18" s="1"/>
  <c r="U30" i="3"/>
  <c r="U13" i="3"/>
  <c r="U124" i="3"/>
  <c r="U160" i="3"/>
  <c r="U68" i="3"/>
  <c r="U151" i="3"/>
  <c r="U109" i="3"/>
  <c r="U32" i="3"/>
  <c r="U95" i="3"/>
  <c r="U23" i="3"/>
  <c r="U134" i="3"/>
  <c r="U5" i="3"/>
  <c r="U39" i="3"/>
  <c r="U58" i="3"/>
  <c r="U117" i="3"/>
  <c r="U108" i="3"/>
  <c r="U145" i="3"/>
  <c r="U19" i="3"/>
  <c r="U130" i="3"/>
  <c r="U121" i="3"/>
  <c r="U81" i="3"/>
  <c r="U164" i="3"/>
  <c r="U72" i="3"/>
  <c r="U155" i="3"/>
  <c r="U56" i="3"/>
  <c r="U25" i="3"/>
  <c r="U133" i="3"/>
  <c r="U103" i="3"/>
  <c r="U139" i="3"/>
  <c r="U10" i="3"/>
  <c r="U122" i="3"/>
  <c r="U166" i="3"/>
  <c r="U73" i="3"/>
  <c r="U156" i="3"/>
  <c r="U147" i="3"/>
  <c r="U49" i="3"/>
  <c r="U14" i="3"/>
  <c r="U154" i="3"/>
  <c r="U140" i="3"/>
  <c r="U131" i="3"/>
  <c r="U167" i="3"/>
  <c r="U158" i="3"/>
  <c r="U148" i="3"/>
  <c r="V4" i="3"/>
  <c r="V79" i="3" s="1"/>
  <c r="U105" i="3"/>
  <c r="U54" i="3"/>
  <c r="U74" i="3"/>
  <c r="U17" i="3"/>
  <c r="U132" i="3"/>
  <c r="U12" i="3"/>
  <c r="U76" i="3"/>
  <c r="U107" i="3"/>
  <c r="U93" i="3"/>
  <c r="U294" i="3"/>
  <c r="U38" i="3"/>
  <c r="U48" i="3"/>
  <c r="U40" i="3"/>
  <c r="N4" i="4"/>
  <c r="U136" i="3"/>
  <c r="U79" i="3"/>
  <c r="U128" i="3"/>
  <c r="U53" i="3"/>
  <c r="U116" i="3"/>
  <c r="U77" i="3"/>
  <c r="U152" i="3"/>
  <c r="U111" i="3"/>
  <c r="U143" i="3"/>
  <c r="U100" i="3"/>
  <c r="U24" i="3"/>
  <c r="U135" i="3"/>
  <c r="U15" i="3"/>
  <c r="T7" i="3"/>
  <c r="T142" i="3"/>
  <c r="T115" i="3"/>
  <c r="Q254" i="3"/>
  <c r="Q255" i="3"/>
  <c r="Q256" i="3"/>
  <c r="T233" i="3"/>
  <c r="T232" i="3"/>
  <c r="T231" i="3"/>
  <c r="T234" i="3"/>
  <c r="T239" i="3"/>
  <c r="T238" i="3"/>
  <c r="T237" i="3"/>
  <c r="T236" i="3"/>
  <c r="T235" i="3"/>
  <c r="T241" i="3"/>
  <c r="T240" i="3"/>
  <c r="T250" i="3"/>
  <c r="T252" i="3"/>
  <c r="T251" i="3"/>
  <c r="T248" i="3"/>
  <c r="T249" i="3"/>
  <c r="T253" i="3"/>
  <c r="S242" i="3"/>
  <c r="R244" i="3"/>
  <c r="R245" i="3" s="1"/>
  <c r="U82" i="3"/>
  <c r="K64" i="18"/>
  <c r="N29" i="8"/>
  <c r="L48" i="18"/>
  <c r="L91" i="18"/>
  <c r="L25" i="18"/>
  <c r="L27" i="18"/>
  <c r="L24" i="18"/>
  <c r="L22" i="18"/>
  <c r="L23" i="18"/>
  <c r="L21" i="18"/>
  <c r="L28" i="18"/>
  <c r="L26" i="18"/>
  <c r="W6" i="3"/>
  <c r="M20" i="18"/>
  <c r="O6" i="4"/>
  <c r="G7" i="3" l="1"/>
  <c r="I7" i="3" s="1"/>
  <c r="M189" i="3"/>
  <c r="M190" i="3" s="1"/>
  <c r="M210" i="3" s="1"/>
  <c r="J210" i="3" s="1"/>
  <c r="U234" i="3"/>
  <c r="U241" i="3"/>
  <c r="U235" i="3"/>
  <c r="V20" i="3"/>
  <c r="U253" i="3"/>
  <c r="U231" i="3"/>
  <c r="U252" i="3"/>
  <c r="U237" i="3"/>
  <c r="U249" i="3"/>
  <c r="U239" i="3"/>
  <c r="U232" i="3"/>
  <c r="N5" i="4"/>
  <c r="L19" i="18"/>
  <c r="L47" i="18" s="1"/>
  <c r="L63" i="18" s="1"/>
  <c r="U251" i="3"/>
  <c r="U240" i="3"/>
  <c r="K29" i="18"/>
  <c r="N127" i="8"/>
  <c r="N113" i="8"/>
  <c r="U262" i="3"/>
  <c r="I25" i="19"/>
  <c r="I34" i="19"/>
  <c r="J24" i="19"/>
  <c r="I26" i="19"/>
  <c r="I31" i="19"/>
  <c r="I35" i="19"/>
  <c r="I28" i="19"/>
  <c r="I27" i="19"/>
  <c r="I29" i="19"/>
  <c r="I30" i="19"/>
  <c r="I32" i="19"/>
  <c r="I33" i="19"/>
  <c r="H36" i="19"/>
  <c r="N50" i="8"/>
  <c r="V294" i="3"/>
  <c r="K70" i="18"/>
  <c r="K69" i="18"/>
  <c r="K73" i="18"/>
  <c r="K72" i="18"/>
  <c r="K67" i="18"/>
  <c r="K71" i="18"/>
  <c r="K68" i="18"/>
  <c r="K66" i="18"/>
  <c r="AA218" i="3"/>
  <c r="M51" i="19"/>
  <c r="O39" i="19"/>
  <c r="N44" i="19"/>
  <c r="AB222" i="3" s="1"/>
  <c r="N45" i="19"/>
  <c r="AB223" i="3" s="1"/>
  <c r="N46" i="19"/>
  <c r="AB224" i="3" s="1"/>
  <c r="N40" i="19"/>
  <c r="N48" i="19"/>
  <c r="AB226" i="3" s="1"/>
  <c r="N41" i="19"/>
  <c r="AB219" i="3" s="1"/>
  <c r="N49" i="19"/>
  <c r="AB227" i="3" s="1"/>
  <c r="N43" i="19"/>
  <c r="AB221" i="3" s="1"/>
  <c r="N47" i="19"/>
  <c r="AB225" i="3" s="1"/>
  <c r="N50" i="19"/>
  <c r="AB228" i="3" s="1"/>
  <c r="N42" i="19"/>
  <c r="AB220" i="3" s="1"/>
  <c r="K47" i="18"/>
  <c r="K63" i="18" s="1"/>
  <c r="L89" i="18"/>
  <c r="M78" i="8"/>
  <c r="U248" i="3"/>
  <c r="U236" i="3"/>
  <c r="U233" i="3"/>
  <c r="O30" i="8"/>
  <c r="O99" i="8" s="1"/>
  <c r="U250" i="3"/>
  <c r="U238" i="3"/>
  <c r="V111" i="3"/>
  <c r="V99" i="3"/>
  <c r="U142" i="3"/>
  <c r="V102" i="3"/>
  <c r="V123" i="3"/>
  <c r="U115" i="3"/>
  <c r="V37" i="3"/>
  <c r="V17" i="3"/>
  <c r="F84" i="3"/>
  <c r="V112" i="3"/>
  <c r="V73" i="3"/>
  <c r="V164" i="3"/>
  <c r="U7" i="3"/>
  <c r="F44" i="3"/>
  <c r="W4" i="3"/>
  <c r="V166" i="3"/>
  <c r="V131" i="3"/>
  <c r="V155" i="3"/>
  <c r="V133" i="3"/>
  <c r="V28" i="3"/>
  <c r="V49" i="3"/>
  <c r="V128" i="3"/>
  <c r="V143" i="3"/>
  <c r="V10" i="3"/>
  <c r="V68" i="3"/>
  <c r="V24" i="3"/>
  <c r="V16" i="3"/>
  <c r="V105" i="3"/>
  <c r="V110" i="3"/>
  <c r="V53" i="3"/>
  <c r="F42" i="3"/>
  <c r="F45" i="3"/>
  <c r="F86" i="3"/>
  <c r="V5" i="3"/>
  <c r="V121" i="3"/>
  <c r="V139" i="3"/>
  <c r="V163" i="3"/>
  <c r="V101" i="3"/>
  <c r="V156" i="3"/>
  <c r="V14" i="3"/>
  <c r="V72" i="3"/>
  <c r="V107" i="3"/>
  <c r="V167" i="3"/>
  <c r="V18" i="3"/>
  <c r="V76" i="3"/>
  <c r="V135" i="3"/>
  <c r="V106" i="3"/>
  <c r="V122" i="3"/>
  <c r="V108" i="3"/>
  <c r="V58" i="3"/>
  <c r="V57" i="3"/>
  <c r="V165" i="3"/>
  <c r="V144" i="3"/>
  <c r="V134" i="3"/>
  <c r="V77" i="3"/>
  <c r="V159" i="3"/>
  <c r="V15" i="3"/>
  <c r="V109" i="3"/>
  <c r="V19" i="3"/>
  <c r="V50" i="3"/>
  <c r="F40" i="3"/>
  <c r="V120" i="3"/>
  <c r="V162" i="3"/>
  <c r="V41" i="3"/>
  <c r="V125" i="3"/>
  <c r="V9" i="3"/>
  <c r="O22" i="8" s="1"/>
  <c r="V132" i="3"/>
  <c r="V81" i="3"/>
  <c r="M18" i="18"/>
  <c r="M46" i="18" s="1"/>
  <c r="M62" i="18" s="1"/>
  <c r="V100" i="3"/>
  <c r="F39" i="3"/>
  <c r="F85" i="3"/>
  <c r="V160" i="3"/>
  <c r="V151" i="3"/>
  <c r="V71" i="3"/>
  <c r="V149" i="3"/>
  <c r="V129" i="3"/>
  <c r="V145" i="3"/>
  <c r="V118" i="3"/>
  <c r="V113" i="3"/>
  <c r="V124" i="3"/>
  <c r="V22" i="3"/>
  <c r="V80" i="3"/>
  <c r="V130" i="3"/>
  <c r="V26" i="3"/>
  <c r="V39" i="3"/>
  <c r="V78" i="3"/>
  <c r="V8" i="3"/>
  <c r="V48" i="3"/>
  <c r="V54" i="3"/>
  <c r="F46" i="3"/>
  <c r="V157" i="3"/>
  <c r="V137" i="3"/>
  <c r="V146" i="3"/>
  <c r="V126" i="3"/>
  <c r="V69" i="3"/>
  <c r="V136" i="3"/>
  <c r="V30" i="3"/>
  <c r="V51" i="3"/>
  <c r="V74" i="3"/>
  <c r="V95" i="3"/>
  <c r="V148" i="3"/>
  <c r="V11" i="3"/>
  <c r="V29" i="3"/>
  <c r="V153" i="3"/>
  <c r="V21" i="3"/>
  <c r="V94" i="3"/>
  <c r="V38" i="3"/>
  <c r="V82" i="3"/>
  <c r="F43" i="3"/>
  <c r="F47" i="3"/>
  <c r="V154" i="3"/>
  <c r="V103" i="3"/>
  <c r="V83" i="3"/>
  <c r="V116" i="3"/>
  <c r="V140" i="3"/>
  <c r="O4" i="4"/>
  <c r="V55" i="3"/>
  <c r="V152" i="3"/>
  <c r="V93" i="3"/>
  <c r="V23" i="3"/>
  <c r="V27" i="3"/>
  <c r="V13" i="3"/>
  <c r="V40" i="3"/>
  <c r="V52" i="3"/>
  <c r="V150" i="3"/>
  <c r="V117" i="3"/>
  <c r="V12" i="3"/>
  <c r="V138" i="3"/>
  <c r="V31" i="3"/>
  <c r="V56" i="3"/>
  <c r="V84" i="3"/>
  <c r="V119" i="3"/>
  <c r="V35" i="3"/>
  <c r="V161" i="3"/>
  <c r="V147" i="3"/>
  <c r="V36" i="3"/>
  <c r="V25" i="3"/>
  <c r="V32" i="3"/>
  <c r="V158" i="3"/>
  <c r="V42" i="3"/>
  <c r="V127" i="3"/>
  <c r="V104" i="3"/>
  <c r="N99" i="8"/>
  <c r="N86" i="8"/>
  <c r="U243" i="3"/>
  <c r="R254" i="3"/>
  <c r="R255" i="3"/>
  <c r="R256" i="3"/>
  <c r="T242" i="3"/>
  <c r="S244" i="3"/>
  <c r="S245" i="3" s="1"/>
  <c r="X6" i="3"/>
  <c r="N20" i="18"/>
  <c r="P6" i="4"/>
  <c r="L29" i="18"/>
  <c r="L64" i="18"/>
  <c r="N64" i="8"/>
  <c r="N78" i="8"/>
  <c r="W5" i="3"/>
  <c r="X4" i="3"/>
  <c r="W294" i="3"/>
  <c r="W146" i="3"/>
  <c r="W154" i="3"/>
  <c r="W162" i="3"/>
  <c r="W117" i="3"/>
  <c r="W125" i="3"/>
  <c r="W133" i="3"/>
  <c r="W106" i="3"/>
  <c r="W72" i="3"/>
  <c r="W80" i="3"/>
  <c r="W51" i="3"/>
  <c r="W16" i="3"/>
  <c r="W24" i="3"/>
  <c r="W32" i="3"/>
  <c r="W148" i="3"/>
  <c r="W156" i="3"/>
  <c r="W164" i="3"/>
  <c r="W119" i="3"/>
  <c r="W127" i="3"/>
  <c r="W135" i="3"/>
  <c r="W95" i="3"/>
  <c r="W109" i="3"/>
  <c r="W74" i="3"/>
  <c r="W83" i="3"/>
  <c r="W9" i="3"/>
  <c r="P22" i="8" s="1"/>
  <c r="W18" i="3"/>
  <c r="W26" i="3"/>
  <c r="W149" i="3"/>
  <c r="W157" i="3"/>
  <c r="W165" i="3"/>
  <c r="W120" i="3"/>
  <c r="W128" i="3"/>
  <c r="W136" i="3"/>
  <c r="W99" i="3"/>
  <c r="W111" i="3"/>
  <c r="W84" i="3"/>
  <c r="W10" i="3"/>
  <c r="W19" i="3"/>
  <c r="W27" i="3"/>
  <c r="W143" i="3"/>
  <c r="W151" i="3"/>
  <c r="W159" i="3"/>
  <c r="W167" i="3"/>
  <c r="W122" i="3"/>
  <c r="W130" i="3"/>
  <c r="W138" i="3"/>
  <c r="W102" i="3"/>
  <c r="W113" i="3"/>
  <c r="W69" i="3"/>
  <c r="W77" i="3"/>
  <c r="W41" i="3"/>
  <c r="W13" i="3"/>
  <c r="W21" i="3"/>
  <c r="W29" i="3"/>
  <c r="W144" i="3"/>
  <c r="W152" i="3"/>
  <c r="W160" i="3"/>
  <c r="W123" i="3"/>
  <c r="W131" i="3"/>
  <c r="W139" i="3"/>
  <c r="W103" i="3"/>
  <c r="W78" i="3"/>
  <c r="W14" i="3"/>
  <c r="W22" i="3"/>
  <c r="W30" i="3"/>
  <c r="W145" i="3"/>
  <c r="W153" i="3"/>
  <c r="W161" i="3"/>
  <c r="W116" i="3"/>
  <c r="W124" i="3"/>
  <c r="W132" i="3"/>
  <c r="W140" i="3"/>
  <c r="W104" i="3"/>
  <c r="W71" i="3"/>
  <c r="W79" i="3"/>
  <c r="W49" i="3"/>
  <c r="W15" i="3"/>
  <c r="W23" i="3"/>
  <c r="W31" i="3"/>
  <c r="W166" i="3"/>
  <c r="W101" i="3"/>
  <c r="W39" i="3"/>
  <c r="W118" i="3"/>
  <c r="W107" i="3"/>
  <c r="W8" i="3"/>
  <c r="W121" i="3"/>
  <c r="W112" i="3"/>
  <c r="W12" i="3"/>
  <c r="W147" i="3"/>
  <c r="W126" i="3"/>
  <c r="W17" i="3"/>
  <c r="W150" i="3"/>
  <c r="W129" i="3"/>
  <c r="W68" i="3"/>
  <c r="W20" i="3"/>
  <c r="W155" i="3"/>
  <c r="W134" i="3"/>
  <c r="W73" i="3"/>
  <c r="W25" i="3"/>
  <c r="W158" i="3"/>
  <c r="W137" i="3"/>
  <c r="W76" i="3"/>
  <c r="W28" i="3"/>
  <c r="W163" i="3"/>
  <c r="W93" i="3"/>
  <c r="W81" i="3"/>
  <c r="P4" i="4"/>
  <c r="N18" i="18"/>
  <c r="P30" i="8"/>
  <c r="W94" i="3"/>
  <c r="W57" i="3"/>
  <c r="W108" i="3"/>
  <c r="W48" i="3"/>
  <c r="W38" i="3"/>
  <c r="W110" i="3"/>
  <c r="W100" i="3"/>
  <c r="W40" i="3"/>
  <c r="W11" i="3"/>
  <c r="W105" i="3"/>
  <c r="W54" i="3"/>
  <c r="W56" i="3"/>
  <c r="W37" i="3"/>
  <c r="W53" i="3"/>
  <c r="W50" i="3"/>
  <c r="W58" i="3"/>
  <c r="W52" i="3"/>
  <c r="W42" i="3"/>
  <c r="W35" i="3"/>
  <c r="W36" i="3"/>
  <c r="W55" i="3"/>
  <c r="W82" i="3"/>
  <c r="O29" i="8"/>
  <c r="M48" i="18"/>
  <c r="M91" i="18"/>
  <c r="M25" i="18"/>
  <c r="M21" i="18"/>
  <c r="M28" i="18"/>
  <c r="M23" i="18"/>
  <c r="M27" i="18"/>
  <c r="M24" i="18"/>
  <c r="M22" i="18"/>
  <c r="M26" i="18"/>
  <c r="V241" i="3" l="1"/>
  <c r="M89" i="18"/>
  <c r="M213" i="3"/>
  <c r="L90" i="18"/>
  <c r="V249" i="3"/>
  <c r="V262" i="3"/>
  <c r="J33" i="19"/>
  <c r="J25" i="19"/>
  <c r="J35" i="19"/>
  <c r="K24" i="19"/>
  <c r="J27" i="19"/>
  <c r="J26" i="19"/>
  <c r="J28" i="19"/>
  <c r="J34" i="19"/>
  <c r="J29" i="19"/>
  <c r="J30" i="19"/>
  <c r="J32" i="19"/>
  <c r="J31" i="19"/>
  <c r="I36" i="19"/>
  <c r="U242" i="3"/>
  <c r="U244" i="3" s="1"/>
  <c r="U245" i="3" s="1"/>
  <c r="V252" i="3"/>
  <c r="V235" i="3"/>
  <c r="V233" i="3"/>
  <c r="L69" i="18"/>
  <c r="L71" i="18"/>
  <c r="L72" i="18"/>
  <c r="L67" i="18"/>
  <c r="L70" i="18"/>
  <c r="L68" i="18"/>
  <c r="L66" i="18"/>
  <c r="L73" i="18"/>
  <c r="P39" i="19"/>
  <c r="O47" i="19"/>
  <c r="AC225" i="3" s="1"/>
  <c r="O40" i="19"/>
  <c r="O48" i="19"/>
  <c r="AC226" i="3" s="1"/>
  <c r="O41" i="19"/>
  <c r="AC219" i="3" s="1"/>
  <c r="O49" i="19"/>
  <c r="AC227" i="3" s="1"/>
  <c r="O43" i="19"/>
  <c r="AC221" i="3" s="1"/>
  <c r="O44" i="19"/>
  <c r="AC222" i="3" s="1"/>
  <c r="O42" i="19"/>
  <c r="AC220" i="3" s="1"/>
  <c r="O45" i="19"/>
  <c r="AC223" i="3" s="1"/>
  <c r="O46" i="19"/>
  <c r="AC224" i="3" s="1"/>
  <c r="O50" i="19"/>
  <c r="AC228" i="3" s="1"/>
  <c r="V248" i="3"/>
  <c r="V236" i="3"/>
  <c r="O86" i="8"/>
  <c r="O127" i="8"/>
  <c r="V239" i="3"/>
  <c r="V231" i="3"/>
  <c r="W262" i="3"/>
  <c r="AA229" i="3"/>
  <c r="V240" i="3"/>
  <c r="V232" i="3"/>
  <c r="AB218" i="3"/>
  <c r="AB229" i="3" s="1"/>
  <c r="N51" i="19"/>
  <c r="V250" i="3"/>
  <c r="V237" i="3"/>
  <c r="O5" i="4"/>
  <c r="V251" i="3"/>
  <c r="V238" i="3"/>
  <c r="M19" i="18"/>
  <c r="M90" i="18" s="1"/>
  <c r="V253" i="3"/>
  <c r="V234" i="3"/>
  <c r="O37" i="8"/>
  <c r="O78" i="8" s="1"/>
  <c r="O50" i="8"/>
  <c r="O113" i="8"/>
  <c r="V115" i="3"/>
  <c r="V142" i="3"/>
  <c r="V7" i="3"/>
  <c r="W243" i="3"/>
  <c r="V243" i="3"/>
  <c r="W233" i="3"/>
  <c r="W232" i="3"/>
  <c r="W231" i="3"/>
  <c r="W237" i="3"/>
  <c r="W236" i="3"/>
  <c r="W235" i="3"/>
  <c r="W234" i="3"/>
  <c r="W238" i="3"/>
  <c r="W239" i="3"/>
  <c r="W241" i="3"/>
  <c r="W240" i="3"/>
  <c r="W251" i="3"/>
  <c r="W250" i="3"/>
  <c r="W248" i="3"/>
  <c r="W252" i="3"/>
  <c r="W249" i="3"/>
  <c r="W253" i="3"/>
  <c r="S254" i="3"/>
  <c r="S255" i="3"/>
  <c r="S256" i="3"/>
  <c r="T244" i="3"/>
  <c r="T245" i="3" s="1"/>
  <c r="W7" i="3"/>
  <c r="M29" i="18"/>
  <c r="N46" i="18"/>
  <c r="N62" i="18" s="1"/>
  <c r="N89" i="18"/>
  <c r="P29" i="8"/>
  <c r="W115" i="3"/>
  <c r="W142" i="3"/>
  <c r="N48" i="18"/>
  <c r="N91" i="18"/>
  <c r="N21" i="18"/>
  <c r="N28" i="18"/>
  <c r="N23" i="18"/>
  <c r="N25" i="18"/>
  <c r="N24" i="18"/>
  <c r="N22" i="18"/>
  <c r="N27" i="18"/>
  <c r="N26" i="18"/>
  <c r="M64" i="18"/>
  <c r="Y6" i="3"/>
  <c r="O20" i="18"/>
  <c r="Q6" i="4"/>
  <c r="X294" i="3"/>
  <c r="X5" i="3"/>
  <c r="Y4" i="3"/>
  <c r="X52" i="3"/>
  <c r="X150" i="3"/>
  <c r="X158" i="3"/>
  <c r="X166" i="3"/>
  <c r="X121" i="3"/>
  <c r="X129" i="3"/>
  <c r="X137" i="3"/>
  <c r="X101" i="3"/>
  <c r="X113" i="3"/>
  <c r="X69" i="3"/>
  <c r="X77" i="3"/>
  <c r="X38" i="3"/>
  <c r="X8" i="3"/>
  <c r="X16" i="3"/>
  <c r="X24" i="3"/>
  <c r="X32" i="3"/>
  <c r="X144" i="3"/>
  <c r="X152" i="3"/>
  <c r="X160" i="3"/>
  <c r="X123" i="3"/>
  <c r="X131" i="3"/>
  <c r="X139" i="3"/>
  <c r="X103" i="3"/>
  <c r="X71" i="3"/>
  <c r="X79" i="3"/>
  <c r="X10" i="3"/>
  <c r="X18" i="3"/>
  <c r="X26" i="3"/>
  <c r="X145" i="3"/>
  <c r="X153" i="3"/>
  <c r="X161" i="3"/>
  <c r="X116" i="3"/>
  <c r="X124" i="3"/>
  <c r="X132" i="3"/>
  <c r="X140" i="3"/>
  <c r="X104" i="3"/>
  <c r="X72" i="3"/>
  <c r="X80" i="3"/>
  <c r="X11" i="3"/>
  <c r="X19" i="3"/>
  <c r="X27" i="3"/>
  <c r="X147" i="3"/>
  <c r="X155" i="3"/>
  <c r="X163" i="3"/>
  <c r="X118" i="3"/>
  <c r="X126" i="3"/>
  <c r="X134" i="3"/>
  <c r="X93" i="3"/>
  <c r="X107" i="3"/>
  <c r="X74" i="3"/>
  <c r="X83" i="3"/>
  <c r="X55" i="3"/>
  <c r="X13" i="3"/>
  <c r="X21" i="3"/>
  <c r="X29" i="3"/>
  <c r="X148" i="3"/>
  <c r="X156" i="3"/>
  <c r="X164" i="3"/>
  <c r="X119" i="3"/>
  <c r="X127" i="3"/>
  <c r="X135" i="3"/>
  <c r="X95" i="3"/>
  <c r="X109" i="3"/>
  <c r="X84" i="3"/>
  <c r="X57" i="3"/>
  <c r="X14" i="3"/>
  <c r="X22" i="3"/>
  <c r="X30" i="3"/>
  <c r="X149" i="3"/>
  <c r="X157" i="3"/>
  <c r="X165" i="3"/>
  <c r="X120" i="3"/>
  <c r="X128" i="3"/>
  <c r="X136" i="3"/>
  <c r="X99" i="3"/>
  <c r="X111" i="3"/>
  <c r="X68" i="3"/>
  <c r="X76" i="3"/>
  <c r="X36" i="3"/>
  <c r="X15" i="3"/>
  <c r="X23" i="3"/>
  <c r="X31" i="3"/>
  <c r="X146" i="3"/>
  <c r="X125" i="3"/>
  <c r="X12" i="3"/>
  <c r="X151" i="3"/>
  <c r="X130" i="3"/>
  <c r="X17" i="3"/>
  <c r="X154" i="3"/>
  <c r="X133" i="3"/>
  <c r="X73" i="3"/>
  <c r="X20" i="3"/>
  <c r="X159" i="3"/>
  <c r="X138" i="3"/>
  <c r="X78" i="3"/>
  <c r="X25" i="3"/>
  <c r="X162" i="3"/>
  <c r="X81" i="3"/>
  <c r="X28" i="3"/>
  <c r="X167" i="3"/>
  <c r="X102" i="3"/>
  <c r="X40" i="3"/>
  <c r="X117" i="3"/>
  <c r="X106" i="3"/>
  <c r="X53" i="3"/>
  <c r="X143" i="3"/>
  <c r="X122" i="3"/>
  <c r="X9" i="3"/>
  <c r="Q22" i="8" s="1"/>
  <c r="Q4" i="4"/>
  <c r="O18" i="18"/>
  <c r="Q30" i="8"/>
  <c r="X105" i="3"/>
  <c r="X54" i="3"/>
  <c r="X94" i="3"/>
  <c r="X112" i="3"/>
  <c r="X56" i="3"/>
  <c r="X37" i="3"/>
  <c r="X39" i="3"/>
  <c r="X58" i="3"/>
  <c r="X108" i="3"/>
  <c r="X48" i="3"/>
  <c r="X50" i="3"/>
  <c r="X42" i="3"/>
  <c r="X51" i="3"/>
  <c r="X49" i="3"/>
  <c r="X100" i="3"/>
  <c r="X41" i="3"/>
  <c r="X110" i="3"/>
  <c r="X35" i="3"/>
  <c r="X82" i="3"/>
  <c r="P37" i="8"/>
  <c r="P113" i="8"/>
  <c r="P127" i="8"/>
  <c r="P86" i="8"/>
  <c r="P50" i="8"/>
  <c r="P99" i="8"/>
  <c r="N19" i="18"/>
  <c r="P5" i="4"/>
  <c r="M47" i="18" l="1"/>
  <c r="M63" i="18" s="1"/>
  <c r="X262" i="3"/>
  <c r="K35" i="19"/>
  <c r="K27" i="19"/>
  <c r="K28" i="19"/>
  <c r="L24" i="19"/>
  <c r="K30" i="19"/>
  <c r="K29" i="19"/>
  <c r="K31" i="19"/>
  <c r="K32" i="19"/>
  <c r="K25" i="19"/>
  <c r="K33" i="19"/>
  <c r="K34" i="19"/>
  <c r="K26" i="19"/>
  <c r="J36" i="19"/>
  <c r="V242" i="3"/>
  <c r="V244" i="3" s="1"/>
  <c r="V245" i="3" s="1"/>
  <c r="O64" i="8"/>
  <c r="M69" i="18"/>
  <c r="M70" i="18"/>
  <c r="M71" i="18"/>
  <c r="M72" i="18"/>
  <c r="M73" i="18"/>
  <c r="M68" i="18"/>
  <c r="M66" i="18"/>
  <c r="M67" i="18"/>
  <c r="AC218" i="3"/>
  <c r="O51" i="19"/>
  <c r="P42" i="19"/>
  <c r="AD220" i="3" s="1"/>
  <c r="P50" i="19"/>
  <c r="AD228" i="3" s="1"/>
  <c r="P43" i="19"/>
  <c r="AD221" i="3" s="1"/>
  <c r="P44" i="19"/>
  <c r="AD222" i="3" s="1"/>
  <c r="P46" i="19"/>
  <c r="AD224" i="3" s="1"/>
  <c r="P47" i="19"/>
  <c r="AD225" i="3" s="1"/>
  <c r="P45" i="19"/>
  <c r="AD223" i="3" s="1"/>
  <c r="Q39" i="19"/>
  <c r="P48" i="19"/>
  <c r="AD226" i="3" s="1"/>
  <c r="P49" i="19"/>
  <c r="AD227" i="3" s="1"/>
  <c r="P40" i="19"/>
  <c r="P41" i="19"/>
  <c r="AD219" i="3" s="1"/>
  <c r="X243" i="3"/>
  <c r="T254" i="3"/>
  <c r="T255" i="3"/>
  <c r="T256" i="3"/>
  <c r="U254" i="3"/>
  <c r="U255" i="3"/>
  <c r="U256" i="3"/>
  <c r="X233" i="3"/>
  <c r="X232" i="3"/>
  <c r="X231" i="3"/>
  <c r="X238" i="3"/>
  <c r="X237" i="3"/>
  <c r="X236" i="3"/>
  <c r="X235" i="3"/>
  <c r="X234" i="3"/>
  <c r="X239" i="3"/>
  <c r="X241" i="3"/>
  <c r="X240" i="3"/>
  <c r="X252" i="3"/>
  <c r="X253" i="3"/>
  <c r="X250" i="3"/>
  <c r="X248" i="3"/>
  <c r="X251" i="3"/>
  <c r="X249" i="3"/>
  <c r="W242" i="3"/>
  <c r="O19" i="18"/>
  <c r="Q5" i="4"/>
  <c r="Z6" i="3"/>
  <c r="P20" i="18"/>
  <c r="R6" i="4"/>
  <c r="N29" i="18"/>
  <c r="X142" i="3"/>
  <c r="N64" i="18"/>
  <c r="P64" i="8"/>
  <c r="P78" i="8"/>
  <c r="Q50" i="8"/>
  <c r="Q99" i="8"/>
  <c r="Q113" i="8"/>
  <c r="Q127" i="8"/>
  <c r="Q37" i="8"/>
  <c r="Q86" i="8"/>
  <c r="X7" i="3"/>
  <c r="N47" i="18"/>
  <c r="N63" i="18" s="1"/>
  <c r="N90" i="18"/>
  <c r="X115" i="3"/>
  <c r="O89" i="18"/>
  <c r="O46" i="18"/>
  <c r="O62" i="18" s="1"/>
  <c r="Q29" i="8"/>
  <c r="Y294" i="3"/>
  <c r="Y5" i="3"/>
  <c r="Z4" i="3"/>
  <c r="Y52" i="3"/>
  <c r="Y150" i="3"/>
  <c r="Y158" i="3"/>
  <c r="Y166" i="3"/>
  <c r="Y121" i="3"/>
  <c r="Y129" i="3"/>
  <c r="Y137" i="3"/>
  <c r="Y99" i="3"/>
  <c r="Y109" i="3"/>
  <c r="Y84" i="3"/>
  <c r="Y16" i="3"/>
  <c r="Y24" i="3"/>
  <c r="Y32" i="3"/>
  <c r="Y144" i="3"/>
  <c r="Y152" i="3"/>
  <c r="Y160" i="3"/>
  <c r="Y123" i="3"/>
  <c r="Y131" i="3"/>
  <c r="Y139" i="3"/>
  <c r="Y102" i="3"/>
  <c r="Y113" i="3"/>
  <c r="Y69" i="3"/>
  <c r="Y77" i="3"/>
  <c r="Y38" i="3"/>
  <c r="Y9" i="3"/>
  <c r="R22" i="8" s="1"/>
  <c r="Y18" i="3"/>
  <c r="Y26" i="3"/>
  <c r="Y145" i="3"/>
  <c r="Y153" i="3"/>
  <c r="Y161" i="3"/>
  <c r="Y116" i="3"/>
  <c r="Y124" i="3"/>
  <c r="Y132" i="3"/>
  <c r="Y140" i="3"/>
  <c r="Y103" i="3"/>
  <c r="Y78" i="3"/>
  <c r="Y10" i="3"/>
  <c r="Y19" i="3"/>
  <c r="Y27" i="3"/>
  <c r="Y147" i="3"/>
  <c r="Y155" i="3"/>
  <c r="Y163" i="3"/>
  <c r="Y118" i="3"/>
  <c r="Y126" i="3"/>
  <c r="Y134" i="3"/>
  <c r="Y93" i="3"/>
  <c r="Y105" i="3"/>
  <c r="Y72" i="3"/>
  <c r="Y80" i="3"/>
  <c r="Y53" i="3"/>
  <c r="Y13" i="3"/>
  <c r="Y21" i="3"/>
  <c r="Y29" i="3"/>
  <c r="Y148" i="3"/>
  <c r="Y156" i="3"/>
  <c r="Y164" i="3"/>
  <c r="Y119" i="3"/>
  <c r="Y127" i="3"/>
  <c r="Y135" i="3"/>
  <c r="Y94" i="3"/>
  <c r="Y106" i="3"/>
  <c r="Y73" i="3"/>
  <c r="Y81" i="3"/>
  <c r="Y55" i="3"/>
  <c r="Y14" i="3"/>
  <c r="Y22" i="3"/>
  <c r="Y30" i="3"/>
  <c r="Y149" i="3"/>
  <c r="Y157" i="3"/>
  <c r="Y165" i="3"/>
  <c r="Y120" i="3"/>
  <c r="Y128" i="3"/>
  <c r="Y136" i="3"/>
  <c r="Y95" i="3"/>
  <c r="Y107" i="3"/>
  <c r="Y74" i="3"/>
  <c r="Y83" i="3"/>
  <c r="Y57" i="3"/>
  <c r="Y15" i="3"/>
  <c r="Y23" i="3"/>
  <c r="Y31" i="3"/>
  <c r="Y154" i="3"/>
  <c r="Y133" i="3"/>
  <c r="Y71" i="3"/>
  <c r="Y20" i="3"/>
  <c r="Y159" i="3"/>
  <c r="Y138" i="3"/>
  <c r="Y76" i="3"/>
  <c r="Y25" i="3"/>
  <c r="Y162" i="3"/>
  <c r="Y79" i="3"/>
  <c r="Y28" i="3"/>
  <c r="Y167" i="3"/>
  <c r="Y101" i="3"/>
  <c r="Y36" i="3"/>
  <c r="Y117" i="3"/>
  <c r="Y104" i="3"/>
  <c r="Y143" i="3"/>
  <c r="Y122" i="3"/>
  <c r="Y111" i="3"/>
  <c r="Y8" i="3"/>
  <c r="Y146" i="3"/>
  <c r="Y125" i="3"/>
  <c r="Y12" i="3"/>
  <c r="Y151" i="3"/>
  <c r="Y130" i="3"/>
  <c r="Y68" i="3"/>
  <c r="Y17" i="3"/>
  <c r="R4" i="4"/>
  <c r="P18" i="18"/>
  <c r="R30" i="8"/>
  <c r="Y108" i="3"/>
  <c r="Y49" i="3"/>
  <c r="Y39" i="3"/>
  <c r="Y100" i="3"/>
  <c r="Y41" i="3"/>
  <c r="Y51" i="3"/>
  <c r="Y54" i="3"/>
  <c r="Y42" i="3"/>
  <c r="Y50" i="3"/>
  <c r="Y35" i="3"/>
  <c r="Y110" i="3"/>
  <c r="Y40" i="3"/>
  <c r="Y37" i="3"/>
  <c r="Y11" i="3"/>
  <c r="Y48" i="3"/>
  <c r="Y112" i="3"/>
  <c r="Y56" i="3"/>
  <c r="Y58" i="3"/>
  <c r="Y82" i="3"/>
  <c r="O48" i="18"/>
  <c r="O91" i="18"/>
  <c r="O25" i="18"/>
  <c r="O21" i="18"/>
  <c r="O28" i="18"/>
  <c r="O23" i="18"/>
  <c r="O22" i="18"/>
  <c r="O27" i="18"/>
  <c r="O24" i="18"/>
  <c r="O26" i="18"/>
  <c r="Y262" i="3" l="1"/>
  <c r="L26" i="19"/>
  <c r="L35" i="19"/>
  <c r="L28" i="19"/>
  <c r="L29" i="19"/>
  <c r="L32" i="19"/>
  <c r="L30" i="19"/>
  <c r="M24" i="19"/>
  <c r="L31" i="19"/>
  <c r="L25" i="19"/>
  <c r="L33" i="19"/>
  <c r="L34" i="19"/>
  <c r="L27" i="19"/>
  <c r="K36" i="19"/>
  <c r="N69" i="18"/>
  <c r="N70" i="18"/>
  <c r="N71" i="18"/>
  <c r="N72" i="18"/>
  <c r="N68" i="18"/>
  <c r="N66" i="18"/>
  <c r="N73" i="18"/>
  <c r="N67" i="18"/>
  <c r="AD218" i="3"/>
  <c r="AD229" i="3" s="1"/>
  <c r="P51" i="19"/>
  <c r="AC229" i="3"/>
  <c r="Q45" i="19"/>
  <c r="AE223" i="3" s="1"/>
  <c r="Q46" i="19"/>
  <c r="AE224" i="3" s="1"/>
  <c r="Q47" i="19"/>
  <c r="AE225" i="3" s="1"/>
  <c r="R39" i="19"/>
  <c r="Q41" i="19"/>
  <c r="AE219" i="3" s="1"/>
  <c r="Q49" i="19"/>
  <c r="AE227" i="3" s="1"/>
  <c r="Q42" i="19"/>
  <c r="AE220" i="3" s="1"/>
  <c r="Q50" i="19"/>
  <c r="AE228" i="3" s="1"/>
  <c r="Q40" i="19"/>
  <c r="Q43" i="19"/>
  <c r="AE221" i="3" s="1"/>
  <c r="Q44" i="19"/>
  <c r="AE222" i="3" s="1"/>
  <c r="Q48" i="19"/>
  <c r="AE226" i="3" s="1"/>
  <c r="Y243" i="3"/>
  <c r="V254" i="3"/>
  <c r="V255" i="3"/>
  <c r="V256" i="3"/>
  <c r="Y231" i="3"/>
  <c r="Y233" i="3"/>
  <c r="Y232" i="3"/>
  <c r="Y239" i="3"/>
  <c r="Y238" i="3"/>
  <c r="Y237" i="3"/>
  <c r="Y236" i="3"/>
  <c r="Y235" i="3"/>
  <c r="Y234" i="3"/>
  <c r="Y240" i="3"/>
  <c r="Y241" i="3"/>
  <c r="Y249" i="3"/>
  <c r="Y251" i="3"/>
  <c r="Y252" i="3"/>
  <c r="Y253" i="3"/>
  <c r="Y250" i="3"/>
  <c r="Y248" i="3"/>
  <c r="X242" i="3"/>
  <c r="W244" i="3"/>
  <c r="W245" i="3" s="1"/>
  <c r="O29" i="18"/>
  <c r="O64" i="18"/>
  <c r="Y115" i="3"/>
  <c r="R29" i="8"/>
  <c r="P89" i="18"/>
  <c r="P46" i="18"/>
  <c r="P62" i="18" s="1"/>
  <c r="P48" i="18"/>
  <c r="P91" i="18"/>
  <c r="P28" i="18"/>
  <c r="P22" i="18"/>
  <c r="P27" i="18"/>
  <c r="P25" i="18"/>
  <c r="P24" i="18"/>
  <c r="P21" i="18"/>
  <c r="P23" i="18"/>
  <c r="P26" i="18"/>
  <c r="Z294" i="3"/>
  <c r="AA4" i="3"/>
  <c r="Z5" i="3"/>
  <c r="Z150" i="3"/>
  <c r="Z158" i="3"/>
  <c r="Z166" i="3"/>
  <c r="Z121" i="3"/>
  <c r="Z129" i="3"/>
  <c r="Z137" i="3"/>
  <c r="Z101" i="3"/>
  <c r="Z113" i="3"/>
  <c r="Z69" i="3"/>
  <c r="Z77" i="3"/>
  <c r="Z39" i="3"/>
  <c r="Z12" i="3"/>
  <c r="Z20" i="3"/>
  <c r="Z28" i="3"/>
  <c r="Z144" i="3"/>
  <c r="Z152" i="3"/>
  <c r="Z160" i="3"/>
  <c r="Z123" i="3"/>
  <c r="Z131" i="3"/>
  <c r="Z139" i="3"/>
  <c r="Z103" i="3"/>
  <c r="Z71" i="3"/>
  <c r="Z79" i="3"/>
  <c r="Z14" i="3"/>
  <c r="Z22" i="3"/>
  <c r="Z30" i="3"/>
  <c r="Z145" i="3"/>
  <c r="Z153" i="3"/>
  <c r="Z161" i="3"/>
  <c r="Z116" i="3"/>
  <c r="Z124" i="3"/>
  <c r="Z132" i="3"/>
  <c r="Z140" i="3"/>
  <c r="Z104" i="3"/>
  <c r="Z72" i="3"/>
  <c r="Z80" i="3"/>
  <c r="Z49" i="3"/>
  <c r="Z15" i="3"/>
  <c r="Z23" i="3"/>
  <c r="Z31" i="3"/>
  <c r="Z147" i="3"/>
  <c r="Z155" i="3"/>
  <c r="Z163" i="3"/>
  <c r="Z118" i="3"/>
  <c r="Z126" i="3"/>
  <c r="Z148" i="3"/>
  <c r="Z156" i="3"/>
  <c r="Z164" i="3"/>
  <c r="Z119" i="3"/>
  <c r="Z149" i="3"/>
  <c r="Z157" i="3"/>
  <c r="Z165" i="3"/>
  <c r="Z120" i="3"/>
  <c r="Z128" i="3"/>
  <c r="Z136" i="3"/>
  <c r="Z99" i="3"/>
  <c r="Z111" i="3"/>
  <c r="Z68" i="3"/>
  <c r="Z76" i="3"/>
  <c r="Z37" i="3"/>
  <c r="Z10" i="3"/>
  <c r="Z19" i="3"/>
  <c r="Z27" i="3"/>
  <c r="Z162" i="3"/>
  <c r="Z134" i="3"/>
  <c r="Z107" i="3"/>
  <c r="Z74" i="3"/>
  <c r="Z8" i="3"/>
  <c r="Z25" i="3"/>
  <c r="Z167" i="3"/>
  <c r="Z135" i="3"/>
  <c r="Z109" i="3"/>
  <c r="Z9" i="3"/>
  <c r="S22" i="8" s="1"/>
  <c r="Z26" i="3"/>
  <c r="Z117" i="3"/>
  <c r="Z138" i="3"/>
  <c r="Z78" i="3"/>
  <c r="Z13" i="3"/>
  <c r="Z29" i="3"/>
  <c r="Z143" i="3"/>
  <c r="Z122" i="3"/>
  <c r="Z81" i="3"/>
  <c r="Z16" i="3"/>
  <c r="Z32" i="3"/>
  <c r="Z146" i="3"/>
  <c r="Z125" i="3"/>
  <c r="Z93" i="3"/>
  <c r="Z83" i="3"/>
  <c r="Z17" i="3"/>
  <c r="Z151" i="3"/>
  <c r="Z127" i="3"/>
  <c r="Z95" i="3"/>
  <c r="Z84" i="3"/>
  <c r="Z18" i="3"/>
  <c r="Z154" i="3"/>
  <c r="Z130" i="3"/>
  <c r="Z102" i="3"/>
  <c r="Z41" i="3"/>
  <c r="Z21" i="3"/>
  <c r="Z159" i="3"/>
  <c r="Z133" i="3"/>
  <c r="Z106" i="3"/>
  <c r="Z73" i="3"/>
  <c r="Z54" i="3"/>
  <c r="Z24" i="3"/>
  <c r="S4" i="4"/>
  <c r="Q18" i="18"/>
  <c r="S30" i="8"/>
  <c r="Z94" i="3"/>
  <c r="Z51" i="3"/>
  <c r="Z48" i="3"/>
  <c r="Z38" i="3"/>
  <c r="Z110" i="3"/>
  <c r="Z56" i="3"/>
  <c r="Z40" i="3"/>
  <c r="Z11" i="3"/>
  <c r="Z58" i="3"/>
  <c r="Z108" i="3"/>
  <c r="Z53" i="3"/>
  <c r="Z50" i="3"/>
  <c r="Z100" i="3"/>
  <c r="Z52" i="3"/>
  <c r="Z42" i="3"/>
  <c r="Z36" i="3"/>
  <c r="Z55" i="3"/>
  <c r="Z105" i="3"/>
  <c r="Z112" i="3"/>
  <c r="Z35" i="3"/>
  <c r="Z57" i="3"/>
  <c r="Z82" i="3"/>
  <c r="Q20" i="18"/>
  <c r="AA6" i="3"/>
  <c r="S6" i="4"/>
  <c r="P19" i="18"/>
  <c r="R5" i="4"/>
  <c r="Y142" i="3"/>
  <c r="O90" i="18"/>
  <c r="O47" i="18"/>
  <c r="O63" i="18" s="1"/>
  <c r="Y7" i="3"/>
  <c r="R86" i="8"/>
  <c r="R50" i="8"/>
  <c r="R99" i="8"/>
  <c r="R113" i="8"/>
  <c r="R127" i="8"/>
  <c r="R37" i="8"/>
  <c r="Q64" i="8"/>
  <c r="Q78" i="8"/>
  <c r="Z262" i="3" l="1"/>
  <c r="L36" i="19"/>
  <c r="N24" i="19"/>
  <c r="M34" i="19"/>
  <c r="M26" i="19"/>
  <c r="M29" i="19"/>
  <c r="M28" i="19"/>
  <c r="M30" i="19"/>
  <c r="M31" i="19"/>
  <c r="M32" i="19"/>
  <c r="M27" i="19"/>
  <c r="M33" i="19"/>
  <c r="M35" i="19"/>
  <c r="M25" i="19"/>
  <c r="S39" i="19"/>
  <c r="R40" i="19"/>
  <c r="R48" i="19"/>
  <c r="AF226" i="3" s="1"/>
  <c r="R41" i="19"/>
  <c r="AF219" i="3" s="1"/>
  <c r="R49" i="19"/>
  <c r="AF227" i="3" s="1"/>
  <c r="R42" i="19"/>
  <c r="AF220" i="3" s="1"/>
  <c r="R50" i="19"/>
  <c r="AF228" i="3" s="1"/>
  <c r="R44" i="19"/>
  <c r="AF222" i="3" s="1"/>
  <c r="R45" i="19"/>
  <c r="AF223" i="3" s="1"/>
  <c r="R46" i="19"/>
  <c r="AF224" i="3" s="1"/>
  <c r="R47" i="19"/>
  <c r="AF225" i="3" s="1"/>
  <c r="R43" i="19"/>
  <c r="AF221" i="3" s="1"/>
  <c r="AE218" i="3"/>
  <c r="AE229" i="3" s="1"/>
  <c r="Q51" i="19"/>
  <c r="O69" i="18"/>
  <c r="O70" i="18"/>
  <c r="O71" i="18"/>
  <c r="O73" i="18"/>
  <c r="O72" i="18"/>
  <c r="O68" i="18"/>
  <c r="O66" i="18"/>
  <c r="O67" i="18"/>
  <c r="Z243" i="3"/>
  <c r="W254" i="3"/>
  <c r="W255" i="3"/>
  <c r="W256" i="3"/>
  <c r="X244" i="3"/>
  <c r="X245" i="3" s="1"/>
  <c r="Y242" i="3"/>
  <c r="Z232" i="3"/>
  <c r="Z231" i="3"/>
  <c r="Z233" i="3"/>
  <c r="Z238" i="3"/>
  <c r="Z237" i="3"/>
  <c r="Z236" i="3"/>
  <c r="Z235" i="3"/>
  <c r="Z234" i="3"/>
  <c r="Z241" i="3"/>
  <c r="Z240" i="3"/>
  <c r="Z239" i="3"/>
  <c r="Z252" i="3"/>
  <c r="Z250" i="3"/>
  <c r="Z249" i="3"/>
  <c r="Z248" i="3"/>
  <c r="Z253" i="3"/>
  <c r="Z251" i="3"/>
  <c r="AB6" i="3"/>
  <c r="R20" i="18"/>
  <c r="T6" i="4"/>
  <c r="P64" i="18"/>
  <c r="R64" i="8"/>
  <c r="R78" i="8"/>
  <c r="Q48" i="18"/>
  <c r="Q91" i="18"/>
  <c r="Q28" i="18"/>
  <c r="Q21" i="18"/>
  <c r="Q26" i="18"/>
  <c r="Q22" i="18"/>
  <c r="Q27" i="18"/>
  <c r="Q24" i="18"/>
  <c r="Q23" i="18"/>
  <c r="Q25" i="18"/>
  <c r="Z115" i="3"/>
  <c r="Q19" i="18"/>
  <c r="S5" i="4"/>
  <c r="P29" i="18"/>
  <c r="AA5" i="3"/>
  <c r="AA294" i="3"/>
  <c r="AB4" i="3"/>
  <c r="AA146" i="3"/>
  <c r="AA154" i="3"/>
  <c r="AA162" i="3"/>
  <c r="AA117" i="3"/>
  <c r="AA148" i="3"/>
  <c r="AA156" i="3"/>
  <c r="AA164" i="3"/>
  <c r="AA149" i="3"/>
  <c r="AA157" i="3"/>
  <c r="AA165" i="3"/>
  <c r="AA145" i="3"/>
  <c r="AA153" i="3"/>
  <c r="AA161" i="3"/>
  <c r="AA116" i="3"/>
  <c r="AA151" i="3"/>
  <c r="AA167" i="3"/>
  <c r="AA124" i="3"/>
  <c r="AA132" i="3"/>
  <c r="AA140" i="3"/>
  <c r="AA104" i="3"/>
  <c r="AA72" i="3"/>
  <c r="AA80" i="3"/>
  <c r="AA42" i="3"/>
  <c r="AA16" i="3"/>
  <c r="AA24" i="3"/>
  <c r="AA32" i="3"/>
  <c r="AA152" i="3"/>
  <c r="AA125" i="3"/>
  <c r="AA133" i="3"/>
  <c r="AA106" i="3"/>
  <c r="AA73" i="3"/>
  <c r="AA81" i="3"/>
  <c r="AA8" i="3"/>
  <c r="AA17" i="3"/>
  <c r="AA25" i="3"/>
  <c r="AA155" i="3"/>
  <c r="AA118" i="3"/>
  <c r="AA126" i="3"/>
  <c r="AA134" i="3"/>
  <c r="AA93" i="3"/>
  <c r="AA107" i="3"/>
  <c r="AA74" i="3"/>
  <c r="AA83" i="3"/>
  <c r="AA9" i="3"/>
  <c r="T22" i="8" s="1"/>
  <c r="AA18" i="3"/>
  <c r="AA26" i="3"/>
  <c r="AA158" i="3"/>
  <c r="AA119" i="3"/>
  <c r="AA127" i="3"/>
  <c r="AA135" i="3"/>
  <c r="AA95" i="3"/>
  <c r="AA109" i="3"/>
  <c r="AA84" i="3"/>
  <c r="AA10" i="3"/>
  <c r="AA19" i="3"/>
  <c r="AA27" i="3"/>
  <c r="AA143" i="3"/>
  <c r="AA159" i="3"/>
  <c r="AA120" i="3"/>
  <c r="AA128" i="3"/>
  <c r="AA136" i="3"/>
  <c r="AA99" i="3"/>
  <c r="AA111" i="3"/>
  <c r="AA68" i="3"/>
  <c r="AA76" i="3"/>
  <c r="AA36" i="3"/>
  <c r="AA49" i="3"/>
  <c r="AA12" i="3"/>
  <c r="AA20" i="3"/>
  <c r="AA28" i="3"/>
  <c r="AA144" i="3"/>
  <c r="AA160" i="3"/>
  <c r="AA121" i="3"/>
  <c r="AA129" i="3"/>
  <c r="AA137" i="3"/>
  <c r="AA101" i="3"/>
  <c r="AA113" i="3"/>
  <c r="AA69" i="3"/>
  <c r="AA77" i="3"/>
  <c r="AA38" i="3"/>
  <c r="AA53" i="3"/>
  <c r="AA13" i="3"/>
  <c r="AA21" i="3"/>
  <c r="AA29" i="3"/>
  <c r="AA147" i="3"/>
  <c r="AA163" i="3"/>
  <c r="AA122" i="3"/>
  <c r="AA130" i="3"/>
  <c r="AA138" i="3"/>
  <c r="AA102" i="3"/>
  <c r="AA78" i="3"/>
  <c r="AA39" i="3"/>
  <c r="AA55" i="3"/>
  <c r="AA14" i="3"/>
  <c r="AA22" i="3"/>
  <c r="AA30" i="3"/>
  <c r="AA150" i="3"/>
  <c r="AA166" i="3"/>
  <c r="AA123" i="3"/>
  <c r="AA131" i="3"/>
  <c r="AA139" i="3"/>
  <c r="AA103" i="3"/>
  <c r="AA71" i="3"/>
  <c r="AA79" i="3"/>
  <c r="AA41" i="3"/>
  <c r="AA57" i="3"/>
  <c r="AA15" i="3"/>
  <c r="AA23" i="3"/>
  <c r="AA31" i="3"/>
  <c r="T4" i="4"/>
  <c r="R18" i="18"/>
  <c r="T30" i="8"/>
  <c r="AA105" i="3"/>
  <c r="AA35" i="3"/>
  <c r="AA94" i="3"/>
  <c r="AA51" i="3"/>
  <c r="AA37" i="3"/>
  <c r="AA54" i="3"/>
  <c r="AA112" i="3"/>
  <c r="AA56" i="3"/>
  <c r="AA11" i="3"/>
  <c r="AA108" i="3"/>
  <c r="AA40" i="3"/>
  <c r="AA52" i="3"/>
  <c r="AA58" i="3"/>
  <c r="AA110" i="3"/>
  <c r="AA48" i="3"/>
  <c r="AA100" i="3"/>
  <c r="AA50" i="3"/>
  <c r="AA82" i="3"/>
  <c r="Z7" i="3"/>
  <c r="S86" i="8"/>
  <c r="S50" i="8"/>
  <c r="S99" i="8"/>
  <c r="S113" i="8"/>
  <c r="S127" i="8"/>
  <c r="S37" i="8"/>
  <c r="Z142" i="3"/>
  <c r="P90" i="18"/>
  <c r="P47" i="18"/>
  <c r="P63" i="18" s="1"/>
  <c r="Q46" i="18"/>
  <c r="Q62" i="18" s="1"/>
  <c r="Q89" i="18"/>
  <c r="S29" i="8"/>
  <c r="F51" i="3" l="1"/>
  <c r="F74" i="3"/>
  <c r="F63" i="3"/>
  <c r="F82" i="3"/>
  <c r="F71" i="3"/>
  <c r="F83" i="3"/>
  <c r="F69" i="3"/>
  <c r="F80" i="3"/>
  <c r="F67" i="3"/>
  <c r="F65" i="3"/>
  <c r="F73" i="3"/>
  <c r="F81" i="3"/>
  <c r="F62" i="3"/>
  <c r="F77" i="3"/>
  <c r="F66" i="3"/>
  <c r="F76" i="3"/>
  <c r="F64" i="3"/>
  <c r="F75" i="3"/>
  <c r="F68" i="3"/>
  <c r="F79" i="3"/>
  <c r="F72" i="3"/>
  <c r="F78" i="3"/>
  <c r="F70" i="3"/>
  <c r="M36" i="19"/>
  <c r="AA262" i="3"/>
  <c r="N25" i="19"/>
  <c r="N34" i="19"/>
  <c r="N30" i="19"/>
  <c r="N26" i="19"/>
  <c r="O24" i="19"/>
  <c r="N35" i="19"/>
  <c r="N28" i="19"/>
  <c r="N27" i="19"/>
  <c r="N29" i="19"/>
  <c r="N31" i="19"/>
  <c r="N32" i="19"/>
  <c r="N33" i="19"/>
  <c r="F59" i="3"/>
  <c r="F58" i="3"/>
  <c r="F35" i="3"/>
  <c r="F36" i="3"/>
  <c r="P69" i="18"/>
  <c r="P70" i="18"/>
  <c r="P71" i="18"/>
  <c r="P72" i="18"/>
  <c r="P73" i="18"/>
  <c r="P68" i="18"/>
  <c r="P66" i="18"/>
  <c r="P67" i="18"/>
  <c r="AF218" i="3"/>
  <c r="AF229" i="3" s="1"/>
  <c r="R51" i="19"/>
  <c r="T39" i="19"/>
  <c r="S43" i="19"/>
  <c r="AG221" i="3" s="1"/>
  <c r="S44" i="19"/>
  <c r="AG222" i="3" s="1"/>
  <c r="S45" i="19"/>
  <c r="AG223" i="3" s="1"/>
  <c r="S47" i="19"/>
  <c r="AG225" i="3" s="1"/>
  <c r="S40" i="19"/>
  <c r="S48" i="19"/>
  <c r="AG226" i="3" s="1"/>
  <c r="S41" i="19"/>
  <c r="AG219" i="3" s="1"/>
  <c r="S42" i="19"/>
  <c r="AG220" i="3" s="1"/>
  <c r="S46" i="19"/>
  <c r="AG224" i="3" s="1"/>
  <c r="S49" i="19"/>
  <c r="AG227" i="3" s="1"/>
  <c r="S50" i="19"/>
  <c r="AG228" i="3" s="1"/>
  <c r="AA243" i="3"/>
  <c r="X254" i="3"/>
  <c r="X255" i="3"/>
  <c r="X256" i="3"/>
  <c r="Z242" i="3"/>
  <c r="Y244" i="3"/>
  <c r="Y245" i="3" s="1"/>
  <c r="AA233" i="3"/>
  <c r="AA232" i="3"/>
  <c r="AA231" i="3"/>
  <c r="AA239" i="3"/>
  <c r="AA238" i="3"/>
  <c r="AA237" i="3"/>
  <c r="AA236" i="3"/>
  <c r="AA235" i="3"/>
  <c r="AA234" i="3"/>
  <c r="AA241" i="3"/>
  <c r="AA240" i="3"/>
  <c r="AA252" i="3"/>
  <c r="AA251" i="3"/>
  <c r="AA250" i="3"/>
  <c r="AA249" i="3"/>
  <c r="AA248" i="3"/>
  <c r="AA253" i="3"/>
  <c r="S78" i="8"/>
  <c r="S64" i="8"/>
  <c r="AA142" i="3"/>
  <c r="Q29" i="18"/>
  <c r="AA7" i="3"/>
  <c r="AB294" i="3"/>
  <c r="AB5" i="3"/>
  <c r="AC4" i="3"/>
  <c r="AB52" i="3"/>
  <c r="AB150" i="3"/>
  <c r="AB158" i="3"/>
  <c r="AB166" i="3"/>
  <c r="AB121" i="3"/>
  <c r="AB129" i="3"/>
  <c r="AB137" i="3"/>
  <c r="AB101" i="3"/>
  <c r="AB113" i="3"/>
  <c r="AB69" i="3"/>
  <c r="AB77" i="3"/>
  <c r="AB39" i="3"/>
  <c r="AB8" i="3"/>
  <c r="AB17" i="3"/>
  <c r="AB25" i="3"/>
  <c r="AB143" i="3"/>
  <c r="AB151" i="3"/>
  <c r="AB159" i="3"/>
  <c r="AB167" i="3"/>
  <c r="AB122" i="3"/>
  <c r="AB130" i="3"/>
  <c r="AB138" i="3"/>
  <c r="AB102" i="3"/>
  <c r="AB78" i="3"/>
  <c r="AB41" i="3"/>
  <c r="AB9" i="3"/>
  <c r="U22" i="8" s="1"/>
  <c r="AB18" i="3"/>
  <c r="AB26" i="3"/>
  <c r="AB144" i="3"/>
  <c r="AB152" i="3"/>
  <c r="AB160" i="3"/>
  <c r="AB123" i="3"/>
  <c r="AB131" i="3"/>
  <c r="AB139" i="3"/>
  <c r="AB103" i="3"/>
  <c r="AB71" i="3"/>
  <c r="AB79" i="3"/>
  <c r="AB10" i="3"/>
  <c r="AB19" i="3"/>
  <c r="AB27" i="3"/>
  <c r="AB145" i="3"/>
  <c r="AB153" i="3"/>
  <c r="AB161" i="3"/>
  <c r="AB116" i="3"/>
  <c r="AB124" i="3"/>
  <c r="AB132" i="3"/>
  <c r="AB140" i="3"/>
  <c r="AB104" i="3"/>
  <c r="AB72" i="3"/>
  <c r="AB80" i="3"/>
  <c r="AB49" i="3"/>
  <c r="AB12" i="3"/>
  <c r="AB20" i="3"/>
  <c r="AB28" i="3"/>
  <c r="AB146" i="3"/>
  <c r="AB154" i="3"/>
  <c r="AB162" i="3"/>
  <c r="AB117" i="3"/>
  <c r="AB125" i="3"/>
  <c r="AB133" i="3"/>
  <c r="AB106" i="3"/>
  <c r="AB73" i="3"/>
  <c r="AB81" i="3"/>
  <c r="AB53" i="3"/>
  <c r="AB13" i="3"/>
  <c r="AB21" i="3"/>
  <c r="AB29" i="3"/>
  <c r="AB147" i="3"/>
  <c r="AB155" i="3"/>
  <c r="AB163" i="3"/>
  <c r="AB118" i="3"/>
  <c r="AB126" i="3"/>
  <c r="AB134" i="3"/>
  <c r="AB93" i="3"/>
  <c r="AB107" i="3"/>
  <c r="AB74" i="3"/>
  <c r="AB83" i="3"/>
  <c r="AB55" i="3"/>
  <c r="AB14" i="3"/>
  <c r="AB22" i="3"/>
  <c r="AB30" i="3"/>
  <c r="AB148" i="3"/>
  <c r="AB156" i="3"/>
  <c r="AB164" i="3"/>
  <c r="AB119" i="3"/>
  <c r="AB127" i="3"/>
  <c r="AB135" i="3"/>
  <c r="AB95" i="3"/>
  <c r="AB109" i="3"/>
  <c r="AB84" i="3"/>
  <c r="AB57" i="3"/>
  <c r="AB15" i="3"/>
  <c r="AB23" i="3"/>
  <c r="AB31" i="3"/>
  <c r="AB149" i="3"/>
  <c r="AB157" i="3"/>
  <c r="AB165" i="3"/>
  <c r="AB120" i="3"/>
  <c r="AB128" i="3"/>
  <c r="AB136" i="3"/>
  <c r="AB99" i="3"/>
  <c r="AB111" i="3"/>
  <c r="AB68" i="3"/>
  <c r="AB76" i="3"/>
  <c r="AB37" i="3"/>
  <c r="AB16" i="3"/>
  <c r="AB24" i="3"/>
  <c r="AB32" i="3"/>
  <c r="U4" i="4"/>
  <c r="S18" i="18"/>
  <c r="U30" i="8"/>
  <c r="AB100" i="3"/>
  <c r="AB48" i="3"/>
  <c r="AB50" i="3"/>
  <c r="AB40" i="3"/>
  <c r="AB105" i="3"/>
  <c r="AB51" i="3"/>
  <c r="AB54" i="3"/>
  <c r="AB42" i="3"/>
  <c r="AB11" i="3"/>
  <c r="AB94" i="3"/>
  <c r="AB36" i="3"/>
  <c r="AB58" i="3"/>
  <c r="AB35" i="3"/>
  <c r="AB110" i="3"/>
  <c r="AB56" i="3"/>
  <c r="AB38" i="3"/>
  <c r="AB112" i="3"/>
  <c r="AB108" i="3"/>
  <c r="AB82" i="3"/>
  <c r="T29" i="8"/>
  <c r="AA115" i="3"/>
  <c r="R19" i="18"/>
  <c r="T5" i="4"/>
  <c r="Q47" i="18"/>
  <c r="Q63" i="18" s="1"/>
  <c r="Q90" i="18"/>
  <c r="R48" i="18"/>
  <c r="R91" i="18"/>
  <c r="R25" i="18"/>
  <c r="R21" i="18"/>
  <c r="R22" i="18"/>
  <c r="R27" i="18"/>
  <c r="R24" i="18"/>
  <c r="R23" i="18"/>
  <c r="R26" i="18"/>
  <c r="R28" i="18"/>
  <c r="T86" i="8"/>
  <c r="T50" i="8"/>
  <c r="T99" i="8"/>
  <c r="T113" i="8"/>
  <c r="T127" i="8"/>
  <c r="T37" i="8"/>
  <c r="Q64" i="18"/>
  <c r="AC6" i="3"/>
  <c r="S20" i="18"/>
  <c r="U6" i="4"/>
  <c r="R46" i="18"/>
  <c r="R62" i="18" s="1"/>
  <c r="R89" i="18"/>
  <c r="F61" i="3" l="1"/>
  <c r="I61" i="3" s="1"/>
  <c r="O33" i="19"/>
  <c r="O29" i="19"/>
  <c r="O30" i="19"/>
  <c r="P24" i="19"/>
  <c r="O31" i="19"/>
  <c r="O32" i="19"/>
  <c r="O34" i="19"/>
  <c r="O26" i="19"/>
  <c r="O35" i="19"/>
  <c r="O27" i="19"/>
  <c r="O25" i="19"/>
  <c r="O28" i="19"/>
  <c r="AB262" i="3"/>
  <c r="N36" i="19"/>
  <c r="Q69" i="18"/>
  <c r="Q71" i="18"/>
  <c r="Q72" i="18"/>
  <c r="Q70" i="18"/>
  <c r="Q67" i="18"/>
  <c r="Q73" i="18"/>
  <c r="Q68" i="18"/>
  <c r="Q66" i="18"/>
  <c r="AG218" i="3"/>
  <c r="AG229" i="3" s="1"/>
  <c r="S51" i="19"/>
  <c r="U39" i="19"/>
  <c r="T46" i="19"/>
  <c r="AH224" i="3" s="1"/>
  <c r="T47" i="19"/>
  <c r="AH225" i="3" s="1"/>
  <c r="T40" i="19"/>
  <c r="T48" i="19"/>
  <c r="AH226" i="3" s="1"/>
  <c r="T42" i="19"/>
  <c r="AH220" i="3" s="1"/>
  <c r="T50" i="19"/>
  <c r="AH228" i="3" s="1"/>
  <c r="T43" i="19"/>
  <c r="AH221" i="3" s="1"/>
  <c r="T45" i="19"/>
  <c r="AH223" i="3" s="1"/>
  <c r="T49" i="19"/>
  <c r="AH227" i="3" s="1"/>
  <c r="T41" i="19"/>
  <c r="AH219" i="3" s="1"/>
  <c r="T44" i="19"/>
  <c r="AH222" i="3" s="1"/>
  <c r="AB243" i="3"/>
  <c r="AB233" i="3"/>
  <c r="AB232" i="3"/>
  <c r="AB231" i="3"/>
  <c r="AB234" i="3"/>
  <c r="AB239" i="3"/>
  <c r="AB238" i="3"/>
  <c r="AB237" i="3"/>
  <c r="AB236" i="3"/>
  <c r="AB235" i="3"/>
  <c r="AB241" i="3"/>
  <c r="AB240" i="3"/>
  <c r="AB252" i="3"/>
  <c r="AB251" i="3"/>
  <c r="AB250" i="3"/>
  <c r="AB249" i="3"/>
  <c r="AB248" i="3"/>
  <c r="AB253" i="3"/>
  <c r="Y254" i="3"/>
  <c r="Y255" i="3"/>
  <c r="Y256" i="3"/>
  <c r="Z244" i="3"/>
  <c r="Z245" i="3" s="1"/>
  <c r="AA242" i="3"/>
  <c r="AD6" i="3"/>
  <c r="T20" i="18"/>
  <c r="V6" i="4"/>
  <c r="T64" i="8"/>
  <c r="T78" i="8"/>
  <c r="R64" i="18"/>
  <c r="R72" i="18" s="1"/>
  <c r="R90" i="18"/>
  <c r="R47" i="18"/>
  <c r="R63" i="18" s="1"/>
  <c r="AB7" i="3"/>
  <c r="S48" i="18"/>
  <c r="S91" i="18"/>
  <c r="S27" i="18"/>
  <c r="S24" i="18"/>
  <c r="S22" i="18"/>
  <c r="S25" i="18"/>
  <c r="S23" i="18"/>
  <c r="S28" i="18"/>
  <c r="S21" i="18"/>
  <c r="S26" i="18"/>
  <c r="R29" i="18"/>
  <c r="U50" i="8"/>
  <c r="U86" i="8"/>
  <c r="U99" i="8"/>
  <c r="U113" i="8"/>
  <c r="U127" i="8"/>
  <c r="U37" i="8"/>
  <c r="S46" i="18"/>
  <c r="S62" i="18" s="1"/>
  <c r="S89" i="18"/>
  <c r="AB115" i="3"/>
  <c r="AB142" i="3"/>
  <c r="AC5" i="3"/>
  <c r="AC294" i="3"/>
  <c r="AD4" i="3"/>
  <c r="AC52" i="3"/>
  <c r="AC143" i="3"/>
  <c r="AC151" i="3"/>
  <c r="AC159" i="3"/>
  <c r="AC167" i="3"/>
  <c r="AC122" i="3"/>
  <c r="AC130" i="3"/>
  <c r="AC138" i="3"/>
  <c r="AC102" i="3"/>
  <c r="AC78" i="3"/>
  <c r="AC39" i="3"/>
  <c r="AC53" i="3"/>
  <c r="AC13" i="3"/>
  <c r="AC21" i="3"/>
  <c r="AC29" i="3"/>
  <c r="AC144" i="3"/>
  <c r="AC152" i="3"/>
  <c r="AC160" i="3"/>
  <c r="AC123" i="3"/>
  <c r="AC131" i="3"/>
  <c r="AC139" i="3"/>
  <c r="AC103" i="3"/>
  <c r="AC71" i="3"/>
  <c r="AC79" i="3"/>
  <c r="AC40" i="3"/>
  <c r="AC55" i="3"/>
  <c r="AC14" i="3"/>
  <c r="AC22" i="3"/>
  <c r="AC30" i="3"/>
  <c r="AC145" i="3"/>
  <c r="AC153" i="3"/>
  <c r="AC161" i="3"/>
  <c r="AC116" i="3"/>
  <c r="AC124" i="3"/>
  <c r="AC132" i="3"/>
  <c r="AC140" i="3"/>
  <c r="AC104" i="3"/>
  <c r="AC72" i="3"/>
  <c r="AC80" i="3"/>
  <c r="AC41" i="3"/>
  <c r="AC57" i="3"/>
  <c r="AC15" i="3"/>
  <c r="AC23" i="3"/>
  <c r="AC31" i="3"/>
  <c r="AC146" i="3"/>
  <c r="AC154" i="3"/>
  <c r="AC162" i="3"/>
  <c r="AC117" i="3"/>
  <c r="AC125" i="3"/>
  <c r="AC133" i="3"/>
  <c r="AC106" i="3"/>
  <c r="AC73" i="3"/>
  <c r="AC81" i="3"/>
  <c r="AC16" i="3"/>
  <c r="AC24" i="3"/>
  <c r="AC32" i="3"/>
  <c r="AC147" i="3"/>
  <c r="AC155" i="3"/>
  <c r="AC163" i="3"/>
  <c r="AC118" i="3"/>
  <c r="AC126" i="3"/>
  <c r="AC134" i="3"/>
  <c r="AC93" i="3"/>
  <c r="AC107" i="3"/>
  <c r="AC74" i="3"/>
  <c r="AC148" i="3"/>
  <c r="AC156" i="3"/>
  <c r="AC164" i="3"/>
  <c r="AC119" i="3"/>
  <c r="AC127" i="3"/>
  <c r="AC135" i="3"/>
  <c r="AC95" i="3"/>
  <c r="AC109" i="3"/>
  <c r="AC149" i="3"/>
  <c r="AC157" i="3"/>
  <c r="AC165" i="3"/>
  <c r="AC120" i="3"/>
  <c r="AC128" i="3"/>
  <c r="AC136" i="3"/>
  <c r="AC150" i="3"/>
  <c r="AC158" i="3"/>
  <c r="AC166" i="3"/>
  <c r="AC121" i="3"/>
  <c r="AC129" i="3"/>
  <c r="AC137" i="3"/>
  <c r="AC101" i="3"/>
  <c r="AC83" i="3"/>
  <c r="AC8" i="3"/>
  <c r="AC25" i="3"/>
  <c r="AC111" i="3"/>
  <c r="AC84" i="3"/>
  <c r="AC9" i="3"/>
  <c r="V22" i="8" s="1"/>
  <c r="AC26" i="3"/>
  <c r="AC113" i="3"/>
  <c r="AC36" i="3"/>
  <c r="AC10" i="3"/>
  <c r="AC27" i="3"/>
  <c r="AC68" i="3"/>
  <c r="AC38" i="3"/>
  <c r="AC12" i="3"/>
  <c r="AC28" i="3"/>
  <c r="AC69" i="3"/>
  <c r="AC17" i="3"/>
  <c r="AC18" i="3"/>
  <c r="AC76" i="3"/>
  <c r="AC48" i="3"/>
  <c r="AC19" i="3"/>
  <c r="AC99" i="3"/>
  <c r="AC77" i="3"/>
  <c r="AC49" i="3"/>
  <c r="AC20" i="3"/>
  <c r="V4" i="4"/>
  <c r="T18" i="18"/>
  <c r="V30" i="8"/>
  <c r="AC108" i="3"/>
  <c r="AC110" i="3"/>
  <c r="AC54" i="3"/>
  <c r="AC100" i="3"/>
  <c r="AC51" i="3"/>
  <c r="AC105" i="3"/>
  <c r="AC42" i="3"/>
  <c r="AC58" i="3"/>
  <c r="AC94" i="3"/>
  <c r="AC112" i="3"/>
  <c r="AC11" i="3"/>
  <c r="AC50" i="3"/>
  <c r="AC35" i="3"/>
  <c r="AC37" i="3"/>
  <c r="AC56" i="3"/>
  <c r="AC82" i="3"/>
  <c r="S19" i="18"/>
  <c r="U5" i="4"/>
  <c r="U29" i="8"/>
  <c r="Q24" i="19" l="1"/>
  <c r="P34" i="19"/>
  <c r="P26" i="19"/>
  <c r="P35" i="19"/>
  <c r="P27" i="19"/>
  <c r="P29" i="19"/>
  <c r="P28" i="19"/>
  <c r="P30" i="19"/>
  <c r="P32" i="19"/>
  <c r="P31" i="19"/>
  <c r="P33" i="19"/>
  <c r="P25" i="19"/>
  <c r="O36" i="19"/>
  <c r="AC262" i="3"/>
  <c r="AH218" i="3"/>
  <c r="AH229" i="3" s="1"/>
  <c r="T51" i="19"/>
  <c r="R71" i="18"/>
  <c r="R69" i="18"/>
  <c r="R70" i="18"/>
  <c r="R73" i="18"/>
  <c r="R67" i="18"/>
  <c r="R68" i="18"/>
  <c r="R66" i="18"/>
  <c r="V39" i="19"/>
  <c r="U41" i="19"/>
  <c r="AI219" i="3" s="1"/>
  <c r="U49" i="19"/>
  <c r="AI227" i="3" s="1"/>
  <c r="U42" i="19"/>
  <c r="AI220" i="3" s="1"/>
  <c r="U50" i="19"/>
  <c r="AI228" i="3" s="1"/>
  <c r="U43" i="19"/>
  <c r="AI221" i="3" s="1"/>
  <c r="U45" i="19"/>
  <c r="AI223" i="3" s="1"/>
  <c r="U46" i="19"/>
  <c r="AI224" i="3" s="1"/>
  <c r="U40" i="19"/>
  <c r="U44" i="19"/>
  <c r="AI222" i="3" s="1"/>
  <c r="U47" i="19"/>
  <c r="AI225" i="3" s="1"/>
  <c r="U48" i="19"/>
  <c r="AI226" i="3" s="1"/>
  <c r="AC243" i="3"/>
  <c r="Z254" i="3"/>
  <c r="Z255" i="3"/>
  <c r="Z256" i="3"/>
  <c r="AC233" i="3"/>
  <c r="AC232" i="3"/>
  <c r="AC231" i="3"/>
  <c r="AC235" i="3"/>
  <c r="AC234" i="3"/>
  <c r="AC239" i="3"/>
  <c r="AC238" i="3"/>
  <c r="AC237" i="3"/>
  <c r="AC236" i="3"/>
  <c r="AC241" i="3"/>
  <c r="AC240" i="3"/>
  <c r="AC252" i="3"/>
  <c r="AC250" i="3"/>
  <c r="AC248" i="3"/>
  <c r="AC249" i="3"/>
  <c r="AC253" i="3"/>
  <c r="AC251" i="3"/>
  <c r="AA244" i="3"/>
  <c r="AA245" i="3" s="1"/>
  <c r="AB242" i="3"/>
  <c r="S29" i="18"/>
  <c r="V29" i="8"/>
  <c r="T19" i="18"/>
  <c r="V5" i="4"/>
  <c r="U64" i="8"/>
  <c r="U78" i="8"/>
  <c r="T48" i="18"/>
  <c r="T91" i="18"/>
  <c r="T25" i="18"/>
  <c r="T27" i="18"/>
  <c r="T24" i="18"/>
  <c r="T22" i="18"/>
  <c r="T23" i="18"/>
  <c r="T21" i="18"/>
  <c r="T28" i="18"/>
  <c r="T26" i="18"/>
  <c r="T46" i="18"/>
  <c r="T62" i="18" s="1"/>
  <c r="T89" i="18"/>
  <c r="AE6" i="3"/>
  <c r="U20" i="18"/>
  <c r="W6" i="4"/>
  <c r="S90" i="18"/>
  <c r="S47" i="18"/>
  <c r="S63" i="18" s="1"/>
  <c r="AC115" i="3"/>
  <c r="V37" i="8"/>
  <c r="V50" i="8"/>
  <c r="V86" i="8"/>
  <c r="V99" i="8"/>
  <c r="V113" i="8"/>
  <c r="V127" i="8"/>
  <c r="AC7" i="3"/>
  <c r="AC142" i="3"/>
  <c r="S64" i="18"/>
  <c r="S72" i="18" s="1"/>
  <c r="AD294" i="3"/>
  <c r="AE4" i="3"/>
  <c r="AD5" i="3"/>
  <c r="AD147" i="3"/>
  <c r="AD155" i="3"/>
  <c r="AD163" i="3"/>
  <c r="AD118" i="3"/>
  <c r="AD126" i="3"/>
  <c r="AD134" i="3"/>
  <c r="AD93" i="3"/>
  <c r="AD107" i="3"/>
  <c r="AD74" i="3"/>
  <c r="AD83" i="3"/>
  <c r="AD55" i="3"/>
  <c r="AD13" i="3"/>
  <c r="AD21" i="3"/>
  <c r="AD29" i="3"/>
  <c r="AD148" i="3"/>
  <c r="AD156" i="3"/>
  <c r="AD164" i="3"/>
  <c r="AD119" i="3"/>
  <c r="AD127" i="3"/>
  <c r="AD135" i="3"/>
  <c r="AD95" i="3"/>
  <c r="AD149" i="3"/>
  <c r="AD157" i="3"/>
  <c r="AD165" i="3"/>
  <c r="AD120" i="3"/>
  <c r="AD128" i="3"/>
  <c r="AD136" i="3"/>
  <c r="AD99" i="3"/>
  <c r="AD150" i="3"/>
  <c r="AD158" i="3"/>
  <c r="AD166" i="3"/>
  <c r="AD121" i="3"/>
  <c r="AD129" i="3"/>
  <c r="AD137" i="3"/>
  <c r="AD101" i="3"/>
  <c r="AD113" i="3"/>
  <c r="AD69" i="3"/>
  <c r="AD77" i="3"/>
  <c r="AD41" i="3"/>
  <c r="AD8" i="3"/>
  <c r="AD16" i="3"/>
  <c r="AD24" i="3"/>
  <c r="AD32" i="3"/>
  <c r="AD151" i="3"/>
  <c r="AD167" i="3"/>
  <c r="AD130" i="3"/>
  <c r="AD102" i="3"/>
  <c r="AD11" i="3"/>
  <c r="AD22" i="3"/>
  <c r="AD152" i="3"/>
  <c r="AD131" i="3"/>
  <c r="AD103" i="3"/>
  <c r="AD76" i="3"/>
  <c r="AD12" i="3"/>
  <c r="AD23" i="3"/>
  <c r="AD153" i="3"/>
  <c r="AD116" i="3"/>
  <c r="AD132" i="3"/>
  <c r="AD104" i="3"/>
  <c r="AD78" i="3"/>
  <c r="AD49" i="3"/>
  <c r="AD14" i="3"/>
  <c r="AD25" i="3"/>
  <c r="AD154" i="3"/>
  <c r="AD117" i="3"/>
  <c r="AD133" i="3"/>
  <c r="AD106" i="3"/>
  <c r="AD68" i="3"/>
  <c r="AD79" i="3"/>
  <c r="AD53" i="3"/>
  <c r="AD15" i="3"/>
  <c r="AD26" i="3"/>
  <c r="AD143" i="3"/>
  <c r="AD159" i="3"/>
  <c r="AD122" i="3"/>
  <c r="AD138" i="3"/>
  <c r="AD109" i="3"/>
  <c r="AD80" i="3"/>
  <c r="AD57" i="3"/>
  <c r="AD17" i="3"/>
  <c r="AD27" i="3"/>
  <c r="AD144" i="3"/>
  <c r="AD160" i="3"/>
  <c r="AD123" i="3"/>
  <c r="AD139" i="3"/>
  <c r="AD111" i="3"/>
  <c r="AD71" i="3"/>
  <c r="AD81" i="3"/>
  <c r="AD18" i="3"/>
  <c r="AD28" i="3"/>
  <c r="AD145" i="3"/>
  <c r="AD161" i="3"/>
  <c r="AD124" i="3"/>
  <c r="AD140" i="3"/>
  <c r="AD72" i="3"/>
  <c r="AD84" i="3"/>
  <c r="AD9" i="3"/>
  <c r="W22" i="8" s="1"/>
  <c r="AD19" i="3"/>
  <c r="AD30" i="3"/>
  <c r="AD146" i="3"/>
  <c r="AD162" i="3"/>
  <c r="AD125" i="3"/>
  <c r="AD73" i="3"/>
  <c r="AD39" i="3"/>
  <c r="AD10" i="3"/>
  <c r="AD20" i="3"/>
  <c r="AD31" i="3"/>
  <c r="W4" i="4"/>
  <c r="U18" i="18"/>
  <c r="W30" i="8"/>
  <c r="AD50" i="3"/>
  <c r="AD42" i="3"/>
  <c r="AD35" i="3"/>
  <c r="AD58" i="3"/>
  <c r="AD37" i="3"/>
  <c r="AD112" i="3"/>
  <c r="AD56" i="3"/>
  <c r="AD36" i="3"/>
  <c r="AD110" i="3"/>
  <c r="AD51" i="3"/>
  <c r="AD52" i="3"/>
  <c r="AD105" i="3"/>
  <c r="AD54" i="3"/>
  <c r="AD94" i="3"/>
  <c r="AD108" i="3"/>
  <c r="AD48" i="3"/>
  <c r="AD100" i="3"/>
  <c r="AD40" i="3"/>
  <c r="AD38" i="3"/>
  <c r="AD82" i="3"/>
  <c r="AD262" i="3" l="1"/>
  <c r="P36" i="19"/>
  <c r="Q28" i="19"/>
  <c r="Q29" i="19"/>
  <c r="Q34" i="19"/>
  <c r="R24" i="19"/>
  <c r="Q30" i="19"/>
  <c r="Q31" i="19"/>
  <c r="Q32" i="19"/>
  <c r="Q27" i="19"/>
  <c r="Q25" i="19"/>
  <c r="Q33" i="19"/>
  <c r="Q26" i="19"/>
  <c r="Q35" i="19"/>
  <c r="S71" i="18"/>
  <c r="S69" i="18"/>
  <c r="S67" i="18"/>
  <c r="S70" i="18"/>
  <c r="S73" i="18"/>
  <c r="S68" i="18"/>
  <c r="S66" i="18"/>
  <c r="AI218" i="3"/>
  <c r="AI229" i="3" s="1"/>
  <c r="U51" i="19"/>
  <c r="W39" i="19"/>
  <c r="V44" i="19"/>
  <c r="AJ222" i="3" s="1"/>
  <c r="V45" i="19"/>
  <c r="AJ223" i="3" s="1"/>
  <c r="V46" i="19"/>
  <c r="AJ224" i="3" s="1"/>
  <c r="V40" i="19"/>
  <c r="V48" i="19"/>
  <c r="AJ226" i="3" s="1"/>
  <c r="V41" i="19"/>
  <c r="AJ219" i="3" s="1"/>
  <c r="V49" i="19"/>
  <c r="AJ227" i="3" s="1"/>
  <c r="V47" i="19"/>
  <c r="AJ225" i="3" s="1"/>
  <c r="V50" i="19"/>
  <c r="AJ228" i="3" s="1"/>
  <c r="V43" i="19"/>
  <c r="AJ221" i="3" s="1"/>
  <c r="V42" i="19"/>
  <c r="AJ220" i="3" s="1"/>
  <c r="AD243" i="3"/>
  <c r="AB244" i="3"/>
  <c r="AB245" i="3" s="1"/>
  <c r="AD233" i="3"/>
  <c r="AD232" i="3"/>
  <c r="AD231" i="3"/>
  <c r="AD236" i="3"/>
  <c r="AD235" i="3"/>
  <c r="AD234" i="3"/>
  <c r="AD238" i="3"/>
  <c r="AD237" i="3"/>
  <c r="AD239" i="3"/>
  <c r="AD241" i="3"/>
  <c r="AD240" i="3"/>
  <c r="AD251" i="3"/>
  <c r="AD248" i="3"/>
  <c r="AD249" i="3"/>
  <c r="AD253" i="3"/>
  <c r="AD250" i="3"/>
  <c r="AD252" i="3"/>
  <c r="AA254" i="3"/>
  <c r="AA255" i="3"/>
  <c r="AA256" i="3"/>
  <c r="AC242" i="3"/>
  <c r="V64" i="8"/>
  <c r="V78" i="8"/>
  <c r="W29" i="8"/>
  <c r="AD7" i="3"/>
  <c r="U48" i="18"/>
  <c r="U91" i="18"/>
  <c r="U27" i="18"/>
  <c r="U24" i="18"/>
  <c r="U22" i="18"/>
  <c r="U25" i="18"/>
  <c r="U21" i="18"/>
  <c r="U28" i="18"/>
  <c r="U23" i="18"/>
  <c r="U26" i="18"/>
  <c r="AD115" i="3"/>
  <c r="AE5" i="3"/>
  <c r="AE294" i="3"/>
  <c r="AF4" i="3"/>
  <c r="AE147" i="3"/>
  <c r="AE155" i="3"/>
  <c r="AE163" i="3"/>
  <c r="AE118" i="3"/>
  <c r="AE126" i="3"/>
  <c r="AE150" i="3"/>
  <c r="AE158" i="3"/>
  <c r="AE166" i="3"/>
  <c r="AE121" i="3"/>
  <c r="AE143" i="3"/>
  <c r="AE153" i="3"/>
  <c r="AE164" i="3"/>
  <c r="AE122" i="3"/>
  <c r="AE131" i="3"/>
  <c r="AE139" i="3"/>
  <c r="AE103" i="3"/>
  <c r="AE71" i="3"/>
  <c r="AE79" i="3"/>
  <c r="AE41" i="3"/>
  <c r="AE58" i="3"/>
  <c r="AE15" i="3"/>
  <c r="AE23" i="3"/>
  <c r="AE31" i="3"/>
  <c r="AE144" i="3"/>
  <c r="AE154" i="3"/>
  <c r="AE165" i="3"/>
  <c r="AE123" i="3"/>
  <c r="AE132" i="3"/>
  <c r="AE140" i="3"/>
  <c r="AE104" i="3"/>
  <c r="AE72" i="3"/>
  <c r="AE80" i="3"/>
  <c r="AE16" i="3"/>
  <c r="AE24" i="3"/>
  <c r="AE32" i="3"/>
  <c r="AE145" i="3"/>
  <c r="AE156" i="3"/>
  <c r="AE167" i="3"/>
  <c r="AE124" i="3"/>
  <c r="AE133" i="3"/>
  <c r="AE106" i="3"/>
  <c r="AE73" i="3"/>
  <c r="AE81" i="3"/>
  <c r="AE8" i="3"/>
  <c r="AE17" i="3"/>
  <c r="AE25" i="3"/>
  <c r="AE146" i="3"/>
  <c r="AE157" i="3"/>
  <c r="AE125" i="3"/>
  <c r="AE134" i="3"/>
  <c r="AE93" i="3"/>
  <c r="AE107" i="3"/>
  <c r="AE74" i="3"/>
  <c r="AE83" i="3"/>
  <c r="AE9" i="3"/>
  <c r="X22" i="8" s="1"/>
  <c r="AE18" i="3"/>
  <c r="AE26" i="3"/>
  <c r="AE148" i="3"/>
  <c r="AE159" i="3"/>
  <c r="AE116" i="3"/>
  <c r="AE127" i="3"/>
  <c r="AE135" i="3"/>
  <c r="AE95" i="3"/>
  <c r="AE109" i="3"/>
  <c r="AE84" i="3"/>
  <c r="AE49" i="3"/>
  <c r="AE10" i="3"/>
  <c r="AE19" i="3"/>
  <c r="AE27" i="3"/>
  <c r="AE149" i="3"/>
  <c r="AE160" i="3"/>
  <c r="AE117" i="3"/>
  <c r="AE128" i="3"/>
  <c r="AE136" i="3"/>
  <c r="AE99" i="3"/>
  <c r="AE111" i="3"/>
  <c r="AE68" i="3"/>
  <c r="AE76" i="3"/>
  <c r="AE36" i="3"/>
  <c r="AE53" i="3"/>
  <c r="AE12" i="3"/>
  <c r="AE20" i="3"/>
  <c r="AE28" i="3"/>
  <c r="AE151" i="3"/>
  <c r="AE161" i="3"/>
  <c r="AE119" i="3"/>
  <c r="AE129" i="3"/>
  <c r="AE137" i="3"/>
  <c r="AE101" i="3"/>
  <c r="AE113" i="3"/>
  <c r="AE69" i="3"/>
  <c r="AE77" i="3"/>
  <c r="AE38" i="3"/>
  <c r="AE55" i="3"/>
  <c r="AE13" i="3"/>
  <c r="AE21" i="3"/>
  <c r="AE29" i="3"/>
  <c r="AE152" i="3"/>
  <c r="AE162" i="3"/>
  <c r="AE120" i="3"/>
  <c r="AE130" i="3"/>
  <c r="AE138" i="3"/>
  <c r="AE102" i="3"/>
  <c r="AE78" i="3"/>
  <c r="AE39" i="3"/>
  <c r="AE57" i="3"/>
  <c r="AE14" i="3"/>
  <c r="AE22" i="3"/>
  <c r="AE30" i="3"/>
  <c r="X4" i="4"/>
  <c r="V18" i="18"/>
  <c r="X30" i="8"/>
  <c r="AE48" i="3"/>
  <c r="AE50" i="3"/>
  <c r="AE105" i="3"/>
  <c r="AE54" i="3"/>
  <c r="AE37" i="3"/>
  <c r="AE94" i="3"/>
  <c r="AE112" i="3"/>
  <c r="AE35" i="3"/>
  <c r="AE52" i="3"/>
  <c r="AE11" i="3"/>
  <c r="AE110" i="3"/>
  <c r="AE51" i="3"/>
  <c r="AE108" i="3"/>
  <c r="AE56" i="3"/>
  <c r="AE42" i="3"/>
  <c r="AE100" i="3"/>
  <c r="AE40" i="3"/>
  <c r="AE82" i="3"/>
  <c r="AF6" i="3"/>
  <c r="V20" i="18"/>
  <c r="X6" i="4"/>
  <c r="T47" i="18"/>
  <c r="T63" i="18" s="1"/>
  <c r="T90" i="18"/>
  <c r="T29" i="18"/>
  <c r="W50" i="8"/>
  <c r="W37" i="8"/>
  <c r="W127" i="8"/>
  <c r="W86" i="8"/>
  <c r="W99" i="8"/>
  <c r="W113" i="8"/>
  <c r="T64" i="18"/>
  <c r="U46" i="18"/>
  <c r="U62" i="18" s="1"/>
  <c r="U89" i="18"/>
  <c r="AD142" i="3"/>
  <c r="U19" i="18"/>
  <c r="W5" i="4"/>
  <c r="R31" i="19" l="1"/>
  <c r="R32" i="19"/>
  <c r="S24" i="19"/>
  <c r="R33" i="19"/>
  <c r="R26" i="19"/>
  <c r="R25" i="19"/>
  <c r="R34" i="19"/>
  <c r="R35" i="19"/>
  <c r="R27" i="19"/>
  <c r="R29" i="19"/>
  <c r="R28" i="19"/>
  <c r="R30" i="19"/>
  <c r="Q36" i="19"/>
  <c r="AE262" i="3"/>
  <c r="AJ218" i="3"/>
  <c r="AJ229" i="3" s="1"/>
  <c r="V51" i="19"/>
  <c r="T71" i="18"/>
  <c r="T72" i="18"/>
  <c r="T67" i="18"/>
  <c r="T68" i="18"/>
  <c r="T66" i="18"/>
  <c r="T69" i="18"/>
  <c r="T70" i="18"/>
  <c r="T73" i="18"/>
  <c r="X39" i="19"/>
  <c r="W47" i="19"/>
  <c r="AK225" i="3" s="1"/>
  <c r="W40" i="19"/>
  <c r="W48" i="19"/>
  <c r="AK226" i="3" s="1"/>
  <c r="W41" i="19"/>
  <c r="AK219" i="3" s="1"/>
  <c r="W49" i="19"/>
  <c r="AK227" i="3" s="1"/>
  <c r="W43" i="19"/>
  <c r="AK221" i="3" s="1"/>
  <c r="W44" i="19"/>
  <c r="AK222" i="3" s="1"/>
  <c r="W42" i="19"/>
  <c r="AK220" i="3" s="1"/>
  <c r="W45" i="19"/>
  <c r="AK223" i="3" s="1"/>
  <c r="W46" i="19"/>
  <c r="AK224" i="3" s="1"/>
  <c r="W50" i="19"/>
  <c r="AK228" i="3" s="1"/>
  <c r="AE243" i="3"/>
  <c r="AB254" i="3"/>
  <c r="AB255" i="3"/>
  <c r="AB256" i="3"/>
  <c r="AC244" i="3"/>
  <c r="AC245" i="3" s="1"/>
  <c r="AD242" i="3"/>
  <c r="AE233" i="3"/>
  <c r="AE232" i="3"/>
  <c r="AE231" i="3"/>
  <c r="AE237" i="3"/>
  <c r="AE236" i="3"/>
  <c r="AE235" i="3"/>
  <c r="AE234" i="3"/>
  <c r="AE238" i="3"/>
  <c r="AE239" i="3"/>
  <c r="AE241" i="3"/>
  <c r="AE240" i="3"/>
  <c r="AE248" i="3"/>
  <c r="AE249" i="3"/>
  <c r="AE253" i="3"/>
  <c r="AE252" i="3"/>
  <c r="AE251" i="3"/>
  <c r="AE250" i="3"/>
  <c r="AE7" i="3"/>
  <c r="AF294" i="3"/>
  <c r="AF5" i="3"/>
  <c r="AG4" i="3"/>
  <c r="AF149" i="3"/>
  <c r="AF157" i="3"/>
  <c r="AF165" i="3"/>
  <c r="AF120" i="3"/>
  <c r="AF128" i="3"/>
  <c r="AF136" i="3"/>
  <c r="AF99" i="3"/>
  <c r="AF108" i="3"/>
  <c r="AF74" i="3"/>
  <c r="AF83" i="3"/>
  <c r="AF55" i="3"/>
  <c r="AF13" i="3"/>
  <c r="AF21" i="3"/>
  <c r="AF29" i="3"/>
  <c r="AF150" i="3"/>
  <c r="AF158" i="3"/>
  <c r="AF166" i="3"/>
  <c r="AF121" i="3"/>
  <c r="AF129" i="3"/>
  <c r="AF137" i="3"/>
  <c r="AF100" i="3"/>
  <c r="AF109" i="3"/>
  <c r="AF84" i="3"/>
  <c r="AF57" i="3"/>
  <c r="AF14" i="3"/>
  <c r="AF22" i="3"/>
  <c r="AF30" i="3"/>
  <c r="AF143" i="3"/>
  <c r="AF151" i="3"/>
  <c r="AF159" i="3"/>
  <c r="AF167" i="3"/>
  <c r="AF122" i="3"/>
  <c r="AF130" i="3"/>
  <c r="AF138" i="3"/>
  <c r="AF101" i="3"/>
  <c r="AF111" i="3"/>
  <c r="AF68" i="3"/>
  <c r="AF76" i="3"/>
  <c r="AF36" i="3"/>
  <c r="AF15" i="3"/>
  <c r="AF23" i="3"/>
  <c r="AF31" i="3"/>
  <c r="AF144" i="3"/>
  <c r="AF152" i="3"/>
  <c r="AF160" i="3"/>
  <c r="AF123" i="3"/>
  <c r="AF131" i="3"/>
  <c r="AF139" i="3"/>
  <c r="AF102" i="3"/>
  <c r="AF113" i="3"/>
  <c r="AF69" i="3"/>
  <c r="AF77" i="3"/>
  <c r="AF37" i="3"/>
  <c r="AF8" i="3"/>
  <c r="AF16" i="3"/>
  <c r="AF24" i="3"/>
  <c r="AF32" i="3"/>
  <c r="AF145" i="3"/>
  <c r="AF153" i="3"/>
  <c r="AF161" i="3"/>
  <c r="AF116" i="3"/>
  <c r="AF124" i="3"/>
  <c r="AF132" i="3"/>
  <c r="AF140" i="3"/>
  <c r="AF103" i="3"/>
  <c r="AF78" i="3"/>
  <c r="AF38" i="3"/>
  <c r="AF49" i="3"/>
  <c r="AF9" i="3"/>
  <c r="Y22" i="8" s="1"/>
  <c r="AF17" i="3"/>
  <c r="AF25" i="3"/>
  <c r="AF146" i="3"/>
  <c r="AF154" i="3"/>
  <c r="AF162" i="3"/>
  <c r="AF117" i="3"/>
  <c r="AF125" i="3"/>
  <c r="AF133" i="3"/>
  <c r="AF104" i="3"/>
  <c r="AF71" i="3"/>
  <c r="AF79" i="3"/>
  <c r="AF39" i="3"/>
  <c r="AF51" i="3"/>
  <c r="AF10" i="3"/>
  <c r="AF18" i="3"/>
  <c r="AF26" i="3"/>
  <c r="AF147" i="3"/>
  <c r="AF155" i="3"/>
  <c r="AF163" i="3"/>
  <c r="AF118" i="3"/>
  <c r="AF126" i="3"/>
  <c r="AF134" i="3"/>
  <c r="AF93" i="3"/>
  <c r="AF106" i="3"/>
  <c r="AF72" i="3"/>
  <c r="AF80" i="3"/>
  <c r="AF41" i="3"/>
  <c r="AF53" i="3"/>
  <c r="AF11" i="3"/>
  <c r="AF19" i="3"/>
  <c r="AF27" i="3"/>
  <c r="AF148" i="3"/>
  <c r="AF156" i="3"/>
  <c r="AF164" i="3"/>
  <c r="AF119" i="3"/>
  <c r="AF127" i="3"/>
  <c r="AF135" i="3"/>
  <c r="AF95" i="3"/>
  <c r="AF107" i="3"/>
  <c r="AF73" i="3"/>
  <c r="AF81" i="3"/>
  <c r="AF54" i="3"/>
  <c r="AF12" i="3"/>
  <c r="AF20" i="3"/>
  <c r="AF28" i="3"/>
  <c r="Y4" i="4"/>
  <c r="W18" i="18"/>
  <c r="Y30" i="8"/>
  <c r="AF105" i="3"/>
  <c r="AF94" i="3"/>
  <c r="AF112" i="3"/>
  <c r="AF42" i="3"/>
  <c r="AF35" i="3"/>
  <c r="AF110" i="3"/>
  <c r="AF50" i="3"/>
  <c r="AF56" i="3"/>
  <c r="AF58" i="3"/>
  <c r="AF48" i="3"/>
  <c r="AF40" i="3"/>
  <c r="AF52" i="3"/>
  <c r="AF82" i="3"/>
  <c r="U64" i="18"/>
  <c r="U47" i="18"/>
  <c r="U63" i="18" s="1"/>
  <c r="U90" i="18"/>
  <c r="W64" i="8"/>
  <c r="W78" i="8"/>
  <c r="V19" i="18"/>
  <c r="X5" i="4"/>
  <c r="U29" i="18"/>
  <c r="X37" i="8"/>
  <c r="X113" i="8"/>
  <c r="X127" i="8"/>
  <c r="X50" i="8"/>
  <c r="X86" i="8"/>
  <c r="X99" i="8"/>
  <c r="AG6" i="3"/>
  <c r="W20" i="18"/>
  <c r="Y6" i="4"/>
  <c r="AE115" i="3"/>
  <c r="V48" i="18"/>
  <c r="V91" i="18"/>
  <c r="V21" i="18"/>
  <c r="V28" i="18"/>
  <c r="V23" i="18"/>
  <c r="V25" i="18"/>
  <c r="V24" i="18"/>
  <c r="V22" i="18"/>
  <c r="V27" i="18"/>
  <c r="V26" i="18"/>
  <c r="AE142" i="3"/>
  <c r="X29" i="8"/>
  <c r="V46" i="18"/>
  <c r="V62" i="18" s="1"/>
  <c r="V89" i="18"/>
  <c r="R36" i="19" l="1"/>
  <c r="AF262" i="3"/>
  <c r="S25" i="19"/>
  <c r="S34" i="19"/>
  <c r="T24" i="19"/>
  <c r="S26" i="19"/>
  <c r="S29" i="19"/>
  <c r="S35" i="19"/>
  <c r="S28" i="19"/>
  <c r="S27" i="19"/>
  <c r="S30" i="19"/>
  <c r="S31" i="19"/>
  <c r="S32" i="19"/>
  <c r="S33" i="19"/>
  <c r="U69" i="18"/>
  <c r="U70" i="18"/>
  <c r="U71" i="18"/>
  <c r="U73" i="18"/>
  <c r="U68" i="18"/>
  <c r="U66" i="18"/>
  <c r="U67" i="18"/>
  <c r="U72" i="18"/>
  <c r="AK218" i="3"/>
  <c r="AK229" i="3" s="1"/>
  <c r="W51" i="19"/>
  <c r="X42" i="19"/>
  <c r="AL220" i="3" s="1"/>
  <c r="X50" i="19"/>
  <c r="AL228" i="3" s="1"/>
  <c r="X43" i="19"/>
  <c r="AL221" i="3" s="1"/>
  <c r="X44" i="19"/>
  <c r="AL222" i="3" s="1"/>
  <c r="X46" i="19"/>
  <c r="AL224" i="3" s="1"/>
  <c r="Y39" i="19"/>
  <c r="X47" i="19"/>
  <c r="AL225" i="3" s="1"/>
  <c r="X48" i="19"/>
  <c r="AL226" i="3" s="1"/>
  <c r="X49" i="19"/>
  <c r="AL227" i="3" s="1"/>
  <c r="X40" i="19"/>
  <c r="X41" i="19"/>
  <c r="AL219" i="3" s="1"/>
  <c r="X45" i="19"/>
  <c r="AL223" i="3" s="1"/>
  <c r="AF243" i="3"/>
  <c r="AC254" i="3"/>
  <c r="AC255" i="3"/>
  <c r="AC256" i="3"/>
  <c r="AD244" i="3"/>
  <c r="AD245" i="3" s="1"/>
  <c r="AF233" i="3"/>
  <c r="AF232" i="3"/>
  <c r="AF231" i="3"/>
  <c r="AF238" i="3"/>
  <c r="AF237" i="3"/>
  <c r="AF236" i="3"/>
  <c r="AF235" i="3"/>
  <c r="AF234" i="3"/>
  <c r="AF239" i="3"/>
  <c r="AF241" i="3"/>
  <c r="AF240" i="3"/>
  <c r="AF251" i="3"/>
  <c r="AF248" i="3"/>
  <c r="AF249" i="3"/>
  <c r="AF253" i="3"/>
  <c r="AF250" i="3"/>
  <c r="AF252" i="3"/>
  <c r="AE242" i="3"/>
  <c r="W48" i="18"/>
  <c r="W91" i="18"/>
  <c r="W24" i="18"/>
  <c r="W25" i="18"/>
  <c r="W21" i="18"/>
  <c r="W28" i="18"/>
  <c r="W23" i="18"/>
  <c r="W22" i="18"/>
  <c r="W27" i="18"/>
  <c r="W26" i="18"/>
  <c r="AG294" i="3"/>
  <c r="AG5" i="3"/>
  <c r="AG52" i="3"/>
  <c r="AH4" i="3"/>
  <c r="AG147" i="3"/>
  <c r="AG155" i="3"/>
  <c r="AG163" i="3"/>
  <c r="AG118" i="3"/>
  <c r="AG126" i="3"/>
  <c r="AG134" i="3"/>
  <c r="AG93" i="3"/>
  <c r="AG107" i="3"/>
  <c r="AG73" i="3"/>
  <c r="AG81" i="3"/>
  <c r="AG8" i="3"/>
  <c r="AG17" i="3"/>
  <c r="AG25" i="3"/>
  <c r="AG148" i="3"/>
  <c r="AG156" i="3"/>
  <c r="AG164" i="3"/>
  <c r="AG119" i="3"/>
  <c r="AG127" i="3"/>
  <c r="AG135" i="3"/>
  <c r="AG95" i="3"/>
  <c r="AG109" i="3"/>
  <c r="AG74" i="3"/>
  <c r="AG83" i="3"/>
  <c r="AG9" i="3"/>
  <c r="Z22" i="8" s="1"/>
  <c r="AG18" i="3"/>
  <c r="AG26" i="3"/>
  <c r="AG149" i="3"/>
  <c r="AG157" i="3"/>
  <c r="AG165" i="3"/>
  <c r="AG120" i="3"/>
  <c r="AG128" i="3"/>
  <c r="AG136" i="3"/>
  <c r="AG99" i="3"/>
  <c r="AG110" i="3"/>
  <c r="AG84" i="3"/>
  <c r="AG49" i="3"/>
  <c r="AG10" i="3"/>
  <c r="AG19" i="3"/>
  <c r="AG27" i="3"/>
  <c r="AG150" i="3"/>
  <c r="AG158" i="3"/>
  <c r="AG166" i="3"/>
  <c r="AG121" i="3"/>
  <c r="AG129" i="3"/>
  <c r="AG137" i="3"/>
  <c r="AG101" i="3"/>
  <c r="AG111" i="3"/>
  <c r="AG68" i="3"/>
  <c r="AG76" i="3"/>
  <c r="AG36" i="3"/>
  <c r="AG53" i="3"/>
  <c r="AG12" i="3"/>
  <c r="AG20" i="3"/>
  <c r="AG28" i="3"/>
  <c r="AG143" i="3"/>
  <c r="AG151" i="3"/>
  <c r="AG159" i="3"/>
  <c r="AG167" i="3"/>
  <c r="AG122" i="3"/>
  <c r="AG130" i="3"/>
  <c r="AG138" i="3"/>
  <c r="AG102" i="3"/>
  <c r="AG113" i="3"/>
  <c r="AG69" i="3"/>
  <c r="AG77" i="3"/>
  <c r="AG38" i="3"/>
  <c r="AG55" i="3"/>
  <c r="AG13" i="3"/>
  <c r="AG21" i="3"/>
  <c r="AG29" i="3"/>
  <c r="AG144" i="3"/>
  <c r="AG152" i="3"/>
  <c r="AG160" i="3"/>
  <c r="AG123" i="3"/>
  <c r="AG131" i="3"/>
  <c r="AG139" i="3"/>
  <c r="AG103" i="3"/>
  <c r="AG78" i="3"/>
  <c r="AG39" i="3"/>
  <c r="AG57" i="3"/>
  <c r="AG14" i="3"/>
  <c r="AG22" i="3"/>
  <c r="AG30" i="3"/>
  <c r="AG145" i="3"/>
  <c r="AG153" i="3"/>
  <c r="AG161" i="3"/>
  <c r="AG116" i="3"/>
  <c r="AG124" i="3"/>
  <c r="AG132" i="3"/>
  <c r="AG140" i="3"/>
  <c r="AG104" i="3"/>
  <c r="AG71" i="3"/>
  <c r="AG79" i="3"/>
  <c r="AG41" i="3"/>
  <c r="AG58" i="3"/>
  <c r="AG15" i="3"/>
  <c r="AG23" i="3"/>
  <c r="AG31" i="3"/>
  <c r="AG146" i="3"/>
  <c r="AG154" i="3"/>
  <c r="AG162" i="3"/>
  <c r="AG117" i="3"/>
  <c r="AG125" i="3"/>
  <c r="AG133" i="3"/>
  <c r="AG106" i="3"/>
  <c r="AG72" i="3"/>
  <c r="AG80" i="3"/>
  <c r="AG16" i="3"/>
  <c r="AG24" i="3"/>
  <c r="AG32" i="3"/>
  <c r="Z4" i="4"/>
  <c r="X18" i="18"/>
  <c r="Z30" i="8"/>
  <c r="AG40" i="3"/>
  <c r="AG105" i="3"/>
  <c r="AG94" i="3"/>
  <c r="AG48" i="3"/>
  <c r="AG50" i="3"/>
  <c r="AG108" i="3"/>
  <c r="AG54" i="3"/>
  <c r="AG37" i="3"/>
  <c r="AG100" i="3"/>
  <c r="AG11" i="3"/>
  <c r="AG112" i="3"/>
  <c r="AG56" i="3"/>
  <c r="AG51" i="3"/>
  <c r="AG35" i="3"/>
  <c r="AG42" i="3"/>
  <c r="AG82" i="3"/>
  <c r="W89" i="18"/>
  <c r="W46" i="18"/>
  <c r="W62" i="18" s="1"/>
  <c r="Y29" i="8"/>
  <c r="AF142" i="3"/>
  <c r="AH6" i="3"/>
  <c r="X20" i="18"/>
  <c r="Z6" i="4"/>
  <c r="W19" i="18"/>
  <c r="Y5" i="4"/>
  <c r="X64" i="8"/>
  <c r="X78" i="8"/>
  <c r="V29" i="18"/>
  <c r="AF7" i="3"/>
  <c r="AF115" i="3"/>
  <c r="V64" i="18"/>
  <c r="V47" i="18"/>
  <c r="V63" i="18" s="1"/>
  <c r="V90" i="18"/>
  <c r="Y99" i="8"/>
  <c r="Y37" i="8"/>
  <c r="Y113" i="8"/>
  <c r="Y127" i="8"/>
  <c r="Y50" i="8"/>
  <c r="Y86" i="8"/>
  <c r="AG262" i="3" l="1"/>
  <c r="U24" i="19"/>
  <c r="T28" i="19"/>
  <c r="T30" i="19"/>
  <c r="T29" i="19"/>
  <c r="T31" i="19"/>
  <c r="T33" i="19"/>
  <c r="T25" i="19"/>
  <c r="T34" i="19"/>
  <c r="T26" i="19"/>
  <c r="T35" i="19"/>
  <c r="T32" i="19"/>
  <c r="T27" i="19"/>
  <c r="S36" i="19"/>
  <c r="Y45" i="19"/>
  <c r="AM223" i="3" s="1"/>
  <c r="Y46" i="19"/>
  <c r="AM224" i="3" s="1"/>
  <c r="Y47" i="19"/>
  <c r="AM225" i="3" s="1"/>
  <c r="Y41" i="19"/>
  <c r="AM219" i="3" s="1"/>
  <c r="Y49" i="19"/>
  <c r="AM227" i="3" s="1"/>
  <c r="Y42" i="19"/>
  <c r="AM220" i="3" s="1"/>
  <c r="Y50" i="19"/>
  <c r="AM228" i="3" s="1"/>
  <c r="Z39" i="19"/>
  <c r="Y40" i="19"/>
  <c r="Y43" i="19"/>
  <c r="AM221" i="3" s="1"/>
  <c r="Y44" i="19"/>
  <c r="AM222" i="3" s="1"/>
  <c r="Y48" i="19"/>
  <c r="AM226" i="3" s="1"/>
  <c r="V70" i="18"/>
  <c r="V71" i="18"/>
  <c r="V69" i="18"/>
  <c r="V68" i="18"/>
  <c r="V66" i="18"/>
  <c r="V67" i="18"/>
  <c r="V72" i="18"/>
  <c r="V73" i="18"/>
  <c r="AL218" i="3"/>
  <c r="AL229" i="3" s="1"/>
  <c r="X51" i="19"/>
  <c r="AG243" i="3"/>
  <c r="AD254" i="3"/>
  <c r="AD255" i="3"/>
  <c r="AD256" i="3"/>
  <c r="AF242" i="3"/>
  <c r="AE244" i="3"/>
  <c r="AE245" i="3" s="1"/>
  <c r="AG231" i="3"/>
  <c r="AG233" i="3"/>
  <c r="AG232" i="3"/>
  <c r="AG239" i="3"/>
  <c r="AG238" i="3"/>
  <c r="AG237" i="3"/>
  <c r="AG236" i="3"/>
  <c r="AG235" i="3"/>
  <c r="AG234" i="3"/>
  <c r="AG240" i="3"/>
  <c r="AG241" i="3"/>
  <c r="AG248" i="3"/>
  <c r="AG250" i="3"/>
  <c r="AG249" i="3"/>
  <c r="AG251" i="3"/>
  <c r="AG253" i="3"/>
  <c r="AG252" i="3"/>
  <c r="W90" i="18"/>
  <c r="W47" i="18"/>
  <c r="W63" i="18" s="1"/>
  <c r="AG7" i="3"/>
  <c r="W64" i="18"/>
  <c r="AH294" i="3"/>
  <c r="AI4" i="3"/>
  <c r="AH5" i="3"/>
  <c r="AH143" i="3"/>
  <c r="AH151" i="3"/>
  <c r="AH159" i="3"/>
  <c r="AH167" i="3"/>
  <c r="AH122" i="3"/>
  <c r="AH130" i="3"/>
  <c r="AH138" i="3"/>
  <c r="AH102" i="3"/>
  <c r="AH78" i="3"/>
  <c r="AH37" i="3"/>
  <c r="AH8" i="3"/>
  <c r="AH17" i="3"/>
  <c r="AH25" i="3"/>
  <c r="AH144" i="3"/>
  <c r="AH152" i="3"/>
  <c r="AH160" i="3"/>
  <c r="AH123" i="3"/>
  <c r="AH131" i="3"/>
  <c r="AH139" i="3"/>
  <c r="AH103" i="3"/>
  <c r="AH71" i="3"/>
  <c r="AH79" i="3"/>
  <c r="AH38" i="3"/>
  <c r="AH49" i="3"/>
  <c r="AH9" i="3"/>
  <c r="AA22" i="8" s="1"/>
  <c r="AH18" i="3"/>
  <c r="AH26" i="3"/>
  <c r="AH145" i="3"/>
  <c r="AH153" i="3"/>
  <c r="AH161" i="3"/>
  <c r="AH116" i="3"/>
  <c r="AH124" i="3"/>
  <c r="AH132" i="3"/>
  <c r="AH140" i="3"/>
  <c r="AH104" i="3"/>
  <c r="AH72" i="3"/>
  <c r="AH80" i="3"/>
  <c r="AH39" i="3"/>
  <c r="AH51" i="3"/>
  <c r="AH10" i="3"/>
  <c r="AH19" i="3"/>
  <c r="AH27" i="3"/>
  <c r="AH146" i="3"/>
  <c r="AH154" i="3"/>
  <c r="AH162" i="3"/>
  <c r="AH117" i="3"/>
  <c r="AH125" i="3"/>
  <c r="AH133" i="3"/>
  <c r="AH106" i="3"/>
  <c r="AH73" i="3"/>
  <c r="AH81" i="3"/>
  <c r="AH41" i="3"/>
  <c r="AH53" i="3"/>
  <c r="AH12" i="3"/>
  <c r="AH20" i="3"/>
  <c r="AH28" i="3"/>
  <c r="AH147" i="3"/>
  <c r="AH155" i="3"/>
  <c r="AH163" i="3"/>
  <c r="AH118" i="3"/>
  <c r="AH126" i="3"/>
  <c r="AH134" i="3"/>
  <c r="AH93" i="3"/>
  <c r="AH107" i="3"/>
  <c r="AH74" i="3"/>
  <c r="AH83" i="3"/>
  <c r="AH54" i="3"/>
  <c r="AH13" i="3"/>
  <c r="AH21" i="3"/>
  <c r="AH29" i="3"/>
  <c r="AH148" i="3"/>
  <c r="AH156" i="3"/>
  <c r="AH164" i="3"/>
  <c r="AH119" i="3"/>
  <c r="AH127" i="3"/>
  <c r="AH135" i="3"/>
  <c r="AH95" i="3"/>
  <c r="AH109" i="3"/>
  <c r="AH149" i="3"/>
  <c r="AH157" i="3"/>
  <c r="AH165" i="3"/>
  <c r="AH120" i="3"/>
  <c r="AH128" i="3"/>
  <c r="AH136" i="3"/>
  <c r="AH99" i="3"/>
  <c r="AH111" i="3"/>
  <c r="AH68" i="3"/>
  <c r="AH76" i="3"/>
  <c r="AH35" i="3"/>
  <c r="AH57" i="3"/>
  <c r="AH15" i="3"/>
  <c r="AH23" i="3"/>
  <c r="AH31" i="3"/>
  <c r="AH150" i="3"/>
  <c r="AH158" i="3"/>
  <c r="AH166" i="3"/>
  <c r="AH121" i="3"/>
  <c r="AH129" i="3"/>
  <c r="AH137" i="3"/>
  <c r="AH101" i="3"/>
  <c r="AH113" i="3"/>
  <c r="AH69" i="3"/>
  <c r="AH84" i="3"/>
  <c r="AH22" i="3"/>
  <c r="AH36" i="3"/>
  <c r="AH24" i="3"/>
  <c r="AH30" i="3"/>
  <c r="AH32" i="3"/>
  <c r="AH55" i="3"/>
  <c r="AH14" i="3"/>
  <c r="AH77" i="3"/>
  <c r="AH16" i="3"/>
  <c r="AA4" i="4"/>
  <c r="Y18" i="18"/>
  <c r="AA30" i="8"/>
  <c r="AH94" i="3"/>
  <c r="AH112" i="3"/>
  <c r="AH56" i="3"/>
  <c r="AH58" i="3"/>
  <c r="AH48" i="3"/>
  <c r="AH40" i="3"/>
  <c r="AH52" i="3"/>
  <c r="AH11" i="3"/>
  <c r="AH108" i="3"/>
  <c r="AH110" i="3"/>
  <c r="AH100" i="3"/>
  <c r="AH42" i="3"/>
  <c r="AH105" i="3"/>
  <c r="AH50" i="3"/>
  <c r="AH82" i="3"/>
  <c r="AG115" i="3"/>
  <c r="Z29" i="8"/>
  <c r="Z86" i="8"/>
  <c r="Z99" i="8"/>
  <c r="Z37" i="8"/>
  <c r="Z113" i="8"/>
  <c r="Z127" i="8"/>
  <c r="Z50" i="8"/>
  <c r="X19" i="18"/>
  <c r="Z5" i="4"/>
  <c r="X48" i="18"/>
  <c r="X91" i="18"/>
  <c r="X24" i="18"/>
  <c r="X23" i="18"/>
  <c r="X21" i="18"/>
  <c r="X28" i="18"/>
  <c r="X25" i="18"/>
  <c r="X22" i="18"/>
  <c r="X27" i="18"/>
  <c r="X26" i="18"/>
  <c r="AG142" i="3"/>
  <c r="Y64" i="8"/>
  <c r="Y78" i="8"/>
  <c r="Y20" i="18"/>
  <c r="AI6" i="3"/>
  <c r="AA6" i="4"/>
  <c r="X89" i="18"/>
  <c r="X46" i="18"/>
  <c r="X62" i="18" s="1"/>
  <c r="W29" i="18"/>
  <c r="AH262" i="3" l="1"/>
  <c r="U28" i="19"/>
  <c r="U29" i="19"/>
  <c r="U27" i="19"/>
  <c r="U30" i="19"/>
  <c r="U35" i="19"/>
  <c r="U31" i="19"/>
  <c r="V24" i="19"/>
  <c r="U34" i="19"/>
  <c r="U32" i="19"/>
  <c r="U25" i="19"/>
  <c r="U33" i="19"/>
  <c r="U26" i="19"/>
  <c r="T36" i="19"/>
  <c r="AA39" i="19"/>
  <c r="Z40" i="19"/>
  <c r="Z48" i="19"/>
  <c r="AN226" i="3" s="1"/>
  <c r="Z41" i="19"/>
  <c r="AN219" i="3" s="1"/>
  <c r="Z49" i="19"/>
  <c r="AN227" i="3" s="1"/>
  <c r="Z42" i="19"/>
  <c r="AN220" i="3" s="1"/>
  <c r="Z50" i="19"/>
  <c r="AN228" i="3" s="1"/>
  <c r="Z44" i="19"/>
  <c r="AN222" i="3" s="1"/>
  <c r="Z45" i="19"/>
  <c r="AN223" i="3" s="1"/>
  <c r="Z47" i="19"/>
  <c r="AN225" i="3" s="1"/>
  <c r="Z43" i="19"/>
  <c r="AN221" i="3" s="1"/>
  <c r="Z46" i="19"/>
  <c r="AN224" i="3" s="1"/>
  <c r="W69" i="18"/>
  <c r="W70" i="18"/>
  <c r="W71" i="18"/>
  <c r="W72" i="18"/>
  <c r="W73" i="18"/>
  <c r="W68" i="18"/>
  <c r="W66" i="18"/>
  <c r="W67" i="18"/>
  <c r="AM218" i="3"/>
  <c r="AM229" i="3" s="1"/>
  <c r="Y51" i="19"/>
  <c r="AH243" i="3"/>
  <c r="AH232" i="3"/>
  <c r="AH231" i="3"/>
  <c r="AH233" i="3"/>
  <c r="AH238" i="3"/>
  <c r="AH237" i="3"/>
  <c r="AH236" i="3"/>
  <c r="AH235" i="3"/>
  <c r="AH234" i="3"/>
  <c r="AH241" i="3"/>
  <c r="AH240" i="3"/>
  <c r="AH239" i="3"/>
  <c r="AH248" i="3"/>
  <c r="AH249" i="3"/>
  <c r="AH250" i="3"/>
  <c r="AH253" i="3"/>
  <c r="AH252" i="3"/>
  <c r="AH251" i="3"/>
  <c r="AG242" i="3"/>
  <c r="AE254" i="3"/>
  <c r="AE255" i="3"/>
  <c r="AE256" i="3"/>
  <c r="AF244" i="3"/>
  <c r="AF245" i="3" s="1"/>
  <c r="Z64" i="8"/>
  <c r="Z78" i="8"/>
  <c r="X29" i="18"/>
  <c r="AH115" i="3"/>
  <c r="AA29" i="8"/>
  <c r="AH7" i="3"/>
  <c r="AA50" i="8"/>
  <c r="AA86" i="8"/>
  <c r="AA99" i="8"/>
  <c r="AA37" i="8"/>
  <c r="AA113" i="8"/>
  <c r="AA127" i="8"/>
  <c r="AJ6" i="3"/>
  <c r="Z20" i="18"/>
  <c r="AB6" i="4"/>
  <c r="X64" i="18"/>
  <c r="X90" i="18"/>
  <c r="X47" i="18"/>
  <c r="X63" i="18" s="1"/>
  <c r="AH142" i="3"/>
  <c r="Y48" i="18"/>
  <c r="Y91" i="18"/>
  <c r="Y25" i="18"/>
  <c r="Y28" i="18"/>
  <c r="Y21" i="18"/>
  <c r="Y22" i="18"/>
  <c r="Y27" i="18"/>
  <c r="Y24" i="18"/>
  <c r="Y23" i="18"/>
  <c r="Y26" i="18"/>
  <c r="Y46" i="18"/>
  <c r="Y62" i="18" s="1"/>
  <c r="Y89" i="18"/>
  <c r="Y19" i="18"/>
  <c r="AA5" i="4"/>
  <c r="AI5" i="3"/>
  <c r="AI294" i="3"/>
  <c r="AJ4" i="3"/>
  <c r="AI143" i="3"/>
  <c r="AI144" i="3"/>
  <c r="AI152" i="3"/>
  <c r="AI160" i="3"/>
  <c r="AI123" i="3"/>
  <c r="AI131" i="3"/>
  <c r="AI139" i="3"/>
  <c r="AI103" i="3"/>
  <c r="AI71" i="3"/>
  <c r="AI79" i="3"/>
  <c r="AI40" i="3"/>
  <c r="AI55" i="3"/>
  <c r="AI14" i="3"/>
  <c r="AI22" i="3"/>
  <c r="AI30" i="3"/>
  <c r="AI145" i="3"/>
  <c r="AI153" i="3"/>
  <c r="AI161" i="3"/>
  <c r="AI116" i="3"/>
  <c r="AI124" i="3"/>
  <c r="AI132" i="3"/>
  <c r="AI140" i="3"/>
  <c r="AI104" i="3"/>
  <c r="AI72" i="3"/>
  <c r="AI80" i="3"/>
  <c r="AI41" i="3"/>
  <c r="AI57" i="3"/>
  <c r="AI15" i="3"/>
  <c r="AI23" i="3"/>
  <c r="AI31" i="3"/>
  <c r="AI146" i="3"/>
  <c r="AI154" i="3"/>
  <c r="AI162" i="3"/>
  <c r="AI117" i="3"/>
  <c r="AI125" i="3"/>
  <c r="AI133" i="3"/>
  <c r="AI106" i="3"/>
  <c r="AI73" i="3"/>
  <c r="AI81" i="3"/>
  <c r="AI147" i="3"/>
  <c r="AI155" i="3"/>
  <c r="AI163" i="3"/>
  <c r="AI118" i="3"/>
  <c r="AI126" i="3"/>
  <c r="AI134" i="3"/>
  <c r="AI93" i="3"/>
  <c r="AI107" i="3"/>
  <c r="AI74" i="3"/>
  <c r="AI156" i="3"/>
  <c r="AI119" i="3"/>
  <c r="AI135" i="3"/>
  <c r="AI109" i="3"/>
  <c r="AI39" i="3"/>
  <c r="AI8" i="3"/>
  <c r="AI19" i="3"/>
  <c r="AI29" i="3"/>
  <c r="AI157" i="3"/>
  <c r="AI120" i="3"/>
  <c r="AI136" i="3"/>
  <c r="AI111" i="3"/>
  <c r="AI76" i="3"/>
  <c r="AI9" i="3"/>
  <c r="AB22" i="8" s="1"/>
  <c r="AI20" i="3"/>
  <c r="AI32" i="3"/>
  <c r="AI158" i="3"/>
  <c r="AI121" i="3"/>
  <c r="AI137" i="3"/>
  <c r="AI113" i="3"/>
  <c r="AI77" i="3"/>
  <c r="AI10" i="3"/>
  <c r="AI21" i="3"/>
  <c r="AI159" i="3"/>
  <c r="AI122" i="3"/>
  <c r="AI138" i="3"/>
  <c r="AI78" i="3"/>
  <c r="AI12" i="3"/>
  <c r="AI24" i="3"/>
  <c r="AI148" i="3"/>
  <c r="AI164" i="3"/>
  <c r="AI127" i="3"/>
  <c r="AI95" i="3"/>
  <c r="AI83" i="3"/>
  <c r="AI48" i="3"/>
  <c r="AI13" i="3"/>
  <c r="AI25" i="3"/>
  <c r="AI149" i="3"/>
  <c r="AI165" i="3"/>
  <c r="AI128" i="3"/>
  <c r="AI99" i="3"/>
  <c r="AI68" i="3"/>
  <c r="AI84" i="3"/>
  <c r="AI49" i="3"/>
  <c r="AI16" i="3"/>
  <c r="AI26" i="3"/>
  <c r="AI150" i="3"/>
  <c r="AI166" i="3"/>
  <c r="AI129" i="3"/>
  <c r="AI101" i="3"/>
  <c r="AI69" i="3"/>
  <c r="AI36" i="3"/>
  <c r="AI53" i="3"/>
  <c r="AI17" i="3"/>
  <c r="AI27" i="3"/>
  <c r="AI151" i="3"/>
  <c r="AI167" i="3"/>
  <c r="AI130" i="3"/>
  <c r="AI102" i="3"/>
  <c r="AI38" i="3"/>
  <c r="AI18" i="3"/>
  <c r="AI28" i="3"/>
  <c r="AB4" i="4"/>
  <c r="Z18" i="18"/>
  <c r="AB30" i="8"/>
  <c r="AI35" i="3"/>
  <c r="AI37" i="3"/>
  <c r="AI110" i="3"/>
  <c r="AI105" i="3"/>
  <c r="AI112" i="3"/>
  <c r="AI51" i="3"/>
  <c r="AI52" i="3"/>
  <c r="AI94" i="3"/>
  <c r="AI56" i="3"/>
  <c r="AI42" i="3"/>
  <c r="AI11" i="3"/>
  <c r="AI108" i="3"/>
  <c r="AI100" i="3"/>
  <c r="AI58" i="3"/>
  <c r="AI54" i="3"/>
  <c r="AI50" i="3"/>
  <c r="AI82" i="3"/>
  <c r="F92" i="3" l="1"/>
  <c r="F93" i="3"/>
  <c r="F104" i="3"/>
  <c r="F100" i="3"/>
  <c r="F107" i="3"/>
  <c r="F105" i="3"/>
  <c r="F94" i="3"/>
  <c r="F91" i="3"/>
  <c r="F103" i="3"/>
  <c r="F102" i="3"/>
  <c r="F106" i="3"/>
  <c r="F101" i="3"/>
  <c r="F99" i="3"/>
  <c r="H91" i="3"/>
  <c r="F90" i="3"/>
  <c r="F89" i="3"/>
  <c r="F96" i="3"/>
  <c r="F98" i="3"/>
  <c r="F41" i="3"/>
  <c r="F95" i="3"/>
  <c r="U36" i="19"/>
  <c r="AI262" i="3"/>
  <c r="W24" i="19"/>
  <c r="V32" i="19"/>
  <c r="V25" i="19"/>
  <c r="V33" i="19"/>
  <c r="V34" i="19"/>
  <c r="V27" i="19"/>
  <c r="V26" i="19"/>
  <c r="V35" i="19"/>
  <c r="V28" i="19"/>
  <c r="V29" i="19"/>
  <c r="V30" i="19"/>
  <c r="V31" i="19"/>
  <c r="X69" i="18"/>
  <c r="X70" i="18"/>
  <c r="X73" i="18"/>
  <c r="X71" i="18"/>
  <c r="X68" i="18"/>
  <c r="X66" i="18"/>
  <c r="X67" i="18"/>
  <c r="X72" i="18"/>
  <c r="AN218" i="3"/>
  <c r="AN229" i="3" s="1"/>
  <c r="Z51" i="19"/>
  <c r="AB39" i="19"/>
  <c r="AA43" i="19"/>
  <c r="AO221" i="3" s="1"/>
  <c r="AA44" i="19"/>
  <c r="AO222" i="3" s="1"/>
  <c r="AA45" i="19"/>
  <c r="AO223" i="3" s="1"/>
  <c r="AA47" i="19"/>
  <c r="AO225" i="3" s="1"/>
  <c r="AA40" i="19"/>
  <c r="AA48" i="19"/>
  <c r="AO226" i="3" s="1"/>
  <c r="AA41" i="19"/>
  <c r="AO219" i="3" s="1"/>
  <c r="AA42" i="19"/>
  <c r="AO220" i="3" s="1"/>
  <c r="AA46" i="19"/>
  <c r="AO224" i="3" s="1"/>
  <c r="AA49" i="19"/>
  <c r="AO227" i="3" s="1"/>
  <c r="AA50" i="19"/>
  <c r="AO228" i="3" s="1"/>
  <c r="AI243" i="3"/>
  <c r="AF254" i="3"/>
  <c r="AF255" i="3"/>
  <c r="AF256" i="3"/>
  <c r="AI233" i="3"/>
  <c r="AI232" i="3"/>
  <c r="AI231" i="3"/>
  <c r="AI239" i="3"/>
  <c r="AI238" i="3"/>
  <c r="AI237" i="3"/>
  <c r="AI236" i="3"/>
  <c r="AI235" i="3"/>
  <c r="AI234" i="3"/>
  <c r="AI241" i="3"/>
  <c r="AI240" i="3"/>
  <c r="AI252" i="3"/>
  <c r="AI251" i="3"/>
  <c r="AI249" i="3"/>
  <c r="AI248" i="3"/>
  <c r="AI250" i="3"/>
  <c r="AI253" i="3"/>
  <c r="AG244" i="3"/>
  <c r="AG245" i="3" s="1"/>
  <c r="AH242" i="3"/>
  <c r="AI7" i="3"/>
  <c r="AJ294" i="3"/>
  <c r="AJ5" i="3"/>
  <c r="AK4" i="3"/>
  <c r="AJ52" i="3"/>
  <c r="AJ148" i="3"/>
  <c r="AJ156" i="3"/>
  <c r="AJ149" i="3"/>
  <c r="AJ157" i="3"/>
  <c r="AJ165" i="3"/>
  <c r="AJ151" i="3"/>
  <c r="AJ161" i="3"/>
  <c r="AJ117" i="3"/>
  <c r="AJ125" i="3"/>
  <c r="AJ133" i="3"/>
  <c r="AJ106" i="3"/>
  <c r="AJ73" i="3"/>
  <c r="AJ81" i="3"/>
  <c r="AJ16" i="3"/>
  <c r="AJ24" i="3"/>
  <c r="AJ32" i="3"/>
  <c r="AJ152" i="3"/>
  <c r="AJ162" i="3"/>
  <c r="AJ118" i="3"/>
  <c r="AJ126" i="3"/>
  <c r="AJ134" i="3"/>
  <c r="AJ93" i="3"/>
  <c r="AJ107" i="3"/>
  <c r="AJ74" i="3"/>
  <c r="AJ83" i="3"/>
  <c r="AJ8" i="3"/>
  <c r="AJ17" i="3"/>
  <c r="AJ25" i="3"/>
  <c r="AJ143" i="3"/>
  <c r="AJ153" i="3"/>
  <c r="AJ163" i="3"/>
  <c r="AJ119" i="3"/>
  <c r="AJ127" i="3"/>
  <c r="AJ135" i="3"/>
  <c r="AJ95" i="3"/>
  <c r="AJ109" i="3"/>
  <c r="AJ84" i="3"/>
  <c r="AJ9" i="3"/>
  <c r="AC22" i="8" s="1"/>
  <c r="AJ18" i="3"/>
  <c r="AJ26" i="3"/>
  <c r="AJ144" i="3"/>
  <c r="AJ154" i="3"/>
  <c r="AJ164" i="3"/>
  <c r="AJ120" i="3"/>
  <c r="AJ128" i="3"/>
  <c r="AJ136" i="3"/>
  <c r="AJ99" i="3"/>
  <c r="AJ111" i="3"/>
  <c r="AJ68" i="3"/>
  <c r="AJ76" i="3"/>
  <c r="AJ36" i="3"/>
  <c r="AJ49" i="3"/>
  <c r="AJ10" i="3"/>
  <c r="AJ19" i="3"/>
  <c r="AJ27" i="3"/>
  <c r="AJ145" i="3"/>
  <c r="AJ155" i="3"/>
  <c r="AJ166" i="3"/>
  <c r="AJ121" i="3"/>
  <c r="AJ129" i="3"/>
  <c r="AJ137" i="3"/>
  <c r="AJ101" i="3"/>
  <c r="AJ113" i="3"/>
  <c r="AJ69" i="3"/>
  <c r="AJ77" i="3"/>
  <c r="AJ38" i="3"/>
  <c r="AJ50" i="3"/>
  <c r="AJ12" i="3"/>
  <c r="AJ20" i="3"/>
  <c r="AJ28" i="3"/>
  <c r="AJ146" i="3"/>
  <c r="AJ158" i="3"/>
  <c r="AJ167" i="3"/>
  <c r="AJ122" i="3"/>
  <c r="AJ130" i="3"/>
  <c r="AJ138" i="3"/>
  <c r="AJ102" i="3"/>
  <c r="AJ78" i="3"/>
  <c r="AJ39" i="3"/>
  <c r="AJ53" i="3"/>
  <c r="AJ13" i="3"/>
  <c r="AJ21" i="3"/>
  <c r="AJ29" i="3"/>
  <c r="AJ147" i="3"/>
  <c r="AJ159" i="3"/>
  <c r="AJ123" i="3"/>
  <c r="AJ131" i="3"/>
  <c r="AJ139" i="3"/>
  <c r="AJ103" i="3"/>
  <c r="AJ71" i="3"/>
  <c r="AJ79" i="3"/>
  <c r="AJ41" i="3"/>
  <c r="AJ55" i="3"/>
  <c r="AJ14" i="3"/>
  <c r="AJ22" i="3"/>
  <c r="AJ30" i="3"/>
  <c r="AJ150" i="3"/>
  <c r="AJ160" i="3"/>
  <c r="AJ116" i="3"/>
  <c r="AJ124" i="3"/>
  <c r="AJ132" i="3"/>
  <c r="AJ140" i="3"/>
  <c r="AJ104" i="3"/>
  <c r="AJ72" i="3"/>
  <c r="AJ80" i="3"/>
  <c r="AJ42" i="3"/>
  <c r="AJ57" i="3"/>
  <c r="AJ15" i="3"/>
  <c r="AJ23" i="3"/>
  <c r="AJ31" i="3"/>
  <c r="AC4" i="4"/>
  <c r="AA18" i="18"/>
  <c r="AC30" i="8"/>
  <c r="AJ108" i="3"/>
  <c r="AJ35" i="3"/>
  <c r="AJ100" i="3"/>
  <c r="AJ110" i="3"/>
  <c r="AJ51" i="3"/>
  <c r="AJ54" i="3"/>
  <c r="AJ37" i="3"/>
  <c r="AJ11" i="3"/>
  <c r="AJ105" i="3"/>
  <c r="AJ94" i="3"/>
  <c r="AJ58" i="3"/>
  <c r="AJ40" i="3"/>
  <c r="AJ112" i="3"/>
  <c r="AJ56" i="3"/>
  <c r="AJ48" i="3"/>
  <c r="AJ82" i="3"/>
  <c r="AA78" i="8"/>
  <c r="AA64" i="8"/>
  <c r="AB50" i="8"/>
  <c r="AB86" i="8"/>
  <c r="AB99" i="8"/>
  <c r="AB37" i="8"/>
  <c r="AB113" i="8"/>
  <c r="AB127" i="8"/>
  <c r="Z19" i="18"/>
  <c r="AB5" i="4"/>
  <c r="Y90" i="18"/>
  <c r="Y47" i="18"/>
  <c r="Y63" i="18" s="1"/>
  <c r="Y29" i="18"/>
  <c r="AB29" i="8"/>
  <c r="Z89" i="18"/>
  <c r="Z46" i="18"/>
  <c r="Z62" i="18" s="1"/>
  <c r="AI115" i="3"/>
  <c r="Z48" i="18"/>
  <c r="Z91" i="18"/>
  <c r="Z28" i="18"/>
  <c r="Z25" i="18"/>
  <c r="Z21" i="18"/>
  <c r="Z22" i="18"/>
  <c r="Z27" i="18"/>
  <c r="Z24" i="18"/>
  <c r="Z23" i="18"/>
  <c r="Z26" i="18"/>
  <c r="Y64" i="18"/>
  <c r="AK6" i="3"/>
  <c r="AA20" i="18"/>
  <c r="AC6" i="4"/>
  <c r="AI142" i="3"/>
  <c r="V36" i="19" l="1"/>
  <c r="AJ262" i="3"/>
  <c r="W30" i="19"/>
  <c r="X24" i="19"/>
  <c r="W31" i="19"/>
  <c r="W32" i="19"/>
  <c r="W25" i="19"/>
  <c r="W34" i="19"/>
  <c r="W33" i="19"/>
  <c r="W26" i="19"/>
  <c r="W27" i="19"/>
  <c r="W35" i="19"/>
  <c r="W28" i="19"/>
  <c r="W29" i="19"/>
  <c r="Y69" i="18"/>
  <c r="Y70" i="18"/>
  <c r="Y72" i="18"/>
  <c r="Y71" i="18"/>
  <c r="Y73" i="18"/>
  <c r="Y68" i="18"/>
  <c r="Y66" i="18"/>
  <c r="Y67" i="18"/>
  <c r="AO218" i="3"/>
  <c r="AO229" i="3" s="1"/>
  <c r="AA51" i="19"/>
  <c r="AC39" i="19"/>
  <c r="AB46" i="19"/>
  <c r="AP224" i="3" s="1"/>
  <c r="AB47" i="19"/>
  <c r="AP225" i="3" s="1"/>
  <c r="AB40" i="19"/>
  <c r="AB48" i="19"/>
  <c r="AP226" i="3" s="1"/>
  <c r="AB42" i="19"/>
  <c r="AP220" i="3" s="1"/>
  <c r="AB50" i="19"/>
  <c r="AP228" i="3" s="1"/>
  <c r="AB43" i="19"/>
  <c r="AP221" i="3" s="1"/>
  <c r="AB44" i="19"/>
  <c r="AP222" i="3" s="1"/>
  <c r="AB45" i="19"/>
  <c r="AP223" i="3" s="1"/>
  <c r="AB49" i="19"/>
  <c r="AP227" i="3" s="1"/>
  <c r="AB41" i="19"/>
  <c r="AP219" i="3" s="1"/>
  <c r="AJ243" i="3"/>
  <c r="AH244" i="3"/>
  <c r="AH245" i="3" s="1"/>
  <c r="AG254" i="3"/>
  <c r="AG255" i="3"/>
  <c r="AG256" i="3"/>
  <c r="AI242" i="3"/>
  <c r="AJ233" i="3"/>
  <c r="AJ232" i="3"/>
  <c r="AJ231" i="3"/>
  <c r="AJ234" i="3"/>
  <c r="AJ239" i="3"/>
  <c r="AJ238" i="3"/>
  <c r="AJ237" i="3"/>
  <c r="AJ236" i="3"/>
  <c r="AJ235" i="3"/>
  <c r="AJ241" i="3"/>
  <c r="AJ240" i="3"/>
  <c r="AJ249" i="3"/>
  <c r="AJ248" i="3"/>
  <c r="AJ250" i="3"/>
  <c r="AJ253" i="3"/>
  <c r="AJ251" i="3"/>
  <c r="AJ252" i="3"/>
  <c r="AJ7" i="3"/>
  <c r="AA89" i="18"/>
  <c r="AA46" i="18"/>
  <c r="AA62" i="18" s="1"/>
  <c r="Z64" i="18"/>
  <c r="AJ142" i="3"/>
  <c r="AL6" i="3"/>
  <c r="AB20" i="18"/>
  <c r="AD6" i="4"/>
  <c r="AB64" i="8"/>
  <c r="AB78" i="8"/>
  <c r="AK5" i="3"/>
  <c r="AK294" i="3"/>
  <c r="AL4" i="3"/>
  <c r="AK150" i="3"/>
  <c r="AK158" i="3"/>
  <c r="AK166" i="3"/>
  <c r="AK121" i="3"/>
  <c r="AK129" i="3"/>
  <c r="AK137" i="3"/>
  <c r="AK101" i="3"/>
  <c r="AK113" i="3"/>
  <c r="AK69" i="3"/>
  <c r="AK77" i="3"/>
  <c r="AK38" i="3"/>
  <c r="AK49" i="3"/>
  <c r="AK12" i="3"/>
  <c r="AK20" i="3"/>
  <c r="AK28" i="3"/>
  <c r="AK143" i="3"/>
  <c r="AK151" i="3"/>
  <c r="AK159" i="3"/>
  <c r="AK167" i="3"/>
  <c r="AK122" i="3"/>
  <c r="AK130" i="3"/>
  <c r="AK138" i="3"/>
  <c r="AK102" i="3"/>
  <c r="AK78" i="3"/>
  <c r="AK39" i="3"/>
  <c r="AK53" i="3"/>
  <c r="AK13" i="3"/>
  <c r="AK21" i="3"/>
  <c r="AK29" i="3"/>
  <c r="AK144" i="3"/>
  <c r="AK152" i="3"/>
  <c r="AK160" i="3"/>
  <c r="AK123" i="3"/>
  <c r="AK131" i="3"/>
  <c r="AK139" i="3"/>
  <c r="AK103" i="3"/>
  <c r="AK71" i="3"/>
  <c r="AK79" i="3"/>
  <c r="AK40" i="3"/>
  <c r="AK55" i="3"/>
  <c r="AK14" i="3"/>
  <c r="AK22" i="3"/>
  <c r="AK30" i="3"/>
  <c r="AK145" i="3"/>
  <c r="AK153" i="3"/>
  <c r="AK161" i="3"/>
  <c r="AK116" i="3"/>
  <c r="AK124" i="3"/>
  <c r="AK132" i="3"/>
  <c r="AK140" i="3"/>
  <c r="AK104" i="3"/>
  <c r="AK72" i="3"/>
  <c r="AK80" i="3"/>
  <c r="AK41" i="3"/>
  <c r="AK57" i="3"/>
  <c r="AK15" i="3"/>
  <c r="AK23" i="3"/>
  <c r="AK31" i="3"/>
  <c r="AK146" i="3"/>
  <c r="AK154" i="3"/>
  <c r="AK162" i="3"/>
  <c r="AK117" i="3"/>
  <c r="AK125" i="3"/>
  <c r="AK133" i="3"/>
  <c r="AK106" i="3"/>
  <c r="AK73" i="3"/>
  <c r="AK81" i="3"/>
  <c r="AK16" i="3"/>
  <c r="AK24" i="3"/>
  <c r="AK32" i="3"/>
  <c r="AK147" i="3"/>
  <c r="AK155" i="3"/>
  <c r="AK163" i="3"/>
  <c r="AK118" i="3"/>
  <c r="AK126" i="3"/>
  <c r="AK134" i="3"/>
  <c r="AK93" i="3"/>
  <c r="AK107" i="3"/>
  <c r="AK74" i="3"/>
  <c r="AK83" i="3"/>
  <c r="AK8" i="3"/>
  <c r="AK17" i="3"/>
  <c r="AK25" i="3"/>
  <c r="AK148" i="3"/>
  <c r="AK156" i="3"/>
  <c r="AK164" i="3"/>
  <c r="AK119" i="3"/>
  <c r="AK127" i="3"/>
  <c r="AK135" i="3"/>
  <c r="AK95" i="3"/>
  <c r="AK109" i="3"/>
  <c r="AK84" i="3"/>
  <c r="AK9" i="3"/>
  <c r="AD22" i="8" s="1"/>
  <c r="AK18" i="3"/>
  <c r="AK26" i="3"/>
  <c r="AK149" i="3"/>
  <c r="AK157" i="3"/>
  <c r="AK165" i="3"/>
  <c r="AK120" i="3"/>
  <c r="AK128" i="3"/>
  <c r="AK136" i="3"/>
  <c r="AK99" i="3"/>
  <c r="AK111" i="3"/>
  <c r="AK68" i="3"/>
  <c r="AK76" i="3"/>
  <c r="AK36" i="3"/>
  <c r="AK48" i="3"/>
  <c r="AK10" i="3"/>
  <c r="AK19" i="3"/>
  <c r="AK27" i="3"/>
  <c r="AD4" i="4"/>
  <c r="AB18" i="18"/>
  <c r="AD30" i="8"/>
  <c r="AK108" i="3"/>
  <c r="AK58" i="3"/>
  <c r="AK52" i="3"/>
  <c r="AK54" i="3"/>
  <c r="AK50" i="3"/>
  <c r="AK11" i="3"/>
  <c r="AK105" i="3"/>
  <c r="AK100" i="3"/>
  <c r="AK35" i="3"/>
  <c r="AK37" i="3"/>
  <c r="AK94" i="3"/>
  <c r="AK51" i="3"/>
  <c r="AK112" i="3"/>
  <c r="AK56" i="3"/>
  <c r="AK110" i="3"/>
  <c r="AK42" i="3"/>
  <c r="AK82" i="3"/>
  <c r="AC29" i="8"/>
  <c r="AC50" i="8"/>
  <c r="AC86" i="8"/>
  <c r="AC99" i="8"/>
  <c r="AC37" i="8"/>
  <c r="AC113" i="8"/>
  <c r="AC127" i="8"/>
  <c r="AJ115" i="3"/>
  <c r="AA19" i="18"/>
  <c r="AC5" i="4"/>
  <c r="AA48" i="18"/>
  <c r="AA91" i="18"/>
  <c r="AA21" i="18"/>
  <c r="AA26" i="18"/>
  <c r="AA27" i="18"/>
  <c r="AA24" i="18"/>
  <c r="AA22" i="18"/>
  <c r="AA25" i="18"/>
  <c r="AA23" i="18"/>
  <c r="AA28" i="18"/>
  <c r="Z29" i="18"/>
  <c r="Z47" i="18"/>
  <c r="Z63" i="18" s="1"/>
  <c r="Z90" i="18"/>
  <c r="W36" i="19" l="1"/>
  <c r="AK262" i="3"/>
  <c r="X33" i="19"/>
  <c r="Y24" i="19"/>
  <c r="X25" i="19"/>
  <c r="X34" i="19"/>
  <c r="X28" i="19"/>
  <c r="X26" i="19"/>
  <c r="X29" i="19"/>
  <c r="X35" i="19"/>
  <c r="X30" i="19"/>
  <c r="X27" i="19"/>
  <c r="X32" i="19"/>
  <c r="X31" i="19"/>
  <c r="Z69" i="18"/>
  <c r="Z70" i="18"/>
  <c r="Z72" i="18"/>
  <c r="Z73" i="18"/>
  <c r="Z67" i="18"/>
  <c r="Z71" i="18"/>
  <c r="Z68" i="18"/>
  <c r="Z66" i="18"/>
  <c r="AB51" i="19"/>
  <c r="AP218" i="3"/>
  <c r="AP229" i="3" s="1"/>
  <c r="AD39" i="19"/>
  <c r="AC41" i="19"/>
  <c r="AQ219" i="3" s="1"/>
  <c r="AC49" i="19"/>
  <c r="AQ227" i="3" s="1"/>
  <c r="AC42" i="19"/>
  <c r="AQ220" i="3" s="1"/>
  <c r="AC50" i="19"/>
  <c r="AQ228" i="3" s="1"/>
  <c r="AC43" i="19"/>
  <c r="AQ221" i="3" s="1"/>
  <c r="AC45" i="19"/>
  <c r="AQ223" i="3" s="1"/>
  <c r="AC46" i="19"/>
  <c r="AQ224" i="3" s="1"/>
  <c r="AC47" i="19"/>
  <c r="AQ225" i="3" s="1"/>
  <c r="AC40" i="19"/>
  <c r="AC44" i="19"/>
  <c r="AQ222" i="3" s="1"/>
  <c r="AC48" i="19"/>
  <c r="AQ226" i="3" s="1"/>
  <c r="AK243" i="3"/>
  <c r="AH254" i="3"/>
  <c r="AH255" i="3"/>
  <c r="AH256" i="3"/>
  <c r="AK233" i="3"/>
  <c r="AK232" i="3"/>
  <c r="AK231" i="3"/>
  <c r="AK235" i="3"/>
  <c r="AK234" i="3"/>
  <c r="AK239" i="3"/>
  <c r="AK238" i="3"/>
  <c r="AK237" i="3"/>
  <c r="AK236" i="3"/>
  <c r="AK241" i="3"/>
  <c r="AK240" i="3"/>
  <c r="AK251" i="3"/>
  <c r="AK249" i="3"/>
  <c r="AK248" i="3"/>
  <c r="AK250" i="3"/>
  <c r="AK252" i="3"/>
  <c r="AK253" i="3"/>
  <c r="AI244" i="3"/>
  <c r="AI245" i="3" s="1"/>
  <c r="AJ242" i="3"/>
  <c r="AK142" i="3"/>
  <c r="AM4" i="3"/>
  <c r="AL294" i="3"/>
  <c r="AL5" i="3"/>
  <c r="AL146" i="3"/>
  <c r="AL154" i="3"/>
  <c r="AL162" i="3"/>
  <c r="AL117" i="3"/>
  <c r="AL125" i="3"/>
  <c r="AL133" i="3"/>
  <c r="AL104" i="3"/>
  <c r="AL71" i="3"/>
  <c r="AL79" i="3"/>
  <c r="AL41" i="3"/>
  <c r="AL55" i="3"/>
  <c r="AL13" i="3"/>
  <c r="AL21" i="3"/>
  <c r="AL29" i="3"/>
  <c r="AL147" i="3"/>
  <c r="AL155" i="3"/>
  <c r="AL163" i="3"/>
  <c r="AL118" i="3"/>
  <c r="AL126" i="3"/>
  <c r="AL134" i="3"/>
  <c r="AL93" i="3"/>
  <c r="AL105" i="3"/>
  <c r="AL72" i="3"/>
  <c r="AL80" i="3"/>
  <c r="AL42" i="3"/>
  <c r="AL57" i="3"/>
  <c r="AL14" i="3"/>
  <c r="AL22" i="3"/>
  <c r="AL30" i="3"/>
  <c r="AL148" i="3"/>
  <c r="AL156" i="3"/>
  <c r="AL164" i="3"/>
  <c r="AL119" i="3"/>
  <c r="AL127" i="3"/>
  <c r="AL135" i="3"/>
  <c r="AL94" i="3"/>
  <c r="AL106" i="3"/>
  <c r="AL73" i="3"/>
  <c r="AL81" i="3"/>
  <c r="AL15" i="3"/>
  <c r="AL23" i="3"/>
  <c r="AL31" i="3"/>
  <c r="AL149" i="3"/>
  <c r="AL157" i="3"/>
  <c r="AL165" i="3"/>
  <c r="AL120" i="3"/>
  <c r="AL128" i="3"/>
  <c r="AL136" i="3"/>
  <c r="AL95" i="3"/>
  <c r="AL107" i="3"/>
  <c r="AL74" i="3"/>
  <c r="AL83" i="3"/>
  <c r="AL8" i="3"/>
  <c r="AL16" i="3"/>
  <c r="AL24" i="3"/>
  <c r="AL32" i="3"/>
  <c r="AL150" i="3"/>
  <c r="AL158" i="3"/>
  <c r="AL166" i="3"/>
  <c r="AL121" i="3"/>
  <c r="AL129" i="3"/>
  <c r="AL137" i="3"/>
  <c r="AL99" i="3"/>
  <c r="AL109" i="3"/>
  <c r="AL84" i="3"/>
  <c r="AL9" i="3"/>
  <c r="AE22" i="8" s="1"/>
  <c r="AL17" i="3"/>
  <c r="AL25" i="3"/>
  <c r="AL143" i="3"/>
  <c r="AL151" i="3"/>
  <c r="AL159" i="3"/>
  <c r="AL167" i="3"/>
  <c r="AL122" i="3"/>
  <c r="AL130" i="3"/>
  <c r="AL138" i="3"/>
  <c r="AL101" i="3"/>
  <c r="AL111" i="3"/>
  <c r="AL68" i="3"/>
  <c r="AL76" i="3"/>
  <c r="AL36" i="3"/>
  <c r="AL49" i="3"/>
  <c r="AL10" i="3"/>
  <c r="AL18" i="3"/>
  <c r="AL26" i="3"/>
  <c r="AL144" i="3"/>
  <c r="AL152" i="3"/>
  <c r="AL160" i="3"/>
  <c r="AL123" i="3"/>
  <c r="AL131" i="3"/>
  <c r="AL139" i="3"/>
  <c r="AL102" i="3"/>
  <c r="AL113" i="3"/>
  <c r="AL69" i="3"/>
  <c r="AL77" i="3"/>
  <c r="AL38" i="3"/>
  <c r="AL50" i="3"/>
  <c r="AL11" i="3"/>
  <c r="AL19" i="3"/>
  <c r="AL27" i="3"/>
  <c r="AL145" i="3"/>
  <c r="AL153" i="3"/>
  <c r="AL161" i="3"/>
  <c r="AL116" i="3"/>
  <c r="AL124" i="3"/>
  <c r="AL132" i="3"/>
  <c r="AL140" i="3"/>
  <c r="AL103" i="3"/>
  <c r="AL78" i="3"/>
  <c r="AL39" i="3"/>
  <c r="AL53" i="3"/>
  <c r="AL12" i="3"/>
  <c r="AL20" i="3"/>
  <c r="AL28" i="3"/>
  <c r="AE4" i="4"/>
  <c r="AC18" i="18"/>
  <c r="AE30" i="8"/>
  <c r="AL56" i="3"/>
  <c r="AL48" i="3"/>
  <c r="AL35" i="3"/>
  <c r="AL52" i="3"/>
  <c r="AL110" i="3"/>
  <c r="AL108" i="3"/>
  <c r="AL51" i="3"/>
  <c r="AL54" i="3"/>
  <c r="AL37" i="3"/>
  <c r="AL100" i="3"/>
  <c r="AL112" i="3"/>
  <c r="AL58" i="3"/>
  <c r="AL40" i="3"/>
  <c r="AL82" i="3"/>
  <c r="AA47" i="18"/>
  <c r="AA63" i="18" s="1"/>
  <c r="AA90" i="18"/>
  <c r="AD37" i="8"/>
  <c r="AD50" i="8"/>
  <c r="AD86" i="8"/>
  <c r="AD99" i="8"/>
  <c r="AD113" i="8"/>
  <c r="AD127" i="8"/>
  <c r="AB19" i="18"/>
  <c r="AD5" i="4"/>
  <c r="AK7" i="3"/>
  <c r="AB46" i="18"/>
  <c r="AB62" i="18" s="1"/>
  <c r="AB89" i="18"/>
  <c r="AA29" i="18"/>
  <c r="AA64" i="18"/>
  <c r="AD29" i="8"/>
  <c r="AK115" i="3"/>
  <c r="AB48" i="18"/>
  <c r="AB91" i="18"/>
  <c r="AB25" i="18"/>
  <c r="AB27" i="18"/>
  <c r="AB24" i="18"/>
  <c r="AB22" i="18"/>
  <c r="AB23" i="18"/>
  <c r="AB21" i="18"/>
  <c r="AB28" i="18"/>
  <c r="AB26" i="18"/>
  <c r="AC64" i="8"/>
  <c r="AC78" i="8"/>
  <c r="AM6" i="3"/>
  <c r="AC20" i="18"/>
  <c r="AE6" i="4"/>
  <c r="X36" i="19" l="1"/>
  <c r="Y31" i="19"/>
  <c r="Y28" i="19"/>
  <c r="Y30" i="19"/>
  <c r="Y29" i="19"/>
  <c r="Y32" i="19"/>
  <c r="Y33" i="19"/>
  <c r="Y25" i="19"/>
  <c r="Y34" i="19"/>
  <c r="Y26" i="19"/>
  <c r="Y35" i="19"/>
  <c r="Z24" i="19"/>
  <c r="Y27" i="19"/>
  <c r="AL262" i="3"/>
  <c r="AE39" i="19"/>
  <c r="AD44" i="19"/>
  <c r="AR222" i="3" s="1"/>
  <c r="AD45" i="19"/>
  <c r="AR223" i="3" s="1"/>
  <c r="AD46" i="19"/>
  <c r="AR224" i="3" s="1"/>
  <c r="AD40" i="19"/>
  <c r="AD48" i="19"/>
  <c r="AR226" i="3" s="1"/>
  <c r="AD41" i="19"/>
  <c r="AR219" i="3" s="1"/>
  <c r="AD49" i="19"/>
  <c r="AR227" i="3" s="1"/>
  <c r="AD42" i="19"/>
  <c r="AR220" i="3" s="1"/>
  <c r="AD50" i="19"/>
  <c r="AR228" i="3" s="1"/>
  <c r="AD43" i="19"/>
  <c r="AR221" i="3" s="1"/>
  <c r="AD47" i="19"/>
  <c r="AR225" i="3" s="1"/>
  <c r="AA69" i="18"/>
  <c r="AA70" i="18"/>
  <c r="AA72" i="18"/>
  <c r="AA73" i="18"/>
  <c r="AA67" i="18"/>
  <c r="AA71" i="18"/>
  <c r="AA68" i="18"/>
  <c r="AA66" i="18"/>
  <c r="AQ218" i="3"/>
  <c r="AQ229" i="3" s="1"/>
  <c r="AC51" i="19"/>
  <c r="AL243" i="3"/>
  <c r="AI254" i="3"/>
  <c r="AI255" i="3"/>
  <c r="AI256" i="3"/>
  <c r="AJ244" i="3"/>
  <c r="AJ245" i="3" s="1"/>
  <c r="AK242" i="3"/>
  <c r="AL233" i="3"/>
  <c r="AL232" i="3"/>
  <c r="AL231" i="3"/>
  <c r="AL236" i="3"/>
  <c r="AL235" i="3"/>
  <c r="AL234" i="3"/>
  <c r="AL238" i="3"/>
  <c r="AL237" i="3"/>
  <c r="AL241" i="3"/>
  <c r="AL240" i="3"/>
  <c r="AL239" i="3"/>
  <c r="AL249" i="3"/>
  <c r="AL253" i="3"/>
  <c r="AL252" i="3"/>
  <c r="AL251" i="3"/>
  <c r="AL250" i="3"/>
  <c r="AL248" i="3"/>
  <c r="AE29" i="8"/>
  <c r="AC19" i="18"/>
  <c r="AE5" i="4"/>
  <c r="AC48" i="18"/>
  <c r="AC91" i="18"/>
  <c r="AC27" i="18"/>
  <c r="AC24" i="18"/>
  <c r="AC22" i="18"/>
  <c r="AC25" i="18"/>
  <c r="AC21" i="18"/>
  <c r="AC28" i="18"/>
  <c r="AC23" i="18"/>
  <c r="AC26" i="18"/>
  <c r="AB29" i="18"/>
  <c r="AC46" i="18"/>
  <c r="AC62" i="18" s="1"/>
  <c r="AC89" i="18"/>
  <c r="AL142" i="3"/>
  <c r="AN6" i="3"/>
  <c r="AD20" i="18"/>
  <c r="AF6" i="4"/>
  <c r="AM294" i="3"/>
  <c r="AM5" i="3"/>
  <c r="AN4" i="3"/>
  <c r="AM147" i="3"/>
  <c r="AM155" i="3"/>
  <c r="AM163" i="3"/>
  <c r="AM118" i="3"/>
  <c r="AM126" i="3"/>
  <c r="AM134" i="3"/>
  <c r="AM93" i="3"/>
  <c r="AM107" i="3"/>
  <c r="AM73" i="3"/>
  <c r="AM81" i="3"/>
  <c r="AM57" i="3"/>
  <c r="AM15" i="3"/>
  <c r="AM23" i="3"/>
  <c r="AM31" i="3"/>
  <c r="AM148" i="3"/>
  <c r="AM156" i="3"/>
  <c r="AM164" i="3"/>
  <c r="AM119" i="3"/>
  <c r="AM127" i="3"/>
  <c r="AM135" i="3"/>
  <c r="AM95" i="3"/>
  <c r="AM109" i="3"/>
  <c r="AM74" i="3"/>
  <c r="AM83" i="3"/>
  <c r="AM16" i="3"/>
  <c r="AM24" i="3"/>
  <c r="AM32" i="3"/>
  <c r="AM149" i="3"/>
  <c r="AM157" i="3"/>
  <c r="AM165" i="3"/>
  <c r="AM120" i="3"/>
  <c r="AM128" i="3"/>
  <c r="AM136" i="3"/>
  <c r="AM99" i="3"/>
  <c r="AM110" i="3"/>
  <c r="AM84" i="3"/>
  <c r="AM8" i="3"/>
  <c r="AM17" i="3"/>
  <c r="AM25" i="3"/>
  <c r="AM150" i="3"/>
  <c r="AM158" i="3"/>
  <c r="AM166" i="3"/>
  <c r="AM121" i="3"/>
  <c r="AM129" i="3"/>
  <c r="AM137" i="3"/>
  <c r="AM101" i="3"/>
  <c r="AM111" i="3"/>
  <c r="AM68" i="3"/>
  <c r="AM76" i="3"/>
  <c r="AM36" i="3"/>
  <c r="AM9" i="3"/>
  <c r="AF22" i="8" s="1"/>
  <c r="AM18" i="3"/>
  <c r="AM26" i="3"/>
  <c r="AM143" i="3"/>
  <c r="AM151" i="3"/>
  <c r="AM159" i="3"/>
  <c r="AM167" i="3"/>
  <c r="AM122" i="3"/>
  <c r="AM130" i="3"/>
  <c r="AM138" i="3"/>
  <c r="AM102" i="3"/>
  <c r="AM113" i="3"/>
  <c r="AM69" i="3"/>
  <c r="AM77" i="3"/>
  <c r="AM37" i="3"/>
  <c r="AM49" i="3"/>
  <c r="AM10" i="3"/>
  <c r="AM19" i="3"/>
  <c r="AM27" i="3"/>
  <c r="AM144" i="3"/>
  <c r="AM152" i="3"/>
  <c r="AM160" i="3"/>
  <c r="AM123" i="3"/>
  <c r="AM131" i="3"/>
  <c r="AM139" i="3"/>
  <c r="AM103" i="3"/>
  <c r="AM78" i="3"/>
  <c r="AM38" i="3"/>
  <c r="AM53" i="3"/>
  <c r="AM12" i="3"/>
  <c r="AM20" i="3"/>
  <c r="AM28" i="3"/>
  <c r="AM145" i="3"/>
  <c r="AM153" i="3"/>
  <c r="AM161" i="3"/>
  <c r="AM116" i="3"/>
  <c r="AM124" i="3"/>
  <c r="AM132" i="3"/>
  <c r="AM140" i="3"/>
  <c r="AM104" i="3"/>
  <c r="AM71" i="3"/>
  <c r="AM79" i="3"/>
  <c r="AM39" i="3"/>
  <c r="AM54" i="3"/>
  <c r="AM13" i="3"/>
  <c r="AM21" i="3"/>
  <c r="AM29" i="3"/>
  <c r="AM146" i="3"/>
  <c r="AM154" i="3"/>
  <c r="AM162" i="3"/>
  <c r="AM117" i="3"/>
  <c r="AM125" i="3"/>
  <c r="AM133" i="3"/>
  <c r="AM106" i="3"/>
  <c r="AM72" i="3"/>
  <c r="AM80" i="3"/>
  <c r="AM41" i="3"/>
  <c r="AM55" i="3"/>
  <c r="AM14" i="3"/>
  <c r="AM22" i="3"/>
  <c r="AM30" i="3"/>
  <c r="AF4" i="4"/>
  <c r="AD18" i="18"/>
  <c r="AF30" i="8"/>
  <c r="AM100" i="3"/>
  <c r="AM105" i="3"/>
  <c r="AM112" i="3"/>
  <c r="AM52" i="3"/>
  <c r="AM94" i="3"/>
  <c r="AM56" i="3"/>
  <c r="AM50" i="3"/>
  <c r="AM42" i="3"/>
  <c r="AM58" i="3"/>
  <c r="AM40" i="3"/>
  <c r="AM35" i="3"/>
  <c r="AM48" i="3"/>
  <c r="AM11" i="3"/>
  <c r="AM108" i="3"/>
  <c r="AM51" i="3"/>
  <c r="AM82" i="3"/>
  <c r="AB64" i="18"/>
  <c r="AL7" i="3"/>
  <c r="AB47" i="18"/>
  <c r="AB63" i="18" s="1"/>
  <c r="AB90" i="18"/>
  <c r="AD64" i="8"/>
  <c r="AD78" i="8"/>
  <c r="AE50" i="8"/>
  <c r="AE127" i="8"/>
  <c r="AE86" i="8"/>
  <c r="AE37" i="8"/>
  <c r="AE99" i="8"/>
  <c r="AE113" i="8"/>
  <c r="AL115" i="3"/>
  <c r="Y36" i="19" l="1"/>
  <c r="AM262" i="3"/>
  <c r="Z28" i="19"/>
  <c r="Z29" i="19"/>
  <c r="AA24" i="19"/>
  <c r="Z30" i="19"/>
  <c r="Z26" i="19"/>
  <c r="Z31" i="19"/>
  <c r="Z34" i="19"/>
  <c r="Z25" i="19"/>
  <c r="Z32" i="19"/>
  <c r="Z35" i="19"/>
  <c r="Z33" i="19"/>
  <c r="Z27" i="19"/>
  <c r="AB71" i="18"/>
  <c r="AB72" i="18"/>
  <c r="AB69" i="18"/>
  <c r="AB67" i="18"/>
  <c r="AB70" i="18"/>
  <c r="AB68" i="18"/>
  <c r="AB66" i="18"/>
  <c r="AB73" i="18"/>
  <c r="AR218" i="3"/>
  <c r="AR229" i="3" s="1"/>
  <c r="AD51" i="19"/>
  <c r="AF39" i="19"/>
  <c r="AE47" i="19"/>
  <c r="AS225" i="3" s="1"/>
  <c r="AE40" i="19"/>
  <c r="AE48" i="19"/>
  <c r="AS226" i="3" s="1"/>
  <c r="AE41" i="19"/>
  <c r="AS219" i="3" s="1"/>
  <c r="AE49" i="19"/>
  <c r="AS227" i="3" s="1"/>
  <c r="AE43" i="19"/>
  <c r="AS221" i="3" s="1"/>
  <c r="AE44" i="19"/>
  <c r="AS222" i="3" s="1"/>
  <c r="AE45" i="19"/>
  <c r="AS223" i="3" s="1"/>
  <c r="AE46" i="19"/>
  <c r="AS224" i="3" s="1"/>
  <c r="AE50" i="19"/>
  <c r="AS228" i="3" s="1"/>
  <c r="AE42" i="19"/>
  <c r="AS220" i="3" s="1"/>
  <c r="AM243" i="3"/>
  <c r="AJ254" i="3"/>
  <c r="AJ255" i="3"/>
  <c r="AJ256" i="3"/>
  <c r="AK244" i="3"/>
  <c r="AK245" i="3" s="1"/>
  <c r="AM233" i="3"/>
  <c r="AM232" i="3"/>
  <c r="AM231" i="3"/>
  <c r="AM237" i="3"/>
  <c r="AM236" i="3"/>
  <c r="AM235" i="3"/>
  <c r="AM234" i="3"/>
  <c r="AM238" i="3"/>
  <c r="AM239" i="3"/>
  <c r="AM241" i="3"/>
  <c r="AM240" i="3"/>
  <c r="AM248" i="3"/>
  <c r="AM249" i="3"/>
  <c r="AM250" i="3"/>
  <c r="AM253" i="3"/>
  <c r="AM251" i="3"/>
  <c r="AM252" i="3"/>
  <c r="AL242" i="3"/>
  <c r="AM7" i="3"/>
  <c r="AF37" i="8"/>
  <c r="AF113" i="8"/>
  <c r="AF127" i="8"/>
  <c r="AF50" i="8"/>
  <c r="AF86" i="8"/>
  <c r="AF99" i="8"/>
  <c r="AN294" i="3"/>
  <c r="AO4" i="3"/>
  <c r="AN5" i="3"/>
  <c r="AN52" i="3"/>
  <c r="AN149" i="3"/>
  <c r="AN157" i="3"/>
  <c r="AN165" i="3"/>
  <c r="AN120" i="3"/>
  <c r="AN128" i="3"/>
  <c r="AN136" i="3"/>
  <c r="AN99" i="3"/>
  <c r="AN111" i="3"/>
  <c r="AN68" i="3"/>
  <c r="AN76" i="3"/>
  <c r="AN35" i="3"/>
  <c r="AN8" i="3"/>
  <c r="AN16" i="3"/>
  <c r="AN150" i="3"/>
  <c r="AN158" i="3"/>
  <c r="AN166" i="3"/>
  <c r="AN121" i="3"/>
  <c r="AN129" i="3"/>
  <c r="AN137" i="3"/>
  <c r="AN101" i="3"/>
  <c r="AN113" i="3"/>
  <c r="AN69" i="3"/>
  <c r="AN77" i="3"/>
  <c r="AN36" i="3"/>
  <c r="AN49" i="3"/>
  <c r="AN9" i="3"/>
  <c r="AG22" i="8" s="1"/>
  <c r="AN17" i="3"/>
  <c r="AN25" i="3"/>
  <c r="AN143" i="3"/>
  <c r="AN151" i="3"/>
  <c r="AN159" i="3"/>
  <c r="AN167" i="3"/>
  <c r="AN122" i="3"/>
  <c r="AN130" i="3"/>
  <c r="AN138" i="3"/>
  <c r="AN102" i="3"/>
  <c r="AN78" i="3"/>
  <c r="AN38" i="3"/>
  <c r="AN51" i="3"/>
  <c r="AN10" i="3"/>
  <c r="AN18" i="3"/>
  <c r="AN26" i="3"/>
  <c r="AN144" i="3"/>
  <c r="AN152" i="3"/>
  <c r="AN160" i="3"/>
  <c r="AN123" i="3"/>
  <c r="AN131" i="3"/>
  <c r="AN139" i="3"/>
  <c r="AN103" i="3"/>
  <c r="AN71" i="3"/>
  <c r="AN79" i="3"/>
  <c r="AN39" i="3"/>
  <c r="AN53" i="3"/>
  <c r="AN11" i="3"/>
  <c r="AN19" i="3"/>
  <c r="AN27" i="3"/>
  <c r="AN145" i="3"/>
  <c r="AN153" i="3"/>
  <c r="AN161" i="3"/>
  <c r="AN116" i="3"/>
  <c r="AN124" i="3"/>
  <c r="AN132" i="3"/>
  <c r="AN140" i="3"/>
  <c r="AN104" i="3"/>
  <c r="AN72" i="3"/>
  <c r="AN80" i="3"/>
  <c r="AN41" i="3"/>
  <c r="AN55" i="3"/>
  <c r="AN12" i="3"/>
  <c r="AN20" i="3"/>
  <c r="AN28" i="3"/>
  <c r="AN146" i="3"/>
  <c r="AN154" i="3"/>
  <c r="AN162" i="3"/>
  <c r="AN117" i="3"/>
  <c r="AN125" i="3"/>
  <c r="AN133" i="3"/>
  <c r="AN106" i="3"/>
  <c r="AN73" i="3"/>
  <c r="AN81" i="3"/>
  <c r="AN57" i="3"/>
  <c r="AN147" i="3"/>
  <c r="AN155" i="3"/>
  <c r="AN163" i="3"/>
  <c r="AN118" i="3"/>
  <c r="AN126" i="3"/>
  <c r="AN134" i="3"/>
  <c r="AN93" i="3"/>
  <c r="AN107" i="3"/>
  <c r="AN74" i="3"/>
  <c r="AN83" i="3"/>
  <c r="AN58" i="3"/>
  <c r="AN148" i="3"/>
  <c r="AN156" i="3"/>
  <c r="AN164" i="3"/>
  <c r="AN119" i="3"/>
  <c r="AN127" i="3"/>
  <c r="AN135" i="3"/>
  <c r="AN95" i="3"/>
  <c r="AN109" i="3"/>
  <c r="AN84" i="3"/>
  <c r="AN15" i="3"/>
  <c r="AN23" i="3"/>
  <c r="AN14" i="3"/>
  <c r="AN21" i="3"/>
  <c r="AN22" i="3"/>
  <c r="AN24" i="3"/>
  <c r="AN29" i="3"/>
  <c r="AN30" i="3"/>
  <c r="AN31" i="3"/>
  <c r="AN13" i="3"/>
  <c r="AN32" i="3"/>
  <c r="AG4" i="4"/>
  <c r="AE18" i="18"/>
  <c r="AG30" i="8"/>
  <c r="AN110" i="3"/>
  <c r="AN42" i="3"/>
  <c r="AN37" i="3"/>
  <c r="AN54" i="3"/>
  <c r="AN112" i="3"/>
  <c r="AN40" i="3"/>
  <c r="AN56" i="3"/>
  <c r="AN105" i="3"/>
  <c r="AN50" i="3"/>
  <c r="AN94" i="3"/>
  <c r="AN108" i="3"/>
  <c r="AN48" i="3"/>
  <c r="AN100" i="3"/>
  <c r="AN82" i="3"/>
  <c r="AM142" i="3"/>
  <c r="AD19" i="18"/>
  <c r="AF5" i="4"/>
  <c r="AD46" i="18"/>
  <c r="AD62" i="18" s="1"/>
  <c r="AD89" i="18"/>
  <c r="AC47" i="18"/>
  <c r="AC63" i="18" s="1"/>
  <c r="AC90" i="18"/>
  <c r="AC29" i="18"/>
  <c r="AE64" i="8"/>
  <c r="AE78" i="8"/>
  <c r="AF29" i="8"/>
  <c r="AC64" i="18"/>
  <c r="AD48" i="18"/>
  <c r="AD91" i="18"/>
  <c r="AD27" i="18"/>
  <c r="AD24" i="18"/>
  <c r="AD21" i="18"/>
  <c r="AD28" i="18"/>
  <c r="AD23" i="18"/>
  <c r="AD25" i="18"/>
  <c r="AD22" i="18"/>
  <c r="AD26" i="18"/>
  <c r="AM115" i="3"/>
  <c r="AO6" i="3"/>
  <c r="AE20" i="18"/>
  <c r="AG6" i="4"/>
  <c r="AA25" i="19" l="1"/>
  <c r="AA33" i="19"/>
  <c r="AA34" i="19"/>
  <c r="AA27" i="19"/>
  <c r="AA26" i="19"/>
  <c r="AA35" i="19"/>
  <c r="AA28" i="19"/>
  <c r="AA30" i="19"/>
  <c r="AB24" i="19"/>
  <c r="AA31" i="19"/>
  <c r="AA29" i="19"/>
  <c r="AA32" i="19"/>
  <c r="AN262" i="3"/>
  <c r="Z36" i="19"/>
  <c r="AC69" i="18"/>
  <c r="AC70" i="18"/>
  <c r="AC71" i="18"/>
  <c r="AC73" i="18"/>
  <c r="AC72" i="18"/>
  <c r="AC68" i="18"/>
  <c r="AC66" i="18"/>
  <c r="AC67" i="18"/>
  <c r="AS218" i="3"/>
  <c r="AS229" i="3" s="1"/>
  <c r="AE51" i="19"/>
  <c r="AF42" i="19"/>
  <c r="AT220" i="3" s="1"/>
  <c r="AF50" i="19"/>
  <c r="AT228" i="3" s="1"/>
  <c r="AF43" i="19"/>
  <c r="AT221" i="3" s="1"/>
  <c r="AF44" i="19"/>
  <c r="AT222" i="3" s="1"/>
  <c r="AF46" i="19"/>
  <c r="AT224" i="3" s="1"/>
  <c r="AF47" i="19"/>
  <c r="AT225" i="3" s="1"/>
  <c r="AF40" i="19"/>
  <c r="AF48" i="19"/>
  <c r="AT226" i="3" s="1"/>
  <c r="AG39" i="19"/>
  <c r="AF41" i="19"/>
  <c r="AT219" i="3" s="1"/>
  <c r="AF45" i="19"/>
  <c r="AT223" i="3" s="1"/>
  <c r="AF49" i="19"/>
  <c r="AT227" i="3" s="1"/>
  <c r="AN243" i="3"/>
  <c r="AL244" i="3"/>
  <c r="AL245" i="3" s="1"/>
  <c r="AK254" i="3"/>
  <c r="AK255" i="3"/>
  <c r="AK256" i="3"/>
  <c r="AN233" i="3"/>
  <c r="AN232" i="3"/>
  <c r="AN231" i="3"/>
  <c r="AN238" i="3"/>
  <c r="AN237" i="3"/>
  <c r="AN236" i="3"/>
  <c r="AN235" i="3"/>
  <c r="AN234" i="3"/>
  <c r="AN239" i="3"/>
  <c r="AN241" i="3"/>
  <c r="AN240" i="3"/>
  <c r="AN248" i="3"/>
  <c r="AN249" i="3"/>
  <c r="AN253" i="3"/>
  <c r="AN251" i="3"/>
  <c r="AN252" i="3"/>
  <c r="AN250" i="3"/>
  <c r="AM242" i="3"/>
  <c r="AD29" i="18"/>
  <c r="AN7" i="3"/>
  <c r="AG29" i="8"/>
  <c r="AG99" i="8"/>
  <c r="AG113" i="8"/>
  <c r="AG127" i="8"/>
  <c r="AG50" i="8"/>
  <c r="AG37" i="8"/>
  <c r="AG86" i="8"/>
  <c r="AE48" i="18"/>
  <c r="AE91" i="18"/>
  <c r="AE27" i="18"/>
  <c r="AE24" i="18"/>
  <c r="AE25" i="18"/>
  <c r="AE21" i="18"/>
  <c r="AE28" i="18"/>
  <c r="AE23" i="18"/>
  <c r="AE22" i="18"/>
  <c r="AE26" i="18"/>
  <c r="AD47" i="18"/>
  <c r="AD63" i="18" s="1"/>
  <c r="AD90" i="18"/>
  <c r="AN115" i="3"/>
  <c r="AP6" i="3"/>
  <c r="AF20" i="18"/>
  <c r="AH6" i="4"/>
  <c r="AD64" i="18"/>
  <c r="AE89" i="18"/>
  <c r="AE46" i="18"/>
  <c r="AE62" i="18" s="1"/>
  <c r="AE19" i="18"/>
  <c r="AG5" i="4"/>
  <c r="AF64" i="8"/>
  <c r="AF78" i="8"/>
  <c r="AN142" i="3"/>
  <c r="AO294" i="3"/>
  <c r="AP4" i="3"/>
  <c r="AO5" i="3"/>
  <c r="AO52" i="3"/>
  <c r="AO143" i="3"/>
  <c r="AO151" i="3"/>
  <c r="AO159" i="3"/>
  <c r="AO167" i="3"/>
  <c r="AO122" i="3"/>
  <c r="AO130" i="3"/>
  <c r="AO138" i="3"/>
  <c r="AO102" i="3"/>
  <c r="AO113" i="3"/>
  <c r="AO69" i="3"/>
  <c r="AO77" i="3"/>
  <c r="AO38" i="3"/>
  <c r="AO55" i="3"/>
  <c r="AO144" i="3"/>
  <c r="AO152" i="3"/>
  <c r="AO160" i="3"/>
  <c r="AO123" i="3"/>
  <c r="AO131" i="3"/>
  <c r="AO139" i="3"/>
  <c r="AO103" i="3"/>
  <c r="AO78" i="3"/>
  <c r="AO39" i="3"/>
  <c r="AO145" i="3"/>
  <c r="AO153" i="3"/>
  <c r="AO161" i="3"/>
  <c r="AO116" i="3"/>
  <c r="AO124" i="3"/>
  <c r="AO132" i="3"/>
  <c r="AO140" i="3"/>
  <c r="AO104" i="3"/>
  <c r="AO71" i="3"/>
  <c r="AO79" i="3"/>
  <c r="AO41" i="3"/>
  <c r="AO146" i="3"/>
  <c r="AO154" i="3"/>
  <c r="AO162" i="3"/>
  <c r="AO117" i="3"/>
  <c r="AO125" i="3"/>
  <c r="AO133" i="3"/>
  <c r="AO106" i="3"/>
  <c r="AO72" i="3"/>
  <c r="AO80" i="3"/>
  <c r="AO8" i="3"/>
  <c r="AO147" i="3"/>
  <c r="AO163" i="3"/>
  <c r="AO126" i="3"/>
  <c r="AO93" i="3"/>
  <c r="AO81" i="3"/>
  <c r="AO57" i="3"/>
  <c r="AO17" i="3"/>
  <c r="AO25" i="3"/>
  <c r="AO148" i="3"/>
  <c r="AO164" i="3"/>
  <c r="AO127" i="3"/>
  <c r="AO95" i="3"/>
  <c r="AO83" i="3"/>
  <c r="AO9" i="3"/>
  <c r="AH22" i="8" s="1"/>
  <c r="AO18" i="3"/>
  <c r="AO26" i="3"/>
  <c r="AO149" i="3"/>
  <c r="AO165" i="3"/>
  <c r="AO128" i="3"/>
  <c r="AO99" i="3"/>
  <c r="AO84" i="3"/>
  <c r="AO10" i="3"/>
  <c r="AO19" i="3"/>
  <c r="AO27" i="3"/>
  <c r="AO150" i="3"/>
  <c r="AO166" i="3"/>
  <c r="AO129" i="3"/>
  <c r="AO101" i="3"/>
  <c r="AO68" i="3"/>
  <c r="AO36" i="3"/>
  <c r="AO12" i="3"/>
  <c r="AO20" i="3"/>
  <c r="AO28" i="3"/>
  <c r="AO155" i="3"/>
  <c r="AO118" i="3"/>
  <c r="AO134" i="3"/>
  <c r="AO107" i="3"/>
  <c r="AO73" i="3"/>
  <c r="AO13" i="3"/>
  <c r="AO21" i="3"/>
  <c r="AO29" i="3"/>
  <c r="AO156" i="3"/>
  <c r="AO119" i="3"/>
  <c r="AO135" i="3"/>
  <c r="AO109" i="3"/>
  <c r="AO74" i="3"/>
  <c r="AO14" i="3"/>
  <c r="AO22" i="3"/>
  <c r="AO30" i="3"/>
  <c r="AO157" i="3"/>
  <c r="AO120" i="3"/>
  <c r="AO136" i="3"/>
  <c r="AO110" i="3"/>
  <c r="AO49" i="3"/>
  <c r="AO15" i="3"/>
  <c r="AO23" i="3"/>
  <c r="AO31" i="3"/>
  <c r="AO158" i="3"/>
  <c r="AO121" i="3"/>
  <c r="AO137" i="3"/>
  <c r="AO111" i="3"/>
  <c r="AO76" i="3"/>
  <c r="AO53" i="3"/>
  <c r="AO16" i="3"/>
  <c r="AO24" i="3"/>
  <c r="AO32" i="3"/>
  <c r="AH4" i="4"/>
  <c r="AF18" i="18"/>
  <c r="AH30" i="8"/>
  <c r="AO94" i="3"/>
  <c r="AO42" i="3"/>
  <c r="AO11" i="3"/>
  <c r="AO112" i="3"/>
  <c r="AO50" i="3"/>
  <c r="AO58" i="3"/>
  <c r="AO35" i="3"/>
  <c r="AO108" i="3"/>
  <c r="AO56" i="3"/>
  <c r="AO48" i="3"/>
  <c r="AO40" i="3"/>
  <c r="AO100" i="3"/>
  <c r="AO51" i="3"/>
  <c r="AO54" i="3"/>
  <c r="AO37" i="3"/>
  <c r="AO105" i="3"/>
  <c r="AO82" i="3"/>
  <c r="AO262" i="3" l="1"/>
  <c r="AB27" i="19"/>
  <c r="AB35" i="19"/>
  <c r="AB28" i="19"/>
  <c r="AB29" i="19"/>
  <c r="AB30" i="19"/>
  <c r="AB31" i="19"/>
  <c r="AB33" i="19"/>
  <c r="AB25" i="19"/>
  <c r="AB32" i="19"/>
  <c r="AB34" i="19"/>
  <c r="AC24" i="19"/>
  <c r="AB26" i="19"/>
  <c r="AA36" i="19"/>
  <c r="AT218" i="3"/>
  <c r="AT229" i="3" s="1"/>
  <c r="AF51" i="19"/>
  <c r="AD70" i="18"/>
  <c r="AD71" i="18"/>
  <c r="AD69" i="18"/>
  <c r="AD72" i="18"/>
  <c r="AD68" i="18"/>
  <c r="AD66" i="18"/>
  <c r="AD73" i="18"/>
  <c r="AD67" i="18"/>
  <c r="AH39" i="19"/>
  <c r="AG45" i="19"/>
  <c r="AU223" i="3" s="1"/>
  <c r="AG46" i="19"/>
  <c r="AU224" i="3" s="1"/>
  <c r="AG47" i="19"/>
  <c r="AU225" i="3" s="1"/>
  <c r="AG41" i="19"/>
  <c r="AU219" i="3" s="1"/>
  <c r="AG49" i="19"/>
  <c r="AU227" i="3" s="1"/>
  <c r="AG42" i="19"/>
  <c r="AU220" i="3" s="1"/>
  <c r="AG50" i="19"/>
  <c r="AU228" i="3" s="1"/>
  <c r="AG43" i="19"/>
  <c r="AU221" i="3" s="1"/>
  <c r="AG40" i="19"/>
  <c r="AG44" i="19"/>
  <c r="AU222" i="3" s="1"/>
  <c r="AG48" i="19"/>
  <c r="AU226" i="3" s="1"/>
  <c r="AO243" i="3"/>
  <c r="AN242" i="3"/>
  <c r="AM244" i="3"/>
  <c r="AM245" i="3" s="1"/>
  <c r="AO231" i="3"/>
  <c r="AO233" i="3"/>
  <c r="AO232" i="3"/>
  <c r="AO239" i="3"/>
  <c r="AO238" i="3"/>
  <c r="AO237" i="3"/>
  <c r="AO236" i="3"/>
  <c r="AO235" i="3"/>
  <c r="AO234" i="3"/>
  <c r="AO240" i="3"/>
  <c r="AO241" i="3"/>
  <c r="AO252" i="3"/>
  <c r="AO248" i="3"/>
  <c r="AO249" i="3"/>
  <c r="AO253" i="3"/>
  <c r="AO250" i="3"/>
  <c r="AO251" i="3"/>
  <c r="AL254" i="3"/>
  <c r="AL255" i="3"/>
  <c r="AL256" i="3"/>
  <c r="AH37" i="8"/>
  <c r="AH86" i="8"/>
  <c r="AH99" i="8"/>
  <c r="AH113" i="8"/>
  <c r="AH127" i="8"/>
  <c r="AH50" i="8"/>
  <c r="AE64" i="18"/>
  <c r="AO115" i="3"/>
  <c r="AF89" i="18"/>
  <c r="AF46" i="18"/>
  <c r="AF62" i="18" s="1"/>
  <c r="AG64" i="8"/>
  <c r="AG78" i="8"/>
  <c r="AO142" i="3"/>
  <c r="AE90" i="18"/>
  <c r="AE47" i="18"/>
  <c r="AE63" i="18" s="1"/>
  <c r="AH29" i="8"/>
  <c r="AO7" i="3"/>
  <c r="AF48" i="18"/>
  <c r="AF91" i="18"/>
  <c r="AF24" i="18"/>
  <c r="AF23" i="18"/>
  <c r="AF21" i="18"/>
  <c r="AF28" i="18"/>
  <c r="AF25" i="18"/>
  <c r="AF22" i="18"/>
  <c r="AF27" i="18"/>
  <c r="AF26" i="18"/>
  <c r="AF19" i="18"/>
  <c r="AH5" i="4"/>
  <c r="AG20" i="18"/>
  <c r="AQ6" i="3"/>
  <c r="AI6" i="4"/>
  <c r="AE29" i="18"/>
  <c r="AQ4" i="3"/>
  <c r="AP294" i="3"/>
  <c r="AP5" i="3"/>
  <c r="AP143" i="3"/>
  <c r="AP151" i="3"/>
  <c r="AP159" i="3"/>
  <c r="AP167" i="3"/>
  <c r="AP122" i="3"/>
  <c r="AP130" i="3"/>
  <c r="AP138" i="3"/>
  <c r="AP102" i="3"/>
  <c r="AP113" i="3"/>
  <c r="AP69" i="3"/>
  <c r="AP77" i="3"/>
  <c r="AP38" i="3"/>
  <c r="AP48" i="3"/>
  <c r="AP9" i="3"/>
  <c r="AI22" i="8" s="1"/>
  <c r="AP18" i="3"/>
  <c r="AP26" i="3"/>
  <c r="AP144" i="3"/>
  <c r="AP152" i="3"/>
  <c r="AP160" i="3"/>
  <c r="AP123" i="3"/>
  <c r="AP131" i="3"/>
  <c r="AP139" i="3"/>
  <c r="AP103" i="3"/>
  <c r="AP78" i="3"/>
  <c r="AP39" i="3"/>
  <c r="AP49" i="3"/>
  <c r="AP10" i="3"/>
  <c r="AP19" i="3"/>
  <c r="AP27" i="3"/>
  <c r="AP145" i="3"/>
  <c r="AP153" i="3"/>
  <c r="AP161" i="3"/>
  <c r="AP116" i="3"/>
  <c r="AP124" i="3"/>
  <c r="AP132" i="3"/>
  <c r="AP140" i="3"/>
  <c r="AP104" i="3"/>
  <c r="AP71" i="3"/>
  <c r="AP79" i="3"/>
  <c r="AP40" i="3"/>
  <c r="AP50" i="3"/>
  <c r="AP12" i="3"/>
  <c r="AP20" i="3"/>
  <c r="AP28" i="3"/>
  <c r="AP146" i="3"/>
  <c r="AP154" i="3"/>
  <c r="AP162" i="3"/>
  <c r="AP117" i="3"/>
  <c r="AP125" i="3"/>
  <c r="AP133" i="3"/>
  <c r="AP106" i="3"/>
  <c r="AP72" i="3"/>
  <c r="AP80" i="3"/>
  <c r="AP41" i="3"/>
  <c r="AP53" i="3"/>
  <c r="AP13" i="3"/>
  <c r="AP21" i="3"/>
  <c r="AP29" i="3"/>
  <c r="AP147" i="3"/>
  <c r="AP155" i="3"/>
  <c r="AP163" i="3"/>
  <c r="AP118" i="3"/>
  <c r="AP126" i="3"/>
  <c r="AP134" i="3"/>
  <c r="AP93" i="3"/>
  <c r="AP107" i="3"/>
  <c r="AP73" i="3"/>
  <c r="AP81" i="3"/>
  <c r="AP42" i="3"/>
  <c r="AP55" i="3"/>
  <c r="AP14" i="3"/>
  <c r="AP22" i="3"/>
  <c r="AP30" i="3"/>
  <c r="AP148" i="3"/>
  <c r="AP156" i="3"/>
  <c r="AP164" i="3"/>
  <c r="AP119" i="3"/>
  <c r="AP127" i="3"/>
  <c r="AP135" i="3"/>
  <c r="AP95" i="3"/>
  <c r="AP109" i="3"/>
  <c r="AP74" i="3"/>
  <c r="AP83" i="3"/>
  <c r="AP57" i="3"/>
  <c r="AP15" i="3"/>
  <c r="AP23" i="3"/>
  <c r="AP31" i="3"/>
  <c r="AP149" i="3"/>
  <c r="AP157" i="3"/>
  <c r="AP165" i="3"/>
  <c r="AP120" i="3"/>
  <c r="AP128" i="3"/>
  <c r="AP136" i="3"/>
  <c r="AP99" i="3"/>
  <c r="AP110" i="3"/>
  <c r="AP84" i="3"/>
  <c r="AP16" i="3"/>
  <c r="AP24" i="3"/>
  <c r="AP32" i="3"/>
  <c r="AP150" i="3"/>
  <c r="AP158" i="3"/>
  <c r="AP166" i="3"/>
  <c r="AP121" i="3"/>
  <c r="AP129" i="3"/>
  <c r="AP137" i="3"/>
  <c r="AP101" i="3"/>
  <c r="AP111" i="3"/>
  <c r="AP68" i="3"/>
  <c r="AP76" i="3"/>
  <c r="AP36" i="3"/>
  <c r="AP8" i="3"/>
  <c r="AP17" i="3"/>
  <c r="AP25" i="3"/>
  <c r="AI4" i="4"/>
  <c r="AG18" i="18"/>
  <c r="AI30" i="8"/>
  <c r="AP112" i="3"/>
  <c r="AP56" i="3"/>
  <c r="AP108" i="3"/>
  <c r="AP58" i="3"/>
  <c r="AP51" i="3"/>
  <c r="AP52" i="3"/>
  <c r="AP100" i="3"/>
  <c r="AP105" i="3"/>
  <c r="AP37" i="3"/>
  <c r="AP11" i="3"/>
  <c r="AP94" i="3"/>
  <c r="AP54" i="3"/>
  <c r="AP35" i="3"/>
  <c r="AP82" i="3"/>
  <c r="AP262" i="3" l="1"/>
  <c r="AC33" i="19"/>
  <c r="AC25" i="19"/>
  <c r="AC27" i="19"/>
  <c r="AC34" i="19"/>
  <c r="AC35" i="19"/>
  <c r="AC26" i="19"/>
  <c r="AD24" i="19"/>
  <c r="AC28" i="19"/>
  <c r="AC29" i="19"/>
  <c r="AC31" i="19"/>
  <c r="AC30" i="19"/>
  <c r="AC32" i="19"/>
  <c r="AB36" i="19"/>
  <c r="AE69" i="18"/>
  <c r="AE70" i="18"/>
  <c r="AE71" i="18"/>
  <c r="AE73" i="18"/>
  <c r="AE72" i="18"/>
  <c r="AE68" i="18"/>
  <c r="AE66" i="18"/>
  <c r="AE67" i="18"/>
  <c r="AU218" i="3"/>
  <c r="AU229" i="3" s="1"/>
  <c r="AG51" i="19"/>
  <c r="AI39" i="19"/>
  <c r="AH40" i="19"/>
  <c r="AH48" i="19"/>
  <c r="AV226" i="3" s="1"/>
  <c r="AH41" i="19"/>
  <c r="AV219" i="3" s="1"/>
  <c r="AH49" i="19"/>
  <c r="AV227" i="3" s="1"/>
  <c r="AH42" i="19"/>
  <c r="AV220" i="3" s="1"/>
  <c r="AH50" i="19"/>
  <c r="AV228" i="3" s="1"/>
  <c r="AH44" i="19"/>
  <c r="AV222" i="3" s="1"/>
  <c r="AH45" i="19"/>
  <c r="AV223" i="3" s="1"/>
  <c r="AH46" i="19"/>
  <c r="AV224" i="3" s="1"/>
  <c r="AH47" i="19"/>
  <c r="AV225" i="3" s="1"/>
  <c r="AH43" i="19"/>
  <c r="AV221" i="3" s="1"/>
  <c r="AP243" i="3"/>
  <c r="AM254" i="3"/>
  <c r="AM255" i="3"/>
  <c r="AM256" i="3"/>
  <c r="AP232" i="3"/>
  <c r="AP231" i="3"/>
  <c r="AP233" i="3"/>
  <c r="AP238" i="3"/>
  <c r="AP237" i="3"/>
  <c r="AP236" i="3"/>
  <c r="AP235" i="3"/>
  <c r="AP234" i="3"/>
  <c r="AP241" i="3"/>
  <c r="AP240" i="3"/>
  <c r="AP239" i="3"/>
  <c r="AP248" i="3"/>
  <c r="AP253" i="3"/>
  <c r="AP252" i="3"/>
  <c r="AP250" i="3"/>
  <c r="AP251" i="3"/>
  <c r="AP249" i="3"/>
  <c r="AO242" i="3"/>
  <c r="AN244" i="3"/>
  <c r="AN245" i="3" s="1"/>
  <c r="AP7" i="3"/>
  <c r="AF29" i="18"/>
  <c r="AP115" i="3"/>
  <c r="AF64" i="18"/>
  <c r="AI37" i="8"/>
  <c r="AI86" i="8"/>
  <c r="AI99" i="8"/>
  <c r="AI113" i="8"/>
  <c r="AI127" i="8"/>
  <c r="AI50" i="8"/>
  <c r="AP142" i="3"/>
  <c r="AF90" i="18"/>
  <c r="AF47" i="18"/>
  <c r="AF63" i="18" s="1"/>
  <c r="AG19" i="18"/>
  <c r="AI5" i="4"/>
  <c r="AI29" i="8"/>
  <c r="AG46" i="18"/>
  <c r="AG62" i="18" s="1"/>
  <c r="AG89" i="18"/>
  <c r="AR6" i="3"/>
  <c r="AH20" i="18"/>
  <c r="AJ6" i="4"/>
  <c r="AQ294" i="3"/>
  <c r="AQ5" i="3"/>
  <c r="AR4" i="3"/>
  <c r="AQ144" i="3"/>
  <c r="AQ152" i="3"/>
  <c r="AQ160" i="3"/>
  <c r="AQ123" i="3"/>
  <c r="AQ131" i="3"/>
  <c r="AQ139" i="3"/>
  <c r="AQ103" i="3"/>
  <c r="AQ71" i="3"/>
  <c r="AQ79" i="3"/>
  <c r="AQ41" i="3"/>
  <c r="AQ16" i="3"/>
  <c r="AQ24" i="3"/>
  <c r="AQ32" i="3"/>
  <c r="AQ145" i="3"/>
  <c r="AQ153" i="3"/>
  <c r="AQ161" i="3"/>
  <c r="AQ116" i="3"/>
  <c r="AQ124" i="3"/>
  <c r="AQ132" i="3"/>
  <c r="AQ140" i="3"/>
  <c r="AQ104" i="3"/>
  <c r="AQ72" i="3"/>
  <c r="AQ80" i="3"/>
  <c r="AQ8" i="3"/>
  <c r="AQ17" i="3"/>
  <c r="AQ25" i="3"/>
  <c r="AQ146" i="3"/>
  <c r="AQ154" i="3"/>
  <c r="AQ162" i="3"/>
  <c r="AQ117" i="3"/>
  <c r="AQ125" i="3"/>
  <c r="AQ133" i="3"/>
  <c r="AQ106" i="3"/>
  <c r="AQ73" i="3"/>
  <c r="AQ81" i="3"/>
  <c r="AQ9" i="3"/>
  <c r="AJ22" i="8" s="1"/>
  <c r="AQ18" i="3"/>
  <c r="AQ26" i="3"/>
  <c r="AQ147" i="3"/>
  <c r="AQ155" i="3"/>
  <c r="AQ163" i="3"/>
  <c r="AQ118" i="3"/>
  <c r="AQ126" i="3"/>
  <c r="AQ134" i="3"/>
  <c r="AQ93" i="3"/>
  <c r="AQ107" i="3"/>
  <c r="AQ74" i="3"/>
  <c r="AQ83" i="3"/>
  <c r="AQ10" i="3"/>
  <c r="AQ19" i="3"/>
  <c r="AQ27" i="3"/>
  <c r="AQ148" i="3"/>
  <c r="AQ156" i="3"/>
  <c r="AQ164" i="3"/>
  <c r="AQ119" i="3"/>
  <c r="AQ127" i="3"/>
  <c r="AQ135" i="3"/>
  <c r="AQ95" i="3"/>
  <c r="AQ109" i="3"/>
  <c r="AQ84" i="3"/>
  <c r="AQ49" i="3"/>
  <c r="AQ12" i="3"/>
  <c r="AQ20" i="3"/>
  <c r="AQ28" i="3"/>
  <c r="AQ149" i="3"/>
  <c r="AQ157" i="3"/>
  <c r="AQ165" i="3"/>
  <c r="AQ120" i="3"/>
  <c r="AQ128" i="3"/>
  <c r="AQ136" i="3"/>
  <c r="AQ99" i="3"/>
  <c r="AQ111" i="3"/>
  <c r="AQ68" i="3"/>
  <c r="AQ76" i="3"/>
  <c r="AQ36" i="3"/>
  <c r="AQ53" i="3"/>
  <c r="AQ13" i="3"/>
  <c r="AQ21" i="3"/>
  <c r="AQ29" i="3"/>
  <c r="AQ150" i="3"/>
  <c r="AQ158" i="3"/>
  <c r="AQ166" i="3"/>
  <c r="AQ121" i="3"/>
  <c r="AQ129" i="3"/>
  <c r="AQ137" i="3"/>
  <c r="AQ101" i="3"/>
  <c r="AQ113" i="3"/>
  <c r="AQ69" i="3"/>
  <c r="AQ77" i="3"/>
  <c r="AQ38" i="3"/>
  <c r="AQ55" i="3"/>
  <c r="AQ14" i="3"/>
  <c r="AQ22" i="3"/>
  <c r="AQ30" i="3"/>
  <c r="AQ143" i="3"/>
  <c r="AQ151" i="3"/>
  <c r="AQ159" i="3"/>
  <c r="AQ167" i="3"/>
  <c r="AQ122" i="3"/>
  <c r="AQ130" i="3"/>
  <c r="AQ138" i="3"/>
  <c r="AQ102" i="3"/>
  <c r="AQ78" i="3"/>
  <c r="AQ39" i="3"/>
  <c r="AQ57" i="3"/>
  <c r="AQ15" i="3"/>
  <c r="AQ23" i="3"/>
  <c r="AQ31" i="3"/>
  <c r="AJ4" i="4"/>
  <c r="AH18" i="18"/>
  <c r="AJ30" i="8"/>
  <c r="AQ112" i="3"/>
  <c r="AQ42" i="3"/>
  <c r="AQ52" i="3"/>
  <c r="AQ50" i="3"/>
  <c r="AQ58" i="3"/>
  <c r="AQ35" i="3"/>
  <c r="AQ110" i="3"/>
  <c r="AQ56" i="3"/>
  <c r="AQ48" i="3"/>
  <c r="AQ40" i="3"/>
  <c r="AQ105" i="3"/>
  <c r="AQ94" i="3"/>
  <c r="AQ108" i="3"/>
  <c r="AQ51" i="3"/>
  <c r="AQ100" i="3"/>
  <c r="AQ54" i="3"/>
  <c r="AQ37" i="3"/>
  <c r="AQ11" i="3"/>
  <c r="AQ82" i="3"/>
  <c r="AG48" i="18"/>
  <c r="AG91" i="18"/>
  <c r="AG24" i="18"/>
  <c r="AG23" i="18"/>
  <c r="AG25" i="18"/>
  <c r="AG28" i="18"/>
  <c r="AG21" i="18"/>
  <c r="AG22" i="18"/>
  <c r="AG27" i="18"/>
  <c r="AG26" i="18"/>
  <c r="AH64" i="8"/>
  <c r="AH78" i="8"/>
  <c r="AC36" i="19" l="1"/>
  <c r="AQ262" i="3"/>
  <c r="AE24" i="19"/>
  <c r="AD28" i="19"/>
  <c r="AD31" i="19"/>
  <c r="AD29" i="19"/>
  <c r="AD32" i="19"/>
  <c r="AD33" i="19"/>
  <c r="AD25" i="19"/>
  <c r="AD34" i="19"/>
  <c r="AD26" i="19"/>
  <c r="AD35" i="19"/>
  <c r="AD30" i="19"/>
  <c r="AD27" i="19"/>
  <c r="AF70" i="18"/>
  <c r="AF71" i="18"/>
  <c r="AF72" i="18"/>
  <c r="AF69" i="18"/>
  <c r="AF73" i="18"/>
  <c r="AF68" i="18"/>
  <c r="AF66" i="18"/>
  <c r="AF67" i="18"/>
  <c r="AV218" i="3"/>
  <c r="AV229" i="3" s="1"/>
  <c r="AH51" i="19"/>
  <c r="AJ39" i="19"/>
  <c r="AI43" i="19"/>
  <c r="AW221" i="3" s="1"/>
  <c r="AI44" i="19"/>
  <c r="AW222" i="3" s="1"/>
  <c r="AI45" i="19"/>
  <c r="AW223" i="3" s="1"/>
  <c r="AI47" i="19"/>
  <c r="AW225" i="3" s="1"/>
  <c r="AI40" i="19"/>
  <c r="AI48" i="19"/>
  <c r="AW226" i="3" s="1"/>
  <c r="AI41" i="19"/>
  <c r="AW219" i="3" s="1"/>
  <c r="AI49" i="19"/>
  <c r="AW227" i="3" s="1"/>
  <c r="AI42" i="19"/>
  <c r="AW220" i="3" s="1"/>
  <c r="AI46" i="19"/>
  <c r="AW224" i="3" s="1"/>
  <c r="AI50" i="19"/>
  <c r="AW228" i="3" s="1"/>
  <c r="AQ243" i="3"/>
  <c r="AN254" i="3"/>
  <c r="AN255" i="3"/>
  <c r="AN256" i="3"/>
  <c r="AO244" i="3"/>
  <c r="AO245" i="3" s="1"/>
  <c r="AP242" i="3"/>
  <c r="AQ142" i="3"/>
  <c r="AQ233" i="3"/>
  <c r="AQ232" i="3"/>
  <c r="AQ231" i="3"/>
  <c r="AQ239" i="3"/>
  <c r="AQ238" i="3"/>
  <c r="AQ237" i="3"/>
  <c r="AQ236" i="3"/>
  <c r="AQ235" i="3"/>
  <c r="AQ234" i="3"/>
  <c r="AQ241" i="3"/>
  <c r="AQ240" i="3"/>
  <c r="AQ252" i="3"/>
  <c r="AQ251" i="3"/>
  <c r="AQ248" i="3"/>
  <c r="AQ250" i="3"/>
  <c r="AQ249" i="3"/>
  <c r="AQ253" i="3"/>
  <c r="AQ7" i="3"/>
  <c r="AJ29" i="8"/>
  <c r="AR294" i="3"/>
  <c r="AS4" i="3"/>
  <c r="AR5" i="3"/>
  <c r="AR52" i="3"/>
  <c r="AR150" i="3"/>
  <c r="AR158" i="3"/>
  <c r="AR166" i="3"/>
  <c r="AR121" i="3"/>
  <c r="AR129" i="3"/>
  <c r="AR137" i="3"/>
  <c r="AR101" i="3"/>
  <c r="AR113" i="3"/>
  <c r="AR69" i="3"/>
  <c r="AR77" i="3"/>
  <c r="AR38" i="3"/>
  <c r="AR48" i="3"/>
  <c r="AR9" i="3"/>
  <c r="AK22" i="8" s="1"/>
  <c r="AR18" i="3"/>
  <c r="AR26" i="3"/>
  <c r="AR143" i="3"/>
  <c r="AR151" i="3"/>
  <c r="AR159" i="3"/>
  <c r="AR167" i="3"/>
  <c r="AR122" i="3"/>
  <c r="AR130" i="3"/>
  <c r="AR138" i="3"/>
  <c r="AR102" i="3"/>
  <c r="AR78" i="3"/>
  <c r="AR39" i="3"/>
  <c r="AR49" i="3"/>
  <c r="AR10" i="3"/>
  <c r="AR19" i="3"/>
  <c r="AR27" i="3"/>
  <c r="AR144" i="3"/>
  <c r="AR152" i="3"/>
  <c r="AR160" i="3"/>
  <c r="AR123" i="3"/>
  <c r="AR131" i="3"/>
  <c r="AR139" i="3"/>
  <c r="AR103" i="3"/>
  <c r="AR71" i="3"/>
  <c r="AR79" i="3"/>
  <c r="AR40" i="3"/>
  <c r="AR50" i="3"/>
  <c r="AR12" i="3"/>
  <c r="AR20" i="3"/>
  <c r="AR28" i="3"/>
  <c r="AR145" i="3"/>
  <c r="AR153" i="3"/>
  <c r="AR161" i="3"/>
  <c r="AR116" i="3"/>
  <c r="AR124" i="3"/>
  <c r="AR132" i="3"/>
  <c r="AR140" i="3"/>
  <c r="AR104" i="3"/>
  <c r="AR72" i="3"/>
  <c r="AR80" i="3"/>
  <c r="AR41" i="3"/>
  <c r="AR53" i="3"/>
  <c r="AR13" i="3"/>
  <c r="AR21" i="3"/>
  <c r="AR29" i="3"/>
  <c r="AR146" i="3"/>
  <c r="AR154" i="3"/>
  <c r="AR162" i="3"/>
  <c r="AR117" i="3"/>
  <c r="AR125" i="3"/>
  <c r="AR133" i="3"/>
  <c r="AR106" i="3"/>
  <c r="AR73" i="3"/>
  <c r="AR81" i="3"/>
  <c r="AR42" i="3"/>
  <c r="AR55" i="3"/>
  <c r="AR14" i="3"/>
  <c r="AR22" i="3"/>
  <c r="AR30" i="3"/>
  <c r="AR147" i="3"/>
  <c r="AR155" i="3"/>
  <c r="AR163" i="3"/>
  <c r="AR118" i="3"/>
  <c r="AR126" i="3"/>
  <c r="AR134" i="3"/>
  <c r="AR93" i="3"/>
  <c r="AR107" i="3"/>
  <c r="AR74" i="3"/>
  <c r="AR83" i="3"/>
  <c r="AR57" i="3"/>
  <c r="AR15" i="3"/>
  <c r="AR23" i="3"/>
  <c r="AR31" i="3"/>
  <c r="AR148" i="3"/>
  <c r="AR156" i="3"/>
  <c r="AR164" i="3"/>
  <c r="AR119" i="3"/>
  <c r="AR127" i="3"/>
  <c r="AR135" i="3"/>
  <c r="AR95" i="3"/>
  <c r="AR109" i="3"/>
  <c r="AR84" i="3"/>
  <c r="AR16" i="3"/>
  <c r="AR24" i="3"/>
  <c r="AR32" i="3"/>
  <c r="AR149" i="3"/>
  <c r="AR157" i="3"/>
  <c r="AR165" i="3"/>
  <c r="AR120" i="3"/>
  <c r="AR128" i="3"/>
  <c r="AR136" i="3"/>
  <c r="AR99" i="3"/>
  <c r="AR111" i="3"/>
  <c r="AR68" i="3"/>
  <c r="AR76" i="3"/>
  <c r="AR36" i="3"/>
  <c r="AR8" i="3"/>
  <c r="AR17" i="3"/>
  <c r="AR25" i="3"/>
  <c r="AK4" i="4"/>
  <c r="AI18" i="18"/>
  <c r="AK30" i="8"/>
  <c r="AR35" i="3"/>
  <c r="AR56" i="3"/>
  <c r="AR105" i="3"/>
  <c r="AR58" i="3"/>
  <c r="AR51" i="3"/>
  <c r="AR11" i="3"/>
  <c r="AR94" i="3"/>
  <c r="AR110" i="3"/>
  <c r="AR108" i="3"/>
  <c r="AR100" i="3"/>
  <c r="AR37" i="3"/>
  <c r="AR112" i="3"/>
  <c r="AR54" i="3"/>
  <c r="AR82" i="3"/>
  <c r="AH48" i="18"/>
  <c r="AH91" i="18"/>
  <c r="AH28" i="18"/>
  <c r="AH25" i="18"/>
  <c r="AH21" i="18"/>
  <c r="AH22" i="18"/>
  <c r="AH27" i="18"/>
  <c r="AH24" i="18"/>
  <c r="AH23" i="18"/>
  <c r="AH26" i="18"/>
  <c r="AG47" i="18"/>
  <c r="AG63" i="18" s="1"/>
  <c r="AG90" i="18"/>
  <c r="AH19" i="18"/>
  <c r="AJ5" i="4"/>
  <c r="AS6" i="3"/>
  <c r="AI20" i="18"/>
  <c r="AK6" i="4"/>
  <c r="AG64" i="18"/>
  <c r="AI78" i="8"/>
  <c r="AI64" i="8"/>
  <c r="AJ37" i="8"/>
  <c r="AJ86" i="8"/>
  <c r="AJ99" i="8"/>
  <c r="AJ113" i="8"/>
  <c r="AJ127" i="8"/>
  <c r="AJ50" i="8"/>
  <c r="AQ115" i="3"/>
  <c r="AG29" i="18"/>
  <c r="AH46" i="18"/>
  <c r="AH62" i="18" s="1"/>
  <c r="AH89" i="18"/>
  <c r="F117" i="3" l="1"/>
  <c r="H118" i="3"/>
  <c r="F135" i="3"/>
  <c r="F121" i="3"/>
  <c r="F122" i="3"/>
  <c r="F125" i="3"/>
  <c r="F120" i="3"/>
  <c r="F129" i="3"/>
  <c r="F130" i="3"/>
  <c r="F133" i="3"/>
  <c r="F128" i="3"/>
  <c r="H117" i="3"/>
  <c r="F136" i="3"/>
  <c r="F116" i="3"/>
  <c r="F137" i="3"/>
  <c r="F118" i="3"/>
  <c r="F126" i="3"/>
  <c r="H124" i="3"/>
  <c r="F131" i="3"/>
  <c r="F123" i="3"/>
  <c r="F134" i="3"/>
  <c r="F124" i="3"/>
  <c r="F119" i="3"/>
  <c r="F132" i="3"/>
  <c r="F127" i="3"/>
  <c r="AR262" i="3"/>
  <c r="AE26" i="19"/>
  <c r="AE29" i="19"/>
  <c r="AE25" i="19"/>
  <c r="AF24" i="19"/>
  <c r="AE33" i="19"/>
  <c r="AE30" i="19"/>
  <c r="AE27" i="19"/>
  <c r="AE31" i="19"/>
  <c r="AE28" i="19"/>
  <c r="AE35" i="19"/>
  <c r="AE32" i="19"/>
  <c r="AE34" i="19"/>
  <c r="AD36" i="19"/>
  <c r="AG71" i="18"/>
  <c r="AG69" i="18"/>
  <c r="AG70" i="18"/>
  <c r="AG72" i="18"/>
  <c r="AG73" i="18"/>
  <c r="AG68" i="18"/>
  <c r="AG66" i="18"/>
  <c r="AG67" i="18"/>
  <c r="AW218" i="3"/>
  <c r="AW229" i="3" s="1"/>
  <c r="AI51" i="19"/>
  <c r="AK39" i="19"/>
  <c r="AJ46" i="19"/>
  <c r="AX224" i="3" s="1"/>
  <c r="AJ47" i="19"/>
  <c r="AX225" i="3" s="1"/>
  <c r="AJ40" i="19"/>
  <c r="AJ48" i="19"/>
  <c r="AX226" i="3" s="1"/>
  <c r="AJ42" i="19"/>
  <c r="AX220" i="3" s="1"/>
  <c r="AJ50" i="19"/>
  <c r="AX228" i="3" s="1"/>
  <c r="AJ43" i="19"/>
  <c r="AX221" i="3" s="1"/>
  <c r="AJ44" i="19"/>
  <c r="AX222" i="3" s="1"/>
  <c r="AJ41" i="19"/>
  <c r="AX219" i="3" s="1"/>
  <c r="AJ45" i="19"/>
  <c r="AX223" i="3" s="1"/>
  <c r="AJ49" i="19"/>
  <c r="AX227" i="3" s="1"/>
  <c r="AR243" i="3"/>
  <c r="AO254" i="3"/>
  <c r="AO255" i="3"/>
  <c r="AO256" i="3"/>
  <c r="AR233" i="3"/>
  <c r="AR232" i="3"/>
  <c r="AR231" i="3"/>
  <c r="AR234" i="3"/>
  <c r="AR239" i="3"/>
  <c r="AR238" i="3"/>
  <c r="AR237" i="3"/>
  <c r="AR236" i="3"/>
  <c r="AR235" i="3"/>
  <c r="AR241" i="3"/>
  <c r="AR240" i="3"/>
  <c r="AR251" i="3"/>
  <c r="AR250" i="3"/>
  <c r="AR252" i="3"/>
  <c r="AR249" i="3"/>
  <c r="AR248" i="3"/>
  <c r="AR253" i="3"/>
  <c r="AP244" i="3"/>
  <c r="AP245" i="3" s="1"/>
  <c r="AQ242" i="3"/>
  <c r="AI48" i="18"/>
  <c r="AI91" i="18"/>
  <c r="AI28" i="18"/>
  <c r="AI21" i="18"/>
  <c r="AI26" i="18"/>
  <c r="AI27" i="18"/>
  <c r="AI24" i="18"/>
  <c r="AI22" i="18"/>
  <c r="AI25" i="18"/>
  <c r="AI23" i="18"/>
  <c r="AH29" i="18"/>
  <c r="AT6" i="3"/>
  <c r="AJ20" i="18"/>
  <c r="AL6" i="4"/>
  <c r="AR115" i="3"/>
  <c r="AR7" i="3"/>
  <c r="AK50" i="8"/>
  <c r="AK37" i="8"/>
  <c r="AK86" i="8"/>
  <c r="AK99" i="8"/>
  <c r="AK113" i="8"/>
  <c r="AK127" i="8"/>
  <c r="AR142" i="3"/>
  <c r="AI19" i="18"/>
  <c r="AK5" i="4"/>
  <c r="AH90" i="18"/>
  <c r="AH47" i="18"/>
  <c r="AH63" i="18" s="1"/>
  <c r="AI89" i="18"/>
  <c r="AI46" i="18"/>
  <c r="AI62" i="18" s="1"/>
  <c r="AS294" i="3"/>
  <c r="AT4" i="3"/>
  <c r="AS5" i="3"/>
  <c r="AS52" i="3"/>
  <c r="AS144" i="3"/>
  <c r="AS152" i="3"/>
  <c r="AS160" i="3"/>
  <c r="AS123" i="3"/>
  <c r="AS131" i="3"/>
  <c r="AS139" i="3"/>
  <c r="AS103" i="3"/>
  <c r="AS78" i="3"/>
  <c r="AS37" i="3"/>
  <c r="AS8" i="3"/>
  <c r="AS17" i="3"/>
  <c r="AS25" i="3"/>
  <c r="AS145" i="3"/>
  <c r="AS153" i="3"/>
  <c r="AS161" i="3"/>
  <c r="AS116" i="3"/>
  <c r="AS124" i="3"/>
  <c r="AS132" i="3"/>
  <c r="AS140" i="3"/>
  <c r="AS104" i="3"/>
  <c r="AS71" i="3"/>
  <c r="AS79" i="3"/>
  <c r="AS38" i="3"/>
  <c r="AS49" i="3"/>
  <c r="AS9" i="3"/>
  <c r="AL22" i="8" s="1"/>
  <c r="AS18" i="3"/>
  <c r="AS26" i="3"/>
  <c r="AS146" i="3"/>
  <c r="AS154" i="3"/>
  <c r="AS162" i="3"/>
  <c r="AS117" i="3"/>
  <c r="AS125" i="3"/>
  <c r="AS133" i="3"/>
  <c r="AS106" i="3"/>
  <c r="AS72" i="3"/>
  <c r="AS80" i="3"/>
  <c r="AS39" i="3"/>
  <c r="AS51" i="3"/>
  <c r="AS10" i="3"/>
  <c r="AS19" i="3"/>
  <c r="AS27" i="3"/>
  <c r="AS147" i="3"/>
  <c r="AS155" i="3"/>
  <c r="AS163" i="3"/>
  <c r="AS118" i="3"/>
  <c r="AS126" i="3"/>
  <c r="AS134" i="3"/>
  <c r="AS93" i="3"/>
  <c r="AS107" i="3"/>
  <c r="AS73" i="3"/>
  <c r="AS81" i="3"/>
  <c r="AS41" i="3"/>
  <c r="AS53" i="3"/>
  <c r="AS12" i="3"/>
  <c r="AS20" i="3"/>
  <c r="AS28" i="3"/>
  <c r="AS148" i="3"/>
  <c r="AS156" i="3"/>
  <c r="AS164" i="3"/>
  <c r="AS119" i="3"/>
  <c r="AS127" i="3"/>
  <c r="AS135" i="3"/>
  <c r="AS95" i="3"/>
  <c r="AS109" i="3"/>
  <c r="AS74" i="3"/>
  <c r="AS83" i="3"/>
  <c r="AS54" i="3"/>
  <c r="AS13" i="3"/>
  <c r="AS21" i="3"/>
  <c r="AS29" i="3"/>
  <c r="AS149" i="3"/>
  <c r="AS157" i="3"/>
  <c r="AS165" i="3"/>
  <c r="AS120" i="3"/>
  <c r="AS128" i="3"/>
  <c r="AS136" i="3"/>
  <c r="AS99" i="3"/>
  <c r="AS110" i="3"/>
  <c r="AS84" i="3"/>
  <c r="AS55" i="3"/>
  <c r="AS14" i="3"/>
  <c r="AS22" i="3"/>
  <c r="AS30" i="3"/>
  <c r="AS150" i="3"/>
  <c r="AS158" i="3"/>
  <c r="AS166" i="3"/>
  <c r="AS121" i="3"/>
  <c r="AS129" i="3"/>
  <c r="AS137" i="3"/>
  <c r="AS101" i="3"/>
  <c r="AS111" i="3"/>
  <c r="AS68" i="3"/>
  <c r="AS76" i="3"/>
  <c r="AS35" i="3"/>
  <c r="AS57" i="3"/>
  <c r="AS15" i="3"/>
  <c r="AS23" i="3"/>
  <c r="AS31" i="3"/>
  <c r="AS143" i="3"/>
  <c r="AS151" i="3"/>
  <c r="AS159" i="3"/>
  <c r="AS167" i="3"/>
  <c r="AS122" i="3"/>
  <c r="AS130" i="3"/>
  <c r="AS138" i="3"/>
  <c r="AS102" i="3"/>
  <c r="AS113" i="3"/>
  <c r="AS69" i="3"/>
  <c r="AS77" i="3"/>
  <c r="AS36" i="3"/>
  <c r="AS16" i="3"/>
  <c r="AS24" i="3"/>
  <c r="AS32" i="3"/>
  <c r="AL4" i="4"/>
  <c r="AJ18" i="18"/>
  <c r="AL30" i="8"/>
  <c r="AS50" i="3"/>
  <c r="AS56" i="3"/>
  <c r="AS58" i="3"/>
  <c r="AS48" i="3"/>
  <c r="AS40" i="3"/>
  <c r="AS11" i="3"/>
  <c r="AS105" i="3"/>
  <c r="AS112" i="3"/>
  <c r="AS94" i="3"/>
  <c r="AS108" i="3"/>
  <c r="AS100" i="3"/>
  <c r="AS42" i="3"/>
  <c r="AS82" i="3"/>
  <c r="AJ64" i="8"/>
  <c r="AJ78" i="8"/>
  <c r="AK29" i="8"/>
  <c r="AH64" i="18"/>
  <c r="H48" i="3" l="1"/>
  <c r="H53" i="3"/>
  <c r="H51" i="3"/>
  <c r="H56" i="3"/>
  <c r="H55" i="3"/>
  <c r="H50" i="3"/>
  <c r="H52" i="3"/>
  <c r="H54" i="3"/>
  <c r="H49" i="3"/>
  <c r="F115" i="3"/>
  <c r="AF30" i="19"/>
  <c r="AG24" i="19"/>
  <c r="AF31" i="19"/>
  <c r="AF29" i="19"/>
  <c r="AF32" i="19"/>
  <c r="AF34" i="19"/>
  <c r="AF33" i="19"/>
  <c r="AF35" i="19"/>
  <c r="AF25" i="19"/>
  <c r="AF26" i="19"/>
  <c r="AF28" i="19"/>
  <c r="AF27" i="19"/>
  <c r="AE36" i="19"/>
  <c r="AS262" i="3"/>
  <c r="F37" i="3"/>
  <c r="AX218" i="3"/>
  <c r="AX229" i="3" s="1"/>
  <c r="AJ51" i="19"/>
  <c r="AH69" i="18"/>
  <c r="AH71" i="18"/>
  <c r="AH72" i="18"/>
  <c r="AH70" i="18"/>
  <c r="AH73" i="18"/>
  <c r="AH68" i="18"/>
  <c r="AH67" i="18"/>
  <c r="AH66" i="18"/>
  <c r="AL39" i="19"/>
  <c r="AK41" i="19"/>
  <c r="AY219" i="3" s="1"/>
  <c r="AK49" i="19"/>
  <c r="AY227" i="3" s="1"/>
  <c r="AK42" i="19"/>
  <c r="AY220" i="3" s="1"/>
  <c r="AK50" i="19"/>
  <c r="AY228" i="3" s="1"/>
  <c r="AK43" i="19"/>
  <c r="AY221" i="3" s="1"/>
  <c r="AK45" i="19"/>
  <c r="AY223" i="3" s="1"/>
  <c r="AK46" i="19"/>
  <c r="AY224" i="3" s="1"/>
  <c r="AK47" i="19"/>
  <c r="AY225" i="3" s="1"/>
  <c r="AK48" i="19"/>
  <c r="AY226" i="3" s="1"/>
  <c r="AK40" i="19"/>
  <c r="AK44" i="19"/>
  <c r="AY222" i="3" s="1"/>
  <c r="AS243" i="3"/>
  <c r="AQ244" i="3"/>
  <c r="AQ245" i="3" s="1"/>
  <c r="AP254" i="3"/>
  <c r="AP255" i="3"/>
  <c r="AP256" i="3"/>
  <c r="AR242" i="3"/>
  <c r="AS233" i="3"/>
  <c r="AS232" i="3"/>
  <c r="AS231" i="3"/>
  <c r="AS235" i="3"/>
  <c r="AS234" i="3"/>
  <c r="AS239" i="3"/>
  <c r="AS238" i="3"/>
  <c r="AS237" i="3"/>
  <c r="AS236" i="3"/>
  <c r="AS241" i="3"/>
  <c r="AS240" i="3"/>
  <c r="AS250" i="3"/>
  <c r="AS249" i="3"/>
  <c r="AS251" i="3"/>
  <c r="AS248" i="3"/>
  <c r="AS252" i="3"/>
  <c r="AS253" i="3"/>
  <c r="AS7" i="3"/>
  <c r="AJ89" i="18"/>
  <c r="AJ46" i="18"/>
  <c r="AJ62" i="18" s="1"/>
  <c r="AI90" i="18"/>
  <c r="AI47" i="18"/>
  <c r="AI63" i="18" s="1"/>
  <c r="AK64" i="8"/>
  <c r="AK78" i="8"/>
  <c r="AS142" i="3"/>
  <c r="AJ19" i="18"/>
  <c r="AL5" i="4"/>
  <c r="AI29" i="18"/>
  <c r="AT5" i="3"/>
  <c r="AT294" i="3"/>
  <c r="AU4" i="3"/>
  <c r="AT143" i="3"/>
  <c r="AT151" i="3"/>
  <c r="AT159" i="3"/>
  <c r="AT167" i="3"/>
  <c r="AT122" i="3"/>
  <c r="AT130" i="3"/>
  <c r="AT138" i="3"/>
  <c r="AT102" i="3"/>
  <c r="AT113" i="3"/>
  <c r="AT69" i="3"/>
  <c r="AT77" i="3"/>
  <c r="AT38" i="3"/>
  <c r="AT55" i="3"/>
  <c r="AT12" i="3"/>
  <c r="AT20" i="3"/>
  <c r="AT28" i="3"/>
  <c r="AT144" i="3"/>
  <c r="AT152" i="3"/>
  <c r="AT160" i="3"/>
  <c r="AT123" i="3"/>
  <c r="AT131" i="3"/>
  <c r="AT139" i="3"/>
  <c r="AT103" i="3"/>
  <c r="AT78" i="3"/>
  <c r="AT39" i="3"/>
  <c r="AT57" i="3"/>
  <c r="AT13" i="3"/>
  <c r="AT21" i="3"/>
  <c r="AT29" i="3"/>
  <c r="AT145" i="3"/>
  <c r="AT153" i="3"/>
  <c r="AT161" i="3"/>
  <c r="AT116" i="3"/>
  <c r="AT124" i="3"/>
  <c r="AT132" i="3"/>
  <c r="AT140" i="3"/>
  <c r="AT104" i="3"/>
  <c r="AT71" i="3"/>
  <c r="AT79" i="3"/>
  <c r="AT41" i="3"/>
  <c r="AT58" i="3"/>
  <c r="AT14" i="3"/>
  <c r="AT22" i="3"/>
  <c r="AT30" i="3"/>
  <c r="AT146" i="3"/>
  <c r="AT154" i="3"/>
  <c r="AT162" i="3"/>
  <c r="AT117" i="3"/>
  <c r="AT125" i="3"/>
  <c r="AT133" i="3"/>
  <c r="AT106" i="3"/>
  <c r="AT72" i="3"/>
  <c r="AT80" i="3"/>
  <c r="AT15" i="3"/>
  <c r="AT23" i="3"/>
  <c r="AT31" i="3"/>
  <c r="AT147" i="3"/>
  <c r="AT155" i="3"/>
  <c r="AT163" i="3"/>
  <c r="AT118" i="3"/>
  <c r="AT126" i="3"/>
  <c r="AT134" i="3"/>
  <c r="AT93" i="3"/>
  <c r="AT107" i="3"/>
  <c r="AT73" i="3"/>
  <c r="AT81" i="3"/>
  <c r="AT8" i="3"/>
  <c r="AT16" i="3"/>
  <c r="AT24" i="3"/>
  <c r="AT32" i="3"/>
  <c r="AT148" i="3"/>
  <c r="AT156" i="3"/>
  <c r="AT164" i="3"/>
  <c r="AT119" i="3"/>
  <c r="AT127" i="3"/>
  <c r="AT135" i="3"/>
  <c r="AT95" i="3"/>
  <c r="AT109" i="3"/>
  <c r="AT74" i="3"/>
  <c r="AT83" i="3"/>
  <c r="AT9" i="3"/>
  <c r="AM22" i="8" s="1"/>
  <c r="AT17" i="3"/>
  <c r="AT25" i="3"/>
  <c r="AT149" i="3"/>
  <c r="AT157" i="3"/>
  <c r="AT165" i="3"/>
  <c r="AT120" i="3"/>
  <c r="AT128" i="3"/>
  <c r="AT136" i="3"/>
  <c r="AT99" i="3"/>
  <c r="AT111" i="3"/>
  <c r="AT84" i="3"/>
  <c r="AT49" i="3"/>
  <c r="AT10" i="3"/>
  <c r="AT18" i="3"/>
  <c r="AT26" i="3"/>
  <c r="AT150" i="3"/>
  <c r="AT158" i="3"/>
  <c r="AT166" i="3"/>
  <c r="AT121" i="3"/>
  <c r="AT129" i="3"/>
  <c r="AT137" i="3"/>
  <c r="AT101" i="3"/>
  <c r="AT112" i="3"/>
  <c r="AT68" i="3"/>
  <c r="AT76" i="3"/>
  <c r="AT36" i="3"/>
  <c r="AT53" i="3"/>
  <c r="AT11" i="3"/>
  <c r="AT19" i="3"/>
  <c r="AT27" i="3"/>
  <c r="AM4" i="4"/>
  <c r="AM256" i="4" s="1"/>
  <c r="AK18" i="18"/>
  <c r="AM30" i="8"/>
  <c r="AT42" i="3"/>
  <c r="AT52" i="3"/>
  <c r="AT108" i="3"/>
  <c r="AT40" i="3"/>
  <c r="AT100" i="3"/>
  <c r="AT48" i="3"/>
  <c r="AT50" i="3"/>
  <c r="AT110" i="3"/>
  <c r="AT105" i="3"/>
  <c r="AT35" i="3"/>
  <c r="AT54" i="3"/>
  <c r="AT37" i="3"/>
  <c r="AT94" i="3"/>
  <c r="AT56" i="3"/>
  <c r="AT51" i="3"/>
  <c r="AT82" i="3"/>
  <c r="AL29" i="8"/>
  <c r="AJ48" i="18"/>
  <c r="AJ91" i="18"/>
  <c r="AJ25" i="18"/>
  <c r="AJ27" i="18"/>
  <c r="AJ24" i="18"/>
  <c r="AJ22" i="18"/>
  <c r="AJ26" i="18"/>
  <c r="AJ21" i="18"/>
  <c r="AJ23" i="18"/>
  <c r="AJ28" i="18"/>
  <c r="AU6" i="3"/>
  <c r="AK20" i="18"/>
  <c r="AM6" i="4"/>
  <c r="AL37" i="8"/>
  <c r="AL50" i="8"/>
  <c r="AL86" i="8"/>
  <c r="AL99" i="8"/>
  <c r="AL113" i="8"/>
  <c r="AL127" i="8"/>
  <c r="AS115" i="3"/>
  <c r="AI64" i="18"/>
  <c r="AT262" i="3" l="1"/>
  <c r="AH24" i="19"/>
  <c r="AG35" i="19"/>
  <c r="AG31" i="19"/>
  <c r="AG27" i="19"/>
  <c r="AG25" i="19"/>
  <c r="AG28" i="19"/>
  <c r="AG33" i="19"/>
  <c r="AG32" i="19"/>
  <c r="AG26" i="19"/>
  <c r="AG34" i="19"/>
  <c r="AG29" i="19"/>
  <c r="AG30" i="19"/>
  <c r="AF36" i="19"/>
  <c r="AI69" i="18"/>
  <c r="AI71" i="18"/>
  <c r="AI72" i="18"/>
  <c r="AI67" i="18"/>
  <c r="AI73" i="18"/>
  <c r="AI70" i="18"/>
  <c r="AI68" i="18"/>
  <c r="AI66" i="18"/>
  <c r="AY218" i="3"/>
  <c r="AY229" i="3" s="1"/>
  <c r="AK51" i="19"/>
  <c r="AM39" i="19"/>
  <c r="AL44" i="19"/>
  <c r="AZ222" i="3" s="1"/>
  <c r="AL45" i="19"/>
  <c r="AZ223" i="3" s="1"/>
  <c r="AL46" i="19"/>
  <c r="AZ224" i="3" s="1"/>
  <c r="AL40" i="19"/>
  <c r="AL48" i="19"/>
  <c r="AZ226" i="3" s="1"/>
  <c r="AL41" i="19"/>
  <c r="AZ219" i="3" s="1"/>
  <c r="AL49" i="19"/>
  <c r="AZ227" i="3" s="1"/>
  <c r="AL42" i="19"/>
  <c r="AZ220" i="3" s="1"/>
  <c r="AL50" i="19"/>
  <c r="AZ228" i="3" s="1"/>
  <c r="AL43" i="19"/>
  <c r="AZ221" i="3" s="1"/>
  <c r="AL47" i="19"/>
  <c r="AZ225" i="3" s="1"/>
  <c r="AT243" i="3"/>
  <c r="AR244" i="3"/>
  <c r="AR245" i="3" s="1"/>
  <c r="AT233" i="3"/>
  <c r="AT232" i="3"/>
  <c r="AT231" i="3"/>
  <c r="AT236" i="3"/>
  <c r="AT235" i="3"/>
  <c r="AT234" i="3"/>
  <c r="AT238" i="3"/>
  <c r="AT237" i="3"/>
  <c r="AT239" i="3"/>
  <c r="AT241" i="3"/>
  <c r="AT240" i="3"/>
  <c r="AT250" i="3"/>
  <c r="AT249" i="3"/>
  <c r="AT248" i="3"/>
  <c r="AT253" i="3"/>
  <c r="AT252" i="3"/>
  <c r="AT251" i="3"/>
  <c r="AQ254" i="3"/>
  <c r="AQ255" i="3"/>
  <c r="AQ256" i="3"/>
  <c r="AS242" i="3"/>
  <c r="AJ29" i="18"/>
  <c r="AT115" i="3"/>
  <c r="AL64" i="8"/>
  <c r="AL78" i="8"/>
  <c r="AT7" i="3"/>
  <c r="AT142" i="3"/>
  <c r="AU294" i="3"/>
  <c r="AV4" i="3"/>
  <c r="AU5" i="3"/>
  <c r="AU146" i="3"/>
  <c r="AU154" i="3"/>
  <c r="AU162" i="3"/>
  <c r="AU117" i="3"/>
  <c r="AU125" i="3"/>
  <c r="AU133" i="3"/>
  <c r="AU106" i="3"/>
  <c r="AU72" i="3"/>
  <c r="AU80" i="3"/>
  <c r="AU42" i="3"/>
  <c r="AU57" i="3"/>
  <c r="AU15" i="3"/>
  <c r="AU23" i="3"/>
  <c r="AU31" i="3"/>
  <c r="AU147" i="3"/>
  <c r="AU155" i="3"/>
  <c r="AU163" i="3"/>
  <c r="AU118" i="3"/>
  <c r="AU126" i="3"/>
  <c r="AU134" i="3"/>
  <c r="AU93" i="3"/>
  <c r="AU107" i="3"/>
  <c r="AU73" i="3"/>
  <c r="AU81" i="3"/>
  <c r="AU16" i="3"/>
  <c r="AU24" i="3"/>
  <c r="AU32" i="3"/>
  <c r="AU148" i="3"/>
  <c r="AU156" i="3"/>
  <c r="AU164" i="3"/>
  <c r="AU119" i="3"/>
  <c r="AU127" i="3"/>
  <c r="AU135" i="3"/>
  <c r="AU95" i="3"/>
  <c r="AU109" i="3"/>
  <c r="AU74" i="3"/>
  <c r="AU83" i="3"/>
  <c r="AU8" i="3"/>
  <c r="AU17" i="3"/>
  <c r="AU25" i="3"/>
  <c r="AU149" i="3"/>
  <c r="AU157" i="3"/>
  <c r="AU165" i="3"/>
  <c r="AU120" i="3"/>
  <c r="AU128" i="3"/>
  <c r="AU136" i="3"/>
  <c r="AU99" i="3"/>
  <c r="AU110" i="3"/>
  <c r="AU84" i="3"/>
  <c r="AU9" i="3"/>
  <c r="AN22" i="8" s="1"/>
  <c r="AU18" i="3"/>
  <c r="AU26" i="3"/>
  <c r="AU150" i="3"/>
  <c r="AU158" i="3"/>
  <c r="AU166" i="3"/>
  <c r="AU121" i="3"/>
  <c r="AU129" i="3"/>
  <c r="AU137" i="3"/>
  <c r="AU101" i="3"/>
  <c r="AU111" i="3"/>
  <c r="AU68" i="3"/>
  <c r="AU76" i="3"/>
  <c r="AU36" i="3"/>
  <c r="AU49" i="3"/>
  <c r="AU10" i="3"/>
  <c r="AU19" i="3"/>
  <c r="AU27" i="3"/>
  <c r="AU143" i="3"/>
  <c r="AU151" i="3"/>
  <c r="AU159" i="3"/>
  <c r="AU167" i="3"/>
  <c r="AU122" i="3"/>
  <c r="AU130" i="3"/>
  <c r="AU138" i="3"/>
  <c r="AU102" i="3"/>
  <c r="AU113" i="3"/>
  <c r="AU69" i="3"/>
  <c r="AU77" i="3"/>
  <c r="AU38" i="3"/>
  <c r="AU50" i="3"/>
  <c r="AU12" i="3"/>
  <c r="AU20" i="3"/>
  <c r="AU28" i="3"/>
  <c r="AU144" i="3"/>
  <c r="AU152" i="3"/>
  <c r="AU160" i="3"/>
  <c r="AU123" i="3"/>
  <c r="AU131" i="3"/>
  <c r="AU139" i="3"/>
  <c r="AU103" i="3"/>
  <c r="AU78" i="3"/>
  <c r="AU39" i="3"/>
  <c r="AU53" i="3"/>
  <c r="AU13" i="3"/>
  <c r="AU21" i="3"/>
  <c r="AU29" i="3"/>
  <c r="AU145" i="3"/>
  <c r="AU153" i="3"/>
  <c r="AU161" i="3"/>
  <c r="AU116" i="3"/>
  <c r="AU124" i="3"/>
  <c r="AU132" i="3"/>
  <c r="AU140" i="3"/>
  <c r="AU104" i="3"/>
  <c r="AU71" i="3"/>
  <c r="AU79" i="3"/>
  <c r="AU41" i="3"/>
  <c r="AU55" i="3"/>
  <c r="AU14" i="3"/>
  <c r="AU22" i="3"/>
  <c r="AU30" i="3"/>
  <c r="AN4" i="4"/>
  <c r="AL18" i="18"/>
  <c r="AN30" i="8"/>
  <c r="AU58" i="3"/>
  <c r="AU40" i="3"/>
  <c r="AU52" i="3"/>
  <c r="AU11" i="3"/>
  <c r="AU105" i="3"/>
  <c r="AU56" i="3"/>
  <c r="AU48" i="3"/>
  <c r="AU108" i="3"/>
  <c r="AU94" i="3"/>
  <c r="AU112" i="3"/>
  <c r="AU100" i="3"/>
  <c r="AU35" i="3"/>
  <c r="AU51" i="3"/>
  <c r="AU54" i="3"/>
  <c r="AU37" i="3"/>
  <c r="AU82" i="3"/>
  <c r="AM29" i="8"/>
  <c r="AM50" i="8"/>
  <c r="AM127" i="8"/>
  <c r="AM37" i="8"/>
  <c r="AM86" i="8"/>
  <c r="AM99" i="8"/>
  <c r="AM113" i="8"/>
  <c r="AK19" i="18"/>
  <c r="AM5" i="4"/>
  <c r="AJ47" i="18"/>
  <c r="AJ63" i="18" s="1"/>
  <c r="AJ90" i="18"/>
  <c r="AK48" i="18"/>
  <c r="AK91" i="18"/>
  <c r="AK27" i="18"/>
  <c r="AK24" i="18"/>
  <c r="AK22" i="18"/>
  <c r="AK25" i="18"/>
  <c r="AK21" i="18"/>
  <c r="AK28" i="18"/>
  <c r="AK23" i="18"/>
  <c r="AK26" i="18"/>
  <c r="AJ64" i="18"/>
  <c r="AK46" i="18"/>
  <c r="AK62" i="18" s="1"/>
  <c r="AK89" i="18"/>
  <c r="AV6" i="3"/>
  <c r="AL20" i="18"/>
  <c r="AN6" i="4"/>
  <c r="AG36" i="19" l="1"/>
  <c r="AU262" i="3"/>
  <c r="AH30" i="19"/>
  <c r="AH32" i="19"/>
  <c r="AI24" i="19"/>
  <c r="AH33" i="19"/>
  <c r="AH26" i="19"/>
  <c r="AH35" i="19"/>
  <c r="AH34" i="19"/>
  <c r="AH25" i="19"/>
  <c r="AH28" i="19"/>
  <c r="AH31" i="19"/>
  <c r="AH29" i="19"/>
  <c r="AH27" i="19"/>
  <c r="AZ218" i="3"/>
  <c r="AZ229" i="3" s="1"/>
  <c r="AL51" i="19"/>
  <c r="AJ71" i="18"/>
  <c r="AJ72" i="18"/>
  <c r="AJ69" i="18"/>
  <c r="AJ67" i="18"/>
  <c r="AJ70" i="18"/>
  <c r="AJ68" i="18"/>
  <c r="AJ66" i="18"/>
  <c r="AJ73" i="18"/>
  <c r="AN39" i="19"/>
  <c r="AM47" i="19"/>
  <c r="BA225" i="3" s="1"/>
  <c r="AM40" i="19"/>
  <c r="AM48" i="19"/>
  <c r="BA226" i="3" s="1"/>
  <c r="AM41" i="19"/>
  <c r="BA219" i="3" s="1"/>
  <c r="AM49" i="19"/>
  <c r="BA227" i="3" s="1"/>
  <c r="AM43" i="19"/>
  <c r="BA221" i="3" s="1"/>
  <c r="AM44" i="19"/>
  <c r="BA222" i="3" s="1"/>
  <c r="AM45" i="19"/>
  <c r="BA223" i="3" s="1"/>
  <c r="AM42" i="19"/>
  <c r="BA220" i="3" s="1"/>
  <c r="AM46" i="19"/>
  <c r="BA224" i="3" s="1"/>
  <c r="AM50" i="19"/>
  <c r="BA228" i="3" s="1"/>
  <c r="AU243" i="3"/>
  <c r="AS244" i="3"/>
  <c r="AS245" i="3" s="1"/>
  <c r="AT242" i="3"/>
  <c r="AU233" i="3"/>
  <c r="AU232" i="3"/>
  <c r="AU231" i="3"/>
  <c r="AU237" i="3"/>
  <c r="AU236" i="3"/>
  <c r="AU235" i="3"/>
  <c r="AU234" i="3"/>
  <c r="AU238" i="3"/>
  <c r="AU239" i="3"/>
  <c r="AU241" i="3"/>
  <c r="AU240" i="3"/>
  <c r="AU250" i="3"/>
  <c r="AU251" i="3"/>
  <c r="AU253" i="3"/>
  <c r="AU252" i="3"/>
  <c r="AU248" i="3"/>
  <c r="AU249" i="3"/>
  <c r="AR254" i="3"/>
  <c r="AR255" i="3"/>
  <c r="AR256" i="3"/>
  <c r="AM64" i="8"/>
  <c r="AM78" i="8"/>
  <c r="AL89" i="18"/>
  <c r="AL46" i="18"/>
  <c r="AL62" i="18" s="1"/>
  <c r="AU142" i="3"/>
  <c r="AK29" i="18"/>
  <c r="AK47" i="18"/>
  <c r="AK63" i="18" s="1"/>
  <c r="AK90" i="18"/>
  <c r="AU7" i="3"/>
  <c r="AK64" i="18"/>
  <c r="AN29" i="8"/>
  <c r="AL48" i="18"/>
  <c r="AL91" i="18"/>
  <c r="AL22" i="18"/>
  <c r="AL27" i="18"/>
  <c r="AL24" i="18"/>
  <c r="AL21" i="18"/>
  <c r="AL28" i="18"/>
  <c r="AL23" i="18"/>
  <c r="AL25" i="18"/>
  <c r="AL26" i="18"/>
  <c r="AL19" i="18"/>
  <c r="AN5" i="4"/>
  <c r="AW6" i="3"/>
  <c r="AM20" i="18"/>
  <c r="AO6" i="4"/>
  <c r="AN37" i="8"/>
  <c r="AN113" i="8"/>
  <c r="AN50" i="8"/>
  <c r="AN127" i="8"/>
  <c r="AN86" i="8"/>
  <c r="AN99" i="8"/>
  <c r="AU115" i="3"/>
  <c r="AV294" i="3"/>
  <c r="AV5" i="3"/>
  <c r="AW4" i="3"/>
  <c r="AV149" i="3"/>
  <c r="AV157" i="3"/>
  <c r="AV165" i="3"/>
  <c r="AV120" i="3"/>
  <c r="AV128" i="3"/>
  <c r="AV136" i="3"/>
  <c r="AV99" i="3"/>
  <c r="AV108" i="3"/>
  <c r="AV74" i="3"/>
  <c r="AV83" i="3"/>
  <c r="AV15" i="3"/>
  <c r="AV23" i="3"/>
  <c r="AV31" i="3"/>
  <c r="AV150" i="3"/>
  <c r="AV158" i="3"/>
  <c r="AV166" i="3"/>
  <c r="AV121" i="3"/>
  <c r="AV129" i="3"/>
  <c r="AV137" i="3"/>
  <c r="AV100" i="3"/>
  <c r="AV109" i="3"/>
  <c r="AV84" i="3"/>
  <c r="AV8" i="3"/>
  <c r="AV16" i="3"/>
  <c r="AV24" i="3"/>
  <c r="AV32" i="3"/>
  <c r="AV143" i="3"/>
  <c r="AV151" i="3"/>
  <c r="AV159" i="3"/>
  <c r="AV167" i="3"/>
  <c r="AV122" i="3"/>
  <c r="AV130" i="3"/>
  <c r="AV138" i="3"/>
  <c r="AV101" i="3"/>
  <c r="AV111" i="3"/>
  <c r="AV68" i="3"/>
  <c r="AV76" i="3"/>
  <c r="AV36" i="3"/>
  <c r="AV9" i="3"/>
  <c r="AO22" i="8" s="1"/>
  <c r="AV17" i="3"/>
  <c r="AV25" i="3"/>
  <c r="AV144" i="3"/>
  <c r="AV152" i="3"/>
  <c r="AV160" i="3"/>
  <c r="AV123" i="3"/>
  <c r="AV131" i="3"/>
  <c r="AV139" i="3"/>
  <c r="AV102" i="3"/>
  <c r="AV113" i="3"/>
  <c r="AV69" i="3"/>
  <c r="AV77" i="3"/>
  <c r="AV37" i="3"/>
  <c r="AV49" i="3"/>
  <c r="AV10" i="3"/>
  <c r="AV18" i="3"/>
  <c r="AV26" i="3"/>
  <c r="AV145" i="3"/>
  <c r="AV153" i="3"/>
  <c r="AV161" i="3"/>
  <c r="AV116" i="3"/>
  <c r="AV124" i="3"/>
  <c r="AV132" i="3"/>
  <c r="AV140" i="3"/>
  <c r="AV103" i="3"/>
  <c r="AV78" i="3"/>
  <c r="AV38" i="3"/>
  <c r="AV53" i="3"/>
  <c r="AV11" i="3"/>
  <c r="AV19" i="3"/>
  <c r="AV27" i="3"/>
  <c r="AV146" i="3"/>
  <c r="AV154" i="3"/>
  <c r="AV162" i="3"/>
  <c r="AV117" i="3"/>
  <c r="AV125" i="3"/>
  <c r="AV133" i="3"/>
  <c r="AV104" i="3"/>
  <c r="AV71" i="3"/>
  <c r="AV79" i="3"/>
  <c r="AV39" i="3"/>
  <c r="AV54" i="3"/>
  <c r="AV12" i="3"/>
  <c r="AV20" i="3"/>
  <c r="AV28" i="3"/>
  <c r="AV147" i="3"/>
  <c r="AV155" i="3"/>
  <c r="AV163" i="3"/>
  <c r="AV118" i="3"/>
  <c r="AV126" i="3"/>
  <c r="AV134" i="3"/>
  <c r="AV93" i="3"/>
  <c r="AV106" i="3"/>
  <c r="AV72" i="3"/>
  <c r="AV80" i="3"/>
  <c r="AV41" i="3"/>
  <c r="AV55" i="3"/>
  <c r="AV13" i="3"/>
  <c r="AV21" i="3"/>
  <c r="AV29" i="3"/>
  <c r="AV148" i="3"/>
  <c r="AV156" i="3"/>
  <c r="AV164" i="3"/>
  <c r="AV119" i="3"/>
  <c r="AV127" i="3"/>
  <c r="AV135" i="3"/>
  <c r="AV95" i="3"/>
  <c r="AV107" i="3"/>
  <c r="AV73" i="3"/>
  <c r="AV81" i="3"/>
  <c r="AV57" i="3"/>
  <c r="AV14" i="3"/>
  <c r="AV22" i="3"/>
  <c r="AV30" i="3"/>
  <c r="AO4" i="4"/>
  <c r="AM18" i="18"/>
  <c r="AO30" i="8"/>
  <c r="AV112" i="3"/>
  <c r="AV51" i="3"/>
  <c r="AV105" i="3"/>
  <c r="AV110" i="3"/>
  <c r="AV52" i="3"/>
  <c r="AV94" i="3"/>
  <c r="AV50" i="3"/>
  <c r="AV42" i="3"/>
  <c r="AV58" i="3"/>
  <c r="AV56" i="3"/>
  <c r="AV40" i="3"/>
  <c r="AV35" i="3"/>
  <c r="AV48" i="3"/>
  <c r="AV82" i="3"/>
  <c r="AI33" i="19" l="1"/>
  <c r="AJ24" i="19"/>
  <c r="AI34" i="19"/>
  <c r="AI29" i="19"/>
  <c r="AI35" i="19"/>
  <c r="AI31" i="19"/>
  <c r="AI25" i="19"/>
  <c r="AI32" i="19"/>
  <c r="AI28" i="19"/>
  <c r="AI26" i="19"/>
  <c r="AI27" i="19"/>
  <c r="AI30" i="19"/>
  <c r="AV262" i="3"/>
  <c r="AH36" i="19"/>
  <c r="AK69" i="18"/>
  <c r="AK70" i="18"/>
  <c r="AK71" i="18"/>
  <c r="AK73" i="18"/>
  <c r="AK67" i="18"/>
  <c r="AK68" i="18"/>
  <c r="AK66" i="18"/>
  <c r="AK72" i="18"/>
  <c r="BA218" i="3"/>
  <c r="BA229" i="3" s="1"/>
  <c r="AM51" i="19"/>
  <c r="AN42" i="19"/>
  <c r="BB220" i="3" s="1"/>
  <c r="AN50" i="19"/>
  <c r="BB228" i="3" s="1"/>
  <c r="AO39" i="19"/>
  <c r="AN43" i="19"/>
  <c r="BB221" i="3" s="1"/>
  <c r="AN44" i="19"/>
  <c r="BB222" i="3" s="1"/>
  <c r="AN46" i="19"/>
  <c r="BB224" i="3" s="1"/>
  <c r="AN47" i="19"/>
  <c r="BB225" i="3" s="1"/>
  <c r="AN40" i="19"/>
  <c r="AN48" i="19"/>
  <c r="BB226" i="3" s="1"/>
  <c r="AN49" i="19"/>
  <c r="BB227" i="3" s="1"/>
  <c r="AN41" i="19"/>
  <c r="BB219" i="3" s="1"/>
  <c r="AN45" i="19"/>
  <c r="BB223" i="3" s="1"/>
  <c r="AV243" i="3"/>
  <c r="AU242" i="3"/>
  <c r="AV233" i="3"/>
  <c r="AV232" i="3"/>
  <c r="AV231" i="3"/>
  <c r="AV238" i="3"/>
  <c r="AV237" i="3"/>
  <c r="AV236" i="3"/>
  <c r="AV235" i="3"/>
  <c r="AV234" i="3"/>
  <c r="AV239" i="3"/>
  <c r="AV241" i="3"/>
  <c r="AV240" i="3"/>
  <c r="AV250" i="3"/>
  <c r="AV248" i="3"/>
  <c r="AV249" i="3"/>
  <c r="AV252" i="3"/>
  <c r="AV253" i="3"/>
  <c r="AV251" i="3"/>
  <c r="AT244" i="3"/>
  <c r="AT245" i="3" s="1"/>
  <c r="AS254" i="3"/>
  <c r="AS255" i="3"/>
  <c r="AS256" i="3"/>
  <c r="AV7" i="3"/>
  <c r="AV115" i="3"/>
  <c r="AL29" i="18"/>
  <c r="AL64" i="18"/>
  <c r="AO99" i="8"/>
  <c r="AO113" i="8"/>
  <c r="AO50" i="8"/>
  <c r="AO127" i="8"/>
  <c r="AO37" i="8"/>
  <c r="AO86" i="8"/>
  <c r="AO29" i="8"/>
  <c r="AL47" i="18"/>
  <c r="AL63" i="18" s="1"/>
  <c r="AL90" i="18"/>
  <c r="AV142" i="3"/>
  <c r="AM48" i="18"/>
  <c r="AM91" i="18"/>
  <c r="AM22" i="18"/>
  <c r="AM27" i="18"/>
  <c r="AM24" i="18"/>
  <c r="AM25" i="18"/>
  <c r="AM21" i="18"/>
  <c r="AM28" i="18"/>
  <c r="AM23" i="18"/>
  <c r="AM26" i="18"/>
  <c r="AM89" i="18"/>
  <c r="AM46" i="18"/>
  <c r="AM62" i="18" s="1"/>
  <c r="AW294" i="3"/>
  <c r="AX4" i="3"/>
  <c r="AW5" i="3"/>
  <c r="AW52" i="3"/>
  <c r="AW149" i="3"/>
  <c r="AW157" i="3"/>
  <c r="AW165" i="3"/>
  <c r="AW120" i="3"/>
  <c r="AW128" i="3"/>
  <c r="AW136" i="3"/>
  <c r="AW99" i="3"/>
  <c r="AW111" i="3"/>
  <c r="AW84" i="3"/>
  <c r="AW16" i="3"/>
  <c r="AW24" i="3"/>
  <c r="AW32" i="3"/>
  <c r="AW150" i="3"/>
  <c r="AW158" i="3"/>
  <c r="AW166" i="3"/>
  <c r="AW121" i="3"/>
  <c r="AW129" i="3"/>
  <c r="AW137" i="3"/>
  <c r="AW101" i="3"/>
  <c r="AW112" i="3"/>
  <c r="AW68" i="3"/>
  <c r="AW76" i="3"/>
  <c r="AW36" i="3"/>
  <c r="AW8" i="3"/>
  <c r="AW17" i="3"/>
  <c r="AW25" i="3"/>
  <c r="AW143" i="3"/>
  <c r="AW151" i="3"/>
  <c r="AW159" i="3"/>
  <c r="AW167" i="3"/>
  <c r="AW122" i="3"/>
  <c r="AW130" i="3"/>
  <c r="AW138" i="3"/>
  <c r="AW102" i="3"/>
  <c r="AW113" i="3"/>
  <c r="AW69" i="3"/>
  <c r="AW77" i="3"/>
  <c r="AW38" i="3"/>
  <c r="AW48" i="3"/>
  <c r="AW9" i="3"/>
  <c r="AP22" i="8" s="1"/>
  <c r="AW18" i="3"/>
  <c r="AW26" i="3"/>
  <c r="AW144" i="3"/>
  <c r="AW152" i="3"/>
  <c r="AW160" i="3"/>
  <c r="AW123" i="3"/>
  <c r="AW131" i="3"/>
  <c r="AW139" i="3"/>
  <c r="AW103" i="3"/>
  <c r="AW78" i="3"/>
  <c r="AW39" i="3"/>
  <c r="AW49" i="3"/>
  <c r="AW10" i="3"/>
  <c r="AW19" i="3"/>
  <c r="AW27" i="3"/>
  <c r="AW145" i="3"/>
  <c r="AW153" i="3"/>
  <c r="AW161" i="3"/>
  <c r="AW116" i="3"/>
  <c r="AW124" i="3"/>
  <c r="AW132" i="3"/>
  <c r="AW140" i="3"/>
  <c r="AW104" i="3"/>
  <c r="AW71" i="3"/>
  <c r="AW79" i="3"/>
  <c r="AW40" i="3"/>
  <c r="AW50" i="3"/>
  <c r="AW12" i="3"/>
  <c r="AW20" i="3"/>
  <c r="AW28" i="3"/>
  <c r="AW146" i="3"/>
  <c r="AW154" i="3"/>
  <c r="AW162" i="3"/>
  <c r="AW117" i="3"/>
  <c r="AW125" i="3"/>
  <c r="AW133" i="3"/>
  <c r="AW106" i="3"/>
  <c r="AW72" i="3"/>
  <c r="AW80" i="3"/>
  <c r="AW41" i="3"/>
  <c r="AW53" i="3"/>
  <c r="AW13" i="3"/>
  <c r="AW21" i="3"/>
  <c r="AW29" i="3"/>
  <c r="AW147" i="3"/>
  <c r="AW155" i="3"/>
  <c r="AW163" i="3"/>
  <c r="AW118" i="3"/>
  <c r="AW126" i="3"/>
  <c r="AW134" i="3"/>
  <c r="AW93" i="3"/>
  <c r="AW107" i="3"/>
  <c r="AW73" i="3"/>
  <c r="AW81" i="3"/>
  <c r="AW42" i="3"/>
  <c r="AW55" i="3"/>
  <c r="AW14" i="3"/>
  <c r="AW22" i="3"/>
  <c r="AW30" i="3"/>
  <c r="AW148" i="3"/>
  <c r="AW156" i="3"/>
  <c r="AW164" i="3"/>
  <c r="AW119" i="3"/>
  <c r="AW127" i="3"/>
  <c r="AW135" i="3"/>
  <c r="AW95" i="3"/>
  <c r="AW109" i="3"/>
  <c r="AW74" i="3"/>
  <c r="AW83" i="3"/>
  <c r="AW57" i="3"/>
  <c r="AW15" i="3"/>
  <c r="AW23" i="3"/>
  <c r="AW31" i="3"/>
  <c r="AP4" i="4"/>
  <c r="AN18" i="18"/>
  <c r="AP30" i="8"/>
  <c r="AW54" i="3"/>
  <c r="AW110" i="3"/>
  <c r="AW35" i="3"/>
  <c r="AW11" i="3"/>
  <c r="AW105" i="3"/>
  <c r="AW56" i="3"/>
  <c r="AW94" i="3"/>
  <c r="AW58" i="3"/>
  <c r="AW51" i="3"/>
  <c r="AW108" i="3"/>
  <c r="AW100" i="3"/>
  <c r="AW37" i="3"/>
  <c r="AW82" i="3"/>
  <c r="AX6" i="3"/>
  <c r="AN20" i="18"/>
  <c r="AP6" i="4"/>
  <c r="AM19" i="18"/>
  <c r="AO5" i="4"/>
  <c r="AN64" i="8"/>
  <c r="AN78" i="8"/>
  <c r="AI36" i="19" l="1"/>
  <c r="AW262" i="3"/>
  <c r="AJ25" i="19"/>
  <c r="AJ29" i="19"/>
  <c r="AJ32" i="19"/>
  <c r="AJ30" i="19"/>
  <c r="AK24" i="19"/>
  <c r="AJ31" i="19"/>
  <c r="AJ26" i="19"/>
  <c r="AJ33" i="19"/>
  <c r="AJ34" i="19"/>
  <c r="AJ28" i="19"/>
  <c r="AJ27" i="19"/>
  <c r="AJ35" i="19"/>
  <c r="BB218" i="3"/>
  <c r="BB229" i="3" s="1"/>
  <c r="AN51" i="19"/>
  <c r="AL70" i="18"/>
  <c r="AL71" i="18"/>
  <c r="AL69" i="18"/>
  <c r="AL72" i="18"/>
  <c r="AL67" i="18"/>
  <c r="AL68" i="18"/>
  <c r="AL66" i="18"/>
  <c r="AL73" i="18"/>
  <c r="AO45" i="19"/>
  <c r="BC223" i="3" s="1"/>
  <c r="AO46" i="19"/>
  <c r="BC224" i="3" s="1"/>
  <c r="AP39" i="19"/>
  <c r="AO47" i="19"/>
  <c r="BC225" i="3" s="1"/>
  <c r="AO41" i="19"/>
  <c r="BC219" i="3" s="1"/>
  <c r="AO49" i="19"/>
  <c r="BC227" i="3" s="1"/>
  <c r="AO42" i="19"/>
  <c r="BC220" i="3" s="1"/>
  <c r="AO50" i="19"/>
  <c r="BC228" i="3" s="1"/>
  <c r="AO43" i="19"/>
  <c r="BC221" i="3" s="1"/>
  <c r="AO40" i="19"/>
  <c r="AO44" i="19"/>
  <c r="BC222" i="3" s="1"/>
  <c r="AO48" i="19"/>
  <c r="BC226" i="3" s="1"/>
  <c r="AW243" i="3"/>
  <c r="AW231" i="3"/>
  <c r="AW233" i="3"/>
  <c r="AW232" i="3"/>
  <c r="AW239" i="3"/>
  <c r="AW238" i="3"/>
  <c r="AW237" i="3"/>
  <c r="AW236" i="3"/>
  <c r="AW235" i="3"/>
  <c r="AW234" i="3"/>
  <c r="AW240" i="3"/>
  <c r="AW241" i="3"/>
  <c r="AW248" i="3"/>
  <c r="AW249" i="3"/>
  <c r="AW250" i="3"/>
  <c r="AW251" i="3"/>
  <c r="AW253" i="3"/>
  <c r="AW252" i="3"/>
  <c r="AT254" i="3"/>
  <c r="AT255" i="3"/>
  <c r="AT256" i="3"/>
  <c r="AV242" i="3"/>
  <c r="AU244" i="3"/>
  <c r="AU245" i="3" s="1"/>
  <c r="AW7" i="3"/>
  <c r="AP86" i="8"/>
  <c r="AP99" i="8"/>
  <c r="AP113" i="8"/>
  <c r="AP50" i="8"/>
  <c r="AP127" i="8"/>
  <c r="AP37" i="8"/>
  <c r="AW142" i="3"/>
  <c r="AP29" i="8"/>
  <c r="AN89" i="18"/>
  <c r="AN46" i="18"/>
  <c r="AN62" i="18" s="1"/>
  <c r="AN19" i="18"/>
  <c r="AP5" i="4"/>
  <c r="AN48" i="18"/>
  <c r="AN91" i="18"/>
  <c r="AN27" i="18"/>
  <c r="AN25" i="18"/>
  <c r="AN24" i="18"/>
  <c r="AN23" i="18"/>
  <c r="AN28" i="18"/>
  <c r="AN21" i="18"/>
  <c r="AN22" i="18"/>
  <c r="AN26" i="18"/>
  <c r="AX5" i="3"/>
  <c r="AX294" i="3"/>
  <c r="AY4" i="3"/>
  <c r="AX150" i="3"/>
  <c r="AX158" i="3"/>
  <c r="AX166" i="3"/>
  <c r="AX121" i="3"/>
  <c r="AX129" i="3"/>
  <c r="AX137" i="3"/>
  <c r="AX100" i="3"/>
  <c r="AX109" i="3"/>
  <c r="AX84" i="3"/>
  <c r="AX49" i="3"/>
  <c r="AX12" i="3"/>
  <c r="AX20" i="3"/>
  <c r="AX28" i="3"/>
  <c r="AX143" i="3"/>
  <c r="AX151" i="3"/>
  <c r="AX159" i="3"/>
  <c r="AX167" i="3"/>
  <c r="AX122" i="3"/>
  <c r="AX130" i="3"/>
  <c r="AX138" i="3"/>
  <c r="AX101" i="3"/>
  <c r="AX111" i="3"/>
  <c r="AX68" i="3"/>
  <c r="AX76" i="3"/>
  <c r="AX36" i="3"/>
  <c r="AX53" i="3"/>
  <c r="AX13" i="3"/>
  <c r="AX21" i="3"/>
  <c r="AX29" i="3"/>
  <c r="AX144" i="3"/>
  <c r="AX152" i="3"/>
  <c r="AX160" i="3"/>
  <c r="AX123" i="3"/>
  <c r="AX131" i="3"/>
  <c r="AX139" i="3"/>
  <c r="AX102" i="3"/>
  <c r="AX113" i="3"/>
  <c r="AX69" i="3"/>
  <c r="AX77" i="3"/>
  <c r="AX38" i="3"/>
  <c r="AX55" i="3"/>
  <c r="AX14" i="3"/>
  <c r="AX22" i="3"/>
  <c r="AX30" i="3"/>
  <c r="AX145" i="3"/>
  <c r="AX153" i="3"/>
  <c r="AX161" i="3"/>
  <c r="AX116" i="3"/>
  <c r="AX124" i="3"/>
  <c r="AX132" i="3"/>
  <c r="AX140" i="3"/>
  <c r="AX103" i="3"/>
  <c r="AX78" i="3"/>
  <c r="AX39" i="3"/>
  <c r="AX57" i="3"/>
  <c r="AX15" i="3"/>
  <c r="AX23" i="3"/>
  <c r="AX31" i="3"/>
  <c r="AX146" i="3"/>
  <c r="AX154" i="3"/>
  <c r="AX162" i="3"/>
  <c r="AX117" i="3"/>
  <c r="AX125" i="3"/>
  <c r="AX133" i="3"/>
  <c r="AX104" i="3"/>
  <c r="AX71" i="3"/>
  <c r="AX79" i="3"/>
  <c r="AX41" i="3"/>
  <c r="AX16" i="3"/>
  <c r="AX24" i="3"/>
  <c r="AX32" i="3"/>
  <c r="AX147" i="3"/>
  <c r="AX155" i="3"/>
  <c r="AX163" i="3"/>
  <c r="AX118" i="3"/>
  <c r="AX126" i="3"/>
  <c r="AX134" i="3"/>
  <c r="AX93" i="3"/>
  <c r="AX106" i="3"/>
  <c r="AX72" i="3"/>
  <c r="AX80" i="3"/>
  <c r="AX8" i="3"/>
  <c r="AX17" i="3"/>
  <c r="AX25" i="3"/>
  <c r="AX148" i="3"/>
  <c r="AX156" i="3"/>
  <c r="AX164" i="3"/>
  <c r="AX119" i="3"/>
  <c r="AX127" i="3"/>
  <c r="AX135" i="3"/>
  <c r="AX95" i="3"/>
  <c r="AX107" i="3"/>
  <c r="AX73" i="3"/>
  <c r="AX81" i="3"/>
  <c r="AX9" i="3"/>
  <c r="AQ22" i="8" s="1"/>
  <c r="AX18" i="3"/>
  <c r="AX26" i="3"/>
  <c r="AX149" i="3"/>
  <c r="AX157" i="3"/>
  <c r="AX165" i="3"/>
  <c r="AX120" i="3"/>
  <c r="AX128" i="3"/>
  <c r="AX136" i="3"/>
  <c r="AX99" i="3"/>
  <c r="AX108" i="3"/>
  <c r="AX74" i="3"/>
  <c r="AX83" i="3"/>
  <c r="AX10" i="3"/>
  <c r="AX19" i="3"/>
  <c r="AX27" i="3"/>
  <c r="AQ4" i="4"/>
  <c r="AO18" i="18"/>
  <c r="AQ30" i="8"/>
  <c r="AX94" i="3"/>
  <c r="AX110" i="3"/>
  <c r="AX54" i="3"/>
  <c r="AX37" i="3"/>
  <c r="AX42" i="3"/>
  <c r="AX50" i="3"/>
  <c r="AX11" i="3"/>
  <c r="AX58" i="3"/>
  <c r="AX35" i="3"/>
  <c r="AX112" i="3"/>
  <c r="AX56" i="3"/>
  <c r="AX48" i="3"/>
  <c r="AX40" i="3"/>
  <c r="AX105" i="3"/>
  <c r="AX51" i="3"/>
  <c r="AX52" i="3"/>
  <c r="AX82" i="3"/>
  <c r="AM29" i="18"/>
  <c r="AO20" i="18"/>
  <c r="AY6" i="3"/>
  <c r="AQ6" i="4"/>
  <c r="AM64" i="18"/>
  <c r="AO64" i="8"/>
  <c r="AO78" i="8"/>
  <c r="AM90" i="18"/>
  <c r="AM47" i="18"/>
  <c r="AM63" i="18" s="1"/>
  <c r="AW115" i="3"/>
  <c r="AX262" i="3" l="1"/>
  <c r="AL24" i="19"/>
  <c r="AK33" i="19"/>
  <c r="AK29" i="19"/>
  <c r="AK25" i="19"/>
  <c r="AK30" i="19"/>
  <c r="AK34" i="19"/>
  <c r="AK26" i="19"/>
  <c r="AK28" i="19"/>
  <c r="AK27" i="19"/>
  <c r="AK31" i="19"/>
  <c r="AK35" i="19"/>
  <c r="AK32" i="19"/>
  <c r="AJ36" i="19"/>
  <c r="AM69" i="18"/>
  <c r="AM70" i="18"/>
  <c r="AM71" i="18"/>
  <c r="AM73" i="18"/>
  <c r="AM67" i="18"/>
  <c r="AM68" i="18"/>
  <c r="AM66" i="18"/>
  <c r="AM72" i="18"/>
  <c r="AQ39" i="19"/>
  <c r="AP40" i="19"/>
  <c r="AP48" i="19"/>
  <c r="BD226" i="3" s="1"/>
  <c r="AP41" i="19"/>
  <c r="BD219" i="3" s="1"/>
  <c r="AP49" i="19"/>
  <c r="BD227" i="3" s="1"/>
  <c r="AP42" i="19"/>
  <c r="BD220" i="3" s="1"/>
  <c r="AP50" i="19"/>
  <c r="BD228" i="3" s="1"/>
  <c r="AP44" i="19"/>
  <c r="BD222" i="3" s="1"/>
  <c r="AP45" i="19"/>
  <c r="BD223" i="3" s="1"/>
  <c r="AP46" i="19"/>
  <c r="BD224" i="3" s="1"/>
  <c r="AP43" i="19"/>
  <c r="BD221" i="3" s="1"/>
  <c r="AP47" i="19"/>
  <c r="BD225" i="3" s="1"/>
  <c r="BC218" i="3"/>
  <c r="BC229" i="3" s="1"/>
  <c r="AO51" i="19"/>
  <c r="AX243" i="3"/>
  <c r="AU254" i="3"/>
  <c r="AU255" i="3"/>
  <c r="AU256" i="3"/>
  <c r="AX232" i="3"/>
  <c r="AX231" i="3"/>
  <c r="AX233" i="3"/>
  <c r="AX238" i="3"/>
  <c r="AX237" i="3"/>
  <c r="AX236" i="3"/>
  <c r="AX235" i="3"/>
  <c r="AX234" i="3"/>
  <c r="AX241" i="3"/>
  <c r="AX240" i="3"/>
  <c r="AX239" i="3"/>
  <c r="AX249" i="3"/>
  <c r="AX250" i="3"/>
  <c r="AX248" i="3"/>
  <c r="AX252" i="3"/>
  <c r="AX253" i="3"/>
  <c r="AX251" i="3"/>
  <c r="AV244" i="3"/>
  <c r="AV245" i="3" s="1"/>
  <c r="AW242" i="3"/>
  <c r="AX7" i="3"/>
  <c r="AQ86" i="8"/>
  <c r="AQ99" i="8"/>
  <c r="AQ113" i="8"/>
  <c r="AQ50" i="8"/>
  <c r="AQ127" i="8"/>
  <c r="AQ37" i="8"/>
  <c r="AO19" i="18"/>
  <c r="AQ5" i="4"/>
  <c r="AQ29" i="8"/>
  <c r="AZ6" i="3"/>
  <c r="AP20" i="18"/>
  <c r="AR6" i="4"/>
  <c r="AO46" i="18"/>
  <c r="AO62" i="18" s="1"/>
  <c r="AO89" i="18"/>
  <c r="AO48" i="18"/>
  <c r="AO91" i="18"/>
  <c r="AO24" i="18"/>
  <c r="AO23" i="18"/>
  <c r="AO25" i="18"/>
  <c r="AO28" i="18"/>
  <c r="AO21" i="18"/>
  <c r="AO22" i="18"/>
  <c r="AO27" i="18"/>
  <c r="AO26" i="18"/>
  <c r="AN64" i="18"/>
  <c r="AX115" i="3"/>
  <c r="AN29" i="18"/>
  <c r="AN90" i="18"/>
  <c r="AN47" i="18"/>
  <c r="AN63" i="18" s="1"/>
  <c r="AX142" i="3"/>
  <c r="AY294" i="3"/>
  <c r="AY5" i="3"/>
  <c r="AZ4" i="3"/>
  <c r="AY146" i="3"/>
  <c r="AY154" i="3"/>
  <c r="AY162" i="3"/>
  <c r="AY117" i="3"/>
  <c r="AY125" i="3"/>
  <c r="AY133" i="3"/>
  <c r="AY104" i="3"/>
  <c r="AY71" i="3"/>
  <c r="AY79" i="3"/>
  <c r="AY41" i="3"/>
  <c r="AY16" i="3"/>
  <c r="AY24" i="3"/>
  <c r="AY32" i="3"/>
  <c r="AY147" i="3"/>
  <c r="AY155" i="3"/>
  <c r="AY163" i="3"/>
  <c r="AY118" i="3"/>
  <c r="AY126" i="3"/>
  <c r="AY134" i="3"/>
  <c r="AY93" i="3"/>
  <c r="AY106" i="3"/>
  <c r="AY72" i="3"/>
  <c r="AY80" i="3"/>
  <c r="AY8" i="3"/>
  <c r="AY17" i="3"/>
  <c r="AY25" i="3"/>
  <c r="AY148" i="3"/>
  <c r="AY156" i="3"/>
  <c r="AY164" i="3"/>
  <c r="AY119" i="3"/>
  <c r="AY127" i="3"/>
  <c r="AY135" i="3"/>
  <c r="AY95" i="3"/>
  <c r="AY107" i="3"/>
  <c r="AY73" i="3"/>
  <c r="AY81" i="3"/>
  <c r="AY9" i="3"/>
  <c r="AR22" i="8" s="1"/>
  <c r="AY18" i="3"/>
  <c r="AY26" i="3"/>
  <c r="AY149" i="3"/>
  <c r="AY157" i="3"/>
  <c r="AY165" i="3"/>
  <c r="AY120" i="3"/>
  <c r="AY128" i="3"/>
  <c r="AY136" i="3"/>
  <c r="AY99" i="3"/>
  <c r="AY108" i="3"/>
  <c r="AY74" i="3"/>
  <c r="AY83" i="3"/>
  <c r="AY10" i="3"/>
  <c r="AY19" i="3"/>
  <c r="AY27" i="3"/>
  <c r="AY150" i="3"/>
  <c r="AY158" i="3"/>
  <c r="AY166" i="3"/>
  <c r="AY121" i="3"/>
  <c r="AY129" i="3"/>
  <c r="AY137" i="3"/>
  <c r="AY100" i="3"/>
  <c r="AY109" i="3"/>
  <c r="AY143" i="3"/>
  <c r="AY151" i="3"/>
  <c r="AY159" i="3"/>
  <c r="AY167" i="3"/>
  <c r="AY122" i="3"/>
  <c r="AY144" i="3"/>
  <c r="AY152" i="3"/>
  <c r="AY160" i="3"/>
  <c r="AY123" i="3"/>
  <c r="AY131" i="3"/>
  <c r="AY139" i="3"/>
  <c r="AY102" i="3"/>
  <c r="AY113" i="3"/>
  <c r="AY69" i="3"/>
  <c r="AY145" i="3"/>
  <c r="AY153" i="3"/>
  <c r="AY161" i="3"/>
  <c r="AY116" i="3"/>
  <c r="AY124" i="3"/>
  <c r="AY132" i="3"/>
  <c r="AY68" i="3"/>
  <c r="AY38" i="3"/>
  <c r="AY14" i="3"/>
  <c r="AY30" i="3"/>
  <c r="AY138" i="3"/>
  <c r="AY39" i="3"/>
  <c r="AY15" i="3"/>
  <c r="AY31" i="3"/>
  <c r="AY140" i="3"/>
  <c r="AY49" i="3"/>
  <c r="AY20" i="3"/>
  <c r="AY101" i="3"/>
  <c r="AY76" i="3"/>
  <c r="AY53" i="3"/>
  <c r="AY21" i="3"/>
  <c r="AY103" i="3"/>
  <c r="AY77" i="3"/>
  <c r="AY55" i="3"/>
  <c r="AY22" i="3"/>
  <c r="AY111" i="3"/>
  <c r="AY78" i="3"/>
  <c r="AY57" i="3"/>
  <c r="AY23" i="3"/>
  <c r="AY84" i="3"/>
  <c r="AY12" i="3"/>
  <c r="AY28" i="3"/>
  <c r="AY130" i="3"/>
  <c r="AY36" i="3"/>
  <c r="AY13" i="3"/>
  <c r="AY29" i="3"/>
  <c r="AR4" i="4"/>
  <c r="AP18" i="18"/>
  <c r="AR30" i="8"/>
  <c r="AY51" i="3"/>
  <c r="AY42" i="3"/>
  <c r="AY11" i="3"/>
  <c r="AY40" i="3"/>
  <c r="AY112" i="3"/>
  <c r="AY48" i="3"/>
  <c r="AY50" i="3"/>
  <c r="AY105" i="3"/>
  <c r="AY58" i="3"/>
  <c r="AY35" i="3"/>
  <c r="AY54" i="3"/>
  <c r="AY37" i="3"/>
  <c r="AY94" i="3"/>
  <c r="AY56" i="3"/>
  <c r="AY110" i="3"/>
  <c r="AY52" i="3"/>
  <c r="AY82" i="3"/>
  <c r="AP64" i="8"/>
  <c r="AP78" i="8"/>
  <c r="AK36" i="19" l="1"/>
  <c r="AL35" i="19"/>
  <c r="AL26" i="19"/>
  <c r="AL30" i="19"/>
  <c r="AL27" i="19"/>
  <c r="AL32" i="19"/>
  <c r="AL28" i="19"/>
  <c r="AM24" i="19"/>
  <c r="AL29" i="19"/>
  <c r="AL25" i="19"/>
  <c r="AL31" i="19"/>
  <c r="AL33" i="19"/>
  <c r="AL34" i="19"/>
  <c r="AY262" i="3"/>
  <c r="AN70" i="18"/>
  <c r="AN73" i="18"/>
  <c r="AN69" i="18"/>
  <c r="AN71" i="18"/>
  <c r="AN67" i="18"/>
  <c r="AN68" i="18"/>
  <c r="AN66" i="18"/>
  <c r="AN72" i="18"/>
  <c r="BD218" i="3"/>
  <c r="BD229" i="3" s="1"/>
  <c r="AP51" i="19"/>
  <c r="AR39" i="19"/>
  <c r="AQ43" i="19"/>
  <c r="BE221" i="3" s="1"/>
  <c r="AQ44" i="19"/>
  <c r="BE222" i="3" s="1"/>
  <c r="AQ45" i="19"/>
  <c r="BE223" i="3" s="1"/>
  <c r="AQ47" i="19"/>
  <c r="BE225" i="3" s="1"/>
  <c r="AQ40" i="19"/>
  <c r="AQ48" i="19"/>
  <c r="BE226" i="3" s="1"/>
  <c r="AQ41" i="19"/>
  <c r="BE219" i="3" s="1"/>
  <c r="AQ49" i="19"/>
  <c r="BE227" i="3" s="1"/>
  <c r="AQ50" i="19"/>
  <c r="BE228" i="3" s="1"/>
  <c r="AQ42" i="19"/>
  <c r="BE220" i="3" s="1"/>
  <c r="AQ46" i="19"/>
  <c r="BE224" i="3" s="1"/>
  <c r="AY243" i="3"/>
  <c r="AY233" i="3"/>
  <c r="AY232" i="3"/>
  <c r="AY231" i="3"/>
  <c r="AY239" i="3"/>
  <c r="AY238" i="3"/>
  <c r="AY237" i="3"/>
  <c r="AY236" i="3"/>
  <c r="AY235" i="3"/>
  <c r="AY234" i="3"/>
  <c r="AY241" i="3"/>
  <c r="AY240" i="3"/>
  <c r="AY250" i="3"/>
  <c r="AY251" i="3"/>
  <c r="AY248" i="3"/>
  <c r="AY249" i="3"/>
  <c r="AY253" i="3"/>
  <c r="AY252" i="3"/>
  <c r="AW244" i="3"/>
  <c r="AW245" i="3" s="1"/>
  <c r="AV254" i="3"/>
  <c r="AV255" i="3"/>
  <c r="AV256" i="3"/>
  <c r="AX242" i="3"/>
  <c r="AQ78" i="8"/>
  <c r="AQ64" i="8"/>
  <c r="AR29" i="8"/>
  <c r="AP48" i="18"/>
  <c r="AP91" i="18"/>
  <c r="AP23" i="18"/>
  <c r="AP28" i="18"/>
  <c r="AP25" i="18"/>
  <c r="AP21" i="18"/>
  <c r="AP27" i="18"/>
  <c r="AP24" i="18"/>
  <c r="AP22" i="18"/>
  <c r="AP26" i="18"/>
  <c r="AP46" i="18"/>
  <c r="AP62" i="18" s="1"/>
  <c r="AP89" i="18"/>
  <c r="AZ294" i="3"/>
  <c r="AZ5" i="3"/>
  <c r="BA4" i="3"/>
  <c r="AZ52" i="3"/>
  <c r="AZ150" i="3"/>
  <c r="AZ158" i="3"/>
  <c r="AZ143" i="3"/>
  <c r="AZ151" i="3"/>
  <c r="AZ159" i="3"/>
  <c r="AZ144" i="3"/>
  <c r="AZ152" i="3"/>
  <c r="AZ160" i="3"/>
  <c r="AZ145" i="3"/>
  <c r="AZ153" i="3"/>
  <c r="AZ161" i="3"/>
  <c r="AZ156" i="3"/>
  <c r="AZ123" i="3"/>
  <c r="AZ131" i="3"/>
  <c r="AZ139" i="3"/>
  <c r="AZ102" i="3"/>
  <c r="AZ113" i="3"/>
  <c r="AZ69" i="3"/>
  <c r="AZ77" i="3"/>
  <c r="AZ36" i="3"/>
  <c r="AZ16" i="3"/>
  <c r="AZ24" i="3"/>
  <c r="AZ32" i="3"/>
  <c r="AZ157" i="3"/>
  <c r="AZ116" i="3"/>
  <c r="AZ124" i="3"/>
  <c r="AZ132" i="3"/>
  <c r="AZ140" i="3"/>
  <c r="AZ103" i="3"/>
  <c r="AZ78" i="3"/>
  <c r="AZ37" i="3"/>
  <c r="AZ8" i="3"/>
  <c r="AZ17" i="3"/>
  <c r="AZ25" i="3"/>
  <c r="AZ146" i="3"/>
  <c r="AZ162" i="3"/>
  <c r="AZ117" i="3"/>
  <c r="AZ125" i="3"/>
  <c r="AZ133" i="3"/>
  <c r="AZ104" i="3"/>
  <c r="AZ71" i="3"/>
  <c r="AZ79" i="3"/>
  <c r="AZ38" i="3"/>
  <c r="AZ49" i="3"/>
  <c r="AZ9" i="3"/>
  <c r="AS22" i="8" s="1"/>
  <c r="AZ18" i="3"/>
  <c r="AZ26" i="3"/>
  <c r="AZ147" i="3"/>
  <c r="AZ163" i="3"/>
  <c r="AZ118" i="3"/>
  <c r="AZ126" i="3"/>
  <c r="AZ134" i="3"/>
  <c r="AZ93" i="3"/>
  <c r="AZ106" i="3"/>
  <c r="AZ72" i="3"/>
  <c r="AZ80" i="3"/>
  <c r="AZ39" i="3"/>
  <c r="AZ51" i="3"/>
  <c r="AZ10" i="3"/>
  <c r="AZ19" i="3"/>
  <c r="AZ27" i="3"/>
  <c r="AZ148" i="3"/>
  <c r="AZ164" i="3"/>
  <c r="AZ119" i="3"/>
  <c r="AZ127" i="3"/>
  <c r="AZ135" i="3"/>
  <c r="AZ95" i="3"/>
  <c r="AZ107" i="3"/>
  <c r="AZ73" i="3"/>
  <c r="AZ81" i="3"/>
  <c r="AZ41" i="3"/>
  <c r="AZ53" i="3"/>
  <c r="AZ12" i="3"/>
  <c r="AZ20" i="3"/>
  <c r="AZ28" i="3"/>
  <c r="AZ149" i="3"/>
  <c r="AZ165" i="3"/>
  <c r="AZ120" i="3"/>
  <c r="AZ128" i="3"/>
  <c r="AZ136" i="3"/>
  <c r="AZ99" i="3"/>
  <c r="AZ108" i="3"/>
  <c r="AZ74" i="3"/>
  <c r="AZ83" i="3"/>
  <c r="AZ54" i="3"/>
  <c r="AZ13" i="3"/>
  <c r="AZ21" i="3"/>
  <c r="AZ29" i="3"/>
  <c r="AZ154" i="3"/>
  <c r="AZ166" i="3"/>
  <c r="AZ121" i="3"/>
  <c r="AZ129" i="3"/>
  <c r="AZ137" i="3"/>
  <c r="AZ100" i="3"/>
  <c r="AZ109" i="3"/>
  <c r="AZ84" i="3"/>
  <c r="AZ55" i="3"/>
  <c r="AZ14" i="3"/>
  <c r="AZ22" i="3"/>
  <c r="AZ30" i="3"/>
  <c r="AZ155" i="3"/>
  <c r="AZ167" i="3"/>
  <c r="AZ122" i="3"/>
  <c r="AZ130" i="3"/>
  <c r="AZ138" i="3"/>
  <c r="AZ101" i="3"/>
  <c r="AZ111" i="3"/>
  <c r="AZ68" i="3"/>
  <c r="AZ76" i="3"/>
  <c r="AZ35" i="3"/>
  <c r="AZ57" i="3"/>
  <c r="AZ15" i="3"/>
  <c r="AZ23" i="3"/>
  <c r="AZ31" i="3"/>
  <c r="AS4" i="4"/>
  <c r="AQ18" i="18"/>
  <c r="AS30" i="8"/>
  <c r="AZ11" i="3"/>
  <c r="AZ50" i="3"/>
  <c r="AZ56" i="3"/>
  <c r="AZ58" i="3"/>
  <c r="AZ48" i="3"/>
  <c r="AZ40" i="3"/>
  <c r="AZ105" i="3"/>
  <c r="AZ112" i="3"/>
  <c r="AZ94" i="3"/>
  <c r="AZ110" i="3"/>
  <c r="AZ42" i="3"/>
  <c r="AZ82" i="3"/>
  <c r="AO29" i="18"/>
  <c r="BA6" i="3"/>
  <c r="AQ20" i="18"/>
  <c r="AS6" i="4"/>
  <c r="AP19" i="18"/>
  <c r="AR5" i="4"/>
  <c r="AO64" i="18"/>
  <c r="AR37" i="8"/>
  <c r="AR86" i="8"/>
  <c r="AR99" i="8"/>
  <c r="AR113" i="8"/>
  <c r="AR50" i="8"/>
  <c r="AR127" i="8"/>
  <c r="AY115" i="3"/>
  <c r="AY7" i="3"/>
  <c r="AY142" i="3"/>
  <c r="AO47" i="18"/>
  <c r="AO63" i="18" s="1"/>
  <c r="AO90" i="18"/>
  <c r="AM32" i="19" l="1"/>
  <c r="AM25" i="19"/>
  <c r="AM26" i="19"/>
  <c r="AM33" i="19"/>
  <c r="AM29" i="19"/>
  <c r="AM27" i="19"/>
  <c r="AM30" i="19"/>
  <c r="AM35" i="19"/>
  <c r="AM34" i="19"/>
  <c r="AM28" i="19"/>
  <c r="AN24" i="19"/>
  <c r="AM31" i="19"/>
  <c r="AZ262" i="3"/>
  <c r="AL36" i="19"/>
  <c r="AS39" i="19"/>
  <c r="AR46" i="19"/>
  <c r="BF224" i="3" s="1"/>
  <c r="AR47" i="19"/>
  <c r="BF225" i="3" s="1"/>
  <c r="AR40" i="19"/>
  <c r="AR48" i="19"/>
  <c r="BF226" i="3" s="1"/>
  <c r="AR42" i="19"/>
  <c r="BF220" i="3" s="1"/>
  <c r="AR50" i="19"/>
  <c r="BF228" i="3" s="1"/>
  <c r="AR43" i="19"/>
  <c r="BF221" i="3" s="1"/>
  <c r="AR44" i="19"/>
  <c r="BF222" i="3" s="1"/>
  <c r="AR41" i="19"/>
  <c r="BF219" i="3" s="1"/>
  <c r="AR45" i="19"/>
  <c r="BF223" i="3" s="1"/>
  <c r="AR49" i="19"/>
  <c r="BF227" i="3" s="1"/>
  <c r="AO70" i="18"/>
  <c r="AO72" i="18"/>
  <c r="AO69" i="18"/>
  <c r="AO71" i="18"/>
  <c r="AO73" i="18"/>
  <c r="AO67" i="18"/>
  <c r="AO68" i="18"/>
  <c r="AO66" i="18"/>
  <c r="BE218" i="3"/>
  <c r="BE229" i="3" s="1"/>
  <c r="AQ51" i="19"/>
  <c r="AZ243" i="3"/>
  <c r="AX244" i="3"/>
  <c r="AX245" i="3" s="1"/>
  <c r="AZ233" i="3"/>
  <c r="AZ232" i="3"/>
  <c r="AZ231" i="3"/>
  <c r="AZ234" i="3"/>
  <c r="AZ239" i="3"/>
  <c r="AZ238" i="3"/>
  <c r="AZ237" i="3"/>
  <c r="AZ236" i="3"/>
  <c r="AZ235" i="3"/>
  <c r="AZ241" i="3"/>
  <c r="AZ240" i="3"/>
  <c r="AZ250" i="3"/>
  <c r="AZ248" i="3"/>
  <c r="AZ252" i="3"/>
  <c r="AZ249" i="3"/>
  <c r="AZ253" i="3"/>
  <c r="AZ251" i="3"/>
  <c r="AW254" i="3"/>
  <c r="AW255" i="3"/>
  <c r="AW256" i="3"/>
  <c r="AY242" i="3"/>
  <c r="AS50" i="8"/>
  <c r="AS37" i="8"/>
  <c r="AS86" i="8"/>
  <c r="AS99" i="8"/>
  <c r="AS113" i="8"/>
  <c r="AS127" i="8"/>
  <c r="BB6" i="3"/>
  <c r="AR20" i="18"/>
  <c r="AT6" i="4"/>
  <c r="AR64" i="8"/>
  <c r="AR78" i="8"/>
  <c r="AS29" i="8"/>
  <c r="AZ115" i="3"/>
  <c r="AZ142" i="3"/>
  <c r="AQ48" i="18"/>
  <c r="AQ91" i="18"/>
  <c r="AQ28" i="18"/>
  <c r="AQ21" i="18"/>
  <c r="AQ27" i="18"/>
  <c r="AQ24" i="18"/>
  <c r="AQ22" i="18"/>
  <c r="AQ25" i="18"/>
  <c r="AQ23" i="18"/>
  <c r="AQ26" i="18"/>
  <c r="AQ89" i="18"/>
  <c r="AQ46" i="18"/>
  <c r="AQ62" i="18" s="1"/>
  <c r="AP29" i="18"/>
  <c r="BB4" i="3"/>
  <c r="BA294" i="3"/>
  <c r="BA5" i="3"/>
  <c r="BA150" i="3"/>
  <c r="BA158" i="3"/>
  <c r="BA166" i="3"/>
  <c r="BA121" i="3"/>
  <c r="BA129" i="3"/>
  <c r="BA137" i="3"/>
  <c r="BA101" i="3"/>
  <c r="BA111" i="3"/>
  <c r="BA68" i="3"/>
  <c r="BA76" i="3"/>
  <c r="BA36" i="3"/>
  <c r="BA53" i="3"/>
  <c r="BA13" i="3"/>
  <c r="BA21" i="3"/>
  <c r="BA29" i="3"/>
  <c r="BA143" i="3"/>
  <c r="BA151" i="3"/>
  <c r="BA159" i="3"/>
  <c r="BA167" i="3"/>
  <c r="BA122" i="3"/>
  <c r="BA130" i="3"/>
  <c r="BA138" i="3"/>
  <c r="BA102" i="3"/>
  <c r="BA113" i="3"/>
  <c r="BA69" i="3"/>
  <c r="BA77" i="3"/>
  <c r="BA38" i="3"/>
  <c r="BA55" i="3"/>
  <c r="BA14" i="3"/>
  <c r="BA22" i="3"/>
  <c r="BA30" i="3"/>
  <c r="BA144" i="3"/>
  <c r="BA152" i="3"/>
  <c r="BA160" i="3"/>
  <c r="BA123" i="3"/>
  <c r="BA131" i="3"/>
  <c r="BA139" i="3"/>
  <c r="BA103" i="3"/>
  <c r="BA78" i="3"/>
  <c r="BA39" i="3"/>
  <c r="BA57" i="3"/>
  <c r="BA15" i="3"/>
  <c r="BA23" i="3"/>
  <c r="BA31" i="3"/>
  <c r="BA145" i="3"/>
  <c r="BA153" i="3"/>
  <c r="BA161" i="3"/>
  <c r="BA116" i="3"/>
  <c r="BA124" i="3"/>
  <c r="BA132" i="3"/>
  <c r="BA140" i="3"/>
  <c r="BA104" i="3"/>
  <c r="BA71" i="3"/>
  <c r="BA79" i="3"/>
  <c r="BA41" i="3"/>
  <c r="BA16" i="3"/>
  <c r="BA24" i="3"/>
  <c r="BA32" i="3"/>
  <c r="BA146" i="3"/>
  <c r="BA154" i="3"/>
  <c r="BA162" i="3"/>
  <c r="BA117" i="3"/>
  <c r="BA125" i="3"/>
  <c r="BA133" i="3"/>
  <c r="BA106" i="3"/>
  <c r="BA72" i="3"/>
  <c r="BA80" i="3"/>
  <c r="BA8" i="3"/>
  <c r="BA17" i="3"/>
  <c r="BA25" i="3"/>
  <c r="BA147" i="3"/>
  <c r="BA155" i="3"/>
  <c r="BA163" i="3"/>
  <c r="BA118" i="3"/>
  <c r="BA126" i="3"/>
  <c r="BA134" i="3"/>
  <c r="BA93" i="3"/>
  <c r="BA107" i="3"/>
  <c r="BA73" i="3"/>
  <c r="BA81" i="3"/>
  <c r="BA9" i="3"/>
  <c r="AT22" i="8" s="1"/>
  <c r="BA18" i="3"/>
  <c r="BA26" i="3"/>
  <c r="BA148" i="3"/>
  <c r="BA156" i="3"/>
  <c r="BA164" i="3"/>
  <c r="BA119" i="3"/>
  <c r="BA127" i="3"/>
  <c r="BA135" i="3"/>
  <c r="BA95" i="3"/>
  <c r="BA109" i="3"/>
  <c r="BA74" i="3"/>
  <c r="BA83" i="3"/>
  <c r="BA10" i="3"/>
  <c r="BA19" i="3"/>
  <c r="BA27" i="3"/>
  <c r="BA149" i="3"/>
  <c r="BA157" i="3"/>
  <c r="BA165" i="3"/>
  <c r="BA120" i="3"/>
  <c r="BA128" i="3"/>
  <c r="BA136" i="3"/>
  <c r="BA99" i="3"/>
  <c r="BA110" i="3"/>
  <c r="BA84" i="3"/>
  <c r="BA49" i="3"/>
  <c r="BA12" i="3"/>
  <c r="BA20" i="3"/>
  <c r="BA28" i="3"/>
  <c r="AT4" i="4"/>
  <c r="AR18" i="18"/>
  <c r="AT30" i="8"/>
  <c r="BA100" i="3"/>
  <c r="BA94" i="3"/>
  <c r="BA51" i="3"/>
  <c r="BA52" i="3"/>
  <c r="BA42" i="3"/>
  <c r="BA11" i="3"/>
  <c r="BA40" i="3"/>
  <c r="BA58" i="3"/>
  <c r="BA112" i="3"/>
  <c r="BA56" i="3"/>
  <c r="BA48" i="3"/>
  <c r="BA50" i="3"/>
  <c r="BA35" i="3"/>
  <c r="BA54" i="3"/>
  <c r="BA37" i="3"/>
  <c r="BA108" i="3"/>
  <c r="BA105" i="3"/>
  <c r="BA82" i="3"/>
  <c r="AP64" i="18"/>
  <c r="AP47" i="18"/>
  <c r="AP63" i="18" s="1"/>
  <c r="AP90" i="18"/>
  <c r="AQ19" i="18"/>
  <c r="AS5" i="4"/>
  <c r="AZ7" i="3"/>
  <c r="H103" i="3" l="1"/>
  <c r="H104" i="3"/>
  <c r="H105" i="3"/>
  <c r="H107" i="3"/>
  <c r="H106" i="3"/>
  <c r="H99" i="3"/>
  <c r="H102" i="3"/>
  <c r="H101" i="3"/>
  <c r="H100" i="3"/>
  <c r="H92" i="3"/>
  <c r="H94" i="3"/>
  <c r="H93" i="3"/>
  <c r="BA262" i="3"/>
  <c r="AN31" i="19"/>
  <c r="AN27" i="19"/>
  <c r="AN29" i="19"/>
  <c r="AN33" i="19"/>
  <c r="AO24" i="19"/>
  <c r="AN32" i="19"/>
  <c r="AN34" i="19"/>
  <c r="AN35" i="19"/>
  <c r="AN28" i="19"/>
  <c r="AN25" i="19"/>
  <c r="AN30" i="19"/>
  <c r="AN26" i="19"/>
  <c r="AM36" i="19"/>
  <c r="AP70" i="18"/>
  <c r="AP73" i="18"/>
  <c r="AP69" i="18"/>
  <c r="AP67" i="18"/>
  <c r="AP68" i="18"/>
  <c r="AP71" i="18"/>
  <c r="AP72" i="18"/>
  <c r="AP66" i="18"/>
  <c r="BF218" i="3"/>
  <c r="BF229" i="3" s="1"/>
  <c r="AR51" i="19"/>
  <c r="AT39" i="19"/>
  <c r="AS41" i="19"/>
  <c r="BG219" i="3" s="1"/>
  <c r="AS49" i="19"/>
  <c r="BG227" i="3" s="1"/>
  <c r="AS42" i="19"/>
  <c r="BG220" i="3" s="1"/>
  <c r="AS50" i="19"/>
  <c r="BG228" i="3" s="1"/>
  <c r="AS43" i="19"/>
  <c r="BG221" i="3" s="1"/>
  <c r="AS45" i="19"/>
  <c r="BG223" i="3" s="1"/>
  <c r="AS46" i="19"/>
  <c r="BG224" i="3" s="1"/>
  <c r="AS47" i="19"/>
  <c r="BG225" i="3" s="1"/>
  <c r="AS40" i="19"/>
  <c r="AS44" i="19"/>
  <c r="BG222" i="3" s="1"/>
  <c r="AS48" i="19"/>
  <c r="BG226" i="3" s="1"/>
  <c r="BA243" i="3"/>
  <c r="AX254" i="3"/>
  <c r="AX255" i="3"/>
  <c r="AX256" i="3"/>
  <c r="BA233" i="3"/>
  <c r="BA232" i="3"/>
  <c r="BA231" i="3"/>
  <c r="BA235" i="3"/>
  <c r="BA234" i="3"/>
  <c r="BA239" i="3"/>
  <c r="BA238" i="3"/>
  <c r="BA237" i="3"/>
  <c r="BA236" i="3"/>
  <c r="BA241" i="3"/>
  <c r="BA240" i="3"/>
  <c r="BA252" i="3"/>
  <c r="BA251" i="3"/>
  <c r="BA250" i="3"/>
  <c r="BA249" i="3"/>
  <c r="BA248" i="3"/>
  <c r="BA253" i="3"/>
  <c r="AY244" i="3"/>
  <c r="AY245" i="3" s="1"/>
  <c r="AZ242" i="3"/>
  <c r="BA7" i="3"/>
  <c r="AQ64" i="18"/>
  <c r="AR89" i="18"/>
  <c r="AR46" i="18"/>
  <c r="AR62" i="18" s="1"/>
  <c r="BA115" i="3"/>
  <c r="AT29" i="8"/>
  <c r="AR48" i="18"/>
  <c r="AR91" i="18"/>
  <c r="AR28" i="18"/>
  <c r="AR23" i="18"/>
  <c r="AR25" i="18"/>
  <c r="AR27" i="18"/>
  <c r="AR24" i="18"/>
  <c r="AR22" i="18"/>
  <c r="AR26" i="18"/>
  <c r="AR21" i="18"/>
  <c r="BA142" i="3"/>
  <c r="AR19" i="18"/>
  <c r="AT5" i="4"/>
  <c r="AQ29" i="18"/>
  <c r="BC6" i="3"/>
  <c r="AS20" i="18"/>
  <c r="AU6" i="4"/>
  <c r="AS64" i="8"/>
  <c r="AS78" i="8"/>
  <c r="AQ90" i="18"/>
  <c r="AQ47" i="18"/>
  <c r="AQ63" i="18" s="1"/>
  <c r="BB294" i="3"/>
  <c r="BB5" i="3"/>
  <c r="BC4" i="3"/>
  <c r="BB147" i="3"/>
  <c r="BB155" i="3"/>
  <c r="BB163" i="3"/>
  <c r="BB118" i="3"/>
  <c r="BB126" i="3"/>
  <c r="BB134" i="3"/>
  <c r="BB93" i="3"/>
  <c r="BB107" i="3"/>
  <c r="BB73" i="3"/>
  <c r="BB81" i="3"/>
  <c r="BB41" i="3"/>
  <c r="BB53" i="3"/>
  <c r="BB11" i="3"/>
  <c r="BB19" i="3"/>
  <c r="BB27" i="3"/>
  <c r="BB148" i="3"/>
  <c r="BB156" i="3"/>
  <c r="BB164" i="3"/>
  <c r="BB119" i="3"/>
  <c r="BB127" i="3"/>
  <c r="BB135" i="3"/>
  <c r="BB95" i="3"/>
  <c r="BB109" i="3"/>
  <c r="BB74" i="3"/>
  <c r="BB83" i="3"/>
  <c r="BB54" i="3"/>
  <c r="BB12" i="3"/>
  <c r="BB20" i="3"/>
  <c r="BB28" i="3"/>
  <c r="BB149" i="3"/>
  <c r="BB157" i="3"/>
  <c r="BB165" i="3"/>
  <c r="BB120" i="3"/>
  <c r="BB128" i="3"/>
  <c r="BB136" i="3"/>
  <c r="BB99" i="3"/>
  <c r="BB110" i="3"/>
  <c r="BB84" i="3"/>
  <c r="BB55" i="3"/>
  <c r="BB13" i="3"/>
  <c r="BB21" i="3"/>
  <c r="BB29" i="3"/>
  <c r="BB150" i="3"/>
  <c r="BB158" i="3"/>
  <c r="BB166" i="3"/>
  <c r="BB121" i="3"/>
  <c r="BB129" i="3"/>
  <c r="BB137" i="3"/>
  <c r="BB101" i="3"/>
  <c r="BB111" i="3"/>
  <c r="BB68" i="3"/>
  <c r="BB76" i="3"/>
  <c r="BB35" i="3"/>
  <c r="BB57" i="3"/>
  <c r="BB14" i="3"/>
  <c r="BB22" i="3"/>
  <c r="BB30" i="3"/>
  <c r="BB143" i="3"/>
  <c r="BB151" i="3"/>
  <c r="BB159" i="3"/>
  <c r="BB167" i="3"/>
  <c r="BB122" i="3"/>
  <c r="BB130" i="3"/>
  <c r="BB138" i="3"/>
  <c r="BB102" i="3"/>
  <c r="BB113" i="3"/>
  <c r="BB69" i="3"/>
  <c r="BB77" i="3"/>
  <c r="BB36" i="3"/>
  <c r="BB15" i="3"/>
  <c r="BB23" i="3"/>
  <c r="BB31" i="3"/>
  <c r="BB144" i="3"/>
  <c r="BB152" i="3"/>
  <c r="BB160" i="3"/>
  <c r="BB123" i="3"/>
  <c r="BB131" i="3"/>
  <c r="BB139" i="3"/>
  <c r="BB103" i="3"/>
  <c r="BB78" i="3"/>
  <c r="BB37" i="3"/>
  <c r="BB8" i="3"/>
  <c r="BB16" i="3"/>
  <c r="BB24" i="3"/>
  <c r="BB32" i="3"/>
  <c r="BB145" i="3"/>
  <c r="BB153" i="3"/>
  <c r="BB161" i="3"/>
  <c r="BB116" i="3"/>
  <c r="BB124" i="3"/>
  <c r="BB132" i="3"/>
  <c r="BB140" i="3"/>
  <c r="BB104" i="3"/>
  <c r="BB71" i="3"/>
  <c r="BB79" i="3"/>
  <c r="BB38" i="3"/>
  <c r="BB49" i="3"/>
  <c r="BB9" i="3"/>
  <c r="AU22" i="8" s="1"/>
  <c r="BB17" i="3"/>
  <c r="BB25" i="3"/>
  <c r="BB146" i="3"/>
  <c r="BB154" i="3"/>
  <c r="BB162" i="3"/>
  <c r="BB117" i="3"/>
  <c r="BB125" i="3"/>
  <c r="BB133" i="3"/>
  <c r="BB106" i="3"/>
  <c r="BB72" i="3"/>
  <c r="BB80" i="3"/>
  <c r="BB39" i="3"/>
  <c r="BB51" i="3"/>
  <c r="BB10" i="3"/>
  <c r="BB18" i="3"/>
  <c r="BB26" i="3"/>
  <c r="AU4" i="4"/>
  <c r="AS18" i="18"/>
  <c r="AU30" i="8"/>
  <c r="BB42" i="3"/>
  <c r="BB50" i="3"/>
  <c r="BB56" i="3"/>
  <c r="BB58" i="3"/>
  <c r="BB48" i="3"/>
  <c r="BB40" i="3"/>
  <c r="BB112" i="3"/>
  <c r="BB108" i="3"/>
  <c r="BB105" i="3"/>
  <c r="BB100" i="3"/>
  <c r="BB94" i="3"/>
  <c r="BB52" i="3"/>
  <c r="BB82" i="3"/>
  <c r="AT37" i="8"/>
  <c r="AT86" i="8"/>
  <c r="AT99" i="8"/>
  <c r="AT50" i="8"/>
  <c r="AT113" i="8"/>
  <c r="AT127" i="8"/>
  <c r="BB262" i="3" l="1"/>
  <c r="AO31" i="19"/>
  <c r="AO35" i="19"/>
  <c r="AO25" i="19"/>
  <c r="AO27" i="19"/>
  <c r="AO33" i="19"/>
  <c r="AO30" i="19"/>
  <c r="AO26" i="19"/>
  <c r="AO34" i="19"/>
  <c r="AO28" i="19"/>
  <c r="AO29" i="19"/>
  <c r="AP24" i="19"/>
  <c r="AO32" i="19"/>
  <c r="AN36" i="19"/>
  <c r="AQ70" i="18"/>
  <c r="AQ72" i="18"/>
  <c r="AQ71" i="18"/>
  <c r="AQ73" i="18"/>
  <c r="AQ69" i="18"/>
  <c r="AQ67" i="18"/>
  <c r="AQ68" i="18"/>
  <c r="AQ66" i="18"/>
  <c r="BG218" i="3"/>
  <c r="BG229" i="3" s="1"/>
  <c r="AS51" i="19"/>
  <c r="AU39" i="19"/>
  <c r="AT44" i="19"/>
  <c r="BH222" i="3" s="1"/>
  <c r="AT45" i="19"/>
  <c r="BH223" i="3" s="1"/>
  <c r="AT46" i="19"/>
  <c r="BH224" i="3" s="1"/>
  <c r="AT40" i="19"/>
  <c r="AT48" i="19"/>
  <c r="BH226" i="3" s="1"/>
  <c r="AT41" i="19"/>
  <c r="BH219" i="3" s="1"/>
  <c r="AT49" i="19"/>
  <c r="BH227" i="3" s="1"/>
  <c r="AT42" i="19"/>
  <c r="BH220" i="3" s="1"/>
  <c r="AT50" i="19"/>
  <c r="BH228" i="3" s="1"/>
  <c r="AT43" i="19"/>
  <c r="BH221" i="3" s="1"/>
  <c r="AT47" i="19"/>
  <c r="BH225" i="3" s="1"/>
  <c r="BB243" i="3"/>
  <c r="AY254" i="3"/>
  <c r="AY255" i="3"/>
  <c r="AY256" i="3"/>
  <c r="BB233" i="3"/>
  <c r="BB232" i="3"/>
  <c r="BB231" i="3"/>
  <c r="BB236" i="3"/>
  <c r="BB235" i="3"/>
  <c r="BB234" i="3"/>
  <c r="BB238" i="3"/>
  <c r="BB237" i="3"/>
  <c r="BB241" i="3"/>
  <c r="BB240" i="3"/>
  <c r="BB239" i="3"/>
  <c r="BB250" i="3"/>
  <c r="BB248" i="3"/>
  <c r="BB253" i="3"/>
  <c r="BB252" i="3"/>
  <c r="BB251" i="3"/>
  <c r="BB249" i="3"/>
  <c r="AZ244" i="3"/>
  <c r="AZ245" i="3" s="1"/>
  <c r="BA242" i="3"/>
  <c r="AS19" i="18"/>
  <c r="AU5" i="4"/>
  <c r="BB7" i="3"/>
  <c r="BB115" i="3"/>
  <c r="AU50" i="8"/>
  <c r="AU127" i="8"/>
  <c r="AU37" i="8"/>
  <c r="AU86" i="8"/>
  <c r="AU99" i="8"/>
  <c r="AU113" i="8"/>
  <c r="AU29" i="8"/>
  <c r="AS89" i="18"/>
  <c r="AS46" i="18"/>
  <c r="AS62" i="18" s="1"/>
  <c r="AS48" i="18"/>
  <c r="AS91" i="18"/>
  <c r="AS26" i="18"/>
  <c r="AS27" i="18"/>
  <c r="AS24" i="18"/>
  <c r="AS22" i="18"/>
  <c r="AS25" i="18"/>
  <c r="AS21" i="18"/>
  <c r="AS28" i="18"/>
  <c r="AS23" i="18"/>
  <c r="AR29" i="18"/>
  <c r="AR64" i="18"/>
  <c r="AT64" i="8"/>
  <c r="AT78" i="8"/>
  <c r="BB142" i="3"/>
  <c r="BD6" i="3"/>
  <c r="AT20" i="18"/>
  <c r="AV6" i="4"/>
  <c r="AR90" i="18"/>
  <c r="AR47" i="18"/>
  <c r="AR63" i="18" s="1"/>
  <c r="BD4" i="3"/>
  <c r="BC294" i="3"/>
  <c r="BC5" i="3"/>
  <c r="BC145" i="3"/>
  <c r="BC153" i="3"/>
  <c r="BC161" i="3"/>
  <c r="BC116" i="3"/>
  <c r="BC124" i="3"/>
  <c r="BC132" i="3"/>
  <c r="BC140" i="3"/>
  <c r="BC103" i="3"/>
  <c r="BC78" i="3"/>
  <c r="BC39" i="3"/>
  <c r="BC53" i="3"/>
  <c r="BC13" i="3"/>
  <c r="BC21" i="3"/>
  <c r="BC29" i="3"/>
  <c r="BC146" i="3"/>
  <c r="BC154" i="3"/>
  <c r="BC162" i="3"/>
  <c r="BC117" i="3"/>
  <c r="BC125" i="3"/>
  <c r="BC133" i="3"/>
  <c r="BC104" i="3"/>
  <c r="BC71" i="3"/>
  <c r="BC79" i="3"/>
  <c r="BC40" i="3"/>
  <c r="BC55" i="3"/>
  <c r="BC14" i="3"/>
  <c r="BC22" i="3"/>
  <c r="BC30" i="3"/>
  <c r="BC147" i="3"/>
  <c r="BC155" i="3"/>
  <c r="BC163" i="3"/>
  <c r="BC118" i="3"/>
  <c r="BC126" i="3"/>
  <c r="BC134" i="3"/>
  <c r="BC93" i="3"/>
  <c r="BC106" i="3"/>
  <c r="BC72" i="3"/>
  <c r="BC80" i="3"/>
  <c r="BC41" i="3"/>
  <c r="BC57" i="3"/>
  <c r="BC15" i="3"/>
  <c r="BC23" i="3"/>
  <c r="BC31" i="3"/>
  <c r="BC148" i="3"/>
  <c r="BC156" i="3"/>
  <c r="BC164" i="3"/>
  <c r="BC119" i="3"/>
  <c r="BC127" i="3"/>
  <c r="BC135" i="3"/>
  <c r="BC95" i="3"/>
  <c r="BC107" i="3"/>
  <c r="BC73" i="3"/>
  <c r="BC81" i="3"/>
  <c r="BC16" i="3"/>
  <c r="BC24" i="3"/>
  <c r="BC32" i="3"/>
  <c r="BC149" i="3"/>
  <c r="BC157" i="3"/>
  <c r="BC165" i="3"/>
  <c r="BC120" i="3"/>
  <c r="BC128" i="3"/>
  <c r="BC136" i="3"/>
  <c r="BC99" i="3"/>
  <c r="BC108" i="3"/>
  <c r="BC74" i="3"/>
  <c r="BC83" i="3"/>
  <c r="BC8" i="3"/>
  <c r="BC17" i="3"/>
  <c r="BC25" i="3"/>
  <c r="BC150" i="3"/>
  <c r="BC158" i="3"/>
  <c r="BC166" i="3"/>
  <c r="BC121" i="3"/>
  <c r="BC129" i="3"/>
  <c r="BC137" i="3"/>
  <c r="BC100" i="3"/>
  <c r="BC109" i="3"/>
  <c r="BC84" i="3"/>
  <c r="BC9" i="3"/>
  <c r="AV22" i="8" s="1"/>
  <c r="BC18" i="3"/>
  <c r="BC26" i="3"/>
  <c r="BC143" i="3"/>
  <c r="BC151" i="3"/>
  <c r="BC159" i="3"/>
  <c r="BC167" i="3"/>
  <c r="BC122" i="3"/>
  <c r="BC130" i="3"/>
  <c r="BC138" i="3"/>
  <c r="BC101" i="3"/>
  <c r="BC111" i="3"/>
  <c r="BC68" i="3"/>
  <c r="BC76" i="3"/>
  <c r="BC36" i="3"/>
  <c r="BC48" i="3"/>
  <c r="BC10" i="3"/>
  <c r="BC19" i="3"/>
  <c r="BC27" i="3"/>
  <c r="BC144" i="3"/>
  <c r="BC152" i="3"/>
  <c r="BC160" i="3"/>
  <c r="BC123" i="3"/>
  <c r="BC131" i="3"/>
  <c r="BC139" i="3"/>
  <c r="BC102" i="3"/>
  <c r="BC113" i="3"/>
  <c r="BC69" i="3"/>
  <c r="BC77" i="3"/>
  <c r="BC38" i="3"/>
  <c r="BC49" i="3"/>
  <c r="BC12" i="3"/>
  <c r="BC20" i="3"/>
  <c r="BC28" i="3"/>
  <c r="AV4" i="4"/>
  <c r="AT18" i="18"/>
  <c r="AV30" i="8"/>
  <c r="BC110" i="3"/>
  <c r="BC112" i="3"/>
  <c r="BC58" i="3"/>
  <c r="BC54" i="3"/>
  <c r="BC50" i="3"/>
  <c r="BC105" i="3"/>
  <c r="BC35" i="3"/>
  <c r="BC37" i="3"/>
  <c r="BC11" i="3"/>
  <c r="BC94" i="3"/>
  <c r="BC51" i="3"/>
  <c r="BC56" i="3"/>
  <c r="BC52" i="3"/>
  <c r="BC42" i="3"/>
  <c r="BC82" i="3"/>
  <c r="BC262" i="3" l="1"/>
  <c r="AP34" i="19"/>
  <c r="AP35" i="19"/>
  <c r="AP28" i="19"/>
  <c r="AP30" i="19"/>
  <c r="AP29" i="19"/>
  <c r="AP25" i="19"/>
  <c r="AP27" i="19"/>
  <c r="AP31" i="19"/>
  <c r="AQ24" i="19"/>
  <c r="AP32" i="19"/>
  <c r="AP26" i="19"/>
  <c r="AP33" i="19"/>
  <c r="AO36" i="19"/>
  <c r="AV39" i="19"/>
  <c r="AU47" i="19"/>
  <c r="BI225" i="3" s="1"/>
  <c r="AU40" i="19"/>
  <c r="AU48" i="19"/>
  <c r="BI226" i="3" s="1"/>
  <c r="AU41" i="19"/>
  <c r="BI219" i="3" s="1"/>
  <c r="AU49" i="19"/>
  <c r="BI227" i="3" s="1"/>
  <c r="AU43" i="19"/>
  <c r="BI221" i="3" s="1"/>
  <c r="AU44" i="19"/>
  <c r="BI222" i="3" s="1"/>
  <c r="AU45" i="19"/>
  <c r="BI223" i="3" s="1"/>
  <c r="AU42" i="19"/>
  <c r="BI220" i="3" s="1"/>
  <c r="AU46" i="19"/>
  <c r="BI224" i="3" s="1"/>
  <c r="AU50" i="19"/>
  <c r="BI228" i="3" s="1"/>
  <c r="BH218" i="3"/>
  <c r="BH229" i="3" s="1"/>
  <c r="AT51" i="19"/>
  <c r="AR69" i="18"/>
  <c r="AR72" i="18"/>
  <c r="AR71" i="18"/>
  <c r="AR67" i="18"/>
  <c r="AR70" i="18"/>
  <c r="AR68" i="18"/>
  <c r="AR66" i="18"/>
  <c r="AR73" i="18"/>
  <c r="BC243" i="3"/>
  <c r="BA244" i="3"/>
  <c r="BA245" i="3" s="1"/>
  <c r="AZ254" i="3"/>
  <c r="AZ255" i="3"/>
  <c r="AZ256" i="3"/>
  <c r="BB242" i="3"/>
  <c r="BC233" i="3"/>
  <c r="BC232" i="3"/>
  <c r="BC231" i="3"/>
  <c r="BC237" i="3"/>
  <c r="BC236" i="3"/>
  <c r="BC235" i="3"/>
  <c r="BC234" i="3"/>
  <c r="BC238" i="3"/>
  <c r="BC239" i="3"/>
  <c r="BC241" i="3"/>
  <c r="BC240" i="3"/>
  <c r="BC250" i="3"/>
  <c r="BC249" i="3"/>
  <c r="BC251" i="3"/>
  <c r="BC248" i="3"/>
  <c r="BC252" i="3"/>
  <c r="BC253" i="3"/>
  <c r="BC7" i="3"/>
  <c r="AV29" i="8"/>
  <c r="AT46" i="18"/>
  <c r="AT62" i="18" s="1"/>
  <c r="AT89" i="18"/>
  <c r="BC142" i="3"/>
  <c r="BD294" i="3"/>
  <c r="BD5" i="3"/>
  <c r="BE4" i="3"/>
  <c r="BD52" i="3"/>
  <c r="BD147" i="3"/>
  <c r="BD155" i="3"/>
  <c r="BD163" i="3"/>
  <c r="BD118" i="3"/>
  <c r="BD126" i="3"/>
  <c r="BD134" i="3"/>
  <c r="BD93" i="3"/>
  <c r="BD107" i="3"/>
  <c r="BD74" i="3"/>
  <c r="BD83" i="3"/>
  <c r="BD8" i="3"/>
  <c r="BD16" i="3"/>
  <c r="BD24" i="3"/>
  <c r="BD32" i="3"/>
  <c r="BD148" i="3"/>
  <c r="BD156" i="3"/>
  <c r="BD164" i="3"/>
  <c r="BD119" i="3"/>
  <c r="BD127" i="3"/>
  <c r="BD135" i="3"/>
  <c r="BD95" i="3"/>
  <c r="BD109" i="3"/>
  <c r="BD84" i="3"/>
  <c r="BD9" i="3"/>
  <c r="AW22" i="8" s="1"/>
  <c r="BD17" i="3"/>
  <c r="BD25" i="3"/>
  <c r="BD149" i="3"/>
  <c r="BD157" i="3"/>
  <c r="BD165" i="3"/>
  <c r="BD120" i="3"/>
  <c r="BD128" i="3"/>
  <c r="BD136" i="3"/>
  <c r="BD99" i="3"/>
  <c r="BD111" i="3"/>
  <c r="BD68" i="3"/>
  <c r="BD76" i="3"/>
  <c r="BD36" i="3"/>
  <c r="BD49" i="3"/>
  <c r="BD10" i="3"/>
  <c r="BD18" i="3"/>
  <c r="BD26" i="3"/>
  <c r="BD150" i="3"/>
  <c r="BD158" i="3"/>
  <c r="BD166" i="3"/>
  <c r="BD121" i="3"/>
  <c r="BD129" i="3"/>
  <c r="BD137" i="3"/>
  <c r="BD101" i="3"/>
  <c r="BD113" i="3"/>
  <c r="BD69" i="3"/>
  <c r="BD77" i="3"/>
  <c r="BD38" i="3"/>
  <c r="BD50" i="3"/>
  <c r="BD11" i="3"/>
  <c r="BD19" i="3"/>
  <c r="BD27" i="3"/>
  <c r="BD143" i="3"/>
  <c r="BD151" i="3"/>
  <c r="BD159" i="3"/>
  <c r="BD167" i="3"/>
  <c r="BD122" i="3"/>
  <c r="BD130" i="3"/>
  <c r="BD138" i="3"/>
  <c r="BD102" i="3"/>
  <c r="BD78" i="3"/>
  <c r="BD39" i="3"/>
  <c r="BD53" i="3"/>
  <c r="BD12" i="3"/>
  <c r="BD20" i="3"/>
  <c r="BD28" i="3"/>
  <c r="BD144" i="3"/>
  <c r="BD152" i="3"/>
  <c r="BD160" i="3"/>
  <c r="BD123" i="3"/>
  <c r="BD131" i="3"/>
  <c r="BD139" i="3"/>
  <c r="BD103" i="3"/>
  <c r="BD71" i="3"/>
  <c r="BD79" i="3"/>
  <c r="BD41" i="3"/>
  <c r="BD55" i="3"/>
  <c r="BD13" i="3"/>
  <c r="BD21" i="3"/>
  <c r="BD29" i="3"/>
  <c r="BD145" i="3"/>
  <c r="BD153" i="3"/>
  <c r="BD161" i="3"/>
  <c r="BD116" i="3"/>
  <c r="BD124" i="3"/>
  <c r="BD132" i="3"/>
  <c r="BD140" i="3"/>
  <c r="BD104" i="3"/>
  <c r="BD72" i="3"/>
  <c r="BD80" i="3"/>
  <c r="BD42" i="3"/>
  <c r="BD57" i="3"/>
  <c r="BD14" i="3"/>
  <c r="BD22" i="3"/>
  <c r="BD30" i="3"/>
  <c r="BD146" i="3"/>
  <c r="BD154" i="3"/>
  <c r="BD162" i="3"/>
  <c r="BD117" i="3"/>
  <c r="BD125" i="3"/>
  <c r="BD133" i="3"/>
  <c r="BD106" i="3"/>
  <c r="BD73" i="3"/>
  <c r="BD81" i="3"/>
  <c r="BD15" i="3"/>
  <c r="BD23" i="3"/>
  <c r="BD31" i="3"/>
  <c r="AW4" i="4"/>
  <c r="AU18" i="18"/>
  <c r="AW30" i="8"/>
  <c r="BD110" i="3"/>
  <c r="BD105" i="3"/>
  <c r="BD58" i="3"/>
  <c r="BD40" i="3"/>
  <c r="BD94" i="3"/>
  <c r="BD56" i="3"/>
  <c r="BD48" i="3"/>
  <c r="BD112" i="3"/>
  <c r="BD35" i="3"/>
  <c r="BD108" i="3"/>
  <c r="BD51" i="3"/>
  <c r="BD54" i="3"/>
  <c r="BD37" i="3"/>
  <c r="BD100" i="3"/>
  <c r="BD82" i="3"/>
  <c r="AT48" i="18"/>
  <c r="AT91" i="18"/>
  <c r="AT25" i="18"/>
  <c r="AT22" i="18"/>
  <c r="AT27" i="18"/>
  <c r="AT24" i="18"/>
  <c r="AT21" i="18"/>
  <c r="AT28" i="18"/>
  <c r="AT23" i="18"/>
  <c r="AT26" i="18"/>
  <c r="BE6" i="3"/>
  <c r="AU20" i="18"/>
  <c r="AW6" i="4"/>
  <c r="BC115" i="3"/>
  <c r="AS29" i="18"/>
  <c r="AS47" i="18"/>
  <c r="AS63" i="18" s="1"/>
  <c r="AS90" i="18"/>
  <c r="AU64" i="8"/>
  <c r="AU78" i="8"/>
  <c r="AV37" i="8"/>
  <c r="AV113" i="8"/>
  <c r="AV127" i="8"/>
  <c r="AV86" i="8"/>
  <c r="AV50" i="8"/>
  <c r="AV99" i="8"/>
  <c r="AT19" i="18"/>
  <c r="AV5" i="4"/>
  <c r="AS64" i="18"/>
  <c r="AP36" i="19" l="1"/>
  <c r="BD262" i="3"/>
  <c r="AQ28" i="19"/>
  <c r="AQ30" i="19"/>
  <c r="AR24" i="19"/>
  <c r="AQ33" i="19"/>
  <c r="AQ29" i="19"/>
  <c r="AQ34" i="19"/>
  <c r="AQ31" i="19"/>
  <c r="AQ35" i="19"/>
  <c r="AQ32" i="19"/>
  <c r="AQ27" i="19"/>
  <c r="AQ25" i="19"/>
  <c r="AQ26" i="19"/>
  <c r="BI218" i="3"/>
  <c r="BI229" i="3" s="1"/>
  <c r="AU51" i="19"/>
  <c r="AS69" i="18"/>
  <c r="AS70" i="18"/>
  <c r="AS71" i="18"/>
  <c r="AS73" i="18"/>
  <c r="AS72" i="18"/>
  <c r="AS67" i="18"/>
  <c r="AS68" i="18"/>
  <c r="AS66" i="18"/>
  <c r="AV43" i="19"/>
  <c r="BJ221" i="3" s="1"/>
  <c r="AV41" i="19"/>
  <c r="BJ219" i="3" s="1"/>
  <c r="AV50" i="19"/>
  <c r="BJ228" i="3" s="1"/>
  <c r="AV42" i="19"/>
  <c r="BJ220" i="3" s="1"/>
  <c r="AV44" i="19"/>
  <c r="BJ222" i="3" s="1"/>
  <c r="AV46" i="19"/>
  <c r="BJ224" i="3" s="1"/>
  <c r="AV47" i="19"/>
  <c r="BJ225" i="3" s="1"/>
  <c r="AV48" i="19"/>
  <c r="BJ226" i="3" s="1"/>
  <c r="AV40" i="19"/>
  <c r="AV45" i="19"/>
  <c r="BJ223" i="3" s="1"/>
  <c r="AV49" i="19"/>
  <c r="BJ227" i="3" s="1"/>
  <c r="AW39" i="19"/>
  <c r="BD243" i="3"/>
  <c r="BB244" i="3"/>
  <c r="BB245" i="3" s="1"/>
  <c r="BD233" i="3"/>
  <c r="BD232" i="3"/>
  <c r="BD231" i="3"/>
  <c r="BD238" i="3"/>
  <c r="BD237" i="3"/>
  <c r="BD236" i="3"/>
  <c r="BD235" i="3"/>
  <c r="BD234" i="3"/>
  <c r="BD239" i="3"/>
  <c r="BD241" i="3"/>
  <c r="BD240" i="3"/>
  <c r="BD248" i="3"/>
  <c r="BD249" i="3"/>
  <c r="BD253" i="3"/>
  <c r="BD250" i="3"/>
  <c r="BD252" i="3"/>
  <c r="BD251" i="3"/>
  <c r="BA254" i="3"/>
  <c r="BA255" i="3"/>
  <c r="BA256" i="3"/>
  <c r="BC242" i="3"/>
  <c r="AU48" i="18"/>
  <c r="AU91" i="18"/>
  <c r="AU22" i="18"/>
  <c r="AU27" i="18"/>
  <c r="AU24" i="18"/>
  <c r="AU25" i="18"/>
  <c r="AU21" i="18"/>
  <c r="AU28" i="18"/>
  <c r="AU23" i="18"/>
  <c r="AU26" i="18"/>
  <c r="BF6" i="3"/>
  <c r="AV20" i="18"/>
  <c r="AX6" i="4"/>
  <c r="BD7" i="3"/>
  <c r="AV64" i="8"/>
  <c r="AV78" i="8"/>
  <c r="BD115" i="3"/>
  <c r="AT29" i="18"/>
  <c r="AW50" i="8"/>
  <c r="AW99" i="8"/>
  <c r="AW113" i="8"/>
  <c r="AW127" i="8"/>
  <c r="AW37" i="8"/>
  <c r="AW86" i="8"/>
  <c r="BF4" i="3"/>
  <c r="BE294" i="3"/>
  <c r="BE5" i="3"/>
  <c r="BE52" i="3"/>
  <c r="BE150" i="3"/>
  <c r="BE158" i="3"/>
  <c r="BE166" i="3"/>
  <c r="BE121" i="3"/>
  <c r="BE129" i="3"/>
  <c r="BE137" i="3"/>
  <c r="BE101" i="3"/>
  <c r="BE113" i="3"/>
  <c r="BE69" i="3"/>
  <c r="BE77" i="3"/>
  <c r="BE37" i="3"/>
  <c r="BE49" i="3"/>
  <c r="BE10" i="3"/>
  <c r="BE19" i="3"/>
  <c r="BE27" i="3"/>
  <c r="BE143" i="3"/>
  <c r="BE151" i="3"/>
  <c r="BE159" i="3"/>
  <c r="BE167" i="3"/>
  <c r="BE122" i="3"/>
  <c r="BE130" i="3"/>
  <c r="BE138" i="3"/>
  <c r="BE102" i="3"/>
  <c r="BE78" i="3"/>
  <c r="BE38" i="3"/>
  <c r="BE53" i="3"/>
  <c r="BE12" i="3"/>
  <c r="BE20" i="3"/>
  <c r="BE28" i="3"/>
  <c r="BE144" i="3"/>
  <c r="BE152" i="3"/>
  <c r="BE160" i="3"/>
  <c r="BE123" i="3"/>
  <c r="BE131" i="3"/>
  <c r="BE139" i="3"/>
  <c r="BE103" i="3"/>
  <c r="BE71" i="3"/>
  <c r="BE79" i="3"/>
  <c r="BE39" i="3"/>
  <c r="BE54" i="3"/>
  <c r="BE13" i="3"/>
  <c r="BE21" i="3"/>
  <c r="BE29" i="3"/>
  <c r="BE145" i="3"/>
  <c r="BE153" i="3"/>
  <c r="BE161" i="3"/>
  <c r="BE116" i="3"/>
  <c r="BE124" i="3"/>
  <c r="BE132" i="3"/>
  <c r="BE140" i="3"/>
  <c r="BE104" i="3"/>
  <c r="BE72" i="3"/>
  <c r="BE80" i="3"/>
  <c r="BE41" i="3"/>
  <c r="BE55" i="3"/>
  <c r="BE14" i="3"/>
  <c r="BE22" i="3"/>
  <c r="BE30" i="3"/>
  <c r="BE146" i="3"/>
  <c r="BE154" i="3"/>
  <c r="BE162" i="3"/>
  <c r="BE117" i="3"/>
  <c r="BE125" i="3"/>
  <c r="BE133" i="3"/>
  <c r="BE106" i="3"/>
  <c r="BE73" i="3"/>
  <c r="BE81" i="3"/>
  <c r="BE57" i="3"/>
  <c r="BE15" i="3"/>
  <c r="BE23" i="3"/>
  <c r="BE31" i="3"/>
  <c r="BE147" i="3"/>
  <c r="BE155" i="3"/>
  <c r="BE163" i="3"/>
  <c r="BE118" i="3"/>
  <c r="BE126" i="3"/>
  <c r="BE134" i="3"/>
  <c r="BE93" i="3"/>
  <c r="BE107" i="3"/>
  <c r="BE74" i="3"/>
  <c r="BE83" i="3"/>
  <c r="BE16" i="3"/>
  <c r="BE24" i="3"/>
  <c r="BE32" i="3"/>
  <c r="BE148" i="3"/>
  <c r="BE156" i="3"/>
  <c r="BE164" i="3"/>
  <c r="BE119" i="3"/>
  <c r="BE127" i="3"/>
  <c r="BE135" i="3"/>
  <c r="BE95" i="3"/>
  <c r="BE109" i="3"/>
  <c r="BE84" i="3"/>
  <c r="BE8" i="3"/>
  <c r="BE17" i="3"/>
  <c r="BE25" i="3"/>
  <c r="BE149" i="3"/>
  <c r="BE157" i="3"/>
  <c r="BE165" i="3"/>
  <c r="BE120" i="3"/>
  <c r="BE128" i="3"/>
  <c r="BE136" i="3"/>
  <c r="BE99" i="3"/>
  <c r="BE111" i="3"/>
  <c r="BE68" i="3"/>
  <c r="BE76" i="3"/>
  <c r="BE36" i="3"/>
  <c r="BE9" i="3"/>
  <c r="AX22" i="8" s="1"/>
  <c r="BE18" i="3"/>
  <c r="BE26" i="3"/>
  <c r="AX4" i="4"/>
  <c r="AX256" i="4" s="1"/>
  <c r="AV18" i="18"/>
  <c r="AX30" i="8"/>
  <c r="BE110" i="3"/>
  <c r="BE108" i="3"/>
  <c r="BE48" i="3"/>
  <c r="BE100" i="3"/>
  <c r="BE51" i="3"/>
  <c r="BE11" i="3"/>
  <c r="BE105" i="3"/>
  <c r="BE112" i="3"/>
  <c r="BE56" i="3"/>
  <c r="BE94" i="3"/>
  <c r="BE50" i="3"/>
  <c r="BE42" i="3"/>
  <c r="BE58" i="3"/>
  <c r="BE40" i="3"/>
  <c r="BE35" i="3"/>
  <c r="BE82" i="3"/>
  <c r="AT90" i="18"/>
  <c r="AT47" i="18"/>
  <c r="AT63" i="18" s="1"/>
  <c r="BD142" i="3"/>
  <c r="AU19" i="18"/>
  <c r="AW5" i="4"/>
  <c r="AW29" i="8"/>
  <c r="AT64" i="18"/>
  <c r="AU89" i="18"/>
  <c r="AU46" i="18"/>
  <c r="AU62" i="18" s="1"/>
  <c r="AQ36" i="19" l="1"/>
  <c r="AS24" i="19"/>
  <c r="AR31" i="19"/>
  <c r="AR26" i="19"/>
  <c r="AR33" i="19"/>
  <c r="AR34" i="19"/>
  <c r="AR25" i="19"/>
  <c r="AR27" i="19"/>
  <c r="AR35" i="19"/>
  <c r="AR28" i="19"/>
  <c r="AR29" i="19"/>
  <c r="AR32" i="19"/>
  <c r="AR30" i="19"/>
  <c r="BE262" i="3"/>
  <c r="G256" i="4"/>
  <c r="E38" i="4" s="1"/>
  <c r="F38" i="3" s="1"/>
  <c r="F34" i="3" s="1"/>
  <c r="E34" i="3" s="1"/>
  <c r="H256" i="4"/>
  <c r="F38" i="4" s="1"/>
  <c r="BJ218" i="3"/>
  <c r="BJ229" i="3" s="1"/>
  <c r="AV51" i="19"/>
  <c r="AW46" i="19"/>
  <c r="BK224" i="3" s="1"/>
  <c r="AW43" i="19"/>
  <c r="BK221" i="3" s="1"/>
  <c r="AW44" i="19"/>
  <c r="BK222" i="3" s="1"/>
  <c r="AW45" i="19"/>
  <c r="BK223" i="3" s="1"/>
  <c r="AX39" i="19"/>
  <c r="AW48" i="19"/>
  <c r="BK226" i="3" s="1"/>
  <c r="AW40" i="19"/>
  <c r="AW49" i="19"/>
  <c r="BK227" i="3" s="1"/>
  <c r="AW41" i="19"/>
  <c r="BK219" i="3" s="1"/>
  <c r="AW50" i="19"/>
  <c r="BK228" i="3" s="1"/>
  <c r="AW42" i="19"/>
  <c r="BK220" i="3" s="1"/>
  <c r="AW47" i="19"/>
  <c r="BK225" i="3" s="1"/>
  <c r="AT69" i="18"/>
  <c r="AT70" i="18"/>
  <c r="AT71" i="18"/>
  <c r="AT72" i="18"/>
  <c r="AT67" i="18"/>
  <c r="AT68" i="18"/>
  <c r="AT66" i="18"/>
  <c r="AT73" i="18"/>
  <c r="BE243" i="3"/>
  <c r="BC244" i="3"/>
  <c r="BC245" i="3" s="1"/>
  <c r="BE231" i="3"/>
  <c r="BE233" i="3"/>
  <c r="BE232" i="3"/>
  <c r="BE239" i="3"/>
  <c r="BE238" i="3"/>
  <c r="BE237" i="3"/>
  <c r="BE236" i="3"/>
  <c r="BE235" i="3"/>
  <c r="BE234" i="3"/>
  <c r="BE240" i="3"/>
  <c r="BE241" i="3"/>
  <c r="BE250" i="3"/>
  <c r="BE251" i="3"/>
  <c r="BE252" i="3"/>
  <c r="BE248" i="3"/>
  <c r="BE249" i="3"/>
  <c r="BE253" i="3"/>
  <c r="BD242" i="3"/>
  <c r="BB254" i="3"/>
  <c r="BB255" i="3"/>
  <c r="BB256" i="3"/>
  <c r="BE7" i="3"/>
  <c r="AV46" i="18"/>
  <c r="AV62" i="18" s="1"/>
  <c r="AV89" i="18"/>
  <c r="AV48" i="18"/>
  <c r="AV91" i="18"/>
  <c r="AV25" i="18"/>
  <c r="AV22" i="18"/>
  <c r="AV27" i="18"/>
  <c r="AV24" i="18"/>
  <c r="AV23" i="18"/>
  <c r="AV28" i="18"/>
  <c r="AV21" i="18"/>
  <c r="AV26" i="18"/>
  <c r="AW64" i="8"/>
  <c r="AW78" i="8"/>
  <c r="AW20" i="18"/>
  <c r="BG6" i="3"/>
  <c r="AY6" i="4"/>
  <c r="AU90" i="18"/>
  <c r="AU47" i="18"/>
  <c r="AU63" i="18" s="1"/>
  <c r="BE115" i="3"/>
  <c r="AU29" i="18"/>
  <c r="BF294" i="3"/>
  <c r="BF5" i="3"/>
  <c r="BG4" i="3"/>
  <c r="BF145" i="3"/>
  <c r="BF153" i="3"/>
  <c r="BF161" i="3"/>
  <c r="BF116" i="3"/>
  <c r="BF124" i="3"/>
  <c r="BF132" i="3"/>
  <c r="BF140" i="3"/>
  <c r="BF103" i="3"/>
  <c r="BF78" i="3"/>
  <c r="BF38" i="3"/>
  <c r="BF51" i="3"/>
  <c r="BF12" i="3"/>
  <c r="BF20" i="3"/>
  <c r="BF28" i="3"/>
  <c r="BF146" i="3"/>
  <c r="BF154" i="3"/>
  <c r="BF162" i="3"/>
  <c r="BF117" i="3"/>
  <c r="BF125" i="3"/>
  <c r="BF133" i="3"/>
  <c r="BF104" i="3"/>
  <c r="BF71" i="3"/>
  <c r="BF79" i="3"/>
  <c r="BF39" i="3"/>
  <c r="BF53" i="3"/>
  <c r="BF13" i="3"/>
  <c r="BF21" i="3"/>
  <c r="BF29" i="3"/>
  <c r="BF147" i="3"/>
  <c r="BF155" i="3"/>
  <c r="BF163" i="3"/>
  <c r="BF118" i="3"/>
  <c r="BF126" i="3"/>
  <c r="BF134" i="3"/>
  <c r="BF93" i="3"/>
  <c r="BF106" i="3"/>
  <c r="BF72" i="3"/>
  <c r="BF80" i="3"/>
  <c r="BF41" i="3"/>
  <c r="BF55" i="3"/>
  <c r="BF14" i="3"/>
  <c r="BF22" i="3"/>
  <c r="BF30" i="3"/>
  <c r="BF148" i="3"/>
  <c r="BF156" i="3"/>
  <c r="BF164" i="3"/>
  <c r="BF119" i="3"/>
  <c r="BF127" i="3"/>
  <c r="BF135" i="3"/>
  <c r="BF95" i="3"/>
  <c r="BF107" i="3"/>
  <c r="BF73" i="3"/>
  <c r="BF81" i="3"/>
  <c r="BF57" i="3"/>
  <c r="BF15" i="3"/>
  <c r="BF23" i="3"/>
  <c r="BF31" i="3"/>
  <c r="BF149" i="3"/>
  <c r="BF157" i="3"/>
  <c r="BF165" i="3"/>
  <c r="BF120" i="3"/>
  <c r="BF128" i="3"/>
  <c r="BF136" i="3"/>
  <c r="BF99" i="3"/>
  <c r="BF108" i="3"/>
  <c r="BF74" i="3"/>
  <c r="BF83" i="3"/>
  <c r="BF16" i="3"/>
  <c r="BF24" i="3"/>
  <c r="BF32" i="3"/>
  <c r="BF150" i="3"/>
  <c r="BF158" i="3"/>
  <c r="BF166" i="3"/>
  <c r="BF121" i="3"/>
  <c r="BF129" i="3"/>
  <c r="BF137" i="3"/>
  <c r="BF100" i="3"/>
  <c r="BF109" i="3"/>
  <c r="BF84" i="3"/>
  <c r="BF8" i="3"/>
  <c r="BF17" i="3"/>
  <c r="BF25" i="3"/>
  <c r="BF143" i="3"/>
  <c r="BF151" i="3"/>
  <c r="BF159" i="3"/>
  <c r="BF167" i="3"/>
  <c r="BF122" i="3"/>
  <c r="BF130" i="3"/>
  <c r="BF138" i="3"/>
  <c r="BF101" i="3"/>
  <c r="BF111" i="3"/>
  <c r="BF68" i="3"/>
  <c r="BF76" i="3"/>
  <c r="BF35" i="3"/>
  <c r="BF9" i="3"/>
  <c r="AY22" i="8" s="1"/>
  <c r="BF18" i="3"/>
  <c r="BF26" i="3"/>
  <c r="BF144" i="3"/>
  <c r="BF152" i="3"/>
  <c r="BF160" i="3"/>
  <c r="BF123" i="3"/>
  <c r="BF131" i="3"/>
  <c r="BF139" i="3"/>
  <c r="BF102" i="3"/>
  <c r="BF113" i="3"/>
  <c r="BF69" i="3"/>
  <c r="BF77" i="3"/>
  <c r="BF36" i="3"/>
  <c r="BF49" i="3"/>
  <c r="BF10" i="3"/>
  <c r="BF19" i="3"/>
  <c r="BF27" i="3"/>
  <c r="AY4" i="4"/>
  <c r="AW18" i="18"/>
  <c r="AY30" i="8"/>
  <c r="BF11" i="3"/>
  <c r="BF58" i="3"/>
  <c r="BF42" i="3"/>
  <c r="BF37" i="3"/>
  <c r="BF110" i="3"/>
  <c r="BF54" i="3"/>
  <c r="BF40" i="3"/>
  <c r="BF56" i="3"/>
  <c r="BF52" i="3"/>
  <c r="BF105" i="3"/>
  <c r="BF50" i="3"/>
  <c r="BF94" i="3"/>
  <c r="BF112" i="3"/>
  <c r="BF48" i="3"/>
  <c r="BF82" i="3"/>
  <c r="BE142" i="3"/>
  <c r="AU64" i="18"/>
  <c r="AX29" i="8"/>
  <c r="AX86" i="8"/>
  <c r="AX50" i="8"/>
  <c r="AX99" i="8"/>
  <c r="AX113" i="8"/>
  <c r="AX127" i="8"/>
  <c r="AX37" i="8"/>
  <c r="AV19" i="18"/>
  <c r="AX5" i="4"/>
  <c r="AR36" i="19" l="1"/>
  <c r="BF262" i="3"/>
  <c r="AS29" i="19"/>
  <c r="AS32" i="19"/>
  <c r="AS30" i="19"/>
  <c r="AS33" i="19"/>
  <c r="AS34" i="19"/>
  <c r="AS25" i="19"/>
  <c r="AS27" i="19"/>
  <c r="AS26" i="19"/>
  <c r="AS35" i="19"/>
  <c r="AS28" i="19"/>
  <c r="AT24" i="19"/>
  <c r="AS31" i="19"/>
  <c r="BK218" i="3"/>
  <c r="BK229" i="3" s="1"/>
  <c r="AW51" i="19"/>
  <c r="AU69" i="18"/>
  <c r="AU70" i="18"/>
  <c r="AU71" i="18"/>
  <c r="AU73" i="18"/>
  <c r="AU72" i="18"/>
  <c r="AU67" i="18"/>
  <c r="AU68" i="18"/>
  <c r="AU66" i="18"/>
  <c r="AY39" i="19"/>
  <c r="AX41" i="19"/>
  <c r="BL219" i="3" s="1"/>
  <c r="AX49" i="19"/>
  <c r="BL227" i="3" s="1"/>
  <c r="AX45" i="19"/>
  <c r="BL223" i="3" s="1"/>
  <c r="AX46" i="19"/>
  <c r="BL224" i="3" s="1"/>
  <c r="AX47" i="19"/>
  <c r="BL225" i="3" s="1"/>
  <c r="AX40" i="19"/>
  <c r="AX50" i="19"/>
  <c r="BL228" i="3" s="1"/>
  <c r="AX42" i="19"/>
  <c r="BL220" i="3" s="1"/>
  <c r="AX43" i="19"/>
  <c r="BL221" i="3" s="1"/>
  <c r="AX44" i="19"/>
  <c r="BL222" i="3" s="1"/>
  <c r="AX48" i="19"/>
  <c r="BL226" i="3" s="1"/>
  <c r="BF243" i="3"/>
  <c r="BD244" i="3"/>
  <c r="BD245" i="3" s="1"/>
  <c r="BE242" i="3"/>
  <c r="BF232" i="3"/>
  <c r="BF231" i="3"/>
  <c r="BF233" i="3"/>
  <c r="BF238" i="3"/>
  <c r="BF237" i="3"/>
  <c r="BF236" i="3"/>
  <c r="BF235" i="3"/>
  <c r="BF234" i="3"/>
  <c r="BF241" i="3"/>
  <c r="BF240" i="3"/>
  <c r="BF239" i="3"/>
  <c r="BF251" i="3"/>
  <c r="BF249" i="3"/>
  <c r="BF248" i="3"/>
  <c r="BF253" i="3"/>
  <c r="BF250" i="3"/>
  <c r="BF252" i="3"/>
  <c r="BC254" i="3"/>
  <c r="BC255" i="3"/>
  <c r="BC256" i="3"/>
  <c r="BF7" i="3"/>
  <c r="AY29" i="8"/>
  <c r="BF115" i="3"/>
  <c r="BH6" i="3"/>
  <c r="AX20" i="18"/>
  <c r="AZ6" i="4"/>
  <c r="AV64" i="18"/>
  <c r="AY86" i="8"/>
  <c r="AY50" i="8"/>
  <c r="AY99" i="8"/>
  <c r="AY113" i="8"/>
  <c r="AY127" i="8"/>
  <c r="AY37" i="8"/>
  <c r="AW48" i="18"/>
  <c r="AW91" i="18"/>
  <c r="AW27" i="18"/>
  <c r="AW24" i="18"/>
  <c r="AW23" i="18"/>
  <c r="AW25" i="18"/>
  <c r="AW28" i="18"/>
  <c r="AW21" i="18"/>
  <c r="AW22" i="18"/>
  <c r="AW26" i="18"/>
  <c r="AV29" i="18"/>
  <c r="BG294" i="3"/>
  <c r="BH4" i="3"/>
  <c r="BG5" i="3"/>
  <c r="BG146" i="3"/>
  <c r="BG154" i="3"/>
  <c r="BG162" i="3"/>
  <c r="BG117" i="3"/>
  <c r="BG125" i="3"/>
  <c r="BG133" i="3"/>
  <c r="BG103" i="3"/>
  <c r="BG113" i="3"/>
  <c r="BG69" i="3"/>
  <c r="BG77" i="3"/>
  <c r="BG37" i="3"/>
  <c r="BG49" i="3"/>
  <c r="BG10" i="3"/>
  <c r="BG19" i="3"/>
  <c r="BG27" i="3"/>
  <c r="BG147" i="3"/>
  <c r="BG155" i="3"/>
  <c r="BG163" i="3"/>
  <c r="BG118" i="3"/>
  <c r="BG126" i="3"/>
  <c r="BG134" i="3"/>
  <c r="BG93" i="3"/>
  <c r="BG104" i="3"/>
  <c r="BG78" i="3"/>
  <c r="BG38" i="3"/>
  <c r="BG53" i="3"/>
  <c r="BG12" i="3"/>
  <c r="BG20" i="3"/>
  <c r="BG28" i="3"/>
  <c r="BG148" i="3"/>
  <c r="BG156" i="3"/>
  <c r="BG164" i="3"/>
  <c r="BG119" i="3"/>
  <c r="BG127" i="3"/>
  <c r="BG135" i="3"/>
  <c r="BG94" i="3"/>
  <c r="BG105" i="3"/>
  <c r="BG71" i="3"/>
  <c r="BG79" i="3"/>
  <c r="BG39" i="3"/>
  <c r="BG54" i="3"/>
  <c r="BG13" i="3"/>
  <c r="BG21" i="3"/>
  <c r="BG29" i="3"/>
  <c r="BG149" i="3"/>
  <c r="BG157" i="3"/>
  <c r="BG165" i="3"/>
  <c r="BG120" i="3"/>
  <c r="BG128" i="3"/>
  <c r="BG136" i="3"/>
  <c r="BG95" i="3"/>
  <c r="BG106" i="3"/>
  <c r="BG72" i="3"/>
  <c r="BG80" i="3"/>
  <c r="BG41" i="3"/>
  <c r="BG55" i="3"/>
  <c r="BG14" i="3"/>
  <c r="BG22" i="3"/>
  <c r="BG30" i="3"/>
  <c r="BG150" i="3"/>
  <c r="BG158" i="3"/>
  <c r="BG166" i="3"/>
  <c r="BG121" i="3"/>
  <c r="BG129" i="3"/>
  <c r="BG137" i="3"/>
  <c r="BG99" i="3"/>
  <c r="BG107" i="3"/>
  <c r="BG73" i="3"/>
  <c r="BG81" i="3"/>
  <c r="BG57" i="3"/>
  <c r="BG15" i="3"/>
  <c r="BG23" i="3"/>
  <c r="BG31" i="3"/>
  <c r="BG143" i="3"/>
  <c r="BG151" i="3"/>
  <c r="BG159" i="3"/>
  <c r="BG167" i="3"/>
  <c r="BG122" i="3"/>
  <c r="BG130" i="3"/>
  <c r="BG138" i="3"/>
  <c r="BG100" i="3"/>
  <c r="BG108" i="3"/>
  <c r="BG74" i="3"/>
  <c r="BG83" i="3"/>
  <c r="BG16" i="3"/>
  <c r="BG24" i="3"/>
  <c r="BG32" i="3"/>
  <c r="BG144" i="3"/>
  <c r="BG152" i="3"/>
  <c r="BG160" i="3"/>
  <c r="BG123" i="3"/>
  <c r="BG131" i="3"/>
  <c r="BG139" i="3"/>
  <c r="BG101" i="3"/>
  <c r="BG109" i="3"/>
  <c r="BG84" i="3"/>
  <c r="BG8" i="3"/>
  <c r="BG17" i="3"/>
  <c r="BG25" i="3"/>
  <c r="BG145" i="3"/>
  <c r="BG153" i="3"/>
  <c r="BG161" i="3"/>
  <c r="BG116" i="3"/>
  <c r="BG124" i="3"/>
  <c r="BG132" i="3"/>
  <c r="BG140" i="3"/>
  <c r="BG102" i="3"/>
  <c r="BG111" i="3"/>
  <c r="BG68" i="3"/>
  <c r="BG76" i="3"/>
  <c r="BG36" i="3"/>
  <c r="BG9" i="3"/>
  <c r="AZ22" i="8" s="1"/>
  <c r="BG18" i="3"/>
  <c r="BG26" i="3"/>
  <c r="AZ4" i="4"/>
  <c r="AX18" i="18"/>
  <c r="AZ30" i="8"/>
  <c r="BG40" i="3"/>
  <c r="BG35" i="3"/>
  <c r="BG48" i="3"/>
  <c r="BG51" i="3"/>
  <c r="BG56" i="3"/>
  <c r="BG11" i="3"/>
  <c r="BG110" i="3"/>
  <c r="BG52" i="3"/>
  <c r="BG50" i="3"/>
  <c r="BG42" i="3"/>
  <c r="BG112" i="3"/>
  <c r="BG58" i="3"/>
  <c r="BG82" i="3"/>
  <c r="AW46" i="18"/>
  <c r="AW62" i="18" s="1"/>
  <c r="AW89" i="18"/>
  <c r="BF142" i="3"/>
  <c r="AW19" i="18"/>
  <c r="AY5" i="4"/>
  <c r="AX64" i="8"/>
  <c r="AX78" i="8"/>
  <c r="AV90" i="18"/>
  <c r="AV47" i="18"/>
  <c r="AV63" i="18" s="1"/>
  <c r="AT26" i="19" l="1"/>
  <c r="AT30" i="19"/>
  <c r="AT27" i="19"/>
  <c r="AT32" i="19"/>
  <c r="AT28" i="19"/>
  <c r="AU24" i="19"/>
  <c r="AT29" i="19"/>
  <c r="AT25" i="19"/>
  <c r="AT35" i="19"/>
  <c r="AT33" i="19"/>
  <c r="AT31" i="19"/>
  <c r="AT34" i="19"/>
  <c r="BG262" i="3"/>
  <c r="AS36" i="19"/>
  <c r="BL218" i="3"/>
  <c r="BL229" i="3" s="1"/>
  <c r="AX51" i="19"/>
  <c r="AV69" i="18"/>
  <c r="AV70" i="18"/>
  <c r="AV71" i="18"/>
  <c r="AV73" i="18"/>
  <c r="AV72" i="18"/>
  <c r="AV67" i="18"/>
  <c r="AV68" i="18"/>
  <c r="AV66" i="18"/>
  <c r="AZ39" i="19"/>
  <c r="AY44" i="19"/>
  <c r="BM222" i="3" s="1"/>
  <c r="AY47" i="19"/>
  <c r="BM225" i="3" s="1"/>
  <c r="AY48" i="19"/>
  <c r="BM226" i="3" s="1"/>
  <c r="AY40" i="19"/>
  <c r="AY49" i="19"/>
  <c r="BM227" i="3" s="1"/>
  <c r="AY42" i="19"/>
  <c r="BM220" i="3" s="1"/>
  <c r="AY43" i="19"/>
  <c r="BM221" i="3" s="1"/>
  <c r="AY45" i="19"/>
  <c r="BM223" i="3" s="1"/>
  <c r="AY41" i="19"/>
  <c r="BM219" i="3" s="1"/>
  <c r="AY46" i="19"/>
  <c r="BM224" i="3" s="1"/>
  <c r="AY50" i="19"/>
  <c r="BM228" i="3" s="1"/>
  <c r="BG243" i="3"/>
  <c r="BG233" i="3"/>
  <c r="BG232" i="3"/>
  <c r="BG231" i="3"/>
  <c r="BG238" i="3"/>
  <c r="BG237" i="3"/>
  <c r="BG236" i="3"/>
  <c r="BG235" i="3"/>
  <c r="BG234" i="3"/>
  <c r="BG241" i="3"/>
  <c r="BG240" i="3"/>
  <c r="BG239" i="3"/>
  <c r="BG251" i="3"/>
  <c r="BG250" i="3"/>
  <c r="BG248" i="3"/>
  <c r="BG249" i="3"/>
  <c r="BG253" i="3"/>
  <c r="BG252" i="3"/>
  <c r="BF242" i="3"/>
  <c r="BE244" i="3"/>
  <c r="BE245" i="3" s="1"/>
  <c r="BD254" i="3"/>
  <c r="BD255" i="3"/>
  <c r="BD256" i="3"/>
  <c r="BI6" i="3"/>
  <c r="AY20" i="18"/>
  <c r="BA6" i="4"/>
  <c r="AW47" i="18"/>
  <c r="AW63" i="18" s="1"/>
  <c r="AW90" i="18"/>
  <c r="AW64" i="18"/>
  <c r="BG115" i="3"/>
  <c r="AY78" i="8"/>
  <c r="AY64" i="8"/>
  <c r="BG7" i="3"/>
  <c r="AX46" i="18"/>
  <c r="AX62" i="18" s="1"/>
  <c r="AX89" i="18"/>
  <c r="BG142" i="3"/>
  <c r="AX19" i="18"/>
  <c r="AZ5" i="4"/>
  <c r="BH294" i="3"/>
  <c r="BH5" i="3"/>
  <c r="BI4" i="3"/>
  <c r="BH52" i="3"/>
  <c r="BH145" i="3"/>
  <c r="BH153" i="3"/>
  <c r="BH161" i="3"/>
  <c r="BH116" i="3"/>
  <c r="BH124" i="3"/>
  <c r="BH132" i="3"/>
  <c r="BH140" i="3"/>
  <c r="BH103" i="3"/>
  <c r="BH113" i="3"/>
  <c r="BH69" i="3"/>
  <c r="BH77" i="3"/>
  <c r="BH36" i="3"/>
  <c r="BH49" i="3"/>
  <c r="BH10" i="3"/>
  <c r="BH19" i="3"/>
  <c r="BH27" i="3"/>
  <c r="BH146" i="3"/>
  <c r="BH154" i="3"/>
  <c r="BH162" i="3"/>
  <c r="BH117" i="3"/>
  <c r="BH125" i="3"/>
  <c r="BH133" i="3"/>
  <c r="BH104" i="3"/>
  <c r="BH78" i="3"/>
  <c r="BH38" i="3"/>
  <c r="BH51" i="3"/>
  <c r="BH12" i="3"/>
  <c r="BH20" i="3"/>
  <c r="BH28" i="3"/>
  <c r="BH147" i="3"/>
  <c r="BH155" i="3"/>
  <c r="BH163" i="3"/>
  <c r="BH118" i="3"/>
  <c r="BH126" i="3"/>
  <c r="BH134" i="3"/>
  <c r="BH93" i="3"/>
  <c r="BH105" i="3"/>
  <c r="BH71" i="3"/>
  <c r="BH79" i="3"/>
  <c r="BH39" i="3"/>
  <c r="BH53" i="3"/>
  <c r="BH13" i="3"/>
  <c r="BH21" i="3"/>
  <c r="BH29" i="3"/>
  <c r="BH148" i="3"/>
  <c r="BH156" i="3"/>
  <c r="BH164" i="3"/>
  <c r="BH119" i="3"/>
  <c r="BH127" i="3"/>
  <c r="BH135" i="3"/>
  <c r="BH94" i="3"/>
  <c r="BH106" i="3"/>
  <c r="BH72" i="3"/>
  <c r="BH80" i="3"/>
  <c r="BH41" i="3"/>
  <c r="BH55" i="3"/>
  <c r="BH14" i="3"/>
  <c r="BH22" i="3"/>
  <c r="BH30" i="3"/>
  <c r="BH149" i="3"/>
  <c r="BH157" i="3"/>
  <c r="BH165" i="3"/>
  <c r="BH120" i="3"/>
  <c r="BH128" i="3"/>
  <c r="BH136" i="3"/>
  <c r="BH95" i="3"/>
  <c r="BH107" i="3"/>
  <c r="BH73" i="3"/>
  <c r="BH81" i="3"/>
  <c r="BH57" i="3"/>
  <c r="BH15" i="3"/>
  <c r="BH23" i="3"/>
  <c r="BH31" i="3"/>
  <c r="BH150" i="3"/>
  <c r="BH158" i="3"/>
  <c r="BH166" i="3"/>
  <c r="BH121" i="3"/>
  <c r="BH129" i="3"/>
  <c r="BH137" i="3"/>
  <c r="BH99" i="3"/>
  <c r="BH109" i="3"/>
  <c r="BH74" i="3"/>
  <c r="BH83" i="3"/>
  <c r="BH16" i="3"/>
  <c r="BH24" i="3"/>
  <c r="BH32" i="3"/>
  <c r="BH143" i="3"/>
  <c r="BH151" i="3"/>
  <c r="BH159" i="3"/>
  <c r="BH167" i="3"/>
  <c r="BH122" i="3"/>
  <c r="BH130" i="3"/>
  <c r="BH138" i="3"/>
  <c r="BH101" i="3"/>
  <c r="BH110" i="3"/>
  <c r="BH84" i="3"/>
  <c r="BH8" i="3"/>
  <c r="BH17" i="3"/>
  <c r="BH25" i="3"/>
  <c r="BH144" i="3"/>
  <c r="BH152" i="3"/>
  <c r="BH160" i="3"/>
  <c r="BH123" i="3"/>
  <c r="BH131" i="3"/>
  <c r="BH139" i="3"/>
  <c r="BH102" i="3"/>
  <c r="BH111" i="3"/>
  <c r="BH68" i="3"/>
  <c r="BH76" i="3"/>
  <c r="BH35" i="3"/>
  <c r="BH9" i="3"/>
  <c r="BA22" i="8" s="1"/>
  <c r="BH18" i="3"/>
  <c r="BH26" i="3"/>
  <c r="BA4" i="4"/>
  <c r="AY18" i="18"/>
  <c r="BA30" i="8"/>
  <c r="BH48" i="3"/>
  <c r="BH58" i="3"/>
  <c r="BH112" i="3"/>
  <c r="BH108" i="3"/>
  <c r="BH11" i="3"/>
  <c r="BH100" i="3"/>
  <c r="BH42" i="3"/>
  <c r="BH37" i="3"/>
  <c r="BH54" i="3"/>
  <c r="BH40" i="3"/>
  <c r="BH56" i="3"/>
  <c r="BH50" i="3"/>
  <c r="BH82" i="3"/>
  <c r="AW29" i="18"/>
  <c r="AZ29" i="8"/>
  <c r="AZ86" i="8"/>
  <c r="AZ50" i="8"/>
  <c r="AZ99" i="8"/>
  <c r="AZ113" i="8"/>
  <c r="AZ127" i="8"/>
  <c r="AZ37" i="8"/>
  <c r="AX48" i="18"/>
  <c r="AX91" i="18"/>
  <c r="AX22" i="18"/>
  <c r="AX23" i="18"/>
  <c r="AX28" i="18"/>
  <c r="AX25" i="18"/>
  <c r="AX21" i="18"/>
  <c r="AX27" i="18"/>
  <c r="AX24" i="18"/>
  <c r="AX26" i="18"/>
  <c r="AT36" i="19" l="1"/>
  <c r="AU25" i="19"/>
  <c r="AU26" i="19"/>
  <c r="AU33" i="19"/>
  <c r="AU29" i="19"/>
  <c r="AU27" i="19"/>
  <c r="AV24" i="19"/>
  <c r="AU35" i="19"/>
  <c r="AU32" i="19"/>
  <c r="AU28" i="19"/>
  <c r="AU30" i="19"/>
  <c r="AU31" i="19"/>
  <c r="AU34" i="19"/>
  <c r="BH262" i="3"/>
  <c r="BM218" i="3"/>
  <c r="BM229" i="3" s="1"/>
  <c r="AY51" i="19"/>
  <c r="AW69" i="18"/>
  <c r="AW71" i="18"/>
  <c r="AW70" i="18"/>
  <c r="AW72" i="18"/>
  <c r="AW73" i="18"/>
  <c r="AW67" i="18"/>
  <c r="AW68" i="18"/>
  <c r="AW66" i="18"/>
  <c r="BA39" i="19"/>
  <c r="AZ47" i="19"/>
  <c r="BN225" i="3" s="1"/>
  <c r="AZ40" i="19"/>
  <c r="AZ49" i="19"/>
  <c r="BN227" i="3" s="1"/>
  <c r="AZ41" i="19"/>
  <c r="BN219" i="3" s="1"/>
  <c r="AZ50" i="19"/>
  <c r="BN228" i="3" s="1"/>
  <c r="AZ42" i="19"/>
  <c r="BN220" i="3" s="1"/>
  <c r="AZ44" i="19"/>
  <c r="BN222" i="3" s="1"/>
  <c r="AZ45" i="19"/>
  <c r="BN223" i="3" s="1"/>
  <c r="AZ46" i="19"/>
  <c r="BN224" i="3" s="1"/>
  <c r="AZ48" i="19"/>
  <c r="BN226" i="3" s="1"/>
  <c r="AZ43" i="19"/>
  <c r="BN221" i="3" s="1"/>
  <c r="BH243" i="3"/>
  <c r="BE254" i="3"/>
  <c r="BE255" i="3"/>
  <c r="BE256" i="3"/>
  <c r="BG242" i="3"/>
  <c r="BH233" i="3"/>
  <c r="BH232" i="3"/>
  <c r="BH231" i="3"/>
  <c r="BH234" i="3"/>
  <c r="BH238" i="3"/>
  <c r="BH237" i="3"/>
  <c r="BH236" i="3"/>
  <c r="BH235" i="3"/>
  <c r="BH241" i="3"/>
  <c r="BH240" i="3"/>
  <c r="BH239" i="3"/>
  <c r="BH253" i="3"/>
  <c r="BH251" i="3"/>
  <c r="BH250" i="3"/>
  <c r="BH252" i="3"/>
  <c r="BH248" i="3"/>
  <c r="BH249" i="3"/>
  <c r="BF244" i="3"/>
  <c r="BF245" i="3" s="1"/>
  <c r="AX47" i="18"/>
  <c r="AX63" i="18" s="1"/>
  <c r="AX90" i="18"/>
  <c r="BH115" i="3"/>
  <c r="BA50" i="8"/>
  <c r="BA86" i="8"/>
  <c r="BA99" i="8"/>
  <c r="BA113" i="8"/>
  <c r="BA127" i="8"/>
  <c r="BA37" i="8"/>
  <c r="BA29" i="8"/>
  <c r="AX29" i="18"/>
  <c r="AY48" i="18"/>
  <c r="AY91" i="18"/>
  <c r="AY25" i="18"/>
  <c r="AY23" i="18"/>
  <c r="AY28" i="18"/>
  <c r="AY21" i="18"/>
  <c r="AY27" i="18"/>
  <c r="AY24" i="18"/>
  <c r="AY22" i="18"/>
  <c r="AY26" i="18"/>
  <c r="BH7" i="3"/>
  <c r="AY89" i="18"/>
  <c r="AY46" i="18"/>
  <c r="AY62" i="18" s="1"/>
  <c r="BH142" i="3"/>
  <c r="BJ6" i="3"/>
  <c r="AZ20" i="18"/>
  <c r="BB6" i="4"/>
  <c r="AZ64" i="8"/>
  <c r="AZ78" i="8"/>
  <c r="BJ4" i="3"/>
  <c r="BI294" i="3"/>
  <c r="BI5" i="3"/>
  <c r="BI52" i="3"/>
  <c r="BI145" i="3"/>
  <c r="BI153" i="3"/>
  <c r="BI161" i="3"/>
  <c r="BI116" i="3"/>
  <c r="BI124" i="3"/>
  <c r="BI132" i="3"/>
  <c r="BI140" i="3"/>
  <c r="BI104" i="3"/>
  <c r="BI71" i="3"/>
  <c r="BI79" i="3"/>
  <c r="BI39" i="3"/>
  <c r="BI54" i="3"/>
  <c r="BI13" i="3"/>
  <c r="BI21" i="3"/>
  <c r="BI29" i="3"/>
  <c r="BI146" i="3"/>
  <c r="BI154" i="3"/>
  <c r="BI162" i="3"/>
  <c r="BI117" i="3"/>
  <c r="BI125" i="3"/>
  <c r="BI133" i="3"/>
  <c r="BI106" i="3"/>
  <c r="BI72" i="3"/>
  <c r="BI80" i="3"/>
  <c r="BI41" i="3"/>
  <c r="BI55" i="3"/>
  <c r="BI14" i="3"/>
  <c r="BI22" i="3"/>
  <c r="BI30" i="3"/>
  <c r="BI147" i="3"/>
  <c r="BI155" i="3"/>
  <c r="BI163" i="3"/>
  <c r="BI118" i="3"/>
  <c r="BI126" i="3"/>
  <c r="BI134" i="3"/>
  <c r="BI93" i="3"/>
  <c r="BI107" i="3"/>
  <c r="BI73" i="3"/>
  <c r="BI81" i="3"/>
  <c r="BI57" i="3"/>
  <c r="BI15" i="3"/>
  <c r="BI23" i="3"/>
  <c r="BI31" i="3"/>
  <c r="BI148" i="3"/>
  <c r="BI156" i="3"/>
  <c r="BI164" i="3"/>
  <c r="BI119" i="3"/>
  <c r="BI127" i="3"/>
  <c r="BI135" i="3"/>
  <c r="BI95" i="3"/>
  <c r="BI109" i="3"/>
  <c r="BI74" i="3"/>
  <c r="BI83" i="3"/>
  <c r="BI16" i="3"/>
  <c r="BI24" i="3"/>
  <c r="BI32" i="3"/>
  <c r="BI149" i="3"/>
  <c r="BI157" i="3"/>
  <c r="BI165" i="3"/>
  <c r="BI120" i="3"/>
  <c r="BI128" i="3"/>
  <c r="BI136" i="3"/>
  <c r="BI99" i="3"/>
  <c r="BI110" i="3"/>
  <c r="BI84" i="3"/>
  <c r="BI8" i="3"/>
  <c r="BI17" i="3"/>
  <c r="BI25" i="3"/>
  <c r="BI150" i="3"/>
  <c r="BI158" i="3"/>
  <c r="BI166" i="3"/>
  <c r="BI121" i="3"/>
  <c r="BI129" i="3"/>
  <c r="BI137" i="3"/>
  <c r="BI101" i="3"/>
  <c r="BI111" i="3"/>
  <c r="BI68" i="3"/>
  <c r="BI76" i="3"/>
  <c r="BI36" i="3"/>
  <c r="BI9" i="3"/>
  <c r="BB22" i="8" s="1"/>
  <c r="BI18" i="3"/>
  <c r="BI26" i="3"/>
  <c r="BI143" i="3"/>
  <c r="BI151" i="3"/>
  <c r="BI159" i="3"/>
  <c r="BI167" i="3"/>
  <c r="BI122" i="3"/>
  <c r="BI130" i="3"/>
  <c r="BI138" i="3"/>
  <c r="BI102" i="3"/>
  <c r="BI113" i="3"/>
  <c r="BI69" i="3"/>
  <c r="BI77" i="3"/>
  <c r="BI37" i="3"/>
  <c r="BI144" i="3"/>
  <c r="BI152" i="3"/>
  <c r="BI160" i="3"/>
  <c r="BI123" i="3"/>
  <c r="BI131" i="3"/>
  <c r="BI139" i="3"/>
  <c r="BI103" i="3"/>
  <c r="BI78" i="3"/>
  <c r="BI38" i="3"/>
  <c r="BI53" i="3"/>
  <c r="BI10" i="3"/>
  <c r="BI12" i="3"/>
  <c r="BI19" i="3"/>
  <c r="BI20" i="3"/>
  <c r="BI27" i="3"/>
  <c r="BI28" i="3"/>
  <c r="BI49" i="3"/>
  <c r="BB4" i="4"/>
  <c r="AZ18" i="18"/>
  <c r="BB30" i="8"/>
  <c r="BI105" i="3"/>
  <c r="BI58" i="3"/>
  <c r="BI94" i="3"/>
  <c r="BI40" i="3"/>
  <c r="BI35" i="3"/>
  <c r="BI108" i="3"/>
  <c r="BI56" i="3"/>
  <c r="BI48" i="3"/>
  <c r="BI100" i="3"/>
  <c r="BI51" i="3"/>
  <c r="BI11" i="3"/>
  <c r="BI112" i="3"/>
  <c r="BI50" i="3"/>
  <c r="BI42" i="3"/>
  <c r="BI82" i="3"/>
  <c r="AX64" i="18"/>
  <c r="AY19" i="18"/>
  <c r="BA5" i="4"/>
  <c r="AV30" i="19" l="1"/>
  <c r="AV25" i="19"/>
  <c r="AV31" i="19"/>
  <c r="AV26" i="19"/>
  <c r="AV27" i="19"/>
  <c r="AV32" i="19"/>
  <c r="AV29" i="19"/>
  <c r="AW24" i="19"/>
  <c r="AV33" i="19"/>
  <c r="AV34" i="19"/>
  <c r="AV28" i="19"/>
  <c r="AV35" i="19"/>
  <c r="BI262" i="3"/>
  <c r="AU36" i="19"/>
  <c r="BN218" i="3"/>
  <c r="BN229" i="3" s="1"/>
  <c r="AZ51" i="19"/>
  <c r="AX69" i="18"/>
  <c r="AX72" i="18"/>
  <c r="AX71" i="18"/>
  <c r="AX70" i="18"/>
  <c r="AX73" i="18"/>
  <c r="AX67" i="18"/>
  <c r="AX68" i="18"/>
  <c r="AX66" i="18"/>
  <c r="BA40" i="19"/>
  <c r="BA48" i="19"/>
  <c r="BO226" i="3" s="1"/>
  <c r="BA42" i="19"/>
  <c r="BO220" i="3" s="1"/>
  <c r="BA50" i="19"/>
  <c r="BO228" i="3" s="1"/>
  <c r="BB39" i="19"/>
  <c r="BA41" i="19"/>
  <c r="BO219" i="3" s="1"/>
  <c r="BA43" i="19"/>
  <c r="BO221" i="3" s="1"/>
  <c r="BA45" i="19"/>
  <c r="BO223" i="3" s="1"/>
  <c r="BA46" i="19"/>
  <c r="BO224" i="3" s="1"/>
  <c r="BA47" i="19"/>
  <c r="BO225" i="3" s="1"/>
  <c r="BA44" i="19"/>
  <c r="BO222" i="3" s="1"/>
  <c r="BA49" i="19"/>
  <c r="BO227" i="3" s="1"/>
  <c r="BI243" i="3"/>
  <c r="BF254" i="3"/>
  <c r="BF255" i="3"/>
  <c r="BF256" i="3"/>
  <c r="BH242" i="3"/>
  <c r="BG244" i="3"/>
  <c r="BG245" i="3" s="1"/>
  <c r="BI233" i="3"/>
  <c r="BI232" i="3"/>
  <c r="BI231" i="3"/>
  <c r="BI235" i="3"/>
  <c r="BI234" i="3"/>
  <c r="BI238" i="3"/>
  <c r="BI237" i="3"/>
  <c r="BI236" i="3"/>
  <c r="BI241" i="3"/>
  <c r="BI240" i="3"/>
  <c r="BI239" i="3"/>
  <c r="BI248" i="3"/>
  <c r="BI251" i="3"/>
  <c r="BI249" i="3"/>
  <c r="BI253" i="3"/>
  <c r="BI250" i="3"/>
  <c r="BI252" i="3"/>
  <c r="AY64" i="18"/>
  <c r="BB37" i="8"/>
  <c r="BB50" i="8"/>
  <c r="BB86" i="8"/>
  <c r="BB99" i="8"/>
  <c r="BB113" i="8"/>
  <c r="BB127" i="8"/>
  <c r="BA64" i="8"/>
  <c r="BA78" i="8"/>
  <c r="AZ19" i="18"/>
  <c r="BB5" i="4"/>
  <c r="AY29" i="18"/>
  <c r="AZ89" i="18"/>
  <c r="AZ46" i="18"/>
  <c r="AZ62" i="18" s="1"/>
  <c r="BI142" i="3"/>
  <c r="BB29" i="8"/>
  <c r="AY90" i="18"/>
  <c r="AY47" i="18"/>
  <c r="AY63" i="18" s="1"/>
  <c r="BJ294" i="3"/>
  <c r="BJ5" i="3"/>
  <c r="BK4" i="3"/>
  <c r="BJ147" i="3"/>
  <c r="BJ148" i="3"/>
  <c r="BJ156" i="3"/>
  <c r="BJ164" i="3"/>
  <c r="BJ119" i="3"/>
  <c r="BJ127" i="3"/>
  <c r="BJ135" i="3"/>
  <c r="BJ95" i="3"/>
  <c r="BJ109" i="3"/>
  <c r="BJ74" i="3"/>
  <c r="BJ149" i="3"/>
  <c r="BJ157" i="3"/>
  <c r="BJ165" i="3"/>
  <c r="BJ120" i="3"/>
  <c r="BJ128" i="3"/>
  <c r="BJ136" i="3"/>
  <c r="BJ99" i="3"/>
  <c r="BJ111" i="3"/>
  <c r="BJ150" i="3"/>
  <c r="BJ158" i="3"/>
  <c r="BJ166" i="3"/>
  <c r="BJ121" i="3"/>
  <c r="BJ129" i="3"/>
  <c r="BJ137" i="3"/>
  <c r="BJ101" i="3"/>
  <c r="BJ112" i="3"/>
  <c r="BJ143" i="3"/>
  <c r="BJ151" i="3"/>
  <c r="BJ159" i="3"/>
  <c r="BJ167" i="3"/>
  <c r="BJ122" i="3"/>
  <c r="BJ130" i="3"/>
  <c r="BJ138" i="3"/>
  <c r="BJ102" i="3"/>
  <c r="BJ113" i="3"/>
  <c r="BJ144" i="3"/>
  <c r="BJ146" i="3"/>
  <c r="BJ163" i="3"/>
  <c r="BJ126" i="3"/>
  <c r="BJ93" i="3"/>
  <c r="BJ84" i="3"/>
  <c r="BJ8" i="3"/>
  <c r="BJ16" i="3"/>
  <c r="BJ24" i="3"/>
  <c r="BJ32" i="3"/>
  <c r="BJ152" i="3"/>
  <c r="BJ131" i="3"/>
  <c r="BJ103" i="3"/>
  <c r="BJ76" i="3"/>
  <c r="BJ35" i="3"/>
  <c r="BJ9" i="3"/>
  <c r="BC22" i="8" s="1"/>
  <c r="BJ17" i="3"/>
  <c r="BJ25" i="3"/>
  <c r="BJ153" i="3"/>
  <c r="BJ116" i="3"/>
  <c r="BJ132" i="3"/>
  <c r="BJ104" i="3"/>
  <c r="BJ68" i="3"/>
  <c r="BJ77" i="3"/>
  <c r="BJ36" i="3"/>
  <c r="BJ49" i="3"/>
  <c r="BJ10" i="3"/>
  <c r="BJ18" i="3"/>
  <c r="BJ26" i="3"/>
  <c r="BJ154" i="3"/>
  <c r="BJ117" i="3"/>
  <c r="BJ133" i="3"/>
  <c r="BJ106" i="3"/>
  <c r="BJ69" i="3"/>
  <c r="BJ78" i="3"/>
  <c r="BJ38" i="3"/>
  <c r="BJ51" i="3"/>
  <c r="BJ11" i="3"/>
  <c r="BJ19" i="3"/>
  <c r="BJ27" i="3"/>
  <c r="BJ155" i="3"/>
  <c r="BJ118" i="3"/>
  <c r="BJ134" i="3"/>
  <c r="BJ107" i="3"/>
  <c r="BJ79" i="3"/>
  <c r="BJ39" i="3"/>
  <c r="BJ53" i="3"/>
  <c r="BJ12" i="3"/>
  <c r="BJ20" i="3"/>
  <c r="BJ28" i="3"/>
  <c r="BJ160" i="3"/>
  <c r="BJ123" i="3"/>
  <c r="BJ139" i="3"/>
  <c r="BJ71" i="3"/>
  <c r="BJ80" i="3"/>
  <c r="BJ41" i="3"/>
  <c r="BJ55" i="3"/>
  <c r="BJ13" i="3"/>
  <c r="BJ21" i="3"/>
  <c r="BJ29" i="3"/>
  <c r="BJ161" i="3"/>
  <c r="BJ124" i="3"/>
  <c r="BJ140" i="3"/>
  <c r="BJ72" i="3"/>
  <c r="BJ81" i="3"/>
  <c r="BJ57" i="3"/>
  <c r="BJ14" i="3"/>
  <c r="BJ22" i="3"/>
  <c r="BJ30" i="3"/>
  <c r="BJ145" i="3"/>
  <c r="BJ162" i="3"/>
  <c r="BJ125" i="3"/>
  <c r="BJ73" i="3"/>
  <c r="BJ83" i="3"/>
  <c r="BJ15" i="3"/>
  <c r="BJ23" i="3"/>
  <c r="BJ31" i="3"/>
  <c r="BC4" i="4"/>
  <c r="BA18" i="18"/>
  <c r="BC30" i="8"/>
  <c r="BJ105" i="3"/>
  <c r="BJ58" i="3"/>
  <c r="BJ50" i="3"/>
  <c r="BJ94" i="3"/>
  <c r="BJ48" i="3"/>
  <c r="BJ42" i="3"/>
  <c r="BJ37" i="3"/>
  <c r="BJ52" i="3"/>
  <c r="BJ108" i="3"/>
  <c r="BJ54" i="3"/>
  <c r="BJ100" i="3"/>
  <c r="BJ40" i="3"/>
  <c r="BJ110" i="3"/>
  <c r="BJ56" i="3"/>
  <c r="BJ82" i="3"/>
  <c r="AZ48" i="18"/>
  <c r="AZ91" i="18"/>
  <c r="AZ21" i="18"/>
  <c r="AZ28" i="18"/>
  <c r="AZ23" i="18"/>
  <c r="AZ25" i="18"/>
  <c r="AZ27" i="18"/>
  <c r="AZ24" i="18"/>
  <c r="AZ22" i="18"/>
  <c r="AZ26" i="18"/>
  <c r="BI7" i="3"/>
  <c r="BI115" i="3"/>
  <c r="BK6" i="3"/>
  <c r="BA20" i="18"/>
  <c r="BC6" i="4"/>
  <c r="H133" i="3" l="1"/>
  <c r="H136" i="3"/>
  <c r="H125" i="3"/>
  <c r="H128" i="3"/>
  <c r="H131" i="3"/>
  <c r="H130" i="3"/>
  <c r="H120" i="3"/>
  <c r="H122" i="3"/>
  <c r="H135" i="3"/>
  <c r="H132" i="3"/>
  <c r="H121" i="3"/>
  <c r="H127" i="3"/>
  <c r="H134" i="3"/>
  <c r="H119" i="3"/>
  <c r="H126" i="3"/>
  <c r="H116" i="3"/>
  <c r="H137" i="3"/>
  <c r="H123" i="3"/>
  <c r="H129" i="3"/>
  <c r="AW28" i="19"/>
  <c r="AX24" i="19"/>
  <c r="AW30" i="19"/>
  <c r="AW31" i="19"/>
  <c r="AW32" i="19"/>
  <c r="AW25" i="19"/>
  <c r="AW35" i="19"/>
  <c r="AW33" i="19"/>
  <c r="AW29" i="19"/>
  <c r="AW26" i="19"/>
  <c r="AW34" i="19"/>
  <c r="AW27" i="19"/>
  <c r="BJ262" i="3"/>
  <c r="AV36" i="19"/>
  <c r="H59" i="3"/>
  <c r="H58" i="3"/>
  <c r="AY69" i="18"/>
  <c r="AY71" i="18"/>
  <c r="AY70" i="18"/>
  <c r="AY72" i="18"/>
  <c r="AY73" i="18"/>
  <c r="AY67" i="18"/>
  <c r="AY68" i="18"/>
  <c r="AY66" i="18"/>
  <c r="BB43" i="19"/>
  <c r="BP221" i="3" s="1"/>
  <c r="BB45" i="19"/>
  <c r="BP223" i="3" s="1"/>
  <c r="BC39" i="19"/>
  <c r="BB40" i="19"/>
  <c r="BB50" i="19"/>
  <c r="BP228" i="3" s="1"/>
  <c r="BB41" i="19"/>
  <c r="BP219" i="3" s="1"/>
  <c r="BB42" i="19"/>
  <c r="BP220" i="3" s="1"/>
  <c r="BB46" i="19"/>
  <c r="BP224" i="3" s="1"/>
  <c r="BB47" i="19"/>
  <c r="BP225" i="3" s="1"/>
  <c r="BB48" i="19"/>
  <c r="BP226" i="3" s="1"/>
  <c r="BB44" i="19"/>
  <c r="BP222" i="3" s="1"/>
  <c r="BB49" i="19"/>
  <c r="BP227" i="3" s="1"/>
  <c r="BO218" i="3"/>
  <c r="BO229" i="3" s="1"/>
  <c r="BA51" i="19"/>
  <c r="BJ243" i="3"/>
  <c r="BG254" i="3"/>
  <c r="BG255" i="3"/>
  <c r="BG256" i="3"/>
  <c r="BJ233" i="3"/>
  <c r="BJ232" i="3"/>
  <c r="BJ231" i="3"/>
  <c r="BJ236" i="3"/>
  <c r="BJ235" i="3"/>
  <c r="BJ234" i="3"/>
  <c r="BJ238" i="3"/>
  <c r="BJ237" i="3"/>
  <c r="BJ241" i="3"/>
  <c r="BJ240" i="3"/>
  <c r="BJ239" i="3"/>
  <c r="BJ249" i="3"/>
  <c r="BJ248" i="3"/>
  <c r="BJ253" i="3"/>
  <c r="BJ250" i="3"/>
  <c r="BJ251" i="3"/>
  <c r="BJ252" i="3"/>
  <c r="BH244" i="3"/>
  <c r="BH245" i="3" s="1"/>
  <c r="BI242" i="3"/>
  <c r="BJ142" i="3"/>
  <c r="BC29" i="8"/>
  <c r="BC50" i="8"/>
  <c r="BC37" i="8"/>
  <c r="BC127" i="8"/>
  <c r="BC86" i="8"/>
  <c r="BC99" i="8"/>
  <c r="BC113" i="8"/>
  <c r="BL4" i="3"/>
  <c r="BK294" i="3"/>
  <c r="BK5" i="3"/>
  <c r="BK150" i="3"/>
  <c r="BK158" i="3"/>
  <c r="BK166" i="3"/>
  <c r="BK121" i="3"/>
  <c r="BK129" i="3"/>
  <c r="BK137" i="3"/>
  <c r="BK100" i="3"/>
  <c r="BK109" i="3"/>
  <c r="BK84" i="3"/>
  <c r="BK49" i="3"/>
  <c r="BK12" i="3"/>
  <c r="BK20" i="3"/>
  <c r="BK28" i="3"/>
  <c r="BK143" i="3"/>
  <c r="BK151" i="3"/>
  <c r="BK159" i="3"/>
  <c r="BK167" i="3"/>
  <c r="BK122" i="3"/>
  <c r="BK130" i="3"/>
  <c r="BK138" i="3"/>
  <c r="BK101" i="3"/>
  <c r="BK111" i="3"/>
  <c r="BK68" i="3"/>
  <c r="BK76" i="3"/>
  <c r="BK36" i="3"/>
  <c r="BK53" i="3"/>
  <c r="BK13" i="3"/>
  <c r="BK21" i="3"/>
  <c r="BK29" i="3"/>
  <c r="BK144" i="3"/>
  <c r="BK152" i="3"/>
  <c r="BK160" i="3"/>
  <c r="BK123" i="3"/>
  <c r="BK131" i="3"/>
  <c r="BK139" i="3"/>
  <c r="BK102" i="3"/>
  <c r="BK113" i="3"/>
  <c r="BK69" i="3"/>
  <c r="BK77" i="3"/>
  <c r="BK38" i="3"/>
  <c r="BK55" i="3"/>
  <c r="BK14" i="3"/>
  <c r="BK22" i="3"/>
  <c r="BK30" i="3"/>
  <c r="BK145" i="3"/>
  <c r="BK153" i="3"/>
  <c r="BK161" i="3"/>
  <c r="BK116" i="3"/>
  <c r="BK124" i="3"/>
  <c r="BK132" i="3"/>
  <c r="BK140" i="3"/>
  <c r="BK103" i="3"/>
  <c r="BK78" i="3"/>
  <c r="BK39" i="3"/>
  <c r="BK57" i="3"/>
  <c r="BK15" i="3"/>
  <c r="BK23" i="3"/>
  <c r="BK31" i="3"/>
  <c r="BK146" i="3"/>
  <c r="BK154" i="3"/>
  <c r="BK162" i="3"/>
  <c r="BK117" i="3"/>
  <c r="BK125" i="3"/>
  <c r="BK133" i="3"/>
  <c r="BK104" i="3"/>
  <c r="BK71" i="3"/>
  <c r="BK79" i="3"/>
  <c r="BK41" i="3"/>
  <c r="BK16" i="3"/>
  <c r="BK24" i="3"/>
  <c r="BK32" i="3"/>
  <c r="BK147" i="3"/>
  <c r="BK155" i="3"/>
  <c r="BK163" i="3"/>
  <c r="BK118" i="3"/>
  <c r="BK126" i="3"/>
  <c r="BK134" i="3"/>
  <c r="BK93" i="3"/>
  <c r="BK106" i="3"/>
  <c r="BK72" i="3"/>
  <c r="BK80" i="3"/>
  <c r="BK8" i="3"/>
  <c r="BK17" i="3"/>
  <c r="BK25" i="3"/>
  <c r="BK148" i="3"/>
  <c r="BK156" i="3"/>
  <c r="BK164" i="3"/>
  <c r="BK119" i="3"/>
  <c r="BK127" i="3"/>
  <c r="BK135" i="3"/>
  <c r="BK95" i="3"/>
  <c r="BK107" i="3"/>
  <c r="BK73" i="3"/>
  <c r="BK81" i="3"/>
  <c r="BK9" i="3"/>
  <c r="BD22" i="8" s="1"/>
  <c r="BK18" i="3"/>
  <c r="BK26" i="3"/>
  <c r="BK149" i="3"/>
  <c r="BK157" i="3"/>
  <c r="BK165" i="3"/>
  <c r="BK120" i="3"/>
  <c r="BK128" i="3"/>
  <c r="BK136" i="3"/>
  <c r="BK99" i="3"/>
  <c r="BK108" i="3"/>
  <c r="BK74" i="3"/>
  <c r="BK83" i="3"/>
  <c r="BK10" i="3"/>
  <c r="BK19" i="3"/>
  <c r="BK27" i="3"/>
  <c r="BD4" i="4"/>
  <c r="BB18" i="18"/>
  <c r="BD30" i="8"/>
  <c r="BK51" i="3"/>
  <c r="BK110" i="3"/>
  <c r="BK54" i="3"/>
  <c r="BK37" i="3"/>
  <c r="BK105" i="3"/>
  <c r="BK94" i="3"/>
  <c r="BK42" i="3"/>
  <c r="BK112" i="3"/>
  <c r="BK50" i="3"/>
  <c r="BK52" i="3"/>
  <c r="BK11" i="3"/>
  <c r="BK58" i="3"/>
  <c r="BK35" i="3"/>
  <c r="BK56" i="3"/>
  <c r="BK48" i="3"/>
  <c r="BK40" i="3"/>
  <c r="BK82" i="3"/>
  <c r="BA48" i="18"/>
  <c r="BA91" i="18"/>
  <c r="BA28" i="18"/>
  <c r="BA23" i="18"/>
  <c r="BA26" i="18"/>
  <c r="BA27" i="18"/>
  <c r="BA24" i="18"/>
  <c r="BA22" i="18"/>
  <c r="BA25" i="18"/>
  <c r="BA21" i="18"/>
  <c r="AZ29" i="18"/>
  <c r="BA46" i="18"/>
  <c r="BA62" i="18" s="1"/>
  <c r="BA89" i="18"/>
  <c r="BJ7" i="3"/>
  <c r="BA19" i="18"/>
  <c r="BC5" i="4"/>
  <c r="AZ90" i="18"/>
  <c r="AZ47" i="18"/>
  <c r="AZ63" i="18" s="1"/>
  <c r="BL6" i="3"/>
  <c r="BB20" i="18"/>
  <c r="BD6" i="4"/>
  <c r="AZ64" i="18"/>
  <c r="BJ115" i="3"/>
  <c r="BB64" i="8"/>
  <c r="BB78" i="8"/>
  <c r="H115" i="3" l="1"/>
  <c r="AW36" i="19"/>
  <c r="AX31" i="19"/>
  <c r="AY24" i="19"/>
  <c r="AX32" i="19"/>
  <c r="AX26" i="19"/>
  <c r="AX33" i="19"/>
  <c r="AX34" i="19"/>
  <c r="AX35" i="19"/>
  <c r="AX28" i="19"/>
  <c r="AX27" i="19"/>
  <c r="AX29" i="19"/>
  <c r="AX25" i="19"/>
  <c r="AX30" i="19"/>
  <c r="AZ72" i="18"/>
  <c r="AZ67" i="18"/>
  <c r="AZ69" i="18"/>
  <c r="AZ71" i="18"/>
  <c r="AZ68" i="18"/>
  <c r="AZ66" i="18"/>
  <c r="AZ70" i="18"/>
  <c r="AZ73" i="18"/>
  <c r="BP218" i="3"/>
  <c r="BP229" i="3" s="1"/>
  <c r="BB51" i="19"/>
  <c r="BC46" i="19"/>
  <c r="BQ224" i="3" s="1"/>
  <c r="BC40" i="19"/>
  <c r="BC48" i="19"/>
  <c r="BQ226" i="3" s="1"/>
  <c r="BD39" i="19"/>
  <c r="BC41" i="19"/>
  <c r="BQ219" i="3" s="1"/>
  <c r="BC42" i="19"/>
  <c r="BQ220" i="3" s="1"/>
  <c r="BC43" i="19"/>
  <c r="BQ221" i="3" s="1"/>
  <c r="BC45" i="19"/>
  <c r="BQ223" i="3" s="1"/>
  <c r="BC47" i="19"/>
  <c r="BQ225" i="3" s="1"/>
  <c r="BC49" i="19"/>
  <c r="BQ227" i="3" s="1"/>
  <c r="BC44" i="19"/>
  <c r="BQ222" i="3" s="1"/>
  <c r="BC50" i="19"/>
  <c r="BQ228" i="3" s="1"/>
  <c r="BK243" i="3"/>
  <c r="BI244" i="3"/>
  <c r="BI245" i="3" s="1"/>
  <c r="BH254" i="3"/>
  <c r="BH255" i="3"/>
  <c r="BH256" i="3"/>
  <c r="BJ242" i="3"/>
  <c r="BK233" i="3"/>
  <c r="BK232" i="3"/>
  <c r="BK231" i="3"/>
  <c r="BK237" i="3"/>
  <c r="BK236" i="3"/>
  <c r="BK235" i="3"/>
  <c r="BK234" i="3"/>
  <c r="BK238" i="3"/>
  <c r="BK241" i="3"/>
  <c r="BK240" i="3"/>
  <c r="BK239" i="3"/>
  <c r="BK249" i="3"/>
  <c r="BK248" i="3"/>
  <c r="BK251" i="3"/>
  <c r="BK250" i="3"/>
  <c r="BK252" i="3"/>
  <c r="BK253" i="3"/>
  <c r="BK7" i="3"/>
  <c r="BK115" i="3"/>
  <c r="BC64" i="8"/>
  <c r="BC78" i="8"/>
  <c r="BK142" i="3"/>
  <c r="BB19" i="18"/>
  <c r="BD5" i="4"/>
  <c r="BA64" i="18"/>
  <c r="BA47" i="18"/>
  <c r="BA63" i="18" s="1"/>
  <c r="BA90" i="18"/>
  <c r="BD37" i="8"/>
  <c r="BD113" i="8"/>
  <c r="BD127" i="8"/>
  <c r="BD50" i="8"/>
  <c r="BD86" i="8"/>
  <c r="BD99" i="8"/>
  <c r="BL294" i="3"/>
  <c r="BL5" i="3"/>
  <c r="BM4" i="3"/>
  <c r="BL146" i="3"/>
  <c r="BL154" i="3"/>
  <c r="BL162" i="3"/>
  <c r="BL117" i="3"/>
  <c r="BL125" i="3"/>
  <c r="BL133" i="3"/>
  <c r="BL104" i="3"/>
  <c r="BL71" i="3"/>
  <c r="BL79" i="3"/>
  <c r="BL40" i="3"/>
  <c r="BL50" i="3"/>
  <c r="BL11" i="3"/>
  <c r="BL19" i="3"/>
  <c r="BL27" i="3"/>
  <c r="BL147" i="3"/>
  <c r="BL155" i="3"/>
  <c r="BL163" i="3"/>
  <c r="BL118" i="3"/>
  <c r="BL126" i="3"/>
  <c r="BL134" i="3"/>
  <c r="BL93" i="3"/>
  <c r="BL106" i="3"/>
  <c r="BL72" i="3"/>
  <c r="BL80" i="3"/>
  <c r="BL41" i="3"/>
  <c r="BL53" i="3"/>
  <c r="BL12" i="3"/>
  <c r="BL20" i="3"/>
  <c r="BL28" i="3"/>
  <c r="BL148" i="3"/>
  <c r="BL156" i="3"/>
  <c r="BL164" i="3"/>
  <c r="BL119" i="3"/>
  <c r="BL127" i="3"/>
  <c r="BL135" i="3"/>
  <c r="BL95" i="3"/>
  <c r="BL107" i="3"/>
  <c r="BL73" i="3"/>
  <c r="BL81" i="3"/>
  <c r="BL42" i="3"/>
  <c r="BL55" i="3"/>
  <c r="BL13" i="3"/>
  <c r="BL21" i="3"/>
  <c r="BL29" i="3"/>
  <c r="BL149" i="3"/>
  <c r="BL157" i="3"/>
  <c r="BL165" i="3"/>
  <c r="BL120" i="3"/>
  <c r="BL128" i="3"/>
  <c r="BL136" i="3"/>
  <c r="BL99" i="3"/>
  <c r="BL108" i="3"/>
  <c r="BL74" i="3"/>
  <c r="BL83" i="3"/>
  <c r="BL57" i="3"/>
  <c r="BL14" i="3"/>
  <c r="BL22" i="3"/>
  <c r="BL30" i="3"/>
  <c r="BL150" i="3"/>
  <c r="BL158" i="3"/>
  <c r="BL166" i="3"/>
  <c r="BL121" i="3"/>
  <c r="BL129" i="3"/>
  <c r="BL137" i="3"/>
  <c r="BL100" i="3"/>
  <c r="BL109" i="3"/>
  <c r="BL84" i="3"/>
  <c r="BL15" i="3"/>
  <c r="BL23" i="3"/>
  <c r="BL31" i="3"/>
  <c r="BL143" i="3"/>
  <c r="BL151" i="3"/>
  <c r="BL159" i="3"/>
  <c r="BL167" i="3"/>
  <c r="BL122" i="3"/>
  <c r="BL130" i="3"/>
  <c r="BL138" i="3"/>
  <c r="BL101" i="3"/>
  <c r="BL111" i="3"/>
  <c r="BL68" i="3"/>
  <c r="BL76" i="3"/>
  <c r="BL36" i="3"/>
  <c r="BL8" i="3"/>
  <c r="BL16" i="3"/>
  <c r="BL24" i="3"/>
  <c r="BL32" i="3"/>
  <c r="BL144" i="3"/>
  <c r="BL152" i="3"/>
  <c r="BL160" i="3"/>
  <c r="BL123" i="3"/>
  <c r="BL131" i="3"/>
  <c r="BL139" i="3"/>
  <c r="BL102" i="3"/>
  <c r="BL113" i="3"/>
  <c r="BL69" i="3"/>
  <c r="BL77" i="3"/>
  <c r="BL38" i="3"/>
  <c r="BL48" i="3"/>
  <c r="BL9" i="3"/>
  <c r="BE22" i="8" s="1"/>
  <c r="BL17" i="3"/>
  <c r="BL25" i="3"/>
  <c r="BL145" i="3"/>
  <c r="BL153" i="3"/>
  <c r="BL161" i="3"/>
  <c r="BL116" i="3"/>
  <c r="BL124" i="3"/>
  <c r="BL132" i="3"/>
  <c r="BL140" i="3"/>
  <c r="BL103" i="3"/>
  <c r="BL78" i="3"/>
  <c r="BL39" i="3"/>
  <c r="BL49" i="3"/>
  <c r="BL10" i="3"/>
  <c r="BL18" i="3"/>
  <c r="BL26" i="3"/>
  <c r="BE4" i="4"/>
  <c r="BC18" i="18"/>
  <c r="BE30" i="8"/>
  <c r="BL110" i="3"/>
  <c r="BL105" i="3"/>
  <c r="BL37" i="3"/>
  <c r="BL94" i="3"/>
  <c r="BL54" i="3"/>
  <c r="BL35" i="3"/>
  <c r="BL112" i="3"/>
  <c r="BL56" i="3"/>
  <c r="BL52" i="3"/>
  <c r="BL58" i="3"/>
  <c r="BL51" i="3"/>
  <c r="BL82" i="3"/>
  <c r="BD29" i="8"/>
  <c r="BB48" i="18"/>
  <c r="BB91" i="18"/>
  <c r="BB25" i="18"/>
  <c r="BB22" i="18"/>
  <c r="BB27" i="18"/>
  <c r="BB26" i="18"/>
  <c r="BB24" i="18"/>
  <c r="BB21" i="18"/>
  <c r="BB28" i="18"/>
  <c r="BB23" i="18"/>
  <c r="BB89" i="18"/>
  <c r="BB46" i="18"/>
  <c r="BB62" i="18" s="1"/>
  <c r="BM6" i="3"/>
  <c r="BC20" i="18"/>
  <c r="BE6" i="4"/>
  <c r="BA29" i="18"/>
  <c r="AX36" i="19" l="1"/>
  <c r="AZ24" i="19"/>
  <c r="AY33" i="19"/>
  <c r="AY29" i="19"/>
  <c r="AY34" i="19"/>
  <c r="AY31" i="19"/>
  <c r="AY25" i="19"/>
  <c r="AY32" i="19"/>
  <c r="AY35" i="19"/>
  <c r="AY26" i="19"/>
  <c r="AY27" i="19"/>
  <c r="AY28" i="19"/>
  <c r="AY30" i="19"/>
  <c r="BL262" i="3"/>
  <c r="BA69" i="18"/>
  <c r="BA70" i="18"/>
  <c r="BA71" i="18"/>
  <c r="BA73" i="18"/>
  <c r="BA72" i="18"/>
  <c r="BA68" i="18"/>
  <c r="BA66" i="18"/>
  <c r="BA67" i="18"/>
  <c r="BD41" i="19"/>
  <c r="BR219" i="3" s="1"/>
  <c r="BD49" i="19"/>
  <c r="BR227" i="3" s="1"/>
  <c r="BD43" i="19"/>
  <c r="BR221" i="3" s="1"/>
  <c r="BD40" i="19"/>
  <c r="BD42" i="19"/>
  <c r="BR220" i="3" s="1"/>
  <c r="BD44" i="19"/>
  <c r="BR222" i="3" s="1"/>
  <c r="BD46" i="19"/>
  <c r="BR224" i="3" s="1"/>
  <c r="BE39" i="19"/>
  <c r="BD47" i="19"/>
  <c r="BR225" i="3" s="1"/>
  <c r="BD48" i="19"/>
  <c r="BR226" i="3" s="1"/>
  <c r="BD50" i="19"/>
  <c r="BR228" i="3" s="1"/>
  <c r="BD45" i="19"/>
  <c r="BR223" i="3" s="1"/>
  <c r="BQ218" i="3"/>
  <c r="BQ229" i="3" s="1"/>
  <c r="BC51" i="19"/>
  <c r="BL243" i="3"/>
  <c r="BJ244" i="3"/>
  <c r="BJ245" i="3" s="1"/>
  <c r="BL233" i="3"/>
  <c r="BL232" i="3"/>
  <c r="BL231" i="3"/>
  <c r="BL238" i="3"/>
  <c r="BL237" i="3"/>
  <c r="BL236" i="3"/>
  <c r="BL235" i="3"/>
  <c r="BL234" i="3"/>
  <c r="BL239" i="3"/>
  <c r="BL241" i="3"/>
  <c r="BL240" i="3"/>
  <c r="BL249" i="3"/>
  <c r="BL251" i="3"/>
  <c r="BL248" i="3"/>
  <c r="BL253" i="3"/>
  <c r="BL250" i="3"/>
  <c r="BL252" i="3"/>
  <c r="BI254" i="3"/>
  <c r="BI255" i="3"/>
  <c r="BI256" i="3"/>
  <c r="BK242" i="3"/>
  <c r="BC48" i="18"/>
  <c r="BC91" i="18"/>
  <c r="BC22" i="18"/>
  <c r="BC27" i="18"/>
  <c r="BC26" i="18"/>
  <c r="BC24" i="18"/>
  <c r="BC25" i="18"/>
  <c r="BC21" i="18"/>
  <c r="BC28" i="18"/>
  <c r="BC23" i="18"/>
  <c r="BC46" i="18"/>
  <c r="BC62" i="18" s="1"/>
  <c r="BC89" i="18"/>
  <c r="BN6" i="3"/>
  <c r="BD20" i="18"/>
  <c r="BF6" i="4"/>
  <c r="BL142" i="3"/>
  <c r="BN4" i="3"/>
  <c r="BM294" i="3"/>
  <c r="BM5" i="3"/>
  <c r="BM52" i="3"/>
  <c r="BM145" i="3"/>
  <c r="BM153" i="3"/>
  <c r="BM161" i="3"/>
  <c r="BM116" i="3"/>
  <c r="BM124" i="3"/>
  <c r="BM132" i="3"/>
  <c r="BM140" i="3"/>
  <c r="BM104" i="3"/>
  <c r="BM72" i="3"/>
  <c r="BM80" i="3"/>
  <c r="BM39" i="3"/>
  <c r="BM51" i="3"/>
  <c r="BM10" i="3"/>
  <c r="BM19" i="3"/>
  <c r="BM27" i="3"/>
  <c r="BM146" i="3"/>
  <c r="BM154" i="3"/>
  <c r="BM162" i="3"/>
  <c r="BM117" i="3"/>
  <c r="BM125" i="3"/>
  <c r="BM133" i="3"/>
  <c r="BM106" i="3"/>
  <c r="BM73" i="3"/>
  <c r="BM81" i="3"/>
  <c r="BM41" i="3"/>
  <c r="BM53" i="3"/>
  <c r="BM12" i="3"/>
  <c r="BM20" i="3"/>
  <c r="BM28" i="3"/>
  <c r="BM147" i="3"/>
  <c r="BM155" i="3"/>
  <c r="BM163" i="3"/>
  <c r="BM118" i="3"/>
  <c r="BM126" i="3"/>
  <c r="BM134" i="3"/>
  <c r="BM93" i="3"/>
  <c r="BM107" i="3"/>
  <c r="BM74" i="3"/>
  <c r="BM83" i="3"/>
  <c r="BM54" i="3"/>
  <c r="BM13" i="3"/>
  <c r="BM21" i="3"/>
  <c r="BM29" i="3"/>
  <c r="BM148" i="3"/>
  <c r="BM156" i="3"/>
  <c r="BM164" i="3"/>
  <c r="BM119" i="3"/>
  <c r="BM127" i="3"/>
  <c r="BM135" i="3"/>
  <c r="BM95" i="3"/>
  <c r="BM109" i="3"/>
  <c r="BM84" i="3"/>
  <c r="BM55" i="3"/>
  <c r="BM14" i="3"/>
  <c r="BM22" i="3"/>
  <c r="BM30" i="3"/>
  <c r="BM149" i="3"/>
  <c r="BM157" i="3"/>
  <c r="BM165" i="3"/>
  <c r="BM120" i="3"/>
  <c r="BM128" i="3"/>
  <c r="BM136" i="3"/>
  <c r="BM99" i="3"/>
  <c r="BM111" i="3"/>
  <c r="BM68" i="3"/>
  <c r="BM76" i="3"/>
  <c r="BM35" i="3"/>
  <c r="BM57" i="3"/>
  <c r="BM15" i="3"/>
  <c r="BM23" i="3"/>
  <c r="BM31" i="3"/>
  <c r="BM150" i="3"/>
  <c r="BM158" i="3"/>
  <c r="BM166" i="3"/>
  <c r="BM121" i="3"/>
  <c r="BM129" i="3"/>
  <c r="BM137" i="3"/>
  <c r="BM101" i="3"/>
  <c r="BM113" i="3"/>
  <c r="BM69" i="3"/>
  <c r="BM77" i="3"/>
  <c r="BM36" i="3"/>
  <c r="BM16" i="3"/>
  <c r="BM24" i="3"/>
  <c r="BM32" i="3"/>
  <c r="BM143" i="3"/>
  <c r="BM151" i="3"/>
  <c r="BM159" i="3"/>
  <c r="BM167" i="3"/>
  <c r="BM122" i="3"/>
  <c r="BM130" i="3"/>
  <c r="BM138" i="3"/>
  <c r="BM102" i="3"/>
  <c r="BM78" i="3"/>
  <c r="BM37" i="3"/>
  <c r="BM8" i="3"/>
  <c r="BM17" i="3"/>
  <c r="BM25" i="3"/>
  <c r="BM144" i="3"/>
  <c r="BM152" i="3"/>
  <c r="BM160" i="3"/>
  <c r="BM123" i="3"/>
  <c r="BM131" i="3"/>
  <c r="BM139" i="3"/>
  <c r="BM103" i="3"/>
  <c r="BM71" i="3"/>
  <c r="BM79" i="3"/>
  <c r="BM38" i="3"/>
  <c r="BM49" i="3"/>
  <c r="BM9" i="3"/>
  <c r="BF22" i="8" s="1"/>
  <c r="BM18" i="3"/>
  <c r="BM26" i="3"/>
  <c r="BF4" i="4"/>
  <c r="BD18" i="18"/>
  <c r="BF30" i="8"/>
  <c r="BM42" i="3"/>
  <c r="BM50" i="3"/>
  <c r="BM11" i="3"/>
  <c r="BM56" i="3"/>
  <c r="BM58" i="3"/>
  <c r="BM48" i="3"/>
  <c r="BM40" i="3"/>
  <c r="BM105" i="3"/>
  <c r="BM110" i="3"/>
  <c r="BM108" i="3"/>
  <c r="BM94" i="3"/>
  <c r="BM112" i="3"/>
  <c r="BM100" i="3"/>
  <c r="BM82" i="3"/>
  <c r="BD64" i="8"/>
  <c r="BD78" i="8"/>
  <c r="BC19" i="18"/>
  <c r="BE5" i="4"/>
  <c r="BB64" i="18"/>
  <c r="BL7" i="3"/>
  <c r="BB29" i="18"/>
  <c r="BE99" i="8"/>
  <c r="BE37" i="8"/>
  <c r="BE113" i="8"/>
  <c r="BE127" i="8"/>
  <c r="BE50" i="8"/>
  <c r="BE86" i="8"/>
  <c r="BL115" i="3"/>
  <c r="BB47" i="18"/>
  <c r="BB63" i="18" s="1"/>
  <c r="BB90" i="18"/>
  <c r="BE29" i="8"/>
  <c r="AY36" i="19" l="1"/>
  <c r="BM262" i="3"/>
  <c r="AZ30" i="19"/>
  <c r="AZ31" i="19"/>
  <c r="AZ33" i="19"/>
  <c r="AZ32" i="19"/>
  <c r="AZ25" i="19"/>
  <c r="BA24" i="19"/>
  <c r="AZ28" i="19"/>
  <c r="AZ26" i="19"/>
  <c r="AZ29" i="19"/>
  <c r="AZ34" i="19"/>
  <c r="AZ27" i="19"/>
  <c r="AZ35" i="19"/>
  <c r="BB70" i="18"/>
  <c r="BB71" i="18"/>
  <c r="BB69" i="18"/>
  <c r="BB72" i="18"/>
  <c r="BB67" i="18"/>
  <c r="BB68" i="18"/>
  <c r="BB66" i="18"/>
  <c r="BB73" i="18"/>
  <c r="BR218" i="3"/>
  <c r="BR229" i="3" s="1"/>
  <c r="BD51" i="19"/>
  <c r="BE44" i="19"/>
  <c r="BS222" i="3" s="1"/>
  <c r="BE46" i="19"/>
  <c r="BS224" i="3" s="1"/>
  <c r="BE41" i="19"/>
  <c r="BS219" i="3" s="1"/>
  <c r="BE42" i="19"/>
  <c r="BS220" i="3" s="1"/>
  <c r="BE43" i="19"/>
  <c r="BS221" i="3" s="1"/>
  <c r="BE47" i="19"/>
  <c r="BS225" i="3" s="1"/>
  <c r="BE48" i="19"/>
  <c r="BS226" i="3" s="1"/>
  <c r="BF39" i="19"/>
  <c r="BE49" i="19"/>
  <c r="BS227" i="3" s="1"/>
  <c r="BE40" i="19"/>
  <c r="BE45" i="19"/>
  <c r="BS223" i="3" s="1"/>
  <c r="BE50" i="19"/>
  <c r="BS228" i="3" s="1"/>
  <c r="BM243" i="3"/>
  <c r="BK244" i="3"/>
  <c r="BK245" i="3" s="1"/>
  <c r="BL242" i="3"/>
  <c r="BM231" i="3"/>
  <c r="BM233" i="3"/>
  <c r="BM232" i="3"/>
  <c r="BM238" i="3"/>
  <c r="BM237" i="3"/>
  <c r="BM236" i="3"/>
  <c r="BM235" i="3"/>
  <c r="BM234" i="3"/>
  <c r="BM240" i="3"/>
  <c r="BM239" i="3"/>
  <c r="BM241" i="3"/>
  <c r="BM250" i="3"/>
  <c r="BM253" i="3"/>
  <c r="BM252" i="3"/>
  <c r="BM251" i="3"/>
  <c r="BM249" i="3"/>
  <c r="BM248" i="3"/>
  <c r="BJ254" i="3"/>
  <c r="BJ255" i="3"/>
  <c r="BJ256" i="3"/>
  <c r="BM7" i="3"/>
  <c r="BD46" i="18"/>
  <c r="BD62" i="18" s="1"/>
  <c r="BD89" i="18"/>
  <c r="BM142" i="3"/>
  <c r="BC64" i="18"/>
  <c r="BE64" i="8"/>
  <c r="BE78" i="8"/>
  <c r="BD19" i="18"/>
  <c r="BF5" i="4"/>
  <c r="BF29" i="8"/>
  <c r="BC29" i="18"/>
  <c r="BD48" i="18"/>
  <c r="BD91" i="18"/>
  <c r="BD21" i="18"/>
  <c r="BD22" i="18"/>
  <c r="BD27" i="18"/>
  <c r="BD24" i="18"/>
  <c r="BD23" i="18"/>
  <c r="BD25" i="18"/>
  <c r="BD28" i="18"/>
  <c r="BD26" i="18"/>
  <c r="BN294" i="3"/>
  <c r="BO4" i="3"/>
  <c r="BN5" i="3"/>
  <c r="BN145" i="3"/>
  <c r="BN153" i="3"/>
  <c r="BN161" i="3"/>
  <c r="BN116" i="3"/>
  <c r="BN124" i="3"/>
  <c r="BN132" i="3"/>
  <c r="BN140" i="3"/>
  <c r="BN102" i="3"/>
  <c r="BN111" i="3"/>
  <c r="BN68" i="3"/>
  <c r="BN76" i="3"/>
  <c r="BN36" i="3"/>
  <c r="BN48" i="3"/>
  <c r="BN10" i="3"/>
  <c r="BN19" i="3"/>
  <c r="BN27" i="3"/>
  <c r="BN146" i="3"/>
  <c r="BN154" i="3"/>
  <c r="BN162" i="3"/>
  <c r="BN117" i="3"/>
  <c r="BN125" i="3"/>
  <c r="BN133" i="3"/>
  <c r="BN103" i="3"/>
  <c r="BN113" i="3"/>
  <c r="BN69" i="3"/>
  <c r="BN77" i="3"/>
  <c r="BN38" i="3"/>
  <c r="BN49" i="3"/>
  <c r="BN12" i="3"/>
  <c r="BN20" i="3"/>
  <c r="BN28" i="3"/>
  <c r="BN147" i="3"/>
  <c r="BN155" i="3"/>
  <c r="BN163" i="3"/>
  <c r="BN118" i="3"/>
  <c r="BN126" i="3"/>
  <c r="BN134" i="3"/>
  <c r="BN93" i="3"/>
  <c r="BN104" i="3"/>
  <c r="BN78" i="3"/>
  <c r="BN39" i="3"/>
  <c r="BN53" i="3"/>
  <c r="BN13" i="3"/>
  <c r="BN21" i="3"/>
  <c r="BN29" i="3"/>
  <c r="BN148" i="3"/>
  <c r="BN156" i="3"/>
  <c r="BN164" i="3"/>
  <c r="BN119" i="3"/>
  <c r="BN127" i="3"/>
  <c r="BN135" i="3"/>
  <c r="BN94" i="3"/>
  <c r="BN105" i="3"/>
  <c r="BN71" i="3"/>
  <c r="BN79" i="3"/>
  <c r="BN40" i="3"/>
  <c r="BN55" i="3"/>
  <c r="BN14" i="3"/>
  <c r="BN22" i="3"/>
  <c r="BN30" i="3"/>
  <c r="BN149" i="3"/>
  <c r="BN157" i="3"/>
  <c r="BN165" i="3"/>
  <c r="BN120" i="3"/>
  <c r="BN128" i="3"/>
  <c r="BN136" i="3"/>
  <c r="BN95" i="3"/>
  <c r="BN106" i="3"/>
  <c r="BN72" i="3"/>
  <c r="BN80" i="3"/>
  <c r="BN41" i="3"/>
  <c r="BN57" i="3"/>
  <c r="BN15" i="3"/>
  <c r="BN23" i="3"/>
  <c r="BN31" i="3"/>
  <c r="BN150" i="3"/>
  <c r="BN158" i="3"/>
  <c r="BN166" i="3"/>
  <c r="BN121" i="3"/>
  <c r="BN129" i="3"/>
  <c r="BN137" i="3"/>
  <c r="BN99" i="3"/>
  <c r="BN107" i="3"/>
  <c r="BN73" i="3"/>
  <c r="BN81" i="3"/>
  <c r="BN16" i="3"/>
  <c r="BN24" i="3"/>
  <c r="BN32" i="3"/>
  <c r="BN143" i="3"/>
  <c r="BN151" i="3"/>
  <c r="BN159" i="3"/>
  <c r="BN167" i="3"/>
  <c r="BN122" i="3"/>
  <c r="BN130" i="3"/>
  <c r="BN138" i="3"/>
  <c r="BN100" i="3"/>
  <c r="BN108" i="3"/>
  <c r="BN74" i="3"/>
  <c r="BN83" i="3"/>
  <c r="BN8" i="3"/>
  <c r="BN17" i="3"/>
  <c r="BN25" i="3"/>
  <c r="BN144" i="3"/>
  <c r="BN152" i="3"/>
  <c r="BN160" i="3"/>
  <c r="BN123" i="3"/>
  <c r="BN131" i="3"/>
  <c r="BN139" i="3"/>
  <c r="BN101" i="3"/>
  <c r="BN109" i="3"/>
  <c r="BN84" i="3"/>
  <c r="BN9" i="3"/>
  <c r="BG22" i="8" s="1"/>
  <c r="BN18" i="3"/>
  <c r="BN26" i="3"/>
  <c r="BG4" i="4"/>
  <c r="BE18" i="18"/>
  <c r="BG30" i="8"/>
  <c r="BN42" i="3"/>
  <c r="BN58" i="3"/>
  <c r="BN54" i="3"/>
  <c r="BN50" i="3"/>
  <c r="BN35" i="3"/>
  <c r="BN37" i="3"/>
  <c r="BN52" i="3"/>
  <c r="BN11" i="3"/>
  <c r="BN112" i="3"/>
  <c r="BN110" i="3"/>
  <c r="BN51" i="3"/>
  <c r="BN56" i="3"/>
  <c r="BN82" i="3"/>
  <c r="BE20" i="18"/>
  <c r="BO6" i="3"/>
  <c r="BG6" i="4"/>
  <c r="BM115" i="3"/>
  <c r="BC90" i="18"/>
  <c r="BC47" i="18"/>
  <c r="BC63" i="18" s="1"/>
  <c r="BF86" i="8"/>
  <c r="BF99" i="8"/>
  <c r="BF37" i="8"/>
  <c r="BF113" i="8"/>
  <c r="BF127" i="8"/>
  <c r="BF50" i="8"/>
  <c r="AZ36" i="19" l="1"/>
  <c r="BN262" i="3"/>
  <c r="BA34" i="19"/>
  <c r="BA32" i="19"/>
  <c r="BA27" i="19"/>
  <c r="BA33" i="19"/>
  <c r="BA35" i="19"/>
  <c r="BA31" i="19"/>
  <c r="BB24" i="19"/>
  <c r="BA29" i="19"/>
  <c r="BA30" i="19"/>
  <c r="BA25" i="19"/>
  <c r="BA26" i="19"/>
  <c r="BA28" i="19"/>
  <c r="BG39" i="19"/>
  <c r="BF47" i="19"/>
  <c r="BT225" i="3" s="1"/>
  <c r="BF41" i="19"/>
  <c r="BT219" i="3" s="1"/>
  <c r="BF49" i="19"/>
  <c r="BT227" i="3" s="1"/>
  <c r="BF42" i="19"/>
  <c r="BT220" i="3" s="1"/>
  <c r="BF43" i="19"/>
  <c r="BT221" i="3" s="1"/>
  <c r="BF44" i="19"/>
  <c r="BT222" i="3" s="1"/>
  <c r="BF46" i="19"/>
  <c r="BT224" i="3" s="1"/>
  <c r="BF48" i="19"/>
  <c r="BT226" i="3" s="1"/>
  <c r="BF50" i="19"/>
  <c r="BT228" i="3" s="1"/>
  <c r="BF40" i="19"/>
  <c r="BF45" i="19"/>
  <c r="BT223" i="3" s="1"/>
  <c r="BS218" i="3"/>
  <c r="BS229" i="3" s="1"/>
  <c r="BE51" i="19"/>
  <c r="BC69" i="18"/>
  <c r="BC70" i="18"/>
  <c r="BC71" i="18"/>
  <c r="BC73" i="18"/>
  <c r="BC67" i="18"/>
  <c r="BC68" i="18"/>
  <c r="BC66" i="18"/>
  <c r="BC72" i="18"/>
  <c r="BN243" i="3"/>
  <c r="BN7" i="3"/>
  <c r="BM242" i="3"/>
  <c r="BL244" i="3"/>
  <c r="BL245" i="3" s="1"/>
  <c r="BK254" i="3"/>
  <c r="BK255" i="3"/>
  <c r="BK256" i="3"/>
  <c r="BN232" i="3"/>
  <c r="BN231" i="3"/>
  <c r="BN233" i="3"/>
  <c r="BN238" i="3"/>
  <c r="BN237" i="3"/>
  <c r="BN236" i="3"/>
  <c r="BN235" i="3"/>
  <c r="BN234" i="3"/>
  <c r="BN241" i="3"/>
  <c r="BN240" i="3"/>
  <c r="BN239" i="3"/>
  <c r="BN251" i="3"/>
  <c r="BN249" i="3"/>
  <c r="BN252" i="3"/>
  <c r="BN248" i="3"/>
  <c r="BN250" i="3"/>
  <c r="BN253" i="3"/>
  <c r="BN115" i="3"/>
  <c r="BD29" i="18"/>
  <c r="BG50" i="8"/>
  <c r="BG86" i="8"/>
  <c r="BG99" i="8"/>
  <c r="BG37" i="8"/>
  <c r="BG113" i="8"/>
  <c r="BG127" i="8"/>
  <c r="BD64" i="18"/>
  <c r="BE46" i="18"/>
  <c r="BE62" i="18" s="1"/>
  <c r="BE89" i="18"/>
  <c r="BN142" i="3"/>
  <c r="BE19" i="18"/>
  <c r="BG5" i="4"/>
  <c r="BG29" i="8"/>
  <c r="BF64" i="8"/>
  <c r="BF78" i="8"/>
  <c r="BP6" i="3"/>
  <c r="BF20" i="18"/>
  <c r="BH6" i="4"/>
  <c r="BO294" i="3"/>
  <c r="BP4" i="3"/>
  <c r="BO5" i="3"/>
  <c r="BO145" i="3"/>
  <c r="BO153" i="3"/>
  <c r="BO161" i="3"/>
  <c r="BO116" i="3"/>
  <c r="BO124" i="3"/>
  <c r="BO132" i="3"/>
  <c r="BO140" i="3"/>
  <c r="BO104" i="3"/>
  <c r="BO72" i="3"/>
  <c r="BO80" i="3"/>
  <c r="BO42" i="3"/>
  <c r="BO57" i="3"/>
  <c r="BO15" i="3"/>
  <c r="BO23" i="3"/>
  <c r="BO31" i="3"/>
  <c r="BO146" i="3"/>
  <c r="BO154" i="3"/>
  <c r="BO162" i="3"/>
  <c r="BO117" i="3"/>
  <c r="BO125" i="3"/>
  <c r="BO133" i="3"/>
  <c r="BO106" i="3"/>
  <c r="BO73" i="3"/>
  <c r="BO81" i="3"/>
  <c r="BO16" i="3"/>
  <c r="BO24" i="3"/>
  <c r="BO32" i="3"/>
  <c r="BO147" i="3"/>
  <c r="BO155" i="3"/>
  <c r="BO163" i="3"/>
  <c r="BO118" i="3"/>
  <c r="BO126" i="3"/>
  <c r="BO134" i="3"/>
  <c r="BO93" i="3"/>
  <c r="BO107" i="3"/>
  <c r="BO74" i="3"/>
  <c r="BO83" i="3"/>
  <c r="BO8" i="3"/>
  <c r="BO17" i="3"/>
  <c r="BO25" i="3"/>
  <c r="BO148" i="3"/>
  <c r="BO156" i="3"/>
  <c r="BO164" i="3"/>
  <c r="BO119" i="3"/>
  <c r="BO127" i="3"/>
  <c r="BO135" i="3"/>
  <c r="BO95" i="3"/>
  <c r="BO109" i="3"/>
  <c r="BO84" i="3"/>
  <c r="BO9" i="3"/>
  <c r="BH22" i="8" s="1"/>
  <c r="BO18" i="3"/>
  <c r="BO26" i="3"/>
  <c r="BO149" i="3"/>
  <c r="BO157" i="3"/>
  <c r="BO165" i="3"/>
  <c r="BO120" i="3"/>
  <c r="BO128" i="3"/>
  <c r="BO136" i="3"/>
  <c r="BO99" i="3"/>
  <c r="BO111" i="3"/>
  <c r="BO68" i="3"/>
  <c r="BO76" i="3"/>
  <c r="BO36" i="3"/>
  <c r="BO49" i="3"/>
  <c r="BO10" i="3"/>
  <c r="BO19" i="3"/>
  <c r="BO27" i="3"/>
  <c r="BO150" i="3"/>
  <c r="BO158" i="3"/>
  <c r="BO166" i="3"/>
  <c r="BO121" i="3"/>
  <c r="BO129" i="3"/>
  <c r="BO137" i="3"/>
  <c r="BO101" i="3"/>
  <c r="BO113" i="3"/>
  <c r="BO69" i="3"/>
  <c r="BO77" i="3"/>
  <c r="BO38" i="3"/>
  <c r="BO50" i="3"/>
  <c r="BO12" i="3"/>
  <c r="BO20" i="3"/>
  <c r="BO28" i="3"/>
  <c r="BO143" i="3"/>
  <c r="BO151" i="3"/>
  <c r="BO159" i="3"/>
  <c r="BO167" i="3"/>
  <c r="BO122" i="3"/>
  <c r="BO130" i="3"/>
  <c r="BO138" i="3"/>
  <c r="BO102" i="3"/>
  <c r="BO78" i="3"/>
  <c r="BO39" i="3"/>
  <c r="BO53" i="3"/>
  <c r="BO13" i="3"/>
  <c r="BO21" i="3"/>
  <c r="BO29" i="3"/>
  <c r="BO144" i="3"/>
  <c r="BO152" i="3"/>
  <c r="BO160" i="3"/>
  <c r="BO123" i="3"/>
  <c r="BO131" i="3"/>
  <c r="BO139" i="3"/>
  <c r="BO103" i="3"/>
  <c r="BO71" i="3"/>
  <c r="BO79" i="3"/>
  <c r="BO41" i="3"/>
  <c r="BO55" i="3"/>
  <c r="BO14" i="3"/>
  <c r="BO22" i="3"/>
  <c r="BO30" i="3"/>
  <c r="BH4" i="4"/>
  <c r="BF18" i="18"/>
  <c r="BH30" i="8"/>
  <c r="BO58" i="3"/>
  <c r="BO40" i="3"/>
  <c r="BO108" i="3"/>
  <c r="BO56" i="3"/>
  <c r="BO48" i="3"/>
  <c r="BO52" i="3"/>
  <c r="BO105" i="3"/>
  <c r="BO110" i="3"/>
  <c r="BO100" i="3"/>
  <c r="BO94" i="3"/>
  <c r="BO35" i="3"/>
  <c r="BO11" i="3"/>
  <c r="BO112" i="3"/>
  <c r="BO51" i="3"/>
  <c r="BO54" i="3"/>
  <c r="BO37" i="3"/>
  <c r="BO82" i="3"/>
  <c r="BE48" i="18"/>
  <c r="BE91" i="18"/>
  <c r="BE22" i="18"/>
  <c r="BE27" i="18"/>
  <c r="BE24" i="18"/>
  <c r="BE23" i="18"/>
  <c r="BE25" i="18"/>
  <c r="BE28" i="18"/>
  <c r="BE21" i="18"/>
  <c r="BE26" i="18"/>
  <c r="BD47" i="18"/>
  <c r="BD63" i="18" s="1"/>
  <c r="BD90" i="18"/>
  <c r="BA36" i="19" l="1"/>
  <c r="BO262" i="3"/>
  <c r="BB33" i="19"/>
  <c r="BB27" i="19"/>
  <c r="BB28" i="19"/>
  <c r="BB29" i="19"/>
  <c r="BB31" i="19"/>
  <c r="BB30" i="19"/>
  <c r="BB34" i="19"/>
  <c r="BB32" i="19"/>
  <c r="BB35" i="19"/>
  <c r="BC24" i="19"/>
  <c r="BB26" i="19"/>
  <c r="BB25" i="19"/>
  <c r="BD69" i="18"/>
  <c r="BD70" i="18"/>
  <c r="BD73" i="18"/>
  <c r="BD72" i="18"/>
  <c r="BD71" i="18"/>
  <c r="BD67" i="18"/>
  <c r="BD68" i="18"/>
  <c r="BD66" i="18"/>
  <c r="BG42" i="19"/>
  <c r="BU220" i="3" s="1"/>
  <c r="BG50" i="19"/>
  <c r="BU228" i="3" s="1"/>
  <c r="BH39" i="19"/>
  <c r="BG44" i="19"/>
  <c r="BU222" i="3" s="1"/>
  <c r="BG41" i="19"/>
  <c r="BU219" i="3" s="1"/>
  <c r="BG43" i="19"/>
  <c r="BU221" i="3" s="1"/>
  <c r="BG45" i="19"/>
  <c r="BU223" i="3" s="1"/>
  <c r="BG47" i="19"/>
  <c r="BU225" i="3" s="1"/>
  <c r="BG48" i="19"/>
  <c r="BU226" i="3" s="1"/>
  <c r="BG49" i="19"/>
  <c r="BU227" i="3" s="1"/>
  <c r="BG40" i="19"/>
  <c r="BG46" i="19"/>
  <c r="BU224" i="3" s="1"/>
  <c r="BT218" i="3"/>
  <c r="BT229" i="3" s="1"/>
  <c r="BF51" i="19"/>
  <c r="BO243" i="3"/>
  <c r="BN242" i="3"/>
  <c r="BL254" i="3"/>
  <c r="BL255" i="3"/>
  <c r="BL256" i="3"/>
  <c r="BO233" i="3"/>
  <c r="BO232" i="3"/>
  <c r="BO231" i="3"/>
  <c r="BO238" i="3"/>
  <c r="BO237" i="3"/>
  <c r="BO236" i="3"/>
  <c r="BO235" i="3"/>
  <c r="BO234" i="3"/>
  <c r="BO241" i="3"/>
  <c r="BO240" i="3"/>
  <c r="BO239" i="3"/>
  <c r="BO253" i="3"/>
  <c r="BO252" i="3"/>
  <c r="BO251" i="3"/>
  <c r="BO248" i="3"/>
  <c r="BO249" i="3"/>
  <c r="BO250" i="3"/>
  <c r="BM244" i="3"/>
  <c r="BM245" i="3" s="1"/>
  <c r="BE29" i="18"/>
  <c r="BH50" i="8"/>
  <c r="BH86" i="8"/>
  <c r="BH99" i="8"/>
  <c r="BH37" i="8"/>
  <c r="BH113" i="8"/>
  <c r="BH127" i="8"/>
  <c r="BE47" i="18"/>
  <c r="BE63" i="18" s="1"/>
  <c r="BE90" i="18"/>
  <c r="BH29" i="8"/>
  <c r="BF46" i="18"/>
  <c r="BF62" i="18" s="1"/>
  <c r="BF89" i="18"/>
  <c r="BO142" i="3"/>
  <c r="BO115" i="3"/>
  <c r="BF48" i="18"/>
  <c r="BF91" i="18"/>
  <c r="BF27" i="18"/>
  <c r="BF24" i="18"/>
  <c r="BF22" i="18"/>
  <c r="BF23" i="18"/>
  <c r="BF28" i="18"/>
  <c r="BF25" i="18"/>
  <c r="BF21" i="18"/>
  <c r="BF26" i="18"/>
  <c r="BO7" i="3"/>
  <c r="BQ6" i="3"/>
  <c r="BG20" i="18"/>
  <c r="BI6" i="4"/>
  <c r="BG78" i="8"/>
  <c r="BG64" i="8"/>
  <c r="BE64" i="18"/>
  <c r="BF19" i="18"/>
  <c r="BH5" i="4"/>
  <c r="BP294" i="3"/>
  <c r="BP52" i="3"/>
  <c r="BP5" i="3"/>
  <c r="BQ4" i="3"/>
  <c r="BP149" i="3"/>
  <c r="BP157" i="3"/>
  <c r="BP165" i="3"/>
  <c r="BP120" i="3"/>
  <c r="BP128" i="3"/>
  <c r="BP136" i="3"/>
  <c r="BP95" i="3"/>
  <c r="BP107" i="3"/>
  <c r="BP73" i="3"/>
  <c r="BP81" i="3"/>
  <c r="BP54" i="3"/>
  <c r="BP12" i="3"/>
  <c r="BP20" i="3"/>
  <c r="BP28" i="3"/>
  <c r="BP150" i="3"/>
  <c r="BP158" i="3"/>
  <c r="BP166" i="3"/>
  <c r="BP121" i="3"/>
  <c r="BP129" i="3"/>
  <c r="BP137" i="3"/>
  <c r="BP99" i="3"/>
  <c r="BP109" i="3"/>
  <c r="BP74" i="3"/>
  <c r="BP83" i="3"/>
  <c r="BP55" i="3"/>
  <c r="BP13" i="3"/>
  <c r="BP21" i="3"/>
  <c r="BP29" i="3"/>
  <c r="BP143" i="3"/>
  <c r="BP151" i="3"/>
  <c r="BP159" i="3"/>
  <c r="BP167" i="3"/>
  <c r="BP122" i="3"/>
  <c r="BP130" i="3"/>
  <c r="BP138" i="3"/>
  <c r="BP101" i="3"/>
  <c r="BP111" i="3"/>
  <c r="BP84" i="3"/>
  <c r="BP56" i="3"/>
  <c r="BP14" i="3"/>
  <c r="BP22" i="3"/>
  <c r="BP30" i="3"/>
  <c r="BP144" i="3"/>
  <c r="BP152" i="3"/>
  <c r="BP160" i="3"/>
  <c r="BP123" i="3"/>
  <c r="BP131" i="3"/>
  <c r="BP139" i="3"/>
  <c r="BP102" i="3"/>
  <c r="BP112" i="3"/>
  <c r="BP68" i="3"/>
  <c r="BP76" i="3"/>
  <c r="BP36" i="3"/>
  <c r="BP48" i="3"/>
  <c r="BP57" i="3"/>
  <c r="BP15" i="3"/>
  <c r="BP23" i="3"/>
  <c r="BP31" i="3"/>
  <c r="BP145" i="3"/>
  <c r="BP153" i="3"/>
  <c r="BP161" i="3"/>
  <c r="BP116" i="3"/>
  <c r="BP124" i="3"/>
  <c r="BP132" i="3"/>
  <c r="BP140" i="3"/>
  <c r="BP103" i="3"/>
  <c r="BP113" i="3"/>
  <c r="BP69" i="3"/>
  <c r="BP77" i="3"/>
  <c r="BP38" i="3"/>
  <c r="BP49" i="3"/>
  <c r="BP16" i="3"/>
  <c r="BP24" i="3"/>
  <c r="BP32" i="3"/>
  <c r="BP146" i="3"/>
  <c r="BP154" i="3"/>
  <c r="BP162" i="3"/>
  <c r="BP117" i="3"/>
  <c r="BP125" i="3"/>
  <c r="BP133" i="3"/>
  <c r="BP104" i="3"/>
  <c r="BP78" i="3"/>
  <c r="BP39" i="3"/>
  <c r="BP50" i="3"/>
  <c r="BP8" i="3"/>
  <c r="BP17" i="3"/>
  <c r="BP25" i="3"/>
  <c r="BP147" i="3"/>
  <c r="BP155" i="3"/>
  <c r="BP163" i="3"/>
  <c r="BP118" i="3"/>
  <c r="BP126" i="3"/>
  <c r="BP134" i="3"/>
  <c r="BP93" i="3"/>
  <c r="BP105" i="3"/>
  <c r="BP71" i="3"/>
  <c r="BP79" i="3"/>
  <c r="BP40" i="3"/>
  <c r="BP51" i="3"/>
  <c r="BP9" i="3"/>
  <c r="BI22" i="8" s="1"/>
  <c r="BP18" i="3"/>
  <c r="BP26" i="3"/>
  <c r="BP148" i="3"/>
  <c r="BP156" i="3"/>
  <c r="BP164" i="3"/>
  <c r="BP119" i="3"/>
  <c r="BP127" i="3"/>
  <c r="BP135" i="3"/>
  <c r="BP94" i="3"/>
  <c r="BP106" i="3"/>
  <c r="BP72" i="3"/>
  <c r="BP80" i="3"/>
  <c r="BP41" i="3"/>
  <c r="BP53" i="3"/>
  <c r="BP10" i="3"/>
  <c r="BP19" i="3"/>
  <c r="BP27" i="3"/>
  <c r="BI4" i="4"/>
  <c r="BG18" i="18"/>
  <c r="BI30" i="8"/>
  <c r="BP42" i="3"/>
  <c r="BP108" i="3"/>
  <c r="BP100" i="3"/>
  <c r="BP35" i="3"/>
  <c r="BP37" i="3"/>
  <c r="BP11" i="3"/>
  <c r="BP110" i="3"/>
  <c r="BP58" i="3"/>
  <c r="BP82" i="3"/>
  <c r="BB36" i="19" l="1"/>
  <c r="BP262" i="3"/>
  <c r="BC31" i="19"/>
  <c r="BC34" i="19"/>
  <c r="BC32" i="19"/>
  <c r="BD24" i="19"/>
  <c r="BC25" i="19"/>
  <c r="BC26" i="19"/>
  <c r="BC33" i="19"/>
  <c r="BC29" i="19"/>
  <c r="BC27" i="19"/>
  <c r="BC30" i="19"/>
  <c r="BC35" i="19"/>
  <c r="BC28" i="19"/>
  <c r="BE69" i="18"/>
  <c r="BE70" i="18"/>
  <c r="BE73" i="18"/>
  <c r="BE71" i="18"/>
  <c r="BE67" i="18"/>
  <c r="BE72" i="18"/>
  <c r="BE68" i="18"/>
  <c r="BE66" i="18"/>
  <c r="BU218" i="3"/>
  <c r="BU229" i="3" s="1"/>
  <c r="BG51" i="19"/>
  <c r="BH45" i="19"/>
  <c r="BV223" i="3" s="1"/>
  <c r="BI39" i="19"/>
  <c r="BH47" i="19"/>
  <c r="BV225" i="3" s="1"/>
  <c r="BH42" i="19"/>
  <c r="BV220" i="3" s="1"/>
  <c r="BH43" i="19"/>
  <c r="BV221" i="3" s="1"/>
  <c r="BH44" i="19"/>
  <c r="BV222" i="3" s="1"/>
  <c r="BH48" i="19"/>
  <c r="BV226" i="3" s="1"/>
  <c r="BH49" i="19"/>
  <c r="BV227" i="3" s="1"/>
  <c r="BH40" i="19"/>
  <c r="BH50" i="19"/>
  <c r="BV228" i="3" s="1"/>
  <c r="BH41" i="19"/>
  <c r="BV219" i="3" s="1"/>
  <c r="BH46" i="19"/>
  <c r="BV224" i="3" s="1"/>
  <c r="BP243" i="3"/>
  <c r="BM254" i="3"/>
  <c r="BM255" i="3"/>
  <c r="BM256" i="3"/>
  <c r="BO242" i="3"/>
  <c r="BP233" i="3"/>
  <c r="BP232" i="3"/>
  <c r="BP231" i="3"/>
  <c r="BP234" i="3"/>
  <c r="BP238" i="3"/>
  <c r="BP237" i="3"/>
  <c r="BP236" i="3"/>
  <c r="BP235" i="3"/>
  <c r="BP241" i="3"/>
  <c r="BP240" i="3"/>
  <c r="BP239" i="3"/>
  <c r="BP251" i="3"/>
  <c r="BP248" i="3"/>
  <c r="BP249" i="3"/>
  <c r="BP253" i="3"/>
  <c r="BP250" i="3"/>
  <c r="BP252" i="3"/>
  <c r="BN244" i="3"/>
  <c r="BN245" i="3" s="1"/>
  <c r="BP7" i="3"/>
  <c r="BI50" i="8"/>
  <c r="BI86" i="8"/>
  <c r="BI99" i="8"/>
  <c r="BI37" i="8"/>
  <c r="BI113" i="8"/>
  <c r="BI127" i="8"/>
  <c r="BP115" i="3"/>
  <c r="BG89" i="18"/>
  <c r="BG46" i="18"/>
  <c r="BG62" i="18" s="1"/>
  <c r="BF47" i="18"/>
  <c r="BF63" i="18" s="1"/>
  <c r="BF90" i="18"/>
  <c r="BI29" i="8"/>
  <c r="BP142" i="3"/>
  <c r="BG48" i="18"/>
  <c r="BG91" i="18"/>
  <c r="BG25" i="18"/>
  <c r="BG23" i="18"/>
  <c r="BG28" i="18"/>
  <c r="BG21" i="18"/>
  <c r="BG27" i="18"/>
  <c r="BG24" i="18"/>
  <c r="BG22" i="18"/>
  <c r="BG26" i="18"/>
  <c r="BR4" i="3"/>
  <c r="BQ294" i="3"/>
  <c r="BQ5" i="3"/>
  <c r="BQ146" i="3"/>
  <c r="BQ154" i="3"/>
  <c r="BQ162" i="3"/>
  <c r="BQ117" i="3"/>
  <c r="BQ125" i="3"/>
  <c r="BQ133" i="3"/>
  <c r="BQ106" i="3"/>
  <c r="BQ73" i="3"/>
  <c r="BQ81" i="3"/>
  <c r="BQ40" i="3"/>
  <c r="BQ48" i="3"/>
  <c r="BQ16" i="3"/>
  <c r="BQ24" i="3"/>
  <c r="BQ32" i="3"/>
  <c r="BQ147" i="3"/>
  <c r="BQ155" i="3"/>
  <c r="BQ163" i="3"/>
  <c r="BQ118" i="3"/>
  <c r="BQ126" i="3"/>
  <c r="BQ134" i="3"/>
  <c r="BQ93" i="3"/>
  <c r="BQ107" i="3"/>
  <c r="BQ74" i="3"/>
  <c r="BQ83" i="3"/>
  <c r="BQ41" i="3"/>
  <c r="BQ49" i="3"/>
  <c r="BQ8" i="3"/>
  <c r="BQ17" i="3"/>
  <c r="BQ25" i="3"/>
  <c r="BQ148" i="3"/>
  <c r="BQ156" i="3"/>
  <c r="BQ164" i="3"/>
  <c r="BQ119" i="3"/>
  <c r="BQ127" i="3"/>
  <c r="BQ135" i="3"/>
  <c r="BQ95" i="3"/>
  <c r="BQ109" i="3"/>
  <c r="BQ84" i="3"/>
  <c r="BQ42" i="3"/>
  <c r="BQ50" i="3"/>
  <c r="BQ9" i="3"/>
  <c r="BJ22" i="8" s="1"/>
  <c r="BQ18" i="3"/>
  <c r="BQ26" i="3"/>
  <c r="BQ149" i="3"/>
  <c r="BQ157" i="3"/>
  <c r="BQ165" i="3"/>
  <c r="BQ120" i="3"/>
  <c r="BQ128" i="3"/>
  <c r="BQ136" i="3"/>
  <c r="BQ99" i="3"/>
  <c r="BQ111" i="3"/>
  <c r="BQ68" i="3"/>
  <c r="BQ76" i="3"/>
  <c r="BQ35" i="3"/>
  <c r="BQ51" i="3"/>
  <c r="BQ10" i="3"/>
  <c r="BQ19" i="3"/>
  <c r="BQ27" i="3"/>
  <c r="BQ150" i="3"/>
  <c r="BQ158" i="3"/>
  <c r="BQ166" i="3"/>
  <c r="BQ121" i="3"/>
  <c r="BQ129" i="3"/>
  <c r="BQ137" i="3"/>
  <c r="BQ101" i="3"/>
  <c r="BQ113" i="3"/>
  <c r="BQ69" i="3"/>
  <c r="BQ77" i="3"/>
  <c r="BQ36" i="3"/>
  <c r="BQ53" i="3"/>
  <c r="BQ12" i="3"/>
  <c r="BQ20" i="3"/>
  <c r="BQ28" i="3"/>
  <c r="BQ143" i="3"/>
  <c r="BQ151" i="3"/>
  <c r="BQ159" i="3"/>
  <c r="BQ167" i="3"/>
  <c r="BQ122" i="3"/>
  <c r="BQ130" i="3"/>
  <c r="BQ138" i="3"/>
  <c r="BQ102" i="3"/>
  <c r="BQ78" i="3"/>
  <c r="BQ37" i="3"/>
  <c r="BQ54" i="3"/>
  <c r="BQ13" i="3"/>
  <c r="BQ21" i="3"/>
  <c r="BQ29" i="3"/>
  <c r="BQ144" i="3"/>
  <c r="BQ152" i="3"/>
  <c r="BQ160" i="3"/>
  <c r="BQ123" i="3"/>
  <c r="BQ131" i="3"/>
  <c r="BQ139" i="3"/>
  <c r="BQ103" i="3"/>
  <c r="BQ71" i="3"/>
  <c r="BQ79" i="3"/>
  <c r="BQ38" i="3"/>
  <c r="BQ55" i="3"/>
  <c r="BQ14" i="3"/>
  <c r="BQ22" i="3"/>
  <c r="BQ30" i="3"/>
  <c r="BQ145" i="3"/>
  <c r="BQ153" i="3"/>
  <c r="BQ161" i="3"/>
  <c r="BQ116" i="3"/>
  <c r="BQ124" i="3"/>
  <c r="BQ132" i="3"/>
  <c r="BQ140" i="3"/>
  <c r="BQ104" i="3"/>
  <c r="BQ72" i="3"/>
  <c r="BQ80" i="3"/>
  <c r="BQ39" i="3"/>
  <c r="BQ57" i="3"/>
  <c r="BQ15" i="3"/>
  <c r="BQ23" i="3"/>
  <c r="BQ31" i="3"/>
  <c r="BJ4" i="4"/>
  <c r="BH18" i="18"/>
  <c r="BJ30" i="8"/>
  <c r="BQ110" i="3"/>
  <c r="BQ108" i="3"/>
  <c r="BQ105" i="3"/>
  <c r="BQ100" i="3"/>
  <c r="BQ94" i="3"/>
  <c r="BQ58" i="3"/>
  <c r="BQ112" i="3"/>
  <c r="BQ56" i="3"/>
  <c r="BQ52" i="3"/>
  <c r="BQ11" i="3"/>
  <c r="BQ82" i="3"/>
  <c r="BR6" i="3"/>
  <c r="BH20" i="18"/>
  <c r="BJ6" i="4"/>
  <c r="BF64" i="18"/>
  <c r="BH64" i="8"/>
  <c r="BH78" i="8"/>
  <c r="BG19" i="18"/>
  <c r="BI5" i="4"/>
  <c r="BF29" i="18"/>
  <c r="BC36" i="19" l="1"/>
  <c r="BD35" i="19"/>
  <c r="BE24" i="19"/>
  <c r="BD28" i="19"/>
  <c r="BD25" i="19"/>
  <c r="BD30" i="19"/>
  <c r="BD32" i="19"/>
  <c r="BD31" i="19"/>
  <c r="BD26" i="19"/>
  <c r="BD29" i="19"/>
  <c r="BD33" i="19"/>
  <c r="BD27" i="19"/>
  <c r="BD34" i="19"/>
  <c r="BQ262" i="3"/>
  <c r="BF69" i="18"/>
  <c r="BF71" i="18"/>
  <c r="BF70" i="18"/>
  <c r="BF73" i="18"/>
  <c r="BF67" i="18"/>
  <c r="BF72" i="18"/>
  <c r="BF68" i="18"/>
  <c r="BF66" i="18"/>
  <c r="BV218" i="3"/>
  <c r="BV229" i="3" s="1"/>
  <c r="BH51" i="19"/>
  <c r="BI40" i="19"/>
  <c r="BI48" i="19"/>
  <c r="BW226" i="3" s="1"/>
  <c r="BI42" i="19"/>
  <c r="BW220" i="3" s="1"/>
  <c r="BI50" i="19"/>
  <c r="BW228" i="3" s="1"/>
  <c r="BJ39" i="19"/>
  <c r="BI43" i="19"/>
  <c r="BW221" i="3" s="1"/>
  <c r="BI44" i="19"/>
  <c r="BW222" i="3" s="1"/>
  <c r="BI45" i="19"/>
  <c r="BW223" i="3" s="1"/>
  <c r="BI47" i="19"/>
  <c r="BW225" i="3" s="1"/>
  <c r="BI49" i="19"/>
  <c r="BW227" i="3" s="1"/>
  <c r="BI41" i="19"/>
  <c r="BW219" i="3" s="1"/>
  <c r="BI46" i="19"/>
  <c r="BW224" i="3" s="1"/>
  <c r="BQ243" i="3"/>
  <c r="BN254" i="3"/>
  <c r="BN255" i="3"/>
  <c r="BN256" i="3"/>
  <c r="BP242" i="3"/>
  <c r="BQ233" i="3"/>
  <c r="BQ232" i="3"/>
  <c r="BQ231" i="3"/>
  <c r="BQ235" i="3"/>
  <c r="BQ234" i="3"/>
  <c r="BQ238" i="3"/>
  <c r="BQ237" i="3"/>
  <c r="BQ236" i="3"/>
  <c r="BQ241" i="3"/>
  <c r="BQ240" i="3"/>
  <c r="BQ239" i="3"/>
  <c r="BQ249" i="3"/>
  <c r="BQ251" i="3"/>
  <c r="BQ253" i="3"/>
  <c r="BQ250" i="3"/>
  <c r="BQ248" i="3"/>
  <c r="BQ252" i="3"/>
  <c r="BO244" i="3"/>
  <c r="BO245" i="3" s="1"/>
  <c r="BJ29" i="8"/>
  <c r="BQ142" i="3"/>
  <c r="BG29" i="18"/>
  <c r="BQ7" i="3"/>
  <c r="BH19" i="18"/>
  <c r="BJ5" i="4"/>
  <c r="BS6" i="3"/>
  <c r="BI20" i="18"/>
  <c r="BK6" i="4"/>
  <c r="BG64" i="18"/>
  <c r="BH48" i="18"/>
  <c r="BH91" i="18"/>
  <c r="BH21" i="18"/>
  <c r="BH28" i="18"/>
  <c r="BH23" i="18"/>
  <c r="BH25" i="18"/>
  <c r="BH27" i="18"/>
  <c r="BH24" i="18"/>
  <c r="BH22" i="18"/>
  <c r="BH26" i="18"/>
  <c r="BJ37" i="8"/>
  <c r="BJ50" i="8"/>
  <c r="BJ86" i="8"/>
  <c r="BJ99" i="8"/>
  <c r="BJ113" i="8"/>
  <c r="BJ127" i="8"/>
  <c r="BR294" i="3"/>
  <c r="BR5" i="3"/>
  <c r="BS4" i="3"/>
  <c r="BR150" i="3"/>
  <c r="BR158" i="3"/>
  <c r="BR166" i="3"/>
  <c r="BR121" i="3"/>
  <c r="BR129" i="3"/>
  <c r="BR137" i="3"/>
  <c r="BR99" i="3"/>
  <c r="BR109" i="3"/>
  <c r="BR74" i="3"/>
  <c r="BR83" i="3"/>
  <c r="BR41" i="3"/>
  <c r="BR49" i="3"/>
  <c r="BR15" i="3"/>
  <c r="BR23" i="3"/>
  <c r="BR31" i="3"/>
  <c r="BR143" i="3"/>
  <c r="BR151" i="3"/>
  <c r="BR159" i="3"/>
  <c r="BR167" i="3"/>
  <c r="BR122" i="3"/>
  <c r="BR130" i="3"/>
  <c r="BR138" i="3"/>
  <c r="BR101" i="3"/>
  <c r="BR111" i="3"/>
  <c r="BR84" i="3"/>
  <c r="BR42" i="3"/>
  <c r="BR50" i="3"/>
  <c r="BR8" i="3"/>
  <c r="BR16" i="3"/>
  <c r="BR24" i="3"/>
  <c r="BR32" i="3"/>
  <c r="BR144" i="3"/>
  <c r="BR152" i="3"/>
  <c r="BR160" i="3"/>
  <c r="BR123" i="3"/>
  <c r="BR131" i="3"/>
  <c r="BR139" i="3"/>
  <c r="BR102" i="3"/>
  <c r="BR112" i="3"/>
  <c r="BR68" i="3"/>
  <c r="BR76" i="3"/>
  <c r="BR35" i="3"/>
  <c r="BR51" i="3"/>
  <c r="BR9" i="3"/>
  <c r="BK22" i="8" s="1"/>
  <c r="BR17" i="3"/>
  <c r="BR25" i="3"/>
  <c r="BR145" i="3"/>
  <c r="BR153" i="3"/>
  <c r="BR161" i="3"/>
  <c r="BR116" i="3"/>
  <c r="BR124" i="3"/>
  <c r="BR132" i="3"/>
  <c r="BR140" i="3"/>
  <c r="BR103" i="3"/>
  <c r="BR113" i="3"/>
  <c r="BR69" i="3"/>
  <c r="BR77" i="3"/>
  <c r="BR36" i="3"/>
  <c r="BR53" i="3"/>
  <c r="BR10" i="3"/>
  <c r="BR18" i="3"/>
  <c r="BR26" i="3"/>
  <c r="BR146" i="3"/>
  <c r="BR154" i="3"/>
  <c r="BR162" i="3"/>
  <c r="BR117" i="3"/>
  <c r="BR125" i="3"/>
  <c r="BR133" i="3"/>
  <c r="BR104" i="3"/>
  <c r="BR78" i="3"/>
  <c r="BR37" i="3"/>
  <c r="BR54" i="3"/>
  <c r="BR11" i="3"/>
  <c r="BR19" i="3"/>
  <c r="BR27" i="3"/>
  <c r="BR147" i="3"/>
  <c r="BR155" i="3"/>
  <c r="BR163" i="3"/>
  <c r="BR118" i="3"/>
  <c r="BR126" i="3"/>
  <c r="BR134" i="3"/>
  <c r="BR93" i="3"/>
  <c r="BR105" i="3"/>
  <c r="BR71" i="3"/>
  <c r="BR79" i="3"/>
  <c r="BR38" i="3"/>
  <c r="BR55" i="3"/>
  <c r="BR12" i="3"/>
  <c r="BR20" i="3"/>
  <c r="BR28" i="3"/>
  <c r="BR148" i="3"/>
  <c r="BR156" i="3"/>
  <c r="BR164" i="3"/>
  <c r="BR119" i="3"/>
  <c r="BR127" i="3"/>
  <c r="BR135" i="3"/>
  <c r="BR94" i="3"/>
  <c r="BR106" i="3"/>
  <c r="BR72" i="3"/>
  <c r="BR80" i="3"/>
  <c r="BR39" i="3"/>
  <c r="BR56" i="3"/>
  <c r="BR13" i="3"/>
  <c r="BR21" i="3"/>
  <c r="BR29" i="3"/>
  <c r="BR149" i="3"/>
  <c r="BR157" i="3"/>
  <c r="BR165" i="3"/>
  <c r="BR120" i="3"/>
  <c r="BR128" i="3"/>
  <c r="BR136" i="3"/>
  <c r="BR95" i="3"/>
  <c r="BR107" i="3"/>
  <c r="BR73" i="3"/>
  <c r="BR81" i="3"/>
  <c r="BR40" i="3"/>
  <c r="BR48" i="3"/>
  <c r="BR57" i="3"/>
  <c r="BR14" i="3"/>
  <c r="BR22" i="3"/>
  <c r="BR30" i="3"/>
  <c r="BK4" i="4"/>
  <c r="BI18" i="18"/>
  <c r="BK30" i="8"/>
  <c r="BR100" i="3"/>
  <c r="BR52" i="3"/>
  <c r="BR110" i="3"/>
  <c r="BR58" i="3"/>
  <c r="BR108" i="3"/>
  <c r="BR82" i="3"/>
  <c r="BI64" i="8"/>
  <c r="BI78" i="8"/>
  <c r="BG90" i="18"/>
  <c r="BG47" i="18"/>
  <c r="BG63" i="18" s="1"/>
  <c r="BQ115" i="3"/>
  <c r="BH89" i="18"/>
  <c r="BH46" i="18"/>
  <c r="BH62" i="18" s="1"/>
  <c r="BR262" i="3" l="1"/>
  <c r="BD36" i="19"/>
  <c r="BE33" i="19"/>
  <c r="BE26" i="19"/>
  <c r="BE34" i="19"/>
  <c r="BE28" i="19"/>
  <c r="BF24" i="19"/>
  <c r="BE29" i="19"/>
  <c r="BE30" i="19"/>
  <c r="BE32" i="19"/>
  <c r="BE31" i="19"/>
  <c r="BE35" i="19"/>
  <c r="BE25" i="19"/>
  <c r="BE27" i="19"/>
  <c r="BG69" i="18"/>
  <c r="BG72" i="18"/>
  <c r="BG71" i="18"/>
  <c r="BG70" i="18"/>
  <c r="BG73" i="18"/>
  <c r="BG67" i="18"/>
  <c r="BG68" i="18"/>
  <c r="BG66" i="18"/>
  <c r="BJ43" i="19"/>
  <c r="BX221" i="3" s="1"/>
  <c r="BJ45" i="19"/>
  <c r="BX223" i="3" s="1"/>
  <c r="BK39" i="19"/>
  <c r="BJ42" i="19"/>
  <c r="BX220" i="3" s="1"/>
  <c r="BJ44" i="19"/>
  <c r="BX222" i="3" s="1"/>
  <c r="BJ46" i="19"/>
  <c r="BX224" i="3" s="1"/>
  <c r="BJ48" i="19"/>
  <c r="BX226" i="3" s="1"/>
  <c r="BJ49" i="19"/>
  <c r="BX227" i="3" s="1"/>
  <c r="BJ40" i="19"/>
  <c r="BJ50" i="19"/>
  <c r="BX228" i="3" s="1"/>
  <c r="BJ41" i="19"/>
  <c r="BX219" i="3" s="1"/>
  <c r="BJ47" i="19"/>
  <c r="BX225" i="3" s="1"/>
  <c r="BW218" i="3"/>
  <c r="BW229" i="3" s="1"/>
  <c r="BI51" i="19"/>
  <c r="BR243" i="3"/>
  <c r="BO254" i="3"/>
  <c r="BO255" i="3"/>
  <c r="BO256" i="3"/>
  <c r="BR233" i="3"/>
  <c r="BR232" i="3"/>
  <c r="BR231" i="3"/>
  <c r="BR236" i="3"/>
  <c r="BR235" i="3"/>
  <c r="BR234" i="3"/>
  <c r="BR238" i="3"/>
  <c r="BR237" i="3"/>
  <c r="BR241" i="3"/>
  <c r="BR240" i="3"/>
  <c r="BR239" i="3"/>
  <c r="BR248" i="3"/>
  <c r="BR249" i="3"/>
  <c r="BR253" i="3"/>
  <c r="BR251" i="3"/>
  <c r="BR252" i="3"/>
  <c r="BR250" i="3"/>
  <c r="BQ242" i="3"/>
  <c r="BP244" i="3"/>
  <c r="BP245" i="3" s="1"/>
  <c r="BH64" i="18"/>
  <c r="BI48" i="18"/>
  <c r="BI91" i="18"/>
  <c r="BI21" i="18"/>
  <c r="BI28" i="18"/>
  <c r="BI23" i="18"/>
  <c r="BI27" i="18"/>
  <c r="BI24" i="18"/>
  <c r="BI22" i="18"/>
  <c r="BI25" i="18"/>
  <c r="BI26" i="18"/>
  <c r="BH90" i="18"/>
  <c r="BH47" i="18"/>
  <c r="BH63" i="18" s="1"/>
  <c r="BT6" i="3"/>
  <c r="BJ20" i="18"/>
  <c r="BL6" i="4"/>
  <c r="BK50" i="8"/>
  <c r="BK127" i="8"/>
  <c r="BK86" i="8"/>
  <c r="BK37" i="8"/>
  <c r="BK99" i="8"/>
  <c r="BK113" i="8"/>
  <c r="BR7" i="3"/>
  <c r="BR142" i="3"/>
  <c r="BI46" i="18"/>
  <c r="BI62" i="18" s="1"/>
  <c r="BI89" i="18"/>
  <c r="BT4" i="3"/>
  <c r="BS294" i="3"/>
  <c r="BS5" i="3"/>
  <c r="BS149" i="3"/>
  <c r="BS157" i="3"/>
  <c r="BS165" i="3"/>
  <c r="BS120" i="3"/>
  <c r="BS128" i="3"/>
  <c r="BS136" i="3"/>
  <c r="BS95" i="3"/>
  <c r="BS106" i="3"/>
  <c r="BS72" i="3"/>
  <c r="BS80" i="3"/>
  <c r="BS39" i="3"/>
  <c r="BS57" i="3"/>
  <c r="BS14" i="3"/>
  <c r="BS150" i="3"/>
  <c r="BS158" i="3"/>
  <c r="BS166" i="3"/>
  <c r="BS121" i="3"/>
  <c r="BS129" i="3"/>
  <c r="BS137" i="3"/>
  <c r="BS99" i="3"/>
  <c r="BS107" i="3"/>
  <c r="BS73" i="3"/>
  <c r="BS81" i="3"/>
  <c r="BS40" i="3"/>
  <c r="BS48" i="3"/>
  <c r="BS58" i="3"/>
  <c r="BS15" i="3"/>
  <c r="BS23" i="3"/>
  <c r="BS31" i="3"/>
  <c r="BS143" i="3"/>
  <c r="BS151" i="3"/>
  <c r="BS159" i="3"/>
  <c r="BS167" i="3"/>
  <c r="BS122" i="3"/>
  <c r="BS130" i="3"/>
  <c r="BS138" i="3"/>
  <c r="BS100" i="3"/>
  <c r="BS108" i="3"/>
  <c r="BS74" i="3"/>
  <c r="BS83" i="3"/>
  <c r="BS41" i="3"/>
  <c r="BS49" i="3"/>
  <c r="BS16" i="3"/>
  <c r="BS24" i="3"/>
  <c r="BS32" i="3"/>
  <c r="BS144" i="3"/>
  <c r="BS152" i="3"/>
  <c r="BS160" i="3"/>
  <c r="BS123" i="3"/>
  <c r="BS131" i="3"/>
  <c r="BS139" i="3"/>
  <c r="BS101" i="3"/>
  <c r="BS109" i="3"/>
  <c r="BS84" i="3"/>
  <c r="BS42" i="3"/>
  <c r="BS50" i="3"/>
  <c r="BS8" i="3"/>
  <c r="BS17" i="3"/>
  <c r="BS25" i="3"/>
  <c r="BS145" i="3"/>
  <c r="BS153" i="3"/>
  <c r="BS161" i="3"/>
  <c r="BS116" i="3"/>
  <c r="BS124" i="3"/>
  <c r="BS132" i="3"/>
  <c r="BS140" i="3"/>
  <c r="BS102" i="3"/>
  <c r="BS111" i="3"/>
  <c r="BS68" i="3"/>
  <c r="BS76" i="3"/>
  <c r="BS35" i="3"/>
  <c r="BS51" i="3"/>
  <c r="BS9" i="3"/>
  <c r="BL22" i="8" s="1"/>
  <c r="BS18" i="3"/>
  <c r="BS26" i="3"/>
  <c r="BS146" i="3"/>
  <c r="BS154" i="3"/>
  <c r="BS162" i="3"/>
  <c r="BS117" i="3"/>
  <c r="BS125" i="3"/>
  <c r="BS133" i="3"/>
  <c r="BS103" i="3"/>
  <c r="BS113" i="3"/>
  <c r="BS69" i="3"/>
  <c r="BS77" i="3"/>
  <c r="BS36" i="3"/>
  <c r="BS53" i="3"/>
  <c r="BS10" i="3"/>
  <c r="BS147" i="3"/>
  <c r="BS155" i="3"/>
  <c r="BS163" i="3"/>
  <c r="BS118" i="3"/>
  <c r="BS126" i="3"/>
  <c r="BS134" i="3"/>
  <c r="BS93" i="3"/>
  <c r="BS104" i="3"/>
  <c r="BS78" i="3"/>
  <c r="BS37" i="3"/>
  <c r="BS148" i="3"/>
  <c r="BS156" i="3"/>
  <c r="BS164" i="3"/>
  <c r="BS119" i="3"/>
  <c r="BS127" i="3"/>
  <c r="BS135" i="3"/>
  <c r="BS94" i="3"/>
  <c r="BS105" i="3"/>
  <c r="BS71" i="3"/>
  <c r="BS79" i="3"/>
  <c r="BS38" i="3"/>
  <c r="BS22" i="3"/>
  <c r="BS54" i="3"/>
  <c r="BS27" i="3"/>
  <c r="BS55" i="3"/>
  <c r="BS28" i="3"/>
  <c r="BS12" i="3"/>
  <c r="BS29" i="3"/>
  <c r="BS13" i="3"/>
  <c r="BS30" i="3"/>
  <c r="BS19" i="3"/>
  <c r="BS20" i="3"/>
  <c r="BS21" i="3"/>
  <c r="BL4" i="4"/>
  <c r="BJ18" i="18"/>
  <c r="BL30" i="8"/>
  <c r="BS110" i="3"/>
  <c r="BS56" i="3"/>
  <c r="BS52" i="3"/>
  <c r="BS112" i="3"/>
  <c r="BS11" i="3"/>
  <c r="BS82" i="3"/>
  <c r="BJ64" i="8"/>
  <c r="BJ78" i="8"/>
  <c r="BR115" i="3"/>
  <c r="BI19" i="18"/>
  <c r="BK5" i="4"/>
  <c r="BH29" i="18"/>
  <c r="BK29" i="8"/>
  <c r="BF25" i="19" l="1"/>
  <c r="BF27" i="19"/>
  <c r="BF33" i="19"/>
  <c r="BF30" i="19"/>
  <c r="BF26" i="19"/>
  <c r="BF34" i="19"/>
  <c r="BF28" i="19"/>
  <c r="BF29" i="19"/>
  <c r="BF32" i="19"/>
  <c r="BF31" i="19"/>
  <c r="BG24" i="19"/>
  <c r="BF35" i="19"/>
  <c r="BS262" i="3"/>
  <c r="BE36" i="19"/>
  <c r="BX218" i="3"/>
  <c r="BX229" i="3" s="1"/>
  <c r="BJ51" i="19"/>
  <c r="BH72" i="18"/>
  <c r="BH67" i="18"/>
  <c r="BH71" i="18"/>
  <c r="BH70" i="18"/>
  <c r="BH69" i="18"/>
  <c r="BH68" i="18"/>
  <c r="BH66" i="18"/>
  <c r="BH73" i="18"/>
  <c r="BK46" i="19"/>
  <c r="BY224" i="3" s="1"/>
  <c r="BK40" i="19"/>
  <c r="BK48" i="19"/>
  <c r="BY226" i="3" s="1"/>
  <c r="BL39" i="19"/>
  <c r="BK43" i="19"/>
  <c r="BY221" i="3" s="1"/>
  <c r="BK44" i="19"/>
  <c r="BY222" i="3" s="1"/>
  <c r="BK45" i="19"/>
  <c r="BY223" i="3" s="1"/>
  <c r="BK49" i="19"/>
  <c r="BY227" i="3" s="1"/>
  <c r="BK50" i="19"/>
  <c r="BY228" i="3" s="1"/>
  <c r="BK41" i="19"/>
  <c r="BY219" i="3" s="1"/>
  <c r="BK42" i="19"/>
  <c r="BY220" i="3" s="1"/>
  <c r="BK47" i="19"/>
  <c r="BY225" i="3" s="1"/>
  <c r="BS243" i="3"/>
  <c r="BP254" i="3"/>
  <c r="BP255" i="3"/>
  <c r="BP256" i="3"/>
  <c r="BR242" i="3"/>
  <c r="BS233" i="3"/>
  <c r="BS232" i="3"/>
  <c r="BS231" i="3"/>
  <c r="BS237" i="3"/>
  <c r="BS236" i="3"/>
  <c r="BS235" i="3"/>
  <c r="BS234" i="3"/>
  <c r="BS238" i="3"/>
  <c r="BS241" i="3"/>
  <c r="BS240" i="3"/>
  <c r="BS239" i="3"/>
  <c r="BS248" i="3"/>
  <c r="BS253" i="3"/>
  <c r="BS252" i="3"/>
  <c r="BS250" i="3"/>
  <c r="BS249" i="3"/>
  <c r="BS251" i="3"/>
  <c r="BQ244" i="3"/>
  <c r="BQ245" i="3" s="1"/>
  <c r="BI29" i="18"/>
  <c r="BJ46" i="18"/>
  <c r="BJ62" i="18" s="1"/>
  <c r="BJ89" i="18"/>
  <c r="BS142" i="3"/>
  <c r="BK64" i="8"/>
  <c r="BK78" i="8"/>
  <c r="BL29" i="8"/>
  <c r="BS7" i="3"/>
  <c r="BJ19" i="18"/>
  <c r="BL5" i="4"/>
  <c r="BJ48" i="18"/>
  <c r="BJ91" i="18"/>
  <c r="BJ24" i="18"/>
  <c r="BJ28" i="18"/>
  <c r="BJ23" i="18"/>
  <c r="BJ25" i="18"/>
  <c r="BJ22" i="18"/>
  <c r="BJ27" i="18"/>
  <c r="BJ26" i="18"/>
  <c r="BJ21" i="18"/>
  <c r="BI64" i="18"/>
  <c r="BL37" i="8"/>
  <c r="BL113" i="8"/>
  <c r="BL127" i="8"/>
  <c r="BL50" i="8"/>
  <c r="BL86" i="8"/>
  <c r="BL99" i="8"/>
  <c r="BU6" i="3"/>
  <c r="BK20" i="18"/>
  <c r="BM6" i="4"/>
  <c r="BI47" i="18"/>
  <c r="BI63" i="18" s="1"/>
  <c r="BI90" i="18"/>
  <c r="BS115" i="3"/>
  <c r="BT294" i="3"/>
  <c r="BU4" i="3"/>
  <c r="BT52" i="3"/>
  <c r="BT5" i="3"/>
  <c r="BT149" i="3"/>
  <c r="BT157" i="3"/>
  <c r="BT165" i="3"/>
  <c r="BT120" i="3"/>
  <c r="BT128" i="3"/>
  <c r="BT136" i="3"/>
  <c r="BT95" i="3"/>
  <c r="BT106" i="3"/>
  <c r="BT78" i="3"/>
  <c r="BT150" i="3"/>
  <c r="BT158" i="3"/>
  <c r="BT166" i="3"/>
  <c r="BT121" i="3"/>
  <c r="BT129" i="3"/>
  <c r="BT137" i="3"/>
  <c r="BT99" i="3"/>
  <c r="BT107" i="3"/>
  <c r="BT71" i="3"/>
  <c r="BT79" i="3"/>
  <c r="BT143" i="3"/>
  <c r="BT151" i="3"/>
  <c r="BT159" i="3"/>
  <c r="BT167" i="3"/>
  <c r="BT122" i="3"/>
  <c r="BT130" i="3"/>
  <c r="BT138" i="3"/>
  <c r="BT100" i="3"/>
  <c r="BT108" i="3"/>
  <c r="BT72" i="3"/>
  <c r="BT144" i="3"/>
  <c r="BT152" i="3"/>
  <c r="BT160" i="3"/>
  <c r="BT123" i="3"/>
  <c r="BT131" i="3"/>
  <c r="BT139" i="3"/>
  <c r="BT101" i="3"/>
  <c r="BT109" i="3"/>
  <c r="BT73" i="3"/>
  <c r="BT148" i="3"/>
  <c r="BT164" i="3"/>
  <c r="BT127" i="3"/>
  <c r="BT94" i="3"/>
  <c r="BT113" i="3"/>
  <c r="BT77" i="3"/>
  <c r="BT38" i="3"/>
  <c r="BT55" i="3"/>
  <c r="BT13" i="3"/>
  <c r="BT21" i="3"/>
  <c r="BT29" i="3"/>
  <c r="BT153" i="3"/>
  <c r="BT116" i="3"/>
  <c r="BT132" i="3"/>
  <c r="BT102" i="3"/>
  <c r="BT80" i="3"/>
  <c r="BT39" i="3"/>
  <c r="BT57" i="3"/>
  <c r="BT14" i="3"/>
  <c r="BT22" i="3"/>
  <c r="BT30" i="3"/>
  <c r="BT154" i="3"/>
  <c r="BT117" i="3"/>
  <c r="BT133" i="3"/>
  <c r="BT103" i="3"/>
  <c r="BT81" i="3"/>
  <c r="BT40" i="3"/>
  <c r="BT48" i="3"/>
  <c r="BT15" i="3"/>
  <c r="BT23" i="3"/>
  <c r="BT31" i="3"/>
  <c r="BT155" i="3"/>
  <c r="BT118" i="3"/>
  <c r="BT134" i="3"/>
  <c r="BT104" i="3"/>
  <c r="BT68" i="3"/>
  <c r="BT83" i="3"/>
  <c r="BT41" i="3"/>
  <c r="BT49" i="3"/>
  <c r="BT8" i="3"/>
  <c r="BT16" i="3"/>
  <c r="BT24" i="3"/>
  <c r="BT32" i="3"/>
  <c r="BT156" i="3"/>
  <c r="BT119" i="3"/>
  <c r="BT135" i="3"/>
  <c r="BT105" i="3"/>
  <c r="BT69" i="3"/>
  <c r="BT84" i="3"/>
  <c r="BT42" i="3"/>
  <c r="BT50" i="3"/>
  <c r="BT9" i="3"/>
  <c r="BM22" i="8" s="1"/>
  <c r="BT17" i="3"/>
  <c r="BT25" i="3"/>
  <c r="BT145" i="3"/>
  <c r="BT161" i="3"/>
  <c r="BT124" i="3"/>
  <c r="BT140" i="3"/>
  <c r="BT110" i="3"/>
  <c r="BT74" i="3"/>
  <c r="BT35" i="3"/>
  <c r="BT51" i="3"/>
  <c r="BT10" i="3"/>
  <c r="BT18" i="3"/>
  <c r="BT26" i="3"/>
  <c r="BT146" i="3"/>
  <c r="BT162" i="3"/>
  <c r="BT125" i="3"/>
  <c r="BT111" i="3"/>
  <c r="BT36" i="3"/>
  <c r="BT53" i="3"/>
  <c r="BT11" i="3"/>
  <c r="BT19" i="3"/>
  <c r="BT27" i="3"/>
  <c r="BT147" i="3"/>
  <c r="BT163" i="3"/>
  <c r="BT126" i="3"/>
  <c r="BT93" i="3"/>
  <c r="BT112" i="3"/>
  <c r="BT76" i="3"/>
  <c r="BT37" i="3"/>
  <c r="BT54" i="3"/>
  <c r="BT12" i="3"/>
  <c r="BT20" i="3"/>
  <c r="BT28" i="3"/>
  <c r="BM4" i="4"/>
  <c r="BK18" i="18"/>
  <c r="BM30" i="8"/>
  <c r="BT58" i="3"/>
  <c r="BT56" i="3"/>
  <c r="BT82" i="3"/>
  <c r="BT262" i="3" l="1"/>
  <c r="BG35" i="19"/>
  <c r="BG33" i="19"/>
  <c r="BG28" i="19"/>
  <c r="BG34" i="19"/>
  <c r="BH24" i="19"/>
  <c r="BG25" i="19"/>
  <c r="BG29" i="19"/>
  <c r="BG30" i="19"/>
  <c r="BG31" i="19"/>
  <c r="BG32" i="19"/>
  <c r="BG27" i="19"/>
  <c r="BG26" i="19"/>
  <c r="BF36" i="19"/>
  <c r="BI69" i="18"/>
  <c r="BI70" i="18"/>
  <c r="BI71" i="18"/>
  <c r="BI73" i="18"/>
  <c r="BI68" i="18"/>
  <c r="BI66" i="18"/>
  <c r="BI67" i="18"/>
  <c r="BI72" i="18"/>
  <c r="BL41" i="19"/>
  <c r="BZ219" i="3" s="1"/>
  <c r="BL49" i="19"/>
  <c r="BZ227" i="3" s="1"/>
  <c r="BL43" i="19"/>
  <c r="BZ221" i="3" s="1"/>
  <c r="BL44" i="19"/>
  <c r="BZ222" i="3" s="1"/>
  <c r="BL45" i="19"/>
  <c r="BZ223" i="3" s="1"/>
  <c r="BL46" i="19"/>
  <c r="BZ224" i="3" s="1"/>
  <c r="BL48" i="19"/>
  <c r="BZ226" i="3" s="1"/>
  <c r="BL50" i="19"/>
  <c r="BZ228" i="3" s="1"/>
  <c r="BL40" i="19"/>
  <c r="BM39" i="19"/>
  <c r="BL42" i="19"/>
  <c r="BZ220" i="3" s="1"/>
  <c r="BL47" i="19"/>
  <c r="BZ225" i="3" s="1"/>
  <c r="BY218" i="3"/>
  <c r="BY229" i="3" s="1"/>
  <c r="BK51" i="19"/>
  <c r="BT243" i="3"/>
  <c r="BQ254" i="3"/>
  <c r="BQ255" i="3"/>
  <c r="BQ256" i="3"/>
  <c r="BS242" i="3"/>
  <c r="BT233" i="3"/>
  <c r="BT232" i="3"/>
  <c r="BT231" i="3"/>
  <c r="BT238" i="3"/>
  <c r="BT237" i="3"/>
  <c r="BT236" i="3"/>
  <c r="BT235" i="3"/>
  <c r="BT234" i="3"/>
  <c r="BT239" i="3"/>
  <c r="BT241" i="3"/>
  <c r="BT240" i="3"/>
  <c r="BT250" i="3"/>
  <c r="BT252" i="3"/>
  <c r="BT249" i="3"/>
  <c r="BT251" i="3"/>
  <c r="BT248" i="3"/>
  <c r="BT253" i="3"/>
  <c r="BR244" i="3"/>
  <c r="BR245" i="3" s="1"/>
  <c r="BK89" i="18"/>
  <c r="BK46" i="18"/>
  <c r="BK62" i="18" s="1"/>
  <c r="BT7" i="3"/>
  <c r="BV6" i="3"/>
  <c r="BL20" i="18"/>
  <c r="BN6" i="4"/>
  <c r="BT115" i="3"/>
  <c r="BJ90" i="18"/>
  <c r="BJ47" i="18"/>
  <c r="BJ63" i="18" s="1"/>
  <c r="BK19" i="18"/>
  <c r="BM5" i="4"/>
  <c r="BT142" i="3"/>
  <c r="BV4" i="3"/>
  <c r="BU294" i="3"/>
  <c r="BU5" i="3"/>
  <c r="BU52" i="3"/>
  <c r="BU147" i="3"/>
  <c r="BU155" i="3"/>
  <c r="BU163" i="3"/>
  <c r="BU118" i="3"/>
  <c r="BU126" i="3"/>
  <c r="BU134" i="3"/>
  <c r="BU93" i="3"/>
  <c r="BU104" i="3"/>
  <c r="BU112" i="3"/>
  <c r="BU68" i="3"/>
  <c r="BU76" i="3"/>
  <c r="BU35" i="3"/>
  <c r="BU51" i="3"/>
  <c r="BU9" i="3"/>
  <c r="BN22" i="8" s="1"/>
  <c r="BU18" i="3"/>
  <c r="BU26" i="3"/>
  <c r="BU148" i="3"/>
  <c r="BU156" i="3"/>
  <c r="BU164" i="3"/>
  <c r="BU119" i="3"/>
  <c r="BU127" i="3"/>
  <c r="BU135" i="3"/>
  <c r="BU94" i="3"/>
  <c r="BU105" i="3"/>
  <c r="BU113" i="3"/>
  <c r="BU69" i="3"/>
  <c r="BU77" i="3"/>
  <c r="BU36" i="3"/>
  <c r="BU53" i="3"/>
  <c r="BU10" i="3"/>
  <c r="BU19" i="3"/>
  <c r="BU27" i="3"/>
  <c r="BU149" i="3"/>
  <c r="BU157" i="3"/>
  <c r="BU165" i="3"/>
  <c r="BU120" i="3"/>
  <c r="BU128" i="3"/>
  <c r="BU136" i="3"/>
  <c r="BU95" i="3"/>
  <c r="BU106" i="3"/>
  <c r="BU78" i="3"/>
  <c r="BU37" i="3"/>
  <c r="BU54" i="3"/>
  <c r="BU12" i="3"/>
  <c r="BU20" i="3"/>
  <c r="BU28" i="3"/>
  <c r="BU150" i="3"/>
  <c r="BU158" i="3"/>
  <c r="BU166" i="3"/>
  <c r="BU121" i="3"/>
  <c r="BU129" i="3"/>
  <c r="BU137" i="3"/>
  <c r="BU99" i="3"/>
  <c r="BU107" i="3"/>
  <c r="BU71" i="3"/>
  <c r="BU79" i="3"/>
  <c r="BU38" i="3"/>
  <c r="BU55" i="3"/>
  <c r="BU13" i="3"/>
  <c r="BU21" i="3"/>
  <c r="BU29" i="3"/>
  <c r="BU143" i="3"/>
  <c r="BU151" i="3"/>
  <c r="BU159" i="3"/>
  <c r="BU167" i="3"/>
  <c r="BU122" i="3"/>
  <c r="BU130" i="3"/>
  <c r="BU138" i="3"/>
  <c r="BU100" i="3"/>
  <c r="BU108" i="3"/>
  <c r="BU72" i="3"/>
  <c r="BU80" i="3"/>
  <c r="BU39" i="3"/>
  <c r="BU57" i="3"/>
  <c r="BU14" i="3"/>
  <c r="BU22" i="3"/>
  <c r="BU30" i="3"/>
  <c r="BU144" i="3"/>
  <c r="BU152" i="3"/>
  <c r="BU160" i="3"/>
  <c r="BU123" i="3"/>
  <c r="BU131" i="3"/>
  <c r="BU139" i="3"/>
  <c r="BU101" i="3"/>
  <c r="BU109" i="3"/>
  <c r="BU73" i="3"/>
  <c r="BU81" i="3"/>
  <c r="BU40" i="3"/>
  <c r="BU48" i="3"/>
  <c r="BU58" i="3"/>
  <c r="BU15" i="3"/>
  <c r="BU23" i="3"/>
  <c r="BU31" i="3"/>
  <c r="BU145" i="3"/>
  <c r="BU153" i="3"/>
  <c r="BU161" i="3"/>
  <c r="BU116" i="3"/>
  <c r="BU124" i="3"/>
  <c r="BU132" i="3"/>
  <c r="BU140" i="3"/>
  <c r="BU102" i="3"/>
  <c r="BU110" i="3"/>
  <c r="BU74" i="3"/>
  <c r="BU83" i="3"/>
  <c r="BU41" i="3"/>
  <c r="BU49" i="3"/>
  <c r="BU16" i="3"/>
  <c r="BU24" i="3"/>
  <c r="BU32" i="3"/>
  <c r="BU146" i="3"/>
  <c r="BU154" i="3"/>
  <c r="BU162" i="3"/>
  <c r="BU117" i="3"/>
  <c r="BU125" i="3"/>
  <c r="BU133" i="3"/>
  <c r="BU103" i="3"/>
  <c r="BU111" i="3"/>
  <c r="BU84" i="3"/>
  <c r="BU42" i="3"/>
  <c r="BU50" i="3"/>
  <c r="BU8" i="3"/>
  <c r="BU17" i="3"/>
  <c r="BU25" i="3"/>
  <c r="BN4" i="4"/>
  <c r="BL18" i="18"/>
  <c r="BN30" i="8"/>
  <c r="BU56" i="3"/>
  <c r="BU11" i="3"/>
  <c r="BU82" i="3"/>
  <c r="BL64" i="8"/>
  <c r="BL78" i="8"/>
  <c r="BJ64" i="18"/>
  <c r="BM99" i="8"/>
  <c r="BM113" i="8"/>
  <c r="BM127" i="8"/>
  <c r="BM50" i="8"/>
  <c r="BM37" i="8"/>
  <c r="BM86" i="8"/>
  <c r="BM29" i="8"/>
  <c r="BJ29" i="18"/>
  <c r="BK48" i="18"/>
  <c r="BK91" i="18"/>
  <c r="BK21" i="18"/>
  <c r="BK28" i="18"/>
  <c r="BK23" i="18"/>
  <c r="BK22" i="18"/>
  <c r="BK25" i="18"/>
  <c r="BK27" i="18"/>
  <c r="BK26" i="18"/>
  <c r="BK24" i="18"/>
  <c r="BG36" i="19" l="1"/>
  <c r="BU262" i="3"/>
  <c r="BH30" i="19"/>
  <c r="BH27" i="19"/>
  <c r="BH31" i="19"/>
  <c r="BH35" i="19"/>
  <c r="BH32" i="19"/>
  <c r="BH28" i="19"/>
  <c r="BI24" i="19"/>
  <c r="BH29" i="19"/>
  <c r="BH25" i="19"/>
  <c r="BH33" i="19"/>
  <c r="BH26" i="19"/>
  <c r="BH34" i="19"/>
  <c r="BJ70" i="18"/>
  <c r="BJ71" i="18"/>
  <c r="BJ72" i="18"/>
  <c r="BJ69" i="18"/>
  <c r="BJ68" i="18"/>
  <c r="BJ66" i="18"/>
  <c r="BJ73" i="18"/>
  <c r="BJ67" i="18"/>
  <c r="BM44" i="19"/>
  <c r="CA222" i="3" s="1"/>
  <c r="BM46" i="19"/>
  <c r="CA224" i="3" s="1"/>
  <c r="BN39" i="19"/>
  <c r="BM43" i="19"/>
  <c r="CA221" i="3" s="1"/>
  <c r="BM45" i="19"/>
  <c r="CA223" i="3" s="1"/>
  <c r="BM47" i="19"/>
  <c r="CA225" i="3" s="1"/>
  <c r="BM49" i="19"/>
  <c r="CA227" i="3" s="1"/>
  <c r="BM40" i="19"/>
  <c r="BM50" i="19"/>
  <c r="CA228" i="3" s="1"/>
  <c r="BM41" i="19"/>
  <c r="CA219" i="3" s="1"/>
  <c r="BM42" i="19"/>
  <c r="CA220" i="3" s="1"/>
  <c r="BM48" i="19"/>
  <c r="CA226" i="3" s="1"/>
  <c r="BZ218" i="3"/>
  <c r="BZ229" i="3" s="1"/>
  <c r="BL51" i="19"/>
  <c r="BU243" i="3"/>
  <c r="BU231" i="3"/>
  <c r="BU233" i="3"/>
  <c r="BU232" i="3"/>
  <c r="BU238" i="3"/>
  <c r="BU237" i="3"/>
  <c r="BU236" i="3"/>
  <c r="BU235" i="3"/>
  <c r="BU234" i="3"/>
  <c r="BU240" i="3"/>
  <c r="BU239" i="3"/>
  <c r="BU241" i="3"/>
  <c r="BU249" i="3"/>
  <c r="BU248" i="3"/>
  <c r="BU253" i="3"/>
  <c r="BU252" i="3"/>
  <c r="BU251" i="3"/>
  <c r="BU250" i="3"/>
  <c r="BR254" i="3"/>
  <c r="BR255" i="3"/>
  <c r="BR256" i="3"/>
  <c r="BT242" i="3"/>
  <c r="BS244" i="3"/>
  <c r="BS245" i="3" s="1"/>
  <c r="BU7" i="3"/>
  <c r="BN29" i="8"/>
  <c r="BK64" i="18"/>
  <c r="BM64" i="8"/>
  <c r="BM78" i="8"/>
  <c r="BL48" i="18"/>
  <c r="BL91" i="18"/>
  <c r="BL26" i="18"/>
  <c r="BL22" i="18"/>
  <c r="BL25" i="18"/>
  <c r="BL27" i="18"/>
  <c r="BL21" i="18"/>
  <c r="BL24" i="18"/>
  <c r="BL23" i="18"/>
  <c r="BL28" i="18"/>
  <c r="BM20" i="18"/>
  <c r="BW6" i="3"/>
  <c r="BO6" i="4"/>
  <c r="BL19" i="18"/>
  <c r="BN5" i="4"/>
  <c r="BK47" i="18"/>
  <c r="BK63" i="18" s="1"/>
  <c r="BK90" i="18"/>
  <c r="BK29" i="18"/>
  <c r="BN37" i="8"/>
  <c r="BN86" i="8"/>
  <c r="BN99" i="8"/>
  <c r="BN113" i="8"/>
  <c r="BN127" i="8"/>
  <c r="BN50" i="8"/>
  <c r="BU142" i="3"/>
  <c r="BV294" i="3"/>
  <c r="BV5" i="3"/>
  <c r="BW4" i="3"/>
  <c r="BV144" i="3"/>
  <c r="BV152" i="3"/>
  <c r="BV160" i="3"/>
  <c r="BV123" i="3"/>
  <c r="BV131" i="3"/>
  <c r="BV139" i="3"/>
  <c r="BV101" i="3"/>
  <c r="BV109" i="3"/>
  <c r="BV73" i="3"/>
  <c r="BV81" i="3"/>
  <c r="BV40" i="3"/>
  <c r="BV48" i="3"/>
  <c r="BV16" i="3"/>
  <c r="BV24" i="3"/>
  <c r="BV32" i="3"/>
  <c r="BV145" i="3"/>
  <c r="BV153" i="3"/>
  <c r="BV161" i="3"/>
  <c r="BV116" i="3"/>
  <c r="BV124" i="3"/>
  <c r="BV132" i="3"/>
  <c r="BV140" i="3"/>
  <c r="BV102" i="3"/>
  <c r="BV110" i="3"/>
  <c r="BV74" i="3"/>
  <c r="BV83" i="3"/>
  <c r="BV41" i="3"/>
  <c r="BV49" i="3"/>
  <c r="BV8" i="3"/>
  <c r="BV17" i="3"/>
  <c r="BV25" i="3"/>
  <c r="BV146" i="3"/>
  <c r="BV154" i="3"/>
  <c r="BV162" i="3"/>
  <c r="BV117" i="3"/>
  <c r="BV125" i="3"/>
  <c r="BV133" i="3"/>
  <c r="BV103" i="3"/>
  <c r="BV111" i="3"/>
  <c r="BV84" i="3"/>
  <c r="BV42" i="3"/>
  <c r="BV50" i="3"/>
  <c r="BV9" i="3"/>
  <c r="BO22" i="8" s="1"/>
  <c r="BV18" i="3"/>
  <c r="BV26" i="3"/>
  <c r="BV147" i="3"/>
  <c r="BV155" i="3"/>
  <c r="BV163" i="3"/>
  <c r="BV118" i="3"/>
  <c r="BV126" i="3"/>
  <c r="BV134" i="3"/>
  <c r="BV93" i="3"/>
  <c r="BV104" i="3"/>
  <c r="BV112" i="3"/>
  <c r="BV68" i="3"/>
  <c r="BV76" i="3"/>
  <c r="BV35" i="3"/>
  <c r="BV51" i="3"/>
  <c r="BV10" i="3"/>
  <c r="BV19" i="3"/>
  <c r="BV27" i="3"/>
  <c r="BV148" i="3"/>
  <c r="BV156" i="3"/>
  <c r="BV164" i="3"/>
  <c r="BV119" i="3"/>
  <c r="BV127" i="3"/>
  <c r="BV135" i="3"/>
  <c r="BV94" i="3"/>
  <c r="BV105" i="3"/>
  <c r="BV113" i="3"/>
  <c r="BV69" i="3"/>
  <c r="BV77" i="3"/>
  <c r="BV36" i="3"/>
  <c r="BV53" i="3"/>
  <c r="BV12" i="3"/>
  <c r="BV20" i="3"/>
  <c r="BV28" i="3"/>
  <c r="BV149" i="3"/>
  <c r="BV157" i="3"/>
  <c r="BV165" i="3"/>
  <c r="BV120" i="3"/>
  <c r="BV128" i="3"/>
  <c r="BV136" i="3"/>
  <c r="BV95" i="3"/>
  <c r="BV106" i="3"/>
  <c r="BV78" i="3"/>
  <c r="BV37" i="3"/>
  <c r="BV54" i="3"/>
  <c r="BV13" i="3"/>
  <c r="BV21" i="3"/>
  <c r="BV29" i="3"/>
  <c r="BV150" i="3"/>
  <c r="BV158" i="3"/>
  <c r="BV166" i="3"/>
  <c r="BV121" i="3"/>
  <c r="BV129" i="3"/>
  <c r="BV137" i="3"/>
  <c r="BV99" i="3"/>
  <c r="BV107" i="3"/>
  <c r="BV71" i="3"/>
  <c r="BV79" i="3"/>
  <c r="BV38" i="3"/>
  <c r="BV55" i="3"/>
  <c r="BV14" i="3"/>
  <c r="BV22" i="3"/>
  <c r="BV30" i="3"/>
  <c r="BV143" i="3"/>
  <c r="BV151" i="3"/>
  <c r="BV159" i="3"/>
  <c r="BV167" i="3"/>
  <c r="BV122" i="3"/>
  <c r="BV130" i="3"/>
  <c r="BV138" i="3"/>
  <c r="BV100" i="3"/>
  <c r="BV108" i="3"/>
  <c r="BV72" i="3"/>
  <c r="BV80" i="3"/>
  <c r="BV39" i="3"/>
  <c r="BV57" i="3"/>
  <c r="BV15" i="3"/>
  <c r="BV23" i="3"/>
  <c r="BV31" i="3"/>
  <c r="BO4" i="4"/>
  <c r="BM18" i="18"/>
  <c r="BO30" i="8"/>
  <c r="BV52" i="3"/>
  <c r="BV58" i="3"/>
  <c r="BV56" i="3"/>
  <c r="BV11" i="3"/>
  <c r="BV82" i="3"/>
  <c r="BL46" i="18"/>
  <c r="BL62" i="18" s="1"/>
  <c r="BL89" i="18"/>
  <c r="BU115" i="3"/>
  <c r="BV262" i="3" l="1"/>
  <c r="BH36" i="19"/>
  <c r="BI28" i="19"/>
  <c r="BJ24" i="19"/>
  <c r="BI25" i="19"/>
  <c r="BI29" i="19"/>
  <c r="BI33" i="19"/>
  <c r="BI30" i="19"/>
  <c r="BI26" i="19"/>
  <c r="BI31" i="19"/>
  <c r="BI34" i="19"/>
  <c r="BI32" i="19"/>
  <c r="BI27" i="19"/>
  <c r="BI35" i="19"/>
  <c r="BK69" i="18"/>
  <c r="BK70" i="18"/>
  <c r="BK71" i="18"/>
  <c r="BK73" i="18"/>
  <c r="BK72" i="18"/>
  <c r="BK67" i="18"/>
  <c r="BK68" i="18"/>
  <c r="BK66" i="18"/>
  <c r="CA218" i="3"/>
  <c r="CA229" i="3" s="1"/>
  <c r="BM51" i="19"/>
  <c r="BO39" i="19"/>
  <c r="BN47" i="19"/>
  <c r="CB225" i="3" s="1"/>
  <c r="BN40" i="19"/>
  <c r="BN48" i="19"/>
  <c r="CB226" i="3" s="1"/>
  <c r="BN41" i="19"/>
  <c r="CB219" i="3" s="1"/>
  <c r="BN49" i="19"/>
  <c r="CB227" i="3" s="1"/>
  <c r="BN43" i="19"/>
  <c r="CB221" i="3" s="1"/>
  <c r="BN44" i="19"/>
  <c r="CB222" i="3" s="1"/>
  <c r="BN45" i="19"/>
  <c r="CB223" i="3" s="1"/>
  <c r="BN50" i="19"/>
  <c r="CB228" i="3" s="1"/>
  <c r="BN42" i="19"/>
  <c r="CB220" i="3" s="1"/>
  <c r="BN46" i="19"/>
  <c r="CB224" i="3" s="1"/>
  <c r="BV243" i="3"/>
  <c r="BS254" i="3"/>
  <c r="BS255" i="3"/>
  <c r="BS256" i="3"/>
  <c r="BT244" i="3"/>
  <c r="BT245" i="3" s="1"/>
  <c r="BV232" i="3"/>
  <c r="BV231" i="3"/>
  <c r="BV233" i="3"/>
  <c r="BV238" i="3"/>
  <c r="BV237" i="3"/>
  <c r="BV236" i="3"/>
  <c r="BV235" i="3"/>
  <c r="BV234" i="3"/>
  <c r="BV241" i="3"/>
  <c r="BV240" i="3"/>
  <c r="BV239" i="3"/>
  <c r="BV250" i="3"/>
  <c r="BV249" i="3"/>
  <c r="BV248" i="3"/>
  <c r="BV253" i="3"/>
  <c r="BV252" i="3"/>
  <c r="BV251" i="3"/>
  <c r="BU242" i="3"/>
  <c r="BV7" i="3"/>
  <c r="BW294" i="3"/>
  <c r="BX4" i="3"/>
  <c r="BW5" i="3"/>
  <c r="BW150" i="3"/>
  <c r="BW158" i="3"/>
  <c r="BW166" i="3"/>
  <c r="BW121" i="3"/>
  <c r="BW129" i="3"/>
  <c r="BW137" i="3"/>
  <c r="BW99" i="3"/>
  <c r="BW107" i="3"/>
  <c r="BW71" i="3"/>
  <c r="BW79" i="3"/>
  <c r="BW38" i="3"/>
  <c r="BW55" i="3"/>
  <c r="BW13" i="3"/>
  <c r="BW21" i="3"/>
  <c r="BW29" i="3"/>
  <c r="BW143" i="3"/>
  <c r="BW151" i="3"/>
  <c r="BW159" i="3"/>
  <c r="BW167" i="3"/>
  <c r="BW122" i="3"/>
  <c r="BW130" i="3"/>
  <c r="BW138" i="3"/>
  <c r="BW100" i="3"/>
  <c r="BW108" i="3"/>
  <c r="BW72" i="3"/>
  <c r="BW80" i="3"/>
  <c r="BW39" i="3"/>
  <c r="BW56" i="3"/>
  <c r="BW14" i="3"/>
  <c r="BW22" i="3"/>
  <c r="BW30" i="3"/>
  <c r="BW144" i="3"/>
  <c r="BW152" i="3"/>
  <c r="BW160" i="3"/>
  <c r="BW123" i="3"/>
  <c r="BW131" i="3"/>
  <c r="BW139" i="3"/>
  <c r="BW101" i="3"/>
  <c r="BW109" i="3"/>
  <c r="BW73" i="3"/>
  <c r="BW81" i="3"/>
  <c r="BW40" i="3"/>
  <c r="BW48" i="3"/>
  <c r="BW57" i="3"/>
  <c r="BW15" i="3"/>
  <c r="BW23" i="3"/>
  <c r="BW31" i="3"/>
  <c r="BW145" i="3"/>
  <c r="BW153" i="3"/>
  <c r="BW161" i="3"/>
  <c r="BW116" i="3"/>
  <c r="BW124" i="3"/>
  <c r="BW132" i="3"/>
  <c r="BW140" i="3"/>
  <c r="BW102" i="3"/>
  <c r="BW110" i="3"/>
  <c r="BW74" i="3"/>
  <c r="BW83" i="3"/>
  <c r="BW41" i="3"/>
  <c r="BW49" i="3"/>
  <c r="BW16" i="3"/>
  <c r="BW24" i="3"/>
  <c r="BW32" i="3"/>
  <c r="BW146" i="3"/>
  <c r="BW154" i="3"/>
  <c r="BW162" i="3"/>
  <c r="BW117" i="3"/>
  <c r="BW125" i="3"/>
  <c r="BW133" i="3"/>
  <c r="BW103" i="3"/>
  <c r="BW111" i="3"/>
  <c r="BW84" i="3"/>
  <c r="BW42" i="3"/>
  <c r="BW50" i="3"/>
  <c r="BW8" i="3"/>
  <c r="BW17" i="3"/>
  <c r="BW25" i="3"/>
  <c r="BW147" i="3"/>
  <c r="BW155" i="3"/>
  <c r="BW163" i="3"/>
  <c r="BW118" i="3"/>
  <c r="BW126" i="3"/>
  <c r="BW134" i="3"/>
  <c r="BW93" i="3"/>
  <c r="BW104" i="3"/>
  <c r="BW112" i="3"/>
  <c r="BW68" i="3"/>
  <c r="BW76" i="3"/>
  <c r="BW35" i="3"/>
  <c r="BW51" i="3"/>
  <c r="BW9" i="3"/>
  <c r="BP22" i="8" s="1"/>
  <c r="BW18" i="3"/>
  <c r="BW26" i="3"/>
  <c r="BW148" i="3"/>
  <c r="BW156" i="3"/>
  <c r="BW164" i="3"/>
  <c r="BW119" i="3"/>
  <c r="BW127" i="3"/>
  <c r="BW135" i="3"/>
  <c r="BW94" i="3"/>
  <c r="BW105" i="3"/>
  <c r="BW113" i="3"/>
  <c r="BW69" i="3"/>
  <c r="BW77" i="3"/>
  <c r="BW36" i="3"/>
  <c r="BW53" i="3"/>
  <c r="BW10" i="3"/>
  <c r="BW19" i="3"/>
  <c r="BW27" i="3"/>
  <c r="BW149" i="3"/>
  <c r="BW157" i="3"/>
  <c r="BW165" i="3"/>
  <c r="BW120" i="3"/>
  <c r="BW128" i="3"/>
  <c r="BW136" i="3"/>
  <c r="BW95" i="3"/>
  <c r="BW106" i="3"/>
  <c r="BW78" i="3"/>
  <c r="BW37" i="3"/>
  <c r="BW54" i="3"/>
  <c r="BW12" i="3"/>
  <c r="BW20" i="3"/>
  <c r="BW28" i="3"/>
  <c r="BP4" i="4"/>
  <c r="BN18" i="18"/>
  <c r="BP30" i="8"/>
  <c r="BW52" i="3"/>
  <c r="BW58" i="3"/>
  <c r="BW11" i="3"/>
  <c r="BW82" i="3"/>
  <c r="BX6" i="3"/>
  <c r="BN20" i="18"/>
  <c r="BP6" i="4"/>
  <c r="BV142" i="3"/>
  <c r="BM19" i="18"/>
  <c r="BO5" i="4"/>
  <c r="BN64" i="8"/>
  <c r="BN78" i="8"/>
  <c r="BL47" i="18"/>
  <c r="BL63" i="18" s="1"/>
  <c r="BL90" i="18"/>
  <c r="BM48" i="18"/>
  <c r="BM91" i="18"/>
  <c r="BM22" i="18"/>
  <c r="BM27" i="18"/>
  <c r="BM24" i="18"/>
  <c r="BM23" i="18"/>
  <c r="BM25" i="18"/>
  <c r="BM28" i="18"/>
  <c r="BM21" i="18"/>
  <c r="BM26" i="18"/>
  <c r="BV115" i="3"/>
  <c r="BL29" i="18"/>
  <c r="BO37" i="8"/>
  <c r="BO86" i="8"/>
  <c r="BO99" i="8"/>
  <c r="BO113" i="8"/>
  <c r="BO127" i="8"/>
  <c r="BO50" i="8"/>
  <c r="BM46" i="18"/>
  <c r="BM62" i="18" s="1"/>
  <c r="BM89" i="18"/>
  <c r="BO29" i="8"/>
  <c r="BL64" i="18"/>
  <c r="BI36" i="19" l="1"/>
  <c r="BW262" i="3"/>
  <c r="BJ32" i="19"/>
  <c r="BK24" i="19"/>
  <c r="BJ25" i="19"/>
  <c r="BJ33" i="19"/>
  <c r="BJ28" i="19"/>
  <c r="BJ27" i="19"/>
  <c r="BJ29" i="19"/>
  <c r="BJ34" i="19"/>
  <c r="BJ30" i="19"/>
  <c r="BJ35" i="19"/>
  <c r="BJ31" i="19"/>
  <c r="BJ26" i="19"/>
  <c r="BL70" i="18"/>
  <c r="BL71" i="18"/>
  <c r="BL72" i="18"/>
  <c r="BL67" i="18"/>
  <c r="BL73" i="18"/>
  <c r="BL68" i="18"/>
  <c r="BL66" i="18"/>
  <c r="BL69" i="18"/>
  <c r="CB218" i="3"/>
  <c r="CB229" i="3" s="1"/>
  <c r="BN51" i="19"/>
  <c r="BO42" i="19"/>
  <c r="CC220" i="3" s="1"/>
  <c r="BO50" i="19"/>
  <c r="CC228" i="3" s="1"/>
  <c r="BP39" i="19"/>
  <c r="BO43" i="19"/>
  <c r="CC221" i="3" s="1"/>
  <c r="BO44" i="19"/>
  <c r="CC222" i="3" s="1"/>
  <c r="BO40" i="19"/>
  <c r="BO41" i="19"/>
  <c r="CC219" i="3" s="1"/>
  <c r="BO45" i="19"/>
  <c r="CC223" i="3" s="1"/>
  <c r="BO47" i="19"/>
  <c r="CC225" i="3" s="1"/>
  <c r="BO48" i="19"/>
  <c r="CC226" i="3" s="1"/>
  <c r="BO49" i="19"/>
  <c r="CC227" i="3" s="1"/>
  <c r="BO46" i="19"/>
  <c r="CC224" i="3" s="1"/>
  <c r="BW243" i="3"/>
  <c r="BU244" i="3"/>
  <c r="BU245" i="3" s="1"/>
  <c r="BV242" i="3"/>
  <c r="BT254" i="3"/>
  <c r="BT255" i="3"/>
  <c r="BT256" i="3"/>
  <c r="BW233" i="3"/>
  <c r="BW232" i="3"/>
  <c r="BW231" i="3"/>
  <c r="BW238" i="3"/>
  <c r="BW237" i="3"/>
  <c r="BW236" i="3"/>
  <c r="BW235" i="3"/>
  <c r="BW234" i="3"/>
  <c r="BW241" i="3"/>
  <c r="BW240" i="3"/>
  <c r="BW239" i="3"/>
  <c r="BW248" i="3"/>
  <c r="BW249" i="3"/>
  <c r="BW253" i="3"/>
  <c r="BW250" i="3"/>
  <c r="BW252" i="3"/>
  <c r="BW251" i="3"/>
  <c r="BM29" i="18"/>
  <c r="BM47" i="18"/>
  <c r="BM63" i="18" s="1"/>
  <c r="BM90" i="18"/>
  <c r="BY6" i="3"/>
  <c r="BO20" i="18"/>
  <c r="BQ6" i="4"/>
  <c r="BO78" i="8"/>
  <c r="BO64" i="8"/>
  <c r="BP37" i="8"/>
  <c r="BP86" i="8"/>
  <c r="BP99" i="8"/>
  <c r="BP113" i="8"/>
  <c r="BP127" i="8"/>
  <c r="BP50" i="8"/>
  <c r="BN46" i="18"/>
  <c r="BN62" i="18" s="1"/>
  <c r="BN89" i="18"/>
  <c r="BW142" i="3"/>
  <c r="BP29" i="8"/>
  <c r="BW7" i="3"/>
  <c r="BW115" i="3"/>
  <c r="BN19" i="18"/>
  <c r="BP5" i="4"/>
  <c r="BM64" i="18"/>
  <c r="BN48" i="18"/>
  <c r="BN91" i="18"/>
  <c r="BN27" i="18"/>
  <c r="BN24" i="18"/>
  <c r="BN23" i="18"/>
  <c r="BN28" i="18"/>
  <c r="BN22" i="18"/>
  <c r="BN25" i="18"/>
  <c r="BN21" i="18"/>
  <c r="BN26" i="18"/>
  <c r="BX5" i="3"/>
  <c r="BY4" i="3"/>
  <c r="BX52" i="3"/>
  <c r="BX147" i="3"/>
  <c r="BX155" i="3"/>
  <c r="BX163" i="3"/>
  <c r="BX118" i="3"/>
  <c r="BX126" i="3"/>
  <c r="BX134" i="3"/>
  <c r="BX93" i="3"/>
  <c r="BX104" i="3"/>
  <c r="BX112" i="3"/>
  <c r="BX68" i="3"/>
  <c r="BX76" i="3"/>
  <c r="BX35" i="3"/>
  <c r="BX51" i="3"/>
  <c r="BX10" i="3"/>
  <c r="BX19" i="3"/>
  <c r="BX27" i="3"/>
  <c r="BX148" i="3"/>
  <c r="BX156" i="3"/>
  <c r="BX164" i="3"/>
  <c r="BX119" i="3"/>
  <c r="BX127" i="3"/>
  <c r="BX135" i="3"/>
  <c r="BX94" i="3"/>
  <c r="BX105" i="3"/>
  <c r="BX113" i="3"/>
  <c r="BX69" i="3"/>
  <c r="BX77" i="3"/>
  <c r="BX36" i="3"/>
  <c r="BX53" i="3"/>
  <c r="BX12" i="3"/>
  <c r="BX20" i="3"/>
  <c r="BX28" i="3"/>
  <c r="BX149" i="3"/>
  <c r="BX157" i="3"/>
  <c r="BX165" i="3"/>
  <c r="BX120" i="3"/>
  <c r="BX128" i="3"/>
  <c r="BX136" i="3"/>
  <c r="BX95" i="3"/>
  <c r="BX106" i="3"/>
  <c r="BX78" i="3"/>
  <c r="BX37" i="3"/>
  <c r="BX54" i="3"/>
  <c r="BX13" i="3"/>
  <c r="BX21" i="3"/>
  <c r="BX29" i="3"/>
  <c r="BX150" i="3"/>
  <c r="BX158" i="3"/>
  <c r="BX166" i="3"/>
  <c r="BX121" i="3"/>
  <c r="BX129" i="3"/>
  <c r="BX137" i="3"/>
  <c r="BX99" i="3"/>
  <c r="BX107" i="3"/>
  <c r="BX71" i="3"/>
  <c r="BX79" i="3"/>
  <c r="BX38" i="3"/>
  <c r="BX55" i="3"/>
  <c r="BX14" i="3"/>
  <c r="BX22" i="3"/>
  <c r="BX30" i="3"/>
  <c r="BX143" i="3"/>
  <c r="BX151" i="3"/>
  <c r="BX159" i="3"/>
  <c r="BX167" i="3"/>
  <c r="BX122" i="3"/>
  <c r="BX130" i="3"/>
  <c r="BX138" i="3"/>
  <c r="BX100" i="3"/>
  <c r="BX108" i="3"/>
  <c r="BX72" i="3"/>
  <c r="BX80" i="3"/>
  <c r="BX39" i="3"/>
  <c r="BX57" i="3"/>
  <c r="BX15" i="3"/>
  <c r="BX23" i="3"/>
  <c r="BX31" i="3"/>
  <c r="BX144" i="3"/>
  <c r="BX152" i="3"/>
  <c r="BX160" i="3"/>
  <c r="BX123" i="3"/>
  <c r="BX131" i="3"/>
  <c r="BX139" i="3"/>
  <c r="BX101" i="3"/>
  <c r="BX109" i="3"/>
  <c r="BX73" i="3"/>
  <c r="BX81" i="3"/>
  <c r="BX40" i="3"/>
  <c r="BX48" i="3"/>
  <c r="BX16" i="3"/>
  <c r="BX24" i="3"/>
  <c r="BX32" i="3"/>
  <c r="BX145" i="3"/>
  <c r="BX153" i="3"/>
  <c r="BX161" i="3"/>
  <c r="BX116" i="3"/>
  <c r="BX124" i="3"/>
  <c r="BX132" i="3"/>
  <c r="BX140" i="3"/>
  <c r="BX102" i="3"/>
  <c r="BX110" i="3"/>
  <c r="BX74" i="3"/>
  <c r="BX83" i="3"/>
  <c r="BX41" i="3"/>
  <c r="BX49" i="3"/>
  <c r="BX8" i="3"/>
  <c r="BX17" i="3"/>
  <c r="BX25" i="3"/>
  <c r="BX146" i="3"/>
  <c r="BX154" i="3"/>
  <c r="BX162" i="3"/>
  <c r="BX117" i="3"/>
  <c r="BX125" i="3"/>
  <c r="BX133" i="3"/>
  <c r="BX103" i="3"/>
  <c r="BX111" i="3"/>
  <c r="BX84" i="3"/>
  <c r="BX42" i="3"/>
  <c r="BX50" i="3"/>
  <c r="BX9" i="3"/>
  <c r="BQ22" i="8" s="1"/>
  <c r="BX18" i="3"/>
  <c r="BX26" i="3"/>
  <c r="BQ4" i="4"/>
  <c r="BO18" i="18"/>
  <c r="BQ30" i="8"/>
  <c r="BX58" i="3"/>
  <c r="BX56" i="3"/>
  <c r="BX11" i="3"/>
  <c r="BX82" i="3"/>
  <c r="BJ36" i="19" l="1"/>
  <c r="BK32" i="19"/>
  <c r="BK29" i="19"/>
  <c r="BK25" i="19"/>
  <c r="BK30" i="19"/>
  <c r="BK33" i="19"/>
  <c r="BL24" i="19"/>
  <c r="BK26" i="19"/>
  <c r="BK34" i="19"/>
  <c r="BK27" i="19"/>
  <c r="BK35" i="19"/>
  <c r="BK31" i="19"/>
  <c r="BK28" i="19"/>
  <c r="BX262" i="3"/>
  <c r="CC218" i="3"/>
  <c r="CC229" i="3" s="1"/>
  <c r="BO51" i="19"/>
  <c r="BM70" i="18"/>
  <c r="BM71" i="18"/>
  <c r="BM72" i="18"/>
  <c r="BM67" i="18"/>
  <c r="BM73" i="18"/>
  <c r="BM68" i="18"/>
  <c r="BM66" i="18"/>
  <c r="BM69" i="18"/>
  <c r="BP45" i="19"/>
  <c r="CD223" i="3" s="1"/>
  <c r="BP46" i="19"/>
  <c r="CD224" i="3" s="1"/>
  <c r="BQ39" i="19"/>
  <c r="BP47" i="19"/>
  <c r="CD225" i="3" s="1"/>
  <c r="BP40" i="19"/>
  <c r="BP41" i="19"/>
  <c r="CD219" i="3" s="1"/>
  <c r="BP42" i="19"/>
  <c r="CD220" i="3" s="1"/>
  <c r="BP44" i="19"/>
  <c r="CD222" i="3" s="1"/>
  <c r="BP48" i="19"/>
  <c r="CD226" i="3" s="1"/>
  <c r="BP49" i="19"/>
  <c r="CD227" i="3" s="1"/>
  <c r="BP50" i="19"/>
  <c r="CD228" i="3" s="1"/>
  <c r="BP43" i="19"/>
  <c r="CD221" i="3" s="1"/>
  <c r="BX243" i="3"/>
  <c r="BX233" i="3"/>
  <c r="BX232" i="3"/>
  <c r="BX231" i="3"/>
  <c r="BX234" i="3"/>
  <c r="BX238" i="3"/>
  <c r="BX237" i="3"/>
  <c r="BX236" i="3"/>
  <c r="BX235" i="3"/>
  <c r="BX241" i="3"/>
  <c r="BX240" i="3"/>
  <c r="BX239" i="3"/>
  <c r="BX251" i="3"/>
  <c r="BX249" i="3"/>
  <c r="BX253" i="3"/>
  <c r="BX252" i="3"/>
  <c r="BX250" i="3"/>
  <c r="BX248" i="3"/>
  <c r="BV244" i="3"/>
  <c r="BV245" i="3" s="1"/>
  <c r="BU254" i="3"/>
  <c r="BU255" i="3"/>
  <c r="BU256" i="3"/>
  <c r="BW242" i="3"/>
  <c r="BX7" i="3"/>
  <c r="BZ4" i="3"/>
  <c r="BY5" i="3"/>
  <c r="BY52" i="3"/>
  <c r="BY145" i="3"/>
  <c r="BY153" i="3"/>
  <c r="BY161" i="3"/>
  <c r="BY116" i="3"/>
  <c r="BY124" i="3"/>
  <c r="BY132" i="3"/>
  <c r="BY140" i="3"/>
  <c r="BY102" i="3"/>
  <c r="BY110" i="3"/>
  <c r="BY74" i="3"/>
  <c r="BY83" i="3"/>
  <c r="BY41" i="3"/>
  <c r="BY49" i="3"/>
  <c r="BY16" i="3"/>
  <c r="BY24" i="3"/>
  <c r="BY32" i="3"/>
  <c r="BY146" i="3"/>
  <c r="BY154" i="3"/>
  <c r="BY162" i="3"/>
  <c r="BY117" i="3"/>
  <c r="BY125" i="3"/>
  <c r="BY133" i="3"/>
  <c r="BY103" i="3"/>
  <c r="BY111" i="3"/>
  <c r="BY84" i="3"/>
  <c r="BY42" i="3"/>
  <c r="BY50" i="3"/>
  <c r="BY8" i="3"/>
  <c r="BY17" i="3"/>
  <c r="BY25" i="3"/>
  <c r="BY147" i="3"/>
  <c r="BY155" i="3"/>
  <c r="BY163" i="3"/>
  <c r="BY118" i="3"/>
  <c r="BY126" i="3"/>
  <c r="BY134" i="3"/>
  <c r="BY93" i="3"/>
  <c r="BY104" i="3"/>
  <c r="BY112" i="3"/>
  <c r="BY68" i="3"/>
  <c r="BY76" i="3"/>
  <c r="BY35" i="3"/>
  <c r="BY51" i="3"/>
  <c r="BY9" i="3"/>
  <c r="BR22" i="8" s="1"/>
  <c r="BY18" i="3"/>
  <c r="BY26" i="3"/>
  <c r="BY148" i="3"/>
  <c r="BY156" i="3"/>
  <c r="BY164" i="3"/>
  <c r="BY119" i="3"/>
  <c r="BY127" i="3"/>
  <c r="BY135" i="3"/>
  <c r="BY94" i="3"/>
  <c r="BY105" i="3"/>
  <c r="BY113" i="3"/>
  <c r="BY69" i="3"/>
  <c r="BY77" i="3"/>
  <c r="BY36" i="3"/>
  <c r="BY53" i="3"/>
  <c r="BY10" i="3"/>
  <c r="BY19" i="3"/>
  <c r="BY27" i="3"/>
  <c r="BY149" i="3"/>
  <c r="BY157" i="3"/>
  <c r="BY165" i="3"/>
  <c r="BY120" i="3"/>
  <c r="BY128" i="3"/>
  <c r="BY136" i="3"/>
  <c r="BY95" i="3"/>
  <c r="BY106" i="3"/>
  <c r="BY78" i="3"/>
  <c r="BY37" i="3"/>
  <c r="BY54" i="3"/>
  <c r="BY12" i="3"/>
  <c r="BY20" i="3"/>
  <c r="BY28" i="3"/>
  <c r="BY150" i="3"/>
  <c r="BY158" i="3"/>
  <c r="BY166" i="3"/>
  <c r="BY121" i="3"/>
  <c r="BY129" i="3"/>
  <c r="BY137" i="3"/>
  <c r="BY99" i="3"/>
  <c r="BY107" i="3"/>
  <c r="BY71" i="3"/>
  <c r="BY79" i="3"/>
  <c r="BY38" i="3"/>
  <c r="BY55" i="3"/>
  <c r="BY13" i="3"/>
  <c r="BY21" i="3"/>
  <c r="BY29" i="3"/>
  <c r="BY143" i="3"/>
  <c r="BY151" i="3"/>
  <c r="BY159" i="3"/>
  <c r="BY167" i="3"/>
  <c r="BY122" i="3"/>
  <c r="BY130" i="3"/>
  <c r="BY138" i="3"/>
  <c r="BY100" i="3"/>
  <c r="BY108" i="3"/>
  <c r="BY72" i="3"/>
  <c r="BY80" i="3"/>
  <c r="BY39" i="3"/>
  <c r="BY56" i="3"/>
  <c r="BY14" i="3"/>
  <c r="BY22" i="3"/>
  <c r="BY30" i="3"/>
  <c r="BY144" i="3"/>
  <c r="BY152" i="3"/>
  <c r="BY160" i="3"/>
  <c r="BY123" i="3"/>
  <c r="BY131" i="3"/>
  <c r="BY139" i="3"/>
  <c r="BY101" i="3"/>
  <c r="BY109" i="3"/>
  <c r="BY73" i="3"/>
  <c r="BY81" i="3"/>
  <c r="BY40" i="3"/>
  <c r="BY48" i="3"/>
  <c r="BY57" i="3"/>
  <c r="BY15" i="3"/>
  <c r="BY23" i="3"/>
  <c r="BY31" i="3"/>
  <c r="BR4" i="4"/>
  <c r="BP18" i="18"/>
  <c r="BR30" i="8"/>
  <c r="BY58" i="3"/>
  <c r="BY11" i="3"/>
  <c r="BY82" i="3"/>
  <c r="BP64" i="8"/>
  <c r="BP78" i="8"/>
  <c r="BO19" i="18"/>
  <c r="BQ5" i="4"/>
  <c r="BN47" i="18"/>
  <c r="BN63" i="18" s="1"/>
  <c r="BN90" i="18"/>
  <c r="BX142" i="3"/>
  <c r="BQ50" i="8"/>
  <c r="BQ37" i="8"/>
  <c r="BQ86" i="8"/>
  <c r="BQ99" i="8"/>
  <c r="BQ113" i="8"/>
  <c r="BQ127" i="8"/>
  <c r="BX115" i="3"/>
  <c r="BN64" i="18"/>
  <c r="BO89" i="18"/>
  <c r="BO46" i="18"/>
  <c r="BO62" i="18" s="1"/>
  <c r="BQ29" i="8"/>
  <c r="BO48" i="18"/>
  <c r="BO91" i="18"/>
  <c r="BO27" i="18"/>
  <c r="BO24" i="18"/>
  <c r="BO22" i="18"/>
  <c r="BO25" i="18"/>
  <c r="BO23" i="18"/>
  <c r="BO28" i="18"/>
  <c r="BO21" i="18"/>
  <c r="BO26" i="18"/>
  <c r="BN29" i="18"/>
  <c r="BZ6" i="3"/>
  <c r="BP20" i="18"/>
  <c r="BR6" i="4"/>
  <c r="BL31" i="19" l="1"/>
  <c r="BL26" i="19"/>
  <c r="BL25" i="19"/>
  <c r="BL34" i="19"/>
  <c r="BL32" i="19"/>
  <c r="BL27" i="19"/>
  <c r="BM24" i="19"/>
  <c r="BL35" i="19"/>
  <c r="BL33" i="19"/>
  <c r="BL28" i="19"/>
  <c r="BL29" i="19"/>
  <c r="BL30" i="19"/>
  <c r="BY262" i="3"/>
  <c r="BK36" i="19"/>
  <c r="BQ40" i="19"/>
  <c r="BQ48" i="19"/>
  <c r="CE226" i="3" s="1"/>
  <c r="BQ41" i="19"/>
  <c r="CE219" i="3" s="1"/>
  <c r="BQ49" i="19"/>
  <c r="CE227" i="3" s="1"/>
  <c r="BQ42" i="19"/>
  <c r="CE220" i="3" s="1"/>
  <c r="BQ50" i="19"/>
  <c r="CE228" i="3" s="1"/>
  <c r="BR39" i="19"/>
  <c r="BQ44" i="19"/>
  <c r="CE222" i="3" s="1"/>
  <c r="BQ45" i="19"/>
  <c r="CE223" i="3" s="1"/>
  <c r="BQ46" i="19"/>
  <c r="CE224" i="3" s="1"/>
  <c r="BQ43" i="19"/>
  <c r="CE221" i="3" s="1"/>
  <c r="BQ47" i="19"/>
  <c r="CE225" i="3" s="1"/>
  <c r="BN69" i="18"/>
  <c r="BN70" i="18"/>
  <c r="BN71" i="18"/>
  <c r="BN73" i="18"/>
  <c r="BN72" i="18"/>
  <c r="BN67" i="18"/>
  <c r="BN68" i="18"/>
  <c r="BN66" i="18"/>
  <c r="CD218" i="3"/>
  <c r="CD229" i="3" s="1"/>
  <c r="BP51" i="19"/>
  <c r="BY243" i="3"/>
  <c r="BW244" i="3"/>
  <c r="BW245" i="3" s="1"/>
  <c r="BY233" i="3"/>
  <c r="BY232" i="3"/>
  <c r="BY231" i="3"/>
  <c r="BY235" i="3"/>
  <c r="BY234" i="3"/>
  <c r="BY238" i="3"/>
  <c r="BY237" i="3"/>
  <c r="BY236" i="3"/>
  <c r="BY241" i="3"/>
  <c r="BY240" i="3"/>
  <c r="BY239" i="3"/>
  <c r="BY252" i="3"/>
  <c r="BY253" i="3"/>
  <c r="BY250" i="3"/>
  <c r="BY248" i="3"/>
  <c r="BY249" i="3"/>
  <c r="BY251" i="3"/>
  <c r="BV254" i="3"/>
  <c r="BV255" i="3"/>
  <c r="BV256" i="3"/>
  <c r="BX242" i="3"/>
  <c r="CA6" i="3"/>
  <c r="BQ20" i="18"/>
  <c r="BS6" i="4"/>
  <c r="BO29" i="18"/>
  <c r="BY7" i="3"/>
  <c r="BY142" i="3"/>
  <c r="BP19" i="18"/>
  <c r="BR5" i="4"/>
  <c r="BO64" i="18"/>
  <c r="BR37" i="8"/>
  <c r="BR50" i="8"/>
  <c r="BR86" i="8"/>
  <c r="BR99" i="8"/>
  <c r="BR113" i="8"/>
  <c r="BR127" i="8"/>
  <c r="BZ294" i="3"/>
  <c r="BZ5" i="3"/>
  <c r="CA4" i="3"/>
  <c r="BZ150" i="3"/>
  <c r="BZ158" i="3"/>
  <c r="BZ166" i="3"/>
  <c r="BZ121" i="3"/>
  <c r="BZ129" i="3"/>
  <c r="BZ137" i="3"/>
  <c r="BZ99" i="3"/>
  <c r="BZ107" i="3"/>
  <c r="BZ71" i="3"/>
  <c r="BZ79" i="3"/>
  <c r="BZ38" i="3"/>
  <c r="BZ55" i="3"/>
  <c r="BZ13" i="3"/>
  <c r="BZ21" i="3"/>
  <c r="BZ29" i="3"/>
  <c r="BZ143" i="3"/>
  <c r="BZ151" i="3"/>
  <c r="BZ159" i="3"/>
  <c r="BZ167" i="3"/>
  <c r="BZ122" i="3"/>
  <c r="BZ130" i="3"/>
  <c r="BZ138" i="3"/>
  <c r="BZ100" i="3"/>
  <c r="BZ108" i="3"/>
  <c r="BZ72" i="3"/>
  <c r="BZ80" i="3"/>
  <c r="BZ39" i="3"/>
  <c r="BZ57" i="3"/>
  <c r="BZ14" i="3"/>
  <c r="BZ22" i="3"/>
  <c r="BZ30" i="3"/>
  <c r="BZ144" i="3"/>
  <c r="BZ152" i="3"/>
  <c r="BZ160" i="3"/>
  <c r="BZ123" i="3"/>
  <c r="BZ131" i="3"/>
  <c r="BZ139" i="3"/>
  <c r="BZ101" i="3"/>
  <c r="BZ109" i="3"/>
  <c r="BZ73" i="3"/>
  <c r="BZ81" i="3"/>
  <c r="BZ40" i="3"/>
  <c r="BZ48" i="3"/>
  <c r="BZ15" i="3"/>
  <c r="BZ23" i="3"/>
  <c r="BZ31" i="3"/>
  <c r="BZ145" i="3"/>
  <c r="BZ153" i="3"/>
  <c r="BZ161" i="3"/>
  <c r="BZ116" i="3"/>
  <c r="BZ124" i="3"/>
  <c r="BZ132" i="3"/>
  <c r="BZ140" i="3"/>
  <c r="BZ102" i="3"/>
  <c r="BZ110" i="3"/>
  <c r="BZ74" i="3"/>
  <c r="BZ83" i="3"/>
  <c r="BZ41" i="3"/>
  <c r="BZ49" i="3"/>
  <c r="BZ8" i="3"/>
  <c r="BZ16" i="3"/>
  <c r="BZ24" i="3"/>
  <c r="BZ32" i="3"/>
  <c r="BZ146" i="3"/>
  <c r="BZ154" i="3"/>
  <c r="BZ162" i="3"/>
  <c r="BZ117" i="3"/>
  <c r="BZ125" i="3"/>
  <c r="BZ133" i="3"/>
  <c r="BZ103" i="3"/>
  <c r="BZ111" i="3"/>
  <c r="BZ84" i="3"/>
  <c r="BZ42" i="3"/>
  <c r="BZ50" i="3"/>
  <c r="BZ9" i="3"/>
  <c r="BS22" i="8" s="1"/>
  <c r="BZ17" i="3"/>
  <c r="BZ25" i="3"/>
  <c r="BZ147" i="3"/>
  <c r="BZ155" i="3"/>
  <c r="BZ163" i="3"/>
  <c r="BZ118" i="3"/>
  <c r="BZ126" i="3"/>
  <c r="BZ134" i="3"/>
  <c r="BZ93" i="3"/>
  <c r="BZ104" i="3"/>
  <c r="BZ112" i="3"/>
  <c r="BZ68" i="3"/>
  <c r="BZ76" i="3"/>
  <c r="BZ35" i="3"/>
  <c r="BZ51" i="3"/>
  <c r="BZ10" i="3"/>
  <c r="BZ18" i="3"/>
  <c r="BZ26" i="3"/>
  <c r="BZ148" i="3"/>
  <c r="BZ156" i="3"/>
  <c r="BZ164" i="3"/>
  <c r="BZ119" i="3"/>
  <c r="BZ127" i="3"/>
  <c r="BZ135" i="3"/>
  <c r="BZ94" i="3"/>
  <c r="BZ105" i="3"/>
  <c r="BZ113" i="3"/>
  <c r="BZ69" i="3"/>
  <c r="BZ77" i="3"/>
  <c r="BZ36" i="3"/>
  <c r="BZ53" i="3"/>
  <c r="BZ11" i="3"/>
  <c r="BZ19" i="3"/>
  <c r="BZ27" i="3"/>
  <c r="BZ149" i="3"/>
  <c r="BZ157" i="3"/>
  <c r="BZ165" i="3"/>
  <c r="BZ120" i="3"/>
  <c r="BZ128" i="3"/>
  <c r="BZ136" i="3"/>
  <c r="BZ95" i="3"/>
  <c r="BZ106" i="3"/>
  <c r="BZ78" i="3"/>
  <c r="BZ37" i="3"/>
  <c r="BZ54" i="3"/>
  <c r="BZ12" i="3"/>
  <c r="BZ20" i="3"/>
  <c r="BZ28" i="3"/>
  <c r="BS4" i="4"/>
  <c r="BQ18" i="18"/>
  <c r="BS30" i="8"/>
  <c r="BZ52" i="3"/>
  <c r="BZ58" i="3"/>
  <c r="BZ56" i="3"/>
  <c r="BZ82" i="3"/>
  <c r="BR29" i="8"/>
  <c r="BY115" i="3"/>
  <c r="BP48" i="18"/>
  <c r="BP91" i="18"/>
  <c r="BP21" i="18"/>
  <c r="BP28" i="18"/>
  <c r="BP23" i="18"/>
  <c r="BP25" i="18"/>
  <c r="BP27" i="18"/>
  <c r="BP24" i="18"/>
  <c r="BP22" i="18"/>
  <c r="BP26" i="18"/>
  <c r="BO90" i="18"/>
  <c r="BO47" i="18"/>
  <c r="BO63" i="18" s="1"/>
  <c r="BP89" i="18"/>
  <c r="BP46" i="18"/>
  <c r="BP62" i="18" s="1"/>
  <c r="BQ64" i="8"/>
  <c r="BQ78" i="8"/>
  <c r="BM29" i="19" l="1"/>
  <c r="BM28" i="19"/>
  <c r="BM30" i="19"/>
  <c r="BM35" i="19"/>
  <c r="BM31" i="19"/>
  <c r="BM27" i="19"/>
  <c r="BM32" i="19"/>
  <c r="BM25" i="19"/>
  <c r="BM33" i="19"/>
  <c r="BM26" i="19"/>
  <c r="BN24" i="19"/>
  <c r="BM34" i="19"/>
  <c r="BZ262" i="3"/>
  <c r="BL36" i="19"/>
  <c r="BR43" i="19"/>
  <c r="CF221" i="3" s="1"/>
  <c r="BR44" i="19"/>
  <c r="CF222" i="3" s="1"/>
  <c r="BR45" i="19"/>
  <c r="CF223" i="3" s="1"/>
  <c r="BS39" i="19"/>
  <c r="BR48" i="19"/>
  <c r="CF226" i="3" s="1"/>
  <c r="BR49" i="19"/>
  <c r="CF227" i="3" s="1"/>
  <c r="BR50" i="19"/>
  <c r="CF228" i="3" s="1"/>
  <c r="BR41" i="19"/>
  <c r="CF219" i="3" s="1"/>
  <c r="BR42" i="19"/>
  <c r="CF220" i="3" s="1"/>
  <c r="BR46" i="19"/>
  <c r="CF224" i="3" s="1"/>
  <c r="BR40" i="19"/>
  <c r="BR47" i="19"/>
  <c r="CF225" i="3" s="1"/>
  <c r="BO69" i="18"/>
  <c r="BO72" i="18"/>
  <c r="BO70" i="18"/>
  <c r="BO71" i="18"/>
  <c r="BO67" i="18"/>
  <c r="BO73" i="18"/>
  <c r="BO68" i="18"/>
  <c r="BO66" i="18"/>
  <c r="CE218" i="3"/>
  <c r="CE229" i="3" s="1"/>
  <c r="BQ51" i="19"/>
  <c r="BZ243" i="3"/>
  <c r="BX244" i="3"/>
  <c r="BX245" i="3" s="1"/>
  <c r="BY242" i="3"/>
  <c r="BZ233" i="3"/>
  <c r="BZ232" i="3"/>
  <c r="BZ231" i="3"/>
  <c r="BZ236" i="3"/>
  <c r="BZ235" i="3"/>
  <c r="BZ234" i="3"/>
  <c r="BZ238" i="3"/>
  <c r="BZ237" i="3"/>
  <c r="BZ241" i="3"/>
  <c r="BZ240" i="3"/>
  <c r="BZ239" i="3"/>
  <c r="BZ250" i="3"/>
  <c r="BZ251" i="3"/>
  <c r="BZ248" i="3"/>
  <c r="BZ249" i="3"/>
  <c r="BZ253" i="3"/>
  <c r="BZ252" i="3"/>
  <c r="BW254" i="3"/>
  <c r="BW255" i="3"/>
  <c r="BW256" i="3"/>
  <c r="BP90" i="18"/>
  <c r="BP47" i="18"/>
  <c r="BP63" i="18" s="1"/>
  <c r="BZ115" i="3"/>
  <c r="CB4" i="3"/>
  <c r="CA294" i="3"/>
  <c r="CA5" i="3"/>
  <c r="CA147" i="3"/>
  <c r="CA155" i="3"/>
  <c r="CA163" i="3"/>
  <c r="CA118" i="3"/>
  <c r="CA126" i="3"/>
  <c r="CA134" i="3"/>
  <c r="CA93" i="3"/>
  <c r="CA104" i="3"/>
  <c r="CA112" i="3"/>
  <c r="CA68" i="3"/>
  <c r="CA76" i="3"/>
  <c r="CA35" i="3"/>
  <c r="CA51" i="3"/>
  <c r="CA9" i="3"/>
  <c r="BT22" i="8" s="1"/>
  <c r="CA18" i="3"/>
  <c r="CA26" i="3"/>
  <c r="CA148" i="3"/>
  <c r="CA156" i="3"/>
  <c r="CA164" i="3"/>
  <c r="CA119" i="3"/>
  <c r="CA127" i="3"/>
  <c r="CA135" i="3"/>
  <c r="CA94" i="3"/>
  <c r="CA105" i="3"/>
  <c r="CA113" i="3"/>
  <c r="CA69" i="3"/>
  <c r="CA77" i="3"/>
  <c r="CA36" i="3"/>
  <c r="CA53" i="3"/>
  <c r="CA10" i="3"/>
  <c r="CA19" i="3"/>
  <c r="CA27" i="3"/>
  <c r="CA149" i="3"/>
  <c r="CA157" i="3"/>
  <c r="CA165" i="3"/>
  <c r="CA120" i="3"/>
  <c r="CA128" i="3"/>
  <c r="CA136" i="3"/>
  <c r="CA95" i="3"/>
  <c r="CA106" i="3"/>
  <c r="CA78" i="3"/>
  <c r="CA37" i="3"/>
  <c r="CA54" i="3"/>
  <c r="CA12" i="3"/>
  <c r="CA20" i="3"/>
  <c r="CA28" i="3"/>
  <c r="CA150" i="3"/>
  <c r="CA158" i="3"/>
  <c r="CA166" i="3"/>
  <c r="CA121" i="3"/>
  <c r="CA129" i="3"/>
  <c r="CA137" i="3"/>
  <c r="CA99" i="3"/>
  <c r="CA107" i="3"/>
  <c r="CA71" i="3"/>
  <c r="CA79" i="3"/>
  <c r="CA38" i="3"/>
  <c r="CA55" i="3"/>
  <c r="CA13" i="3"/>
  <c r="CA21" i="3"/>
  <c r="CA29" i="3"/>
  <c r="CA143" i="3"/>
  <c r="CA151" i="3"/>
  <c r="CA159" i="3"/>
  <c r="CA167" i="3"/>
  <c r="CA122" i="3"/>
  <c r="CA130" i="3"/>
  <c r="CA138" i="3"/>
  <c r="CA100" i="3"/>
  <c r="CA108" i="3"/>
  <c r="CA72" i="3"/>
  <c r="CA80" i="3"/>
  <c r="CA39" i="3"/>
  <c r="CA56" i="3"/>
  <c r="CA14" i="3"/>
  <c r="CA22" i="3"/>
  <c r="CA30" i="3"/>
  <c r="CA144" i="3"/>
  <c r="CA152" i="3"/>
  <c r="CA160" i="3"/>
  <c r="CA123" i="3"/>
  <c r="CA131" i="3"/>
  <c r="CA139" i="3"/>
  <c r="CA101" i="3"/>
  <c r="CA109" i="3"/>
  <c r="CA73" i="3"/>
  <c r="CA81" i="3"/>
  <c r="CA40" i="3"/>
  <c r="CA48" i="3"/>
  <c r="CA57" i="3"/>
  <c r="CA15" i="3"/>
  <c r="CA23" i="3"/>
  <c r="CA31" i="3"/>
  <c r="CA145" i="3"/>
  <c r="CA153" i="3"/>
  <c r="CA161" i="3"/>
  <c r="CA116" i="3"/>
  <c r="CA124" i="3"/>
  <c r="CA132" i="3"/>
  <c r="CA140" i="3"/>
  <c r="CA102" i="3"/>
  <c r="CA110" i="3"/>
  <c r="CA74" i="3"/>
  <c r="CA83" i="3"/>
  <c r="CA41" i="3"/>
  <c r="CA49" i="3"/>
  <c r="CA16" i="3"/>
  <c r="CA24" i="3"/>
  <c r="CA32" i="3"/>
  <c r="CA146" i="3"/>
  <c r="CA154" i="3"/>
  <c r="CA162" i="3"/>
  <c r="CA117" i="3"/>
  <c r="CA125" i="3"/>
  <c r="CA133" i="3"/>
  <c r="CA103" i="3"/>
  <c r="CA111" i="3"/>
  <c r="CA84" i="3"/>
  <c r="CA42" i="3"/>
  <c r="CA50" i="3"/>
  <c r="CA8" i="3"/>
  <c r="CA17" i="3"/>
  <c r="CA25" i="3"/>
  <c r="BT4" i="4"/>
  <c r="BR18" i="18"/>
  <c r="BT30" i="8"/>
  <c r="CA52" i="3"/>
  <c r="CA11" i="3"/>
  <c r="CA58" i="3"/>
  <c r="CA82" i="3"/>
  <c r="BR64" i="8"/>
  <c r="BR78" i="8"/>
  <c r="BS29" i="8"/>
  <c r="BQ19" i="18"/>
  <c r="BS5" i="4"/>
  <c r="BQ48" i="18"/>
  <c r="BQ91" i="18"/>
  <c r="BQ25" i="18"/>
  <c r="BQ21" i="18"/>
  <c r="BQ28" i="18"/>
  <c r="BQ23" i="18"/>
  <c r="BQ27" i="18"/>
  <c r="BQ24" i="18"/>
  <c r="BQ22" i="18"/>
  <c r="BQ26" i="18"/>
  <c r="BZ7" i="3"/>
  <c r="CB6" i="3"/>
  <c r="BR20" i="18"/>
  <c r="BT6" i="4"/>
  <c r="BP29" i="18"/>
  <c r="BS50" i="8"/>
  <c r="BS127" i="8"/>
  <c r="BS37" i="8"/>
  <c r="BS86" i="8"/>
  <c r="BS99" i="8"/>
  <c r="BS113" i="8"/>
  <c r="BQ46" i="18"/>
  <c r="BQ62" i="18" s="1"/>
  <c r="BQ89" i="18"/>
  <c r="BP64" i="18"/>
  <c r="BZ142" i="3"/>
  <c r="BM36" i="19" l="1"/>
  <c r="CA262" i="3"/>
  <c r="BN25" i="19"/>
  <c r="BN30" i="19"/>
  <c r="BN33" i="19"/>
  <c r="BN31" i="19"/>
  <c r="BN26" i="19"/>
  <c r="BN34" i="19"/>
  <c r="BN27" i="19"/>
  <c r="BN35" i="19"/>
  <c r="BN32" i="19"/>
  <c r="BN28" i="19"/>
  <c r="BO24" i="19"/>
  <c r="BN29" i="19"/>
  <c r="BS46" i="19"/>
  <c r="CG224" i="3" s="1"/>
  <c r="BS47" i="19"/>
  <c r="CG225" i="3" s="1"/>
  <c r="BS40" i="19"/>
  <c r="BS48" i="19"/>
  <c r="CG226" i="3" s="1"/>
  <c r="BT39" i="19"/>
  <c r="BS43" i="19"/>
  <c r="CG221" i="3" s="1"/>
  <c r="BS45" i="19"/>
  <c r="CG223" i="3" s="1"/>
  <c r="BS49" i="19"/>
  <c r="CG227" i="3" s="1"/>
  <c r="BS50" i="19"/>
  <c r="CG228" i="3" s="1"/>
  <c r="BS41" i="19"/>
  <c r="CG219" i="3" s="1"/>
  <c r="BS42" i="19"/>
  <c r="CG220" i="3" s="1"/>
  <c r="BS44" i="19"/>
  <c r="CG222" i="3" s="1"/>
  <c r="CF218" i="3"/>
  <c r="CF229" i="3" s="1"/>
  <c r="BR51" i="19"/>
  <c r="BP72" i="18"/>
  <c r="BP69" i="18"/>
  <c r="BP67" i="18"/>
  <c r="BP68" i="18"/>
  <c r="BP66" i="18"/>
  <c r="BP70" i="18"/>
  <c r="BP71" i="18"/>
  <c r="BP73" i="18"/>
  <c r="CA243" i="3"/>
  <c r="CA233" i="3"/>
  <c r="CA232" i="3"/>
  <c r="CA231" i="3"/>
  <c r="CA237" i="3"/>
  <c r="CA236" i="3"/>
  <c r="CA235" i="3"/>
  <c r="CA234" i="3"/>
  <c r="CA238" i="3"/>
  <c r="CA241" i="3"/>
  <c r="CA240" i="3"/>
  <c r="CA239" i="3"/>
  <c r="CA248" i="3"/>
  <c r="CA249" i="3"/>
  <c r="CA253" i="3"/>
  <c r="CA250" i="3"/>
  <c r="CA252" i="3"/>
  <c r="CA251" i="3"/>
  <c r="BZ242" i="3"/>
  <c r="BY244" i="3"/>
  <c r="BY245" i="3" s="1"/>
  <c r="BX254" i="3"/>
  <c r="BX255" i="3"/>
  <c r="BX256" i="3"/>
  <c r="CA7" i="3"/>
  <c r="BR48" i="18"/>
  <c r="BR91" i="18"/>
  <c r="BR21" i="18"/>
  <c r="BR28" i="18"/>
  <c r="BR23" i="18"/>
  <c r="BR24" i="18"/>
  <c r="BR25" i="18"/>
  <c r="BR22" i="18"/>
  <c r="BR27" i="18"/>
  <c r="BR26" i="18"/>
  <c r="BQ64" i="18"/>
  <c r="BR19" i="18"/>
  <c r="BT5" i="4"/>
  <c r="CC6" i="3"/>
  <c r="BS20" i="18"/>
  <c r="BU6" i="4"/>
  <c r="CB294" i="3"/>
  <c r="CB5" i="3"/>
  <c r="CC4" i="3"/>
  <c r="CB144" i="3"/>
  <c r="CB152" i="3"/>
  <c r="CB160" i="3"/>
  <c r="CB123" i="3"/>
  <c r="CB131" i="3"/>
  <c r="CB139" i="3"/>
  <c r="CB101" i="3"/>
  <c r="CB109" i="3"/>
  <c r="CB73" i="3"/>
  <c r="CB81" i="3"/>
  <c r="CB40" i="3"/>
  <c r="CB48" i="3"/>
  <c r="CB58" i="3"/>
  <c r="CB14" i="3"/>
  <c r="CB22" i="3"/>
  <c r="CB30" i="3"/>
  <c r="CB145" i="3"/>
  <c r="CB153" i="3"/>
  <c r="CB161" i="3"/>
  <c r="CB116" i="3"/>
  <c r="CB124" i="3"/>
  <c r="CB132" i="3"/>
  <c r="CB140" i="3"/>
  <c r="CB102" i="3"/>
  <c r="CB110" i="3"/>
  <c r="CB74" i="3"/>
  <c r="CB83" i="3"/>
  <c r="CB41" i="3"/>
  <c r="CB49" i="3"/>
  <c r="CB15" i="3"/>
  <c r="CB23" i="3"/>
  <c r="CB31" i="3"/>
  <c r="CB146" i="3"/>
  <c r="CB154" i="3"/>
  <c r="CB162" i="3"/>
  <c r="CB117" i="3"/>
  <c r="CB125" i="3"/>
  <c r="CB133" i="3"/>
  <c r="CB103" i="3"/>
  <c r="CB111" i="3"/>
  <c r="CB84" i="3"/>
  <c r="CB42" i="3"/>
  <c r="CB50" i="3"/>
  <c r="CB8" i="3"/>
  <c r="CB16" i="3"/>
  <c r="CB24" i="3"/>
  <c r="CB32" i="3"/>
  <c r="CB147" i="3"/>
  <c r="CB155" i="3"/>
  <c r="CB163" i="3"/>
  <c r="CB118" i="3"/>
  <c r="CB126" i="3"/>
  <c r="CB134" i="3"/>
  <c r="CB93" i="3"/>
  <c r="CB104" i="3"/>
  <c r="CB112" i="3"/>
  <c r="CB68" i="3"/>
  <c r="CB76" i="3"/>
  <c r="CB35" i="3"/>
  <c r="CB51" i="3"/>
  <c r="CB9" i="3"/>
  <c r="BU22" i="8" s="1"/>
  <c r="CB17" i="3"/>
  <c r="CB25" i="3"/>
  <c r="CB148" i="3"/>
  <c r="CB156" i="3"/>
  <c r="CB164" i="3"/>
  <c r="CB119" i="3"/>
  <c r="CB127" i="3"/>
  <c r="CB135" i="3"/>
  <c r="CB94" i="3"/>
  <c r="CB105" i="3"/>
  <c r="CB113" i="3"/>
  <c r="CB69" i="3"/>
  <c r="CB77" i="3"/>
  <c r="CB36" i="3"/>
  <c r="CB53" i="3"/>
  <c r="CB10" i="3"/>
  <c r="CB18" i="3"/>
  <c r="CB26" i="3"/>
  <c r="CB149" i="3"/>
  <c r="CB157" i="3"/>
  <c r="CB165" i="3"/>
  <c r="CB120" i="3"/>
  <c r="CB128" i="3"/>
  <c r="CB136" i="3"/>
  <c r="CB95" i="3"/>
  <c r="CB106" i="3"/>
  <c r="CB78" i="3"/>
  <c r="CB37" i="3"/>
  <c r="CB54" i="3"/>
  <c r="CB11" i="3"/>
  <c r="CB19" i="3"/>
  <c r="CB27" i="3"/>
  <c r="CB150" i="3"/>
  <c r="CB158" i="3"/>
  <c r="CB166" i="3"/>
  <c r="CB121" i="3"/>
  <c r="CB129" i="3"/>
  <c r="CB137" i="3"/>
  <c r="CB99" i="3"/>
  <c r="CB107" i="3"/>
  <c r="CB71" i="3"/>
  <c r="CB79" i="3"/>
  <c r="CB38" i="3"/>
  <c r="CB55" i="3"/>
  <c r="CB12" i="3"/>
  <c r="CB20" i="3"/>
  <c r="CB28" i="3"/>
  <c r="CB143" i="3"/>
  <c r="CB151" i="3"/>
  <c r="CB159" i="3"/>
  <c r="CB167" i="3"/>
  <c r="CB122" i="3"/>
  <c r="CB130" i="3"/>
  <c r="CB138" i="3"/>
  <c r="CB100" i="3"/>
  <c r="CB108" i="3"/>
  <c r="CB72" i="3"/>
  <c r="CB80" i="3"/>
  <c r="CB39" i="3"/>
  <c r="CB57" i="3"/>
  <c r="CB13" i="3"/>
  <c r="CB21" i="3"/>
  <c r="CB29" i="3"/>
  <c r="BU4" i="4"/>
  <c r="BS18" i="18"/>
  <c r="BU30" i="8"/>
  <c r="CB56" i="3"/>
  <c r="CB52" i="3"/>
  <c r="CB82" i="3"/>
  <c r="BT37" i="8"/>
  <c r="BT113" i="8"/>
  <c r="BT50" i="8"/>
  <c r="BT127" i="8"/>
  <c r="BT86" i="8"/>
  <c r="BT99" i="8"/>
  <c r="CA142" i="3"/>
  <c r="BS64" i="8"/>
  <c r="BS78" i="8"/>
  <c r="BQ47" i="18"/>
  <c r="BQ63" i="18" s="1"/>
  <c r="BQ90" i="18"/>
  <c r="BR46" i="18"/>
  <c r="BR62" i="18" s="1"/>
  <c r="BR89" i="18"/>
  <c r="CA115" i="3"/>
  <c r="BT29" i="8"/>
  <c r="BQ29" i="18"/>
  <c r="BO29" i="19" l="1"/>
  <c r="BO30" i="19"/>
  <c r="BO31" i="19"/>
  <c r="BO32" i="19"/>
  <c r="BO27" i="19"/>
  <c r="BO25" i="19"/>
  <c r="BO35" i="19"/>
  <c r="BO26" i="19"/>
  <c r="BO28" i="19"/>
  <c r="BO33" i="19"/>
  <c r="BP24" i="19"/>
  <c r="BO34" i="19"/>
  <c r="CB262" i="3"/>
  <c r="BN36" i="19"/>
  <c r="BQ69" i="18"/>
  <c r="BQ70" i="18"/>
  <c r="BQ71" i="18"/>
  <c r="BQ72" i="18"/>
  <c r="BQ73" i="18"/>
  <c r="BQ68" i="18"/>
  <c r="BQ66" i="18"/>
  <c r="BQ67" i="18"/>
  <c r="BT41" i="19"/>
  <c r="CH219" i="3" s="1"/>
  <c r="BT49" i="19"/>
  <c r="CH227" i="3" s="1"/>
  <c r="BT42" i="19"/>
  <c r="CH220" i="3" s="1"/>
  <c r="BT50" i="19"/>
  <c r="CH228" i="3" s="1"/>
  <c r="BT43" i="19"/>
  <c r="CH221" i="3" s="1"/>
  <c r="BT46" i="19"/>
  <c r="CH224" i="3" s="1"/>
  <c r="BT40" i="19"/>
  <c r="BU39" i="19"/>
  <c r="BT44" i="19"/>
  <c r="CH222" i="3" s="1"/>
  <c r="BT45" i="19"/>
  <c r="CH223" i="3" s="1"/>
  <c r="BT48" i="19"/>
  <c r="CH226" i="3" s="1"/>
  <c r="BT47" i="19"/>
  <c r="CH225" i="3" s="1"/>
  <c r="CG218" i="3"/>
  <c r="CG229" i="3" s="1"/>
  <c r="BS51" i="19"/>
  <c r="CB243" i="3"/>
  <c r="CB233" i="3"/>
  <c r="CB232" i="3"/>
  <c r="CB231" i="3"/>
  <c r="CB238" i="3"/>
  <c r="CB237" i="3"/>
  <c r="CB236" i="3"/>
  <c r="CB235" i="3"/>
  <c r="CB234" i="3"/>
  <c r="CB239" i="3"/>
  <c r="CB241" i="3"/>
  <c r="CB240" i="3"/>
  <c r="CB253" i="3"/>
  <c r="CB250" i="3"/>
  <c r="CB249" i="3"/>
  <c r="CB251" i="3"/>
  <c r="CB248" i="3"/>
  <c r="CB252" i="3"/>
  <c r="BY254" i="3"/>
  <c r="BY255" i="3"/>
  <c r="BY256" i="3"/>
  <c r="CA242" i="3"/>
  <c r="BZ244" i="3"/>
  <c r="BZ245" i="3" s="1"/>
  <c r="BS19" i="18"/>
  <c r="BU5" i="4"/>
  <c r="CD6" i="3"/>
  <c r="BT20" i="18"/>
  <c r="BV6" i="4"/>
  <c r="BU99" i="8"/>
  <c r="BU113" i="8"/>
  <c r="BU50" i="8"/>
  <c r="BU127" i="8"/>
  <c r="BU37" i="8"/>
  <c r="BU86" i="8"/>
  <c r="CB7" i="3"/>
  <c r="CB115" i="3"/>
  <c r="BS89" i="18"/>
  <c r="BS46" i="18"/>
  <c r="BS62" i="18" s="1"/>
  <c r="BT64" i="8"/>
  <c r="BT78" i="8"/>
  <c r="CB142" i="3"/>
  <c r="BU29" i="8"/>
  <c r="BR29" i="18"/>
  <c r="CC294" i="3"/>
  <c r="CD4" i="3"/>
  <c r="CC5" i="3"/>
  <c r="CC52" i="3"/>
  <c r="CC148" i="3"/>
  <c r="CC156" i="3"/>
  <c r="CC164" i="3"/>
  <c r="CC119" i="3"/>
  <c r="CC127" i="3"/>
  <c r="CC135" i="3"/>
  <c r="CC94" i="3"/>
  <c r="CC149" i="3"/>
  <c r="CC157" i="3"/>
  <c r="CC165" i="3"/>
  <c r="CC120" i="3"/>
  <c r="CC128" i="3"/>
  <c r="CC136" i="3"/>
  <c r="CC95" i="3"/>
  <c r="CC106" i="3"/>
  <c r="CC78" i="3"/>
  <c r="CC37" i="3"/>
  <c r="CC54" i="3"/>
  <c r="CC13" i="3"/>
  <c r="CC21" i="3"/>
  <c r="CC29" i="3"/>
  <c r="CC150" i="3"/>
  <c r="CC158" i="3"/>
  <c r="CC166" i="3"/>
  <c r="CC121" i="3"/>
  <c r="CC129" i="3"/>
  <c r="CC137" i="3"/>
  <c r="CC99" i="3"/>
  <c r="CC107" i="3"/>
  <c r="CC71" i="3"/>
  <c r="CC79" i="3"/>
  <c r="CC38" i="3"/>
  <c r="CC55" i="3"/>
  <c r="CC14" i="3"/>
  <c r="CC22" i="3"/>
  <c r="CC30" i="3"/>
  <c r="CC143" i="3"/>
  <c r="CC151" i="3"/>
  <c r="CC159" i="3"/>
  <c r="CC167" i="3"/>
  <c r="CC122" i="3"/>
  <c r="CC130" i="3"/>
  <c r="CC138" i="3"/>
  <c r="CC100" i="3"/>
  <c r="CC108" i="3"/>
  <c r="CC72" i="3"/>
  <c r="CC80" i="3"/>
  <c r="CC39" i="3"/>
  <c r="CC57" i="3"/>
  <c r="CC15" i="3"/>
  <c r="CC23" i="3"/>
  <c r="CC31" i="3"/>
  <c r="CC144" i="3"/>
  <c r="CC152" i="3"/>
  <c r="CC160" i="3"/>
  <c r="CC123" i="3"/>
  <c r="CC131" i="3"/>
  <c r="CC139" i="3"/>
  <c r="CC101" i="3"/>
  <c r="CC109" i="3"/>
  <c r="CC73" i="3"/>
  <c r="CC81" i="3"/>
  <c r="CC40" i="3"/>
  <c r="CC48" i="3"/>
  <c r="CC16" i="3"/>
  <c r="CC24" i="3"/>
  <c r="CC32" i="3"/>
  <c r="CC145" i="3"/>
  <c r="CC153" i="3"/>
  <c r="CC161" i="3"/>
  <c r="CC116" i="3"/>
  <c r="CC124" i="3"/>
  <c r="CC132" i="3"/>
  <c r="CC140" i="3"/>
  <c r="CC146" i="3"/>
  <c r="CC154" i="3"/>
  <c r="CC162" i="3"/>
  <c r="CC117" i="3"/>
  <c r="CC125" i="3"/>
  <c r="CC133" i="3"/>
  <c r="CC103" i="3"/>
  <c r="CC147" i="3"/>
  <c r="CC155" i="3"/>
  <c r="CC163" i="3"/>
  <c r="CC118" i="3"/>
  <c r="CC126" i="3"/>
  <c r="CC134" i="3"/>
  <c r="CC93" i="3"/>
  <c r="CC104" i="3"/>
  <c r="CC68" i="3"/>
  <c r="CC35" i="3"/>
  <c r="CC51" i="3"/>
  <c r="CC19" i="3"/>
  <c r="CC105" i="3"/>
  <c r="CC69" i="3"/>
  <c r="CC36" i="3"/>
  <c r="CC53" i="3"/>
  <c r="CC20" i="3"/>
  <c r="CC110" i="3"/>
  <c r="CC74" i="3"/>
  <c r="CC41" i="3"/>
  <c r="CC8" i="3"/>
  <c r="CC25" i="3"/>
  <c r="CC111" i="3"/>
  <c r="CC42" i="3"/>
  <c r="CC9" i="3"/>
  <c r="BV22" i="8" s="1"/>
  <c r="CC26" i="3"/>
  <c r="CC112" i="3"/>
  <c r="CC76" i="3"/>
  <c r="CC10" i="3"/>
  <c r="CC27" i="3"/>
  <c r="CC113" i="3"/>
  <c r="CC77" i="3"/>
  <c r="CC12" i="3"/>
  <c r="CC28" i="3"/>
  <c r="CC83" i="3"/>
  <c r="CC49" i="3"/>
  <c r="CC17" i="3"/>
  <c r="CC102" i="3"/>
  <c r="CC84" i="3"/>
  <c r="CC50" i="3"/>
  <c r="CC18" i="3"/>
  <c r="BV4" i="4"/>
  <c r="BT18" i="18"/>
  <c r="BV30" i="8"/>
  <c r="CC11" i="3"/>
  <c r="CC58" i="3"/>
  <c r="CC56" i="3"/>
  <c r="CC82" i="3"/>
  <c r="BS48" i="18"/>
  <c r="BS91" i="18"/>
  <c r="BS21" i="18"/>
  <c r="BS28" i="18"/>
  <c r="BS23" i="18"/>
  <c r="BS22" i="18"/>
  <c r="BS27" i="18"/>
  <c r="BS24" i="18"/>
  <c r="BS25" i="18"/>
  <c r="BS26" i="18"/>
  <c r="BR47" i="18"/>
  <c r="BR63" i="18" s="1"/>
  <c r="BR90" i="18"/>
  <c r="BR64" i="18"/>
  <c r="BO36" i="19" l="1"/>
  <c r="BP25" i="19"/>
  <c r="BP33" i="19"/>
  <c r="BP26" i="19"/>
  <c r="BP34" i="19"/>
  <c r="BP30" i="19"/>
  <c r="BP27" i="19"/>
  <c r="BP31" i="19"/>
  <c r="BP35" i="19"/>
  <c r="BP32" i="19"/>
  <c r="BP29" i="19"/>
  <c r="BQ24" i="19"/>
  <c r="BP28" i="19"/>
  <c r="CC262" i="3"/>
  <c r="BR70" i="18"/>
  <c r="BR71" i="18"/>
  <c r="BR69" i="18"/>
  <c r="BR73" i="18"/>
  <c r="BR68" i="18"/>
  <c r="BR66" i="18"/>
  <c r="BR72" i="18"/>
  <c r="BR67" i="18"/>
  <c r="CH218" i="3"/>
  <c r="CH229" i="3" s="1"/>
  <c r="BT51" i="19"/>
  <c r="BU44" i="19"/>
  <c r="CI222" i="3" s="1"/>
  <c r="BU45" i="19"/>
  <c r="CI223" i="3" s="1"/>
  <c r="BU46" i="19"/>
  <c r="CI224" i="3" s="1"/>
  <c r="BU41" i="19"/>
  <c r="CI219" i="3" s="1"/>
  <c r="BU49" i="19"/>
  <c r="CI227" i="3" s="1"/>
  <c r="BV39" i="19"/>
  <c r="BU40" i="19"/>
  <c r="BU43" i="19"/>
  <c r="CI221" i="3" s="1"/>
  <c r="BU47" i="19"/>
  <c r="CI225" i="3" s="1"/>
  <c r="BU48" i="19"/>
  <c r="CI226" i="3" s="1"/>
  <c r="BU50" i="19"/>
  <c r="CI228" i="3" s="1"/>
  <c r="BU42" i="19"/>
  <c r="CI220" i="3" s="1"/>
  <c r="CC243" i="3"/>
  <c r="BZ254" i="3"/>
  <c r="BZ255" i="3"/>
  <c r="BZ256" i="3"/>
  <c r="CA244" i="3"/>
  <c r="CA245" i="3" s="1"/>
  <c r="CB242" i="3"/>
  <c r="CC231" i="3"/>
  <c r="CC233" i="3"/>
  <c r="CC232" i="3"/>
  <c r="CC238" i="3"/>
  <c r="CC237" i="3"/>
  <c r="CC236" i="3"/>
  <c r="CC235" i="3"/>
  <c r="CC234" i="3"/>
  <c r="CC240" i="3"/>
  <c r="CC239" i="3"/>
  <c r="CC241" i="3"/>
  <c r="CC251" i="3"/>
  <c r="CC252" i="3"/>
  <c r="CC250" i="3"/>
  <c r="CC249" i="3"/>
  <c r="CC248" i="3"/>
  <c r="CC253" i="3"/>
  <c r="BU64" i="8"/>
  <c r="BU78" i="8"/>
  <c r="BT48" i="18"/>
  <c r="BT91" i="18"/>
  <c r="BT28" i="18"/>
  <c r="BT26" i="18"/>
  <c r="BT22" i="18"/>
  <c r="BT27" i="18"/>
  <c r="BT25" i="18"/>
  <c r="BT24" i="18"/>
  <c r="BT21" i="18"/>
  <c r="BT23" i="18"/>
  <c r="BT89" i="18"/>
  <c r="BT46" i="18"/>
  <c r="BT62" i="18" s="1"/>
  <c r="CC142" i="3"/>
  <c r="BU20" i="18"/>
  <c r="CE6" i="3"/>
  <c r="BW6" i="4"/>
  <c r="CC115" i="3"/>
  <c r="BS29" i="18"/>
  <c r="BT19" i="18"/>
  <c r="BV5" i="4"/>
  <c r="CD294" i="3"/>
  <c r="CD5" i="3"/>
  <c r="CE4" i="3"/>
  <c r="CD147" i="3"/>
  <c r="CD155" i="3"/>
  <c r="CD163" i="3"/>
  <c r="CD118" i="3"/>
  <c r="CD126" i="3"/>
  <c r="CD134" i="3"/>
  <c r="CD93" i="3"/>
  <c r="CD148" i="3"/>
  <c r="CD156" i="3"/>
  <c r="CD164" i="3"/>
  <c r="CD119" i="3"/>
  <c r="CD127" i="3"/>
  <c r="CD135" i="3"/>
  <c r="CD94" i="3"/>
  <c r="CD149" i="3"/>
  <c r="CD145" i="3"/>
  <c r="CD158" i="3"/>
  <c r="CD125" i="3"/>
  <c r="CD137" i="3"/>
  <c r="CD101" i="3"/>
  <c r="CD109" i="3"/>
  <c r="CD73" i="3"/>
  <c r="CD81" i="3"/>
  <c r="CD40" i="3"/>
  <c r="CD48" i="3"/>
  <c r="CD58" i="3"/>
  <c r="CD15" i="3"/>
  <c r="CD23" i="3"/>
  <c r="CD31" i="3"/>
  <c r="CD146" i="3"/>
  <c r="CD159" i="3"/>
  <c r="CD116" i="3"/>
  <c r="CD128" i="3"/>
  <c r="CD138" i="3"/>
  <c r="CD102" i="3"/>
  <c r="CD110" i="3"/>
  <c r="CD74" i="3"/>
  <c r="CD83" i="3"/>
  <c r="CD41" i="3"/>
  <c r="CD49" i="3"/>
  <c r="CD16" i="3"/>
  <c r="CD24" i="3"/>
  <c r="CD32" i="3"/>
  <c r="CD150" i="3"/>
  <c r="CD160" i="3"/>
  <c r="CD117" i="3"/>
  <c r="CD129" i="3"/>
  <c r="CD139" i="3"/>
  <c r="CD103" i="3"/>
  <c r="CD111" i="3"/>
  <c r="CD84" i="3"/>
  <c r="CD42" i="3"/>
  <c r="CD50" i="3"/>
  <c r="CD8" i="3"/>
  <c r="CD17" i="3"/>
  <c r="CD25" i="3"/>
  <c r="CD151" i="3"/>
  <c r="CD161" i="3"/>
  <c r="CD120" i="3"/>
  <c r="CD130" i="3"/>
  <c r="CD140" i="3"/>
  <c r="CD104" i="3"/>
  <c r="CD112" i="3"/>
  <c r="CD68" i="3"/>
  <c r="CD76" i="3"/>
  <c r="CD35" i="3"/>
  <c r="CD51" i="3"/>
  <c r="CD9" i="3"/>
  <c r="BW22" i="8" s="1"/>
  <c r="CD18" i="3"/>
  <c r="CD26" i="3"/>
  <c r="CD152" i="3"/>
  <c r="CD162" i="3"/>
  <c r="CD121" i="3"/>
  <c r="CD131" i="3"/>
  <c r="CD105" i="3"/>
  <c r="CD113" i="3"/>
  <c r="CD69" i="3"/>
  <c r="CD77" i="3"/>
  <c r="CD36" i="3"/>
  <c r="CD53" i="3"/>
  <c r="CD10" i="3"/>
  <c r="CD19" i="3"/>
  <c r="CD27" i="3"/>
  <c r="CD153" i="3"/>
  <c r="CD165" i="3"/>
  <c r="CD122" i="3"/>
  <c r="CD132" i="3"/>
  <c r="CD95" i="3"/>
  <c r="CD106" i="3"/>
  <c r="CD78" i="3"/>
  <c r="CD37" i="3"/>
  <c r="CD54" i="3"/>
  <c r="CD12" i="3"/>
  <c r="CD20" i="3"/>
  <c r="CD28" i="3"/>
  <c r="CD143" i="3"/>
  <c r="CD154" i="3"/>
  <c r="CD166" i="3"/>
  <c r="CD123" i="3"/>
  <c r="CD133" i="3"/>
  <c r="CD99" i="3"/>
  <c r="CD107" i="3"/>
  <c r="CD71" i="3"/>
  <c r="CD79" i="3"/>
  <c r="CD38" i="3"/>
  <c r="CD55" i="3"/>
  <c r="CD13" i="3"/>
  <c r="CD21" i="3"/>
  <c r="CD29" i="3"/>
  <c r="CD144" i="3"/>
  <c r="CD157" i="3"/>
  <c r="CD167" i="3"/>
  <c r="CD124" i="3"/>
  <c r="CD136" i="3"/>
  <c r="CD100" i="3"/>
  <c r="CD108" i="3"/>
  <c r="CD72" i="3"/>
  <c r="CD80" i="3"/>
  <c r="CD39" i="3"/>
  <c r="CD57" i="3"/>
  <c r="CD14" i="3"/>
  <c r="CD22" i="3"/>
  <c r="CD30" i="3"/>
  <c r="BW4" i="4"/>
  <c r="BU18" i="18"/>
  <c r="BW30" i="8"/>
  <c r="CD56" i="3"/>
  <c r="CD52" i="3"/>
  <c r="CD11" i="3"/>
  <c r="CD82" i="3"/>
  <c r="BS64" i="18"/>
  <c r="CC7" i="3"/>
  <c r="BS90" i="18"/>
  <c r="BS47" i="18"/>
  <c r="BS63" i="18" s="1"/>
  <c r="BV86" i="8"/>
  <c r="BV99" i="8"/>
  <c r="BV113" i="8"/>
  <c r="BV50" i="8"/>
  <c r="BV127" i="8"/>
  <c r="BV37" i="8"/>
  <c r="BV29" i="8"/>
  <c r="BQ26" i="19" l="1"/>
  <c r="BQ31" i="19"/>
  <c r="BQ34" i="19"/>
  <c r="BQ32" i="19"/>
  <c r="BQ27" i="19"/>
  <c r="BQ35" i="19"/>
  <c r="BQ28" i="19"/>
  <c r="BR24" i="19"/>
  <c r="BQ25" i="19"/>
  <c r="BQ29" i="19"/>
  <c r="BQ33" i="19"/>
  <c r="BQ30" i="19"/>
  <c r="BP36" i="19"/>
  <c r="CD262" i="3"/>
  <c r="CI218" i="3"/>
  <c r="CI229" i="3" s="1"/>
  <c r="BU51" i="19"/>
  <c r="BW39" i="19"/>
  <c r="BV47" i="19"/>
  <c r="CJ225" i="3" s="1"/>
  <c r="BV40" i="19"/>
  <c r="BV48" i="19"/>
  <c r="CJ226" i="3" s="1"/>
  <c r="BV41" i="19"/>
  <c r="CJ219" i="3" s="1"/>
  <c r="BV49" i="19"/>
  <c r="CJ227" i="3" s="1"/>
  <c r="BV44" i="19"/>
  <c r="CJ222" i="3" s="1"/>
  <c r="BV46" i="19"/>
  <c r="CJ224" i="3" s="1"/>
  <c r="BV50" i="19"/>
  <c r="CJ228" i="3" s="1"/>
  <c r="BV42" i="19"/>
  <c r="CJ220" i="3" s="1"/>
  <c r="BV43" i="19"/>
  <c r="CJ221" i="3" s="1"/>
  <c r="BV45" i="19"/>
  <c r="CJ223" i="3" s="1"/>
  <c r="BS69" i="18"/>
  <c r="BS70" i="18"/>
  <c r="BS71" i="18"/>
  <c r="BS72" i="18"/>
  <c r="BS73" i="18"/>
  <c r="BS68" i="18"/>
  <c r="BS66" i="18"/>
  <c r="BS67" i="18"/>
  <c r="CD243" i="3"/>
  <c r="CD232" i="3"/>
  <c r="CD231" i="3"/>
  <c r="CD233" i="3"/>
  <c r="CD238" i="3"/>
  <c r="CD237" i="3"/>
  <c r="CD236" i="3"/>
  <c r="CD235" i="3"/>
  <c r="CD234" i="3"/>
  <c r="CD241" i="3"/>
  <c r="CD240" i="3"/>
  <c r="CD239" i="3"/>
  <c r="CD252" i="3"/>
  <c r="CD249" i="3"/>
  <c r="CD248" i="3"/>
  <c r="CD250" i="3"/>
  <c r="CD253" i="3"/>
  <c r="CD251" i="3"/>
  <c r="CC242" i="3"/>
  <c r="CB244" i="3"/>
  <c r="CB245" i="3" s="1"/>
  <c r="CA254" i="3"/>
  <c r="CA255" i="3"/>
  <c r="CA256" i="3"/>
  <c r="CD7" i="3"/>
  <c r="BW86" i="8"/>
  <c r="BW99" i="8"/>
  <c r="BW113" i="8"/>
  <c r="BW50" i="8"/>
  <c r="BW127" i="8"/>
  <c r="BW37" i="8"/>
  <c r="BT64" i="18"/>
  <c r="BT47" i="18"/>
  <c r="BT63" i="18" s="1"/>
  <c r="BT90" i="18"/>
  <c r="BU46" i="18"/>
  <c r="BU62" i="18" s="1"/>
  <c r="BU89" i="18"/>
  <c r="BT29" i="18"/>
  <c r="CD142" i="3"/>
  <c r="CD115" i="3"/>
  <c r="CE294" i="3"/>
  <c r="CF4" i="3"/>
  <c r="CE5" i="3"/>
  <c r="CE149" i="3"/>
  <c r="CE157" i="3"/>
  <c r="CE165" i="3"/>
  <c r="CE120" i="3"/>
  <c r="CE128" i="3"/>
  <c r="CE136" i="3"/>
  <c r="CE95" i="3"/>
  <c r="CE106" i="3"/>
  <c r="CE78" i="3"/>
  <c r="CE37" i="3"/>
  <c r="CE54" i="3"/>
  <c r="CE12" i="3"/>
  <c r="CE20" i="3"/>
  <c r="CE28" i="3"/>
  <c r="CE150" i="3"/>
  <c r="CE158" i="3"/>
  <c r="CE166" i="3"/>
  <c r="CE121" i="3"/>
  <c r="CE129" i="3"/>
  <c r="CE137" i="3"/>
  <c r="CE99" i="3"/>
  <c r="CE107" i="3"/>
  <c r="CE71" i="3"/>
  <c r="CE79" i="3"/>
  <c r="CE38" i="3"/>
  <c r="CE55" i="3"/>
  <c r="CE13" i="3"/>
  <c r="CE21" i="3"/>
  <c r="CE29" i="3"/>
  <c r="CE143" i="3"/>
  <c r="CE151" i="3"/>
  <c r="CE159" i="3"/>
  <c r="CE167" i="3"/>
  <c r="CE122" i="3"/>
  <c r="CE130" i="3"/>
  <c r="CE138" i="3"/>
  <c r="CE100" i="3"/>
  <c r="CE108" i="3"/>
  <c r="CE72" i="3"/>
  <c r="CE80" i="3"/>
  <c r="CE39" i="3"/>
  <c r="CE57" i="3"/>
  <c r="CE14" i="3"/>
  <c r="CE22" i="3"/>
  <c r="CE30" i="3"/>
  <c r="CE144" i="3"/>
  <c r="CE152" i="3"/>
  <c r="CE160" i="3"/>
  <c r="CE123" i="3"/>
  <c r="CE131" i="3"/>
  <c r="CE139" i="3"/>
  <c r="CE101" i="3"/>
  <c r="CE109" i="3"/>
  <c r="CE73" i="3"/>
  <c r="CE81" i="3"/>
  <c r="CE40" i="3"/>
  <c r="CE48" i="3"/>
  <c r="CE58" i="3"/>
  <c r="CE15" i="3"/>
  <c r="CE23" i="3"/>
  <c r="CE31" i="3"/>
  <c r="CE145" i="3"/>
  <c r="CE153" i="3"/>
  <c r="CE161" i="3"/>
  <c r="CE116" i="3"/>
  <c r="CE124" i="3"/>
  <c r="CE132" i="3"/>
  <c r="CE140" i="3"/>
  <c r="CE102" i="3"/>
  <c r="CE110" i="3"/>
  <c r="CE74" i="3"/>
  <c r="CE83" i="3"/>
  <c r="CE41" i="3"/>
  <c r="CE49" i="3"/>
  <c r="CE16" i="3"/>
  <c r="CE24" i="3"/>
  <c r="CE32" i="3"/>
  <c r="CE146" i="3"/>
  <c r="CE154" i="3"/>
  <c r="CE162" i="3"/>
  <c r="CE117" i="3"/>
  <c r="CE125" i="3"/>
  <c r="CE133" i="3"/>
  <c r="CE103" i="3"/>
  <c r="CE111" i="3"/>
  <c r="CE84" i="3"/>
  <c r="CE42" i="3"/>
  <c r="CE50" i="3"/>
  <c r="CE8" i="3"/>
  <c r="CE17" i="3"/>
  <c r="CE25" i="3"/>
  <c r="CE147" i="3"/>
  <c r="CE155" i="3"/>
  <c r="CE163" i="3"/>
  <c r="CE118" i="3"/>
  <c r="CE126" i="3"/>
  <c r="CE134" i="3"/>
  <c r="CE93" i="3"/>
  <c r="CE104" i="3"/>
  <c r="CE112" i="3"/>
  <c r="CE68" i="3"/>
  <c r="CE76" i="3"/>
  <c r="CE35" i="3"/>
  <c r="CE51" i="3"/>
  <c r="CE9" i="3"/>
  <c r="BX22" i="8" s="1"/>
  <c r="CE18" i="3"/>
  <c r="CE26" i="3"/>
  <c r="CE148" i="3"/>
  <c r="CE156" i="3"/>
  <c r="CE164" i="3"/>
  <c r="CE119" i="3"/>
  <c r="CE127" i="3"/>
  <c r="CE135" i="3"/>
  <c r="CE94" i="3"/>
  <c r="CE105" i="3"/>
  <c r="CE113" i="3"/>
  <c r="CE69" i="3"/>
  <c r="CE77" i="3"/>
  <c r="CE36" i="3"/>
  <c r="CE53" i="3"/>
  <c r="CE10" i="3"/>
  <c r="CE19" i="3"/>
  <c r="CE27" i="3"/>
  <c r="BX4" i="4"/>
  <c r="BV18" i="18"/>
  <c r="BX30" i="8"/>
  <c r="CE11" i="3"/>
  <c r="CE56" i="3"/>
  <c r="CE52" i="3"/>
  <c r="CE82" i="3"/>
  <c r="BW29" i="8"/>
  <c r="BU19" i="18"/>
  <c r="BW5" i="4"/>
  <c r="CF6" i="3"/>
  <c r="BV20" i="18"/>
  <c r="BX6" i="4"/>
  <c r="BV64" i="8"/>
  <c r="BV78" i="8"/>
  <c r="BU48" i="18"/>
  <c r="BU91" i="18"/>
  <c r="BU21" i="18"/>
  <c r="BU22" i="18"/>
  <c r="BU27" i="18"/>
  <c r="BU26" i="18"/>
  <c r="BU24" i="18"/>
  <c r="BU23" i="18"/>
  <c r="BU25" i="18"/>
  <c r="BU28" i="18"/>
  <c r="BS24" i="19" l="1"/>
  <c r="BR25" i="19"/>
  <c r="BR33" i="19"/>
  <c r="BR28" i="19"/>
  <c r="BR26" i="19"/>
  <c r="BR29" i="19"/>
  <c r="BR27" i="19"/>
  <c r="BR30" i="19"/>
  <c r="BR34" i="19"/>
  <c r="BR31" i="19"/>
  <c r="BR35" i="19"/>
  <c r="BR32" i="19"/>
  <c r="CE262" i="3"/>
  <c r="BQ36" i="19"/>
  <c r="CJ218" i="3"/>
  <c r="CJ229" i="3" s="1"/>
  <c r="BV51" i="19"/>
  <c r="BT70" i="18"/>
  <c r="BT69" i="18"/>
  <c r="BT71" i="18"/>
  <c r="BT72" i="18"/>
  <c r="BT67" i="18"/>
  <c r="BT73" i="18"/>
  <c r="BT68" i="18"/>
  <c r="BT66" i="18"/>
  <c r="BW42" i="19"/>
  <c r="CK220" i="3" s="1"/>
  <c r="BW50" i="19"/>
  <c r="CK228" i="3" s="1"/>
  <c r="BX39" i="19"/>
  <c r="BW43" i="19"/>
  <c r="CK221" i="3" s="1"/>
  <c r="BW44" i="19"/>
  <c r="CK222" i="3" s="1"/>
  <c r="BW47" i="19"/>
  <c r="CK225" i="3" s="1"/>
  <c r="BW41" i="19"/>
  <c r="CK219" i="3" s="1"/>
  <c r="BW45" i="19"/>
  <c r="CK223" i="3" s="1"/>
  <c r="BW46" i="19"/>
  <c r="CK224" i="3" s="1"/>
  <c r="BW49" i="19"/>
  <c r="CK227" i="3" s="1"/>
  <c r="BW40" i="19"/>
  <c r="BW48" i="19"/>
  <c r="CK226" i="3" s="1"/>
  <c r="CE243" i="3"/>
  <c r="CE233" i="3"/>
  <c r="CE232" i="3"/>
  <c r="CE231" i="3"/>
  <c r="CE238" i="3"/>
  <c r="CE237" i="3"/>
  <c r="CE236" i="3"/>
  <c r="CE235" i="3"/>
  <c r="CE234" i="3"/>
  <c r="CE241" i="3"/>
  <c r="CE240" i="3"/>
  <c r="CE239" i="3"/>
  <c r="CE249" i="3"/>
  <c r="CE252" i="3"/>
  <c r="CE248" i="3"/>
  <c r="CE253" i="3"/>
  <c r="CE251" i="3"/>
  <c r="CE250" i="3"/>
  <c r="CB254" i="3"/>
  <c r="CB255" i="3"/>
  <c r="CB256" i="3"/>
  <c r="CC244" i="3"/>
  <c r="CC245" i="3" s="1"/>
  <c r="CD242" i="3"/>
  <c r="BU64" i="18"/>
  <c r="BX29" i="8"/>
  <c r="BV89" i="18"/>
  <c r="BV46" i="18"/>
  <c r="BV62" i="18" s="1"/>
  <c r="CE142" i="3"/>
  <c r="BV48" i="18"/>
  <c r="BV91" i="18"/>
  <c r="BV27" i="18"/>
  <c r="BV24" i="18"/>
  <c r="BV23" i="18"/>
  <c r="BV28" i="18"/>
  <c r="BV25" i="18"/>
  <c r="BV21" i="18"/>
  <c r="BV22" i="18"/>
  <c r="BV26" i="18"/>
  <c r="CG6" i="3"/>
  <c r="BW20" i="18"/>
  <c r="BY6" i="4"/>
  <c r="CE115" i="3"/>
  <c r="BW78" i="8"/>
  <c r="BW64" i="8"/>
  <c r="BV19" i="18"/>
  <c r="BX5" i="4"/>
  <c r="CF294" i="3"/>
  <c r="CF5" i="3"/>
  <c r="CG4" i="3"/>
  <c r="CF146" i="3"/>
  <c r="CF154" i="3"/>
  <c r="CF162" i="3"/>
  <c r="CF117" i="3"/>
  <c r="CF125" i="3"/>
  <c r="CF133" i="3"/>
  <c r="CF103" i="3"/>
  <c r="CF111" i="3"/>
  <c r="CF84" i="3"/>
  <c r="CF42" i="3"/>
  <c r="CF50" i="3"/>
  <c r="CF8" i="3"/>
  <c r="CF17" i="3"/>
  <c r="CF25" i="3"/>
  <c r="CF147" i="3"/>
  <c r="CF155" i="3"/>
  <c r="CF163" i="3"/>
  <c r="CF118" i="3"/>
  <c r="CF126" i="3"/>
  <c r="CF134" i="3"/>
  <c r="CF93" i="3"/>
  <c r="CF104" i="3"/>
  <c r="CF112" i="3"/>
  <c r="CF68" i="3"/>
  <c r="CF76" i="3"/>
  <c r="CF35" i="3"/>
  <c r="CF51" i="3"/>
  <c r="CF9" i="3"/>
  <c r="BY22" i="8" s="1"/>
  <c r="CF18" i="3"/>
  <c r="CF26" i="3"/>
  <c r="CF148" i="3"/>
  <c r="CF156" i="3"/>
  <c r="CF164" i="3"/>
  <c r="CF119" i="3"/>
  <c r="CF127" i="3"/>
  <c r="CF135" i="3"/>
  <c r="CF94" i="3"/>
  <c r="CF105" i="3"/>
  <c r="CF113" i="3"/>
  <c r="CF69" i="3"/>
  <c r="CF77" i="3"/>
  <c r="CF36" i="3"/>
  <c r="CF53" i="3"/>
  <c r="CF10" i="3"/>
  <c r="CF19" i="3"/>
  <c r="CF27" i="3"/>
  <c r="CF149" i="3"/>
  <c r="CF157" i="3"/>
  <c r="CF165" i="3"/>
  <c r="CF120" i="3"/>
  <c r="CF128" i="3"/>
  <c r="CF136" i="3"/>
  <c r="CF95" i="3"/>
  <c r="CF106" i="3"/>
  <c r="CF78" i="3"/>
  <c r="CF37" i="3"/>
  <c r="CF54" i="3"/>
  <c r="CF12" i="3"/>
  <c r="CF20" i="3"/>
  <c r="CF28" i="3"/>
  <c r="CF150" i="3"/>
  <c r="CF158" i="3"/>
  <c r="CF166" i="3"/>
  <c r="CF121" i="3"/>
  <c r="CF129" i="3"/>
  <c r="CF137" i="3"/>
  <c r="CF99" i="3"/>
  <c r="CF107" i="3"/>
  <c r="CF71" i="3"/>
  <c r="CF79" i="3"/>
  <c r="CF38" i="3"/>
  <c r="CF55" i="3"/>
  <c r="CF13" i="3"/>
  <c r="CF21" i="3"/>
  <c r="CF29" i="3"/>
  <c r="CF143" i="3"/>
  <c r="CF151" i="3"/>
  <c r="CF159" i="3"/>
  <c r="CF167" i="3"/>
  <c r="CF122" i="3"/>
  <c r="CF130" i="3"/>
  <c r="CF138" i="3"/>
  <c r="CF100" i="3"/>
  <c r="CF108" i="3"/>
  <c r="CF72" i="3"/>
  <c r="CF80" i="3"/>
  <c r="CF39" i="3"/>
  <c r="CF57" i="3"/>
  <c r="CF14" i="3"/>
  <c r="CF22" i="3"/>
  <c r="CF30" i="3"/>
  <c r="CF144" i="3"/>
  <c r="CF152" i="3"/>
  <c r="CF160" i="3"/>
  <c r="CF123" i="3"/>
  <c r="CF131" i="3"/>
  <c r="CF139" i="3"/>
  <c r="CF101" i="3"/>
  <c r="CF109" i="3"/>
  <c r="CF73" i="3"/>
  <c r="CF81" i="3"/>
  <c r="CF40" i="3"/>
  <c r="CF48" i="3"/>
  <c r="CF58" i="3"/>
  <c r="CF15" i="3"/>
  <c r="CF23" i="3"/>
  <c r="CF31" i="3"/>
  <c r="CF145" i="3"/>
  <c r="CF153" i="3"/>
  <c r="CF161" i="3"/>
  <c r="CF116" i="3"/>
  <c r="CF124" i="3"/>
  <c r="CF132" i="3"/>
  <c r="CF140" i="3"/>
  <c r="CF102" i="3"/>
  <c r="CF110" i="3"/>
  <c r="CF74" i="3"/>
  <c r="CF83" i="3"/>
  <c r="CF41" i="3"/>
  <c r="CF49" i="3"/>
  <c r="CF16" i="3"/>
  <c r="CF24" i="3"/>
  <c r="CF32" i="3"/>
  <c r="BY4" i="4"/>
  <c r="BW18" i="18"/>
  <c r="BY30" i="8"/>
  <c r="CF52" i="3"/>
  <c r="CF11" i="3"/>
  <c r="CF56" i="3"/>
  <c r="CF82" i="3"/>
  <c r="CE7" i="3"/>
  <c r="BX37" i="8"/>
  <c r="BX86" i="8"/>
  <c r="BX99" i="8"/>
  <c r="BX113" i="8"/>
  <c r="BX50" i="8"/>
  <c r="BX127" i="8"/>
  <c r="BU29" i="18"/>
  <c r="BU47" i="18"/>
  <c r="BU63" i="18" s="1"/>
  <c r="BU90" i="18"/>
  <c r="CF262" i="3" l="1"/>
  <c r="BR36" i="19"/>
  <c r="BS31" i="19"/>
  <c r="BS28" i="19"/>
  <c r="BS32" i="19"/>
  <c r="BT24" i="19"/>
  <c r="BS25" i="19"/>
  <c r="BS30" i="19"/>
  <c r="BS33" i="19"/>
  <c r="BS29" i="19"/>
  <c r="BS26" i="19"/>
  <c r="BS34" i="19"/>
  <c r="BS27" i="19"/>
  <c r="BS35" i="19"/>
  <c r="CK218" i="3"/>
  <c r="CK229" i="3" s="1"/>
  <c r="BW51" i="19"/>
  <c r="BX45" i="19"/>
  <c r="CL223" i="3" s="1"/>
  <c r="BX46" i="19"/>
  <c r="CL224" i="3" s="1"/>
  <c r="BY39" i="19"/>
  <c r="BX47" i="19"/>
  <c r="CL225" i="3" s="1"/>
  <c r="BX42" i="19"/>
  <c r="CL220" i="3" s="1"/>
  <c r="BX50" i="19"/>
  <c r="CL228" i="3" s="1"/>
  <c r="BX40" i="19"/>
  <c r="BX41" i="19"/>
  <c r="CL219" i="3" s="1"/>
  <c r="BX44" i="19"/>
  <c r="CL222" i="3" s="1"/>
  <c r="BX48" i="19"/>
  <c r="CL226" i="3" s="1"/>
  <c r="BX49" i="19"/>
  <c r="CL227" i="3" s="1"/>
  <c r="BX43" i="19"/>
  <c r="CL221" i="3" s="1"/>
  <c r="BU70" i="18"/>
  <c r="BU69" i="18"/>
  <c r="BU71" i="18"/>
  <c r="BU67" i="18"/>
  <c r="BU73" i="18"/>
  <c r="BU72" i="18"/>
  <c r="BU68" i="18"/>
  <c r="BU66" i="18"/>
  <c r="CF243" i="3"/>
  <c r="CD244" i="3"/>
  <c r="CD245" i="3" s="1"/>
  <c r="CC254" i="3"/>
  <c r="CC255" i="3"/>
  <c r="CC256" i="3"/>
  <c r="CF233" i="3"/>
  <c r="CF232" i="3"/>
  <c r="CF231" i="3"/>
  <c r="CF234" i="3"/>
  <c r="CF238" i="3"/>
  <c r="CF237" i="3"/>
  <c r="CF236" i="3"/>
  <c r="CF235" i="3"/>
  <c r="CF241" i="3"/>
  <c r="CF240" i="3"/>
  <c r="CF239" i="3"/>
  <c r="CF249" i="3"/>
  <c r="CF253" i="3"/>
  <c r="CF252" i="3"/>
  <c r="CF250" i="3"/>
  <c r="CF251" i="3"/>
  <c r="CF248" i="3"/>
  <c r="CE242" i="3"/>
  <c r="CF7" i="3"/>
  <c r="BX64" i="8"/>
  <c r="BX78" i="8"/>
  <c r="CH4" i="3"/>
  <c r="CG294" i="3"/>
  <c r="CG5" i="3"/>
  <c r="CG143" i="3"/>
  <c r="CG151" i="3"/>
  <c r="CG159" i="3"/>
  <c r="CG167" i="3"/>
  <c r="CG122" i="3"/>
  <c r="CG130" i="3"/>
  <c r="CG138" i="3"/>
  <c r="CG100" i="3"/>
  <c r="CG108" i="3"/>
  <c r="CG72" i="3"/>
  <c r="CG80" i="3"/>
  <c r="CG39" i="3"/>
  <c r="CG57" i="3"/>
  <c r="CG14" i="3"/>
  <c r="CG22" i="3"/>
  <c r="CG30" i="3"/>
  <c r="CG144" i="3"/>
  <c r="CG152" i="3"/>
  <c r="CG160" i="3"/>
  <c r="CG123" i="3"/>
  <c r="CG131" i="3"/>
  <c r="CG139" i="3"/>
  <c r="CG101" i="3"/>
  <c r="CG109" i="3"/>
  <c r="CG73" i="3"/>
  <c r="CG81" i="3"/>
  <c r="CG40" i="3"/>
  <c r="CG48" i="3"/>
  <c r="CG58" i="3"/>
  <c r="CG15" i="3"/>
  <c r="CG23" i="3"/>
  <c r="CG31" i="3"/>
  <c r="CG145" i="3"/>
  <c r="CG153" i="3"/>
  <c r="CG161" i="3"/>
  <c r="CG116" i="3"/>
  <c r="CG124" i="3"/>
  <c r="CG132" i="3"/>
  <c r="CG140" i="3"/>
  <c r="CG102" i="3"/>
  <c r="CG110" i="3"/>
  <c r="CG74" i="3"/>
  <c r="CG83" i="3"/>
  <c r="CG41" i="3"/>
  <c r="CG49" i="3"/>
  <c r="CG16" i="3"/>
  <c r="CG24" i="3"/>
  <c r="CG32" i="3"/>
  <c r="CG146" i="3"/>
  <c r="CG154" i="3"/>
  <c r="CG162" i="3"/>
  <c r="CG117" i="3"/>
  <c r="CG125" i="3"/>
  <c r="CG133" i="3"/>
  <c r="CG103" i="3"/>
  <c r="CG111" i="3"/>
  <c r="CG84" i="3"/>
  <c r="CG42" i="3"/>
  <c r="CG50" i="3"/>
  <c r="CG8" i="3"/>
  <c r="CG17" i="3"/>
  <c r="CG25" i="3"/>
  <c r="CG147" i="3"/>
  <c r="CG155" i="3"/>
  <c r="CG163" i="3"/>
  <c r="CG118" i="3"/>
  <c r="CG126" i="3"/>
  <c r="CG134" i="3"/>
  <c r="CG93" i="3"/>
  <c r="CG104" i="3"/>
  <c r="CG112" i="3"/>
  <c r="CG68" i="3"/>
  <c r="CG76" i="3"/>
  <c r="CG35" i="3"/>
  <c r="CG51" i="3"/>
  <c r="CG9" i="3"/>
  <c r="BZ22" i="8" s="1"/>
  <c r="CG18" i="3"/>
  <c r="CG26" i="3"/>
  <c r="CG148" i="3"/>
  <c r="CG156" i="3"/>
  <c r="CG164" i="3"/>
  <c r="CG119" i="3"/>
  <c r="CG127" i="3"/>
  <c r="CG135" i="3"/>
  <c r="CG94" i="3"/>
  <c r="CG105" i="3"/>
  <c r="CG113" i="3"/>
  <c r="CG69" i="3"/>
  <c r="CG77" i="3"/>
  <c r="CG36" i="3"/>
  <c r="CG53" i="3"/>
  <c r="CG10" i="3"/>
  <c r="CG19" i="3"/>
  <c r="CG27" i="3"/>
  <c r="CG149" i="3"/>
  <c r="CG157" i="3"/>
  <c r="CG165" i="3"/>
  <c r="CG120" i="3"/>
  <c r="CG128" i="3"/>
  <c r="CG136" i="3"/>
  <c r="CG95" i="3"/>
  <c r="CG106" i="3"/>
  <c r="CG78" i="3"/>
  <c r="CG37" i="3"/>
  <c r="CG54" i="3"/>
  <c r="CG12" i="3"/>
  <c r="CG20" i="3"/>
  <c r="CG28" i="3"/>
  <c r="CG150" i="3"/>
  <c r="CG158" i="3"/>
  <c r="CG166" i="3"/>
  <c r="CG121" i="3"/>
  <c r="CG129" i="3"/>
  <c r="CG137" i="3"/>
  <c r="CG99" i="3"/>
  <c r="CG107" i="3"/>
  <c r="CG71" i="3"/>
  <c r="CG79" i="3"/>
  <c r="CG38" i="3"/>
  <c r="CG55" i="3"/>
  <c r="CG13" i="3"/>
  <c r="CG21" i="3"/>
  <c r="CG29" i="3"/>
  <c r="BZ4" i="4"/>
  <c r="BX18" i="18"/>
  <c r="BZ30" i="8"/>
  <c r="CG52" i="3"/>
  <c r="CG56" i="3"/>
  <c r="CG11" i="3"/>
  <c r="CG82" i="3"/>
  <c r="BW19" i="18"/>
  <c r="BY5" i="4"/>
  <c r="BV29" i="18"/>
  <c r="BV47" i="18"/>
  <c r="BV63" i="18" s="1"/>
  <c r="BV90" i="18"/>
  <c r="BY50" i="8"/>
  <c r="BY37" i="8"/>
  <c r="BY86" i="8"/>
  <c r="BY99" i="8"/>
  <c r="BY113" i="8"/>
  <c r="BY127" i="8"/>
  <c r="CF142" i="3"/>
  <c r="BY29" i="8"/>
  <c r="BV64" i="18"/>
  <c r="BW48" i="18"/>
  <c r="BW91" i="18"/>
  <c r="BW27" i="18"/>
  <c r="BW24" i="18"/>
  <c r="BW22" i="18"/>
  <c r="BW25" i="18"/>
  <c r="BW23" i="18"/>
  <c r="BW28" i="18"/>
  <c r="BW21" i="18"/>
  <c r="BW26" i="18"/>
  <c r="BW89" i="18"/>
  <c r="BW46" i="18"/>
  <c r="BW62" i="18" s="1"/>
  <c r="CF115" i="3"/>
  <c r="CH6" i="3"/>
  <c r="BX20" i="18"/>
  <c r="BZ6" i="4"/>
  <c r="BS36" i="19" l="1"/>
  <c r="CG262" i="3"/>
  <c r="BT27" i="19"/>
  <c r="BT33" i="19"/>
  <c r="BT35" i="19"/>
  <c r="BT25" i="19"/>
  <c r="BT28" i="19"/>
  <c r="BT29" i="19"/>
  <c r="BT30" i="19"/>
  <c r="BT31" i="19"/>
  <c r="BT26" i="19"/>
  <c r="BT32" i="19"/>
  <c r="BT34" i="19"/>
  <c r="BU24" i="19"/>
  <c r="BY40" i="19"/>
  <c r="BY48" i="19"/>
  <c r="CM226" i="3" s="1"/>
  <c r="BY41" i="19"/>
  <c r="CM219" i="3" s="1"/>
  <c r="BY49" i="19"/>
  <c r="CM227" i="3" s="1"/>
  <c r="BY42" i="19"/>
  <c r="CM220" i="3" s="1"/>
  <c r="BY50" i="19"/>
  <c r="CM228" i="3" s="1"/>
  <c r="BZ39" i="19"/>
  <c r="BY45" i="19"/>
  <c r="CM223" i="3" s="1"/>
  <c r="BY47" i="19"/>
  <c r="CM225" i="3" s="1"/>
  <c r="BY43" i="19"/>
  <c r="CM221" i="3" s="1"/>
  <c r="BY44" i="19"/>
  <c r="CM222" i="3" s="1"/>
  <c r="BY46" i="19"/>
  <c r="CM224" i="3" s="1"/>
  <c r="BV70" i="18"/>
  <c r="BV69" i="18"/>
  <c r="BV71" i="18"/>
  <c r="BV72" i="18"/>
  <c r="BV73" i="18"/>
  <c r="BV67" i="18"/>
  <c r="BV68" i="18"/>
  <c r="BV66" i="18"/>
  <c r="CL218" i="3"/>
  <c r="CL229" i="3" s="1"/>
  <c r="BX51" i="19"/>
  <c r="CG243" i="3"/>
  <c r="CD254" i="3"/>
  <c r="CD255" i="3"/>
  <c r="CD256" i="3"/>
  <c r="CF242" i="3"/>
  <c r="CE244" i="3"/>
  <c r="CE245" i="3" s="1"/>
  <c r="CG233" i="3"/>
  <c r="CG232" i="3"/>
  <c r="CG231" i="3"/>
  <c r="CG235" i="3"/>
  <c r="CG234" i="3"/>
  <c r="CG238" i="3"/>
  <c r="CG237" i="3"/>
  <c r="CG236" i="3"/>
  <c r="CG241" i="3"/>
  <c r="CG240" i="3"/>
  <c r="CG239" i="3"/>
  <c r="CG248" i="3"/>
  <c r="CG249" i="3"/>
  <c r="CG251" i="3"/>
  <c r="CG252" i="3"/>
  <c r="CG253" i="3"/>
  <c r="CG250" i="3"/>
  <c r="BY64" i="8"/>
  <c r="BY78" i="8"/>
  <c r="BW90" i="18"/>
  <c r="BW47" i="18"/>
  <c r="BW63" i="18" s="1"/>
  <c r="CG142" i="3"/>
  <c r="CG7" i="3"/>
  <c r="BX19" i="18"/>
  <c r="BZ5" i="4"/>
  <c r="CI6" i="3"/>
  <c r="BY20" i="18"/>
  <c r="CA6" i="4"/>
  <c r="BW64" i="18"/>
  <c r="CG115" i="3"/>
  <c r="CH294" i="3"/>
  <c r="CH5" i="3"/>
  <c r="CI4" i="3"/>
  <c r="CH148" i="3"/>
  <c r="CH156" i="3"/>
  <c r="CH164" i="3"/>
  <c r="CH119" i="3"/>
  <c r="CH127" i="3"/>
  <c r="CH135" i="3"/>
  <c r="CH94" i="3"/>
  <c r="CH105" i="3"/>
  <c r="CH113" i="3"/>
  <c r="CH69" i="3"/>
  <c r="CH77" i="3"/>
  <c r="CH36" i="3"/>
  <c r="CH53" i="3"/>
  <c r="CH10" i="3"/>
  <c r="CH18" i="3"/>
  <c r="CH26" i="3"/>
  <c r="CH149" i="3"/>
  <c r="CH157" i="3"/>
  <c r="CH165" i="3"/>
  <c r="CH120" i="3"/>
  <c r="CH128" i="3"/>
  <c r="CH136" i="3"/>
  <c r="CH95" i="3"/>
  <c r="CH106" i="3"/>
  <c r="CH78" i="3"/>
  <c r="CH37" i="3"/>
  <c r="CH54" i="3"/>
  <c r="CH11" i="3"/>
  <c r="CH19" i="3"/>
  <c r="CH27" i="3"/>
  <c r="CH150" i="3"/>
  <c r="CH158" i="3"/>
  <c r="CH166" i="3"/>
  <c r="CH121" i="3"/>
  <c r="CH129" i="3"/>
  <c r="CH137" i="3"/>
  <c r="CH99" i="3"/>
  <c r="CH107" i="3"/>
  <c r="CH71" i="3"/>
  <c r="CH79" i="3"/>
  <c r="CH38" i="3"/>
  <c r="CH55" i="3"/>
  <c r="CH12" i="3"/>
  <c r="CH20" i="3"/>
  <c r="CH28" i="3"/>
  <c r="CH143" i="3"/>
  <c r="CH151" i="3"/>
  <c r="CH159" i="3"/>
  <c r="CH167" i="3"/>
  <c r="CH122" i="3"/>
  <c r="CH130" i="3"/>
  <c r="CH138" i="3"/>
  <c r="CH100" i="3"/>
  <c r="CH108" i="3"/>
  <c r="CH72" i="3"/>
  <c r="CH80" i="3"/>
  <c r="CH39" i="3"/>
  <c r="CH57" i="3"/>
  <c r="CH13" i="3"/>
  <c r="CH21" i="3"/>
  <c r="CH29" i="3"/>
  <c r="CH144" i="3"/>
  <c r="CH152" i="3"/>
  <c r="CH160" i="3"/>
  <c r="CH123" i="3"/>
  <c r="CH131" i="3"/>
  <c r="CH139" i="3"/>
  <c r="CH101" i="3"/>
  <c r="CH109" i="3"/>
  <c r="CH73" i="3"/>
  <c r="CH81" i="3"/>
  <c r="CH40" i="3"/>
  <c r="CH48" i="3"/>
  <c r="CH58" i="3"/>
  <c r="CH14" i="3"/>
  <c r="CH22" i="3"/>
  <c r="CH30" i="3"/>
  <c r="CH145" i="3"/>
  <c r="CH153" i="3"/>
  <c r="CH161" i="3"/>
  <c r="CH116" i="3"/>
  <c r="CH124" i="3"/>
  <c r="CH132" i="3"/>
  <c r="CH140" i="3"/>
  <c r="CH102" i="3"/>
  <c r="CH110" i="3"/>
  <c r="CH74" i="3"/>
  <c r="CH83" i="3"/>
  <c r="CH41" i="3"/>
  <c r="CH49" i="3"/>
  <c r="CH15" i="3"/>
  <c r="CH23" i="3"/>
  <c r="CH31" i="3"/>
  <c r="CH146" i="3"/>
  <c r="CH154" i="3"/>
  <c r="CH162" i="3"/>
  <c r="CH117" i="3"/>
  <c r="CH125" i="3"/>
  <c r="CH133" i="3"/>
  <c r="CH103" i="3"/>
  <c r="CH111" i="3"/>
  <c r="CH84" i="3"/>
  <c r="CH42" i="3"/>
  <c r="CH50" i="3"/>
  <c r="CH8" i="3"/>
  <c r="CH16" i="3"/>
  <c r="CH24" i="3"/>
  <c r="CH32" i="3"/>
  <c r="CH147" i="3"/>
  <c r="CH155" i="3"/>
  <c r="CH163" i="3"/>
  <c r="CH118" i="3"/>
  <c r="CH126" i="3"/>
  <c r="CH134" i="3"/>
  <c r="CH93" i="3"/>
  <c r="CH104" i="3"/>
  <c r="CH112" i="3"/>
  <c r="CH68" i="3"/>
  <c r="CH76" i="3"/>
  <c r="CH35" i="3"/>
  <c r="CH51" i="3"/>
  <c r="CH9" i="3"/>
  <c r="CA22" i="8" s="1"/>
  <c r="CH17" i="3"/>
  <c r="CH25" i="3"/>
  <c r="CA4" i="4"/>
  <c r="BY18" i="18"/>
  <c r="CA30" i="8"/>
  <c r="CH56" i="3"/>
  <c r="CH52" i="3"/>
  <c r="CH82" i="3"/>
  <c r="BX48" i="18"/>
  <c r="BX91" i="18"/>
  <c r="BX25" i="18"/>
  <c r="BX27" i="18"/>
  <c r="BX24" i="18"/>
  <c r="BX22" i="18"/>
  <c r="BX23" i="18"/>
  <c r="BX21" i="18"/>
  <c r="BX28" i="18"/>
  <c r="BX26" i="18"/>
  <c r="BW29" i="18"/>
  <c r="BZ37" i="8"/>
  <c r="BZ86" i="8"/>
  <c r="BZ99" i="8"/>
  <c r="BZ50" i="8"/>
  <c r="BZ113" i="8"/>
  <c r="BZ127" i="8"/>
  <c r="BZ29" i="8"/>
  <c r="BX46" i="18"/>
  <c r="BX62" i="18" s="1"/>
  <c r="BX89" i="18"/>
  <c r="BU30" i="19" l="1"/>
  <c r="BU28" i="19"/>
  <c r="BU31" i="19"/>
  <c r="BU35" i="19"/>
  <c r="BU32" i="19"/>
  <c r="BU25" i="19"/>
  <c r="BU33" i="19"/>
  <c r="BU26" i="19"/>
  <c r="BV24" i="19"/>
  <c r="BU34" i="19"/>
  <c r="BU29" i="19"/>
  <c r="BU27" i="19"/>
  <c r="BT36" i="19"/>
  <c r="CH262" i="3"/>
  <c r="BW70" i="18"/>
  <c r="BW69" i="18"/>
  <c r="BW71" i="18"/>
  <c r="BW73" i="18"/>
  <c r="BW67" i="18"/>
  <c r="BW72" i="18"/>
  <c r="BW68" i="18"/>
  <c r="BW66" i="18"/>
  <c r="BZ43" i="19"/>
  <c r="CN221" i="3" s="1"/>
  <c r="BZ44" i="19"/>
  <c r="CN222" i="3" s="1"/>
  <c r="BZ45" i="19"/>
  <c r="CN223" i="3" s="1"/>
  <c r="CA39" i="19"/>
  <c r="BZ40" i="19"/>
  <c r="BZ48" i="19"/>
  <c r="CN226" i="3" s="1"/>
  <c r="BZ42" i="19"/>
  <c r="CN220" i="3" s="1"/>
  <c r="BZ46" i="19"/>
  <c r="CN224" i="3" s="1"/>
  <c r="BZ47" i="19"/>
  <c r="CN225" i="3" s="1"/>
  <c r="BZ50" i="19"/>
  <c r="CN228" i="3" s="1"/>
  <c r="BZ41" i="19"/>
  <c r="CN219" i="3" s="1"/>
  <c r="BZ49" i="19"/>
  <c r="CN227" i="3" s="1"/>
  <c r="CM218" i="3"/>
  <c r="CM229" i="3" s="1"/>
  <c r="BY51" i="19"/>
  <c r="CH243" i="3"/>
  <c r="CE254" i="3"/>
  <c r="CE255" i="3"/>
  <c r="CE256" i="3"/>
  <c r="CH233" i="3"/>
  <c r="CH232" i="3"/>
  <c r="CH231" i="3"/>
  <c r="CH236" i="3"/>
  <c r="CH235" i="3"/>
  <c r="CH234" i="3"/>
  <c r="CH238" i="3"/>
  <c r="CH237" i="3"/>
  <c r="CH241" i="3"/>
  <c r="CH240" i="3"/>
  <c r="CH239" i="3"/>
  <c r="CH252" i="3"/>
  <c r="CH251" i="3"/>
  <c r="CH250" i="3"/>
  <c r="CH248" i="3"/>
  <c r="CH249" i="3"/>
  <c r="CH253" i="3"/>
  <c r="CF244" i="3"/>
  <c r="CF245" i="3" s="1"/>
  <c r="CG242" i="3"/>
  <c r="BY46" i="18"/>
  <c r="BY62" i="18" s="1"/>
  <c r="BY89" i="18"/>
  <c r="CH142" i="3"/>
  <c r="CJ6" i="3"/>
  <c r="BZ20" i="18"/>
  <c r="CB6" i="4"/>
  <c r="CH115" i="3"/>
  <c r="BZ64" i="8"/>
  <c r="BZ78" i="8"/>
  <c r="CH7" i="3"/>
  <c r="CJ4" i="3"/>
  <c r="CI294" i="3"/>
  <c r="CI5" i="3"/>
  <c r="CI144" i="3"/>
  <c r="CI152" i="3"/>
  <c r="CI160" i="3"/>
  <c r="CI123" i="3"/>
  <c r="CI131" i="3"/>
  <c r="CI139" i="3"/>
  <c r="CI101" i="3"/>
  <c r="CI109" i="3"/>
  <c r="CI73" i="3"/>
  <c r="CI81" i="3"/>
  <c r="CI40" i="3"/>
  <c r="CI48" i="3"/>
  <c r="CI58" i="3"/>
  <c r="CI15" i="3"/>
  <c r="CI23" i="3"/>
  <c r="CI31" i="3"/>
  <c r="CI145" i="3"/>
  <c r="CI153" i="3"/>
  <c r="CI161" i="3"/>
  <c r="CI116" i="3"/>
  <c r="CI124" i="3"/>
  <c r="CI132" i="3"/>
  <c r="CI140" i="3"/>
  <c r="CI102" i="3"/>
  <c r="CI110" i="3"/>
  <c r="CI74" i="3"/>
  <c r="CI83" i="3"/>
  <c r="CI41" i="3"/>
  <c r="CI49" i="3"/>
  <c r="CI16" i="3"/>
  <c r="CI24" i="3"/>
  <c r="CI32" i="3"/>
  <c r="CI146" i="3"/>
  <c r="CI154" i="3"/>
  <c r="CI162" i="3"/>
  <c r="CI117" i="3"/>
  <c r="CI125" i="3"/>
  <c r="CI133" i="3"/>
  <c r="CI103" i="3"/>
  <c r="CI111" i="3"/>
  <c r="CI84" i="3"/>
  <c r="CI42" i="3"/>
  <c r="CI50" i="3"/>
  <c r="CI8" i="3"/>
  <c r="CI17" i="3"/>
  <c r="CI25" i="3"/>
  <c r="CI147" i="3"/>
  <c r="CI155" i="3"/>
  <c r="CI163" i="3"/>
  <c r="CI118" i="3"/>
  <c r="CI126" i="3"/>
  <c r="CI134" i="3"/>
  <c r="CI93" i="3"/>
  <c r="CI104" i="3"/>
  <c r="CI112" i="3"/>
  <c r="CI68" i="3"/>
  <c r="CI76" i="3"/>
  <c r="CI35" i="3"/>
  <c r="CI51" i="3"/>
  <c r="CI9" i="3"/>
  <c r="CB22" i="8" s="1"/>
  <c r="CI18" i="3"/>
  <c r="CI26" i="3"/>
  <c r="CI148" i="3"/>
  <c r="CI156" i="3"/>
  <c r="CI164" i="3"/>
  <c r="CI119" i="3"/>
  <c r="CI127" i="3"/>
  <c r="CI135" i="3"/>
  <c r="CI94" i="3"/>
  <c r="CI105" i="3"/>
  <c r="CI113" i="3"/>
  <c r="CI69" i="3"/>
  <c r="CI77" i="3"/>
  <c r="CI36" i="3"/>
  <c r="CI53" i="3"/>
  <c r="CI10" i="3"/>
  <c r="CI19" i="3"/>
  <c r="CI27" i="3"/>
  <c r="CI149" i="3"/>
  <c r="CI157" i="3"/>
  <c r="CI165" i="3"/>
  <c r="CI120" i="3"/>
  <c r="CI128" i="3"/>
  <c r="CI136" i="3"/>
  <c r="CI95" i="3"/>
  <c r="CI106" i="3"/>
  <c r="CI78" i="3"/>
  <c r="CI37" i="3"/>
  <c r="CI54" i="3"/>
  <c r="CI12" i="3"/>
  <c r="CI20" i="3"/>
  <c r="CI28" i="3"/>
  <c r="CI150" i="3"/>
  <c r="CI158" i="3"/>
  <c r="CI166" i="3"/>
  <c r="CI121" i="3"/>
  <c r="CI129" i="3"/>
  <c r="CI137" i="3"/>
  <c r="CI99" i="3"/>
  <c r="CI107" i="3"/>
  <c r="CI71" i="3"/>
  <c r="CI79" i="3"/>
  <c r="CI38" i="3"/>
  <c r="CI55" i="3"/>
  <c r="CI13" i="3"/>
  <c r="CI21" i="3"/>
  <c r="CI29" i="3"/>
  <c r="CI143" i="3"/>
  <c r="CI151" i="3"/>
  <c r="CI159" i="3"/>
  <c r="CI167" i="3"/>
  <c r="CI122" i="3"/>
  <c r="CI130" i="3"/>
  <c r="CI138" i="3"/>
  <c r="CI100" i="3"/>
  <c r="CI108" i="3"/>
  <c r="CI72" i="3"/>
  <c r="CI80" i="3"/>
  <c r="CI39" i="3"/>
  <c r="CI57" i="3"/>
  <c r="CI14" i="3"/>
  <c r="CI22" i="3"/>
  <c r="CI30" i="3"/>
  <c r="CB4" i="4"/>
  <c r="BZ18" i="18"/>
  <c r="CB30" i="8"/>
  <c r="CI11" i="3"/>
  <c r="CI56" i="3"/>
  <c r="CI52" i="3"/>
  <c r="CI82" i="3"/>
  <c r="BX29" i="18"/>
  <c r="BY19" i="18"/>
  <c r="CA5" i="4"/>
  <c r="BX90" i="18"/>
  <c r="BX47" i="18"/>
  <c r="BX63" i="18" s="1"/>
  <c r="BX64" i="18"/>
  <c r="CA50" i="8"/>
  <c r="CA127" i="8"/>
  <c r="CA37" i="8"/>
  <c r="CA86" i="8"/>
  <c r="CA99" i="8"/>
  <c r="CA113" i="8"/>
  <c r="CA29" i="8"/>
  <c r="BY48" i="18"/>
  <c r="BY91" i="18"/>
  <c r="BY25" i="18"/>
  <c r="BY21" i="18"/>
  <c r="BY28" i="18"/>
  <c r="BY23" i="18"/>
  <c r="BY27" i="18"/>
  <c r="BY24" i="18"/>
  <c r="BY22" i="18"/>
  <c r="BY26" i="18"/>
  <c r="CI262" i="3" l="1"/>
  <c r="BU36" i="19"/>
  <c r="BV25" i="19"/>
  <c r="BV31" i="19"/>
  <c r="BV33" i="19"/>
  <c r="BV30" i="19"/>
  <c r="BV26" i="19"/>
  <c r="BV34" i="19"/>
  <c r="BV27" i="19"/>
  <c r="BV35" i="19"/>
  <c r="BV32" i="19"/>
  <c r="BV28" i="19"/>
  <c r="BW24" i="19"/>
  <c r="BV29" i="19"/>
  <c r="CN218" i="3"/>
  <c r="CN229" i="3" s="1"/>
  <c r="BZ51" i="19"/>
  <c r="CA46" i="19"/>
  <c r="CO224" i="3" s="1"/>
  <c r="CA47" i="19"/>
  <c r="CO225" i="3" s="1"/>
  <c r="CA40" i="19"/>
  <c r="CA48" i="19"/>
  <c r="CO226" i="3" s="1"/>
  <c r="CB39" i="19"/>
  <c r="CA43" i="19"/>
  <c r="CO221" i="3" s="1"/>
  <c r="CA41" i="19"/>
  <c r="CO219" i="3" s="1"/>
  <c r="CA42" i="19"/>
  <c r="CO220" i="3" s="1"/>
  <c r="CA45" i="19"/>
  <c r="CO223" i="3" s="1"/>
  <c r="CA49" i="19"/>
  <c r="CO227" i="3" s="1"/>
  <c r="CA50" i="19"/>
  <c r="CO228" i="3" s="1"/>
  <c r="CA44" i="19"/>
  <c r="CO222" i="3" s="1"/>
  <c r="BX69" i="18"/>
  <c r="BX72" i="18"/>
  <c r="BX67" i="18"/>
  <c r="BX70" i="18"/>
  <c r="BX71" i="18"/>
  <c r="BX68" i="18"/>
  <c r="BX66" i="18"/>
  <c r="BX73" i="18"/>
  <c r="CI243" i="3"/>
  <c r="CF254" i="3"/>
  <c r="CF255" i="3"/>
  <c r="CF256" i="3"/>
  <c r="CI233" i="3"/>
  <c r="CI232" i="3"/>
  <c r="CI231" i="3"/>
  <c r="CI237" i="3"/>
  <c r="CI236" i="3"/>
  <c r="CI235" i="3"/>
  <c r="CI234" i="3"/>
  <c r="CI238" i="3"/>
  <c r="CI241" i="3"/>
  <c r="CI240" i="3"/>
  <c r="CI239" i="3"/>
  <c r="CI251" i="3"/>
  <c r="CI248" i="3"/>
  <c r="CI249" i="3"/>
  <c r="CI253" i="3"/>
  <c r="CI252" i="3"/>
  <c r="CI250" i="3"/>
  <c r="CG244" i="3"/>
  <c r="CG245" i="3" s="1"/>
  <c r="CH242" i="3"/>
  <c r="CI7" i="3"/>
  <c r="CK6" i="3"/>
  <c r="CA20" i="18"/>
  <c r="CC6" i="4"/>
  <c r="CJ5" i="3"/>
  <c r="CK4" i="3"/>
  <c r="CJ52" i="3"/>
  <c r="CJ149" i="3"/>
  <c r="CJ157" i="3"/>
  <c r="CJ165" i="3"/>
  <c r="CJ120" i="3"/>
  <c r="CJ128" i="3"/>
  <c r="CJ136" i="3"/>
  <c r="CJ95" i="3"/>
  <c r="CJ106" i="3"/>
  <c r="CJ78" i="3"/>
  <c r="CJ37" i="3"/>
  <c r="CJ54" i="3"/>
  <c r="CJ10" i="3"/>
  <c r="CJ18" i="3"/>
  <c r="CJ26" i="3"/>
  <c r="CJ150" i="3"/>
  <c r="CJ158" i="3"/>
  <c r="CJ166" i="3"/>
  <c r="CJ121" i="3"/>
  <c r="CJ129" i="3"/>
  <c r="CJ137" i="3"/>
  <c r="CJ99" i="3"/>
  <c r="CJ107" i="3"/>
  <c r="CJ71" i="3"/>
  <c r="CJ79" i="3"/>
  <c r="CJ38" i="3"/>
  <c r="CJ55" i="3"/>
  <c r="CJ11" i="3"/>
  <c r="CJ19" i="3"/>
  <c r="CJ27" i="3"/>
  <c r="CJ143" i="3"/>
  <c r="CJ151" i="3"/>
  <c r="CJ159" i="3"/>
  <c r="CJ167" i="3"/>
  <c r="CJ122" i="3"/>
  <c r="CJ130" i="3"/>
  <c r="CJ138" i="3"/>
  <c r="CJ100" i="3"/>
  <c r="CJ108" i="3"/>
  <c r="CJ72" i="3"/>
  <c r="CJ80" i="3"/>
  <c r="CJ39" i="3"/>
  <c r="CJ56" i="3"/>
  <c r="CJ12" i="3"/>
  <c r="CJ20" i="3"/>
  <c r="CJ28" i="3"/>
  <c r="CJ144" i="3"/>
  <c r="CJ152" i="3"/>
  <c r="CJ160" i="3"/>
  <c r="CJ123" i="3"/>
  <c r="CJ131" i="3"/>
  <c r="CJ139" i="3"/>
  <c r="CJ101" i="3"/>
  <c r="CJ109" i="3"/>
  <c r="CJ73" i="3"/>
  <c r="CJ81" i="3"/>
  <c r="CJ40" i="3"/>
  <c r="CJ48" i="3"/>
  <c r="CJ57" i="3"/>
  <c r="CJ13" i="3"/>
  <c r="CJ21" i="3"/>
  <c r="CJ29" i="3"/>
  <c r="CJ145" i="3"/>
  <c r="CJ153" i="3"/>
  <c r="CJ161" i="3"/>
  <c r="CJ116" i="3"/>
  <c r="CJ124" i="3"/>
  <c r="CJ132" i="3"/>
  <c r="CJ140" i="3"/>
  <c r="CJ102" i="3"/>
  <c r="CJ110" i="3"/>
  <c r="CJ74" i="3"/>
  <c r="CJ83" i="3"/>
  <c r="CJ41" i="3"/>
  <c r="CJ49" i="3"/>
  <c r="CJ58" i="3"/>
  <c r="CJ14" i="3"/>
  <c r="CJ22" i="3"/>
  <c r="CJ30" i="3"/>
  <c r="CJ146" i="3"/>
  <c r="CJ154" i="3"/>
  <c r="CJ162" i="3"/>
  <c r="CJ117" i="3"/>
  <c r="CJ125" i="3"/>
  <c r="CJ133" i="3"/>
  <c r="CJ103" i="3"/>
  <c r="CJ111" i="3"/>
  <c r="CJ84" i="3"/>
  <c r="CJ42" i="3"/>
  <c r="CJ50" i="3"/>
  <c r="CJ15" i="3"/>
  <c r="CJ23" i="3"/>
  <c r="CJ31" i="3"/>
  <c r="CJ147" i="3"/>
  <c r="CJ155" i="3"/>
  <c r="CJ163" i="3"/>
  <c r="CJ118" i="3"/>
  <c r="CJ126" i="3"/>
  <c r="CJ134" i="3"/>
  <c r="CJ93" i="3"/>
  <c r="CJ104" i="3"/>
  <c r="CJ112" i="3"/>
  <c r="CJ68" i="3"/>
  <c r="CJ76" i="3"/>
  <c r="CJ35" i="3"/>
  <c r="CJ51" i="3"/>
  <c r="CJ8" i="3"/>
  <c r="CJ16" i="3"/>
  <c r="CJ24" i="3"/>
  <c r="CJ32" i="3"/>
  <c r="CJ148" i="3"/>
  <c r="CJ156" i="3"/>
  <c r="CJ164" i="3"/>
  <c r="CJ119" i="3"/>
  <c r="CJ127" i="3"/>
  <c r="CJ135" i="3"/>
  <c r="CJ94" i="3"/>
  <c r="CJ105" i="3"/>
  <c r="CJ113" i="3"/>
  <c r="CJ69" i="3"/>
  <c r="CJ77" i="3"/>
  <c r="CJ36" i="3"/>
  <c r="CJ53" i="3"/>
  <c r="CJ9" i="3"/>
  <c r="CC22" i="8" s="1"/>
  <c r="CJ17" i="3"/>
  <c r="CJ25" i="3"/>
  <c r="CC4" i="4"/>
  <c r="CA18" i="18"/>
  <c r="CC30" i="8"/>
  <c r="CJ82" i="3"/>
  <c r="BY64" i="18"/>
  <c r="CB37" i="8"/>
  <c r="CB113" i="8"/>
  <c r="CB127" i="8"/>
  <c r="CB86" i="8"/>
  <c r="CB50" i="8"/>
  <c r="CB99" i="8"/>
  <c r="CI115" i="3"/>
  <c r="BY47" i="18"/>
  <c r="BY63" i="18" s="1"/>
  <c r="BY90" i="18"/>
  <c r="BZ46" i="18"/>
  <c r="BZ62" i="18" s="1"/>
  <c r="BZ89" i="18"/>
  <c r="CA64" i="8"/>
  <c r="CA78" i="8"/>
  <c r="CB29" i="8"/>
  <c r="BY29" i="18"/>
  <c r="CI142" i="3"/>
  <c r="BZ19" i="18"/>
  <c r="CB5" i="4"/>
  <c r="BZ48" i="18"/>
  <c r="BZ91" i="18"/>
  <c r="BZ21" i="18"/>
  <c r="BZ28" i="18"/>
  <c r="BZ23" i="18"/>
  <c r="BZ25" i="18"/>
  <c r="BZ24" i="18"/>
  <c r="BZ22" i="18"/>
  <c r="BZ27" i="18"/>
  <c r="BZ26" i="18"/>
  <c r="CJ262" i="3" l="1"/>
  <c r="BW29" i="19"/>
  <c r="BW30" i="19"/>
  <c r="BW31" i="19"/>
  <c r="BW32" i="19"/>
  <c r="BW27" i="19"/>
  <c r="BW33" i="19"/>
  <c r="BW35" i="19"/>
  <c r="BW34" i="19"/>
  <c r="BW28" i="19"/>
  <c r="BW25" i="19"/>
  <c r="BX24" i="19"/>
  <c r="BW26" i="19"/>
  <c r="BV36" i="19"/>
  <c r="CB41" i="19"/>
  <c r="CP219" i="3" s="1"/>
  <c r="CB49" i="19"/>
  <c r="CP227" i="3" s="1"/>
  <c r="CB42" i="19"/>
  <c r="CP220" i="3" s="1"/>
  <c r="CB50" i="19"/>
  <c r="CP228" i="3" s="1"/>
  <c r="CB43" i="19"/>
  <c r="CP221" i="3" s="1"/>
  <c r="CB46" i="19"/>
  <c r="CP224" i="3" s="1"/>
  <c r="CB48" i="19"/>
  <c r="CP226" i="3" s="1"/>
  <c r="CB40" i="19"/>
  <c r="CB44" i="19"/>
  <c r="CP222" i="3" s="1"/>
  <c r="CB45" i="19"/>
  <c r="CP223" i="3" s="1"/>
  <c r="CC39" i="19"/>
  <c r="CB47" i="19"/>
  <c r="CP225" i="3" s="1"/>
  <c r="CO218" i="3"/>
  <c r="CO229" i="3" s="1"/>
  <c r="CA51" i="19"/>
  <c r="BY69" i="18"/>
  <c r="BY70" i="18"/>
  <c r="BY71" i="18"/>
  <c r="BY73" i="18"/>
  <c r="BY68" i="18"/>
  <c r="BY66" i="18"/>
  <c r="BY67" i="18"/>
  <c r="BY72" i="18"/>
  <c r="CJ243" i="3"/>
  <c r="CJ233" i="3"/>
  <c r="CJ232" i="3"/>
  <c r="CJ231" i="3"/>
  <c r="CJ238" i="3"/>
  <c r="CJ237" i="3"/>
  <c r="CJ236" i="3"/>
  <c r="CJ235" i="3"/>
  <c r="CJ234" i="3"/>
  <c r="CJ239" i="3"/>
  <c r="CJ241" i="3"/>
  <c r="CJ240" i="3"/>
  <c r="CJ249" i="3"/>
  <c r="CJ250" i="3"/>
  <c r="CJ253" i="3"/>
  <c r="CJ252" i="3"/>
  <c r="CJ251" i="3"/>
  <c r="CJ248" i="3"/>
  <c r="CH244" i="3"/>
  <c r="CH245" i="3" s="1"/>
  <c r="CG254" i="3"/>
  <c r="CG255" i="3"/>
  <c r="CG256" i="3"/>
  <c r="CI242" i="3"/>
  <c r="CA19" i="18"/>
  <c r="CC5" i="4"/>
  <c r="BZ29" i="18"/>
  <c r="CA89" i="18"/>
  <c r="CA46" i="18"/>
  <c r="CA62" i="18" s="1"/>
  <c r="BZ64" i="18"/>
  <c r="CB64" i="8"/>
  <c r="CB78" i="8"/>
  <c r="CC29" i="8"/>
  <c r="CJ142" i="3"/>
  <c r="CA48" i="18"/>
  <c r="CA91" i="18"/>
  <c r="CA21" i="18"/>
  <c r="CA28" i="18"/>
  <c r="CA23" i="18"/>
  <c r="CA25" i="18"/>
  <c r="CA22" i="18"/>
  <c r="CA27" i="18"/>
  <c r="CA24" i="18"/>
  <c r="CA26" i="18"/>
  <c r="CL6" i="3"/>
  <c r="CB20" i="18"/>
  <c r="CD6" i="4"/>
  <c r="CJ115" i="3"/>
  <c r="CJ7" i="3"/>
  <c r="BZ47" i="18"/>
  <c r="BZ63" i="18" s="1"/>
  <c r="BZ90" i="18"/>
  <c r="CC50" i="8"/>
  <c r="CC99" i="8"/>
  <c r="CC113" i="8"/>
  <c r="CC127" i="8"/>
  <c r="CC37" i="8"/>
  <c r="CC86" i="8"/>
  <c r="CK294" i="3"/>
  <c r="CL4" i="3"/>
  <c r="CK5" i="3"/>
  <c r="CK144" i="3"/>
  <c r="CK152" i="3"/>
  <c r="CK160" i="3"/>
  <c r="CK123" i="3"/>
  <c r="CK131" i="3"/>
  <c r="CK139" i="3"/>
  <c r="CK101" i="3"/>
  <c r="CK109" i="3"/>
  <c r="CK73" i="3"/>
  <c r="CK81" i="3"/>
  <c r="CK40" i="3"/>
  <c r="CK48" i="3"/>
  <c r="CK58" i="3"/>
  <c r="CK15" i="3"/>
  <c r="CK23" i="3"/>
  <c r="CK31" i="3"/>
  <c r="CK145" i="3"/>
  <c r="CK153" i="3"/>
  <c r="CK161" i="3"/>
  <c r="CK116" i="3"/>
  <c r="CK124" i="3"/>
  <c r="CK132" i="3"/>
  <c r="CK140" i="3"/>
  <c r="CK102" i="3"/>
  <c r="CK110" i="3"/>
  <c r="CK74" i="3"/>
  <c r="CK83" i="3"/>
  <c r="CK41" i="3"/>
  <c r="CK49" i="3"/>
  <c r="CK16" i="3"/>
  <c r="CK24" i="3"/>
  <c r="CK32" i="3"/>
  <c r="CK146" i="3"/>
  <c r="CK154" i="3"/>
  <c r="CK162" i="3"/>
  <c r="CK117" i="3"/>
  <c r="CK125" i="3"/>
  <c r="CK133" i="3"/>
  <c r="CK103" i="3"/>
  <c r="CK111" i="3"/>
  <c r="CK84" i="3"/>
  <c r="CK42" i="3"/>
  <c r="CK50" i="3"/>
  <c r="CK8" i="3"/>
  <c r="CK17" i="3"/>
  <c r="CK25" i="3"/>
  <c r="CK147" i="3"/>
  <c r="CK155" i="3"/>
  <c r="CK163" i="3"/>
  <c r="CK118" i="3"/>
  <c r="CK126" i="3"/>
  <c r="CK134" i="3"/>
  <c r="CK93" i="3"/>
  <c r="CK104" i="3"/>
  <c r="CK112" i="3"/>
  <c r="CK68" i="3"/>
  <c r="CK76" i="3"/>
  <c r="CK35" i="3"/>
  <c r="CK51" i="3"/>
  <c r="CK9" i="3"/>
  <c r="CD22" i="8" s="1"/>
  <c r="CK18" i="3"/>
  <c r="CK26" i="3"/>
  <c r="CK148" i="3"/>
  <c r="CK156" i="3"/>
  <c r="CK164" i="3"/>
  <c r="CK119" i="3"/>
  <c r="CK127" i="3"/>
  <c r="CK135" i="3"/>
  <c r="CK94" i="3"/>
  <c r="CK105" i="3"/>
  <c r="CK113" i="3"/>
  <c r="CK69" i="3"/>
  <c r="CK77" i="3"/>
  <c r="CK36" i="3"/>
  <c r="CK53" i="3"/>
  <c r="CK10" i="3"/>
  <c r="CK19" i="3"/>
  <c r="CK27" i="3"/>
  <c r="CK149" i="3"/>
  <c r="CK157" i="3"/>
  <c r="CK165" i="3"/>
  <c r="CK120" i="3"/>
  <c r="CK128" i="3"/>
  <c r="CK136" i="3"/>
  <c r="CK95" i="3"/>
  <c r="CK106" i="3"/>
  <c r="CK78" i="3"/>
  <c r="CK37" i="3"/>
  <c r="CK54" i="3"/>
  <c r="CK12" i="3"/>
  <c r="CK20" i="3"/>
  <c r="CK28" i="3"/>
  <c r="CK150" i="3"/>
  <c r="CK158" i="3"/>
  <c r="CK166" i="3"/>
  <c r="CK121" i="3"/>
  <c r="CK129" i="3"/>
  <c r="CK137" i="3"/>
  <c r="CK99" i="3"/>
  <c r="CK107" i="3"/>
  <c r="CK71" i="3"/>
  <c r="CK79" i="3"/>
  <c r="CK38" i="3"/>
  <c r="CK55" i="3"/>
  <c r="CK13" i="3"/>
  <c r="CK21" i="3"/>
  <c r="CK29" i="3"/>
  <c r="CK143" i="3"/>
  <c r="CK151" i="3"/>
  <c r="CK159" i="3"/>
  <c r="CK167" i="3"/>
  <c r="CK122" i="3"/>
  <c r="CK130" i="3"/>
  <c r="CK138" i="3"/>
  <c r="CK100" i="3"/>
  <c r="CK108" i="3"/>
  <c r="CK72" i="3"/>
  <c r="CK80" i="3"/>
  <c r="CK39" i="3"/>
  <c r="CK57" i="3"/>
  <c r="CK14" i="3"/>
  <c r="CK22" i="3"/>
  <c r="CK30" i="3"/>
  <c r="CD4" i="4"/>
  <c r="CB18" i="18"/>
  <c r="CD30" i="8"/>
  <c r="CK11" i="3"/>
  <c r="CK56" i="3"/>
  <c r="CK52" i="3"/>
  <c r="CK82" i="3"/>
  <c r="CK262" i="3" l="1"/>
  <c r="BX33" i="19"/>
  <c r="BX26" i="19"/>
  <c r="BX34" i="19"/>
  <c r="BX30" i="19"/>
  <c r="BX27" i="19"/>
  <c r="BX31" i="19"/>
  <c r="BX35" i="19"/>
  <c r="BX32" i="19"/>
  <c r="BX28" i="19"/>
  <c r="BY24" i="19"/>
  <c r="BX29" i="19"/>
  <c r="BX25" i="19"/>
  <c r="BW36" i="19"/>
  <c r="CC44" i="19"/>
  <c r="CQ222" i="3" s="1"/>
  <c r="CC45" i="19"/>
  <c r="CQ223" i="3" s="1"/>
  <c r="CC46" i="19"/>
  <c r="CQ224" i="3" s="1"/>
  <c r="CC41" i="19"/>
  <c r="CQ219" i="3" s="1"/>
  <c r="CC49" i="19"/>
  <c r="CQ227" i="3" s="1"/>
  <c r="CC43" i="19"/>
  <c r="CQ221" i="3" s="1"/>
  <c r="CC47" i="19"/>
  <c r="CQ225" i="3" s="1"/>
  <c r="CC48" i="19"/>
  <c r="CQ226" i="3" s="1"/>
  <c r="CD39" i="19"/>
  <c r="CC40" i="19"/>
  <c r="CC42" i="19"/>
  <c r="CQ220" i="3" s="1"/>
  <c r="CC50" i="19"/>
  <c r="CQ228" i="3" s="1"/>
  <c r="CP218" i="3"/>
  <c r="CP229" i="3" s="1"/>
  <c r="CB51" i="19"/>
  <c r="BZ69" i="18"/>
  <c r="BZ70" i="18"/>
  <c r="BZ71" i="18"/>
  <c r="BZ72" i="18"/>
  <c r="BZ68" i="18"/>
  <c r="BZ66" i="18"/>
  <c r="BZ73" i="18"/>
  <c r="BZ67" i="18"/>
  <c r="CK243" i="3"/>
  <c r="CI244" i="3"/>
  <c r="CI245" i="3" s="1"/>
  <c r="CK231" i="3"/>
  <c r="CK233" i="3"/>
  <c r="CK232" i="3"/>
  <c r="CK238" i="3"/>
  <c r="CK237" i="3"/>
  <c r="CK236" i="3"/>
  <c r="CK235" i="3"/>
  <c r="CK234" i="3"/>
  <c r="CK240" i="3"/>
  <c r="CK239" i="3"/>
  <c r="CK241" i="3"/>
  <c r="CK251" i="3"/>
  <c r="CK250" i="3"/>
  <c r="CK248" i="3"/>
  <c r="CK249" i="3"/>
  <c r="CK252" i="3"/>
  <c r="CK253" i="3"/>
  <c r="CH254" i="3"/>
  <c r="CH255" i="3"/>
  <c r="CH256" i="3"/>
  <c r="CJ242" i="3"/>
  <c r="CK142" i="3"/>
  <c r="CK7" i="3"/>
  <c r="CB19" i="18"/>
  <c r="CD5" i="4"/>
  <c r="CA64" i="18"/>
  <c r="CL294" i="3"/>
  <c r="CL5" i="3"/>
  <c r="CM4" i="3"/>
  <c r="CL149" i="3"/>
  <c r="CL157" i="3"/>
  <c r="CL165" i="3"/>
  <c r="CL120" i="3"/>
  <c r="CL128" i="3"/>
  <c r="CL136" i="3"/>
  <c r="CL95" i="3"/>
  <c r="CL106" i="3"/>
  <c r="CL78" i="3"/>
  <c r="CL37" i="3"/>
  <c r="CL54" i="3"/>
  <c r="CL12" i="3"/>
  <c r="CL20" i="3"/>
  <c r="CL28" i="3"/>
  <c r="CL150" i="3"/>
  <c r="CL158" i="3"/>
  <c r="CL166" i="3"/>
  <c r="CL121" i="3"/>
  <c r="CL129" i="3"/>
  <c r="CL137" i="3"/>
  <c r="CL99" i="3"/>
  <c r="CL107" i="3"/>
  <c r="CL71" i="3"/>
  <c r="CL79" i="3"/>
  <c r="CL38" i="3"/>
  <c r="CL55" i="3"/>
  <c r="CL13" i="3"/>
  <c r="CL21" i="3"/>
  <c r="CL29" i="3"/>
  <c r="CL143" i="3"/>
  <c r="CL151" i="3"/>
  <c r="CL159" i="3"/>
  <c r="CL167" i="3"/>
  <c r="CL122" i="3"/>
  <c r="CL130" i="3"/>
  <c r="CL138" i="3"/>
  <c r="CL100" i="3"/>
  <c r="CL108" i="3"/>
  <c r="CL72" i="3"/>
  <c r="CL80" i="3"/>
  <c r="CL39" i="3"/>
  <c r="CL57" i="3"/>
  <c r="CL14" i="3"/>
  <c r="CL22" i="3"/>
  <c r="CL30" i="3"/>
  <c r="CL144" i="3"/>
  <c r="CL152" i="3"/>
  <c r="CL160" i="3"/>
  <c r="CL123" i="3"/>
  <c r="CL131" i="3"/>
  <c r="CL139" i="3"/>
  <c r="CL101" i="3"/>
  <c r="CL109" i="3"/>
  <c r="CL73" i="3"/>
  <c r="CL81" i="3"/>
  <c r="CL40" i="3"/>
  <c r="CL48" i="3"/>
  <c r="CL58" i="3"/>
  <c r="CL15" i="3"/>
  <c r="CL23" i="3"/>
  <c r="CL31" i="3"/>
  <c r="CL145" i="3"/>
  <c r="CL153" i="3"/>
  <c r="CL161" i="3"/>
  <c r="CL116" i="3"/>
  <c r="CL124" i="3"/>
  <c r="CL132" i="3"/>
  <c r="CL140" i="3"/>
  <c r="CL102" i="3"/>
  <c r="CL110" i="3"/>
  <c r="CL74" i="3"/>
  <c r="CL146" i="3"/>
  <c r="CL154" i="3"/>
  <c r="CL162" i="3"/>
  <c r="CL117" i="3"/>
  <c r="CL125" i="3"/>
  <c r="CL133" i="3"/>
  <c r="CL103" i="3"/>
  <c r="CL111" i="3"/>
  <c r="CL147" i="3"/>
  <c r="CL155" i="3"/>
  <c r="CL163" i="3"/>
  <c r="CL118" i="3"/>
  <c r="CL126" i="3"/>
  <c r="CL134" i="3"/>
  <c r="CL93" i="3"/>
  <c r="CL104" i="3"/>
  <c r="CL112" i="3"/>
  <c r="CL68" i="3"/>
  <c r="CL76" i="3"/>
  <c r="CL35" i="3"/>
  <c r="CL51" i="3"/>
  <c r="CL9" i="3"/>
  <c r="CE22" i="8" s="1"/>
  <c r="CL18" i="3"/>
  <c r="CL148" i="3"/>
  <c r="CL156" i="3"/>
  <c r="CL164" i="3"/>
  <c r="CL119" i="3"/>
  <c r="CL127" i="3"/>
  <c r="CL135" i="3"/>
  <c r="CL94" i="3"/>
  <c r="CL105" i="3"/>
  <c r="CL113" i="3"/>
  <c r="CL69" i="3"/>
  <c r="CL77" i="3"/>
  <c r="CL36" i="3"/>
  <c r="CL53" i="3"/>
  <c r="CL10" i="3"/>
  <c r="CL19" i="3"/>
  <c r="CL84" i="3"/>
  <c r="CL17" i="3"/>
  <c r="CL41" i="3"/>
  <c r="CL24" i="3"/>
  <c r="CL42" i="3"/>
  <c r="CL25" i="3"/>
  <c r="CL49" i="3"/>
  <c r="CL26" i="3"/>
  <c r="CL50" i="3"/>
  <c r="CL27" i="3"/>
  <c r="CE4" i="4"/>
  <c r="CL32" i="3"/>
  <c r="CL8" i="3"/>
  <c r="CL83" i="3"/>
  <c r="CL16" i="3"/>
  <c r="CC18" i="18"/>
  <c r="CE30" i="8"/>
  <c r="CL11" i="3"/>
  <c r="CL52" i="3"/>
  <c r="CL56" i="3"/>
  <c r="CL82" i="3"/>
  <c r="CD86" i="8"/>
  <c r="CD50" i="8"/>
  <c r="CD99" i="8"/>
  <c r="CD113" i="8"/>
  <c r="CD127" i="8"/>
  <c r="CD37" i="8"/>
  <c r="CK115" i="3"/>
  <c r="CD29" i="8"/>
  <c r="CC64" i="8"/>
  <c r="CC78" i="8"/>
  <c r="CB48" i="18"/>
  <c r="CB91" i="18"/>
  <c r="CB21" i="18"/>
  <c r="CB28" i="18"/>
  <c r="CB25" i="18"/>
  <c r="CB22" i="18"/>
  <c r="CB27" i="18"/>
  <c r="CB24" i="18"/>
  <c r="CB23" i="18"/>
  <c r="CB26" i="18"/>
  <c r="CB89" i="18"/>
  <c r="CB46" i="18"/>
  <c r="CB62" i="18" s="1"/>
  <c r="CC20" i="18"/>
  <c r="CM6" i="3"/>
  <c r="CE6" i="4"/>
  <c r="CA29" i="18"/>
  <c r="CA90" i="18"/>
  <c r="CA47" i="18"/>
  <c r="CA63" i="18" s="1"/>
  <c r="CL262" i="3" l="1"/>
  <c r="BX36" i="19"/>
  <c r="BY26" i="19"/>
  <c r="BY32" i="19"/>
  <c r="BY34" i="19"/>
  <c r="BY31" i="19"/>
  <c r="BY27" i="19"/>
  <c r="BY35" i="19"/>
  <c r="BY28" i="19"/>
  <c r="BZ24" i="19"/>
  <c r="BY25" i="19"/>
  <c r="BY29" i="19"/>
  <c r="BY33" i="19"/>
  <c r="BY30" i="19"/>
  <c r="CA69" i="18"/>
  <c r="CA70" i="18"/>
  <c r="CA71" i="18"/>
  <c r="CA73" i="18"/>
  <c r="CA68" i="18"/>
  <c r="CA66" i="18"/>
  <c r="CA67" i="18"/>
  <c r="CA72" i="18"/>
  <c r="CQ218" i="3"/>
  <c r="CQ229" i="3" s="1"/>
  <c r="CC51" i="19"/>
  <c r="CE39" i="19"/>
  <c r="CD47" i="19"/>
  <c r="CR225" i="3" s="1"/>
  <c r="CD40" i="19"/>
  <c r="CD48" i="19"/>
  <c r="CR226" i="3" s="1"/>
  <c r="CD41" i="19"/>
  <c r="CR219" i="3" s="1"/>
  <c r="CD49" i="19"/>
  <c r="CR227" i="3" s="1"/>
  <c r="CD44" i="19"/>
  <c r="CR222" i="3" s="1"/>
  <c r="CD42" i="19"/>
  <c r="CR220" i="3" s="1"/>
  <c r="CD43" i="19"/>
  <c r="CR221" i="3" s="1"/>
  <c r="CD46" i="19"/>
  <c r="CR224" i="3" s="1"/>
  <c r="CD50" i="19"/>
  <c r="CR228" i="3" s="1"/>
  <c r="CD45" i="19"/>
  <c r="CR223" i="3" s="1"/>
  <c r="CL243" i="3"/>
  <c r="CL232" i="3"/>
  <c r="CL231" i="3"/>
  <c r="CL233" i="3"/>
  <c r="CL238" i="3"/>
  <c r="CL237" i="3"/>
  <c r="CL236" i="3"/>
  <c r="CL235" i="3"/>
  <c r="CL234" i="3"/>
  <c r="CL241" i="3"/>
  <c r="CL240" i="3"/>
  <c r="CL239" i="3"/>
  <c r="CL252" i="3"/>
  <c r="CL249" i="3"/>
  <c r="CL250" i="3"/>
  <c r="CL248" i="3"/>
  <c r="CL251" i="3"/>
  <c r="CL253" i="3"/>
  <c r="CJ244" i="3"/>
  <c r="CJ245" i="3" s="1"/>
  <c r="CK242" i="3"/>
  <c r="CI254" i="3"/>
  <c r="CI255" i="3"/>
  <c r="CI256" i="3"/>
  <c r="CL7" i="3"/>
  <c r="CE86" i="8"/>
  <c r="CE50" i="8"/>
  <c r="CE99" i="8"/>
  <c r="CE113" i="8"/>
  <c r="CE127" i="8"/>
  <c r="CE37" i="8"/>
  <c r="CB90" i="18"/>
  <c r="CB47" i="18"/>
  <c r="CB63" i="18" s="1"/>
  <c r="CE29" i="8"/>
  <c r="CN6" i="3"/>
  <c r="CD20" i="18"/>
  <c r="CF6" i="4"/>
  <c r="CC46" i="18"/>
  <c r="CC62" i="18" s="1"/>
  <c r="CC89" i="18"/>
  <c r="CL142" i="3"/>
  <c r="CB29" i="18"/>
  <c r="CD64" i="8"/>
  <c r="CD78" i="8"/>
  <c r="CL115" i="3"/>
  <c r="CB64" i="18"/>
  <c r="CM294" i="3"/>
  <c r="CN4" i="3"/>
  <c r="CM5" i="3"/>
  <c r="CM146" i="3"/>
  <c r="CM154" i="3"/>
  <c r="CM162" i="3"/>
  <c r="CM117" i="3"/>
  <c r="CM125" i="3"/>
  <c r="CM133" i="3"/>
  <c r="CM103" i="3"/>
  <c r="CM111" i="3"/>
  <c r="CM147" i="3"/>
  <c r="CM155" i="3"/>
  <c r="CM163" i="3"/>
  <c r="CM118" i="3"/>
  <c r="CM126" i="3"/>
  <c r="CM134" i="3"/>
  <c r="CM93" i="3"/>
  <c r="CM104" i="3"/>
  <c r="CM112" i="3"/>
  <c r="CM68" i="3"/>
  <c r="CM148" i="3"/>
  <c r="CM156" i="3"/>
  <c r="CM164" i="3"/>
  <c r="CM119" i="3"/>
  <c r="CM127" i="3"/>
  <c r="CM135" i="3"/>
  <c r="CM94" i="3"/>
  <c r="CM105" i="3"/>
  <c r="CM113" i="3"/>
  <c r="CM69" i="3"/>
  <c r="CM149" i="3"/>
  <c r="CM157" i="3"/>
  <c r="CM165" i="3"/>
  <c r="CM120" i="3"/>
  <c r="CM128" i="3"/>
  <c r="CM136" i="3"/>
  <c r="CM95" i="3"/>
  <c r="CM106" i="3"/>
  <c r="CM78" i="3"/>
  <c r="CM145" i="3"/>
  <c r="CM161" i="3"/>
  <c r="CM124" i="3"/>
  <c r="CM140" i="3"/>
  <c r="CM110" i="3"/>
  <c r="CM74" i="3"/>
  <c r="CM84" i="3"/>
  <c r="CM42" i="3"/>
  <c r="CM50" i="3"/>
  <c r="CM8" i="3"/>
  <c r="CM17" i="3"/>
  <c r="CM25" i="3"/>
  <c r="CM150" i="3"/>
  <c r="CM166" i="3"/>
  <c r="CM129" i="3"/>
  <c r="CM99" i="3"/>
  <c r="CM35" i="3"/>
  <c r="CM51" i="3"/>
  <c r="CM9" i="3"/>
  <c r="CF22" i="8" s="1"/>
  <c r="CM18" i="3"/>
  <c r="CM26" i="3"/>
  <c r="CM151" i="3"/>
  <c r="CM167" i="3"/>
  <c r="CM130" i="3"/>
  <c r="CM100" i="3"/>
  <c r="CM76" i="3"/>
  <c r="CM36" i="3"/>
  <c r="CM53" i="3"/>
  <c r="CM10" i="3"/>
  <c r="CM19" i="3"/>
  <c r="CM27" i="3"/>
  <c r="CM152" i="3"/>
  <c r="CM131" i="3"/>
  <c r="CM101" i="3"/>
  <c r="CM77" i="3"/>
  <c r="CM37" i="3"/>
  <c r="CM54" i="3"/>
  <c r="CM12" i="3"/>
  <c r="CM20" i="3"/>
  <c r="CM28" i="3"/>
  <c r="CM153" i="3"/>
  <c r="CM116" i="3"/>
  <c r="CM132" i="3"/>
  <c r="CM102" i="3"/>
  <c r="CM79" i="3"/>
  <c r="CM38" i="3"/>
  <c r="CM55" i="3"/>
  <c r="CM13" i="3"/>
  <c r="CM21" i="3"/>
  <c r="CM29" i="3"/>
  <c r="CM158" i="3"/>
  <c r="CM121" i="3"/>
  <c r="CM137" i="3"/>
  <c r="CM107" i="3"/>
  <c r="CM71" i="3"/>
  <c r="CM80" i="3"/>
  <c r="CM39" i="3"/>
  <c r="CM57" i="3"/>
  <c r="CM14" i="3"/>
  <c r="CM22" i="3"/>
  <c r="CM30" i="3"/>
  <c r="CF4" i="4"/>
  <c r="CM143" i="3"/>
  <c r="CM159" i="3"/>
  <c r="CM122" i="3"/>
  <c r="CM138" i="3"/>
  <c r="CM108" i="3"/>
  <c r="CM72" i="3"/>
  <c r="CM81" i="3"/>
  <c r="CM40" i="3"/>
  <c r="CM48" i="3"/>
  <c r="CM58" i="3"/>
  <c r="CM15" i="3"/>
  <c r="CM23" i="3"/>
  <c r="CM31" i="3"/>
  <c r="CM144" i="3"/>
  <c r="CM160" i="3"/>
  <c r="CM123" i="3"/>
  <c r="CM139" i="3"/>
  <c r="CM109" i="3"/>
  <c r="CM73" i="3"/>
  <c r="CM83" i="3"/>
  <c r="CM41" i="3"/>
  <c r="CM49" i="3"/>
  <c r="CM16" i="3"/>
  <c r="CM24" i="3"/>
  <c r="CM32" i="3"/>
  <c r="CD18" i="18"/>
  <c r="CF30" i="8"/>
  <c r="CM11" i="3"/>
  <c r="CM56" i="3"/>
  <c r="CM52" i="3"/>
  <c r="CM82" i="3"/>
  <c r="CC48" i="18"/>
  <c r="CC91" i="18"/>
  <c r="CC28" i="18"/>
  <c r="CC25" i="18"/>
  <c r="CC21" i="18"/>
  <c r="CC22" i="18"/>
  <c r="CC27" i="18"/>
  <c r="CC26" i="18"/>
  <c r="CC24" i="18"/>
  <c r="CC23" i="18"/>
  <c r="CC19" i="18"/>
  <c r="CE5" i="4"/>
  <c r="BY36" i="19" l="1"/>
  <c r="BZ29" i="19"/>
  <c r="BZ35" i="19"/>
  <c r="BZ30" i="19"/>
  <c r="BZ26" i="19"/>
  <c r="BZ31" i="19"/>
  <c r="BZ27" i="19"/>
  <c r="BZ32" i="19"/>
  <c r="CA24" i="19"/>
  <c r="BZ25" i="19"/>
  <c r="BZ33" i="19"/>
  <c r="BZ28" i="19"/>
  <c r="BZ34" i="19"/>
  <c r="CM262" i="3"/>
  <c r="CR218" i="3"/>
  <c r="CR229" i="3" s="1"/>
  <c r="CD51" i="19"/>
  <c r="CE42" i="19"/>
  <c r="CS220" i="3" s="1"/>
  <c r="CE50" i="19"/>
  <c r="CS228" i="3" s="1"/>
  <c r="CF39" i="19"/>
  <c r="CE43" i="19"/>
  <c r="CS221" i="3" s="1"/>
  <c r="CE44" i="19"/>
  <c r="CS222" i="3" s="1"/>
  <c r="CE47" i="19"/>
  <c r="CS225" i="3" s="1"/>
  <c r="CE49" i="19"/>
  <c r="CS227" i="3" s="1"/>
  <c r="CE41" i="19"/>
  <c r="CS219" i="3" s="1"/>
  <c r="CE45" i="19"/>
  <c r="CS223" i="3" s="1"/>
  <c r="CE46" i="19"/>
  <c r="CS224" i="3" s="1"/>
  <c r="CE40" i="19"/>
  <c r="CE48" i="19"/>
  <c r="CS226" i="3" s="1"/>
  <c r="CB69" i="18"/>
  <c r="CB70" i="18"/>
  <c r="CB72" i="18"/>
  <c r="CB71" i="18"/>
  <c r="CB68" i="18"/>
  <c r="CB66" i="18"/>
  <c r="CB73" i="18"/>
  <c r="CB67" i="18"/>
  <c r="CM243" i="3"/>
  <c r="CK244" i="3"/>
  <c r="CK245" i="3" s="1"/>
  <c r="CJ254" i="3"/>
  <c r="CJ255" i="3"/>
  <c r="CJ256" i="3"/>
  <c r="CL242" i="3"/>
  <c r="CM232" i="3"/>
  <c r="CM231" i="3"/>
  <c r="CM233" i="3"/>
  <c r="CM238" i="3"/>
  <c r="CM237" i="3"/>
  <c r="CM236" i="3"/>
  <c r="CM235" i="3"/>
  <c r="CM234" i="3"/>
  <c r="CM241" i="3"/>
  <c r="CM240" i="3"/>
  <c r="CM239" i="3"/>
  <c r="CM250" i="3"/>
  <c r="CM251" i="3"/>
  <c r="CM249" i="3"/>
  <c r="CM248" i="3"/>
  <c r="CM253" i="3"/>
  <c r="CM252" i="3"/>
  <c r="CM7" i="3"/>
  <c r="CN294" i="3"/>
  <c r="CN5" i="3"/>
  <c r="CO4" i="3"/>
  <c r="CN143" i="3"/>
  <c r="CN151" i="3"/>
  <c r="CN159" i="3"/>
  <c r="CN167" i="3"/>
  <c r="CN122" i="3"/>
  <c r="CN130" i="3"/>
  <c r="CN138" i="3"/>
  <c r="CN100" i="3"/>
  <c r="CN108" i="3"/>
  <c r="CN72" i="3"/>
  <c r="CN80" i="3"/>
  <c r="CN39" i="3"/>
  <c r="CN56" i="3"/>
  <c r="CN13" i="3"/>
  <c r="CN21" i="3"/>
  <c r="CN29" i="3"/>
  <c r="CN144" i="3"/>
  <c r="CN152" i="3"/>
  <c r="CN160" i="3"/>
  <c r="CN123" i="3"/>
  <c r="CN131" i="3"/>
  <c r="CN139" i="3"/>
  <c r="CN101" i="3"/>
  <c r="CN109" i="3"/>
  <c r="CN73" i="3"/>
  <c r="CN81" i="3"/>
  <c r="CN40" i="3"/>
  <c r="CN48" i="3"/>
  <c r="CN57" i="3"/>
  <c r="CN14" i="3"/>
  <c r="CN22" i="3"/>
  <c r="CN30" i="3"/>
  <c r="CN145" i="3"/>
  <c r="CN153" i="3"/>
  <c r="CN161" i="3"/>
  <c r="CN116" i="3"/>
  <c r="CN124" i="3"/>
  <c r="CN132" i="3"/>
  <c r="CN140" i="3"/>
  <c r="CN102" i="3"/>
  <c r="CN110" i="3"/>
  <c r="CN74" i="3"/>
  <c r="CN83" i="3"/>
  <c r="CN41" i="3"/>
  <c r="CN49" i="3"/>
  <c r="CN58" i="3"/>
  <c r="CN15" i="3"/>
  <c r="CN23" i="3"/>
  <c r="CN31" i="3"/>
  <c r="CN146" i="3"/>
  <c r="CN154" i="3"/>
  <c r="CN162" i="3"/>
  <c r="CN117" i="3"/>
  <c r="CN125" i="3"/>
  <c r="CN133" i="3"/>
  <c r="CN103" i="3"/>
  <c r="CN111" i="3"/>
  <c r="CN84" i="3"/>
  <c r="CN42" i="3"/>
  <c r="CN50" i="3"/>
  <c r="CN16" i="3"/>
  <c r="CN24" i="3"/>
  <c r="CN32" i="3"/>
  <c r="CN147" i="3"/>
  <c r="CN155" i="3"/>
  <c r="CN163" i="3"/>
  <c r="CN118" i="3"/>
  <c r="CN126" i="3"/>
  <c r="CN134" i="3"/>
  <c r="CN93" i="3"/>
  <c r="CN104" i="3"/>
  <c r="CN112" i="3"/>
  <c r="CN68" i="3"/>
  <c r="CN76" i="3"/>
  <c r="CN35" i="3"/>
  <c r="CN51" i="3"/>
  <c r="CN8" i="3"/>
  <c r="CN17" i="3"/>
  <c r="CN25" i="3"/>
  <c r="CN148" i="3"/>
  <c r="CN156" i="3"/>
  <c r="CN164" i="3"/>
  <c r="CN119" i="3"/>
  <c r="CN127" i="3"/>
  <c r="CN135" i="3"/>
  <c r="CN94" i="3"/>
  <c r="CN105" i="3"/>
  <c r="CN113" i="3"/>
  <c r="CN69" i="3"/>
  <c r="CN77" i="3"/>
  <c r="CN36" i="3"/>
  <c r="CN53" i="3"/>
  <c r="CN9" i="3"/>
  <c r="CG22" i="8" s="1"/>
  <c r="CN18" i="3"/>
  <c r="CN26" i="3"/>
  <c r="CN149" i="3"/>
  <c r="CN157" i="3"/>
  <c r="CN165" i="3"/>
  <c r="CN120" i="3"/>
  <c r="CN128" i="3"/>
  <c r="CN136" i="3"/>
  <c r="CN95" i="3"/>
  <c r="CN106" i="3"/>
  <c r="CN78" i="3"/>
  <c r="CN37" i="3"/>
  <c r="CN54" i="3"/>
  <c r="CN10" i="3"/>
  <c r="CN19" i="3"/>
  <c r="CN27" i="3"/>
  <c r="CG4" i="4"/>
  <c r="CN150" i="3"/>
  <c r="CN158" i="3"/>
  <c r="CN166" i="3"/>
  <c r="CN121" i="3"/>
  <c r="CN129" i="3"/>
  <c r="CN137" i="3"/>
  <c r="CN99" i="3"/>
  <c r="CN107" i="3"/>
  <c r="CN71" i="3"/>
  <c r="CN79" i="3"/>
  <c r="CN38" i="3"/>
  <c r="CN55" i="3"/>
  <c r="CN12" i="3"/>
  <c r="CN20" i="3"/>
  <c r="CN28" i="3"/>
  <c r="CE18" i="18"/>
  <c r="CG30" i="8"/>
  <c r="CN52" i="3"/>
  <c r="CN11" i="3"/>
  <c r="CN82" i="3"/>
  <c r="CC64" i="18"/>
  <c r="CF86" i="8"/>
  <c r="CF50" i="8"/>
  <c r="CF99" i="8"/>
  <c r="CF113" i="8"/>
  <c r="CF127" i="8"/>
  <c r="CF37" i="8"/>
  <c r="CF29" i="8"/>
  <c r="CC29" i="18"/>
  <c r="CD46" i="18"/>
  <c r="CD62" i="18" s="1"/>
  <c r="CD89" i="18"/>
  <c r="CD48" i="18"/>
  <c r="CD91" i="18"/>
  <c r="CD25" i="18"/>
  <c r="CD26" i="18"/>
  <c r="CD21" i="18"/>
  <c r="CD22" i="18"/>
  <c r="CD27" i="18"/>
  <c r="CD24" i="18"/>
  <c r="CD23" i="18"/>
  <c r="CD28" i="18"/>
  <c r="CE78" i="8"/>
  <c r="CE64" i="8"/>
  <c r="CO6" i="3"/>
  <c r="CE20" i="18"/>
  <c r="CG6" i="4"/>
  <c r="CM142" i="3"/>
  <c r="CM115" i="3"/>
  <c r="CC90" i="18"/>
  <c r="CC47" i="18"/>
  <c r="CC63" i="18" s="1"/>
  <c r="CD19" i="18"/>
  <c r="CF5" i="4"/>
  <c r="CA34" i="19" l="1"/>
  <c r="CA27" i="19"/>
  <c r="CA35" i="19"/>
  <c r="CA31" i="19"/>
  <c r="CA28" i="19"/>
  <c r="CA32" i="19"/>
  <c r="CA29" i="19"/>
  <c r="CA25" i="19"/>
  <c r="CA30" i="19"/>
  <c r="CA33" i="19"/>
  <c r="CB24" i="19"/>
  <c r="CA26" i="19"/>
  <c r="CN262" i="3"/>
  <c r="BZ36" i="19"/>
  <c r="CS218" i="3"/>
  <c r="CS229" i="3" s="1"/>
  <c r="CE51" i="19"/>
  <c r="CF45" i="19"/>
  <c r="CT223" i="3" s="1"/>
  <c r="CF46" i="19"/>
  <c r="CT224" i="3" s="1"/>
  <c r="CG39" i="19"/>
  <c r="CF47" i="19"/>
  <c r="CT225" i="3" s="1"/>
  <c r="CF42" i="19"/>
  <c r="CT220" i="3" s="1"/>
  <c r="CF50" i="19"/>
  <c r="CT228" i="3" s="1"/>
  <c r="CF44" i="19"/>
  <c r="CT222" i="3" s="1"/>
  <c r="CF48" i="19"/>
  <c r="CT226" i="3" s="1"/>
  <c r="CF49" i="19"/>
  <c r="CT227" i="3" s="1"/>
  <c r="CF40" i="19"/>
  <c r="CF41" i="19"/>
  <c r="CT219" i="3" s="1"/>
  <c r="CF43" i="19"/>
  <c r="CT221" i="3" s="1"/>
  <c r="CC69" i="18"/>
  <c r="CC72" i="18"/>
  <c r="CC70" i="18"/>
  <c r="CC67" i="18"/>
  <c r="CC71" i="18"/>
  <c r="CC68" i="18"/>
  <c r="CC66" i="18"/>
  <c r="CC73" i="18"/>
  <c r="CN243" i="3"/>
  <c r="CM242" i="3"/>
  <c r="CL244" i="3"/>
  <c r="CL245" i="3" s="1"/>
  <c r="CN232" i="3"/>
  <c r="CN231" i="3"/>
  <c r="CN234" i="3"/>
  <c r="CN233" i="3"/>
  <c r="CN238" i="3"/>
  <c r="CN237" i="3"/>
  <c r="CN236" i="3"/>
  <c r="CN235" i="3"/>
  <c r="CN241" i="3"/>
  <c r="CN240" i="3"/>
  <c r="CN239" i="3"/>
  <c r="CN252" i="3"/>
  <c r="CN251" i="3"/>
  <c r="CN250" i="3"/>
  <c r="CN249" i="3"/>
  <c r="CN248" i="3"/>
  <c r="CN253" i="3"/>
  <c r="CK254" i="3"/>
  <c r="CK255" i="3"/>
  <c r="CK256" i="3"/>
  <c r="CE46" i="18"/>
  <c r="CE62" i="18" s="1"/>
  <c r="CE89" i="18"/>
  <c r="CD29" i="18"/>
  <c r="CF64" i="8"/>
  <c r="CF78" i="8"/>
  <c r="CG29" i="8"/>
  <c r="CN142" i="3"/>
  <c r="CE48" i="18"/>
  <c r="CE91" i="18"/>
  <c r="CE27" i="18"/>
  <c r="CE24" i="18"/>
  <c r="CE22" i="18"/>
  <c r="CE25" i="18"/>
  <c r="CE23" i="18"/>
  <c r="CE28" i="18"/>
  <c r="CE21" i="18"/>
  <c r="CE26" i="18"/>
  <c r="CN7" i="3"/>
  <c r="CP4" i="3"/>
  <c r="CO294" i="3"/>
  <c r="CO5" i="3"/>
  <c r="CO147" i="3"/>
  <c r="CO155" i="3"/>
  <c r="CO163" i="3"/>
  <c r="CO118" i="3"/>
  <c r="CO126" i="3"/>
  <c r="CO134" i="3"/>
  <c r="CO93" i="3"/>
  <c r="CO104" i="3"/>
  <c r="CO112" i="3"/>
  <c r="CO68" i="3"/>
  <c r="CO76" i="3"/>
  <c r="CO35" i="3"/>
  <c r="CO51" i="3"/>
  <c r="CO9" i="3"/>
  <c r="CH22" i="8" s="1"/>
  <c r="CO18" i="3"/>
  <c r="CO26" i="3"/>
  <c r="CO148" i="3"/>
  <c r="CO156" i="3"/>
  <c r="CO164" i="3"/>
  <c r="CO119" i="3"/>
  <c r="CO127" i="3"/>
  <c r="CO135" i="3"/>
  <c r="CO94" i="3"/>
  <c r="CO105" i="3"/>
  <c r="CO113" i="3"/>
  <c r="CO69" i="3"/>
  <c r="CO77" i="3"/>
  <c r="CO36" i="3"/>
  <c r="CO53" i="3"/>
  <c r="CO10" i="3"/>
  <c r="CO19" i="3"/>
  <c r="CO27" i="3"/>
  <c r="CO149" i="3"/>
  <c r="CO157" i="3"/>
  <c r="CO165" i="3"/>
  <c r="CO120" i="3"/>
  <c r="CO128" i="3"/>
  <c r="CO136" i="3"/>
  <c r="CO95" i="3"/>
  <c r="CO106" i="3"/>
  <c r="CO78" i="3"/>
  <c r="CO37" i="3"/>
  <c r="CO54" i="3"/>
  <c r="CO12" i="3"/>
  <c r="CO20" i="3"/>
  <c r="CO28" i="3"/>
  <c r="CO150" i="3"/>
  <c r="CO158" i="3"/>
  <c r="CO166" i="3"/>
  <c r="CO121" i="3"/>
  <c r="CO129" i="3"/>
  <c r="CO137" i="3"/>
  <c r="CO99" i="3"/>
  <c r="CO107" i="3"/>
  <c r="CO71" i="3"/>
  <c r="CO79" i="3"/>
  <c r="CO38" i="3"/>
  <c r="CO55" i="3"/>
  <c r="CO13" i="3"/>
  <c r="CO21" i="3"/>
  <c r="CO29" i="3"/>
  <c r="CO143" i="3"/>
  <c r="CO151" i="3"/>
  <c r="CO159" i="3"/>
  <c r="CO167" i="3"/>
  <c r="CO122" i="3"/>
  <c r="CO130" i="3"/>
  <c r="CO138" i="3"/>
  <c r="CO100" i="3"/>
  <c r="CO108" i="3"/>
  <c r="CO72" i="3"/>
  <c r="CO80" i="3"/>
  <c r="CO39" i="3"/>
  <c r="CO57" i="3"/>
  <c r="CO14" i="3"/>
  <c r="CO22" i="3"/>
  <c r="CO30" i="3"/>
  <c r="CO144" i="3"/>
  <c r="CO152" i="3"/>
  <c r="CO160" i="3"/>
  <c r="CO123" i="3"/>
  <c r="CO131" i="3"/>
  <c r="CO139" i="3"/>
  <c r="CO101" i="3"/>
  <c r="CO109" i="3"/>
  <c r="CO73" i="3"/>
  <c r="CO81" i="3"/>
  <c r="CO40" i="3"/>
  <c r="CO48" i="3"/>
  <c r="CO58" i="3"/>
  <c r="CO15" i="3"/>
  <c r="CO23" i="3"/>
  <c r="CO31" i="3"/>
  <c r="CO145" i="3"/>
  <c r="CO153" i="3"/>
  <c r="CO161" i="3"/>
  <c r="CO116" i="3"/>
  <c r="CO124" i="3"/>
  <c r="CO132" i="3"/>
  <c r="CO140" i="3"/>
  <c r="CO102" i="3"/>
  <c r="CO110" i="3"/>
  <c r="CO74" i="3"/>
  <c r="CO83" i="3"/>
  <c r="CO41" i="3"/>
  <c r="CO49" i="3"/>
  <c r="CO16" i="3"/>
  <c r="CO24" i="3"/>
  <c r="CO32" i="3"/>
  <c r="CO146" i="3"/>
  <c r="CO154" i="3"/>
  <c r="CO162" i="3"/>
  <c r="CO117" i="3"/>
  <c r="CO125" i="3"/>
  <c r="CO133" i="3"/>
  <c r="CO103" i="3"/>
  <c r="CO111" i="3"/>
  <c r="CO84" i="3"/>
  <c r="CO42" i="3"/>
  <c r="CO50" i="3"/>
  <c r="CO8" i="3"/>
  <c r="CO17" i="3"/>
  <c r="CO25" i="3"/>
  <c r="CH4" i="4"/>
  <c r="CF18" i="18"/>
  <c r="CH30" i="8"/>
  <c r="CO52" i="3"/>
  <c r="CO11" i="3"/>
  <c r="CO56" i="3"/>
  <c r="CO82" i="3"/>
  <c r="CP6" i="3"/>
  <c r="CF20" i="18"/>
  <c r="CH6" i="4"/>
  <c r="CN115" i="3"/>
  <c r="CE19" i="18"/>
  <c r="CG5" i="4"/>
  <c r="CD47" i="18"/>
  <c r="CD63" i="18" s="1"/>
  <c r="CD90" i="18"/>
  <c r="CD64" i="18"/>
  <c r="CG50" i="8"/>
  <c r="CG86" i="8"/>
  <c r="CG99" i="8"/>
  <c r="CG113" i="8"/>
  <c r="CG127" i="8"/>
  <c r="CG37" i="8"/>
  <c r="CA36" i="19" l="1"/>
  <c r="CO262" i="3"/>
  <c r="CB27" i="19"/>
  <c r="CB33" i="19"/>
  <c r="CB35" i="19"/>
  <c r="CB32" i="19"/>
  <c r="CB28" i="19"/>
  <c r="CB29" i="19"/>
  <c r="CB30" i="19"/>
  <c r="CB31" i="19"/>
  <c r="CB26" i="19"/>
  <c r="CB25" i="19"/>
  <c r="CB34" i="19"/>
  <c r="CC24" i="19"/>
  <c r="CD69" i="18"/>
  <c r="CD70" i="18"/>
  <c r="CD73" i="18"/>
  <c r="CD72" i="18"/>
  <c r="CD67" i="18"/>
  <c r="CD71" i="18"/>
  <c r="CD68" i="18"/>
  <c r="CD66" i="18"/>
  <c r="CG40" i="19"/>
  <c r="CG48" i="19"/>
  <c r="CU226" i="3" s="1"/>
  <c r="CG41" i="19"/>
  <c r="CU219" i="3" s="1"/>
  <c r="CG49" i="19"/>
  <c r="CU227" i="3" s="1"/>
  <c r="CG42" i="19"/>
  <c r="CU220" i="3" s="1"/>
  <c r="CG50" i="19"/>
  <c r="CU228" i="3" s="1"/>
  <c r="CH39" i="19"/>
  <c r="CG45" i="19"/>
  <c r="CU223" i="3" s="1"/>
  <c r="CG43" i="19"/>
  <c r="CU221" i="3" s="1"/>
  <c r="CG44" i="19"/>
  <c r="CU222" i="3" s="1"/>
  <c r="CG47" i="19"/>
  <c r="CU225" i="3" s="1"/>
  <c r="CG46" i="19"/>
  <c r="CU224" i="3" s="1"/>
  <c r="CT218" i="3"/>
  <c r="CT229" i="3" s="1"/>
  <c r="CF51" i="19"/>
  <c r="CO243" i="3"/>
  <c r="CO232" i="3"/>
  <c r="CO231" i="3"/>
  <c r="CO235" i="3"/>
  <c r="CO234" i="3"/>
  <c r="CO233" i="3"/>
  <c r="CO238" i="3"/>
  <c r="CO237" i="3"/>
  <c r="CO236" i="3"/>
  <c r="CO241" i="3"/>
  <c r="CO240" i="3"/>
  <c r="CO239" i="3"/>
  <c r="CO252" i="3"/>
  <c r="CO248" i="3"/>
  <c r="CO250" i="3"/>
  <c r="CO249" i="3"/>
  <c r="CO253" i="3"/>
  <c r="CO251" i="3"/>
  <c r="CN242" i="3"/>
  <c r="CL254" i="3"/>
  <c r="CL255" i="3"/>
  <c r="CL256" i="3"/>
  <c r="CM244" i="3"/>
  <c r="CM245" i="3" s="1"/>
  <c r="CO7" i="3"/>
  <c r="CP294" i="3"/>
  <c r="CP5" i="3"/>
  <c r="CQ4" i="3"/>
  <c r="CP144" i="3"/>
  <c r="CP152" i="3"/>
  <c r="CP160" i="3"/>
  <c r="CP123" i="3"/>
  <c r="CP131" i="3"/>
  <c r="CP139" i="3"/>
  <c r="CP101" i="3"/>
  <c r="CP109" i="3"/>
  <c r="CP73" i="3"/>
  <c r="CP81" i="3"/>
  <c r="CP40" i="3"/>
  <c r="CP48" i="3"/>
  <c r="CP57" i="3"/>
  <c r="CP13" i="3"/>
  <c r="CP21" i="3"/>
  <c r="CP29" i="3"/>
  <c r="CP145" i="3"/>
  <c r="CP153" i="3"/>
  <c r="CP161" i="3"/>
  <c r="CP116" i="3"/>
  <c r="CP124" i="3"/>
  <c r="CP132" i="3"/>
  <c r="CP140" i="3"/>
  <c r="CP102" i="3"/>
  <c r="CP110" i="3"/>
  <c r="CP74" i="3"/>
  <c r="CP83" i="3"/>
  <c r="CP41" i="3"/>
  <c r="CP49" i="3"/>
  <c r="CP58" i="3"/>
  <c r="CP14" i="3"/>
  <c r="CP22" i="3"/>
  <c r="CP30" i="3"/>
  <c r="CP146" i="3"/>
  <c r="CP154" i="3"/>
  <c r="CP162" i="3"/>
  <c r="CP117" i="3"/>
  <c r="CP125" i="3"/>
  <c r="CP133" i="3"/>
  <c r="CP103" i="3"/>
  <c r="CP111" i="3"/>
  <c r="CP84" i="3"/>
  <c r="CP42" i="3"/>
  <c r="CP50" i="3"/>
  <c r="CP15" i="3"/>
  <c r="CP23" i="3"/>
  <c r="CP31" i="3"/>
  <c r="CP147" i="3"/>
  <c r="CP155" i="3"/>
  <c r="CP163" i="3"/>
  <c r="CP118" i="3"/>
  <c r="CP126" i="3"/>
  <c r="CP134" i="3"/>
  <c r="CP93" i="3"/>
  <c r="CP104" i="3"/>
  <c r="CP112" i="3"/>
  <c r="CP68" i="3"/>
  <c r="CP76" i="3"/>
  <c r="CP35" i="3"/>
  <c r="CP51" i="3"/>
  <c r="CP8" i="3"/>
  <c r="CP16" i="3"/>
  <c r="CP24" i="3"/>
  <c r="CP32" i="3"/>
  <c r="CP148" i="3"/>
  <c r="CP156" i="3"/>
  <c r="CP164" i="3"/>
  <c r="CP119" i="3"/>
  <c r="CP127" i="3"/>
  <c r="CP135" i="3"/>
  <c r="CP94" i="3"/>
  <c r="CP105" i="3"/>
  <c r="CP113" i="3"/>
  <c r="CP69" i="3"/>
  <c r="CP77" i="3"/>
  <c r="CP36" i="3"/>
  <c r="CP53" i="3"/>
  <c r="CP9" i="3"/>
  <c r="CI22" i="8" s="1"/>
  <c r="CP17" i="3"/>
  <c r="CP25" i="3"/>
  <c r="CP149" i="3"/>
  <c r="CP157" i="3"/>
  <c r="CP165" i="3"/>
  <c r="CP120" i="3"/>
  <c r="CP128" i="3"/>
  <c r="CP136" i="3"/>
  <c r="CP95" i="3"/>
  <c r="CP106" i="3"/>
  <c r="CP78" i="3"/>
  <c r="CP37" i="3"/>
  <c r="CP54" i="3"/>
  <c r="CP10" i="3"/>
  <c r="CP18" i="3"/>
  <c r="CP26" i="3"/>
  <c r="CP150" i="3"/>
  <c r="CP158" i="3"/>
  <c r="CP166" i="3"/>
  <c r="CP121" i="3"/>
  <c r="CP129" i="3"/>
  <c r="CP137" i="3"/>
  <c r="CP99" i="3"/>
  <c r="CP107" i="3"/>
  <c r="CP71" i="3"/>
  <c r="CP79" i="3"/>
  <c r="CP38" i="3"/>
  <c r="CP55" i="3"/>
  <c r="CP11" i="3"/>
  <c r="CP19" i="3"/>
  <c r="CP27" i="3"/>
  <c r="CP143" i="3"/>
  <c r="CP151" i="3"/>
  <c r="CP159" i="3"/>
  <c r="CP167" i="3"/>
  <c r="CP122" i="3"/>
  <c r="CP130" i="3"/>
  <c r="CP138" i="3"/>
  <c r="CP100" i="3"/>
  <c r="CP108" i="3"/>
  <c r="CP72" i="3"/>
  <c r="CP80" i="3"/>
  <c r="CP39" i="3"/>
  <c r="CP56" i="3"/>
  <c r="CP12" i="3"/>
  <c r="CP20" i="3"/>
  <c r="CP28" i="3"/>
  <c r="CI4" i="4"/>
  <c r="CG18" i="18"/>
  <c r="CI30" i="8"/>
  <c r="CP52" i="3"/>
  <c r="CP82" i="3"/>
  <c r="CH37" i="8"/>
  <c r="CH50" i="8"/>
  <c r="CH86" i="8"/>
  <c r="CH99" i="8"/>
  <c r="CH113" i="8"/>
  <c r="CH127" i="8"/>
  <c r="CO142" i="3"/>
  <c r="CE64" i="18"/>
  <c r="CF46" i="18"/>
  <c r="CF62" i="18" s="1"/>
  <c r="CF89" i="18"/>
  <c r="CO115" i="3"/>
  <c r="CE29" i="18"/>
  <c r="CE47" i="18"/>
  <c r="CE63" i="18" s="1"/>
  <c r="CE90" i="18"/>
  <c r="CF48" i="18"/>
  <c r="CF91" i="18"/>
  <c r="CF27" i="18"/>
  <c r="CF24" i="18"/>
  <c r="CF22" i="18"/>
  <c r="CF23" i="18"/>
  <c r="CF21" i="18"/>
  <c r="CF28" i="18"/>
  <c r="CF25" i="18"/>
  <c r="CF26" i="18"/>
  <c r="CH29" i="8"/>
  <c r="CQ6" i="3"/>
  <c r="CG20" i="18"/>
  <c r="CI6" i="4"/>
  <c r="CF19" i="18"/>
  <c r="CH5" i="4"/>
  <c r="CG64" i="8"/>
  <c r="CG78" i="8"/>
  <c r="CC32" i="19" l="1"/>
  <c r="CC25" i="19"/>
  <c r="CC33" i="19"/>
  <c r="CC26" i="19"/>
  <c r="CD24" i="19"/>
  <c r="CC34" i="19"/>
  <c r="CC29" i="19"/>
  <c r="CC35" i="19"/>
  <c r="CC30" i="19"/>
  <c r="CC27" i="19"/>
  <c r="CC31" i="19"/>
  <c r="CC28" i="19"/>
  <c r="CP262" i="3"/>
  <c r="CB36" i="19"/>
  <c r="CH43" i="19"/>
  <c r="CV221" i="3" s="1"/>
  <c r="CH44" i="19"/>
  <c r="CV222" i="3" s="1"/>
  <c r="CH45" i="19"/>
  <c r="CV223" i="3" s="1"/>
  <c r="CI39" i="19"/>
  <c r="CH40" i="19"/>
  <c r="CH48" i="19"/>
  <c r="CV226" i="3" s="1"/>
  <c r="CH50" i="19"/>
  <c r="CV228" i="3" s="1"/>
  <c r="CH42" i="19"/>
  <c r="CV220" i="3" s="1"/>
  <c r="CH46" i="19"/>
  <c r="CV224" i="3" s="1"/>
  <c r="CH47" i="19"/>
  <c r="CV225" i="3" s="1"/>
  <c r="CH41" i="19"/>
  <c r="CV219" i="3" s="1"/>
  <c r="CH49" i="19"/>
  <c r="CV227" i="3" s="1"/>
  <c r="CE71" i="18"/>
  <c r="CE69" i="18"/>
  <c r="CE72" i="18"/>
  <c r="CE73" i="18"/>
  <c r="CE67" i="18"/>
  <c r="CE70" i="18"/>
  <c r="CE68" i="18"/>
  <c r="CE66" i="18"/>
  <c r="CU218" i="3"/>
  <c r="CU229" i="3" s="1"/>
  <c r="CG51" i="19"/>
  <c r="CP243" i="3"/>
  <c r="CM254" i="3"/>
  <c r="CM255" i="3"/>
  <c r="CM256" i="3"/>
  <c r="CP232" i="3"/>
  <c r="CP231" i="3"/>
  <c r="CP236" i="3"/>
  <c r="CP235" i="3"/>
  <c r="CP234" i="3"/>
  <c r="CP233" i="3"/>
  <c r="CP238" i="3"/>
  <c r="CP237" i="3"/>
  <c r="CP241" i="3"/>
  <c r="CP240" i="3"/>
  <c r="CP239" i="3"/>
  <c r="CP248" i="3"/>
  <c r="CP251" i="3"/>
  <c r="CP249" i="3"/>
  <c r="CP253" i="3"/>
  <c r="CP250" i="3"/>
  <c r="CP252" i="3"/>
  <c r="CN244" i="3"/>
  <c r="CN245" i="3" s="1"/>
  <c r="CO242" i="3"/>
  <c r="CG46" i="18"/>
  <c r="CG62" i="18" s="1"/>
  <c r="CG89" i="18"/>
  <c r="CG48" i="18"/>
  <c r="CG91" i="18"/>
  <c r="CG27" i="18"/>
  <c r="CG24" i="18"/>
  <c r="CG22" i="18"/>
  <c r="CG25" i="18"/>
  <c r="CG21" i="18"/>
  <c r="CG28" i="18"/>
  <c r="CG23" i="18"/>
  <c r="CG26" i="18"/>
  <c r="CH64" i="8"/>
  <c r="CH78" i="8"/>
  <c r="CP142" i="3"/>
  <c r="CR6" i="3"/>
  <c r="CH20" i="18"/>
  <c r="CJ6" i="4"/>
  <c r="CF29" i="18"/>
  <c r="CR4" i="3"/>
  <c r="CQ294" i="3"/>
  <c r="CQ5" i="3"/>
  <c r="CQ147" i="3"/>
  <c r="CQ155" i="3"/>
  <c r="CQ163" i="3"/>
  <c r="CQ118" i="3"/>
  <c r="CQ126" i="3"/>
  <c r="CQ134" i="3"/>
  <c r="CQ93" i="3"/>
  <c r="CQ104" i="3"/>
  <c r="CQ112" i="3"/>
  <c r="CQ68" i="3"/>
  <c r="CQ76" i="3"/>
  <c r="CQ35" i="3"/>
  <c r="CQ51" i="3"/>
  <c r="CQ8" i="3"/>
  <c r="CQ17" i="3"/>
  <c r="CQ25" i="3"/>
  <c r="CQ148" i="3"/>
  <c r="CQ156" i="3"/>
  <c r="CQ164" i="3"/>
  <c r="CQ119" i="3"/>
  <c r="CQ127" i="3"/>
  <c r="CQ135" i="3"/>
  <c r="CQ94" i="3"/>
  <c r="CQ105" i="3"/>
  <c r="CQ113" i="3"/>
  <c r="CQ69" i="3"/>
  <c r="CQ77" i="3"/>
  <c r="CQ36" i="3"/>
  <c r="CQ53" i="3"/>
  <c r="CQ9" i="3"/>
  <c r="CJ22" i="8" s="1"/>
  <c r="CQ18" i="3"/>
  <c r="CQ26" i="3"/>
  <c r="CJ4" i="4"/>
  <c r="CQ149" i="3"/>
  <c r="CQ157" i="3"/>
  <c r="CQ165" i="3"/>
  <c r="CQ120" i="3"/>
  <c r="CQ128" i="3"/>
  <c r="CQ136" i="3"/>
  <c r="CQ95" i="3"/>
  <c r="CQ106" i="3"/>
  <c r="CQ78" i="3"/>
  <c r="CQ37" i="3"/>
  <c r="CQ54" i="3"/>
  <c r="CQ10" i="3"/>
  <c r="CQ19" i="3"/>
  <c r="CQ27" i="3"/>
  <c r="CQ150" i="3"/>
  <c r="CQ158" i="3"/>
  <c r="CQ166" i="3"/>
  <c r="CQ121" i="3"/>
  <c r="CQ129" i="3"/>
  <c r="CQ137" i="3"/>
  <c r="CQ99" i="3"/>
  <c r="CQ107" i="3"/>
  <c r="CQ71" i="3"/>
  <c r="CQ79" i="3"/>
  <c r="CQ38" i="3"/>
  <c r="CQ55" i="3"/>
  <c r="CQ12" i="3"/>
  <c r="CQ20" i="3"/>
  <c r="CQ28" i="3"/>
  <c r="CQ143" i="3"/>
  <c r="CQ151" i="3"/>
  <c r="CQ159" i="3"/>
  <c r="CQ167" i="3"/>
  <c r="CQ122" i="3"/>
  <c r="CQ130" i="3"/>
  <c r="CQ138" i="3"/>
  <c r="CQ100" i="3"/>
  <c r="CQ108" i="3"/>
  <c r="CQ72" i="3"/>
  <c r="CQ80" i="3"/>
  <c r="CQ39" i="3"/>
  <c r="CQ56" i="3"/>
  <c r="CQ13" i="3"/>
  <c r="CQ21" i="3"/>
  <c r="CQ29" i="3"/>
  <c r="CQ144" i="3"/>
  <c r="CQ152" i="3"/>
  <c r="CQ160" i="3"/>
  <c r="CQ123" i="3"/>
  <c r="CQ131" i="3"/>
  <c r="CQ139" i="3"/>
  <c r="CQ101" i="3"/>
  <c r="CQ109" i="3"/>
  <c r="CQ73" i="3"/>
  <c r="CQ81" i="3"/>
  <c r="CQ40" i="3"/>
  <c r="CQ48" i="3"/>
  <c r="CQ57" i="3"/>
  <c r="CQ14" i="3"/>
  <c r="CQ22" i="3"/>
  <c r="CQ30" i="3"/>
  <c r="CQ145" i="3"/>
  <c r="CQ153" i="3"/>
  <c r="CQ161" i="3"/>
  <c r="CQ116" i="3"/>
  <c r="CQ124" i="3"/>
  <c r="CQ132" i="3"/>
  <c r="CQ140" i="3"/>
  <c r="CQ102" i="3"/>
  <c r="CQ110" i="3"/>
  <c r="CQ74" i="3"/>
  <c r="CQ83" i="3"/>
  <c r="CQ41" i="3"/>
  <c r="CQ49" i="3"/>
  <c r="CQ58" i="3"/>
  <c r="CQ15" i="3"/>
  <c r="CQ23" i="3"/>
  <c r="CQ31" i="3"/>
  <c r="CQ146" i="3"/>
  <c r="CQ154" i="3"/>
  <c r="CQ162" i="3"/>
  <c r="CQ117" i="3"/>
  <c r="CQ125" i="3"/>
  <c r="CQ133" i="3"/>
  <c r="CQ103" i="3"/>
  <c r="CQ111" i="3"/>
  <c r="CQ84" i="3"/>
  <c r="CQ42" i="3"/>
  <c r="CQ50" i="3"/>
  <c r="CQ16" i="3"/>
  <c r="CQ24" i="3"/>
  <c r="CQ32" i="3"/>
  <c r="CH18" i="18"/>
  <c r="CJ30" i="8"/>
  <c r="CQ52" i="3"/>
  <c r="CQ11" i="3"/>
  <c r="CQ82" i="3"/>
  <c r="CF47" i="18"/>
  <c r="CF63" i="18" s="1"/>
  <c r="CF90" i="18"/>
  <c r="CF64" i="18"/>
  <c r="CP7" i="3"/>
  <c r="CG19" i="18"/>
  <c r="CI5" i="4"/>
  <c r="CI50" i="8"/>
  <c r="CI37" i="8"/>
  <c r="CI127" i="8"/>
  <c r="CI86" i="8"/>
  <c r="CI99" i="8"/>
  <c r="CI113" i="8"/>
  <c r="CP115" i="3"/>
  <c r="CI29" i="8"/>
  <c r="CQ262" i="3" l="1"/>
  <c r="CE24" i="19"/>
  <c r="CD29" i="19"/>
  <c r="CD25" i="19"/>
  <c r="CD30" i="19"/>
  <c r="CD33" i="19"/>
  <c r="CD31" i="19"/>
  <c r="CD26" i="19"/>
  <c r="CD34" i="19"/>
  <c r="CD27" i="19"/>
  <c r="CD35" i="19"/>
  <c r="CD32" i="19"/>
  <c r="CD28" i="19"/>
  <c r="CC36" i="19"/>
  <c r="CV218" i="3"/>
  <c r="CV229" i="3" s="1"/>
  <c r="CH51" i="19"/>
  <c r="CI46" i="19"/>
  <c r="CW224" i="3" s="1"/>
  <c r="CI47" i="19"/>
  <c r="CW225" i="3" s="1"/>
  <c r="CI40" i="19"/>
  <c r="CI48" i="19"/>
  <c r="CW226" i="3" s="1"/>
  <c r="CJ39" i="19"/>
  <c r="CI43" i="19"/>
  <c r="CW221" i="3" s="1"/>
  <c r="CI45" i="19"/>
  <c r="CW223" i="3" s="1"/>
  <c r="CI49" i="19"/>
  <c r="CW227" i="3" s="1"/>
  <c r="CI50" i="19"/>
  <c r="CW228" i="3" s="1"/>
  <c r="CI41" i="19"/>
  <c r="CW219" i="3" s="1"/>
  <c r="CI42" i="19"/>
  <c r="CW220" i="3" s="1"/>
  <c r="CI44" i="19"/>
  <c r="CW222" i="3" s="1"/>
  <c r="CF67" i="18"/>
  <c r="CF71" i="18"/>
  <c r="CF68" i="18"/>
  <c r="CF66" i="18"/>
  <c r="CF72" i="18"/>
  <c r="CF73" i="18"/>
  <c r="CF70" i="18"/>
  <c r="CF69" i="18"/>
  <c r="CQ243" i="3"/>
  <c r="CN254" i="3"/>
  <c r="CN255" i="3"/>
  <c r="CN256" i="3"/>
  <c r="CO244" i="3"/>
  <c r="CO245" i="3" s="1"/>
  <c r="CQ232" i="3"/>
  <c r="CQ231" i="3"/>
  <c r="CQ237" i="3"/>
  <c r="CQ236" i="3"/>
  <c r="CQ235" i="3"/>
  <c r="CQ234" i="3"/>
  <c r="CQ233" i="3"/>
  <c r="CQ238" i="3"/>
  <c r="CQ241" i="3"/>
  <c r="CQ240" i="3"/>
  <c r="CQ239" i="3"/>
  <c r="CQ250" i="3"/>
  <c r="CQ248" i="3"/>
  <c r="CQ252" i="3"/>
  <c r="CQ249" i="3"/>
  <c r="CQ251" i="3"/>
  <c r="CQ253" i="3"/>
  <c r="CP242" i="3"/>
  <c r="CQ115" i="3"/>
  <c r="CG47" i="18"/>
  <c r="CG63" i="18" s="1"/>
  <c r="CG90" i="18"/>
  <c r="CS6" i="3"/>
  <c r="CI20" i="18"/>
  <c r="CK6" i="4"/>
  <c r="CH46" i="18"/>
  <c r="CH62" i="18" s="1"/>
  <c r="CH89" i="18"/>
  <c r="CQ7" i="3"/>
  <c r="CH19" i="18"/>
  <c r="CJ5" i="4"/>
  <c r="CG64" i="18"/>
  <c r="CJ29" i="8"/>
  <c r="CI64" i="8"/>
  <c r="CI78" i="8"/>
  <c r="CJ37" i="8"/>
  <c r="CJ113" i="8"/>
  <c r="CJ127" i="8"/>
  <c r="CJ50" i="8"/>
  <c r="CJ86" i="8"/>
  <c r="CJ99" i="8"/>
  <c r="CQ142" i="3"/>
  <c r="CR294" i="3"/>
  <c r="CR5" i="3"/>
  <c r="CS4" i="3"/>
  <c r="CR143" i="3"/>
  <c r="CR151" i="3"/>
  <c r="CR159" i="3"/>
  <c r="CR167" i="3"/>
  <c r="CR122" i="3"/>
  <c r="CR130" i="3"/>
  <c r="CR138" i="3"/>
  <c r="CR100" i="3"/>
  <c r="CR108" i="3"/>
  <c r="CR72" i="3"/>
  <c r="CR80" i="3"/>
  <c r="CR39" i="3"/>
  <c r="CR56" i="3"/>
  <c r="CR12" i="3"/>
  <c r="CR20" i="3"/>
  <c r="CR28" i="3"/>
  <c r="CR144" i="3"/>
  <c r="CR152" i="3"/>
  <c r="CR160" i="3"/>
  <c r="CR123" i="3"/>
  <c r="CR131" i="3"/>
  <c r="CR139" i="3"/>
  <c r="CR101" i="3"/>
  <c r="CR109" i="3"/>
  <c r="CR73" i="3"/>
  <c r="CR81" i="3"/>
  <c r="CR40" i="3"/>
  <c r="CR48" i="3"/>
  <c r="CR57" i="3"/>
  <c r="CR13" i="3"/>
  <c r="CR21" i="3"/>
  <c r="CR29" i="3"/>
  <c r="CR145" i="3"/>
  <c r="CR153" i="3"/>
  <c r="CR161" i="3"/>
  <c r="CR116" i="3"/>
  <c r="CR124" i="3"/>
  <c r="CR132" i="3"/>
  <c r="CR140" i="3"/>
  <c r="CR102" i="3"/>
  <c r="CR110" i="3"/>
  <c r="CR74" i="3"/>
  <c r="CR83" i="3"/>
  <c r="CR41" i="3"/>
  <c r="CR49" i="3"/>
  <c r="CR58" i="3"/>
  <c r="CR14" i="3"/>
  <c r="CR22" i="3"/>
  <c r="CR30" i="3"/>
  <c r="CK4" i="4"/>
  <c r="CR146" i="3"/>
  <c r="CR154" i="3"/>
  <c r="CR162" i="3"/>
  <c r="CR117" i="3"/>
  <c r="CR125" i="3"/>
  <c r="CR133" i="3"/>
  <c r="CR103" i="3"/>
  <c r="CR111" i="3"/>
  <c r="CR84" i="3"/>
  <c r="CR42" i="3"/>
  <c r="CR50" i="3"/>
  <c r="CR15" i="3"/>
  <c r="CR23" i="3"/>
  <c r="CR31" i="3"/>
  <c r="CR147" i="3"/>
  <c r="CR155" i="3"/>
  <c r="CR163" i="3"/>
  <c r="CR118" i="3"/>
  <c r="CR126" i="3"/>
  <c r="CR134" i="3"/>
  <c r="CR93" i="3"/>
  <c r="CR104" i="3"/>
  <c r="CR112" i="3"/>
  <c r="CR68" i="3"/>
  <c r="CR76" i="3"/>
  <c r="CR35" i="3"/>
  <c r="CR51" i="3"/>
  <c r="CR8" i="3"/>
  <c r="CR16" i="3"/>
  <c r="CR24" i="3"/>
  <c r="CR32" i="3"/>
  <c r="CR148" i="3"/>
  <c r="CR156" i="3"/>
  <c r="CR164" i="3"/>
  <c r="CR119" i="3"/>
  <c r="CR127" i="3"/>
  <c r="CR135" i="3"/>
  <c r="CR94" i="3"/>
  <c r="CR105" i="3"/>
  <c r="CR113" i="3"/>
  <c r="CR69" i="3"/>
  <c r="CR77" i="3"/>
  <c r="CR36" i="3"/>
  <c r="CR53" i="3"/>
  <c r="CR9" i="3"/>
  <c r="CK22" i="8" s="1"/>
  <c r="CR17" i="3"/>
  <c r="CR25" i="3"/>
  <c r="CR149" i="3"/>
  <c r="CR157" i="3"/>
  <c r="CR165" i="3"/>
  <c r="CR120" i="3"/>
  <c r="CR128" i="3"/>
  <c r="CR136" i="3"/>
  <c r="CR95" i="3"/>
  <c r="CR106" i="3"/>
  <c r="CR78" i="3"/>
  <c r="CR37" i="3"/>
  <c r="CR54" i="3"/>
  <c r="CR10" i="3"/>
  <c r="CR18" i="3"/>
  <c r="CR26" i="3"/>
  <c r="CR150" i="3"/>
  <c r="CR158" i="3"/>
  <c r="CR166" i="3"/>
  <c r="CR121" i="3"/>
  <c r="CR129" i="3"/>
  <c r="CR137" i="3"/>
  <c r="CR99" i="3"/>
  <c r="CR107" i="3"/>
  <c r="CR71" i="3"/>
  <c r="CR79" i="3"/>
  <c r="CR38" i="3"/>
  <c r="CR55" i="3"/>
  <c r="CR11" i="3"/>
  <c r="CR19" i="3"/>
  <c r="CR27" i="3"/>
  <c r="CI18" i="18"/>
  <c r="CK30" i="8"/>
  <c r="CR52" i="3"/>
  <c r="CR82" i="3"/>
  <c r="CH48" i="18"/>
  <c r="CH91" i="18"/>
  <c r="CH21" i="18"/>
  <c r="CH28" i="18"/>
  <c r="CH23" i="18"/>
  <c r="CH25" i="18"/>
  <c r="CH22" i="18"/>
  <c r="CH27" i="18"/>
  <c r="CH24" i="18"/>
  <c r="CH26" i="18"/>
  <c r="CG29" i="18"/>
  <c r="CD36" i="19" l="1"/>
  <c r="CE28" i="19"/>
  <c r="CE34" i="19"/>
  <c r="CF24" i="19"/>
  <c r="CE33" i="19"/>
  <c r="CE29" i="19"/>
  <c r="CE30" i="19"/>
  <c r="CE31" i="19"/>
  <c r="CE32" i="19"/>
  <c r="CE27" i="19"/>
  <c r="CE25" i="19"/>
  <c r="CE35" i="19"/>
  <c r="CE26" i="19"/>
  <c r="CR262" i="3"/>
  <c r="CG69" i="18"/>
  <c r="CG70" i="18"/>
  <c r="CG71" i="18"/>
  <c r="CG73" i="18"/>
  <c r="CG68" i="18"/>
  <c r="CG66" i="18"/>
  <c r="CG72" i="18"/>
  <c r="CG67" i="18"/>
  <c r="CJ41" i="19"/>
  <c r="CX219" i="3" s="1"/>
  <c r="CJ49" i="19"/>
  <c r="CX227" i="3" s="1"/>
  <c r="CJ42" i="19"/>
  <c r="CX220" i="3" s="1"/>
  <c r="CJ50" i="19"/>
  <c r="CX228" i="3" s="1"/>
  <c r="CJ43" i="19"/>
  <c r="CX221" i="3" s="1"/>
  <c r="CJ46" i="19"/>
  <c r="CX224" i="3" s="1"/>
  <c r="CJ40" i="19"/>
  <c r="CJ44" i="19"/>
  <c r="CX222" i="3" s="1"/>
  <c r="CJ45" i="19"/>
  <c r="CX223" i="3" s="1"/>
  <c r="CJ48" i="19"/>
  <c r="CX226" i="3" s="1"/>
  <c r="CK39" i="19"/>
  <c r="CJ47" i="19"/>
  <c r="CX225" i="3" s="1"/>
  <c r="CW218" i="3"/>
  <c r="CW229" i="3" s="1"/>
  <c r="CI51" i="19"/>
  <c r="CR243" i="3"/>
  <c r="CP244" i="3"/>
  <c r="CP245" i="3" s="1"/>
  <c r="CQ242" i="3"/>
  <c r="CO254" i="3"/>
  <c r="CO255" i="3"/>
  <c r="CO256" i="3"/>
  <c r="CR232" i="3"/>
  <c r="CR231" i="3"/>
  <c r="CR238" i="3"/>
  <c r="CR237" i="3"/>
  <c r="CR236" i="3"/>
  <c r="CR235" i="3"/>
  <c r="CR234" i="3"/>
  <c r="CR233" i="3"/>
  <c r="CR239" i="3"/>
  <c r="CR241" i="3"/>
  <c r="CR240" i="3"/>
  <c r="CR248" i="3"/>
  <c r="CR249" i="3"/>
  <c r="CR253" i="3"/>
  <c r="CR252" i="3"/>
  <c r="CR250" i="3"/>
  <c r="CR251" i="3"/>
  <c r="CH47" i="18"/>
  <c r="CH63" i="18" s="1"/>
  <c r="CH90" i="18"/>
  <c r="CR7" i="3"/>
  <c r="CR142" i="3"/>
  <c r="CS294" i="3"/>
  <c r="CT4" i="3"/>
  <c r="CS5" i="3"/>
  <c r="CS146" i="3"/>
  <c r="CS154" i="3"/>
  <c r="CS162" i="3"/>
  <c r="CS117" i="3"/>
  <c r="CS125" i="3"/>
  <c r="CS133" i="3"/>
  <c r="CS103" i="3"/>
  <c r="CS111" i="3"/>
  <c r="CS84" i="3"/>
  <c r="CS42" i="3"/>
  <c r="CS50" i="3"/>
  <c r="CS16" i="3"/>
  <c r="CS24" i="3"/>
  <c r="CS32" i="3"/>
  <c r="CS147" i="3"/>
  <c r="CS155" i="3"/>
  <c r="CS163" i="3"/>
  <c r="CS118" i="3"/>
  <c r="CS126" i="3"/>
  <c r="CS134" i="3"/>
  <c r="CS93" i="3"/>
  <c r="CS104" i="3"/>
  <c r="CS112" i="3"/>
  <c r="CS68" i="3"/>
  <c r="CS76" i="3"/>
  <c r="CS35" i="3"/>
  <c r="CS51" i="3"/>
  <c r="CS8" i="3"/>
  <c r="CS17" i="3"/>
  <c r="CS25" i="3"/>
  <c r="CS148" i="3"/>
  <c r="CS156" i="3"/>
  <c r="CS164" i="3"/>
  <c r="CS119" i="3"/>
  <c r="CS127" i="3"/>
  <c r="CS135" i="3"/>
  <c r="CS94" i="3"/>
  <c r="CS105" i="3"/>
  <c r="CS113" i="3"/>
  <c r="CS69" i="3"/>
  <c r="CS77" i="3"/>
  <c r="CS36" i="3"/>
  <c r="CS53" i="3"/>
  <c r="CS9" i="3"/>
  <c r="CL22" i="8" s="1"/>
  <c r="CS18" i="3"/>
  <c r="CS26" i="3"/>
  <c r="CS149" i="3"/>
  <c r="CS157" i="3"/>
  <c r="CS165" i="3"/>
  <c r="CS120" i="3"/>
  <c r="CS128" i="3"/>
  <c r="CS136" i="3"/>
  <c r="CS95" i="3"/>
  <c r="CS106" i="3"/>
  <c r="CS78" i="3"/>
  <c r="CS37" i="3"/>
  <c r="CS54" i="3"/>
  <c r="CS10" i="3"/>
  <c r="CS19" i="3"/>
  <c r="CS27" i="3"/>
  <c r="CL4" i="4"/>
  <c r="CS150" i="3"/>
  <c r="CS158" i="3"/>
  <c r="CS166" i="3"/>
  <c r="CS121" i="3"/>
  <c r="CS129" i="3"/>
  <c r="CS137" i="3"/>
  <c r="CS99" i="3"/>
  <c r="CS107" i="3"/>
  <c r="CS71" i="3"/>
  <c r="CS79" i="3"/>
  <c r="CS38" i="3"/>
  <c r="CS55" i="3"/>
  <c r="CS12" i="3"/>
  <c r="CS20" i="3"/>
  <c r="CS28" i="3"/>
  <c r="CS143" i="3"/>
  <c r="CS151" i="3"/>
  <c r="CS159" i="3"/>
  <c r="CS167" i="3"/>
  <c r="CS122" i="3"/>
  <c r="CS130" i="3"/>
  <c r="CS138" i="3"/>
  <c r="CS100" i="3"/>
  <c r="CS108" i="3"/>
  <c r="CS72" i="3"/>
  <c r="CS80" i="3"/>
  <c r="CS39" i="3"/>
  <c r="CS56" i="3"/>
  <c r="CS13" i="3"/>
  <c r="CS21" i="3"/>
  <c r="CS29" i="3"/>
  <c r="CS144" i="3"/>
  <c r="CS152" i="3"/>
  <c r="CS160" i="3"/>
  <c r="CS123" i="3"/>
  <c r="CS131" i="3"/>
  <c r="CS139" i="3"/>
  <c r="CS101" i="3"/>
  <c r="CS109" i="3"/>
  <c r="CS73" i="3"/>
  <c r="CS81" i="3"/>
  <c r="CS40" i="3"/>
  <c r="CS48" i="3"/>
  <c r="CS57" i="3"/>
  <c r="CS14" i="3"/>
  <c r="CS22" i="3"/>
  <c r="CS30" i="3"/>
  <c r="CS145" i="3"/>
  <c r="CS153" i="3"/>
  <c r="CS161" i="3"/>
  <c r="CS116" i="3"/>
  <c r="CS124" i="3"/>
  <c r="CS132" i="3"/>
  <c r="CS140" i="3"/>
  <c r="CS102" i="3"/>
  <c r="CS110" i="3"/>
  <c r="CS74" i="3"/>
  <c r="CS83" i="3"/>
  <c r="CS41" i="3"/>
  <c r="CS49" i="3"/>
  <c r="CS58" i="3"/>
  <c r="CS15" i="3"/>
  <c r="CS23" i="3"/>
  <c r="CS31" i="3"/>
  <c r="CJ18" i="18"/>
  <c r="CL30" i="8"/>
  <c r="CS52" i="3"/>
  <c r="CS11" i="3"/>
  <c r="CS82" i="3"/>
  <c r="CK99" i="8"/>
  <c r="CK37" i="8"/>
  <c r="CK113" i="8"/>
  <c r="CK127" i="8"/>
  <c r="CK50" i="8"/>
  <c r="CK86" i="8"/>
  <c r="CR115" i="3"/>
  <c r="CI19" i="18"/>
  <c r="CK5" i="4"/>
  <c r="CJ64" i="8"/>
  <c r="CJ78" i="8"/>
  <c r="CK29" i="8"/>
  <c r="CH29" i="18"/>
  <c r="CH64" i="18"/>
  <c r="CI48" i="18"/>
  <c r="CI91" i="18"/>
  <c r="CI24" i="18"/>
  <c r="CI21" i="18"/>
  <c r="CI28" i="18"/>
  <c r="CI23" i="18"/>
  <c r="CI25" i="18"/>
  <c r="CI22" i="18"/>
  <c r="CI27" i="18"/>
  <c r="CI26" i="18"/>
  <c r="CI89" i="18"/>
  <c r="CI46" i="18"/>
  <c r="CI62" i="18" s="1"/>
  <c r="CT6" i="3"/>
  <c r="CJ20" i="18"/>
  <c r="CL6" i="4"/>
  <c r="CF33" i="19" l="1"/>
  <c r="CF26" i="19"/>
  <c r="CF34" i="19"/>
  <c r="CF30" i="19"/>
  <c r="CF27" i="19"/>
  <c r="CF31" i="19"/>
  <c r="CF35" i="19"/>
  <c r="CF32" i="19"/>
  <c r="CF28" i="19"/>
  <c r="CG24" i="19"/>
  <c r="CF29" i="19"/>
  <c r="CF25" i="19"/>
  <c r="CE36" i="19"/>
  <c r="CS262" i="3"/>
  <c r="CK44" i="19"/>
  <c r="CY222" i="3" s="1"/>
  <c r="CK45" i="19"/>
  <c r="CY223" i="3" s="1"/>
  <c r="CK46" i="19"/>
  <c r="CY224" i="3" s="1"/>
  <c r="CK41" i="19"/>
  <c r="CY219" i="3" s="1"/>
  <c r="CK49" i="19"/>
  <c r="CY227" i="3" s="1"/>
  <c r="CK40" i="19"/>
  <c r="CK43" i="19"/>
  <c r="CY221" i="3" s="1"/>
  <c r="CK47" i="19"/>
  <c r="CY225" i="3" s="1"/>
  <c r="CL39" i="19"/>
  <c r="CK48" i="19"/>
  <c r="CY226" i="3" s="1"/>
  <c r="CK42" i="19"/>
  <c r="CY220" i="3" s="1"/>
  <c r="CK50" i="19"/>
  <c r="CY228" i="3" s="1"/>
  <c r="CH70" i="18"/>
  <c r="CH71" i="18"/>
  <c r="CH72" i="18"/>
  <c r="CH69" i="18"/>
  <c r="CH73" i="18"/>
  <c r="CH68" i="18"/>
  <c r="CH66" i="18"/>
  <c r="CH67" i="18"/>
  <c r="CX218" i="3"/>
  <c r="CX229" i="3" s="1"/>
  <c r="CJ51" i="19"/>
  <c r="CS243" i="3"/>
  <c r="CS231" i="3"/>
  <c r="CS232" i="3"/>
  <c r="CS238" i="3"/>
  <c r="CS237" i="3"/>
  <c r="CS236" i="3"/>
  <c r="CS235" i="3"/>
  <c r="CS234" i="3"/>
  <c r="CS233" i="3"/>
  <c r="CS240" i="3"/>
  <c r="CS239" i="3"/>
  <c r="CS241" i="3"/>
  <c r="CS250" i="3"/>
  <c r="CS248" i="3"/>
  <c r="CS249" i="3"/>
  <c r="CS252" i="3"/>
  <c r="CS253" i="3"/>
  <c r="CS251" i="3"/>
  <c r="CR242" i="3"/>
  <c r="CQ244" i="3"/>
  <c r="CQ245" i="3" s="1"/>
  <c r="CP254" i="3"/>
  <c r="CP255" i="3"/>
  <c r="CP256" i="3"/>
  <c r="CL29" i="8"/>
  <c r="CS142" i="3"/>
  <c r="CT294" i="3"/>
  <c r="CU4" i="3"/>
  <c r="CT5" i="3"/>
  <c r="CT150" i="3"/>
  <c r="CT158" i="3"/>
  <c r="CT166" i="3"/>
  <c r="CT121" i="3"/>
  <c r="CT129" i="3"/>
  <c r="CT137" i="3"/>
  <c r="CT99" i="3"/>
  <c r="CT107" i="3"/>
  <c r="CT71" i="3"/>
  <c r="CT79" i="3"/>
  <c r="CT38" i="3"/>
  <c r="CT55" i="3"/>
  <c r="CT12" i="3"/>
  <c r="CT20" i="3"/>
  <c r="CT28" i="3"/>
  <c r="CT143" i="3"/>
  <c r="CT151" i="3"/>
  <c r="CT159" i="3"/>
  <c r="CT167" i="3"/>
  <c r="CT122" i="3"/>
  <c r="CT130" i="3"/>
  <c r="CT138" i="3"/>
  <c r="CT100" i="3"/>
  <c r="CT108" i="3"/>
  <c r="CT72" i="3"/>
  <c r="CT80" i="3"/>
  <c r="CT39" i="3"/>
  <c r="CT56" i="3"/>
  <c r="CT13" i="3"/>
  <c r="CT21" i="3"/>
  <c r="CT29" i="3"/>
  <c r="CT144" i="3"/>
  <c r="CT152" i="3"/>
  <c r="CT160" i="3"/>
  <c r="CT123" i="3"/>
  <c r="CT131" i="3"/>
  <c r="CT139" i="3"/>
  <c r="CT101" i="3"/>
  <c r="CT109" i="3"/>
  <c r="CT73" i="3"/>
  <c r="CT81" i="3"/>
  <c r="CT40" i="3"/>
  <c r="CT48" i="3"/>
  <c r="CT57" i="3"/>
  <c r="CT14" i="3"/>
  <c r="CT22" i="3"/>
  <c r="CT30" i="3"/>
  <c r="CT145" i="3"/>
  <c r="CT153" i="3"/>
  <c r="CT161" i="3"/>
  <c r="CT116" i="3"/>
  <c r="CT124" i="3"/>
  <c r="CT132" i="3"/>
  <c r="CT140" i="3"/>
  <c r="CT102" i="3"/>
  <c r="CT110" i="3"/>
  <c r="CT74" i="3"/>
  <c r="CT83" i="3"/>
  <c r="CT41" i="3"/>
  <c r="CT49" i="3"/>
  <c r="CT58" i="3"/>
  <c r="CT15" i="3"/>
  <c r="CT23" i="3"/>
  <c r="CT31" i="3"/>
  <c r="CT146" i="3"/>
  <c r="CT154" i="3"/>
  <c r="CT162" i="3"/>
  <c r="CT117" i="3"/>
  <c r="CT125" i="3"/>
  <c r="CT133" i="3"/>
  <c r="CT103" i="3"/>
  <c r="CT111" i="3"/>
  <c r="CT84" i="3"/>
  <c r="CT42" i="3"/>
  <c r="CT50" i="3"/>
  <c r="CT16" i="3"/>
  <c r="CT24" i="3"/>
  <c r="CT32" i="3"/>
  <c r="CM4" i="4"/>
  <c r="CT147" i="3"/>
  <c r="CT155" i="3"/>
  <c r="CT163" i="3"/>
  <c r="CT118" i="3"/>
  <c r="CT126" i="3"/>
  <c r="CT134" i="3"/>
  <c r="CT93" i="3"/>
  <c r="CT104" i="3"/>
  <c r="CT112" i="3"/>
  <c r="CT68" i="3"/>
  <c r="CT76" i="3"/>
  <c r="CT35" i="3"/>
  <c r="CT51" i="3"/>
  <c r="CT8" i="3"/>
  <c r="CT17" i="3"/>
  <c r="CT25" i="3"/>
  <c r="CT148" i="3"/>
  <c r="CT156" i="3"/>
  <c r="CT164" i="3"/>
  <c r="CT119" i="3"/>
  <c r="CT127" i="3"/>
  <c r="CT135" i="3"/>
  <c r="CT94" i="3"/>
  <c r="CT105" i="3"/>
  <c r="CT113" i="3"/>
  <c r="CT69" i="3"/>
  <c r="CT77" i="3"/>
  <c r="CT36" i="3"/>
  <c r="CT53" i="3"/>
  <c r="CT9" i="3"/>
  <c r="CM22" i="8" s="1"/>
  <c r="CT18" i="3"/>
  <c r="CT26" i="3"/>
  <c r="CT149" i="3"/>
  <c r="CT157" i="3"/>
  <c r="CT165" i="3"/>
  <c r="CT120" i="3"/>
  <c r="CT128" i="3"/>
  <c r="CT136" i="3"/>
  <c r="CT95" i="3"/>
  <c r="CT106" i="3"/>
  <c r="CT78" i="3"/>
  <c r="CT37" i="3"/>
  <c r="CT54" i="3"/>
  <c r="CT10" i="3"/>
  <c r="CT19" i="3"/>
  <c r="CT27" i="3"/>
  <c r="CK18" i="18"/>
  <c r="CM30" i="8"/>
  <c r="CT11" i="3"/>
  <c r="CT52" i="3"/>
  <c r="CT82" i="3"/>
  <c r="CJ48" i="18"/>
  <c r="CJ91" i="18"/>
  <c r="CJ24" i="18"/>
  <c r="CJ23" i="18"/>
  <c r="CJ21" i="18"/>
  <c r="CJ28" i="18"/>
  <c r="CJ25" i="18"/>
  <c r="CJ22" i="18"/>
  <c r="CJ27" i="18"/>
  <c r="CJ26" i="18"/>
  <c r="CI64" i="18"/>
  <c r="CL86" i="8"/>
  <c r="CL99" i="8"/>
  <c r="CL37" i="8"/>
  <c r="CL113" i="8"/>
  <c r="CL127" i="8"/>
  <c r="CL50" i="8"/>
  <c r="CK20" i="18"/>
  <c r="CU6" i="3"/>
  <c r="CM6" i="4"/>
  <c r="CS115" i="3"/>
  <c r="CK64" i="8"/>
  <c r="CK78" i="8"/>
  <c r="CJ89" i="18"/>
  <c r="CJ46" i="18"/>
  <c r="CJ62" i="18" s="1"/>
  <c r="CI90" i="18"/>
  <c r="CI47" i="18"/>
  <c r="CI63" i="18" s="1"/>
  <c r="CI29" i="18"/>
  <c r="CS7" i="3"/>
  <c r="CJ19" i="18"/>
  <c r="CL5" i="4"/>
  <c r="CT262" i="3" l="1"/>
  <c r="CF36" i="19"/>
  <c r="CG26" i="19"/>
  <c r="CG31" i="19"/>
  <c r="CG34" i="19"/>
  <c r="CG32" i="19"/>
  <c r="CG27" i="19"/>
  <c r="CG35" i="19"/>
  <c r="CG28" i="19"/>
  <c r="CH24" i="19"/>
  <c r="CG25" i="19"/>
  <c r="CG29" i="19"/>
  <c r="CG33" i="19"/>
  <c r="CG30" i="19"/>
  <c r="CY218" i="3"/>
  <c r="CY229" i="3" s="1"/>
  <c r="CK51" i="19"/>
  <c r="CI69" i="18"/>
  <c r="CI70" i="18"/>
  <c r="CI71" i="18"/>
  <c r="CI72" i="18"/>
  <c r="CI73" i="18"/>
  <c r="CI68" i="18"/>
  <c r="CI66" i="18"/>
  <c r="CI67" i="18"/>
  <c r="CM39" i="19"/>
  <c r="CL47" i="19"/>
  <c r="CZ225" i="3" s="1"/>
  <c r="CL40" i="19"/>
  <c r="CL48" i="19"/>
  <c r="CZ226" i="3" s="1"/>
  <c r="CL41" i="19"/>
  <c r="CZ219" i="3" s="1"/>
  <c r="CL49" i="19"/>
  <c r="CZ227" i="3" s="1"/>
  <c r="CL44" i="19"/>
  <c r="CZ222" i="3" s="1"/>
  <c r="CL46" i="19"/>
  <c r="CZ224" i="3" s="1"/>
  <c r="CL50" i="19"/>
  <c r="CZ228" i="3" s="1"/>
  <c r="CL42" i="19"/>
  <c r="CZ220" i="3" s="1"/>
  <c r="CL43" i="19"/>
  <c r="CZ221" i="3" s="1"/>
  <c r="CL45" i="19"/>
  <c r="CZ223" i="3" s="1"/>
  <c r="CT243" i="3"/>
  <c r="CT232" i="3"/>
  <c r="CT231" i="3"/>
  <c r="CT238" i="3"/>
  <c r="CT237" i="3"/>
  <c r="CT236" i="3"/>
  <c r="CT235" i="3"/>
  <c r="CT234" i="3"/>
  <c r="CT233" i="3"/>
  <c r="CT241" i="3"/>
  <c r="CT240" i="3"/>
  <c r="CT239" i="3"/>
  <c r="CT250" i="3"/>
  <c r="CT251" i="3"/>
  <c r="CT248" i="3"/>
  <c r="CT249" i="3"/>
  <c r="CT252" i="3"/>
  <c r="CT253" i="3"/>
  <c r="CQ254" i="3"/>
  <c r="CQ255" i="3"/>
  <c r="CQ256" i="3"/>
  <c r="CR244" i="3"/>
  <c r="CR245" i="3" s="1"/>
  <c r="CS242" i="3"/>
  <c r="CL64" i="8"/>
  <c r="CL78" i="8"/>
  <c r="CJ29" i="18"/>
  <c r="CT115" i="3"/>
  <c r="CK19" i="18"/>
  <c r="CM5" i="4"/>
  <c r="CT7" i="3"/>
  <c r="CU294" i="3"/>
  <c r="CV4" i="3"/>
  <c r="CU5" i="3"/>
  <c r="CU146" i="3"/>
  <c r="M146" i="3" s="1"/>
  <c r="N146" i="3" s="1"/>
  <c r="CU154" i="3"/>
  <c r="M154" i="3" s="1"/>
  <c r="N154" i="3" s="1"/>
  <c r="CU162" i="3"/>
  <c r="M162" i="3" s="1"/>
  <c r="N162" i="3" s="1"/>
  <c r="CU117" i="3"/>
  <c r="M117" i="3" s="1"/>
  <c r="N117" i="3" s="1"/>
  <c r="CU125" i="3"/>
  <c r="M125" i="3" s="1"/>
  <c r="N125" i="3" s="1"/>
  <c r="CU133" i="3"/>
  <c r="M133" i="3" s="1"/>
  <c r="N133" i="3" s="1"/>
  <c r="CU103" i="3"/>
  <c r="M103" i="3" s="1"/>
  <c r="N103" i="3" s="1"/>
  <c r="CU111" i="3"/>
  <c r="M111" i="3" s="1"/>
  <c r="N111" i="3" s="1"/>
  <c r="CU84" i="3"/>
  <c r="M84" i="3" s="1"/>
  <c r="N84" i="3" s="1"/>
  <c r="CU42" i="3"/>
  <c r="M42" i="3" s="1"/>
  <c r="N42" i="3" s="1"/>
  <c r="CU50" i="3"/>
  <c r="M50" i="3" s="1"/>
  <c r="N50" i="3" s="1"/>
  <c r="CU16" i="3"/>
  <c r="M16" i="3" s="1"/>
  <c r="N16" i="3" s="1"/>
  <c r="CU24" i="3"/>
  <c r="M24" i="3" s="1"/>
  <c r="N24" i="3" s="1"/>
  <c r="CU32" i="3"/>
  <c r="M32" i="3" s="1"/>
  <c r="N32" i="3" s="1"/>
  <c r="CU147" i="3"/>
  <c r="M147" i="3" s="1"/>
  <c r="N147" i="3" s="1"/>
  <c r="CU155" i="3"/>
  <c r="M155" i="3" s="1"/>
  <c r="N155" i="3" s="1"/>
  <c r="CU163" i="3"/>
  <c r="M163" i="3" s="1"/>
  <c r="N163" i="3" s="1"/>
  <c r="CU118" i="3"/>
  <c r="M118" i="3" s="1"/>
  <c r="N118" i="3" s="1"/>
  <c r="CU126" i="3"/>
  <c r="M126" i="3" s="1"/>
  <c r="N126" i="3" s="1"/>
  <c r="CU134" i="3"/>
  <c r="M134" i="3" s="1"/>
  <c r="N134" i="3" s="1"/>
  <c r="CU93" i="3"/>
  <c r="M93" i="3" s="1"/>
  <c r="N93" i="3" s="1"/>
  <c r="CU104" i="3"/>
  <c r="M104" i="3" s="1"/>
  <c r="N104" i="3" s="1"/>
  <c r="CU112" i="3"/>
  <c r="M112" i="3" s="1"/>
  <c r="N112" i="3" s="1"/>
  <c r="CU68" i="3"/>
  <c r="M68" i="3" s="1"/>
  <c r="N68" i="3" s="1"/>
  <c r="CU76" i="3"/>
  <c r="M76" i="3" s="1"/>
  <c r="N76" i="3" s="1"/>
  <c r="CU35" i="3"/>
  <c r="CU51" i="3"/>
  <c r="CU8" i="3"/>
  <c r="M8" i="3" s="1"/>
  <c r="N8" i="3" s="1"/>
  <c r="CU17" i="3"/>
  <c r="M17" i="3" s="1"/>
  <c r="N17" i="3" s="1"/>
  <c r="CU25" i="3"/>
  <c r="M25" i="3" s="1"/>
  <c r="N25" i="3" s="1"/>
  <c r="CU148" i="3"/>
  <c r="M148" i="3" s="1"/>
  <c r="N148" i="3" s="1"/>
  <c r="CU156" i="3"/>
  <c r="M156" i="3" s="1"/>
  <c r="N156" i="3" s="1"/>
  <c r="CU164" i="3"/>
  <c r="M164" i="3" s="1"/>
  <c r="N164" i="3" s="1"/>
  <c r="CU119" i="3"/>
  <c r="M119" i="3" s="1"/>
  <c r="N119" i="3" s="1"/>
  <c r="CU127" i="3"/>
  <c r="M127" i="3" s="1"/>
  <c r="N127" i="3" s="1"/>
  <c r="CU135" i="3"/>
  <c r="M135" i="3" s="1"/>
  <c r="N135" i="3" s="1"/>
  <c r="CU94" i="3"/>
  <c r="M94" i="3" s="1"/>
  <c r="N94" i="3" s="1"/>
  <c r="CU105" i="3"/>
  <c r="M105" i="3" s="1"/>
  <c r="N105" i="3" s="1"/>
  <c r="CU113" i="3"/>
  <c r="M113" i="3" s="1"/>
  <c r="N113" i="3" s="1"/>
  <c r="CU69" i="3"/>
  <c r="M69" i="3" s="1"/>
  <c r="N69" i="3" s="1"/>
  <c r="CU77" i="3"/>
  <c r="M77" i="3" s="1"/>
  <c r="N77" i="3" s="1"/>
  <c r="CU36" i="3"/>
  <c r="M36" i="3" s="1"/>
  <c r="N36" i="3" s="1"/>
  <c r="CU53" i="3"/>
  <c r="M53" i="3" s="1"/>
  <c r="N53" i="3" s="1"/>
  <c r="CU9" i="3"/>
  <c r="CN22" i="8" s="1"/>
  <c r="CU18" i="3"/>
  <c r="M18" i="3" s="1"/>
  <c r="N18" i="3" s="1"/>
  <c r="CU26" i="3"/>
  <c r="M26" i="3" s="1"/>
  <c r="N26" i="3" s="1"/>
  <c r="CU149" i="3"/>
  <c r="M149" i="3" s="1"/>
  <c r="N149" i="3" s="1"/>
  <c r="CU157" i="3"/>
  <c r="M157" i="3" s="1"/>
  <c r="N157" i="3" s="1"/>
  <c r="CU165" i="3"/>
  <c r="M165" i="3" s="1"/>
  <c r="N165" i="3" s="1"/>
  <c r="CU120" i="3"/>
  <c r="M120" i="3" s="1"/>
  <c r="N120" i="3" s="1"/>
  <c r="CU128" i="3"/>
  <c r="M128" i="3" s="1"/>
  <c r="N128" i="3" s="1"/>
  <c r="CU136" i="3"/>
  <c r="M136" i="3" s="1"/>
  <c r="N136" i="3" s="1"/>
  <c r="CU95" i="3"/>
  <c r="M95" i="3" s="1"/>
  <c r="N95" i="3" s="1"/>
  <c r="CU106" i="3"/>
  <c r="M106" i="3" s="1"/>
  <c r="N106" i="3" s="1"/>
  <c r="CU78" i="3"/>
  <c r="M78" i="3" s="1"/>
  <c r="N78" i="3" s="1"/>
  <c r="CU37" i="3"/>
  <c r="M37" i="3" s="1"/>
  <c r="N37" i="3" s="1"/>
  <c r="CU54" i="3"/>
  <c r="M54" i="3" s="1"/>
  <c r="N54" i="3" s="1"/>
  <c r="CU10" i="3"/>
  <c r="M10" i="3" s="1"/>
  <c r="N10" i="3" s="1"/>
  <c r="CU19" i="3"/>
  <c r="M19" i="3" s="1"/>
  <c r="N19" i="3" s="1"/>
  <c r="CU27" i="3"/>
  <c r="M27" i="3" s="1"/>
  <c r="N27" i="3" s="1"/>
  <c r="CU150" i="3"/>
  <c r="M150" i="3" s="1"/>
  <c r="N150" i="3" s="1"/>
  <c r="CU158" i="3"/>
  <c r="M158" i="3" s="1"/>
  <c r="N158" i="3" s="1"/>
  <c r="CU166" i="3"/>
  <c r="M166" i="3" s="1"/>
  <c r="N166" i="3" s="1"/>
  <c r="CU121" i="3"/>
  <c r="M121" i="3" s="1"/>
  <c r="N121" i="3" s="1"/>
  <c r="CU129" i="3"/>
  <c r="M129" i="3" s="1"/>
  <c r="N129" i="3" s="1"/>
  <c r="CU137" i="3"/>
  <c r="M137" i="3" s="1"/>
  <c r="N137" i="3" s="1"/>
  <c r="CU99" i="3"/>
  <c r="M99" i="3" s="1"/>
  <c r="N99" i="3" s="1"/>
  <c r="CU107" i="3"/>
  <c r="M107" i="3" s="1"/>
  <c r="N107" i="3" s="1"/>
  <c r="CU71" i="3"/>
  <c r="M71" i="3" s="1"/>
  <c r="N71" i="3" s="1"/>
  <c r="CU79" i="3"/>
  <c r="M79" i="3" s="1"/>
  <c r="N79" i="3" s="1"/>
  <c r="CU38" i="3"/>
  <c r="M38" i="3" s="1"/>
  <c r="N38" i="3" s="1"/>
  <c r="CU55" i="3"/>
  <c r="M55" i="3" s="1"/>
  <c r="N55" i="3" s="1"/>
  <c r="CU12" i="3"/>
  <c r="M12" i="3" s="1"/>
  <c r="N12" i="3" s="1"/>
  <c r="CU20" i="3"/>
  <c r="M20" i="3" s="1"/>
  <c r="N20" i="3" s="1"/>
  <c r="CU28" i="3"/>
  <c r="M28" i="3" s="1"/>
  <c r="N28" i="3" s="1"/>
  <c r="CU143" i="3"/>
  <c r="CU151" i="3"/>
  <c r="M151" i="3" s="1"/>
  <c r="N151" i="3" s="1"/>
  <c r="CU159" i="3"/>
  <c r="M159" i="3" s="1"/>
  <c r="N159" i="3" s="1"/>
  <c r="CU167" i="3"/>
  <c r="M167" i="3" s="1"/>
  <c r="N167" i="3" s="1"/>
  <c r="CU122" i="3"/>
  <c r="M122" i="3" s="1"/>
  <c r="N122" i="3" s="1"/>
  <c r="CU130" i="3"/>
  <c r="M130" i="3" s="1"/>
  <c r="N130" i="3" s="1"/>
  <c r="CU138" i="3"/>
  <c r="M138" i="3" s="1"/>
  <c r="N138" i="3" s="1"/>
  <c r="CU100" i="3"/>
  <c r="M100" i="3" s="1"/>
  <c r="N100" i="3" s="1"/>
  <c r="CU108" i="3"/>
  <c r="M108" i="3" s="1"/>
  <c r="N108" i="3" s="1"/>
  <c r="CU72" i="3"/>
  <c r="M72" i="3" s="1"/>
  <c r="N72" i="3" s="1"/>
  <c r="CU80" i="3"/>
  <c r="M80" i="3" s="1"/>
  <c r="N80" i="3" s="1"/>
  <c r="CU39" i="3"/>
  <c r="M39" i="3" s="1"/>
  <c r="N39" i="3" s="1"/>
  <c r="CU56" i="3"/>
  <c r="M56" i="3" s="1"/>
  <c r="N56" i="3" s="1"/>
  <c r="CU13" i="3"/>
  <c r="M13" i="3" s="1"/>
  <c r="N13" i="3" s="1"/>
  <c r="CU21" i="3"/>
  <c r="M21" i="3" s="1"/>
  <c r="N21" i="3" s="1"/>
  <c r="CU29" i="3"/>
  <c r="M29" i="3" s="1"/>
  <c r="N29" i="3" s="1"/>
  <c r="CN4" i="4"/>
  <c r="CU144" i="3"/>
  <c r="M144" i="3" s="1"/>
  <c r="N144" i="3" s="1"/>
  <c r="CU152" i="3"/>
  <c r="M152" i="3" s="1"/>
  <c r="N152" i="3" s="1"/>
  <c r="CU160" i="3"/>
  <c r="M160" i="3" s="1"/>
  <c r="N160" i="3" s="1"/>
  <c r="CU123" i="3"/>
  <c r="M123" i="3" s="1"/>
  <c r="N123" i="3" s="1"/>
  <c r="CU131" i="3"/>
  <c r="M131" i="3" s="1"/>
  <c r="N131" i="3" s="1"/>
  <c r="CU139" i="3"/>
  <c r="M139" i="3" s="1"/>
  <c r="N139" i="3" s="1"/>
  <c r="CU101" i="3"/>
  <c r="M101" i="3" s="1"/>
  <c r="N101" i="3" s="1"/>
  <c r="CU109" i="3"/>
  <c r="M109" i="3" s="1"/>
  <c r="N109" i="3" s="1"/>
  <c r="CU73" i="3"/>
  <c r="M73" i="3" s="1"/>
  <c r="N73" i="3" s="1"/>
  <c r="CU81" i="3"/>
  <c r="M81" i="3" s="1"/>
  <c r="N81" i="3" s="1"/>
  <c r="CU40" i="3"/>
  <c r="M40" i="3" s="1"/>
  <c r="N40" i="3" s="1"/>
  <c r="CU48" i="3"/>
  <c r="M48" i="3" s="1"/>
  <c r="N48" i="3" s="1"/>
  <c r="CU57" i="3"/>
  <c r="M57" i="3" s="1"/>
  <c r="N57" i="3" s="1"/>
  <c r="CU14" i="3"/>
  <c r="M14" i="3" s="1"/>
  <c r="N14" i="3" s="1"/>
  <c r="CU22" i="3"/>
  <c r="M22" i="3" s="1"/>
  <c r="N22" i="3" s="1"/>
  <c r="CU30" i="3"/>
  <c r="M30" i="3" s="1"/>
  <c r="N30" i="3" s="1"/>
  <c r="CU145" i="3"/>
  <c r="M145" i="3" s="1"/>
  <c r="N145" i="3" s="1"/>
  <c r="CU153" i="3"/>
  <c r="M153" i="3" s="1"/>
  <c r="N153" i="3" s="1"/>
  <c r="CU161" i="3"/>
  <c r="M161" i="3" s="1"/>
  <c r="N161" i="3" s="1"/>
  <c r="CU116" i="3"/>
  <c r="CU124" i="3"/>
  <c r="M124" i="3" s="1"/>
  <c r="N124" i="3" s="1"/>
  <c r="CU132" i="3"/>
  <c r="M132" i="3" s="1"/>
  <c r="N132" i="3" s="1"/>
  <c r="CU140" i="3"/>
  <c r="M140" i="3" s="1"/>
  <c r="N140" i="3" s="1"/>
  <c r="CU102" i="3"/>
  <c r="M102" i="3" s="1"/>
  <c r="N102" i="3" s="1"/>
  <c r="CU110" i="3"/>
  <c r="M110" i="3" s="1"/>
  <c r="N110" i="3" s="1"/>
  <c r="CU74" i="3"/>
  <c r="M74" i="3" s="1"/>
  <c r="N74" i="3" s="1"/>
  <c r="CU83" i="3"/>
  <c r="M83" i="3" s="1"/>
  <c r="N83" i="3" s="1"/>
  <c r="CU41" i="3"/>
  <c r="M41" i="3" s="1"/>
  <c r="N41" i="3" s="1"/>
  <c r="CU49" i="3"/>
  <c r="M49" i="3" s="1"/>
  <c r="N49" i="3" s="1"/>
  <c r="CU58" i="3"/>
  <c r="M58" i="3" s="1"/>
  <c r="N58" i="3" s="1"/>
  <c r="CU15" i="3"/>
  <c r="M15" i="3" s="1"/>
  <c r="N15" i="3" s="1"/>
  <c r="CU23" i="3"/>
  <c r="M23" i="3" s="1"/>
  <c r="N23" i="3" s="1"/>
  <c r="CU31" i="3"/>
  <c r="M31" i="3" s="1"/>
  <c r="N31" i="3" s="1"/>
  <c r="CL18" i="18"/>
  <c r="CN30" i="8"/>
  <c r="CU52" i="3"/>
  <c r="CU11" i="3"/>
  <c r="CU82" i="3"/>
  <c r="M82" i="3" s="1"/>
  <c r="N82" i="3" s="1"/>
  <c r="CM29" i="8"/>
  <c r="CJ64" i="18"/>
  <c r="CM50" i="8"/>
  <c r="CM86" i="8"/>
  <c r="CM99" i="8"/>
  <c r="CM37" i="8"/>
  <c r="CM113" i="8"/>
  <c r="CM127" i="8"/>
  <c r="CV6" i="3"/>
  <c r="CL20" i="18"/>
  <c r="CN6" i="4"/>
  <c r="CJ90" i="18"/>
  <c r="CJ47" i="18"/>
  <c r="CJ63" i="18" s="1"/>
  <c r="CK48" i="18"/>
  <c r="CK91" i="18"/>
  <c r="CK25" i="18"/>
  <c r="CK28" i="18"/>
  <c r="CK21" i="18"/>
  <c r="CK22" i="18"/>
  <c r="CK27" i="18"/>
  <c r="CK24" i="18"/>
  <c r="CK23" i="18"/>
  <c r="CK26" i="18"/>
  <c r="CK46" i="18"/>
  <c r="CK62" i="18" s="1"/>
  <c r="CK89" i="18"/>
  <c r="CT142" i="3"/>
  <c r="CG36" i="19" l="1"/>
  <c r="CU262" i="3"/>
  <c r="CH29" i="19"/>
  <c r="CH27" i="19"/>
  <c r="CH30" i="19"/>
  <c r="CH35" i="19"/>
  <c r="CH31" i="19"/>
  <c r="CH34" i="19"/>
  <c r="CH32" i="19"/>
  <c r="CI24" i="19"/>
  <c r="CH25" i="19"/>
  <c r="CH33" i="19"/>
  <c r="CH28" i="19"/>
  <c r="CH26" i="19"/>
  <c r="CZ218" i="3"/>
  <c r="CZ229" i="3" s="1"/>
  <c r="CL51" i="19"/>
  <c r="CJ69" i="18"/>
  <c r="CJ70" i="18"/>
  <c r="CJ71" i="18"/>
  <c r="CJ72" i="18"/>
  <c r="CJ73" i="18"/>
  <c r="CJ68" i="18"/>
  <c r="CJ66" i="18"/>
  <c r="CJ67" i="18"/>
  <c r="CM42" i="19"/>
  <c r="DA220" i="3" s="1"/>
  <c r="CM50" i="19"/>
  <c r="DA228" i="3" s="1"/>
  <c r="CN39" i="19"/>
  <c r="CM43" i="19"/>
  <c r="DA221" i="3" s="1"/>
  <c r="CM44" i="19"/>
  <c r="DA222" i="3" s="1"/>
  <c r="CM47" i="19"/>
  <c r="DA225" i="3" s="1"/>
  <c r="CM41" i="19"/>
  <c r="DA219" i="3" s="1"/>
  <c r="CM45" i="19"/>
  <c r="DA223" i="3" s="1"/>
  <c r="CM46" i="19"/>
  <c r="DA224" i="3" s="1"/>
  <c r="CM49" i="19"/>
  <c r="DA227" i="3" s="1"/>
  <c r="CM40" i="19"/>
  <c r="CM48" i="19"/>
  <c r="DA226" i="3" s="1"/>
  <c r="M9" i="3"/>
  <c r="N9" i="3" s="1"/>
  <c r="CU243" i="3"/>
  <c r="M51" i="3"/>
  <c r="N51" i="3" s="1"/>
  <c r="CS244" i="3"/>
  <c r="CS245" i="3" s="1"/>
  <c r="CR254" i="3"/>
  <c r="CR255" i="3"/>
  <c r="CR256" i="3"/>
  <c r="CT242" i="3"/>
  <c r="CU232" i="3"/>
  <c r="CU231" i="3"/>
  <c r="CU233" i="3"/>
  <c r="CU238" i="3"/>
  <c r="CU237" i="3"/>
  <c r="CU236" i="3"/>
  <c r="CU235" i="3"/>
  <c r="CU234" i="3"/>
  <c r="CU241" i="3"/>
  <c r="CU240" i="3"/>
  <c r="CU239" i="3"/>
  <c r="CU252" i="3"/>
  <c r="CU249" i="3"/>
  <c r="CU251" i="3"/>
  <c r="CU248" i="3"/>
  <c r="CU250" i="3"/>
  <c r="CU253" i="3"/>
  <c r="CU7" i="3"/>
  <c r="M7" i="3" s="1"/>
  <c r="N7" i="3" s="1"/>
  <c r="M11" i="3"/>
  <c r="N11" i="3" s="1"/>
  <c r="CL19" i="18"/>
  <c r="CN5" i="4"/>
  <c r="CM78" i="8"/>
  <c r="CM64" i="8"/>
  <c r="M52" i="3"/>
  <c r="N52" i="3" s="1"/>
  <c r="CV5" i="3"/>
  <c r="CW4" i="3"/>
  <c r="CV147" i="3"/>
  <c r="CV155" i="3"/>
  <c r="CV163" i="3"/>
  <c r="CV118" i="3"/>
  <c r="CV126" i="3"/>
  <c r="CV134" i="3"/>
  <c r="CV93" i="3"/>
  <c r="CV104" i="3"/>
  <c r="CV112" i="3"/>
  <c r="CV68" i="3"/>
  <c r="CV76" i="3"/>
  <c r="CV35" i="3"/>
  <c r="CV51" i="3"/>
  <c r="CV8" i="3"/>
  <c r="CV16" i="3"/>
  <c r="CV24" i="3"/>
  <c r="CV32" i="3"/>
  <c r="CV148" i="3"/>
  <c r="CV156" i="3"/>
  <c r="CV164" i="3"/>
  <c r="CV119" i="3"/>
  <c r="CV127" i="3"/>
  <c r="CV135" i="3"/>
  <c r="CV94" i="3"/>
  <c r="CV105" i="3"/>
  <c r="CV113" i="3"/>
  <c r="CV69" i="3"/>
  <c r="CV77" i="3"/>
  <c r="CV36" i="3"/>
  <c r="CV53" i="3"/>
  <c r="CV9" i="3"/>
  <c r="CO22" i="8" s="1"/>
  <c r="CV17" i="3"/>
  <c r="CV25" i="3"/>
  <c r="CV149" i="3"/>
  <c r="CV157" i="3"/>
  <c r="CV165" i="3"/>
  <c r="CV120" i="3"/>
  <c r="CV128" i="3"/>
  <c r="CV136" i="3"/>
  <c r="CV95" i="3"/>
  <c r="CV106" i="3"/>
  <c r="CV78" i="3"/>
  <c r="CV37" i="3"/>
  <c r="CV54" i="3"/>
  <c r="CV10" i="3"/>
  <c r="CV18" i="3"/>
  <c r="CV26" i="3"/>
  <c r="CV150" i="3"/>
  <c r="CV158" i="3"/>
  <c r="CV166" i="3"/>
  <c r="CV121" i="3"/>
  <c r="CV129" i="3"/>
  <c r="CV137" i="3"/>
  <c r="CV99" i="3"/>
  <c r="CV107" i="3"/>
  <c r="CV71" i="3"/>
  <c r="CV79" i="3"/>
  <c r="CV38" i="3"/>
  <c r="CV55" i="3"/>
  <c r="CV11" i="3"/>
  <c r="CV19" i="3"/>
  <c r="CV27" i="3"/>
  <c r="CO4" i="4"/>
  <c r="CV143" i="3"/>
  <c r="CV151" i="3"/>
  <c r="CV159" i="3"/>
  <c r="CV167" i="3"/>
  <c r="CV122" i="3"/>
  <c r="CV130" i="3"/>
  <c r="CV138" i="3"/>
  <c r="CV100" i="3"/>
  <c r="CV108" i="3"/>
  <c r="CV72" i="3"/>
  <c r="CV80" i="3"/>
  <c r="CV39" i="3"/>
  <c r="CV56" i="3"/>
  <c r="CV12" i="3"/>
  <c r="CV20" i="3"/>
  <c r="CV28" i="3"/>
  <c r="CV144" i="3"/>
  <c r="CV152" i="3"/>
  <c r="CV160" i="3"/>
  <c r="CV123" i="3"/>
  <c r="CV131" i="3"/>
  <c r="CV139" i="3"/>
  <c r="CV101" i="3"/>
  <c r="CV109" i="3"/>
  <c r="CV73" i="3"/>
  <c r="CV81" i="3"/>
  <c r="CV40" i="3"/>
  <c r="CV48" i="3"/>
  <c r="CV57" i="3"/>
  <c r="CV13" i="3"/>
  <c r="CV21" i="3"/>
  <c r="CV29" i="3"/>
  <c r="CV145" i="3"/>
  <c r="CV153" i="3"/>
  <c r="CV161" i="3"/>
  <c r="CV116" i="3"/>
  <c r="CV124" i="3"/>
  <c r="CV132" i="3"/>
  <c r="CV140" i="3"/>
  <c r="CV102" i="3"/>
  <c r="CV110" i="3"/>
  <c r="CV74" i="3"/>
  <c r="CV83" i="3"/>
  <c r="CV41" i="3"/>
  <c r="CV49" i="3"/>
  <c r="CV58" i="3"/>
  <c r="CV14" i="3"/>
  <c r="CV22" i="3"/>
  <c r="CV30" i="3"/>
  <c r="CV146" i="3"/>
  <c r="CV154" i="3"/>
  <c r="CV162" i="3"/>
  <c r="CV117" i="3"/>
  <c r="CV125" i="3"/>
  <c r="CV133" i="3"/>
  <c r="CV103" i="3"/>
  <c r="CV111" i="3"/>
  <c r="CV84" i="3"/>
  <c r="CV42" i="3"/>
  <c r="CV50" i="3"/>
  <c r="CV15" i="3"/>
  <c r="CV23" i="3"/>
  <c r="CV31" i="3"/>
  <c r="CM18" i="18"/>
  <c r="CO30" i="8"/>
  <c r="CV52" i="3"/>
  <c r="CV82" i="3"/>
  <c r="CN29" i="8"/>
  <c r="CU142" i="3"/>
  <c r="M142" i="3" s="1"/>
  <c r="M143" i="3"/>
  <c r="N143" i="3" s="1"/>
  <c r="CL48" i="18"/>
  <c r="CL91" i="18"/>
  <c r="CL28" i="18"/>
  <c r="CL25" i="18"/>
  <c r="CL26" i="18"/>
  <c r="CL21" i="18"/>
  <c r="CL22" i="18"/>
  <c r="CL27" i="18"/>
  <c r="CL24" i="18"/>
  <c r="CL23" i="18"/>
  <c r="CN50" i="8"/>
  <c r="CN99" i="8"/>
  <c r="CN127" i="8"/>
  <c r="CN37" i="8"/>
  <c r="CN86" i="8"/>
  <c r="CN113" i="8"/>
  <c r="CU115" i="3"/>
  <c r="M115" i="3" s="1"/>
  <c r="M116" i="3"/>
  <c r="N116" i="3" s="1"/>
  <c r="M35" i="3"/>
  <c r="N35" i="3" s="1"/>
  <c r="CK47" i="18"/>
  <c r="CK63" i="18" s="1"/>
  <c r="CK90" i="18"/>
  <c r="CW6" i="3"/>
  <c r="CM20" i="18"/>
  <c r="CO6" i="4"/>
  <c r="CL89" i="18"/>
  <c r="CL46" i="18"/>
  <c r="CL62" i="18" s="1"/>
  <c r="CK29" i="18"/>
  <c r="CK64" i="18"/>
  <c r="CH36" i="19" l="1"/>
  <c r="CV262" i="3"/>
  <c r="CI26" i="19"/>
  <c r="CI34" i="19"/>
  <c r="CI27" i="19"/>
  <c r="CI35" i="19"/>
  <c r="CI31" i="19"/>
  <c r="CI28" i="19"/>
  <c r="CI32" i="19"/>
  <c r="CJ24" i="19"/>
  <c r="CI25" i="19"/>
  <c r="CI29" i="19"/>
  <c r="CI33" i="19"/>
  <c r="CI30" i="19"/>
  <c r="DA218" i="3"/>
  <c r="DA229" i="3" s="1"/>
  <c r="CM51" i="19"/>
  <c r="CN45" i="19"/>
  <c r="DB223" i="3" s="1"/>
  <c r="CN46" i="19"/>
  <c r="DB224" i="3" s="1"/>
  <c r="CO39" i="19"/>
  <c r="CN47" i="19"/>
  <c r="DB225" i="3" s="1"/>
  <c r="CN42" i="19"/>
  <c r="DB220" i="3" s="1"/>
  <c r="CN50" i="19"/>
  <c r="DB228" i="3" s="1"/>
  <c r="CN40" i="19"/>
  <c r="CN41" i="19"/>
  <c r="DB219" i="3" s="1"/>
  <c r="CN44" i="19"/>
  <c r="DB222" i="3" s="1"/>
  <c r="CN48" i="19"/>
  <c r="DB226" i="3" s="1"/>
  <c r="CN49" i="19"/>
  <c r="DB227" i="3" s="1"/>
  <c r="CN43" i="19"/>
  <c r="DB221" i="3" s="1"/>
  <c r="CK69" i="18"/>
  <c r="CK70" i="18"/>
  <c r="CK71" i="18"/>
  <c r="CK72" i="18"/>
  <c r="CK73" i="18"/>
  <c r="CK68" i="18"/>
  <c r="CK66" i="18"/>
  <c r="CK67" i="18"/>
  <c r="CV243" i="3"/>
  <c r="CV232" i="3"/>
  <c r="CV231" i="3"/>
  <c r="CV234" i="3"/>
  <c r="CV233" i="3"/>
  <c r="CV238" i="3"/>
  <c r="CV237" i="3"/>
  <c r="CV236" i="3"/>
  <c r="CV235" i="3"/>
  <c r="CV241" i="3"/>
  <c r="CV240" i="3"/>
  <c r="CV239" i="3"/>
  <c r="CV251" i="3"/>
  <c r="CV252" i="3"/>
  <c r="CV249" i="3"/>
  <c r="CV250" i="3"/>
  <c r="CV248" i="3"/>
  <c r="CV253" i="3"/>
  <c r="CU242" i="3"/>
  <c r="CT244" i="3"/>
  <c r="CT245" i="3" s="1"/>
  <c r="CS254" i="3"/>
  <c r="CS255" i="3"/>
  <c r="CS256" i="3"/>
  <c r="CX6" i="3"/>
  <c r="CN20" i="18"/>
  <c r="CP6" i="4"/>
  <c r="CW294" i="3"/>
  <c r="CW5" i="3"/>
  <c r="CX4" i="3"/>
  <c r="CW150" i="3"/>
  <c r="CW158" i="3"/>
  <c r="CW166" i="3"/>
  <c r="CW121" i="3"/>
  <c r="CW129" i="3"/>
  <c r="CW137" i="3"/>
  <c r="CW99" i="3"/>
  <c r="CW107" i="3"/>
  <c r="CW71" i="3"/>
  <c r="CW79" i="3"/>
  <c r="CW38" i="3"/>
  <c r="CW55" i="3"/>
  <c r="CW11" i="3"/>
  <c r="CW19" i="3"/>
  <c r="CW27" i="3"/>
  <c r="CW143" i="3"/>
  <c r="CW151" i="3"/>
  <c r="CW159" i="3"/>
  <c r="CW167" i="3"/>
  <c r="CW122" i="3"/>
  <c r="CW130" i="3"/>
  <c r="CW138" i="3"/>
  <c r="CW100" i="3"/>
  <c r="CW108" i="3"/>
  <c r="CW72" i="3"/>
  <c r="CW80" i="3"/>
  <c r="CW39" i="3"/>
  <c r="CW56" i="3"/>
  <c r="CW12" i="3"/>
  <c r="CW20" i="3"/>
  <c r="CW28" i="3"/>
  <c r="CW144" i="3"/>
  <c r="CW152" i="3"/>
  <c r="CW160" i="3"/>
  <c r="CW123" i="3"/>
  <c r="CW131" i="3"/>
  <c r="CW139" i="3"/>
  <c r="CW101" i="3"/>
  <c r="CW109" i="3"/>
  <c r="CW73" i="3"/>
  <c r="CW81" i="3"/>
  <c r="CW40" i="3"/>
  <c r="CW48" i="3"/>
  <c r="CW57" i="3"/>
  <c r="CW13" i="3"/>
  <c r="CW21" i="3"/>
  <c r="CW29" i="3"/>
  <c r="CW145" i="3"/>
  <c r="CW153" i="3"/>
  <c r="CW161" i="3"/>
  <c r="CW116" i="3"/>
  <c r="CW124" i="3"/>
  <c r="CW132" i="3"/>
  <c r="CW140" i="3"/>
  <c r="CW102" i="3"/>
  <c r="CW110" i="3"/>
  <c r="CW74" i="3"/>
  <c r="CW83" i="3"/>
  <c r="CW41" i="3"/>
  <c r="CW49" i="3"/>
  <c r="CW58" i="3"/>
  <c r="CW14" i="3"/>
  <c r="CW22" i="3"/>
  <c r="CW30" i="3"/>
  <c r="CW146" i="3"/>
  <c r="CW154" i="3"/>
  <c r="CW162" i="3"/>
  <c r="CW117" i="3"/>
  <c r="CW125" i="3"/>
  <c r="CW133" i="3"/>
  <c r="CW103" i="3"/>
  <c r="CW111" i="3"/>
  <c r="CW84" i="3"/>
  <c r="CW42" i="3"/>
  <c r="CW50" i="3"/>
  <c r="CW15" i="3"/>
  <c r="CW23" i="3"/>
  <c r="CW31" i="3"/>
  <c r="CP4" i="4"/>
  <c r="CW147" i="3"/>
  <c r="CW155" i="3"/>
  <c r="CW163" i="3"/>
  <c r="CW118" i="3"/>
  <c r="CW126" i="3"/>
  <c r="CW134" i="3"/>
  <c r="CW93" i="3"/>
  <c r="CW104" i="3"/>
  <c r="CW112" i="3"/>
  <c r="CW68" i="3"/>
  <c r="CW76" i="3"/>
  <c r="CW35" i="3"/>
  <c r="CW51" i="3"/>
  <c r="CW8" i="3"/>
  <c r="CW16" i="3"/>
  <c r="CW24" i="3"/>
  <c r="CW32" i="3"/>
  <c r="CW148" i="3"/>
  <c r="CW156" i="3"/>
  <c r="CW164" i="3"/>
  <c r="CW119" i="3"/>
  <c r="CW127" i="3"/>
  <c r="CW135" i="3"/>
  <c r="CW94" i="3"/>
  <c r="CW105" i="3"/>
  <c r="CW113" i="3"/>
  <c r="CW69" i="3"/>
  <c r="CW77" i="3"/>
  <c r="CW36" i="3"/>
  <c r="CW53" i="3"/>
  <c r="CW9" i="3"/>
  <c r="CP22" i="8" s="1"/>
  <c r="CW17" i="3"/>
  <c r="CW25" i="3"/>
  <c r="CW149" i="3"/>
  <c r="CW157" i="3"/>
  <c r="CW165" i="3"/>
  <c r="CW120" i="3"/>
  <c r="CW128" i="3"/>
  <c r="CW136" i="3"/>
  <c r="CW95" i="3"/>
  <c r="CW106" i="3"/>
  <c r="CW78" i="3"/>
  <c r="CW37" i="3"/>
  <c r="CW54" i="3"/>
  <c r="CW10" i="3"/>
  <c r="CW18" i="3"/>
  <c r="CW26" i="3"/>
  <c r="CN18" i="18"/>
  <c r="CP30" i="8"/>
  <c r="CW52" i="3"/>
  <c r="CW82" i="3"/>
  <c r="CL64" i="18"/>
  <c r="CO50" i="8"/>
  <c r="CO99" i="8"/>
  <c r="CO127" i="8"/>
  <c r="CO37" i="8"/>
  <c r="CO86" i="8"/>
  <c r="CO113" i="8"/>
  <c r="CV142" i="3"/>
  <c r="CM19" i="18"/>
  <c r="CO5" i="4"/>
  <c r="CN78" i="8"/>
  <c r="CN64" i="8"/>
  <c r="CL29" i="18"/>
  <c r="CM89" i="18"/>
  <c r="CM46" i="18"/>
  <c r="CM62" i="18" s="1"/>
  <c r="CV115" i="3"/>
  <c r="CV7" i="3"/>
  <c r="CL90" i="18"/>
  <c r="CL47" i="18"/>
  <c r="CL63" i="18" s="1"/>
  <c r="CO29" i="8"/>
  <c r="CM48" i="18"/>
  <c r="CM91" i="18"/>
  <c r="CM21" i="18"/>
  <c r="CM27" i="18"/>
  <c r="CM24" i="18"/>
  <c r="CM22" i="18"/>
  <c r="CM26" i="18"/>
  <c r="CM25" i="18"/>
  <c r="CM23" i="18"/>
  <c r="CM28" i="18"/>
  <c r="CW262" i="3" l="1"/>
  <c r="CI36" i="19"/>
  <c r="CJ26" i="19"/>
  <c r="CJ25" i="19"/>
  <c r="CJ34" i="19"/>
  <c r="CJ32" i="19"/>
  <c r="CJ27" i="19"/>
  <c r="CK24" i="19"/>
  <c r="CJ35" i="19"/>
  <c r="CJ33" i="19"/>
  <c r="CJ28" i="19"/>
  <c r="CJ29" i="19"/>
  <c r="CJ30" i="19"/>
  <c r="CJ31" i="19"/>
  <c r="CO40" i="19"/>
  <c r="CO48" i="19"/>
  <c r="DC226" i="3" s="1"/>
  <c r="CO41" i="19"/>
  <c r="DC219" i="3" s="1"/>
  <c r="CO49" i="19"/>
  <c r="DC227" i="3" s="1"/>
  <c r="CO42" i="19"/>
  <c r="DC220" i="3" s="1"/>
  <c r="CO50" i="19"/>
  <c r="DC228" i="3" s="1"/>
  <c r="CP39" i="19"/>
  <c r="CO45" i="19"/>
  <c r="DC223" i="3" s="1"/>
  <c r="CO47" i="19"/>
  <c r="DC225" i="3" s="1"/>
  <c r="CO43" i="19"/>
  <c r="DC221" i="3" s="1"/>
  <c r="CO44" i="19"/>
  <c r="DC222" i="3" s="1"/>
  <c r="CO46" i="19"/>
  <c r="DC224" i="3" s="1"/>
  <c r="CL69" i="18"/>
  <c r="CL70" i="18"/>
  <c r="CL71" i="18"/>
  <c r="CL67" i="18"/>
  <c r="CL72" i="18"/>
  <c r="CL73" i="18"/>
  <c r="CL68" i="18"/>
  <c r="CL66" i="18"/>
  <c r="DB218" i="3"/>
  <c r="DB229" i="3" s="1"/>
  <c r="CN51" i="19"/>
  <c r="CW243" i="3"/>
  <c r="CT254" i="3"/>
  <c r="CT255" i="3"/>
  <c r="CT256" i="3"/>
  <c r="CW232" i="3"/>
  <c r="CW231" i="3"/>
  <c r="CW235" i="3"/>
  <c r="CW234" i="3"/>
  <c r="CW233" i="3"/>
  <c r="CW238" i="3"/>
  <c r="CW237" i="3"/>
  <c r="CW236" i="3"/>
  <c r="CW241" i="3"/>
  <c r="CW240" i="3"/>
  <c r="CW239" i="3"/>
  <c r="CW253" i="3"/>
  <c r="CW250" i="3"/>
  <c r="CW251" i="3"/>
  <c r="CW249" i="3"/>
  <c r="CW248" i="3"/>
  <c r="CW252" i="3"/>
  <c r="CU244" i="3"/>
  <c r="CU245" i="3" s="1"/>
  <c r="CV242" i="3"/>
  <c r="CO78" i="8"/>
  <c r="CO64" i="8"/>
  <c r="CN46" i="18"/>
  <c r="CN62" i="18" s="1"/>
  <c r="CN89" i="18"/>
  <c r="CM47" i="18"/>
  <c r="CM63" i="18" s="1"/>
  <c r="CM90" i="18"/>
  <c r="CW142" i="3"/>
  <c r="CM29" i="18"/>
  <c r="CP29" i="8"/>
  <c r="CM64" i="18"/>
  <c r="CW115" i="3"/>
  <c r="CX294" i="3"/>
  <c r="CX5" i="3"/>
  <c r="CY4" i="3"/>
  <c r="CX145" i="3"/>
  <c r="CX153" i="3"/>
  <c r="CX161" i="3"/>
  <c r="CX116" i="3"/>
  <c r="CX124" i="3"/>
  <c r="CX132" i="3"/>
  <c r="CX140" i="3"/>
  <c r="CX102" i="3"/>
  <c r="CX110" i="3"/>
  <c r="CX74" i="3"/>
  <c r="CX83" i="3"/>
  <c r="CX41" i="3"/>
  <c r="CX49" i="3"/>
  <c r="CX58" i="3"/>
  <c r="CX15" i="3"/>
  <c r="CX23" i="3"/>
  <c r="CX31" i="3"/>
  <c r="CX146" i="3"/>
  <c r="CX154" i="3"/>
  <c r="CX162" i="3"/>
  <c r="CX117" i="3"/>
  <c r="CX125" i="3"/>
  <c r="CX133" i="3"/>
  <c r="CX103" i="3"/>
  <c r="CX111" i="3"/>
  <c r="CX84" i="3"/>
  <c r="CX42" i="3"/>
  <c r="CX50" i="3"/>
  <c r="CX16" i="3"/>
  <c r="CX24" i="3"/>
  <c r="CX32" i="3"/>
  <c r="CX147" i="3"/>
  <c r="CX155" i="3"/>
  <c r="CX163" i="3"/>
  <c r="CX118" i="3"/>
  <c r="CX126" i="3"/>
  <c r="CX134" i="3"/>
  <c r="CX93" i="3"/>
  <c r="CX104" i="3"/>
  <c r="CX112" i="3"/>
  <c r="CX68" i="3"/>
  <c r="CX76" i="3"/>
  <c r="CX35" i="3"/>
  <c r="CX51" i="3"/>
  <c r="CX8" i="3"/>
  <c r="CX17" i="3"/>
  <c r="CX25" i="3"/>
  <c r="CX148" i="3"/>
  <c r="CX156" i="3"/>
  <c r="CX164" i="3"/>
  <c r="CX119" i="3"/>
  <c r="CX127" i="3"/>
  <c r="CX135" i="3"/>
  <c r="CX94" i="3"/>
  <c r="CX105" i="3"/>
  <c r="CX113" i="3"/>
  <c r="CX69" i="3"/>
  <c r="CX77" i="3"/>
  <c r="CX36" i="3"/>
  <c r="CX53" i="3"/>
  <c r="CX9" i="3"/>
  <c r="CQ22" i="8" s="1"/>
  <c r="CX18" i="3"/>
  <c r="CX26" i="3"/>
  <c r="CX149" i="3"/>
  <c r="CX157" i="3"/>
  <c r="CX165" i="3"/>
  <c r="CX120" i="3"/>
  <c r="CX128" i="3"/>
  <c r="CX136" i="3"/>
  <c r="CX95" i="3"/>
  <c r="CX106" i="3"/>
  <c r="CX78" i="3"/>
  <c r="CX37" i="3"/>
  <c r="CX54" i="3"/>
  <c r="CX10" i="3"/>
  <c r="CX19" i="3"/>
  <c r="CX27" i="3"/>
  <c r="CX150" i="3"/>
  <c r="CX158" i="3"/>
  <c r="CX166" i="3"/>
  <c r="CX121" i="3"/>
  <c r="CX129" i="3"/>
  <c r="CX137" i="3"/>
  <c r="CX99" i="3"/>
  <c r="CX107" i="3"/>
  <c r="CX71" i="3"/>
  <c r="CX79" i="3"/>
  <c r="CX38" i="3"/>
  <c r="CX55" i="3"/>
  <c r="CX12" i="3"/>
  <c r="CX20" i="3"/>
  <c r="CX28" i="3"/>
  <c r="CQ4" i="4"/>
  <c r="CX143" i="3"/>
  <c r="CX151" i="3"/>
  <c r="CX159" i="3"/>
  <c r="CX167" i="3"/>
  <c r="CX122" i="3"/>
  <c r="CX130" i="3"/>
  <c r="CX138" i="3"/>
  <c r="CX100" i="3"/>
  <c r="CX108" i="3"/>
  <c r="CX72" i="3"/>
  <c r="CX80" i="3"/>
  <c r="CX39" i="3"/>
  <c r="CX56" i="3"/>
  <c r="CX13" i="3"/>
  <c r="CX21" i="3"/>
  <c r="CX29" i="3"/>
  <c r="CX144" i="3"/>
  <c r="CX152" i="3"/>
  <c r="CX160" i="3"/>
  <c r="CX123" i="3"/>
  <c r="CX131" i="3"/>
  <c r="CX139" i="3"/>
  <c r="CX101" i="3"/>
  <c r="CX109" i="3"/>
  <c r="CX73" i="3"/>
  <c r="CX81" i="3"/>
  <c r="CX40" i="3"/>
  <c r="CX48" i="3"/>
  <c r="CX57" i="3"/>
  <c r="CX14" i="3"/>
  <c r="CX22" i="3"/>
  <c r="CX30" i="3"/>
  <c r="CO18" i="18"/>
  <c r="CQ30" i="8"/>
  <c r="CX11" i="3"/>
  <c r="CX52" i="3"/>
  <c r="CX82" i="3"/>
  <c r="CN48" i="18"/>
  <c r="CN91" i="18"/>
  <c r="CN27" i="18"/>
  <c r="CN24" i="18"/>
  <c r="CN22" i="18"/>
  <c r="CN21" i="18"/>
  <c r="CN23" i="18"/>
  <c r="CN28" i="18"/>
  <c r="CN25" i="18"/>
  <c r="CN26" i="18"/>
  <c r="CW7" i="3"/>
  <c r="CN19" i="18"/>
  <c r="CP5" i="4"/>
  <c r="CY6" i="3"/>
  <c r="CO20" i="18"/>
  <c r="CQ6" i="4"/>
  <c r="CP50" i="8"/>
  <c r="CP99" i="8"/>
  <c r="CP127" i="8"/>
  <c r="CP37" i="8"/>
  <c r="CP86" i="8"/>
  <c r="CP113" i="8"/>
  <c r="CX262" i="3" l="1"/>
  <c r="CJ36" i="19"/>
  <c r="CK30" i="19"/>
  <c r="CK28" i="19"/>
  <c r="CK31" i="19"/>
  <c r="CK35" i="19"/>
  <c r="CK32" i="19"/>
  <c r="CK25" i="19"/>
  <c r="CK33" i="19"/>
  <c r="CK26" i="19"/>
  <c r="CL24" i="19"/>
  <c r="CK34" i="19"/>
  <c r="CK29" i="19"/>
  <c r="CK27" i="19"/>
  <c r="CP43" i="19"/>
  <c r="DD221" i="3" s="1"/>
  <c r="CP44" i="19"/>
  <c r="DD222" i="3" s="1"/>
  <c r="CP45" i="19"/>
  <c r="DD223" i="3" s="1"/>
  <c r="CQ39" i="19"/>
  <c r="CP40" i="19"/>
  <c r="CP48" i="19"/>
  <c r="DD226" i="3" s="1"/>
  <c r="CP42" i="19"/>
  <c r="DD220" i="3" s="1"/>
  <c r="CP46" i="19"/>
  <c r="DD224" i="3" s="1"/>
  <c r="CP47" i="19"/>
  <c r="DD225" i="3" s="1"/>
  <c r="CP50" i="19"/>
  <c r="DD228" i="3" s="1"/>
  <c r="CP41" i="19"/>
  <c r="DD219" i="3" s="1"/>
  <c r="CP49" i="19"/>
  <c r="DD227" i="3" s="1"/>
  <c r="CM69" i="18"/>
  <c r="CM70" i="18"/>
  <c r="CM71" i="18"/>
  <c r="CM72" i="18"/>
  <c r="CM67" i="18"/>
  <c r="CM73" i="18"/>
  <c r="CM68" i="18"/>
  <c r="CM66" i="18"/>
  <c r="DC218" i="3"/>
  <c r="DC229" i="3" s="1"/>
  <c r="CO51" i="19"/>
  <c r="CX243" i="3"/>
  <c r="CV244" i="3"/>
  <c r="CV245" i="3" s="1"/>
  <c r="CU254" i="3"/>
  <c r="CU255" i="3"/>
  <c r="CU256" i="3"/>
  <c r="CW242" i="3"/>
  <c r="CX232" i="3"/>
  <c r="CX231" i="3"/>
  <c r="CX236" i="3"/>
  <c r="CX235" i="3"/>
  <c r="CX234" i="3"/>
  <c r="CX233" i="3"/>
  <c r="CX238" i="3"/>
  <c r="CX237" i="3"/>
  <c r="CX241" i="3"/>
  <c r="CX240" i="3"/>
  <c r="CX239" i="3"/>
  <c r="CX250" i="3"/>
  <c r="CX251" i="3"/>
  <c r="CX248" i="3"/>
  <c r="CX249" i="3"/>
  <c r="CX253" i="3"/>
  <c r="CX252" i="3"/>
  <c r="CQ29" i="8"/>
  <c r="CZ6" i="3"/>
  <c r="CP20" i="18"/>
  <c r="CR6" i="4"/>
  <c r="CX142" i="3"/>
  <c r="CN29" i="18"/>
  <c r="CY294" i="3"/>
  <c r="CY5" i="3"/>
  <c r="CZ4" i="3"/>
  <c r="CR4" i="4"/>
  <c r="CY149" i="3"/>
  <c r="CY157" i="3"/>
  <c r="CY165" i="3"/>
  <c r="CY120" i="3"/>
  <c r="CY128" i="3"/>
  <c r="CY136" i="3"/>
  <c r="CY95" i="3"/>
  <c r="CY106" i="3"/>
  <c r="CY78" i="3"/>
  <c r="CY37" i="3"/>
  <c r="CY54" i="3"/>
  <c r="CY10" i="3"/>
  <c r="CY19" i="3"/>
  <c r="CY27" i="3"/>
  <c r="CY150" i="3"/>
  <c r="CY158" i="3"/>
  <c r="CY166" i="3"/>
  <c r="CY121" i="3"/>
  <c r="CY129" i="3"/>
  <c r="CY137" i="3"/>
  <c r="CY99" i="3"/>
  <c r="CY107" i="3"/>
  <c r="CY71" i="3"/>
  <c r="CY79" i="3"/>
  <c r="CY38" i="3"/>
  <c r="CY55" i="3"/>
  <c r="CY12" i="3"/>
  <c r="CY20" i="3"/>
  <c r="CY28" i="3"/>
  <c r="CY143" i="3"/>
  <c r="CY151" i="3"/>
  <c r="CY159" i="3"/>
  <c r="CY167" i="3"/>
  <c r="CY122" i="3"/>
  <c r="CY130" i="3"/>
  <c r="CY138" i="3"/>
  <c r="CY100" i="3"/>
  <c r="CY108" i="3"/>
  <c r="CY72" i="3"/>
  <c r="CY80" i="3"/>
  <c r="CY39" i="3"/>
  <c r="CY56" i="3"/>
  <c r="CY13" i="3"/>
  <c r="CY21" i="3"/>
  <c r="CY29" i="3"/>
  <c r="CY144" i="3"/>
  <c r="CY152" i="3"/>
  <c r="CY160" i="3"/>
  <c r="CY123" i="3"/>
  <c r="CY131" i="3"/>
  <c r="CY139" i="3"/>
  <c r="CY101" i="3"/>
  <c r="CY109" i="3"/>
  <c r="CY73" i="3"/>
  <c r="CY81" i="3"/>
  <c r="CY40" i="3"/>
  <c r="CY48" i="3"/>
  <c r="CY57" i="3"/>
  <c r="CY14" i="3"/>
  <c r="CY22" i="3"/>
  <c r="CY30" i="3"/>
  <c r="CY145" i="3"/>
  <c r="CY153" i="3"/>
  <c r="CY161" i="3"/>
  <c r="CY116" i="3"/>
  <c r="CY124" i="3"/>
  <c r="CY132" i="3"/>
  <c r="CY140" i="3"/>
  <c r="CY102" i="3"/>
  <c r="CY110" i="3"/>
  <c r="CY74" i="3"/>
  <c r="CY83" i="3"/>
  <c r="CY41" i="3"/>
  <c r="CY49" i="3"/>
  <c r="CY58" i="3"/>
  <c r="CY15" i="3"/>
  <c r="CY23" i="3"/>
  <c r="CY31" i="3"/>
  <c r="CY146" i="3"/>
  <c r="CY154" i="3"/>
  <c r="CY162" i="3"/>
  <c r="CY117" i="3"/>
  <c r="CY125" i="3"/>
  <c r="CY133" i="3"/>
  <c r="CY103" i="3"/>
  <c r="CY111" i="3"/>
  <c r="CY84" i="3"/>
  <c r="CY42" i="3"/>
  <c r="CY50" i="3"/>
  <c r="CY16" i="3"/>
  <c r="CY24" i="3"/>
  <c r="CY32" i="3"/>
  <c r="CY147" i="3"/>
  <c r="CY155" i="3"/>
  <c r="CY163" i="3"/>
  <c r="CY118" i="3"/>
  <c r="CY126" i="3"/>
  <c r="CY134" i="3"/>
  <c r="CY93" i="3"/>
  <c r="CY104" i="3"/>
  <c r="CY112" i="3"/>
  <c r="CY68" i="3"/>
  <c r="CY76" i="3"/>
  <c r="CY35" i="3"/>
  <c r="CY51" i="3"/>
  <c r="CY8" i="3"/>
  <c r="CY17" i="3"/>
  <c r="CY25" i="3"/>
  <c r="CY148" i="3"/>
  <c r="CY156" i="3"/>
  <c r="CY164" i="3"/>
  <c r="CY119" i="3"/>
  <c r="CY127" i="3"/>
  <c r="CY135" i="3"/>
  <c r="CY94" i="3"/>
  <c r="CY105" i="3"/>
  <c r="CY113" i="3"/>
  <c r="CY69" i="3"/>
  <c r="CY77" i="3"/>
  <c r="CY36" i="3"/>
  <c r="CY53" i="3"/>
  <c r="CY9" i="3"/>
  <c r="CR22" i="8" s="1"/>
  <c r="CY18" i="3"/>
  <c r="CY26" i="3"/>
  <c r="CP18" i="18"/>
  <c r="CR30" i="8"/>
  <c r="CY11" i="3"/>
  <c r="CY52" i="3"/>
  <c r="CY82" i="3"/>
  <c r="CP78" i="8"/>
  <c r="CP64" i="8"/>
  <c r="CX7" i="3"/>
  <c r="CO19" i="18"/>
  <c r="CQ5" i="4"/>
  <c r="CN64" i="18"/>
  <c r="CQ37" i="8"/>
  <c r="CQ86" i="8"/>
  <c r="CQ113" i="8"/>
  <c r="CQ50" i="8"/>
  <c r="CQ99" i="8"/>
  <c r="CQ127" i="8"/>
  <c r="CO48" i="18"/>
  <c r="CO91" i="18"/>
  <c r="CO27" i="18"/>
  <c r="CO24" i="18"/>
  <c r="CO22" i="18"/>
  <c r="CO25" i="18"/>
  <c r="CO21" i="18"/>
  <c r="CO28" i="18"/>
  <c r="CO23" i="18"/>
  <c r="CO26" i="18"/>
  <c r="CN47" i="18"/>
  <c r="CN63" i="18" s="1"/>
  <c r="CN90" i="18"/>
  <c r="CO46" i="18"/>
  <c r="CO62" i="18" s="1"/>
  <c r="CO89" i="18"/>
  <c r="CX115" i="3"/>
  <c r="CL33" i="19" l="1"/>
  <c r="CL31" i="19"/>
  <c r="CL26" i="19"/>
  <c r="CL34" i="19"/>
  <c r="CL27" i="19"/>
  <c r="CL35" i="19"/>
  <c r="CL32" i="19"/>
  <c r="CL28" i="19"/>
  <c r="CM24" i="19"/>
  <c r="CL29" i="19"/>
  <c r="CL25" i="19"/>
  <c r="CL30" i="19"/>
  <c r="CY262" i="3"/>
  <c r="CK36" i="19"/>
  <c r="CN69" i="18"/>
  <c r="CN67" i="18"/>
  <c r="CN70" i="18"/>
  <c r="CN73" i="18"/>
  <c r="CN68" i="18"/>
  <c r="CN66" i="18"/>
  <c r="CN72" i="18"/>
  <c r="CN71" i="18"/>
  <c r="DD218" i="3"/>
  <c r="DD229" i="3" s="1"/>
  <c r="CP51" i="19"/>
  <c r="CQ46" i="19"/>
  <c r="DE224" i="3" s="1"/>
  <c r="CQ47" i="19"/>
  <c r="DE225" i="3" s="1"/>
  <c r="CQ40" i="19"/>
  <c r="CQ48" i="19"/>
  <c r="DE226" i="3" s="1"/>
  <c r="CR39" i="19"/>
  <c r="CQ43" i="19"/>
  <c r="DE221" i="3" s="1"/>
  <c r="CQ41" i="19"/>
  <c r="DE219" i="3" s="1"/>
  <c r="CQ42" i="19"/>
  <c r="DE220" i="3" s="1"/>
  <c r="CQ45" i="19"/>
  <c r="DE223" i="3" s="1"/>
  <c r="CQ49" i="19"/>
  <c r="DE227" i="3" s="1"/>
  <c r="CQ50" i="19"/>
  <c r="DE228" i="3" s="1"/>
  <c r="CQ44" i="19"/>
  <c r="DE222" i="3" s="1"/>
  <c r="CY243" i="3"/>
  <c r="CX242" i="3"/>
  <c r="CW244" i="3"/>
  <c r="CW245" i="3" s="1"/>
  <c r="CY232" i="3"/>
  <c r="CY231" i="3"/>
  <c r="CY237" i="3"/>
  <c r="CY236" i="3"/>
  <c r="CY235" i="3"/>
  <c r="CY234" i="3"/>
  <c r="CY233" i="3"/>
  <c r="CY238" i="3"/>
  <c r="CY241" i="3"/>
  <c r="CY240" i="3"/>
  <c r="CY239" i="3"/>
  <c r="CY249" i="3"/>
  <c r="CY252" i="3"/>
  <c r="CY253" i="3"/>
  <c r="CY250" i="3"/>
  <c r="CY251" i="3"/>
  <c r="CY248" i="3"/>
  <c r="CV254" i="3"/>
  <c r="CV255" i="3"/>
  <c r="CV256" i="3"/>
  <c r="CO29" i="18"/>
  <c r="CP46" i="18"/>
  <c r="CP62" i="18" s="1"/>
  <c r="CP89" i="18"/>
  <c r="CY142" i="3"/>
  <c r="CO64" i="18"/>
  <c r="CQ64" i="8"/>
  <c r="CQ78" i="8"/>
  <c r="CY115" i="3"/>
  <c r="CR29" i="8"/>
  <c r="CZ294" i="3"/>
  <c r="CZ5" i="3"/>
  <c r="DA4" i="3"/>
  <c r="CS4" i="4"/>
  <c r="CZ145" i="3"/>
  <c r="CZ153" i="3"/>
  <c r="CZ161" i="3"/>
  <c r="CZ116" i="3"/>
  <c r="CZ124" i="3"/>
  <c r="CZ132" i="3"/>
  <c r="CZ140" i="3"/>
  <c r="CZ102" i="3"/>
  <c r="CZ110" i="3"/>
  <c r="CZ74" i="3"/>
  <c r="CZ83" i="3"/>
  <c r="CZ41" i="3"/>
  <c r="CZ49" i="3"/>
  <c r="CZ58" i="3"/>
  <c r="CZ15" i="3"/>
  <c r="CZ23" i="3"/>
  <c r="CZ31" i="3"/>
  <c r="CZ146" i="3"/>
  <c r="CZ154" i="3"/>
  <c r="CZ162" i="3"/>
  <c r="CZ117" i="3"/>
  <c r="CZ125" i="3"/>
  <c r="CZ133" i="3"/>
  <c r="CZ103" i="3"/>
  <c r="CZ111" i="3"/>
  <c r="CZ84" i="3"/>
  <c r="CZ42" i="3"/>
  <c r="CZ50" i="3"/>
  <c r="CZ16" i="3"/>
  <c r="CZ24" i="3"/>
  <c r="CZ32" i="3"/>
  <c r="CZ147" i="3"/>
  <c r="CZ155" i="3"/>
  <c r="CZ163" i="3"/>
  <c r="CZ118" i="3"/>
  <c r="CZ126" i="3"/>
  <c r="CZ134" i="3"/>
  <c r="CZ93" i="3"/>
  <c r="CZ104" i="3"/>
  <c r="CZ112" i="3"/>
  <c r="CZ68" i="3"/>
  <c r="CZ76" i="3"/>
  <c r="CZ35" i="3"/>
  <c r="CZ51" i="3"/>
  <c r="CZ8" i="3"/>
  <c r="CZ17" i="3"/>
  <c r="CZ25" i="3"/>
  <c r="CZ148" i="3"/>
  <c r="CZ156" i="3"/>
  <c r="CZ164" i="3"/>
  <c r="CZ119" i="3"/>
  <c r="CZ127" i="3"/>
  <c r="CZ135" i="3"/>
  <c r="CZ94" i="3"/>
  <c r="CZ105" i="3"/>
  <c r="CZ113" i="3"/>
  <c r="CZ69" i="3"/>
  <c r="CZ77" i="3"/>
  <c r="CZ36" i="3"/>
  <c r="CZ53" i="3"/>
  <c r="CZ9" i="3"/>
  <c r="CS22" i="8" s="1"/>
  <c r="CZ18" i="3"/>
  <c r="CZ26" i="3"/>
  <c r="CZ149" i="3"/>
  <c r="CZ157" i="3"/>
  <c r="CZ165" i="3"/>
  <c r="CZ120" i="3"/>
  <c r="CZ128" i="3"/>
  <c r="CZ136" i="3"/>
  <c r="CZ95" i="3"/>
  <c r="CZ106" i="3"/>
  <c r="CZ78" i="3"/>
  <c r="CZ37" i="3"/>
  <c r="CZ54" i="3"/>
  <c r="CZ10" i="3"/>
  <c r="CZ19" i="3"/>
  <c r="CZ27" i="3"/>
  <c r="CZ150" i="3"/>
  <c r="CZ158" i="3"/>
  <c r="CZ166" i="3"/>
  <c r="CZ121" i="3"/>
  <c r="CZ129" i="3"/>
  <c r="CZ137" i="3"/>
  <c r="CZ99" i="3"/>
  <c r="CZ107" i="3"/>
  <c r="CZ71" i="3"/>
  <c r="CZ79" i="3"/>
  <c r="CZ38" i="3"/>
  <c r="CZ55" i="3"/>
  <c r="CZ12" i="3"/>
  <c r="CZ20" i="3"/>
  <c r="CZ28" i="3"/>
  <c r="CZ143" i="3"/>
  <c r="CZ151" i="3"/>
  <c r="CZ159" i="3"/>
  <c r="CZ167" i="3"/>
  <c r="CZ122" i="3"/>
  <c r="CZ130" i="3"/>
  <c r="CZ138" i="3"/>
  <c r="CZ100" i="3"/>
  <c r="CZ108" i="3"/>
  <c r="CZ72" i="3"/>
  <c r="CZ80" i="3"/>
  <c r="CZ39" i="3"/>
  <c r="CZ56" i="3"/>
  <c r="CZ13" i="3"/>
  <c r="CZ21" i="3"/>
  <c r="CZ29" i="3"/>
  <c r="CZ144" i="3"/>
  <c r="CZ152" i="3"/>
  <c r="CZ160" i="3"/>
  <c r="CZ123" i="3"/>
  <c r="CZ131" i="3"/>
  <c r="CZ139" i="3"/>
  <c r="CZ101" i="3"/>
  <c r="CZ109" i="3"/>
  <c r="CZ73" i="3"/>
  <c r="CZ81" i="3"/>
  <c r="CZ40" i="3"/>
  <c r="CZ48" i="3"/>
  <c r="CZ57" i="3"/>
  <c r="CZ14" i="3"/>
  <c r="CZ22" i="3"/>
  <c r="CZ30" i="3"/>
  <c r="CQ18" i="18"/>
  <c r="CS30" i="8"/>
  <c r="CZ52" i="3"/>
  <c r="CZ11" i="3"/>
  <c r="CZ82" i="3"/>
  <c r="CP48" i="18"/>
  <c r="CP91" i="18"/>
  <c r="CP27" i="18"/>
  <c r="CP24" i="18"/>
  <c r="CP21" i="18"/>
  <c r="CP28" i="18"/>
  <c r="CP23" i="18"/>
  <c r="CP25" i="18"/>
  <c r="CP22" i="18"/>
  <c r="CP26" i="18"/>
  <c r="CY7" i="3"/>
  <c r="CP19" i="18"/>
  <c r="CR5" i="4"/>
  <c r="DA6" i="3"/>
  <c r="CQ20" i="18"/>
  <c r="CS6" i="4"/>
  <c r="CR37" i="8"/>
  <c r="CR86" i="8"/>
  <c r="CR113" i="8"/>
  <c r="CR50" i="8"/>
  <c r="CR99" i="8"/>
  <c r="CR127" i="8"/>
  <c r="CO47" i="18"/>
  <c r="CO63" i="18" s="1"/>
  <c r="CO90" i="18"/>
  <c r="CZ262" i="3" l="1"/>
  <c r="CL36" i="19"/>
  <c r="CM28" i="19"/>
  <c r="CM34" i="19"/>
  <c r="CN24" i="19"/>
  <c r="CM25" i="19"/>
  <c r="CM29" i="19"/>
  <c r="CM30" i="19"/>
  <c r="CM31" i="19"/>
  <c r="CM32" i="19"/>
  <c r="CM27" i="19"/>
  <c r="CM26" i="19"/>
  <c r="CM35" i="19"/>
  <c r="CM33" i="19"/>
  <c r="CO69" i="18"/>
  <c r="CO70" i="18"/>
  <c r="CO71" i="18"/>
  <c r="CO73" i="18"/>
  <c r="CO68" i="18"/>
  <c r="CO66" i="18"/>
  <c r="CO67" i="18"/>
  <c r="CO72" i="18"/>
  <c r="DE218" i="3"/>
  <c r="DE229" i="3" s="1"/>
  <c r="CQ51" i="19"/>
  <c r="CR41" i="19"/>
  <c r="DF219" i="3" s="1"/>
  <c r="CR49" i="19"/>
  <c r="DF227" i="3" s="1"/>
  <c r="CR42" i="19"/>
  <c r="DF220" i="3" s="1"/>
  <c r="CR50" i="19"/>
  <c r="DF228" i="3" s="1"/>
  <c r="CR43" i="19"/>
  <c r="DF221" i="3" s="1"/>
  <c r="CR46" i="19"/>
  <c r="DF224" i="3" s="1"/>
  <c r="CR48" i="19"/>
  <c r="DF226" i="3" s="1"/>
  <c r="CR40" i="19"/>
  <c r="CR44" i="19"/>
  <c r="DF222" i="3" s="1"/>
  <c r="CR45" i="19"/>
  <c r="DF223" i="3" s="1"/>
  <c r="CR47" i="19"/>
  <c r="DF225" i="3" s="1"/>
  <c r="CS39" i="19"/>
  <c r="CZ243" i="3"/>
  <c r="CZ232" i="3"/>
  <c r="CZ231" i="3"/>
  <c r="CZ238" i="3"/>
  <c r="CZ237" i="3"/>
  <c r="CZ236" i="3"/>
  <c r="CZ235" i="3"/>
  <c r="CZ234" i="3"/>
  <c r="CZ233" i="3"/>
  <c r="CZ239" i="3"/>
  <c r="CZ241" i="3"/>
  <c r="CZ240" i="3"/>
  <c r="CZ252" i="3"/>
  <c r="CZ250" i="3"/>
  <c r="CZ251" i="3"/>
  <c r="CZ248" i="3"/>
  <c r="CZ249" i="3"/>
  <c r="CZ253" i="3"/>
  <c r="CY242" i="3"/>
  <c r="CW254" i="3"/>
  <c r="CW255" i="3"/>
  <c r="CW256" i="3"/>
  <c r="CX244" i="3"/>
  <c r="CX245" i="3" s="1"/>
  <c r="CQ48" i="18"/>
  <c r="CQ91" i="18"/>
  <c r="CQ27" i="18"/>
  <c r="CQ24" i="18"/>
  <c r="CQ21" i="18"/>
  <c r="CQ28" i="18"/>
  <c r="CQ23" i="18"/>
  <c r="CQ25" i="18"/>
  <c r="CQ22" i="18"/>
  <c r="CQ26" i="18"/>
  <c r="CS37" i="8"/>
  <c r="CS86" i="8"/>
  <c r="CS113" i="8"/>
  <c r="CS50" i="8"/>
  <c r="CS99" i="8"/>
  <c r="CS127" i="8"/>
  <c r="DB6" i="3"/>
  <c r="CR20" i="18"/>
  <c r="CT6" i="4"/>
  <c r="CZ115" i="3"/>
  <c r="CQ89" i="18"/>
  <c r="CQ46" i="18"/>
  <c r="CQ62" i="18" s="1"/>
  <c r="CP29" i="18"/>
  <c r="CZ142" i="3"/>
  <c r="CR64" i="8"/>
  <c r="CR78" i="8"/>
  <c r="CP47" i="18"/>
  <c r="CP63" i="18" s="1"/>
  <c r="CP90" i="18"/>
  <c r="CZ7" i="3"/>
  <c r="DA294" i="3"/>
  <c r="DA5" i="3"/>
  <c r="DB4" i="3"/>
  <c r="CT4" i="4"/>
  <c r="DA149" i="3"/>
  <c r="DA157" i="3"/>
  <c r="DA165" i="3"/>
  <c r="DA120" i="3"/>
  <c r="DA128" i="3"/>
  <c r="DA136" i="3"/>
  <c r="DA95" i="3"/>
  <c r="DA106" i="3"/>
  <c r="DA78" i="3"/>
  <c r="DA37" i="3"/>
  <c r="DA54" i="3"/>
  <c r="DA10" i="3"/>
  <c r="DA19" i="3"/>
  <c r="DA27" i="3"/>
  <c r="DA150" i="3"/>
  <c r="DA158" i="3"/>
  <c r="DA166" i="3"/>
  <c r="DA121" i="3"/>
  <c r="DA129" i="3"/>
  <c r="DA137" i="3"/>
  <c r="DA99" i="3"/>
  <c r="DA107" i="3"/>
  <c r="DA71" i="3"/>
  <c r="DA79" i="3"/>
  <c r="DA38" i="3"/>
  <c r="DA55" i="3"/>
  <c r="DA12" i="3"/>
  <c r="DA20" i="3"/>
  <c r="DA28" i="3"/>
  <c r="DA143" i="3"/>
  <c r="DA151" i="3"/>
  <c r="DA159" i="3"/>
  <c r="DA167" i="3"/>
  <c r="DA122" i="3"/>
  <c r="DA130" i="3"/>
  <c r="DA138" i="3"/>
  <c r="DA100" i="3"/>
  <c r="DA108" i="3"/>
  <c r="DA72" i="3"/>
  <c r="DA80" i="3"/>
  <c r="DA39" i="3"/>
  <c r="DA56" i="3"/>
  <c r="DA13" i="3"/>
  <c r="DA21" i="3"/>
  <c r="DA29" i="3"/>
  <c r="DA144" i="3"/>
  <c r="DA152" i="3"/>
  <c r="DA160" i="3"/>
  <c r="DA123" i="3"/>
  <c r="DA131" i="3"/>
  <c r="DA139" i="3"/>
  <c r="DA101" i="3"/>
  <c r="DA109" i="3"/>
  <c r="DA73" i="3"/>
  <c r="DA81" i="3"/>
  <c r="DA40" i="3"/>
  <c r="DA48" i="3"/>
  <c r="DA57" i="3"/>
  <c r="DA14" i="3"/>
  <c r="DA22" i="3"/>
  <c r="DA30" i="3"/>
  <c r="DA145" i="3"/>
  <c r="DA153" i="3"/>
  <c r="DA161" i="3"/>
  <c r="DA116" i="3"/>
  <c r="DA124" i="3"/>
  <c r="DA132" i="3"/>
  <c r="DA140" i="3"/>
  <c r="DA102" i="3"/>
  <c r="DA110" i="3"/>
  <c r="DA74" i="3"/>
  <c r="DA83" i="3"/>
  <c r="DA41" i="3"/>
  <c r="DA49" i="3"/>
  <c r="DA58" i="3"/>
  <c r="DA15" i="3"/>
  <c r="DA23" i="3"/>
  <c r="DA31" i="3"/>
  <c r="DA146" i="3"/>
  <c r="DA154" i="3"/>
  <c r="DA162" i="3"/>
  <c r="DA117" i="3"/>
  <c r="DA125" i="3"/>
  <c r="DA133" i="3"/>
  <c r="DA103" i="3"/>
  <c r="DA111" i="3"/>
  <c r="DA84" i="3"/>
  <c r="DA42" i="3"/>
  <c r="DA50" i="3"/>
  <c r="DA16" i="3"/>
  <c r="DA24" i="3"/>
  <c r="DA32" i="3"/>
  <c r="DA147" i="3"/>
  <c r="DA155" i="3"/>
  <c r="DA163" i="3"/>
  <c r="DA118" i="3"/>
  <c r="DA126" i="3"/>
  <c r="DA134" i="3"/>
  <c r="DA93" i="3"/>
  <c r="DA104" i="3"/>
  <c r="DA112" i="3"/>
  <c r="DA68" i="3"/>
  <c r="DA76" i="3"/>
  <c r="DA35" i="3"/>
  <c r="DA51" i="3"/>
  <c r="DA8" i="3"/>
  <c r="DA17" i="3"/>
  <c r="DA25" i="3"/>
  <c r="DA148" i="3"/>
  <c r="DA156" i="3"/>
  <c r="DA164" i="3"/>
  <c r="DA119" i="3"/>
  <c r="DA127" i="3"/>
  <c r="DA135" i="3"/>
  <c r="DA94" i="3"/>
  <c r="DA105" i="3"/>
  <c r="DA113" i="3"/>
  <c r="DA69" i="3"/>
  <c r="DA77" i="3"/>
  <c r="DA36" i="3"/>
  <c r="DA53" i="3"/>
  <c r="DA9" i="3"/>
  <c r="CT22" i="8" s="1"/>
  <c r="DA18" i="3"/>
  <c r="DA26" i="3"/>
  <c r="CR18" i="18"/>
  <c r="CT30" i="8"/>
  <c r="DA52" i="3"/>
  <c r="DA11" i="3"/>
  <c r="DA82" i="3"/>
  <c r="CS29" i="8"/>
  <c r="CP64" i="18"/>
  <c r="CQ19" i="18"/>
  <c r="CS5" i="4"/>
  <c r="DA262" i="3" l="1"/>
  <c r="CM36" i="19"/>
  <c r="CN25" i="19"/>
  <c r="CN33" i="19"/>
  <c r="CN26" i="19"/>
  <c r="CN34" i="19"/>
  <c r="CN30" i="19"/>
  <c r="CN27" i="19"/>
  <c r="CN31" i="19"/>
  <c r="CN35" i="19"/>
  <c r="CN32" i="19"/>
  <c r="CN28" i="19"/>
  <c r="CO24" i="19"/>
  <c r="CN29" i="19"/>
  <c r="CP70" i="18"/>
  <c r="CP71" i="18"/>
  <c r="CP72" i="18"/>
  <c r="CP69" i="18"/>
  <c r="CP73" i="18"/>
  <c r="CP68" i="18"/>
  <c r="CP66" i="18"/>
  <c r="CP67" i="18"/>
  <c r="DF218" i="3"/>
  <c r="DF229" i="3" s="1"/>
  <c r="CR51" i="19"/>
  <c r="CS44" i="19"/>
  <c r="DG222" i="3" s="1"/>
  <c r="CS45" i="19"/>
  <c r="DG223" i="3" s="1"/>
  <c r="CS46" i="19"/>
  <c r="DG224" i="3" s="1"/>
  <c r="CS41" i="19"/>
  <c r="DG219" i="3" s="1"/>
  <c r="CS49" i="19"/>
  <c r="DG227" i="3" s="1"/>
  <c r="CT39" i="19"/>
  <c r="CS43" i="19"/>
  <c r="DG221" i="3" s="1"/>
  <c r="CS47" i="19"/>
  <c r="DG225" i="3" s="1"/>
  <c r="CS48" i="19"/>
  <c r="DG226" i="3" s="1"/>
  <c r="CS40" i="19"/>
  <c r="CS42" i="19"/>
  <c r="DG220" i="3" s="1"/>
  <c r="CS50" i="19"/>
  <c r="DG228" i="3" s="1"/>
  <c r="DA243" i="3"/>
  <c r="DA231" i="3"/>
  <c r="DA232" i="3"/>
  <c r="DA238" i="3"/>
  <c r="DA237" i="3"/>
  <c r="DA236" i="3"/>
  <c r="DA235" i="3"/>
  <c r="DA234" i="3"/>
  <c r="DA233" i="3"/>
  <c r="DA240" i="3"/>
  <c r="DA239" i="3"/>
  <c r="DA241" i="3"/>
  <c r="DA251" i="3"/>
  <c r="DA248" i="3"/>
  <c r="DA249" i="3"/>
  <c r="DA250" i="3"/>
  <c r="DA253" i="3"/>
  <c r="DA252" i="3"/>
  <c r="CX254" i="3"/>
  <c r="CX255" i="3"/>
  <c r="CX256" i="3"/>
  <c r="CY244" i="3"/>
  <c r="CY245" i="3" s="1"/>
  <c r="CZ242" i="3"/>
  <c r="CT37" i="8"/>
  <c r="CT86" i="8"/>
  <c r="CT113" i="8"/>
  <c r="CT50" i="8"/>
  <c r="CT99" i="8"/>
  <c r="CT127" i="8"/>
  <c r="CT29" i="8"/>
  <c r="CS64" i="8"/>
  <c r="CS78" i="8"/>
  <c r="CR48" i="18"/>
  <c r="CR91" i="18"/>
  <c r="CR24" i="18"/>
  <c r="CR23" i="18"/>
  <c r="CR28" i="18"/>
  <c r="CR25" i="18"/>
  <c r="CR21" i="18"/>
  <c r="CR22" i="18"/>
  <c r="CR27" i="18"/>
  <c r="CR26" i="18"/>
  <c r="CR89" i="18"/>
  <c r="CR46" i="18"/>
  <c r="CR62" i="18" s="1"/>
  <c r="DA142" i="3"/>
  <c r="CS20" i="18"/>
  <c r="DC6" i="3"/>
  <c r="CU6" i="4"/>
  <c r="CQ29" i="18"/>
  <c r="DA115" i="3"/>
  <c r="CQ64" i="18"/>
  <c r="DA7" i="3"/>
  <c r="DB294" i="3"/>
  <c r="DB5" i="3"/>
  <c r="DC4" i="3"/>
  <c r="CU4" i="4"/>
  <c r="DB145" i="3"/>
  <c r="DB153" i="3"/>
  <c r="DB161" i="3"/>
  <c r="DB116" i="3"/>
  <c r="DB124" i="3"/>
  <c r="DB132" i="3"/>
  <c r="DB140" i="3"/>
  <c r="DB102" i="3"/>
  <c r="DB110" i="3"/>
  <c r="DB74" i="3"/>
  <c r="DB83" i="3"/>
  <c r="DB41" i="3"/>
  <c r="DB49" i="3"/>
  <c r="DB58" i="3"/>
  <c r="DB15" i="3"/>
  <c r="DB23" i="3"/>
  <c r="DB31" i="3"/>
  <c r="DB146" i="3"/>
  <c r="DB154" i="3"/>
  <c r="DB162" i="3"/>
  <c r="DB117" i="3"/>
  <c r="DB125" i="3"/>
  <c r="DB133" i="3"/>
  <c r="DB103" i="3"/>
  <c r="DB111" i="3"/>
  <c r="DB84" i="3"/>
  <c r="DB42" i="3"/>
  <c r="DB50" i="3"/>
  <c r="DB16" i="3"/>
  <c r="DB24" i="3"/>
  <c r="DB32" i="3"/>
  <c r="DB147" i="3"/>
  <c r="DB155" i="3"/>
  <c r="DB163" i="3"/>
  <c r="DB118" i="3"/>
  <c r="DB126" i="3"/>
  <c r="DB134" i="3"/>
  <c r="DB93" i="3"/>
  <c r="DB104" i="3"/>
  <c r="DB112" i="3"/>
  <c r="DB68" i="3"/>
  <c r="DB76" i="3"/>
  <c r="DB35" i="3"/>
  <c r="DB51" i="3"/>
  <c r="DB8" i="3"/>
  <c r="DB17" i="3"/>
  <c r="DB25" i="3"/>
  <c r="DB148" i="3"/>
  <c r="DB156" i="3"/>
  <c r="DB164" i="3"/>
  <c r="DB119" i="3"/>
  <c r="DB127" i="3"/>
  <c r="DB135" i="3"/>
  <c r="DB94" i="3"/>
  <c r="DB105" i="3"/>
  <c r="DB113" i="3"/>
  <c r="DB69" i="3"/>
  <c r="DB77" i="3"/>
  <c r="DB36" i="3"/>
  <c r="DB53" i="3"/>
  <c r="DB9" i="3"/>
  <c r="CU22" i="8" s="1"/>
  <c r="DB18" i="3"/>
  <c r="DB26" i="3"/>
  <c r="DB149" i="3"/>
  <c r="DB157" i="3"/>
  <c r="DB165" i="3"/>
  <c r="DB120" i="3"/>
  <c r="DB128" i="3"/>
  <c r="DB136" i="3"/>
  <c r="DB95" i="3"/>
  <c r="DB106" i="3"/>
  <c r="DB78" i="3"/>
  <c r="DB37" i="3"/>
  <c r="DB54" i="3"/>
  <c r="DB10" i="3"/>
  <c r="DB19" i="3"/>
  <c r="DB27" i="3"/>
  <c r="DB150" i="3"/>
  <c r="DB158" i="3"/>
  <c r="DB166" i="3"/>
  <c r="DB121" i="3"/>
  <c r="DB129" i="3"/>
  <c r="DB137" i="3"/>
  <c r="DB99" i="3"/>
  <c r="DB107" i="3"/>
  <c r="DB71" i="3"/>
  <c r="DB79" i="3"/>
  <c r="DB38" i="3"/>
  <c r="DB55" i="3"/>
  <c r="DB12" i="3"/>
  <c r="DB20" i="3"/>
  <c r="DB28" i="3"/>
  <c r="DB143" i="3"/>
  <c r="DB151" i="3"/>
  <c r="DB159" i="3"/>
  <c r="DB167" i="3"/>
  <c r="DB122" i="3"/>
  <c r="DB130" i="3"/>
  <c r="DB138" i="3"/>
  <c r="DB100" i="3"/>
  <c r="DB108" i="3"/>
  <c r="DB72" i="3"/>
  <c r="DB80" i="3"/>
  <c r="DB39" i="3"/>
  <c r="DB56" i="3"/>
  <c r="DB13" i="3"/>
  <c r="DB21" i="3"/>
  <c r="DB29" i="3"/>
  <c r="DB144" i="3"/>
  <c r="DB152" i="3"/>
  <c r="DB160" i="3"/>
  <c r="DB123" i="3"/>
  <c r="DB131" i="3"/>
  <c r="DB139" i="3"/>
  <c r="DB101" i="3"/>
  <c r="DB109" i="3"/>
  <c r="DB73" i="3"/>
  <c r="DB81" i="3"/>
  <c r="DB40" i="3"/>
  <c r="DB48" i="3"/>
  <c r="DB57" i="3"/>
  <c r="DB14" i="3"/>
  <c r="DB22" i="3"/>
  <c r="DB30" i="3"/>
  <c r="CS18" i="18"/>
  <c r="CU30" i="8"/>
  <c r="DB11" i="3"/>
  <c r="DB52" i="3"/>
  <c r="DB82" i="3"/>
  <c r="CQ90" i="18"/>
  <c r="CQ47" i="18"/>
  <c r="CQ63" i="18" s="1"/>
  <c r="CR19" i="18"/>
  <c r="CT5" i="4"/>
  <c r="DB262" i="3" l="1"/>
  <c r="CO26" i="19"/>
  <c r="CO31" i="19"/>
  <c r="CO34" i="19"/>
  <c r="CO32" i="19"/>
  <c r="CO27" i="19"/>
  <c r="CO35" i="19"/>
  <c r="CO28" i="19"/>
  <c r="CP24" i="19"/>
  <c r="CO25" i="19"/>
  <c r="CO29" i="19"/>
  <c r="CO33" i="19"/>
  <c r="CO30" i="19"/>
  <c r="CN36" i="19"/>
  <c r="CQ69" i="18"/>
  <c r="CQ70" i="18"/>
  <c r="CQ71" i="18"/>
  <c r="CQ73" i="18"/>
  <c r="CQ68" i="18"/>
  <c r="CQ66" i="18"/>
  <c r="CQ67" i="18"/>
  <c r="CQ72" i="18"/>
  <c r="CU39" i="19"/>
  <c r="CT40" i="19"/>
  <c r="CT48" i="19"/>
  <c r="DH226" i="3" s="1"/>
  <c r="CT41" i="19"/>
  <c r="DH219" i="3" s="1"/>
  <c r="CT49" i="19"/>
  <c r="DH227" i="3" s="1"/>
  <c r="CT42" i="19"/>
  <c r="DH220" i="3" s="1"/>
  <c r="CT50" i="19"/>
  <c r="DH228" i="3" s="1"/>
  <c r="CT44" i="19"/>
  <c r="DH222" i="3" s="1"/>
  <c r="CT45" i="19"/>
  <c r="DH223" i="3" s="1"/>
  <c r="CT43" i="19"/>
  <c r="DH221" i="3" s="1"/>
  <c r="CT47" i="19"/>
  <c r="DH225" i="3" s="1"/>
  <c r="CT46" i="19"/>
  <c r="DH224" i="3" s="1"/>
  <c r="DG218" i="3"/>
  <c r="DG229" i="3" s="1"/>
  <c r="CS51" i="19"/>
  <c r="DB243" i="3"/>
  <c r="DB232" i="3"/>
  <c r="DB231" i="3"/>
  <c r="DB238" i="3"/>
  <c r="DB237" i="3"/>
  <c r="DB236" i="3"/>
  <c r="DB235" i="3"/>
  <c r="DB234" i="3"/>
  <c r="DB233" i="3"/>
  <c r="DB241" i="3"/>
  <c r="DB240" i="3"/>
  <c r="DB239" i="3"/>
  <c r="DB252" i="3"/>
  <c r="DB250" i="3"/>
  <c r="DB249" i="3"/>
  <c r="DB248" i="3"/>
  <c r="DB253" i="3"/>
  <c r="DB251" i="3"/>
  <c r="CZ244" i="3"/>
  <c r="CZ245" i="3" s="1"/>
  <c r="CY254" i="3"/>
  <c r="CY255" i="3"/>
  <c r="CY256" i="3"/>
  <c r="DA242" i="3"/>
  <c r="DB142" i="3"/>
  <c r="DD6" i="3"/>
  <c r="CT20" i="18"/>
  <c r="CV6" i="4"/>
  <c r="CR29" i="18"/>
  <c r="DC294" i="3"/>
  <c r="DD4" i="3"/>
  <c r="DC5" i="3"/>
  <c r="DC149" i="3"/>
  <c r="DC157" i="3"/>
  <c r="DC165" i="3"/>
  <c r="DC120" i="3"/>
  <c r="DC128" i="3"/>
  <c r="DC136" i="3"/>
  <c r="DC95" i="3"/>
  <c r="DC106" i="3"/>
  <c r="DC78" i="3"/>
  <c r="DC37" i="3"/>
  <c r="DC54" i="3"/>
  <c r="DC10" i="3"/>
  <c r="DC18" i="3"/>
  <c r="DC26" i="3"/>
  <c r="DC150" i="3"/>
  <c r="DC158" i="3"/>
  <c r="DC166" i="3"/>
  <c r="DC121" i="3"/>
  <c r="DC129" i="3"/>
  <c r="DC137" i="3"/>
  <c r="DC99" i="3"/>
  <c r="DC107" i="3"/>
  <c r="DC71" i="3"/>
  <c r="DC79" i="3"/>
  <c r="DC38" i="3"/>
  <c r="DC143" i="3"/>
  <c r="DC151" i="3"/>
  <c r="DC159" i="3"/>
  <c r="DC167" i="3"/>
  <c r="DC122" i="3"/>
  <c r="DC130" i="3"/>
  <c r="DC138" i="3"/>
  <c r="DC100" i="3"/>
  <c r="DC108" i="3"/>
  <c r="DC72" i="3"/>
  <c r="DC80" i="3"/>
  <c r="DC39" i="3"/>
  <c r="DC144" i="3"/>
  <c r="DC152" i="3"/>
  <c r="DC160" i="3"/>
  <c r="DC123" i="3"/>
  <c r="DC131" i="3"/>
  <c r="DC139" i="3"/>
  <c r="DC101" i="3"/>
  <c r="DC109" i="3"/>
  <c r="DC73" i="3"/>
  <c r="DC81" i="3"/>
  <c r="DC40" i="3"/>
  <c r="DC48" i="3"/>
  <c r="DC57" i="3"/>
  <c r="DC13" i="3"/>
  <c r="DC21" i="3"/>
  <c r="DC29" i="3"/>
  <c r="DC145" i="3"/>
  <c r="DC153" i="3"/>
  <c r="DC161" i="3"/>
  <c r="DC116" i="3"/>
  <c r="DC124" i="3"/>
  <c r="DC132" i="3"/>
  <c r="DC140" i="3"/>
  <c r="DC102" i="3"/>
  <c r="DC110" i="3"/>
  <c r="DC74" i="3"/>
  <c r="DC83" i="3"/>
  <c r="DC41" i="3"/>
  <c r="DC49" i="3"/>
  <c r="DC58" i="3"/>
  <c r="DC14" i="3"/>
  <c r="DC22" i="3"/>
  <c r="DC30" i="3"/>
  <c r="DC146" i="3"/>
  <c r="DC154" i="3"/>
  <c r="DC162" i="3"/>
  <c r="DC117" i="3"/>
  <c r="DC125" i="3"/>
  <c r="DC133" i="3"/>
  <c r="DC103" i="3"/>
  <c r="DC111" i="3"/>
  <c r="DC84" i="3"/>
  <c r="DC42" i="3"/>
  <c r="DC50" i="3"/>
  <c r="DC15" i="3"/>
  <c r="DC147" i="3"/>
  <c r="DC155" i="3"/>
  <c r="DC163" i="3"/>
  <c r="DC118" i="3"/>
  <c r="DC126" i="3"/>
  <c r="CV4" i="4"/>
  <c r="DC148" i="3"/>
  <c r="DC156" i="3"/>
  <c r="DC164" i="3"/>
  <c r="DC119" i="3"/>
  <c r="DC127" i="3"/>
  <c r="DC135" i="3"/>
  <c r="DC94" i="3"/>
  <c r="DC105" i="3"/>
  <c r="DC113" i="3"/>
  <c r="DC69" i="3"/>
  <c r="DC77" i="3"/>
  <c r="DC36" i="3"/>
  <c r="DC53" i="3"/>
  <c r="DC9" i="3"/>
  <c r="CV22" i="8" s="1"/>
  <c r="DC17" i="3"/>
  <c r="DC25" i="3"/>
  <c r="DC68" i="3"/>
  <c r="DC8" i="3"/>
  <c r="DC27" i="3"/>
  <c r="DC76" i="3"/>
  <c r="DC11" i="3"/>
  <c r="DC28" i="3"/>
  <c r="DC35" i="3"/>
  <c r="DC12" i="3"/>
  <c r="DC31" i="3"/>
  <c r="DC16" i="3"/>
  <c r="DC32" i="3"/>
  <c r="DC134" i="3"/>
  <c r="DC19" i="3"/>
  <c r="DC93" i="3"/>
  <c r="DC51" i="3"/>
  <c r="DC20" i="3"/>
  <c r="DC104" i="3"/>
  <c r="DC55" i="3"/>
  <c r="DC23" i="3"/>
  <c r="DC112" i="3"/>
  <c r="DC56" i="3"/>
  <c r="DC24" i="3"/>
  <c r="CT18" i="18"/>
  <c r="CV30" i="8"/>
  <c r="DC52" i="3"/>
  <c r="DC82" i="3"/>
  <c r="CS48" i="18"/>
  <c r="CS91" i="18"/>
  <c r="CS24" i="18"/>
  <c r="CS23" i="18"/>
  <c r="CS25" i="18"/>
  <c r="CS28" i="18"/>
  <c r="CS21" i="18"/>
  <c r="CS22" i="18"/>
  <c r="CS27" i="18"/>
  <c r="CS26" i="18"/>
  <c r="CR90" i="18"/>
  <c r="CR47" i="18"/>
  <c r="CR63" i="18" s="1"/>
  <c r="DB7" i="3"/>
  <c r="CS19" i="18"/>
  <c r="CU5" i="4"/>
  <c r="CR64" i="18"/>
  <c r="CU50" i="8"/>
  <c r="CU99" i="8"/>
  <c r="CU127" i="8"/>
  <c r="CU37" i="8"/>
  <c r="CU86" i="8"/>
  <c r="CU113" i="8"/>
  <c r="DB115" i="3"/>
  <c r="CS46" i="18"/>
  <c r="CS62" i="18" s="1"/>
  <c r="CS89" i="18"/>
  <c r="CU29" i="8"/>
  <c r="CT64" i="8"/>
  <c r="CT78" i="8"/>
  <c r="CO36" i="19" l="1"/>
  <c r="DC262" i="3"/>
  <c r="CP29" i="19"/>
  <c r="CP34" i="19"/>
  <c r="CP30" i="19"/>
  <c r="CP35" i="19"/>
  <c r="CP31" i="19"/>
  <c r="CP26" i="19"/>
  <c r="CP32" i="19"/>
  <c r="CQ24" i="19"/>
  <c r="CP25" i="19"/>
  <c r="CP33" i="19"/>
  <c r="CP28" i="19"/>
  <c r="CP27" i="19"/>
  <c r="CR70" i="18"/>
  <c r="CR69" i="18"/>
  <c r="CR72" i="18"/>
  <c r="CR71" i="18"/>
  <c r="CR73" i="18"/>
  <c r="CR68" i="18"/>
  <c r="CR66" i="18"/>
  <c r="CR67" i="18"/>
  <c r="DH218" i="3"/>
  <c r="DH229" i="3" s="1"/>
  <c r="CT51" i="19"/>
  <c r="CU43" i="19"/>
  <c r="DI221" i="3" s="1"/>
  <c r="CV39" i="19"/>
  <c r="CU44" i="19"/>
  <c r="DI222" i="3" s="1"/>
  <c r="CU45" i="19"/>
  <c r="DI223" i="3" s="1"/>
  <c r="CU47" i="19"/>
  <c r="DI225" i="3" s="1"/>
  <c r="CU40" i="19"/>
  <c r="CU48" i="19"/>
  <c r="DI226" i="3" s="1"/>
  <c r="CU49" i="19"/>
  <c r="DI227" i="3" s="1"/>
  <c r="CU50" i="19"/>
  <c r="DI228" i="3" s="1"/>
  <c r="CU41" i="19"/>
  <c r="DI219" i="3" s="1"/>
  <c r="CU42" i="19"/>
  <c r="DI220" i="3" s="1"/>
  <c r="CU46" i="19"/>
  <c r="DI224" i="3" s="1"/>
  <c r="DC243" i="3"/>
  <c r="DC232" i="3"/>
  <c r="DC231" i="3"/>
  <c r="DC233" i="3"/>
  <c r="DC238" i="3"/>
  <c r="DC237" i="3"/>
  <c r="DC236" i="3"/>
  <c r="DC235" i="3"/>
  <c r="DC234" i="3"/>
  <c r="DC241" i="3"/>
  <c r="DC240" i="3"/>
  <c r="DC239" i="3"/>
  <c r="DC248" i="3"/>
  <c r="DC249" i="3"/>
  <c r="DC252" i="3"/>
  <c r="DC253" i="3"/>
  <c r="DC251" i="3"/>
  <c r="DC250" i="3"/>
  <c r="DA244" i="3"/>
  <c r="DA245" i="3" s="1"/>
  <c r="CZ254" i="3"/>
  <c r="CZ255" i="3"/>
  <c r="CZ256" i="3"/>
  <c r="DB242" i="3"/>
  <c r="CS29" i="18"/>
  <c r="DC115" i="3"/>
  <c r="CT19" i="18"/>
  <c r="CV5" i="4"/>
  <c r="CS47" i="18"/>
  <c r="CS63" i="18" s="1"/>
  <c r="CS90" i="18"/>
  <c r="CV50" i="8"/>
  <c r="CV99" i="8"/>
  <c r="CV127" i="8"/>
  <c r="CV37" i="8"/>
  <c r="CV86" i="8"/>
  <c r="CV113" i="8"/>
  <c r="DC142" i="3"/>
  <c r="DD294" i="3"/>
  <c r="DD5" i="3"/>
  <c r="DE4" i="3"/>
  <c r="CW4" i="4"/>
  <c r="DD143" i="3"/>
  <c r="DD151" i="3"/>
  <c r="DD146" i="3"/>
  <c r="DD154" i="3"/>
  <c r="DD162" i="3"/>
  <c r="DD117" i="3"/>
  <c r="DD125" i="3"/>
  <c r="DD133" i="3"/>
  <c r="DD103" i="3"/>
  <c r="DD111" i="3"/>
  <c r="DD147" i="3"/>
  <c r="DD155" i="3"/>
  <c r="DD163" i="3"/>
  <c r="DD118" i="3"/>
  <c r="DD126" i="3"/>
  <c r="DD134" i="3"/>
  <c r="DD93" i="3"/>
  <c r="DD104" i="3"/>
  <c r="DD112" i="3"/>
  <c r="DD150" i="3"/>
  <c r="DD152" i="3"/>
  <c r="DD164" i="3"/>
  <c r="DD121" i="3"/>
  <c r="DD131" i="3"/>
  <c r="DD94" i="3"/>
  <c r="DD107" i="3"/>
  <c r="DD73" i="3"/>
  <c r="DD81" i="3"/>
  <c r="DD40" i="3"/>
  <c r="DD48" i="3"/>
  <c r="DD57" i="3"/>
  <c r="DD13" i="3"/>
  <c r="DD21" i="3"/>
  <c r="DD29" i="3"/>
  <c r="DD153" i="3"/>
  <c r="DD165" i="3"/>
  <c r="DD122" i="3"/>
  <c r="DD132" i="3"/>
  <c r="DD95" i="3"/>
  <c r="DD108" i="3"/>
  <c r="DD74" i="3"/>
  <c r="DD83" i="3"/>
  <c r="DD41" i="3"/>
  <c r="DD49" i="3"/>
  <c r="DD58" i="3"/>
  <c r="DD14" i="3"/>
  <c r="DD22" i="3"/>
  <c r="DD30" i="3"/>
  <c r="DD156" i="3"/>
  <c r="DD166" i="3"/>
  <c r="DD123" i="3"/>
  <c r="DD135" i="3"/>
  <c r="DD99" i="3"/>
  <c r="DD109" i="3"/>
  <c r="DD84" i="3"/>
  <c r="DD42" i="3"/>
  <c r="DD50" i="3"/>
  <c r="DD15" i="3"/>
  <c r="DD23" i="3"/>
  <c r="DD31" i="3"/>
  <c r="DD157" i="3"/>
  <c r="DD167" i="3"/>
  <c r="DD124" i="3"/>
  <c r="DD136" i="3"/>
  <c r="DD100" i="3"/>
  <c r="DD110" i="3"/>
  <c r="DD68" i="3"/>
  <c r="DD76" i="3"/>
  <c r="DD35" i="3"/>
  <c r="DD51" i="3"/>
  <c r="DD8" i="3"/>
  <c r="DD16" i="3"/>
  <c r="DD24" i="3"/>
  <c r="DD32" i="3"/>
  <c r="DD144" i="3"/>
  <c r="DD158" i="3"/>
  <c r="DD127" i="3"/>
  <c r="DD137" i="3"/>
  <c r="DD101" i="3"/>
  <c r="DD113" i="3"/>
  <c r="DD69" i="3"/>
  <c r="DD77" i="3"/>
  <c r="DD36" i="3"/>
  <c r="DD53" i="3"/>
  <c r="DD9" i="3"/>
  <c r="CW22" i="8" s="1"/>
  <c r="DD17" i="3"/>
  <c r="DD25" i="3"/>
  <c r="DD145" i="3"/>
  <c r="DD159" i="3"/>
  <c r="DD116" i="3"/>
  <c r="DD128" i="3"/>
  <c r="DD138" i="3"/>
  <c r="DD102" i="3"/>
  <c r="DD78" i="3"/>
  <c r="DD37" i="3"/>
  <c r="DD54" i="3"/>
  <c r="DD10" i="3"/>
  <c r="DD18" i="3"/>
  <c r="DD26" i="3"/>
  <c r="DD148" i="3"/>
  <c r="DD160" i="3"/>
  <c r="DD119" i="3"/>
  <c r="DD129" i="3"/>
  <c r="DD139" i="3"/>
  <c r="DD105" i="3"/>
  <c r="DD71" i="3"/>
  <c r="DD79" i="3"/>
  <c r="DD38" i="3"/>
  <c r="DD55" i="3"/>
  <c r="DD11" i="3"/>
  <c r="DD19" i="3"/>
  <c r="DD27" i="3"/>
  <c r="DD149" i="3"/>
  <c r="DD161" i="3"/>
  <c r="DD120" i="3"/>
  <c r="DD130" i="3"/>
  <c r="DD140" i="3"/>
  <c r="DD106" i="3"/>
  <c r="DD72" i="3"/>
  <c r="DD80" i="3"/>
  <c r="DD39" i="3"/>
  <c r="DD56" i="3"/>
  <c r="DD12" i="3"/>
  <c r="DD20" i="3"/>
  <c r="DD28" i="3"/>
  <c r="CU18" i="18"/>
  <c r="CW30" i="8"/>
  <c r="DD52" i="3"/>
  <c r="DD82" i="3"/>
  <c r="CS64" i="18"/>
  <c r="DC7" i="3"/>
  <c r="CV29" i="8"/>
  <c r="CU78" i="8"/>
  <c r="CU64" i="8"/>
  <c r="CT46" i="18"/>
  <c r="CT62" i="18" s="1"/>
  <c r="CT89" i="18"/>
  <c r="CT48" i="18"/>
  <c r="CT91" i="18"/>
  <c r="CT25" i="18"/>
  <c r="CT28" i="18"/>
  <c r="CT21" i="18"/>
  <c r="CT27" i="18"/>
  <c r="CT24" i="18"/>
  <c r="CT22" i="18"/>
  <c r="CT23" i="18"/>
  <c r="CT26" i="18"/>
  <c r="DE6" i="3"/>
  <c r="CU20" i="18"/>
  <c r="CW6" i="4"/>
  <c r="DD262" i="3" l="1"/>
  <c r="CP36" i="19"/>
  <c r="CQ27" i="19"/>
  <c r="CQ35" i="19"/>
  <c r="CQ31" i="19"/>
  <c r="CQ28" i="19"/>
  <c r="CQ32" i="19"/>
  <c r="CQ29" i="19"/>
  <c r="CQ25" i="19"/>
  <c r="CQ30" i="19"/>
  <c r="CQ33" i="19"/>
  <c r="CR24" i="19"/>
  <c r="CQ26" i="19"/>
  <c r="CQ34" i="19"/>
  <c r="CV46" i="19"/>
  <c r="DJ224" i="3" s="1"/>
  <c r="CV47" i="19"/>
  <c r="DJ225" i="3" s="1"/>
  <c r="CW39" i="19"/>
  <c r="CV40" i="19"/>
  <c r="CV48" i="19"/>
  <c r="DJ226" i="3" s="1"/>
  <c r="CV42" i="19"/>
  <c r="DJ220" i="3" s="1"/>
  <c r="CV50" i="19"/>
  <c r="DJ228" i="3" s="1"/>
  <c r="CV43" i="19"/>
  <c r="DJ221" i="3" s="1"/>
  <c r="CV41" i="19"/>
  <c r="DJ219" i="3" s="1"/>
  <c r="CV44" i="19"/>
  <c r="DJ222" i="3" s="1"/>
  <c r="CV49" i="19"/>
  <c r="DJ227" i="3" s="1"/>
  <c r="CV45" i="19"/>
  <c r="DJ223" i="3" s="1"/>
  <c r="CS71" i="18"/>
  <c r="CS69" i="18"/>
  <c r="CS72" i="18"/>
  <c r="CS70" i="18"/>
  <c r="CS73" i="18"/>
  <c r="CS68" i="18"/>
  <c r="CS66" i="18"/>
  <c r="CS67" i="18"/>
  <c r="DI218" i="3"/>
  <c r="DI229" i="3" s="1"/>
  <c r="CU51" i="19"/>
  <c r="DD243" i="3"/>
  <c r="DD232" i="3"/>
  <c r="DD231" i="3"/>
  <c r="DD234" i="3"/>
  <c r="DD233" i="3"/>
  <c r="DD238" i="3"/>
  <c r="DD237" i="3"/>
  <c r="DD236" i="3"/>
  <c r="DD235" i="3"/>
  <c r="DD241" i="3"/>
  <c r="DD240" i="3"/>
  <c r="DD239" i="3"/>
  <c r="DD249" i="3"/>
  <c r="DD251" i="3"/>
  <c r="DD248" i="3"/>
  <c r="DD253" i="3"/>
  <c r="DD252" i="3"/>
  <c r="DD250" i="3"/>
  <c r="DB244" i="3"/>
  <c r="DB245" i="3" s="1"/>
  <c r="DA254" i="3"/>
  <c r="DA255" i="3"/>
  <c r="DA256" i="3"/>
  <c r="DC242" i="3"/>
  <c r="DD7" i="3"/>
  <c r="DD115" i="3"/>
  <c r="DD142" i="3"/>
  <c r="CV78" i="8"/>
  <c r="CV64" i="8"/>
  <c r="CU48" i="18"/>
  <c r="CU91" i="18"/>
  <c r="CU28" i="18"/>
  <c r="CU21" i="18"/>
  <c r="CU27" i="18"/>
  <c r="CU24" i="18"/>
  <c r="CU22" i="18"/>
  <c r="CU26" i="18"/>
  <c r="CU25" i="18"/>
  <c r="CU23" i="18"/>
  <c r="DF6" i="3"/>
  <c r="CV20" i="18"/>
  <c r="CX6" i="4"/>
  <c r="DE5" i="3"/>
  <c r="DE294" i="3"/>
  <c r="DF4" i="3"/>
  <c r="CX4" i="4"/>
  <c r="DE147" i="3"/>
  <c r="DE155" i="3"/>
  <c r="DE163" i="3"/>
  <c r="DE118" i="3"/>
  <c r="DE126" i="3"/>
  <c r="DE134" i="3"/>
  <c r="DE93" i="3"/>
  <c r="DE104" i="3"/>
  <c r="DE112" i="3"/>
  <c r="DE68" i="3"/>
  <c r="DE76" i="3"/>
  <c r="DE35" i="3"/>
  <c r="DE51" i="3"/>
  <c r="DE8" i="3"/>
  <c r="DE16" i="3"/>
  <c r="DE24" i="3"/>
  <c r="DE32" i="3"/>
  <c r="DE148" i="3"/>
  <c r="DE156" i="3"/>
  <c r="DE164" i="3"/>
  <c r="DE119" i="3"/>
  <c r="DE127" i="3"/>
  <c r="DE135" i="3"/>
  <c r="DE94" i="3"/>
  <c r="DE105" i="3"/>
  <c r="DE113" i="3"/>
  <c r="DE69" i="3"/>
  <c r="DE77" i="3"/>
  <c r="DE36" i="3"/>
  <c r="DE53" i="3"/>
  <c r="DE9" i="3"/>
  <c r="CX22" i="8" s="1"/>
  <c r="DE17" i="3"/>
  <c r="DE25" i="3"/>
  <c r="DE149" i="3"/>
  <c r="DE157" i="3"/>
  <c r="DE165" i="3"/>
  <c r="DE120" i="3"/>
  <c r="DE128" i="3"/>
  <c r="DE136" i="3"/>
  <c r="DE95" i="3"/>
  <c r="DE106" i="3"/>
  <c r="DE78" i="3"/>
  <c r="DE37" i="3"/>
  <c r="DE54" i="3"/>
  <c r="DE10" i="3"/>
  <c r="DE18" i="3"/>
  <c r="DE26" i="3"/>
  <c r="DE150" i="3"/>
  <c r="DE158" i="3"/>
  <c r="DE166" i="3"/>
  <c r="DE121" i="3"/>
  <c r="DE129" i="3"/>
  <c r="DE137" i="3"/>
  <c r="DE99" i="3"/>
  <c r="DE107" i="3"/>
  <c r="DE71" i="3"/>
  <c r="DE79" i="3"/>
  <c r="DE38" i="3"/>
  <c r="DE55" i="3"/>
  <c r="DE11" i="3"/>
  <c r="DE19" i="3"/>
  <c r="DE27" i="3"/>
  <c r="DE143" i="3"/>
  <c r="DE151" i="3"/>
  <c r="DE159" i="3"/>
  <c r="DE167" i="3"/>
  <c r="DE122" i="3"/>
  <c r="DE130" i="3"/>
  <c r="DE138" i="3"/>
  <c r="DE100" i="3"/>
  <c r="DE108" i="3"/>
  <c r="DE72" i="3"/>
  <c r="DE80" i="3"/>
  <c r="DE39" i="3"/>
  <c r="DE56" i="3"/>
  <c r="DE12" i="3"/>
  <c r="DE20" i="3"/>
  <c r="DE28" i="3"/>
  <c r="DE144" i="3"/>
  <c r="DE152" i="3"/>
  <c r="DE160" i="3"/>
  <c r="DE123" i="3"/>
  <c r="DE131" i="3"/>
  <c r="DE139" i="3"/>
  <c r="DE101" i="3"/>
  <c r="DE109" i="3"/>
  <c r="DE73" i="3"/>
  <c r="DE81" i="3"/>
  <c r="DE40" i="3"/>
  <c r="DE48" i="3"/>
  <c r="DE57" i="3"/>
  <c r="DE13" i="3"/>
  <c r="DE21" i="3"/>
  <c r="DE29" i="3"/>
  <c r="DE145" i="3"/>
  <c r="DE153" i="3"/>
  <c r="DE161" i="3"/>
  <c r="DE116" i="3"/>
  <c r="DE124" i="3"/>
  <c r="DE132" i="3"/>
  <c r="DE140" i="3"/>
  <c r="DE102" i="3"/>
  <c r="DE110" i="3"/>
  <c r="DE74" i="3"/>
  <c r="DE83" i="3"/>
  <c r="DE41" i="3"/>
  <c r="DE49" i="3"/>
  <c r="DE58" i="3"/>
  <c r="DE14" i="3"/>
  <c r="DE22" i="3"/>
  <c r="DE30" i="3"/>
  <c r="DE146" i="3"/>
  <c r="DE154" i="3"/>
  <c r="DE162" i="3"/>
  <c r="DE117" i="3"/>
  <c r="DE125" i="3"/>
  <c r="DE133" i="3"/>
  <c r="DE103" i="3"/>
  <c r="DE111" i="3"/>
  <c r="DE84" i="3"/>
  <c r="DE42" i="3"/>
  <c r="DE50" i="3"/>
  <c r="DE15" i="3"/>
  <c r="DE23" i="3"/>
  <c r="DE31" i="3"/>
  <c r="CV18" i="18"/>
  <c r="CX30" i="8"/>
  <c r="DE52" i="3"/>
  <c r="DE82" i="3"/>
  <c r="CT29" i="18"/>
  <c r="CW50" i="8"/>
  <c r="CW99" i="8"/>
  <c r="CW127" i="8"/>
  <c r="CW37" i="8"/>
  <c r="CW86" i="8"/>
  <c r="CW113" i="8"/>
  <c r="CU19" i="18"/>
  <c r="CW5" i="4"/>
  <c r="CW29" i="8"/>
  <c r="CT64" i="18"/>
  <c r="CU89" i="18"/>
  <c r="CU46" i="18"/>
  <c r="CU62" i="18" s="1"/>
  <c r="CT90" i="18"/>
  <c r="CT47" i="18"/>
  <c r="CT63" i="18" s="1"/>
  <c r="DE262" i="3" l="1"/>
  <c r="CR28" i="19"/>
  <c r="CR29" i="19"/>
  <c r="CR30" i="19"/>
  <c r="CR31" i="19"/>
  <c r="CR26" i="19"/>
  <c r="CR25" i="19"/>
  <c r="CR34" i="19"/>
  <c r="CR32" i="19"/>
  <c r="CR27" i="19"/>
  <c r="CS24" i="19"/>
  <c r="CR35" i="19"/>
  <c r="CR33" i="19"/>
  <c r="CQ36" i="19"/>
  <c r="CT69" i="18"/>
  <c r="CT71" i="18"/>
  <c r="CT70" i="18"/>
  <c r="CT72" i="18"/>
  <c r="CT73" i="18"/>
  <c r="CT68" i="18"/>
  <c r="CT67" i="18"/>
  <c r="CT66" i="18"/>
  <c r="DJ218" i="3"/>
  <c r="DJ229" i="3" s="1"/>
  <c r="CV51" i="19"/>
  <c r="CW41" i="19"/>
  <c r="DK219" i="3" s="1"/>
  <c r="CW49" i="19"/>
  <c r="DK227" i="3" s="1"/>
  <c r="CW42" i="19"/>
  <c r="DK220" i="3" s="1"/>
  <c r="CW50" i="19"/>
  <c r="DK228" i="3" s="1"/>
  <c r="CW43" i="19"/>
  <c r="DK221" i="3" s="1"/>
  <c r="CX39" i="19"/>
  <c r="CW45" i="19"/>
  <c r="DK223" i="3" s="1"/>
  <c r="CW46" i="19"/>
  <c r="DK224" i="3" s="1"/>
  <c r="CW48" i="19"/>
  <c r="DK226" i="3" s="1"/>
  <c r="CW40" i="19"/>
  <c r="CW44" i="19"/>
  <c r="DK222" i="3" s="1"/>
  <c r="CW47" i="19"/>
  <c r="DK225" i="3" s="1"/>
  <c r="DE243" i="3"/>
  <c r="DC244" i="3"/>
  <c r="DC245" i="3" s="1"/>
  <c r="DE232" i="3"/>
  <c r="DE231" i="3"/>
  <c r="DE235" i="3"/>
  <c r="DE234" i="3"/>
  <c r="DE233" i="3"/>
  <c r="DE238" i="3"/>
  <c r="DE237" i="3"/>
  <c r="DE236" i="3"/>
  <c r="DE241" i="3"/>
  <c r="DE240" i="3"/>
  <c r="DE239" i="3"/>
  <c r="DE253" i="3"/>
  <c r="DE250" i="3"/>
  <c r="DE251" i="3"/>
  <c r="DE249" i="3"/>
  <c r="DE248" i="3"/>
  <c r="DE252" i="3"/>
  <c r="DB254" i="3"/>
  <c r="DB255" i="3"/>
  <c r="DB256" i="3"/>
  <c r="DD242" i="3"/>
  <c r="DE142" i="3"/>
  <c r="DG6" i="3"/>
  <c r="CW20" i="18"/>
  <c r="CY6" i="4"/>
  <c r="CX50" i="8"/>
  <c r="CX99" i="8"/>
  <c r="CX127" i="8"/>
  <c r="CX37" i="8"/>
  <c r="CX86" i="8"/>
  <c r="CX113" i="8"/>
  <c r="CV19" i="18"/>
  <c r="CX5" i="4"/>
  <c r="CV89" i="18"/>
  <c r="CV46" i="18"/>
  <c r="CV62" i="18" s="1"/>
  <c r="DE115" i="3"/>
  <c r="CU47" i="18"/>
  <c r="CU63" i="18" s="1"/>
  <c r="CU90" i="18"/>
  <c r="DE7" i="3"/>
  <c r="CU64" i="18"/>
  <c r="CX29" i="8"/>
  <c r="CU29" i="18"/>
  <c r="CW78" i="8"/>
  <c r="CW64" i="8"/>
  <c r="DF294" i="3"/>
  <c r="DF5" i="3"/>
  <c r="DG4" i="3"/>
  <c r="CY4" i="4"/>
  <c r="DF150" i="3"/>
  <c r="DF158" i="3"/>
  <c r="DF166" i="3"/>
  <c r="DF121" i="3"/>
  <c r="DF129" i="3"/>
  <c r="DF137" i="3"/>
  <c r="DF99" i="3"/>
  <c r="DF107" i="3"/>
  <c r="DF71" i="3"/>
  <c r="DF79" i="3"/>
  <c r="DF38" i="3"/>
  <c r="DF55" i="3"/>
  <c r="DF12" i="3"/>
  <c r="DF20" i="3"/>
  <c r="DF28" i="3"/>
  <c r="DF143" i="3"/>
  <c r="DF151" i="3"/>
  <c r="DF159" i="3"/>
  <c r="DF167" i="3"/>
  <c r="DF122" i="3"/>
  <c r="DF130" i="3"/>
  <c r="DF138" i="3"/>
  <c r="DF100" i="3"/>
  <c r="DF108" i="3"/>
  <c r="DF72" i="3"/>
  <c r="DF80" i="3"/>
  <c r="DF39" i="3"/>
  <c r="DF56" i="3"/>
  <c r="DF13" i="3"/>
  <c r="DF21" i="3"/>
  <c r="DF29" i="3"/>
  <c r="DF144" i="3"/>
  <c r="DF152" i="3"/>
  <c r="DF160" i="3"/>
  <c r="DF123" i="3"/>
  <c r="DF131" i="3"/>
  <c r="DF139" i="3"/>
  <c r="DF101" i="3"/>
  <c r="DF109" i="3"/>
  <c r="DF73" i="3"/>
  <c r="DF81" i="3"/>
  <c r="DF40" i="3"/>
  <c r="DF48" i="3"/>
  <c r="DF57" i="3"/>
  <c r="DF14" i="3"/>
  <c r="DF22" i="3"/>
  <c r="DF30" i="3"/>
  <c r="DF145" i="3"/>
  <c r="DF153" i="3"/>
  <c r="DF161" i="3"/>
  <c r="DF116" i="3"/>
  <c r="DF124" i="3"/>
  <c r="DF132" i="3"/>
  <c r="DF140" i="3"/>
  <c r="DF102" i="3"/>
  <c r="DF110" i="3"/>
  <c r="DF74" i="3"/>
  <c r="DF83" i="3"/>
  <c r="DF41" i="3"/>
  <c r="DF49" i="3"/>
  <c r="DF58" i="3"/>
  <c r="DF15" i="3"/>
  <c r="DF23" i="3"/>
  <c r="DF31" i="3"/>
  <c r="DF146" i="3"/>
  <c r="DF154" i="3"/>
  <c r="DF162" i="3"/>
  <c r="DF117" i="3"/>
  <c r="DF125" i="3"/>
  <c r="DF133" i="3"/>
  <c r="DF103" i="3"/>
  <c r="DF111" i="3"/>
  <c r="DF84" i="3"/>
  <c r="DF42" i="3"/>
  <c r="DF50" i="3"/>
  <c r="DF16" i="3"/>
  <c r="DF24" i="3"/>
  <c r="DF32" i="3"/>
  <c r="DF147" i="3"/>
  <c r="DF155" i="3"/>
  <c r="DF163" i="3"/>
  <c r="DF118" i="3"/>
  <c r="DF126" i="3"/>
  <c r="DF134" i="3"/>
  <c r="DF93" i="3"/>
  <c r="DF104" i="3"/>
  <c r="DF112" i="3"/>
  <c r="DF68" i="3"/>
  <c r="DF76" i="3"/>
  <c r="DF35" i="3"/>
  <c r="DF51" i="3"/>
  <c r="DF8" i="3"/>
  <c r="DF17" i="3"/>
  <c r="DF25" i="3"/>
  <c r="DF148" i="3"/>
  <c r="DF156" i="3"/>
  <c r="DF164" i="3"/>
  <c r="DF119" i="3"/>
  <c r="DF127" i="3"/>
  <c r="DF135" i="3"/>
  <c r="DF94" i="3"/>
  <c r="DF105" i="3"/>
  <c r="DF113" i="3"/>
  <c r="DF69" i="3"/>
  <c r="DF77" i="3"/>
  <c r="DF36" i="3"/>
  <c r="DF53" i="3"/>
  <c r="DF9" i="3"/>
  <c r="CY22" i="8" s="1"/>
  <c r="DF18" i="3"/>
  <c r="DF26" i="3"/>
  <c r="DF149" i="3"/>
  <c r="DF157" i="3"/>
  <c r="DF165" i="3"/>
  <c r="DF120" i="3"/>
  <c r="DF128" i="3"/>
  <c r="DF136" i="3"/>
  <c r="DF95" i="3"/>
  <c r="DF106" i="3"/>
  <c r="DF78" i="3"/>
  <c r="DF37" i="3"/>
  <c r="DF54" i="3"/>
  <c r="DF10" i="3"/>
  <c r="DF19" i="3"/>
  <c r="DF27" i="3"/>
  <c r="CW18" i="18"/>
  <c r="CY30" i="8"/>
  <c r="DF11" i="3"/>
  <c r="DF52" i="3"/>
  <c r="DF82" i="3"/>
  <c r="CV48" i="18"/>
  <c r="CV91" i="18"/>
  <c r="CV26" i="18"/>
  <c r="CV27" i="18"/>
  <c r="CV24" i="18"/>
  <c r="CV22" i="18"/>
  <c r="CV25" i="18"/>
  <c r="CV21" i="18"/>
  <c r="CV28" i="18"/>
  <c r="CV23" i="18"/>
  <c r="CR36" i="19" l="1"/>
  <c r="CS30" i="19"/>
  <c r="CS35" i="19"/>
  <c r="CS31" i="19"/>
  <c r="CS27" i="19"/>
  <c r="CS32" i="19"/>
  <c r="CS25" i="19"/>
  <c r="CS33" i="19"/>
  <c r="CS26" i="19"/>
  <c r="CT24" i="19"/>
  <c r="CS34" i="19"/>
  <c r="CS29" i="19"/>
  <c r="CS28" i="19"/>
  <c r="DF262" i="3"/>
  <c r="CU69" i="18"/>
  <c r="CU71" i="18"/>
  <c r="CU72" i="18"/>
  <c r="CU67" i="18"/>
  <c r="CU73" i="18"/>
  <c r="CU70" i="18"/>
  <c r="CU68" i="18"/>
  <c r="CU66" i="18"/>
  <c r="DK218" i="3"/>
  <c r="DK229" i="3" s="1"/>
  <c r="CW51" i="19"/>
  <c r="CX44" i="19"/>
  <c r="DL222" i="3" s="1"/>
  <c r="CX45" i="19"/>
  <c r="DL223" i="3" s="1"/>
  <c r="CX46" i="19"/>
  <c r="DL224" i="3" s="1"/>
  <c r="CY39" i="19"/>
  <c r="CX40" i="19"/>
  <c r="CX48" i="19"/>
  <c r="DL226" i="3" s="1"/>
  <c r="CX41" i="19"/>
  <c r="DL219" i="3" s="1"/>
  <c r="CX49" i="19"/>
  <c r="DL227" i="3" s="1"/>
  <c r="CX42" i="19"/>
  <c r="DL220" i="3" s="1"/>
  <c r="CX43" i="19"/>
  <c r="DL221" i="3" s="1"/>
  <c r="CX50" i="19"/>
  <c r="DL228" i="3" s="1"/>
  <c r="CX47" i="19"/>
  <c r="DL225" i="3" s="1"/>
  <c r="DF243" i="3"/>
  <c r="DD244" i="3"/>
  <c r="DD245" i="3" s="1"/>
  <c r="DE242" i="3"/>
  <c r="DF232" i="3"/>
  <c r="DF231" i="3"/>
  <c r="DF236" i="3"/>
  <c r="DF235" i="3"/>
  <c r="DF234" i="3"/>
  <c r="DF233" i="3"/>
  <c r="DF238" i="3"/>
  <c r="DF237" i="3"/>
  <c r="DF241" i="3"/>
  <c r="DF240" i="3"/>
  <c r="DF239" i="3"/>
  <c r="DF251" i="3"/>
  <c r="DF250" i="3"/>
  <c r="DF252" i="3"/>
  <c r="DF249" i="3"/>
  <c r="DF248" i="3"/>
  <c r="DF253" i="3"/>
  <c r="DC254" i="3"/>
  <c r="DC255" i="3"/>
  <c r="DC256" i="3"/>
  <c r="CV64" i="18"/>
  <c r="CV47" i="18"/>
  <c r="CV63" i="18" s="1"/>
  <c r="CV90" i="18"/>
  <c r="CY37" i="8"/>
  <c r="CY86" i="8"/>
  <c r="CY113" i="8"/>
  <c r="CY50" i="8"/>
  <c r="CY99" i="8"/>
  <c r="CY127" i="8"/>
  <c r="CV29" i="18"/>
  <c r="CW46" i="18"/>
  <c r="CW62" i="18" s="1"/>
  <c r="CW89" i="18"/>
  <c r="DF142" i="3"/>
  <c r="CY29" i="8"/>
  <c r="CW48" i="18"/>
  <c r="CW91" i="18"/>
  <c r="CW25" i="18"/>
  <c r="CW27" i="18"/>
  <c r="CW24" i="18"/>
  <c r="CW22" i="18"/>
  <c r="CW21" i="18"/>
  <c r="CW28" i="18"/>
  <c r="CW23" i="18"/>
  <c r="CW26" i="18"/>
  <c r="DF115" i="3"/>
  <c r="CX78" i="8"/>
  <c r="CX64" i="8"/>
  <c r="DH6" i="3"/>
  <c r="CX20" i="18"/>
  <c r="CZ6" i="4"/>
  <c r="DG294" i="3"/>
  <c r="DH4" i="3"/>
  <c r="DG5" i="3"/>
  <c r="CZ4" i="4"/>
  <c r="DG146" i="3"/>
  <c r="DG154" i="3"/>
  <c r="DG162" i="3"/>
  <c r="DG117" i="3"/>
  <c r="DG125" i="3"/>
  <c r="DG133" i="3"/>
  <c r="DG103" i="3"/>
  <c r="DG111" i="3"/>
  <c r="DG84" i="3"/>
  <c r="DG42" i="3"/>
  <c r="DG50" i="3"/>
  <c r="DG16" i="3"/>
  <c r="DG24" i="3"/>
  <c r="DG32" i="3"/>
  <c r="DG147" i="3"/>
  <c r="DG155" i="3"/>
  <c r="DG163" i="3"/>
  <c r="DG118" i="3"/>
  <c r="DG126" i="3"/>
  <c r="DG134" i="3"/>
  <c r="DG93" i="3"/>
  <c r="DG104" i="3"/>
  <c r="DG112" i="3"/>
  <c r="DG68" i="3"/>
  <c r="DG76" i="3"/>
  <c r="DG35" i="3"/>
  <c r="DG51" i="3"/>
  <c r="DG8" i="3"/>
  <c r="DG17" i="3"/>
  <c r="DG25" i="3"/>
  <c r="DG148" i="3"/>
  <c r="DG156" i="3"/>
  <c r="DG164" i="3"/>
  <c r="DG119" i="3"/>
  <c r="DG127" i="3"/>
  <c r="DG135" i="3"/>
  <c r="DG94" i="3"/>
  <c r="DG105" i="3"/>
  <c r="DG113" i="3"/>
  <c r="DG69" i="3"/>
  <c r="DG77" i="3"/>
  <c r="DG36" i="3"/>
  <c r="DG53" i="3"/>
  <c r="DG9" i="3"/>
  <c r="CZ22" i="8" s="1"/>
  <c r="DG18" i="3"/>
  <c r="DG26" i="3"/>
  <c r="DG149" i="3"/>
  <c r="DG157" i="3"/>
  <c r="DG165" i="3"/>
  <c r="DG120" i="3"/>
  <c r="DG128" i="3"/>
  <c r="DG136" i="3"/>
  <c r="DG95" i="3"/>
  <c r="DG106" i="3"/>
  <c r="DG78" i="3"/>
  <c r="DG37" i="3"/>
  <c r="DG54" i="3"/>
  <c r="DG10" i="3"/>
  <c r="DG19" i="3"/>
  <c r="DG27" i="3"/>
  <c r="DG150" i="3"/>
  <c r="DG158" i="3"/>
  <c r="DG166" i="3"/>
  <c r="DG121" i="3"/>
  <c r="DG129" i="3"/>
  <c r="DG137" i="3"/>
  <c r="DG99" i="3"/>
  <c r="DG107" i="3"/>
  <c r="DG71" i="3"/>
  <c r="DG79" i="3"/>
  <c r="DG38" i="3"/>
  <c r="DG55" i="3"/>
  <c r="DG12" i="3"/>
  <c r="DG20" i="3"/>
  <c r="DG28" i="3"/>
  <c r="DG143" i="3"/>
  <c r="DG151" i="3"/>
  <c r="DG159" i="3"/>
  <c r="DG167" i="3"/>
  <c r="DG122" i="3"/>
  <c r="DG130" i="3"/>
  <c r="DG138" i="3"/>
  <c r="DG100" i="3"/>
  <c r="DG108" i="3"/>
  <c r="DG72" i="3"/>
  <c r="DG80" i="3"/>
  <c r="DG39" i="3"/>
  <c r="DG56" i="3"/>
  <c r="DG13" i="3"/>
  <c r="DG21" i="3"/>
  <c r="DG29" i="3"/>
  <c r="DG144" i="3"/>
  <c r="DG152" i="3"/>
  <c r="DG160" i="3"/>
  <c r="DG123" i="3"/>
  <c r="DG131" i="3"/>
  <c r="DG139" i="3"/>
  <c r="DG101" i="3"/>
  <c r="DG109" i="3"/>
  <c r="DG73" i="3"/>
  <c r="DG81" i="3"/>
  <c r="DG40" i="3"/>
  <c r="DG48" i="3"/>
  <c r="DG57" i="3"/>
  <c r="DG14" i="3"/>
  <c r="DG22" i="3"/>
  <c r="DG30" i="3"/>
  <c r="DG145" i="3"/>
  <c r="DG153" i="3"/>
  <c r="DG161" i="3"/>
  <c r="DG116" i="3"/>
  <c r="DG124" i="3"/>
  <c r="DG132" i="3"/>
  <c r="DG140" i="3"/>
  <c r="DG102" i="3"/>
  <c r="DG110" i="3"/>
  <c r="DG74" i="3"/>
  <c r="DG83" i="3"/>
  <c r="DG41" i="3"/>
  <c r="DG49" i="3"/>
  <c r="DG58" i="3"/>
  <c r="DG15" i="3"/>
  <c r="DG23" i="3"/>
  <c r="DG31" i="3"/>
  <c r="CX18" i="18"/>
  <c r="CZ30" i="8"/>
  <c r="DG52" i="3"/>
  <c r="DG11" i="3"/>
  <c r="DG82" i="3"/>
  <c r="DF7" i="3"/>
  <c r="CW19" i="18"/>
  <c r="CY5" i="4"/>
  <c r="CS36" i="19" l="1"/>
  <c r="DG262" i="3"/>
  <c r="CT25" i="19"/>
  <c r="CT30" i="19"/>
  <c r="CT33" i="19"/>
  <c r="CT31" i="19"/>
  <c r="CT26" i="19"/>
  <c r="CT34" i="19"/>
  <c r="CT27" i="19"/>
  <c r="CT35" i="19"/>
  <c r="CT32" i="19"/>
  <c r="CT28" i="19"/>
  <c r="CU24" i="19"/>
  <c r="CT29" i="19"/>
  <c r="DL218" i="3"/>
  <c r="DL229" i="3" s="1"/>
  <c r="CX51" i="19"/>
  <c r="CV69" i="18"/>
  <c r="CV67" i="18"/>
  <c r="CV71" i="18"/>
  <c r="CV70" i="18"/>
  <c r="CV68" i="18"/>
  <c r="CV66" i="18"/>
  <c r="CV72" i="18"/>
  <c r="CV73" i="18"/>
  <c r="CY47" i="19"/>
  <c r="DM225" i="3" s="1"/>
  <c r="CY40" i="19"/>
  <c r="CY48" i="19"/>
  <c r="DM226" i="3" s="1"/>
  <c r="CY41" i="19"/>
  <c r="DM219" i="3" s="1"/>
  <c r="CY49" i="19"/>
  <c r="DM227" i="3" s="1"/>
  <c r="CY43" i="19"/>
  <c r="DM221" i="3" s="1"/>
  <c r="CZ39" i="19"/>
  <c r="CY44" i="19"/>
  <c r="DM222" i="3" s="1"/>
  <c r="CY50" i="19"/>
  <c r="DM228" i="3" s="1"/>
  <c r="CY42" i="19"/>
  <c r="DM220" i="3" s="1"/>
  <c r="CY45" i="19"/>
  <c r="DM223" i="3" s="1"/>
  <c r="CY46" i="19"/>
  <c r="DM224" i="3" s="1"/>
  <c r="DG243" i="3"/>
  <c r="DF242" i="3"/>
  <c r="DE244" i="3"/>
  <c r="DE245" i="3" s="1"/>
  <c r="DD254" i="3"/>
  <c r="DD255" i="3"/>
  <c r="DD256" i="3"/>
  <c r="DG232" i="3"/>
  <c r="DG231" i="3"/>
  <c r="DG237" i="3"/>
  <c r="DG236" i="3"/>
  <c r="DG235" i="3"/>
  <c r="DG234" i="3"/>
  <c r="DG233" i="3"/>
  <c r="DG238" i="3"/>
  <c r="DG241" i="3"/>
  <c r="DG240" i="3"/>
  <c r="DG239" i="3"/>
  <c r="DG248" i="3"/>
  <c r="DG249" i="3"/>
  <c r="DG253" i="3"/>
  <c r="DG252" i="3"/>
  <c r="DG250" i="3"/>
  <c r="DG251" i="3"/>
  <c r="CZ29" i="8"/>
  <c r="CY64" i="8"/>
  <c r="CY78" i="8"/>
  <c r="DG7" i="3"/>
  <c r="CX19" i="18"/>
  <c r="CZ5" i="4"/>
  <c r="CX48" i="18"/>
  <c r="CX91" i="18"/>
  <c r="CX25" i="18"/>
  <c r="CX22" i="18"/>
  <c r="CX27" i="18"/>
  <c r="CX24" i="18"/>
  <c r="CX21" i="18"/>
  <c r="CX28" i="18"/>
  <c r="CX23" i="18"/>
  <c r="CX26" i="18"/>
  <c r="DG142" i="3"/>
  <c r="DI4" i="3"/>
  <c r="DH294" i="3"/>
  <c r="DH5" i="3"/>
  <c r="DA4" i="4"/>
  <c r="DH150" i="3"/>
  <c r="DH158" i="3"/>
  <c r="DH166" i="3"/>
  <c r="DH121" i="3"/>
  <c r="DH129" i="3"/>
  <c r="DH137" i="3"/>
  <c r="DH99" i="3"/>
  <c r="DH107" i="3"/>
  <c r="DH71" i="3"/>
  <c r="DH79" i="3"/>
  <c r="DH38" i="3"/>
  <c r="DH55" i="3"/>
  <c r="DH12" i="3"/>
  <c r="DH20" i="3"/>
  <c r="DH28" i="3"/>
  <c r="DH143" i="3"/>
  <c r="DH151" i="3"/>
  <c r="DH159" i="3"/>
  <c r="DH167" i="3"/>
  <c r="DH122" i="3"/>
  <c r="DH130" i="3"/>
  <c r="DH138" i="3"/>
  <c r="DH100" i="3"/>
  <c r="DH108" i="3"/>
  <c r="DH72" i="3"/>
  <c r="DH80" i="3"/>
  <c r="DH39" i="3"/>
  <c r="DH56" i="3"/>
  <c r="DH13" i="3"/>
  <c r="DH21" i="3"/>
  <c r="DH29" i="3"/>
  <c r="DH144" i="3"/>
  <c r="DH152" i="3"/>
  <c r="DH160" i="3"/>
  <c r="DH123" i="3"/>
  <c r="DH131" i="3"/>
  <c r="DH139" i="3"/>
  <c r="DH101" i="3"/>
  <c r="DH109" i="3"/>
  <c r="DH73" i="3"/>
  <c r="DH81" i="3"/>
  <c r="DH40" i="3"/>
  <c r="DH48" i="3"/>
  <c r="DH57" i="3"/>
  <c r="DH14" i="3"/>
  <c r="DH22" i="3"/>
  <c r="DH30" i="3"/>
  <c r="DH145" i="3"/>
  <c r="DH153" i="3"/>
  <c r="DH161" i="3"/>
  <c r="DH116" i="3"/>
  <c r="DH124" i="3"/>
  <c r="DH132" i="3"/>
  <c r="DH140" i="3"/>
  <c r="DH102" i="3"/>
  <c r="DH110" i="3"/>
  <c r="DH74" i="3"/>
  <c r="DH83" i="3"/>
  <c r="DH41" i="3"/>
  <c r="DH49" i="3"/>
  <c r="DH58" i="3"/>
  <c r="DH15" i="3"/>
  <c r="DH23" i="3"/>
  <c r="DH31" i="3"/>
  <c r="DH146" i="3"/>
  <c r="DH154" i="3"/>
  <c r="DH162" i="3"/>
  <c r="DH117" i="3"/>
  <c r="DH125" i="3"/>
  <c r="DH133" i="3"/>
  <c r="DH103" i="3"/>
  <c r="DH111" i="3"/>
  <c r="DH84" i="3"/>
  <c r="DH42" i="3"/>
  <c r="DH50" i="3"/>
  <c r="DH16" i="3"/>
  <c r="DH24" i="3"/>
  <c r="DH32" i="3"/>
  <c r="DH147" i="3"/>
  <c r="DH155" i="3"/>
  <c r="DH163" i="3"/>
  <c r="DH118" i="3"/>
  <c r="DH126" i="3"/>
  <c r="DH134" i="3"/>
  <c r="DH93" i="3"/>
  <c r="DH104" i="3"/>
  <c r="DH112" i="3"/>
  <c r="DH68" i="3"/>
  <c r="DH76" i="3"/>
  <c r="DH35" i="3"/>
  <c r="DH51" i="3"/>
  <c r="DH8" i="3"/>
  <c r="DH17" i="3"/>
  <c r="DH25" i="3"/>
  <c r="DH148" i="3"/>
  <c r="DH156" i="3"/>
  <c r="DH164" i="3"/>
  <c r="DH119" i="3"/>
  <c r="DH127" i="3"/>
  <c r="DH135" i="3"/>
  <c r="DH94" i="3"/>
  <c r="DH105" i="3"/>
  <c r="DH113" i="3"/>
  <c r="DH69" i="3"/>
  <c r="DH77" i="3"/>
  <c r="DH36" i="3"/>
  <c r="DH53" i="3"/>
  <c r="DH9" i="3"/>
  <c r="DA22" i="8" s="1"/>
  <c r="DH18" i="3"/>
  <c r="DH26" i="3"/>
  <c r="DH149" i="3"/>
  <c r="DH157" i="3"/>
  <c r="DH165" i="3"/>
  <c r="DH120" i="3"/>
  <c r="DH128" i="3"/>
  <c r="DH136" i="3"/>
  <c r="DH95" i="3"/>
  <c r="DH106" i="3"/>
  <c r="DH78" i="3"/>
  <c r="DH37" i="3"/>
  <c r="DH54" i="3"/>
  <c r="DH10" i="3"/>
  <c r="DH19" i="3"/>
  <c r="DH27" i="3"/>
  <c r="CY18" i="18"/>
  <c r="DA30" i="8"/>
  <c r="DH11" i="3"/>
  <c r="DH52" i="3"/>
  <c r="DH82" i="3"/>
  <c r="DI6" i="3"/>
  <c r="CY20" i="18"/>
  <c r="DA6" i="4"/>
  <c r="CW29" i="18"/>
  <c r="CZ37" i="8"/>
  <c r="CZ86" i="8"/>
  <c r="CZ113" i="8"/>
  <c r="CZ50" i="8"/>
  <c r="CZ99" i="8"/>
  <c r="CZ127" i="8"/>
  <c r="CW64" i="18"/>
  <c r="DG115" i="3"/>
  <c r="CW47" i="18"/>
  <c r="CW63" i="18" s="1"/>
  <c r="CW90" i="18"/>
  <c r="CX89" i="18"/>
  <c r="CX46" i="18"/>
  <c r="CX62" i="18" s="1"/>
  <c r="DH262" i="3" l="1"/>
  <c r="CU28" i="19"/>
  <c r="CU33" i="19"/>
  <c r="CV24" i="19"/>
  <c r="CU34" i="19"/>
  <c r="CU29" i="19"/>
  <c r="CU30" i="19"/>
  <c r="CU31" i="19"/>
  <c r="CU32" i="19"/>
  <c r="CU27" i="19"/>
  <c r="CU25" i="19"/>
  <c r="CU35" i="19"/>
  <c r="CU26" i="19"/>
  <c r="CT36" i="19"/>
  <c r="CW69" i="18"/>
  <c r="CW70" i="18"/>
  <c r="CW71" i="18"/>
  <c r="CW73" i="18"/>
  <c r="CW67" i="18"/>
  <c r="CW68" i="18"/>
  <c r="CW66" i="18"/>
  <c r="CW72" i="18"/>
  <c r="CZ42" i="19"/>
  <c r="DN220" i="3" s="1"/>
  <c r="CZ50" i="19"/>
  <c r="DN228" i="3" s="1"/>
  <c r="CZ43" i="19"/>
  <c r="DN221" i="3" s="1"/>
  <c r="CZ44" i="19"/>
  <c r="DN222" i="3" s="1"/>
  <c r="CZ46" i="19"/>
  <c r="DN224" i="3" s="1"/>
  <c r="CZ47" i="19"/>
  <c r="DN225" i="3" s="1"/>
  <c r="CZ40" i="19"/>
  <c r="DA39" i="19"/>
  <c r="CZ41" i="19"/>
  <c r="DN219" i="3" s="1"/>
  <c r="CZ45" i="19"/>
  <c r="DN223" i="3" s="1"/>
  <c r="CZ49" i="19"/>
  <c r="DN227" i="3" s="1"/>
  <c r="CZ48" i="19"/>
  <c r="DN226" i="3" s="1"/>
  <c r="DM218" i="3"/>
  <c r="DM229" i="3" s="1"/>
  <c r="CY51" i="19"/>
  <c r="DH243" i="3"/>
  <c r="DG242" i="3"/>
  <c r="DH232" i="3"/>
  <c r="DH231" i="3"/>
  <c r="DH238" i="3"/>
  <c r="DH237" i="3"/>
  <c r="DH236" i="3"/>
  <c r="DH235" i="3"/>
  <c r="DH234" i="3"/>
  <c r="DH233" i="3"/>
  <c r="DH239" i="3"/>
  <c r="DH241" i="3"/>
  <c r="DH240" i="3"/>
  <c r="DH250" i="3"/>
  <c r="DH252" i="3"/>
  <c r="DH251" i="3"/>
  <c r="DH248" i="3"/>
  <c r="DH249" i="3"/>
  <c r="DH253" i="3"/>
  <c r="DE254" i="3"/>
  <c r="DE255" i="3"/>
  <c r="DE256" i="3"/>
  <c r="DF244" i="3"/>
  <c r="DF245" i="3" s="1"/>
  <c r="CY48" i="18"/>
  <c r="CY91" i="18"/>
  <c r="CY22" i="18"/>
  <c r="CY27" i="18"/>
  <c r="CY24" i="18"/>
  <c r="CY21" i="18"/>
  <c r="CY28" i="18"/>
  <c r="CY23" i="18"/>
  <c r="CY25" i="18"/>
  <c r="CY26" i="18"/>
  <c r="DH7" i="3"/>
  <c r="CX47" i="18"/>
  <c r="CX63" i="18" s="1"/>
  <c r="CX90" i="18"/>
  <c r="CZ64" i="8"/>
  <c r="CZ78" i="8"/>
  <c r="DJ6" i="3"/>
  <c r="CZ20" i="18"/>
  <c r="DB6" i="4"/>
  <c r="DA37" i="8"/>
  <c r="DA86" i="8"/>
  <c r="DA113" i="8"/>
  <c r="DA50" i="8"/>
  <c r="DA99" i="8"/>
  <c r="DA127" i="8"/>
  <c r="DI294" i="3"/>
  <c r="DI5" i="3"/>
  <c r="DJ4" i="3"/>
  <c r="DB4" i="4"/>
  <c r="DI146" i="3"/>
  <c r="DI154" i="3"/>
  <c r="DI162" i="3"/>
  <c r="DI117" i="3"/>
  <c r="DI125" i="3"/>
  <c r="DI133" i="3"/>
  <c r="DI103" i="3"/>
  <c r="DI111" i="3"/>
  <c r="DI84" i="3"/>
  <c r="DI42" i="3"/>
  <c r="DI50" i="3"/>
  <c r="DI16" i="3"/>
  <c r="DI24" i="3"/>
  <c r="DI32" i="3"/>
  <c r="DI147" i="3"/>
  <c r="DI155" i="3"/>
  <c r="DI163" i="3"/>
  <c r="DI118" i="3"/>
  <c r="DI126" i="3"/>
  <c r="DI134" i="3"/>
  <c r="DI93" i="3"/>
  <c r="DI104" i="3"/>
  <c r="DI112" i="3"/>
  <c r="DI68" i="3"/>
  <c r="DI76" i="3"/>
  <c r="DI35" i="3"/>
  <c r="DI51" i="3"/>
  <c r="DI8" i="3"/>
  <c r="DI17" i="3"/>
  <c r="DI25" i="3"/>
  <c r="DI148" i="3"/>
  <c r="DI156" i="3"/>
  <c r="DI164" i="3"/>
  <c r="DI119" i="3"/>
  <c r="DI127" i="3"/>
  <c r="DI135" i="3"/>
  <c r="DI94" i="3"/>
  <c r="DI105" i="3"/>
  <c r="DI113" i="3"/>
  <c r="DI69" i="3"/>
  <c r="DI77" i="3"/>
  <c r="DI36" i="3"/>
  <c r="DI53" i="3"/>
  <c r="DI9" i="3"/>
  <c r="DB22" i="8" s="1"/>
  <c r="DI18" i="3"/>
  <c r="DI26" i="3"/>
  <c r="DI149" i="3"/>
  <c r="DI157" i="3"/>
  <c r="DI165" i="3"/>
  <c r="DI120" i="3"/>
  <c r="DI128" i="3"/>
  <c r="DI136" i="3"/>
  <c r="DI95" i="3"/>
  <c r="DI106" i="3"/>
  <c r="DI78" i="3"/>
  <c r="DI37" i="3"/>
  <c r="DI54" i="3"/>
  <c r="DI10" i="3"/>
  <c r="DI19" i="3"/>
  <c r="DI27" i="3"/>
  <c r="DI150" i="3"/>
  <c r="DI158" i="3"/>
  <c r="DI166" i="3"/>
  <c r="DI121" i="3"/>
  <c r="DI129" i="3"/>
  <c r="DI137" i="3"/>
  <c r="DI99" i="3"/>
  <c r="DI107" i="3"/>
  <c r="DI71" i="3"/>
  <c r="DI79" i="3"/>
  <c r="DI38" i="3"/>
  <c r="DI55" i="3"/>
  <c r="DI12" i="3"/>
  <c r="DI20" i="3"/>
  <c r="DI28" i="3"/>
  <c r="DI143" i="3"/>
  <c r="DI151" i="3"/>
  <c r="DI159" i="3"/>
  <c r="DI167" i="3"/>
  <c r="DI122" i="3"/>
  <c r="DI130" i="3"/>
  <c r="DI138" i="3"/>
  <c r="DI100" i="3"/>
  <c r="DI108" i="3"/>
  <c r="DI72" i="3"/>
  <c r="DI80" i="3"/>
  <c r="DI39" i="3"/>
  <c r="DI56" i="3"/>
  <c r="DI13" i="3"/>
  <c r="DI21" i="3"/>
  <c r="DI29" i="3"/>
  <c r="DI144" i="3"/>
  <c r="DI152" i="3"/>
  <c r="DI160" i="3"/>
  <c r="DI123" i="3"/>
  <c r="DI131" i="3"/>
  <c r="DI139" i="3"/>
  <c r="DI101" i="3"/>
  <c r="DI109" i="3"/>
  <c r="DI73" i="3"/>
  <c r="DI81" i="3"/>
  <c r="DI40" i="3"/>
  <c r="DI48" i="3"/>
  <c r="DI57" i="3"/>
  <c r="DI14" i="3"/>
  <c r="DI22" i="3"/>
  <c r="DI30" i="3"/>
  <c r="DI145" i="3"/>
  <c r="DI153" i="3"/>
  <c r="DI161" i="3"/>
  <c r="DI116" i="3"/>
  <c r="DI124" i="3"/>
  <c r="DI132" i="3"/>
  <c r="DI140" i="3"/>
  <c r="DI102" i="3"/>
  <c r="DI110" i="3"/>
  <c r="DI74" i="3"/>
  <c r="DI83" i="3"/>
  <c r="DI41" i="3"/>
  <c r="DI49" i="3"/>
  <c r="DI58" i="3"/>
  <c r="DI15" i="3"/>
  <c r="DI23" i="3"/>
  <c r="DI31" i="3"/>
  <c r="CZ18" i="18"/>
  <c r="DB30" i="8"/>
  <c r="DI52" i="3"/>
  <c r="DI11" i="3"/>
  <c r="DI82" i="3"/>
  <c r="CX29" i="18"/>
  <c r="CY89" i="18"/>
  <c r="CY46" i="18"/>
  <c r="CY62" i="18" s="1"/>
  <c r="CX64" i="18"/>
  <c r="DH142" i="3"/>
  <c r="DH115" i="3"/>
  <c r="DA29" i="8"/>
  <c r="CY19" i="18"/>
  <c r="DA5" i="4"/>
  <c r="CV30" i="19" l="1"/>
  <c r="CV27" i="19"/>
  <c r="CV31" i="19"/>
  <c r="CV35" i="19"/>
  <c r="CV32" i="19"/>
  <c r="CV29" i="19"/>
  <c r="CW24" i="19"/>
  <c r="CV28" i="19"/>
  <c r="CV25" i="19"/>
  <c r="CV33" i="19"/>
  <c r="CV26" i="19"/>
  <c r="CV34" i="19"/>
  <c r="CU36" i="19"/>
  <c r="DI262" i="3"/>
  <c r="CX70" i="18"/>
  <c r="CX71" i="18"/>
  <c r="CX69" i="18"/>
  <c r="CX72" i="18"/>
  <c r="CX73" i="18"/>
  <c r="CX67" i="18"/>
  <c r="CX68" i="18"/>
  <c r="CX66" i="18"/>
  <c r="DA45" i="19"/>
  <c r="DO223" i="3" s="1"/>
  <c r="DA46" i="19"/>
  <c r="DO224" i="3" s="1"/>
  <c r="DA47" i="19"/>
  <c r="DO225" i="3" s="1"/>
  <c r="DA41" i="19"/>
  <c r="DO219" i="3" s="1"/>
  <c r="DA49" i="19"/>
  <c r="DO227" i="3" s="1"/>
  <c r="DA42" i="19"/>
  <c r="DO220" i="3" s="1"/>
  <c r="DA50" i="19"/>
  <c r="DO228" i="3" s="1"/>
  <c r="DB39" i="19"/>
  <c r="DA40" i="19"/>
  <c r="DA43" i="19"/>
  <c r="DO221" i="3" s="1"/>
  <c r="DA44" i="19"/>
  <c r="DO222" i="3" s="1"/>
  <c r="DA48" i="19"/>
  <c r="DO226" i="3" s="1"/>
  <c r="DN218" i="3"/>
  <c r="DN229" i="3" s="1"/>
  <c r="CZ51" i="19"/>
  <c r="DI243" i="3"/>
  <c r="DF254" i="3"/>
  <c r="DF255" i="3"/>
  <c r="DF256" i="3"/>
  <c r="DH242" i="3"/>
  <c r="DI231" i="3"/>
  <c r="DI232" i="3"/>
  <c r="DI238" i="3"/>
  <c r="DI237" i="3"/>
  <c r="DI236" i="3"/>
  <c r="DI235" i="3"/>
  <c r="DI234" i="3"/>
  <c r="DI233" i="3"/>
  <c r="DI240" i="3"/>
  <c r="DI239" i="3"/>
  <c r="DI241" i="3"/>
  <c r="DI248" i="3"/>
  <c r="DI250" i="3"/>
  <c r="DI253" i="3"/>
  <c r="DI252" i="3"/>
  <c r="DI251" i="3"/>
  <c r="DI249" i="3"/>
  <c r="DG244" i="3"/>
  <c r="DG245" i="3" s="1"/>
  <c r="DI7" i="3"/>
  <c r="DI115" i="3"/>
  <c r="DJ294" i="3"/>
  <c r="DJ5" i="3"/>
  <c r="DK4" i="3"/>
  <c r="DC4" i="4"/>
  <c r="DJ150" i="3"/>
  <c r="DJ158" i="3"/>
  <c r="DJ166" i="3"/>
  <c r="DJ121" i="3"/>
  <c r="DJ129" i="3"/>
  <c r="DJ137" i="3"/>
  <c r="DJ99" i="3"/>
  <c r="DJ107" i="3"/>
  <c r="DJ71" i="3"/>
  <c r="DJ79" i="3"/>
  <c r="DJ38" i="3"/>
  <c r="DJ55" i="3"/>
  <c r="DJ12" i="3"/>
  <c r="DJ20" i="3"/>
  <c r="DJ28" i="3"/>
  <c r="DJ143" i="3"/>
  <c r="DJ151" i="3"/>
  <c r="DJ159" i="3"/>
  <c r="DJ167" i="3"/>
  <c r="DJ122" i="3"/>
  <c r="DJ130" i="3"/>
  <c r="DJ138" i="3"/>
  <c r="DJ100" i="3"/>
  <c r="DJ108" i="3"/>
  <c r="DJ72" i="3"/>
  <c r="DJ80" i="3"/>
  <c r="DJ39" i="3"/>
  <c r="DJ56" i="3"/>
  <c r="DJ13" i="3"/>
  <c r="DJ21" i="3"/>
  <c r="DJ29" i="3"/>
  <c r="DJ144" i="3"/>
  <c r="DJ152" i="3"/>
  <c r="DJ160" i="3"/>
  <c r="DJ123" i="3"/>
  <c r="DJ131" i="3"/>
  <c r="DJ139" i="3"/>
  <c r="DJ101" i="3"/>
  <c r="DJ109" i="3"/>
  <c r="DJ73" i="3"/>
  <c r="DJ81" i="3"/>
  <c r="DJ40" i="3"/>
  <c r="DJ48" i="3"/>
  <c r="DJ57" i="3"/>
  <c r="DJ14" i="3"/>
  <c r="DJ22" i="3"/>
  <c r="DJ30" i="3"/>
  <c r="DJ145" i="3"/>
  <c r="DJ153" i="3"/>
  <c r="DJ161" i="3"/>
  <c r="DJ116" i="3"/>
  <c r="DJ124" i="3"/>
  <c r="DJ132" i="3"/>
  <c r="DJ140" i="3"/>
  <c r="DJ102" i="3"/>
  <c r="DJ110" i="3"/>
  <c r="DJ74" i="3"/>
  <c r="DJ83" i="3"/>
  <c r="DJ41" i="3"/>
  <c r="DJ49" i="3"/>
  <c r="DJ58" i="3"/>
  <c r="DJ15" i="3"/>
  <c r="DJ23" i="3"/>
  <c r="DJ31" i="3"/>
  <c r="DJ146" i="3"/>
  <c r="DJ154" i="3"/>
  <c r="DJ162" i="3"/>
  <c r="DJ117" i="3"/>
  <c r="DJ125" i="3"/>
  <c r="DJ133" i="3"/>
  <c r="DJ103" i="3"/>
  <c r="DJ111" i="3"/>
  <c r="DJ84" i="3"/>
  <c r="DJ42" i="3"/>
  <c r="DJ50" i="3"/>
  <c r="DJ16" i="3"/>
  <c r="DJ24" i="3"/>
  <c r="DJ32" i="3"/>
  <c r="DJ147" i="3"/>
  <c r="DJ155" i="3"/>
  <c r="DJ163" i="3"/>
  <c r="DJ118" i="3"/>
  <c r="DJ126" i="3"/>
  <c r="DJ134" i="3"/>
  <c r="DJ93" i="3"/>
  <c r="DJ104" i="3"/>
  <c r="DJ112" i="3"/>
  <c r="DJ68" i="3"/>
  <c r="DJ76" i="3"/>
  <c r="DJ35" i="3"/>
  <c r="DJ51" i="3"/>
  <c r="DJ8" i="3"/>
  <c r="DJ17" i="3"/>
  <c r="DJ25" i="3"/>
  <c r="DJ148" i="3"/>
  <c r="DJ156" i="3"/>
  <c r="DJ164" i="3"/>
  <c r="DJ119" i="3"/>
  <c r="DJ127" i="3"/>
  <c r="DJ135" i="3"/>
  <c r="DJ94" i="3"/>
  <c r="DJ105" i="3"/>
  <c r="DJ113" i="3"/>
  <c r="DJ69" i="3"/>
  <c r="DJ77" i="3"/>
  <c r="DJ36" i="3"/>
  <c r="DJ53" i="3"/>
  <c r="DJ9" i="3"/>
  <c r="DC22" i="8" s="1"/>
  <c r="DJ18" i="3"/>
  <c r="DJ26" i="3"/>
  <c r="DJ149" i="3"/>
  <c r="DJ157" i="3"/>
  <c r="DJ165" i="3"/>
  <c r="DJ120" i="3"/>
  <c r="DJ128" i="3"/>
  <c r="DJ136" i="3"/>
  <c r="DJ95" i="3"/>
  <c r="DJ106" i="3"/>
  <c r="DJ78" i="3"/>
  <c r="DJ37" i="3"/>
  <c r="DJ54" i="3"/>
  <c r="DJ10" i="3"/>
  <c r="DJ19" i="3"/>
  <c r="DJ27" i="3"/>
  <c r="DA18" i="18"/>
  <c r="DC30" i="8"/>
  <c r="DJ11" i="3"/>
  <c r="DJ52" i="3"/>
  <c r="DJ82" i="3"/>
  <c r="DA64" i="8"/>
  <c r="DA78" i="8"/>
  <c r="DI142" i="3"/>
  <c r="CZ19" i="18"/>
  <c r="DB5" i="4"/>
  <c r="DB29" i="8"/>
  <c r="CY29" i="18"/>
  <c r="CY90" i="18"/>
  <c r="CY47" i="18"/>
  <c r="CY63" i="18" s="1"/>
  <c r="DB37" i="8"/>
  <c r="DB86" i="8"/>
  <c r="DB113" i="8"/>
  <c r="DB50" i="8"/>
  <c r="DB99" i="8"/>
  <c r="DB127" i="8"/>
  <c r="CZ48" i="18"/>
  <c r="CZ91" i="18"/>
  <c r="CZ27" i="18"/>
  <c r="CZ24" i="18"/>
  <c r="CZ23" i="18"/>
  <c r="CZ28" i="18"/>
  <c r="CZ25" i="18"/>
  <c r="CZ21" i="18"/>
  <c r="CZ22" i="18"/>
  <c r="CZ26" i="18"/>
  <c r="DA20" i="18"/>
  <c r="DK6" i="3"/>
  <c r="DC6" i="4"/>
  <c r="CZ89" i="18"/>
  <c r="CZ46" i="18"/>
  <c r="CZ62" i="18" s="1"/>
  <c r="CY64" i="18"/>
  <c r="CW33" i="19" l="1"/>
  <c r="CW30" i="19"/>
  <c r="CW26" i="19"/>
  <c r="CW31" i="19"/>
  <c r="CW34" i="19"/>
  <c r="CW32" i="19"/>
  <c r="CW27" i="19"/>
  <c r="CW35" i="19"/>
  <c r="CW28" i="19"/>
  <c r="CX24" i="19"/>
  <c r="CW25" i="19"/>
  <c r="CW29" i="19"/>
  <c r="DJ262" i="3"/>
  <c r="CV36" i="19"/>
  <c r="DO218" i="3"/>
  <c r="DO229" i="3" s="1"/>
  <c r="DA51" i="19"/>
  <c r="DC39" i="19"/>
  <c r="DB40" i="19"/>
  <c r="DB48" i="19"/>
  <c r="DP226" i="3" s="1"/>
  <c r="DB41" i="19"/>
  <c r="DP219" i="3" s="1"/>
  <c r="DB49" i="19"/>
  <c r="DP227" i="3" s="1"/>
  <c r="DB42" i="19"/>
  <c r="DP220" i="3" s="1"/>
  <c r="DB50" i="19"/>
  <c r="DP228" i="3" s="1"/>
  <c r="DB44" i="19"/>
  <c r="DP222" i="3" s="1"/>
  <c r="DB45" i="19"/>
  <c r="DP223" i="3" s="1"/>
  <c r="DB43" i="19"/>
  <c r="DP221" i="3" s="1"/>
  <c r="DB46" i="19"/>
  <c r="DP224" i="3" s="1"/>
  <c r="DB47" i="19"/>
  <c r="DP225" i="3" s="1"/>
  <c r="CY69" i="18"/>
  <c r="CY70" i="18"/>
  <c r="CY71" i="18"/>
  <c r="CY73" i="18"/>
  <c r="CY72" i="18"/>
  <c r="CY67" i="18"/>
  <c r="CY68" i="18"/>
  <c r="CY66" i="18"/>
  <c r="DJ243" i="3"/>
  <c r="DG254" i="3"/>
  <c r="DG255" i="3"/>
  <c r="DG256" i="3"/>
  <c r="DI242" i="3"/>
  <c r="DH244" i="3"/>
  <c r="DH245" i="3" s="1"/>
  <c r="DJ232" i="3"/>
  <c r="DJ231" i="3"/>
  <c r="DJ238" i="3"/>
  <c r="DJ237" i="3"/>
  <c r="DJ236" i="3"/>
  <c r="DJ235" i="3"/>
  <c r="DJ234" i="3"/>
  <c r="DJ233" i="3"/>
  <c r="DJ241" i="3"/>
  <c r="DJ240" i="3"/>
  <c r="DJ239" i="3"/>
  <c r="DJ252" i="3"/>
  <c r="DJ251" i="3"/>
  <c r="DJ249" i="3"/>
  <c r="DJ248" i="3"/>
  <c r="DJ253" i="3"/>
  <c r="DJ250" i="3"/>
  <c r="DJ7" i="3"/>
  <c r="CZ29" i="18"/>
  <c r="DJ115" i="3"/>
  <c r="DC29" i="8"/>
  <c r="DK294" i="3"/>
  <c r="DK5" i="3"/>
  <c r="DL4" i="3"/>
  <c r="DD4" i="4"/>
  <c r="DK146" i="3"/>
  <c r="DK154" i="3"/>
  <c r="DK162" i="3"/>
  <c r="DK117" i="3"/>
  <c r="DK125" i="3"/>
  <c r="DK133" i="3"/>
  <c r="DK103" i="3"/>
  <c r="DK111" i="3"/>
  <c r="DK84" i="3"/>
  <c r="DK42" i="3"/>
  <c r="DK50" i="3"/>
  <c r="DK15" i="3"/>
  <c r="DK23" i="3"/>
  <c r="DK31" i="3"/>
  <c r="DK147" i="3"/>
  <c r="DK155" i="3"/>
  <c r="DK163" i="3"/>
  <c r="DK118" i="3"/>
  <c r="DK126" i="3"/>
  <c r="DK134" i="3"/>
  <c r="DK93" i="3"/>
  <c r="DK104" i="3"/>
  <c r="DK112" i="3"/>
  <c r="DK68" i="3"/>
  <c r="DK76" i="3"/>
  <c r="DK35" i="3"/>
  <c r="DK51" i="3"/>
  <c r="DK8" i="3"/>
  <c r="DK16" i="3"/>
  <c r="DK24" i="3"/>
  <c r="DK32" i="3"/>
  <c r="DK148" i="3"/>
  <c r="DK156" i="3"/>
  <c r="DK164" i="3"/>
  <c r="DK119" i="3"/>
  <c r="DK127" i="3"/>
  <c r="DK135" i="3"/>
  <c r="DK94" i="3"/>
  <c r="DK105" i="3"/>
  <c r="DK113" i="3"/>
  <c r="DK69" i="3"/>
  <c r="DK77" i="3"/>
  <c r="DK36" i="3"/>
  <c r="DK53" i="3"/>
  <c r="DK9" i="3"/>
  <c r="DD22" i="8" s="1"/>
  <c r="DK17" i="3"/>
  <c r="DK25" i="3"/>
  <c r="DK149" i="3"/>
  <c r="DK157" i="3"/>
  <c r="DK165" i="3"/>
  <c r="DK120" i="3"/>
  <c r="DK128" i="3"/>
  <c r="DK136" i="3"/>
  <c r="DK95" i="3"/>
  <c r="DK106" i="3"/>
  <c r="DK78" i="3"/>
  <c r="DK37" i="3"/>
  <c r="DK54" i="3"/>
  <c r="DK10" i="3"/>
  <c r="DK18" i="3"/>
  <c r="DK26" i="3"/>
  <c r="DK150" i="3"/>
  <c r="DK158" i="3"/>
  <c r="DK166" i="3"/>
  <c r="DK121" i="3"/>
  <c r="DK129" i="3"/>
  <c r="DK137" i="3"/>
  <c r="DK99" i="3"/>
  <c r="DK107" i="3"/>
  <c r="DK71" i="3"/>
  <c r="DK79" i="3"/>
  <c r="DK38" i="3"/>
  <c r="DK55" i="3"/>
  <c r="DK11" i="3"/>
  <c r="DK19" i="3"/>
  <c r="DK27" i="3"/>
  <c r="DK143" i="3"/>
  <c r="DK151" i="3"/>
  <c r="DK159" i="3"/>
  <c r="DK167" i="3"/>
  <c r="DK122" i="3"/>
  <c r="DK130" i="3"/>
  <c r="DK138" i="3"/>
  <c r="DK100" i="3"/>
  <c r="DK108" i="3"/>
  <c r="DK72" i="3"/>
  <c r="DK80" i="3"/>
  <c r="DK39" i="3"/>
  <c r="DK56" i="3"/>
  <c r="DK12" i="3"/>
  <c r="DK20" i="3"/>
  <c r="DK28" i="3"/>
  <c r="DK144" i="3"/>
  <c r="DK152" i="3"/>
  <c r="DK160" i="3"/>
  <c r="DK123" i="3"/>
  <c r="DK131" i="3"/>
  <c r="DK139" i="3"/>
  <c r="DK101" i="3"/>
  <c r="DK109" i="3"/>
  <c r="DK73" i="3"/>
  <c r="DK81" i="3"/>
  <c r="DK40" i="3"/>
  <c r="DK48" i="3"/>
  <c r="DK57" i="3"/>
  <c r="DK13" i="3"/>
  <c r="DK21" i="3"/>
  <c r="DK29" i="3"/>
  <c r="DK145" i="3"/>
  <c r="DK153" i="3"/>
  <c r="DK161" i="3"/>
  <c r="DK116" i="3"/>
  <c r="DK124" i="3"/>
  <c r="DK132" i="3"/>
  <c r="DK140" i="3"/>
  <c r="DK102" i="3"/>
  <c r="DK110" i="3"/>
  <c r="DK74" i="3"/>
  <c r="DK83" i="3"/>
  <c r="DK41" i="3"/>
  <c r="DK49" i="3"/>
  <c r="DK58" i="3"/>
  <c r="DK14" i="3"/>
  <c r="DK22" i="3"/>
  <c r="DK30" i="3"/>
  <c r="DB18" i="18"/>
  <c r="DD30" i="8"/>
  <c r="DK52" i="3"/>
  <c r="DK82" i="3"/>
  <c r="DA19" i="18"/>
  <c r="DC5" i="4"/>
  <c r="DL6" i="3"/>
  <c r="DB20" i="18"/>
  <c r="DD6" i="4"/>
  <c r="DA48" i="18"/>
  <c r="DA91" i="18"/>
  <c r="DA24" i="18"/>
  <c r="DA23" i="18"/>
  <c r="DA25" i="18"/>
  <c r="DA28" i="18"/>
  <c r="DA21" i="18"/>
  <c r="DA22" i="18"/>
  <c r="DA27" i="18"/>
  <c r="DA26" i="18"/>
  <c r="CZ90" i="18"/>
  <c r="CZ47" i="18"/>
  <c r="CZ63" i="18" s="1"/>
  <c r="DB64" i="8"/>
  <c r="DB78" i="8"/>
  <c r="DC50" i="8"/>
  <c r="DC99" i="8"/>
  <c r="DC127" i="8"/>
  <c r="DC37" i="8"/>
  <c r="DC86" i="8"/>
  <c r="DC113" i="8"/>
  <c r="DA46" i="18"/>
  <c r="DA62" i="18" s="1"/>
  <c r="DA89" i="18"/>
  <c r="CZ64" i="18"/>
  <c r="DJ142" i="3"/>
  <c r="DK262" i="3" l="1"/>
  <c r="CW36" i="19"/>
  <c r="CX29" i="19"/>
  <c r="CX27" i="19"/>
  <c r="CX30" i="19"/>
  <c r="CX34" i="19"/>
  <c r="CX28" i="19"/>
  <c r="CX31" i="19"/>
  <c r="CX35" i="19"/>
  <c r="CX32" i="19"/>
  <c r="CY24" i="19"/>
  <c r="CX26" i="19"/>
  <c r="CX25" i="19"/>
  <c r="CX33" i="19"/>
  <c r="DP218" i="3"/>
  <c r="DP229" i="3" s="1"/>
  <c r="DB51" i="19"/>
  <c r="DC43" i="19"/>
  <c r="DQ221" i="3" s="1"/>
  <c r="DD39" i="19"/>
  <c r="DC44" i="19"/>
  <c r="DQ222" i="3" s="1"/>
  <c r="DC45" i="19"/>
  <c r="DQ223" i="3" s="1"/>
  <c r="DC47" i="19"/>
  <c r="DQ225" i="3" s="1"/>
  <c r="DC40" i="19"/>
  <c r="DC48" i="19"/>
  <c r="DQ226" i="3" s="1"/>
  <c r="DC50" i="19"/>
  <c r="DQ228" i="3" s="1"/>
  <c r="DC41" i="19"/>
  <c r="DQ219" i="3" s="1"/>
  <c r="DC42" i="19"/>
  <c r="DQ220" i="3" s="1"/>
  <c r="DC46" i="19"/>
  <c r="DQ224" i="3" s="1"/>
  <c r="DC49" i="19"/>
  <c r="DQ227" i="3" s="1"/>
  <c r="CZ70" i="18"/>
  <c r="CZ72" i="18"/>
  <c r="CZ69" i="18"/>
  <c r="CZ71" i="18"/>
  <c r="CZ73" i="18"/>
  <c r="CZ67" i="18"/>
  <c r="CZ68" i="18"/>
  <c r="CZ66" i="18"/>
  <c r="DK243" i="3"/>
  <c r="DH254" i="3"/>
  <c r="DH255" i="3"/>
  <c r="DH256" i="3"/>
  <c r="DJ242" i="3"/>
  <c r="DK232" i="3"/>
  <c r="DK231" i="3"/>
  <c r="DK233" i="3"/>
  <c r="DK238" i="3"/>
  <c r="DK237" i="3"/>
  <c r="DK236" i="3"/>
  <c r="DK235" i="3"/>
  <c r="DK234" i="3"/>
  <c r="DK241" i="3"/>
  <c r="DK240" i="3"/>
  <c r="DK239" i="3"/>
  <c r="DK251" i="3"/>
  <c r="DK248" i="3"/>
  <c r="DK249" i="3"/>
  <c r="DK253" i="3"/>
  <c r="DK250" i="3"/>
  <c r="DK252" i="3"/>
  <c r="DI244" i="3"/>
  <c r="DI245" i="3" s="1"/>
  <c r="DK115" i="3"/>
  <c r="DA64" i="18"/>
  <c r="DA47" i="18"/>
  <c r="DA63" i="18" s="1"/>
  <c r="DA90" i="18"/>
  <c r="DD29" i="8"/>
  <c r="DK142" i="3"/>
  <c r="DM4" i="3"/>
  <c r="DL294" i="3"/>
  <c r="DL5" i="3"/>
  <c r="DE4" i="4"/>
  <c r="DL149" i="3"/>
  <c r="DL157" i="3"/>
  <c r="DL165" i="3"/>
  <c r="DL120" i="3"/>
  <c r="DL128" i="3"/>
  <c r="DL136" i="3"/>
  <c r="DL95" i="3"/>
  <c r="DL106" i="3"/>
  <c r="DL78" i="3"/>
  <c r="DL37" i="3"/>
  <c r="DL54" i="3"/>
  <c r="DL10" i="3"/>
  <c r="DL18" i="3"/>
  <c r="DL26" i="3"/>
  <c r="DL150" i="3"/>
  <c r="DL158" i="3"/>
  <c r="DL166" i="3"/>
  <c r="DL121" i="3"/>
  <c r="DL129" i="3"/>
  <c r="DL137" i="3"/>
  <c r="DL99" i="3"/>
  <c r="DL107" i="3"/>
  <c r="DL71" i="3"/>
  <c r="DL79" i="3"/>
  <c r="DL38" i="3"/>
  <c r="DL55" i="3"/>
  <c r="DL11" i="3"/>
  <c r="DL19" i="3"/>
  <c r="DL27" i="3"/>
  <c r="DL143" i="3"/>
  <c r="DL151" i="3"/>
  <c r="DL159" i="3"/>
  <c r="DL167" i="3"/>
  <c r="DL122" i="3"/>
  <c r="DL130" i="3"/>
  <c r="DL138" i="3"/>
  <c r="DL100" i="3"/>
  <c r="DL108" i="3"/>
  <c r="DL72" i="3"/>
  <c r="DL80" i="3"/>
  <c r="DL39" i="3"/>
  <c r="DL56" i="3"/>
  <c r="DL12" i="3"/>
  <c r="DL20" i="3"/>
  <c r="DL28" i="3"/>
  <c r="DL144" i="3"/>
  <c r="DL152" i="3"/>
  <c r="DL160" i="3"/>
  <c r="DL123" i="3"/>
  <c r="DL131" i="3"/>
  <c r="DL139" i="3"/>
  <c r="DL101" i="3"/>
  <c r="DL109" i="3"/>
  <c r="DL73" i="3"/>
  <c r="DL81" i="3"/>
  <c r="DL40" i="3"/>
  <c r="DL48" i="3"/>
  <c r="DL57" i="3"/>
  <c r="DL13" i="3"/>
  <c r="DL21" i="3"/>
  <c r="DL29" i="3"/>
  <c r="DL145" i="3"/>
  <c r="DL153" i="3"/>
  <c r="DL161" i="3"/>
  <c r="DL116" i="3"/>
  <c r="DL124" i="3"/>
  <c r="DL132" i="3"/>
  <c r="DL140" i="3"/>
  <c r="DL102" i="3"/>
  <c r="DL110" i="3"/>
  <c r="DL74" i="3"/>
  <c r="DL83" i="3"/>
  <c r="DL41" i="3"/>
  <c r="DL49" i="3"/>
  <c r="DL58" i="3"/>
  <c r="DL14" i="3"/>
  <c r="DL22" i="3"/>
  <c r="DL30" i="3"/>
  <c r="DL146" i="3"/>
  <c r="DL154" i="3"/>
  <c r="DL162" i="3"/>
  <c r="DL117" i="3"/>
  <c r="DL125" i="3"/>
  <c r="DL133" i="3"/>
  <c r="DL103" i="3"/>
  <c r="DL111" i="3"/>
  <c r="DL84" i="3"/>
  <c r="DL42" i="3"/>
  <c r="DL50" i="3"/>
  <c r="DL15" i="3"/>
  <c r="DL23" i="3"/>
  <c r="DL31" i="3"/>
  <c r="DL147" i="3"/>
  <c r="DL155" i="3"/>
  <c r="DL163" i="3"/>
  <c r="DL118" i="3"/>
  <c r="DL126" i="3"/>
  <c r="DL134" i="3"/>
  <c r="DL93" i="3"/>
  <c r="DL104" i="3"/>
  <c r="DL112" i="3"/>
  <c r="DL68" i="3"/>
  <c r="DL76" i="3"/>
  <c r="DL35" i="3"/>
  <c r="DL51" i="3"/>
  <c r="DL8" i="3"/>
  <c r="DL16" i="3"/>
  <c r="DL24" i="3"/>
  <c r="DL32" i="3"/>
  <c r="DL148" i="3"/>
  <c r="DL156" i="3"/>
  <c r="DL164" i="3"/>
  <c r="DL119" i="3"/>
  <c r="DL127" i="3"/>
  <c r="DL135" i="3"/>
  <c r="DL94" i="3"/>
  <c r="DL105" i="3"/>
  <c r="DL113" i="3"/>
  <c r="DL69" i="3"/>
  <c r="DL77" i="3"/>
  <c r="DL36" i="3"/>
  <c r="DL53" i="3"/>
  <c r="DL9" i="3"/>
  <c r="DE22" i="8" s="1"/>
  <c r="DL17" i="3"/>
  <c r="DL25" i="3"/>
  <c r="DC18" i="18"/>
  <c r="DE30" i="8"/>
  <c r="DL52" i="3"/>
  <c r="DL82" i="3"/>
  <c r="DC78" i="8"/>
  <c r="DC64" i="8"/>
  <c r="DB48" i="18"/>
  <c r="DB91" i="18"/>
  <c r="DB23" i="18"/>
  <c r="DB25" i="18"/>
  <c r="DB28" i="18"/>
  <c r="DB21" i="18"/>
  <c r="DB27" i="18"/>
  <c r="DB24" i="18"/>
  <c r="DB22" i="18"/>
  <c r="DB26" i="18"/>
  <c r="DB19" i="18"/>
  <c r="DD5" i="4"/>
  <c r="DM6" i="3"/>
  <c r="DC20" i="18"/>
  <c r="DE6" i="4"/>
  <c r="DD50" i="8"/>
  <c r="DD99" i="8"/>
  <c r="DD127" i="8"/>
  <c r="DD37" i="8"/>
  <c r="DD86" i="8"/>
  <c r="DD113" i="8"/>
  <c r="DB46" i="18"/>
  <c r="DB62" i="18" s="1"/>
  <c r="DB89" i="18"/>
  <c r="DK7" i="3"/>
  <c r="DA29" i="18"/>
  <c r="CX36" i="19" l="1"/>
  <c r="CY32" i="19"/>
  <c r="CZ24" i="19"/>
  <c r="CY25" i="19"/>
  <c r="CY30" i="19"/>
  <c r="CY33" i="19"/>
  <c r="CY29" i="19"/>
  <c r="CY26" i="19"/>
  <c r="CY34" i="19"/>
  <c r="CY27" i="19"/>
  <c r="CY35" i="19"/>
  <c r="CY31" i="19"/>
  <c r="CY28" i="19"/>
  <c r="DL262" i="3"/>
  <c r="DA70" i="18"/>
  <c r="DA72" i="18"/>
  <c r="DA69" i="18"/>
  <c r="DA71" i="18"/>
  <c r="DA73" i="18"/>
  <c r="DA67" i="18"/>
  <c r="DA68" i="18"/>
  <c r="DA66" i="18"/>
  <c r="DD46" i="19"/>
  <c r="DR224" i="3" s="1"/>
  <c r="DD47" i="19"/>
  <c r="DR225" i="3" s="1"/>
  <c r="DE39" i="19"/>
  <c r="DD40" i="19"/>
  <c r="DD48" i="19"/>
  <c r="DR226" i="3" s="1"/>
  <c r="DD42" i="19"/>
  <c r="DR220" i="3" s="1"/>
  <c r="DD50" i="19"/>
  <c r="DR228" i="3" s="1"/>
  <c r="DD43" i="19"/>
  <c r="DR221" i="3" s="1"/>
  <c r="DD41" i="19"/>
  <c r="DR219" i="3" s="1"/>
  <c r="DD44" i="19"/>
  <c r="DR222" i="3" s="1"/>
  <c r="DD45" i="19"/>
  <c r="DR223" i="3" s="1"/>
  <c r="DD49" i="19"/>
  <c r="DR227" i="3" s="1"/>
  <c r="DQ218" i="3"/>
  <c r="DQ229" i="3" s="1"/>
  <c r="DC51" i="19"/>
  <c r="DL243" i="3"/>
  <c r="DI254" i="3"/>
  <c r="DI255" i="3"/>
  <c r="DI256" i="3"/>
  <c r="DK242" i="3"/>
  <c r="DL232" i="3"/>
  <c r="DL231" i="3"/>
  <c r="DL234" i="3"/>
  <c r="DL233" i="3"/>
  <c r="DL238" i="3"/>
  <c r="DL237" i="3"/>
  <c r="DL236" i="3"/>
  <c r="DL235" i="3"/>
  <c r="DL241" i="3"/>
  <c r="DL240" i="3"/>
  <c r="DL239" i="3"/>
  <c r="DL248" i="3"/>
  <c r="DL252" i="3"/>
  <c r="DL249" i="3"/>
  <c r="DL253" i="3"/>
  <c r="DL250" i="3"/>
  <c r="DL251" i="3"/>
  <c r="DJ244" i="3"/>
  <c r="DJ245" i="3" s="1"/>
  <c r="DN6" i="3"/>
  <c r="DD20" i="18"/>
  <c r="DF6" i="4"/>
  <c r="DL142" i="3"/>
  <c r="DB29" i="18"/>
  <c r="DB64" i="18"/>
  <c r="DL115" i="3"/>
  <c r="DL7" i="3"/>
  <c r="DD78" i="8"/>
  <c r="DD64" i="8"/>
  <c r="DC19" i="18"/>
  <c r="DE5" i="4"/>
  <c r="DE50" i="8"/>
  <c r="DE99" i="8"/>
  <c r="DE127" i="8"/>
  <c r="DE37" i="8"/>
  <c r="DE86" i="8"/>
  <c r="DE113" i="8"/>
  <c r="DE29" i="8"/>
  <c r="DM294" i="3"/>
  <c r="DM5" i="3"/>
  <c r="DN4" i="3"/>
  <c r="DF4" i="4"/>
  <c r="DM144" i="3"/>
  <c r="DM152" i="3"/>
  <c r="DM160" i="3"/>
  <c r="DM123" i="3"/>
  <c r="DM131" i="3"/>
  <c r="DM139" i="3"/>
  <c r="DM101" i="3"/>
  <c r="DM109" i="3"/>
  <c r="DM73" i="3"/>
  <c r="DM81" i="3"/>
  <c r="DM40" i="3"/>
  <c r="DM48" i="3"/>
  <c r="DM57" i="3"/>
  <c r="DM13" i="3"/>
  <c r="DM21" i="3"/>
  <c r="DM29" i="3"/>
  <c r="DM145" i="3"/>
  <c r="DM153" i="3"/>
  <c r="DM161" i="3"/>
  <c r="DM116" i="3"/>
  <c r="DM124" i="3"/>
  <c r="DM132" i="3"/>
  <c r="DM140" i="3"/>
  <c r="DM102" i="3"/>
  <c r="DM110" i="3"/>
  <c r="DM74" i="3"/>
  <c r="DM83" i="3"/>
  <c r="DM41" i="3"/>
  <c r="DM49" i="3"/>
  <c r="DM58" i="3"/>
  <c r="DM14" i="3"/>
  <c r="DM22" i="3"/>
  <c r="DM30" i="3"/>
  <c r="DM146" i="3"/>
  <c r="DM154" i="3"/>
  <c r="DM162" i="3"/>
  <c r="DM117" i="3"/>
  <c r="DM125" i="3"/>
  <c r="DM133" i="3"/>
  <c r="DM103" i="3"/>
  <c r="DM111" i="3"/>
  <c r="DM84" i="3"/>
  <c r="DM42" i="3"/>
  <c r="DM50" i="3"/>
  <c r="DM15" i="3"/>
  <c r="DM23" i="3"/>
  <c r="DM31" i="3"/>
  <c r="DM147" i="3"/>
  <c r="DM155" i="3"/>
  <c r="DM163" i="3"/>
  <c r="DM118" i="3"/>
  <c r="DM126" i="3"/>
  <c r="DM134" i="3"/>
  <c r="DM93" i="3"/>
  <c r="DM104" i="3"/>
  <c r="DM112" i="3"/>
  <c r="DM68" i="3"/>
  <c r="DM76" i="3"/>
  <c r="DM35" i="3"/>
  <c r="DM51" i="3"/>
  <c r="DM8" i="3"/>
  <c r="DM16" i="3"/>
  <c r="DM24" i="3"/>
  <c r="DM32" i="3"/>
  <c r="DM148" i="3"/>
  <c r="DM156" i="3"/>
  <c r="DM164" i="3"/>
  <c r="DM119" i="3"/>
  <c r="DM127" i="3"/>
  <c r="DM135" i="3"/>
  <c r="DM94" i="3"/>
  <c r="DM105" i="3"/>
  <c r="DM113" i="3"/>
  <c r="DM69" i="3"/>
  <c r="DM77" i="3"/>
  <c r="DM36" i="3"/>
  <c r="DM53" i="3"/>
  <c r="DM9" i="3"/>
  <c r="DF22" i="8" s="1"/>
  <c r="DM17" i="3"/>
  <c r="DM25" i="3"/>
  <c r="DM149" i="3"/>
  <c r="DM157" i="3"/>
  <c r="DM165" i="3"/>
  <c r="DM120" i="3"/>
  <c r="DM128" i="3"/>
  <c r="DM136" i="3"/>
  <c r="DM95" i="3"/>
  <c r="DM106" i="3"/>
  <c r="DM78" i="3"/>
  <c r="DM150" i="3"/>
  <c r="DM158" i="3"/>
  <c r="DM166" i="3"/>
  <c r="DM121" i="3"/>
  <c r="DM129" i="3"/>
  <c r="DM137" i="3"/>
  <c r="DM99" i="3"/>
  <c r="DM107" i="3"/>
  <c r="DM71" i="3"/>
  <c r="DM79" i="3"/>
  <c r="DM38" i="3"/>
  <c r="DM55" i="3"/>
  <c r="DM11" i="3"/>
  <c r="DM19" i="3"/>
  <c r="DM27" i="3"/>
  <c r="DM143" i="3"/>
  <c r="DM151" i="3"/>
  <c r="DM159" i="3"/>
  <c r="DM167" i="3"/>
  <c r="DM122" i="3"/>
  <c r="DM130" i="3"/>
  <c r="DM138" i="3"/>
  <c r="DM100" i="3"/>
  <c r="DM108" i="3"/>
  <c r="DM39" i="3"/>
  <c r="DM20" i="3"/>
  <c r="DM26" i="3"/>
  <c r="DM28" i="3"/>
  <c r="DM54" i="3"/>
  <c r="DM56" i="3"/>
  <c r="DM72" i="3"/>
  <c r="DM10" i="3"/>
  <c r="DM80" i="3"/>
  <c r="DM12" i="3"/>
  <c r="DM37" i="3"/>
  <c r="DM18" i="3"/>
  <c r="DD18" i="18"/>
  <c r="DF30" i="8"/>
  <c r="DM52" i="3"/>
  <c r="DM82" i="3"/>
  <c r="DC48" i="18"/>
  <c r="DC91" i="18"/>
  <c r="DC28" i="18"/>
  <c r="DC21" i="18"/>
  <c r="DC27" i="18"/>
  <c r="DC24" i="18"/>
  <c r="DC22" i="18"/>
  <c r="DC25" i="18"/>
  <c r="DC23" i="18"/>
  <c r="DC26" i="18"/>
  <c r="DB90" i="18"/>
  <c r="DB47" i="18"/>
  <c r="DB63" i="18" s="1"/>
  <c r="DC89" i="18"/>
  <c r="DC46" i="18"/>
  <c r="DC62" i="18" s="1"/>
  <c r="DM262" i="3" l="1"/>
  <c r="CY36" i="19"/>
  <c r="CZ27" i="19"/>
  <c r="CZ33" i="19"/>
  <c r="CZ35" i="19"/>
  <c r="CZ25" i="19"/>
  <c r="CZ28" i="19"/>
  <c r="CZ29" i="19"/>
  <c r="CZ30" i="19"/>
  <c r="CZ31" i="19"/>
  <c r="CZ26" i="19"/>
  <c r="CZ32" i="19"/>
  <c r="CZ34" i="19"/>
  <c r="DA24" i="19"/>
  <c r="DR218" i="3"/>
  <c r="DR229" i="3" s="1"/>
  <c r="DD51" i="19"/>
  <c r="DB70" i="18"/>
  <c r="DB69" i="18"/>
  <c r="DB71" i="18"/>
  <c r="DB72" i="18"/>
  <c r="DB73" i="18"/>
  <c r="DB67" i="18"/>
  <c r="DB68" i="18"/>
  <c r="DB66" i="18"/>
  <c r="DE41" i="19"/>
  <c r="DS219" i="3" s="1"/>
  <c r="DE49" i="19"/>
  <c r="DS227" i="3" s="1"/>
  <c r="DE42" i="19"/>
  <c r="DS220" i="3" s="1"/>
  <c r="DE50" i="19"/>
  <c r="DS228" i="3" s="1"/>
  <c r="DE43" i="19"/>
  <c r="DS221" i="3" s="1"/>
  <c r="DF39" i="19"/>
  <c r="DE45" i="19"/>
  <c r="DS223" i="3" s="1"/>
  <c r="DE46" i="19"/>
  <c r="DS224" i="3" s="1"/>
  <c r="DE40" i="19"/>
  <c r="DE44" i="19"/>
  <c r="DS222" i="3" s="1"/>
  <c r="DE47" i="19"/>
  <c r="DS225" i="3" s="1"/>
  <c r="DE48" i="19"/>
  <c r="DS226" i="3" s="1"/>
  <c r="DM243" i="3"/>
  <c r="DJ254" i="3"/>
  <c r="DJ255" i="3"/>
  <c r="DJ256" i="3"/>
  <c r="DM232" i="3"/>
  <c r="DM231" i="3"/>
  <c r="DM235" i="3"/>
  <c r="DM234" i="3"/>
  <c r="DM233" i="3"/>
  <c r="DM238" i="3"/>
  <c r="DM237" i="3"/>
  <c r="DM236" i="3"/>
  <c r="DM241" i="3"/>
  <c r="DM240" i="3"/>
  <c r="DM239" i="3"/>
  <c r="DM249" i="3"/>
  <c r="DM248" i="3"/>
  <c r="DM251" i="3"/>
  <c r="DM253" i="3"/>
  <c r="DM252" i="3"/>
  <c r="DM250" i="3"/>
  <c r="DL242" i="3"/>
  <c r="DK244" i="3"/>
  <c r="DK245" i="3" s="1"/>
  <c r="DM142" i="3"/>
  <c r="DM115" i="3"/>
  <c r="DD89" i="18"/>
  <c r="DD46" i="18"/>
  <c r="DD62" i="18" s="1"/>
  <c r="DC90" i="18"/>
  <c r="DC47" i="18"/>
  <c r="DC63" i="18" s="1"/>
  <c r="DC29" i="18"/>
  <c r="DM7" i="3"/>
  <c r="DF29" i="8"/>
  <c r="DE78" i="8"/>
  <c r="DE64" i="8"/>
  <c r="DD48" i="18"/>
  <c r="DD91" i="18"/>
  <c r="DD28" i="18"/>
  <c r="DD26" i="18"/>
  <c r="DD23" i="18"/>
  <c r="DD27" i="18"/>
  <c r="DD24" i="18"/>
  <c r="DD22" i="18"/>
  <c r="DD25" i="18"/>
  <c r="DD21" i="18"/>
  <c r="DC64" i="18"/>
  <c r="DN294" i="3"/>
  <c r="DN5" i="3"/>
  <c r="DO4" i="3"/>
  <c r="DG4" i="4"/>
  <c r="DN147" i="3"/>
  <c r="DN155" i="3"/>
  <c r="DN163" i="3"/>
  <c r="DN118" i="3"/>
  <c r="DN126" i="3"/>
  <c r="DN134" i="3"/>
  <c r="DN93" i="3"/>
  <c r="DN104" i="3"/>
  <c r="DN112" i="3"/>
  <c r="DN68" i="3"/>
  <c r="DN76" i="3"/>
  <c r="DN35" i="3"/>
  <c r="DN148" i="3"/>
  <c r="DN156" i="3"/>
  <c r="DN164" i="3"/>
  <c r="DN119" i="3"/>
  <c r="DN127" i="3"/>
  <c r="DN135" i="3"/>
  <c r="DN94" i="3"/>
  <c r="DN149" i="3"/>
  <c r="DN157" i="3"/>
  <c r="DN165" i="3"/>
  <c r="DN120" i="3"/>
  <c r="DN128" i="3"/>
  <c r="DN136" i="3"/>
  <c r="DN95" i="3"/>
  <c r="DN106" i="3"/>
  <c r="DN78" i="3"/>
  <c r="DN37" i="3"/>
  <c r="DN150" i="3"/>
  <c r="DN158" i="3"/>
  <c r="DN166" i="3"/>
  <c r="DN121" i="3"/>
  <c r="DN129" i="3"/>
  <c r="DN137" i="3"/>
  <c r="DN99" i="3"/>
  <c r="DN107" i="3"/>
  <c r="DN71" i="3"/>
  <c r="DN79" i="3"/>
  <c r="DN38" i="3"/>
  <c r="DN143" i="3"/>
  <c r="DN151" i="3"/>
  <c r="DN159" i="3"/>
  <c r="DN167" i="3"/>
  <c r="DN122" i="3"/>
  <c r="DN130" i="3"/>
  <c r="DN138" i="3"/>
  <c r="DN145" i="3"/>
  <c r="DN153" i="3"/>
  <c r="DN161" i="3"/>
  <c r="DN116" i="3"/>
  <c r="DN124" i="3"/>
  <c r="DN132" i="3"/>
  <c r="DN140" i="3"/>
  <c r="DN102" i="3"/>
  <c r="DN110" i="3"/>
  <c r="DN74" i="3"/>
  <c r="DN83" i="3"/>
  <c r="DN162" i="3"/>
  <c r="DN113" i="3"/>
  <c r="DN77" i="3"/>
  <c r="DN42" i="3"/>
  <c r="DN50" i="3"/>
  <c r="DN16" i="3"/>
  <c r="DN24" i="3"/>
  <c r="DN32" i="3"/>
  <c r="DN100" i="3"/>
  <c r="DN80" i="3"/>
  <c r="DN51" i="3"/>
  <c r="DN8" i="3"/>
  <c r="DN17" i="3"/>
  <c r="DN25" i="3"/>
  <c r="DN117" i="3"/>
  <c r="DN101" i="3"/>
  <c r="DN81" i="3"/>
  <c r="DN53" i="3"/>
  <c r="DN9" i="3"/>
  <c r="DG22" i="8" s="1"/>
  <c r="DN18" i="3"/>
  <c r="DN26" i="3"/>
  <c r="DN144" i="3"/>
  <c r="DN123" i="3"/>
  <c r="DN103" i="3"/>
  <c r="DN84" i="3"/>
  <c r="DN54" i="3"/>
  <c r="DN10" i="3"/>
  <c r="DN19" i="3"/>
  <c r="DN27" i="3"/>
  <c r="DN146" i="3"/>
  <c r="DN125" i="3"/>
  <c r="DN105" i="3"/>
  <c r="DN69" i="3"/>
  <c r="DN36" i="3"/>
  <c r="DN55" i="3"/>
  <c r="DN12" i="3"/>
  <c r="DN20" i="3"/>
  <c r="DN28" i="3"/>
  <c r="DN152" i="3"/>
  <c r="DN131" i="3"/>
  <c r="DN108" i="3"/>
  <c r="DN72" i="3"/>
  <c r="DN39" i="3"/>
  <c r="DN56" i="3"/>
  <c r="DN13" i="3"/>
  <c r="DN21" i="3"/>
  <c r="DN29" i="3"/>
  <c r="DN154" i="3"/>
  <c r="DN133" i="3"/>
  <c r="DN109" i="3"/>
  <c r="DN73" i="3"/>
  <c r="DN40" i="3"/>
  <c r="DN48" i="3"/>
  <c r="DN57" i="3"/>
  <c r="DN14" i="3"/>
  <c r="DN22" i="3"/>
  <c r="DN30" i="3"/>
  <c r="DN160" i="3"/>
  <c r="DN139" i="3"/>
  <c r="DN111" i="3"/>
  <c r="DN41" i="3"/>
  <c r="DN49" i="3"/>
  <c r="DN58" i="3"/>
  <c r="DN15" i="3"/>
  <c r="DN23" i="3"/>
  <c r="DN31" i="3"/>
  <c r="DE18" i="18"/>
  <c r="DG30" i="8"/>
  <c r="DN52" i="3"/>
  <c r="DN11" i="3"/>
  <c r="DN82" i="3"/>
  <c r="DO6" i="3"/>
  <c r="DE20" i="18"/>
  <c r="DG6" i="4"/>
  <c r="DF50" i="8"/>
  <c r="DF99" i="8"/>
  <c r="DF127" i="8"/>
  <c r="DF37" i="8"/>
  <c r="DF86" i="8"/>
  <c r="DF113" i="8"/>
  <c r="DD19" i="18"/>
  <c r="DF5" i="4"/>
  <c r="CZ36" i="19" l="1"/>
  <c r="DA30" i="19"/>
  <c r="DA28" i="19"/>
  <c r="DA31" i="19"/>
  <c r="DA35" i="19"/>
  <c r="DA32" i="19"/>
  <c r="DA25" i="19"/>
  <c r="DA33" i="19"/>
  <c r="DA26" i="19"/>
  <c r="DB24" i="19"/>
  <c r="DA34" i="19"/>
  <c r="DA29" i="19"/>
  <c r="DA27" i="19"/>
  <c r="DN262" i="3"/>
  <c r="DS218" i="3"/>
  <c r="DS229" i="3" s="1"/>
  <c r="DE51" i="19"/>
  <c r="DF44" i="19"/>
  <c r="DT222" i="3" s="1"/>
  <c r="DF45" i="19"/>
  <c r="DT223" i="3" s="1"/>
  <c r="DF46" i="19"/>
  <c r="DT224" i="3" s="1"/>
  <c r="DG39" i="19"/>
  <c r="DF40" i="19"/>
  <c r="DF48" i="19"/>
  <c r="DT226" i="3" s="1"/>
  <c r="DF41" i="19"/>
  <c r="DT219" i="3" s="1"/>
  <c r="DF49" i="19"/>
  <c r="DT227" i="3" s="1"/>
  <c r="DF42" i="19"/>
  <c r="DT220" i="3" s="1"/>
  <c r="DF43" i="19"/>
  <c r="DT221" i="3" s="1"/>
  <c r="DF47" i="19"/>
  <c r="DT225" i="3" s="1"/>
  <c r="DF50" i="19"/>
  <c r="DT228" i="3" s="1"/>
  <c r="DC70" i="18"/>
  <c r="DC72" i="18"/>
  <c r="DC69" i="18"/>
  <c r="DC71" i="18"/>
  <c r="DC73" i="18"/>
  <c r="DC67" i="18"/>
  <c r="DC68" i="18"/>
  <c r="DC66" i="18"/>
  <c r="DN243" i="3"/>
  <c r="DK254" i="3"/>
  <c r="DK255" i="3"/>
  <c r="DK256" i="3"/>
  <c r="DL244" i="3"/>
  <c r="DL245" i="3" s="1"/>
  <c r="DM242" i="3"/>
  <c r="DN232" i="3"/>
  <c r="DN231" i="3"/>
  <c r="DN236" i="3"/>
  <c r="DN235" i="3"/>
  <c r="DN234" i="3"/>
  <c r="DN233" i="3"/>
  <c r="DN238" i="3"/>
  <c r="DN237" i="3"/>
  <c r="DN241" i="3"/>
  <c r="DN240" i="3"/>
  <c r="DN239" i="3"/>
  <c r="DN251" i="3"/>
  <c r="DN249" i="3"/>
  <c r="DN248" i="3"/>
  <c r="DN252" i="3"/>
  <c r="DN250" i="3"/>
  <c r="DN253" i="3"/>
  <c r="DN142" i="3"/>
  <c r="DE48" i="18"/>
  <c r="DE91" i="18"/>
  <c r="DE25" i="18"/>
  <c r="DE27" i="18"/>
  <c r="DE24" i="18"/>
  <c r="DE22" i="18"/>
  <c r="DE26" i="18"/>
  <c r="DE21" i="18"/>
  <c r="DE28" i="18"/>
  <c r="DE23" i="18"/>
  <c r="DN7" i="3"/>
  <c r="DO294" i="3"/>
  <c r="DO5" i="3"/>
  <c r="DP4" i="3"/>
  <c r="DH4" i="4"/>
  <c r="DO150" i="3"/>
  <c r="DO158" i="3"/>
  <c r="DO166" i="3"/>
  <c r="DO121" i="3"/>
  <c r="DO129" i="3"/>
  <c r="DO137" i="3"/>
  <c r="DO99" i="3"/>
  <c r="DO107" i="3"/>
  <c r="DO71" i="3"/>
  <c r="DO79" i="3"/>
  <c r="DO38" i="3"/>
  <c r="DO55" i="3"/>
  <c r="DO12" i="3"/>
  <c r="DO20" i="3"/>
  <c r="DO28" i="3"/>
  <c r="DO143" i="3"/>
  <c r="DO151" i="3"/>
  <c r="DO159" i="3"/>
  <c r="DO167" i="3"/>
  <c r="DO122" i="3"/>
  <c r="DO130" i="3"/>
  <c r="DO138" i="3"/>
  <c r="DO100" i="3"/>
  <c r="DO108" i="3"/>
  <c r="DO72" i="3"/>
  <c r="DO80" i="3"/>
  <c r="DO39" i="3"/>
  <c r="DO56" i="3"/>
  <c r="DO13" i="3"/>
  <c r="DO21" i="3"/>
  <c r="DO29" i="3"/>
  <c r="DO144" i="3"/>
  <c r="DO152" i="3"/>
  <c r="DO160" i="3"/>
  <c r="DO123" i="3"/>
  <c r="DO131" i="3"/>
  <c r="DO139" i="3"/>
  <c r="DO101" i="3"/>
  <c r="DO109" i="3"/>
  <c r="DO73" i="3"/>
  <c r="DO81" i="3"/>
  <c r="DO40" i="3"/>
  <c r="DO48" i="3"/>
  <c r="DO57" i="3"/>
  <c r="DO14" i="3"/>
  <c r="DO22" i="3"/>
  <c r="DO30" i="3"/>
  <c r="DO145" i="3"/>
  <c r="DO153" i="3"/>
  <c r="DO161" i="3"/>
  <c r="DO116" i="3"/>
  <c r="DO124" i="3"/>
  <c r="DO132" i="3"/>
  <c r="DO140" i="3"/>
  <c r="DO102" i="3"/>
  <c r="DO110" i="3"/>
  <c r="DO74" i="3"/>
  <c r="DO83" i="3"/>
  <c r="DO41" i="3"/>
  <c r="DO49" i="3"/>
  <c r="DO58" i="3"/>
  <c r="DO15" i="3"/>
  <c r="DO23" i="3"/>
  <c r="DO31" i="3"/>
  <c r="DO146" i="3"/>
  <c r="DO154" i="3"/>
  <c r="DO162" i="3"/>
  <c r="DO117" i="3"/>
  <c r="DO125" i="3"/>
  <c r="DO133" i="3"/>
  <c r="DO103" i="3"/>
  <c r="DO111" i="3"/>
  <c r="DO84" i="3"/>
  <c r="DO42" i="3"/>
  <c r="DO50" i="3"/>
  <c r="DO16" i="3"/>
  <c r="DO24" i="3"/>
  <c r="DO32" i="3"/>
  <c r="DO147" i="3"/>
  <c r="DO155" i="3"/>
  <c r="DO163" i="3"/>
  <c r="DO118" i="3"/>
  <c r="DO126" i="3"/>
  <c r="DO134" i="3"/>
  <c r="DO93" i="3"/>
  <c r="DO104" i="3"/>
  <c r="DO112" i="3"/>
  <c r="DO68" i="3"/>
  <c r="DO76" i="3"/>
  <c r="DO35" i="3"/>
  <c r="DO51" i="3"/>
  <c r="DO8" i="3"/>
  <c r="DO17" i="3"/>
  <c r="DO25" i="3"/>
  <c r="DO148" i="3"/>
  <c r="DO156" i="3"/>
  <c r="DO164" i="3"/>
  <c r="DO119" i="3"/>
  <c r="DO127" i="3"/>
  <c r="DO135" i="3"/>
  <c r="DO94" i="3"/>
  <c r="DO105" i="3"/>
  <c r="DO113" i="3"/>
  <c r="DO69" i="3"/>
  <c r="DO77" i="3"/>
  <c r="DO36" i="3"/>
  <c r="DO53" i="3"/>
  <c r="DO9" i="3"/>
  <c r="DH22" i="8" s="1"/>
  <c r="DO18" i="3"/>
  <c r="DO26" i="3"/>
  <c r="DO149" i="3"/>
  <c r="DO157" i="3"/>
  <c r="DO165" i="3"/>
  <c r="DO120" i="3"/>
  <c r="DO128" i="3"/>
  <c r="DO136" i="3"/>
  <c r="DO95" i="3"/>
  <c r="DO106" i="3"/>
  <c r="DO78" i="3"/>
  <c r="DO37" i="3"/>
  <c r="DO54" i="3"/>
  <c r="DO10" i="3"/>
  <c r="DO19" i="3"/>
  <c r="DO27" i="3"/>
  <c r="DF18" i="18"/>
  <c r="DH30" i="8"/>
  <c r="DO52" i="3"/>
  <c r="DO11" i="3"/>
  <c r="DO82" i="3"/>
  <c r="DP6" i="3"/>
  <c r="DF20" i="18"/>
  <c r="DH6" i="4"/>
  <c r="DN115" i="3"/>
  <c r="DE19" i="18"/>
  <c r="DG5" i="4"/>
  <c r="DD47" i="18"/>
  <c r="DD63" i="18" s="1"/>
  <c r="DD90" i="18"/>
  <c r="DG37" i="8"/>
  <c r="DG86" i="8"/>
  <c r="DG113" i="8"/>
  <c r="DG50" i="8"/>
  <c r="DG99" i="8"/>
  <c r="DG127" i="8"/>
  <c r="DE46" i="18"/>
  <c r="DE62" i="18" s="1"/>
  <c r="DE89" i="18"/>
  <c r="DD29" i="18"/>
  <c r="DD64" i="18"/>
  <c r="DF78" i="8"/>
  <c r="DF64" i="8"/>
  <c r="DG29" i="8"/>
  <c r="DO262" i="3" l="1"/>
  <c r="DA36" i="19"/>
  <c r="DB26" i="19"/>
  <c r="DB34" i="19"/>
  <c r="DB27" i="19"/>
  <c r="DB35" i="19"/>
  <c r="DB32" i="19"/>
  <c r="DB28" i="19"/>
  <c r="DC24" i="19"/>
  <c r="DB29" i="19"/>
  <c r="DB25" i="19"/>
  <c r="DB31" i="19"/>
  <c r="DB33" i="19"/>
  <c r="DB30" i="19"/>
  <c r="DD69" i="18"/>
  <c r="DD71" i="18"/>
  <c r="DD67" i="18"/>
  <c r="DD70" i="18"/>
  <c r="DD68" i="18"/>
  <c r="DD66" i="18"/>
  <c r="DD72" i="18"/>
  <c r="DD73" i="18"/>
  <c r="DG47" i="19"/>
  <c r="DU225" i="3" s="1"/>
  <c r="DG40" i="19"/>
  <c r="DG48" i="19"/>
  <c r="DU226" i="3" s="1"/>
  <c r="DG41" i="19"/>
  <c r="DU219" i="3" s="1"/>
  <c r="DG49" i="19"/>
  <c r="DU227" i="3" s="1"/>
  <c r="DG42" i="19"/>
  <c r="DU220" i="3" s="1"/>
  <c r="DG43" i="19"/>
  <c r="DU221" i="3" s="1"/>
  <c r="DH39" i="19"/>
  <c r="DG44" i="19"/>
  <c r="DU222" i="3" s="1"/>
  <c r="DG45" i="19"/>
  <c r="DU223" i="3" s="1"/>
  <c r="DG46" i="19"/>
  <c r="DU224" i="3" s="1"/>
  <c r="DG50" i="19"/>
  <c r="DU228" i="3" s="1"/>
  <c r="DT218" i="3"/>
  <c r="DT229" i="3" s="1"/>
  <c r="DF51" i="19"/>
  <c r="DO243" i="3"/>
  <c r="DN242" i="3"/>
  <c r="DM244" i="3"/>
  <c r="DM245" i="3" s="1"/>
  <c r="DO232" i="3"/>
  <c r="DO231" i="3"/>
  <c r="DO237" i="3"/>
  <c r="DO236" i="3"/>
  <c r="DO235" i="3"/>
  <c r="DO234" i="3"/>
  <c r="DO233" i="3"/>
  <c r="DO238" i="3"/>
  <c r="DO241" i="3"/>
  <c r="DO240" i="3"/>
  <c r="DO239" i="3"/>
  <c r="DO252" i="3"/>
  <c r="DO248" i="3"/>
  <c r="DO253" i="3"/>
  <c r="DO251" i="3"/>
  <c r="DO250" i="3"/>
  <c r="DO249" i="3"/>
  <c r="DL254" i="3"/>
  <c r="DL255" i="3"/>
  <c r="DL256" i="3"/>
  <c r="DQ6" i="3"/>
  <c r="DG20" i="18"/>
  <c r="DI6" i="4"/>
  <c r="DO7" i="3"/>
  <c r="DP5" i="3"/>
  <c r="DP294" i="3"/>
  <c r="DQ4" i="3"/>
  <c r="DI4" i="4"/>
  <c r="DP146" i="3"/>
  <c r="DP154" i="3"/>
  <c r="DP162" i="3"/>
  <c r="DP117" i="3"/>
  <c r="DP125" i="3"/>
  <c r="DP133" i="3"/>
  <c r="DP103" i="3"/>
  <c r="DP111" i="3"/>
  <c r="DP84" i="3"/>
  <c r="DP42" i="3"/>
  <c r="DP50" i="3"/>
  <c r="DP16" i="3"/>
  <c r="DP24" i="3"/>
  <c r="DP32" i="3"/>
  <c r="DP147" i="3"/>
  <c r="DP155" i="3"/>
  <c r="DP163" i="3"/>
  <c r="DP118" i="3"/>
  <c r="DP126" i="3"/>
  <c r="DP134" i="3"/>
  <c r="DP93" i="3"/>
  <c r="DP104" i="3"/>
  <c r="DP112" i="3"/>
  <c r="DP68" i="3"/>
  <c r="DP76" i="3"/>
  <c r="DP35" i="3"/>
  <c r="DP51" i="3"/>
  <c r="DP8" i="3"/>
  <c r="DP17" i="3"/>
  <c r="DP25" i="3"/>
  <c r="DP148" i="3"/>
  <c r="DP156" i="3"/>
  <c r="DP164" i="3"/>
  <c r="DP119" i="3"/>
  <c r="DP127" i="3"/>
  <c r="DP135" i="3"/>
  <c r="DP94" i="3"/>
  <c r="DP105" i="3"/>
  <c r="DP113" i="3"/>
  <c r="DP69" i="3"/>
  <c r="DP77" i="3"/>
  <c r="DP36" i="3"/>
  <c r="DP53" i="3"/>
  <c r="DP9" i="3"/>
  <c r="DI22" i="8" s="1"/>
  <c r="DP18" i="3"/>
  <c r="DP26" i="3"/>
  <c r="DP149" i="3"/>
  <c r="DP157" i="3"/>
  <c r="DP165" i="3"/>
  <c r="DP120" i="3"/>
  <c r="DP128" i="3"/>
  <c r="DP136" i="3"/>
  <c r="DP95" i="3"/>
  <c r="DP106" i="3"/>
  <c r="DP78" i="3"/>
  <c r="DP37" i="3"/>
  <c r="DP54" i="3"/>
  <c r="DP10" i="3"/>
  <c r="DP19" i="3"/>
  <c r="DP27" i="3"/>
  <c r="DP150" i="3"/>
  <c r="DP158" i="3"/>
  <c r="DP166" i="3"/>
  <c r="DP121" i="3"/>
  <c r="DP129" i="3"/>
  <c r="DP137" i="3"/>
  <c r="DP99" i="3"/>
  <c r="DP107" i="3"/>
  <c r="DP71" i="3"/>
  <c r="DP79" i="3"/>
  <c r="DP38" i="3"/>
  <c r="DP55" i="3"/>
  <c r="DP12" i="3"/>
  <c r="DP20" i="3"/>
  <c r="DP28" i="3"/>
  <c r="DP143" i="3"/>
  <c r="DP151" i="3"/>
  <c r="DP159" i="3"/>
  <c r="DP167" i="3"/>
  <c r="DP122" i="3"/>
  <c r="DP130" i="3"/>
  <c r="DP138" i="3"/>
  <c r="DP100" i="3"/>
  <c r="DP108" i="3"/>
  <c r="DP72" i="3"/>
  <c r="DP80" i="3"/>
  <c r="DP39" i="3"/>
  <c r="DP56" i="3"/>
  <c r="DP13" i="3"/>
  <c r="DP21" i="3"/>
  <c r="DP29" i="3"/>
  <c r="DP144" i="3"/>
  <c r="DP152" i="3"/>
  <c r="DP160" i="3"/>
  <c r="DP123" i="3"/>
  <c r="DP131" i="3"/>
  <c r="DP139" i="3"/>
  <c r="DP101" i="3"/>
  <c r="DP109" i="3"/>
  <c r="DP73" i="3"/>
  <c r="DP81" i="3"/>
  <c r="DP40" i="3"/>
  <c r="DP48" i="3"/>
  <c r="DP57" i="3"/>
  <c r="DP14" i="3"/>
  <c r="DP22" i="3"/>
  <c r="DP30" i="3"/>
  <c r="DP145" i="3"/>
  <c r="DP153" i="3"/>
  <c r="DP161" i="3"/>
  <c r="DP116" i="3"/>
  <c r="DP124" i="3"/>
  <c r="DP132" i="3"/>
  <c r="DP140" i="3"/>
  <c r="DP102" i="3"/>
  <c r="DP110" i="3"/>
  <c r="DP74" i="3"/>
  <c r="DP83" i="3"/>
  <c r="DP41" i="3"/>
  <c r="DP49" i="3"/>
  <c r="DP58" i="3"/>
  <c r="DP15" i="3"/>
  <c r="DP23" i="3"/>
  <c r="DP31" i="3"/>
  <c r="DG18" i="18"/>
  <c r="DI30" i="8"/>
  <c r="DP52" i="3"/>
  <c r="DP11" i="3"/>
  <c r="DP82" i="3"/>
  <c r="DF19" i="18"/>
  <c r="DH5" i="4"/>
  <c r="DG64" i="8"/>
  <c r="DG78" i="8"/>
  <c r="DE47" i="18"/>
  <c r="DE63" i="18" s="1"/>
  <c r="DE90" i="18"/>
  <c r="DH37" i="8"/>
  <c r="DH86" i="8"/>
  <c r="DH113" i="8"/>
  <c r="DH50" i="8"/>
  <c r="DH99" i="8"/>
  <c r="DH127" i="8"/>
  <c r="DF46" i="18"/>
  <c r="DF62" i="18" s="1"/>
  <c r="DF89" i="18"/>
  <c r="DE29" i="18"/>
  <c r="DO142" i="3"/>
  <c r="DH29" i="8"/>
  <c r="DE64" i="18"/>
  <c r="DF48" i="18"/>
  <c r="DF91" i="18"/>
  <c r="DF25" i="18"/>
  <c r="DF22" i="18"/>
  <c r="DF27" i="18"/>
  <c r="DF24" i="18"/>
  <c r="DF21" i="18"/>
  <c r="DF28" i="18"/>
  <c r="DF23" i="18"/>
  <c r="DF26" i="18"/>
  <c r="DO115" i="3"/>
  <c r="DP262" i="3" l="1"/>
  <c r="DB36" i="19"/>
  <c r="DC28" i="19"/>
  <c r="DC25" i="19"/>
  <c r="DD24" i="19"/>
  <c r="DC26" i="19"/>
  <c r="DC29" i="19"/>
  <c r="DC30" i="19"/>
  <c r="DC31" i="19"/>
  <c r="DC32" i="19"/>
  <c r="DC27" i="19"/>
  <c r="DC33" i="19"/>
  <c r="DC35" i="19"/>
  <c r="DC34" i="19"/>
  <c r="DU218" i="3"/>
  <c r="DU229" i="3" s="1"/>
  <c r="DG51" i="19"/>
  <c r="DH42" i="19"/>
  <c r="DV220" i="3" s="1"/>
  <c r="DH50" i="19"/>
  <c r="DV228" i="3" s="1"/>
  <c r="DH43" i="19"/>
  <c r="DV221" i="3" s="1"/>
  <c r="DH44" i="19"/>
  <c r="DV222" i="3" s="1"/>
  <c r="DH45" i="19"/>
  <c r="DV223" i="3" s="1"/>
  <c r="DH46" i="19"/>
  <c r="DV224" i="3" s="1"/>
  <c r="DH47" i="19"/>
  <c r="DV225" i="3" s="1"/>
  <c r="DH40" i="19"/>
  <c r="DH41" i="19"/>
  <c r="DV219" i="3" s="1"/>
  <c r="DH49" i="19"/>
  <c r="DV227" i="3" s="1"/>
  <c r="DI39" i="19"/>
  <c r="DH48" i="19"/>
  <c r="DV226" i="3" s="1"/>
  <c r="DE69" i="18"/>
  <c r="DE70" i="18"/>
  <c r="DE71" i="18"/>
  <c r="DE73" i="18"/>
  <c r="DE67" i="18"/>
  <c r="DE68" i="18"/>
  <c r="DE66" i="18"/>
  <c r="DE72" i="18"/>
  <c r="DP243" i="3"/>
  <c r="DP232" i="3"/>
  <c r="DP231" i="3"/>
  <c r="DP238" i="3"/>
  <c r="DP237" i="3"/>
  <c r="DP236" i="3"/>
  <c r="DP235" i="3"/>
  <c r="DP234" i="3"/>
  <c r="DP233" i="3"/>
  <c r="DP239" i="3"/>
  <c r="DP241" i="3"/>
  <c r="DP240" i="3"/>
  <c r="DP248" i="3"/>
  <c r="DP251" i="3"/>
  <c r="DP252" i="3"/>
  <c r="DP249" i="3"/>
  <c r="DP253" i="3"/>
  <c r="DP250" i="3"/>
  <c r="DO242" i="3"/>
  <c r="DM254" i="3"/>
  <c r="DM255" i="3"/>
  <c r="DM256" i="3"/>
  <c r="DN244" i="3"/>
  <c r="DN245" i="3" s="1"/>
  <c r="DP7" i="3"/>
  <c r="DQ294" i="3"/>
  <c r="DQ5" i="3"/>
  <c r="DR4" i="3"/>
  <c r="DJ4" i="4"/>
  <c r="DQ150" i="3"/>
  <c r="DQ158" i="3"/>
  <c r="DQ166" i="3"/>
  <c r="DQ121" i="3"/>
  <c r="DQ129" i="3"/>
  <c r="DQ137" i="3"/>
  <c r="DQ99" i="3"/>
  <c r="DQ107" i="3"/>
  <c r="DQ71" i="3"/>
  <c r="DQ79" i="3"/>
  <c r="DQ38" i="3"/>
  <c r="DQ55" i="3"/>
  <c r="DQ12" i="3"/>
  <c r="DQ20" i="3"/>
  <c r="DQ28" i="3"/>
  <c r="DQ143" i="3"/>
  <c r="DQ151" i="3"/>
  <c r="DQ159" i="3"/>
  <c r="DQ167" i="3"/>
  <c r="DQ122" i="3"/>
  <c r="DQ130" i="3"/>
  <c r="DQ138" i="3"/>
  <c r="DQ100" i="3"/>
  <c r="DQ108" i="3"/>
  <c r="DQ72" i="3"/>
  <c r="DQ80" i="3"/>
  <c r="DQ39" i="3"/>
  <c r="DQ56" i="3"/>
  <c r="DQ13" i="3"/>
  <c r="DQ21" i="3"/>
  <c r="DQ29" i="3"/>
  <c r="DQ144" i="3"/>
  <c r="DQ152" i="3"/>
  <c r="DQ160" i="3"/>
  <c r="DQ123" i="3"/>
  <c r="DQ131" i="3"/>
  <c r="DQ139" i="3"/>
  <c r="DQ101" i="3"/>
  <c r="DQ109" i="3"/>
  <c r="DQ73" i="3"/>
  <c r="DQ81" i="3"/>
  <c r="DQ40" i="3"/>
  <c r="DQ48" i="3"/>
  <c r="DQ57" i="3"/>
  <c r="DQ14" i="3"/>
  <c r="DQ22" i="3"/>
  <c r="DQ30" i="3"/>
  <c r="DQ145" i="3"/>
  <c r="DQ153" i="3"/>
  <c r="DQ161" i="3"/>
  <c r="DQ116" i="3"/>
  <c r="DQ124" i="3"/>
  <c r="DQ132" i="3"/>
  <c r="DQ140" i="3"/>
  <c r="DQ102" i="3"/>
  <c r="DQ110" i="3"/>
  <c r="DQ74" i="3"/>
  <c r="DQ83" i="3"/>
  <c r="DQ41" i="3"/>
  <c r="DQ49" i="3"/>
  <c r="DQ58" i="3"/>
  <c r="DQ15" i="3"/>
  <c r="DQ23" i="3"/>
  <c r="DQ31" i="3"/>
  <c r="DQ146" i="3"/>
  <c r="DQ154" i="3"/>
  <c r="DQ162" i="3"/>
  <c r="DQ117" i="3"/>
  <c r="DQ125" i="3"/>
  <c r="DQ133" i="3"/>
  <c r="DQ103" i="3"/>
  <c r="DQ111" i="3"/>
  <c r="DQ84" i="3"/>
  <c r="DQ42" i="3"/>
  <c r="DQ50" i="3"/>
  <c r="DQ16" i="3"/>
  <c r="DQ24" i="3"/>
  <c r="DQ32" i="3"/>
  <c r="DQ147" i="3"/>
  <c r="DQ155" i="3"/>
  <c r="DQ163" i="3"/>
  <c r="DQ118" i="3"/>
  <c r="DQ126" i="3"/>
  <c r="DQ134" i="3"/>
  <c r="DQ93" i="3"/>
  <c r="DQ104" i="3"/>
  <c r="DQ112" i="3"/>
  <c r="DQ68" i="3"/>
  <c r="DQ76" i="3"/>
  <c r="DQ35" i="3"/>
  <c r="DQ51" i="3"/>
  <c r="DQ8" i="3"/>
  <c r="DQ17" i="3"/>
  <c r="DQ25" i="3"/>
  <c r="DQ148" i="3"/>
  <c r="DQ156" i="3"/>
  <c r="DQ164" i="3"/>
  <c r="DQ119" i="3"/>
  <c r="DQ127" i="3"/>
  <c r="DQ135" i="3"/>
  <c r="DQ94" i="3"/>
  <c r="DQ105" i="3"/>
  <c r="DQ113" i="3"/>
  <c r="DQ69" i="3"/>
  <c r="DQ77" i="3"/>
  <c r="DQ36" i="3"/>
  <c r="DQ53" i="3"/>
  <c r="DQ9" i="3"/>
  <c r="DJ22" i="8" s="1"/>
  <c r="DQ18" i="3"/>
  <c r="DQ26" i="3"/>
  <c r="DQ149" i="3"/>
  <c r="DQ157" i="3"/>
  <c r="DQ165" i="3"/>
  <c r="DQ120" i="3"/>
  <c r="DQ128" i="3"/>
  <c r="DQ136" i="3"/>
  <c r="DQ95" i="3"/>
  <c r="DQ106" i="3"/>
  <c r="DQ78" i="3"/>
  <c r="DQ37" i="3"/>
  <c r="DQ54" i="3"/>
  <c r="DQ10" i="3"/>
  <c r="DQ19" i="3"/>
  <c r="DQ27" i="3"/>
  <c r="DH18" i="18"/>
  <c r="DJ30" i="8"/>
  <c r="DQ11" i="3"/>
  <c r="DQ52" i="3"/>
  <c r="DQ82" i="3"/>
  <c r="DP142" i="3"/>
  <c r="DI37" i="8"/>
  <c r="DI86" i="8"/>
  <c r="DI113" i="8"/>
  <c r="DI50" i="8"/>
  <c r="DI99" i="8"/>
  <c r="DI127" i="8"/>
  <c r="DG19" i="18"/>
  <c r="DI5" i="4"/>
  <c r="DH64" i="8"/>
  <c r="DH78" i="8"/>
  <c r="DP115" i="3"/>
  <c r="DF29" i="18"/>
  <c r="DG89" i="18"/>
  <c r="DG46" i="18"/>
  <c r="DG62" i="18" s="1"/>
  <c r="DI29" i="8"/>
  <c r="DF64" i="18"/>
  <c r="DG48" i="18"/>
  <c r="DG91" i="18"/>
  <c r="DG25" i="18"/>
  <c r="DG22" i="18"/>
  <c r="DG27" i="18"/>
  <c r="DG24" i="18"/>
  <c r="DG21" i="18"/>
  <c r="DG28" i="18"/>
  <c r="DG23" i="18"/>
  <c r="DG26" i="18"/>
  <c r="DF47" i="18"/>
  <c r="DF63" i="18" s="1"/>
  <c r="DF90" i="18"/>
  <c r="DR6" i="3"/>
  <c r="DH20" i="18"/>
  <c r="DJ6" i="4"/>
  <c r="DD30" i="19" l="1"/>
  <c r="DD27" i="19"/>
  <c r="DD31" i="19"/>
  <c r="DD35" i="19"/>
  <c r="DD32" i="19"/>
  <c r="DD28" i="19"/>
  <c r="DE24" i="19"/>
  <c r="DD29" i="19"/>
  <c r="DD25" i="19"/>
  <c r="DD33" i="19"/>
  <c r="DD26" i="19"/>
  <c r="DD34" i="19"/>
  <c r="DC36" i="19"/>
  <c r="DQ262" i="3"/>
  <c r="DV218" i="3"/>
  <c r="DV229" i="3" s="1"/>
  <c r="DH51" i="19"/>
  <c r="DF69" i="18"/>
  <c r="DF70" i="18"/>
  <c r="DF71" i="18"/>
  <c r="DF72" i="18"/>
  <c r="DF67" i="18"/>
  <c r="DF68" i="18"/>
  <c r="DF66" i="18"/>
  <c r="DF73" i="18"/>
  <c r="DI45" i="19"/>
  <c r="DW223" i="3" s="1"/>
  <c r="DI46" i="19"/>
  <c r="DW224" i="3" s="1"/>
  <c r="DI47" i="19"/>
  <c r="DW225" i="3" s="1"/>
  <c r="DI40" i="19"/>
  <c r="DI48" i="19"/>
  <c r="DW226" i="3" s="1"/>
  <c r="DI41" i="19"/>
  <c r="DW219" i="3" s="1"/>
  <c r="DI49" i="19"/>
  <c r="DW227" i="3" s="1"/>
  <c r="DI42" i="19"/>
  <c r="DW220" i="3" s="1"/>
  <c r="DI50" i="19"/>
  <c r="DW228" i="3" s="1"/>
  <c r="DI44" i="19"/>
  <c r="DW222" i="3" s="1"/>
  <c r="DJ39" i="19"/>
  <c r="DI43" i="19"/>
  <c r="DW221" i="3" s="1"/>
  <c r="DQ243" i="3"/>
  <c r="DN254" i="3"/>
  <c r="DN255" i="3"/>
  <c r="DN256" i="3"/>
  <c r="DQ231" i="3"/>
  <c r="DQ232" i="3"/>
  <c r="DQ237" i="3"/>
  <c r="DQ236" i="3"/>
  <c r="DQ235" i="3"/>
  <c r="DQ234" i="3"/>
  <c r="DQ233" i="3"/>
  <c r="DQ238" i="3"/>
  <c r="DQ240" i="3"/>
  <c r="DQ239" i="3"/>
  <c r="DQ241" i="3"/>
  <c r="DQ251" i="3"/>
  <c r="DQ249" i="3"/>
  <c r="DQ248" i="3"/>
  <c r="DQ253" i="3"/>
  <c r="DQ250" i="3"/>
  <c r="DQ252" i="3"/>
  <c r="DO244" i="3"/>
  <c r="DO245" i="3" s="1"/>
  <c r="DP242" i="3"/>
  <c r="DH48" i="18"/>
  <c r="DH91" i="18"/>
  <c r="DH21" i="18"/>
  <c r="DH22" i="18"/>
  <c r="DH27" i="18"/>
  <c r="DH24" i="18"/>
  <c r="DH23" i="18"/>
  <c r="DH28" i="18"/>
  <c r="DH25" i="18"/>
  <c r="DH26" i="18"/>
  <c r="DG90" i="18"/>
  <c r="DG47" i="18"/>
  <c r="DG63" i="18" s="1"/>
  <c r="DG29" i="18"/>
  <c r="DH46" i="18"/>
  <c r="DH62" i="18" s="1"/>
  <c r="DH89" i="18"/>
  <c r="DJ29" i="8"/>
  <c r="DQ142" i="3"/>
  <c r="DI20" i="18"/>
  <c r="DS6" i="3"/>
  <c r="DK6" i="4"/>
  <c r="DQ115" i="3"/>
  <c r="DG64" i="18"/>
  <c r="DR294" i="3"/>
  <c r="DR5" i="3"/>
  <c r="DS4" i="3"/>
  <c r="DK4" i="4"/>
  <c r="DR146" i="3"/>
  <c r="DR154" i="3"/>
  <c r="DR162" i="3"/>
  <c r="DR117" i="3"/>
  <c r="DR125" i="3"/>
  <c r="DR133" i="3"/>
  <c r="DR103" i="3"/>
  <c r="DR111" i="3"/>
  <c r="DR84" i="3"/>
  <c r="DR42" i="3"/>
  <c r="DR50" i="3"/>
  <c r="DR16" i="3"/>
  <c r="DR24" i="3"/>
  <c r="DR32" i="3"/>
  <c r="DR147" i="3"/>
  <c r="DR155" i="3"/>
  <c r="DR163" i="3"/>
  <c r="DR118" i="3"/>
  <c r="DR126" i="3"/>
  <c r="DR134" i="3"/>
  <c r="DR93" i="3"/>
  <c r="DR104" i="3"/>
  <c r="DR112" i="3"/>
  <c r="DR68" i="3"/>
  <c r="DR76" i="3"/>
  <c r="DR35" i="3"/>
  <c r="DR51" i="3"/>
  <c r="DR8" i="3"/>
  <c r="DR17" i="3"/>
  <c r="DR25" i="3"/>
  <c r="DR148" i="3"/>
  <c r="DR156" i="3"/>
  <c r="DR164" i="3"/>
  <c r="DR119" i="3"/>
  <c r="DR127" i="3"/>
  <c r="DR135" i="3"/>
  <c r="DR94" i="3"/>
  <c r="DR105" i="3"/>
  <c r="DR113" i="3"/>
  <c r="DR69" i="3"/>
  <c r="DR77" i="3"/>
  <c r="DR36" i="3"/>
  <c r="DR53" i="3"/>
  <c r="DR9" i="3"/>
  <c r="DK22" i="8" s="1"/>
  <c r="DR18" i="3"/>
  <c r="DR26" i="3"/>
  <c r="DR149" i="3"/>
  <c r="DR157" i="3"/>
  <c r="DR165" i="3"/>
  <c r="DR120" i="3"/>
  <c r="DR128" i="3"/>
  <c r="DR136" i="3"/>
  <c r="DR95" i="3"/>
  <c r="DR106" i="3"/>
  <c r="DR78" i="3"/>
  <c r="DR37" i="3"/>
  <c r="DR54" i="3"/>
  <c r="DR10" i="3"/>
  <c r="DR19" i="3"/>
  <c r="DR27" i="3"/>
  <c r="DR150" i="3"/>
  <c r="DR158" i="3"/>
  <c r="DR166" i="3"/>
  <c r="DR121" i="3"/>
  <c r="DR129" i="3"/>
  <c r="DR137" i="3"/>
  <c r="DR99" i="3"/>
  <c r="DR107" i="3"/>
  <c r="DR71" i="3"/>
  <c r="DR79" i="3"/>
  <c r="DR38" i="3"/>
  <c r="DR55" i="3"/>
  <c r="DR12" i="3"/>
  <c r="DR20" i="3"/>
  <c r="DR28" i="3"/>
  <c r="DR143" i="3"/>
  <c r="DR151" i="3"/>
  <c r="DR159" i="3"/>
  <c r="DR167" i="3"/>
  <c r="DR122" i="3"/>
  <c r="DR130" i="3"/>
  <c r="DR138" i="3"/>
  <c r="DR100" i="3"/>
  <c r="DR108" i="3"/>
  <c r="DR72" i="3"/>
  <c r="DR80" i="3"/>
  <c r="DR39" i="3"/>
  <c r="DR56" i="3"/>
  <c r="DR13" i="3"/>
  <c r="DR21" i="3"/>
  <c r="DR29" i="3"/>
  <c r="DR144" i="3"/>
  <c r="DR152" i="3"/>
  <c r="DR160" i="3"/>
  <c r="DR123" i="3"/>
  <c r="DR131" i="3"/>
  <c r="DR139" i="3"/>
  <c r="DR101" i="3"/>
  <c r="DR109" i="3"/>
  <c r="DR73" i="3"/>
  <c r="DR81" i="3"/>
  <c r="DR40" i="3"/>
  <c r="DR48" i="3"/>
  <c r="DR57" i="3"/>
  <c r="DR14" i="3"/>
  <c r="DR22" i="3"/>
  <c r="DR30" i="3"/>
  <c r="DR145" i="3"/>
  <c r="DR153" i="3"/>
  <c r="DR161" i="3"/>
  <c r="DR116" i="3"/>
  <c r="DR124" i="3"/>
  <c r="DR132" i="3"/>
  <c r="DR140" i="3"/>
  <c r="DR102" i="3"/>
  <c r="DR110" i="3"/>
  <c r="DR74" i="3"/>
  <c r="DR83" i="3"/>
  <c r="DR41" i="3"/>
  <c r="DR49" i="3"/>
  <c r="DR58" i="3"/>
  <c r="DR15" i="3"/>
  <c r="DR23" i="3"/>
  <c r="DR31" i="3"/>
  <c r="DI18" i="18"/>
  <c r="DK30" i="8"/>
  <c r="DR52" i="3"/>
  <c r="DR11" i="3"/>
  <c r="DR82" i="3"/>
  <c r="DQ7" i="3"/>
  <c r="DH19" i="18"/>
  <c r="DJ5" i="4"/>
  <c r="DI64" i="8"/>
  <c r="DI78" i="8"/>
  <c r="DJ37" i="8"/>
  <c r="DJ86" i="8"/>
  <c r="DJ113" i="8"/>
  <c r="DJ50" i="8"/>
  <c r="DJ99" i="8"/>
  <c r="DJ127" i="8"/>
  <c r="DE33" i="19" l="1"/>
  <c r="DE30" i="19"/>
  <c r="DE26" i="19"/>
  <c r="DE32" i="19"/>
  <c r="DE34" i="19"/>
  <c r="DE31" i="19"/>
  <c r="DE27" i="19"/>
  <c r="DE35" i="19"/>
  <c r="DE28" i="19"/>
  <c r="DF24" i="19"/>
  <c r="DE25" i="19"/>
  <c r="DE29" i="19"/>
  <c r="DR262" i="3"/>
  <c r="DD36" i="19"/>
  <c r="DW218" i="3"/>
  <c r="DW229" i="3" s="1"/>
  <c r="DI51" i="19"/>
  <c r="DK39" i="19"/>
  <c r="DJ40" i="19"/>
  <c r="DJ48" i="19"/>
  <c r="DX226" i="3" s="1"/>
  <c r="DJ41" i="19"/>
  <c r="DX219" i="3" s="1"/>
  <c r="DJ49" i="19"/>
  <c r="DX227" i="3" s="1"/>
  <c r="DJ42" i="19"/>
  <c r="DX220" i="3" s="1"/>
  <c r="DJ50" i="19"/>
  <c r="DX228" i="3" s="1"/>
  <c r="DJ43" i="19"/>
  <c r="DX221" i="3" s="1"/>
  <c r="DJ44" i="19"/>
  <c r="DX222" i="3" s="1"/>
  <c r="DJ45" i="19"/>
  <c r="DX223" i="3" s="1"/>
  <c r="DJ46" i="19"/>
  <c r="DX224" i="3" s="1"/>
  <c r="DJ47" i="19"/>
  <c r="DX225" i="3" s="1"/>
  <c r="DG69" i="18"/>
  <c r="DG70" i="18"/>
  <c r="DG71" i="18"/>
  <c r="DG73" i="18"/>
  <c r="DG67" i="18"/>
  <c r="DG68" i="18"/>
  <c r="DG66" i="18"/>
  <c r="DG72" i="18"/>
  <c r="DR243" i="3"/>
  <c r="DO254" i="3"/>
  <c r="DO255" i="3"/>
  <c r="DO256" i="3"/>
  <c r="DP244" i="3"/>
  <c r="DP245" i="3" s="1"/>
  <c r="DQ242" i="3"/>
  <c r="DR232" i="3"/>
  <c r="DR231" i="3"/>
  <c r="DR238" i="3"/>
  <c r="DR237" i="3"/>
  <c r="DR236" i="3"/>
  <c r="DR235" i="3"/>
  <c r="DR234" i="3"/>
  <c r="DR233" i="3"/>
  <c r="DR241" i="3"/>
  <c r="DR240" i="3"/>
  <c r="DR239" i="3"/>
  <c r="DR253" i="3"/>
  <c r="DR251" i="3"/>
  <c r="DR252" i="3"/>
  <c r="DR250" i="3"/>
  <c r="DR248" i="3"/>
  <c r="DR249" i="3"/>
  <c r="DR7" i="3"/>
  <c r="DK29" i="8"/>
  <c r="DT6" i="3"/>
  <c r="DJ20" i="18"/>
  <c r="DL6" i="4"/>
  <c r="DH29" i="18"/>
  <c r="DS294" i="3"/>
  <c r="DS5" i="3"/>
  <c r="DT4" i="3"/>
  <c r="DL4" i="4"/>
  <c r="DS150" i="3"/>
  <c r="DS158" i="3"/>
  <c r="DS166" i="3"/>
  <c r="DS121" i="3"/>
  <c r="DS129" i="3"/>
  <c r="DS137" i="3"/>
  <c r="DS99" i="3"/>
  <c r="DS107" i="3"/>
  <c r="DS71" i="3"/>
  <c r="DS79" i="3"/>
  <c r="DS38" i="3"/>
  <c r="DS55" i="3"/>
  <c r="DS11" i="3"/>
  <c r="DS19" i="3"/>
  <c r="DS27" i="3"/>
  <c r="DS143" i="3"/>
  <c r="DS151" i="3"/>
  <c r="DS159" i="3"/>
  <c r="DS167" i="3"/>
  <c r="DS122" i="3"/>
  <c r="DS130" i="3"/>
  <c r="DS138" i="3"/>
  <c r="DS100" i="3"/>
  <c r="DS108" i="3"/>
  <c r="DS72" i="3"/>
  <c r="DS80" i="3"/>
  <c r="DS39" i="3"/>
  <c r="DS56" i="3"/>
  <c r="DS12" i="3"/>
  <c r="DS20" i="3"/>
  <c r="DS28" i="3"/>
  <c r="DS144" i="3"/>
  <c r="DS152" i="3"/>
  <c r="DS160" i="3"/>
  <c r="DS123" i="3"/>
  <c r="DS131" i="3"/>
  <c r="DS139" i="3"/>
  <c r="DS101" i="3"/>
  <c r="DS109" i="3"/>
  <c r="DS73" i="3"/>
  <c r="DS81" i="3"/>
  <c r="DS40" i="3"/>
  <c r="DS48" i="3"/>
  <c r="DS57" i="3"/>
  <c r="DS13" i="3"/>
  <c r="DS21" i="3"/>
  <c r="DS29" i="3"/>
  <c r="DS145" i="3"/>
  <c r="DS153" i="3"/>
  <c r="DS161" i="3"/>
  <c r="DS116" i="3"/>
  <c r="DS124" i="3"/>
  <c r="DS132" i="3"/>
  <c r="DS140" i="3"/>
  <c r="DS102" i="3"/>
  <c r="DS110" i="3"/>
  <c r="DS74" i="3"/>
  <c r="DS83" i="3"/>
  <c r="DS41" i="3"/>
  <c r="DS49" i="3"/>
  <c r="DS58" i="3"/>
  <c r="DS14" i="3"/>
  <c r="DS22" i="3"/>
  <c r="DS30" i="3"/>
  <c r="DS146" i="3"/>
  <c r="DS154" i="3"/>
  <c r="DS162" i="3"/>
  <c r="DS117" i="3"/>
  <c r="DS125" i="3"/>
  <c r="DS133" i="3"/>
  <c r="DS103" i="3"/>
  <c r="DS111" i="3"/>
  <c r="DS84" i="3"/>
  <c r="DS42" i="3"/>
  <c r="DS50" i="3"/>
  <c r="DS15" i="3"/>
  <c r="DS23" i="3"/>
  <c r="DS31" i="3"/>
  <c r="DS147" i="3"/>
  <c r="DS155" i="3"/>
  <c r="DS163" i="3"/>
  <c r="DS118" i="3"/>
  <c r="DS126" i="3"/>
  <c r="DS134" i="3"/>
  <c r="DS93" i="3"/>
  <c r="DS104" i="3"/>
  <c r="DS112" i="3"/>
  <c r="DS68" i="3"/>
  <c r="DS76" i="3"/>
  <c r="DS35" i="3"/>
  <c r="DS51" i="3"/>
  <c r="DS8" i="3"/>
  <c r="DS16" i="3"/>
  <c r="DS24" i="3"/>
  <c r="DS32" i="3"/>
  <c r="DS148" i="3"/>
  <c r="DS156" i="3"/>
  <c r="DS164" i="3"/>
  <c r="DS119" i="3"/>
  <c r="DS127" i="3"/>
  <c r="DS135" i="3"/>
  <c r="DS94" i="3"/>
  <c r="DS105" i="3"/>
  <c r="DS113" i="3"/>
  <c r="DS69" i="3"/>
  <c r="DS77" i="3"/>
  <c r="DS36" i="3"/>
  <c r="DS53" i="3"/>
  <c r="DS9" i="3"/>
  <c r="DL22" i="8" s="1"/>
  <c r="DS17" i="3"/>
  <c r="DS25" i="3"/>
  <c r="DS149" i="3"/>
  <c r="DS157" i="3"/>
  <c r="DS165" i="3"/>
  <c r="DS120" i="3"/>
  <c r="DS128" i="3"/>
  <c r="DS136" i="3"/>
  <c r="DS95" i="3"/>
  <c r="DS106" i="3"/>
  <c r="DS78" i="3"/>
  <c r="DS37" i="3"/>
  <c r="DS54" i="3"/>
  <c r="DS10" i="3"/>
  <c r="DS18" i="3"/>
  <c r="DS26" i="3"/>
  <c r="DJ18" i="18"/>
  <c r="DL30" i="8"/>
  <c r="DS52" i="3"/>
  <c r="DS82" i="3"/>
  <c r="DI48" i="18"/>
  <c r="DI91" i="18"/>
  <c r="DI27" i="18"/>
  <c r="DI24" i="18"/>
  <c r="DI23" i="18"/>
  <c r="DI25" i="18"/>
  <c r="DI28" i="18"/>
  <c r="DI21" i="18"/>
  <c r="DI22" i="18"/>
  <c r="DI26" i="18"/>
  <c r="DI46" i="18"/>
  <c r="DI62" i="18" s="1"/>
  <c r="DI89" i="18"/>
  <c r="DR142" i="3"/>
  <c r="DI19" i="18"/>
  <c r="DK5" i="4"/>
  <c r="DH64" i="18"/>
  <c r="DH90" i="18"/>
  <c r="DH47" i="18"/>
  <c r="DH63" i="18" s="1"/>
  <c r="DJ64" i="8"/>
  <c r="DJ78" i="8"/>
  <c r="DK50" i="8"/>
  <c r="DK99" i="8"/>
  <c r="DK127" i="8"/>
  <c r="DK37" i="8"/>
  <c r="DK86" i="8"/>
  <c r="DK113" i="8"/>
  <c r="DR115" i="3"/>
  <c r="DE36" i="19" l="1"/>
  <c r="DF33" i="19"/>
  <c r="DF28" i="19"/>
  <c r="DF34" i="19"/>
  <c r="DF29" i="19"/>
  <c r="DF35" i="19"/>
  <c r="DF30" i="19"/>
  <c r="DF26" i="19"/>
  <c r="DF31" i="19"/>
  <c r="DF27" i="19"/>
  <c r="DF32" i="19"/>
  <c r="DG24" i="19"/>
  <c r="DF25" i="19"/>
  <c r="DS262" i="3"/>
  <c r="DH69" i="18"/>
  <c r="DH70" i="18"/>
  <c r="DH72" i="18"/>
  <c r="DH73" i="18"/>
  <c r="DH71" i="18"/>
  <c r="DH67" i="18"/>
  <c r="DH68" i="18"/>
  <c r="DH66" i="18"/>
  <c r="DX218" i="3"/>
  <c r="DX229" i="3" s="1"/>
  <c r="DJ51" i="19"/>
  <c r="DK43" i="19"/>
  <c r="DY221" i="3" s="1"/>
  <c r="DL39" i="19"/>
  <c r="DK44" i="19"/>
  <c r="DY222" i="3" s="1"/>
  <c r="DK45" i="19"/>
  <c r="DY223" i="3" s="1"/>
  <c r="DK46" i="19"/>
  <c r="DY224" i="3" s="1"/>
  <c r="DK47" i="19"/>
  <c r="DY225" i="3" s="1"/>
  <c r="DK40" i="19"/>
  <c r="DK48" i="19"/>
  <c r="DY226" i="3" s="1"/>
  <c r="DK41" i="19"/>
  <c r="DY219" i="3" s="1"/>
  <c r="DK42" i="19"/>
  <c r="DY220" i="3" s="1"/>
  <c r="DK50" i="19"/>
  <c r="DY228" i="3" s="1"/>
  <c r="DK49" i="19"/>
  <c r="DY227" i="3" s="1"/>
  <c r="DS243" i="3"/>
  <c r="DP254" i="3"/>
  <c r="DP255" i="3"/>
  <c r="DP256" i="3"/>
  <c r="DR242" i="3"/>
  <c r="DQ244" i="3"/>
  <c r="DQ245" i="3" s="1"/>
  <c r="DS232" i="3"/>
  <c r="DS231" i="3"/>
  <c r="DS233" i="3"/>
  <c r="DS238" i="3"/>
  <c r="DS237" i="3"/>
  <c r="DS236" i="3"/>
  <c r="DS235" i="3"/>
  <c r="DS234" i="3"/>
  <c r="DS241" i="3"/>
  <c r="DS240" i="3"/>
  <c r="DS239" i="3"/>
  <c r="DS252" i="3"/>
  <c r="DS250" i="3"/>
  <c r="DS251" i="3"/>
  <c r="DS248" i="3"/>
  <c r="DS249" i="3"/>
  <c r="DS253" i="3"/>
  <c r="DK78" i="8"/>
  <c r="DK64" i="8"/>
  <c r="DS142" i="3"/>
  <c r="DI47" i="18"/>
  <c r="DI63" i="18" s="1"/>
  <c r="DI90" i="18"/>
  <c r="DS115" i="3"/>
  <c r="DI29" i="18"/>
  <c r="DS7" i="3"/>
  <c r="DT5" i="3"/>
  <c r="DT294" i="3"/>
  <c r="DU4" i="3"/>
  <c r="DM4" i="4"/>
  <c r="DT145" i="3"/>
  <c r="DT153" i="3"/>
  <c r="DT161" i="3"/>
  <c r="DT116" i="3"/>
  <c r="DT124" i="3"/>
  <c r="DT132" i="3"/>
  <c r="DT140" i="3"/>
  <c r="DT102" i="3"/>
  <c r="DT110" i="3"/>
  <c r="DT74" i="3"/>
  <c r="DT83" i="3"/>
  <c r="DT41" i="3"/>
  <c r="DT49" i="3"/>
  <c r="DT58" i="3"/>
  <c r="DT14" i="3"/>
  <c r="DT22" i="3"/>
  <c r="DT30" i="3"/>
  <c r="DT146" i="3"/>
  <c r="DT154" i="3"/>
  <c r="DT162" i="3"/>
  <c r="DT117" i="3"/>
  <c r="DT125" i="3"/>
  <c r="DT133" i="3"/>
  <c r="DT103" i="3"/>
  <c r="DT111" i="3"/>
  <c r="DT84" i="3"/>
  <c r="DT42" i="3"/>
  <c r="DT50" i="3"/>
  <c r="DT15" i="3"/>
  <c r="DT23" i="3"/>
  <c r="DT31" i="3"/>
  <c r="DT147" i="3"/>
  <c r="DT155" i="3"/>
  <c r="DT163" i="3"/>
  <c r="DT118" i="3"/>
  <c r="DT126" i="3"/>
  <c r="DT134" i="3"/>
  <c r="DT93" i="3"/>
  <c r="DT104" i="3"/>
  <c r="DT112" i="3"/>
  <c r="DT68" i="3"/>
  <c r="DT76" i="3"/>
  <c r="DT35" i="3"/>
  <c r="DT51" i="3"/>
  <c r="DT8" i="3"/>
  <c r="DT16" i="3"/>
  <c r="DT24" i="3"/>
  <c r="DT32" i="3"/>
  <c r="DT148" i="3"/>
  <c r="DT156" i="3"/>
  <c r="DT164" i="3"/>
  <c r="DT119" i="3"/>
  <c r="DT127" i="3"/>
  <c r="DT135" i="3"/>
  <c r="DT94" i="3"/>
  <c r="DT105" i="3"/>
  <c r="DT113" i="3"/>
  <c r="DT69" i="3"/>
  <c r="DT77" i="3"/>
  <c r="DT36" i="3"/>
  <c r="DT53" i="3"/>
  <c r="DT9" i="3"/>
  <c r="DM22" i="8" s="1"/>
  <c r="DT17" i="3"/>
  <c r="DT25" i="3"/>
  <c r="DT149" i="3"/>
  <c r="DT157" i="3"/>
  <c r="DT165" i="3"/>
  <c r="DT120" i="3"/>
  <c r="DT128" i="3"/>
  <c r="DT136" i="3"/>
  <c r="DT95" i="3"/>
  <c r="DT106" i="3"/>
  <c r="DT78" i="3"/>
  <c r="DT37" i="3"/>
  <c r="DT54" i="3"/>
  <c r="DT10" i="3"/>
  <c r="DT18" i="3"/>
  <c r="DT26" i="3"/>
  <c r="DT150" i="3"/>
  <c r="DT158" i="3"/>
  <c r="DT166" i="3"/>
  <c r="DT121" i="3"/>
  <c r="DT129" i="3"/>
  <c r="DT137" i="3"/>
  <c r="DT99" i="3"/>
  <c r="DT107" i="3"/>
  <c r="DT71" i="3"/>
  <c r="DT79" i="3"/>
  <c r="DT38" i="3"/>
  <c r="DT55" i="3"/>
  <c r="DT11" i="3"/>
  <c r="DT19" i="3"/>
  <c r="DT27" i="3"/>
  <c r="DT143" i="3"/>
  <c r="DT151" i="3"/>
  <c r="DT159" i="3"/>
  <c r="DT167" i="3"/>
  <c r="DT122" i="3"/>
  <c r="DT130" i="3"/>
  <c r="DT138" i="3"/>
  <c r="DT100" i="3"/>
  <c r="DT108" i="3"/>
  <c r="DT72" i="3"/>
  <c r="DT80" i="3"/>
  <c r="DT39" i="3"/>
  <c r="DT56" i="3"/>
  <c r="DT12" i="3"/>
  <c r="DT20" i="3"/>
  <c r="DT28" i="3"/>
  <c r="DT144" i="3"/>
  <c r="DT152" i="3"/>
  <c r="DT160" i="3"/>
  <c r="DT123" i="3"/>
  <c r="DT131" i="3"/>
  <c r="DT139" i="3"/>
  <c r="DT101" i="3"/>
  <c r="DT109" i="3"/>
  <c r="DT73" i="3"/>
  <c r="DT81" i="3"/>
  <c r="DT40" i="3"/>
  <c r="DT48" i="3"/>
  <c r="DT57" i="3"/>
  <c r="DT13" i="3"/>
  <c r="DT21" i="3"/>
  <c r="DT29" i="3"/>
  <c r="DK18" i="18"/>
  <c r="DM30" i="8"/>
  <c r="DT52" i="3"/>
  <c r="DT82" i="3"/>
  <c r="DJ19" i="18"/>
  <c r="DL5" i="4"/>
  <c r="DL29" i="8"/>
  <c r="DI64" i="18"/>
  <c r="DL50" i="8"/>
  <c r="DL99" i="8"/>
  <c r="DL127" i="8"/>
  <c r="DL37" i="8"/>
  <c r="DL86" i="8"/>
  <c r="DL113" i="8"/>
  <c r="DJ48" i="18"/>
  <c r="DJ91" i="18"/>
  <c r="DJ22" i="18"/>
  <c r="DJ23" i="18"/>
  <c r="DJ25" i="18"/>
  <c r="DJ28" i="18"/>
  <c r="DJ21" i="18"/>
  <c r="DJ27" i="18"/>
  <c r="DJ24" i="18"/>
  <c r="DJ26" i="18"/>
  <c r="DJ46" i="18"/>
  <c r="DJ62" i="18" s="1"/>
  <c r="DJ89" i="18"/>
  <c r="DU6" i="3"/>
  <c r="DK20" i="18"/>
  <c r="DM6" i="4"/>
  <c r="DF36" i="19" l="1"/>
  <c r="DG32" i="19"/>
  <c r="DG29" i="19"/>
  <c r="DG25" i="19"/>
  <c r="DG30" i="19"/>
  <c r="DG33" i="19"/>
  <c r="DH24" i="19"/>
  <c r="DG26" i="19"/>
  <c r="DG34" i="19"/>
  <c r="DG27" i="19"/>
  <c r="DG35" i="19"/>
  <c r="DG31" i="19"/>
  <c r="DG28" i="19"/>
  <c r="DT262" i="3"/>
  <c r="DL46" i="19"/>
  <c r="DZ224" i="3" s="1"/>
  <c r="DL47" i="19"/>
  <c r="DZ225" i="3" s="1"/>
  <c r="DM39" i="19"/>
  <c r="DL40" i="19"/>
  <c r="DL48" i="19"/>
  <c r="DZ226" i="3" s="1"/>
  <c r="DL41" i="19"/>
  <c r="DZ219" i="3" s="1"/>
  <c r="DL49" i="19"/>
  <c r="DZ227" i="3" s="1"/>
  <c r="DL42" i="19"/>
  <c r="DZ220" i="3" s="1"/>
  <c r="DL50" i="19"/>
  <c r="DZ228" i="3" s="1"/>
  <c r="DL43" i="19"/>
  <c r="DZ221" i="3" s="1"/>
  <c r="DL45" i="19"/>
  <c r="DZ223" i="3" s="1"/>
  <c r="DL44" i="19"/>
  <c r="DZ222" i="3" s="1"/>
  <c r="DI69" i="18"/>
  <c r="DI71" i="18"/>
  <c r="DI72" i="18"/>
  <c r="DI70" i="18"/>
  <c r="DI73" i="18"/>
  <c r="DI67" i="18"/>
  <c r="DI68" i="18"/>
  <c r="DI66" i="18"/>
  <c r="DY218" i="3"/>
  <c r="DY229" i="3" s="1"/>
  <c r="DK51" i="19"/>
  <c r="DT243" i="3"/>
  <c r="DS242" i="3"/>
  <c r="DQ254" i="3"/>
  <c r="DQ255" i="3"/>
  <c r="DQ256" i="3"/>
  <c r="DR244" i="3"/>
  <c r="DR245" i="3" s="1"/>
  <c r="DT232" i="3"/>
  <c r="DT231" i="3"/>
  <c r="DT234" i="3"/>
  <c r="DT233" i="3"/>
  <c r="DT238" i="3"/>
  <c r="DT237" i="3"/>
  <c r="DT236" i="3"/>
  <c r="DT235" i="3"/>
  <c r="DT241" i="3"/>
  <c r="DT240" i="3"/>
  <c r="DT239" i="3"/>
  <c r="DT249" i="3"/>
  <c r="DT252" i="3"/>
  <c r="DT253" i="3"/>
  <c r="DT250" i="3"/>
  <c r="DT251" i="3"/>
  <c r="DT248" i="3"/>
  <c r="DU294" i="3"/>
  <c r="DU5" i="3"/>
  <c r="DV4" i="3"/>
  <c r="DN4" i="4"/>
  <c r="DU148" i="3"/>
  <c r="DU156" i="3"/>
  <c r="DU164" i="3"/>
  <c r="DU119" i="3"/>
  <c r="DU127" i="3"/>
  <c r="DU135" i="3"/>
  <c r="DU94" i="3"/>
  <c r="DU105" i="3"/>
  <c r="DU113" i="3"/>
  <c r="DU69" i="3"/>
  <c r="DU77" i="3"/>
  <c r="DU36" i="3"/>
  <c r="DU53" i="3"/>
  <c r="DU9" i="3"/>
  <c r="DN22" i="8" s="1"/>
  <c r="DU17" i="3"/>
  <c r="DU25" i="3"/>
  <c r="DU149" i="3"/>
  <c r="DU157" i="3"/>
  <c r="DU165" i="3"/>
  <c r="DU120" i="3"/>
  <c r="DU128" i="3"/>
  <c r="DU136" i="3"/>
  <c r="DU95" i="3"/>
  <c r="DU106" i="3"/>
  <c r="DU78" i="3"/>
  <c r="DU37" i="3"/>
  <c r="DU54" i="3"/>
  <c r="DU10" i="3"/>
  <c r="DU18" i="3"/>
  <c r="DU26" i="3"/>
  <c r="DU150" i="3"/>
  <c r="DU158" i="3"/>
  <c r="DU166" i="3"/>
  <c r="DU121" i="3"/>
  <c r="DU129" i="3"/>
  <c r="DU137" i="3"/>
  <c r="DU99" i="3"/>
  <c r="DU107" i="3"/>
  <c r="DU71" i="3"/>
  <c r="DU79" i="3"/>
  <c r="DU38" i="3"/>
  <c r="DU55" i="3"/>
  <c r="DU11" i="3"/>
  <c r="DU19" i="3"/>
  <c r="DU27" i="3"/>
  <c r="DU143" i="3"/>
  <c r="DU151" i="3"/>
  <c r="DU159" i="3"/>
  <c r="DU167" i="3"/>
  <c r="DU122" i="3"/>
  <c r="DU130" i="3"/>
  <c r="DU138" i="3"/>
  <c r="DU100" i="3"/>
  <c r="DU108" i="3"/>
  <c r="DU72" i="3"/>
  <c r="DU80" i="3"/>
  <c r="DU39" i="3"/>
  <c r="DU56" i="3"/>
  <c r="DU12" i="3"/>
  <c r="DU20" i="3"/>
  <c r="DU28" i="3"/>
  <c r="DU144" i="3"/>
  <c r="DU152" i="3"/>
  <c r="DU160" i="3"/>
  <c r="DU123" i="3"/>
  <c r="DU131" i="3"/>
  <c r="DU139" i="3"/>
  <c r="DU101" i="3"/>
  <c r="DU109" i="3"/>
  <c r="DU73" i="3"/>
  <c r="DU81" i="3"/>
  <c r="DU40" i="3"/>
  <c r="DU48" i="3"/>
  <c r="DU57" i="3"/>
  <c r="DU13" i="3"/>
  <c r="DU21" i="3"/>
  <c r="DU29" i="3"/>
  <c r="DU145" i="3"/>
  <c r="DU153" i="3"/>
  <c r="DU161" i="3"/>
  <c r="DU116" i="3"/>
  <c r="DU124" i="3"/>
  <c r="DU132" i="3"/>
  <c r="DU140" i="3"/>
  <c r="DU102" i="3"/>
  <c r="DU110" i="3"/>
  <c r="DU74" i="3"/>
  <c r="DU83" i="3"/>
  <c r="DU41" i="3"/>
  <c r="DU49" i="3"/>
  <c r="DU58" i="3"/>
  <c r="DU14" i="3"/>
  <c r="DU22" i="3"/>
  <c r="DU30" i="3"/>
  <c r="DU146" i="3"/>
  <c r="DU154" i="3"/>
  <c r="DU162" i="3"/>
  <c r="DU117" i="3"/>
  <c r="DU125" i="3"/>
  <c r="DU133" i="3"/>
  <c r="DU103" i="3"/>
  <c r="DU111" i="3"/>
  <c r="DU84" i="3"/>
  <c r="DU42" i="3"/>
  <c r="DU50" i="3"/>
  <c r="DU15" i="3"/>
  <c r="DU23" i="3"/>
  <c r="DU31" i="3"/>
  <c r="DU147" i="3"/>
  <c r="DU155" i="3"/>
  <c r="DU163" i="3"/>
  <c r="DU118" i="3"/>
  <c r="DU126" i="3"/>
  <c r="DU134" i="3"/>
  <c r="DU93" i="3"/>
  <c r="DU104" i="3"/>
  <c r="DU112" i="3"/>
  <c r="DU68" i="3"/>
  <c r="DU76" i="3"/>
  <c r="DU35" i="3"/>
  <c r="DU51" i="3"/>
  <c r="DU8" i="3"/>
  <c r="DU16" i="3"/>
  <c r="DU24" i="3"/>
  <c r="DU32" i="3"/>
  <c r="DL18" i="18"/>
  <c r="DN30" i="8"/>
  <c r="DU52" i="3"/>
  <c r="DU82" i="3"/>
  <c r="DM29" i="8"/>
  <c r="DJ47" i="18"/>
  <c r="DJ63" i="18" s="1"/>
  <c r="DJ90" i="18"/>
  <c r="DM50" i="8"/>
  <c r="DM99" i="8"/>
  <c r="DM127" i="8"/>
  <c r="DM37" i="8"/>
  <c r="DM86" i="8"/>
  <c r="DM113" i="8"/>
  <c r="DT7" i="3"/>
  <c r="DJ29" i="18"/>
  <c r="DK19" i="18"/>
  <c r="DM5" i="4"/>
  <c r="DL20" i="18"/>
  <c r="DV6" i="3"/>
  <c r="DN6" i="4"/>
  <c r="DK89" i="18"/>
  <c r="DK46" i="18"/>
  <c r="DK62" i="18" s="1"/>
  <c r="DT115" i="3"/>
  <c r="DJ64" i="18"/>
  <c r="DK48" i="18"/>
  <c r="DK91" i="18"/>
  <c r="DK25" i="18"/>
  <c r="DK23" i="18"/>
  <c r="DK28" i="18"/>
  <c r="DK21" i="18"/>
  <c r="DK27" i="18"/>
  <c r="DK24" i="18"/>
  <c r="DK22" i="18"/>
  <c r="DK26" i="18"/>
  <c r="DT142" i="3"/>
  <c r="DL78" i="8"/>
  <c r="DL64" i="8"/>
  <c r="DH34" i="19" l="1"/>
  <c r="DI24" i="19"/>
  <c r="DH27" i="19"/>
  <c r="DH33" i="19"/>
  <c r="DH35" i="19"/>
  <c r="DH32" i="19"/>
  <c r="DH28" i="19"/>
  <c r="DH29" i="19"/>
  <c r="DH30" i="19"/>
  <c r="DH31" i="19"/>
  <c r="DH26" i="19"/>
  <c r="DH25" i="19"/>
  <c r="DU262" i="3"/>
  <c r="DG36" i="19"/>
  <c r="DJ69" i="18"/>
  <c r="DJ71" i="18"/>
  <c r="DJ70" i="18"/>
  <c r="DJ72" i="18"/>
  <c r="DJ73" i="18"/>
  <c r="DJ67" i="18"/>
  <c r="DJ68" i="18"/>
  <c r="DJ66" i="18"/>
  <c r="DZ218" i="3"/>
  <c r="DZ229" i="3" s="1"/>
  <c r="DL51" i="19"/>
  <c r="DM41" i="19"/>
  <c r="EA219" i="3" s="1"/>
  <c r="DM49" i="19"/>
  <c r="EA227" i="3" s="1"/>
  <c r="DM42" i="19"/>
  <c r="EA220" i="3" s="1"/>
  <c r="DM50" i="19"/>
  <c r="EA228" i="3" s="1"/>
  <c r="DM43" i="19"/>
  <c r="EA221" i="3" s="1"/>
  <c r="DN39" i="19"/>
  <c r="DM44" i="19"/>
  <c r="EA222" i="3" s="1"/>
  <c r="DM45" i="19"/>
  <c r="EA223" i="3" s="1"/>
  <c r="DM46" i="19"/>
  <c r="EA224" i="3" s="1"/>
  <c r="DM40" i="19"/>
  <c r="DM47" i="19"/>
  <c r="EA225" i="3" s="1"/>
  <c r="DM48" i="19"/>
  <c r="EA226" i="3" s="1"/>
  <c r="DU243" i="3"/>
  <c r="DR254" i="3"/>
  <c r="DR255" i="3"/>
  <c r="DR256" i="3"/>
  <c r="DT242" i="3"/>
  <c r="DU232" i="3"/>
  <c r="DU231" i="3"/>
  <c r="DU235" i="3"/>
  <c r="DU234" i="3"/>
  <c r="DU233" i="3"/>
  <c r="DU237" i="3"/>
  <c r="DU236" i="3"/>
  <c r="DU238" i="3"/>
  <c r="DU241" i="3"/>
  <c r="DU240" i="3"/>
  <c r="DU239" i="3"/>
  <c r="DU249" i="3"/>
  <c r="DU253" i="3"/>
  <c r="DU252" i="3"/>
  <c r="DU251" i="3"/>
  <c r="DU250" i="3"/>
  <c r="DU248" i="3"/>
  <c r="DS244" i="3"/>
  <c r="DS245" i="3" s="1"/>
  <c r="DW6" i="3"/>
  <c r="DM20" i="18"/>
  <c r="DO6" i="4"/>
  <c r="DN50" i="8"/>
  <c r="DN99" i="8"/>
  <c r="DN127" i="8"/>
  <c r="DN37" i="8"/>
  <c r="DN86" i="8"/>
  <c r="DN113" i="8"/>
  <c r="DL19" i="18"/>
  <c r="DN5" i="4"/>
  <c r="DL48" i="18"/>
  <c r="DL91" i="18"/>
  <c r="DL21" i="18"/>
  <c r="DL28" i="18"/>
  <c r="DL23" i="18"/>
  <c r="DL27" i="18"/>
  <c r="DL24" i="18"/>
  <c r="DL22" i="18"/>
  <c r="DL25" i="18"/>
  <c r="DL26" i="18"/>
  <c r="DL89" i="18"/>
  <c r="DL46" i="18"/>
  <c r="DL62" i="18" s="1"/>
  <c r="DU142" i="3"/>
  <c r="DU115" i="3"/>
  <c r="DU7" i="3"/>
  <c r="DK29" i="18"/>
  <c r="DK64" i="18"/>
  <c r="DK90" i="18"/>
  <c r="DK47" i="18"/>
  <c r="DK63" i="18" s="1"/>
  <c r="DN29" i="8"/>
  <c r="DM78" i="8"/>
  <c r="DM64" i="8"/>
  <c r="DV294" i="3"/>
  <c r="DV5" i="3"/>
  <c r="DW4" i="3"/>
  <c r="DO4" i="4"/>
  <c r="DV143" i="3"/>
  <c r="DV151" i="3"/>
  <c r="DV159" i="3"/>
  <c r="DV167" i="3"/>
  <c r="DV122" i="3"/>
  <c r="DV130" i="3"/>
  <c r="DV138" i="3"/>
  <c r="DV100" i="3"/>
  <c r="DV108" i="3"/>
  <c r="DV72" i="3"/>
  <c r="DV80" i="3"/>
  <c r="DV39" i="3"/>
  <c r="DV56" i="3"/>
  <c r="DV13" i="3"/>
  <c r="DV21" i="3"/>
  <c r="DV29" i="3"/>
  <c r="DV144" i="3"/>
  <c r="DV152" i="3"/>
  <c r="DV160" i="3"/>
  <c r="DV123" i="3"/>
  <c r="DV131" i="3"/>
  <c r="DV139" i="3"/>
  <c r="DV101" i="3"/>
  <c r="DV109" i="3"/>
  <c r="DV73" i="3"/>
  <c r="DV81" i="3"/>
  <c r="DV40" i="3"/>
  <c r="DV48" i="3"/>
  <c r="DV57" i="3"/>
  <c r="DV14" i="3"/>
  <c r="DV22" i="3"/>
  <c r="DV30" i="3"/>
  <c r="DV145" i="3"/>
  <c r="DV153" i="3"/>
  <c r="DV161" i="3"/>
  <c r="DV116" i="3"/>
  <c r="DV124" i="3"/>
  <c r="DV132" i="3"/>
  <c r="DV140" i="3"/>
  <c r="DV102" i="3"/>
  <c r="DV110" i="3"/>
  <c r="DV74" i="3"/>
  <c r="DV83" i="3"/>
  <c r="DV41" i="3"/>
  <c r="DV49" i="3"/>
  <c r="DV58" i="3"/>
  <c r="DV15" i="3"/>
  <c r="DV23" i="3"/>
  <c r="DV31" i="3"/>
  <c r="DV146" i="3"/>
  <c r="DV154" i="3"/>
  <c r="DV162" i="3"/>
  <c r="DV117" i="3"/>
  <c r="DV125" i="3"/>
  <c r="DV133" i="3"/>
  <c r="DV103" i="3"/>
  <c r="DV111" i="3"/>
  <c r="DV84" i="3"/>
  <c r="DV42" i="3"/>
  <c r="DV50" i="3"/>
  <c r="DV16" i="3"/>
  <c r="DV24" i="3"/>
  <c r="DV32" i="3"/>
  <c r="DV147" i="3"/>
  <c r="DV155" i="3"/>
  <c r="DV163" i="3"/>
  <c r="DV118" i="3"/>
  <c r="DV126" i="3"/>
  <c r="DV134" i="3"/>
  <c r="DV93" i="3"/>
  <c r="DV104" i="3"/>
  <c r="DV112" i="3"/>
  <c r="DV68" i="3"/>
  <c r="DV76" i="3"/>
  <c r="DV35" i="3"/>
  <c r="DV51" i="3"/>
  <c r="DV8" i="3"/>
  <c r="DV17" i="3"/>
  <c r="DV25" i="3"/>
  <c r="DV148" i="3"/>
  <c r="DV156" i="3"/>
  <c r="DV164" i="3"/>
  <c r="DV119" i="3"/>
  <c r="DV127" i="3"/>
  <c r="DV135" i="3"/>
  <c r="DV94" i="3"/>
  <c r="DV105" i="3"/>
  <c r="DV113" i="3"/>
  <c r="DV69" i="3"/>
  <c r="DV77" i="3"/>
  <c r="DV36" i="3"/>
  <c r="DV53" i="3"/>
  <c r="DV9" i="3"/>
  <c r="DO22" i="8" s="1"/>
  <c r="DV18" i="3"/>
  <c r="DV26" i="3"/>
  <c r="DV149" i="3"/>
  <c r="DV157" i="3"/>
  <c r="DV165" i="3"/>
  <c r="DV120" i="3"/>
  <c r="DV128" i="3"/>
  <c r="DV136" i="3"/>
  <c r="DV95" i="3"/>
  <c r="DV106" i="3"/>
  <c r="DV78" i="3"/>
  <c r="DV37" i="3"/>
  <c r="DV54" i="3"/>
  <c r="DV10" i="3"/>
  <c r="DV19" i="3"/>
  <c r="DV27" i="3"/>
  <c r="DV150" i="3"/>
  <c r="DV158" i="3"/>
  <c r="DV166" i="3"/>
  <c r="DV121" i="3"/>
  <c r="DV129" i="3"/>
  <c r="DV137" i="3"/>
  <c r="DV99" i="3"/>
  <c r="DV107" i="3"/>
  <c r="DV71" i="3"/>
  <c r="DV79" i="3"/>
  <c r="DV38" i="3"/>
  <c r="DV55" i="3"/>
  <c r="DV12" i="3"/>
  <c r="DV20" i="3"/>
  <c r="DV28" i="3"/>
  <c r="DM18" i="18"/>
  <c r="DO30" i="8"/>
  <c r="DV11" i="3"/>
  <c r="DV52" i="3"/>
  <c r="DV82" i="3"/>
  <c r="DH36" i="19" l="1"/>
  <c r="DV262" i="3"/>
  <c r="DI30" i="19"/>
  <c r="DI27" i="19"/>
  <c r="DI31" i="19"/>
  <c r="DI28" i="19"/>
  <c r="DI32" i="19"/>
  <c r="DI25" i="19"/>
  <c r="DI33" i="19"/>
  <c r="DI26" i="19"/>
  <c r="DJ24" i="19"/>
  <c r="DI34" i="19"/>
  <c r="DI29" i="19"/>
  <c r="DI35" i="19"/>
  <c r="DK69" i="18"/>
  <c r="DK72" i="18"/>
  <c r="DK70" i="18"/>
  <c r="DK71" i="18"/>
  <c r="DK73" i="18"/>
  <c r="DK67" i="18"/>
  <c r="DK68" i="18"/>
  <c r="DK66" i="18"/>
  <c r="EA218" i="3"/>
  <c r="EA229" i="3" s="1"/>
  <c r="DM51" i="19"/>
  <c r="DN44" i="19"/>
  <c r="EB222" i="3" s="1"/>
  <c r="DN45" i="19"/>
  <c r="EB223" i="3" s="1"/>
  <c r="DN46" i="19"/>
  <c r="EB224" i="3" s="1"/>
  <c r="DN47" i="19"/>
  <c r="EB225" i="3" s="1"/>
  <c r="DO39" i="19"/>
  <c r="DN40" i="19"/>
  <c r="DN48" i="19"/>
  <c r="EB226" i="3" s="1"/>
  <c r="DN41" i="19"/>
  <c r="EB219" i="3" s="1"/>
  <c r="DN49" i="19"/>
  <c r="EB227" i="3" s="1"/>
  <c r="DN42" i="19"/>
  <c r="EB220" i="3" s="1"/>
  <c r="DN43" i="19"/>
  <c r="EB221" i="3" s="1"/>
  <c r="DN50" i="19"/>
  <c r="EB228" i="3" s="1"/>
  <c r="DV243" i="3"/>
  <c r="DS254" i="3"/>
  <c r="DS255" i="3"/>
  <c r="DS256" i="3"/>
  <c r="DU242" i="3"/>
  <c r="DV232" i="3"/>
  <c r="DV231" i="3"/>
  <c r="DV236" i="3"/>
  <c r="DV235" i="3"/>
  <c r="DV234" i="3"/>
  <c r="DV233" i="3"/>
  <c r="DV238" i="3"/>
  <c r="DV237" i="3"/>
  <c r="DV241" i="3"/>
  <c r="DV240" i="3"/>
  <c r="DV239" i="3"/>
  <c r="DV249" i="3"/>
  <c r="DV248" i="3"/>
  <c r="DV250" i="3"/>
  <c r="DV253" i="3"/>
  <c r="DV251" i="3"/>
  <c r="DV252" i="3"/>
  <c r="DT244" i="3"/>
  <c r="DT245" i="3" s="1"/>
  <c r="DV7" i="3"/>
  <c r="DM19" i="18"/>
  <c r="DO5" i="4"/>
  <c r="DL90" i="18"/>
  <c r="DL47" i="18"/>
  <c r="DL63" i="18" s="1"/>
  <c r="DO29" i="8"/>
  <c r="DO37" i="8"/>
  <c r="DO86" i="8"/>
  <c r="DO113" i="8"/>
  <c r="DO50" i="8"/>
  <c r="DO99" i="8"/>
  <c r="DO127" i="8"/>
  <c r="DM48" i="18"/>
  <c r="DM91" i="18"/>
  <c r="DM28" i="18"/>
  <c r="DM23" i="18"/>
  <c r="DM25" i="18"/>
  <c r="DM27" i="18"/>
  <c r="DM24" i="18"/>
  <c r="DM22" i="18"/>
  <c r="DM26" i="18"/>
  <c r="DM21" i="18"/>
  <c r="DX6" i="3"/>
  <c r="DN20" i="18"/>
  <c r="DP6" i="4"/>
  <c r="DN78" i="8"/>
  <c r="DN64" i="8"/>
  <c r="DV142" i="3"/>
  <c r="DL29" i="18"/>
  <c r="DM46" i="18"/>
  <c r="DM62" i="18" s="1"/>
  <c r="DM89" i="18"/>
  <c r="DV115" i="3"/>
  <c r="DW294" i="3"/>
  <c r="DW5" i="3"/>
  <c r="DX4" i="3"/>
  <c r="DP4" i="4"/>
  <c r="DW147" i="3"/>
  <c r="DW155" i="3"/>
  <c r="DW163" i="3"/>
  <c r="DW118" i="3"/>
  <c r="DW126" i="3"/>
  <c r="DW134" i="3"/>
  <c r="DW93" i="3"/>
  <c r="DW104" i="3"/>
  <c r="DW112" i="3"/>
  <c r="DW68" i="3"/>
  <c r="DW76" i="3"/>
  <c r="DW35" i="3"/>
  <c r="DW51" i="3"/>
  <c r="DW8" i="3"/>
  <c r="DW17" i="3"/>
  <c r="DW25" i="3"/>
  <c r="DW148" i="3"/>
  <c r="DW156" i="3"/>
  <c r="DW164" i="3"/>
  <c r="DW119" i="3"/>
  <c r="DW127" i="3"/>
  <c r="DW135" i="3"/>
  <c r="DW94" i="3"/>
  <c r="DW105" i="3"/>
  <c r="DW113" i="3"/>
  <c r="DW69" i="3"/>
  <c r="DW77" i="3"/>
  <c r="DW36" i="3"/>
  <c r="DW53" i="3"/>
  <c r="DW9" i="3"/>
  <c r="DP22" i="8" s="1"/>
  <c r="DW18" i="3"/>
  <c r="DW26" i="3"/>
  <c r="DW149" i="3"/>
  <c r="DW157" i="3"/>
  <c r="DW165" i="3"/>
  <c r="DW120" i="3"/>
  <c r="DW128" i="3"/>
  <c r="DW136" i="3"/>
  <c r="DW95" i="3"/>
  <c r="DW106" i="3"/>
  <c r="DW78" i="3"/>
  <c r="DW37" i="3"/>
  <c r="DW54" i="3"/>
  <c r="DW10" i="3"/>
  <c r="DW19" i="3"/>
  <c r="DW27" i="3"/>
  <c r="DW150" i="3"/>
  <c r="DW158" i="3"/>
  <c r="DW166" i="3"/>
  <c r="DW121" i="3"/>
  <c r="DW129" i="3"/>
  <c r="DW137" i="3"/>
  <c r="DW99" i="3"/>
  <c r="DW107" i="3"/>
  <c r="DW71" i="3"/>
  <c r="DW79" i="3"/>
  <c r="DW38" i="3"/>
  <c r="DW55" i="3"/>
  <c r="DW12" i="3"/>
  <c r="DW20" i="3"/>
  <c r="DW28" i="3"/>
  <c r="DW143" i="3"/>
  <c r="DW151" i="3"/>
  <c r="DW159" i="3"/>
  <c r="DW167" i="3"/>
  <c r="DW122" i="3"/>
  <c r="DW130" i="3"/>
  <c r="DW138" i="3"/>
  <c r="DW100" i="3"/>
  <c r="DW108" i="3"/>
  <c r="DW72" i="3"/>
  <c r="DW80" i="3"/>
  <c r="DW39" i="3"/>
  <c r="DW56" i="3"/>
  <c r="DW13" i="3"/>
  <c r="DW21" i="3"/>
  <c r="DW29" i="3"/>
  <c r="DW144" i="3"/>
  <c r="DW152" i="3"/>
  <c r="DW160" i="3"/>
  <c r="DW123" i="3"/>
  <c r="DW131" i="3"/>
  <c r="DW139" i="3"/>
  <c r="DW101" i="3"/>
  <c r="DW109" i="3"/>
  <c r="DW73" i="3"/>
  <c r="DW81" i="3"/>
  <c r="DW40" i="3"/>
  <c r="DW48" i="3"/>
  <c r="DW57" i="3"/>
  <c r="DW14" i="3"/>
  <c r="DW22" i="3"/>
  <c r="DW30" i="3"/>
  <c r="DW145" i="3"/>
  <c r="DW153" i="3"/>
  <c r="DW161" i="3"/>
  <c r="DW116" i="3"/>
  <c r="DW124" i="3"/>
  <c r="DW132" i="3"/>
  <c r="DW140" i="3"/>
  <c r="DW102" i="3"/>
  <c r="DW110" i="3"/>
  <c r="DW74" i="3"/>
  <c r="DW83" i="3"/>
  <c r="DW41" i="3"/>
  <c r="DW49" i="3"/>
  <c r="DW58" i="3"/>
  <c r="DW15" i="3"/>
  <c r="DW23" i="3"/>
  <c r="DW31" i="3"/>
  <c r="DW146" i="3"/>
  <c r="DW154" i="3"/>
  <c r="DW162" i="3"/>
  <c r="DW117" i="3"/>
  <c r="DW125" i="3"/>
  <c r="DW133" i="3"/>
  <c r="DW103" i="3"/>
  <c r="DW111" i="3"/>
  <c r="DW84" i="3"/>
  <c r="DW42" i="3"/>
  <c r="DW50" i="3"/>
  <c r="DW16" i="3"/>
  <c r="DW24" i="3"/>
  <c r="DW32" i="3"/>
  <c r="DN18" i="18"/>
  <c r="DP30" i="8"/>
  <c r="DW52" i="3"/>
  <c r="DW11" i="3"/>
  <c r="DW82" i="3"/>
  <c r="DL64" i="18"/>
  <c r="DI36" i="19" l="1"/>
  <c r="DW262" i="3"/>
  <c r="DJ25" i="19"/>
  <c r="DJ30" i="19"/>
  <c r="DJ33" i="19"/>
  <c r="DJ31" i="19"/>
  <c r="DJ26" i="19"/>
  <c r="DJ34" i="19"/>
  <c r="DJ27" i="19"/>
  <c r="DJ35" i="19"/>
  <c r="DJ32" i="19"/>
  <c r="DJ28" i="19"/>
  <c r="DK24" i="19"/>
  <c r="DJ29" i="19"/>
  <c r="EB218" i="3"/>
  <c r="EB229" i="3" s="1"/>
  <c r="DN51" i="19"/>
  <c r="DO47" i="19"/>
  <c r="EC225" i="3" s="1"/>
  <c r="DO40" i="19"/>
  <c r="DO48" i="19"/>
  <c r="EC226" i="3" s="1"/>
  <c r="DO41" i="19"/>
  <c r="EC219" i="3" s="1"/>
  <c r="DO49" i="19"/>
  <c r="EC227" i="3" s="1"/>
  <c r="DO42" i="19"/>
  <c r="EC220" i="3" s="1"/>
  <c r="DO50" i="19"/>
  <c r="EC228" i="3" s="1"/>
  <c r="DO43" i="19"/>
  <c r="EC221" i="3" s="1"/>
  <c r="DP39" i="19"/>
  <c r="DO44" i="19"/>
  <c r="EC222" i="3" s="1"/>
  <c r="DO46" i="19"/>
  <c r="EC224" i="3" s="1"/>
  <c r="DO45" i="19"/>
  <c r="EC223" i="3" s="1"/>
  <c r="DL69" i="18"/>
  <c r="DL71" i="18"/>
  <c r="DL68" i="18"/>
  <c r="DL66" i="18"/>
  <c r="DL72" i="18"/>
  <c r="DL70" i="18"/>
  <c r="DL73" i="18"/>
  <c r="DL67" i="18"/>
  <c r="DW243" i="3"/>
  <c r="DT254" i="3"/>
  <c r="DT255" i="3"/>
  <c r="DT256" i="3"/>
  <c r="DV242" i="3"/>
  <c r="DW232" i="3"/>
  <c r="DW231" i="3"/>
  <c r="DW237" i="3"/>
  <c r="DW236" i="3"/>
  <c r="DW235" i="3"/>
  <c r="DW234" i="3"/>
  <c r="DW233" i="3"/>
  <c r="DW238" i="3"/>
  <c r="DW241" i="3"/>
  <c r="DW240" i="3"/>
  <c r="DW239" i="3"/>
  <c r="DW252" i="3"/>
  <c r="DW249" i="3"/>
  <c r="DW251" i="3"/>
  <c r="DW248" i="3"/>
  <c r="DW250" i="3"/>
  <c r="DW253" i="3"/>
  <c r="DU244" i="3"/>
  <c r="DU245" i="3" s="1"/>
  <c r="DN19" i="18"/>
  <c r="DP5" i="4"/>
  <c r="DP37" i="8"/>
  <c r="DP86" i="8"/>
  <c r="DP113" i="8"/>
  <c r="DP50" i="8"/>
  <c r="DP99" i="8"/>
  <c r="DP127" i="8"/>
  <c r="DW142" i="3"/>
  <c r="DN89" i="18"/>
  <c r="DN46" i="18"/>
  <c r="DN62" i="18" s="1"/>
  <c r="DW115" i="3"/>
  <c r="DM64" i="18"/>
  <c r="DO64" i="8"/>
  <c r="DO78" i="8"/>
  <c r="DP29" i="8"/>
  <c r="DN48" i="18"/>
  <c r="DN91" i="18"/>
  <c r="DN26" i="18"/>
  <c r="DN25" i="18"/>
  <c r="DN22" i="18"/>
  <c r="DN27" i="18"/>
  <c r="DN21" i="18"/>
  <c r="DN24" i="18"/>
  <c r="DN28" i="18"/>
  <c r="DN23" i="18"/>
  <c r="DM47" i="18"/>
  <c r="DM63" i="18" s="1"/>
  <c r="DM90" i="18"/>
  <c r="DW7" i="3"/>
  <c r="DX294" i="3"/>
  <c r="DX5" i="3"/>
  <c r="DY4" i="3"/>
  <c r="DQ4" i="4"/>
  <c r="DX143" i="3"/>
  <c r="DX151" i="3"/>
  <c r="DX159" i="3"/>
  <c r="DX167" i="3"/>
  <c r="DX122" i="3"/>
  <c r="DX130" i="3"/>
  <c r="DX138" i="3"/>
  <c r="DX100" i="3"/>
  <c r="DX108" i="3"/>
  <c r="DX72" i="3"/>
  <c r="DX80" i="3"/>
  <c r="DX39" i="3"/>
  <c r="DX56" i="3"/>
  <c r="DX13" i="3"/>
  <c r="DX21" i="3"/>
  <c r="DX29" i="3"/>
  <c r="DX144" i="3"/>
  <c r="DX152" i="3"/>
  <c r="DX160" i="3"/>
  <c r="DX123" i="3"/>
  <c r="DX131" i="3"/>
  <c r="DX139" i="3"/>
  <c r="DX101" i="3"/>
  <c r="DX109" i="3"/>
  <c r="DX73" i="3"/>
  <c r="DX81" i="3"/>
  <c r="DX40" i="3"/>
  <c r="DX48" i="3"/>
  <c r="DX57" i="3"/>
  <c r="DX14" i="3"/>
  <c r="DX22" i="3"/>
  <c r="DX30" i="3"/>
  <c r="DX145" i="3"/>
  <c r="DX153" i="3"/>
  <c r="DX161" i="3"/>
  <c r="DX116" i="3"/>
  <c r="DX124" i="3"/>
  <c r="DX132" i="3"/>
  <c r="DX140" i="3"/>
  <c r="DX102" i="3"/>
  <c r="DX110" i="3"/>
  <c r="DX74" i="3"/>
  <c r="DX83" i="3"/>
  <c r="DX41" i="3"/>
  <c r="DX49" i="3"/>
  <c r="DX58" i="3"/>
  <c r="DX15" i="3"/>
  <c r="DX23" i="3"/>
  <c r="DX31" i="3"/>
  <c r="DX146" i="3"/>
  <c r="DX154" i="3"/>
  <c r="DX162" i="3"/>
  <c r="DX117" i="3"/>
  <c r="DX125" i="3"/>
  <c r="DX133" i="3"/>
  <c r="DX103" i="3"/>
  <c r="DX111" i="3"/>
  <c r="DX84" i="3"/>
  <c r="DX42" i="3"/>
  <c r="DX50" i="3"/>
  <c r="DX16" i="3"/>
  <c r="DX24" i="3"/>
  <c r="DX32" i="3"/>
  <c r="DX147" i="3"/>
  <c r="DX155" i="3"/>
  <c r="DX163" i="3"/>
  <c r="DX118" i="3"/>
  <c r="DX126" i="3"/>
  <c r="DX134" i="3"/>
  <c r="DX93" i="3"/>
  <c r="DX104" i="3"/>
  <c r="DX112" i="3"/>
  <c r="DX68" i="3"/>
  <c r="DX76" i="3"/>
  <c r="DX35" i="3"/>
  <c r="DX51" i="3"/>
  <c r="DX8" i="3"/>
  <c r="DX17" i="3"/>
  <c r="DX25" i="3"/>
  <c r="DX148" i="3"/>
  <c r="DX156" i="3"/>
  <c r="DX164" i="3"/>
  <c r="DX119" i="3"/>
  <c r="DX127" i="3"/>
  <c r="DX135" i="3"/>
  <c r="DX94" i="3"/>
  <c r="DX105" i="3"/>
  <c r="DX113" i="3"/>
  <c r="DX69" i="3"/>
  <c r="DX77" i="3"/>
  <c r="DX36" i="3"/>
  <c r="DX53" i="3"/>
  <c r="DX9" i="3"/>
  <c r="DQ22" i="8" s="1"/>
  <c r="DX18" i="3"/>
  <c r="DX26" i="3"/>
  <c r="DX149" i="3"/>
  <c r="DX157" i="3"/>
  <c r="DX165" i="3"/>
  <c r="DX120" i="3"/>
  <c r="DX128" i="3"/>
  <c r="DX136" i="3"/>
  <c r="DX95" i="3"/>
  <c r="DX106" i="3"/>
  <c r="DX78" i="3"/>
  <c r="DX37" i="3"/>
  <c r="DX54" i="3"/>
  <c r="DX10" i="3"/>
  <c r="DX19" i="3"/>
  <c r="DX27" i="3"/>
  <c r="DX150" i="3"/>
  <c r="DX158" i="3"/>
  <c r="DX166" i="3"/>
  <c r="DX121" i="3"/>
  <c r="DX129" i="3"/>
  <c r="DX137" i="3"/>
  <c r="DX99" i="3"/>
  <c r="DX107" i="3"/>
  <c r="DX71" i="3"/>
  <c r="DX79" i="3"/>
  <c r="DX38" i="3"/>
  <c r="DX55" i="3"/>
  <c r="DX12" i="3"/>
  <c r="DX20" i="3"/>
  <c r="DX28" i="3"/>
  <c r="DO18" i="18"/>
  <c r="DQ30" i="8"/>
  <c r="DX11" i="3"/>
  <c r="DX52" i="3"/>
  <c r="DX82" i="3"/>
  <c r="DY6" i="3"/>
  <c r="DO20" i="18"/>
  <c r="DQ6" i="4"/>
  <c r="DM29" i="18"/>
  <c r="DX262" i="3" l="1"/>
  <c r="DK28" i="19"/>
  <c r="DK34" i="19"/>
  <c r="DL24" i="19"/>
  <c r="DK33" i="19"/>
  <c r="DK29" i="19"/>
  <c r="DK30" i="19"/>
  <c r="DK31" i="19"/>
  <c r="DK32" i="19"/>
  <c r="DK27" i="19"/>
  <c r="DK25" i="19"/>
  <c r="DK35" i="19"/>
  <c r="DK26" i="19"/>
  <c r="DJ36" i="19"/>
  <c r="DP42" i="19"/>
  <c r="ED220" i="3" s="1"/>
  <c r="DP50" i="19"/>
  <c r="ED228" i="3" s="1"/>
  <c r="DP43" i="19"/>
  <c r="ED221" i="3" s="1"/>
  <c r="DP44" i="19"/>
  <c r="ED222" i="3" s="1"/>
  <c r="DP45" i="19"/>
  <c r="ED223" i="3" s="1"/>
  <c r="DP46" i="19"/>
  <c r="ED224" i="3" s="1"/>
  <c r="DP47" i="19"/>
  <c r="ED225" i="3" s="1"/>
  <c r="DP41" i="19"/>
  <c r="ED219" i="3" s="1"/>
  <c r="DQ39" i="19"/>
  <c r="DP48" i="19"/>
  <c r="ED226" i="3" s="1"/>
  <c r="DP49" i="19"/>
  <c r="ED227" i="3" s="1"/>
  <c r="DP40" i="19"/>
  <c r="DM69" i="18"/>
  <c r="DM70" i="18"/>
  <c r="DM71" i="18"/>
  <c r="DM73" i="18"/>
  <c r="DM67" i="18"/>
  <c r="DM68" i="18"/>
  <c r="DM66" i="18"/>
  <c r="DM72" i="18"/>
  <c r="EC218" i="3"/>
  <c r="EC229" i="3" s="1"/>
  <c r="DO51" i="19"/>
  <c r="DX243" i="3"/>
  <c r="DU254" i="3"/>
  <c r="DU255" i="3"/>
  <c r="DU256" i="3"/>
  <c r="DW242" i="3"/>
  <c r="DV244" i="3"/>
  <c r="DV245" i="3" s="1"/>
  <c r="DX232" i="3"/>
  <c r="DX231" i="3"/>
  <c r="DX238" i="3"/>
  <c r="DX237" i="3"/>
  <c r="DX236" i="3"/>
  <c r="DX235" i="3"/>
  <c r="DX234" i="3"/>
  <c r="DX233" i="3"/>
  <c r="DX239" i="3"/>
  <c r="DX241" i="3"/>
  <c r="DX240" i="3"/>
  <c r="DX251" i="3"/>
  <c r="DX249" i="3"/>
  <c r="DX252" i="3"/>
  <c r="DX248" i="3"/>
  <c r="DX250" i="3"/>
  <c r="DX253" i="3"/>
  <c r="DX7" i="3"/>
  <c r="DQ29" i="8"/>
  <c r="DX115" i="3"/>
  <c r="DY294" i="3"/>
  <c r="DY5" i="3"/>
  <c r="DZ4" i="3"/>
  <c r="DR4" i="4"/>
  <c r="DY147" i="3"/>
  <c r="DY155" i="3"/>
  <c r="DY163" i="3"/>
  <c r="DY118" i="3"/>
  <c r="DY126" i="3"/>
  <c r="DY134" i="3"/>
  <c r="DY93" i="3"/>
  <c r="DY104" i="3"/>
  <c r="DY112" i="3"/>
  <c r="DY68" i="3"/>
  <c r="DY76" i="3"/>
  <c r="DY35" i="3"/>
  <c r="DY51" i="3"/>
  <c r="DY8" i="3"/>
  <c r="DY17" i="3"/>
  <c r="DY25" i="3"/>
  <c r="DY148" i="3"/>
  <c r="DY156" i="3"/>
  <c r="DY164" i="3"/>
  <c r="DY119" i="3"/>
  <c r="DY127" i="3"/>
  <c r="DY135" i="3"/>
  <c r="DY94" i="3"/>
  <c r="DY105" i="3"/>
  <c r="DY113" i="3"/>
  <c r="DY69" i="3"/>
  <c r="DY77" i="3"/>
  <c r="DY36" i="3"/>
  <c r="DY53" i="3"/>
  <c r="DY9" i="3"/>
  <c r="DR22" i="8" s="1"/>
  <c r="DY18" i="3"/>
  <c r="DY26" i="3"/>
  <c r="DY149" i="3"/>
  <c r="DY157" i="3"/>
  <c r="DY165" i="3"/>
  <c r="DY120" i="3"/>
  <c r="DY128" i="3"/>
  <c r="DY136" i="3"/>
  <c r="DY95" i="3"/>
  <c r="DY106" i="3"/>
  <c r="DY78" i="3"/>
  <c r="DY37" i="3"/>
  <c r="DY54" i="3"/>
  <c r="DY10" i="3"/>
  <c r="DY19" i="3"/>
  <c r="DY27" i="3"/>
  <c r="DY150" i="3"/>
  <c r="DY158" i="3"/>
  <c r="DY166" i="3"/>
  <c r="DY121" i="3"/>
  <c r="DY129" i="3"/>
  <c r="DY137" i="3"/>
  <c r="DY99" i="3"/>
  <c r="DY107" i="3"/>
  <c r="DY71" i="3"/>
  <c r="DY79" i="3"/>
  <c r="DY38" i="3"/>
  <c r="DY55" i="3"/>
  <c r="DY12" i="3"/>
  <c r="DY20" i="3"/>
  <c r="DY28" i="3"/>
  <c r="DY143" i="3"/>
  <c r="DY151" i="3"/>
  <c r="DY159" i="3"/>
  <c r="DY167" i="3"/>
  <c r="DY122" i="3"/>
  <c r="DY130" i="3"/>
  <c r="DY138" i="3"/>
  <c r="DY100" i="3"/>
  <c r="DY108" i="3"/>
  <c r="DY72" i="3"/>
  <c r="DY80" i="3"/>
  <c r="DY39" i="3"/>
  <c r="DY56" i="3"/>
  <c r="DY13" i="3"/>
  <c r="DY21" i="3"/>
  <c r="DY29" i="3"/>
  <c r="DY144" i="3"/>
  <c r="DY152" i="3"/>
  <c r="DY160" i="3"/>
  <c r="DY123" i="3"/>
  <c r="DY131" i="3"/>
  <c r="DY139" i="3"/>
  <c r="DY101" i="3"/>
  <c r="DY109" i="3"/>
  <c r="DY73" i="3"/>
  <c r="DY81" i="3"/>
  <c r="DY40" i="3"/>
  <c r="DY48" i="3"/>
  <c r="DY57" i="3"/>
  <c r="DY14" i="3"/>
  <c r="DY22" i="3"/>
  <c r="DY30" i="3"/>
  <c r="DY145" i="3"/>
  <c r="DY153" i="3"/>
  <c r="DY161" i="3"/>
  <c r="DY116" i="3"/>
  <c r="DY124" i="3"/>
  <c r="DY132" i="3"/>
  <c r="DY140" i="3"/>
  <c r="DY102" i="3"/>
  <c r="DY110" i="3"/>
  <c r="DY74" i="3"/>
  <c r="DY83" i="3"/>
  <c r="DY41" i="3"/>
  <c r="DY49" i="3"/>
  <c r="DY58" i="3"/>
  <c r="DY15" i="3"/>
  <c r="DY23" i="3"/>
  <c r="DY31" i="3"/>
  <c r="DY146" i="3"/>
  <c r="DY154" i="3"/>
  <c r="DY162" i="3"/>
  <c r="DY117" i="3"/>
  <c r="DY125" i="3"/>
  <c r="DY133" i="3"/>
  <c r="DY103" i="3"/>
  <c r="DY111" i="3"/>
  <c r="DY84" i="3"/>
  <c r="DY42" i="3"/>
  <c r="DY50" i="3"/>
  <c r="DY16" i="3"/>
  <c r="DY24" i="3"/>
  <c r="DY32" i="3"/>
  <c r="DP18" i="18"/>
  <c r="DR30" i="8"/>
  <c r="DY52" i="3"/>
  <c r="DY11" i="3"/>
  <c r="DY82" i="3"/>
  <c r="DO19" i="18"/>
  <c r="DQ5" i="4"/>
  <c r="DN29" i="18"/>
  <c r="DZ6" i="3"/>
  <c r="DP20" i="18"/>
  <c r="DR6" i="4"/>
  <c r="DQ37" i="8"/>
  <c r="DQ86" i="8"/>
  <c r="DQ113" i="8"/>
  <c r="DQ50" i="8"/>
  <c r="DQ99" i="8"/>
  <c r="DQ127" i="8"/>
  <c r="DN47" i="18"/>
  <c r="DN63" i="18" s="1"/>
  <c r="DN90" i="18"/>
  <c r="DO48" i="18"/>
  <c r="DO91" i="18"/>
  <c r="DO25" i="18"/>
  <c r="DO22" i="18"/>
  <c r="DO27" i="18"/>
  <c r="DO24" i="18"/>
  <c r="DO26" i="18"/>
  <c r="DO21" i="18"/>
  <c r="DO28" i="18"/>
  <c r="DO23" i="18"/>
  <c r="DP64" i="8"/>
  <c r="DP78" i="8"/>
  <c r="DO46" i="18"/>
  <c r="DO62" i="18" s="1"/>
  <c r="DO89" i="18"/>
  <c r="DN64" i="18"/>
  <c r="DX142" i="3"/>
  <c r="DY262" i="3" l="1"/>
  <c r="DL30" i="19"/>
  <c r="DL27" i="19"/>
  <c r="DL31" i="19"/>
  <c r="DL35" i="19"/>
  <c r="DL32" i="19"/>
  <c r="DL28" i="19"/>
  <c r="DM24" i="19"/>
  <c r="DL29" i="19"/>
  <c r="DL25" i="19"/>
  <c r="DL33" i="19"/>
  <c r="DL26" i="19"/>
  <c r="DL34" i="19"/>
  <c r="DK36" i="19"/>
  <c r="ED218" i="3"/>
  <c r="ED229" i="3" s="1"/>
  <c r="DP51" i="19"/>
  <c r="DN69" i="18"/>
  <c r="DN70" i="18"/>
  <c r="DN71" i="18"/>
  <c r="DN72" i="18"/>
  <c r="DN67" i="18"/>
  <c r="DN68" i="18"/>
  <c r="DN66" i="18"/>
  <c r="DN73" i="18"/>
  <c r="DQ45" i="19"/>
  <c r="EE223" i="3" s="1"/>
  <c r="DQ46" i="19"/>
  <c r="EE224" i="3" s="1"/>
  <c r="DQ47" i="19"/>
  <c r="EE225" i="3" s="1"/>
  <c r="DQ40" i="19"/>
  <c r="DQ48" i="19"/>
  <c r="EE226" i="3" s="1"/>
  <c r="DQ41" i="19"/>
  <c r="EE219" i="3" s="1"/>
  <c r="DQ49" i="19"/>
  <c r="EE227" i="3" s="1"/>
  <c r="DQ42" i="19"/>
  <c r="EE220" i="3" s="1"/>
  <c r="DQ50" i="19"/>
  <c r="EE228" i="3" s="1"/>
  <c r="DQ43" i="19"/>
  <c r="EE221" i="3" s="1"/>
  <c r="DQ44" i="19"/>
  <c r="EE222" i="3" s="1"/>
  <c r="DR39" i="19"/>
  <c r="DY243" i="3"/>
  <c r="DV254" i="3"/>
  <c r="DV255" i="3"/>
  <c r="DV256" i="3"/>
  <c r="DX242" i="3"/>
  <c r="DY231" i="3"/>
  <c r="DY232" i="3"/>
  <c r="DY237" i="3"/>
  <c r="DY236" i="3"/>
  <c r="DY235" i="3"/>
  <c r="DY234" i="3"/>
  <c r="DY233" i="3"/>
  <c r="DY240" i="3"/>
  <c r="DY239" i="3"/>
  <c r="DY238" i="3"/>
  <c r="DY241" i="3"/>
  <c r="DY251" i="3"/>
  <c r="DY248" i="3"/>
  <c r="DY249" i="3"/>
  <c r="DY252" i="3"/>
  <c r="DY250" i="3"/>
  <c r="DY253" i="3"/>
  <c r="DW244" i="3"/>
  <c r="DW245" i="3" s="1"/>
  <c r="DO29" i="18"/>
  <c r="DP48" i="18"/>
  <c r="DP91" i="18"/>
  <c r="DP22" i="18"/>
  <c r="DP27" i="18"/>
  <c r="DP21" i="18"/>
  <c r="DP24" i="18"/>
  <c r="DP23" i="18"/>
  <c r="DP28" i="18"/>
  <c r="DP25" i="18"/>
  <c r="DP26" i="18"/>
  <c r="DY115" i="3"/>
  <c r="DP46" i="18"/>
  <c r="DP62" i="18" s="1"/>
  <c r="DP89" i="18"/>
  <c r="DQ20" i="18"/>
  <c r="EA6" i="3"/>
  <c r="DS6" i="4"/>
  <c r="DO64" i="18"/>
  <c r="DO90" i="18"/>
  <c r="DO47" i="18"/>
  <c r="DO63" i="18" s="1"/>
  <c r="DY7" i="3"/>
  <c r="DZ294" i="3"/>
  <c r="DZ5" i="3"/>
  <c r="EA4" i="3"/>
  <c r="DS4" i="4"/>
  <c r="DZ143" i="3"/>
  <c r="DZ151" i="3"/>
  <c r="DZ159" i="3"/>
  <c r="DZ167" i="3"/>
  <c r="DZ122" i="3"/>
  <c r="DZ130" i="3"/>
  <c r="DZ138" i="3"/>
  <c r="DZ100" i="3"/>
  <c r="DZ108" i="3"/>
  <c r="DZ72" i="3"/>
  <c r="DZ80" i="3"/>
  <c r="DZ39" i="3"/>
  <c r="DZ56" i="3"/>
  <c r="DZ13" i="3"/>
  <c r="DZ21" i="3"/>
  <c r="DZ29" i="3"/>
  <c r="DZ144" i="3"/>
  <c r="DZ152" i="3"/>
  <c r="DZ160" i="3"/>
  <c r="DZ123" i="3"/>
  <c r="DZ131" i="3"/>
  <c r="DZ139" i="3"/>
  <c r="DZ101" i="3"/>
  <c r="DZ109" i="3"/>
  <c r="DZ73" i="3"/>
  <c r="DZ81" i="3"/>
  <c r="DZ40" i="3"/>
  <c r="DZ48" i="3"/>
  <c r="DZ57" i="3"/>
  <c r="DZ14" i="3"/>
  <c r="DZ22" i="3"/>
  <c r="DZ30" i="3"/>
  <c r="DZ145" i="3"/>
  <c r="DZ153" i="3"/>
  <c r="DZ161" i="3"/>
  <c r="DZ116" i="3"/>
  <c r="DZ124" i="3"/>
  <c r="DZ132" i="3"/>
  <c r="DZ140" i="3"/>
  <c r="DZ102" i="3"/>
  <c r="DZ110" i="3"/>
  <c r="DZ74" i="3"/>
  <c r="DZ83" i="3"/>
  <c r="DZ41" i="3"/>
  <c r="DZ49" i="3"/>
  <c r="DZ58" i="3"/>
  <c r="DZ15" i="3"/>
  <c r="DZ23" i="3"/>
  <c r="DZ31" i="3"/>
  <c r="DZ146" i="3"/>
  <c r="DZ154" i="3"/>
  <c r="DZ162" i="3"/>
  <c r="DZ117" i="3"/>
  <c r="DZ125" i="3"/>
  <c r="DZ133" i="3"/>
  <c r="DZ103" i="3"/>
  <c r="DZ111" i="3"/>
  <c r="DZ84" i="3"/>
  <c r="DZ42" i="3"/>
  <c r="DZ50" i="3"/>
  <c r="DZ16" i="3"/>
  <c r="DZ24" i="3"/>
  <c r="DZ32" i="3"/>
  <c r="DZ147" i="3"/>
  <c r="DZ155" i="3"/>
  <c r="DZ163" i="3"/>
  <c r="DZ118" i="3"/>
  <c r="DZ126" i="3"/>
  <c r="DZ134" i="3"/>
  <c r="DZ93" i="3"/>
  <c r="DZ104" i="3"/>
  <c r="DZ112" i="3"/>
  <c r="DZ68" i="3"/>
  <c r="DZ76" i="3"/>
  <c r="DZ35" i="3"/>
  <c r="DZ51" i="3"/>
  <c r="DZ8" i="3"/>
  <c r="DZ17" i="3"/>
  <c r="DZ25" i="3"/>
  <c r="DZ148" i="3"/>
  <c r="DZ156" i="3"/>
  <c r="DZ164" i="3"/>
  <c r="DZ119" i="3"/>
  <c r="DZ127" i="3"/>
  <c r="DZ135" i="3"/>
  <c r="DZ94" i="3"/>
  <c r="DZ105" i="3"/>
  <c r="DZ113" i="3"/>
  <c r="DZ69" i="3"/>
  <c r="DZ77" i="3"/>
  <c r="DZ36" i="3"/>
  <c r="DZ53" i="3"/>
  <c r="DZ9" i="3"/>
  <c r="DS22" i="8" s="1"/>
  <c r="DZ18" i="3"/>
  <c r="DZ26" i="3"/>
  <c r="DZ149" i="3"/>
  <c r="DZ157" i="3"/>
  <c r="DZ165" i="3"/>
  <c r="DZ120" i="3"/>
  <c r="DZ128" i="3"/>
  <c r="DZ136" i="3"/>
  <c r="DZ95" i="3"/>
  <c r="DZ106" i="3"/>
  <c r="DZ78" i="3"/>
  <c r="DZ37" i="3"/>
  <c r="DZ54" i="3"/>
  <c r="DZ10" i="3"/>
  <c r="DZ19" i="3"/>
  <c r="DZ27" i="3"/>
  <c r="DZ150" i="3"/>
  <c r="DZ158" i="3"/>
  <c r="DZ166" i="3"/>
  <c r="DZ121" i="3"/>
  <c r="DZ129" i="3"/>
  <c r="DZ137" i="3"/>
  <c r="DZ99" i="3"/>
  <c r="DZ107" i="3"/>
  <c r="DZ71" i="3"/>
  <c r="DZ79" i="3"/>
  <c r="DZ38" i="3"/>
  <c r="DZ55" i="3"/>
  <c r="DZ12" i="3"/>
  <c r="DZ20" i="3"/>
  <c r="DZ28" i="3"/>
  <c r="DQ18" i="18"/>
  <c r="DS30" i="8"/>
  <c r="DZ52" i="3"/>
  <c r="DZ11" i="3"/>
  <c r="DZ82" i="3"/>
  <c r="DP19" i="18"/>
  <c r="DR5" i="4"/>
  <c r="DQ64" i="8"/>
  <c r="DQ78" i="8"/>
  <c r="DY142" i="3"/>
  <c r="DR37" i="8"/>
  <c r="DR86" i="8"/>
  <c r="DR113" i="8"/>
  <c r="DR50" i="8"/>
  <c r="DR99" i="8"/>
  <c r="DR127" i="8"/>
  <c r="DR29" i="8"/>
  <c r="DL36" i="19" l="1"/>
  <c r="DZ262" i="3"/>
  <c r="DN24" i="19"/>
  <c r="DM25" i="19"/>
  <c r="DM29" i="19"/>
  <c r="DM33" i="19"/>
  <c r="DM30" i="19"/>
  <c r="DM26" i="19"/>
  <c r="DM31" i="19"/>
  <c r="DM34" i="19"/>
  <c r="DM32" i="19"/>
  <c r="DM27" i="19"/>
  <c r="DM35" i="19"/>
  <c r="DM28" i="19"/>
  <c r="DO69" i="18"/>
  <c r="DO70" i="18"/>
  <c r="DO71" i="18"/>
  <c r="DO67" i="18"/>
  <c r="DO72" i="18"/>
  <c r="DO68" i="18"/>
  <c r="DO66" i="18"/>
  <c r="DO73" i="18"/>
  <c r="DR40" i="19"/>
  <c r="DR48" i="19"/>
  <c r="EF226" i="3" s="1"/>
  <c r="M226" i="3" s="1"/>
  <c r="DR41" i="19"/>
  <c r="EF219" i="3" s="1"/>
  <c r="M219" i="3" s="1"/>
  <c r="DR49" i="19"/>
  <c r="EF227" i="3" s="1"/>
  <c r="M227" i="3" s="1"/>
  <c r="DR42" i="19"/>
  <c r="EF220" i="3" s="1"/>
  <c r="DR50" i="19"/>
  <c r="EF228" i="3" s="1"/>
  <c r="M228" i="3" s="1"/>
  <c r="DR43" i="19"/>
  <c r="EF221" i="3" s="1"/>
  <c r="M221" i="3" s="1"/>
  <c r="DR44" i="19"/>
  <c r="EF222" i="3" s="1"/>
  <c r="M222" i="3" s="1"/>
  <c r="DR45" i="19"/>
  <c r="EF223" i="3" s="1"/>
  <c r="M223" i="3" s="1"/>
  <c r="DR47" i="19"/>
  <c r="EF225" i="3" s="1"/>
  <c r="M225" i="3" s="1"/>
  <c r="DR46" i="19"/>
  <c r="EF224" i="3" s="1"/>
  <c r="M224" i="3" s="1"/>
  <c r="EE218" i="3"/>
  <c r="EE229" i="3" s="1"/>
  <c r="DQ51" i="19"/>
  <c r="DZ243" i="3"/>
  <c r="DW254" i="3"/>
  <c r="DW255" i="3"/>
  <c r="DW256" i="3"/>
  <c r="DY242" i="3"/>
  <c r="DX244" i="3"/>
  <c r="DX245" i="3" s="1"/>
  <c r="DZ232" i="3"/>
  <c r="DZ231" i="3"/>
  <c r="DZ238" i="3"/>
  <c r="DZ237" i="3"/>
  <c r="DZ236" i="3"/>
  <c r="DZ235" i="3"/>
  <c r="DZ234" i="3"/>
  <c r="DZ233" i="3"/>
  <c r="DZ241" i="3"/>
  <c r="DZ240" i="3"/>
  <c r="DZ239" i="3"/>
  <c r="DZ252" i="3"/>
  <c r="DZ251" i="3"/>
  <c r="DZ248" i="3"/>
  <c r="DZ249" i="3"/>
  <c r="DZ253" i="3"/>
  <c r="DZ250" i="3"/>
  <c r="DQ46" i="18"/>
  <c r="DQ62" i="18" s="1"/>
  <c r="DQ89" i="18"/>
  <c r="DP29" i="18"/>
  <c r="DZ142" i="3"/>
  <c r="DP64" i="18"/>
  <c r="DR64" i="8"/>
  <c r="DR78" i="8"/>
  <c r="DZ7" i="3"/>
  <c r="DZ115" i="3"/>
  <c r="EA294" i="3"/>
  <c r="EA5" i="3"/>
  <c r="EB4" i="3"/>
  <c r="DT4" i="4"/>
  <c r="EA147" i="3"/>
  <c r="EA155" i="3"/>
  <c r="EA163" i="3"/>
  <c r="EA118" i="3"/>
  <c r="EA126" i="3"/>
  <c r="EA134" i="3"/>
  <c r="EA93" i="3"/>
  <c r="EA104" i="3"/>
  <c r="EA112" i="3"/>
  <c r="EA68" i="3"/>
  <c r="EA76" i="3"/>
  <c r="EA35" i="3"/>
  <c r="EA51" i="3"/>
  <c r="EA8" i="3"/>
  <c r="EA16" i="3"/>
  <c r="EA24" i="3"/>
  <c r="EA32" i="3"/>
  <c r="EA148" i="3"/>
  <c r="EA156" i="3"/>
  <c r="EA164" i="3"/>
  <c r="EA119" i="3"/>
  <c r="EA127" i="3"/>
  <c r="EA135" i="3"/>
  <c r="EA94" i="3"/>
  <c r="EA105" i="3"/>
  <c r="EA113" i="3"/>
  <c r="EA69" i="3"/>
  <c r="EA77" i="3"/>
  <c r="EA36" i="3"/>
  <c r="EA53" i="3"/>
  <c r="EA9" i="3"/>
  <c r="DT22" i="8" s="1"/>
  <c r="EA17" i="3"/>
  <c r="EA25" i="3"/>
  <c r="EA149" i="3"/>
  <c r="EA157" i="3"/>
  <c r="EA165" i="3"/>
  <c r="EA120" i="3"/>
  <c r="EA128" i="3"/>
  <c r="EA136" i="3"/>
  <c r="EA95" i="3"/>
  <c r="EA106" i="3"/>
  <c r="EA78" i="3"/>
  <c r="EA37" i="3"/>
  <c r="EA54" i="3"/>
  <c r="EA10" i="3"/>
  <c r="EA18" i="3"/>
  <c r="EA26" i="3"/>
  <c r="EA150" i="3"/>
  <c r="EA158" i="3"/>
  <c r="EA166" i="3"/>
  <c r="EA121" i="3"/>
  <c r="EA129" i="3"/>
  <c r="EA137" i="3"/>
  <c r="EA99" i="3"/>
  <c r="EA107" i="3"/>
  <c r="EA71" i="3"/>
  <c r="EA79" i="3"/>
  <c r="EA38" i="3"/>
  <c r="EA55" i="3"/>
  <c r="EA11" i="3"/>
  <c r="EA19" i="3"/>
  <c r="EA27" i="3"/>
  <c r="EA143" i="3"/>
  <c r="EA151" i="3"/>
  <c r="EA159" i="3"/>
  <c r="EA167" i="3"/>
  <c r="EA122" i="3"/>
  <c r="EA130" i="3"/>
  <c r="EA138" i="3"/>
  <c r="EA100" i="3"/>
  <c r="EA108" i="3"/>
  <c r="EA72" i="3"/>
  <c r="EA80" i="3"/>
  <c r="EA39" i="3"/>
  <c r="EA56" i="3"/>
  <c r="EA12" i="3"/>
  <c r="EA20" i="3"/>
  <c r="EA28" i="3"/>
  <c r="EA144" i="3"/>
  <c r="EA152" i="3"/>
  <c r="EA160" i="3"/>
  <c r="EA123" i="3"/>
  <c r="EA131" i="3"/>
  <c r="EA139" i="3"/>
  <c r="EA101" i="3"/>
  <c r="EA109" i="3"/>
  <c r="EA73" i="3"/>
  <c r="EA81" i="3"/>
  <c r="EA40" i="3"/>
  <c r="EA48" i="3"/>
  <c r="EA57" i="3"/>
  <c r="EA13" i="3"/>
  <c r="EA21" i="3"/>
  <c r="EA29" i="3"/>
  <c r="EA145" i="3"/>
  <c r="EA153" i="3"/>
  <c r="EA161" i="3"/>
  <c r="EA116" i="3"/>
  <c r="EA124" i="3"/>
  <c r="EA132" i="3"/>
  <c r="EA140" i="3"/>
  <c r="EA102" i="3"/>
  <c r="EA110" i="3"/>
  <c r="EA74" i="3"/>
  <c r="EA83" i="3"/>
  <c r="EA41" i="3"/>
  <c r="EA49" i="3"/>
  <c r="EA58" i="3"/>
  <c r="EA14" i="3"/>
  <c r="EA22" i="3"/>
  <c r="EA30" i="3"/>
  <c r="EA146" i="3"/>
  <c r="EA154" i="3"/>
  <c r="EA162" i="3"/>
  <c r="EA117" i="3"/>
  <c r="EA125" i="3"/>
  <c r="EA133" i="3"/>
  <c r="EA103" i="3"/>
  <c r="EA111" i="3"/>
  <c r="EA84" i="3"/>
  <c r="EA42" i="3"/>
  <c r="EA50" i="3"/>
  <c r="EA15" i="3"/>
  <c r="EA23" i="3"/>
  <c r="EA31" i="3"/>
  <c r="DR18" i="18"/>
  <c r="DT30" i="8"/>
  <c r="EA52" i="3"/>
  <c r="EA82" i="3"/>
  <c r="DP47" i="18"/>
  <c r="DP63" i="18" s="1"/>
  <c r="DP90" i="18"/>
  <c r="DQ19" i="18"/>
  <c r="DS5" i="4"/>
  <c r="DS29" i="8"/>
  <c r="EB6" i="3"/>
  <c r="DR20" i="18"/>
  <c r="DT6" i="4"/>
  <c r="DS50" i="8"/>
  <c r="DS99" i="8"/>
  <c r="DS127" i="8"/>
  <c r="DS37" i="8"/>
  <c r="DS86" i="8"/>
  <c r="DS113" i="8"/>
  <c r="DQ48" i="18"/>
  <c r="DQ91" i="18"/>
  <c r="DQ22" i="18"/>
  <c r="DQ27" i="18"/>
  <c r="DQ24" i="18"/>
  <c r="DQ23" i="18"/>
  <c r="DQ25" i="18"/>
  <c r="DQ28" i="18"/>
  <c r="DQ21" i="18"/>
  <c r="DQ26" i="18"/>
  <c r="DM36" i="19" l="1"/>
  <c r="EA262" i="3"/>
  <c r="DN32" i="19"/>
  <c r="DO24" i="19"/>
  <c r="DN25" i="19"/>
  <c r="DN33" i="19"/>
  <c r="DN28" i="19"/>
  <c r="DN26" i="19"/>
  <c r="DN29" i="19"/>
  <c r="DN27" i="19"/>
  <c r="DN30" i="19"/>
  <c r="DN35" i="19"/>
  <c r="DN31" i="19"/>
  <c r="DN34" i="19"/>
  <c r="DP69" i="18"/>
  <c r="DP70" i="18"/>
  <c r="DP72" i="18"/>
  <c r="DP73" i="18"/>
  <c r="DP67" i="18"/>
  <c r="DP68" i="18"/>
  <c r="DP66" i="18"/>
  <c r="DP71" i="18"/>
  <c r="M220" i="3"/>
  <c r="EF218" i="3"/>
  <c r="M218" i="3" s="1"/>
  <c r="DR51" i="19"/>
  <c r="EA243" i="3"/>
  <c r="DX254" i="3"/>
  <c r="DX255" i="3"/>
  <c r="DX256" i="3"/>
  <c r="DZ242" i="3"/>
  <c r="EA232" i="3"/>
  <c r="EA231" i="3"/>
  <c r="EA233" i="3"/>
  <c r="EA238" i="3"/>
  <c r="EA237" i="3"/>
  <c r="EA236" i="3"/>
  <c r="EA235" i="3"/>
  <c r="EA234" i="3"/>
  <c r="EA241" i="3"/>
  <c r="EA240" i="3"/>
  <c r="EA239" i="3"/>
  <c r="EA248" i="3"/>
  <c r="EA249" i="3"/>
  <c r="EA252" i="3"/>
  <c r="EA253" i="3"/>
  <c r="EA251" i="3"/>
  <c r="EA250" i="3"/>
  <c r="DY244" i="3"/>
  <c r="DY245" i="3" s="1"/>
  <c r="DQ47" i="18"/>
  <c r="DQ63" i="18" s="1"/>
  <c r="DQ90" i="18"/>
  <c r="EA7" i="3"/>
  <c r="DQ64" i="18"/>
  <c r="DT29" i="8"/>
  <c r="DR48" i="18"/>
  <c r="DR91" i="18"/>
  <c r="DR27" i="18"/>
  <c r="DR24" i="18"/>
  <c r="DR23" i="18"/>
  <c r="DR25" i="18"/>
  <c r="DR22" i="18"/>
  <c r="DR28" i="18"/>
  <c r="DR21" i="18"/>
  <c r="DR26" i="18"/>
  <c r="DS78" i="8"/>
  <c r="DS64" i="8"/>
  <c r="EC6" i="3"/>
  <c r="DS20" i="18"/>
  <c r="DU6" i="4"/>
  <c r="EB294" i="3"/>
  <c r="EB5" i="3"/>
  <c r="EC4" i="3"/>
  <c r="DU4" i="4"/>
  <c r="EB150" i="3"/>
  <c r="EB158" i="3"/>
  <c r="EB166" i="3"/>
  <c r="EB121" i="3"/>
  <c r="EB129" i="3"/>
  <c r="EB137" i="3"/>
  <c r="EB99" i="3"/>
  <c r="EB107" i="3"/>
  <c r="EB71" i="3"/>
  <c r="EB79" i="3"/>
  <c r="EB38" i="3"/>
  <c r="EB55" i="3"/>
  <c r="EB11" i="3"/>
  <c r="EB19" i="3"/>
  <c r="EB27" i="3"/>
  <c r="EB143" i="3"/>
  <c r="EB151" i="3"/>
  <c r="EB159" i="3"/>
  <c r="EB167" i="3"/>
  <c r="EB122" i="3"/>
  <c r="EB130" i="3"/>
  <c r="EB138" i="3"/>
  <c r="EB100" i="3"/>
  <c r="EB108" i="3"/>
  <c r="EB72" i="3"/>
  <c r="EB80" i="3"/>
  <c r="EB39" i="3"/>
  <c r="EB56" i="3"/>
  <c r="EB12" i="3"/>
  <c r="EB20" i="3"/>
  <c r="EB28" i="3"/>
  <c r="EB144" i="3"/>
  <c r="EB152" i="3"/>
  <c r="EB160" i="3"/>
  <c r="EB123" i="3"/>
  <c r="EB131" i="3"/>
  <c r="EB139" i="3"/>
  <c r="EB101" i="3"/>
  <c r="EB109" i="3"/>
  <c r="EB73" i="3"/>
  <c r="EB81" i="3"/>
  <c r="EB40" i="3"/>
  <c r="EB48" i="3"/>
  <c r="EB57" i="3"/>
  <c r="EB13" i="3"/>
  <c r="EB21" i="3"/>
  <c r="EB29" i="3"/>
  <c r="EB145" i="3"/>
  <c r="EB153" i="3"/>
  <c r="EB161" i="3"/>
  <c r="EB116" i="3"/>
  <c r="EB124" i="3"/>
  <c r="EB132" i="3"/>
  <c r="EB140" i="3"/>
  <c r="EB102" i="3"/>
  <c r="EB110" i="3"/>
  <c r="EB74" i="3"/>
  <c r="EB83" i="3"/>
  <c r="EB41" i="3"/>
  <c r="EB49" i="3"/>
  <c r="EB58" i="3"/>
  <c r="EB14" i="3"/>
  <c r="EB22" i="3"/>
  <c r="EB30" i="3"/>
  <c r="EB146" i="3"/>
  <c r="EB154" i="3"/>
  <c r="EB162" i="3"/>
  <c r="EB117" i="3"/>
  <c r="EB125" i="3"/>
  <c r="EB133" i="3"/>
  <c r="EB103" i="3"/>
  <c r="EB111" i="3"/>
  <c r="EB84" i="3"/>
  <c r="EB42" i="3"/>
  <c r="EB50" i="3"/>
  <c r="EB15" i="3"/>
  <c r="EB23" i="3"/>
  <c r="EB31" i="3"/>
  <c r="EB147" i="3"/>
  <c r="EB155" i="3"/>
  <c r="EB163" i="3"/>
  <c r="EB118" i="3"/>
  <c r="EB126" i="3"/>
  <c r="EB134" i="3"/>
  <c r="EB93" i="3"/>
  <c r="EB104" i="3"/>
  <c r="EB112" i="3"/>
  <c r="EB68" i="3"/>
  <c r="EB76" i="3"/>
  <c r="EB35" i="3"/>
  <c r="EB51" i="3"/>
  <c r="EB8" i="3"/>
  <c r="EB16" i="3"/>
  <c r="EB24" i="3"/>
  <c r="EB32" i="3"/>
  <c r="EB148" i="3"/>
  <c r="EB156" i="3"/>
  <c r="EB164" i="3"/>
  <c r="EB119" i="3"/>
  <c r="EB127" i="3"/>
  <c r="EB135" i="3"/>
  <c r="EB94" i="3"/>
  <c r="EB105" i="3"/>
  <c r="EB113" i="3"/>
  <c r="EB69" i="3"/>
  <c r="EB77" i="3"/>
  <c r="EB36" i="3"/>
  <c r="EB53" i="3"/>
  <c r="EB9" i="3"/>
  <c r="DU22" i="8" s="1"/>
  <c r="EB17" i="3"/>
  <c r="EB25" i="3"/>
  <c r="EB149" i="3"/>
  <c r="EB157" i="3"/>
  <c r="EB165" i="3"/>
  <c r="EB120" i="3"/>
  <c r="EB128" i="3"/>
  <c r="EB136" i="3"/>
  <c r="EB95" i="3"/>
  <c r="EB106" i="3"/>
  <c r="EB78" i="3"/>
  <c r="EB37" i="3"/>
  <c r="EB54" i="3"/>
  <c r="EB10" i="3"/>
  <c r="EB18" i="3"/>
  <c r="EB26" i="3"/>
  <c r="DS18" i="18"/>
  <c r="DU30" i="8"/>
  <c r="EB52" i="3"/>
  <c r="EB82" i="3"/>
  <c r="EA142" i="3"/>
  <c r="DR19" i="18"/>
  <c r="DT5" i="4"/>
  <c r="DQ29" i="18"/>
  <c r="DT50" i="8"/>
  <c r="DT99" i="8"/>
  <c r="DT127" i="8"/>
  <c r="DT37" i="8"/>
  <c r="DT86" i="8"/>
  <c r="DT113" i="8"/>
  <c r="DR46" i="18"/>
  <c r="DR62" i="18" s="1"/>
  <c r="DR89" i="18"/>
  <c r="EA115" i="3"/>
  <c r="DN36" i="19" l="1"/>
  <c r="DO31" i="19"/>
  <c r="DO28" i="19"/>
  <c r="DO32" i="19"/>
  <c r="DP24" i="19"/>
  <c r="DO25" i="19"/>
  <c r="DO29" i="19"/>
  <c r="DO33" i="19"/>
  <c r="DO30" i="19"/>
  <c r="DO26" i="19"/>
  <c r="DO34" i="19"/>
  <c r="DO27" i="19"/>
  <c r="DO35" i="19"/>
  <c r="EB262" i="3"/>
  <c r="EF229" i="3"/>
  <c r="M229" i="3"/>
  <c r="M252" i="3" s="1"/>
  <c r="DQ69" i="18"/>
  <c r="DQ70" i="18"/>
  <c r="DQ72" i="18"/>
  <c r="DQ73" i="18"/>
  <c r="DQ67" i="18"/>
  <c r="DQ68" i="18"/>
  <c r="DQ66" i="18"/>
  <c r="DQ71" i="18"/>
  <c r="EB243" i="3"/>
  <c r="DY254" i="3"/>
  <c r="DY255" i="3"/>
  <c r="DY256" i="3"/>
  <c r="EA242" i="3"/>
  <c r="DZ244" i="3"/>
  <c r="DZ245" i="3" s="1"/>
  <c r="EB232" i="3"/>
  <c r="EB231" i="3"/>
  <c r="EB234" i="3"/>
  <c r="EB233" i="3"/>
  <c r="EB238" i="3"/>
  <c r="EB237" i="3"/>
  <c r="EB236" i="3"/>
  <c r="EB235" i="3"/>
  <c r="EB241" i="3"/>
  <c r="EB240" i="3"/>
  <c r="EB239" i="3"/>
  <c r="EB248" i="3"/>
  <c r="EB249" i="3"/>
  <c r="EB252" i="3"/>
  <c r="EB250" i="3"/>
  <c r="EB253" i="3"/>
  <c r="EB251" i="3"/>
  <c r="DS89" i="18"/>
  <c r="DS46" i="18"/>
  <c r="DS62" i="18" s="1"/>
  <c r="DU29" i="8"/>
  <c r="DR47" i="18"/>
  <c r="DR63" i="18" s="1"/>
  <c r="DR90" i="18"/>
  <c r="EB142" i="3"/>
  <c r="DS48" i="18"/>
  <c r="DS91" i="18"/>
  <c r="DS25" i="18"/>
  <c r="DS23" i="18"/>
  <c r="DS28" i="18"/>
  <c r="DS21" i="18"/>
  <c r="DS27" i="18"/>
  <c r="DS24" i="18"/>
  <c r="DS22" i="18"/>
  <c r="DS26" i="18"/>
  <c r="DR64" i="18"/>
  <c r="DT20" i="18"/>
  <c r="ED6" i="3"/>
  <c r="DV6" i="4"/>
  <c r="EB115" i="3"/>
  <c r="DT78" i="8"/>
  <c r="DT64" i="8"/>
  <c r="EB7" i="3"/>
  <c r="EC294" i="3"/>
  <c r="EC5" i="3"/>
  <c r="ED4" i="3"/>
  <c r="DV4" i="4"/>
  <c r="EC145" i="3"/>
  <c r="EC153" i="3"/>
  <c r="EC161" i="3"/>
  <c r="EC116" i="3"/>
  <c r="EC124" i="3"/>
  <c r="EC132" i="3"/>
  <c r="EC140" i="3"/>
  <c r="EC102" i="3"/>
  <c r="EC110" i="3"/>
  <c r="EC74" i="3"/>
  <c r="EC83" i="3"/>
  <c r="EC41" i="3"/>
  <c r="EC49" i="3"/>
  <c r="EC58" i="3"/>
  <c r="EC14" i="3"/>
  <c r="EC22" i="3"/>
  <c r="EC30" i="3"/>
  <c r="EC146" i="3"/>
  <c r="EC154" i="3"/>
  <c r="EC162" i="3"/>
  <c r="EC117" i="3"/>
  <c r="EC125" i="3"/>
  <c r="EC133" i="3"/>
  <c r="EC103" i="3"/>
  <c r="EC111" i="3"/>
  <c r="EC84" i="3"/>
  <c r="EC42" i="3"/>
  <c r="EC50" i="3"/>
  <c r="EC15" i="3"/>
  <c r="EC23" i="3"/>
  <c r="EC31" i="3"/>
  <c r="EC147" i="3"/>
  <c r="EC155" i="3"/>
  <c r="EC163" i="3"/>
  <c r="EC118" i="3"/>
  <c r="EC126" i="3"/>
  <c r="EC134" i="3"/>
  <c r="EC93" i="3"/>
  <c r="EC104" i="3"/>
  <c r="EC112" i="3"/>
  <c r="EC68" i="3"/>
  <c r="EC76" i="3"/>
  <c r="EC35" i="3"/>
  <c r="EC51" i="3"/>
  <c r="EC8" i="3"/>
  <c r="EC16" i="3"/>
  <c r="EC24" i="3"/>
  <c r="EC32" i="3"/>
  <c r="EC148" i="3"/>
  <c r="EC156" i="3"/>
  <c r="EC164" i="3"/>
  <c r="EC119" i="3"/>
  <c r="EC127" i="3"/>
  <c r="EC135" i="3"/>
  <c r="EC94" i="3"/>
  <c r="EC105" i="3"/>
  <c r="EC113" i="3"/>
  <c r="EC69" i="3"/>
  <c r="EC77" i="3"/>
  <c r="EC36" i="3"/>
  <c r="EC53" i="3"/>
  <c r="EC9" i="3"/>
  <c r="DV22" i="8" s="1"/>
  <c r="EC17" i="3"/>
  <c r="EC25" i="3"/>
  <c r="EC149" i="3"/>
  <c r="EC157" i="3"/>
  <c r="EC165" i="3"/>
  <c r="EC120" i="3"/>
  <c r="EC128" i="3"/>
  <c r="EC136" i="3"/>
  <c r="EC95" i="3"/>
  <c r="EC106" i="3"/>
  <c r="EC78" i="3"/>
  <c r="EC37" i="3"/>
  <c r="EC54" i="3"/>
  <c r="EC10" i="3"/>
  <c r="EC18" i="3"/>
  <c r="EC26" i="3"/>
  <c r="EC150" i="3"/>
  <c r="EC158" i="3"/>
  <c r="EC166" i="3"/>
  <c r="EC121" i="3"/>
  <c r="EC129" i="3"/>
  <c r="EC137" i="3"/>
  <c r="EC99" i="3"/>
  <c r="EC107" i="3"/>
  <c r="EC71" i="3"/>
  <c r="EC79" i="3"/>
  <c r="EC38" i="3"/>
  <c r="EC55" i="3"/>
  <c r="EC11" i="3"/>
  <c r="EC19" i="3"/>
  <c r="EC27" i="3"/>
  <c r="EC143" i="3"/>
  <c r="EC151" i="3"/>
  <c r="EC159" i="3"/>
  <c r="EC167" i="3"/>
  <c r="EC122" i="3"/>
  <c r="EC130" i="3"/>
  <c r="EC138" i="3"/>
  <c r="EC100" i="3"/>
  <c r="EC108" i="3"/>
  <c r="EC72" i="3"/>
  <c r="EC80" i="3"/>
  <c r="EC39" i="3"/>
  <c r="EC56" i="3"/>
  <c r="EC12" i="3"/>
  <c r="EC20" i="3"/>
  <c r="EC28" i="3"/>
  <c r="EC144" i="3"/>
  <c r="EC152" i="3"/>
  <c r="EC160" i="3"/>
  <c r="EC123" i="3"/>
  <c r="EC131" i="3"/>
  <c r="EC139" i="3"/>
  <c r="EC101" i="3"/>
  <c r="EC109" i="3"/>
  <c r="EC73" i="3"/>
  <c r="EC81" i="3"/>
  <c r="EC40" i="3"/>
  <c r="EC48" i="3"/>
  <c r="EC57" i="3"/>
  <c r="EC13" i="3"/>
  <c r="EC21" i="3"/>
  <c r="EC29" i="3"/>
  <c r="DT18" i="18"/>
  <c r="DV30" i="8"/>
  <c r="EC52" i="3"/>
  <c r="EC82" i="3"/>
  <c r="DR29" i="18"/>
  <c r="DU50" i="8"/>
  <c r="DU99" i="8"/>
  <c r="DU127" i="8"/>
  <c r="DU37" i="8"/>
  <c r="DU86" i="8"/>
  <c r="DU113" i="8"/>
  <c r="DS19" i="18"/>
  <c r="DU5" i="4"/>
  <c r="M243" i="3" l="1"/>
  <c r="M244" i="3" s="1"/>
  <c r="M245" i="3" s="1"/>
  <c r="M249" i="3"/>
  <c r="EC262" i="3"/>
  <c r="DO36" i="19"/>
  <c r="DP35" i="19"/>
  <c r="DP33" i="19"/>
  <c r="DP32" i="19"/>
  <c r="DP28" i="19"/>
  <c r="DP34" i="19"/>
  <c r="DP29" i="19"/>
  <c r="DP30" i="19"/>
  <c r="DP31" i="19"/>
  <c r="DP26" i="19"/>
  <c r="DP25" i="19"/>
  <c r="DP27" i="19"/>
  <c r="DQ24" i="19"/>
  <c r="M251" i="3"/>
  <c r="M253" i="3"/>
  <c r="M250" i="3"/>
  <c r="M248" i="3"/>
  <c r="DR71" i="18"/>
  <c r="DR70" i="18"/>
  <c r="DR69" i="18"/>
  <c r="DR73" i="18"/>
  <c r="DR72" i="18"/>
  <c r="DR67" i="18"/>
  <c r="DR68" i="18"/>
  <c r="DR66" i="18"/>
  <c r="EC243" i="3"/>
  <c r="DZ254" i="3"/>
  <c r="DZ255" i="3"/>
  <c r="DZ256" i="3"/>
  <c r="EB242" i="3"/>
  <c r="EC232" i="3"/>
  <c r="EC231" i="3"/>
  <c r="EC235" i="3"/>
  <c r="EC234" i="3"/>
  <c r="EC233" i="3"/>
  <c r="EC237" i="3"/>
  <c r="EC236" i="3"/>
  <c r="EC238" i="3"/>
  <c r="EC241" i="3"/>
  <c r="EC240" i="3"/>
  <c r="EC239" i="3"/>
  <c r="EC251" i="3"/>
  <c r="EC248" i="3"/>
  <c r="EC249" i="3"/>
  <c r="EC253" i="3"/>
  <c r="EC250" i="3"/>
  <c r="EC252" i="3"/>
  <c r="EA244" i="3"/>
  <c r="EA245" i="3" s="1"/>
  <c r="EC142" i="3"/>
  <c r="DS90" i="18"/>
  <c r="DS47" i="18"/>
  <c r="DS63" i="18" s="1"/>
  <c r="ED294" i="3"/>
  <c r="ED5" i="3"/>
  <c r="EE4" i="3"/>
  <c r="ED52" i="3"/>
  <c r="DW4" i="4"/>
  <c r="ED148" i="3"/>
  <c r="ED156" i="3"/>
  <c r="ED164" i="3"/>
  <c r="ED119" i="3"/>
  <c r="ED127" i="3"/>
  <c r="ED135" i="3"/>
  <c r="ED94" i="3"/>
  <c r="ED105" i="3"/>
  <c r="ED113" i="3"/>
  <c r="ED69" i="3"/>
  <c r="ED77" i="3"/>
  <c r="ED36" i="3"/>
  <c r="ED53" i="3"/>
  <c r="ED9" i="3"/>
  <c r="DW22" i="8" s="1"/>
  <c r="ED18" i="3"/>
  <c r="ED26" i="3"/>
  <c r="ED149" i="3"/>
  <c r="ED157" i="3"/>
  <c r="ED165" i="3"/>
  <c r="ED120" i="3"/>
  <c r="ED128" i="3"/>
  <c r="ED136" i="3"/>
  <c r="ED95" i="3"/>
  <c r="ED106" i="3"/>
  <c r="ED78" i="3"/>
  <c r="ED37" i="3"/>
  <c r="ED54" i="3"/>
  <c r="ED10" i="3"/>
  <c r="ED19" i="3"/>
  <c r="ED27" i="3"/>
  <c r="ED150" i="3"/>
  <c r="ED158" i="3"/>
  <c r="ED166" i="3"/>
  <c r="ED121" i="3"/>
  <c r="ED129" i="3"/>
  <c r="ED137" i="3"/>
  <c r="ED99" i="3"/>
  <c r="ED107" i="3"/>
  <c r="ED71" i="3"/>
  <c r="ED79" i="3"/>
  <c r="ED38" i="3"/>
  <c r="ED55" i="3"/>
  <c r="ED12" i="3"/>
  <c r="ED20" i="3"/>
  <c r="ED28" i="3"/>
  <c r="ED143" i="3"/>
  <c r="ED151" i="3"/>
  <c r="ED159" i="3"/>
  <c r="ED167" i="3"/>
  <c r="ED122" i="3"/>
  <c r="ED130" i="3"/>
  <c r="ED138" i="3"/>
  <c r="ED100" i="3"/>
  <c r="ED108" i="3"/>
  <c r="ED72" i="3"/>
  <c r="ED80" i="3"/>
  <c r="ED39" i="3"/>
  <c r="ED56" i="3"/>
  <c r="ED13" i="3"/>
  <c r="ED21" i="3"/>
  <c r="ED29" i="3"/>
  <c r="ED144" i="3"/>
  <c r="ED152" i="3"/>
  <c r="ED160" i="3"/>
  <c r="ED123" i="3"/>
  <c r="ED131" i="3"/>
  <c r="ED139" i="3"/>
  <c r="ED101" i="3"/>
  <c r="ED109" i="3"/>
  <c r="ED73" i="3"/>
  <c r="ED81" i="3"/>
  <c r="ED40" i="3"/>
  <c r="ED48" i="3"/>
  <c r="ED57" i="3"/>
  <c r="ED14" i="3"/>
  <c r="ED22" i="3"/>
  <c r="ED30" i="3"/>
  <c r="ED145" i="3"/>
  <c r="ED153" i="3"/>
  <c r="ED161" i="3"/>
  <c r="ED116" i="3"/>
  <c r="ED124" i="3"/>
  <c r="ED132" i="3"/>
  <c r="ED140" i="3"/>
  <c r="ED102" i="3"/>
  <c r="ED110" i="3"/>
  <c r="ED74" i="3"/>
  <c r="ED83" i="3"/>
  <c r="ED41" i="3"/>
  <c r="ED49" i="3"/>
  <c r="ED58" i="3"/>
  <c r="ED15" i="3"/>
  <c r="ED23" i="3"/>
  <c r="ED31" i="3"/>
  <c r="ED146" i="3"/>
  <c r="ED154" i="3"/>
  <c r="ED162" i="3"/>
  <c r="ED117" i="3"/>
  <c r="ED125" i="3"/>
  <c r="ED133" i="3"/>
  <c r="ED103" i="3"/>
  <c r="ED111" i="3"/>
  <c r="ED84" i="3"/>
  <c r="ED42" i="3"/>
  <c r="ED50" i="3"/>
  <c r="ED16" i="3"/>
  <c r="ED24" i="3"/>
  <c r="ED32" i="3"/>
  <c r="ED147" i="3"/>
  <c r="ED155" i="3"/>
  <c r="ED163" i="3"/>
  <c r="ED118" i="3"/>
  <c r="ED126" i="3"/>
  <c r="ED134" i="3"/>
  <c r="ED93" i="3"/>
  <c r="ED104" i="3"/>
  <c r="ED112" i="3"/>
  <c r="ED68" i="3"/>
  <c r="ED76" i="3"/>
  <c r="ED35" i="3"/>
  <c r="ED51" i="3"/>
  <c r="ED8" i="3"/>
  <c r="ED17" i="3"/>
  <c r="ED25" i="3"/>
  <c r="DU18" i="18"/>
  <c r="DW30" i="8"/>
  <c r="ED11" i="3"/>
  <c r="ED82" i="3"/>
  <c r="DV29" i="8"/>
  <c r="EC7" i="3"/>
  <c r="DT19" i="18"/>
  <c r="DV5" i="4"/>
  <c r="EE6" i="3"/>
  <c r="DU20" i="18"/>
  <c r="DW6" i="4"/>
  <c r="DS29" i="18"/>
  <c r="DV50" i="8"/>
  <c r="DV99" i="8"/>
  <c r="DV127" i="8"/>
  <c r="DV37" i="8"/>
  <c r="DV86" i="8"/>
  <c r="DV113" i="8"/>
  <c r="DT48" i="18"/>
  <c r="DT91" i="18"/>
  <c r="DT25" i="18"/>
  <c r="DT21" i="18"/>
  <c r="DT28" i="18"/>
  <c r="DT23" i="18"/>
  <c r="DT27" i="18"/>
  <c r="DT24" i="18"/>
  <c r="DT22" i="18"/>
  <c r="DT26" i="18"/>
  <c r="DU78" i="8"/>
  <c r="DU64" i="8"/>
  <c r="DT89" i="18"/>
  <c r="DT46" i="18"/>
  <c r="DT62" i="18" s="1"/>
  <c r="EC115" i="3"/>
  <c r="DS64" i="18"/>
  <c r="DP36" i="19" l="1"/>
  <c r="DQ26" i="19"/>
  <c r="DR24" i="19"/>
  <c r="DQ34" i="19"/>
  <c r="DQ29" i="19"/>
  <c r="DQ27" i="19"/>
  <c r="DQ30" i="19"/>
  <c r="DQ28" i="19"/>
  <c r="DQ31" i="19"/>
  <c r="DQ35" i="19"/>
  <c r="DQ32" i="19"/>
  <c r="DQ25" i="19"/>
  <c r="DQ33" i="19"/>
  <c r="ED262" i="3"/>
  <c r="M256" i="3"/>
  <c r="M255" i="3"/>
  <c r="M254" i="3"/>
  <c r="DS70" i="18"/>
  <c r="DS69" i="18"/>
  <c r="DS72" i="18"/>
  <c r="DS73" i="18"/>
  <c r="DS67" i="18"/>
  <c r="DS71" i="18"/>
  <c r="DS68" i="18"/>
  <c r="DS66" i="18"/>
  <c r="ED243" i="3"/>
  <c r="EA254" i="3"/>
  <c r="EA255" i="3"/>
  <c r="EA256" i="3"/>
  <c r="ED232" i="3"/>
  <c r="ED231" i="3"/>
  <c r="ED236" i="3"/>
  <c r="ED235" i="3"/>
  <c r="ED234" i="3"/>
  <c r="ED233" i="3"/>
  <c r="ED237" i="3"/>
  <c r="ED238" i="3"/>
  <c r="ED241" i="3"/>
  <c r="ED240" i="3"/>
  <c r="ED239" i="3"/>
  <c r="ED248" i="3"/>
  <c r="ED249" i="3"/>
  <c r="ED253" i="3"/>
  <c r="ED252" i="3"/>
  <c r="ED250" i="3"/>
  <c r="ED251" i="3"/>
  <c r="EC242" i="3"/>
  <c r="EB244" i="3"/>
  <c r="EB245" i="3" s="1"/>
  <c r="ED7" i="3"/>
  <c r="DT29" i="18"/>
  <c r="DU48" i="18"/>
  <c r="DU91" i="18"/>
  <c r="DU21" i="18"/>
  <c r="DU28" i="18"/>
  <c r="DU23" i="18"/>
  <c r="DU25" i="18"/>
  <c r="DU27" i="18"/>
  <c r="DU24" i="18"/>
  <c r="DU22" i="18"/>
  <c r="DU26" i="18"/>
  <c r="EF6" i="3"/>
  <c r="DV20" i="18"/>
  <c r="DX6" i="4"/>
  <c r="EE294" i="3"/>
  <c r="EE5" i="3"/>
  <c r="EF4" i="3"/>
  <c r="DX4" i="4"/>
  <c r="EE144" i="3"/>
  <c r="EE152" i="3"/>
  <c r="EE160" i="3"/>
  <c r="EE123" i="3"/>
  <c r="EE131" i="3"/>
  <c r="EE139" i="3"/>
  <c r="EE101" i="3"/>
  <c r="EE109" i="3"/>
  <c r="EE73" i="3"/>
  <c r="EE81" i="3"/>
  <c r="EE40" i="3"/>
  <c r="EE48" i="3"/>
  <c r="EE57" i="3"/>
  <c r="EE14" i="3"/>
  <c r="EE22" i="3"/>
  <c r="EE30" i="3"/>
  <c r="EE145" i="3"/>
  <c r="EE153" i="3"/>
  <c r="EE161" i="3"/>
  <c r="EE116" i="3"/>
  <c r="EE124" i="3"/>
  <c r="EE132" i="3"/>
  <c r="EE140" i="3"/>
  <c r="EE102" i="3"/>
  <c r="EE110" i="3"/>
  <c r="EE74" i="3"/>
  <c r="EE83" i="3"/>
  <c r="EE41" i="3"/>
  <c r="EE49" i="3"/>
  <c r="EE58" i="3"/>
  <c r="EE15" i="3"/>
  <c r="EE23" i="3"/>
  <c r="EE31" i="3"/>
  <c r="EE146" i="3"/>
  <c r="EE154" i="3"/>
  <c r="EE162" i="3"/>
  <c r="EE117" i="3"/>
  <c r="EE125" i="3"/>
  <c r="EE133" i="3"/>
  <c r="EE103" i="3"/>
  <c r="EE111" i="3"/>
  <c r="EE84" i="3"/>
  <c r="EE42" i="3"/>
  <c r="EE50" i="3"/>
  <c r="EE16" i="3"/>
  <c r="EE24" i="3"/>
  <c r="EE32" i="3"/>
  <c r="EE147" i="3"/>
  <c r="EE155" i="3"/>
  <c r="EE163" i="3"/>
  <c r="EE118" i="3"/>
  <c r="EE126" i="3"/>
  <c r="EE134" i="3"/>
  <c r="EE93" i="3"/>
  <c r="EE104" i="3"/>
  <c r="EE112" i="3"/>
  <c r="EE68" i="3"/>
  <c r="EE76" i="3"/>
  <c r="EE35" i="3"/>
  <c r="EE51" i="3"/>
  <c r="EE8" i="3"/>
  <c r="EE17" i="3"/>
  <c r="EE25" i="3"/>
  <c r="EE148" i="3"/>
  <c r="EE156" i="3"/>
  <c r="EE164" i="3"/>
  <c r="EE119" i="3"/>
  <c r="EE127" i="3"/>
  <c r="EE135" i="3"/>
  <c r="EE94" i="3"/>
  <c r="EE105" i="3"/>
  <c r="EE113" i="3"/>
  <c r="EE69" i="3"/>
  <c r="EE77" i="3"/>
  <c r="EE36" i="3"/>
  <c r="EE53" i="3"/>
  <c r="EE9" i="3"/>
  <c r="DX22" i="8" s="1"/>
  <c r="EE18" i="3"/>
  <c r="EE26" i="3"/>
  <c r="EE149" i="3"/>
  <c r="EE157" i="3"/>
  <c r="EE165" i="3"/>
  <c r="EE120" i="3"/>
  <c r="EE128" i="3"/>
  <c r="EE136" i="3"/>
  <c r="EE95" i="3"/>
  <c r="EE106" i="3"/>
  <c r="EE78" i="3"/>
  <c r="EE37" i="3"/>
  <c r="EE54" i="3"/>
  <c r="EE10" i="3"/>
  <c r="EE19" i="3"/>
  <c r="EE27" i="3"/>
  <c r="EE150" i="3"/>
  <c r="EE158" i="3"/>
  <c r="EE166" i="3"/>
  <c r="EE121" i="3"/>
  <c r="EE129" i="3"/>
  <c r="EE137" i="3"/>
  <c r="EE99" i="3"/>
  <c r="EE107" i="3"/>
  <c r="EE71" i="3"/>
  <c r="EE79" i="3"/>
  <c r="EE38" i="3"/>
  <c r="EE55" i="3"/>
  <c r="EE12" i="3"/>
  <c r="EE20" i="3"/>
  <c r="EE28" i="3"/>
  <c r="EE143" i="3"/>
  <c r="EE151" i="3"/>
  <c r="EE159" i="3"/>
  <c r="EE167" i="3"/>
  <c r="EE122" i="3"/>
  <c r="EE130" i="3"/>
  <c r="EE138" i="3"/>
  <c r="EE100" i="3"/>
  <c r="EE108" i="3"/>
  <c r="EE72" i="3"/>
  <c r="EE80" i="3"/>
  <c r="EE39" i="3"/>
  <c r="EE56" i="3"/>
  <c r="EE13" i="3"/>
  <c r="EE21" i="3"/>
  <c r="EE29" i="3"/>
  <c r="DX30" i="8"/>
  <c r="DV18" i="18"/>
  <c r="EE11" i="3"/>
  <c r="EE52" i="3"/>
  <c r="EE82" i="3"/>
  <c r="DT64" i="18"/>
  <c r="DW37" i="8"/>
  <c r="DW86" i="8"/>
  <c r="DW113" i="8"/>
  <c r="DW50" i="8"/>
  <c r="DW99" i="8"/>
  <c r="DW127" i="8"/>
  <c r="DU19" i="18"/>
  <c r="DW5" i="4"/>
  <c r="ED142" i="3"/>
  <c r="DU46" i="18"/>
  <c r="DU62" i="18" s="1"/>
  <c r="DU89" i="18"/>
  <c r="DV78" i="8"/>
  <c r="DV64" i="8"/>
  <c r="ED115" i="3"/>
  <c r="DT90" i="18"/>
  <c r="DT47" i="18"/>
  <c r="DT63" i="18" s="1"/>
  <c r="DW29" i="8"/>
  <c r="M257" i="3" l="1"/>
  <c r="M258" i="3" s="1"/>
  <c r="M264" i="3" s="1"/>
  <c r="K7" i="1" s="1"/>
  <c r="DQ36" i="19"/>
  <c r="DR28" i="19"/>
  <c r="DR32" i="19"/>
  <c r="DR29" i="19"/>
  <c r="DR25" i="19"/>
  <c r="DR30" i="19"/>
  <c r="DR33" i="19"/>
  <c r="DR31" i="19"/>
  <c r="DR26" i="19"/>
  <c r="DR34" i="19"/>
  <c r="DR27" i="19"/>
  <c r="DR35" i="19"/>
  <c r="EE262" i="3"/>
  <c r="DT71" i="18"/>
  <c r="DT70" i="18"/>
  <c r="DT68" i="18"/>
  <c r="DT66" i="18"/>
  <c r="DT69" i="18"/>
  <c r="DT73" i="18"/>
  <c r="DT72" i="18"/>
  <c r="DT67" i="18"/>
  <c r="EE243" i="3"/>
  <c r="EB254" i="3"/>
  <c r="EB255" i="3"/>
  <c r="EB256" i="3"/>
  <c r="EC244" i="3"/>
  <c r="EC245" i="3" s="1"/>
  <c r="ED242" i="3"/>
  <c r="EE232" i="3"/>
  <c r="EE231" i="3"/>
  <c r="EE237" i="3"/>
  <c r="EE236" i="3"/>
  <c r="EE235" i="3"/>
  <c r="EE234" i="3"/>
  <c r="EE233" i="3"/>
  <c r="EE238" i="3"/>
  <c r="EE241" i="3"/>
  <c r="EE240" i="3"/>
  <c r="EE239" i="3"/>
  <c r="EE252" i="3"/>
  <c r="EE250" i="3"/>
  <c r="EE249" i="3"/>
  <c r="EE248" i="3"/>
  <c r="EE251" i="3"/>
  <c r="EE253" i="3"/>
  <c r="EE142" i="3"/>
  <c r="DW64" i="8"/>
  <c r="DW78" i="8"/>
  <c r="DX29" i="8"/>
  <c r="DU64" i="18"/>
  <c r="DV48" i="18"/>
  <c r="DV91" i="18"/>
  <c r="DV28" i="18"/>
  <c r="DV23" i="18"/>
  <c r="DV26" i="18"/>
  <c r="DV24" i="18"/>
  <c r="DV25" i="18"/>
  <c r="DV22" i="18"/>
  <c r="DV27" i="18"/>
  <c r="DV21" i="18"/>
  <c r="DW20" i="18"/>
  <c r="DY6" i="4"/>
  <c r="DU29" i="18"/>
  <c r="EF5" i="3"/>
  <c r="DY4" i="4"/>
  <c r="EF148" i="3"/>
  <c r="EF156" i="3"/>
  <c r="EF164" i="3"/>
  <c r="EF119" i="3"/>
  <c r="EF127" i="3"/>
  <c r="EF135" i="3"/>
  <c r="EF94" i="3"/>
  <c r="EF105" i="3"/>
  <c r="EF113" i="3"/>
  <c r="EF69" i="3"/>
  <c r="EF77" i="3"/>
  <c r="EF36" i="3"/>
  <c r="EF53" i="3"/>
  <c r="EF9" i="3"/>
  <c r="DY22" i="8" s="1"/>
  <c r="H22" i="8" s="1"/>
  <c r="EF18" i="3"/>
  <c r="EF26" i="3"/>
  <c r="EF149" i="3"/>
  <c r="EF157" i="3"/>
  <c r="EF165" i="3"/>
  <c r="EF120" i="3"/>
  <c r="EF128" i="3"/>
  <c r="EF136" i="3"/>
  <c r="EF95" i="3"/>
  <c r="EF106" i="3"/>
  <c r="EF78" i="3"/>
  <c r="EF37" i="3"/>
  <c r="EF54" i="3"/>
  <c r="EF10" i="3"/>
  <c r="EF19" i="3"/>
  <c r="EF27" i="3"/>
  <c r="EF150" i="3"/>
  <c r="EF158" i="3"/>
  <c r="EF166" i="3"/>
  <c r="EF121" i="3"/>
  <c r="EF129" i="3"/>
  <c r="EF137" i="3"/>
  <c r="EF99" i="3"/>
  <c r="EF107" i="3"/>
  <c r="EF71" i="3"/>
  <c r="EF79" i="3"/>
  <c r="EF38" i="3"/>
  <c r="EF55" i="3"/>
  <c r="EF12" i="3"/>
  <c r="EF20" i="3"/>
  <c r="EF28" i="3"/>
  <c r="EF143" i="3"/>
  <c r="EF151" i="3"/>
  <c r="EF159" i="3"/>
  <c r="EF167" i="3"/>
  <c r="EF122" i="3"/>
  <c r="EF130" i="3"/>
  <c r="EF138" i="3"/>
  <c r="EF100" i="3"/>
  <c r="EF108" i="3"/>
  <c r="EF72" i="3"/>
  <c r="EF80" i="3"/>
  <c r="EF39" i="3"/>
  <c r="EF56" i="3"/>
  <c r="EF13" i="3"/>
  <c r="EF21" i="3"/>
  <c r="EF29" i="3"/>
  <c r="EF144" i="3"/>
  <c r="EF152" i="3"/>
  <c r="EF160" i="3"/>
  <c r="EF123" i="3"/>
  <c r="EF131" i="3"/>
  <c r="EF139" i="3"/>
  <c r="EF101" i="3"/>
  <c r="EF109" i="3"/>
  <c r="EF73" i="3"/>
  <c r="EF81" i="3"/>
  <c r="EF40" i="3"/>
  <c r="EF48" i="3"/>
  <c r="EF57" i="3"/>
  <c r="EF14" i="3"/>
  <c r="EF22" i="3"/>
  <c r="EF30" i="3"/>
  <c r="EF145" i="3"/>
  <c r="EF153" i="3"/>
  <c r="EF161" i="3"/>
  <c r="EF116" i="3"/>
  <c r="EF124" i="3"/>
  <c r="EF132" i="3"/>
  <c r="EF140" i="3"/>
  <c r="EF102" i="3"/>
  <c r="EF110" i="3"/>
  <c r="EF74" i="3"/>
  <c r="EF83" i="3"/>
  <c r="EF41" i="3"/>
  <c r="EF49" i="3"/>
  <c r="EF58" i="3"/>
  <c r="EF15" i="3"/>
  <c r="EF23" i="3"/>
  <c r="EF31" i="3"/>
  <c r="EF146" i="3"/>
  <c r="EF154" i="3"/>
  <c r="EF162" i="3"/>
  <c r="EF117" i="3"/>
  <c r="EF125" i="3"/>
  <c r="EF133" i="3"/>
  <c r="EF103" i="3"/>
  <c r="EF111" i="3"/>
  <c r="EF84" i="3"/>
  <c r="EF42" i="3"/>
  <c r="EF50" i="3"/>
  <c r="EF16" i="3"/>
  <c r="EF24" i="3"/>
  <c r="EF32" i="3"/>
  <c r="EF147" i="3"/>
  <c r="EF155" i="3"/>
  <c r="EF163" i="3"/>
  <c r="EF118" i="3"/>
  <c r="EF126" i="3"/>
  <c r="EF134" i="3"/>
  <c r="EF93" i="3"/>
  <c r="EF104" i="3"/>
  <c r="EF112" i="3"/>
  <c r="EF68" i="3"/>
  <c r="EF76" i="3"/>
  <c r="EF35" i="3"/>
  <c r="EF51" i="3"/>
  <c r="EF8" i="3"/>
  <c r="EF17" i="3"/>
  <c r="EF25" i="3"/>
  <c r="DW18" i="18"/>
  <c r="DY30" i="8"/>
  <c r="EF52" i="3"/>
  <c r="EF11" i="3"/>
  <c r="EF82" i="3"/>
  <c r="H45" i="3"/>
  <c r="H40" i="3"/>
  <c r="H64" i="3"/>
  <c r="H70" i="3"/>
  <c r="H37" i="3"/>
  <c r="H96" i="3"/>
  <c r="H67" i="3"/>
  <c r="H95" i="3"/>
  <c r="H47" i="3"/>
  <c r="H42" i="3"/>
  <c r="H72" i="3"/>
  <c r="H76" i="3"/>
  <c r="H80" i="3"/>
  <c r="H38" i="3"/>
  <c r="H74" i="3"/>
  <c r="H78" i="3"/>
  <c r="H79" i="3"/>
  <c r="H66" i="3"/>
  <c r="H36" i="3"/>
  <c r="H86" i="3"/>
  <c r="H63" i="3"/>
  <c r="H62" i="3"/>
  <c r="H43" i="3"/>
  <c r="H68" i="3"/>
  <c r="H73" i="3"/>
  <c r="H71" i="3"/>
  <c r="H98" i="3"/>
  <c r="H65" i="3"/>
  <c r="H41" i="3"/>
  <c r="H90" i="3"/>
  <c r="H35" i="3"/>
  <c r="H46" i="3"/>
  <c r="H85" i="3"/>
  <c r="H77" i="3"/>
  <c r="H39" i="3"/>
  <c r="H69" i="3"/>
  <c r="H81" i="3"/>
  <c r="H82" i="3"/>
  <c r="H89" i="3"/>
  <c r="H84" i="3"/>
  <c r="H75" i="3"/>
  <c r="H44" i="3"/>
  <c r="H83" i="3"/>
  <c r="EE7" i="3"/>
  <c r="DX5" i="4"/>
  <c r="DV19" i="18"/>
  <c r="DU90" i="18"/>
  <c r="DU47" i="18"/>
  <c r="DU63" i="18" s="1"/>
  <c r="EE115" i="3"/>
  <c r="DV46" i="18"/>
  <c r="DV62" i="18" s="1"/>
  <c r="DV89" i="18"/>
  <c r="DX50" i="8"/>
  <c r="DX99" i="8"/>
  <c r="DX113" i="8"/>
  <c r="DX127" i="8"/>
  <c r="DX37" i="8"/>
  <c r="DX86" i="8"/>
  <c r="DR36" i="19" l="1"/>
  <c r="EF262" i="3"/>
  <c r="DU70" i="18"/>
  <c r="DU71" i="18"/>
  <c r="DU73" i="18"/>
  <c r="DU67" i="18"/>
  <c r="DU68" i="18"/>
  <c r="DU66" i="18"/>
  <c r="DU69" i="18"/>
  <c r="DU72" i="18"/>
  <c r="EF243" i="3"/>
  <c r="EE242" i="3"/>
  <c r="EF232" i="3"/>
  <c r="EF231" i="3"/>
  <c r="EF238" i="3"/>
  <c r="EF237" i="3"/>
  <c r="EF236" i="3"/>
  <c r="EF235" i="3"/>
  <c r="EF234" i="3"/>
  <c r="EF233" i="3"/>
  <c r="EF239" i="3"/>
  <c r="EF241" i="3"/>
  <c r="EF240" i="3"/>
  <c r="EF249" i="3"/>
  <c r="EF252" i="3"/>
  <c r="EF250" i="3"/>
  <c r="EF248" i="3"/>
  <c r="EF251" i="3"/>
  <c r="EF253" i="3"/>
  <c r="ED244" i="3"/>
  <c r="ED245" i="3" s="1"/>
  <c r="EC254" i="3"/>
  <c r="EC255" i="3"/>
  <c r="EC256" i="3"/>
  <c r="DV47" i="18"/>
  <c r="DV63" i="18" s="1"/>
  <c r="DV90" i="18"/>
  <c r="DY113" i="8"/>
  <c r="DY37" i="8"/>
  <c r="DY86" i="8"/>
  <c r="DY50" i="8"/>
  <c r="DY99" i="8"/>
  <c r="DY127" i="8"/>
  <c r="DX64" i="8"/>
  <c r="DX78" i="8"/>
  <c r="EF142" i="3"/>
  <c r="DW89" i="18"/>
  <c r="DW46" i="18"/>
  <c r="DW62" i="18" s="1"/>
  <c r="EF115" i="3"/>
  <c r="DV29" i="18"/>
  <c r="DV64" i="18"/>
  <c r="DY29" i="8"/>
  <c r="H34" i="3"/>
  <c r="DW48" i="18"/>
  <c r="DW91" i="18"/>
  <c r="DW21" i="18"/>
  <c r="DW25" i="18"/>
  <c r="DW27" i="18"/>
  <c r="DW23" i="18"/>
  <c r="DW26" i="18"/>
  <c r="DW28" i="18"/>
  <c r="DW22" i="18"/>
  <c r="DW24" i="18"/>
  <c r="H61" i="3"/>
  <c r="EF7" i="3"/>
  <c r="DW19" i="18"/>
  <c r="DY5" i="4"/>
  <c r="J258" i="3" l="1"/>
  <c r="DV69" i="18"/>
  <c r="DV70" i="18"/>
  <c r="DV71" i="18"/>
  <c r="DV72" i="18"/>
  <c r="DV67" i="18"/>
  <c r="DV68" i="18"/>
  <c r="DV66" i="18"/>
  <c r="DV73" i="18"/>
  <c r="ED254" i="3"/>
  <c r="ED255" i="3"/>
  <c r="ED256" i="3"/>
  <c r="EF242" i="3"/>
  <c r="EE244" i="3"/>
  <c r="EE245" i="3" s="1"/>
  <c r="DW90" i="18"/>
  <c r="DW47" i="18"/>
  <c r="DW63" i="18" s="1"/>
  <c r="E24" i="18"/>
  <c r="T10" i="18"/>
  <c r="R38" i="18" s="1"/>
  <c r="DY64" i="8"/>
  <c r="DY78" i="8"/>
  <c r="E22" i="18"/>
  <c r="T8" i="18"/>
  <c r="R36" i="18" s="1"/>
  <c r="DW64" i="18"/>
  <c r="E28" i="18"/>
  <c r="T14" i="18"/>
  <c r="S14" i="18" s="1"/>
  <c r="R42" i="18" s="1"/>
  <c r="E23" i="18"/>
  <c r="T9" i="18"/>
  <c r="R37" i="18" s="1"/>
  <c r="T13" i="18"/>
  <c r="S13" i="18" s="1"/>
  <c r="R41" i="18" s="1"/>
  <c r="E27" i="18"/>
  <c r="T11" i="18"/>
  <c r="S11" i="18" s="1"/>
  <c r="R39" i="18" s="1"/>
  <c r="E25" i="18"/>
  <c r="E26" i="18"/>
  <c r="T12" i="18"/>
  <c r="S12" i="18" s="1"/>
  <c r="R40" i="18" s="1"/>
  <c r="DW29" i="18"/>
  <c r="E21" i="18"/>
  <c r="T7" i="18"/>
  <c r="S7" i="18" s="1"/>
  <c r="R35" i="18" s="1"/>
  <c r="K8" i="1" l="1"/>
  <c r="J264" i="3"/>
  <c r="DW69" i="18"/>
  <c r="DW70" i="18"/>
  <c r="DW71" i="18"/>
  <c r="DW67" i="18"/>
  <c r="DW68" i="18"/>
  <c r="DW66" i="18"/>
  <c r="DW73" i="18"/>
  <c r="DW72" i="18"/>
  <c r="E72" i="18" s="1"/>
  <c r="EE254" i="3"/>
  <c r="EE255" i="3"/>
  <c r="EE256" i="3"/>
  <c r="EF244" i="3"/>
  <c r="EF245" i="3" s="1"/>
  <c r="T38" i="18"/>
  <c r="S38" i="18" s="1"/>
  <c r="Q38" i="18"/>
  <c r="T39" i="18"/>
  <c r="S39" i="18" s="1"/>
  <c r="Q39" i="18"/>
  <c r="T35" i="18"/>
  <c r="S35" i="18" s="1"/>
  <c r="Q35" i="18"/>
  <c r="T40" i="18"/>
  <c r="S40" i="18" s="1"/>
  <c r="Q40" i="18"/>
  <c r="T36" i="18"/>
  <c r="S36" i="18" s="1"/>
  <c r="Q36" i="18"/>
  <c r="I34" i="3"/>
  <c r="T41" i="18"/>
  <c r="S41" i="18" s="1"/>
  <c r="Q41" i="18"/>
  <c r="Q42" i="18"/>
  <c r="T42" i="18"/>
  <c r="S42" i="18" s="1"/>
  <c r="N74" i="18"/>
  <c r="E29" i="18"/>
  <c r="T37" i="18"/>
  <c r="S37" i="18" s="1"/>
  <c r="Q37" i="18"/>
  <c r="CX74" i="18" l="1"/>
  <c r="CX61" i="18" s="1"/>
  <c r="AL74" i="18"/>
  <c r="CV74" i="18"/>
  <c r="CV61" i="18" s="1"/>
  <c r="CH74" i="18"/>
  <c r="CH61" i="18" s="1"/>
  <c r="CP74" i="18"/>
  <c r="CP61" i="18" s="1"/>
  <c r="BC74" i="18"/>
  <c r="BC61" i="18" s="1"/>
  <c r="BP74" i="18"/>
  <c r="AZ74" i="18"/>
  <c r="CE74" i="18"/>
  <c r="CE61" i="18" s="1"/>
  <c r="V74" i="18"/>
  <c r="DL74" i="18"/>
  <c r="DL61" i="18" s="1"/>
  <c r="BN74" i="18"/>
  <c r="BN61" i="18" s="1"/>
  <c r="DR74" i="18"/>
  <c r="DR61" i="18" s="1"/>
  <c r="BJ74" i="18"/>
  <c r="AD74" i="18"/>
  <c r="M74" i="18"/>
  <c r="O315" i="4" s="1"/>
  <c r="BL74" i="18"/>
  <c r="BL61" i="18" s="1"/>
  <c r="T74" i="18"/>
  <c r="V315" i="4" s="1"/>
  <c r="AR74" i="18"/>
  <c r="AR61" i="18" s="1"/>
  <c r="AJ74" i="18"/>
  <c r="BX74" i="18"/>
  <c r="BX61" i="18" s="1"/>
  <c r="DT74" i="18"/>
  <c r="AT74" i="18"/>
  <c r="AT61" i="18" s="1"/>
  <c r="AB74" i="18"/>
  <c r="AD315" i="4" s="1"/>
  <c r="DE74" i="18"/>
  <c r="CN74" i="18"/>
  <c r="CT74" i="18"/>
  <c r="CT61" i="18" s="1"/>
  <c r="BH74" i="18"/>
  <c r="BH61" i="18" s="1"/>
  <c r="DB74" i="18"/>
  <c r="DB61" i="18" s="1"/>
  <c r="BV74" i="18"/>
  <c r="BV61" i="18" s="1"/>
  <c r="BF74" i="18"/>
  <c r="AO74" i="18"/>
  <c r="AQ315" i="4" s="1"/>
  <c r="AG74" i="18"/>
  <c r="AI315" i="4" s="1"/>
  <c r="Y74" i="18"/>
  <c r="AA315" i="4" s="1"/>
  <c r="Q74" i="18"/>
  <c r="DJ74" i="18"/>
  <c r="DJ61" i="18" s="1"/>
  <c r="CL74" i="18"/>
  <c r="CL61" i="18" s="1"/>
  <c r="DO74" i="18"/>
  <c r="DO61" i="18" s="1"/>
  <c r="CI74" i="18"/>
  <c r="CI61" i="18" s="1"/>
  <c r="DG74" i="18"/>
  <c r="I74" i="18"/>
  <c r="K315" i="4" s="1"/>
  <c r="BU74" i="18"/>
  <c r="EF254" i="3"/>
  <c r="EF255" i="3"/>
  <c r="EF256" i="3"/>
  <c r="CZ74" i="18"/>
  <c r="CB74" i="18"/>
  <c r="CB61" i="18" s="1"/>
  <c r="DM74" i="18"/>
  <c r="DM61" i="18" s="1"/>
  <c r="BQ74" i="18"/>
  <c r="BQ61" i="18" s="1"/>
  <c r="DP74" i="18"/>
  <c r="DH74" i="18"/>
  <c r="DH61" i="18" s="1"/>
  <c r="CQ74" i="18"/>
  <c r="CQ61" i="18" s="1"/>
  <c r="CJ74" i="18"/>
  <c r="CJ61" i="18" s="1"/>
  <c r="CA74" i="18"/>
  <c r="BS74" i="18"/>
  <c r="BS61" i="18" s="1"/>
  <c r="BK74" i="18"/>
  <c r="BB74" i="18"/>
  <c r="BB61" i="18" s="1"/>
  <c r="AU74" i="18"/>
  <c r="AM74" i="18"/>
  <c r="AE74" i="18"/>
  <c r="W74" i="18"/>
  <c r="O74" i="18"/>
  <c r="Q315" i="4" s="1"/>
  <c r="J74" i="18"/>
  <c r="L315" i="4" s="1"/>
  <c r="DQ74" i="18"/>
  <c r="DI74" i="18"/>
  <c r="DA74" i="18"/>
  <c r="CS74" i="18"/>
  <c r="CS61" i="18" s="1"/>
  <c r="CK74" i="18"/>
  <c r="CK61" i="18" s="1"/>
  <c r="CC74" i="18"/>
  <c r="CC61" i="18" s="1"/>
  <c r="BM74" i="18"/>
  <c r="BM61" i="18" s="1"/>
  <c r="AV74" i="18"/>
  <c r="AN74" i="18"/>
  <c r="AP315" i="4" s="1"/>
  <c r="AF74" i="18"/>
  <c r="AH315" i="4" s="1"/>
  <c r="X74" i="18"/>
  <c r="Z315" i="4" s="1"/>
  <c r="P74" i="18"/>
  <c r="CR74" i="18"/>
  <c r="CR61" i="18" s="1"/>
  <c r="BT74" i="18"/>
  <c r="BT61" i="18" s="1"/>
  <c r="BD74" i="18"/>
  <c r="AW74" i="18"/>
  <c r="DU74" i="18"/>
  <c r="DU61" i="18" s="1"/>
  <c r="DD74" i="18"/>
  <c r="DD61" i="18" s="1"/>
  <c r="CW74" i="18"/>
  <c r="CW61" i="18" s="1"/>
  <c r="BY74" i="18"/>
  <c r="BY61" i="18" s="1"/>
  <c r="BA74" i="18"/>
  <c r="BA61" i="18" s="1"/>
  <c r="L74" i="18"/>
  <c r="DK74" i="18"/>
  <c r="DC74" i="18"/>
  <c r="CM74" i="18"/>
  <c r="CF74" i="18"/>
  <c r="CF61" i="18" s="1"/>
  <c r="BW74" i="18"/>
  <c r="BO74" i="18"/>
  <c r="BO61" i="18" s="1"/>
  <c r="BG74" i="18"/>
  <c r="BG61" i="18" s="1"/>
  <c r="AY74" i="18"/>
  <c r="AY61" i="18" s="1"/>
  <c r="AQ74" i="18"/>
  <c r="AI74" i="18"/>
  <c r="AK315" i="4" s="1"/>
  <c r="AA74" i="18"/>
  <c r="AC315" i="4" s="1"/>
  <c r="S74" i="18"/>
  <c r="K74" i="18"/>
  <c r="M315" i="4" s="1"/>
  <c r="DS74" i="18"/>
  <c r="DS61" i="18" s="1"/>
  <c r="CU74" i="18"/>
  <c r="CU61" i="18" s="1"/>
  <c r="CD74" i="18"/>
  <c r="CD61" i="18" s="1"/>
  <c r="BE74" i="18"/>
  <c r="AX74" i="18"/>
  <c r="AP74" i="18"/>
  <c r="AR315" i="4" s="1"/>
  <c r="AH74" i="18"/>
  <c r="Z74" i="18"/>
  <c r="R74" i="18"/>
  <c r="H74" i="18"/>
  <c r="DN74" i="18"/>
  <c r="DN61" i="18" s="1"/>
  <c r="DF74" i="18"/>
  <c r="CY74" i="18"/>
  <c r="CY61" i="18" s="1"/>
  <c r="CO74" i="18"/>
  <c r="CO61" i="18" s="1"/>
  <c r="CG74" i="18"/>
  <c r="CG61" i="18" s="1"/>
  <c r="BZ74" i="18"/>
  <c r="BR74" i="18"/>
  <c r="BR61" i="18" s="1"/>
  <c r="BI74" i="18"/>
  <c r="BI61" i="18" s="1"/>
  <c r="AS74" i="18"/>
  <c r="AS61" i="18" s="1"/>
  <c r="AK74" i="18"/>
  <c r="AC74" i="18"/>
  <c r="AE315" i="4" s="1"/>
  <c r="U74" i="18"/>
  <c r="Q43" i="18"/>
  <c r="R43" i="18" s="1"/>
  <c r="T43" i="18" s="1"/>
  <c r="S43" i="18"/>
  <c r="CA315" i="4"/>
  <c r="P315" i="4"/>
  <c r="DV74" i="18"/>
  <c r="DV61" i="18" s="1"/>
  <c r="E71" i="18"/>
  <c r="I55" i="18"/>
  <c r="J55" i="18"/>
  <c r="K55" i="18"/>
  <c r="H55" i="18"/>
  <c r="E56" i="18"/>
  <c r="L55" i="18"/>
  <c r="G55" i="18"/>
  <c r="G82" i="18" s="1"/>
  <c r="M55" i="18"/>
  <c r="N55" i="18"/>
  <c r="O55" i="18"/>
  <c r="P55" i="18"/>
  <c r="Q55" i="18"/>
  <c r="R55" i="18"/>
  <c r="S55" i="18"/>
  <c r="T55" i="18"/>
  <c r="U55" i="18"/>
  <c r="V55" i="18"/>
  <c r="W55" i="18"/>
  <c r="X55" i="18"/>
  <c r="Y55" i="18"/>
  <c r="Z55" i="18"/>
  <c r="AA55" i="18"/>
  <c r="AB55" i="18"/>
  <c r="AC55" i="18"/>
  <c r="AD55" i="18"/>
  <c r="AE55" i="18"/>
  <c r="AF55" i="18"/>
  <c r="AG55" i="18"/>
  <c r="AH55" i="18"/>
  <c r="AI55" i="18"/>
  <c r="AJ55" i="18"/>
  <c r="AK55" i="18"/>
  <c r="AL55" i="18"/>
  <c r="AM55" i="18"/>
  <c r="AN55" i="18"/>
  <c r="AO55" i="18"/>
  <c r="AP55" i="18"/>
  <c r="AQ55" i="18"/>
  <c r="AR55" i="18"/>
  <c r="AS55" i="18"/>
  <c r="AT55" i="18"/>
  <c r="AU55" i="18"/>
  <c r="AV55" i="18"/>
  <c r="AW55" i="18"/>
  <c r="AX55" i="18"/>
  <c r="AY55" i="18"/>
  <c r="AZ55" i="18"/>
  <c r="BA55" i="18"/>
  <c r="BB55" i="18"/>
  <c r="BC55" i="18"/>
  <c r="BD55" i="18"/>
  <c r="BE55" i="18"/>
  <c r="BF55" i="18"/>
  <c r="BG55" i="18"/>
  <c r="BH55" i="18"/>
  <c r="BI55" i="18"/>
  <c r="BJ55" i="18"/>
  <c r="BK55" i="18"/>
  <c r="BL55" i="18"/>
  <c r="BM55" i="18"/>
  <c r="BN55" i="18"/>
  <c r="BO55" i="18"/>
  <c r="BP55" i="18"/>
  <c r="BY184" i="3" s="1"/>
  <c r="BQ55" i="18"/>
  <c r="BR55" i="18"/>
  <c r="BS55" i="18"/>
  <c r="BT55" i="18"/>
  <c r="BU55" i="18"/>
  <c r="BV55" i="18"/>
  <c r="BW55" i="18"/>
  <c r="BX55" i="18"/>
  <c r="BY55" i="18"/>
  <c r="BZ55" i="18"/>
  <c r="CA55" i="18"/>
  <c r="CB55" i="18"/>
  <c r="CC55" i="18"/>
  <c r="CD55" i="18"/>
  <c r="CE55" i="18"/>
  <c r="CF55" i="18"/>
  <c r="CG55" i="18"/>
  <c r="CH55" i="18"/>
  <c r="CI55" i="18"/>
  <c r="CJ55" i="18"/>
  <c r="CK55" i="18"/>
  <c r="CL55" i="18"/>
  <c r="CM55" i="18"/>
  <c r="CN55" i="18"/>
  <c r="CO55" i="18"/>
  <c r="CP55" i="18"/>
  <c r="CQ55" i="18"/>
  <c r="CR55" i="18"/>
  <c r="CS55" i="18"/>
  <c r="CT55" i="18"/>
  <c r="CU55" i="18"/>
  <c r="CV55" i="18"/>
  <c r="CW55" i="18"/>
  <c r="CX55" i="18"/>
  <c r="CY55" i="18"/>
  <c r="CZ55" i="18"/>
  <c r="DA55" i="18"/>
  <c r="DB55" i="18"/>
  <c r="DC55" i="18"/>
  <c r="DD55" i="18"/>
  <c r="DE55" i="18"/>
  <c r="DF55" i="18"/>
  <c r="DG55" i="18"/>
  <c r="DH55" i="18"/>
  <c r="DI55" i="18"/>
  <c r="DJ55" i="18"/>
  <c r="DK55" i="18"/>
  <c r="DL55" i="18"/>
  <c r="DM55" i="18"/>
  <c r="DN55" i="18"/>
  <c r="DO55" i="18"/>
  <c r="DP55" i="18"/>
  <c r="DQ55" i="18"/>
  <c r="DR55" i="18"/>
  <c r="DS55" i="18"/>
  <c r="DT55" i="18"/>
  <c r="DU55" i="18"/>
  <c r="DV55" i="18"/>
  <c r="DW55" i="18"/>
  <c r="DN315" i="4"/>
  <c r="CX315" i="4"/>
  <c r="BS315" i="4"/>
  <c r="AT315" i="4"/>
  <c r="AL315" i="4"/>
  <c r="L49" i="18"/>
  <c r="L76" i="18" s="1"/>
  <c r="H49" i="18"/>
  <c r="H76" i="18" s="1"/>
  <c r="J49" i="18"/>
  <c r="J76" i="18" s="1"/>
  <c r="I49" i="18"/>
  <c r="I76" i="18" s="1"/>
  <c r="G49" i="18"/>
  <c r="G76" i="18" s="1"/>
  <c r="E49" i="18"/>
  <c r="K49" i="18"/>
  <c r="K76" i="18" s="1"/>
  <c r="M49" i="18"/>
  <c r="M76" i="18" s="1"/>
  <c r="N49" i="18"/>
  <c r="N76" i="18" s="1"/>
  <c r="O49" i="18"/>
  <c r="O76" i="18" s="1"/>
  <c r="P49" i="18"/>
  <c r="P76" i="18" s="1"/>
  <c r="Q49" i="18"/>
  <c r="Q76" i="18" s="1"/>
  <c r="R49" i="18"/>
  <c r="R76" i="18" s="1"/>
  <c r="S49" i="18"/>
  <c r="S76" i="18" s="1"/>
  <c r="T49" i="18"/>
  <c r="T76" i="18" s="1"/>
  <c r="U49" i="18"/>
  <c r="U76" i="18" s="1"/>
  <c r="V49" i="18"/>
  <c r="V76" i="18" s="1"/>
  <c r="W49" i="18"/>
  <c r="W76" i="18" s="1"/>
  <c r="X49" i="18"/>
  <c r="X76" i="18" s="1"/>
  <c r="Y49" i="18"/>
  <c r="Y76" i="18" s="1"/>
  <c r="Z49" i="18"/>
  <c r="Z76" i="18" s="1"/>
  <c r="AA49" i="18"/>
  <c r="AA76" i="18" s="1"/>
  <c r="AB49" i="18"/>
  <c r="AB76" i="18" s="1"/>
  <c r="AC49" i="18"/>
  <c r="AC76" i="18" s="1"/>
  <c r="AD49" i="18"/>
  <c r="AD76" i="18" s="1"/>
  <c r="AE49" i="18"/>
  <c r="AE76" i="18" s="1"/>
  <c r="AF49" i="18"/>
  <c r="AF76" i="18" s="1"/>
  <c r="AG49" i="18"/>
  <c r="AG76" i="18" s="1"/>
  <c r="AH49" i="18"/>
  <c r="AH76" i="18" s="1"/>
  <c r="AI49" i="18"/>
  <c r="AI76" i="18" s="1"/>
  <c r="AJ49" i="18"/>
  <c r="AJ76" i="18" s="1"/>
  <c r="AK49" i="18"/>
  <c r="AK76" i="18" s="1"/>
  <c r="AL49" i="18"/>
  <c r="AL76" i="18" s="1"/>
  <c r="AM49" i="18"/>
  <c r="AM76" i="18" s="1"/>
  <c r="AN49" i="18"/>
  <c r="AN76" i="18" s="1"/>
  <c r="AO49" i="18"/>
  <c r="AO76" i="18" s="1"/>
  <c r="AP49" i="18"/>
  <c r="AP76" i="18" s="1"/>
  <c r="AQ49" i="18"/>
  <c r="AQ76" i="18" s="1"/>
  <c r="AR49" i="18"/>
  <c r="AR76" i="18" s="1"/>
  <c r="AS49" i="18"/>
  <c r="AS76" i="18" s="1"/>
  <c r="AT49" i="18"/>
  <c r="AT76" i="18" s="1"/>
  <c r="AU49" i="18"/>
  <c r="AU76" i="18" s="1"/>
  <c r="AV49" i="18"/>
  <c r="AV76" i="18" s="1"/>
  <c r="AW49" i="18"/>
  <c r="AW76" i="18" s="1"/>
  <c r="AX49" i="18"/>
  <c r="AX76" i="18" s="1"/>
  <c r="AY49" i="18"/>
  <c r="AY76" i="18" s="1"/>
  <c r="AZ49" i="18"/>
  <c r="AZ76" i="18" s="1"/>
  <c r="BA49" i="18"/>
  <c r="BA76" i="18" s="1"/>
  <c r="BB49" i="18"/>
  <c r="BB76" i="18" s="1"/>
  <c r="BC49" i="18"/>
  <c r="BC76" i="18" s="1"/>
  <c r="BD49" i="18"/>
  <c r="BD76" i="18" s="1"/>
  <c r="BE49" i="18"/>
  <c r="BE76" i="18" s="1"/>
  <c r="BF49" i="18"/>
  <c r="BF76" i="18" s="1"/>
  <c r="BG49" i="18"/>
  <c r="BG76" i="18" s="1"/>
  <c r="BH49" i="18"/>
  <c r="BH76" i="18" s="1"/>
  <c r="BI49" i="18"/>
  <c r="BI76" i="18" s="1"/>
  <c r="BJ49" i="18"/>
  <c r="BJ76" i="18" s="1"/>
  <c r="BK49" i="18"/>
  <c r="BK76" i="18" s="1"/>
  <c r="BL49" i="18"/>
  <c r="BL76" i="18" s="1"/>
  <c r="BM49" i="18"/>
  <c r="BM76" i="18" s="1"/>
  <c r="BN49" i="18"/>
  <c r="BN76" i="18" s="1"/>
  <c r="BO49" i="18"/>
  <c r="BO76" i="18" s="1"/>
  <c r="BP49" i="18"/>
  <c r="BP76" i="18" s="1"/>
  <c r="BQ49" i="18"/>
  <c r="BQ76" i="18" s="1"/>
  <c r="BR49" i="18"/>
  <c r="BR76" i="18" s="1"/>
  <c r="BS49" i="18"/>
  <c r="BS76" i="18" s="1"/>
  <c r="BT49" i="18"/>
  <c r="BT76" i="18" s="1"/>
  <c r="BU49" i="18"/>
  <c r="BU76" i="18" s="1"/>
  <c r="BV49" i="18"/>
  <c r="BV76" i="18" s="1"/>
  <c r="BW49" i="18"/>
  <c r="BW76" i="18" s="1"/>
  <c r="BX49" i="18"/>
  <c r="BX76" i="18" s="1"/>
  <c r="BY49" i="18"/>
  <c r="BY76" i="18" s="1"/>
  <c r="BZ49" i="18"/>
  <c r="BZ76" i="18" s="1"/>
  <c r="CA49" i="18"/>
  <c r="CA76" i="18" s="1"/>
  <c r="CB49" i="18"/>
  <c r="CB76" i="18" s="1"/>
  <c r="CC49" i="18"/>
  <c r="CC76" i="18" s="1"/>
  <c r="CD49" i="18"/>
  <c r="CD76" i="18" s="1"/>
  <c r="CE49" i="18"/>
  <c r="CE76" i="18" s="1"/>
  <c r="CF49" i="18"/>
  <c r="CF76" i="18" s="1"/>
  <c r="CG49" i="18"/>
  <c r="CG76" i="18" s="1"/>
  <c r="CH49" i="18"/>
  <c r="CH76" i="18" s="1"/>
  <c r="CI49" i="18"/>
  <c r="CI76" i="18" s="1"/>
  <c r="CJ49" i="18"/>
  <c r="CJ76" i="18" s="1"/>
  <c r="CK49" i="18"/>
  <c r="CK76" i="18" s="1"/>
  <c r="CL49" i="18"/>
  <c r="CL76" i="18" s="1"/>
  <c r="CM49" i="18"/>
  <c r="CM76" i="18" s="1"/>
  <c r="CN49" i="18"/>
  <c r="CN76" i="18" s="1"/>
  <c r="CO49" i="18"/>
  <c r="CO76" i="18" s="1"/>
  <c r="CP49" i="18"/>
  <c r="CP76" i="18" s="1"/>
  <c r="CQ49" i="18"/>
  <c r="CQ76" i="18" s="1"/>
  <c r="CR49" i="18"/>
  <c r="CR76" i="18" s="1"/>
  <c r="CS49" i="18"/>
  <c r="CS76" i="18" s="1"/>
  <c r="CT49" i="18"/>
  <c r="CT76" i="18" s="1"/>
  <c r="CU49" i="18"/>
  <c r="CU76" i="18" s="1"/>
  <c r="CV49" i="18"/>
  <c r="CV76" i="18" s="1"/>
  <c r="CW49" i="18"/>
  <c r="CW76" i="18" s="1"/>
  <c r="CX49" i="18"/>
  <c r="CX76" i="18" s="1"/>
  <c r="CY49" i="18"/>
  <c r="CY76" i="18" s="1"/>
  <c r="CZ49" i="18"/>
  <c r="CZ76" i="18" s="1"/>
  <c r="DA49" i="18"/>
  <c r="DA76" i="18" s="1"/>
  <c r="DB49" i="18"/>
  <c r="DB76" i="18" s="1"/>
  <c r="DC49" i="18"/>
  <c r="DC76" i="18" s="1"/>
  <c r="DD49" i="18"/>
  <c r="DD76" i="18" s="1"/>
  <c r="DE49" i="18"/>
  <c r="DE76" i="18" s="1"/>
  <c r="DF49" i="18"/>
  <c r="DF76" i="18" s="1"/>
  <c r="DG49" i="18"/>
  <c r="DG76" i="18" s="1"/>
  <c r="DH49" i="18"/>
  <c r="DH76" i="18" s="1"/>
  <c r="DI49" i="18"/>
  <c r="DI76" i="18" s="1"/>
  <c r="DJ49" i="18"/>
  <c r="DJ76" i="18" s="1"/>
  <c r="DK49" i="18"/>
  <c r="DK76" i="18" s="1"/>
  <c r="DL49" i="18"/>
  <c r="DL76" i="18" s="1"/>
  <c r="DM49" i="18"/>
  <c r="DM76" i="18" s="1"/>
  <c r="DN49" i="18"/>
  <c r="DN76" i="18" s="1"/>
  <c r="DO49" i="18"/>
  <c r="DO76" i="18" s="1"/>
  <c r="DP49" i="18"/>
  <c r="DP76" i="18" s="1"/>
  <c r="DQ49" i="18"/>
  <c r="DQ76" i="18" s="1"/>
  <c r="DR49" i="18"/>
  <c r="DR76" i="18" s="1"/>
  <c r="DS49" i="18"/>
  <c r="DS76" i="18" s="1"/>
  <c r="DT49" i="18"/>
  <c r="DT76" i="18" s="1"/>
  <c r="DU49" i="18"/>
  <c r="DU76" i="18" s="1"/>
  <c r="DV49" i="18"/>
  <c r="DV76" i="18" s="1"/>
  <c r="DW49" i="18"/>
  <c r="DW76" i="18" s="1"/>
  <c r="DU315" i="4"/>
  <c r="CV315" i="4"/>
  <c r="CG315" i="4"/>
  <c r="BQ315" i="4"/>
  <c r="DT315" i="4"/>
  <c r="BP315" i="4"/>
  <c r="AB315" i="4"/>
  <c r="T315" i="4"/>
  <c r="CU315" i="4"/>
  <c r="CM315" i="4"/>
  <c r="BO315" i="4"/>
  <c r="S315" i="4"/>
  <c r="E53" i="18"/>
  <c r="K53" i="18"/>
  <c r="H53" i="18"/>
  <c r="J53" i="18"/>
  <c r="G53" i="18"/>
  <c r="G80" i="18" s="1"/>
  <c r="L53" i="18"/>
  <c r="I53" i="18"/>
  <c r="M53" i="18"/>
  <c r="N53" i="18"/>
  <c r="O53" i="18"/>
  <c r="P53" i="18"/>
  <c r="Q53" i="18"/>
  <c r="R53" i="18"/>
  <c r="S53" i="18"/>
  <c r="T53" i="18"/>
  <c r="U53" i="18"/>
  <c r="V53" i="18"/>
  <c r="W53" i="18"/>
  <c r="X53" i="18"/>
  <c r="Y53" i="18"/>
  <c r="Z53" i="18"/>
  <c r="AA53" i="18"/>
  <c r="AB53" i="18"/>
  <c r="AC53" i="18"/>
  <c r="AD53" i="18"/>
  <c r="AE53" i="18"/>
  <c r="AF53" i="18"/>
  <c r="AG53" i="18"/>
  <c r="AH53" i="18"/>
  <c r="AI53" i="18"/>
  <c r="AJ53" i="18"/>
  <c r="AK53" i="18"/>
  <c r="AL53" i="18"/>
  <c r="AM53" i="18"/>
  <c r="AN53" i="18"/>
  <c r="AO53" i="18"/>
  <c r="AP53" i="18"/>
  <c r="AQ53" i="18"/>
  <c r="AR53" i="18"/>
  <c r="AS53" i="18"/>
  <c r="AT53" i="18"/>
  <c r="AU53" i="18"/>
  <c r="AV53" i="18"/>
  <c r="AW53" i="18"/>
  <c r="AX53" i="18"/>
  <c r="AY53" i="18"/>
  <c r="AZ53" i="18"/>
  <c r="BA53" i="18"/>
  <c r="BB53" i="18"/>
  <c r="BC53" i="18"/>
  <c r="BD53" i="18"/>
  <c r="BE53" i="18"/>
  <c r="BF53" i="18"/>
  <c r="BG53" i="18"/>
  <c r="BH53" i="18"/>
  <c r="BI53" i="18"/>
  <c r="BJ53" i="18"/>
  <c r="BK53" i="18"/>
  <c r="BL53" i="18"/>
  <c r="BM53" i="18"/>
  <c r="BN53" i="18"/>
  <c r="BO53" i="18"/>
  <c r="BP53" i="18"/>
  <c r="BQ53" i="18"/>
  <c r="BR53" i="18"/>
  <c r="BS53" i="18"/>
  <c r="BT53" i="18"/>
  <c r="BU53" i="18"/>
  <c r="BV53" i="18"/>
  <c r="BW53" i="18"/>
  <c r="BX53" i="18"/>
  <c r="BY53" i="18"/>
  <c r="BZ53" i="18"/>
  <c r="CA53" i="18"/>
  <c r="CB53" i="18"/>
  <c r="CC53" i="18"/>
  <c r="CD53" i="18"/>
  <c r="CE53" i="18"/>
  <c r="CF53" i="18"/>
  <c r="CG53" i="18"/>
  <c r="CH53" i="18"/>
  <c r="CI53" i="18"/>
  <c r="CJ53" i="18"/>
  <c r="CK53" i="18"/>
  <c r="CL53" i="18"/>
  <c r="CM53" i="18"/>
  <c r="CN53" i="18"/>
  <c r="CO53" i="18"/>
  <c r="CP53" i="18"/>
  <c r="CQ53" i="18"/>
  <c r="CR53" i="18"/>
  <c r="CS53" i="18"/>
  <c r="CT53" i="18"/>
  <c r="CU53" i="18"/>
  <c r="CV53" i="18"/>
  <c r="CW53" i="18"/>
  <c r="CX53" i="18"/>
  <c r="CY53" i="18"/>
  <c r="CZ53" i="18"/>
  <c r="DA53" i="18"/>
  <c r="DB53" i="18"/>
  <c r="DC53" i="18"/>
  <c r="DD53" i="18"/>
  <c r="DE53" i="18"/>
  <c r="DF53" i="18"/>
  <c r="DG53" i="18"/>
  <c r="DH53" i="18"/>
  <c r="DI53" i="18"/>
  <c r="DJ53" i="18"/>
  <c r="DK53" i="18"/>
  <c r="DL53" i="18"/>
  <c r="DM53" i="18"/>
  <c r="DN53" i="18"/>
  <c r="DO53" i="18"/>
  <c r="DP53" i="18"/>
  <c r="DQ53" i="18"/>
  <c r="DR53" i="18"/>
  <c r="DS53" i="18"/>
  <c r="DT53" i="18"/>
  <c r="DU53" i="18"/>
  <c r="DV53" i="18"/>
  <c r="DW53" i="18"/>
  <c r="E68" i="18"/>
  <c r="E70" i="18"/>
  <c r="DJ315" i="4"/>
  <c r="CT315" i="4"/>
  <c r="CD315" i="4"/>
  <c r="BN315" i="4"/>
  <c r="I56" i="18"/>
  <c r="H56" i="18"/>
  <c r="K56" i="18"/>
  <c r="J56" i="18"/>
  <c r="G56" i="18"/>
  <c r="G83" i="18" s="1"/>
  <c r="L56" i="18"/>
  <c r="M56" i="18"/>
  <c r="N56" i="18"/>
  <c r="O56" i="18"/>
  <c r="P56" i="18"/>
  <c r="Q56" i="18"/>
  <c r="R56" i="18"/>
  <c r="S56" i="18"/>
  <c r="T56" i="18"/>
  <c r="U56" i="18"/>
  <c r="V56" i="18"/>
  <c r="W56" i="18"/>
  <c r="X56" i="18"/>
  <c r="Y56" i="18"/>
  <c r="Z56" i="18"/>
  <c r="AA56" i="18"/>
  <c r="AB56" i="18"/>
  <c r="AC56" i="18"/>
  <c r="AD56" i="18"/>
  <c r="AE56" i="18"/>
  <c r="AF56" i="18"/>
  <c r="AG56" i="18"/>
  <c r="AH56" i="18"/>
  <c r="AI56" i="18"/>
  <c r="AJ56" i="18"/>
  <c r="AK56" i="18"/>
  <c r="AL56" i="18"/>
  <c r="AM56" i="18"/>
  <c r="AN56" i="18"/>
  <c r="AO56" i="18"/>
  <c r="AP56" i="18"/>
  <c r="AQ56" i="18"/>
  <c r="AR56" i="18"/>
  <c r="AS56" i="18"/>
  <c r="AT56" i="18"/>
  <c r="AU56" i="18"/>
  <c r="AV56" i="18"/>
  <c r="AW56" i="18"/>
  <c r="AX56" i="18"/>
  <c r="AY56" i="18"/>
  <c r="AZ56" i="18"/>
  <c r="BA56" i="18"/>
  <c r="BB56" i="18"/>
  <c r="BC56" i="18"/>
  <c r="BD56" i="18"/>
  <c r="BE56" i="18"/>
  <c r="BF56" i="18"/>
  <c r="BG56" i="18"/>
  <c r="BH56" i="18"/>
  <c r="BI56" i="18"/>
  <c r="BJ56" i="18"/>
  <c r="BK56" i="18"/>
  <c r="BL56" i="18"/>
  <c r="BM56" i="18"/>
  <c r="BN56" i="18"/>
  <c r="BO56" i="18"/>
  <c r="BP56" i="18"/>
  <c r="BQ56" i="18"/>
  <c r="BR56" i="18"/>
  <c r="BS56" i="18"/>
  <c r="BT56" i="18"/>
  <c r="BU56" i="18"/>
  <c r="BV56" i="18"/>
  <c r="BW56" i="18"/>
  <c r="BX56" i="18"/>
  <c r="BY56" i="18"/>
  <c r="BZ56" i="18"/>
  <c r="CA56" i="18"/>
  <c r="CB56" i="18"/>
  <c r="CC56" i="18"/>
  <c r="CD56" i="18"/>
  <c r="CE56" i="18"/>
  <c r="CF56" i="18"/>
  <c r="CG56" i="18"/>
  <c r="CH56" i="18"/>
  <c r="CI56" i="18"/>
  <c r="CJ56" i="18"/>
  <c r="CK56" i="18"/>
  <c r="CL56" i="18"/>
  <c r="CM56" i="18"/>
  <c r="CN56" i="18"/>
  <c r="CO56" i="18"/>
  <c r="CP56" i="18"/>
  <c r="CQ56" i="18"/>
  <c r="CR56" i="18"/>
  <c r="CS56" i="18"/>
  <c r="CT56" i="18"/>
  <c r="CU56" i="18"/>
  <c r="CV56" i="18"/>
  <c r="CW56" i="18"/>
  <c r="CX56" i="18"/>
  <c r="CY56" i="18"/>
  <c r="CZ56" i="18"/>
  <c r="DA56" i="18"/>
  <c r="DB56" i="18"/>
  <c r="DC56" i="18"/>
  <c r="DD56" i="18"/>
  <c r="DE56" i="18"/>
  <c r="DF56" i="18"/>
  <c r="DG56" i="18"/>
  <c r="DH56" i="18"/>
  <c r="DI56" i="18"/>
  <c r="DJ56" i="18"/>
  <c r="DK56" i="18"/>
  <c r="DL56" i="18"/>
  <c r="DM56" i="18"/>
  <c r="DN56" i="18"/>
  <c r="DO56" i="18"/>
  <c r="DP56" i="18"/>
  <c r="DQ56" i="18"/>
  <c r="DR56" i="18"/>
  <c r="DS56" i="18"/>
  <c r="DT56" i="18"/>
  <c r="DU56" i="18"/>
  <c r="DV56" i="18"/>
  <c r="DW56" i="18"/>
  <c r="E66" i="18"/>
  <c r="I50" i="18"/>
  <c r="H50" i="18"/>
  <c r="L50" i="18"/>
  <c r="E50" i="18"/>
  <c r="K50" i="18"/>
  <c r="G50" i="18"/>
  <c r="G77" i="18" s="1"/>
  <c r="J50" i="18"/>
  <c r="M50" i="18"/>
  <c r="N50" i="18"/>
  <c r="O50" i="18"/>
  <c r="P50" i="18"/>
  <c r="Q50" i="18"/>
  <c r="R50" i="18"/>
  <c r="S50" i="18"/>
  <c r="T50" i="18"/>
  <c r="U50" i="18"/>
  <c r="V50" i="18"/>
  <c r="W50" i="18"/>
  <c r="X50" i="18"/>
  <c r="Y50" i="18"/>
  <c r="Z50" i="18"/>
  <c r="AA50" i="18"/>
  <c r="AB50" i="18"/>
  <c r="AC50" i="18"/>
  <c r="AD50" i="18"/>
  <c r="AE50" i="18"/>
  <c r="AF50" i="18"/>
  <c r="AG50" i="18"/>
  <c r="AH50" i="18"/>
  <c r="AI50" i="18"/>
  <c r="AJ50" i="18"/>
  <c r="AK50" i="18"/>
  <c r="AL50" i="18"/>
  <c r="AM50" i="18"/>
  <c r="AN50" i="18"/>
  <c r="AO50" i="18"/>
  <c r="AP50" i="18"/>
  <c r="AQ50" i="18"/>
  <c r="AR50" i="18"/>
  <c r="AS50" i="18"/>
  <c r="AT50" i="18"/>
  <c r="AU50" i="18"/>
  <c r="AV50" i="18"/>
  <c r="AW50" i="18"/>
  <c r="AX50" i="18"/>
  <c r="AY50" i="18"/>
  <c r="AZ50" i="18"/>
  <c r="BA50" i="18"/>
  <c r="BB50" i="18"/>
  <c r="BC50" i="18"/>
  <c r="BD50" i="18"/>
  <c r="BE50" i="18"/>
  <c r="BF50" i="18"/>
  <c r="BG50" i="18"/>
  <c r="BH50" i="18"/>
  <c r="BI50" i="18"/>
  <c r="BJ50" i="18"/>
  <c r="BK50" i="18"/>
  <c r="BL50" i="18"/>
  <c r="BM50" i="18"/>
  <c r="BN50" i="18"/>
  <c r="BO50" i="18"/>
  <c r="BP50" i="18"/>
  <c r="BQ50" i="18"/>
  <c r="BR50" i="18"/>
  <c r="BS50" i="18"/>
  <c r="BT50" i="18"/>
  <c r="BU50" i="18"/>
  <c r="BV50" i="18"/>
  <c r="BW50" i="18"/>
  <c r="BX50" i="18"/>
  <c r="BY50" i="18"/>
  <c r="BZ50" i="18"/>
  <c r="CA50" i="18"/>
  <c r="CB50" i="18"/>
  <c r="CC50" i="18"/>
  <c r="CD50" i="18"/>
  <c r="CE50" i="18"/>
  <c r="CF50" i="18"/>
  <c r="CG50" i="18"/>
  <c r="CH50" i="18"/>
  <c r="CI50" i="18"/>
  <c r="CJ50" i="18"/>
  <c r="CK50" i="18"/>
  <c r="CL50" i="18"/>
  <c r="CM50" i="18"/>
  <c r="CN50" i="18"/>
  <c r="CO50" i="18"/>
  <c r="CP50" i="18"/>
  <c r="CQ50" i="18"/>
  <c r="CR50" i="18"/>
  <c r="CS50" i="18"/>
  <c r="CT50" i="18"/>
  <c r="CU50" i="18"/>
  <c r="CV50" i="18"/>
  <c r="CW50" i="18"/>
  <c r="CX50" i="18"/>
  <c r="CY50" i="18"/>
  <c r="CZ50" i="18"/>
  <c r="DA50" i="18"/>
  <c r="DB50" i="18"/>
  <c r="DC50" i="18"/>
  <c r="DD50" i="18"/>
  <c r="DE50" i="18"/>
  <c r="DF50" i="18"/>
  <c r="DG50" i="18"/>
  <c r="DH50" i="18"/>
  <c r="DI50" i="18"/>
  <c r="DJ50" i="18"/>
  <c r="DK50" i="18"/>
  <c r="DL50" i="18"/>
  <c r="DM50" i="18"/>
  <c r="DN50" i="18"/>
  <c r="DO50" i="18"/>
  <c r="DP50" i="18"/>
  <c r="DQ50" i="18"/>
  <c r="DR50" i="18"/>
  <c r="DS50" i="18"/>
  <c r="DT50" i="18"/>
  <c r="DU50" i="18"/>
  <c r="DV50" i="18"/>
  <c r="DW50" i="18"/>
  <c r="I51" i="18"/>
  <c r="H51" i="18"/>
  <c r="E51" i="18"/>
  <c r="J51" i="18"/>
  <c r="K51" i="18"/>
  <c r="G51" i="18"/>
  <c r="G78" i="18" s="1"/>
  <c r="L51" i="18"/>
  <c r="M51" i="18"/>
  <c r="N51" i="18"/>
  <c r="O51" i="18"/>
  <c r="P51" i="18"/>
  <c r="Q51" i="18"/>
  <c r="R51" i="18"/>
  <c r="S51" i="18"/>
  <c r="T51" i="18"/>
  <c r="U51" i="18"/>
  <c r="V51" i="18"/>
  <c r="W51" i="18"/>
  <c r="X51" i="18"/>
  <c r="Y51" i="18"/>
  <c r="Z51" i="18"/>
  <c r="AA51" i="18"/>
  <c r="AB51" i="18"/>
  <c r="AC51" i="18"/>
  <c r="AD51" i="18"/>
  <c r="AE51" i="18"/>
  <c r="AF51" i="18"/>
  <c r="AG51" i="18"/>
  <c r="AH51" i="18"/>
  <c r="AI51" i="18"/>
  <c r="AJ51" i="18"/>
  <c r="AK51" i="18"/>
  <c r="AL51" i="18"/>
  <c r="AM51" i="18"/>
  <c r="AN51" i="18"/>
  <c r="AO51" i="18"/>
  <c r="AP51" i="18"/>
  <c r="AQ51" i="18"/>
  <c r="AR51" i="18"/>
  <c r="AS51" i="18"/>
  <c r="AT51" i="18"/>
  <c r="AU51" i="18"/>
  <c r="AV51" i="18"/>
  <c r="AW51" i="18"/>
  <c r="AX51" i="18"/>
  <c r="AY51" i="18"/>
  <c r="AZ51" i="18"/>
  <c r="BA51" i="18"/>
  <c r="BB51" i="18"/>
  <c r="BC51" i="18"/>
  <c r="BD51" i="18"/>
  <c r="BE51" i="18"/>
  <c r="BF51" i="18"/>
  <c r="BG51" i="18"/>
  <c r="BH51" i="18"/>
  <c r="BI51" i="18"/>
  <c r="BJ51" i="18"/>
  <c r="BK51" i="18"/>
  <c r="BL51" i="18"/>
  <c r="BM51" i="18"/>
  <c r="BN51" i="18"/>
  <c r="BO51" i="18"/>
  <c r="BP51" i="18"/>
  <c r="BQ51" i="18"/>
  <c r="BR51" i="18"/>
  <c r="BS51" i="18"/>
  <c r="BT51" i="18"/>
  <c r="BU51" i="18"/>
  <c r="BV51" i="18"/>
  <c r="BW51" i="18"/>
  <c r="BX51" i="18"/>
  <c r="BY51" i="18"/>
  <c r="BZ51" i="18"/>
  <c r="CA51" i="18"/>
  <c r="CB51" i="18"/>
  <c r="CC51" i="18"/>
  <c r="CD51" i="18"/>
  <c r="CE51" i="18"/>
  <c r="CF51" i="18"/>
  <c r="CG51" i="18"/>
  <c r="CH51" i="18"/>
  <c r="CI51" i="18"/>
  <c r="CJ51" i="18"/>
  <c r="CK51" i="18"/>
  <c r="CL51" i="18"/>
  <c r="CM51" i="18"/>
  <c r="CN51" i="18"/>
  <c r="CO51" i="18"/>
  <c r="CP51" i="18"/>
  <c r="CQ51" i="18"/>
  <c r="CR51" i="18"/>
  <c r="CS51" i="18"/>
  <c r="CT51" i="18"/>
  <c r="CU51" i="18"/>
  <c r="CV51" i="18"/>
  <c r="CW51" i="18"/>
  <c r="CX51" i="18"/>
  <c r="CY51" i="18"/>
  <c r="CZ51" i="18"/>
  <c r="DA51" i="18"/>
  <c r="DB51" i="18"/>
  <c r="DC51" i="18"/>
  <c r="DD51" i="18"/>
  <c r="DE51" i="18"/>
  <c r="DF51" i="18"/>
  <c r="DG51" i="18"/>
  <c r="DH51" i="18"/>
  <c r="DI51" i="18"/>
  <c r="DJ51" i="18"/>
  <c r="DK51" i="18"/>
  <c r="DL51" i="18"/>
  <c r="DM51" i="18"/>
  <c r="DN51" i="18"/>
  <c r="DO51" i="18"/>
  <c r="DP51" i="18"/>
  <c r="DQ51" i="18"/>
  <c r="DR51" i="18"/>
  <c r="DS51" i="18"/>
  <c r="DT51" i="18"/>
  <c r="DU51" i="18"/>
  <c r="DV51" i="18"/>
  <c r="DW51" i="18"/>
  <c r="DQ315" i="4"/>
  <c r="DA315" i="4"/>
  <c r="CK315" i="4"/>
  <c r="BU315" i="4"/>
  <c r="AO315" i="4"/>
  <c r="R315" i="4"/>
  <c r="E73" i="18"/>
  <c r="E67" i="18"/>
  <c r="E52" i="18"/>
  <c r="L52" i="18"/>
  <c r="G52" i="18"/>
  <c r="G79" i="18" s="1"/>
  <c r="J52" i="18"/>
  <c r="H52" i="18"/>
  <c r="K52" i="18"/>
  <c r="I52" i="18"/>
  <c r="M52" i="18"/>
  <c r="N52" i="18"/>
  <c r="O52" i="18"/>
  <c r="P52" i="18"/>
  <c r="Q52" i="18"/>
  <c r="R52" i="18"/>
  <c r="S52" i="18"/>
  <c r="T52" i="18"/>
  <c r="U52" i="18"/>
  <c r="V52" i="18"/>
  <c r="W52" i="18"/>
  <c r="X52" i="18"/>
  <c r="Y52" i="18"/>
  <c r="Z52" i="18"/>
  <c r="AA52" i="18"/>
  <c r="AB52" i="18"/>
  <c r="AC52" i="18"/>
  <c r="AD52" i="18"/>
  <c r="AE52" i="18"/>
  <c r="AF52" i="18"/>
  <c r="AG52" i="18"/>
  <c r="AH52" i="18"/>
  <c r="AI52" i="18"/>
  <c r="AJ52" i="18"/>
  <c r="AK52" i="18"/>
  <c r="AL52" i="18"/>
  <c r="AM52" i="18"/>
  <c r="AN52" i="18"/>
  <c r="AO52" i="18"/>
  <c r="AP52" i="18"/>
  <c r="AQ52" i="18"/>
  <c r="AR52" i="18"/>
  <c r="AS52" i="18"/>
  <c r="AT52" i="18"/>
  <c r="AU52" i="18"/>
  <c r="AV52" i="18"/>
  <c r="AW52" i="18"/>
  <c r="AX52" i="18"/>
  <c r="AY52" i="18"/>
  <c r="AZ52" i="18"/>
  <c r="BA52" i="18"/>
  <c r="BB52" i="18"/>
  <c r="BC52" i="18"/>
  <c r="BD52" i="18"/>
  <c r="BE52" i="18"/>
  <c r="BF52" i="18"/>
  <c r="BG52" i="18"/>
  <c r="BH52" i="18"/>
  <c r="BI52" i="18"/>
  <c r="BJ52" i="18"/>
  <c r="BK52" i="18"/>
  <c r="BL52" i="18"/>
  <c r="BM52" i="18"/>
  <c r="BN52" i="18"/>
  <c r="BO52" i="18"/>
  <c r="BP52" i="18"/>
  <c r="BQ52" i="18"/>
  <c r="BR52" i="18"/>
  <c r="BS52" i="18"/>
  <c r="BT52" i="18"/>
  <c r="BU52" i="18"/>
  <c r="BV52" i="18"/>
  <c r="BW52" i="18"/>
  <c r="BX52" i="18"/>
  <c r="BY52" i="18"/>
  <c r="BZ52" i="18"/>
  <c r="CA52" i="18"/>
  <c r="CB52" i="18"/>
  <c r="CC52" i="18"/>
  <c r="CD52" i="18"/>
  <c r="CE52" i="18"/>
  <c r="CF52" i="18"/>
  <c r="CG52" i="18"/>
  <c r="CH52" i="18"/>
  <c r="CI52" i="18"/>
  <c r="CJ52" i="18"/>
  <c r="CK52" i="18"/>
  <c r="CL52" i="18"/>
  <c r="CM52" i="18"/>
  <c r="CN52" i="18"/>
  <c r="CO52" i="18"/>
  <c r="CP52" i="18"/>
  <c r="CQ52" i="18"/>
  <c r="CR52" i="18"/>
  <c r="CS52" i="18"/>
  <c r="CT52" i="18"/>
  <c r="CU52" i="18"/>
  <c r="CV52" i="18"/>
  <c r="CW52" i="18"/>
  <c r="CX52" i="18"/>
  <c r="CY52" i="18"/>
  <c r="CZ52" i="18"/>
  <c r="DA52" i="18"/>
  <c r="DB52" i="18"/>
  <c r="DC52" i="18"/>
  <c r="DD52" i="18"/>
  <c r="DE52" i="18"/>
  <c r="DF52" i="18"/>
  <c r="DG52" i="18"/>
  <c r="DH52" i="18"/>
  <c r="DI52" i="18"/>
  <c r="DJ52" i="18"/>
  <c r="DK52" i="18"/>
  <c r="DL52" i="18"/>
  <c r="DM52" i="18"/>
  <c r="DN52" i="18"/>
  <c r="DO52" i="18"/>
  <c r="DP52" i="18"/>
  <c r="DQ52" i="18"/>
  <c r="DR52" i="18"/>
  <c r="DS52" i="18"/>
  <c r="DT52" i="18"/>
  <c r="DU52" i="18"/>
  <c r="DV52" i="18"/>
  <c r="DW52" i="18"/>
  <c r="DW74" i="18"/>
  <c r="DW61" i="18" s="1"/>
  <c r="CZ315" i="4"/>
  <c r="CR315" i="4"/>
  <c r="CJ315" i="4"/>
  <c r="BT315" i="4"/>
  <c r="BE315" i="4"/>
  <c r="AV315" i="4"/>
  <c r="AN315" i="4"/>
  <c r="AF315" i="4"/>
  <c r="X315" i="4"/>
  <c r="G74" i="18"/>
  <c r="K54" i="18"/>
  <c r="L54" i="18"/>
  <c r="I54" i="18"/>
  <c r="H54" i="18"/>
  <c r="E55" i="18"/>
  <c r="G54" i="18"/>
  <c r="J54" i="18"/>
  <c r="M54" i="18"/>
  <c r="N54" i="18"/>
  <c r="O54" i="18"/>
  <c r="P54" i="18"/>
  <c r="Q54" i="18"/>
  <c r="R54" i="18"/>
  <c r="S54" i="18"/>
  <c r="T54" i="18"/>
  <c r="U54" i="18"/>
  <c r="V54" i="18"/>
  <c r="W54" i="18"/>
  <c r="X54" i="18"/>
  <c r="Y54" i="18"/>
  <c r="Z54" i="18"/>
  <c r="AA54" i="18"/>
  <c r="AB54" i="18"/>
  <c r="AC54" i="18"/>
  <c r="AD54" i="18"/>
  <c r="AE54" i="18"/>
  <c r="AF54" i="18"/>
  <c r="AG54" i="18"/>
  <c r="AH54" i="18"/>
  <c r="AI54" i="18"/>
  <c r="AJ54" i="18"/>
  <c r="AK54" i="18"/>
  <c r="AL54" i="18"/>
  <c r="AM54" i="18"/>
  <c r="AN54" i="18"/>
  <c r="AO54" i="18"/>
  <c r="AP54" i="18"/>
  <c r="AQ54" i="18"/>
  <c r="AR54" i="18"/>
  <c r="AS54" i="18"/>
  <c r="AT54" i="18"/>
  <c r="AU54" i="18"/>
  <c r="AV54" i="18"/>
  <c r="AW54" i="18"/>
  <c r="AX54" i="18"/>
  <c r="AY54" i="18"/>
  <c r="AZ54" i="18"/>
  <c r="BA54" i="18"/>
  <c r="BB54" i="18"/>
  <c r="BC54" i="18"/>
  <c r="BD54" i="18"/>
  <c r="BE54" i="18"/>
  <c r="BF54" i="18"/>
  <c r="BG54" i="18"/>
  <c r="BH54" i="18"/>
  <c r="BI54" i="18"/>
  <c r="BJ54" i="18"/>
  <c r="BK54" i="18"/>
  <c r="BL54" i="18"/>
  <c r="BM54" i="18"/>
  <c r="BN54" i="18"/>
  <c r="BO54" i="18"/>
  <c r="BP54" i="18"/>
  <c r="BQ54" i="18"/>
  <c r="BR54" i="18"/>
  <c r="BS54" i="18"/>
  <c r="BT54" i="18"/>
  <c r="BU54" i="18"/>
  <c r="BV54" i="18"/>
  <c r="BW54" i="18"/>
  <c r="BX54" i="18"/>
  <c r="BY54" i="18"/>
  <c r="BZ54" i="18"/>
  <c r="CA54" i="18"/>
  <c r="CB54" i="18"/>
  <c r="CC54" i="18"/>
  <c r="CD54" i="18"/>
  <c r="CE54" i="18"/>
  <c r="CF54" i="18"/>
  <c r="CG54" i="18"/>
  <c r="CH54" i="18"/>
  <c r="CI54" i="18"/>
  <c r="CJ54" i="18"/>
  <c r="CK54" i="18"/>
  <c r="CL54" i="18"/>
  <c r="CM54" i="18"/>
  <c r="CN54" i="18"/>
  <c r="CO54" i="18"/>
  <c r="CP54" i="18"/>
  <c r="CQ54" i="18"/>
  <c r="CR54" i="18"/>
  <c r="CS54" i="18"/>
  <c r="CT54" i="18"/>
  <c r="CU54" i="18"/>
  <c r="CV54" i="18"/>
  <c r="CW54" i="18"/>
  <c r="CX54" i="18"/>
  <c r="CY54" i="18"/>
  <c r="CZ54" i="18"/>
  <c r="DA54" i="18"/>
  <c r="DB54" i="18"/>
  <c r="DC54" i="18"/>
  <c r="DD54" i="18"/>
  <c r="DE54" i="18"/>
  <c r="DF54" i="18"/>
  <c r="DG54" i="18"/>
  <c r="DH54" i="18"/>
  <c r="DI54" i="18"/>
  <c r="DJ54" i="18"/>
  <c r="DK54" i="18"/>
  <c r="DL54" i="18"/>
  <c r="DM54" i="18"/>
  <c r="DN54" i="18"/>
  <c r="DO54" i="18"/>
  <c r="DP54" i="18"/>
  <c r="DQ54" i="18"/>
  <c r="DR54" i="18"/>
  <c r="DS54" i="18"/>
  <c r="DT54" i="18"/>
  <c r="DU54" i="18"/>
  <c r="DV54" i="18"/>
  <c r="DW54" i="18"/>
  <c r="E69" i="18"/>
  <c r="G81" i="18" l="1"/>
  <c r="CO315" i="4"/>
  <c r="CM61" i="18"/>
  <c r="DS315" i="4"/>
  <c r="DQ61" i="18"/>
  <c r="BM315" i="4"/>
  <c r="BK61" i="18"/>
  <c r="DI315" i="4"/>
  <c r="DG61" i="18"/>
  <c r="BB315" i="4"/>
  <c r="AZ61" i="18"/>
  <c r="AZ315" i="4"/>
  <c r="AX61" i="18"/>
  <c r="DE315" i="4"/>
  <c r="DC61" i="18"/>
  <c r="AY315" i="4"/>
  <c r="AW61" i="18"/>
  <c r="AX315" i="4"/>
  <c r="AV61" i="18"/>
  <c r="BH315" i="4"/>
  <c r="BF61" i="18"/>
  <c r="BR315" i="4"/>
  <c r="BP61" i="18"/>
  <c r="DH315" i="4"/>
  <c r="DF61" i="18"/>
  <c r="BG315" i="4"/>
  <c r="BE61" i="18"/>
  <c r="AS315" i="4"/>
  <c r="AQ61" i="18"/>
  <c r="DM315" i="4"/>
  <c r="DK61" i="18"/>
  <c r="BF315" i="4"/>
  <c r="BD61" i="18"/>
  <c r="CC315" i="4"/>
  <c r="CA61" i="18"/>
  <c r="DB315" i="4"/>
  <c r="CZ61" i="18"/>
  <c r="DV315" i="4"/>
  <c r="DT61" i="18"/>
  <c r="BL315" i="4"/>
  <c r="BJ61" i="18"/>
  <c r="CB315" i="4"/>
  <c r="BZ61" i="18"/>
  <c r="BY315" i="4"/>
  <c r="BW61" i="18"/>
  <c r="DC315" i="4"/>
  <c r="DA61" i="18"/>
  <c r="AW315" i="4"/>
  <c r="AU61" i="18"/>
  <c r="DR315" i="4"/>
  <c r="DP61" i="18"/>
  <c r="BW315" i="4"/>
  <c r="BU61" i="18"/>
  <c r="CP315" i="4"/>
  <c r="CN61" i="18"/>
  <c r="DK315" i="4"/>
  <c r="DI61" i="18"/>
  <c r="DG315" i="4"/>
  <c r="DE61" i="18"/>
  <c r="DS182" i="3"/>
  <c r="DJ80" i="18"/>
  <c r="DX184" i="3"/>
  <c r="DO82" i="18"/>
  <c r="DN180" i="3"/>
  <c r="DE78" i="18"/>
  <c r="AF179" i="3"/>
  <c r="W77" i="18"/>
  <c r="DW183" i="3"/>
  <c r="DN81" i="18"/>
  <c r="CA183" i="3"/>
  <c r="BR81" i="18"/>
  <c r="AU183" i="3"/>
  <c r="AL81" i="18"/>
  <c r="T183" i="3"/>
  <c r="K81" i="18"/>
  <c r="DE181" i="3"/>
  <c r="CV79" i="18"/>
  <c r="BQ181" i="3"/>
  <c r="BH79" i="18"/>
  <c r="AC181" i="3"/>
  <c r="T79" i="18"/>
  <c r="DO180" i="3"/>
  <c r="DF78" i="18"/>
  <c r="CI180" i="3"/>
  <c r="BZ78" i="18"/>
  <c r="AM180" i="3"/>
  <c r="AD78" i="18"/>
  <c r="DQ179" i="3"/>
  <c r="DH77" i="18"/>
  <c r="CK179" i="3"/>
  <c r="CB77" i="18"/>
  <c r="AW179" i="3"/>
  <c r="AN77" i="18"/>
  <c r="U179" i="3"/>
  <c r="L77" i="18"/>
  <c r="DL185" i="3"/>
  <c r="DC83" i="18"/>
  <c r="CF185" i="3"/>
  <c r="BW83" i="18"/>
  <c r="AZ185" i="3"/>
  <c r="AQ83" i="18"/>
  <c r="EA182" i="3"/>
  <c r="DR80" i="18"/>
  <c r="CM182" i="3"/>
  <c r="CD80" i="18"/>
  <c r="BO182" i="3"/>
  <c r="BF80" i="18"/>
  <c r="AQ182" i="3"/>
  <c r="AH80" i="18"/>
  <c r="AA182" i="3"/>
  <c r="R80" i="18"/>
  <c r="EF184" i="3"/>
  <c r="DW82" i="18"/>
  <c r="CJ184" i="3"/>
  <c r="CA82" i="18"/>
  <c r="AV184" i="3"/>
  <c r="AM82" i="18"/>
  <c r="CY184" i="3"/>
  <c r="CP82" i="18"/>
  <c r="BC184" i="3"/>
  <c r="AT82" i="18"/>
  <c r="DE183" i="3"/>
  <c r="CV81" i="18"/>
  <c r="CW183" i="3"/>
  <c r="CN81" i="18"/>
  <c r="CO183" i="3"/>
  <c r="CF81" i="18"/>
  <c r="CG183" i="3"/>
  <c r="BX81" i="18"/>
  <c r="BY183" i="3"/>
  <c r="BP81" i="18"/>
  <c r="BQ183" i="3"/>
  <c r="BH81" i="18"/>
  <c r="BI183" i="3"/>
  <c r="AZ81" i="18"/>
  <c r="BA183" i="3"/>
  <c r="AR81" i="18"/>
  <c r="AS183" i="3"/>
  <c r="AJ81" i="18"/>
  <c r="AK183" i="3"/>
  <c r="AB81" i="18"/>
  <c r="AC183" i="3"/>
  <c r="T81" i="18"/>
  <c r="S183" i="3"/>
  <c r="J81" i="18"/>
  <c r="EA181" i="3"/>
  <c r="DR79" i="18"/>
  <c r="DS181" i="3"/>
  <c r="DJ79" i="18"/>
  <c r="DK181" i="3"/>
  <c r="DB79" i="18"/>
  <c r="DC181" i="3"/>
  <c r="CT79" i="18"/>
  <c r="CU181" i="3"/>
  <c r="CL79" i="18"/>
  <c r="CM181" i="3"/>
  <c r="CD79" i="18"/>
  <c r="CE181" i="3"/>
  <c r="BV79" i="18"/>
  <c r="BW181" i="3"/>
  <c r="BN79" i="18"/>
  <c r="BO181" i="3"/>
  <c r="BF79" i="18"/>
  <c r="BG181" i="3"/>
  <c r="AX79" i="18"/>
  <c r="AY181" i="3"/>
  <c r="AP79" i="18"/>
  <c r="AQ181" i="3"/>
  <c r="AH79" i="18"/>
  <c r="AI181" i="3"/>
  <c r="Z79" i="18"/>
  <c r="AA181" i="3"/>
  <c r="R79" i="18"/>
  <c r="Q181" i="3"/>
  <c r="H79" i="18"/>
  <c r="EC180" i="3"/>
  <c r="DT78" i="18"/>
  <c r="DU180" i="3"/>
  <c r="DL78" i="18"/>
  <c r="DM180" i="3"/>
  <c r="DD78" i="18"/>
  <c r="DE180" i="3"/>
  <c r="CV78" i="18"/>
  <c r="CW180" i="3"/>
  <c r="CN78" i="18"/>
  <c r="CO180" i="3"/>
  <c r="CF78" i="18"/>
  <c r="CG180" i="3"/>
  <c r="BX78" i="18"/>
  <c r="BY180" i="3"/>
  <c r="BP78" i="18"/>
  <c r="BQ180" i="3"/>
  <c r="BH78" i="18"/>
  <c r="BI180" i="3"/>
  <c r="AZ78" i="18"/>
  <c r="BA180" i="3"/>
  <c r="AR78" i="18"/>
  <c r="AS180" i="3"/>
  <c r="AJ78" i="18"/>
  <c r="AK180" i="3"/>
  <c r="AB78" i="18"/>
  <c r="AC180" i="3"/>
  <c r="T78" i="18"/>
  <c r="U180" i="3"/>
  <c r="L78" i="18"/>
  <c r="EE179" i="3"/>
  <c r="DV77" i="18"/>
  <c r="DW179" i="3"/>
  <c r="DN77" i="18"/>
  <c r="DO179" i="3"/>
  <c r="DF77" i="18"/>
  <c r="DG179" i="3"/>
  <c r="CX77" i="18"/>
  <c r="CY179" i="3"/>
  <c r="CP77" i="18"/>
  <c r="CQ179" i="3"/>
  <c r="CH77" i="18"/>
  <c r="CI179" i="3"/>
  <c r="BZ77" i="18"/>
  <c r="CA179" i="3"/>
  <c r="BR77" i="18"/>
  <c r="BS179" i="3"/>
  <c r="BJ77" i="18"/>
  <c r="BK179" i="3"/>
  <c r="BB77" i="18"/>
  <c r="BC179" i="3"/>
  <c r="AT77" i="18"/>
  <c r="AU179" i="3"/>
  <c r="AL77" i="18"/>
  <c r="AM179" i="3"/>
  <c r="AD77" i="18"/>
  <c r="AE179" i="3"/>
  <c r="V77" i="18"/>
  <c r="W179" i="3"/>
  <c r="N77" i="18"/>
  <c r="R179" i="3"/>
  <c r="I77" i="18"/>
  <c r="DZ185" i="3"/>
  <c r="DQ83" i="18"/>
  <c r="DR185" i="3"/>
  <c r="DI83" i="18"/>
  <c r="DJ185" i="3"/>
  <c r="DA83" i="18"/>
  <c r="DB185" i="3"/>
  <c r="CS83" i="18"/>
  <c r="CT185" i="3"/>
  <c r="CK83" i="18"/>
  <c r="CL185" i="3"/>
  <c r="CC83" i="18"/>
  <c r="CD185" i="3"/>
  <c r="BU83" i="18"/>
  <c r="BV185" i="3"/>
  <c r="BM83" i="18"/>
  <c r="BN185" i="3"/>
  <c r="BE83" i="18"/>
  <c r="BF185" i="3"/>
  <c r="AW83" i="18"/>
  <c r="AX185" i="3"/>
  <c r="AO83" i="18"/>
  <c r="AP185" i="3"/>
  <c r="AG83" i="18"/>
  <c r="AH185" i="3"/>
  <c r="Y83" i="18"/>
  <c r="Z185" i="3"/>
  <c r="Q83" i="18"/>
  <c r="T185" i="3"/>
  <c r="K83" i="18"/>
  <c r="DY182" i="3"/>
  <c r="DP80" i="18"/>
  <c r="DQ182" i="3"/>
  <c r="DH80" i="18"/>
  <c r="DI182" i="3"/>
  <c r="CZ80" i="18"/>
  <c r="DA182" i="3"/>
  <c r="CR80" i="18"/>
  <c r="CS182" i="3"/>
  <c r="CJ80" i="18"/>
  <c r="CK182" i="3"/>
  <c r="CB80" i="18"/>
  <c r="CC182" i="3"/>
  <c r="BT80" i="18"/>
  <c r="BU182" i="3"/>
  <c r="BL80" i="18"/>
  <c r="BM182" i="3"/>
  <c r="BD80" i="18"/>
  <c r="BE182" i="3"/>
  <c r="AV80" i="18"/>
  <c r="AW182" i="3"/>
  <c r="AN80" i="18"/>
  <c r="AO182" i="3"/>
  <c r="AF80" i="18"/>
  <c r="AG182" i="3"/>
  <c r="X80" i="18"/>
  <c r="Y182" i="3"/>
  <c r="P80" i="18"/>
  <c r="Q182" i="3"/>
  <c r="H80" i="18"/>
  <c r="ED184" i="3"/>
  <c r="DU82" i="18"/>
  <c r="DV184" i="3"/>
  <c r="DM82" i="18"/>
  <c r="DN184" i="3"/>
  <c r="DE82" i="18"/>
  <c r="DF184" i="3"/>
  <c r="CW82" i="18"/>
  <c r="CX184" i="3"/>
  <c r="CO82" i="18"/>
  <c r="CP184" i="3"/>
  <c r="CG82" i="18"/>
  <c r="CH184" i="3"/>
  <c r="BY82" i="18"/>
  <c r="BZ184" i="3"/>
  <c r="BQ82" i="18"/>
  <c r="BR184" i="3"/>
  <c r="BI82" i="18"/>
  <c r="BJ184" i="3"/>
  <c r="BA82" i="18"/>
  <c r="BB184" i="3"/>
  <c r="AS82" i="18"/>
  <c r="AT184" i="3"/>
  <c r="AK82" i="18"/>
  <c r="AL184" i="3"/>
  <c r="AC82" i="18"/>
  <c r="AD184" i="3"/>
  <c r="U82" i="18"/>
  <c r="V184" i="3"/>
  <c r="M82" i="18"/>
  <c r="DO183" i="3"/>
  <c r="DF81" i="18"/>
  <c r="CQ183" i="3"/>
  <c r="CH81" i="18"/>
  <c r="BK183" i="3"/>
  <c r="BB81" i="18"/>
  <c r="W183" i="3"/>
  <c r="N81" i="18"/>
  <c r="DU181" i="3"/>
  <c r="DL79" i="18"/>
  <c r="CG181" i="3"/>
  <c r="BX79" i="18"/>
  <c r="BA181" i="3"/>
  <c r="AR79" i="18"/>
  <c r="EE180" i="3"/>
  <c r="DV78" i="18"/>
  <c r="CQ180" i="3"/>
  <c r="CH78" i="18"/>
  <c r="BC180" i="3"/>
  <c r="AT78" i="18"/>
  <c r="R180" i="3"/>
  <c r="I78" i="18"/>
  <c r="CS179" i="3"/>
  <c r="CJ77" i="18"/>
  <c r="BE179" i="3"/>
  <c r="AV77" i="18"/>
  <c r="EB185" i="3"/>
  <c r="DS83" i="18"/>
  <c r="CV185" i="3"/>
  <c r="CM83" i="18"/>
  <c r="BP185" i="3"/>
  <c r="BG83" i="18"/>
  <c r="AB185" i="3"/>
  <c r="S83" i="18"/>
  <c r="CU182" i="3"/>
  <c r="CL80" i="18"/>
  <c r="CE182" i="3"/>
  <c r="BV80" i="18"/>
  <c r="BG182" i="3"/>
  <c r="AX80" i="18"/>
  <c r="AI182" i="3"/>
  <c r="Z80" i="18"/>
  <c r="CZ184" i="3"/>
  <c r="CQ82" i="18"/>
  <c r="BL184" i="3"/>
  <c r="BC82" i="18"/>
  <c r="AF184" i="3"/>
  <c r="W82" i="18"/>
  <c r="DF183" i="3"/>
  <c r="CW81" i="18"/>
  <c r="CH183" i="3"/>
  <c r="BY81" i="18"/>
  <c r="BJ183" i="3"/>
  <c r="BA81" i="18"/>
  <c r="AL183" i="3"/>
  <c r="AC81" i="18"/>
  <c r="DT181" i="3"/>
  <c r="DK79" i="18"/>
  <c r="CV181" i="3"/>
  <c r="CM79" i="18"/>
  <c r="CF181" i="3"/>
  <c r="BW79" i="18"/>
  <c r="BX181" i="3"/>
  <c r="BO79" i="18"/>
  <c r="AZ181" i="3"/>
  <c r="AQ79" i="18"/>
  <c r="AR181" i="3"/>
  <c r="AI79" i="18"/>
  <c r="AJ181" i="3"/>
  <c r="AA79" i="18"/>
  <c r="AB181" i="3"/>
  <c r="S79" i="18"/>
  <c r="T181" i="3"/>
  <c r="K79" i="18"/>
  <c r="ED180" i="3"/>
  <c r="DU78" i="18"/>
  <c r="DF180" i="3"/>
  <c r="CW78" i="18"/>
  <c r="CP180" i="3"/>
  <c r="CG78" i="18"/>
  <c r="BZ180" i="3"/>
  <c r="BQ78" i="18"/>
  <c r="BJ180" i="3"/>
  <c r="BA78" i="18"/>
  <c r="AT180" i="3"/>
  <c r="AK78" i="18"/>
  <c r="AD180" i="3"/>
  <c r="U78" i="18"/>
  <c r="EF179" i="3"/>
  <c r="DW77" i="18"/>
  <c r="DP179" i="3"/>
  <c r="DG77" i="18"/>
  <c r="CZ179" i="3"/>
  <c r="CQ77" i="18"/>
  <c r="CJ179" i="3"/>
  <c r="CA77" i="18"/>
  <c r="BT179" i="3"/>
  <c r="BK77" i="18"/>
  <c r="BD179" i="3"/>
  <c r="AU77" i="18"/>
  <c r="AN179" i="3"/>
  <c r="AE77" i="18"/>
  <c r="X179" i="3"/>
  <c r="O77" i="18"/>
  <c r="EA185" i="3"/>
  <c r="DR83" i="18"/>
  <c r="DS185" i="3"/>
  <c r="DJ83" i="18"/>
  <c r="DK185" i="3"/>
  <c r="DB83" i="18"/>
  <c r="DC185" i="3"/>
  <c r="CT83" i="18"/>
  <c r="CU185" i="3"/>
  <c r="CL83" i="18"/>
  <c r="CM185" i="3"/>
  <c r="CD83" i="18"/>
  <c r="BW185" i="3"/>
  <c r="BN83" i="18"/>
  <c r="BO185" i="3"/>
  <c r="BF83" i="18"/>
  <c r="AY185" i="3"/>
  <c r="AP83" i="18"/>
  <c r="AI185" i="3"/>
  <c r="Z83" i="18"/>
  <c r="S185" i="3"/>
  <c r="J83" i="18"/>
  <c r="DZ182" i="3"/>
  <c r="DQ80" i="18"/>
  <c r="DJ182" i="3"/>
  <c r="DA80" i="18"/>
  <c r="CT182" i="3"/>
  <c r="CK80" i="18"/>
  <c r="BV182" i="3"/>
  <c r="BM80" i="18"/>
  <c r="DG184" i="3"/>
  <c r="CX82" i="18"/>
  <c r="BK184" i="3"/>
  <c r="BB82" i="18"/>
  <c r="AU184" i="3"/>
  <c r="AL82" i="18"/>
  <c r="EC183" i="3"/>
  <c r="DT81" i="18"/>
  <c r="DL183" i="3"/>
  <c r="DC81" i="18"/>
  <c r="BX183" i="3"/>
  <c r="BO81" i="18"/>
  <c r="AJ183" i="3"/>
  <c r="AA81" i="18"/>
  <c r="AB183" i="3"/>
  <c r="S81" i="18"/>
  <c r="DZ181" i="3"/>
  <c r="DQ79" i="18"/>
  <c r="DR181" i="3"/>
  <c r="DI79" i="18"/>
  <c r="DJ181" i="3"/>
  <c r="DA79" i="18"/>
  <c r="DB181" i="3"/>
  <c r="CS79" i="18"/>
  <c r="CT181" i="3"/>
  <c r="CK79" i="18"/>
  <c r="CL181" i="3"/>
  <c r="CC79" i="18"/>
  <c r="CD181" i="3"/>
  <c r="BU79" i="18"/>
  <c r="BV181" i="3"/>
  <c r="BM79" i="18"/>
  <c r="BN181" i="3"/>
  <c r="BE79" i="18"/>
  <c r="BF181" i="3"/>
  <c r="AW79" i="18"/>
  <c r="AX181" i="3"/>
  <c r="AO79" i="18"/>
  <c r="AP181" i="3"/>
  <c r="AG79" i="18"/>
  <c r="AH181" i="3"/>
  <c r="Y79" i="18"/>
  <c r="Z181" i="3"/>
  <c r="Q79" i="18"/>
  <c r="S181" i="3"/>
  <c r="J79" i="18"/>
  <c r="EB180" i="3"/>
  <c r="DS78" i="18"/>
  <c r="DT180" i="3"/>
  <c r="DK78" i="18"/>
  <c r="DL180" i="3"/>
  <c r="DC78" i="18"/>
  <c r="DD180" i="3"/>
  <c r="CU78" i="18"/>
  <c r="CV180" i="3"/>
  <c r="CM78" i="18"/>
  <c r="CN180" i="3"/>
  <c r="CE78" i="18"/>
  <c r="CF180" i="3"/>
  <c r="BW78" i="18"/>
  <c r="BX180" i="3"/>
  <c r="BO78" i="18"/>
  <c r="BP180" i="3"/>
  <c r="BG78" i="18"/>
  <c r="BH180" i="3"/>
  <c r="AY78" i="18"/>
  <c r="AZ180" i="3"/>
  <c r="AQ78" i="18"/>
  <c r="AR180" i="3"/>
  <c r="AI78" i="18"/>
  <c r="AJ180" i="3"/>
  <c r="AA78" i="18"/>
  <c r="AB180" i="3"/>
  <c r="S78" i="18"/>
  <c r="ED179" i="3"/>
  <c r="DU77" i="18"/>
  <c r="DV179" i="3"/>
  <c r="DM77" i="18"/>
  <c r="DN179" i="3"/>
  <c r="DE77" i="18"/>
  <c r="DF179" i="3"/>
  <c r="CW77" i="18"/>
  <c r="CX179" i="3"/>
  <c r="CO77" i="18"/>
  <c r="CP179" i="3"/>
  <c r="CG77" i="18"/>
  <c r="CH179" i="3"/>
  <c r="BY77" i="18"/>
  <c r="BZ179" i="3"/>
  <c r="BQ77" i="18"/>
  <c r="BR179" i="3"/>
  <c r="BI77" i="18"/>
  <c r="BJ179" i="3"/>
  <c r="BA77" i="18"/>
  <c r="BB179" i="3"/>
  <c r="AS77" i="18"/>
  <c r="AT179" i="3"/>
  <c r="AK77" i="18"/>
  <c r="AL179" i="3"/>
  <c r="AC77" i="18"/>
  <c r="AD179" i="3"/>
  <c r="U77" i="18"/>
  <c r="V179" i="3"/>
  <c r="M77" i="18"/>
  <c r="DY185" i="3"/>
  <c r="DP83" i="18"/>
  <c r="DQ185" i="3"/>
  <c r="DH83" i="18"/>
  <c r="DI185" i="3"/>
  <c r="CZ83" i="18"/>
  <c r="DA185" i="3"/>
  <c r="CR83" i="18"/>
  <c r="CS185" i="3"/>
  <c r="CJ83" i="18"/>
  <c r="CK185" i="3"/>
  <c r="CB83" i="18"/>
  <c r="CC185" i="3"/>
  <c r="BT83" i="18"/>
  <c r="BU185" i="3"/>
  <c r="BL83" i="18"/>
  <c r="BM185" i="3"/>
  <c r="BD83" i="18"/>
  <c r="BE185" i="3"/>
  <c r="AV83" i="18"/>
  <c r="AW185" i="3"/>
  <c r="AN83" i="18"/>
  <c r="AO185" i="3"/>
  <c r="AF83" i="18"/>
  <c r="AG185" i="3"/>
  <c r="X83" i="18"/>
  <c r="Y185" i="3"/>
  <c r="P83" i="18"/>
  <c r="Q185" i="3"/>
  <c r="H83" i="18"/>
  <c r="EF182" i="3"/>
  <c r="DW80" i="18"/>
  <c r="DX182" i="3"/>
  <c r="DO80" i="18"/>
  <c r="DP182" i="3"/>
  <c r="DG80" i="18"/>
  <c r="DH182" i="3"/>
  <c r="CY80" i="18"/>
  <c r="CZ182" i="3"/>
  <c r="CQ80" i="18"/>
  <c r="CR182" i="3"/>
  <c r="CI80" i="18"/>
  <c r="CJ182" i="3"/>
  <c r="CA80" i="18"/>
  <c r="CB182" i="3"/>
  <c r="BS80" i="18"/>
  <c r="BT182" i="3"/>
  <c r="BK80" i="18"/>
  <c r="BL182" i="3"/>
  <c r="BC80" i="18"/>
  <c r="BD182" i="3"/>
  <c r="AU80" i="18"/>
  <c r="AV182" i="3"/>
  <c r="AM80" i="18"/>
  <c r="AN182" i="3"/>
  <c r="AE80" i="18"/>
  <c r="AF182" i="3"/>
  <c r="W80" i="18"/>
  <c r="X182" i="3"/>
  <c r="O80" i="18"/>
  <c r="T182" i="3"/>
  <c r="K80" i="18"/>
  <c r="EC184" i="3"/>
  <c r="DT82" i="18"/>
  <c r="DU184" i="3"/>
  <c r="DL82" i="18"/>
  <c r="DM184" i="3"/>
  <c r="DD82" i="18"/>
  <c r="DE184" i="3"/>
  <c r="CV82" i="18"/>
  <c r="CW184" i="3"/>
  <c r="CN82" i="18"/>
  <c r="CO184" i="3"/>
  <c r="CF82" i="18"/>
  <c r="CG184" i="3"/>
  <c r="BX82" i="18"/>
  <c r="BP82" i="18"/>
  <c r="BQ184" i="3"/>
  <c r="BH82" i="18"/>
  <c r="BI184" i="3"/>
  <c r="AZ82" i="18"/>
  <c r="BA184" i="3"/>
  <c r="AR82" i="18"/>
  <c r="AS184" i="3"/>
  <c r="AJ82" i="18"/>
  <c r="AK184" i="3"/>
  <c r="AB82" i="18"/>
  <c r="AC184" i="3"/>
  <c r="T82" i="18"/>
  <c r="EE184" i="3"/>
  <c r="DV82" i="18"/>
  <c r="CQ184" i="3"/>
  <c r="CH82" i="18"/>
  <c r="W184" i="3"/>
  <c r="N82" i="18"/>
  <c r="EB183" i="3"/>
  <c r="DS81" i="18"/>
  <c r="CN183" i="3"/>
  <c r="CE81" i="18"/>
  <c r="AR183" i="3"/>
  <c r="AI81" i="18"/>
  <c r="EA183" i="3"/>
  <c r="DR81" i="18"/>
  <c r="DS183" i="3"/>
  <c r="DJ81" i="18"/>
  <c r="DK183" i="3"/>
  <c r="DB81" i="18"/>
  <c r="DC183" i="3"/>
  <c r="CT81" i="18"/>
  <c r="CU183" i="3"/>
  <c r="CL81" i="18"/>
  <c r="CM183" i="3"/>
  <c r="CD81" i="18"/>
  <c r="CE183" i="3"/>
  <c r="BV81" i="18"/>
  <c r="BW183" i="3"/>
  <c r="BN81" i="18"/>
  <c r="BO183" i="3"/>
  <c r="BF81" i="18"/>
  <c r="BG183" i="3"/>
  <c r="AX81" i="18"/>
  <c r="AY183" i="3"/>
  <c r="AP81" i="18"/>
  <c r="AQ183" i="3"/>
  <c r="AH81" i="18"/>
  <c r="AI183" i="3"/>
  <c r="Z81" i="18"/>
  <c r="AA183" i="3"/>
  <c r="R81" i="18"/>
  <c r="DY181" i="3"/>
  <c r="DP79" i="18"/>
  <c r="DQ181" i="3"/>
  <c r="DH79" i="18"/>
  <c r="DI181" i="3"/>
  <c r="CZ79" i="18"/>
  <c r="DA181" i="3"/>
  <c r="CR79" i="18"/>
  <c r="CS181" i="3"/>
  <c r="CJ79" i="18"/>
  <c r="CK181" i="3"/>
  <c r="CB79" i="18"/>
  <c r="CC181" i="3"/>
  <c r="BT79" i="18"/>
  <c r="BU181" i="3"/>
  <c r="BL79" i="18"/>
  <c r="BM181" i="3"/>
  <c r="BD79" i="18"/>
  <c r="BE181" i="3"/>
  <c r="AV79" i="18"/>
  <c r="AW181" i="3"/>
  <c r="AN79" i="18"/>
  <c r="AO181" i="3"/>
  <c r="AF79" i="18"/>
  <c r="AG181" i="3"/>
  <c r="X79" i="18"/>
  <c r="Y181" i="3"/>
  <c r="P79" i="18"/>
  <c r="EA180" i="3"/>
  <c r="DR78" i="18"/>
  <c r="DS180" i="3"/>
  <c r="DJ78" i="18"/>
  <c r="DK180" i="3"/>
  <c r="DB78" i="18"/>
  <c r="DC180" i="3"/>
  <c r="CT78" i="18"/>
  <c r="CU180" i="3"/>
  <c r="CL78" i="18"/>
  <c r="CM180" i="3"/>
  <c r="CD78" i="18"/>
  <c r="CE180" i="3"/>
  <c r="BV78" i="18"/>
  <c r="BW180" i="3"/>
  <c r="BN78" i="18"/>
  <c r="BO180" i="3"/>
  <c r="BF78" i="18"/>
  <c r="BG180" i="3"/>
  <c r="AX78" i="18"/>
  <c r="AY180" i="3"/>
  <c r="AP78" i="18"/>
  <c r="AQ180" i="3"/>
  <c r="AH78" i="18"/>
  <c r="AI180" i="3"/>
  <c r="Z78" i="18"/>
  <c r="AA180" i="3"/>
  <c r="R78" i="18"/>
  <c r="T180" i="3"/>
  <c r="K78" i="18"/>
  <c r="EC179" i="3"/>
  <c r="DT77" i="18"/>
  <c r="DU179" i="3"/>
  <c r="DL77" i="18"/>
  <c r="DM179" i="3"/>
  <c r="DD77" i="18"/>
  <c r="DE179" i="3"/>
  <c r="CV77" i="18"/>
  <c r="CW179" i="3"/>
  <c r="CN77" i="18"/>
  <c r="CO179" i="3"/>
  <c r="CF77" i="18"/>
  <c r="CG179" i="3"/>
  <c r="BX77" i="18"/>
  <c r="BY179" i="3"/>
  <c r="BP77" i="18"/>
  <c r="BQ179" i="3"/>
  <c r="BH77" i="18"/>
  <c r="BI179" i="3"/>
  <c r="AZ77" i="18"/>
  <c r="BA179" i="3"/>
  <c r="AR77" i="18"/>
  <c r="AS179" i="3"/>
  <c r="AJ77" i="18"/>
  <c r="AK179" i="3"/>
  <c r="AB77" i="18"/>
  <c r="AC179" i="3"/>
  <c r="T77" i="18"/>
  <c r="S179" i="3"/>
  <c r="J77" i="18"/>
  <c r="EF185" i="3"/>
  <c r="DW83" i="18"/>
  <c r="DX185" i="3"/>
  <c r="DO83" i="18"/>
  <c r="DP185" i="3"/>
  <c r="DG83" i="18"/>
  <c r="DH185" i="3"/>
  <c r="CY83" i="18"/>
  <c r="CZ185" i="3"/>
  <c r="CQ83" i="18"/>
  <c r="CR185" i="3"/>
  <c r="CI83" i="18"/>
  <c r="CJ185" i="3"/>
  <c r="CA83" i="18"/>
  <c r="CB185" i="3"/>
  <c r="BS83" i="18"/>
  <c r="BT185" i="3"/>
  <c r="BK83" i="18"/>
  <c r="BL185" i="3"/>
  <c r="BC83" i="18"/>
  <c r="BD185" i="3"/>
  <c r="AU83" i="18"/>
  <c r="AV185" i="3"/>
  <c r="AM83" i="18"/>
  <c r="AN185" i="3"/>
  <c r="AE83" i="18"/>
  <c r="AF185" i="3"/>
  <c r="W83" i="18"/>
  <c r="X185" i="3"/>
  <c r="O83" i="18"/>
  <c r="R185" i="3"/>
  <c r="I83" i="18"/>
  <c r="EE182" i="3"/>
  <c r="DV80" i="18"/>
  <c r="DW182" i="3"/>
  <c r="DN80" i="18"/>
  <c r="DO182" i="3"/>
  <c r="DF80" i="18"/>
  <c r="DG182" i="3"/>
  <c r="CX80" i="18"/>
  <c r="CY182" i="3"/>
  <c r="CP80" i="18"/>
  <c r="CQ182" i="3"/>
  <c r="CH80" i="18"/>
  <c r="CI182" i="3"/>
  <c r="BZ80" i="18"/>
  <c r="CA182" i="3"/>
  <c r="BR80" i="18"/>
  <c r="BS182" i="3"/>
  <c r="BJ80" i="18"/>
  <c r="BK182" i="3"/>
  <c r="BB80" i="18"/>
  <c r="BC182" i="3"/>
  <c r="AT80" i="18"/>
  <c r="AU182" i="3"/>
  <c r="AL80" i="18"/>
  <c r="AM182" i="3"/>
  <c r="AD80" i="18"/>
  <c r="AE182" i="3"/>
  <c r="V80" i="18"/>
  <c r="W182" i="3"/>
  <c r="N80" i="18"/>
  <c r="EB184" i="3"/>
  <c r="DS82" i="18"/>
  <c r="DT184" i="3"/>
  <c r="DK82" i="18"/>
  <c r="DL184" i="3"/>
  <c r="DC82" i="18"/>
  <c r="DD184" i="3"/>
  <c r="CU82" i="18"/>
  <c r="CV184" i="3"/>
  <c r="CM82" i="18"/>
  <c r="CN184" i="3"/>
  <c r="CE82" i="18"/>
  <c r="CF184" i="3"/>
  <c r="BW82" i="18"/>
  <c r="BX184" i="3"/>
  <c r="BO82" i="18"/>
  <c r="BP184" i="3"/>
  <c r="BG82" i="18"/>
  <c r="BH184" i="3"/>
  <c r="AY82" i="18"/>
  <c r="AZ184" i="3"/>
  <c r="AQ82" i="18"/>
  <c r="AR184" i="3"/>
  <c r="AI82" i="18"/>
  <c r="AJ184" i="3"/>
  <c r="AA82" i="18"/>
  <c r="AB184" i="3"/>
  <c r="S82" i="18"/>
  <c r="U184" i="3"/>
  <c r="L82" i="18"/>
  <c r="EE183" i="3"/>
  <c r="DV81" i="18"/>
  <c r="CY183" i="3"/>
  <c r="CP81" i="18"/>
  <c r="BS183" i="3"/>
  <c r="BJ81" i="18"/>
  <c r="AM183" i="3"/>
  <c r="AD81" i="18"/>
  <c r="CW181" i="3"/>
  <c r="CN79" i="18"/>
  <c r="BI181" i="3"/>
  <c r="AZ79" i="18"/>
  <c r="R181" i="3"/>
  <c r="I79" i="18"/>
  <c r="DG180" i="3"/>
  <c r="CX78" i="18"/>
  <c r="BS180" i="3"/>
  <c r="BJ78" i="18"/>
  <c r="AE180" i="3"/>
  <c r="V78" i="18"/>
  <c r="DI179" i="3"/>
  <c r="CZ77" i="18"/>
  <c r="BU179" i="3"/>
  <c r="BL77" i="18"/>
  <c r="AG179" i="3"/>
  <c r="X77" i="18"/>
  <c r="DT185" i="3"/>
  <c r="DK83" i="18"/>
  <c r="CN185" i="3"/>
  <c r="CE83" i="18"/>
  <c r="BH185" i="3"/>
  <c r="AY83" i="18"/>
  <c r="AR185" i="3"/>
  <c r="AI83" i="18"/>
  <c r="DK182" i="3"/>
  <c r="DB80" i="18"/>
  <c r="DP184" i="3"/>
  <c r="DG82" i="18"/>
  <c r="CB184" i="3"/>
  <c r="BS82" i="18"/>
  <c r="AN184" i="3"/>
  <c r="AE82" i="18"/>
  <c r="DV183" i="3"/>
  <c r="DM81" i="18"/>
  <c r="CP183" i="3"/>
  <c r="CG81" i="18"/>
  <c r="BR183" i="3"/>
  <c r="BI81" i="18"/>
  <c r="AT183" i="3"/>
  <c r="AK81" i="18"/>
  <c r="V183" i="3"/>
  <c r="M81" i="18"/>
  <c r="EB181" i="3"/>
  <c r="DS79" i="18"/>
  <c r="DD181" i="3"/>
  <c r="CU79" i="18"/>
  <c r="CN181" i="3"/>
  <c r="CE79" i="18"/>
  <c r="BH181" i="3"/>
  <c r="AY79" i="18"/>
  <c r="DV180" i="3"/>
  <c r="DM78" i="18"/>
  <c r="CX180" i="3"/>
  <c r="CO78" i="18"/>
  <c r="CH180" i="3"/>
  <c r="BY78" i="18"/>
  <c r="BR180" i="3"/>
  <c r="BI78" i="18"/>
  <c r="BB180" i="3"/>
  <c r="AS78" i="18"/>
  <c r="AL180" i="3"/>
  <c r="AC78" i="18"/>
  <c r="V180" i="3"/>
  <c r="M78" i="18"/>
  <c r="DX179" i="3"/>
  <c r="DO77" i="18"/>
  <c r="DH179" i="3"/>
  <c r="CY77" i="18"/>
  <c r="CR179" i="3"/>
  <c r="CI77" i="18"/>
  <c r="CB179" i="3"/>
  <c r="BS77" i="18"/>
  <c r="BL179" i="3"/>
  <c r="BC77" i="18"/>
  <c r="AV179" i="3"/>
  <c r="AM77" i="18"/>
  <c r="Q179" i="3"/>
  <c r="H77" i="18"/>
  <c r="CI184" i="3"/>
  <c r="BZ82" i="18"/>
  <c r="R184" i="3"/>
  <c r="I82" i="18"/>
  <c r="DT183" i="3"/>
  <c r="DK81" i="18"/>
  <c r="CF183" i="3"/>
  <c r="BW81" i="18"/>
  <c r="AZ183" i="3"/>
  <c r="AQ81" i="18"/>
  <c r="DZ183" i="3"/>
  <c r="DQ81" i="18"/>
  <c r="DR183" i="3"/>
  <c r="DI81" i="18"/>
  <c r="DJ183" i="3"/>
  <c r="DA81" i="18"/>
  <c r="DB183" i="3"/>
  <c r="CS81" i="18"/>
  <c r="CT183" i="3"/>
  <c r="CK81" i="18"/>
  <c r="CL183" i="3"/>
  <c r="CC81" i="18"/>
  <c r="CD183" i="3"/>
  <c r="BU81" i="18"/>
  <c r="BV183" i="3"/>
  <c r="BM81" i="18"/>
  <c r="BN183" i="3"/>
  <c r="BE81" i="18"/>
  <c r="BF183" i="3"/>
  <c r="AW81" i="18"/>
  <c r="AX183" i="3"/>
  <c r="AO81" i="18"/>
  <c r="AP183" i="3"/>
  <c r="AG81" i="18"/>
  <c r="AH183" i="3"/>
  <c r="Y81" i="18"/>
  <c r="Z183" i="3"/>
  <c r="Q81" i="18"/>
  <c r="Q183" i="3"/>
  <c r="H81" i="18"/>
  <c r="EF181" i="3"/>
  <c r="DW79" i="18"/>
  <c r="DX181" i="3"/>
  <c r="DO79" i="18"/>
  <c r="DP181" i="3"/>
  <c r="DG79" i="18"/>
  <c r="DH181" i="3"/>
  <c r="CY79" i="18"/>
  <c r="CZ181" i="3"/>
  <c r="CQ79" i="18"/>
  <c r="CR181" i="3"/>
  <c r="CI79" i="18"/>
  <c r="CJ181" i="3"/>
  <c r="CA79" i="18"/>
  <c r="CB181" i="3"/>
  <c r="BS79" i="18"/>
  <c r="BT181" i="3"/>
  <c r="BK79" i="18"/>
  <c r="BL181" i="3"/>
  <c r="BC79" i="18"/>
  <c r="BD181" i="3"/>
  <c r="AU79" i="18"/>
  <c r="AV181" i="3"/>
  <c r="AM79" i="18"/>
  <c r="AN181" i="3"/>
  <c r="AE79" i="18"/>
  <c r="AF181" i="3"/>
  <c r="W79" i="18"/>
  <c r="X181" i="3"/>
  <c r="O79" i="18"/>
  <c r="U181" i="3"/>
  <c r="L79" i="18"/>
  <c r="DZ180" i="3"/>
  <c r="DQ78" i="18"/>
  <c r="DR180" i="3"/>
  <c r="DI78" i="18"/>
  <c r="DJ180" i="3"/>
  <c r="DA78" i="18"/>
  <c r="DB180" i="3"/>
  <c r="CS78" i="18"/>
  <c r="CT180" i="3"/>
  <c r="CK78" i="18"/>
  <c r="CL180" i="3"/>
  <c r="CC78" i="18"/>
  <c r="CD180" i="3"/>
  <c r="BU78" i="18"/>
  <c r="BV180" i="3"/>
  <c r="BM78" i="18"/>
  <c r="BN180" i="3"/>
  <c r="BE78" i="18"/>
  <c r="BF180" i="3"/>
  <c r="AW78" i="18"/>
  <c r="AX180" i="3"/>
  <c r="AO78" i="18"/>
  <c r="AP180" i="3"/>
  <c r="AG78" i="18"/>
  <c r="AH180" i="3"/>
  <c r="Y78" i="18"/>
  <c r="Z180" i="3"/>
  <c r="Q78" i="18"/>
  <c r="S180" i="3"/>
  <c r="J78" i="18"/>
  <c r="EB179" i="3"/>
  <c r="DS77" i="18"/>
  <c r="DT179" i="3"/>
  <c r="DK77" i="18"/>
  <c r="DL179" i="3"/>
  <c r="DC77" i="18"/>
  <c r="DD179" i="3"/>
  <c r="CU77" i="18"/>
  <c r="CV179" i="3"/>
  <c r="CM77" i="18"/>
  <c r="CN179" i="3"/>
  <c r="CE77" i="18"/>
  <c r="CF179" i="3"/>
  <c r="BW77" i="18"/>
  <c r="BX179" i="3"/>
  <c r="BO77" i="18"/>
  <c r="BP179" i="3"/>
  <c r="BG77" i="18"/>
  <c r="BH179" i="3"/>
  <c r="AY77" i="18"/>
  <c r="AZ179" i="3"/>
  <c r="AQ77" i="18"/>
  <c r="AR179" i="3"/>
  <c r="AI77" i="18"/>
  <c r="AJ179" i="3"/>
  <c r="AA77" i="18"/>
  <c r="AB179" i="3"/>
  <c r="S77" i="18"/>
  <c r="EE185" i="3"/>
  <c r="DV83" i="18"/>
  <c r="DW185" i="3"/>
  <c r="DN83" i="18"/>
  <c r="DO185" i="3"/>
  <c r="DF83" i="18"/>
  <c r="DG185" i="3"/>
  <c r="CX83" i="18"/>
  <c r="CY185" i="3"/>
  <c r="CP83" i="18"/>
  <c r="CQ185" i="3"/>
  <c r="CH83" i="18"/>
  <c r="CI185" i="3"/>
  <c r="BZ83" i="18"/>
  <c r="CA185" i="3"/>
  <c r="BR83" i="18"/>
  <c r="BS185" i="3"/>
  <c r="BJ83" i="18"/>
  <c r="BK185" i="3"/>
  <c r="BB83" i="18"/>
  <c r="BC185" i="3"/>
  <c r="AT83" i="18"/>
  <c r="AU185" i="3"/>
  <c r="AL83" i="18"/>
  <c r="AM185" i="3"/>
  <c r="AD83" i="18"/>
  <c r="AE185" i="3"/>
  <c r="V83" i="18"/>
  <c r="W185" i="3"/>
  <c r="N83" i="18"/>
  <c r="ED182" i="3"/>
  <c r="DU80" i="18"/>
  <c r="DV182" i="3"/>
  <c r="DM80" i="18"/>
  <c r="DN182" i="3"/>
  <c r="DE80" i="18"/>
  <c r="DF182" i="3"/>
  <c r="CW80" i="18"/>
  <c r="CX182" i="3"/>
  <c r="CO80" i="18"/>
  <c r="CP182" i="3"/>
  <c r="CG80" i="18"/>
  <c r="CH182" i="3"/>
  <c r="BY80" i="18"/>
  <c r="BZ182" i="3"/>
  <c r="BQ80" i="18"/>
  <c r="BR182" i="3"/>
  <c r="BI80" i="18"/>
  <c r="BJ182" i="3"/>
  <c r="BA80" i="18"/>
  <c r="BB182" i="3"/>
  <c r="AS80" i="18"/>
  <c r="AT182" i="3"/>
  <c r="AK80" i="18"/>
  <c r="AL182" i="3"/>
  <c r="AC80" i="18"/>
  <c r="AD182" i="3"/>
  <c r="U80" i="18"/>
  <c r="V182" i="3"/>
  <c r="M80" i="18"/>
  <c r="EA184" i="3"/>
  <c r="DR82" i="18"/>
  <c r="DS184" i="3"/>
  <c r="DJ82" i="18"/>
  <c r="DK184" i="3"/>
  <c r="DB82" i="18"/>
  <c r="DC184" i="3"/>
  <c r="CT82" i="18"/>
  <c r="CU184" i="3"/>
  <c r="CL82" i="18"/>
  <c r="CM184" i="3"/>
  <c r="CD82" i="18"/>
  <c r="CE184" i="3"/>
  <c r="BV82" i="18"/>
  <c r="BW184" i="3"/>
  <c r="BN82" i="18"/>
  <c r="BO184" i="3"/>
  <c r="BF82" i="18"/>
  <c r="BG184" i="3"/>
  <c r="AX82" i="18"/>
  <c r="AY184" i="3"/>
  <c r="AP82" i="18"/>
  <c r="AQ184" i="3"/>
  <c r="AH82" i="18"/>
  <c r="AI184" i="3"/>
  <c r="Z82" i="18"/>
  <c r="AA184" i="3"/>
  <c r="R82" i="18"/>
  <c r="EC181" i="3"/>
  <c r="DT79" i="18"/>
  <c r="CO181" i="3"/>
  <c r="CF79" i="18"/>
  <c r="AS181" i="3"/>
  <c r="AJ79" i="18"/>
  <c r="CY180" i="3"/>
  <c r="CP78" i="18"/>
  <c r="BK180" i="3"/>
  <c r="BB78" i="18"/>
  <c r="W180" i="3"/>
  <c r="N78" i="18"/>
  <c r="DA179" i="3"/>
  <c r="CR77" i="18"/>
  <c r="BM179" i="3"/>
  <c r="BD77" i="18"/>
  <c r="DC182" i="3"/>
  <c r="CT80" i="18"/>
  <c r="BW182" i="3"/>
  <c r="BN80" i="18"/>
  <c r="AY182" i="3"/>
  <c r="AP80" i="18"/>
  <c r="CR184" i="3"/>
  <c r="CI82" i="18"/>
  <c r="BD184" i="3"/>
  <c r="AU82" i="18"/>
  <c r="X184" i="3"/>
  <c r="O82" i="18"/>
  <c r="ED183" i="3"/>
  <c r="DU81" i="18"/>
  <c r="CX183" i="3"/>
  <c r="CO81" i="18"/>
  <c r="BZ183" i="3"/>
  <c r="BQ81" i="18"/>
  <c r="BB183" i="3"/>
  <c r="AS81" i="18"/>
  <c r="AD183" i="3"/>
  <c r="U81" i="18"/>
  <c r="DL181" i="3"/>
  <c r="DC79" i="18"/>
  <c r="BP181" i="3"/>
  <c r="BG79" i="18"/>
  <c r="BF182" i="3"/>
  <c r="AW80" i="18"/>
  <c r="AP182" i="3"/>
  <c r="AG80" i="18"/>
  <c r="Z182" i="3"/>
  <c r="Q80" i="18"/>
  <c r="DW184" i="3"/>
  <c r="DN82" i="18"/>
  <c r="CA184" i="3"/>
  <c r="BR82" i="18"/>
  <c r="AE184" i="3"/>
  <c r="V82" i="18"/>
  <c r="DU183" i="3"/>
  <c r="DL81" i="18"/>
  <c r="DD183" i="3"/>
  <c r="CU81" i="18"/>
  <c r="BH183" i="3"/>
  <c r="AY81" i="18"/>
  <c r="DY183" i="3"/>
  <c r="DP81" i="18"/>
  <c r="DQ183" i="3"/>
  <c r="DH81" i="18"/>
  <c r="DI183" i="3"/>
  <c r="CZ81" i="18"/>
  <c r="DA183" i="3"/>
  <c r="CR81" i="18"/>
  <c r="CS183" i="3"/>
  <c r="CJ81" i="18"/>
  <c r="CK183" i="3"/>
  <c r="CB81" i="18"/>
  <c r="CC183" i="3"/>
  <c r="BT81" i="18"/>
  <c r="BU183" i="3"/>
  <c r="BL81" i="18"/>
  <c r="BM183" i="3"/>
  <c r="BD81" i="18"/>
  <c r="BE183" i="3"/>
  <c r="AV81" i="18"/>
  <c r="AW183" i="3"/>
  <c r="AN81" i="18"/>
  <c r="AO183" i="3"/>
  <c r="AF81" i="18"/>
  <c r="AG183" i="3"/>
  <c r="X81" i="18"/>
  <c r="Y183" i="3"/>
  <c r="P81" i="18"/>
  <c r="R183" i="3"/>
  <c r="I81" i="18"/>
  <c r="EE181" i="3"/>
  <c r="DV79" i="18"/>
  <c r="DW181" i="3"/>
  <c r="DN79" i="18"/>
  <c r="DO181" i="3"/>
  <c r="DF79" i="18"/>
  <c r="DG181" i="3"/>
  <c r="CX79" i="18"/>
  <c r="CY181" i="3"/>
  <c r="CP79" i="18"/>
  <c r="CQ181" i="3"/>
  <c r="CH79" i="18"/>
  <c r="CI181" i="3"/>
  <c r="BZ79" i="18"/>
  <c r="CA181" i="3"/>
  <c r="BR79" i="18"/>
  <c r="BS181" i="3"/>
  <c r="BJ79" i="18"/>
  <c r="BK181" i="3"/>
  <c r="BB79" i="18"/>
  <c r="BC181" i="3"/>
  <c r="AT79" i="18"/>
  <c r="AU181" i="3"/>
  <c r="AL79" i="18"/>
  <c r="AM181" i="3"/>
  <c r="AD79" i="18"/>
  <c r="AE181" i="3"/>
  <c r="V79" i="18"/>
  <c r="W181" i="3"/>
  <c r="N79" i="18"/>
  <c r="DY180" i="3"/>
  <c r="DP78" i="18"/>
  <c r="DQ180" i="3"/>
  <c r="DH78" i="18"/>
  <c r="DI180" i="3"/>
  <c r="CZ78" i="18"/>
  <c r="DA180" i="3"/>
  <c r="CR78" i="18"/>
  <c r="CS180" i="3"/>
  <c r="CJ78" i="18"/>
  <c r="CK180" i="3"/>
  <c r="CB78" i="18"/>
  <c r="CC180" i="3"/>
  <c r="BT78" i="18"/>
  <c r="BU180" i="3"/>
  <c r="BL78" i="18"/>
  <c r="BM180" i="3"/>
  <c r="BD78" i="18"/>
  <c r="BE180" i="3"/>
  <c r="AV78" i="18"/>
  <c r="AW180" i="3"/>
  <c r="AN78" i="18"/>
  <c r="AO180" i="3"/>
  <c r="AF78" i="18"/>
  <c r="AG180" i="3"/>
  <c r="X78" i="18"/>
  <c r="Y180" i="3"/>
  <c r="P78" i="18"/>
  <c r="EA179" i="3"/>
  <c r="DR77" i="18"/>
  <c r="DS179" i="3"/>
  <c r="DJ77" i="18"/>
  <c r="DK179" i="3"/>
  <c r="DB77" i="18"/>
  <c r="DC179" i="3"/>
  <c r="CT77" i="18"/>
  <c r="CU179" i="3"/>
  <c r="CL77" i="18"/>
  <c r="CM179" i="3"/>
  <c r="CD77" i="18"/>
  <c r="CE179" i="3"/>
  <c r="BV77" i="18"/>
  <c r="BW179" i="3"/>
  <c r="BN77" i="18"/>
  <c r="BO179" i="3"/>
  <c r="BF77" i="18"/>
  <c r="BG179" i="3"/>
  <c r="AX77" i="18"/>
  <c r="AY179" i="3"/>
  <c r="AP77" i="18"/>
  <c r="AQ179" i="3"/>
  <c r="AH77" i="18"/>
  <c r="AI179" i="3"/>
  <c r="Z77" i="18"/>
  <c r="AA179" i="3"/>
  <c r="R77" i="18"/>
  <c r="T179" i="3"/>
  <c r="K77" i="18"/>
  <c r="ED185" i="3"/>
  <c r="DU83" i="18"/>
  <c r="DV185" i="3"/>
  <c r="DM83" i="18"/>
  <c r="DN185" i="3"/>
  <c r="DE83" i="18"/>
  <c r="DF185" i="3"/>
  <c r="CW83" i="18"/>
  <c r="CX185" i="3"/>
  <c r="CO83" i="18"/>
  <c r="CP185" i="3"/>
  <c r="CG83" i="18"/>
  <c r="CH185" i="3"/>
  <c r="BY83" i="18"/>
  <c r="BZ185" i="3"/>
  <c r="BQ83" i="18"/>
  <c r="BR185" i="3"/>
  <c r="BI83" i="18"/>
  <c r="BJ185" i="3"/>
  <c r="BA83" i="18"/>
  <c r="BB185" i="3"/>
  <c r="AS83" i="18"/>
  <c r="AT185" i="3"/>
  <c r="AK83" i="18"/>
  <c r="AL185" i="3"/>
  <c r="AC83" i="18"/>
  <c r="AD185" i="3"/>
  <c r="U83" i="18"/>
  <c r="V185" i="3"/>
  <c r="M83" i="18"/>
  <c r="EC182" i="3"/>
  <c r="DT80" i="18"/>
  <c r="DU182" i="3"/>
  <c r="DL80" i="18"/>
  <c r="DM182" i="3"/>
  <c r="DD80" i="18"/>
  <c r="DE182" i="3"/>
  <c r="CV80" i="18"/>
  <c r="CW182" i="3"/>
  <c r="CN80" i="18"/>
  <c r="CO182" i="3"/>
  <c r="CF80" i="18"/>
  <c r="CG182" i="3"/>
  <c r="BX80" i="18"/>
  <c r="BY182" i="3"/>
  <c r="BP80" i="18"/>
  <c r="BQ182" i="3"/>
  <c r="BH80" i="18"/>
  <c r="BI182" i="3"/>
  <c r="AZ80" i="18"/>
  <c r="BA182" i="3"/>
  <c r="AR80" i="18"/>
  <c r="AS182" i="3"/>
  <c r="AJ80" i="18"/>
  <c r="AK182" i="3"/>
  <c r="AB80" i="18"/>
  <c r="AC182" i="3"/>
  <c r="T80" i="18"/>
  <c r="R182" i="3"/>
  <c r="I80" i="18"/>
  <c r="DZ184" i="3"/>
  <c r="DQ82" i="18"/>
  <c r="DR184" i="3"/>
  <c r="DI82" i="18"/>
  <c r="DJ184" i="3"/>
  <c r="DA82" i="18"/>
  <c r="DB184" i="3"/>
  <c r="CS82" i="18"/>
  <c r="CT184" i="3"/>
  <c r="CK82" i="18"/>
  <c r="CL184" i="3"/>
  <c r="CC82" i="18"/>
  <c r="CD184" i="3"/>
  <c r="BU82" i="18"/>
  <c r="BV184" i="3"/>
  <c r="BM82" i="18"/>
  <c r="BN184" i="3"/>
  <c r="BE82" i="18"/>
  <c r="BF184" i="3"/>
  <c r="AW82" i="18"/>
  <c r="AX184" i="3"/>
  <c r="AO82" i="18"/>
  <c r="AP184" i="3"/>
  <c r="AG82" i="18"/>
  <c r="AH184" i="3"/>
  <c r="Y82" i="18"/>
  <c r="Z184" i="3"/>
  <c r="Q82" i="18"/>
  <c r="Q184" i="3"/>
  <c r="H82" i="18"/>
  <c r="DG183" i="3"/>
  <c r="CX81" i="18"/>
  <c r="CI183" i="3"/>
  <c r="BZ81" i="18"/>
  <c r="BC183" i="3"/>
  <c r="AT81" i="18"/>
  <c r="AE183" i="3"/>
  <c r="V81" i="18"/>
  <c r="DM181" i="3"/>
  <c r="DD79" i="18"/>
  <c r="BY181" i="3"/>
  <c r="BP79" i="18"/>
  <c r="AK181" i="3"/>
  <c r="AB79" i="18"/>
  <c r="DW180" i="3"/>
  <c r="DN78" i="18"/>
  <c r="CA180" i="3"/>
  <c r="BR78" i="18"/>
  <c r="AU180" i="3"/>
  <c r="AL78" i="18"/>
  <c r="DY179" i="3"/>
  <c r="DP77" i="18"/>
  <c r="CC179" i="3"/>
  <c r="BT77" i="18"/>
  <c r="AO179" i="3"/>
  <c r="AF77" i="18"/>
  <c r="Y179" i="3"/>
  <c r="P77" i="18"/>
  <c r="DD185" i="3"/>
  <c r="CU83" i="18"/>
  <c r="BX185" i="3"/>
  <c r="BO83" i="18"/>
  <c r="AJ185" i="3"/>
  <c r="AA83" i="18"/>
  <c r="DH184" i="3"/>
  <c r="CY82" i="18"/>
  <c r="BT184" i="3"/>
  <c r="BK82" i="18"/>
  <c r="S184" i="3"/>
  <c r="J82" i="18"/>
  <c r="DN183" i="3"/>
  <c r="DE81" i="18"/>
  <c r="CE185" i="3"/>
  <c r="BV83" i="18"/>
  <c r="BG185" i="3"/>
  <c r="AX83" i="18"/>
  <c r="AQ185" i="3"/>
  <c r="AH83" i="18"/>
  <c r="AA185" i="3"/>
  <c r="R83" i="18"/>
  <c r="DR182" i="3"/>
  <c r="DI80" i="18"/>
  <c r="DB182" i="3"/>
  <c r="CS80" i="18"/>
  <c r="CL182" i="3"/>
  <c r="CC80" i="18"/>
  <c r="CD182" i="3"/>
  <c r="BU80" i="18"/>
  <c r="BN182" i="3"/>
  <c r="BE80" i="18"/>
  <c r="AX182" i="3"/>
  <c r="AO80" i="18"/>
  <c r="AH182" i="3"/>
  <c r="Y80" i="18"/>
  <c r="S182" i="3"/>
  <c r="J80" i="18"/>
  <c r="DO184" i="3"/>
  <c r="DF82" i="18"/>
  <c r="BS184" i="3"/>
  <c r="BJ82" i="18"/>
  <c r="AM184" i="3"/>
  <c r="AD82" i="18"/>
  <c r="DM183" i="3"/>
  <c r="DD81" i="18"/>
  <c r="CV183" i="3"/>
  <c r="CM81" i="18"/>
  <c r="BP183" i="3"/>
  <c r="BG81" i="18"/>
  <c r="EF183" i="3"/>
  <c r="DW81" i="18"/>
  <c r="DX183" i="3"/>
  <c r="DO81" i="18"/>
  <c r="DP183" i="3"/>
  <c r="DG81" i="18"/>
  <c r="DH183" i="3"/>
  <c r="CY81" i="18"/>
  <c r="CZ183" i="3"/>
  <c r="CQ81" i="18"/>
  <c r="CR183" i="3"/>
  <c r="CI81" i="18"/>
  <c r="CJ183" i="3"/>
  <c r="CA81" i="18"/>
  <c r="CB183" i="3"/>
  <c r="BS81" i="18"/>
  <c r="BT183" i="3"/>
  <c r="BK81" i="18"/>
  <c r="BL183" i="3"/>
  <c r="BC81" i="18"/>
  <c r="BD183" i="3"/>
  <c r="AU81" i="18"/>
  <c r="AV183" i="3"/>
  <c r="AM81" i="18"/>
  <c r="AN183" i="3"/>
  <c r="AE81" i="18"/>
  <c r="AF183" i="3"/>
  <c r="W81" i="18"/>
  <c r="X183" i="3"/>
  <c r="O81" i="18"/>
  <c r="U183" i="3"/>
  <c r="L81" i="18"/>
  <c r="ED181" i="3"/>
  <c r="DU79" i="18"/>
  <c r="DV181" i="3"/>
  <c r="DM79" i="18"/>
  <c r="DN181" i="3"/>
  <c r="DE79" i="18"/>
  <c r="DF181" i="3"/>
  <c r="CW79" i="18"/>
  <c r="CX181" i="3"/>
  <c r="CO79" i="18"/>
  <c r="CP181" i="3"/>
  <c r="CG79" i="18"/>
  <c r="CH181" i="3"/>
  <c r="BY79" i="18"/>
  <c r="BZ181" i="3"/>
  <c r="BQ79" i="18"/>
  <c r="BR181" i="3"/>
  <c r="BI79" i="18"/>
  <c r="BJ181" i="3"/>
  <c r="BA79" i="18"/>
  <c r="BB181" i="3"/>
  <c r="AS79" i="18"/>
  <c r="AT181" i="3"/>
  <c r="AK79" i="18"/>
  <c r="AL181" i="3"/>
  <c r="AC79" i="18"/>
  <c r="AD181" i="3"/>
  <c r="U79" i="18"/>
  <c r="V181" i="3"/>
  <c r="M79" i="18"/>
  <c r="EF180" i="3"/>
  <c r="DW78" i="18"/>
  <c r="DX180" i="3"/>
  <c r="DO78" i="18"/>
  <c r="DP180" i="3"/>
  <c r="DG78" i="18"/>
  <c r="DH180" i="3"/>
  <c r="CY78" i="18"/>
  <c r="CZ180" i="3"/>
  <c r="CQ78" i="18"/>
  <c r="CR180" i="3"/>
  <c r="CI78" i="18"/>
  <c r="CJ180" i="3"/>
  <c r="CA78" i="18"/>
  <c r="CB180" i="3"/>
  <c r="BS78" i="18"/>
  <c r="BT180" i="3"/>
  <c r="BK78" i="18"/>
  <c r="BL180" i="3"/>
  <c r="BC78" i="18"/>
  <c r="BD180" i="3"/>
  <c r="AU78" i="18"/>
  <c r="AV180" i="3"/>
  <c r="AM78" i="18"/>
  <c r="AN180" i="3"/>
  <c r="AE78" i="18"/>
  <c r="AF180" i="3"/>
  <c r="W78" i="18"/>
  <c r="X180" i="3"/>
  <c r="O78" i="18"/>
  <c r="Q180" i="3"/>
  <c r="H78" i="18"/>
  <c r="DZ179" i="3"/>
  <c r="DQ77" i="18"/>
  <c r="DR179" i="3"/>
  <c r="DI77" i="18"/>
  <c r="DJ179" i="3"/>
  <c r="DA77" i="18"/>
  <c r="DB179" i="3"/>
  <c r="CS77" i="18"/>
  <c r="CT179" i="3"/>
  <c r="CK77" i="18"/>
  <c r="CL179" i="3"/>
  <c r="CC77" i="18"/>
  <c r="CD179" i="3"/>
  <c r="BU77" i="18"/>
  <c r="BV179" i="3"/>
  <c r="BM77" i="18"/>
  <c r="BN179" i="3"/>
  <c r="BE77" i="18"/>
  <c r="BF179" i="3"/>
  <c r="AW77" i="18"/>
  <c r="AX179" i="3"/>
  <c r="AO77" i="18"/>
  <c r="AP179" i="3"/>
  <c r="AG77" i="18"/>
  <c r="AH179" i="3"/>
  <c r="Y77" i="18"/>
  <c r="Z179" i="3"/>
  <c r="Q77" i="18"/>
  <c r="EC185" i="3"/>
  <c r="DT83" i="18"/>
  <c r="DU185" i="3"/>
  <c r="DL83" i="18"/>
  <c r="DM185" i="3"/>
  <c r="DD83" i="18"/>
  <c r="DE185" i="3"/>
  <c r="CV83" i="18"/>
  <c r="CW185" i="3"/>
  <c r="CN83" i="18"/>
  <c r="CO185" i="3"/>
  <c r="CF83" i="18"/>
  <c r="CG185" i="3"/>
  <c r="BX83" i="18"/>
  <c r="BY185" i="3"/>
  <c r="BP83" i="18"/>
  <c r="BQ185" i="3"/>
  <c r="BH83" i="18"/>
  <c r="BI185" i="3"/>
  <c r="AZ83" i="18"/>
  <c r="BA185" i="3"/>
  <c r="AR83" i="18"/>
  <c r="AS185" i="3"/>
  <c r="AJ83" i="18"/>
  <c r="AK185" i="3"/>
  <c r="AB83" i="18"/>
  <c r="AC185" i="3"/>
  <c r="T83" i="18"/>
  <c r="U185" i="3"/>
  <c r="L83" i="18"/>
  <c r="EB182" i="3"/>
  <c r="DS80" i="18"/>
  <c r="DT182" i="3"/>
  <c r="DK80" i="18"/>
  <c r="DL182" i="3"/>
  <c r="DC80" i="18"/>
  <c r="DD182" i="3"/>
  <c r="CU80" i="18"/>
  <c r="CV182" i="3"/>
  <c r="CM80" i="18"/>
  <c r="CN182" i="3"/>
  <c r="CE80" i="18"/>
  <c r="CF182" i="3"/>
  <c r="BW80" i="18"/>
  <c r="BX182" i="3"/>
  <c r="BO80" i="18"/>
  <c r="BP182" i="3"/>
  <c r="BG80" i="18"/>
  <c r="BH182" i="3"/>
  <c r="AY80" i="18"/>
  <c r="AZ182" i="3"/>
  <c r="AQ80" i="18"/>
  <c r="AR182" i="3"/>
  <c r="AI80" i="18"/>
  <c r="AJ182" i="3"/>
  <c r="AA80" i="18"/>
  <c r="AB182" i="3"/>
  <c r="S80" i="18"/>
  <c r="U182" i="3"/>
  <c r="L80" i="18"/>
  <c r="DY184" i="3"/>
  <c r="DP82" i="18"/>
  <c r="DQ184" i="3"/>
  <c r="DH82" i="18"/>
  <c r="DI184" i="3"/>
  <c r="CZ82" i="18"/>
  <c r="DA184" i="3"/>
  <c r="CR82" i="18"/>
  <c r="CS184" i="3"/>
  <c r="CJ82" i="18"/>
  <c r="CK184" i="3"/>
  <c r="CB82" i="18"/>
  <c r="CC184" i="3"/>
  <c r="BT82" i="18"/>
  <c r="BU184" i="3"/>
  <c r="BL82" i="18"/>
  <c r="BM184" i="3"/>
  <c r="BD82" i="18"/>
  <c r="BE184" i="3"/>
  <c r="AV82" i="18"/>
  <c r="AW184" i="3"/>
  <c r="AN82" i="18"/>
  <c r="AO184" i="3"/>
  <c r="AF82" i="18"/>
  <c r="AG184" i="3"/>
  <c r="X82" i="18"/>
  <c r="Y184" i="3"/>
  <c r="P82" i="18"/>
  <c r="T184" i="3"/>
  <c r="K82" i="18"/>
  <c r="V36" i="18"/>
  <c r="U36" i="18" s="1"/>
  <c r="V41" i="18"/>
  <c r="U41" i="18" s="1"/>
  <c r="V40" i="18"/>
  <c r="U40" i="18" s="1"/>
  <c r="V42" i="18"/>
  <c r="U42" i="18" s="1"/>
  <c r="V35" i="18"/>
  <c r="U35" i="18" s="1"/>
  <c r="V38" i="18"/>
  <c r="U38" i="18" s="1"/>
  <c r="V37" i="18"/>
  <c r="U37" i="18" s="1"/>
  <c r="V39" i="18"/>
  <c r="U39" i="18" s="1"/>
  <c r="CY315" i="4"/>
  <c r="CI315" i="4"/>
  <c r="AJ315" i="4"/>
  <c r="U315" i="4"/>
  <c r="CH315" i="4"/>
  <c r="DF315" i="4"/>
  <c r="BD315" i="4"/>
  <c r="W315" i="4"/>
  <c r="CQ315" i="4"/>
  <c r="DW315" i="4"/>
  <c r="DO315" i="4"/>
  <c r="AM315" i="4"/>
  <c r="BX315" i="4"/>
  <c r="AU315" i="4"/>
  <c r="DP315" i="4"/>
  <c r="CF315" i="4"/>
  <c r="BA315" i="4"/>
  <c r="N315" i="4"/>
  <c r="BV315" i="4"/>
  <c r="CE315" i="4"/>
  <c r="Y315" i="4"/>
  <c r="CL315" i="4"/>
  <c r="CN315" i="4"/>
  <c r="DD315" i="4"/>
  <c r="BZ315" i="4"/>
  <c r="BK315" i="4"/>
  <c r="J315" i="4"/>
  <c r="CW315" i="4"/>
  <c r="BI315" i="4"/>
  <c r="BC315" i="4"/>
  <c r="AG315" i="4"/>
  <c r="CS315" i="4"/>
  <c r="DL315" i="4"/>
  <c r="BJ315" i="4"/>
  <c r="W39" i="18"/>
  <c r="W37" i="18"/>
  <c r="W35" i="18"/>
  <c r="W42" i="18"/>
  <c r="W38" i="18"/>
  <c r="W36" i="18"/>
  <c r="W40" i="18"/>
  <c r="W41" i="18"/>
  <c r="P183" i="3"/>
  <c r="E74" i="18"/>
  <c r="P179" i="3"/>
  <c r="DQ57" i="18"/>
  <c r="DI57" i="18"/>
  <c r="DA57" i="18"/>
  <c r="CS57" i="18"/>
  <c r="CK57" i="18"/>
  <c r="CC57" i="18"/>
  <c r="BU57" i="18"/>
  <c r="BM57" i="18"/>
  <c r="BE57" i="18"/>
  <c r="AW57" i="18"/>
  <c r="AO57" i="18"/>
  <c r="AG57" i="18"/>
  <c r="Y57" i="18"/>
  <c r="Q57" i="18"/>
  <c r="J57" i="18"/>
  <c r="DR92" i="18"/>
  <c r="EA176" i="3" s="1"/>
  <c r="EA178" i="3"/>
  <c r="DJ92" i="18"/>
  <c r="DS176" i="3" s="1"/>
  <c r="DS178" i="3"/>
  <c r="DB92" i="18"/>
  <c r="DK176" i="3" s="1"/>
  <c r="DK178" i="3"/>
  <c r="DC178" i="3"/>
  <c r="CT92" i="18"/>
  <c r="DC176" i="3" s="1"/>
  <c r="CU178" i="3"/>
  <c r="CL92" i="18"/>
  <c r="CU176" i="3" s="1"/>
  <c r="CD92" i="18"/>
  <c r="CM176" i="3" s="1"/>
  <c r="CM178" i="3"/>
  <c r="CE178" i="3"/>
  <c r="BV92" i="18"/>
  <c r="CE176" i="3" s="1"/>
  <c r="BN92" i="18"/>
  <c r="BW176" i="3" s="1"/>
  <c r="BW178" i="3"/>
  <c r="BO178" i="3"/>
  <c r="BF92" i="18"/>
  <c r="BO176" i="3" s="1"/>
  <c r="AX92" i="18"/>
  <c r="BG176" i="3" s="1"/>
  <c r="BG178" i="3"/>
  <c r="AP92" i="18"/>
  <c r="AY176" i="3" s="1"/>
  <c r="AY178" i="3"/>
  <c r="AH92" i="18"/>
  <c r="AQ176" i="3" s="1"/>
  <c r="AQ178" i="3"/>
  <c r="AI178" i="3"/>
  <c r="Z92" i="18"/>
  <c r="AI176" i="3" s="1"/>
  <c r="R92" i="18"/>
  <c r="AA176" i="3" s="1"/>
  <c r="AA178" i="3"/>
  <c r="DP57" i="18"/>
  <c r="DH57" i="18"/>
  <c r="CZ57" i="18"/>
  <c r="CR57" i="18"/>
  <c r="CJ57" i="18"/>
  <c r="CB57" i="18"/>
  <c r="BT57" i="18"/>
  <c r="BL57" i="18"/>
  <c r="BD57" i="18"/>
  <c r="AV57" i="18"/>
  <c r="AN57" i="18"/>
  <c r="AF57" i="18"/>
  <c r="X57" i="18"/>
  <c r="P57" i="18"/>
  <c r="K57" i="18"/>
  <c r="DQ92" i="18"/>
  <c r="DZ176" i="3" s="1"/>
  <c r="DZ178" i="3"/>
  <c r="DI92" i="18"/>
  <c r="DR176" i="3" s="1"/>
  <c r="DR178" i="3"/>
  <c r="DA92" i="18"/>
  <c r="DJ176" i="3" s="1"/>
  <c r="DJ178" i="3"/>
  <c r="DB178" i="3"/>
  <c r="CS92" i="18"/>
  <c r="DB176" i="3" s="1"/>
  <c r="CK92" i="18"/>
  <c r="CT176" i="3" s="1"/>
  <c r="CT178" i="3"/>
  <c r="CC92" i="18"/>
  <c r="CL176" i="3" s="1"/>
  <c r="CL178" i="3"/>
  <c r="BU92" i="18"/>
  <c r="CD176" i="3" s="1"/>
  <c r="CD178" i="3"/>
  <c r="BM92" i="18"/>
  <c r="BV176" i="3" s="1"/>
  <c r="BV178" i="3"/>
  <c r="BE92" i="18"/>
  <c r="BN176" i="3" s="1"/>
  <c r="BN178" i="3"/>
  <c r="AW92" i="18"/>
  <c r="BF176" i="3" s="1"/>
  <c r="BF178" i="3"/>
  <c r="AX178" i="3"/>
  <c r="AO92" i="18"/>
  <c r="AX176" i="3" s="1"/>
  <c r="AP178" i="3"/>
  <c r="AG92" i="18"/>
  <c r="AP176" i="3" s="1"/>
  <c r="AH178" i="3"/>
  <c r="Y92" i="18"/>
  <c r="AH176" i="3" s="1"/>
  <c r="Z178" i="3"/>
  <c r="Q92" i="18"/>
  <c r="Z176" i="3" s="1"/>
  <c r="P178" i="3"/>
  <c r="G92" i="18"/>
  <c r="P176" i="3" s="1"/>
  <c r="P184" i="3"/>
  <c r="DX315" i="4"/>
  <c r="DW57" i="18"/>
  <c r="DO57" i="18"/>
  <c r="DG57" i="18"/>
  <c r="CY57" i="18"/>
  <c r="CQ57" i="18"/>
  <c r="CI57" i="18"/>
  <c r="CA57" i="18"/>
  <c r="BS57" i="18"/>
  <c r="BK57" i="18"/>
  <c r="BC57" i="18"/>
  <c r="AU57" i="18"/>
  <c r="AM57" i="18"/>
  <c r="AE57" i="18"/>
  <c r="W57" i="18"/>
  <c r="O57" i="18"/>
  <c r="E57" i="18"/>
  <c r="DY178" i="3"/>
  <c r="DP92" i="18"/>
  <c r="DY176" i="3" s="1"/>
  <c r="DH92" i="18"/>
  <c r="DQ176" i="3" s="1"/>
  <c r="DQ178" i="3"/>
  <c r="CZ92" i="18"/>
  <c r="DI176" i="3" s="1"/>
  <c r="DI178" i="3"/>
  <c r="CR92" i="18"/>
  <c r="DA176" i="3" s="1"/>
  <c r="DA178" i="3"/>
  <c r="CJ92" i="18"/>
  <c r="CS176" i="3" s="1"/>
  <c r="CS178" i="3"/>
  <c r="CB92" i="18"/>
  <c r="CK176" i="3" s="1"/>
  <c r="CK178" i="3"/>
  <c r="BT92" i="18"/>
  <c r="CC176" i="3" s="1"/>
  <c r="CC178" i="3"/>
  <c r="BU178" i="3"/>
  <c r="BL92" i="18"/>
  <c r="BU176" i="3" s="1"/>
  <c r="BD92" i="18"/>
  <c r="BM176" i="3" s="1"/>
  <c r="BM178" i="3"/>
  <c r="BE178" i="3"/>
  <c r="AV92" i="18"/>
  <c r="BE176" i="3" s="1"/>
  <c r="AW178" i="3"/>
  <c r="AN92" i="18"/>
  <c r="AW176" i="3" s="1"/>
  <c r="AO178" i="3"/>
  <c r="AF92" i="18"/>
  <c r="AO176" i="3" s="1"/>
  <c r="AG178" i="3"/>
  <c r="X92" i="18"/>
  <c r="AG176" i="3" s="1"/>
  <c r="Y178" i="3"/>
  <c r="P92" i="18"/>
  <c r="Y176" i="3" s="1"/>
  <c r="I92" i="18"/>
  <c r="R176" i="3" s="1"/>
  <c r="R178" i="3"/>
  <c r="DV57" i="18"/>
  <c r="DN57" i="18"/>
  <c r="DF57" i="18"/>
  <c r="CX57" i="18"/>
  <c r="CP57" i="18"/>
  <c r="CH57" i="18"/>
  <c r="BZ57" i="18"/>
  <c r="BR57" i="18"/>
  <c r="BJ57" i="18"/>
  <c r="BB57" i="18"/>
  <c r="AT57" i="18"/>
  <c r="AL57" i="18"/>
  <c r="AD57" i="18"/>
  <c r="V57" i="18"/>
  <c r="N57" i="18"/>
  <c r="G57" i="18"/>
  <c r="DW92" i="18"/>
  <c r="EF176" i="3" s="1"/>
  <c r="EF178" i="3"/>
  <c r="DO92" i="18"/>
  <c r="DX176" i="3" s="1"/>
  <c r="DX178" i="3"/>
  <c r="DP178" i="3"/>
  <c r="DG92" i="18"/>
  <c r="DP176" i="3" s="1"/>
  <c r="CY92" i="18"/>
  <c r="DH176" i="3" s="1"/>
  <c r="DH178" i="3"/>
  <c r="CQ92" i="18"/>
  <c r="CZ176" i="3" s="1"/>
  <c r="CZ178" i="3"/>
  <c r="CR178" i="3"/>
  <c r="CI92" i="18"/>
  <c r="CR176" i="3" s="1"/>
  <c r="CJ178" i="3"/>
  <c r="CA92" i="18"/>
  <c r="CJ176" i="3" s="1"/>
  <c r="CB178" i="3"/>
  <c r="BS92" i="18"/>
  <c r="CB176" i="3" s="1"/>
  <c r="BK92" i="18"/>
  <c r="BT176" i="3" s="1"/>
  <c r="BT178" i="3"/>
  <c r="BL178" i="3"/>
  <c r="BC92" i="18"/>
  <c r="BL176" i="3" s="1"/>
  <c r="BD178" i="3"/>
  <c r="AU92" i="18"/>
  <c r="BD176" i="3" s="1"/>
  <c r="AM92" i="18"/>
  <c r="AV176" i="3" s="1"/>
  <c r="AV178" i="3"/>
  <c r="AE92" i="18"/>
  <c r="AN176" i="3" s="1"/>
  <c r="AN178" i="3"/>
  <c r="W92" i="18"/>
  <c r="AF176" i="3" s="1"/>
  <c r="AF178" i="3"/>
  <c r="O92" i="18"/>
  <c r="X176" i="3" s="1"/>
  <c r="X178" i="3"/>
  <c r="S178" i="3"/>
  <c r="J92" i="18"/>
  <c r="S176" i="3" s="1"/>
  <c r="P180" i="3"/>
  <c r="DU57" i="18"/>
  <c r="DM57" i="18"/>
  <c r="DE57" i="18"/>
  <c r="CW57" i="18"/>
  <c r="CO57" i="18"/>
  <c r="CG57" i="18"/>
  <c r="BY57" i="18"/>
  <c r="BQ57" i="18"/>
  <c r="BI57" i="18"/>
  <c r="BA57" i="18"/>
  <c r="AS57" i="18"/>
  <c r="AK57" i="18"/>
  <c r="AC57" i="18"/>
  <c r="U57" i="18"/>
  <c r="M57" i="18"/>
  <c r="H57" i="18"/>
  <c r="DV92" i="18"/>
  <c r="EE176" i="3" s="1"/>
  <c r="EE178" i="3"/>
  <c r="DW178" i="3"/>
  <c r="DN92" i="18"/>
  <c r="DW176" i="3" s="1"/>
  <c r="DO178" i="3"/>
  <c r="DF92" i="18"/>
  <c r="DO176" i="3" s="1"/>
  <c r="DG178" i="3"/>
  <c r="CX92" i="18"/>
  <c r="DG176" i="3" s="1"/>
  <c r="CY178" i="3"/>
  <c r="CP92" i="18"/>
  <c r="CY176" i="3" s="1"/>
  <c r="CH92" i="18"/>
  <c r="CQ176" i="3" s="1"/>
  <c r="CQ178" i="3"/>
  <c r="BZ92" i="18"/>
  <c r="CI176" i="3" s="1"/>
  <c r="CI178" i="3"/>
  <c r="CA178" i="3"/>
  <c r="BR92" i="18"/>
  <c r="CA176" i="3" s="1"/>
  <c r="BS178" i="3"/>
  <c r="BJ92" i="18"/>
  <c r="BS176" i="3" s="1"/>
  <c r="BK178" i="3"/>
  <c r="BB92" i="18"/>
  <c r="BK176" i="3" s="1"/>
  <c r="AT92" i="18"/>
  <c r="BC176" i="3" s="1"/>
  <c r="BC178" i="3"/>
  <c r="AU178" i="3"/>
  <c r="AL92" i="18"/>
  <c r="AU176" i="3" s="1"/>
  <c r="AM178" i="3"/>
  <c r="AD92" i="18"/>
  <c r="AM176" i="3" s="1"/>
  <c r="AE178" i="3"/>
  <c r="V92" i="18"/>
  <c r="AE176" i="3" s="1"/>
  <c r="N92" i="18"/>
  <c r="W176" i="3" s="1"/>
  <c r="W178" i="3"/>
  <c r="Q178" i="3"/>
  <c r="H92" i="18"/>
  <c r="Q176" i="3" s="1"/>
  <c r="DY315" i="4"/>
  <c r="P181" i="3"/>
  <c r="DT57" i="18"/>
  <c r="DL57" i="18"/>
  <c r="DD57" i="18"/>
  <c r="CV57" i="18"/>
  <c r="CN57" i="18"/>
  <c r="CF57" i="18"/>
  <c r="BX57" i="18"/>
  <c r="BP57" i="18"/>
  <c r="BH57" i="18"/>
  <c r="AZ57" i="18"/>
  <c r="AR57" i="18"/>
  <c r="AJ57" i="18"/>
  <c r="AB57" i="18"/>
  <c r="T57" i="18"/>
  <c r="L57" i="18"/>
  <c r="ED178" i="3"/>
  <c r="DU92" i="18"/>
  <c r="ED176" i="3" s="1"/>
  <c r="DM92" i="18"/>
  <c r="DV176" i="3" s="1"/>
  <c r="DV178" i="3"/>
  <c r="DE92" i="18"/>
  <c r="DN176" i="3" s="1"/>
  <c r="DN178" i="3"/>
  <c r="DF178" i="3"/>
  <c r="CW92" i="18"/>
  <c r="DF176" i="3" s="1"/>
  <c r="CO92" i="18"/>
  <c r="CX176" i="3" s="1"/>
  <c r="CX178" i="3"/>
  <c r="CG92" i="18"/>
  <c r="CP176" i="3" s="1"/>
  <c r="CP178" i="3"/>
  <c r="BY92" i="18"/>
  <c r="CH176" i="3" s="1"/>
  <c r="CH178" i="3"/>
  <c r="BQ92" i="18"/>
  <c r="BZ176" i="3" s="1"/>
  <c r="BZ178" i="3"/>
  <c r="BI92" i="18"/>
  <c r="BR176" i="3" s="1"/>
  <c r="BR178" i="3"/>
  <c r="BA92" i="18"/>
  <c r="BJ176" i="3" s="1"/>
  <c r="BJ178" i="3"/>
  <c r="BB178" i="3"/>
  <c r="AS92" i="18"/>
  <c r="BB176" i="3" s="1"/>
  <c r="AK92" i="18"/>
  <c r="AT176" i="3" s="1"/>
  <c r="AT178" i="3"/>
  <c r="AC92" i="18"/>
  <c r="AL176" i="3" s="1"/>
  <c r="AL178" i="3"/>
  <c r="U92" i="18"/>
  <c r="AD176" i="3" s="1"/>
  <c r="AD178" i="3"/>
  <c r="V178" i="3"/>
  <c r="M92" i="18"/>
  <c r="V176" i="3" s="1"/>
  <c r="L92" i="18"/>
  <c r="U176" i="3" s="1"/>
  <c r="U178" i="3"/>
  <c r="P185" i="3"/>
  <c r="DS57" i="18"/>
  <c r="DK57" i="18"/>
  <c r="DC57" i="18"/>
  <c r="CU57" i="18"/>
  <c r="CM57" i="18"/>
  <c r="CE57" i="18"/>
  <c r="BW57" i="18"/>
  <c r="BO57" i="18"/>
  <c r="BG57" i="18"/>
  <c r="AY57" i="18"/>
  <c r="AQ57" i="18"/>
  <c r="AI57" i="18"/>
  <c r="AA57" i="18"/>
  <c r="S57" i="18"/>
  <c r="I57" i="18"/>
  <c r="DT92" i="18"/>
  <c r="EC176" i="3" s="1"/>
  <c r="EC178" i="3"/>
  <c r="DL92" i="18"/>
  <c r="DU176" i="3" s="1"/>
  <c r="DU178" i="3"/>
  <c r="DD92" i="18"/>
  <c r="DM176" i="3" s="1"/>
  <c r="DM178" i="3"/>
  <c r="CV92" i="18"/>
  <c r="DE176" i="3" s="1"/>
  <c r="DE178" i="3"/>
  <c r="CN92" i="18"/>
  <c r="CW176" i="3" s="1"/>
  <c r="CW178" i="3"/>
  <c r="CO178" i="3"/>
  <c r="CF92" i="18"/>
  <c r="CO176" i="3" s="1"/>
  <c r="BX92" i="18"/>
  <c r="CG176" i="3" s="1"/>
  <c r="CG178" i="3"/>
  <c r="BP92" i="18"/>
  <c r="BY176" i="3" s="1"/>
  <c r="BY178" i="3"/>
  <c r="BH92" i="18"/>
  <c r="BQ176" i="3" s="1"/>
  <c r="BQ178" i="3"/>
  <c r="AZ92" i="18"/>
  <c r="BI176" i="3" s="1"/>
  <c r="BI178" i="3"/>
  <c r="AR92" i="18"/>
  <c r="BA176" i="3" s="1"/>
  <c r="BA178" i="3"/>
  <c r="AJ92" i="18"/>
  <c r="AS176" i="3" s="1"/>
  <c r="AS178" i="3"/>
  <c r="AK178" i="3"/>
  <c r="AB92" i="18"/>
  <c r="AK176" i="3" s="1"/>
  <c r="AC178" i="3"/>
  <c r="T92" i="18"/>
  <c r="AC176" i="3" s="1"/>
  <c r="P182" i="3"/>
  <c r="DR57" i="18"/>
  <c r="DJ57" i="18"/>
  <c r="DB57" i="18"/>
  <c r="CT57" i="18"/>
  <c r="CL57" i="18"/>
  <c r="CD57" i="18"/>
  <c r="BV57" i="18"/>
  <c r="BN57" i="18"/>
  <c r="BF57" i="18"/>
  <c r="AX57" i="18"/>
  <c r="AP57" i="18"/>
  <c r="AH57" i="18"/>
  <c r="Z57" i="18"/>
  <c r="R57" i="18"/>
  <c r="EB178" i="3"/>
  <c r="DS92" i="18"/>
  <c r="EB176" i="3" s="1"/>
  <c r="DK92" i="18"/>
  <c r="DT176" i="3" s="1"/>
  <c r="DT178" i="3"/>
  <c r="DC92" i="18"/>
  <c r="DL176" i="3" s="1"/>
  <c r="DL178" i="3"/>
  <c r="DD178" i="3"/>
  <c r="CU92" i="18"/>
  <c r="DD176" i="3" s="1"/>
  <c r="CV178" i="3"/>
  <c r="CM92" i="18"/>
  <c r="CV176" i="3" s="1"/>
  <c r="CE92" i="18"/>
  <c r="CN176" i="3" s="1"/>
  <c r="CN178" i="3"/>
  <c r="BW92" i="18"/>
  <c r="CF176" i="3" s="1"/>
  <c r="CF178" i="3"/>
  <c r="BX178" i="3"/>
  <c r="BO92" i="18"/>
  <c r="BX176" i="3" s="1"/>
  <c r="BG92" i="18"/>
  <c r="BP176" i="3" s="1"/>
  <c r="BP178" i="3"/>
  <c r="BH178" i="3"/>
  <c r="AY92" i="18"/>
  <c r="BH176" i="3" s="1"/>
  <c r="AZ178" i="3"/>
  <c r="AQ92" i="18"/>
  <c r="AZ176" i="3" s="1"/>
  <c r="AR178" i="3"/>
  <c r="AI92" i="18"/>
  <c r="AR176" i="3" s="1"/>
  <c r="AA92" i="18"/>
  <c r="AJ176" i="3" s="1"/>
  <c r="AJ178" i="3"/>
  <c r="AB178" i="3"/>
  <c r="S92" i="18"/>
  <c r="AB176" i="3" s="1"/>
  <c r="T178" i="3"/>
  <c r="K92" i="18"/>
  <c r="T176" i="3" s="1"/>
  <c r="G123" i="18" l="1"/>
  <c r="CU186" i="3"/>
  <c r="DK186" i="3"/>
  <c r="BG186" i="3"/>
  <c r="EA186" i="3"/>
  <c r="AA186" i="3"/>
  <c r="BW186" i="3"/>
  <c r="CM186" i="3"/>
  <c r="AY186" i="3"/>
  <c r="AQ186" i="3"/>
  <c r="AI186" i="3"/>
  <c r="BO186" i="3"/>
  <c r="DC186" i="3"/>
  <c r="R186" i="3"/>
  <c r="AC187" i="3"/>
  <c r="AC195" i="3"/>
  <c r="AC200" i="3"/>
  <c r="AC196" i="3"/>
  <c r="AC201" i="3"/>
  <c r="AC197" i="3"/>
  <c r="AC202" i="3"/>
  <c r="AC212" i="3"/>
  <c r="AC208" i="3"/>
  <c r="AC193" i="3"/>
  <c r="AC206" i="3"/>
  <c r="AC207" i="3"/>
  <c r="AC194" i="3"/>
  <c r="AC199" i="3"/>
  <c r="AC198" i="3"/>
  <c r="AC205" i="3"/>
  <c r="AC203" i="3"/>
  <c r="AC192" i="3"/>
  <c r="AC204" i="3"/>
  <c r="CO187" i="3"/>
  <c r="CO195" i="3"/>
  <c r="CO200" i="3"/>
  <c r="CO196" i="3"/>
  <c r="CO201" i="3"/>
  <c r="CO197" i="3"/>
  <c r="CO202" i="3"/>
  <c r="CO212" i="3"/>
  <c r="CO193" i="3"/>
  <c r="CO206" i="3"/>
  <c r="CO208" i="3"/>
  <c r="CO207" i="3"/>
  <c r="CO194" i="3"/>
  <c r="CO199" i="3"/>
  <c r="CO205" i="3"/>
  <c r="CO192" i="3"/>
  <c r="CO203" i="3"/>
  <c r="CO204" i="3"/>
  <c r="CO198" i="3"/>
  <c r="U187" i="3"/>
  <c r="U196" i="3"/>
  <c r="U201" i="3"/>
  <c r="U197" i="3"/>
  <c r="U202" i="3"/>
  <c r="U208" i="3"/>
  <c r="U193" i="3"/>
  <c r="U206" i="3"/>
  <c r="U198" i="3"/>
  <c r="U200" i="3"/>
  <c r="U207" i="3"/>
  <c r="U195" i="3"/>
  <c r="U194" i="3"/>
  <c r="U199" i="3"/>
  <c r="U212" i="3"/>
  <c r="U205" i="3"/>
  <c r="U203" i="3"/>
  <c r="U192" i="3"/>
  <c r="U204" i="3"/>
  <c r="AT187" i="3"/>
  <c r="AT208" i="3"/>
  <c r="AT197" i="3"/>
  <c r="AT195" i="3"/>
  <c r="AT196" i="3"/>
  <c r="AT201" i="3"/>
  <c r="AT202" i="3"/>
  <c r="AT194" i="3"/>
  <c r="AT199" i="3"/>
  <c r="AT193" i="3"/>
  <c r="AT200" i="3"/>
  <c r="AT206" i="3"/>
  <c r="AT212" i="3"/>
  <c r="AT207" i="3"/>
  <c r="AT192" i="3"/>
  <c r="AT205" i="3"/>
  <c r="AT203" i="3"/>
  <c r="AT198" i="3"/>
  <c r="AT204" i="3"/>
  <c r="BZ187" i="3"/>
  <c r="BZ202" i="3"/>
  <c r="BZ196" i="3"/>
  <c r="BZ201" i="3"/>
  <c r="BZ208" i="3"/>
  <c r="BZ197" i="3"/>
  <c r="BZ195" i="3"/>
  <c r="BZ200" i="3"/>
  <c r="BZ193" i="3"/>
  <c r="BZ212" i="3"/>
  <c r="BZ206" i="3"/>
  <c r="BZ207" i="3"/>
  <c r="BZ194" i="3"/>
  <c r="BZ199" i="3"/>
  <c r="BZ205" i="3"/>
  <c r="BZ198" i="3"/>
  <c r="BZ204" i="3"/>
  <c r="BZ203" i="3"/>
  <c r="BZ192" i="3"/>
  <c r="AM187" i="3"/>
  <c r="AM197" i="3"/>
  <c r="AM202" i="3"/>
  <c r="AM196" i="3"/>
  <c r="AM201" i="3"/>
  <c r="AM212" i="3"/>
  <c r="AM200" i="3"/>
  <c r="AM208" i="3"/>
  <c r="AM193" i="3"/>
  <c r="AM206" i="3"/>
  <c r="AM198" i="3"/>
  <c r="AM207" i="3"/>
  <c r="AM195" i="3"/>
  <c r="AM194" i="3"/>
  <c r="AM199" i="3"/>
  <c r="AM192" i="3"/>
  <c r="AM205" i="3"/>
  <c r="AM203" i="3"/>
  <c r="AM204" i="3"/>
  <c r="BS187" i="3"/>
  <c r="BS208" i="3"/>
  <c r="BS195" i="3"/>
  <c r="BS200" i="3"/>
  <c r="BS197" i="3"/>
  <c r="BS202" i="3"/>
  <c r="BS196" i="3"/>
  <c r="BS201" i="3"/>
  <c r="BS206" i="3"/>
  <c r="BS207" i="3"/>
  <c r="BS194" i="3"/>
  <c r="BS199" i="3"/>
  <c r="BS192" i="3"/>
  <c r="BS212" i="3"/>
  <c r="BS193" i="3"/>
  <c r="BS204" i="3"/>
  <c r="BS198" i="3"/>
  <c r="BS205" i="3"/>
  <c r="BS203" i="3"/>
  <c r="CY187" i="3"/>
  <c r="CY197" i="3"/>
  <c r="CY202" i="3"/>
  <c r="CY196" i="3"/>
  <c r="CY201" i="3"/>
  <c r="CY212" i="3"/>
  <c r="CY195" i="3"/>
  <c r="CY193" i="3"/>
  <c r="CY206" i="3"/>
  <c r="CY198" i="3"/>
  <c r="CY207" i="3"/>
  <c r="CY208" i="3"/>
  <c r="CY194" i="3"/>
  <c r="CY199" i="3"/>
  <c r="CY200" i="3"/>
  <c r="CY192" i="3"/>
  <c r="CY205" i="3"/>
  <c r="CY203" i="3"/>
  <c r="CY204" i="3"/>
  <c r="X187" i="3"/>
  <c r="X197" i="3"/>
  <c r="X196" i="3"/>
  <c r="X201" i="3"/>
  <c r="X212" i="3"/>
  <c r="X208" i="3"/>
  <c r="X202" i="3"/>
  <c r="X193" i="3"/>
  <c r="X206" i="3"/>
  <c r="X195" i="3"/>
  <c r="X200" i="3"/>
  <c r="X207" i="3"/>
  <c r="X194" i="3"/>
  <c r="X199" i="3"/>
  <c r="X192" i="3"/>
  <c r="X203" i="3"/>
  <c r="X204" i="3"/>
  <c r="X198" i="3"/>
  <c r="X205" i="3"/>
  <c r="Y187" i="3"/>
  <c r="Y196" i="3"/>
  <c r="Y201" i="3"/>
  <c r="Y212" i="3"/>
  <c r="Y208" i="3"/>
  <c r="Y197" i="3"/>
  <c r="Y202" i="3"/>
  <c r="Y193" i="3"/>
  <c r="Y206" i="3"/>
  <c r="Y195" i="3"/>
  <c r="Y207" i="3"/>
  <c r="Y194" i="3"/>
  <c r="Y199" i="3"/>
  <c r="Y200" i="3"/>
  <c r="Y203" i="3"/>
  <c r="Y192" i="3"/>
  <c r="Y204" i="3"/>
  <c r="Y198" i="3"/>
  <c r="Y205" i="3"/>
  <c r="BE187" i="3"/>
  <c r="BE202" i="3"/>
  <c r="BE195" i="3"/>
  <c r="BE200" i="3"/>
  <c r="BE197" i="3"/>
  <c r="BE196" i="3"/>
  <c r="BE201" i="3"/>
  <c r="BE212" i="3"/>
  <c r="BE208" i="3"/>
  <c r="BE193" i="3"/>
  <c r="BE207" i="3"/>
  <c r="BE194" i="3"/>
  <c r="BE199" i="3"/>
  <c r="BE198" i="3"/>
  <c r="BE203" i="3"/>
  <c r="BE206" i="3"/>
  <c r="BE192" i="3"/>
  <c r="BE205" i="3"/>
  <c r="BE204" i="3"/>
  <c r="AP187" i="3"/>
  <c r="AP197" i="3"/>
  <c r="AP202" i="3"/>
  <c r="AP196" i="3"/>
  <c r="AP201" i="3"/>
  <c r="AP208" i="3"/>
  <c r="AP193" i="3"/>
  <c r="AP206" i="3"/>
  <c r="AP195" i="3"/>
  <c r="AP200" i="3"/>
  <c r="AP207" i="3"/>
  <c r="AP194" i="3"/>
  <c r="AP199" i="3"/>
  <c r="AP212" i="3"/>
  <c r="AP205" i="3"/>
  <c r="AP192" i="3"/>
  <c r="AP203" i="3"/>
  <c r="AP204" i="3"/>
  <c r="AP198" i="3"/>
  <c r="DB187" i="3"/>
  <c r="DB196" i="3"/>
  <c r="DB201" i="3"/>
  <c r="DB197" i="3"/>
  <c r="DB202" i="3"/>
  <c r="DB200" i="3"/>
  <c r="DB193" i="3"/>
  <c r="DB206" i="3"/>
  <c r="DB207" i="3"/>
  <c r="DB194" i="3"/>
  <c r="DB199" i="3"/>
  <c r="DB208" i="3"/>
  <c r="DB212" i="3"/>
  <c r="DB195" i="3"/>
  <c r="DB192" i="3"/>
  <c r="DB205" i="3"/>
  <c r="DB198" i="3"/>
  <c r="DB204" i="3"/>
  <c r="DB203" i="3"/>
  <c r="AA187" i="3"/>
  <c r="AA202" i="3"/>
  <c r="AA208" i="3"/>
  <c r="AA195" i="3"/>
  <c r="AA200" i="3"/>
  <c r="AA197" i="3"/>
  <c r="AA196" i="3"/>
  <c r="AA201" i="3"/>
  <c r="AA207" i="3"/>
  <c r="AA194" i="3"/>
  <c r="AA199" i="3"/>
  <c r="AA212" i="3"/>
  <c r="AA193" i="3"/>
  <c r="AA206" i="3"/>
  <c r="AA198" i="3"/>
  <c r="AA192" i="3"/>
  <c r="AA205" i="3"/>
  <c r="AA203" i="3"/>
  <c r="AA204" i="3"/>
  <c r="BG187" i="3"/>
  <c r="BG196" i="3"/>
  <c r="BG201" i="3"/>
  <c r="BG202" i="3"/>
  <c r="BG197" i="3"/>
  <c r="BG200" i="3"/>
  <c r="BG193" i="3"/>
  <c r="BG206" i="3"/>
  <c r="BG208" i="3"/>
  <c r="BG198" i="3"/>
  <c r="BG195" i="3"/>
  <c r="BG207" i="3"/>
  <c r="BG194" i="3"/>
  <c r="BG199" i="3"/>
  <c r="BG212" i="3"/>
  <c r="BG205" i="3"/>
  <c r="BG203" i="3"/>
  <c r="BG192" i="3"/>
  <c r="BG204" i="3"/>
  <c r="CM187" i="3"/>
  <c r="CM202" i="3"/>
  <c r="CM208" i="3"/>
  <c r="CM195" i="3"/>
  <c r="CM200" i="3"/>
  <c r="CM197" i="3"/>
  <c r="CM196" i="3"/>
  <c r="CM201" i="3"/>
  <c r="CM207" i="3"/>
  <c r="CM194" i="3"/>
  <c r="CM199" i="3"/>
  <c r="CM212" i="3"/>
  <c r="CM193" i="3"/>
  <c r="CM206" i="3"/>
  <c r="CM198" i="3"/>
  <c r="CM205" i="3"/>
  <c r="CM192" i="3"/>
  <c r="CM203" i="3"/>
  <c r="CM204" i="3"/>
  <c r="DS187" i="3"/>
  <c r="DS196" i="3"/>
  <c r="DS201" i="3"/>
  <c r="DS202" i="3"/>
  <c r="DS197" i="3"/>
  <c r="DS195" i="3"/>
  <c r="DS193" i="3"/>
  <c r="DS206" i="3"/>
  <c r="DS198" i="3"/>
  <c r="DS200" i="3"/>
  <c r="DS207" i="3"/>
  <c r="DS194" i="3"/>
  <c r="DS199" i="3"/>
  <c r="DS212" i="3"/>
  <c r="DS208" i="3"/>
  <c r="DS192" i="3"/>
  <c r="DS205" i="3"/>
  <c r="DS203" i="3"/>
  <c r="DS204" i="3"/>
  <c r="BP187" i="3"/>
  <c r="BP196" i="3"/>
  <c r="BP201" i="3"/>
  <c r="BP202" i="3"/>
  <c r="BP197" i="3"/>
  <c r="BP200" i="3"/>
  <c r="BP193" i="3"/>
  <c r="BP206" i="3"/>
  <c r="BP208" i="3"/>
  <c r="BP198" i="3"/>
  <c r="BP195" i="3"/>
  <c r="BP207" i="3"/>
  <c r="BP194" i="3"/>
  <c r="BP199" i="3"/>
  <c r="BP212" i="3"/>
  <c r="BP205" i="3"/>
  <c r="BP203" i="3"/>
  <c r="BP204" i="3"/>
  <c r="BP192" i="3"/>
  <c r="BI187" i="3"/>
  <c r="BI196" i="3"/>
  <c r="BI201" i="3"/>
  <c r="BI197" i="3"/>
  <c r="BI202" i="3"/>
  <c r="BI208" i="3"/>
  <c r="BI195" i="3"/>
  <c r="BI193" i="3"/>
  <c r="BI206" i="3"/>
  <c r="BI207" i="3"/>
  <c r="BI194" i="3"/>
  <c r="BI199" i="3"/>
  <c r="BI212" i="3"/>
  <c r="BI192" i="3"/>
  <c r="BI200" i="3"/>
  <c r="BI204" i="3"/>
  <c r="BI198" i="3"/>
  <c r="BI205" i="3"/>
  <c r="BI203" i="3"/>
  <c r="DU187" i="3"/>
  <c r="DU196" i="3"/>
  <c r="DU201" i="3"/>
  <c r="DU197" i="3"/>
  <c r="DU202" i="3"/>
  <c r="DU208" i="3"/>
  <c r="DU195" i="3"/>
  <c r="DU193" i="3"/>
  <c r="DU206" i="3"/>
  <c r="DU200" i="3"/>
  <c r="DU207" i="3"/>
  <c r="DU194" i="3"/>
  <c r="DU199" i="3"/>
  <c r="DU212" i="3"/>
  <c r="DU192" i="3"/>
  <c r="DU203" i="3"/>
  <c r="DU204" i="3"/>
  <c r="DU198" i="3"/>
  <c r="DU205" i="3"/>
  <c r="V187" i="3"/>
  <c r="V196" i="3"/>
  <c r="V201" i="3"/>
  <c r="V202" i="3"/>
  <c r="V197" i="3"/>
  <c r="V195" i="3"/>
  <c r="V193" i="3"/>
  <c r="V206" i="3"/>
  <c r="V198" i="3"/>
  <c r="V200" i="3"/>
  <c r="V207" i="3"/>
  <c r="V212" i="3"/>
  <c r="V194" i="3"/>
  <c r="V199" i="3"/>
  <c r="V208" i="3"/>
  <c r="V192" i="3"/>
  <c r="V205" i="3"/>
  <c r="V204" i="3"/>
  <c r="V203" i="3"/>
  <c r="BB187" i="3"/>
  <c r="BB208" i="3"/>
  <c r="BB197" i="3"/>
  <c r="BB195" i="3"/>
  <c r="BB202" i="3"/>
  <c r="BB196" i="3"/>
  <c r="BB201" i="3"/>
  <c r="BB212" i="3"/>
  <c r="BB207" i="3"/>
  <c r="BB194" i="3"/>
  <c r="BB199" i="3"/>
  <c r="BB193" i="3"/>
  <c r="BB200" i="3"/>
  <c r="BB206" i="3"/>
  <c r="BB204" i="3"/>
  <c r="BB203" i="3"/>
  <c r="BB192" i="3"/>
  <c r="BB205" i="3"/>
  <c r="BB198" i="3"/>
  <c r="EE187" i="3"/>
  <c r="EE208" i="3"/>
  <c r="EE195" i="3"/>
  <c r="EE200" i="3"/>
  <c r="EE197" i="3"/>
  <c r="EE202" i="3"/>
  <c r="EE196" i="3"/>
  <c r="EE206" i="3"/>
  <c r="EE207" i="3"/>
  <c r="EE201" i="3"/>
  <c r="EE194" i="3"/>
  <c r="EE199" i="3"/>
  <c r="EE212" i="3"/>
  <c r="EE193" i="3"/>
  <c r="EE203" i="3"/>
  <c r="EE204" i="3"/>
  <c r="EE198" i="3"/>
  <c r="EE192" i="3"/>
  <c r="EE205" i="3"/>
  <c r="BL187" i="3"/>
  <c r="BL197" i="3"/>
  <c r="BL195" i="3"/>
  <c r="BL202" i="3"/>
  <c r="BL196" i="3"/>
  <c r="BL201" i="3"/>
  <c r="BL194" i="3"/>
  <c r="BL199" i="3"/>
  <c r="BL208" i="3"/>
  <c r="BL193" i="3"/>
  <c r="BL200" i="3"/>
  <c r="BL206" i="3"/>
  <c r="BL212" i="3"/>
  <c r="BL207" i="3"/>
  <c r="BL203" i="3"/>
  <c r="BL192" i="3"/>
  <c r="BL205" i="3"/>
  <c r="BL198" i="3"/>
  <c r="BL204" i="3"/>
  <c r="CR187" i="3"/>
  <c r="CR197" i="3"/>
  <c r="CR202" i="3"/>
  <c r="CR196" i="3"/>
  <c r="CR201" i="3"/>
  <c r="CR208" i="3"/>
  <c r="CR200" i="3"/>
  <c r="CR193" i="3"/>
  <c r="CR212" i="3"/>
  <c r="CR206" i="3"/>
  <c r="CR207" i="3"/>
  <c r="CR194" i="3"/>
  <c r="CR199" i="3"/>
  <c r="CR195" i="3"/>
  <c r="CR205" i="3"/>
  <c r="CR198" i="3"/>
  <c r="CR204" i="3"/>
  <c r="CR192" i="3"/>
  <c r="CR203" i="3"/>
  <c r="CK187" i="3"/>
  <c r="CK197" i="3"/>
  <c r="CK202" i="3"/>
  <c r="CK196" i="3"/>
  <c r="CK201" i="3"/>
  <c r="CK212" i="3"/>
  <c r="CK208" i="3"/>
  <c r="CK193" i="3"/>
  <c r="CK206" i="3"/>
  <c r="CK207" i="3"/>
  <c r="CK194" i="3"/>
  <c r="CK199" i="3"/>
  <c r="CK192" i="3"/>
  <c r="CK200" i="3"/>
  <c r="CK195" i="3"/>
  <c r="CK204" i="3"/>
  <c r="CK203" i="3"/>
  <c r="CK198" i="3"/>
  <c r="CK205" i="3"/>
  <c r="DQ187" i="3"/>
  <c r="DQ195" i="3"/>
  <c r="DQ200" i="3"/>
  <c r="DQ202" i="3"/>
  <c r="DQ197" i="3"/>
  <c r="DQ196" i="3"/>
  <c r="DQ201" i="3"/>
  <c r="DQ208" i="3"/>
  <c r="DQ212" i="3"/>
  <c r="DQ193" i="3"/>
  <c r="DQ207" i="3"/>
  <c r="DQ194" i="3"/>
  <c r="DQ199" i="3"/>
  <c r="DQ205" i="3"/>
  <c r="DQ206" i="3"/>
  <c r="DQ192" i="3"/>
  <c r="DQ204" i="3"/>
  <c r="DQ203" i="3"/>
  <c r="DQ198" i="3"/>
  <c r="BV187" i="3"/>
  <c r="BV208" i="3"/>
  <c r="BV195" i="3"/>
  <c r="BV197" i="3"/>
  <c r="BV202" i="3"/>
  <c r="BV196" i="3"/>
  <c r="BV201" i="3"/>
  <c r="BV194" i="3"/>
  <c r="BV199" i="3"/>
  <c r="BV212" i="3"/>
  <c r="BV193" i="3"/>
  <c r="BV200" i="3"/>
  <c r="BV207" i="3"/>
  <c r="BV206" i="3"/>
  <c r="BV205" i="3"/>
  <c r="BV203" i="3"/>
  <c r="BV198" i="3"/>
  <c r="BV192" i="3"/>
  <c r="BV204" i="3"/>
  <c r="AI187" i="3"/>
  <c r="AI202" i="3"/>
  <c r="AI208" i="3"/>
  <c r="AI195" i="3"/>
  <c r="AI200" i="3"/>
  <c r="AI197" i="3"/>
  <c r="AI196" i="3"/>
  <c r="AI201" i="3"/>
  <c r="AI198" i="3"/>
  <c r="AI207" i="3"/>
  <c r="AI194" i="3"/>
  <c r="AI199" i="3"/>
  <c r="AI212" i="3"/>
  <c r="AI192" i="3"/>
  <c r="AI193" i="3"/>
  <c r="AI206" i="3"/>
  <c r="AI204" i="3"/>
  <c r="AI205" i="3"/>
  <c r="AI203" i="3"/>
  <c r="BO187" i="3"/>
  <c r="BO197" i="3"/>
  <c r="BO196" i="3"/>
  <c r="BO201" i="3"/>
  <c r="BO202" i="3"/>
  <c r="BO200" i="3"/>
  <c r="BO193" i="3"/>
  <c r="BO206" i="3"/>
  <c r="BO208" i="3"/>
  <c r="BO198" i="3"/>
  <c r="BO195" i="3"/>
  <c r="BO207" i="3"/>
  <c r="BO194" i="3"/>
  <c r="BO199" i="3"/>
  <c r="BO212" i="3"/>
  <c r="BO205" i="3"/>
  <c r="BO203" i="3"/>
  <c r="BO192" i="3"/>
  <c r="BO204" i="3"/>
  <c r="CU187" i="3"/>
  <c r="CU202" i="3"/>
  <c r="CU208" i="3"/>
  <c r="CU195" i="3"/>
  <c r="CU200" i="3"/>
  <c r="CU197" i="3"/>
  <c r="CU196" i="3"/>
  <c r="CU201" i="3"/>
  <c r="CU198" i="3"/>
  <c r="CU207" i="3"/>
  <c r="CU194" i="3"/>
  <c r="CU199" i="3"/>
  <c r="CU212" i="3"/>
  <c r="CU192" i="3"/>
  <c r="CU193" i="3"/>
  <c r="CU206" i="3"/>
  <c r="CU204" i="3"/>
  <c r="CU205" i="3"/>
  <c r="CU203" i="3"/>
  <c r="CV187" i="3"/>
  <c r="CV202" i="3"/>
  <c r="CV208" i="3"/>
  <c r="CV195" i="3"/>
  <c r="CV200" i="3"/>
  <c r="CV197" i="3"/>
  <c r="CV196" i="3"/>
  <c r="CV201" i="3"/>
  <c r="CV207" i="3"/>
  <c r="CV194" i="3"/>
  <c r="CV199" i="3"/>
  <c r="CV212" i="3"/>
  <c r="CV193" i="3"/>
  <c r="CV206" i="3"/>
  <c r="CV204" i="3"/>
  <c r="CV192" i="3"/>
  <c r="CV203" i="3"/>
  <c r="CV205" i="3"/>
  <c r="CV198" i="3"/>
  <c r="BX187" i="3"/>
  <c r="BX196" i="3"/>
  <c r="BX201" i="3"/>
  <c r="BX202" i="3"/>
  <c r="BX197" i="3"/>
  <c r="BX200" i="3"/>
  <c r="BX193" i="3"/>
  <c r="BX206" i="3"/>
  <c r="BX208" i="3"/>
  <c r="BX198" i="3"/>
  <c r="BX195" i="3"/>
  <c r="BX207" i="3"/>
  <c r="BX194" i="3"/>
  <c r="BX199" i="3"/>
  <c r="BX212" i="3"/>
  <c r="BX205" i="3"/>
  <c r="BX204" i="3"/>
  <c r="BX192" i="3"/>
  <c r="BX203" i="3"/>
  <c r="AK187" i="3"/>
  <c r="AK197" i="3"/>
  <c r="AK202" i="3"/>
  <c r="AK208" i="3"/>
  <c r="AK195" i="3"/>
  <c r="AK200" i="3"/>
  <c r="AK196" i="3"/>
  <c r="AK201" i="3"/>
  <c r="AK194" i="3"/>
  <c r="AK199" i="3"/>
  <c r="AK212" i="3"/>
  <c r="AK193" i="3"/>
  <c r="AK206" i="3"/>
  <c r="AK207" i="3"/>
  <c r="AK198" i="3"/>
  <c r="AK205" i="3"/>
  <c r="AK203" i="3"/>
  <c r="AK192" i="3"/>
  <c r="AK204" i="3"/>
  <c r="CH187" i="3"/>
  <c r="CH208" i="3"/>
  <c r="CH196" i="3"/>
  <c r="CH201" i="3"/>
  <c r="CH202" i="3"/>
  <c r="CH197" i="3"/>
  <c r="CH200" i="3"/>
  <c r="CH193" i="3"/>
  <c r="CH195" i="3"/>
  <c r="CH212" i="3"/>
  <c r="CH206" i="3"/>
  <c r="CH198" i="3"/>
  <c r="CH207" i="3"/>
  <c r="CH194" i="3"/>
  <c r="CH199" i="3"/>
  <c r="CH205" i="3"/>
  <c r="CH204" i="3"/>
  <c r="CH203" i="3"/>
  <c r="CH192" i="3"/>
  <c r="DN187" i="3"/>
  <c r="DN197" i="3"/>
  <c r="DN195" i="3"/>
  <c r="DN196" i="3"/>
  <c r="DN201" i="3"/>
  <c r="DN202" i="3"/>
  <c r="DN207" i="3"/>
  <c r="DN194" i="3"/>
  <c r="DN199" i="3"/>
  <c r="DN192" i="3"/>
  <c r="DN200" i="3"/>
  <c r="DN208" i="3"/>
  <c r="DN212" i="3"/>
  <c r="DN193" i="3"/>
  <c r="DN206" i="3"/>
  <c r="DN204" i="3"/>
  <c r="DN203" i="3"/>
  <c r="DN198" i="3"/>
  <c r="DN205" i="3"/>
  <c r="Q187" i="3"/>
  <c r="Q208" i="3"/>
  <c r="Q195" i="3"/>
  <c r="Q200" i="3"/>
  <c r="Q197" i="3"/>
  <c r="Q202" i="3"/>
  <c r="Q196" i="3"/>
  <c r="Q206" i="3"/>
  <c r="Q207" i="3"/>
  <c r="Q194" i="3"/>
  <c r="Q199" i="3"/>
  <c r="Q201" i="3"/>
  <c r="Q212" i="3"/>
  <c r="Q193" i="3"/>
  <c r="Q204" i="3"/>
  <c r="Q192" i="3"/>
  <c r="Q203" i="3"/>
  <c r="Q198" i="3"/>
  <c r="Q205" i="3"/>
  <c r="AU187" i="3"/>
  <c r="AU195" i="3"/>
  <c r="AU200" i="3"/>
  <c r="AU197" i="3"/>
  <c r="AU202" i="3"/>
  <c r="AU196" i="3"/>
  <c r="AU201" i="3"/>
  <c r="AU212" i="3"/>
  <c r="AU208" i="3"/>
  <c r="AU193" i="3"/>
  <c r="AU207" i="3"/>
  <c r="AU194" i="3"/>
  <c r="AU199" i="3"/>
  <c r="AU198" i="3"/>
  <c r="AU192" i="3"/>
  <c r="AU205" i="3"/>
  <c r="AU203" i="3"/>
  <c r="AU204" i="3"/>
  <c r="AU206" i="3"/>
  <c r="CA187" i="3"/>
  <c r="CA196" i="3"/>
  <c r="CA201" i="3"/>
  <c r="CA212" i="3"/>
  <c r="CA208" i="3"/>
  <c r="CA197" i="3"/>
  <c r="CA202" i="3"/>
  <c r="CA193" i="3"/>
  <c r="CA206" i="3"/>
  <c r="CA207" i="3"/>
  <c r="CA194" i="3"/>
  <c r="CA199" i="3"/>
  <c r="CA200" i="3"/>
  <c r="CA195" i="3"/>
  <c r="CA203" i="3"/>
  <c r="CA204" i="3"/>
  <c r="CA198" i="3"/>
  <c r="CA192" i="3"/>
  <c r="CA205" i="3"/>
  <c r="DG187" i="3"/>
  <c r="DG195" i="3"/>
  <c r="DG200" i="3"/>
  <c r="DG197" i="3"/>
  <c r="DG202" i="3"/>
  <c r="DG196" i="3"/>
  <c r="DG201" i="3"/>
  <c r="DG212" i="3"/>
  <c r="DG193" i="3"/>
  <c r="DG207" i="3"/>
  <c r="DG208" i="3"/>
  <c r="DG194" i="3"/>
  <c r="DG199" i="3"/>
  <c r="DG206" i="3"/>
  <c r="DG192" i="3"/>
  <c r="DG205" i="3"/>
  <c r="DG203" i="3"/>
  <c r="DG204" i="3"/>
  <c r="DG198" i="3"/>
  <c r="AF187" i="3"/>
  <c r="AF202" i="3"/>
  <c r="AF197" i="3"/>
  <c r="AF196" i="3"/>
  <c r="AF201" i="3"/>
  <c r="AF208" i="3"/>
  <c r="AF193" i="3"/>
  <c r="AF206" i="3"/>
  <c r="AF195" i="3"/>
  <c r="AF200" i="3"/>
  <c r="AF207" i="3"/>
  <c r="AF212" i="3"/>
  <c r="AF194" i="3"/>
  <c r="AF199" i="3"/>
  <c r="AF192" i="3"/>
  <c r="AF205" i="3"/>
  <c r="AF204" i="3"/>
  <c r="AF198" i="3"/>
  <c r="AF203" i="3"/>
  <c r="DX187" i="3"/>
  <c r="DX195" i="3"/>
  <c r="DX197" i="3"/>
  <c r="DX202" i="3"/>
  <c r="DX196" i="3"/>
  <c r="DX201" i="3"/>
  <c r="DX194" i="3"/>
  <c r="DX199" i="3"/>
  <c r="DX208" i="3"/>
  <c r="DX200" i="3"/>
  <c r="DX212" i="3"/>
  <c r="DX193" i="3"/>
  <c r="DX206" i="3"/>
  <c r="DX207" i="3"/>
  <c r="DX203" i="3"/>
  <c r="DX198" i="3"/>
  <c r="DX192" i="3"/>
  <c r="DX205" i="3"/>
  <c r="DX204" i="3"/>
  <c r="AG187" i="3"/>
  <c r="AG202" i="3"/>
  <c r="AG196" i="3"/>
  <c r="AG201" i="3"/>
  <c r="AG208" i="3"/>
  <c r="AG197" i="3"/>
  <c r="AG212" i="3"/>
  <c r="AG193" i="3"/>
  <c r="AG206" i="3"/>
  <c r="AG195" i="3"/>
  <c r="AG207" i="3"/>
  <c r="AG194" i="3"/>
  <c r="AG199" i="3"/>
  <c r="AG192" i="3"/>
  <c r="AG200" i="3"/>
  <c r="AG198" i="3"/>
  <c r="AG205" i="3"/>
  <c r="AG203" i="3"/>
  <c r="AG204" i="3"/>
  <c r="DY187" i="3"/>
  <c r="DY208" i="3"/>
  <c r="DY195" i="3"/>
  <c r="DY197" i="3"/>
  <c r="DY202" i="3"/>
  <c r="DY196" i="3"/>
  <c r="DY201" i="3"/>
  <c r="DY200" i="3"/>
  <c r="DY194" i="3"/>
  <c r="DY199" i="3"/>
  <c r="DY212" i="3"/>
  <c r="DY193" i="3"/>
  <c r="DY207" i="3"/>
  <c r="DY198" i="3"/>
  <c r="DY192" i="3"/>
  <c r="DY205" i="3"/>
  <c r="DY206" i="3"/>
  <c r="DY204" i="3"/>
  <c r="DY203" i="3"/>
  <c r="AX187" i="3"/>
  <c r="AX202" i="3"/>
  <c r="AX197" i="3"/>
  <c r="AX196" i="3"/>
  <c r="AX201" i="3"/>
  <c r="AX208" i="3"/>
  <c r="AX193" i="3"/>
  <c r="AX206" i="3"/>
  <c r="AX198" i="3"/>
  <c r="AX195" i="3"/>
  <c r="AX200" i="3"/>
  <c r="AX207" i="3"/>
  <c r="AX192" i="3"/>
  <c r="AX194" i="3"/>
  <c r="AX199" i="3"/>
  <c r="AX212" i="3"/>
  <c r="AX205" i="3"/>
  <c r="AX204" i="3"/>
  <c r="AX203" i="3"/>
  <c r="EA187" i="3"/>
  <c r="EA197" i="3"/>
  <c r="EA196" i="3"/>
  <c r="EA201" i="3"/>
  <c r="EA202" i="3"/>
  <c r="EA208" i="3"/>
  <c r="EA195" i="3"/>
  <c r="EA193" i="3"/>
  <c r="EA206" i="3"/>
  <c r="EA198" i="3"/>
  <c r="EA200" i="3"/>
  <c r="EA207" i="3"/>
  <c r="EA194" i="3"/>
  <c r="EA199" i="3"/>
  <c r="EA212" i="3"/>
  <c r="EA192" i="3"/>
  <c r="EA205" i="3"/>
  <c r="EA203" i="3"/>
  <c r="EA204" i="3"/>
  <c r="AJ187" i="3"/>
  <c r="AJ202" i="3"/>
  <c r="AJ208" i="3"/>
  <c r="AJ197" i="3"/>
  <c r="AJ195" i="3"/>
  <c r="AJ200" i="3"/>
  <c r="AJ196" i="3"/>
  <c r="AJ201" i="3"/>
  <c r="AJ207" i="3"/>
  <c r="AJ194" i="3"/>
  <c r="AJ199" i="3"/>
  <c r="AJ212" i="3"/>
  <c r="AJ193" i="3"/>
  <c r="AJ206" i="3"/>
  <c r="AJ204" i="3"/>
  <c r="AJ192" i="3"/>
  <c r="AJ205" i="3"/>
  <c r="AJ203" i="3"/>
  <c r="AJ198" i="3"/>
  <c r="DD187" i="3"/>
  <c r="DD202" i="3"/>
  <c r="DD208" i="3"/>
  <c r="DD195" i="3"/>
  <c r="DD200" i="3"/>
  <c r="DD197" i="3"/>
  <c r="DD196" i="3"/>
  <c r="DD201" i="3"/>
  <c r="DD207" i="3"/>
  <c r="DD194" i="3"/>
  <c r="DD199" i="3"/>
  <c r="DD212" i="3"/>
  <c r="DD192" i="3"/>
  <c r="DD193" i="3"/>
  <c r="DD206" i="3"/>
  <c r="DD204" i="3"/>
  <c r="DD203" i="3"/>
  <c r="DD205" i="3"/>
  <c r="DD198" i="3"/>
  <c r="BQ187" i="3"/>
  <c r="BQ196" i="3"/>
  <c r="BQ201" i="3"/>
  <c r="BQ197" i="3"/>
  <c r="BQ202" i="3"/>
  <c r="BQ195" i="3"/>
  <c r="BQ193" i="3"/>
  <c r="BQ206" i="3"/>
  <c r="BQ208" i="3"/>
  <c r="BQ207" i="3"/>
  <c r="BQ194" i="3"/>
  <c r="BQ199" i="3"/>
  <c r="BQ212" i="3"/>
  <c r="BQ200" i="3"/>
  <c r="BQ205" i="3"/>
  <c r="BQ203" i="3"/>
  <c r="BQ192" i="3"/>
  <c r="BQ204" i="3"/>
  <c r="BQ198" i="3"/>
  <c r="CW187" i="3"/>
  <c r="CW202" i="3"/>
  <c r="CW208" i="3"/>
  <c r="CW195" i="3"/>
  <c r="CW200" i="3"/>
  <c r="CW196" i="3"/>
  <c r="CW201" i="3"/>
  <c r="CW197" i="3"/>
  <c r="CW194" i="3"/>
  <c r="CW199" i="3"/>
  <c r="CW212" i="3"/>
  <c r="CW193" i="3"/>
  <c r="CW206" i="3"/>
  <c r="CW207" i="3"/>
  <c r="CW198" i="3"/>
  <c r="CW205" i="3"/>
  <c r="CW192" i="3"/>
  <c r="CW203" i="3"/>
  <c r="CW204" i="3"/>
  <c r="EC187" i="3"/>
  <c r="EC196" i="3"/>
  <c r="EC201" i="3"/>
  <c r="EC197" i="3"/>
  <c r="EC202" i="3"/>
  <c r="EC195" i="3"/>
  <c r="EC193" i="3"/>
  <c r="EC206" i="3"/>
  <c r="EC200" i="3"/>
  <c r="EC207" i="3"/>
  <c r="EC194" i="3"/>
  <c r="EC199" i="3"/>
  <c r="EC212" i="3"/>
  <c r="EC208" i="3"/>
  <c r="EC205" i="3"/>
  <c r="EC203" i="3"/>
  <c r="EC204" i="3"/>
  <c r="EC198" i="3"/>
  <c r="EC192" i="3"/>
  <c r="BM187" i="3"/>
  <c r="BM195" i="3"/>
  <c r="BM202" i="3"/>
  <c r="BM197" i="3"/>
  <c r="BM196" i="3"/>
  <c r="BM201" i="3"/>
  <c r="BM194" i="3"/>
  <c r="BM199" i="3"/>
  <c r="BM200" i="3"/>
  <c r="BM212" i="3"/>
  <c r="BM208" i="3"/>
  <c r="BM193" i="3"/>
  <c r="BM207" i="3"/>
  <c r="BM192" i="3"/>
  <c r="BM198" i="3"/>
  <c r="BM206" i="3"/>
  <c r="BM205" i="3"/>
  <c r="BM203" i="3"/>
  <c r="BM204" i="3"/>
  <c r="CS187" i="3"/>
  <c r="CS197" i="3"/>
  <c r="CS196" i="3"/>
  <c r="CS201" i="3"/>
  <c r="CS208" i="3"/>
  <c r="CS202" i="3"/>
  <c r="CS193" i="3"/>
  <c r="CS206" i="3"/>
  <c r="CS207" i="3"/>
  <c r="CS194" i="3"/>
  <c r="CS199" i="3"/>
  <c r="CS200" i="3"/>
  <c r="CS212" i="3"/>
  <c r="CS195" i="3"/>
  <c r="CS205" i="3"/>
  <c r="CS192" i="3"/>
  <c r="CS204" i="3"/>
  <c r="CS203" i="3"/>
  <c r="CS198" i="3"/>
  <c r="CD187" i="3"/>
  <c r="CD195" i="3"/>
  <c r="CD202" i="3"/>
  <c r="CD196" i="3"/>
  <c r="CD197" i="3"/>
  <c r="CD207" i="3"/>
  <c r="CD194" i="3"/>
  <c r="CD199" i="3"/>
  <c r="CD201" i="3"/>
  <c r="CD212" i="3"/>
  <c r="CD208" i="3"/>
  <c r="CD193" i="3"/>
  <c r="CD200" i="3"/>
  <c r="CD206" i="3"/>
  <c r="CD204" i="3"/>
  <c r="CD203" i="3"/>
  <c r="CD205" i="3"/>
  <c r="CD192" i="3"/>
  <c r="CD198" i="3"/>
  <c r="DJ187" i="3"/>
  <c r="DJ208" i="3"/>
  <c r="DJ196" i="3"/>
  <c r="DJ201" i="3"/>
  <c r="DJ197" i="3"/>
  <c r="DJ202" i="3"/>
  <c r="DJ195" i="3"/>
  <c r="DJ200" i="3"/>
  <c r="DJ193" i="3"/>
  <c r="DJ206" i="3"/>
  <c r="DJ198" i="3"/>
  <c r="DJ207" i="3"/>
  <c r="DJ194" i="3"/>
  <c r="DJ199" i="3"/>
  <c r="DJ212" i="3"/>
  <c r="DJ192" i="3"/>
  <c r="DJ203" i="3"/>
  <c r="DJ205" i="3"/>
  <c r="DJ204" i="3"/>
  <c r="DC187" i="3"/>
  <c r="DC196" i="3"/>
  <c r="DC201" i="3"/>
  <c r="DC202" i="3"/>
  <c r="DC208" i="3"/>
  <c r="DC197" i="3"/>
  <c r="DC193" i="3"/>
  <c r="DC206" i="3"/>
  <c r="DC198" i="3"/>
  <c r="DC200" i="3"/>
  <c r="DC207" i="3"/>
  <c r="DC194" i="3"/>
  <c r="DC199" i="3"/>
  <c r="DC212" i="3"/>
  <c r="DC192" i="3"/>
  <c r="DC195" i="3"/>
  <c r="DC203" i="3"/>
  <c r="DC204" i="3"/>
  <c r="DC205" i="3"/>
  <c r="T187" i="3"/>
  <c r="T197" i="3"/>
  <c r="T195" i="3"/>
  <c r="T200" i="3"/>
  <c r="T196" i="3"/>
  <c r="T201" i="3"/>
  <c r="T202" i="3"/>
  <c r="T212" i="3"/>
  <c r="T208" i="3"/>
  <c r="T193" i="3"/>
  <c r="T206" i="3"/>
  <c r="T207" i="3"/>
  <c r="T194" i="3"/>
  <c r="T199" i="3"/>
  <c r="T192" i="3"/>
  <c r="T205" i="3"/>
  <c r="T203" i="3"/>
  <c r="T198" i="3"/>
  <c r="T204" i="3"/>
  <c r="AZ187" i="3"/>
  <c r="AZ196" i="3"/>
  <c r="AZ201" i="3"/>
  <c r="AZ202" i="3"/>
  <c r="AZ208" i="3"/>
  <c r="AZ197" i="3"/>
  <c r="AZ193" i="3"/>
  <c r="AZ206" i="3"/>
  <c r="AZ195" i="3"/>
  <c r="AZ207" i="3"/>
  <c r="AZ194" i="3"/>
  <c r="AZ199" i="3"/>
  <c r="AZ212" i="3"/>
  <c r="AZ192" i="3"/>
  <c r="AZ200" i="3"/>
  <c r="AZ198" i="3"/>
  <c r="AZ204" i="3"/>
  <c r="AZ205" i="3"/>
  <c r="AZ203" i="3"/>
  <c r="AD187" i="3"/>
  <c r="AD196" i="3"/>
  <c r="AD201" i="3"/>
  <c r="AD212" i="3"/>
  <c r="AD202" i="3"/>
  <c r="AD197" i="3"/>
  <c r="AD208" i="3"/>
  <c r="AD195" i="3"/>
  <c r="AD193" i="3"/>
  <c r="AD206" i="3"/>
  <c r="AD198" i="3"/>
  <c r="AD200" i="3"/>
  <c r="AD207" i="3"/>
  <c r="AD194" i="3"/>
  <c r="AD199" i="3"/>
  <c r="AD192" i="3"/>
  <c r="AD205" i="3"/>
  <c r="AD203" i="3"/>
  <c r="AD204" i="3"/>
  <c r="BJ187" i="3"/>
  <c r="BJ197" i="3"/>
  <c r="BJ195" i="3"/>
  <c r="BJ200" i="3"/>
  <c r="BJ202" i="3"/>
  <c r="BJ196" i="3"/>
  <c r="BJ201" i="3"/>
  <c r="BJ206" i="3"/>
  <c r="BJ212" i="3"/>
  <c r="BJ207" i="3"/>
  <c r="BJ194" i="3"/>
  <c r="BJ199" i="3"/>
  <c r="BJ208" i="3"/>
  <c r="BJ193" i="3"/>
  <c r="BJ198" i="3"/>
  <c r="BJ204" i="3"/>
  <c r="BJ192" i="3"/>
  <c r="BJ205" i="3"/>
  <c r="BJ203" i="3"/>
  <c r="CP187" i="3"/>
  <c r="CP208" i="3"/>
  <c r="CP202" i="3"/>
  <c r="CP196" i="3"/>
  <c r="CP201" i="3"/>
  <c r="CP212" i="3"/>
  <c r="CP197" i="3"/>
  <c r="CP200" i="3"/>
  <c r="CP193" i="3"/>
  <c r="CP195" i="3"/>
  <c r="CP206" i="3"/>
  <c r="CP198" i="3"/>
  <c r="CP207" i="3"/>
  <c r="CP194" i="3"/>
  <c r="CP199" i="3"/>
  <c r="CP205" i="3"/>
  <c r="CP204" i="3"/>
  <c r="CP192" i="3"/>
  <c r="CP203" i="3"/>
  <c r="DV187" i="3"/>
  <c r="DV202" i="3"/>
  <c r="DV197" i="3"/>
  <c r="DV195" i="3"/>
  <c r="DV200" i="3"/>
  <c r="DV196" i="3"/>
  <c r="DV201" i="3"/>
  <c r="DV206" i="3"/>
  <c r="DV207" i="3"/>
  <c r="DV194" i="3"/>
  <c r="DV199" i="3"/>
  <c r="DV208" i="3"/>
  <c r="DV192" i="3"/>
  <c r="DV212" i="3"/>
  <c r="DV193" i="3"/>
  <c r="DV204" i="3"/>
  <c r="DV203" i="3"/>
  <c r="DV198" i="3"/>
  <c r="DV205" i="3"/>
  <c r="DO187" i="3"/>
  <c r="DO195" i="3"/>
  <c r="DO197" i="3"/>
  <c r="DO202" i="3"/>
  <c r="DO196" i="3"/>
  <c r="DO201" i="3"/>
  <c r="DO208" i="3"/>
  <c r="DO200" i="3"/>
  <c r="DO194" i="3"/>
  <c r="DO199" i="3"/>
  <c r="DO212" i="3"/>
  <c r="DO193" i="3"/>
  <c r="DO206" i="3"/>
  <c r="DO207" i="3"/>
  <c r="DO198" i="3"/>
  <c r="DO192" i="3"/>
  <c r="DO205" i="3"/>
  <c r="DO203" i="3"/>
  <c r="DO204" i="3"/>
  <c r="AN187" i="3"/>
  <c r="AN202" i="3"/>
  <c r="AN197" i="3"/>
  <c r="AN196" i="3"/>
  <c r="AN201" i="3"/>
  <c r="AN208" i="3"/>
  <c r="AN193" i="3"/>
  <c r="AN206" i="3"/>
  <c r="AN198" i="3"/>
  <c r="AN195" i="3"/>
  <c r="AN200" i="3"/>
  <c r="AN207" i="3"/>
  <c r="AN212" i="3"/>
  <c r="AN194" i="3"/>
  <c r="AN199" i="3"/>
  <c r="AN205" i="3"/>
  <c r="AN192" i="3"/>
  <c r="AN204" i="3"/>
  <c r="AN203" i="3"/>
  <c r="BT187" i="3"/>
  <c r="BT208" i="3"/>
  <c r="BT195" i="3"/>
  <c r="BT197" i="3"/>
  <c r="BT202" i="3"/>
  <c r="BT196" i="3"/>
  <c r="BT212" i="3"/>
  <c r="BT207" i="3"/>
  <c r="BT194" i="3"/>
  <c r="BT199" i="3"/>
  <c r="BT201" i="3"/>
  <c r="BT193" i="3"/>
  <c r="BT200" i="3"/>
  <c r="BT206" i="3"/>
  <c r="BT204" i="3"/>
  <c r="BT203" i="3"/>
  <c r="BT192" i="3"/>
  <c r="BT205" i="3"/>
  <c r="BT198" i="3"/>
  <c r="CZ187" i="3"/>
  <c r="CZ197" i="3"/>
  <c r="CZ202" i="3"/>
  <c r="CZ196" i="3"/>
  <c r="CZ201" i="3"/>
  <c r="CZ195" i="3"/>
  <c r="CZ200" i="3"/>
  <c r="CZ193" i="3"/>
  <c r="CZ212" i="3"/>
  <c r="CZ206" i="3"/>
  <c r="CZ198" i="3"/>
  <c r="CZ207" i="3"/>
  <c r="CZ194" i="3"/>
  <c r="CZ199" i="3"/>
  <c r="CZ208" i="3"/>
  <c r="CZ203" i="3"/>
  <c r="CZ205" i="3"/>
  <c r="CZ204" i="3"/>
  <c r="CZ192" i="3"/>
  <c r="EF187" i="3"/>
  <c r="EF208" i="3"/>
  <c r="EF195" i="3"/>
  <c r="EF197" i="3"/>
  <c r="EF202" i="3"/>
  <c r="EF196" i="3"/>
  <c r="EF207" i="3"/>
  <c r="EF194" i="3"/>
  <c r="EF199" i="3"/>
  <c r="EF201" i="3"/>
  <c r="EF200" i="3"/>
  <c r="EF212" i="3"/>
  <c r="EF193" i="3"/>
  <c r="EF206" i="3"/>
  <c r="EF192" i="3"/>
  <c r="EF204" i="3"/>
  <c r="EF203" i="3"/>
  <c r="EF198" i="3"/>
  <c r="EF205" i="3"/>
  <c r="AO187" i="3"/>
  <c r="AO197" i="3"/>
  <c r="AO202" i="3"/>
  <c r="AO196" i="3"/>
  <c r="AO201" i="3"/>
  <c r="AO200" i="3"/>
  <c r="AO212" i="3"/>
  <c r="AO208" i="3"/>
  <c r="AO193" i="3"/>
  <c r="AO206" i="3"/>
  <c r="AO198" i="3"/>
  <c r="AO195" i="3"/>
  <c r="AO207" i="3"/>
  <c r="AO194" i="3"/>
  <c r="AO199" i="3"/>
  <c r="AO205" i="3"/>
  <c r="AO203" i="3"/>
  <c r="AO192" i="3"/>
  <c r="AO204" i="3"/>
  <c r="BU187" i="3"/>
  <c r="BU208" i="3"/>
  <c r="BU202" i="3"/>
  <c r="BU195" i="3"/>
  <c r="BU197" i="3"/>
  <c r="BU196" i="3"/>
  <c r="BU207" i="3"/>
  <c r="BU194" i="3"/>
  <c r="BU199" i="3"/>
  <c r="BU200" i="3"/>
  <c r="BU212" i="3"/>
  <c r="BU193" i="3"/>
  <c r="BU201" i="3"/>
  <c r="BU206" i="3"/>
  <c r="BU204" i="3"/>
  <c r="BU198" i="3"/>
  <c r="BU203" i="3"/>
  <c r="BU192" i="3"/>
  <c r="BU205" i="3"/>
  <c r="Z187" i="3"/>
  <c r="Z212" i="3"/>
  <c r="Z202" i="3"/>
  <c r="Z195" i="3"/>
  <c r="Z200" i="3"/>
  <c r="Z197" i="3"/>
  <c r="Z196" i="3"/>
  <c r="Z206" i="3"/>
  <c r="Z207" i="3"/>
  <c r="Z201" i="3"/>
  <c r="Z194" i="3"/>
  <c r="Z199" i="3"/>
  <c r="Z208" i="3"/>
  <c r="Z193" i="3"/>
  <c r="Z204" i="3"/>
  <c r="Z203" i="3"/>
  <c r="Z198" i="3"/>
  <c r="Z192" i="3"/>
  <c r="Z205" i="3"/>
  <c r="AQ187" i="3"/>
  <c r="AQ196" i="3"/>
  <c r="AQ201" i="3"/>
  <c r="AQ197" i="3"/>
  <c r="AQ202" i="3"/>
  <c r="AQ208" i="3"/>
  <c r="AQ193" i="3"/>
  <c r="AQ206" i="3"/>
  <c r="AQ198" i="3"/>
  <c r="AQ195" i="3"/>
  <c r="AQ207" i="3"/>
  <c r="AQ194" i="3"/>
  <c r="AQ199" i="3"/>
  <c r="AQ212" i="3"/>
  <c r="AQ192" i="3"/>
  <c r="AQ200" i="3"/>
  <c r="AQ204" i="3"/>
  <c r="AQ205" i="3"/>
  <c r="AQ203" i="3"/>
  <c r="BW187" i="3"/>
  <c r="BW195" i="3"/>
  <c r="BW200" i="3"/>
  <c r="BW197" i="3"/>
  <c r="BW196" i="3"/>
  <c r="BW201" i="3"/>
  <c r="BW202" i="3"/>
  <c r="BW212" i="3"/>
  <c r="BW193" i="3"/>
  <c r="BW206" i="3"/>
  <c r="BW208" i="3"/>
  <c r="BW207" i="3"/>
  <c r="BW194" i="3"/>
  <c r="BW199" i="3"/>
  <c r="BW205" i="3"/>
  <c r="BW203" i="3"/>
  <c r="BW198" i="3"/>
  <c r="BW192" i="3"/>
  <c r="BW204" i="3"/>
  <c r="EB187" i="3"/>
  <c r="EB197" i="3"/>
  <c r="EB196" i="3"/>
  <c r="EB201" i="3"/>
  <c r="EB202" i="3"/>
  <c r="EB195" i="3"/>
  <c r="EB193" i="3"/>
  <c r="EB206" i="3"/>
  <c r="EB198" i="3"/>
  <c r="EB200" i="3"/>
  <c r="EB207" i="3"/>
  <c r="EB194" i="3"/>
  <c r="EB199" i="3"/>
  <c r="EB212" i="3"/>
  <c r="EB208" i="3"/>
  <c r="EB205" i="3"/>
  <c r="EB192" i="3"/>
  <c r="EB204" i="3"/>
  <c r="EB203" i="3"/>
  <c r="DL187" i="3"/>
  <c r="DL196" i="3"/>
  <c r="DL201" i="3"/>
  <c r="DL202" i="3"/>
  <c r="DL208" i="3"/>
  <c r="DL197" i="3"/>
  <c r="DL193" i="3"/>
  <c r="DL206" i="3"/>
  <c r="DL200" i="3"/>
  <c r="DL207" i="3"/>
  <c r="DL194" i="3"/>
  <c r="DL199" i="3"/>
  <c r="DL212" i="3"/>
  <c r="DL192" i="3"/>
  <c r="DL195" i="3"/>
  <c r="DL204" i="3"/>
  <c r="DL203" i="3"/>
  <c r="DL205" i="3"/>
  <c r="DL198" i="3"/>
  <c r="AS187" i="3"/>
  <c r="AS197" i="3"/>
  <c r="AS202" i="3"/>
  <c r="AS208" i="3"/>
  <c r="AS195" i="3"/>
  <c r="AS200" i="3"/>
  <c r="AS196" i="3"/>
  <c r="AS201" i="3"/>
  <c r="AS207" i="3"/>
  <c r="AS194" i="3"/>
  <c r="AS199" i="3"/>
  <c r="AS212" i="3"/>
  <c r="AS193" i="3"/>
  <c r="AS206" i="3"/>
  <c r="AS192" i="3"/>
  <c r="AS204" i="3"/>
  <c r="AS198" i="3"/>
  <c r="AS205" i="3"/>
  <c r="AS203" i="3"/>
  <c r="BY187" i="3"/>
  <c r="BY196" i="3"/>
  <c r="BY201" i="3"/>
  <c r="BY197" i="3"/>
  <c r="BY202" i="3"/>
  <c r="BY200" i="3"/>
  <c r="BY193" i="3"/>
  <c r="BY206" i="3"/>
  <c r="BY208" i="3"/>
  <c r="BY198" i="3"/>
  <c r="BY207" i="3"/>
  <c r="BY194" i="3"/>
  <c r="BY199" i="3"/>
  <c r="BY212" i="3"/>
  <c r="BY195" i="3"/>
  <c r="BY205" i="3"/>
  <c r="BY192" i="3"/>
  <c r="BY203" i="3"/>
  <c r="BY204" i="3"/>
  <c r="DE187" i="3"/>
  <c r="DE202" i="3"/>
  <c r="DE208" i="3"/>
  <c r="DE195" i="3"/>
  <c r="DE200" i="3"/>
  <c r="DE196" i="3"/>
  <c r="DE201" i="3"/>
  <c r="DE197" i="3"/>
  <c r="DE207" i="3"/>
  <c r="DE194" i="3"/>
  <c r="DE199" i="3"/>
  <c r="DE212" i="3"/>
  <c r="DE193" i="3"/>
  <c r="DE206" i="3"/>
  <c r="DE204" i="3"/>
  <c r="DE198" i="3"/>
  <c r="DE205" i="3"/>
  <c r="DE192" i="3"/>
  <c r="DE203" i="3"/>
  <c r="ED187" i="3"/>
  <c r="ED196" i="3"/>
  <c r="ED201" i="3"/>
  <c r="ED212" i="3"/>
  <c r="ED197" i="3"/>
  <c r="ED195" i="3"/>
  <c r="ED202" i="3"/>
  <c r="ED193" i="3"/>
  <c r="ED206" i="3"/>
  <c r="ED207" i="3"/>
  <c r="ED194" i="3"/>
  <c r="ED199" i="3"/>
  <c r="ED208" i="3"/>
  <c r="ED192" i="3"/>
  <c r="ED200" i="3"/>
  <c r="ED204" i="3"/>
  <c r="ED203" i="3"/>
  <c r="ED198" i="3"/>
  <c r="ED205" i="3"/>
  <c r="W187" i="3"/>
  <c r="W202" i="3"/>
  <c r="W196" i="3"/>
  <c r="W201" i="3"/>
  <c r="W208" i="3"/>
  <c r="W195" i="3"/>
  <c r="W197" i="3"/>
  <c r="W212" i="3"/>
  <c r="W193" i="3"/>
  <c r="W206" i="3"/>
  <c r="W207" i="3"/>
  <c r="W194" i="3"/>
  <c r="W199" i="3"/>
  <c r="W200" i="3"/>
  <c r="W198" i="3"/>
  <c r="W192" i="3"/>
  <c r="W205" i="3"/>
  <c r="W203" i="3"/>
  <c r="W204" i="3"/>
  <c r="BC187" i="3"/>
  <c r="BC195" i="3"/>
  <c r="BC197" i="3"/>
  <c r="BC202" i="3"/>
  <c r="BC196" i="3"/>
  <c r="BC201" i="3"/>
  <c r="BC194" i="3"/>
  <c r="BC199" i="3"/>
  <c r="BC200" i="3"/>
  <c r="BC212" i="3"/>
  <c r="BC208" i="3"/>
  <c r="BC193" i="3"/>
  <c r="BC206" i="3"/>
  <c r="BC207" i="3"/>
  <c r="BC198" i="3"/>
  <c r="BC192" i="3"/>
  <c r="BC205" i="3"/>
  <c r="BC203" i="3"/>
  <c r="BC204" i="3"/>
  <c r="CI187" i="3"/>
  <c r="CI202" i="3"/>
  <c r="CI196" i="3"/>
  <c r="CI201" i="3"/>
  <c r="CI208" i="3"/>
  <c r="CI195" i="3"/>
  <c r="CI197" i="3"/>
  <c r="CI193" i="3"/>
  <c r="CI206" i="3"/>
  <c r="CI207" i="3"/>
  <c r="CI194" i="3"/>
  <c r="CI199" i="3"/>
  <c r="CI200" i="3"/>
  <c r="CI212" i="3"/>
  <c r="CI205" i="3"/>
  <c r="CI203" i="3"/>
  <c r="CI204" i="3"/>
  <c r="CI198" i="3"/>
  <c r="CI192" i="3"/>
  <c r="S187" i="3"/>
  <c r="S202" i="3"/>
  <c r="S208" i="3"/>
  <c r="S195" i="3"/>
  <c r="S200" i="3"/>
  <c r="S197" i="3"/>
  <c r="S196" i="3"/>
  <c r="S201" i="3"/>
  <c r="S194" i="3"/>
  <c r="S199" i="3"/>
  <c r="S212" i="3"/>
  <c r="S193" i="3"/>
  <c r="S206" i="3"/>
  <c r="S207" i="3"/>
  <c r="S198" i="3"/>
  <c r="S205" i="3"/>
  <c r="S203" i="3"/>
  <c r="S204" i="3"/>
  <c r="S192" i="3"/>
  <c r="CB187" i="3"/>
  <c r="CB208" i="3"/>
  <c r="CB195" i="3"/>
  <c r="CB200" i="3"/>
  <c r="CB197" i="3"/>
  <c r="CB202" i="3"/>
  <c r="CB196" i="3"/>
  <c r="CB206" i="3"/>
  <c r="CB212" i="3"/>
  <c r="CB207" i="3"/>
  <c r="CB194" i="3"/>
  <c r="CB199" i="3"/>
  <c r="CB201" i="3"/>
  <c r="CB193" i="3"/>
  <c r="CB198" i="3"/>
  <c r="CB204" i="3"/>
  <c r="CB192" i="3"/>
  <c r="CB203" i="3"/>
  <c r="CB205" i="3"/>
  <c r="DA187" i="3"/>
  <c r="DA197" i="3"/>
  <c r="DA196" i="3"/>
  <c r="DA201" i="3"/>
  <c r="DA202" i="3"/>
  <c r="DA195" i="3"/>
  <c r="DA208" i="3"/>
  <c r="DA193" i="3"/>
  <c r="DA206" i="3"/>
  <c r="DA198" i="3"/>
  <c r="DA207" i="3"/>
  <c r="DA192" i="3"/>
  <c r="DA194" i="3"/>
  <c r="DA199" i="3"/>
  <c r="DA200" i="3"/>
  <c r="DA212" i="3"/>
  <c r="DA205" i="3"/>
  <c r="DA204" i="3"/>
  <c r="DA203" i="3"/>
  <c r="BF187" i="3"/>
  <c r="BF197" i="3"/>
  <c r="BF196" i="3"/>
  <c r="BF201" i="3"/>
  <c r="BF208" i="3"/>
  <c r="BF202" i="3"/>
  <c r="BF212" i="3"/>
  <c r="BF193" i="3"/>
  <c r="BF192" i="3"/>
  <c r="BF206" i="3"/>
  <c r="BF198" i="3"/>
  <c r="BF195" i="3"/>
  <c r="BF200" i="3"/>
  <c r="BF207" i="3"/>
  <c r="BF194" i="3"/>
  <c r="BF199" i="3"/>
  <c r="BF205" i="3"/>
  <c r="BF203" i="3"/>
  <c r="BF204" i="3"/>
  <c r="CL187" i="3"/>
  <c r="CL197" i="3"/>
  <c r="CL212" i="3"/>
  <c r="CL195" i="3"/>
  <c r="CL200" i="3"/>
  <c r="CL202" i="3"/>
  <c r="CL196" i="3"/>
  <c r="CL206" i="3"/>
  <c r="CL207" i="3"/>
  <c r="CL208" i="3"/>
  <c r="CL194" i="3"/>
  <c r="CL199" i="3"/>
  <c r="CL201" i="3"/>
  <c r="CL193" i="3"/>
  <c r="CL198" i="3"/>
  <c r="CL204" i="3"/>
  <c r="CL203" i="3"/>
  <c r="CL205" i="3"/>
  <c r="CL192" i="3"/>
  <c r="DR187" i="3"/>
  <c r="DR208" i="3"/>
  <c r="DR196" i="3"/>
  <c r="DR201" i="3"/>
  <c r="DR197" i="3"/>
  <c r="DR202" i="3"/>
  <c r="DR195" i="3"/>
  <c r="DR200" i="3"/>
  <c r="DR193" i="3"/>
  <c r="DR206" i="3"/>
  <c r="DR198" i="3"/>
  <c r="DR192" i="3"/>
  <c r="DR207" i="3"/>
  <c r="DR194" i="3"/>
  <c r="DR199" i="3"/>
  <c r="DR212" i="3"/>
  <c r="DR203" i="3"/>
  <c r="DR205" i="3"/>
  <c r="DR204" i="3"/>
  <c r="CE187" i="3"/>
  <c r="CE202" i="3"/>
  <c r="CE208" i="3"/>
  <c r="CE195" i="3"/>
  <c r="CE200" i="3"/>
  <c r="CE197" i="3"/>
  <c r="CE196" i="3"/>
  <c r="CE201" i="3"/>
  <c r="CE194" i="3"/>
  <c r="CE199" i="3"/>
  <c r="CE212" i="3"/>
  <c r="CE193" i="3"/>
  <c r="CE206" i="3"/>
  <c r="CE207" i="3"/>
  <c r="CE205" i="3"/>
  <c r="CE198" i="3"/>
  <c r="CE192" i="3"/>
  <c r="CE203" i="3"/>
  <c r="CE204" i="3"/>
  <c r="CF187" i="3"/>
  <c r="CF195" i="3"/>
  <c r="CF200" i="3"/>
  <c r="CF197" i="3"/>
  <c r="CF196" i="3"/>
  <c r="CF201" i="3"/>
  <c r="CF202" i="3"/>
  <c r="CF212" i="3"/>
  <c r="CF193" i="3"/>
  <c r="CF206" i="3"/>
  <c r="CF208" i="3"/>
  <c r="CF207" i="3"/>
  <c r="CF194" i="3"/>
  <c r="CF199" i="3"/>
  <c r="CF192" i="3"/>
  <c r="CF203" i="3"/>
  <c r="CF205" i="3"/>
  <c r="CF198" i="3"/>
  <c r="CF204" i="3"/>
  <c r="BH187" i="3"/>
  <c r="BH196" i="3"/>
  <c r="BH201" i="3"/>
  <c r="BH202" i="3"/>
  <c r="BH197" i="3"/>
  <c r="BH193" i="3"/>
  <c r="BH206" i="3"/>
  <c r="BH208" i="3"/>
  <c r="BH195" i="3"/>
  <c r="BH207" i="3"/>
  <c r="BH194" i="3"/>
  <c r="BH199" i="3"/>
  <c r="BH212" i="3"/>
  <c r="BH200" i="3"/>
  <c r="BH203" i="3"/>
  <c r="BH198" i="3"/>
  <c r="BH204" i="3"/>
  <c r="BH192" i="3"/>
  <c r="BH205" i="3"/>
  <c r="AL187" i="3"/>
  <c r="AL197" i="3"/>
  <c r="AL195" i="3"/>
  <c r="AL200" i="3"/>
  <c r="AL196" i="3"/>
  <c r="AL201" i="3"/>
  <c r="AL202" i="3"/>
  <c r="AL208" i="3"/>
  <c r="AL193" i="3"/>
  <c r="AL206" i="3"/>
  <c r="AL212" i="3"/>
  <c r="AL207" i="3"/>
  <c r="AL194" i="3"/>
  <c r="AL199" i="3"/>
  <c r="AL203" i="3"/>
  <c r="AL205" i="3"/>
  <c r="AL192" i="3"/>
  <c r="AL198" i="3"/>
  <c r="AL204" i="3"/>
  <c r="BR187" i="3"/>
  <c r="BR196" i="3"/>
  <c r="BR201" i="3"/>
  <c r="BR212" i="3"/>
  <c r="BR197" i="3"/>
  <c r="BR202" i="3"/>
  <c r="BR195" i="3"/>
  <c r="BR200" i="3"/>
  <c r="BR193" i="3"/>
  <c r="BR206" i="3"/>
  <c r="BR207" i="3"/>
  <c r="BR194" i="3"/>
  <c r="BR199" i="3"/>
  <c r="BR208" i="3"/>
  <c r="BR198" i="3"/>
  <c r="BR204" i="3"/>
  <c r="BR203" i="3"/>
  <c r="BR192" i="3"/>
  <c r="BR205" i="3"/>
  <c r="CX187" i="3"/>
  <c r="CX195" i="3"/>
  <c r="CX200" i="3"/>
  <c r="CX208" i="3"/>
  <c r="CX196" i="3"/>
  <c r="CX201" i="3"/>
  <c r="CX202" i="3"/>
  <c r="CX197" i="3"/>
  <c r="CX212" i="3"/>
  <c r="CX193" i="3"/>
  <c r="CX207" i="3"/>
  <c r="CX194" i="3"/>
  <c r="CX199" i="3"/>
  <c r="CX192" i="3"/>
  <c r="CX203" i="3"/>
  <c r="CX198" i="3"/>
  <c r="CX205" i="3"/>
  <c r="CX206" i="3"/>
  <c r="CX204" i="3"/>
  <c r="AE187" i="3"/>
  <c r="AE202" i="3"/>
  <c r="AE196" i="3"/>
  <c r="AE201" i="3"/>
  <c r="AE208" i="3"/>
  <c r="AE197" i="3"/>
  <c r="AE200" i="3"/>
  <c r="AE212" i="3"/>
  <c r="AE193" i="3"/>
  <c r="AE206" i="3"/>
  <c r="AE198" i="3"/>
  <c r="AE207" i="3"/>
  <c r="AE195" i="3"/>
  <c r="AE194" i="3"/>
  <c r="AE199" i="3"/>
  <c r="AE192" i="3"/>
  <c r="AE205" i="3"/>
  <c r="AE203" i="3"/>
  <c r="AE204" i="3"/>
  <c r="BK187" i="3"/>
  <c r="BK195" i="3"/>
  <c r="BK197" i="3"/>
  <c r="BK202" i="3"/>
  <c r="BK196" i="3"/>
  <c r="BK201" i="3"/>
  <c r="BK207" i="3"/>
  <c r="BK194" i="3"/>
  <c r="BK199" i="3"/>
  <c r="BK200" i="3"/>
  <c r="BK192" i="3"/>
  <c r="BK212" i="3"/>
  <c r="BK208" i="3"/>
  <c r="BK193" i="3"/>
  <c r="BK206" i="3"/>
  <c r="BK204" i="3"/>
  <c r="BK198" i="3"/>
  <c r="BK205" i="3"/>
  <c r="BK203" i="3"/>
  <c r="DW187" i="3"/>
  <c r="DW195" i="3"/>
  <c r="DW197" i="3"/>
  <c r="DW202" i="3"/>
  <c r="DW196" i="3"/>
  <c r="DW201" i="3"/>
  <c r="DW207" i="3"/>
  <c r="DW208" i="3"/>
  <c r="DW200" i="3"/>
  <c r="DW194" i="3"/>
  <c r="DW199" i="3"/>
  <c r="DW212" i="3"/>
  <c r="DW192" i="3"/>
  <c r="DW193" i="3"/>
  <c r="DW206" i="3"/>
  <c r="DW204" i="3"/>
  <c r="DW198" i="3"/>
  <c r="DW205" i="3"/>
  <c r="DW203" i="3"/>
  <c r="AV187" i="3"/>
  <c r="AV202" i="3"/>
  <c r="AV196" i="3"/>
  <c r="AV201" i="3"/>
  <c r="AV212" i="3"/>
  <c r="AV197" i="3"/>
  <c r="AV208" i="3"/>
  <c r="AV193" i="3"/>
  <c r="AV206" i="3"/>
  <c r="AV198" i="3"/>
  <c r="AV195" i="3"/>
  <c r="AV200" i="3"/>
  <c r="AV207" i="3"/>
  <c r="AV194" i="3"/>
  <c r="AV199" i="3"/>
  <c r="AV203" i="3"/>
  <c r="AV192" i="3"/>
  <c r="AV205" i="3"/>
  <c r="AV204" i="3"/>
  <c r="DH187" i="3"/>
  <c r="DH197" i="3"/>
  <c r="DH202" i="3"/>
  <c r="DH196" i="3"/>
  <c r="DH201" i="3"/>
  <c r="DH212" i="3"/>
  <c r="DH195" i="3"/>
  <c r="DH200" i="3"/>
  <c r="DH193" i="3"/>
  <c r="DH206" i="3"/>
  <c r="DH198" i="3"/>
  <c r="DH207" i="3"/>
  <c r="DH194" i="3"/>
  <c r="DH199" i="3"/>
  <c r="DH208" i="3"/>
  <c r="DH203" i="3"/>
  <c r="DH205" i="3"/>
  <c r="DH204" i="3"/>
  <c r="DH192" i="3"/>
  <c r="AW187" i="3"/>
  <c r="AW197" i="3"/>
  <c r="AW202" i="3"/>
  <c r="AW196" i="3"/>
  <c r="AW201" i="3"/>
  <c r="AW212" i="3"/>
  <c r="AW200" i="3"/>
  <c r="AW208" i="3"/>
  <c r="AW193" i="3"/>
  <c r="AW206" i="3"/>
  <c r="AW198" i="3"/>
  <c r="AW195" i="3"/>
  <c r="AW207" i="3"/>
  <c r="AW194" i="3"/>
  <c r="AW199" i="3"/>
  <c r="AW205" i="3"/>
  <c r="AW203" i="3"/>
  <c r="AW204" i="3"/>
  <c r="AW192" i="3"/>
  <c r="AH187" i="3"/>
  <c r="AH196" i="3"/>
  <c r="AH201" i="3"/>
  <c r="AH202" i="3"/>
  <c r="AH197" i="3"/>
  <c r="AH193" i="3"/>
  <c r="AH206" i="3"/>
  <c r="AH195" i="3"/>
  <c r="AH200" i="3"/>
  <c r="AH207" i="3"/>
  <c r="AH194" i="3"/>
  <c r="AH199" i="3"/>
  <c r="AH192" i="3"/>
  <c r="AH212" i="3"/>
  <c r="AH208" i="3"/>
  <c r="AH204" i="3"/>
  <c r="AH198" i="3"/>
  <c r="AH203" i="3"/>
  <c r="AH205" i="3"/>
  <c r="AY187" i="3"/>
  <c r="AY196" i="3"/>
  <c r="AY201" i="3"/>
  <c r="AY202" i="3"/>
  <c r="AY197" i="3"/>
  <c r="AY193" i="3"/>
  <c r="AY206" i="3"/>
  <c r="AY208" i="3"/>
  <c r="AY198" i="3"/>
  <c r="AY195" i="3"/>
  <c r="AY207" i="3"/>
  <c r="AY194" i="3"/>
  <c r="AY199" i="3"/>
  <c r="AY212" i="3"/>
  <c r="AY200" i="3"/>
  <c r="AY192" i="3"/>
  <c r="AY204" i="3"/>
  <c r="AY205" i="3"/>
  <c r="AY203" i="3"/>
  <c r="DK187" i="3"/>
  <c r="DK196" i="3"/>
  <c r="DK201" i="3"/>
  <c r="DK202" i="3"/>
  <c r="DK197" i="3"/>
  <c r="DK193" i="3"/>
  <c r="DK206" i="3"/>
  <c r="DK198" i="3"/>
  <c r="DK200" i="3"/>
  <c r="DK207" i="3"/>
  <c r="DK194" i="3"/>
  <c r="DK199" i="3"/>
  <c r="DK212" i="3"/>
  <c r="DK208" i="3"/>
  <c r="DK195" i="3"/>
  <c r="DK203" i="3"/>
  <c r="DK204" i="3"/>
  <c r="DK192" i="3"/>
  <c r="DK205" i="3"/>
  <c r="AR187" i="3"/>
  <c r="AR202" i="3"/>
  <c r="AR208" i="3"/>
  <c r="AR197" i="3"/>
  <c r="AR195" i="3"/>
  <c r="AR200" i="3"/>
  <c r="AR196" i="3"/>
  <c r="AR201" i="3"/>
  <c r="AR207" i="3"/>
  <c r="AR194" i="3"/>
  <c r="AR199" i="3"/>
  <c r="AR212" i="3"/>
  <c r="AR192" i="3"/>
  <c r="AR193" i="3"/>
  <c r="AR206" i="3"/>
  <c r="AR198" i="3"/>
  <c r="AR204" i="3"/>
  <c r="AR205" i="3"/>
  <c r="AR203" i="3"/>
  <c r="AB187" i="3"/>
  <c r="AB202" i="3"/>
  <c r="AB208" i="3"/>
  <c r="AB197" i="3"/>
  <c r="AB195" i="3"/>
  <c r="AB200" i="3"/>
  <c r="AB196" i="3"/>
  <c r="AB201" i="3"/>
  <c r="AB194" i="3"/>
  <c r="AB199" i="3"/>
  <c r="AB212" i="3"/>
  <c r="AB193" i="3"/>
  <c r="AB206" i="3"/>
  <c r="AB207" i="3"/>
  <c r="AB192" i="3"/>
  <c r="AB205" i="3"/>
  <c r="AB203" i="3"/>
  <c r="AB198" i="3"/>
  <c r="AB204" i="3"/>
  <c r="CN187" i="3"/>
  <c r="CN202" i="3"/>
  <c r="CN208" i="3"/>
  <c r="CN195" i="3"/>
  <c r="CN200" i="3"/>
  <c r="CN197" i="3"/>
  <c r="CN196" i="3"/>
  <c r="CN201" i="3"/>
  <c r="CN194" i="3"/>
  <c r="CN199" i="3"/>
  <c r="CN212" i="3"/>
  <c r="CN193" i="3"/>
  <c r="CN206" i="3"/>
  <c r="CN207" i="3"/>
  <c r="CN192" i="3"/>
  <c r="CN203" i="3"/>
  <c r="CN205" i="3"/>
  <c r="CN198" i="3"/>
  <c r="CN204" i="3"/>
  <c r="DT187" i="3"/>
  <c r="DT197" i="3"/>
  <c r="DT196" i="3"/>
  <c r="DT201" i="3"/>
  <c r="DT202" i="3"/>
  <c r="DT193" i="3"/>
  <c r="DT206" i="3"/>
  <c r="DT200" i="3"/>
  <c r="DT207" i="3"/>
  <c r="DT194" i="3"/>
  <c r="DT199" i="3"/>
  <c r="DT212" i="3"/>
  <c r="DT208" i="3"/>
  <c r="DT195" i="3"/>
  <c r="DT198" i="3"/>
  <c r="DT192" i="3"/>
  <c r="DT204" i="3"/>
  <c r="DT203" i="3"/>
  <c r="DT205" i="3"/>
  <c r="BA187" i="3"/>
  <c r="BA197" i="3"/>
  <c r="BA202" i="3"/>
  <c r="BA208" i="3"/>
  <c r="BA195" i="3"/>
  <c r="BA200" i="3"/>
  <c r="BA196" i="3"/>
  <c r="BA201" i="3"/>
  <c r="BA207" i="3"/>
  <c r="BA194" i="3"/>
  <c r="BA199" i="3"/>
  <c r="BA212" i="3"/>
  <c r="BA192" i="3"/>
  <c r="BA193" i="3"/>
  <c r="BA206" i="3"/>
  <c r="BA204" i="3"/>
  <c r="BA198" i="3"/>
  <c r="BA205" i="3"/>
  <c r="BA203" i="3"/>
  <c r="CG187" i="3"/>
  <c r="CG196" i="3"/>
  <c r="CG201" i="3"/>
  <c r="CG197" i="3"/>
  <c r="CG202" i="3"/>
  <c r="CG195" i="3"/>
  <c r="CG200" i="3"/>
  <c r="CG193" i="3"/>
  <c r="CG206" i="3"/>
  <c r="CG208" i="3"/>
  <c r="CG198" i="3"/>
  <c r="CG207" i="3"/>
  <c r="CG194" i="3"/>
  <c r="CG199" i="3"/>
  <c r="CG212" i="3"/>
  <c r="CG205" i="3"/>
  <c r="CG192" i="3"/>
  <c r="CG203" i="3"/>
  <c r="CG204" i="3"/>
  <c r="DM187" i="3"/>
  <c r="DM197" i="3"/>
  <c r="DM202" i="3"/>
  <c r="DM208" i="3"/>
  <c r="DM195" i="3"/>
  <c r="DM200" i="3"/>
  <c r="DM196" i="3"/>
  <c r="DM201" i="3"/>
  <c r="DM207" i="3"/>
  <c r="DM194" i="3"/>
  <c r="DM199" i="3"/>
  <c r="DM212" i="3"/>
  <c r="DM192" i="3"/>
  <c r="DM193" i="3"/>
  <c r="DM206" i="3"/>
  <c r="DM204" i="3"/>
  <c r="DM198" i="3"/>
  <c r="DM205" i="3"/>
  <c r="DM203" i="3"/>
  <c r="DF187" i="3"/>
  <c r="DF197" i="3"/>
  <c r="DF202" i="3"/>
  <c r="DF195" i="3"/>
  <c r="DF208" i="3"/>
  <c r="DF196" i="3"/>
  <c r="DF201" i="3"/>
  <c r="DF194" i="3"/>
  <c r="DF199" i="3"/>
  <c r="DF200" i="3"/>
  <c r="DF212" i="3"/>
  <c r="DF193" i="3"/>
  <c r="DF206" i="3"/>
  <c r="DF207" i="3"/>
  <c r="DF192" i="3"/>
  <c r="DF203" i="3"/>
  <c r="DF198" i="3"/>
  <c r="DF205" i="3"/>
  <c r="DF204" i="3"/>
  <c r="CQ187" i="3"/>
  <c r="CQ202" i="3"/>
  <c r="CQ196" i="3"/>
  <c r="CQ201" i="3"/>
  <c r="CQ208" i="3"/>
  <c r="CQ197" i="3"/>
  <c r="CQ195" i="3"/>
  <c r="CQ193" i="3"/>
  <c r="CQ206" i="3"/>
  <c r="CQ198" i="3"/>
  <c r="CQ207" i="3"/>
  <c r="CQ194" i="3"/>
  <c r="CQ199" i="3"/>
  <c r="CQ200" i="3"/>
  <c r="CQ212" i="3"/>
  <c r="CQ205" i="3"/>
  <c r="CQ203" i="3"/>
  <c r="CQ204" i="3"/>
  <c r="CQ192" i="3"/>
  <c r="BD187" i="3"/>
  <c r="BD195" i="3"/>
  <c r="BD200" i="3"/>
  <c r="BD202" i="3"/>
  <c r="BD196" i="3"/>
  <c r="BD201" i="3"/>
  <c r="BD197" i="3"/>
  <c r="BD208" i="3"/>
  <c r="BD193" i="3"/>
  <c r="BD212" i="3"/>
  <c r="BD207" i="3"/>
  <c r="BD194" i="3"/>
  <c r="BD199" i="3"/>
  <c r="BD206" i="3"/>
  <c r="BD192" i="3"/>
  <c r="BD205" i="3"/>
  <c r="BD198" i="3"/>
  <c r="BD204" i="3"/>
  <c r="BD203" i="3"/>
  <c r="CJ187" i="3"/>
  <c r="CJ196" i="3"/>
  <c r="CJ201" i="3"/>
  <c r="CJ212" i="3"/>
  <c r="CJ208" i="3"/>
  <c r="CJ197" i="3"/>
  <c r="CJ202" i="3"/>
  <c r="CJ200" i="3"/>
  <c r="CJ193" i="3"/>
  <c r="CJ206" i="3"/>
  <c r="CJ207" i="3"/>
  <c r="CJ194" i="3"/>
  <c r="CJ199" i="3"/>
  <c r="CJ195" i="3"/>
  <c r="CJ198" i="3"/>
  <c r="CJ204" i="3"/>
  <c r="CJ192" i="3"/>
  <c r="CJ203" i="3"/>
  <c r="CJ205" i="3"/>
  <c r="DP187" i="3"/>
  <c r="DP195" i="3"/>
  <c r="DP200" i="3"/>
  <c r="DP197" i="3"/>
  <c r="DP202" i="3"/>
  <c r="DP196" i="3"/>
  <c r="DP201" i="3"/>
  <c r="DP208" i="3"/>
  <c r="DP192" i="3"/>
  <c r="DP212" i="3"/>
  <c r="DP193" i="3"/>
  <c r="DP207" i="3"/>
  <c r="DP194" i="3"/>
  <c r="DP199" i="3"/>
  <c r="DP206" i="3"/>
  <c r="DP203" i="3"/>
  <c r="DP198" i="3"/>
  <c r="DP205" i="3"/>
  <c r="DP204" i="3"/>
  <c r="R187" i="3"/>
  <c r="R202" i="3"/>
  <c r="R195" i="3"/>
  <c r="R208" i="3"/>
  <c r="R197" i="3"/>
  <c r="R196" i="3"/>
  <c r="R207" i="3"/>
  <c r="R201" i="3"/>
  <c r="R200" i="3"/>
  <c r="R194" i="3"/>
  <c r="R199" i="3"/>
  <c r="R212" i="3"/>
  <c r="R193" i="3"/>
  <c r="R206" i="3"/>
  <c r="R204" i="3"/>
  <c r="R198" i="3"/>
  <c r="R192" i="3"/>
  <c r="R203" i="3"/>
  <c r="R205" i="3"/>
  <c r="CC187" i="3"/>
  <c r="CC208" i="3"/>
  <c r="CC195" i="3"/>
  <c r="CC200" i="3"/>
  <c r="CC202" i="3"/>
  <c r="CC197" i="3"/>
  <c r="CC196" i="3"/>
  <c r="CC201" i="3"/>
  <c r="CC206" i="3"/>
  <c r="CC207" i="3"/>
  <c r="CC194" i="3"/>
  <c r="CC199" i="3"/>
  <c r="CC212" i="3"/>
  <c r="CC193" i="3"/>
  <c r="CC192" i="3"/>
  <c r="CC204" i="3"/>
  <c r="CC203" i="3"/>
  <c r="CC198" i="3"/>
  <c r="CC205" i="3"/>
  <c r="DI187" i="3"/>
  <c r="DI197" i="3"/>
  <c r="DI196" i="3"/>
  <c r="DI201" i="3"/>
  <c r="DI202" i="3"/>
  <c r="DI212" i="3"/>
  <c r="DI195" i="3"/>
  <c r="DI208" i="3"/>
  <c r="DI193" i="3"/>
  <c r="DI206" i="3"/>
  <c r="DI198" i="3"/>
  <c r="DI207" i="3"/>
  <c r="DI194" i="3"/>
  <c r="DI199" i="3"/>
  <c r="DI200" i="3"/>
  <c r="DI205" i="3"/>
  <c r="DI192" i="3"/>
  <c r="DI204" i="3"/>
  <c r="DI203" i="3"/>
  <c r="P187" i="3"/>
  <c r="P202" i="3"/>
  <c r="P208" i="3"/>
  <c r="P196" i="3"/>
  <c r="P201" i="3"/>
  <c r="P197" i="3"/>
  <c r="P199" i="3"/>
  <c r="P195" i="3"/>
  <c r="P206" i="3"/>
  <c r="P212" i="3"/>
  <c r="P193" i="3"/>
  <c r="P200" i="3"/>
  <c r="P192" i="3"/>
  <c r="P194" i="3"/>
  <c r="P207" i="3"/>
  <c r="P205" i="3"/>
  <c r="P203" i="3"/>
  <c r="P198" i="3"/>
  <c r="P204" i="3"/>
  <c r="BN187" i="3"/>
  <c r="BN195" i="3"/>
  <c r="BN200" i="3"/>
  <c r="BN208" i="3"/>
  <c r="BN197" i="3"/>
  <c r="BN196" i="3"/>
  <c r="BN201" i="3"/>
  <c r="BN202" i="3"/>
  <c r="BN212" i="3"/>
  <c r="BN193" i="3"/>
  <c r="BN207" i="3"/>
  <c r="BN194" i="3"/>
  <c r="BN199" i="3"/>
  <c r="BN203" i="3"/>
  <c r="BN205" i="3"/>
  <c r="BN198" i="3"/>
  <c r="BN192" i="3"/>
  <c r="BN204" i="3"/>
  <c r="BN206" i="3"/>
  <c r="CT187" i="3"/>
  <c r="CT196" i="3"/>
  <c r="CT201" i="3"/>
  <c r="CT197" i="3"/>
  <c r="CT202" i="3"/>
  <c r="CT208" i="3"/>
  <c r="CT200" i="3"/>
  <c r="CT193" i="3"/>
  <c r="CT206" i="3"/>
  <c r="CT207" i="3"/>
  <c r="CT194" i="3"/>
  <c r="CT199" i="3"/>
  <c r="CT212" i="3"/>
  <c r="CT195" i="3"/>
  <c r="CT198" i="3"/>
  <c r="CT204" i="3"/>
  <c r="CT203" i="3"/>
  <c r="CT192" i="3"/>
  <c r="CT205" i="3"/>
  <c r="DZ187" i="3"/>
  <c r="DZ195" i="3"/>
  <c r="DZ200" i="3"/>
  <c r="DZ202" i="3"/>
  <c r="DZ208" i="3"/>
  <c r="DZ196" i="3"/>
  <c r="DZ201" i="3"/>
  <c r="DZ197" i="3"/>
  <c r="DZ212" i="3"/>
  <c r="DZ193" i="3"/>
  <c r="DZ192" i="3"/>
  <c r="DZ207" i="3"/>
  <c r="DZ194" i="3"/>
  <c r="DZ199" i="3"/>
  <c r="DZ206" i="3"/>
  <c r="DZ203" i="3"/>
  <c r="DZ198" i="3"/>
  <c r="DZ205" i="3"/>
  <c r="DZ204" i="3"/>
  <c r="W43" i="18"/>
  <c r="Q186" i="3"/>
  <c r="DS186" i="3"/>
  <c r="CE186" i="3"/>
  <c r="BH186" i="3"/>
  <c r="DT186" i="3"/>
  <c r="DU186" i="3"/>
  <c r="BJ186" i="3"/>
  <c r="CH186" i="3"/>
  <c r="S84" i="18"/>
  <c r="DH84" i="18"/>
  <c r="Y84" i="18"/>
  <c r="BN84" i="18"/>
  <c r="BP84" i="18"/>
  <c r="AB84" i="18"/>
  <c r="CP84" i="18"/>
  <c r="BT84" i="18"/>
  <c r="AH84" i="18"/>
  <c r="AQ84" i="18"/>
  <c r="AI84" i="18"/>
  <c r="CO84" i="18"/>
  <c r="BX84" i="18"/>
  <c r="CN84" i="18"/>
  <c r="G84" i="18"/>
  <c r="DU84" i="18"/>
  <c r="AE186" i="3"/>
  <c r="BS186" i="3"/>
  <c r="BL186" i="3"/>
  <c r="CZ186" i="3"/>
  <c r="DX186" i="3"/>
  <c r="Y186" i="3"/>
  <c r="AW186" i="3"/>
  <c r="CK186" i="3"/>
  <c r="DI186" i="3"/>
  <c r="Z186" i="3"/>
  <c r="CL186" i="3"/>
  <c r="CF186" i="3"/>
  <c r="BI186" i="3"/>
  <c r="V186" i="3"/>
  <c r="AT186" i="3"/>
  <c r="DF186" i="3"/>
  <c r="AP84" i="18"/>
  <c r="CL84" i="18"/>
  <c r="BO84" i="18"/>
  <c r="BU84" i="18"/>
  <c r="AS84" i="18"/>
  <c r="V84" i="18"/>
  <c r="BL84" i="18"/>
  <c r="BA84" i="18"/>
  <c r="AC84" i="18"/>
  <c r="X84" i="18"/>
  <c r="DK84" i="18"/>
  <c r="DA84" i="18"/>
  <c r="DN84" i="18"/>
  <c r="U84" i="18"/>
  <c r="DB84" i="18"/>
  <c r="T84" i="18"/>
  <c r="BC186" i="3"/>
  <c r="CQ186" i="3"/>
  <c r="DO186" i="3"/>
  <c r="X186" i="3"/>
  <c r="CJ186" i="3"/>
  <c r="BU186" i="3"/>
  <c r="AX186" i="3"/>
  <c r="DJ186" i="3"/>
  <c r="E80" i="18"/>
  <c r="DD186" i="3"/>
  <c r="U186" i="3"/>
  <c r="AS186" i="3"/>
  <c r="CG186" i="3"/>
  <c r="DE186" i="3"/>
  <c r="BR186" i="3"/>
  <c r="ED186" i="3"/>
  <c r="DL84" i="18"/>
  <c r="CF84" i="18"/>
  <c r="CA84" i="18"/>
  <c r="DT84" i="18"/>
  <c r="AM84" i="18"/>
  <c r="BE84" i="18"/>
  <c r="DP84" i="18"/>
  <c r="Q84" i="18"/>
  <c r="I84" i="18"/>
  <c r="DG84" i="18"/>
  <c r="BQ84" i="18"/>
  <c r="BH84" i="18"/>
  <c r="Z84" i="18"/>
  <c r="N84" i="18"/>
  <c r="CV84" i="18"/>
  <c r="CA186" i="3"/>
  <c r="DH186" i="3"/>
  <c r="CS186" i="3"/>
  <c r="I315" i="4"/>
  <c r="G97" i="4"/>
  <c r="AR186" i="3"/>
  <c r="BP186" i="3"/>
  <c r="EB186" i="3"/>
  <c r="CP186" i="3"/>
  <c r="CW84" i="18"/>
  <c r="P84" i="18"/>
  <c r="DS84" i="18"/>
  <c r="BI84" i="18"/>
  <c r="DC84" i="18"/>
  <c r="O84" i="18"/>
  <c r="CJ84" i="18"/>
  <c r="BK84" i="18"/>
  <c r="BB84" i="18"/>
  <c r="DI84" i="18"/>
  <c r="BC84" i="18"/>
  <c r="AA84" i="18"/>
  <c r="BR84" i="18"/>
  <c r="BJ84" i="18"/>
  <c r="M84" i="18"/>
  <c r="AO84" i="18"/>
  <c r="AM186" i="3"/>
  <c r="CY186" i="3"/>
  <c r="AV186" i="3"/>
  <c r="BT186" i="3"/>
  <c r="EF186" i="3"/>
  <c r="AG186" i="3"/>
  <c r="BE186" i="3"/>
  <c r="DQ186" i="3"/>
  <c r="AH186" i="3"/>
  <c r="BV186" i="3"/>
  <c r="AB186" i="3"/>
  <c r="AC186" i="3"/>
  <c r="BQ186" i="3"/>
  <c r="EC186" i="3"/>
  <c r="AD186" i="3"/>
  <c r="BB186" i="3"/>
  <c r="E78" i="18"/>
  <c r="BW84" i="18"/>
  <c r="L84" i="18"/>
  <c r="AE84" i="18"/>
  <c r="BS84" i="18"/>
  <c r="CE84" i="18"/>
  <c r="BY84" i="18"/>
  <c r="CS84" i="18"/>
  <c r="BD84" i="18"/>
  <c r="DV84" i="18"/>
  <c r="AZ84" i="18"/>
  <c r="P186" i="3"/>
  <c r="BG84" i="18"/>
  <c r="CH84" i="18"/>
  <c r="AN84" i="18"/>
  <c r="CY84" i="18"/>
  <c r="DF84" i="18"/>
  <c r="AF186" i="3"/>
  <c r="CR186" i="3"/>
  <c r="E76" i="18"/>
  <c r="T186" i="3"/>
  <c r="CC186" i="3"/>
  <c r="BF186" i="3"/>
  <c r="CT186" i="3"/>
  <c r="DR186" i="3"/>
  <c r="CN186" i="3"/>
  <c r="DL186" i="3"/>
  <c r="E83" i="18"/>
  <c r="BA186" i="3"/>
  <c r="CO186" i="3"/>
  <c r="DN186" i="3"/>
  <c r="J84" i="18"/>
  <c r="DM84" i="18"/>
  <c r="CR84" i="18"/>
  <c r="CD84" i="18"/>
  <c r="CU84" i="18"/>
  <c r="AR84" i="18"/>
  <c r="CG84" i="18"/>
  <c r="AF84" i="18"/>
  <c r="R84" i="18"/>
  <c r="DE84" i="18"/>
  <c r="AX84" i="18"/>
  <c r="CB84" i="18"/>
  <c r="DW84" i="18"/>
  <c r="AV84" i="18"/>
  <c r="W186" i="3"/>
  <c r="BK186" i="3"/>
  <c r="DW186" i="3"/>
  <c r="AO186" i="3"/>
  <c r="AZ186" i="3"/>
  <c r="BY186" i="3"/>
  <c r="DM186" i="3"/>
  <c r="E79" i="18"/>
  <c r="AL186" i="3"/>
  <c r="BZ186" i="3"/>
  <c r="CX186" i="3"/>
  <c r="CI84" i="18"/>
  <c r="AK84" i="18"/>
  <c r="AL84" i="18"/>
  <c r="BV84" i="18"/>
  <c r="BF84" i="18"/>
  <c r="CM84" i="18"/>
  <c r="AW84" i="18"/>
  <c r="AY84" i="18"/>
  <c r="AT84" i="18"/>
  <c r="BM84" i="18"/>
  <c r="W84" i="18"/>
  <c r="DQ84" i="18"/>
  <c r="AG84" i="18"/>
  <c r="CZ84" i="18"/>
  <c r="CT84" i="18"/>
  <c r="AU186" i="3"/>
  <c r="CI186" i="3"/>
  <c r="BD186" i="3"/>
  <c r="CB186" i="3"/>
  <c r="DP186" i="3"/>
  <c r="E82" i="18"/>
  <c r="BM186" i="3"/>
  <c r="DA186" i="3"/>
  <c r="DY186" i="3"/>
  <c r="CD186" i="3"/>
  <c r="E81" i="18"/>
  <c r="AJ186" i="3"/>
  <c r="BX186" i="3"/>
  <c r="CV186" i="3"/>
  <c r="AK186" i="3"/>
  <c r="CW186" i="3"/>
  <c r="DV186" i="3"/>
  <c r="DO84" i="18"/>
  <c r="CK84" i="18"/>
  <c r="AU84" i="18"/>
  <c r="CX84" i="18"/>
  <c r="K84" i="18"/>
  <c r="CQ84" i="18"/>
  <c r="BZ84" i="18"/>
  <c r="DR84" i="18"/>
  <c r="AD84" i="18"/>
  <c r="H84" i="18"/>
  <c r="DD84" i="18"/>
  <c r="AJ84" i="18"/>
  <c r="DJ84" i="18"/>
  <c r="CC84" i="18"/>
  <c r="DG186" i="3"/>
  <c r="EE186" i="3"/>
  <c r="AN186" i="3"/>
  <c r="S186" i="3"/>
  <c r="AP186" i="3"/>
  <c r="BN186" i="3"/>
  <c r="DB186" i="3"/>
  <c r="DZ186" i="3"/>
  <c r="E77" i="18"/>
  <c r="AM211" i="3" l="1"/>
  <c r="AD85" i="18"/>
  <c r="DX211" i="3"/>
  <c r="DO85" i="18"/>
  <c r="AF211" i="3"/>
  <c r="W85" i="18"/>
  <c r="AU211" i="3"/>
  <c r="AL85" i="18"/>
  <c r="BG211" i="3"/>
  <c r="AX85" i="18"/>
  <c r="DA211" i="3"/>
  <c r="CR85" i="18"/>
  <c r="BI211" i="3"/>
  <c r="AZ85" i="18"/>
  <c r="U211" i="3"/>
  <c r="L85" i="18"/>
  <c r="V211" i="3"/>
  <c r="M85" i="18"/>
  <c r="CS211" i="3"/>
  <c r="CJ85" i="18"/>
  <c r="H315" i="4"/>
  <c r="F97" i="4" s="1"/>
  <c r="H97" i="3" s="1"/>
  <c r="H88" i="3" s="1"/>
  <c r="G315" i="4"/>
  <c r="E97" i="4" s="1"/>
  <c r="F97" i="3" s="1"/>
  <c r="F88" i="3" s="1"/>
  <c r="W211" i="3"/>
  <c r="N85" i="18"/>
  <c r="AV211" i="3"/>
  <c r="AM85" i="18"/>
  <c r="AC211" i="3"/>
  <c r="T85" i="18"/>
  <c r="BJ211" i="3"/>
  <c r="BA85" i="18"/>
  <c r="AR211" i="3"/>
  <c r="AI85" i="18"/>
  <c r="AH211" i="3"/>
  <c r="Y85" i="18"/>
  <c r="EA211" i="3"/>
  <c r="DR85" i="18"/>
  <c r="BV211" i="3"/>
  <c r="BM85" i="18"/>
  <c r="AT211" i="3"/>
  <c r="AK85" i="18"/>
  <c r="DN211" i="3"/>
  <c r="DE85" i="18"/>
  <c r="DV211" i="3"/>
  <c r="DM85" i="18"/>
  <c r="EE211" i="3"/>
  <c r="DV85" i="18"/>
  <c r="CF211" i="3"/>
  <c r="BW85" i="18"/>
  <c r="BS211" i="3"/>
  <c r="BJ85" i="18"/>
  <c r="X211" i="3"/>
  <c r="O85" i="18"/>
  <c r="AI211" i="3"/>
  <c r="Z85" i="18"/>
  <c r="EC211" i="3"/>
  <c r="DT85" i="18"/>
  <c r="DK211" i="3"/>
  <c r="DB85" i="18"/>
  <c r="BU211" i="3"/>
  <c r="BL85" i="18"/>
  <c r="AZ211" i="3"/>
  <c r="AQ85" i="18"/>
  <c r="DQ211" i="3"/>
  <c r="DH85" i="18"/>
  <c r="BC211" i="3"/>
  <c r="AT85" i="18"/>
  <c r="CR211" i="3"/>
  <c r="CI85" i="18"/>
  <c r="AA211" i="3"/>
  <c r="R85" i="18"/>
  <c r="S211" i="3"/>
  <c r="J85" i="18"/>
  <c r="DO211" i="3"/>
  <c r="DF85" i="18"/>
  <c r="BM211" i="3"/>
  <c r="BD85" i="18"/>
  <c r="CA211" i="3"/>
  <c r="BR85" i="18"/>
  <c r="DL211" i="3"/>
  <c r="DC85" i="18"/>
  <c r="BQ211" i="3"/>
  <c r="BH85" i="18"/>
  <c r="CJ211" i="3"/>
  <c r="CA85" i="18"/>
  <c r="AD211" i="3"/>
  <c r="U85" i="18"/>
  <c r="AE211" i="3"/>
  <c r="V85" i="18"/>
  <c r="ED211" i="3"/>
  <c r="DU85" i="18"/>
  <c r="AQ211" i="3"/>
  <c r="AH85" i="18"/>
  <c r="AB211" i="3"/>
  <c r="S85" i="18"/>
  <c r="CI211" i="3"/>
  <c r="BZ85" i="18"/>
  <c r="CL211" i="3"/>
  <c r="CC85" i="18"/>
  <c r="CZ211" i="3"/>
  <c r="CQ85" i="18"/>
  <c r="BH211" i="3"/>
  <c r="AY85" i="18"/>
  <c r="C97" i="4"/>
  <c r="H97" i="4" s="1"/>
  <c r="AO211" i="3"/>
  <c r="AF85" i="18"/>
  <c r="DH211" i="3"/>
  <c r="CY85" i="18"/>
  <c r="DB211" i="3"/>
  <c r="CS85" i="18"/>
  <c r="AJ211" i="3"/>
  <c r="AA85" i="18"/>
  <c r="BR211" i="3"/>
  <c r="BI85" i="18"/>
  <c r="BZ211" i="3"/>
  <c r="BQ85" i="18"/>
  <c r="CO211" i="3"/>
  <c r="CF85" i="18"/>
  <c r="DW211" i="3"/>
  <c r="DN85" i="18"/>
  <c r="BB211" i="3"/>
  <c r="AS85" i="18"/>
  <c r="E84" i="18"/>
  <c r="E85" i="18" s="1"/>
  <c r="CC211" i="3"/>
  <c r="BT85" i="18"/>
  <c r="DS211" i="3"/>
  <c r="DJ85" i="18"/>
  <c r="T211" i="3"/>
  <c r="K85" i="18"/>
  <c r="DC211" i="3"/>
  <c r="CT85" i="18"/>
  <c r="BF211" i="3"/>
  <c r="AW85" i="18"/>
  <c r="CP211" i="3"/>
  <c r="CG85" i="18"/>
  <c r="AW211" i="3"/>
  <c r="AN85" i="18"/>
  <c r="CH211" i="3"/>
  <c r="BY85" i="18"/>
  <c r="BL211" i="3"/>
  <c r="BC85" i="18"/>
  <c r="EB211" i="3"/>
  <c r="DS85" i="18"/>
  <c r="DP211" i="3"/>
  <c r="DG85" i="18"/>
  <c r="R211" i="3"/>
  <c r="I85" i="18"/>
  <c r="DU211" i="3"/>
  <c r="DL85" i="18"/>
  <c r="DJ211" i="3"/>
  <c r="DA85" i="18"/>
  <c r="CD211" i="3"/>
  <c r="BU85" i="18"/>
  <c r="P211" i="3"/>
  <c r="G85" i="18"/>
  <c r="CY211" i="3"/>
  <c r="CP85" i="18"/>
  <c r="AS211" i="3"/>
  <c r="AJ85" i="18"/>
  <c r="DG211" i="3"/>
  <c r="CX85" i="18"/>
  <c r="DI211" i="3"/>
  <c r="CZ85" i="18"/>
  <c r="CV211" i="3"/>
  <c r="CM85" i="18"/>
  <c r="BE211" i="3"/>
  <c r="AV85" i="18"/>
  <c r="BA211" i="3"/>
  <c r="AR85" i="18"/>
  <c r="CQ211" i="3"/>
  <c r="CH85" i="18"/>
  <c r="CN211" i="3"/>
  <c r="CE85" i="18"/>
  <c r="DR211" i="3"/>
  <c r="DI85" i="18"/>
  <c r="Y211" i="3"/>
  <c r="P85" i="18"/>
  <c r="Z211" i="3"/>
  <c r="Q85" i="18"/>
  <c r="DT211" i="3"/>
  <c r="DK85" i="18"/>
  <c r="BX211" i="3"/>
  <c r="BO85" i="18"/>
  <c r="CW211" i="3"/>
  <c r="CN85" i="18"/>
  <c r="AK211" i="3"/>
  <c r="AB85" i="18"/>
  <c r="DM211" i="3"/>
  <c r="DD85" i="18"/>
  <c r="BD211" i="3"/>
  <c r="AU85" i="18"/>
  <c r="AP211" i="3"/>
  <c r="AG85" i="18"/>
  <c r="BO211" i="3"/>
  <c r="BF85" i="18"/>
  <c r="EF211" i="3"/>
  <c r="DW85" i="18"/>
  <c r="DD211" i="3"/>
  <c r="CU85" i="18"/>
  <c r="BP211" i="3"/>
  <c r="BG85" i="18"/>
  <c r="CB211" i="3"/>
  <c r="BS85" i="18"/>
  <c r="BK211" i="3"/>
  <c r="BB85" i="18"/>
  <c r="DF211" i="3"/>
  <c r="CW85" i="18"/>
  <c r="DY211" i="3"/>
  <c r="DP85" i="18"/>
  <c r="AG211" i="3"/>
  <c r="X85" i="18"/>
  <c r="CU211" i="3"/>
  <c r="CL85" i="18"/>
  <c r="CG211" i="3"/>
  <c r="BX85" i="18"/>
  <c r="BY211" i="3"/>
  <c r="BP85" i="18"/>
  <c r="Q211" i="3"/>
  <c r="H85" i="18"/>
  <c r="CT211" i="3"/>
  <c r="CK85" i="18"/>
  <c r="DZ211" i="3"/>
  <c r="DQ85" i="18"/>
  <c r="BV85" i="18"/>
  <c r="CE211" i="3"/>
  <c r="CK211" i="3"/>
  <c r="CB85" i="18"/>
  <c r="CM211" i="3"/>
  <c r="CD85" i="18"/>
  <c r="AN211" i="3"/>
  <c r="AE85" i="18"/>
  <c r="AX211" i="3"/>
  <c r="AO85" i="18"/>
  <c r="BT211" i="3"/>
  <c r="BK85" i="18"/>
  <c r="DE211" i="3"/>
  <c r="CV85" i="18"/>
  <c r="BN211" i="3"/>
  <c r="BE85" i="18"/>
  <c r="AL211" i="3"/>
  <c r="AC85" i="18"/>
  <c r="AY211" i="3"/>
  <c r="AP85" i="18"/>
  <c r="CX211" i="3"/>
  <c r="CO85" i="18"/>
  <c r="BW211" i="3"/>
  <c r="BN85" i="18"/>
  <c r="C19" i="6" l="1"/>
  <c r="C20" i="6" s="1"/>
  <c r="M211" i="3"/>
  <c r="CG188" i="3"/>
  <c r="CG189" i="3" s="1"/>
  <c r="CG190" i="3" s="1"/>
  <c r="CG209" i="3"/>
  <c r="U188" i="3"/>
  <c r="U189" i="3" s="1"/>
  <c r="U190" i="3" s="1"/>
  <c r="U209" i="3"/>
  <c r="DH188" i="3"/>
  <c r="DH189" i="3" s="1"/>
  <c r="DH190" i="3" s="1"/>
  <c r="DH209" i="3"/>
  <c r="AO188" i="3"/>
  <c r="AO189" i="3" s="1"/>
  <c r="AO190" i="3" s="1"/>
  <c r="AO209" i="3"/>
  <c r="BN209" i="3"/>
  <c r="BN188" i="3"/>
  <c r="BN189" i="3" s="1"/>
  <c r="BN190" i="3" s="1"/>
  <c r="AI257" i="3"/>
  <c r="BG257" i="3"/>
  <c r="AX257" i="3"/>
  <c r="DL257" i="3"/>
  <c r="S188" i="3"/>
  <c r="S189" i="3" s="1"/>
  <c r="S190" i="3" s="1"/>
  <c r="S209" i="3"/>
  <c r="AP209" i="3"/>
  <c r="AP188" i="3"/>
  <c r="AP189" i="3" s="1"/>
  <c r="AP190" i="3" s="1"/>
  <c r="AJ257" i="3"/>
  <c r="CL257" i="3"/>
  <c r="BU209" i="3"/>
  <c r="BU188" i="3"/>
  <c r="BU189" i="3" s="1"/>
  <c r="BU190" i="3" s="1"/>
  <c r="CT257" i="3"/>
  <c r="BE209" i="3"/>
  <c r="BE188" i="3"/>
  <c r="BE189" i="3" s="1"/>
  <c r="BE190" i="3" s="1"/>
  <c r="BI209" i="3"/>
  <c r="BI188" i="3"/>
  <c r="CW257" i="3"/>
  <c r="ED257" i="3"/>
  <c r="Q209" i="3"/>
  <c r="Q188" i="3"/>
  <c r="Q189" i="3" s="1"/>
  <c r="CR188" i="3"/>
  <c r="CR189" i="3" s="1"/>
  <c r="CR209" i="3"/>
  <c r="CS188" i="3"/>
  <c r="CS189" i="3" s="1"/>
  <c r="CS190" i="3" s="1"/>
  <c r="CS209" i="3"/>
  <c r="DN209" i="3"/>
  <c r="DN188" i="3"/>
  <c r="DN189" i="3" s="1"/>
  <c r="DN190" i="3" s="1"/>
  <c r="AZ188" i="3"/>
  <c r="AZ189" i="3" s="1"/>
  <c r="AZ190" i="3" s="1"/>
  <c r="AZ209" i="3"/>
  <c r="DF257" i="3"/>
  <c r="EF188" i="3"/>
  <c r="EF189" i="3" s="1"/>
  <c r="EF190" i="3" s="1"/>
  <c r="EF209" i="3"/>
  <c r="BF257" i="3"/>
  <c r="DK257" i="3"/>
  <c r="AL257" i="3"/>
  <c r="DV209" i="3"/>
  <c r="DV188" i="3"/>
  <c r="DV189" i="3" s="1"/>
  <c r="DV190" i="3" s="1"/>
  <c r="DI188" i="3"/>
  <c r="DI189" i="3" s="1"/>
  <c r="DI209" i="3"/>
  <c r="DJ257" i="3"/>
  <c r="DH257" i="3"/>
  <c r="EA257" i="3"/>
  <c r="AA188" i="3"/>
  <c r="AA209" i="3"/>
  <c r="CV209" i="3"/>
  <c r="CV188" i="3"/>
  <c r="CV189" i="3" s="1"/>
  <c r="CV190" i="3" s="1"/>
  <c r="CU257" i="3"/>
  <c r="AV188" i="3"/>
  <c r="AV189" i="3" s="1"/>
  <c r="AV190" i="3" s="1"/>
  <c r="AV209" i="3"/>
  <c r="DD257" i="3"/>
  <c r="BW209" i="3"/>
  <c r="BW188" i="3"/>
  <c r="BW189" i="3" s="1"/>
  <c r="BW190" i="3" s="1"/>
  <c r="V257" i="3"/>
  <c r="P257" i="3"/>
  <c r="AR209" i="3"/>
  <c r="AR188" i="3"/>
  <c r="AR189" i="3" s="1"/>
  <c r="AR190" i="3" s="1"/>
  <c r="AG209" i="3"/>
  <c r="AG188" i="3"/>
  <c r="AG189" i="3" s="1"/>
  <c r="BV257" i="3"/>
  <c r="AB257" i="3"/>
  <c r="AF188" i="3"/>
  <c r="AF189" i="3" s="1"/>
  <c r="AF190" i="3" s="1"/>
  <c r="AF209" i="3"/>
  <c r="AM257" i="3"/>
  <c r="BZ188" i="3"/>
  <c r="BZ189" i="3" s="1"/>
  <c r="BZ190" i="3" s="1"/>
  <c r="BZ209" i="3"/>
  <c r="DP188" i="3"/>
  <c r="DP189" i="3" s="1"/>
  <c r="DP190" i="3" s="1"/>
  <c r="DP209" i="3"/>
  <c r="DP257" i="3"/>
  <c r="BA257" i="3"/>
  <c r="BI257" i="3"/>
  <c r="BL257" i="3"/>
  <c r="BT257" i="3"/>
  <c r="Q257" i="3"/>
  <c r="T257" i="3"/>
  <c r="DN257" i="3"/>
  <c r="BD188" i="3"/>
  <c r="BD189" i="3" s="1"/>
  <c r="BD190" i="3" s="1"/>
  <c r="BD209" i="3"/>
  <c r="BB209" i="3"/>
  <c r="BB188" i="3"/>
  <c r="DG257" i="3"/>
  <c r="CX188" i="3"/>
  <c r="CX189" i="3" s="1"/>
  <c r="CX190" i="3" s="1"/>
  <c r="CX209" i="3"/>
  <c r="CJ188" i="3"/>
  <c r="CJ189" i="3" s="1"/>
  <c r="CJ190" i="3" s="1"/>
  <c r="CJ209" i="3"/>
  <c r="DU209" i="3"/>
  <c r="DU188" i="3"/>
  <c r="DU189" i="3" s="1"/>
  <c r="EB209" i="3"/>
  <c r="EB188" i="3"/>
  <c r="EB189" i="3" s="1"/>
  <c r="EB190" i="3" s="1"/>
  <c r="BM209" i="3"/>
  <c r="BM188" i="3"/>
  <c r="BW257" i="3"/>
  <c r="EE209" i="3"/>
  <c r="EE188" i="3"/>
  <c r="EE189" i="3" s="1"/>
  <c r="BH188" i="3"/>
  <c r="BH189" i="3" s="1"/>
  <c r="BH209" i="3"/>
  <c r="BH257" i="3"/>
  <c r="AD257" i="3"/>
  <c r="DL209" i="3"/>
  <c r="DL188" i="3"/>
  <c r="DL189" i="3" s="1"/>
  <c r="DL190" i="3" s="1"/>
  <c r="S257" i="3"/>
  <c r="AP257" i="3"/>
  <c r="BC257" i="3"/>
  <c r="DO209" i="3"/>
  <c r="DO188" i="3"/>
  <c r="DO189" i="3" s="1"/>
  <c r="DO190" i="3" s="1"/>
  <c r="DZ188" i="3"/>
  <c r="DZ189" i="3" s="1"/>
  <c r="DZ190" i="3" s="1"/>
  <c r="DZ209" i="3"/>
  <c r="CL188" i="3"/>
  <c r="CL209" i="3"/>
  <c r="BE257" i="3"/>
  <c r="DQ257" i="3"/>
  <c r="BA188" i="3"/>
  <c r="BA189" i="3" s="1"/>
  <c r="BA190" i="3" s="1"/>
  <c r="BA209" i="3"/>
  <c r="DX188" i="3"/>
  <c r="DX189" i="3" s="1"/>
  <c r="DX190" i="3" s="1"/>
  <c r="DX209" i="3"/>
  <c r="BX188" i="3"/>
  <c r="BX189" i="3" s="1"/>
  <c r="BX190" i="3" s="1"/>
  <c r="BX209" i="3"/>
  <c r="BR188" i="3"/>
  <c r="BR189" i="3" s="1"/>
  <c r="BR190" i="3" s="1"/>
  <c r="BR209" i="3"/>
  <c r="DC188" i="3"/>
  <c r="DC189" i="3" s="1"/>
  <c r="DC190" i="3" s="1"/>
  <c r="DC209" i="3"/>
  <c r="AH257" i="3"/>
  <c r="BF188" i="3"/>
  <c r="BF189" i="3" s="1"/>
  <c r="BF190" i="3" s="1"/>
  <c r="BF209" i="3"/>
  <c r="CZ188" i="3"/>
  <c r="CZ189" i="3" s="1"/>
  <c r="CZ190" i="3" s="1"/>
  <c r="CZ209" i="3"/>
  <c r="CH257" i="3"/>
  <c r="AE209" i="3"/>
  <c r="AE188" i="3"/>
  <c r="AE189" i="3" s="1"/>
  <c r="AE190" i="3" s="1"/>
  <c r="R257" i="3"/>
  <c r="AA257" i="3"/>
  <c r="AO257" i="3"/>
  <c r="AI188" i="3"/>
  <c r="AI189" i="3" s="1"/>
  <c r="AI190" i="3" s="1"/>
  <c r="AI209" i="3"/>
  <c r="EB257" i="3"/>
  <c r="DW188" i="3"/>
  <c r="DW189" i="3" s="1"/>
  <c r="DW190" i="3" s="1"/>
  <c r="DW209" i="3"/>
  <c r="AY188" i="3"/>
  <c r="AY189" i="3" s="1"/>
  <c r="AY190" i="3" s="1"/>
  <c r="AY209" i="3"/>
  <c r="EE257" i="3"/>
  <c r="BU257" i="3"/>
  <c r="BQ188" i="3"/>
  <c r="BQ189" i="3" s="1"/>
  <c r="BQ190" i="3" s="1"/>
  <c r="BQ209" i="3"/>
  <c r="DQ188" i="3"/>
  <c r="DQ189" i="3" s="1"/>
  <c r="DQ190" i="3" s="1"/>
  <c r="DQ209" i="3"/>
  <c r="BZ257" i="3"/>
  <c r="DB188" i="3"/>
  <c r="DB209" i="3"/>
  <c r="CW188" i="3"/>
  <c r="CW209" i="3"/>
  <c r="AW257" i="3"/>
  <c r="Z257" i="3"/>
  <c r="W209" i="3"/>
  <c r="W188" i="3"/>
  <c r="AS188" i="3"/>
  <c r="AS189" i="3" s="1"/>
  <c r="AS190" i="3" s="1"/>
  <c r="AS209" i="3"/>
  <c r="AH188" i="3"/>
  <c r="AH189" i="3" s="1"/>
  <c r="AH190" i="3" s="1"/>
  <c r="AH209" i="3"/>
  <c r="DK188" i="3"/>
  <c r="DK189" i="3" s="1"/>
  <c r="DK190" i="3" s="1"/>
  <c r="DK209" i="3"/>
  <c r="DS188" i="3"/>
  <c r="DS189" i="3" s="1"/>
  <c r="DS190" i="3" s="1"/>
  <c r="DS209" i="3"/>
  <c r="CH209" i="3"/>
  <c r="CH188" i="3"/>
  <c r="CH189" i="3" s="1"/>
  <c r="CH190" i="3" s="1"/>
  <c r="U257" i="3"/>
  <c r="CM209" i="3"/>
  <c r="CM188" i="3"/>
  <c r="CM189" i="3" s="1"/>
  <c r="BY209" i="3"/>
  <c r="BY188" i="3"/>
  <c r="BY189" i="3" s="1"/>
  <c r="BY190" i="3" s="1"/>
  <c r="BY257" i="3"/>
  <c r="BY258" i="3" s="1"/>
  <c r="AK257" i="3"/>
  <c r="P209" i="3"/>
  <c r="P188" i="3"/>
  <c r="AD188" i="3"/>
  <c r="AD189" i="3" s="1"/>
  <c r="AD190" i="3" s="1"/>
  <c r="AD209" i="3"/>
  <c r="AR257" i="3"/>
  <c r="CF209" i="3"/>
  <c r="CF188" i="3"/>
  <c r="CF189" i="3" s="1"/>
  <c r="CF190" i="3" s="1"/>
  <c r="DO257" i="3"/>
  <c r="DA188" i="3"/>
  <c r="DA189" i="3" s="1"/>
  <c r="DA190" i="3" s="1"/>
  <c r="DA209" i="3"/>
  <c r="CE257" i="3"/>
  <c r="CP209" i="3"/>
  <c r="CP188" i="3"/>
  <c r="CP189" i="3" s="1"/>
  <c r="CP190" i="3" s="1"/>
  <c r="AM209" i="3"/>
  <c r="AM188" i="3"/>
  <c r="DB257" i="3"/>
  <c r="CQ209" i="3"/>
  <c r="CQ188" i="3"/>
  <c r="CQ189" i="3" s="1"/>
  <c r="CQ190" i="3" s="1"/>
  <c r="DX257" i="3"/>
  <c r="CN188" i="3"/>
  <c r="CN189" i="3" s="1"/>
  <c r="CN190" i="3" s="1"/>
  <c r="CN209" i="3"/>
  <c r="CY188" i="3"/>
  <c r="CY189" i="3" s="1"/>
  <c r="CY190" i="3" s="1"/>
  <c r="CY209" i="3"/>
  <c r="DM257" i="3"/>
  <c r="AU188" i="3"/>
  <c r="AU189" i="3" s="1"/>
  <c r="AU190" i="3" s="1"/>
  <c r="AU209" i="3"/>
  <c r="Z188" i="3"/>
  <c r="Z189" i="3" s="1"/>
  <c r="Z190" i="3" s="1"/>
  <c r="Z209" i="3"/>
  <c r="AT257" i="3"/>
  <c r="CO209" i="3"/>
  <c r="CO188" i="3"/>
  <c r="CO257" i="3"/>
  <c r="AZ257" i="3"/>
  <c r="BD257" i="3"/>
  <c r="DF188" i="3"/>
  <c r="DF189" i="3" s="1"/>
  <c r="DF190" i="3" s="1"/>
  <c r="DF209" i="3"/>
  <c r="AQ209" i="3"/>
  <c r="AQ188" i="3"/>
  <c r="AQ189" i="3" s="1"/>
  <c r="AQ190" i="3" s="1"/>
  <c r="DR257" i="3"/>
  <c r="DV257" i="3"/>
  <c r="CG257" i="3"/>
  <c r="AE257" i="3"/>
  <c r="CA188" i="3"/>
  <c r="CA209" i="3"/>
  <c r="EA209" i="3"/>
  <c r="EA188" i="3"/>
  <c r="EA189" i="3" s="1"/>
  <c r="EA190" i="3" s="1"/>
  <c r="Y188" i="3"/>
  <c r="Y189" i="3" s="1"/>
  <c r="Y209" i="3"/>
  <c r="DD209" i="3"/>
  <c r="DD188" i="3"/>
  <c r="DW257" i="3"/>
  <c r="BS209" i="3"/>
  <c r="BS188" i="3"/>
  <c r="BS189" i="3" s="1"/>
  <c r="BS190" i="3" s="1"/>
  <c r="V209" i="3"/>
  <c r="V188" i="3"/>
  <c r="V189" i="3" s="1"/>
  <c r="V190" i="3" s="1"/>
  <c r="X209" i="3"/>
  <c r="X188" i="3"/>
  <c r="X189" i="3" s="1"/>
  <c r="X190" i="3" s="1"/>
  <c r="BV188" i="3"/>
  <c r="BV189" i="3" s="1"/>
  <c r="BV190" i="3" s="1"/>
  <c r="BV209" i="3"/>
  <c r="AB188" i="3"/>
  <c r="AB189" i="3" s="1"/>
  <c r="AB190" i="3" s="1"/>
  <c r="AB209" i="3"/>
  <c r="CI257" i="3"/>
  <c r="DA257" i="3"/>
  <c r="DZ257" i="3"/>
  <c r="CE209" i="3"/>
  <c r="CE188" i="3"/>
  <c r="CE189" i="3" s="1"/>
  <c r="CE190" i="3" s="1"/>
  <c r="BQ257" i="3"/>
  <c r="CN257" i="3"/>
  <c r="CY257" i="3"/>
  <c r="DM209" i="3"/>
  <c r="DM188" i="3"/>
  <c r="DM189" i="3" s="1"/>
  <c r="DM190" i="3" s="1"/>
  <c r="CR257" i="3"/>
  <c r="W257" i="3"/>
  <c r="AS257" i="3"/>
  <c r="BR257" i="3"/>
  <c r="AQ257" i="3"/>
  <c r="EF257" i="3"/>
  <c r="DR188" i="3"/>
  <c r="DR189" i="3" s="1"/>
  <c r="DR190" i="3" s="1"/>
  <c r="DR209" i="3"/>
  <c r="CX257" i="3"/>
  <c r="DY188" i="3"/>
  <c r="DY209" i="3"/>
  <c r="DY257" i="3"/>
  <c r="DS257" i="3"/>
  <c r="R188" i="3"/>
  <c r="R189" i="3" s="1"/>
  <c r="R190" i="3" s="1"/>
  <c r="R209" i="3"/>
  <c r="DJ188" i="3"/>
  <c r="DJ189" i="3" s="1"/>
  <c r="DJ190" i="3" s="1"/>
  <c r="DJ209" i="3"/>
  <c r="EC209" i="3"/>
  <c r="EC188" i="3"/>
  <c r="EC189" i="3" s="1"/>
  <c r="EC190" i="3" s="1"/>
  <c r="CA257" i="3"/>
  <c r="CM257" i="3"/>
  <c r="CU209" i="3"/>
  <c r="CU188" i="3"/>
  <c r="CU189" i="3" s="1"/>
  <c r="CU190" i="3" s="1"/>
  <c r="DU257" i="3"/>
  <c r="AY257" i="3"/>
  <c r="BP257" i="3"/>
  <c r="CB188" i="3"/>
  <c r="CB189" i="3" s="1"/>
  <c r="CB190" i="3" s="1"/>
  <c r="CB209" i="3"/>
  <c r="CB257" i="3"/>
  <c r="CI209" i="3"/>
  <c r="CI188" i="3"/>
  <c r="CI189" i="3" s="1"/>
  <c r="CI190" i="3" s="1"/>
  <c r="AF257" i="3"/>
  <c r="AN209" i="3"/>
  <c r="AN188" i="3"/>
  <c r="AN257" i="3"/>
  <c r="CT188" i="3"/>
  <c r="CT189" i="3" s="1"/>
  <c r="CT190" i="3" s="1"/>
  <c r="CT209" i="3"/>
  <c r="CP257" i="3"/>
  <c r="CQ257" i="3"/>
  <c r="AW209" i="3"/>
  <c r="AW188" i="3"/>
  <c r="AW189" i="3" s="1"/>
  <c r="AW190" i="3" s="1"/>
  <c r="T188" i="3"/>
  <c r="T189" i="3" s="1"/>
  <c r="T190" i="3" s="1"/>
  <c r="T209" i="3"/>
  <c r="BX257" i="3"/>
  <c r="AU257" i="3"/>
  <c r="CS257" i="3"/>
  <c r="CK188" i="3"/>
  <c r="CK189" i="3" s="1"/>
  <c r="CK190" i="3" s="1"/>
  <c r="CK209" i="3"/>
  <c r="DT209" i="3"/>
  <c r="DT188" i="3"/>
  <c r="DE188" i="3"/>
  <c r="DE209" i="3"/>
  <c r="AC188" i="3"/>
  <c r="AC189" i="3" s="1"/>
  <c r="AC190" i="3" s="1"/>
  <c r="AC209" i="3"/>
  <c r="AC257" i="3"/>
  <c r="BB257" i="3"/>
  <c r="DG188" i="3"/>
  <c r="DG189" i="3" s="1"/>
  <c r="DG190" i="3" s="1"/>
  <c r="DG209" i="3"/>
  <c r="AL188" i="3"/>
  <c r="AL209" i="3"/>
  <c r="CZ257" i="3"/>
  <c r="DI257" i="3"/>
  <c r="CJ257" i="3"/>
  <c r="EC257" i="3"/>
  <c r="Y257" i="3"/>
  <c r="CV257" i="3"/>
  <c r="BN257" i="3"/>
  <c r="BG188" i="3"/>
  <c r="BG189" i="3" s="1"/>
  <c r="BG190" i="3" s="1"/>
  <c r="BG209" i="3"/>
  <c r="AV257" i="3"/>
  <c r="CC188" i="3"/>
  <c r="CC189" i="3" s="1"/>
  <c r="CC190" i="3" s="1"/>
  <c r="CC209" i="3"/>
  <c r="CC257" i="3"/>
  <c r="BS257" i="3"/>
  <c r="BM257" i="3"/>
  <c r="AK188" i="3"/>
  <c r="AK189" i="3" s="1"/>
  <c r="AK190" i="3" s="1"/>
  <c r="AK209" i="3"/>
  <c r="AX209" i="3"/>
  <c r="AX188" i="3"/>
  <c r="AX189" i="3" s="1"/>
  <c r="AX190" i="3" s="1"/>
  <c r="BP188" i="3"/>
  <c r="BP189" i="3" s="1"/>
  <c r="BP190" i="3" s="1"/>
  <c r="BP209" i="3"/>
  <c r="CF257" i="3"/>
  <c r="BC188" i="3"/>
  <c r="BC189" i="3" s="1"/>
  <c r="BC190" i="3" s="1"/>
  <c r="BC209" i="3"/>
  <c r="X257" i="3"/>
  <c r="AG257" i="3"/>
  <c r="CD188" i="3"/>
  <c r="CD189" i="3" s="1"/>
  <c r="CD209" i="3"/>
  <c r="CD257" i="3"/>
  <c r="AJ188" i="3"/>
  <c r="AJ189" i="3" s="1"/>
  <c r="AJ190" i="3" s="1"/>
  <c r="AJ209" i="3"/>
  <c r="BL188" i="3"/>
  <c r="BL189" i="3" s="1"/>
  <c r="BL190" i="3" s="1"/>
  <c r="BL209" i="3"/>
  <c r="ED209" i="3"/>
  <c r="ED188" i="3"/>
  <c r="ED189" i="3" s="1"/>
  <c r="ED190" i="3" s="1"/>
  <c r="BT188" i="3"/>
  <c r="BT189" i="3" s="1"/>
  <c r="BT209" i="3"/>
  <c r="AT188" i="3"/>
  <c r="AT189" i="3" s="1"/>
  <c r="AT190" i="3" s="1"/>
  <c r="AT209" i="3"/>
  <c r="BK209" i="3"/>
  <c r="BK188" i="3"/>
  <c r="BK189" i="3" s="1"/>
  <c r="BK190" i="3" s="1"/>
  <c r="BK257" i="3"/>
  <c r="BJ188" i="3"/>
  <c r="BJ189" i="3" s="1"/>
  <c r="BJ190" i="3" s="1"/>
  <c r="BJ209" i="3"/>
  <c r="BJ257" i="3"/>
  <c r="CK257" i="3"/>
  <c r="DT257" i="3"/>
  <c r="DE257" i="3"/>
  <c r="BO209" i="3"/>
  <c r="BO188" i="3"/>
  <c r="BO189" i="3" s="1"/>
  <c r="BO190" i="3" s="1"/>
  <c r="BO257" i="3"/>
  <c r="DC257" i="3"/>
  <c r="BY210" i="3" l="1"/>
  <c r="BY264" i="3" s="1"/>
  <c r="AA189" i="3"/>
  <c r="AA190" i="3" s="1"/>
  <c r="DC210" i="3"/>
  <c r="AT210" i="3"/>
  <c r="AT213" i="3" s="1"/>
  <c r="AJ210" i="3"/>
  <c r="AJ213" i="3" s="1"/>
  <c r="DQ210" i="3"/>
  <c r="DX210" i="3"/>
  <c r="AY210" i="3"/>
  <c r="CV210" i="3"/>
  <c r="AP210" i="3"/>
  <c r="BN210" i="3"/>
  <c r="BW210" i="3"/>
  <c r="BK210" i="3"/>
  <c r="BG210" i="3"/>
  <c r="AV214" i="3"/>
  <c r="DN210" i="3"/>
  <c r="AE210" i="3"/>
  <c r="BF210" i="3"/>
  <c r="BL214" i="3"/>
  <c r="CI210" i="3"/>
  <c r="ED210" i="3"/>
  <c r="CC210" i="3"/>
  <c r="CT214" i="3"/>
  <c r="DV210" i="3"/>
  <c r="CJ214" i="3"/>
  <c r="EF214" i="3"/>
  <c r="AD210" i="3"/>
  <c r="BA210" i="3"/>
  <c r="AB214" i="3"/>
  <c r="BS210" i="3"/>
  <c r="AQ210" i="3"/>
  <c r="CH210" i="3"/>
  <c r="AZ210" i="3"/>
  <c r="S210" i="3"/>
  <c r="Q190" i="3"/>
  <c r="Q210" i="3" s="1"/>
  <c r="DP214" i="3"/>
  <c r="BJ214" i="3"/>
  <c r="CB214" i="3"/>
  <c r="DW210" i="3"/>
  <c r="AI210" i="3"/>
  <c r="DZ214" i="3"/>
  <c r="EB210" i="3"/>
  <c r="AF210" i="3"/>
  <c r="CS210" i="3"/>
  <c r="AO210" i="3"/>
  <c r="DR210" i="3"/>
  <c r="CP214" i="3"/>
  <c r="AK210" i="3"/>
  <c r="DJ210" i="3"/>
  <c r="Z210" i="3"/>
  <c r="DA210" i="3"/>
  <c r="R210" i="3"/>
  <c r="AS210" i="3"/>
  <c r="BD214" i="3"/>
  <c r="U210" i="3"/>
  <c r="CF214" i="3"/>
  <c r="AX210" i="3"/>
  <c r="EC210" i="3"/>
  <c r="CE210" i="3"/>
  <c r="X210" i="3"/>
  <c r="EA210" i="3"/>
  <c r="DX214" i="3"/>
  <c r="DL210" i="3"/>
  <c r="CU210" i="3"/>
  <c r="V210" i="3"/>
  <c r="AH214" i="3"/>
  <c r="DH210" i="3"/>
  <c r="CF258" i="3"/>
  <c r="AC210" i="3"/>
  <c r="AU214" i="3"/>
  <c r="CY214" i="3"/>
  <c r="AB258" i="3"/>
  <c r="DM214" i="3"/>
  <c r="CZ214" i="3"/>
  <c r="BX214" i="3"/>
  <c r="DO214" i="3"/>
  <c r="BE210" i="3"/>
  <c r="BU210" i="3"/>
  <c r="BO258" i="3"/>
  <c r="BC210" i="3"/>
  <c r="DG210" i="3"/>
  <c r="T210" i="3"/>
  <c r="AA258" i="3"/>
  <c r="BP210" i="3"/>
  <c r="BV210" i="3"/>
  <c r="DF210" i="3"/>
  <c r="CN210" i="3"/>
  <c r="CQ214" i="3"/>
  <c r="DS210" i="3"/>
  <c r="BF214" i="3"/>
  <c r="BA258" i="3"/>
  <c r="CG214" i="3"/>
  <c r="CV258" i="3"/>
  <c r="CS258" i="3"/>
  <c r="AW214" i="3"/>
  <c r="CX214" i="3"/>
  <c r="BO210" i="3"/>
  <c r="CK214" i="3"/>
  <c r="AT258" i="3"/>
  <c r="DK210" i="3"/>
  <c r="BQ214" i="3"/>
  <c r="BR214" i="3"/>
  <c r="BZ214" i="3"/>
  <c r="AR210" i="3"/>
  <c r="CD258" i="3"/>
  <c r="AL189" i="3"/>
  <c r="AL190" i="3" s="1"/>
  <c r="CU214" i="3"/>
  <c r="DY189" i="3"/>
  <c r="DY190" i="3" s="1"/>
  <c r="DY210" i="3" s="1"/>
  <c r="AS258" i="3"/>
  <c r="AS214" i="3"/>
  <c r="BU258" i="3"/>
  <c r="DO210" i="3"/>
  <c r="DI190" i="3"/>
  <c r="DI210" i="3" s="1"/>
  <c r="CD190" i="3"/>
  <c r="CD210" i="3" s="1"/>
  <c r="BO214" i="3"/>
  <c r="BC214" i="3"/>
  <c r="CZ258" i="3"/>
  <c r="DG214" i="3"/>
  <c r="AU258" i="3"/>
  <c r="T214" i="3"/>
  <c r="CA258" i="3"/>
  <c r="R214" i="3"/>
  <c r="DY258" i="3"/>
  <c r="CE214" i="3"/>
  <c r="DA258" i="3"/>
  <c r="X214" i="3"/>
  <c r="AM189" i="3"/>
  <c r="AM190" i="3" s="1"/>
  <c r="DS214" i="3"/>
  <c r="AP258" i="3"/>
  <c r="BI189" i="3"/>
  <c r="BI190" i="3" s="1"/>
  <c r="CG210" i="3"/>
  <c r="DE189" i="3"/>
  <c r="DE190" i="3" s="1"/>
  <c r="AN189" i="3"/>
  <c r="AN190" i="3" s="1"/>
  <c r="EA214" i="3"/>
  <c r="W189" i="3"/>
  <c r="W190" i="3" s="1"/>
  <c r="CW189" i="3"/>
  <c r="CW190" i="3" s="1"/>
  <c r="CW210" i="3" s="1"/>
  <c r="EB258" i="3"/>
  <c r="BE258" i="3"/>
  <c r="EF210" i="3"/>
  <c r="ED258" i="3"/>
  <c r="BN214" i="3"/>
  <c r="CR190" i="3"/>
  <c r="CR210" i="3" s="1"/>
  <c r="AG190" i="3"/>
  <c r="AG210" i="3" s="1"/>
  <c r="BP214" i="3"/>
  <c r="CK258" i="3"/>
  <c r="BJ210" i="3"/>
  <c r="ED214" i="3"/>
  <c r="AJ214" i="3"/>
  <c r="CC214" i="3"/>
  <c r="BG214" i="3"/>
  <c r="DT189" i="3"/>
  <c r="DT190" i="3" s="1"/>
  <c r="AW210" i="3"/>
  <c r="CT210" i="3"/>
  <c r="CI214" i="3"/>
  <c r="CB210" i="3"/>
  <c r="DM210" i="3"/>
  <c r="V214" i="3"/>
  <c r="CO189" i="3"/>
  <c r="CO190" i="3" s="1"/>
  <c r="CO210" i="3" s="1"/>
  <c r="Z214" i="3"/>
  <c r="DM258" i="3"/>
  <c r="CP210" i="3"/>
  <c r="DA214" i="3"/>
  <c r="CF210" i="3"/>
  <c r="AD214" i="3"/>
  <c r="DK214" i="3"/>
  <c r="AW258" i="3"/>
  <c r="DQ214" i="3"/>
  <c r="AY214" i="3"/>
  <c r="AO258" i="3"/>
  <c r="R258" i="3"/>
  <c r="BR210" i="3"/>
  <c r="BA214" i="3"/>
  <c r="BW258" i="3"/>
  <c r="CJ210" i="3"/>
  <c r="BD210" i="3"/>
  <c r="DH258" i="3"/>
  <c r="BF258" i="3"/>
  <c r="AZ214" i="3"/>
  <c r="AO214" i="3"/>
  <c r="BH190" i="3"/>
  <c r="BH210" i="3" s="1"/>
  <c r="CA189" i="3"/>
  <c r="CA190" i="3" s="1"/>
  <c r="BY214" i="3"/>
  <c r="DB189" i="3"/>
  <c r="DB190" i="3" s="1"/>
  <c r="BM189" i="3"/>
  <c r="BM190" i="3" s="1"/>
  <c r="DE258" i="3"/>
  <c r="BK214" i="3"/>
  <c r="BL210" i="3"/>
  <c r="AG258" i="3"/>
  <c r="AX214" i="3"/>
  <c r="BM258" i="3"/>
  <c r="CJ258" i="3"/>
  <c r="DI258" i="3"/>
  <c r="DU258" i="3"/>
  <c r="DS258" i="3"/>
  <c r="AQ258" i="3"/>
  <c r="W258" i="3"/>
  <c r="CR258" i="3"/>
  <c r="CN258" i="3"/>
  <c r="DZ258" i="3"/>
  <c r="AB210" i="3"/>
  <c r="BS214" i="3"/>
  <c r="DB258" i="3"/>
  <c r="AR258" i="3"/>
  <c r="P189" i="3"/>
  <c r="P190" i="3" s="1"/>
  <c r="U258" i="3"/>
  <c r="DW214" i="3"/>
  <c r="AE214" i="3"/>
  <c r="CZ210" i="3"/>
  <c r="I88" i="3"/>
  <c r="C5" i="1"/>
  <c r="D5" i="1" s="1"/>
  <c r="CL189" i="3"/>
  <c r="CL190" i="3" s="1"/>
  <c r="DL214" i="3"/>
  <c r="CX210" i="3"/>
  <c r="BB189" i="3"/>
  <c r="BB190" i="3" s="1"/>
  <c r="BB210" i="3" s="1"/>
  <c r="T258" i="3"/>
  <c r="Q258" i="3"/>
  <c r="DP210" i="3"/>
  <c r="AM258" i="3"/>
  <c r="BW214" i="3"/>
  <c r="AV210" i="3"/>
  <c r="CV214" i="3"/>
  <c r="DH214" i="3"/>
  <c r="DD189" i="3"/>
  <c r="DD190" i="3" s="1"/>
  <c r="Y190" i="3"/>
  <c r="Y210" i="3" s="1"/>
  <c r="BK258" i="3"/>
  <c r="AT214" i="3"/>
  <c r="AK214" i="3"/>
  <c r="BN258" i="3"/>
  <c r="Y258" i="3"/>
  <c r="AC258" i="3"/>
  <c r="CK210" i="3"/>
  <c r="BX258" i="3"/>
  <c r="CQ258" i="3"/>
  <c r="AF258" i="3"/>
  <c r="EC214" i="3"/>
  <c r="BR258" i="3"/>
  <c r="BV214" i="3"/>
  <c r="CG258" i="3"/>
  <c r="AQ214" i="3"/>
  <c r="BD258" i="3"/>
  <c r="AU210" i="3"/>
  <c r="CY210" i="3"/>
  <c r="AH210" i="3"/>
  <c r="BZ258" i="3"/>
  <c r="BQ210" i="3"/>
  <c r="DC214" i="3"/>
  <c r="DN258" i="3"/>
  <c r="BT258" i="3"/>
  <c r="AF214" i="3"/>
  <c r="CM190" i="3"/>
  <c r="CM210" i="3" s="1"/>
  <c r="DJ258" i="3"/>
  <c r="DV214" i="3"/>
  <c r="DN214" i="3"/>
  <c r="CW258" i="3"/>
  <c r="BE214" i="3"/>
  <c r="BU214" i="3"/>
  <c r="AP214" i="3"/>
  <c r="AI258" i="3"/>
  <c r="DU190" i="3"/>
  <c r="DU210" i="3" s="1"/>
  <c r="X258" i="3"/>
  <c r="AC214" i="3"/>
  <c r="AY258" i="3"/>
  <c r="DJ214" i="3"/>
  <c r="DR214" i="3"/>
  <c r="CY258" i="3"/>
  <c r="AE258" i="3"/>
  <c r="DF214" i="3"/>
  <c r="AZ258" i="3"/>
  <c r="CN214" i="3"/>
  <c r="CQ210" i="3"/>
  <c r="DO258" i="3"/>
  <c r="AK258" i="3"/>
  <c r="CH214" i="3"/>
  <c r="AI214" i="3"/>
  <c r="BX210" i="3"/>
  <c r="DZ210" i="3"/>
  <c r="BH258" i="3"/>
  <c r="EB214" i="3"/>
  <c r="BL258" i="3"/>
  <c r="BZ210" i="3"/>
  <c r="AR214" i="3"/>
  <c r="CU258" i="3"/>
  <c r="AL258" i="3"/>
  <c r="CS214" i="3"/>
  <c r="S214" i="3"/>
  <c r="AX258" i="3"/>
  <c r="U214" i="3"/>
  <c r="BT190" i="3"/>
  <c r="BT210" i="3" s="1"/>
  <c r="EE190" i="3"/>
  <c r="EE210" i="3" s="1"/>
  <c r="AA210" i="3" l="1"/>
  <c r="AA264" i="3" s="1"/>
  <c r="AA214" i="3"/>
  <c r="G260" i="3"/>
  <c r="AR260" i="3" s="1"/>
  <c r="DY264" i="3"/>
  <c r="DM264" i="3"/>
  <c r="CQ264" i="3"/>
  <c r="BH264" i="3"/>
  <c r="CR264" i="3"/>
  <c r="BU264" i="3"/>
  <c r="Y264" i="3"/>
  <c r="AC264" i="3"/>
  <c r="BN264" i="3"/>
  <c r="AG264" i="3"/>
  <c r="DJ264" i="3"/>
  <c r="DU264" i="3"/>
  <c r="Q264" i="3"/>
  <c r="AO264" i="3"/>
  <c r="CK264" i="3"/>
  <c r="DS264" i="3"/>
  <c r="AX264" i="3"/>
  <c r="BZ264" i="3"/>
  <c r="BD264" i="3"/>
  <c r="U264" i="3"/>
  <c r="BL264" i="3"/>
  <c r="CG264" i="3"/>
  <c r="X264" i="3"/>
  <c r="AK264" i="3"/>
  <c r="T264" i="3"/>
  <c r="AP264" i="3"/>
  <c r="AW264" i="3"/>
  <c r="CF264" i="3"/>
  <c r="DH264" i="3"/>
  <c r="CS264" i="3"/>
  <c r="AZ264" i="3"/>
  <c r="CV264" i="3"/>
  <c r="CJ264" i="3"/>
  <c r="CD264" i="3"/>
  <c r="AY264" i="3"/>
  <c r="CZ264" i="3"/>
  <c r="DI264" i="3"/>
  <c r="BE264" i="3"/>
  <c r="AF264" i="3"/>
  <c r="AQ264" i="3"/>
  <c r="CY264" i="3"/>
  <c r="CW264" i="3"/>
  <c r="DO264" i="3"/>
  <c r="AS264" i="3"/>
  <c r="EB264" i="3"/>
  <c r="BF264" i="3"/>
  <c r="AR264" i="3"/>
  <c r="BT264" i="3"/>
  <c r="DZ264" i="3"/>
  <c r="AU264" i="3"/>
  <c r="BR264" i="3"/>
  <c r="CN264" i="3"/>
  <c r="CU264" i="3"/>
  <c r="R264" i="3"/>
  <c r="AE264" i="3"/>
  <c r="AB264" i="3"/>
  <c r="BX264" i="3"/>
  <c r="DA264" i="3"/>
  <c r="AI264" i="3"/>
  <c r="BA264" i="3"/>
  <c r="AT264" i="3"/>
  <c r="BO264" i="3"/>
  <c r="BK213" i="3"/>
  <c r="BK264" i="3"/>
  <c r="DV213" i="3"/>
  <c r="BW213" i="3"/>
  <c r="BW264" i="3"/>
  <c r="ED213" i="3"/>
  <c r="ED264" i="3"/>
  <c r="DX213" i="3"/>
  <c r="DQ213" i="3"/>
  <c r="DN213" i="3"/>
  <c r="DN264" i="3"/>
  <c r="AR213" i="3"/>
  <c r="BC213" i="3"/>
  <c r="V213" i="3"/>
  <c r="AX213" i="3"/>
  <c r="DJ213" i="3"/>
  <c r="EB213" i="3"/>
  <c r="S213" i="3"/>
  <c r="BF213" i="3"/>
  <c r="AP213" i="3"/>
  <c r="CN213" i="3"/>
  <c r="CU213" i="3"/>
  <c r="AK213" i="3"/>
  <c r="AZ213" i="3"/>
  <c r="AE213" i="3"/>
  <c r="CV213" i="3"/>
  <c r="DF213" i="3"/>
  <c r="BU213" i="3"/>
  <c r="DL213" i="3"/>
  <c r="U213" i="3"/>
  <c r="AI213" i="3"/>
  <c r="CH213" i="3"/>
  <c r="AY213" i="3"/>
  <c r="BV213" i="3"/>
  <c r="BE213" i="3"/>
  <c r="AC213" i="3"/>
  <c r="DR213" i="3"/>
  <c r="DW213" i="3"/>
  <c r="AQ213" i="3"/>
  <c r="DK213" i="3"/>
  <c r="BP213" i="3"/>
  <c r="EA213" i="3"/>
  <c r="AS213" i="3"/>
  <c r="AO213" i="3"/>
  <c r="BS213" i="3"/>
  <c r="CC213" i="3"/>
  <c r="BG213" i="3"/>
  <c r="DH213" i="3"/>
  <c r="X213" i="3"/>
  <c r="R213" i="3"/>
  <c r="CS213" i="3"/>
  <c r="T213" i="3"/>
  <c r="CE213" i="3"/>
  <c r="DA213" i="3"/>
  <c r="BA213" i="3"/>
  <c r="CI213" i="3"/>
  <c r="BO213" i="3"/>
  <c r="DS213" i="3"/>
  <c r="DG213" i="3"/>
  <c r="BY213" i="3"/>
  <c r="EC213" i="3"/>
  <c r="Z213" i="3"/>
  <c r="AF213" i="3"/>
  <c r="Q213" i="3"/>
  <c r="AD213" i="3"/>
  <c r="BN213" i="3"/>
  <c r="DC213" i="3"/>
  <c r="AG214" i="3"/>
  <c r="DY214" i="3"/>
  <c r="Q214" i="3"/>
  <c r="Y214" i="3"/>
  <c r="CM258" i="3"/>
  <c r="CM264" i="3" s="1"/>
  <c r="CT258" i="3"/>
  <c r="CT264" i="3" s="1"/>
  <c r="EA258" i="3"/>
  <c r="EA264" i="3" s="1"/>
  <c r="DF258" i="3"/>
  <c r="DF264" i="3" s="1"/>
  <c r="DD258" i="3"/>
  <c r="Z258" i="3"/>
  <c r="Z264" i="3" s="1"/>
  <c r="DR258" i="3"/>
  <c r="DR264" i="3" s="1"/>
  <c r="BS258" i="3"/>
  <c r="BS264" i="3" s="1"/>
  <c r="DC258" i="3"/>
  <c r="DC264" i="3" s="1"/>
  <c r="CE258" i="3"/>
  <c r="CE264" i="3" s="1"/>
  <c r="DT258" i="3"/>
  <c r="S258" i="3"/>
  <c r="S264" i="3" s="1"/>
  <c r="CM214" i="3"/>
  <c r="BG258" i="3"/>
  <c r="BG264" i="3" s="1"/>
  <c r="CI258" i="3"/>
  <c r="CI264" i="3" s="1"/>
  <c r="DK258" i="3"/>
  <c r="DK264" i="3" s="1"/>
  <c r="EF258" i="3"/>
  <c r="EF264" i="3" s="1"/>
  <c r="BB258" i="3"/>
  <c r="BB264" i="3" s="1"/>
  <c r="CP258" i="3"/>
  <c r="CP264" i="3" s="1"/>
  <c r="AM210" i="3"/>
  <c r="AM264" i="3" s="1"/>
  <c r="AM214" i="3"/>
  <c r="CH258" i="3"/>
  <c r="CH264" i="3" s="1"/>
  <c r="CC258" i="3"/>
  <c r="CC264" i="3" s="1"/>
  <c r="BC258" i="3"/>
  <c r="BC264" i="3" s="1"/>
  <c r="DI214" i="3"/>
  <c r="V258" i="3"/>
  <c r="V264" i="3" s="1"/>
  <c r="DV258" i="3"/>
  <c r="DV264" i="3" s="1"/>
  <c r="P258" i="3"/>
  <c r="DT210" i="3"/>
  <c r="DT214" i="3"/>
  <c r="W210" i="3"/>
  <c r="W264" i="3" s="1"/>
  <c r="W214" i="3"/>
  <c r="AN210" i="3"/>
  <c r="AN214" i="3"/>
  <c r="BM210" i="3"/>
  <c r="BM264" i="3" s="1"/>
  <c r="BM214" i="3"/>
  <c r="EE214" i="3"/>
  <c r="DX258" i="3"/>
  <c r="DX264" i="3" s="1"/>
  <c r="BH214" i="3"/>
  <c r="CD214" i="3"/>
  <c r="DQ258" i="3"/>
  <c r="DQ264" i="3" s="1"/>
  <c r="BB214" i="3"/>
  <c r="CL258" i="3"/>
  <c r="CA210" i="3"/>
  <c r="CA264" i="3" s="1"/>
  <c r="CA214" i="3"/>
  <c r="BI210" i="3"/>
  <c r="BI214" i="3"/>
  <c r="AL210" i="3"/>
  <c r="AL264" i="3" s="1"/>
  <c r="AL214" i="3"/>
  <c r="P210" i="3"/>
  <c r="P214" i="3"/>
  <c r="DD210" i="3"/>
  <c r="DD214" i="3"/>
  <c r="DB210" i="3"/>
  <c r="DB264" i="3" s="1"/>
  <c r="DB214" i="3"/>
  <c r="DE210" i="3"/>
  <c r="DE264" i="3" s="1"/>
  <c r="DE214" i="3"/>
  <c r="CL210" i="3"/>
  <c r="CL214" i="3"/>
  <c r="DP258" i="3"/>
  <c r="DP264" i="3" s="1"/>
  <c r="BI258" i="3"/>
  <c r="BR213" i="3"/>
  <c r="CO213" i="3"/>
  <c r="CT213" i="3"/>
  <c r="DU214" i="3"/>
  <c r="DY213" i="3"/>
  <c r="CZ213" i="3"/>
  <c r="BX213" i="3"/>
  <c r="CY213" i="3"/>
  <c r="DP213" i="3"/>
  <c r="BD213" i="3"/>
  <c r="AW213" i="3"/>
  <c r="EF213" i="3"/>
  <c r="EE258" i="3"/>
  <c r="EE264" i="3" s="1"/>
  <c r="CD213" i="3"/>
  <c r="BZ213" i="3"/>
  <c r="CM213" i="3"/>
  <c r="AU213" i="3"/>
  <c r="CF213" i="3"/>
  <c r="AG213" i="3"/>
  <c r="CW213" i="3"/>
  <c r="DI213" i="3"/>
  <c r="DG258" i="3"/>
  <c r="DG264" i="3" s="1"/>
  <c r="DW258" i="3"/>
  <c r="DW264" i="3" s="1"/>
  <c r="BT214" i="3"/>
  <c r="DZ213" i="3"/>
  <c r="CK213" i="3"/>
  <c r="CO214" i="3"/>
  <c r="BH213" i="3"/>
  <c r="CJ213" i="3"/>
  <c r="CR213" i="3"/>
  <c r="AD258" i="3"/>
  <c r="AD264" i="3" s="1"/>
  <c r="CR214" i="3"/>
  <c r="AH258" i="3"/>
  <c r="AH264" i="3" s="1"/>
  <c r="BJ258" i="3"/>
  <c r="BJ264" i="3" s="1"/>
  <c r="CQ213" i="3"/>
  <c r="EE213" i="3"/>
  <c r="BQ213" i="3"/>
  <c r="BB213" i="3"/>
  <c r="BL213" i="3"/>
  <c r="CP213" i="3"/>
  <c r="CX258" i="3"/>
  <c r="CX264" i="3" s="1"/>
  <c r="DO213" i="3"/>
  <c r="BT213" i="3"/>
  <c r="AV213" i="3"/>
  <c r="K14" i="1"/>
  <c r="AN258" i="3"/>
  <c r="CB213" i="3"/>
  <c r="BJ213" i="3"/>
  <c r="DL258" i="3"/>
  <c r="DL264" i="3" s="1"/>
  <c r="CG213" i="3"/>
  <c r="CW214" i="3"/>
  <c r="BP258" i="3"/>
  <c r="BP264" i="3" s="1"/>
  <c r="EC258" i="3"/>
  <c r="EC264" i="3" s="1"/>
  <c r="DU213" i="3"/>
  <c r="AH213" i="3"/>
  <c r="Y213" i="3"/>
  <c r="CX213" i="3"/>
  <c r="AB213" i="3"/>
  <c r="DM213" i="3"/>
  <c r="AJ258" i="3"/>
  <c r="AJ264" i="3" s="1"/>
  <c r="BV258" i="3"/>
  <c r="BV264" i="3" s="1"/>
  <c r="K23" i="1" s="1"/>
  <c r="BQ258" i="3"/>
  <c r="BQ264" i="3" s="1"/>
  <c r="CO258" i="3"/>
  <c r="CO264" i="3" s="1"/>
  <c r="CB258" i="3"/>
  <c r="CB264" i="3" s="1"/>
  <c r="AV258" i="3"/>
  <c r="AV264" i="3" s="1"/>
  <c r="AA213" i="3" l="1"/>
  <c r="P264" i="3"/>
  <c r="F208" i="5" s="1"/>
  <c r="K24" i="1"/>
  <c r="K25" i="1" s="1"/>
  <c r="CX260" i="3"/>
  <c r="BE260" i="3"/>
  <c r="BX260" i="3"/>
  <c r="BZ260" i="3"/>
  <c r="DW260" i="3"/>
  <c r="AN260" i="3"/>
  <c r="CB260" i="3"/>
  <c r="DJ260" i="3"/>
  <c r="AP260" i="3"/>
  <c r="EE260" i="3"/>
  <c r="EF260" i="3"/>
  <c r="DH260" i="3"/>
  <c r="CJ260" i="3"/>
  <c r="BH260" i="3"/>
  <c r="CF260" i="3"/>
  <c r="DG260" i="3"/>
  <c r="DP260" i="3"/>
  <c r="AJ260" i="3"/>
  <c r="CU260" i="3"/>
  <c r="DY260" i="3"/>
  <c r="AV260" i="3"/>
  <c r="EB260" i="3"/>
  <c r="BO260" i="3"/>
  <c r="AE260" i="3"/>
  <c r="AM260" i="3"/>
  <c r="P260" i="3"/>
  <c r="CY260" i="3"/>
  <c r="CK260" i="3"/>
  <c r="ED260" i="3"/>
  <c r="S260" i="3"/>
  <c r="BA260" i="3"/>
  <c r="DR260" i="3"/>
  <c r="DI260" i="3"/>
  <c r="AO260" i="3"/>
  <c r="DB260" i="3"/>
  <c r="BJ260" i="3"/>
  <c r="Z260" i="3"/>
  <c r="DC260" i="3"/>
  <c r="DZ260" i="3"/>
  <c r="AL260" i="3"/>
  <c r="CG260" i="3"/>
  <c r="BI260" i="3"/>
  <c r="AW260" i="3"/>
  <c r="CE260" i="3"/>
  <c r="AH260" i="3"/>
  <c r="K208" i="5"/>
  <c r="DK260" i="3"/>
  <c r="R260" i="3"/>
  <c r="CM260" i="3"/>
  <c r="DU260" i="3"/>
  <c r="AC260" i="3"/>
  <c r="BL260" i="3"/>
  <c r="CI260" i="3"/>
  <c r="DF260" i="3"/>
  <c r="EC260" i="3"/>
  <c r="AK260" i="3"/>
  <c r="BG260" i="3"/>
  <c r="CD260" i="3"/>
  <c r="DA260" i="3"/>
  <c r="T260" i="3"/>
  <c r="BS260" i="3"/>
  <c r="CP260" i="3"/>
  <c r="DM260" i="3"/>
  <c r="AF260" i="3"/>
  <c r="X260" i="3"/>
  <c r="BC260" i="3"/>
  <c r="AQ260" i="3"/>
  <c r="CA260" i="3"/>
  <c r="Q260" i="3"/>
  <c r="AZ260" i="3"/>
  <c r="BW260" i="3"/>
  <c r="CT260" i="3"/>
  <c r="DQ260" i="3"/>
  <c r="Y260" i="3"/>
  <c r="AU260" i="3"/>
  <c r="BR260" i="3"/>
  <c r="CO260" i="3"/>
  <c r="BM260" i="3"/>
  <c r="BK260" i="3"/>
  <c r="CH260" i="3"/>
  <c r="DE260" i="3"/>
  <c r="EA260" i="3"/>
  <c r="AI260" i="3"/>
  <c r="BF260" i="3"/>
  <c r="CC260" i="3"/>
  <c r="BT260" i="3"/>
  <c r="BN260" i="3"/>
  <c r="BB260" i="3"/>
  <c r="CL260" i="3"/>
  <c r="CW260" i="3"/>
  <c r="DT260" i="3"/>
  <c r="AB260" i="3"/>
  <c r="AY260" i="3"/>
  <c r="BV260" i="3"/>
  <c r="CS260" i="3"/>
  <c r="DO260" i="3"/>
  <c r="W260" i="3"/>
  <c r="AT260" i="3"/>
  <c r="BQ260" i="3"/>
  <c r="DD260" i="3"/>
  <c r="AD260" i="3"/>
  <c r="CR260" i="3"/>
  <c r="DV260" i="3"/>
  <c r="BY260" i="3"/>
  <c r="CV260" i="3"/>
  <c r="DS260" i="3"/>
  <c r="AA260" i="3"/>
  <c r="AX260" i="3"/>
  <c r="BU260" i="3"/>
  <c r="CQ260" i="3"/>
  <c r="DN260" i="3"/>
  <c r="V260" i="3"/>
  <c r="AS260" i="3"/>
  <c r="AG260" i="3"/>
  <c r="U260" i="3"/>
  <c r="DL260" i="3"/>
  <c r="CZ260" i="3"/>
  <c r="DX260" i="3"/>
  <c r="CN260" i="3"/>
  <c r="BP260" i="3"/>
  <c r="BD260" i="3"/>
  <c r="L208" i="5"/>
  <c r="I208" i="5"/>
  <c r="G208" i="5"/>
  <c r="P208" i="5"/>
  <c r="CL264" i="3"/>
  <c r="M208" i="5" s="1"/>
  <c r="BI264" i="3"/>
  <c r="J208" i="5" s="1"/>
  <c r="AN264" i="3"/>
  <c r="H208" i="5" s="1"/>
  <c r="DD264" i="3"/>
  <c r="N208" i="5" s="1"/>
  <c r="DT264" i="3"/>
  <c r="O208" i="5" s="1"/>
  <c r="DV299" i="3"/>
  <c r="DV300" i="3" s="1"/>
  <c r="DV301" i="3" s="1"/>
  <c r="DX299" i="3"/>
  <c r="DX300" i="3" s="1"/>
  <c r="DX301" i="3" s="1"/>
  <c r="V299" i="3"/>
  <c r="BG299" i="3"/>
  <c r="CT299" i="3"/>
  <c r="CT300" i="3" s="1"/>
  <c r="CT301" i="3" s="1"/>
  <c r="AF299" i="3"/>
  <c r="BA299" i="3"/>
  <c r="AY299" i="3"/>
  <c r="AR299" i="3"/>
  <c r="AR300" i="3" s="1"/>
  <c r="AR301" i="3" s="1"/>
  <c r="BZ299" i="3"/>
  <c r="BZ300" i="3" s="1"/>
  <c r="BZ301" i="3" s="1"/>
  <c r="Y299" i="3"/>
  <c r="Y300" i="3" s="1"/>
  <c r="Y301" i="3" s="1"/>
  <c r="CV299" i="3"/>
  <c r="CM299" i="3"/>
  <c r="CM300" i="3" s="1"/>
  <c r="CM301" i="3" s="1"/>
  <c r="X299" i="3"/>
  <c r="X300" i="3" s="1"/>
  <c r="X301" i="3" s="1"/>
  <c r="AE299" i="3"/>
  <c r="BF299" i="3"/>
  <c r="BK299" i="3"/>
  <c r="CZ299" i="3"/>
  <c r="DP299" i="3"/>
  <c r="BC299" i="3"/>
  <c r="S299" i="3"/>
  <c r="AA299" i="3"/>
  <c r="DO299" i="3"/>
  <c r="ED299" i="3"/>
  <c r="ED300" i="3" s="1"/>
  <c r="ED301" i="3" s="1"/>
  <c r="AB299" i="3"/>
  <c r="AB300" i="3" s="1"/>
  <c r="AB301" i="3" s="1"/>
  <c r="AP299" i="3"/>
  <c r="AP300" i="3" s="1"/>
  <c r="AP301" i="3" s="1"/>
  <c r="DG299" i="3"/>
  <c r="DH299" i="3"/>
  <c r="DH300" i="3" s="1"/>
  <c r="DH301" i="3" s="1"/>
  <c r="AQ299" i="3"/>
  <c r="AI299" i="3"/>
  <c r="AZ299" i="3"/>
  <c r="AZ300" i="3" s="1"/>
  <c r="AZ301" i="3" s="1"/>
  <c r="CR299" i="3"/>
  <c r="CR300" i="3" s="1"/>
  <c r="CR301" i="3" s="1"/>
  <c r="AW299" i="3"/>
  <c r="CQ299" i="3"/>
  <c r="CQ300" i="3" s="1"/>
  <c r="CQ301" i="3" s="1"/>
  <c r="CI299" i="3"/>
  <c r="EA299" i="3"/>
  <c r="EA300" i="3" s="1"/>
  <c r="EA301" i="3" s="1"/>
  <c r="CC299" i="3"/>
  <c r="CH299" i="3"/>
  <c r="CE299" i="3"/>
  <c r="BY299" i="3"/>
  <c r="BY300" i="3" s="1"/>
  <c r="BY301" i="3" s="1"/>
  <c r="DA299" i="3"/>
  <c r="EB299" i="3"/>
  <c r="EB300" i="3" s="1"/>
  <c r="EB301" i="3" s="1"/>
  <c r="CJ299" i="3"/>
  <c r="CG299" i="3"/>
  <c r="CK299" i="3"/>
  <c r="CK300" i="3" s="1"/>
  <c r="CK301" i="3" s="1"/>
  <c r="DL299" i="3"/>
  <c r="DL300" i="3" s="1"/>
  <c r="DL301" i="3" s="1"/>
  <c r="DC299" i="3"/>
  <c r="U299" i="3"/>
  <c r="AK299" i="3"/>
  <c r="AT299" i="3"/>
  <c r="AT300" i="3" s="1"/>
  <c r="AT301" i="3" s="1"/>
  <c r="DY299" i="3"/>
  <c r="DY300" i="3" s="1"/>
  <c r="DY301" i="3" s="1"/>
  <c r="AU299" i="3"/>
  <c r="CY299" i="3"/>
  <c r="AD299" i="3"/>
  <c r="AD300" i="3" s="1"/>
  <c r="AD301" i="3" s="1"/>
  <c r="AM299" i="3"/>
  <c r="BS299" i="3"/>
  <c r="BS300" i="3" s="1"/>
  <c r="BS301" i="3" s="1"/>
  <c r="DJ299" i="3"/>
  <c r="BW299" i="3"/>
  <c r="BW300" i="3" s="1"/>
  <c r="BW301" i="3" s="1"/>
  <c r="DN299" i="3"/>
  <c r="CD299" i="3"/>
  <c r="BN299" i="3"/>
  <c r="BN300" i="3" s="1"/>
  <c r="BN301" i="3" s="1"/>
  <c r="DS299" i="3"/>
  <c r="T299" i="3"/>
  <c r="AC299" i="3"/>
  <c r="CU299" i="3"/>
  <c r="CU300" i="3" s="1"/>
  <c r="CU301" i="3" s="1"/>
  <c r="DI299" i="3"/>
  <c r="BR299" i="3"/>
  <c r="BR300" i="3" s="1"/>
  <c r="BR301" i="3" s="1"/>
  <c r="DZ299" i="3"/>
  <c r="DZ300" i="3" s="1"/>
  <c r="DZ301" i="3" s="1"/>
  <c r="R299" i="3"/>
  <c r="EE299" i="3"/>
  <c r="EE300" i="3" s="1"/>
  <c r="EE301" i="3" s="1"/>
  <c r="AJ299" i="3"/>
  <c r="DW299" i="3"/>
  <c r="DW300" i="3" s="1"/>
  <c r="DW301" i="3" s="1"/>
  <c r="AH299" i="3"/>
  <c r="AV299" i="3"/>
  <c r="AV300" i="3" s="1"/>
  <c r="AV301" i="3" s="1"/>
  <c r="EC299" i="3"/>
  <c r="EC300" i="3" s="1"/>
  <c r="EC301" i="3" s="1"/>
  <c r="CX299" i="3"/>
  <c r="DB299" i="3"/>
  <c r="Z299" i="3"/>
  <c r="Z300" i="3" s="1"/>
  <c r="Z301" i="3" s="1"/>
  <c r="AO299" i="3"/>
  <c r="AO300" i="3" s="1"/>
  <c r="AO301" i="3" s="1"/>
  <c r="BU299" i="3"/>
  <c r="BU300" i="3" s="1"/>
  <c r="BU301" i="3" s="1"/>
  <c r="AX299" i="3"/>
  <c r="CW299" i="3"/>
  <c r="BH299" i="3"/>
  <c r="DM299" i="3"/>
  <c r="BV299" i="3"/>
  <c r="BV300" i="3" s="1"/>
  <c r="BV301" i="3" s="1"/>
  <c r="BJ299" i="3"/>
  <c r="CA299" i="3"/>
  <c r="DR299" i="3"/>
  <c r="DR300" i="3" s="1"/>
  <c r="DR301" i="3" s="1"/>
  <c r="BP299" i="3"/>
  <c r="BP300" i="3" s="1"/>
  <c r="BP301" i="3" s="1"/>
  <c r="DQ299" i="3"/>
  <c r="DQ300" i="3" s="1"/>
  <c r="DQ301" i="3" s="1"/>
  <c r="EF299" i="3"/>
  <c r="EF300" i="3" s="1"/>
  <c r="EF301" i="3" s="1"/>
  <c r="BO299" i="3"/>
  <c r="BO300" i="3" s="1"/>
  <c r="BO301" i="3" s="1"/>
  <c r="CS299" i="3"/>
  <c r="CS300" i="3" s="1"/>
  <c r="CS301" i="3" s="1"/>
  <c r="BE299" i="3"/>
  <c r="CN299" i="3"/>
  <c r="CN300" i="3" s="1"/>
  <c r="CN301" i="3" s="1"/>
  <c r="AG299" i="3"/>
  <c r="BL299" i="3"/>
  <c r="CF299" i="3"/>
  <c r="BQ299" i="3"/>
  <c r="BQ300" i="3" s="1"/>
  <c r="BQ301" i="3" s="1"/>
  <c r="BX299" i="3"/>
  <c r="BX300" i="3" s="1"/>
  <c r="BX301" i="3" s="1"/>
  <c r="AL299" i="3"/>
  <c r="DE299" i="3"/>
  <c r="CP299" i="3"/>
  <c r="CP300" i="3" s="1"/>
  <c r="CP301" i="3" s="1"/>
  <c r="CB299" i="3"/>
  <c r="CO299" i="3"/>
  <c r="CO300" i="3" s="1"/>
  <c r="CO301" i="3" s="1"/>
  <c r="DK299" i="3"/>
  <c r="DF299" i="3"/>
  <c r="Q299" i="3"/>
  <c r="AS299" i="3"/>
  <c r="AS300" i="3" s="1"/>
  <c r="AS301" i="3" s="1"/>
  <c r="BD299" i="3"/>
  <c r="BT299" i="3"/>
  <c r="BT300" i="3" s="1"/>
  <c r="BT301" i="3" s="1"/>
  <c r="DU299" i="3"/>
  <c r="DU300" i="3" s="1"/>
  <c r="DU301" i="3" s="1"/>
  <c r="I7" i="1"/>
  <c r="W213" i="3"/>
  <c r="AN213" i="3"/>
  <c r="BM213" i="3"/>
  <c r="AM213" i="3"/>
  <c r="DT213" i="3"/>
  <c r="DD213" i="3"/>
  <c r="AL213" i="3"/>
  <c r="BI213" i="3"/>
  <c r="DE213" i="3"/>
  <c r="P213" i="3"/>
  <c r="CA213" i="3"/>
  <c r="CL213" i="3"/>
  <c r="DB213" i="3"/>
  <c r="P285" i="3" l="1"/>
  <c r="P170" i="3" s="1"/>
  <c r="BI299" i="3"/>
  <c r="BI300" i="3" s="1"/>
  <c r="BI301" i="3" s="1"/>
  <c r="P299" i="3"/>
  <c r="P300" i="3" s="1"/>
  <c r="DD299" i="3"/>
  <c r="DD300" i="3" s="1"/>
  <c r="DD301" i="3" s="1"/>
  <c r="CL299" i="3"/>
  <c r="CL300" i="3" s="1"/>
  <c r="CL301" i="3" s="1"/>
  <c r="K9" i="1"/>
  <c r="BK290" i="3" s="1"/>
  <c r="R300" i="3"/>
  <c r="R301" i="3" s="1"/>
  <c r="W299" i="3"/>
  <c r="W300" i="3" s="1"/>
  <c r="W301" i="3" s="1"/>
  <c r="DT299" i="3"/>
  <c r="DT300" i="3" s="1"/>
  <c r="DT301" i="3" s="1"/>
  <c r="AU300" i="3"/>
  <c r="AU301" i="3" s="1"/>
  <c r="BB299" i="3"/>
  <c r="BB300" i="3" s="1"/>
  <c r="BB301" i="3" s="1"/>
  <c r="BL300" i="3"/>
  <c r="BL301" i="3" s="1"/>
  <c r="BM299" i="3"/>
  <c r="BM300" i="3" s="1"/>
  <c r="BM301" i="3" s="1"/>
  <c r="AE300" i="3"/>
  <c r="AE301" i="3" s="1"/>
  <c r="AN299" i="3"/>
  <c r="AN300" i="3" s="1"/>
  <c r="AN301" i="3" s="1"/>
  <c r="AY300" i="3"/>
  <c r="AY301" i="3" s="1"/>
  <c r="AW300" i="3"/>
  <c r="AW301" i="3" s="1"/>
  <c r="AQ300" i="3"/>
  <c r="AQ301" i="3" s="1"/>
  <c r="DN300" i="3"/>
  <c r="DN301" i="3" s="1"/>
  <c r="DI300" i="3"/>
  <c r="DI301" i="3" s="1"/>
  <c r="DJ300" i="3"/>
  <c r="DJ301" i="3" s="1"/>
  <c r="DO300" i="3"/>
  <c r="DO301" i="3" s="1"/>
  <c r="DK300" i="3"/>
  <c r="DK301" i="3" s="1"/>
  <c r="DS300" i="3"/>
  <c r="DS301" i="3" s="1"/>
  <c r="DM300" i="3"/>
  <c r="DM301" i="3" s="1"/>
  <c r="AF300" i="3"/>
  <c r="AF301" i="3" s="1"/>
  <c r="DA300" i="3"/>
  <c r="DA301" i="3" s="1"/>
  <c r="BA300" i="3"/>
  <c r="BA301" i="3" s="1"/>
  <c r="BE300" i="3"/>
  <c r="BE301" i="3" s="1"/>
  <c r="AX300" i="3"/>
  <c r="AX301" i="3" s="1"/>
  <c r="BF300" i="3"/>
  <c r="BF301" i="3" s="1"/>
  <c r="BD300" i="3"/>
  <c r="BD301" i="3" s="1"/>
  <c r="V300" i="3"/>
  <c r="V301" i="3" s="1"/>
  <c r="DP300" i="3"/>
  <c r="DP301" i="3" s="1"/>
  <c r="BK300" i="3"/>
  <c r="BK301" i="3" s="1"/>
  <c r="BC300" i="3"/>
  <c r="BC301" i="3" s="1"/>
  <c r="BG300" i="3"/>
  <c r="BG301" i="3" s="1"/>
  <c r="BJ300" i="3"/>
  <c r="BJ301" i="3" s="1"/>
  <c r="AH300" i="3"/>
  <c r="AH301" i="3" s="1"/>
  <c r="AC300" i="3"/>
  <c r="AC301" i="3" s="1"/>
  <c r="AI300" i="3"/>
  <c r="AI301" i="3" s="1"/>
  <c r="AJ300" i="3"/>
  <c r="AJ301" i="3" s="1"/>
  <c r="AM300" i="3"/>
  <c r="AM301" i="3" s="1"/>
  <c r="AG300" i="3"/>
  <c r="AG301" i="3" s="1"/>
  <c r="AK300" i="3"/>
  <c r="AK301" i="3" s="1"/>
  <c r="BH300" i="3"/>
  <c r="BH301" i="3" s="1"/>
  <c r="AL300" i="3"/>
  <c r="AL301" i="3" s="1"/>
  <c r="CH300" i="3"/>
  <c r="CH301" i="3" s="1"/>
  <c r="U300" i="3"/>
  <c r="U301" i="3" s="1"/>
  <c r="CB300" i="3"/>
  <c r="CB301" i="3" s="1"/>
  <c r="CE300" i="3"/>
  <c r="CE301" i="3" s="1"/>
  <c r="CA300" i="3"/>
  <c r="CA301" i="3" s="1"/>
  <c r="T300" i="3"/>
  <c r="T301" i="3" s="1"/>
  <c r="CC300" i="3"/>
  <c r="CC301" i="3" s="1"/>
  <c r="S300" i="3"/>
  <c r="S301" i="3" s="1"/>
  <c r="CG300" i="3"/>
  <c r="CG301" i="3" s="1"/>
  <c r="CD300" i="3"/>
  <c r="CD301" i="3" s="1"/>
  <c r="CJ300" i="3"/>
  <c r="CJ301" i="3" s="1"/>
  <c r="CV300" i="3"/>
  <c r="CV301" i="3" s="1"/>
  <c r="CI300" i="3"/>
  <c r="CI301" i="3" s="1"/>
  <c r="CZ300" i="3"/>
  <c r="CZ301" i="3" s="1"/>
  <c r="CW300" i="3"/>
  <c r="CW301" i="3" s="1"/>
  <c r="CF300" i="3"/>
  <c r="CF301" i="3" s="1"/>
  <c r="Q300" i="3"/>
  <c r="Q301" i="3" s="1"/>
  <c r="DG300" i="3"/>
  <c r="DG301" i="3" s="1"/>
  <c r="DF300" i="3"/>
  <c r="DF301" i="3" s="1"/>
  <c r="DE300" i="3"/>
  <c r="DE301" i="3" s="1"/>
  <c r="CY300" i="3"/>
  <c r="CY301" i="3" s="1"/>
  <c r="CX300" i="3"/>
  <c r="CX301" i="3" s="1"/>
  <c r="DC300" i="3"/>
  <c r="DC301" i="3" s="1"/>
  <c r="DB300" i="3"/>
  <c r="DB301" i="3" s="1"/>
  <c r="AA300" i="3"/>
  <c r="AA301" i="3" s="1"/>
  <c r="K26" i="1" l="1"/>
  <c r="M299" i="3"/>
  <c r="C15" i="6" s="1"/>
  <c r="P301" i="3"/>
  <c r="M300" i="3"/>
  <c r="K16" i="1" l="1"/>
  <c r="AQ290" i="3"/>
  <c r="CE290" i="3"/>
  <c r="DO290" i="3"/>
  <c r="EA290" i="3"/>
  <c r="AZ290" i="3"/>
  <c r="CN290" i="3"/>
  <c r="S290" i="3"/>
  <c r="Q290" i="3"/>
  <c r="BI290" i="3"/>
  <c r="CS290" i="3"/>
  <c r="V290" i="3"/>
  <c r="AL290" i="3"/>
  <c r="BV290" i="3"/>
  <c r="DJ290" i="3"/>
  <c r="CH290" i="3"/>
  <c r="BL290" i="3"/>
  <c r="BQ290" i="3"/>
  <c r="AT290" i="3"/>
  <c r="DR290" i="3"/>
  <c r="P290" i="3"/>
  <c r="AM290" i="3"/>
  <c r="EF290" i="3"/>
  <c r="K10" i="1"/>
  <c r="AU290" i="3"/>
  <c r="CI290" i="3"/>
  <c r="DW290" i="3"/>
  <c r="AA290" i="3"/>
  <c r="BH290" i="3"/>
  <c r="CV290" i="3"/>
  <c r="W290" i="3"/>
  <c r="AC290" i="3"/>
  <c r="BM290" i="3"/>
  <c r="CW290" i="3"/>
  <c r="AD290" i="3"/>
  <c r="AP290" i="3"/>
  <c r="BZ290" i="3"/>
  <c r="DN290" i="3"/>
  <c r="CP290" i="3"/>
  <c r="CZ290" i="3"/>
  <c r="DA290" i="3"/>
  <c r="CD290" i="3"/>
  <c r="CT290" i="3"/>
  <c r="DS290" i="3"/>
  <c r="DU290" i="3"/>
  <c r="K15" i="1"/>
  <c r="BC290" i="3"/>
  <c r="CM290" i="3"/>
  <c r="EE290" i="3"/>
  <c r="T290" i="3"/>
  <c r="BD290" i="3"/>
  <c r="AG290" i="3"/>
  <c r="BA290" i="3"/>
  <c r="DV290" i="3"/>
  <c r="CX290" i="3"/>
  <c r="AV290" i="3"/>
  <c r="R290" i="3"/>
  <c r="X290" i="3"/>
  <c r="CQ290" i="3"/>
  <c r="U290" i="3"/>
  <c r="AF290" i="3"/>
  <c r="BP290" i="3"/>
  <c r="DH290" i="3"/>
  <c r="BT290" i="3"/>
  <c r="AK290" i="3"/>
  <c r="BU290" i="3"/>
  <c r="DE290" i="3"/>
  <c r="CC290" i="3"/>
  <c r="AX290" i="3"/>
  <c r="CL290" i="3"/>
  <c r="ED290" i="3"/>
  <c r="DZ290" i="3"/>
  <c r="BX290" i="3"/>
  <c r="AO290" i="3"/>
  <c r="DI290" i="3"/>
  <c r="BB290" i="3"/>
  <c r="CA290" i="3"/>
  <c r="BE290" i="3"/>
  <c r="BJ290" i="3"/>
  <c r="AB290" i="3"/>
  <c r="BO290" i="3"/>
  <c r="CU290" i="3"/>
  <c r="AY290" i="3"/>
  <c r="AJ290" i="3"/>
  <c r="DP290" i="3"/>
  <c r="CR290" i="3"/>
  <c r="BY290" i="3"/>
  <c r="DY290" i="3"/>
  <c r="Y290" i="3"/>
  <c r="CJ290" i="3"/>
  <c r="BR290" i="3"/>
  <c r="AE290" i="3"/>
  <c r="BS290" i="3"/>
  <c r="DC290" i="3"/>
  <c r="BG290" i="3"/>
  <c r="AN290" i="3"/>
  <c r="CB290" i="3"/>
  <c r="DT290" i="3"/>
  <c r="DD290" i="3"/>
  <c r="AS290" i="3"/>
  <c r="CG290" i="3"/>
  <c r="DM290" i="3"/>
  <c r="EC290" i="3"/>
  <c r="BF290" i="3"/>
  <c r="EB290" i="3"/>
  <c r="DF290" i="3"/>
  <c r="AI290" i="3"/>
  <c r="BW290" i="3"/>
  <c r="DG290" i="3"/>
  <c r="CY290" i="3"/>
  <c r="AR290" i="3"/>
  <c r="CF290" i="3"/>
  <c r="DX290" i="3"/>
  <c r="DL290" i="3"/>
  <c r="AW290" i="3"/>
  <c r="CK290" i="3"/>
  <c r="DQ290" i="3"/>
  <c r="Z290" i="3"/>
  <c r="BN290" i="3"/>
  <c r="DB290" i="3"/>
  <c r="AH290" i="3"/>
  <c r="DK290" i="3"/>
  <c r="CO290" i="3"/>
  <c r="D10" i="1"/>
  <c r="M301" i="3"/>
  <c r="N301" i="3" s="1"/>
  <c r="BG291" i="3" l="1"/>
  <c r="BN291" i="3"/>
  <c r="ED291" i="3"/>
  <c r="BJ291" i="3"/>
  <c r="AV291" i="3"/>
  <c r="AR291" i="3"/>
  <c r="EC291" i="3"/>
  <c r="BY291" i="3"/>
  <c r="DH291" i="3"/>
  <c r="CZ291" i="3"/>
  <c r="CM291" i="3"/>
  <c r="AC291" i="3"/>
  <c r="AH291" i="3"/>
  <c r="DX291" i="3"/>
  <c r="EB291" i="3"/>
  <c r="CB291" i="3"/>
  <c r="Y291" i="3"/>
  <c r="DB291" i="3"/>
  <c r="CF291" i="3"/>
  <c r="BF291" i="3"/>
  <c r="AN291" i="3"/>
  <c r="Z291" i="3"/>
  <c r="DM291" i="3"/>
  <c r="CR291" i="3"/>
  <c r="CL291" i="3"/>
  <c r="CX291" i="3"/>
  <c r="DQ291" i="3"/>
  <c r="CG291" i="3"/>
  <c r="DP291" i="3"/>
  <c r="CV291" i="3"/>
  <c r="CK291" i="3"/>
  <c r="AS291" i="3"/>
  <c r="AJ291" i="3"/>
  <c r="CC291" i="3"/>
  <c r="DU291" i="3"/>
  <c r="BH291" i="3"/>
  <c r="P291" i="3"/>
  <c r="AL291" i="3"/>
  <c r="EA291" i="3"/>
  <c r="CO291" i="3"/>
  <c r="AW291" i="3"/>
  <c r="AI291" i="3"/>
  <c r="DD291" i="3"/>
  <c r="BR291" i="3"/>
  <c r="AY291" i="3"/>
  <c r="DI291" i="3"/>
  <c r="CY291" i="3"/>
  <c r="DC291" i="3"/>
  <c r="BE291" i="3"/>
  <c r="BP291" i="3"/>
  <c r="BC291" i="3"/>
  <c r="DG291" i="3"/>
  <c r="BS291" i="3"/>
  <c r="CA291" i="3"/>
  <c r="AX291" i="3"/>
  <c r="AF291" i="3"/>
  <c r="DV291" i="3"/>
  <c r="DN291" i="3"/>
  <c r="BW291" i="3"/>
  <c r="AE291" i="3"/>
  <c r="BB291" i="3"/>
  <c r="U291" i="3"/>
  <c r="BA291" i="3"/>
  <c r="BZ291" i="3"/>
  <c r="DK291" i="3"/>
  <c r="DL291" i="3"/>
  <c r="DF291" i="3"/>
  <c r="DT291" i="3"/>
  <c r="CJ291" i="3"/>
  <c r="CU291" i="3"/>
  <c r="AO291" i="3"/>
  <c r="BU291" i="3"/>
  <c r="BK291" i="3"/>
  <c r="BD291" i="3"/>
  <c r="CT291" i="3"/>
  <c r="AD291" i="3"/>
  <c r="BO291" i="3"/>
  <c r="CH291" i="3"/>
  <c r="S291" i="3"/>
  <c r="CP291" i="3"/>
  <c r="W291" i="3"/>
  <c r="EF291" i="3"/>
  <c r="DJ291" i="3"/>
  <c r="CN291" i="3"/>
  <c r="AB292" i="3"/>
  <c r="AB296" i="3" s="1"/>
  <c r="BW292" i="3"/>
  <c r="BW296" i="3" s="1"/>
  <c r="DG292" i="3"/>
  <c r="DG296" i="3" s="1"/>
  <c r="CR292" i="3"/>
  <c r="CR296" i="3" s="1"/>
  <c r="AN292" i="3"/>
  <c r="AN296" i="3" s="1"/>
  <c r="CJ292" i="3"/>
  <c r="CJ296" i="3" s="1"/>
  <c r="EB292" i="3"/>
  <c r="EB296" i="3" s="1"/>
  <c r="AA292" i="3"/>
  <c r="AA296" i="3" s="1"/>
  <c r="BY292" i="3"/>
  <c r="BY296" i="3" s="1"/>
  <c r="DI292" i="3"/>
  <c r="DI296" i="3" s="1"/>
  <c r="CP292" i="3"/>
  <c r="CP296" i="3" s="1"/>
  <c r="AX292" i="3"/>
  <c r="AX296" i="3" s="1"/>
  <c r="CX292" i="3"/>
  <c r="CX296" i="3" s="1"/>
  <c r="BE292" i="3"/>
  <c r="BE296" i="3" s="1"/>
  <c r="BU292" i="3"/>
  <c r="BU296" i="3" s="1"/>
  <c r="K18" i="1"/>
  <c r="BN293" i="3" s="1"/>
  <c r="AE292" i="3"/>
  <c r="AE296" i="3" s="1"/>
  <c r="CA292" i="3"/>
  <c r="CA296" i="3" s="1"/>
  <c r="DK292" i="3"/>
  <c r="DK296" i="3" s="1"/>
  <c r="DD292" i="3"/>
  <c r="DD296" i="3" s="1"/>
  <c r="AR292" i="3"/>
  <c r="AR296" i="3" s="1"/>
  <c r="CN292" i="3"/>
  <c r="CN296" i="3" s="1"/>
  <c r="W292" i="3"/>
  <c r="W296" i="3" s="1"/>
  <c r="AG292" i="3"/>
  <c r="AG296" i="3" s="1"/>
  <c r="CG292" i="3"/>
  <c r="CG296" i="3" s="1"/>
  <c r="DM292" i="3"/>
  <c r="DM296" i="3" s="1"/>
  <c r="DR292" i="3"/>
  <c r="DR296" i="3" s="1"/>
  <c r="BN292" i="3"/>
  <c r="BN296" i="3" s="1"/>
  <c r="DB292" i="3"/>
  <c r="DB296" i="3" s="1"/>
  <c r="BI292" i="3"/>
  <c r="BI296" i="3" s="1"/>
  <c r="BM292" i="3"/>
  <c r="BM296" i="3" s="1"/>
  <c r="CF292" i="3"/>
  <c r="CF296" i="3" s="1"/>
  <c r="CT292" i="3"/>
  <c r="CT296" i="3" s="1"/>
  <c r="X292" i="3"/>
  <c r="X296" i="3" s="1"/>
  <c r="AI292" i="3"/>
  <c r="AI296" i="3" s="1"/>
  <c r="CE292" i="3"/>
  <c r="CE296" i="3" s="1"/>
  <c r="DO292" i="3"/>
  <c r="DO296" i="3" s="1"/>
  <c r="DL292" i="3"/>
  <c r="DL296" i="3" s="1"/>
  <c r="AV292" i="3"/>
  <c r="AV296" i="3" s="1"/>
  <c r="CV292" i="3"/>
  <c r="CV296" i="3" s="1"/>
  <c r="Q292" i="3"/>
  <c r="Q296" i="3" s="1"/>
  <c r="AK292" i="3"/>
  <c r="AK296" i="3" s="1"/>
  <c r="CK292" i="3"/>
  <c r="CK296" i="3" s="1"/>
  <c r="DQ292" i="3"/>
  <c r="DQ296" i="3" s="1"/>
  <c r="DZ292" i="3"/>
  <c r="DZ296" i="3" s="1"/>
  <c r="BR292" i="3"/>
  <c r="BR296" i="3" s="1"/>
  <c r="DF292" i="3"/>
  <c r="DF296" i="3" s="1"/>
  <c r="BG292" i="3"/>
  <c r="BG296" i="3" s="1"/>
  <c r="AJ292" i="3"/>
  <c r="AJ296" i="3" s="1"/>
  <c r="AT292" i="3"/>
  <c r="AT296" i="3" s="1"/>
  <c r="AY292" i="3"/>
  <c r="AY296" i="3" s="1"/>
  <c r="AM292" i="3"/>
  <c r="AM296" i="3" s="1"/>
  <c r="CI292" i="3"/>
  <c r="CI296" i="3" s="1"/>
  <c r="DW292" i="3"/>
  <c r="DW296" i="3" s="1"/>
  <c r="EF292" i="3"/>
  <c r="EF296" i="3" s="1"/>
  <c r="AZ292" i="3"/>
  <c r="AZ296" i="3" s="1"/>
  <c r="CZ292" i="3"/>
  <c r="CZ296" i="3" s="1"/>
  <c r="BA292" i="3"/>
  <c r="BA296" i="3" s="1"/>
  <c r="AO292" i="3"/>
  <c r="AO296" i="3" s="1"/>
  <c r="CO292" i="3"/>
  <c r="CO296" i="3" s="1"/>
  <c r="DU292" i="3"/>
  <c r="DU296" i="3" s="1"/>
  <c r="V292" i="3"/>
  <c r="V296" i="3" s="1"/>
  <c r="BV292" i="3"/>
  <c r="BV296" i="3" s="1"/>
  <c r="DJ292" i="3"/>
  <c r="DJ296" i="3" s="1"/>
  <c r="BC292" i="3"/>
  <c r="BC296" i="3" s="1"/>
  <c r="BJ292" i="3"/>
  <c r="BJ296" i="3" s="1"/>
  <c r="BQ292" i="3"/>
  <c r="BQ296" i="3" s="1"/>
  <c r="ED292" i="3"/>
  <c r="ED296" i="3" s="1"/>
  <c r="Y292" i="3"/>
  <c r="Y296" i="3" s="1"/>
  <c r="DX292" i="3"/>
  <c r="DX296" i="3" s="1"/>
  <c r="BL292" i="3"/>
  <c r="BL296" i="3" s="1"/>
  <c r="CY292" i="3"/>
  <c r="CY296" i="3" s="1"/>
  <c r="AQ292" i="3"/>
  <c r="AQ296" i="3" s="1"/>
  <c r="CM292" i="3"/>
  <c r="CM296" i="3" s="1"/>
  <c r="EE292" i="3"/>
  <c r="EE296" i="3" s="1"/>
  <c r="R292" i="3"/>
  <c r="R296" i="3" s="1"/>
  <c r="BP292" i="3"/>
  <c r="BP296" i="3" s="1"/>
  <c r="DH292" i="3"/>
  <c r="DH296" i="3" s="1"/>
  <c r="CC292" i="3"/>
  <c r="CC296" i="3" s="1"/>
  <c r="AS292" i="3"/>
  <c r="AS296" i="3" s="1"/>
  <c r="CS292" i="3"/>
  <c r="CS296" i="3" s="1"/>
  <c r="Z292" i="3"/>
  <c r="Z296" i="3" s="1"/>
  <c r="AD292" i="3"/>
  <c r="AD296" i="3" s="1"/>
  <c r="BZ292" i="3"/>
  <c r="BZ296" i="3" s="1"/>
  <c r="DN292" i="3"/>
  <c r="DN296" i="3" s="1"/>
  <c r="BK292" i="3"/>
  <c r="BK296" i="3" s="1"/>
  <c r="BB292" i="3"/>
  <c r="BB296" i="3" s="1"/>
  <c r="EC292" i="3"/>
  <c r="EC296" i="3" s="1"/>
  <c r="CL292" i="3"/>
  <c r="CL296" i="3" s="1"/>
  <c r="BH292" i="3"/>
  <c r="BH296" i="3" s="1"/>
  <c r="BS292" i="3"/>
  <c r="BS296" i="3" s="1"/>
  <c r="U292" i="3"/>
  <c r="U296" i="3" s="1"/>
  <c r="K17" i="1"/>
  <c r="CJ294" i="3" s="1"/>
  <c r="DS292" i="3"/>
  <c r="DS296" i="3" s="1"/>
  <c r="AU292" i="3"/>
  <c r="AU296" i="3" s="1"/>
  <c r="CQ292" i="3"/>
  <c r="CQ296" i="3" s="1"/>
  <c r="S292" i="3"/>
  <c r="S296" i="3" s="1"/>
  <c r="AC292" i="3"/>
  <c r="AC296" i="3" s="1"/>
  <c r="BX292" i="3"/>
  <c r="BX296" i="3" s="1"/>
  <c r="DP292" i="3"/>
  <c r="DP296" i="3" s="1"/>
  <c r="DY292" i="3"/>
  <c r="DY296" i="3" s="1"/>
  <c r="AW292" i="3"/>
  <c r="AW296" i="3" s="1"/>
  <c r="CW292" i="3"/>
  <c r="CW296" i="3" s="1"/>
  <c r="T292" i="3"/>
  <c r="T296" i="3" s="1"/>
  <c r="AL292" i="3"/>
  <c r="AL296" i="3" s="1"/>
  <c r="CD292" i="3"/>
  <c r="CD296" i="3" s="1"/>
  <c r="DV292" i="3"/>
  <c r="DV296" i="3" s="1"/>
  <c r="BD292" i="3"/>
  <c r="BD296" i="3" s="1"/>
  <c r="BF292" i="3"/>
  <c r="BF296" i="3" s="1"/>
  <c r="DA292" i="3"/>
  <c r="DA296" i="3" s="1"/>
  <c r="AP292" i="3"/>
  <c r="AP296" i="3" s="1"/>
  <c r="DC292" i="3"/>
  <c r="DC296" i="3" s="1"/>
  <c r="CH292" i="3"/>
  <c r="CH296" i="3" s="1"/>
  <c r="EA292" i="3"/>
  <c r="EA296" i="3" s="1"/>
  <c r="BO292" i="3"/>
  <c r="BO296" i="3" s="1"/>
  <c r="CU292" i="3"/>
  <c r="CU296" i="3" s="1"/>
  <c r="P292" i="3"/>
  <c r="P307" i="3" s="1"/>
  <c r="AF292" i="3"/>
  <c r="AF296" i="3" s="1"/>
  <c r="CB292" i="3"/>
  <c r="CB296" i="3" s="1"/>
  <c r="DT292" i="3"/>
  <c r="DT296" i="3" s="1"/>
  <c r="AH292" i="3"/>
  <c r="AH296" i="3" s="1"/>
  <c r="BT292" i="3"/>
  <c r="BT296" i="3" s="1"/>
  <c r="DE292" i="3"/>
  <c r="DE296" i="3" s="1"/>
  <c r="AM291" i="3"/>
  <c r="BV291" i="3"/>
  <c r="AZ291" i="3"/>
  <c r="DE291" i="3"/>
  <c r="CQ291" i="3"/>
  <c r="AG291" i="3"/>
  <c r="DS291" i="3"/>
  <c r="AP291" i="3"/>
  <c r="AA291" i="3"/>
  <c r="DR291" i="3"/>
  <c r="V291" i="3"/>
  <c r="DO291" i="3"/>
  <c r="DW291" i="3"/>
  <c r="AT291" i="3"/>
  <c r="CS291" i="3"/>
  <c r="CE291" i="3"/>
  <c r="BX291" i="3"/>
  <c r="AK291" i="3"/>
  <c r="X291" i="3"/>
  <c r="T291" i="3"/>
  <c r="CD291" i="3"/>
  <c r="CW291" i="3"/>
  <c r="CI291" i="3"/>
  <c r="BQ291" i="3"/>
  <c r="BI291" i="3"/>
  <c r="AQ291" i="3"/>
  <c r="DY291" i="3"/>
  <c r="AB291" i="3"/>
  <c r="DZ291" i="3"/>
  <c r="BT291" i="3"/>
  <c r="R291" i="3"/>
  <c r="EE291" i="3"/>
  <c r="DA291" i="3"/>
  <c r="BM291" i="3"/>
  <c r="AU291" i="3"/>
  <c r="BL291" i="3"/>
  <c r="Q291" i="3"/>
  <c r="BY307" i="3" l="1"/>
  <c r="F262" i="5"/>
  <c r="P296" i="3"/>
  <c r="I262" i="5"/>
  <c r="M262" i="5"/>
  <c r="H262" i="5"/>
  <c r="J262" i="5"/>
  <c r="O262" i="5"/>
  <c r="G262" i="5"/>
  <c r="L262" i="5"/>
  <c r="N262" i="5"/>
  <c r="K262" i="5"/>
  <c r="P262" i="5"/>
  <c r="AL307" i="3"/>
  <c r="BC307" i="3"/>
  <c r="CU307" i="3"/>
  <c r="DP307" i="3"/>
  <c r="BZ307" i="3"/>
  <c r="ED307" i="3"/>
  <c r="AM307" i="3"/>
  <c r="CE307" i="3"/>
  <c r="BN307" i="3"/>
  <c r="AX307" i="3"/>
  <c r="DE307" i="3"/>
  <c r="BO307" i="3"/>
  <c r="DV307" i="3"/>
  <c r="BX307" i="3"/>
  <c r="BS307" i="3"/>
  <c r="AD307" i="3"/>
  <c r="EE307" i="3"/>
  <c r="BQ307" i="3"/>
  <c r="AO307" i="3"/>
  <c r="AY307" i="3"/>
  <c r="CK307" i="3"/>
  <c r="AI307" i="3"/>
  <c r="DR307" i="3"/>
  <c r="DK307" i="3"/>
  <c r="CP307" i="3"/>
  <c r="DG307" i="3"/>
  <c r="CH307" i="3"/>
  <c r="AQ307" i="3"/>
  <c r="BD307" i="3"/>
  <c r="U307" i="3"/>
  <c r="R307" i="3"/>
  <c r="CO307" i="3"/>
  <c r="DQ307" i="3"/>
  <c r="DD307" i="3"/>
  <c r="CR307" i="3"/>
  <c r="BT307" i="3"/>
  <c r="EA307" i="3"/>
  <c r="CD307" i="3"/>
  <c r="AC307" i="3"/>
  <c r="BH307" i="3"/>
  <c r="Z307" i="3"/>
  <c r="CM307" i="3"/>
  <c r="BJ307" i="3"/>
  <c r="BA307" i="3"/>
  <c r="AT307" i="3"/>
  <c r="AK307" i="3"/>
  <c r="X307" i="3"/>
  <c r="DM307" i="3"/>
  <c r="CA307" i="3"/>
  <c r="DI307" i="3"/>
  <c r="BW307" i="3"/>
  <c r="AH307" i="3"/>
  <c r="CS307" i="3"/>
  <c r="Q307" i="3"/>
  <c r="CG307" i="3"/>
  <c r="AB307" i="3"/>
  <c r="DT307" i="3"/>
  <c r="CQ307" i="3"/>
  <c r="CY307" i="3"/>
  <c r="DJ307" i="3"/>
  <c r="BG307" i="3"/>
  <c r="CF307" i="3"/>
  <c r="AG307" i="3"/>
  <c r="AA307" i="3"/>
  <c r="CB307" i="3"/>
  <c r="AP307" i="3"/>
  <c r="CW307" i="3"/>
  <c r="AU307" i="3"/>
  <c r="BB307" i="3"/>
  <c r="CC307" i="3"/>
  <c r="BL307" i="3"/>
  <c r="BV307" i="3"/>
  <c r="EF307" i="3"/>
  <c r="DF307" i="3"/>
  <c r="AV307" i="3"/>
  <c r="BM307" i="3"/>
  <c r="W307" i="3"/>
  <c r="BU307" i="3"/>
  <c r="EB307" i="3"/>
  <c r="CL307" i="3"/>
  <c r="AJ307" i="3"/>
  <c r="CT307" i="3"/>
  <c r="AE307" i="3"/>
  <c r="T307" i="3"/>
  <c r="AS307" i="3"/>
  <c r="AZ307" i="3"/>
  <c r="CV307" i="3"/>
  <c r="AF307" i="3"/>
  <c r="DA307" i="3"/>
  <c r="AW307" i="3"/>
  <c r="DS307" i="3"/>
  <c r="BK307" i="3"/>
  <c r="DH307" i="3"/>
  <c r="DX307" i="3"/>
  <c r="V307" i="3"/>
  <c r="DW307" i="3"/>
  <c r="BR307" i="3"/>
  <c r="DL307" i="3"/>
  <c r="BI307" i="3"/>
  <c r="CN307" i="3"/>
  <c r="BE307" i="3"/>
  <c r="CJ307" i="3"/>
  <c r="S307" i="3"/>
  <c r="CZ307" i="3"/>
  <c r="DC307" i="3"/>
  <c r="EC307" i="3"/>
  <c r="BF307" i="3"/>
  <c r="DY307" i="3"/>
  <c r="DN307" i="3"/>
  <c r="BP307" i="3"/>
  <c r="Y307" i="3"/>
  <c r="DU307" i="3"/>
  <c r="CI307" i="3"/>
  <c r="DZ307" i="3"/>
  <c r="DO307" i="3"/>
  <c r="DB307" i="3"/>
  <c r="AR307" i="3"/>
  <c r="CX307" i="3"/>
  <c r="AN307" i="3"/>
  <c r="BX294" i="3"/>
  <c r="BY294" i="3"/>
  <c r="EF294" i="3"/>
  <c r="CV294" i="3"/>
  <c r="BN295" i="3"/>
  <c r="AS293" i="3"/>
  <c r="AS295" i="3" s="1"/>
  <c r="AE293" i="3"/>
  <c r="AE295" i="3" s="1"/>
  <c r="BW293" i="3"/>
  <c r="BW295" i="3" s="1"/>
  <c r="AJ293" i="3"/>
  <c r="AJ295" i="3" s="1"/>
  <c r="U293" i="3"/>
  <c r="U295" i="3" s="1"/>
  <c r="BB293" i="3"/>
  <c r="BB295" i="3" s="1"/>
  <c r="BZ293" i="3"/>
  <c r="BZ295" i="3" s="1"/>
  <c r="EA293" i="3"/>
  <c r="EA295" i="3" s="1"/>
  <c r="AT293" i="3"/>
  <c r="AT295" i="3" s="1"/>
  <c r="CC293" i="3"/>
  <c r="CC295" i="3" s="1"/>
  <c r="DC293" i="3"/>
  <c r="DC295" i="3" s="1"/>
  <c r="Z293" i="3"/>
  <c r="Z295" i="3" s="1"/>
  <c r="CJ293" i="3"/>
  <c r="CJ295" i="3" s="1"/>
  <c r="DT293" i="3"/>
  <c r="DT295" i="3" s="1"/>
  <c r="DU293" i="3"/>
  <c r="DU295" i="3" s="1"/>
  <c r="BH293" i="3"/>
  <c r="BH295" i="3" s="1"/>
  <c r="P293" i="3"/>
  <c r="P295" i="3" s="1"/>
  <c r="DQ293" i="3"/>
  <c r="DQ295" i="3" s="1"/>
  <c r="AA293" i="3"/>
  <c r="AA295" i="3" s="1"/>
  <c r="AC293" i="3"/>
  <c r="AC295" i="3" s="1"/>
  <c r="DS293" i="3"/>
  <c r="DS295" i="3" s="1"/>
  <c r="DJ293" i="3"/>
  <c r="DJ295" i="3" s="1"/>
  <c r="AU293" i="3"/>
  <c r="AU295" i="3" s="1"/>
  <c r="AB293" i="3"/>
  <c r="AB295" i="3" s="1"/>
  <c r="BX293" i="3"/>
  <c r="ED293" i="3"/>
  <c r="ED295" i="3" s="1"/>
  <c r="X293" i="3"/>
  <c r="X295" i="3" s="1"/>
  <c r="BK293" i="3"/>
  <c r="BK295" i="3" s="1"/>
  <c r="CL293" i="3"/>
  <c r="CL295" i="3" s="1"/>
  <c r="AX293" i="3"/>
  <c r="AX295" i="3" s="1"/>
  <c r="AH293" i="3"/>
  <c r="AH295" i="3" s="1"/>
  <c r="DM293" i="3"/>
  <c r="DM295" i="3" s="1"/>
  <c r="AN293" i="3"/>
  <c r="AN295" i="3" s="1"/>
  <c r="DH293" i="3"/>
  <c r="DH295" i="3" s="1"/>
  <c r="BP293" i="3"/>
  <c r="BP295" i="3" s="1"/>
  <c r="AY293" i="3"/>
  <c r="AY295" i="3" s="1"/>
  <c r="BG293" i="3"/>
  <c r="BG295" i="3" s="1"/>
  <c r="CF293" i="3"/>
  <c r="CF295" i="3" s="1"/>
  <c r="AK293" i="3"/>
  <c r="AK295" i="3" s="1"/>
  <c r="CX293" i="3"/>
  <c r="CX295" i="3" s="1"/>
  <c r="DX293" i="3"/>
  <c r="DX295" i="3" s="1"/>
  <c r="BI293" i="3"/>
  <c r="BI295" i="3" s="1"/>
  <c r="AM293" i="3"/>
  <c r="AM295" i="3" s="1"/>
  <c r="AO293" i="3"/>
  <c r="AO295" i="3" s="1"/>
  <c r="CO293" i="3"/>
  <c r="CO295" i="3" s="1"/>
  <c r="BY293" i="3"/>
  <c r="BJ293" i="3"/>
  <c r="BJ295" i="3" s="1"/>
  <c r="BO293" i="3"/>
  <c r="BO295" i="3" s="1"/>
  <c r="DZ293" i="3"/>
  <c r="DZ295" i="3" s="1"/>
  <c r="CU293" i="3"/>
  <c r="CU295" i="3" s="1"/>
  <c r="BM293" i="3"/>
  <c r="BM295" i="3" s="1"/>
  <c r="DF293" i="3"/>
  <c r="DF295" i="3" s="1"/>
  <c r="BS293" i="3"/>
  <c r="BS295" i="3" s="1"/>
  <c r="CG293" i="3"/>
  <c r="CG295" i="3" s="1"/>
  <c r="EE293" i="3"/>
  <c r="EE295" i="3" s="1"/>
  <c r="AV293" i="3"/>
  <c r="AV295" i="3" s="1"/>
  <c r="CT293" i="3"/>
  <c r="CT295" i="3" s="1"/>
  <c r="BT293" i="3"/>
  <c r="BT295" i="3" s="1"/>
  <c r="DP293" i="3"/>
  <c r="DP295" i="3" s="1"/>
  <c r="BR293" i="3"/>
  <c r="BR295" i="3" s="1"/>
  <c r="BF293" i="3"/>
  <c r="BF295" i="3" s="1"/>
  <c r="CM293" i="3"/>
  <c r="CM295" i="3" s="1"/>
  <c r="BL293" i="3"/>
  <c r="BL295" i="3" s="1"/>
  <c r="EF293" i="3"/>
  <c r="AP293" i="3"/>
  <c r="AP295" i="3" s="1"/>
  <c r="BE293" i="3"/>
  <c r="BE295" i="3" s="1"/>
  <c r="AI293" i="3"/>
  <c r="AI295" i="3" s="1"/>
  <c r="S293" i="3"/>
  <c r="S295" i="3" s="1"/>
  <c r="Q293" i="3"/>
  <c r="Q295" i="3" s="1"/>
  <c r="CB293" i="3"/>
  <c r="CB295" i="3" s="1"/>
  <c r="DE293" i="3"/>
  <c r="DE295" i="3" s="1"/>
  <c r="AF293" i="3"/>
  <c r="AF295" i="3" s="1"/>
  <c r="BU293" i="3"/>
  <c r="BU295" i="3" s="1"/>
  <c r="V293" i="3"/>
  <c r="V295" i="3" s="1"/>
  <c r="CZ293" i="3"/>
  <c r="CZ295" i="3" s="1"/>
  <c r="Y293" i="3"/>
  <c r="Y295" i="3" s="1"/>
  <c r="DG293" i="3"/>
  <c r="DG295" i="3" s="1"/>
  <c r="CR293" i="3"/>
  <c r="CR295" i="3" s="1"/>
  <c r="CE293" i="3"/>
  <c r="CE295" i="3" s="1"/>
  <c r="DD293" i="3"/>
  <c r="DD295" i="3" s="1"/>
  <c r="AW293" i="3"/>
  <c r="AW295" i="3" s="1"/>
  <c r="CH293" i="3"/>
  <c r="CH295" i="3" s="1"/>
  <c r="DO293" i="3"/>
  <c r="DO295" i="3" s="1"/>
  <c r="CK293" i="3"/>
  <c r="CK295" i="3" s="1"/>
  <c r="BV293" i="3"/>
  <c r="BV295" i="3" s="1"/>
  <c r="AZ293" i="3"/>
  <c r="AZ295" i="3" s="1"/>
  <c r="DY293" i="3"/>
  <c r="DY295" i="3" s="1"/>
  <c r="CN293" i="3"/>
  <c r="CN295" i="3" s="1"/>
  <c r="EC293" i="3"/>
  <c r="EC295" i="3" s="1"/>
  <c r="CV293" i="3"/>
  <c r="CI293" i="3"/>
  <c r="CI295" i="3" s="1"/>
  <c r="DB293" i="3"/>
  <c r="DB295" i="3" s="1"/>
  <c r="AD293" i="3"/>
  <c r="AD295" i="3" s="1"/>
  <c r="EB293" i="3"/>
  <c r="EB295" i="3" s="1"/>
  <c r="BQ293" i="3"/>
  <c r="BQ295" i="3" s="1"/>
  <c r="DA293" i="3"/>
  <c r="DA295" i="3" s="1"/>
  <c r="BD293" i="3"/>
  <c r="BD295" i="3" s="1"/>
  <c r="CD293" i="3"/>
  <c r="CD295" i="3" s="1"/>
  <c r="DN293" i="3"/>
  <c r="DN295" i="3" s="1"/>
  <c r="DW293" i="3"/>
  <c r="DW295" i="3" s="1"/>
  <c r="DR293" i="3"/>
  <c r="DR295" i="3" s="1"/>
  <c r="CQ293" i="3"/>
  <c r="CQ295" i="3" s="1"/>
  <c r="AR293" i="3"/>
  <c r="AR295" i="3" s="1"/>
  <c r="BC293" i="3"/>
  <c r="BC295" i="3" s="1"/>
  <c r="W293" i="3"/>
  <c r="W295" i="3" s="1"/>
  <c r="R293" i="3"/>
  <c r="R295" i="3" s="1"/>
  <c r="AQ293" i="3"/>
  <c r="AQ295" i="3" s="1"/>
  <c r="DI293" i="3"/>
  <c r="DI295" i="3" s="1"/>
  <c r="DL293" i="3"/>
  <c r="DL295" i="3" s="1"/>
  <c r="CS293" i="3"/>
  <c r="CS295" i="3" s="1"/>
  <c r="CY293" i="3"/>
  <c r="CY295" i="3" s="1"/>
  <c r="CA293" i="3"/>
  <c r="CA295" i="3" s="1"/>
  <c r="CW293" i="3"/>
  <c r="CW295" i="3" s="1"/>
  <c r="DK293" i="3"/>
  <c r="DK295" i="3" s="1"/>
  <c r="CP293" i="3"/>
  <c r="CP295" i="3" s="1"/>
  <c r="DV293" i="3"/>
  <c r="DV295" i="3" s="1"/>
  <c r="BA293" i="3"/>
  <c r="BA295" i="3" s="1"/>
  <c r="AL293" i="3"/>
  <c r="AL295" i="3" s="1"/>
  <c r="T293" i="3"/>
  <c r="T295" i="3" s="1"/>
  <c r="AG293" i="3"/>
  <c r="AG295" i="3" s="1"/>
  <c r="O11" i="5" a="1"/>
  <c r="O11" i="5" s="1"/>
  <c r="H11" i="5" a="1"/>
  <c r="H11" i="5" s="1"/>
  <c r="L11" i="5" a="1"/>
  <c r="L11" i="5" s="1"/>
  <c r="I11" i="5" a="1"/>
  <c r="I11" i="5" s="1"/>
  <c r="K11" i="5" a="1"/>
  <c r="K11" i="5" s="1"/>
  <c r="M11" i="5" a="1"/>
  <c r="M11" i="5" s="1"/>
  <c r="N11" i="5" a="1"/>
  <c r="N11" i="5" s="1"/>
  <c r="G11" i="5" a="1"/>
  <c r="G11" i="5" s="1"/>
  <c r="P11" i="5" a="1"/>
  <c r="P11" i="5" s="1"/>
  <c r="F11" i="5" a="1"/>
  <c r="F11" i="5" s="1"/>
  <c r="J11" i="5" a="1"/>
  <c r="J11" i="5" s="1"/>
  <c r="EF295" i="3" l="1"/>
  <c r="BX295" i="3"/>
  <c r="CV295" i="3"/>
  <c r="BY295" i="3"/>
  <c r="E11" i="5"/>
  <c r="M295" i="3" l="1"/>
  <c r="O228" i="5" a="1"/>
  <c r="O228" i="5" s="1"/>
  <c r="L228" i="5" a="1"/>
  <c r="L228" i="5" s="1"/>
  <c r="M10" i="5" a="1"/>
  <c r="M10" i="5" s="1"/>
  <c r="K228" i="5" a="1"/>
  <c r="K228" i="5" s="1"/>
  <c r="G10" i="5" a="1"/>
  <c r="G10" i="5" s="1"/>
  <c r="F10" i="5" a="1"/>
  <c r="F10" i="5" s="1"/>
  <c r="J10" i="5" a="1"/>
  <c r="J10" i="5" s="1"/>
  <c r="L10" i="5" a="1"/>
  <c r="L10" i="5" s="1"/>
  <c r="I10" i="5" a="1"/>
  <c r="I10" i="5" s="1"/>
  <c r="O10" i="5" a="1"/>
  <c r="O10" i="5" s="1"/>
  <c r="N228" i="5" a="1"/>
  <c r="N228" i="5" s="1"/>
  <c r="G228" i="5" a="1"/>
  <c r="G228" i="5" s="1"/>
  <c r="K10" i="5" a="1"/>
  <c r="K10" i="5" s="1"/>
  <c r="I228" i="5" a="1"/>
  <c r="I228" i="5" s="1"/>
  <c r="H10" i="5" a="1"/>
  <c r="H10" i="5" s="1"/>
  <c r="M228" i="5" a="1"/>
  <c r="M228" i="5" s="1"/>
  <c r="P228" i="5" a="1"/>
  <c r="P228" i="5" s="1"/>
  <c r="F228" i="5" a="1"/>
  <c r="F228" i="5" s="1"/>
  <c r="J228" i="5" a="1"/>
  <c r="J228" i="5" s="1"/>
  <c r="P10" i="5" l="1" a="1"/>
  <c r="P10" i="5" s="1"/>
  <c r="N10" i="5" a="1"/>
  <c r="N10" i="5" s="1"/>
  <c r="H228" i="5" a="1"/>
  <c r="H228" i="5" s="1"/>
  <c r="E10" i="5" l="1"/>
  <c r="C85" i="3" l="1"/>
  <c r="S85" i="3" s="1"/>
  <c r="C86" i="3"/>
  <c r="AV86" i="3" s="1"/>
  <c r="M86" i="5" a="1"/>
  <c r="M86" i="5" s="1"/>
  <c r="L86" i="5" a="1"/>
  <c r="L86" i="5" s="1"/>
  <c r="O85" i="5" a="1"/>
  <c r="O85" i="5" s="1"/>
  <c r="O86" i="5" a="1"/>
  <c r="O86" i="5" s="1"/>
  <c r="H85" i="5" a="1"/>
  <c r="H85" i="5" s="1"/>
  <c r="N86" i="5" a="1"/>
  <c r="N86" i="5" s="1"/>
  <c r="J85" i="5" a="1"/>
  <c r="J85" i="5" s="1"/>
  <c r="J86" i="5" a="1"/>
  <c r="J86" i="5" s="1"/>
  <c r="P86" i="5" a="1"/>
  <c r="P86" i="5" s="1"/>
  <c r="P85" i="5" a="1"/>
  <c r="P85" i="5" s="1"/>
  <c r="K85" i="5" a="1"/>
  <c r="K85" i="5" s="1"/>
  <c r="H86" i="5" a="1"/>
  <c r="H86" i="5" s="1"/>
  <c r="F86" i="5" a="1"/>
  <c r="F86" i="5" s="1"/>
  <c r="K86" i="5" a="1"/>
  <c r="K86" i="5" s="1"/>
  <c r="N85" i="5" a="1"/>
  <c r="N85" i="5" s="1"/>
  <c r="M85" i="5" a="1"/>
  <c r="M85" i="5" s="1"/>
  <c r="L85" i="5" a="1"/>
  <c r="L85" i="5" s="1"/>
  <c r="I86" i="5" a="1"/>
  <c r="I86" i="5" s="1"/>
  <c r="G86" i="5" a="1"/>
  <c r="G86" i="5" s="1"/>
  <c r="I85" i="5" a="1"/>
  <c r="I85" i="5" s="1"/>
  <c r="F85" i="5" a="1"/>
  <c r="F85" i="5" s="1"/>
  <c r="G85" i="5" a="1"/>
  <c r="G85" i="5" s="1"/>
  <c r="DI86" i="3" l="1"/>
  <c r="Y86" i="3"/>
  <c r="D85" i="3"/>
  <c r="DH86" i="3"/>
  <c r="DA86" i="3"/>
  <c r="DM85" i="3"/>
  <c r="CR85" i="3"/>
  <c r="BV85" i="3"/>
  <c r="AP85" i="3"/>
  <c r="BU86" i="3"/>
  <c r="DX85" i="3"/>
  <c r="DD85" i="3"/>
  <c r="CI85" i="3"/>
  <c r="BF85" i="3"/>
  <c r="AA85" i="3"/>
  <c r="DJ85" i="3"/>
  <c r="BM85" i="3"/>
  <c r="DE85" i="3"/>
  <c r="BL85" i="3"/>
  <c r="BN86" i="3"/>
  <c r="DW85" i="3"/>
  <c r="DB85" i="3"/>
  <c r="CB85" i="3"/>
  <c r="BE85" i="3"/>
  <c r="W85" i="3"/>
  <c r="CL85" i="3"/>
  <c r="AO85" i="3"/>
  <c r="EE85" i="3"/>
  <c r="CK85" i="3"/>
  <c r="AH85" i="3"/>
  <c r="BM86" i="3"/>
  <c r="DV85" i="3"/>
  <c r="CZ85" i="3"/>
  <c r="CA85" i="3"/>
  <c r="BD85" i="3"/>
  <c r="Q85" i="3"/>
  <c r="AA86" i="3"/>
  <c r="DU85" i="3"/>
  <c r="CT85" i="3"/>
  <c r="BY85" i="3"/>
  <c r="AU85" i="3"/>
  <c r="Z86" i="3"/>
  <c r="DO85" i="3"/>
  <c r="CS85" i="3"/>
  <c r="BW85" i="3"/>
  <c r="AQ85" i="3"/>
  <c r="E85" i="5"/>
  <c r="E86" i="5"/>
  <c r="DZ86" i="3"/>
  <c r="CL86" i="3"/>
  <c r="AX86" i="3"/>
  <c r="DY86" i="3"/>
  <c r="CK86" i="3"/>
  <c r="AW86" i="3"/>
  <c r="S86" i="3"/>
  <c r="DX86" i="3"/>
  <c r="CJ86" i="3"/>
  <c r="U86" i="3"/>
  <c r="AB86" i="3"/>
  <c r="AJ86" i="3"/>
  <c r="AR86" i="3"/>
  <c r="AZ86" i="3"/>
  <c r="BH86" i="3"/>
  <c r="BP86" i="3"/>
  <c r="BX86" i="3"/>
  <c r="CF86" i="3"/>
  <c r="CN86" i="3"/>
  <c r="CV86" i="3"/>
  <c r="DD86" i="3"/>
  <c r="DL86" i="3"/>
  <c r="DT86" i="3"/>
  <c r="EB86" i="3"/>
  <c r="D86" i="3"/>
  <c r="AC86" i="3"/>
  <c r="AK86" i="3"/>
  <c r="AS86" i="3"/>
  <c r="BA86" i="3"/>
  <c r="BI86" i="3"/>
  <c r="BQ86" i="3"/>
  <c r="BY86" i="3"/>
  <c r="CG86" i="3"/>
  <c r="CO86" i="3"/>
  <c r="CW86" i="3"/>
  <c r="DE86" i="3"/>
  <c r="DM86" i="3"/>
  <c r="DU86" i="3"/>
  <c r="EC86" i="3"/>
  <c r="R86" i="3"/>
  <c r="V86" i="3"/>
  <c r="AD86" i="3"/>
  <c r="AL86" i="3"/>
  <c r="AT86" i="3"/>
  <c r="BB86" i="3"/>
  <c r="BJ86" i="3"/>
  <c r="BR86" i="3"/>
  <c r="BZ86" i="3"/>
  <c r="CH86" i="3"/>
  <c r="CP86" i="3"/>
  <c r="CX86" i="3"/>
  <c r="DF86" i="3"/>
  <c r="DN86" i="3"/>
  <c r="DV86" i="3"/>
  <c r="ED86" i="3"/>
  <c r="AE86" i="3"/>
  <c r="AP86" i="3"/>
  <c r="BD86" i="3"/>
  <c r="BO86" i="3"/>
  <c r="CC86" i="3"/>
  <c r="CQ86" i="3"/>
  <c r="DB86" i="3"/>
  <c r="DP86" i="3"/>
  <c r="EA86" i="3"/>
  <c r="AF86" i="3"/>
  <c r="AQ86" i="3"/>
  <c r="BE86" i="3"/>
  <c r="BS86" i="3"/>
  <c r="CD86" i="3"/>
  <c r="CR86" i="3"/>
  <c r="DC86" i="3"/>
  <c r="DQ86" i="3"/>
  <c r="EE86" i="3"/>
  <c r="T86" i="3"/>
  <c r="AG86" i="3"/>
  <c r="AU86" i="3"/>
  <c r="BF86" i="3"/>
  <c r="BT86" i="3"/>
  <c r="CE86" i="3"/>
  <c r="CS86" i="3"/>
  <c r="DG86" i="3"/>
  <c r="DR86" i="3"/>
  <c r="EF86" i="3"/>
  <c r="W86" i="3"/>
  <c r="AN86" i="3"/>
  <c r="BK86" i="3"/>
  <c r="CB86" i="3"/>
  <c r="CY86" i="3"/>
  <c r="DS86" i="3"/>
  <c r="AH86" i="3"/>
  <c r="AY86" i="3"/>
  <c r="BV86" i="3"/>
  <c r="CM86" i="3"/>
  <c r="DJ86" i="3"/>
  <c r="P86" i="3"/>
  <c r="AI86" i="3"/>
  <c r="BC86" i="3"/>
  <c r="BW86" i="3"/>
  <c r="CT86" i="3"/>
  <c r="DK86" i="3"/>
  <c r="Q86" i="3"/>
  <c r="AM86" i="3"/>
  <c r="BG86" i="3"/>
  <c r="CA86" i="3"/>
  <c r="CU86" i="3"/>
  <c r="DO86" i="3"/>
  <c r="DW86" i="3"/>
  <c r="CI86" i="3"/>
  <c r="AO86" i="3"/>
  <c r="CZ86" i="3"/>
  <c r="BL86" i="3"/>
  <c r="X86" i="3"/>
  <c r="T85" i="3"/>
  <c r="AB85" i="3"/>
  <c r="AJ85" i="3"/>
  <c r="AR85" i="3"/>
  <c r="AZ85" i="3"/>
  <c r="BH85" i="3"/>
  <c r="BP85" i="3"/>
  <c r="BX85" i="3"/>
  <c r="CF85" i="3"/>
  <c r="CN85" i="3"/>
  <c r="DA85" i="3"/>
  <c r="DI85" i="3"/>
  <c r="DQ85" i="3"/>
  <c r="DY85" i="3"/>
  <c r="EF85" i="3"/>
  <c r="U85" i="3"/>
  <c r="AC85" i="3"/>
  <c r="AK85" i="3"/>
  <c r="AS85" i="3"/>
  <c r="V85" i="3"/>
  <c r="AD85" i="3"/>
  <c r="AL85" i="3"/>
  <c r="AT85" i="3"/>
  <c r="BB85" i="3"/>
  <c r="BJ85" i="3"/>
  <c r="BR85" i="3"/>
  <c r="BZ85" i="3"/>
  <c r="CH85" i="3"/>
  <c r="CP85" i="3"/>
  <c r="P85" i="3"/>
  <c r="DC85" i="3"/>
  <c r="DK85" i="3"/>
  <c r="DS85" i="3"/>
  <c r="EA85" i="3"/>
  <c r="X85" i="3"/>
  <c r="AI85" i="3"/>
  <c r="AW85" i="3"/>
  <c r="BG85" i="3"/>
  <c r="BS85" i="3"/>
  <c r="CC85" i="3"/>
  <c r="CM85" i="3"/>
  <c r="CV85" i="3"/>
  <c r="DF85" i="3"/>
  <c r="DP85" i="3"/>
  <c r="EB85" i="3"/>
  <c r="Y85" i="3"/>
  <c r="AM85" i="3"/>
  <c r="AX85" i="3"/>
  <c r="BI85" i="3"/>
  <c r="BT85" i="3"/>
  <c r="CD85" i="3"/>
  <c r="CO85" i="3"/>
  <c r="CW85" i="3"/>
  <c r="DG85" i="3"/>
  <c r="DR85" i="3"/>
  <c r="EC85" i="3"/>
  <c r="Z85" i="3"/>
  <c r="AN85" i="3"/>
  <c r="AY85" i="3"/>
  <c r="BK85" i="3"/>
  <c r="BU85" i="3"/>
  <c r="CE85" i="3"/>
  <c r="CQ85" i="3"/>
  <c r="CX85" i="3"/>
  <c r="DH85" i="3"/>
  <c r="DT85" i="3"/>
  <c r="ED85" i="3"/>
  <c r="DN85" i="3"/>
  <c r="CY85" i="3"/>
  <c r="CJ85" i="3"/>
  <c r="BQ85" i="3"/>
  <c r="BC85" i="3"/>
  <c r="AG85" i="3"/>
  <c r="R85" i="3"/>
  <c r="BO85" i="3"/>
  <c r="BA85" i="3"/>
  <c r="AF85" i="3"/>
  <c r="DZ85" i="3"/>
  <c r="DL85" i="3"/>
  <c r="CU85" i="3"/>
  <c r="CG85" i="3"/>
  <c r="BN85" i="3"/>
  <c r="AV85" i="3"/>
  <c r="AE85" i="3"/>
  <c r="M85" i="3" l="1"/>
  <c r="N85" i="3" s="1"/>
  <c r="M86" i="3"/>
  <c r="N86" i="3" s="1"/>
  <c r="BN67" i="3" l="1"/>
  <c r="BJ67" i="3" l="1"/>
  <c r="AQ67" i="3"/>
  <c r="DN67" i="3"/>
  <c r="DR67" i="3"/>
  <c r="AJ67" i="3"/>
  <c r="R67" i="3"/>
  <c r="U67" i="3"/>
  <c r="D67" i="3"/>
  <c r="EC67" i="3"/>
  <c r="CV67" i="3"/>
  <c r="CZ67" i="3"/>
  <c r="BC67" i="3"/>
  <c r="BI67" i="3"/>
  <c r="BB67" i="3"/>
  <c r="CA67" i="3"/>
  <c r="BH67" i="3"/>
  <c r="DS67" i="3"/>
  <c r="T67" i="3"/>
  <c r="Q67" i="3"/>
  <c r="CH67" i="3"/>
  <c r="DA67" i="3"/>
  <c r="AR67" i="3"/>
  <c r="AG67" i="3"/>
  <c r="CY67" i="3"/>
  <c r="X67" i="3"/>
  <c r="BL67" i="3"/>
  <c r="CQ67" i="3"/>
  <c r="DT67" i="3"/>
  <c r="DE67" i="3"/>
  <c r="DJ67" i="3"/>
  <c r="BZ67" i="3"/>
  <c r="AN67" i="3"/>
  <c r="BR67" i="3"/>
  <c r="CG67" i="3"/>
  <c r="DQ67" i="3"/>
  <c r="BT67" i="3"/>
  <c r="BA67" i="3"/>
  <c r="CE67" i="3"/>
  <c r="AD67" i="3"/>
  <c r="DP67" i="3"/>
  <c r="CC67" i="3"/>
  <c r="AH67" i="3"/>
  <c r="DV67" i="3"/>
  <c r="DF67" i="3"/>
  <c r="AF67" i="3"/>
  <c r="Z67" i="3"/>
  <c r="V67" i="3"/>
  <c r="AZ67" i="3"/>
  <c r="AM67" i="3"/>
  <c r="AL67" i="3"/>
  <c r="CS67" i="3"/>
  <c r="AW67" i="3"/>
  <c r="CL67" i="3"/>
  <c r="DZ67" i="3"/>
  <c r="DB67" i="3"/>
  <c r="DK67" i="3"/>
  <c r="DC67" i="3"/>
  <c r="DM67" i="3"/>
  <c r="AO67" i="3"/>
  <c r="DW67" i="3"/>
  <c r="BG67" i="3"/>
  <c r="AB67" i="3"/>
  <c r="EA67" i="3"/>
  <c r="AA67" i="3"/>
  <c r="DO67" i="3"/>
  <c r="BM67" i="3"/>
  <c r="CU67" i="3"/>
  <c r="CB67" i="3"/>
  <c r="AK67" i="3"/>
  <c r="CW67" i="3"/>
  <c r="ED67" i="3"/>
  <c r="CX67" i="3"/>
  <c r="DH67" i="3"/>
  <c r="CR67" i="3"/>
  <c r="BO67" i="3"/>
  <c r="CO67" i="3"/>
  <c r="AV67" i="3"/>
  <c r="CK67" i="3"/>
  <c r="DL67" i="3"/>
  <c r="CJ67" i="3"/>
  <c r="DU67" i="3"/>
  <c r="CM67" i="3"/>
  <c r="AE67" i="3"/>
  <c r="AT67" i="3"/>
  <c r="BE67" i="3"/>
  <c r="BU67" i="3"/>
  <c r="BQ67" i="3"/>
  <c r="CT67" i="3"/>
  <c r="AP67" i="3"/>
  <c r="BX67" i="3"/>
  <c r="CD67" i="3"/>
  <c r="BK67" i="3"/>
  <c r="S67" i="3"/>
  <c r="EB67" i="3"/>
  <c r="BS67" i="3"/>
  <c r="DX67" i="3"/>
  <c r="BF67" i="3"/>
  <c r="EE67" i="3"/>
  <c r="BY67" i="3"/>
  <c r="CI67" i="3"/>
  <c r="P67" i="3"/>
  <c r="AY67" i="3"/>
  <c r="DG67" i="3"/>
  <c r="CN67" i="3"/>
  <c r="W67" i="3"/>
  <c r="BP67" i="3"/>
  <c r="CF67" i="3"/>
  <c r="AU67" i="3"/>
  <c r="BW67" i="3"/>
  <c r="BV67" i="3"/>
  <c r="C91" i="3"/>
  <c r="BD67" i="3"/>
  <c r="DD67" i="3"/>
  <c r="DI67" i="3"/>
  <c r="Y67" i="3"/>
  <c r="AS67" i="3"/>
  <c r="CP67" i="3"/>
  <c r="AC67" i="3"/>
  <c r="AX67" i="3"/>
  <c r="EF67" i="3"/>
  <c r="AI67" i="3"/>
  <c r="DY67" i="3"/>
  <c r="M67" i="3" l="1"/>
  <c r="N67" i="3" s="1"/>
  <c r="C90" i="3"/>
  <c r="C89" i="3"/>
  <c r="C96" i="3"/>
  <c r="C92" i="3"/>
  <c r="CW91" i="3"/>
  <c r="T91" i="3"/>
  <c r="AJ91" i="3"/>
  <c r="CV91" i="3"/>
  <c r="DU91" i="3"/>
  <c r="CI91" i="3"/>
  <c r="V91" i="3"/>
  <c r="AW91" i="3"/>
  <c r="AI91" i="3"/>
  <c r="BR91" i="3"/>
  <c r="CJ91" i="3"/>
  <c r="AH91" i="3"/>
  <c r="BT91" i="3"/>
  <c r="DX91" i="3"/>
  <c r="AY91" i="3"/>
  <c r="BA91" i="3"/>
  <c r="S91" i="3"/>
  <c r="U91" i="3"/>
  <c r="CF91" i="3"/>
  <c r="DO91" i="3"/>
  <c r="P91" i="3"/>
  <c r="EA91" i="3"/>
  <c r="DL91" i="3"/>
  <c r="AK91" i="3"/>
  <c r="D91" i="3"/>
  <c r="DK91" i="3"/>
  <c r="BI91" i="3"/>
  <c r="BF91" i="3"/>
  <c r="BQ91" i="3"/>
  <c r="EB91" i="3"/>
  <c r="BU91" i="3"/>
  <c r="Y91" i="3"/>
  <c r="DC91" i="3"/>
  <c r="CO91" i="3"/>
  <c r="DT91" i="3"/>
  <c r="DV91" i="3"/>
  <c r="X91" i="3"/>
  <c r="CG91" i="3"/>
  <c r="CS91" i="3"/>
  <c r="AS91" i="3"/>
  <c r="BD91" i="3"/>
  <c r="CK91" i="3"/>
  <c r="BO91" i="3"/>
  <c r="AF91" i="3"/>
  <c r="BE91" i="3"/>
  <c r="AM91" i="3"/>
  <c r="BV91" i="3"/>
  <c r="EC91" i="3"/>
  <c r="CD91" i="3"/>
  <c r="CP91" i="3"/>
  <c r="Q91" i="3"/>
  <c r="BL91" i="3"/>
  <c r="AE91" i="3"/>
  <c r="AL91" i="3"/>
  <c r="DN91" i="3"/>
  <c r="CX91" i="3"/>
  <c r="DD91" i="3"/>
  <c r="CH91" i="3"/>
  <c r="DM91" i="3"/>
  <c r="BM91" i="3"/>
  <c r="CY91" i="3"/>
  <c r="DF91" i="3"/>
  <c r="EE91" i="3"/>
  <c r="DZ91" i="3"/>
  <c r="BJ91" i="3"/>
  <c r="CE91" i="3"/>
  <c r="CM91" i="3"/>
  <c r="EF91" i="3"/>
  <c r="CB91" i="3"/>
  <c r="AT91" i="3"/>
  <c r="CC91" i="3"/>
  <c r="AD91" i="3"/>
  <c r="DJ91" i="3"/>
  <c r="AQ91" i="3"/>
  <c r="DB91" i="3"/>
  <c r="BZ91" i="3"/>
  <c r="AX91" i="3"/>
  <c r="AR91" i="3"/>
  <c r="BW91" i="3"/>
  <c r="CQ91" i="3"/>
  <c r="R91" i="3"/>
  <c r="CU91" i="3"/>
  <c r="BB91" i="3"/>
  <c r="AU91" i="3"/>
  <c r="DP91" i="3"/>
  <c r="BK91" i="3"/>
  <c r="AG91" i="3"/>
  <c r="AO91" i="3"/>
  <c r="AV91" i="3"/>
  <c r="Z91" i="3"/>
  <c r="BP91" i="3"/>
  <c r="DH91" i="3"/>
  <c r="BC91" i="3"/>
  <c r="CT91" i="3"/>
  <c r="AC91" i="3"/>
  <c r="BN91" i="3"/>
  <c r="CR91" i="3"/>
  <c r="DY91" i="3"/>
  <c r="BH91" i="3"/>
  <c r="BX91" i="3"/>
  <c r="DS91" i="3"/>
  <c r="DA91" i="3"/>
  <c r="BY91" i="3"/>
  <c r="DI91" i="3"/>
  <c r="AZ91" i="3"/>
  <c r="AP91" i="3"/>
  <c r="AN91" i="3"/>
  <c r="DQ91" i="3"/>
  <c r="CN91" i="3"/>
  <c r="AA91" i="3"/>
  <c r="CL91" i="3"/>
  <c r="DG91" i="3"/>
  <c r="DE91" i="3"/>
  <c r="BG91" i="3"/>
  <c r="BS91" i="3"/>
  <c r="CA91" i="3"/>
  <c r="CZ91" i="3"/>
  <c r="W91" i="3"/>
  <c r="DW91" i="3"/>
  <c r="ED91" i="3"/>
  <c r="DR91" i="3"/>
  <c r="AB91" i="3"/>
  <c r="M91" i="3" l="1"/>
  <c r="N91" i="3" s="1"/>
  <c r="CL92" i="3"/>
  <c r="AU92" i="3"/>
  <c r="DH92" i="3"/>
  <c r="CS92" i="3"/>
  <c r="AO92" i="3"/>
  <c r="DR92" i="3"/>
  <c r="AN92" i="3"/>
  <c r="CB92" i="3"/>
  <c r="CW92" i="3"/>
  <c r="CD92" i="3"/>
  <c r="ED92" i="3"/>
  <c r="BK92" i="3"/>
  <c r="DP92" i="3"/>
  <c r="DB92" i="3"/>
  <c r="DG92" i="3"/>
  <c r="BS92" i="3"/>
  <c r="CE92" i="3"/>
  <c r="CG92" i="3"/>
  <c r="AB92" i="3"/>
  <c r="D92" i="3"/>
  <c r="W92" i="3"/>
  <c r="BL92" i="3"/>
  <c r="AR92" i="3"/>
  <c r="BU92" i="3"/>
  <c r="DT92" i="3"/>
  <c r="EE92" i="3"/>
  <c r="CZ92" i="3"/>
  <c r="Q92" i="3"/>
  <c r="BM92" i="3"/>
  <c r="DW92" i="3"/>
  <c r="CY92" i="3"/>
  <c r="CF92" i="3"/>
  <c r="CU92" i="3"/>
  <c r="DC92" i="3"/>
  <c r="CX92" i="3"/>
  <c r="BF92" i="3"/>
  <c r="AY92" i="3"/>
  <c r="AP92" i="3"/>
  <c r="DY92" i="3"/>
  <c r="AV92" i="3"/>
  <c r="CJ92" i="3"/>
  <c r="BB92" i="3"/>
  <c r="CT92" i="3"/>
  <c r="DM92" i="3"/>
  <c r="AF92" i="3"/>
  <c r="DF92" i="3"/>
  <c r="BO92" i="3"/>
  <c r="CO92" i="3"/>
  <c r="DU92" i="3"/>
  <c r="DE92" i="3"/>
  <c r="AS92" i="3"/>
  <c r="BP92" i="3"/>
  <c r="AX92" i="3"/>
  <c r="AJ92" i="3"/>
  <c r="AI92" i="3"/>
  <c r="AM92" i="3"/>
  <c r="EC92" i="3"/>
  <c r="CN92" i="3"/>
  <c r="BE92" i="3"/>
  <c r="CI92" i="3"/>
  <c r="AW92" i="3"/>
  <c r="AC92" i="3"/>
  <c r="BD92" i="3"/>
  <c r="AA92" i="3"/>
  <c r="BA92" i="3"/>
  <c r="AT92" i="3"/>
  <c r="S92" i="3"/>
  <c r="CK92" i="3"/>
  <c r="CM92" i="3"/>
  <c r="BY92" i="3"/>
  <c r="CC92" i="3"/>
  <c r="BN92" i="3"/>
  <c r="Z92" i="3"/>
  <c r="AK92" i="3"/>
  <c r="DD92" i="3"/>
  <c r="AQ92" i="3"/>
  <c r="DI92" i="3"/>
  <c r="CR92" i="3"/>
  <c r="DV92" i="3"/>
  <c r="AE92" i="3"/>
  <c r="AZ92" i="3"/>
  <c r="DN92" i="3"/>
  <c r="BZ92" i="3"/>
  <c r="Y92" i="3"/>
  <c r="CP92" i="3"/>
  <c r="DO92" i="3"/>
  <c r="AG92" i="3"/>
  <c r="X92" i="3"/>
  <c r="BI92" i="3"/>
  <c r="CA92" i="3"/>
  <c r="BR92" i="3"/>
  <c r="BV92" i="3"/>
  <c r="EA92" i="3"/>
  <c r="AH92" i="3"/>
  <c r="CQ92" i="3"/>
  <c r="DJ92" i="3"/>
  <c r="AL92" i="3"/>
  <c r="CV92" i="3"/>
  <c r="DZ92" i="3"/>
  <c r="EB92" i="3"/>
  <c r="EF92" i="3"/>
  <c r="BC92" i="3"/>
  <c r="V92" i="3"/>
  <c r="R92" i="3"/>
  <c r="DQ92" i="3"/>
  <c r="BQ92" i="3"/>
  <c r="P92" i="3"/>
  <c r="BG92" i="3"/>
  <c r="BJ92" i="3"/>
  <c r="DL92" i="3"/>
  <c r="DK92" i="3"/>
  <c r="U92" i="3"/>
  <c r="BT92" i="3"/>
  <c r="CH92" i="3"/>
  <c r="AD92" i="3"/>
  <c r="DS92" i="3"/>
  <c r="BW92" i="3"/>
  <c r="DX92" i="3"/>
  <c r="BX92" i="3"/>
  <c r="T92" i="3"/>
  <c r="DA92" i="3"/>
  <c r="BH92" i="3"/>
  <c r="BJ96" i="3"/>
  <c r="CH96" i="3"/>
  <c r="DD96" i="3"/>
  <c r="AV96" i="3"/>
  <c r="CS96" i="3"/>
  <c r="BP96" i="3"/>
  <c r="DL96" i="3"/>
  <c r="DB96" i="3"/>
  <c r="CJ96" i="3"/>
  <c r="DP96" i="3"/>
  <c r="BZ96" i="3"/>
  <c r="DS96" i="3"/>
  <c r="X96" i="3"/>
  <c r="AN96" i="3"/>
  <c r="CO96" i="3"/>
  <c r="BH96" i="3"/>
  <c r="EF96" i="3"/>
  <c r="AM96" i="3"/>
  <c r="BM96" i="3"/>
  <c r="AD96" i="3"/>
  <c r="AJ96" i="3"/>
  <c r="CM96" i="3"/>
  <c r="AK96" i="3"/>
  <c r="CY96" i="3"/>
  <c r="AG96" i="3"/>
  <c r="Q96" i="3"/>
  <c r="AC96" i="3"/>
  <c r="DT96" i="3"/>
  <c r="DW96" i="3"/>
  <c r="AR96" i="3"/>
  <c r="CD96" i="3"/>
  <c r="DV96" i="3"/>
  <c r="AF96" i="3"/>
  <c r="Z96" i="3"/>
  <c r="BS96" i="3"/>
  <c r="AT96" i="3"/>
  <c r="BE96" i="3"/>
  <c r="AX96" i="3"/>
  <c r="DU96" i="3"/>
  <c r="BX96" i="3"/>
  <c r="CV96" i="3"/>
  <c r="AE96" i="3"/>
  <c r="CF96" i="3"/>
  <c r="EA96" i="3"/>
  <c r="DR96" i="3"/>
  <c r="AQ96" i="3"/>
  <c r="BN96" i="3"/>
  <c r="BL96" i="3"/>
  <c r="AA96" i="3"/>
  <c r="AI96" i="3"/>
  <c r="BD96" i="3"/>
  <c r="AO96" i="3"/>
  <c r="BR96" i="3"/>
  <c r="CZ96" i="3"/>
  <c r="DI96" i="3"/>
  <c r="Y96" i="3"/>
  <c r="CW96" i="3"/>
  <c r="DJ96" i="3"/>
  <c r="S96" i="3"/>
  <c r="AY96" i="3"/>
  <c r="AB96" i="3"/>
  <c r="ED96" i="3"/>
  <c r="D96" i="3"/>
  <c r="BW96" i="3"/>
  <c r="P96" i="3"/>
  <c r="BC96" i="3"/>
  <c r="CR96" i="3"/>
  <c r="EC96" i="3"/>
  <c r="CN96" i="3"/>
  <c r="DY96" i="3"/>
  <c r="BI96" i="3"/>
  <c r="AU96" i="3"/>
  <c r="DO96" i="3"/>
  <c r="DM96" i="3"/>
  <c r="T96" i="3"/>
  <c r="CC96" i="3"/>
  <c r="BV96" i="3"/>
  <c r="CE96" i="3"/>
  <c r="R96" i="3"/>
  <c r="BF96" i="3"/>
  <c r="BU96" i="3"/>
  <c r="DK96" i="3"/>
  <c r="CU96" i="3"/>
  <c r="CT96" i="3"/>
  <c r="AP96" i="3"/>
  <c r="BG96" i="3"/>
  <c r="CB96" i="3"/>
  <c r="CP96" i="3"/>
  <c r="DF96" i="3"/>
  <c r="AW96" i="3"/>
  <c r="BA96" i="3"/>
  <c r="EE96" i="3"/>
  <c r="CL96" i="3"/>
  <c r="DN96" i="3"/>
  <c r="CI96" i="3"/>
  <c r="AZ96" i="3"/>
  <c r="AL96" i="3"/>
  <c r="CX96" i="3"/>
  <c r="V96" i="3"/>
  <c r="AS96" i="3"/>
  <c r="BB96" i="3"/>
  <c r="CA96" i="3"/>
  <c r="CG96" i="3"/>
  <c r="CK96" i="3"/>
  <c r="BO96" i="3"/>
  <c r="DX96" i="3"/>
  <c r="DZ96" i="3"/>
  <c r="CQ96" i="3"/>
  <c r="BT96" i="3"/>
  <c r="BY96" i="3"/>
  <c r="AH96" i="3"/>
  <c r="DQ96" i="3"/>
  <c r="DG96" i="3"/>
  <c r="DC96" i="3"/>
  <c r="EB96" i="3"/>
  <c r="DE96" i="3"/>
  <c r="BK96" i="3"/>
  <c r="W96" i="3"/>
  <c r="BQ96" i="3"/>
  <c r="U96" i="3"/>
  <c r="DA96" i="3"/>
  <c r="DH96" i="3"/>
  <c r="C98" i="3"/>
  <c r="AB89" i="3"/>
  <c r="AD89" i="3"/>
  <c r="W89" i="3"/>
  <c r="AW89" i="3"/>
  <c r="BJ89" i="3"/>
  <c r="BI89" i="3"/>
  <c r="BL89" i="3"/>
  <c r="CQ89" i="3"/>
  <c r="CR89" i="3"/>
  <c r="BZ89" i="3"/>
  <c r="CA89" i="3"/>
  <c r="DG89" i="3"/>
  <c r="DC89" i="3"/>
  <c r="DA89" i="3"/>
  <c r="EC89" i="3"/>
  <c r="AG89" i="3"/>
  <c r="S89" i="3"/>
  <c r="AK89" i="3"/>
  <c r="BF89" i="3"/>
  <c r="AP89" i="3"/>
  <c r="CS89" i="3"/>
  <c r="BQ89" i="3"/>
  <c r="CT89" i="3"/>
  <c r="BX89" i="3"/>
  <c r="BM89" i="3"/>
  <c r="CN89" i="3"/>
  <c r="DH89" i="3"/>
  <c r="DQ89" i="3"/>
  <c r="DU89" i="3"/>
  <c r="DZ89" i="3"/>
  <c r="AI89" i="3"/>
  <c r="Q89" i="3"/>
  <c r="AA89" i="3"/>
  <c r="BH89" i="3"/>
  <c r="BP89" i="3"/>
  <c r="AZ89" i="3"/>
  <c r="BD89" i="3"/>
  <c r="CV89" i="3"/>
  <c r="CP89" i="3"/>
  <c r="CB89" i="3"/>
  <c r="CO89" i="3"/>
  <c r="DI89" i="3"/>
  <c r="DD89" i="3"/>
  <c r="DB89" i="3"/>
  <c r="DY89" i="3"/>
  <c r="AL89" i="3"/>
  <c r="R89" i="3"/>
  <c r="AM89" i="3"/>
  <c r="AV89" i="3"/>
  <c r="AE89" i="3"/>
  <c r="AS89" i="3"/>
  <c r="CI89" i="3"/>
  <c r="CC89" i="3"/>
  <c r="BR89" i="3"/>
  <c r="CH89" i="3"/>
  <c r="CU89" i="3"/>
  <c r="DE89" i="3"/>
  <c r="DN89" i="3"/>
  <c r="DW89" i="3"/>
  <c r="EB89" i="3"/>
  <c r="X89" i="3"/>
  <c r="AJ89" i="3"/>
  <c r="D89" i="3"/>
  <c r="AO89" i="3"/>
  <c r="BE89" i="3"/>
  <c r="AR89" i="3"/>
  <c r="BC89" i="3"/>
  <c r="BS89" i="3"/>
  <c r="CJ89" i="3"/>
  <c r="CL89" i="3"/>
  <c r="CZ89" i="3"/>
  <c r="DM89" i="3"/>
  <c r="DP89" i="3"/>
  <c r="DS89" i="3"/>
  <c r="EF89" i="3"/>
  <c r="AH89" i="3"/>
  <c r="V89" i="3"/>
  <c r="AN89" i="3"/>
  <c r="BG89" i="3"/>
  <c r="AX89" i="3"/>
  <c r="BN89" i="3"/>
  <c r="BW89" i="3"/>
  <c r="BV89" i="3"/>
  <c r="CG89" i="3"/>
  <c r="CK89" i="3"/>
  <c r="CY89" i="3"/>
  <c r="CX89" i="3"/>
  <c r="DK89" i="3"/>
  <c r="DV89" i="3"/>
  <c r="EE89" i="3"/>
  <c r="P89" i="3"/>
  <c r="Y89" i="3"/>
  <c r="U89" i="3"/>
  <c r="AF89" i="3"/>
  <c r="AU89" i="3"/>
  <c r="AQ89" i="3"/>
  <c r="BB89" i="3"/>
  <c r="BU89" i="3"/>
  <c r="CF89" i="3"/>
  <c r="CD89" i="3"/>
  <c r="CM89" i="3"/>
  <c r="DO89" i="3"/>
  <c r="DJ89" i="3"/>
  <c r="DF89" i="3"/>
  <c r="DX89" i="3"/>
  <c r="ED89" i="3"/>
  <c r="Z89" i="3"/>
  <c r="T89" i="3"/>
  <c r="AC89" i="3"/>
  <c r="BA89" i="3"/>
  <c r="AY89" i="3"/>
  <c r="AT89" i="3"/>
  <c r="BK89" i="3"/>
  <c r="BY89" i="3"/>
  <c r="BO89" i="3"/>
  <c r="BT89" i="3"/>
  <c r="CE89" i="3"/>
  <c r="CW89" i="3"/>
  <c r="DR89" i="3"/>
  <c r="DL89" i="3"/>
  <c r="EA89" i="3"/>
  <c r="DT89" i="3"/>
  <c r="BR90" i="3"/>
  <c r="CW90" i="3"/>
  <c r="DN90" i="3"/>
  <c r="AP90" i="3"/>
  <c r="DU90" i="3"/>
  <c r="CP90" i="3"/>
  <c r="CX90" i="3"/>
  <c r="AL90" i="3"/>
  <c r="DR90" i="3"/>
  <c r="DA90" i="3"/>
  <c r="DS90" i="3"/>
  <c r="DG90" i="3"/>
  <c r="DO90" i="3"/>
  <c r="BD90" i="3"/>
  <c r="W90" i="3"/>
  <c r="CA90" i="3"/>
  <c r="BE90" i="3"/>
  <c r="BK90" i="3"/>
  <c r="CS90" i="3"/>
  <c r="AB90" i="3"/>
  <c r="DM90" i="3"/>
  <c r="CR90" i="3"/>
  <c r="EA90" i="3"/>
  <c r="CZ90" i="3"/>
  <c r="AD90" i="3"/>
  <c r="BF90" i="3"/>
  <c r="AY90" i="3"/>
  <c r="D90" i="3"/>
  <c r="DJ90" i="3"/>
  <c r="AW90" i="3"/>
  <c r="AR90" i="3"/>
  <c r="DB90" i="3"/>
  <c r="DT90" i="3"/>
  <c r="AU90" i="3"/>
  <c r="AF90" i="3"/>
  <c r="AV90" i="3"/>
  <c r="R90" i="3"/>
  <c r="Z90" i="3"/>
  <c r="BQ90" i="3"/>
  <c r="U90" i="3"/>
  <c r="BJ90" i="3"/>
  <c r="BU90" i="3"/>
  <c r="CD90" i="3"/>
  <c r="DW90" i="3"/>
  <c r="EE90" i="3"/>
  <c r="CY90" i="3"/>
  <c r="AO90" i="3"/>
  <c r="BT90" i="3"/>
  <c r="CI90" i="3"/>
  <c r="V90" i="3"/>
  <c r="CG90" i="3"/>
  <c r="DE90" i="3"/>
  <c r="DY90" i="3"/>
  <c r="DP90" i="3"/>
  <c r="CN90" i="3"/>
  <c r="DQ90" i="3"/>
  <c r="CL90" i="3"/>
  <c r="CO90" i="3"/>
  <c r="AI90" i="3"/>
  <c r="ED90" i="3"/>
  <c r="CC90" i="3"/>
  <c r="DL90" i="3"/>
  <c r="EC90" i="3"/>
  <c r="AJ90" i="3"/>
  <c r="AC90" i="3"/>
  <c r="DX90" i="3"/>
  <c r="BV90" i="3"/>
  <c r="CM90" i="3"/>
  <c r="AQ90" i="3"/>
  <c r="DD90" i="3"/>
  <c r="CU90" i="3"/>
  <c r="BL90" i="3"/>
  <c r="DH90" i="3"/>
  <c r="BM90" i="3"/>
  <c r="CB90" i="3"/>
  <c r="CH90" i="3"/>
  <c r="CK90" i="3"/>
  <c r="AG90" i="3"/>
  <c r="AH90" i="3"/>
  <c r="AT90" i="3"/>
  <c r="BO90" i="3"/>
  <c r="X90" i="3"/>
  <c r="CF90" i="3"/>
  <c r="BC90" i="3"/>
  <c r="EB90" i="3"/>
  <c r="CT90" i="3"/>
  <c r="BH90" i="3"/>
  <c r="BY90" i="3"/>
  <c r="BI90" i="3"/>
  <c r="S90" i="3"/>
  <c r="AZ90" i="3"/>
  <c r="DK90" i="3"/>
  <c r="DI90" i="3"/>
  <c r="BB90" i="3"/>
  <c r="DZ90" i="3"/>
  <c r="AM90" i="3"/>
  <c r="CQ90" i="3"/>
  <c r="Q90" i="3"/>
  <c r="BS90" i="3"/>
  <c r="AK90" i="3"/>
  <c r="CE90" i="3"/>
  <c r="DC90" i="3"/>
  <c r="BN90" i="3"/>
  <c r="AA90" i="3"/>
  <c r="AS90" i="3"/>
  <c r="BW90" i="3"/>
  <c r="BG90" i="3"/>
  <c r="CV90" i="3"/>
  <c r="BP90" i="3"/>
  <c r="DV90" i="3"/>
  <c r="DF90" i="3"/>
  <c r="BX90" i="3"/>
  <c r="AX90" i="3"/>
  <c r="EF90" i="3"/>
  <c r="T90" i="3"/>
  <c r="Y90" i="3"/>
  <c r="AN90" i="3"/>
  <c r="BA90" i="3"/>
  <c r="CJ90" i="3"/>
  <c r="BZ90" i="3"/>
  <c r="P90" i="3"/>
  <c r="AE90" i="3"/>
  <c r="M96" i="3" l="1"/>
  <c r="N96" i="3" s="1"/>
  <c r="M90" i="3"/>
  <c r="N90" i="3" s="1"/>
  <c r="M92" i="3"/>
  <c r="N92" i="3" s="1"/>
  <c r="M89" i="3"/>
  <c r="N89" i="3" s="1"/>
  <c r="BX98" i="3"/>
  <c r="CK98" i="3"/>
  <c r="CJ98" i="3"/>
  <c r="DU98" i="3"/>
  <c r="W98" i="3"/>
  <c r="BM98" i="3"/>
  <c r="AD98" i="3"/>
  <c r="BU98" i="3"/>
  <c r="CU98" i="3"/>
  <c r="D98" i="3"/>
  <c r="CI98" i="3"/>
  <c r="BB98" i="3"/>
  <c r="DR98" i="3"/>
  <c r="Z98" i="3"/>
  <c r="AF98" i="3"/>
  <c r="BR98" i="3"/>
  <c r="DY98" i="3"/>
  <c r="BL98" i="3"/>
  <c r="EF98" i="3"/>
  <c r="BQ98" i="3"/>
  <c r="BD98" i="3"/>
  <c r="DD98" i="3"/>
  <c r="CH98" i="3"/>
  <c r="AL98" i="3"/>
  <c r="AR98" i="3"/>
  <c r="BO98" i="3"/>
  <c r="DJ98" i="3"/>
  <c r="AO98" i="3"/>
  <c r="DG98" i="3"/>
  <c r="DZ98" i="3"/>
  <c r="AK98" i="3"/>
  <c r="EB98" i="3"/>
  <c r="T98" i="3"/>
  <c r="CG98" i="3"/>
  <c r="CX98" i="3"/>
  <c r="CW98" i="3"/>
  <c r="CY98" i="3"/>
  <c r="DP98" i="3"/>
  <c r="DQ98" i="3"/>
  <c r="BA98" i="3"/>
  <c r="DS98" i="3"/>
  <c r="BZ98" i="3"/>
  <c r="CM98" i="3"/>
  <c r="DA98" i="3"/>
  <c r="DM98" i="3"/>
  <c r="CO98" i="3"/>
  <c r="BS98" i="3"/>
  <c r="AE98" i="3"/>
  <c r="CL98" i="3"/>
  <c r="BC98" i="3"/>
  <c r="BF98" i="3"/>
  <c r="AZ98" i="3"/>
  <c r="CD98" i="3"/>
  <c r="X98" i="3"/>
  <c r="CE98" i="3"/>
  <c r="R98" i="3"/>
  <c r="DX98" i="3"/>
  <c r="BG98" i="3"/>
  <c r="EA98" i="3"/>
  <c r="CN98" i="3"/>
  <c r="BK98" i="3"/>
  <c r="ED98" i="3"/>
  <c r="CC98" i="3"/>
  <c r="BV98" i="3"/>
  <c r="AY98" i="3"/>
  <c r="AB98" i="3"/>
  <c r="CT98" i="3"/>
  <c r="AC98" i="3"/>
  <c r="CV98" i="3"/>
  <c r="BH98" i="3"/>
  <c r="AP98" i="3"/>
  <c r="DT98" i="3"/>
  <c r="DW98" i="3"/>
  <c r="DN98" i="3"/>
  <c r="AU98" i="3"/>
  <c r="DE98" i="3"/>
  <c r="BT98" i="3"/>
  <c r="DC98" i="3"/>
  <c r="CA98" i="3"/>
  <c r="BP98" i="3"/>
  <c r="CP98" i="3"/>
  <c r="AI98" i="3"/>
  <c r="AV98" i="3"/>
  <c r="DB98" i="3"/>
  <c r="P98" i="3"/>
  <c r="DV98" i="3"/>
  <c r="DL98" i="3"/>
  <c r="BN98" i="3"/>
  <c r="AA98" i="3"/>
  <c r="CQ98" i="3"/>
  <c r="DK98" i="3"/>
  <c r="DH98" i="3"/>
  <c r="AT98" i="3"/>
  <c r="AW98" i="3"/>
  <c r="CS98" i="3"/>
  <c r="EC98" i="3"/>
  <c r="CZ98" i="3"/>
  <c r="Q98" i="3"/>
  <c r="AQ98" i="3"/>
  <c r="AJ98" i="3"/>
  <c r="CF98" i="3"/>
  <c r="U98" i="3"/>
  <c r="BJ98" i="3"/>
  <c r="EE98" i="3"/>
  <c r="BE98" i="3"/>
  <c r="DI98" i="3"/>
  <c r="AS98" i="3"/>
  <c r="AH98" i="3"/>
  <c r="V98" i="3"/>
  <c r="AN98" i="3"/>
  <c r="AM98" i="3"/>
  <c r="BI98" i="3"/>
  <c r="S98" i="3"/>
  <c r="AG98" i="3"/>
  <c r="AX98" i="3"/>
  <c r="DO98" i="3"/>
  <c r="BY98" i="3"/>
  <c r="CR98" i="3"/>
  <c r="BW98" i="3"/>
  <c r="DF98" i="3"/>
  <c r="CB98" i="3"/>
  <c r="Y98" i="3"/>
  <c r="M98" i="3" l="1"/>
  <c r="N98" i="3" s="1"/>
  <c r="E12" i="2" l="1"/>
  <c r="I16" i="6"/>
  <c r="G16" i="6" s="1"/>
  <c r="C115" i="3"/>
  <c r="N115" i="3" s="1"/>
  <c r="H16" i="6" l="1"/>
  <c r="G12" i="2"/>
  <c r="F12" i="2"/>
  <c r="C284" i="3" l="1"/>
  <c r="C169" i="3" s="1"/>
  <c r="I7" i="21" l="1"/>
  <c r="H19" i="6"/>
  <c r="G19" i="6"/>
  <c r="N40" i="5" l="1" a="1"/>
  <c r="N40" i="5" s="1"/>
  <c r="K40" i="5" a="1"/>
  <c r="K40" i="5" s="1"/>
  <c r="G40" i="5" a="1"/>
  <c r="G40" i="5" s="1"/>
  <c r="F40" i="5" a="1"/>
  <c r="F40" i="5" s="1"/>
  <c r="L40" i="5" a="1"/>
  <c r="L40" i="5" s="1"/>
  <c r="M40" i="5" a="1"/>
  <c r="M40" i="5" s="1"/>
  <c r="O40" i="5" a="1"/>
  <c r="O40" i="5" s="1"/>
  <c r="P40" i="5" a="1"/>
  <c r="P40" i="5" s="1"/>
  <c r="J40" i="5" a="1"/>
  <c r="J40" i="5" s="1"/>
  <c r="H40" i="5" a="1"/>
  <c r="H40" i="5" s="1"/>
  <c r="I40" i="5" a="1"/>
  <c r="I40" i="5" s="1"/>
  <c r="E40" i="5" l="1"/>
  <c r="E262" i="5"/>
  <c r="L121" i="5" l="1" a="1"/>
  <c r="L121" i="5" s="1"/>
  <c r="G121" i="5" a="1"/>
  <c r="G121" i="5" s="1"/>
  <c r="I119" i="5" a="1"/>
  <c r="I119" i="5" s="1"/>
  <c r="N120" i="5" a="1"/>
  <c r="N120" i="5" s="1"/>
  <c r="H121" i="5" a="1"/>
  <c r="H121" i="5" s="1"/>
  <c r="F120" i="5" a="1"/>
  <c r="F120" i="5" s="1"/>
  <c r="G120" i="5" a="1"/>
  <c r="G120" i="5" s="1"/>
  <c r="I120" i="5" a="1"/>
  <c r="I120" i="5" s="1"/>
  <c r="F121" i="5" a="1"/>
  <c r="F121" i="5" s="1"/>
  <c r="M119" i="5" a="1"/>
  <c r="M119" i="5" s="1"/>
  <c r="H119" i="5" a="1"/>
  <c r="H119" i="5" s="1"/>
  <c r="J119" i="5" a="1"/>
  <c r="J119" i="5" s="1"/>
  <c r="K120" i="5" a="1"/>
  <c r="K120" i="5" s="1"/>
  <c r="J120" i="5" a="1"/>
  <c r="J120" i="5" s="1"/>
  <c r="O120" i="5" a="1"/>
  <c r="O120" i="5" s="1"/>
  <c r="F119" i="5" a="1"/>
  <c r="F119" i="5" s="1"/>
  <c r="P119" i="5" a="1"/>
  <c r="P119" i="5" s="1"/>
  <c r="O119" i="5" a="1"/>
  <c r="O119" i="5" s="1"/>
  <c r="K119" i="5" a="1"/>
  <c r="K119" i="5" s="1"/>
  <c r="H120" i="5" a="1"/>
  <c r="H120" i="5" s="1"/>
  <c r="I121" i="5" a="1"/>
  <c r="I121" i="5" s="1"/>
  <c r="M121" i="5" a="1"/>
  <c r="M121" i="5" s="1"/>
  <c r="L120" i="5" a="1"/>
  <c r="L120" i="5" s="1"/>
  <c r="G119" i="5" a="1"/>
  <c r="G119" i="5" s="1"/>
  <c r="N121" i="5" a="1"/>
  <c r="N121" i="5" s="1"/>
  <c r="K121" i="5" a="1"/>
  <c r="K121" i="5" s="1"/>
  <c r="M120" i="5" a="1"/>
  <c r="M120" i="5" s="1"/>
  <c r="N119" i="5" a="1"/>
  <c r="N119" i="5" s="1"/>
  <c r="L119" i="5" a="1"/>
  <c r="L119" i="5" s="1"/>
  <c r="O121" i="5" a="1"/>
  <c r="O121" i="5" s="1"/>
  <c r="P120" i="5" a="1"/>
  <c r="P120" i="5" s="1"/>
  <c r="J121" i="5" a="1"/>
  <c r="J121" i="5" s="1"/>
  <c r="P121" i="5" a="1"/>
  <c r="P121" i="5" s="1"/>
  <c r="I59" i="5" a="1"/>
  <c r="I59" i="5" s="1"/>
  <c r="J67" i="5" a="1"/>
  <c r="J67" i="5" s="1"/>
  <c r="H59" i="5" a="1"/>
  <c r="H59" i="5" s="1"/>
  <c r="O59" i="5" a="1"/>
  <c r="O59" i="5" s="1"/>
  <c r="G59" i="5" a="1"/>
  <c r="G59" i="5" s="1"/>
  <c r="N59" i="5" a="1"/>
  <c r="N59" i="5" s="1"/>
  <c r="P67" i="5" a="1"/>
  <c r="P67" i="5" s="1"/>
  <c r="F59" i="5" a="1"/>
  <c r="F59" i="5" s="1"/>
  <c r="K59" i="5" a="1"/>
  <c r="K59" i="5" s="1"/>
  <c r="K67" i="5" a="1"/>
  <c r="K67" i="5" s="1"/>
  <c r="G94" i="5" a="1"/>
  <c r="G94" i="5" s="1"/>
  <c r="M59" i="5" a="1"/>
  <c r="M59" i="5" s="1"/>
  <c r="F67" i="5" a="1"/>
  <c r="F67" i="5" s="1"/>
  <c r="I94" i="5" a="1"/>
  <c r="I94" i="5" s="1"/>
  <c r="N94" i="5" a="1"/>
  <c r="N94" i="5" s="1"/>
  <c r="J59" i="5" a="1"/>
  <c r="J59" i="5" s="1"/>
  <c r="I67" i="5" a="1"/>
  <c r="I67" i="5" s="1"/>
  <c r="L67" i="5" a="1"/>
  <c r="L67" i="5" s="1"/>
  <c r="J94" i="5" a="1"/>
  <c r="J94" i="5" s="1"/>
  <c r="K94" i="5" a="1"/>
  <c r="K94" i="5" s="1"/>
  <c r="F94" i="5" a="1"/>
  <c r="F94" i="5" s="1"/>
  <c r="L59" i="5" a="1"/>
  <c r="L59" i="5" s="1"/>
  <c r="M94" i="5" a="1"/>
  <c r="M94" i="5" s="1"/>
  <c r="H67" i="5" a="1"/>
  <c r="H67" i="5" s="1"/>
  <c r="G67" i="5" a="1"/>
  <c r="G67" i="5" s="1"/>
  <c r="O94" i="5" a="1"/>
  <c r="O94" i="5" s="1"/>
  <c r="N67" i="5" a="1"/>
  <c r="N67" i="5" s="1"/>
  <c r="L94" i="5" a="1"/>
  <c r="L94" i="5" s="1"/>
  <c r="H94" i="5" a="1"/>
  <c r="H94" i="5" s="1"/>
  <c r="P94" i="5" a="1"/>
  <c r="P94" i="5" s="1"/>
  <c r="P59" i="5" a="1"/>
  <c r="P59" i="5" s="1"/>
  <c r="M67" i="5" a="1"/>
  <c r="M67" i="5" s="1"/>
  <c r="O67" i="5" a="1"/>
  <c r="O67" i="5" s="1"/>
  <c r="E119" i="5" l="1"/>
  <c r="E121" i="5"/>
  <c r="E120" i="5"/>
  <c r="E59" i="5"/>
  <c r="E67" i="5"/>
  <c r="E94" i="5"/>
  <c r="CY59" i="3" l="1"/>
  <c r="P59" i="3"/>
  <c r="BN59" i="3" l="1"/>
  <c r="CU59" i="3"/>
  <c r="AH59" i="3"/>
  <c r="U59" i="3"/>
  <c r="DJ59" i="3"/>
  <c r="AU59" i="3"/>
  <c r="DC59" i="3"/>
  <c r="CB59" i="3"/>
  <c r="BU59" i="3"/>
  <c r="DZ59" i="3"/>
  <c r="AV59" i="3"/>
  <c r="CZ59" i="3"/>
  <c r="BH59" i="3"/>
  <c r="Y59" i="3"/>
  <c r="CN59" i="3"/>
  <c r="Z59" i="3"/>
  <c r="BY59" i="3"/>
  <c r="AG59" i="3"/>
  <c r="AC59" i="3"/>
  <c r="ED59" i="3"/>
  <c r="BV59" i="3"/>
  <c r="AX59" i="3"/>
  <c r="EB59" i="3"/>
  <c r="CH59" i="3"/>
  <c r="AY59" i="3"/>
  <c r="AR59" i="3"/>
  <c r="BW59" i="3"/>
  <c r="V59" i="3"/>
  <c r="DT59" i="3"/>
  <c r="AM59" i="3"/>
  <c r="CL59" i="3"/>
  <c r="BD59" i="3"/>
  <c r="AI59" i="3"/>
  <c r="DK59" i="3"/>
  <c r="DS59" i="3"/>
  <c r="DB59" i="3"/>
  <c r="BJ59" i="3"/>
  <c r="CC59" i="3"/>
  <c r="CE59" i="3"/>
  <c r="DE59" i="3"/>
  <c r="AA59" i="3"/>
  <c r="BL59" i="3"/>
  <c r="CD59" i="3"/>
  <c r="Q59" i="3"/>
  <c r="CK59" i="3"/>
  <c r="DH59" i="3"/>
  <c r="CQ59" i="3"/>
  <c r="DA59" i="3"/>
  <c r="DY59" i="3"/>
  <c r="AF59" i="3"/>
  <c r="CA59" i="3"/>
  <c r="DG59" i="3"/>
  <c r="DO59" i="3"/>
  <c r="CO59" i="3"/>
  <c r="AT59" i="3"/>
  <c r="BX59" i="3"/>
  <c r="BP59" i="3"/>
  <c r="X59" i="3"/>
  <c r="DL59" i="3"/>
  <c r="AN59" i="3"/>
  <c r="DD59" i="3"/>
  <c r="CW59" i="3"/>
  <c r="CM59" i="3"/>
  <c r="DX59" i="3"/>
  <c r="DU59" i="3"/>
  <c r="BS59" i="3"/>
  <c r="CF59" i="3"/>
  <c r="DR59" i="3"/>
  <c r="CI59" i="3"/>
  <c r="AS59" i="3"/>
  <c r="EE59" i="3"/>
  <c r="AL59" i="3"/>
  <c r="CR59" i="3"/>
  <c r="BC59" i="3"/>
  <c r="AD59" i="3"/>
  <c r="EF59" i="3"/>
  <c r="CX59" i="3"/>
  <c r="W59" i="3"/>
  <c r="BI59" i="3"/>
  <c r="BM59" i="3"/>
  <c r="AJ59" i="3"/>
  <c r="AB59" i="3"/>
  <c r="BK59" i="3"/>
  <c r="BF59" i="3"/>
  <c r="BE59" i="3"/>
  <c r="BA59" i="3"/>
  <c r="BO59" i="3"/>
  <c r="D59" i="3"/>
  <c r="DF59" i="3"/>
  <c r="CS59" i="3"/>
  <c r="CG59" i="3"/>
  <c r="DM59" i="3"/>
  <c r="BQ59" i="3"/>
  <c r="T59" i="3"/>
  <c r="CJ59" i="3"/>
  <c r="CT59" i="3"/>
  <c r="AE59" i="3"/>
  <c r="DN59" i="3"/>
  <c r="DW59" i="3"/>
  <c r="AW59" i="3"/>
  <c r="EA59" i="3"/>
  <c r="S59" i="3"/>
  <c r="BR59" i="3"/>
  <c r="DQ59" i="3"/>
  <c r="EC59" i="3"/>
  <c r="AK59" i="3"/>
  <c r="DI59" i="3"/>
  <c r="CP59" i="3"/>
  <c r="BZ59" i="3"/>
  <c r="AP59" i="3"/>
  <c r="CV59" i="3"/>
  <c r="AO59" i="3"/>
  <c r="R59" i="3"/>
  <c r="BB59" i="3"/>
  <c r="DV59" i="3"/>
  <c r="BG59" i="3"/>
  <c r="AQ59" i="3"/>
  <c r="BT59" i="3"/>
  <c r="DP59" i="3"/>
  <c r="AZ59" i="3"/>
  <c r="M59" i="3" l="1"/>
  <c r="N59" i="3" s="1"/>
  <c r="BW65" i="3" l="1"/>
  <c r="CG65" i="3"/>
  <c r="DB65" i="3"/>
  <c r="AD66" i="3"/>
  <c r="CZ65" i="3" l="1"/>
  <c r="CM66" i="3"/>
  <c r="BZ66" i="3"/>
  <c r="AY65" i="3"/>
  <c r="BR66" i="3"/>
  <c r="CM65" i="3"/>
  <c r="DY65" i="3"/>
  <c r="CY65" i="3"/>
  <c r="DH65" i="3"/>
  <c r="DO66" i="3"/>
  <c r="ED66" i="3"/>
  <c r="CI66" i="3"/>
  <c r="BS66" i="3"/>
  <c r="BQ66" i="3"/>
  <c r="CO66" i="3"/>
  <c r="DJ66" i="3"/>
  <c r="Q66" i="3"/>
  <c r="DA66" i="3"/>
  <c r="BO66" i="3"/>
  <c r="CZ66" i="3"/>
  <c r="AA66" i="3"/>
  <c r="EE66" i="3"/>
  <c r="BY66" i="3"/>
  <c r="BK66" i="3"/>
  <c r="CY66" i="3"/>
  <c r="BX66" i="3"/>
  <c r="AZ66" i="3"/>
  <c r="CG66" i="3"/>
  <c r="DW66" i="3"/>
  <c r="DP66" i="3"/>
  <c r="BC66" i="3"/>
  <c r="AO66" i="3"/>
  <c r="AI66" i="3"/>
  <c r="R66" i="3"/>
  <c r="DU66" i="3"/>
  <c r="CA66" i="3"/>
  <c r="AR66" i="3"/>
  <c r="AT66" i="3"/>
  <c r="BD66" i="3"/>
  <c r="AU66" i="3"/>
  <c r="CC66" i="3"/>
  <c r="S66" i="3"/>
  <c r="BL66" i="3"/>
  <c r="AX66" i="3"/>
  <c r="EA66" i="3"/>
  <c r="CE66" i="3"/>
  <c r="DS66" i="3"/>
  <c r="AK66" i="3"/>
  <c r="DV66" i="3"/>
  <c r="Z66" i="3"/>
  <c r="W66" i="3"/>
  <c r="X66" i="3"/>
  <c r="CP66" i="3"/>
  <c r="AY66" i="3"/>
  <c r="CW66" i="3"/>
  <c r="DH66" i="3"/>
  <c r="CH66" i="3"/>
  <c r="AF66" i="3"/>
  <c r="DL66" i="3"/>
  <c r="DB66" i="3"/>
  <c r="CF66" i="3"/>
  <c r="DR66" i="3"/>
  <c r="DY66" i="3"/>
  <c r="AV66" i="3"/>
  <c r="AB66" i="3"/>
  <c r="AC66" i="3"/>
  <c r="BA66" i="3"/>
  <c r="CQ66" i="3"/>
  <c r="BU66" i="3"/>
  <c r="EB66" i="3"/>
  <c r="CT66" i="3"/>
  <c r="EF66" i="3"/>
  <c r="BF66" i="3"/>
  <c r="CV66" i="3"/>
  <c r="DM66" i="3"/>
  <c r="DE66" i="3"/>
  <c r="AW66" i="3"/>
  <c r="AL66" i="3"/>
  <c r="DQ66" i="3"/>
  <c r="BP66" i="3"/>
  <c r="AH66" i="3"/>
  <c r="DZ66" i="3"/>
  <c r="BW66" i="3"/>
  <c r="CN66" i="3"/>
  <c r="DI66" i="3"/>
  <c r="CK66" i="3"/>
  <c r="BN66" i="3"/>
  <c r="BI66" i="3"/>
  <c r="DT66" i="3"/>
  <c r="AJ66" i="3"/>
  <c r="AE66" i="3"/>
  <c r="CX66" i="3"/>
  <c r="CD66" i="3"/>
  <c r="BE66" i="3"/>
  <c r="AP66" i="3"/>
  <c r="EC66" i="3"/>
  <c r="DK66" i="3"/>
  <c r="DN66" i="3"/>
  <c r="BJ66" i="3"/>
  <c r="Y66" i="3"/>
  <c r="DD66" i="3"/>
  <c r="CS66" i="3"/>
  <c r="BG66" i="3"/>
  <c r="BV66" i="3"/>
  <c r="AS66" i="3"/>
  <c r="DF66" i="3"/>
  <c r="BH66" i="3"/>
  <c r="U66" i="3"/>
  <c r="D66" i="3"/>
  <c r="P66" i="3"/>
  <c r="P65" i="3"/>
  <c r="AE65" i="3"/>
  <c r="BY65" i="3"/>
  <c r="BN65" i="3"/>
  <c r="BI65" i="3"/>
  <c r="DN65" i="3"/>
  <c r="BL65" i="3"/>
  <c r="AF65" i="3"/>
  <c r="AM65" i="3"/>
  <c r="DV65" i="3"/>
  <c r="DA65" i="3"/>
  <c r="Y65" i="3"/>
  <c r="DT65" i="3"/>
  <c r="V65" i="3"/>
  <c r="AX65" i="3"/>
  <c r="AH65" i="3"/>
  <c r="DF65" i="3"/>
  <c r="U65" i="3"/>
  <c r="DW65" i="3"/>
  <c r="AP65" i="3"/>
  <c r="AS65" i="3"/>
  <c r="CO65" i="3"/>
  <c r="CP65" i="3"/>
  <c r="EB65" i="3"/>
  <c r="CX65" i="3"/>
  <c r="DO65" i="3"/>
  <c r="BT65" i="3"/>
  <c r="BA65" i="3"/>
  <c r="AG65" i="3"/>
  <c r="S65" i="3"/>
  <c r="R65" i="3"/>
  <c r="CW65" i="3"/>
  <c r="BF65" i="3"/>
  <c r="DL65" i="3"/>
  <c r="BD65" i="3"/>
  <c r="CA65" i="3"/>
  <c r="AK65" i="3"/>
  <c r="DG65" i="3"/>
  <c r="DK65" i="3"/>
  <c r="AT65" i="3"/>
  <c r="T65" i="3"/>
  <c r="Q65" i="3"/>
  <c r="CD65" i="3"/>
  <c r="CK65" i="3"/>
  <c r="AB65" i="3"/>
  <c r="BR65" i="3"/>
  <c r="DZ65" i="3"/>
  <c r="BE65" i="3"/>
  <c r="DP65" i="3"/>
  <c r="BG65" i="3"/>
  <c r="CU65" i="3"/>
  <c r="BJ65" i="3"/>
  <c r="CI65" i="3"/>
  <c r="AD65" i="3"/>
  <c r="AI65" i="3"/>
  <c r="D65" i="3"/>
  <c r="AQ65" i="3"/>
  <c r="CS65" i="3"/>
  <c r="DI65" i="3"/>
  <c r="AO65" i="3"/>
  <c r="DM65" i="3"/>
  <c r="X65" i="3"/>
  <c r="DD65" i="3"/>
  <c r="BP65" i="3"/>
  <c r="BH65" i="3"/>
  <c r="AJ65" i="3"/>
  <c r="CH65" i="3"/>
  <c r="BZ65" i="3"/>
  <c r="AR65" i="3"/>
  <c r="CL65" i="3"/>
  <c r="AZ65" i="3"/>
  <c r="CF65" i="3"/>
  <c r="EA65" i="3"/>
  <c r="AL65" i="3"/>
  <c r="BM65" i="3"/>
  <c r="EC65" i="3"/>
  <c r="ED65" i="3"/>
  <c r="CJ65" i="3"/>
  <c r="CC65" i="3"/>
  <c r="W65" i="3"/>
  <c r="DJ65" i="3"/>
  <c r="AU65" i="3"/>
  <c r="DR65" i="3"/>
  <c r="DQ65" i="3"/>
  <c r="CQ65" i="3"/>
  <c r="BV65" i="3"/>
  <c r="CV65" i="3"/>
  <c r="EF65" i="3"/>
  <c r="BO65" i="3"/>
  <c r="BB65" i="3"/>
  <c r="CN65" i="3"/>
  <c r="AN65" i="3"/>
  <c r="BU65" i="3"/>
  <c r="BQ65" i="3"/>
  <c r="T66" i="3"/>
  <c r="CJ66" i="3"/>
  <c r="V66" i="3"/>
  <c r="DU65" i="3"/>
  <c r="AA65" i="3"/>
  <c r="CE65" i="3"/>
  <c r="AG66" i="3"/>
  <c r="CL66" i="3"/>
  <c r="AM66" i="3"/>
  <c r="BC65" i="3"/>
  <c r="BX65" i="3"/>
  <c r="AC65" i="3"/>
  <c r="CR65" i="3"/>
  <c r="AN66" i="3"/>
  <c r="BM66" i="3"/>
  <c r="CR64" i="3"/>
  <c r="CK64" i="3"/>
  <c r="AE64" i="3"/>
  <c r="BH64" i="3"/>
  <c r="AM64" i="3"/>
  <c r="DL64" i="3"/>
  <c r="CO64" i="3"/>
  <c r="DC64" i="3"/>
  <c r="CF64" i="3"/>
  <c r="BV64" i="3"/>
  <c r="AN64" i="3"/>
  <c r="EE64" i="3"/>
  <c r="CX64" i="3"/>
  <c r="CG64" i="3"/>
  <c r="AF64" i="3"/>
  <c r="DV64" i="3"/>
  <c r="BU64" i="3"/>
  <c r="AC64" i="3"/>
  <c r="CQ64" i="3"/>
  <c r="S64" i="3"/>
  <c r="AH64" i="3"/>
  <c r="DO64" i="3"/>
  <c r="V64" i="3"/>
  <c r="AY64" i="3"/>
  <c r="BP64" i="3"/>
  <c r="DM64" i="3"/>
  <c r="AD64" i="3"/>
  <c r="AV64" i="3"/>
  <c r="CT64" i="3"/>
  <c r="X64" i="3"/>
  <c r="R64" i="3"/>
  <c r="Q64" i="3"/>
  <c r="DF64" i="3"/>
  <c r="AL64" i="3"/>
  <c r="AP64" i="3"/>
  <c r="W64" i="3"/>
  <c r="AI64" i="3"/>
  <c r="BM64" i="3"/>
  <c r="CV64" i="3"/>
  <c r="BD64" i="3"/>
  <c r="CL64" i="3"/>
  <c r="AW64" i="3"/>
  <c r="DS64" i="3"/>
  <c r="BT64" i="3"/>
  <c r="AT64" i="3"/>
  <c r="P64" i="3"/>
  <c r="EB64" i="3"/>
  <c r="DU64" i="3"/>
  <c r="EF64" i="3"/>
  <c r="DJ64" i="3"/>
  <c r="EC64" i="3"/>
  <c r="BK64" i="3"/>
  <c r="AU64" i="3"/>
  <c r="DG64" i="3"/>
  <c r="EA64" i="3"/>
  <c r="DE64" i="3"/>
  <c r="AQ64" i="3"/>
  <c r="AZ64" i="3"/>
  <c r="CD64" i="3"/>
  <c r="CW64" i="3"/>
  <c r="DP64" i="3"/>
  <c r="BG64" i="3"/>
  <c r="BC64" i="3"/>
  <c r="DN64" i="3"/>
  <c r="CE64" i="3"/>
  <c r="T64" i="3"/>
  <c r="DZ64" i="3"/>
  <c r="CP64" i="3"/>
  <c r="BQ64" i="3"/>
  <c r="AX64" i="3"/>
  <c r="CI64" i="3"/>
  <c r="BR64" i="3"/>
  <c r="BF64" i="3"/>
  <c r="BA64" i="3"/>
  <c r="DR64" i="3"/>
  <c r="DI64" i="3"/>
  <c r="D64" i="3"/>
  <c r="AB64" i="3"/>
  <c r="ED64" i="3"/>
  <c r="AA64" i="3"/>
  <c r="CB64" i="3"/>
  <c r="BX64" i="3"/>
  <c r="DK64" i="3"/>
  <c r="BZ64" i="3"/>
  <c r="Z64" i="3"/>
  <c r="DY64" i="3"/>
  <c r="BJ64" i="3"/>
  <c r="DB64" i="3"/>
  <c r="AO64" i="3"/>
  <c r="CY64" i="3"/>
  <c r="U64" i="3"/>
  <c r="BS64" i="3"/>
  <c r="DX64" i="3"/>
  <c r="AG64" i="3"/>
  <c r="AJ64" i="3"/>
  <c r="Y64" i="3"/>
  <c r="CH64" i="3"/>
  <c r="DW64" i="3"/>
  <c r="DH64" i="3"/>
  <c r="DQ64" i="3"/>
  <c r="CA64" i="3"/>
  <c r="BY64" i="3"/>
  <c r="CN64" i="3"/>
  <c r="DD64" i="3"/>
  <c r="CJ64" i="3"/>
  <c r="CS64" i="3"/>
  <c r="CC64" i="3"/>
  <c r="CU64" i="3"/>
  <c r="CM64" i="3"/>
  <c r="CZ64" i="3"/>
  <c r="BN64" i="3"/>
  <c r="BE64" i="3"/>
  <c r="AK64" i="3"/>
  <c r="DT64" i="3"/>
  <c r="BL64" i="3"/>
  <c r="DA64" i="3"/>
  <c r="AS64" i="3"/>
  <c r="BB64" i="3"/>
  <c r="BI64" i="3"/>
  <c r="BW64" i="3"/>
  <c r="BO64" i="3"/>
  <c r="AR64" i="3"/>
  <c r="CB65" i="3"/>
  <c r="BK65" i="3"/>
  <c r="Z65" i="3"/>
  <c r="AV65" i="3"/>
  <c r="AQ66" i="3"/>
  <c r="BT66" i="3"/>
  <c r="DG66" i="3"/>
  <c r="AW65" i="3"/>
  <c r="DS65" i="3"/>
  <c r="EE65" i="3"/>
  <c r="DC65" i="3"/>
  <c r="DX66" i="3"/>
  <c r="CB66" i="3"/>
  <c r="CU66" i="3"/>
  <c r="DE65" i="3"/>
  <c r="DX65" i="3"/>
  <c r="BS65" i="3"/>
  <c r="CT65" i="3"/>
  <c r="DC66" i="3"/>
  <c r="BB66" i="3"/>
  <c r="CR66" i="3"/>
  <c r="M66" i="3" l="1"/>
  <c r="N66" i="3" s="1"/>
  <c r="D62" i="3"/>
  <c r="Q62" i="3"/>
  <c r="R62" i="3"/>
  <c r="W62" i="3"/>
  <c r="T62" i="3"/>
  <c r="AD62" i="3"/>
  <c r="S62" i="3"/>
  <c r="V62" i="3"/>
  <c r="X62" i="3"/>
  <c r="U62" i="3"/>
  <c r="AA62" i="3"/>
  <c r="AH62" i="3"/>
  <c r="Z62" i="3"/>
  <c r="AB62" i="3"/>
  <c r="AC62" i="3"/>
  <c r="AK62" i="3"/>
  <c r="AI62" i="3"/>
  <c r="AT62" i="3"/>
  <c r="AJ62" i="3"/>
  <c r="AG62" i="3"/>
  <c r="AE62" i="3"/>
  <c r="AF62" i="3"/>
  <c r="Y62" i="3"/>
  <c r="AU62" i="3"/>
  <c r="AM62" i="3"/>
  <c r="AR62" i="3"/>
  <c r="AW62" i="3"/>
  <c r="AN62" i="3"/>
  <c r="AX62" i="3"/>
  <c r="BF62" i="3"/>
  <c r="AO62" i="3"/>
  <c r="BA62" i="3"/>
  <c r="BB62" i="3"/>
  <c r="AP62" i="3"/>
  <c r="AS62" i="3"/>
  <c r="AY62" i="3"/>
  <c r="AL62" i="3"/>
  <c r="AV62" i="3"/>
  <c r="AQ62" i="3"/>
  <c r="BD62" i="3"/>
  <c r="BH62" i="3"/>
  <c r="BE62" i="3"/>
  <c r="BG62" i="3"/>
  <c r="BJ62" i="3"/>
  <c r="BM62" i="3"/>
  <c r="BP62" i="3"/>
  <c r="AZ62" i="3"/>
  <c r="BO62" i="3"/>
  <c r="BK62" i="3"/>
  <c r="BI62" i="3"/>
  <c r="BC62" i="3"/>
  <c r="BN62" i="3"/>
  <c r="BX62" i="3"/>
  <c r="BR62" i="3"/>
  <c r="BV62" i="3"/>
  <c r="BT62" i="3"/>
  <c r="BY62" i="3"/>
  <c r="BW62" i="3"/>
  <c r="CD62" i="3"/>
  <c r="BL62" i="3"/>
  <c r="BU62" i="3"/>
  <c r="CC62" i="3"/>
  <c r="CB62" i="3"/>
  <c r="BS62" i="3"/>
  <c r="BQ62" i="3"/>
  <c r="DB62" i="3"/>
  <c r="BZ62" i="3"/>
  <c r="CF62" i="3"/>
  <c r="CK62" i="3"/>
  <c r="CJ62" i="3"/>
  <c r="CP62" i="3"/>
  <c r="CA62" i="3"/>
  <c r="CE62" i="3"/>
  <c r="CH62" i="3"/>
  <c r="CG62" i="3"/>
  <c r="CT62" i="3"/>
  <c r="CU62" i="3"/>
  <c r="CY62" i="3"/>
  <c r="CZ62" i="3"/>
  <c r="CS62" i="3"/>
  <c r="CL62" i="3"/>
  <c r="DA62" i="3"/>
  <c r="CW62" i="3"/>
  <c r="CN62" i="3"/>
  <c r="CO62" i="3"/>
  <c r="DE62" i="3"/>
  <c r="DC62" i="3"/>
  <c r="CI62" i="3"/>
  <c r="CQ62" i="3"/>
  <c r="CR62" i="3"/>
  <c r="CX62" i="3"/>
  <c r="CV62" i="3"/>
  <c r="CM62" i="3"/>
  <c r="DI62" i="3"/>
  <c r="DJ62" i="3"/>
  <c r="DN62" i="3"/>
  <c r="DF62" i="3"/>
  <c r="DO62" i="3"/>
  <c r="DV62" i="3"/>
  <c r="DG62" i="3"/>
  <c r="DL62" i="3"/>
  <c r="DP62" i="3"/>
  <c r="DS62" i="3"/>
  <c r="DD62" i="3"/>
  <c r="DM62" i="3"/>
  <c r="DQ62" i="3"/>
  <c r="DK62" i="3"/>
  <c r="DU62" i="3"/>
  <c r="DR62" i="3"/>
  <c r="DT62" i="3"/>
  <c r="DW62" i="3"/>
  <c r="EB62" i="3"/>
  <c r="DY62" i="3"/>
  <c r="EC62" i="3"/>
  <c r="DH62" i="3"/>
  <c r="DZ62" i="3"/>
  <c r="P62" i="3"/>
  <c r="EF62" i="3"/>
  <c r="EE62" i="3"/>
  <c r="ED62" i="3"/>
  <c r="DX62" i="3"/>
  <c r="EA62" i="3"/>
  <c r="DM63" i="3"/>
  <c r="AB63" i="3"/>
  <c r="AW63" i="3"/>
  <c r="T63" i="3"/>
  <c r="AH63" i="3"/>
  <c r="BM63" i="3"/>
  <c r="CG63" i="3"/>
  <c r="CT63" i="3"/>
  <c r="AR63" i="3"/>
  <c r="DV63" i="3"/>
  <c r="CE63" i="3"/>
  <c r="X63" i="3"/>
  <c r="Q63" i="3"/>
  <c r="P63" i="3"/>
  <c r="CU63" i="3"/>
  <c r="DY63" i="3"/>
  <c r="EF63" i="3"/>
  <c r="AM63" i="3"/>
  <c r="AU63" i="3"/>
  <c r="DN63" i="3"/>
  <c r="BF63" i="3"/>
  <c r="D63" i="3"/>
  <c r="AN63" i="3"/>
  <c r="CZ63" i="3"/>
  <c r="Z63" i="3"/>
  <c r="CK63" i="3"/>
  <c r="DD63" i="3"/>
  <c r="BK63" i="3"/>
  <c r="AL63" i="3"/>
  <c r="DF63" i="3"/>
  <c r="CC63" i="3"/>
  <c r="AY63" i="3"/>
  <c r="DT63" i="3"/>
  <c r="CF63" i="3"/>
  <c r="DH63" i="3"/>
  <c r="W63" i="3"/>
  <c r="DK63" i="3"/>
  <c r="AI63" i="3"/>
  <c r="DP63" i="3"/>
  <c r="AK63" i="3"/>
  <c r="DZ63" i="3"/>
  <c r="BY63" i="3"/>
  <c r="BR63" i="3"/>
  <c r="AO63" i="3"/>
  <c r="BL63" i="3"/>
  <c r="DC63" i="3"/>
  <c r="CW63" i="3"/>
  <c r="CI63" i="3"/>
  <c r="CB63" i="3"/>
  <c r="BA63" i="3"/>
  <c r="DU63" i="3"/>
  <c r="BU63" i="3"/>
  <c r="AE63" i="3"/>
  <c r="CO63" i="3"/>
  <c r="CA63" i="3"/>
  <c r="CH63" i="3"/>
  <c r="BH63" i="3"/>
  <c r="BI63" i="3"/>
  <c r="AQ63" i="3"/>
  <c r="Y63" i="3"/>
  <c r="BG63" i="3"/>
  <c r="BW63" i="3"/>
  <c r="BQ63" i="3"/>
  <c r="AD63" i="3"/>
  <c r="BO63" i="3"/>
  <c r="DE63" i="3"/>
  <c r="EA63" i="3"/>
  <c r="DX63" i="3"/>
  <c r="EE63" i="3"/>
  <c r="CD63" i="3"/>
  <c r="V63" i="3"/>
  <c r="AS63" i="3"/>
  <c r="DL63" i="3"/>
  <c r="BJ63" i="3"/>
  <c r="DJ63" i="3"/>
  <c r="AV63" i="3"/>
  <c r="U63" i="3"/>
  <c r="DW63" i="3"/>
  <c r="EB63" i="3"/>
  <c r="DR63" i="3"/>
  <c r="DQ63" i="3"/>
  <c r="AF63" i="3"/>
  <c r="CY63" i="3"/>
  <c r="AZ63" i="3"/>
  <c r="CJ63" i="3"/>
  <c r="BV63" i="3"/>
  <c r="BT63" i="3"/>
  <c r="S63" i="3"/>
  <c r="DI63" i="3"/>
  <c r="CM63" i="3"/>
  <c r="BE63" i="3"/>
  <c r="DB63" i="3"/>
  <c r="CX63" i="3"/>
  <c r="AX63" i="3"/>
  <c r="CL63" i="3"/>
  <c r="AJ63" i="3"/>
  <c r="AG63" i="3"/>
  <c r="DA63" i="3"/>
  <c r="DS63" i="3"/>
  <c r="CV63" i="3"/>
  <c r="BC63" i="3"/>
  <c r="BX63" i="3"/>
  <c r="AA63" i="3"/>
  <c r="AT63" i="3"/>
  <c r="BD63" i="3"/>
  <c r="DG63" i="3"/>
  <c r="DO63" i="3"/>
  <c r="ED63" i="3"/>
  <c r="CR63" i="3"/>
  <c r="AP63" i="3"/>
  <c r="BS63" i="3"/>
  <c r="BP63" i="3"/>
  <c r="CS63" i="3"/>
  <c r="CP63" i="3"/>
  <c r="BB63" i="3"/>
  <c r="EC63" i="3"/>
  <c r="CQ63" i="3"/>
  <c r="BN63" i="3"/>
  <c r="BZ63" i="3"/>
  <c r="CN63" i="3"/>
  <c r="AC63" i="3"/>
  <c r="R63" i="3"/>
  <c r="M64" i="3"/>
  <c r="N64" i="3" s="1"/>
  <c r="M65" i="3"/>
  <c r="N65" i="3" s="1"/>
  <c r="M62" i="3" l="1"/>
  <c r="N62" i="3" s="1"/>
  <c r="M63" i="3"/>
  <c r="N63" i="3" s="1"/>
  <c r="G71" i="20" l="1"/>
  <c r="G72" i="20" s="1"/>
  <c r="G57" i="20"/>
  <c r="G63" i="20" s="1"/>
  <c r="G64" i="20" s="1"/>
  <c r="L7" i="20"/>
  <c r="D7" i="20" s="1"/>
  <c r="G29" i="20"/>
  <c r="G77" i="20"/>
  <c r="C43" i="3"/>
  <c r="P43" i="3" s="1"/>
  <c r="AA43" i="3" l="1"/>
  <c r="Z43" i="3"/>
  <c r="Q43" i="3"/>
  <c r="AH43" i="3"/>
  <c r="AD43" i="3"/>
  <c r="AS43" i="3"/>
  <c r="W43" i="3"/>
  <c r="V43" i="3"/>
  <c r="AB43" i="3"/>
  <c r="AI43" i="3"/>
  <c r="AQ43" i="3"/>
  <c r="AN43" i="3"/>
  <c r="AM43" i="3"/>
  <c r="AP43" i="3"/>
  <c r="AK43" i="3"/>
  <c r="AE43" i="3"/>
  <c r="Y43" i="3"/>
  <c r="AJ43" i="3"/>
  <c r="S43" i="3"/>
  <c r="T43" i="3"/>
  <c r="X43" i="3"/>
  <c r="AG43" i="3"/>
  <c r="BH43" i="3"/>
  <c r="U43" i="3"/>
  <c r="AF43" i="3"/>
  <c r="R43" i="3"/>
  <c r="AC43" i="3"/>
  <c r="BB43" i="3"/>
  <c r="AW43" i="3"/>
  <c r="AV43" i="3"/>
  <c r="AO43" i="3"/>
  <c r="BC43" i="3"/>
  <c r="BT43" i="3"/>
  <c r="BX43" i="3"/>
  <c r="AL43" i="3"/>
  <c r="AR43" i="3"/>
  <c r="BM43" i="3"/>
  <c r="BI43" i="3"/>
  <c r="BJ43" i="3"/>
  <c r="BG43" i="3"/>
  <c r="AX43" i="3"/>
  <c r="BD43" i="3"/>
  <c r="BS43" i="3"/>
  <c r="BA43" i="3"/>
  <c r="AZ43" i="3"/>
  <c r="BF43" i="3"/>
  <c r="AU43" i="3"/>
  <c r="BP43" i="3"/>
  <c r="AY43" i="3"/>
  <c r="BW43" i="3"/>
  <c r="BZ43" i="3"/>
  <c r="BV43" i="3"/>
  <c r="BN43" i="3"/>
  <c r="AT43" i="3"/>
  <c r="BO43" i="3"/>
  <c r="CJ43" i="3"/>
  <c r="BU43" i="3"/>
  <c r="CH43" i="3"/>
  <c r="CA43" i="3"/>
  <c r="BR43" i="3"/>
  <c r="BK43" i="3"/>
  <c r="CB43" i="3"/>
  <c r="BL43" i="3"/>
  <c r="BQ43" i="3"/>
  <c r="CE43" i="3"/>
  <c r="CI43" i="3"/>
  <c r="CL43" i="3"/>
  <c r="CC43" i="3"/>
  <c r="CQ43" i="3"/>
  <c r="CK43" i="3"/>
  <c r="CF43" i="3"/>
  <c r="BY43" i="3"/>
  <c r="CD43" i="3"/>
  <c r="CG43" i="3"/>
  <c r="BE43" i="3"/>
  <c r="DI43" i="3"/>
  <c r="DD43" i="3"/>
  <c r="CU43" i="3"/>
  <c r="CO43" i="3"/>
  <c r="CM43" i="3"/>
  <c r="D43" i="3"/>
  <c r="CT43" i="3"/>
  <c r="CS43" i="3"/>
  <c r="CW43" i="3"/>
  <c r="CN43" i="3"/>
  <c r="DN43" i="3"/>
  <c r="DE43" i="3"/>
  <c r="DR43" i="3"/>
  <c r="CR43" i="3"/>
  <c r="DF43" i="3"/>
  <c r="CV43" i="3"/>
  <c r="DO43" i="3"/>
  <c r="DV43" i="3"/>
  <c r="EE43" i="3"/>
  <c r="DJ43" i="3"/>
  <c r="CP43" i="3"/>
  <c r="DC43" i="3"/>
  <c r="DM43" i="3"/>
  <c r="CY43" i="3"/>
  <c r="DH43" i="3"/>
  <c r="DL43" i="3"/>
  <c r="DW43" i="3"/>
  <c r="DY43" i="3"/>
  <c r="DT43" i="3"/>
  <c r="ED43" i="3"/>
  <c r="CZ43" i="3"/>
  <c r="DS43" i="3"/>
  <c r="DB43" i="3"/>
  <c r="DQ43" i="3"/>
  <c r="EF43" i="3"/>
  <c r="EB43" i="3"/>
  <c r="DX43" i="3"/>
  <c r="CX43" i="3"/>
  <c r="DA43" i="3"/>
  <c r="DP43" i="3"/>
  <c r="EC43" i="3"/>
  <c r="DU43" i="3"/>
  <c r="EA43" i="3"/>
  <c r="DK43" i="3"/>
  <c r="DG43" i="3"/>
  <c r="DZ43" i="3"/>
  <c r="M43" i="3" l="1"/>
  <c r="N43" i="3" s="1"/>
  <c r="G23" i="20"/>
  <c r="G38" i="20"/>
  <c r="G32" i="20"/>
  <c r="G35" i="20"/>
  <c r="G82" i="20"/>
  <c r="G28" i="20"/>
  <c r="C44" i="3"/>
  <c r="P44" i="3" s="1"/>
  <c r="G40" i="20" l="1"/>
  <c r="ED44" i="3"/>
  <c r="DZ44" i="3"/>
  <c r="DV44" i="3"/>
  <c r="DW44" i="3"/>
  <c r="DK44" i="3"/>
  <c r="EC44" i="3"/>
  <c r="DY44" i="3"/>
  <c r="EE44" i="3"/>
  <c r="EF44" i="3"/>
  <c r="EA44" i="3"/>
  <c r="EB44" i="3"/>
  <c r="DT44" i="3"/>
  <c r="DX44" i="3"/>
  <c r="DJ44" i="3"/>
  <c r="DR44" i="3"/>
  <c r="DI44" i="3"/>
  <c r="DL44" i="3"/>
  <c r="DQ44" i="3"/>
  <c r="DO44" i="3"/>
  <c r="DU44" i="3"/>
  <c r="DB44" i="3"/>
  <c r="DH44" i="3"/>
  <c r="DE44" i="3"/>
  <c r="CV44" i="3"/>
  <c r="DP44" i="3"/>
  <c r="DS44" i="3"/>
  <c r="DC44" i="3"/>
  <c r="DF44" i="3"/>
  <c r="DM44" i="3"/>
  <c r="DA44" i="3"/>
  <c r="CX44" i="3"/>
  <c r="CI44" i="3"/>
  <c r="CP44" i="3"/>
  <c r="DN44" i="3"/>
  <c r="CY44" i="3"/>
  <c r="DD44" i="3"/>
  <c r="CS44" i="3"/>
  <c r="CO44" i="3"/>
  <c r="CW44" i="3"/>
  <c r="CT44" i="3"/>
  <c r="CN44" i="3"/>
  <c r="DG44" i="3"/>
  <c r="CZ44" i="3"/>
  <c r="CQ44" i="3"/>
  <c r="CF44" i="3"/>
  <c r="CE44" i="3"/>
  <c r="CH44" i="3"/>
  <c r="CM44" i="3"/>
  <c r="CR44" i="3"/>
  <c r="CC44" i="3"/>
  <c r="CK44" i="3"/>
  <c r="CJ44" i="3"/>
  <c r="BV44" i="3"/>
  <c r="CG44" i="3"/>
  <c r="CL44" i="3"/>
  <c r="CD44" i="3"/>
  <c r="CB44" i="3"/>
  <c r="BQ44" i="3"/>
  <c r="CU44" i="3"/>
  <c r="BW44" i="3"/>
  <c r="BO44" i="3"/>
  <c r="BZ44" i="3"/>
  <c r="BN44" i="3"/>
  <c r="BR44" i="3"/>
  <c r="BF44" i="3"/>
  <c r="AV44" i="3"/>
  <c r="BT44" i="3"/>
  <c r="BP44" i="3"/>
  <c r="AY44" i="3"/>
  <c r="BE44" i="3"/>
  <c r="BB44" i="3"/>
  <c r="BS44" i="3"/>
  <c r="AK44" i="3"/>
  <c r="BL44" i="3"/>
  <c r="AR44" i="3"/>
  <c r="BA44" i="3"/>
  <c r="BY44" i="3"/>
  <c r="BH44" i="3"/>
  <c r="BG44" i="3"/>
  <c r="BC44" i="3"/>
  <c r="BX44" i="3"/>
  <c r="BK44" i="3"/>
  <c r="AX44" i="3"/>
  <c r="CA44" i="3"/>
  <c r="AZ44" i="3"/>
  <c r="AW44" i="3"/>
  <c r="AA44" i="3"/>
  <c r="AL44" i="3"/>
  <c r="BD44" i="3"/>
  <c r="BJ44" i="3"/>
  <c r="AT44" i="3"/>
  <c r="AM44" i="3"/>
  <c r="V44" i="3"/>
  <c r="AJ44" i="3"/>
  <c r="BI44" i="3"/>
  <c r="BU44" i="3"/>
  <c r="BM44" i="3"/>
  <c r="AQ44" i="3"/>
  <c r="AU44" i="3"/>
  <c r="AC44" i="3"/>
  <c r="AH44" i="3"/>
  <c r="T44" i="3"/>
  <c r="AI44" i="3"/>
  <c r="AG44" i="3"/>
  <c r="AS44" i="3"/>
  <c r="Z44" i="3"/>
  <c r="U44" i="3"/>
  <c r="AN44" i="3"/>
  <c r="AO44" i="3"/>
  <c r="AP44" i="3"/>
  <c r="AB44" i="3"/>
  <c r="X44" i="3"/>
  <c r="R44" i="3"/>
  <c r="W44" i="3"/>
  <c r="S44" i="3"/>
  <c r="Y44" i="3"/>
  <c r="AD44" i="3"/>
  <c r="AE44" i="3"/>
  <c r="AF44" i="3"/>
  <c r="Q44" i="3"/>
  <c r="D44" i="3"/>
  <c r="M44" i="3" l="1"/>
  <c r="N44" i="3" s="1"/>
  <c r="G55" i="20"/>
  <c r="G58" i="20" s="1"/>
  <c r="G66" i="20" s="1"/>
  <c r="C45" i="3"/>
  <c r="AF45" i="3" s="1"/>
  <c r="P45" i="3" l="1"/>
  <c r="U45" i="3"/>
  <c r="CD45" i="3"/>
  <c r="CF45" i="3"/>
  <c r="Z45" i="3"/>
  <c r="AP45" i="3"/>
  <c r="AL45" i="3"/>
  <c r="BF45" i="3"/>
  <c r="CT45" i="3"/>
  <c r="BJ45" i="3"/>
  <c r="DR45" i="3"/>
  <c r="AR45" i="3"/>
  <c r="AI45" i="3"/>
  <c r="CR45" i="3"/>
  <c r="DO45" i="3"/>
  <c r="DL45" i="3"/>
  <c r="BN45" i="3"/>
  <c r="AD45" i="3"/>
  <c r="ED45" i="3"/>
  <c r="BQ45" i="3"/>
  <c r="BC45" i="3"/>
  <c r="DD45" i="3"/>
  <c r="BB45" i="3"/>
  <c r="DQ45" i="3"/>
  <c r="BM45" i="3"/>
  <c r="CZ45" i="3"/>
  <c r="AK45" i="3"/>
  <c r="DI45" i="3"/>
  <c r="BL45" i="3"/>
  <c r="AZ45" i="3"/>
  <c r="D45" i="3"/>
  <c r="AX45" i="3"/>
  <c r="CE45" i="3"/>
  <c r="AG45" i="3"/>
  <c r="AH45" i="3"/>
  <c r="CV45" i="3"/>
  <c r="BI45" i="3"/>
  <c r="BH45" i="3"/>
  <c r="DA45" i="3"/>
  <c r="CG45" i="3"/>
  <c r="Y45" i="3"/>
  <c r="AS45" i="3"/>
  <c r="BR45" i="3"/>
  <c r="DM45" i="3"/>
  <c r="BZ45" i="3"/>
  <c r="AE45" i="3"/>
  <c r="CU45" i="3"/>
  <c r="CH45" i="3"/>
  <c r="CO45" i="3"/>
  <c r="DU45" i="3"/>
  <c r="CA45" i="3"/>
  <c r="BX45" i="3"/>
  <c r="DJ45" i="3"/>
  <c r="W45" i="3"/>
  <c r="CX45" i="3"/>
  <c r="CB45" i="3"/>
  <c r="BW45" i="3"/>
  <c r="EA45" i="3"/>
  <c r="AJ45" i="3"/>
  <c r="DY45" i="3"/>
  <c r="DX45" i="3"/>
  <c r="DS45" i="3"/>
  <c r="DV45" i="3"/>
  <c r="BY45" i="3"/>
  <c r="AT45" i="3"/>
  <c r="CW45" i="3"/>
  <c r="CC45" i="3"/>
  <c r="AY45" i="3"/>
  <c r="AU45" i="3"/>
  <c r="DT45" i="3"/>
  <c r="BV45" i="3"/>
  <c r="R45" i="3"/>
  <c r="BD45" i="3"/>
  <c r="S45" i="3"/>
  <c r="DB45" i="3"/>
  <c r="BE45" i="3"/>
  <c r="BG45" i="3"/>
  <c r="CJ45" i="3"/>
  <c r="DH45" i="3"/>
  <c r="BK45" i="3"/>
  <c r="EB45" i="3"/>
  <c r="CM45" i="3"/>
  <c r="DP45" i="3"/>
  <c r="DE45" i="3"/>
  <c r="DK45" i="3"/>
  <c r="DW45" i="3"/>
  <c r="Q45" i="3"/>
  <c r="V45" i="3"/>
  <c r="X45" i="3"/>
  <c r="DG45" i="3"/>
  <c r="EE45" i="3"/>
  <c r="CI45" i="3"/>
  <c r="DC45" i="3"/>
  <c r="AW45" i="3"/>
  <c r="EC45" i="3"/>
  <c r="AO45" i="3"/>
  <c r="CK45" i="3"/>
  <c r="CQ45" i="3"/>
  <c r="AB45" i="3"/>
  <c r="CY45" i="3"/>
  <c r="BP45" i="3"/>
  <c r="CS45" i="3"/>
  <c r="BT45" i="3"/>
  <c r="DZ45" i="3"/>
  <c r="AV45" i="3"/>
  <c r="BU45" i="3"/>
  <c r="T45" i="3"/>
  <c r="AA45" i="3"/>
  <c r="BA45" i="3"/>
  <c r="BS45" i="3"/>
  <c r="AN45" i="3"/>
  <c r="BO45" i="3"/>
  <c r="DN45" i="3"/>
  <c r="CP45" i="3"/>
  <c r="AM45" i="3"/>
  <c r="AC45" i="3"/>
  <c r="CL45" i="3"/>
  <c r="AQ45" i="3"/>
  <c r="EF45" i="3"/>
  <c r="DF45" i="3"/>
  <c r="CN45" i="3"/>
  <c r="M45" i="3" l="1"/>
  <c r="N45" i="3" s="1"/>
  <c r="D13" i="20"/>
  <c r="C47" i="3"/>
  <c r="BE47" i="3" s="1"/>
  <c r="G43" i="20"/>
  <c r="G48" i="20" s="1"/>
  <c r="C46" i="3"/>
  <c r="P46" i="3" s="1"/>
  <c r="CT47" i="3" l="1"/>
  <c r="AY47" i="3"/>
  <c r="DN47" i="3"/>
  <c r="EE47" i="3"/>
  <c r="CB47" i="3"/>
  <c r="DB47" i="3"/>
  <c r="DP47" i="3"/>
  <c r="DT47" i="3"/>
  <c r="CH47" i="3"/>
  <c r="AX47" i="3"/>
  <c r="BI47" i="3"/>
  <c r="BR47" i="3"/>
  <c r="AC47" i="3"/>
  <c r="CW47" i="3"/>
  <c r="CY47" i="3"/>
  <c r="AE47" i="3"/>
  <c r="U47" i="3"/>
  <c r="DI47" i="3"/>
  <c r="D47" i="3"/>
  <c r="V47" i="3"/>
  <c r="EA47" i="3"/>
  <c r="CJ47" i="3"/>
  <c r="CI47" i="3"/>
  <c r="BP47" i="3"/>
  <c r="EF47" i="3"/>
  <c r="BX47" i="3"/>
  <c r="CU47" i="3"/>
  <c r="CZ47" i="3"/>
  <c r="CE47" i="3"/>
  <c r="AM47" i="3"/>
  <c r="AJ47" i="3"/>
  <c r="DJ47" i="3"/>
  <c r="CX47" i="3"/>
  <c r="EC47" i="3"/>
  <c r="DS47" i="3"/>
  <c r="AT47" i="3"/>
  <c r="DW47" i="3"/>
  <c r="BW47" i="3"/>
  <c r="AI47" i="3"/>
  <c r="AU47" i="3"/>
  <c r="BA47" i="3"/>
  <c r="BN47" i="3"/>
  <c r="AS47" i="3"/>
  <c r="AP47" i="3"/>
  <c r="CP47" i="3"/>
  <c r="DY47" i="3"/>
  <c r="CN47" i="3"/>
  <c r="CO47" i="3"/>
  <c r="CC47" i="3"/>
  <c r="S47" i="3"/>
  <c r="BO47" i="3"/>
  <c r="DR47" i="3"/>
  <c r="CM47" i="3"/>
  <c r="AG47" i="3"/>
  <c r="DH47" i="3"/>
  <c r="DG47" i="3"/>
  <c r="CG47" i="3"/>
  <c r="BG47" i="3"/>
  <c r="AN47" i="3"/>
  <c r="BM47" i="3"/>
  <c r="CR47" i="3"/>
  <c r="BB47" i="3"/>
  <c r="ED47" i="3"/>
  <c r="DU47" i="3"/>
  <c r="X47" i="3"/>
  <c r="DV46" i="3"/>
  <c r="EE46" i="3"/>
  <c r="DX46" i="3"/>
  <c r="EA46" i="3"/>
  <c r="DJ46" i="3"/>
  <c r="DY46" i="3"/>
  <c r="DI46" i="3"/>
  <c r="ED46" i="3"/>
  <c r="DS46" i="3"/>
  <c r="DW46" i="3"/>
  <c r="DT46" i="3"/>
  <c r="DZ46" i="3"/>
  <c r="EC46" i="3"/>
  <c r="DM46" i="3"/>
  <c r="CZ46" i="3"/>
  <c r="DE46" i="3"/>
  <c r="EF46" i="3"/>
  <c r="EF34" i="3" s="1"/>
  <c r="DK46" i="3"/>
  <c r="CV46" i="3"/>
  <c r="DP46" i="3"/>
  <c r="DC46" i="3"/>
  <c r="CO46" i="3"/>
  <c r="DR46" i="3"/>
  <c r="CT46" i="3"/>
  <c r="CT34" i="3" s="1"/>
  <c r="CQ46" i="3"/>
  <c r="CP46" i="3"/>
  <c r="CN46" i="3"/>
  <c r="EB46" i="3"/>
  <c r="DU46" i="3"/>
  <c r="DL46" i="3"/>
  <c r="DH46" i="3"/>
  <c r="DG46" i="3"/>
  <c r="DN46" i="3"/>
  <c r="DN34" i="3" s="1"/>
  <c r="DO46" i="3"/>
  <c r="DB46" i="3"/>
  <c r="CS46" i="3"/>
  <c r="CM46" i="3"/>
  <c r="CW46" i="3"/>
  <c r="CY46" i="3"/>
  <c r="DQ46" i="3"/>
  <c r="CI46" i="3"/>
  <c r="DA46" i="3"/>
  <c r="CL46" i="3"/>
  <c r="DF46" i="3"/>
  <c r="CK46" i="3"/>
  <c r="CC46" i="3"/>
  <c r="CH46" i="3"/>
  <c r="DD46" i="3"/>
  <c r="CR46" i="3"/>
  <c r="CB46" i="3"/>
  <c r="BN46" i="3"/>
  <c r="CE46" i="3"/>
  <c r="CE34" i="3" s="1"/>
  <c r="CX46" i="3"/>
  <c r="CG46" i="3"/>
  <c r="CF46" i="3"/>
  <c r="BV46" i="3"/>
  <c r="BP46" i="3"/>
  <c r="BD46" i="3"/>
  <c r="BO46" i="3"/>
  <c r="BZ46" i="3"/>
  <c r="CD46" i="3"/>
  <c r="BY46" i="3"/>
  <c r="BR46" i="3"/>
  <c r="AA46" i="3"/>
  <c r="AM46" i="3"/>
  <c r="AH46" i="3"/>
  <c r="AY46" i="3"/>
  <c r="AY34" i="3" s="1"/>
  <c r="V46" i="3"/>
  <c r="AX46" i="3"/>
  <c r="AV46" i="3"/>
  <c r="AB46" i="3"/>
  <c r="CA46" i="3"/>
  <c r="CU46" i="3"/>
  <c r="BC46" i="3"/>
  <c r="BJ46" i="3"/>
  <c r="BQ46" i="3"/>
  <c r="AJ46" i="3"/>
  <c r="BB46" i="3"/>
  <c r="AT46" i="3"/>
  <c r="BX46" i="3"/>
  <c r="AZ46" i="3"/>
  <c r="S46" i="3"/>
  <c r="AR46" i="3"/>
  <c r="BE46" i="3"/>
  <c r="BE34" i="3" s="1"/>
  <c r="AS46" i="3"/>
  <c r="AG46" i="3"/>
  <c r="AD46" i="3"/>
  <c r="BH46" i="3"/>
  <c r="Y46" i="3"/>
  <c r="BT46" i="3"/>
  <c r="Z46" i="3"/>
  <c r="BG46" i="3"/>
  <c r="BK46" i="3"/>
  <c r="D46" i="3"/>
  <c r="AF46" i="3"/>
  <c r="AC46" i="3"/>
  <c r="AU46" i="3"/>
  <c r="AW46" i="3"/>
  <c r="BW46" i="3"/>
  <c r="CJ46" i="3"/>
  <c r="BF46" i="3"/>
  <c r="BU46" i="3"/>
  <c r="BA46" i="3"/>
  <c r="X46" i="3"/>
  <c r="BL46" i="3"/>
  <c r="AL46" i="3"/>
  <c r="BM46" i="3"/>
  <c r="AI46" i="3"/>
  <c r="T46" i="3"/>
  <c r="AP46" i="3"/>
  <c r="BS46" i="3"/>
  <c r="AE46" i="3"/>
  <c r="U46" i="3"/>
  <c r="AK46" i="3"/>
  <c r="AO46" i="3"/>
  <c r="AN46" i="3"/>
  <c r="W46" i="3"/>
  <c r="BI46" i="3"/>
  <c r="R46" i="3"/>
  <c r="Q46" i="3"/>
  <c r="AQ46" i="3"/>
  <c r="C34" i="3"/>
  <c r="E8" i="2"/>
  <c r="DC47" i="3"/>
  <c r="AA47" i="3"/>
  <c r="BL47" i="3"/>
  <c r="AL47" i="3"/>
  <c r="CK47" i="3"/>
  <c r="Q47" i="3"/>
  <c r="Y47" i="3"/>
  <c r="DX47" i="3"/>
  <c r="AO47" i="3"/>
  <c r="T47" i="3"/>
  <c r="DK47" i="3"/>
  <c r="DF47" i="3"/>
  <c r="AH47" i="3"/>
  <c r="CF47" i="3"/>
  <c r="BQ47" i="3"/>
  <c r="P47" i="3"/>
  <c r="BS47" i="3"/>
  <c r="DD47" i="3"/>
  <c r="DQ47" i="3"/>
  <c r="BD47" i="3"/>
  <c r="BK47" i="3"/>
  <c r="AB47" i="3"/>
  <c r="DL47" i="3"/>
  <c r="BH47" i="3"/>
  <c r="BZ47" i="3"/>
  <c r="BC47" i="3"/>
  <c r="AV47" i="3"/>
  <c r="DM47" i="3"/>
  <c r="CV47" i="3"/>
  <c r="BY47" i="3"/>
  <c r="DO47" i="3"/>
  <c r="EB47" i="3"/>
  <c r="BV47" i="3"/>
  <c r="CL47" i="3"/>
  <c r="DE47" i="3"/>
  <c r="DV47" i="3"/>
  <c r="AR47" i="3"/>
  <c r="AF47" i="3"/>
  <c r="BF47" i="3"/>
  <c r="R47" i="3"/>
  <c r="AQ47" i="3"/>
  <c r="CQ47" i="3"/>
  <c r="BU47" i="3"/>
  <c r="BT47" i="3"/>
  <c r="Z47" i="3"/>
  <c r="AD47" i="3"/>
  <c r="CD47" i="3"/>
  <c r="CA47" i="3"/>
  <c r="W47" i="3"/>
  <c r="AZ47" i="3"/>
  <c r="CS47" i="3"/>
  <c r="DZ47" i="3"/>
  <c r="DA47" i="3"/>
  <c r="BJ47" i="3"/>
  <c r="AK47" i="3"/>
  <c r="AW47" i="3"/>
  <c r="CY34" i="3" l="1"/>
  <c r="EE34" i="3"/>
  <c r="CB34" i="3"/>
  <c r="EA34" i="3"/>
  <c r="AE34" i="3"/>
  <c r="S34" i="3"/>
  <c r="U34" i="3"/>
  <c r="BN34" i="3"/>
  <c r="DB34" i="3"/>
  <c r="BO34" i="3"/>
  <c r="DT34" i="3"/>
  <c r="DH34" i="3"/>
  <c r="BM34" i="3"/>
  <c r="X34" i="3"/>
  <c r="AN34" i="3"/>
  <c r="BG34" i="3"/>
  <c r="V34" i="3"/>
  <c r="DF34" i="3"/>
  <c r="CS34" i="3"/>
  <c r="DP34" i="3"/>
  <c r="BA34" i="3"/>
  <c r="CH34" i="3"/>
  <c r="T34" i="3"/>
  <c r="BK34" i="3"/>
  <c r="AS34" i="3"/>
  <c r="AX34" i="3"/>
  <c r="CX34" i="3"/>
  <c r="CK34" i="3"/>
  <c r="CM34" i="3"/>
  <c r="EC34" i="3"/>
  <c r="CU34" i="3"/>
  <c r="AC34" i="3"/>
  <c r="BX34" i="3"/>
  <c r="DS34" i="3"/>
  <c r="DR34" i="3"/>
  <c r="DI34" i="3"/>
  <c r="AT34" i="3"/>
  <c r="BR34" i="3"/>
  <c r="CZ34" i="3"/>
  <c r="BI34" i="3"/>
  <c r="AP34" i="3"/>
  <c r="BU34" i="3"/>
  <c r="AG34" i="3"/>
  <c r="BB34" i="3"/>
  <c r="CG34" i="3"/>
  <c r="CC34" i="3"/>
  <c r="CW34" i="3"/>
  <c r="DY34" i="3"/>
  <c r="CO34" i="3"/>
  <c r="W34" i="3"/>
  <c r="DU34" i="3"/>
  <c r="DJ34" i="3"/>
  <c r="AI34" i="3"/>
  <c r="BZ34" i="3"/>
  <c r="CN34" i="3"/>
  <c r="DG34" i="3"/>
  <c r="ED34" i="3"/>
  <c r="BF34" i="3"/>
  <c r="AJ34" i="3"/>
  <c r="CJ34" i="3"/>
  <c r="AO34" i="3"/>
  <c r="BW34" i="3"/>
  <c r="CP34" i="3"/>
  <c r="DW34" i="3"/>
  <c r="DC34" i="3"/>
  <c r="AQ34" i="3"/>
  <c r="AU34" i="3"/>
  <c r="AM34" i="3"/>
  <c r="BP34" i="3"/>
  <c r="CR34" i="3"/>
  <c r="CI34" i="3"/>
  <c r="M47" i="3"/>
  <c r="N47" i="3" s="1"/>
  <c r="AV34" i="3"/>
  <c r="BY34" i="3"/>
  <c r="DL34" i="3"/>
  <c r="DM34" i="3"/>
  <c r="F8" i="2"/>
  <c r="G8" i="2"/>
  <c r="EB34" i="3"/>
  <c r="DZ34" i="3"/>
  <c r="BQ34" i="3"/>
  <c r="Z34" i="3"/>
  <c r="AR34" i="3"/>
  <c r="BJ34" i="3"/>
  <c r="CL34" i="3"/>
  <c r="CV34" i="3"/>
  <c r="DX34" i="3"/>
  <c r="H13" i="6"/>
  <c r="G13" i="6"/>
  <c r="AK34" i="3"/>
  <c r="AL34" i="3"/>
  <c r="AW34" i="3"/>
  <c r="BT34" i="3"/>
  <c r="BC34" i="3"/>
  <c r="AH34" i="3"/>
  <c r="BD34" i="3"/>
  <c r="DA34" i="3"/>
  <c r="DO34" i="3"/>
  <c r="DK34" i="3"/>
  <c r="BL34" i="3"/>
  <c r="Y34" i="3"/>
  <c r="AZ34" i="3"/>
  <c r="CQ34" i="3"/>
  <c r="DV34" i="3"/>
  <c r="Q34" i="3"/>
  <c r="BH34" i="3"/>
  <c r="CA34" i="3"/>
  <c r="AA34" i="3"/>
  <c r="BV34" i="3"/>
  <c r="DD34" i="3"/>
  <c r="DQ34" i="3"/>
  <c r="DE34" i="3"/>
  <c r="M46" i="3"/>
  <c r="N46" i="3" s="1"/>
  <c r="CD34" i="3"/>
  <c r="R34" i="3"/>
  <c r="BS34" i="3"/>
  <c r="AF34" i="3"/>
  <c r="AD34" i="3"/>
  <c r="AB34" i="3"/>
  <c r="CF34" i="3"/>
  <c r="P34" i="3"/>
  <c r="M34" i="3" l="1"/>
  <c r="N34" i="3" s="1"/>
  <c r="D342" i="2" l="1"/>
  <c r="D347" i="2"/>
  <c r="D345" i="2"/>
  <c r="D348" i="2"/>
  <c r="D349" i="2"/>
  <c r="D341" i="2"/>
  <c r="D340" i="2"/>
  <c r="D344" i="2"/>
  <c r="D380" i="2"/>
  <c r="D385" i="2"/>
  <c r="D410" i="2"/>
  <c r="D451" i="2" l="1"/>
  <c r="D377" i="2"/>
  <c r="D367" i="2"/>
  <c r="D402" i="2"/>
  <c r="D450" i="2"/>
  <c r="D462" i="2"/>
  <c r="D424" i="2"/>
  <c r="D374" i="2"/>
  <c r="D458" i="2"/>
  <c r="D350" i="2"/>
  <c r="D395" i="2"/>
  <c r="D454" i="2"/>
  <c r="D325" i="2"/>
  <c r="D417" i="2"/>
  <c r="D368" i="2"/>
  <c r="D418" i="2"/>
  <c r="D362" i="2"/>
  <c r="D366" i="2"/>
  <c r="D370" i="2"/>
  <c r="D360" i="2"/>
  <c r="D466" i="2"/>
  <c r="D428" i="2"/>
  <c r="D408" i="2"/>
  <c r="D422" i="2"/>
  <c r="D364" i="2"/>
  <c r="D437" i="2"/>
  <c r="D465" i="2"/>
  <c r="D404" i="2"/>
  <c r="D376" i="2"/>
  <c r="D443" i="2"/>
  <c r="D406" i="2"/>
  <c r="D441" i="2"/>
  <c r="D431" i="2"/>
  <c r="D405" i="2"/>
  <c r="D436" i="2"/>
  <c r="D363" i="2"/>
  <c r="D414" i="2"/>
  <c r="D460" i="2"/>
  <c r="D423" i="2"/>
  <c r="D400" i="2"/>
  <c r="D416" i="2"/>
  <c r="D382" i="2"/>
  <c r="D432" i="2"/>
  <c r="D355" i="2"/>
  <c r="D388" i="2"/>
  <c r="D326" i="2"/>
  <c r="D357" i="2"/>
  <c r="D397" i="2"/>
  <c r="D445" i="2"/>
  <c r="D403" i="2"/>
  <c r="D461" i="2"/>
  <c r="D435" i="2"/>
  <c r="D327" i="2"/>
  <c r="D420" i="2"/>
  <c r="D392" i="2"/>
  <c r="D447" i="2"/>
  <c r="D448" i="2"/>
  <c r="D433" i="2"/>
  <c r="D375" i="2"/>
  <c r="D409" i="2"/>
  <c r="D415" i="2"/>
  <c r="D328" i="2"/>
  <c r="D455" i="2"/>
  <c r="D434" i="2"/>
  <c r="D401" i="2"/>
  <c r="D358" i="2"/>
  <c r="D444" i="2"/>
  <c r="D384" i="2"/>
  <c r="D379" i="2"/>
  <c r="D456" i="2"/>
  <c r="D390" i="2"/>
  <c r="D421" i="2"/>
  <c r="D396" i="2"/>
  <c r="D427" i="2"/>
  <c r="D383" i="2"/>
  <c r="D430" i="2"/>
  <c r="D381" i="2"/>
  <c r="D464" i="2"/>
  <c r="D352" i="2"/>
  <c r="D425" i="2"/>
  <c r="D351" i="2"/>
  <c r="D452" i="2"/>
  <c r="D446" i="2"/>
  <c r="D449" i="2"/>
  <c r="D354" i="2"/>
  <c r="D393" i="2"/>
  <c r="D329" i="2"/>
  <c r="D331" i="2"/>
  <c r="D330" i="2"/>
  <c r="D332" i="2"/>
  <c r="D336" i="2"/>
  <c r="D334" i="2"/>
  <c r="D333" i="2"/>
  <c r="D337" i="2"/>
  <c r="D335" i="2"/>
  <c r="D339" i="2"/>
  <c r="D338" i="2"/>
  <c r="D407" i="2"/>
  <c r="D372" i="2"/>
  <c r="D399" i="2"/>
  <c r="D373" i="2"/>
  <c r="D359" i="2"/>
  <c r="D453" i="2"/>
  <c r="D346" i="2"/>
  <c r="D365" i="2"/>
  <c r="D411" i="2"/>
  <c r="D387" i="2"/>
  <c r="D343" i="2"/>
  <c r="D398" i="2"/>
  <c r="D438" i="2"/>
  <c r="D459" i="2"/>
  <c r="D371" i="2"/>
  <c r="D419" i="2"/>
  <c r="D467" i="2"/>
  <c r="D369" i="2"/>
  <c r="D391" i="2"/>
  <c r="D378" i="2"/>
  <c r="D412" i="2"/>
  <c r="D463" i="2"/>
  <c r="D426" i="2"/>
  <c r="D389" i="2"/>
  <c r="D439" i="2"/>
  <c r="D440" i="2"/>
  <c r="D386" i="2"/>
  <c r="D442" i="2"/>
  <c r="D413" i="2"/>
  <c r="D468" i="2"/>
  <c r="D361" i="2"/>
  <c r="D394" i="2"/>
  <c r="D457" i="2"/>
  <c r="D353" i="2"/>
  <c r="D356" i="2"/>
  <c r="M66" i="5" l="1" a="1"/>
  <c r="M66" i="5" s="1"/>
  <c r="P66" i="5" a="1"/>
  <c r="P66" i="5" s="1"/>
  <c r="F66" i="5" a="1"/>
  <c r="F66" i="5" s="1"/>
  <c r="H66" i="5" a="1"/>
  <c r="H66" i="5" s="1"/>
  <c r="G66" i="5" a="1"/>
  <c r="G66" i="5" s="1"/>
  <c r="L66" i="5" a="1"/>
  <c r="L66" i="5" s="1"/>
  <c r="I66" i="5" a="1"/>
  <c r="I66" i="5" s="1"/>
  <c r="K66" i="5" a="1"/>
  <c r="K66" i="5" s="1"/>
  <c r="N66" i="5" a="1"/>
  <c r="N66" i="5" s="1"/>
  <c r="J66" i="5" a="1"/>
  <c r="J66" i="5" s="1"/>
  <c r="O66" i="5" a="1"/>
  <c r="O66" i="5" s="1"/>
  <c r="O93" i="5" a="1"/>
  <c r="O93" i="5" s="1"/>
  <c r="L93" i="5" a="1"/>
  <c r="L93" i="5" s="1"/>
  <c r="I93" i="5" a="1"/>
  <c r="I93" i="5" s="1"/>
  <c r="M93" i="5" a="1"/>
  <c r="M93" i="5" s="1"/>
  <c r="P93" i="5" a="1"/>
  <c r="P93" i="5" s="1"/>
  <c r="G93" i="5" a="1"/>
  <c r="G93" i="5" s="1"/>
  <c r="K93" i="5" a="1"/>
  <c r="K93" i="5" s="1"/>
  <c r="N93" i="5" a="1"/>
  <c r="N93" i="5" s="1"/>
  <c r="J93" i="5" a="1"/>
  <c r="J93" i="5" s="1"/>
  <c r="F93" i="5" a="1"/>
  <c r="F93" i="5" s="1"/>
  <c r="H93" i="5" a="1"/>
  <c r="H93" i="5" s="1"/>
  <c r="G92" i="5" a="1"/>
  <c r="G92" i="5" s="1"/>
  <c r="N65" i="5" a="1"/>
  <c r="N65" i="5" s="1"/>
  <c r="G65" i="5" a="1"/>
  <c r="G65" i="5" s="1"/>
  <c r="J65" i="5" a="1"/>
  <c r="J65" i="5" s="1"/>
  <c r="M65" i="5" a="1"/>
  <c r="M65" i="5" s="1"/>
  <c r="H92" i="5" a="1"/>
  <c r="H92" i="5" s="1"/>
  <c r="I65" i="5" a="1"/>
  <c r="I65" i="5" s="1"/>
  <c r="L65" i="5" a="1"/>
  <c r="L65" i="5" s="1"/>
  <c r="H65" i="5" a="1"/>
  <c r="H65" i="5" s="1"/>
  <c r="P65" i="5" a="1"/>
  <c r="P65" i="5" s="1"/>
  <c r="K65" i="5" a="1"/>
  <c r="K65" i="5" s="1"/>
  <c r="O65" i="5" a="1"/>
  <c r="O65" i="5" s="1"/>
  <c r="I92" i="5" a="1"/>
  <c r="I92" i="5" s="1"/>
  <c r="O92" i="5" a="1"/>
  <c r="O92" i="5" s="1"/>
  <c r="L92" i="5" a="1"/>
  <c r="L92" i="5" s="1"/>
  <c r="F92" i="5" a="1"/>
  <c r="F92" i="5" s="1"/>
  <c r="K92" i="5" a="1"/>
  <c r="K92" i="5" s="1"/>
  <c r="N92" i="5" a="1"/>
  <c r="N92" i="5" s="1"/>
  <c r="P92" i="5" a="1"/>
  <c r="P92" i="5" s="1"/>
  <c r="J92" i="5" a="1"/>
  <c r="J92" i="5" s="1"/>
  <c r="F65" i="5" a="1"/>
  <c r="F65" i="5" s="1"/>
  <c r="M92" i="5" a="1"/>
  <c r="M92" i="5" s="1"/>
  <c r="E66" i="5" l="1"/>
  <c r="E93" i="5"/>
  <c r="E65" i="5"/>
  <c r="E92" i="5"/>
  <c r="E444" i="2" l="1"/>
  <c r="E373" i="2" l="1"/>
  <c r="E416" i="2"/>
  <c r="E448" i="2"/>
  <c r="E390" i="2"/>
  <c r="E463" i="2"/>
  <c r="E387" i="2"/>
  <c r="E326" i="2"/>
  <c r="E342" i="2"/>
  <c r="E403" i="2"/>
  <c r="E397" i="2"/>
  <c r="E440" i="2"/>
  <c r="E345" i="2"/>
  <c r="E335" i="2"/>
  <c r="E454" i="2"/>
  <c r="E391" i="2"/>
  <c r="E348" i="2"/>
  <c r="E421" i="2"/>
  <c r="E431" i="2"/>
  <c r="E400" i="2"/>
  <c r="E424" i="2"/>
  <c r="E420" i="2"/>
  <c r="E404" i="2"/>
  <c r="E457" i="2"/>
  <c r="E328" i="2"/>
  <c r="E327" i="2"/>
  <c r="E433" i="2"/>
  <c r="E455" i="2"/>
  <c r="E374" i="2"/>
  <c r="E413" i="2"/>
  <c r="E392" i="2"/>
  <c r="E435" i="2"/>
  <c r="E333" i="2"/>
  <c r="E354" i="2"/>
  <c r="E356" i="2"/>
  <c r="E353" i="2"/>
  <c r="E355" i="2"/>
  <c r="E359" i="2"/>
  <c r="E357" i="2"/>
  <c r="E361" i="2"/>
  <c r="E358" i="2"/>
  <c r="E360" i="2"/>
  <c r="E362" i="2"/>
  <c r="E364" i="2"/>
  <c r="E363" i="2"/>
  <c r="E365" i="2"/>
  <c r="E366" i="2"/>
  <c r="E367" i="2"/>
  <c r="E369" i="2"/>
  <c r="E368" i="2"/>
  <c r="E462" i="2"/>
  <c r="E425" i="2"/>
  <c r="E383" i="2"/>
  <c r="E378" i="2"/>
  <c r="E401" i="2"/>
  <c r="E393" i="2"/>
  <c r="E446" i="2"/>
  <c r="E347" i="2"/>
  <c r="E395" i="2"/>
  <c r="E376" i="2"/>
  <c r="E451" i="2"/>
  <c r="E405" i="2"/>
  <c r="E384" i="2"/>
  <c r="E371" i="2"/>
  <c r="E370" i="2"/>
  <c r="E350" i="2"/>
  <c r="E415" i="2"/>
  <c r="E422" i="2"/>
  <c r="E385" i="2"/>
  <c r="E372" i="2"/>
  <c r="E447" i="2"/>
  <c r="E419" i="2"/>
  <c r="E334" i="2"/>
  <c r="E466" i="2"/>
  <c r="E437" i="2"/>
  <c r="E399" i="2"/>
  <c r="E453" i="2"/>
  <c r="E449" i="2"/>
  <c r="E340" i="2"/>
  <c r="E438" i="2"/>
  <c r="E432" i="2"/>
  <c r="E349" i="2"/>
  <c r="E331" i="2"/>
  <c r="E406" i="2"/>
  <c r="E402" i="2"/>
  <c r="E428" i="2"/>
  <c r="E381" i="2"/>
  <c r="E417" i="2"/>
  <c r="E398" i="2"/>
  <c r="E465" i="2"/>
  <c r="E409" i="2"/>
  <c r="E442" i="2"/>
  <c r="E443" i="2"/>
  <c r="E439" i="2"/>
  <c r="E450" i="2"/>
  <c r="E407" i="2"/>
  <c r="E346" i="2"/>
  <c r="E352" i="2"/>
  <c r="E423" i="2"/>
  <c r="E468" i="2"/>
  <c r="E330" i="2"/>
  <c r="E351" i="2"/>
  <c r="E458" i="2"/>
  <c r="E341" i="2"/>
  <c r="E380" i="2"/>
  <c r="E332" i="2"/>
  <c r="E467" i="2"/>
  <c r="E412" i="2"/>
  <c r="E410" i="2"/>
  <c r="E426" i="2"/>
  <c r="E339" i="2"/>
  <c r="E396" i="2"/>
  <c r="E375" i="2"/>
  <c r="E430" i="2"/>
  <c r="E343" i="2"/>
  <c r="E389" i="2"/>
  <c r="E418" i="2"/>
  <c r="E338" i="2"/>
  <c r="E459" i="2"/>
  <c r="E386" i="2"/>
  <c r="E336" i="2"/>
  <c r="E411" i="2"/>
  <c r="E329" i="2"/>
  <c r="E445" i="2"/>
  <c r="E337" i="2"/>
  <c r="E344" i="2"/>
  <c r="E379" i="2"/>
  <c r="E436" i="2"/>
  <c r="E456" i="2"/>
  <c r="E388" i="2"/>
  <c r="E461" i="2"/>
  <c r="E377" i="2"/>
  <c r="E414" i="2"/>
  <c r="E325" i="2"/>
  <c r="E434" i="2"/>
  <c r="E427" i="2"/>
  <c r="E408" i="2"/>
  <c r="E460" i="2"/>
  <c r="E394" i="2"/>
  <c r="E452" i="2"/>
  <c r="E441" i="2"/>
  <c r="E382" i="2"/>
  <c r="E464" i="2"/>
  <c r="G397" i="2" l="1"/>
  <c r="G404" i="2" l="1"/>
  <c r="G417" i="2"/>
  <c r="G398" i="2"/>
  <c r="G400" i="2"/>
  <c r="G403" i="2"/>
  <c r="G409" i="2"/>
  <c r="G406" i="2"/>
  <c r="G412" i="2"/>
  <c r="G407" i="2"/>
  <c r="G410" i="2"/>
  <c r="G411" i="2"/>
  <c r="G413" i="2"/>
  <c r="G408" i="2"/>
  <c r="G420" i="2"/>
  <c r="G415" i="2"/>
  <c r="G401" i="2"/>
  <c r="G402" i="2"/>
  <c r="G414" i="2"/>
  <c r="G399" i="2"/>
  <c r="G405" i="2"/>
  <c r="G463" i="2"/>
  <c r="G423" i="2"/>
  <c r="G346" i="2"/>
  <c r="G375" i="2"/>
  <c r="G424" i="2"/>
  <c r="G461" i="2"/>
  <c r="G363" i="2"/>
  <c r="G340" i="2"/>
  <c r="G456" i="2"/>
  <c r="G365" i="2"/>
  <c r="G427" i="2"/>
  <c r="G437" i="2"/>
  <c r="G388" i="2"/>
  <c r="G333" i="2"/>
  <c r="G439" i="2"/>
  <c r="G378" i="2"/>
  <c r="G349" i="2"/>
  <c r="G371" i="2"/>
  <c r="G337" i="2"/>
  <c r="G430" i="2"/>
  <c r="G355" i="2"/>
  <c r="G389" i="2"/>
  <c r="G376" i="2"/>
  <c r="G447" i="2"/>
  <c r="G464" i="2"/>
  <c r="G347" i="2"/>
  <c r="G425" i="2"/>
  <c r="G332" i="2"/>
  <c r="G368" i="2"/>
  <c r="G361" i="2"/>
  <c r="G442" i="2"/>
  <c r="G443" i="2"/>
  <c r="G428" i="2"/>
  <c r="G468" i="2"/>
  <c r="G373" i="2"/>
  <c r="G379" i="2"/>
  <c r="G328" i="2"/>
  <c r="G350" i="2"/>
  <c r="G374" i="2"/>
  <c r="G352" i="2"/>
  <c r="G327" i="2"/>
  <c r="G435" i="2"/>
  <c r="G362" i="2"/>
  <c r="G458" i="2"/>
  <c r="G336" i="2"/>
  <c r="G372" i="2"/>
  <c r="G465" i="2"/>
  <c r="G383" i="2"/>
  <c r="G357" i="2"/>
  <c r="G370" i="2"/>
  <c r="G348" i="2"/>
  <c r="G384" i="2"/>
  <c r="G387" i="2"/>
  <c r="G359" i="2"/>
  <c r="G467" i="2"/>
  <c r="G431" i="2"/>
  <c r="G454" i="2"/>
  <c r="G338" i="2"/>
  <c r="G377" i="2"/>
  <c r="G426" i="2"/>
  <c r="G354" i="2"/>
  <c r="G395" i="2"/>
  <c r="G451" i="2"/>
  <c r="G452" i="2"/>
  <c r="G360" i="2"/>
  <c r="G418" i="2"/>
  <c r="G392" i="2"/>
  <c r="G438" i="2"/>
  <c r="G381" i="2"/>
  <c r="G462" i="2"/>
  <c r="G433" i="2"/>
  <c r="G390" i="2"/>
  <c r="G459" i="2"/>
  <c r="G429" i="2"/>
  <c r="G331" i="2"/>
  <c r="G385" i="2"/>
  <c r="G441" i="2"/>
  <c r="G419" i="2"/>
  <c r="G380" i="2"/>
  <c r="G366" i="2"/>
  <c r="G440" i="2"/>
  <c r="G449" i="2"/>
  <c r="G342" i="2"/>
  <c r="G351" i="2"/>
  <c r="G339" i="2"/>
  <c r="G326" i="2"/>
  <c r="G422" i="2"/>
  <c r="G434" i="2"/>
  <c r="G446" i="2"/>
  <c r="G325" i="2"/>
  <c r="G353" i="2"/>
  <c r="G334" i="2"/>
  <c r="G396" i="2"/>
  <c r="G466" i="2"/>
  <c r="G345" i="2"/>
  <c r="G445" i="2"/>
  <c r="G341" i="2"/>
  <c r="G394" i="2"/>
  <c r="G457" i="2"/>
  <c r="G335" i="2"/>
  <c r="G367" i="2"/>
  <c r="G382" i="2"/>
  <c r="G448" i="2"/>
  <c r="G364" i="2"/>
  <c r="G393" i="2"/>
  <c r="G343" i="2"/>
  <c r="G450" i="2"/>
  <c r="G444" i="2"/>
  <c r="G460" i="2"/>
  <c r="G455" i="2"/>
  <c r="G356" i="2"/>
  <c r="G432" i="2"/>
  <c r="G344" i="2"/>
  <c r="G453" i="2"/>
  <c r="G386" i="2"/>
  <c r="G391" i="2"/>
  <c r="G329" i="2"/>
  <c r="G436" i="2"/>
  <c r="G330" i="2"/>
  <c r="G369" i="2"/>
  <c r="G358" i="2"/>
  <c r="G421" i="2"/>
  <c r="G416" i="2"/>
  <c r="C97" i="3" l="1"/>
  <c r="AQ97" i="3" s="1"/>
  <c r="AQ88" i="3" s="1"/>
  <c r="AL97" i="3" l="1"/>
  <c r="AL88" i="3" s="1"/>
  <c r="Q97" i="3"/>
  <c r="Q88" i="3" s="1"/>
  <c r="BT97" i="3"/>
  <c r="BT88" i="3" s="1"/>
  <c r="Y97" i="3"/>
  <c r="Y88" i="3" s="1"/>
  <c r="AA97" i="3"/>
  <c r="AA88" i="3" s="1"/>
  <c r="P97" i="3"/>
  <c r="P88" i="3" s="1"/>
  <c r="DO97" i="3"/>
  <c r="DO88" i="3" s="1"/>
  <c r="AZ97" i="3"/>
  <c r="AZ88" i="3" s="1"/>
  <c r="CA97" i="3"/>
  <c r="CA88" i="3" s="1"/>
  <c r="DQ97" i="3"/>
  <c r="DQ88" i="3" s="1"/>
  <c r="U97" i="3"/>
  <c r="U88" i="3" s="1"/>
  <c r="EF97" i="3"/>
  <c r="EF88" i="3" s="1"/>
  <c r="BS97" i="3"/>
  <c r="BS88" i="3" s="1"/>
  <c r="BL97" i="3"/>
  <c r="BL88" i="3" s="1"/>
  <c r="BV97" i="3"/>
  <c r="BV88" i="3" s="1"/>
  <c r="AD97" i="3"/>
  <c r="AD88" i="3" s="1"/>
  <c r="DV97" i="3"/>
  <c r="DV88" i="3" s="1"/>
  <c r="W97" i="3"/>
  <c r="W88" i="3" s="1"/>
  <c r="DL97" i="3"/>
  <c r="DL88" i="3" s="1"/>
  <c r="AS97" i="3"/>
  <c r="AS88" i="3" s="1"/>
  <c r="AM97" i="3"/>
  <c r="AM88" i="3" s="1"/>
  <c r="CE97" i="3"/>
  <c r="CE88" i="3" s="1"/>
  <c r="AT97" i="3"/>
  <c r="AT88" i="3" s="1"/>
  <c r="AH97" i="3"/>
  <c r="AH88" i="3" s="1"/>
  <c r="BQ97" i="3"/>
  <c r="BQ88" i="3" s="1"/>
  <c r="AE97" i="3"/>
  <c r="AE88" i="3" s="1"/>
  <c r="AP97" i="3"/>
  <c r="AP88" i="3" s="1"/>
  <c r="DO70" i="3"/>
  <c r="DH23" i="8" s="1"/>
  <c r="Z70" i="3"/>
  <c r="S23" i="8" s="1"/>
  <c r="CF70" i="3"/>
  <c r="BY23" i="8" s="1"/>
  <c r="DS70" i="3"/>
  <c r="DL23" i="8" s="1"/>
  <c r="EC70" i="3"/>
  <c r="DV23" i="8" s="1"/>
  <c r="DN70" i="3"/>
  <c r="DG23" i="8" s="1"/>
  <c r="W70" i="3"/>
  <c r="P23" i="8" s="1"/>
  <c r="ED70" i="3"/>
  <c r="DW23" i="8" s="1"/>
  <c r="R70" i="3"/>
  <c r="K23" i="8" s="1"/>
  <c r="D70" i="3"/>
  <c r="AE70" i="3"/>
  <c r="X23" i="8" s="1"/>
  <c r="AL70" i="3"/>
  <c r="AE23" i="8" s="1"/>
  <c r="DT70" i="3"/>
  <c r="DM23" i="8" s="1"/>
  <c r="DE70" i="3"/>
  <c r="CX23" i="8" s="1"/>
  <c r="BP70" i="3"/>
  <c r="BI23" i="8" s="1"/>
  <c r="AU70" i="3"/>
  <c r="AN23" i="8" s="1"/>
  <c r="AX70" i="3"/>
  <c r="AQ23" i="8" s="1"/>
  <c r="AM70" i="3"/>
  <c r="AF23" i="8" s="1"/>
  <c r="EF70" i="3"/>
  <c r="DY23" i="8" s="1"/>
  <c r="CP70" i="3"/>
  <c r="CI23" i="8" s="1"/>
  <c r="CG70" i="3"/>
  <c r="BZ23" i="8" s="1"/>
  <c r="AI70" i="3"/>
  <c r="AB23" i="8" s="1"/>
  <c r="DF70" i="3"/>
  <c r="CY23" i="8" s="1"/>
  <c r="AS70" i="3"/>
  <c r="AL23" i="8" s="1"/>
  <c r="CV70" i="3"/>
  <c r="CO23" i="8" s="1"/>
  <c r="AP70" i="3"/>
  <c r="AI23" i="8" s="1"/>
  <c r="CI70" i="3"/>
  <c r="CB23" i="8" s="1"/>
  <c r="BH70" i="3"/>
  <c r="BA23" i="8" s="1"/>
  <c r="Q70" i="3"/>
  <c r="J23" i="8" s="1"/>
  <c r="AQ70" i="3"/>
  <c r="AJ23" i="8" s="1"/>
  <c r="S70" i="3"/>
  <c r="L23" i="8" s="1"/>
  <c r="AJ70" i="3"/>
  <c r="AC23" i="8" s="1"/>
  <c r="AV70" i="3"/>
  <c r="AO23" i="8" s="1"/>
  <c r="AA70" i="3"/>
  <c r="T23" i="8" s="1"/>
  <c r="CS70" i="3"/>
  <c r="CL23" i="8" s="1"/>
  <c r="BD70" i="3"/>
  <c r="AW23" i="8" s="1"/>
  <c r="CM70" i="3"/>
  <c r="CF23" i="8" s="1"/>
  <c r="DP70" i="3"/>
  <c r="DI23" i="8" s="1"/>
  <c r="T70" i="3"/>
  <c r="M23" i="8" s="1"/>
  <c r="BS70" i="3"/>
  <c r="BL23" i="8" s="1"/>
  <c r="DM70" i="3"/>
  <c r="DF23" i="8" s="1"/>
  <c r="CQ70" i="3"/>
  <c r="CJ23" i="8" s="1"/>
  <c r="BO70" i="3"/>
  <c r="BH23" i="8" s="1"/>
  <c r="BJ70" i="3"/>
  <c r="BC23" i="8" s="1"/>
  <c r="AT70" i="3"/>
  <c r="AM23" i="8" s="1"/>
  <c r="AB70" i="3"/>
  <c r="U23" i="8" s="1"/>
  <c r="DI70" i="3"/>
  <c r="DB23" i="8" s="1"/>
  <c r="CK70" i="3"/>
  <c r="CD23" i="8" s="1"/>
  <c r="CL70" i="3"/>
  <c r="CE23" i="8" s="1"/>
  <c r="V70" i="3"/>
  <c r="O23" i="8" s="1"/>
  <c r="CC70" i="3"/>
  <c r="BV23" i="8" s="1"/>
  <c r="CT70" i="3"/>
  <c r="CM23" i="8" s="1"/>
  <c r="CA70" i="3"/>
  <c r="BT23" i="8" s="1"/>
  <c r="DJ70" i="3"/>
  <c r="DC23" i="8" s="1"/>
  <c r="DW70" i="3"/>
  <c r="DP23" i="8" s="1"/>
  <c r="AH70" i="3"/>
  <c r="AA23" i="8" s="1"/>
  <c r="BI70" i="3"/>
  <c r="BB23" i="8" s="1"/>
  <c r="DQ70" i="3"/>
  <c r="DJ23" i="8" s="1"/>
  <c r="AR70" i="3"/>
  <c r="AK23" i="8" s="1"/>
  <c r="BV70" i="3"/>
  <c r="BO23" i="8" s="1"/>
  <c r="BT70" i="3"/>
  <c r="BM23" i="8" s="1"/>
  <c r="BU70" i="3"/>
  <c r="BN23" i="8" s="1"/>
  <c r="EE70" i="3"/>
  <c r="DX23" i="8" s="1"/>
  <c r="DG70" i="3"/>
  <c r="CZ23" i="8" s="1"/>
  <c r="DR70" i="3"/>
  <c r="DK23" i="8" s="1"/>
  <c r="AY70" i="3"/>
  <c r="AR23" i="8" s="1"/>
  <c r="CX70" i="3"/>
  <c r="CQ23" i="8" s="1"/>
  <c r="AZ70" i="3"/>
  <c r="AS23" i="8" s="1"/>
  <c r="DA70" i="3"/>
  <c r="CT23" i="8" s="1"/>
  <c r="CU70" i="3"/>
  <c r="CN23" i="8" s="1"/>
  <c r="CD70" i="3"/>
  <c r="BW23" i="8" s="1"/>
  <c r="BY70" i="3"/>
  <c r="BR23" i="8" s="1"/>
  <c r="BA70" i="3"/>
  <c r="AT23" i="8" s="1"/>
  <c r="DV70" i="3"/>
  <c r="DO23" i="8" s="1"/>
  <c r="CZ70" i="3"/>
  <c r="CS23" i="8" s="1"/>
  <c r="DD70" i="3"/>
  <c r="CW23" i="8" s="1"/>
  <c r="CN70" i="3"/>
  <c r="CG23" i="8" s="1"/>
  <c r="BC70" i="3"/>
  <c r="AV23" i="8" s="1"/>
  <c r="CY70" i="3"/>
  <c r="CR23" i="8" s="1"/>
  <c r="DZ70" i="3"/>
  <c r="DS23" i="8" s="1"/>
  <c r="DX70" i="3"/>
  <c r="DQ23" i="8" s="1"/>
  <c r="AG70" i="3"/>
  <c r="Z23" i="8" s="1"/>
  <c r="EB70" i="3"/>
  <c r="DU23" i="8" s="1"/>
  <c r="DL70" i="3"/>
  <c r="DE23" i="8" s="1"/>
  <c r="CJ70" i="3"/>
  <c r="CC23" i="8" s="1"/>
  <c r="AC70" i="3"/>
  <c r="V23" i="8" s="1"/>
  <c r="AF70" i="3"/>
  <c r="Y23" i="8" s="1"/>
  <c r="AK70" i="3"/>
  <c r="AD23" i="8" s="1"/>
  <c r="AN70" i="3"/>
  <c r="AG23" i="8" s="1"/>
  <c r="BE70" i="3"/>
  <c r="AX23" i="8" s="1"/>
  <c r="DC70" i="3"/>
  <c r="CV23" i="8" s="1"/>
  <c r="BR70" i="3"/>
  <c r="BK23" i="8" s="1"/>
  <c r="CH70" i="3"/>
  <c r="CA23" i="8" s="1"/>
  <c r="BB70" i="3"/>
  <c r="AU23" i="8" s="1"/>
  <c r="DU70" i="3"/>
  <c r="DN23" i="8" s="1"/>
  <c r="CW70" i="3"/>
  <c r="CP23" i="8" s="1"/>
  <c r="BN70" i="3"/>
  <c r="BG23" i="8" s="1"/>
  <c r="BM70" i="3"/>
  <c r="BF23" i="8" s="1"/>
  <c r="DY70" i="3"/>
  <c r="DR23" i="8" s="1"/>
  <c r="CR70" i="3"/>
  <c r="CK23" i="8" s="1"/>
  <c r="BZ70" i="3"/>
  <c r="BS23" i="8" s="1"/>
  <c r="BX70" i="3"/>
  <c r="BQ23" i="8" s="1"/>
  <c r="BF70" i="3"/>
  <c r="AY23" i="8" s="1"/>
  <c r="EA70" i="3"/>
  <c r="DT23" i="8" s="1"/>
  <c r="BL70" i="3"/>
  <c r="BE23" i="8" s="1"/>
  <c r="AD70" i="3"/>
  <c r="W23" i="8" s="1"/>
  <c r="CO70" i="3"/>
  <c r="CH23" i="8" s="1"/>
  <c r="BK70" i="3"/>
  <c r="BD23" i="8" s="1"/>
  <c r="DB70" i="3"/>
  <c r="CU23" i="8" s="1"/>
  <c r="BQ70" i="3"/>
  <c r="BJ23" i="8" s="1"/>
  <c r="AW70" i="3"/>
  <c r="AP23" i="8" s="1"/>
  <c r="DK70" i="3"/>
  <c r="DD23" i="8" s="1"/>
  <c r="Y70" i="3"/>
  <c r="R23" i="8" s="1"/>
  <c r="U70" i="3"/>
  <c r="N23" i="8" s="1"/>
  <c r="CB70" i="3"/>
  <c r="BU23" i="8" s="1"/>
  <c r="DH70" i="3"/>
  <c r="DA23" i="8" s="1"/>
  <c r="CE70" i="3"/>
  <c r="BX23" i="8" s="1"/>
  <c r="AO70" i="3"/>
  <c r="AH23" i="8" s="1"/>
  <c r="X70" i="3"/>
  <c r="Q23" i="8" s="1"/>
  <c r="BW70" i="3"/>
  <c r="BP23" i="8" s="1"/>
  <c r="BG70" i="3"/>
  <c r="AZ23" i="8" s="1"/>
  <c r="P70" i="3"/>
  <c r="I23" i="8" s="1"/>
  <c r="DH97" i="3"/>
  <c r="DH88" i="3" s="1"/>
  <c r="CU97" i="3"/>
  <c r="CU88" i="3" s="1"/>
  <c r="CD97" i="3"/>
  <c r="CD88" i="3" s="1"/>
  <c r="Z97" i="3"/>
  <c r="Z88" i="3" s="1"/>
  <c r="AO97" i="3"/>
  <c r="AO88" i="3" s="1"/>
  <c r="CV97" i="3"/>
  <c r="CV88" i="3" s="1"/>
  <c r="BH97" i="3"/>
  <c r="BH88" i="3" s="1"/>
  <c r="BI97" i="3"/>
  <c r="BI88" i="3" s="1"/>
  <c r="BD97" i="3"/>
  <c r="BD88" i="3" s="1"/>
  <c r="DT97" i="3"/>
  <c r="DT88" i="3" s="1"/>
  <c r="AN97" i="3"/>
  <c r="AN88" i="3" s="1"/>
  <c r="EA97" i="3"/>
  <c r="EA88" i="3" s="1"/>
  <c r="CF97" i="3"/>
  <c r="CF88" i="3" s="1"/>
  <c r="ED97" i="3"/>
  <c r="ED88" i="3" s="1"/>
  <c r="DW97" i="3"/>
  <c r="DW88" i="3" s="1"/>
  <c r="EC97" i="3"/>
  <c r="EC88" i="3" s="1"/>
  <c r="DR97" i="3"/>
  <c r="DR88" i="3" s="1"/>
  <c r="DY97" i="3"/>
  <c r="DY88" i="3" s="1"/>
  <c r="DS97" i="3"/>
  <c r="DS88" i="3" s="1"/>
  <c r="CX97" i="3"/>
  <c r="CX88" i="3" s="1"/>
  <c r="DP97" i="3"/>
  <c r="DP88" i="3" s="1"/>
  <c r="CZ97" i="3"/>
  <c r="CZ88" i="3" s="1"/>
  <c r="DF97" i="3"/>
  <c r="DF88" i="3" s="1"/>
  <c r="CH97" i="3"/>
  <c r="CH88" i="3" s="1"/>
  <c r="DC97" i="3"/>
  <c r="DC88" i="3" s="1"/>
  <c r="CM97" i="3"/>
  <c r="CM88" i="3" s="1"/>
  <c r="DJ97" i="3"/>
  <c r="DJ88" i="3" s="1"/>
  <c r="DU97" i="3"/>
  <c r="DU88" i="3" s="1"/>
  <c r="CR97" i="3"/>
  <c r="CR88" i="3" s="1"/>
  <c r="DI97" i="3"/>
  <c r="DI88" i="3" s="1"/>
  <c r="D97" i="3"/>
  <c r="CP97" i="3"/>
  <c r="CP88" i="3" s="1"/>
  <c r="CI97" i="3"/>
  <c r="CI88" i="3" s="1"/>
  <c r="BU97" i="3"/>
  <c r="BU88" i="3" s="1"/>
  <c r="BW97" i="3"/>
  <c r="BW88" i="3" s="1"/>
  <c r="BP97" i="3"/>
  <c r="BP88" i="3" s="1"/>
  <c r="CO97" i="3"/>
  <c r="CO88" i="3" s="1"/>
  <c r="CK97" i="3"/>
  <c r="CK88" i="3" s="1"/>
  <c r="CJ97" i="3"/>
  <c r="CJ88" i="3" s="1"/>
  <c r="DG97" i="3"/>
  <c r="DG88" i="3" s="1"/>
  <c r="BM97" i="3"/>
  <c r="BM88" i="3" s="1"/>
  <c r="CW97" i="3"/>
  <c r="CW88" i="3" s="1"/>
  <c r="CN97" i="3"/>
  <c r="CN88" i="3" s="1"/>
  <c r="BG97" i="3"/>
  <c r="BG88" i="3" s="1"/>
  <c r="CG97" i="3"/>
  <c r="CG88" i="3" s="1"/>
  <c r="DN97" i="3"/>
  <c r="DN88" i="3" s="1"/>
  <c r="DK97" i="3"/>
  <c r="DK88" i="3" s="1"/>
  <c r="CC97" i="3"/>
  <c r="CC88" i="3" s="1"/>
  <c r="BX97" i="3"/>
  <c r="BX88" i="3" s="1"/>
  <c r="AJ97" i="3"/>
  <c r="AJ88" i="3" s="1"/>
  <c r="AG97" i="3"/>
  <c r="AG88" i="3" s="1"/>
  <c r="AU97" i="3"/>
  <c r="AU88" i="3" s="1"/>
  <c r="BE97" i="3"/>
  <c r="BE88" i="3" s="1"/>
  <c r="X97" i="3"/>
  <c r="X88" i="3" s="1"/>
  <c r="CY97" i="3"/>
  <c r="CY88" i="3" s="1"/>
  <c r="EE97" i="3"/>
  <c r="EE88" i="3" s="1"/>
  <c r="DD97" i="3"/>
  <c r="DD88" i="3" s="1"/>
  <c r="DA97" i="3"/>
  <c r="DA88" i="3" s="1"/>
  <c r="AR97" i="3"/>
  <c r="AR88" i="3" s="1"/>
  <c r="AC97" i="3"/>
  <c r="AC88" i="3" s="1"/>
  <c r="AI97" i="3"/>
  <c r="AI88" i="3" s="1"/>
  <c r="BC97" i="3"/>
  <c r="BC88" i="3" s="1"/>
  <c r="DZ97" i="3"/>
  <c r="DZ88" i="3" s="1"/>
  <c r="T97" i="3"/>
  <c r="T88" i="3" s="1"/>
  <c r="AK97" i="3"/>
  <c r="AK88" i="3" s="1"/>
  <c r="AX97" i="3"/>
  <c r="AX88" i="3" s="1"/>
  <c r="BJ97" i="3"/>
  <c r="BJ88" i="3" s="1"/>
  <c r="DM97" i="3"/>
  <c r="DM88" i="3" s="1"/>
  <c r="CL97" i="3"/>
  <c r="CL88" i="3" s="1"/>
  <c r="DE97" i="3"/>
  <c r="DE88" i="3" s="1"/>
  <c r="S97" i="3"/>
  <c r="S88" i="3" s="1"/>
  <c r="BN97" i="3"/>
  <c r="BN88" i="3" s="1"/>
  <c r="BB97" i="3"/>
  <c r="BB88" i="3" s="1"/>
  <c r="AW97" i="3"/>
  <c r="AW88" i="3" s="1"/>
  <c r="BO97" i="3"/>
  <c r="BO88" i="3" s="1"/>
  <c r="R97" i="3"/>
  <c r="R88" i="3" s="1"/>
  <c r="CQ97" i="3"/>
  <c r="CQ88" i="3" s="1"/>
  <c r="AY97" i="3"/>
  <c r="AY88" i="3" s="1"/>
  <c r="BA97" i="3"/>
  <c r="BA88" i="3" s="1"/>
  <c r="BF97" i="3"/>
  <c r="BF88" i="3" s="1"/>
  <c r="CB97" i="3"/>
  <c r="CB88" i="3" s="1"/>
  <c r="BZ97" i="3"/>
  <c r="BZ88" i="3" s="1"/>
  <c r="CS97" i="3"/>
  <c r="CS88" i="3" s="1"/>
  <c r="EB97" i="3"/>
  <c r="EB88" i="3" s="1"/>
  <c r="BK97" i="3"/>
  <c r="BK88" i="3" s="1"/>
  <c r="CT97" i="3"/>
  <c r="CT88" i="3" s="1"/>
  <c r="BR97" i="3"/>
  <c r="BR88" i="3" s="1"/>
  <c r="DB97" i="3"/>
  <c r="DB88" i="3" s="1"/>
  <c r="AF97" i="3"/>
  <c r="AF88" i="3" s="1"/>
  <c r="AB97" i="3"/>
  <c r="AB88" i="3" s="1"/>
  <c r="V97" i="3"/>
  <c r="V88" i="3" s="1"/>
  <c r="AV97" i="3"/>
  <c r="AV88" i="3" s="1"/>
  <c r="BY97" i="3"/>
  <c r="BY88" i="3" s="1"/>
  <c r="DX97" i="3"/>
  <c r="DX88" i="3" s="1"/>
  <c r="I15" i="6"/>
  <c r="C88" i="3"/>
  <c r="E10" i="2"/>
  <c r="H23" i="8" l="1"/>
  <c r="M88" i="3"/>
  <c r="N88" i="3" s="1"/>
  <c r="G10" i="2"/>
  <c r="F10" i="2"/>
  <c r="M70" i="3"/>
  <c r="N70" i="3" s="1"/>
  <c r="M97" i="3"/>
  <c r="N97" i="3" s="1"/>
  <c r="H15" i="6"/>
  <c r="G15" i="6"/>
  <c r="F430" i="2" l="1"/>
  <c r="F378" i="2"/>
  <c r="F376" i="2"/>
  <c r="F381" i="2"/>
  <c r="F377" i="2"/>
  <c r="F379" i="2"/>
  <c r="F382" i="2"/>
  <c r="F380" i="2"/>
  <c r="F383" i="2"/>
  <c r="F384" i="2"/>
  <c r="F385" i="2"/>
  <c r="F386" i="2"/>
  <c r="F388" i="2"/>
  <c r="F387" i="2"/>
  <c r="F389" i="2"/>
  <c r="F390" i="2"/>
  <c r="F391" i="2"/>
  <c r="F392" i="2"/>
  <c r="F419" i="2"/>
  <c r="F349" i="2"/>
  <c r="F444" i="2"/>
  <c r="F344" i="2"/>
  <c r="F355" i="2"/>
  <c r="F421" i="2"/>
  <c r="F446" i="2"/>
  <c r="F359" i="2"/>
  <c r="F327" i="2"/>
  <c r="F396" i="2"/>
  <c r="F406" i="2"/>
  <c r="F365" i="2"/>
  <c r="F440" i="2"/>
  <c r="F335" i="2"/>
  <c r="F368" i="2"/>
  <c r="F408" i="2"/>
  <c r="F348" i="2"/>
  <c r="F330" i="2"/>
  <c r="F438" i="2"/>
  <c r="F415" i="2"/>
  <c r="F333" i="2"/>
  <c r="F397" i="2"/>
  <c r="F424" i="2"/>
  <c r="F431" i="2"/>
  <c r="F394" i="2"/>
  <c r="F411" i="2"/>
  <c r="F339" i="2"/>
  <c r="F354" i="2"/>
  <c r="F358" i="2"/>
  <c r="F400" i="2"/>
  <c r="F417" i="2"/>
  <c r="F343" i="2"/>
  <c r="F334" i="2"/>
  <c r="F441" i="2"/>
  <c r="F360" i="2"/>
  <c r="F329" i="2"/>
  <c r="F450" i="2"/>
  <c r="F429" i="2"/>
  <c r="F456" i="2"/>
  <c r="F356" i="2"/>
  <c r="F428" i="2"/>
  <c r="F402" i="2"/>
  <c r="F407" i="2"/>
  <c r="F342" i="2"/>
  <c r="F362" i="2"/>
  <c r="F435" i="2"/>
  <c r="F443" i="2"/>
  <c r="F452" i="2"/>
  <c r="F458" i="2"/>
  <c r="F423" i="2"/>
  <c r="F346" i="2"/>
  <c r="F432" i="2"/>
  <c r="F433" i="2"/>
  <c r="F326" i="2"/>
  <c r="F345" i="2"/>
  <c r="F466" i="2"/>
  <c r="F399" i="2"/>
  <c r="F427" i="2"/>
  <c r="F393" i="2"/>
  <c r="F459" i="2"/>
  <c r="F374" i="2"/>
  <c r="F336" i="2"/>
  <c r="F404" i="2"/>
  <c r="F451" i="2"/>
  <c r="F338" i="2"/>
  <c r="F439" i="2"/>
  <c r="F412" i="2"/>
  <c r="F369" i="2"/>
  <c r="F371" i="2"/>
  <c r="F434" i="2"/>
  <c r="F467" i="2"/>
  <c r="F351" i="2"/>
  <c r="F457" i="2"/>
  <c r="F350" i="2"/>
  <c r="F366" i="2"/>
  <c r="F340" i="2"/>
  <c r="F413" i="2"/>
  <c r="F436" i="2"/>
  <c r="F460" i="2"/>
  <c r="F395" i="2"/>
  <c r="F325" i="2"/>
  <c r="F364" i="2"/>
  <c r="F375" i="2"/>
  <c r="F454" i="2"/>
  <c r="F414" i="2"/>
  <c r="F426" i="2"/>
  <c r="F341" i="2"/>
  <c r="F361" i="2"/>
  <c r="F398" i="2"/>
  <c r="F347" i="2"/>
  <c r="F448" i="2"/>
  <c r="F363" i="2"/>
  <c r="F447" i="2"/>
  <c r="F403" i="2"/>
  <c r="F410" i="2"/>
  <c r="F461" i="2"/>
  <c r="F420" i="2"/>
  <c r="F437" i="2"/>
  <c r="F416" i="2"/>
  <c r="F353" i="2"/>
  <c r="F464" i="2"/>
  <c r="F449" i="2"/>
  <c r="F442" i="2"/>
  <c r="F332" i="2"/>
  <c r="F468" i="2"/>
  <c r="F445" i="2"/>
  <c r="F453" i="2"/>
  <c r="F352" i="2"/>
  <c r="F409" i="2"/>
  <c r="F401" i="2"/>
  <c r="F465" i="2"/>
  <c r="F418" i="2"/>
  <c r="F462" i="2"/>
  <c r="F373" i="2"/>
  <c r="F370" i="2"/>
  <c r="F367" i="2"/>
  <c r="F455" i="2"/>
  <c r="F463" i="2"/>
  <c r="F372" i="2"/>
  <c r="F357" i="2"/>
  <c r="F328" i="2"/>
  <c r="F425" i="2"/>
  <c r="F331" i="2"/>
  <c r="F422" i="2"/>
  <c r="F337" i="2"/>
  <c r="F405" i="2"/>
  <c r="F164" i="5" l="1" a="1"/>
  <c r="F164" i="5" s="1"/>
  <c r="N149" i="5" a="1"/>
  <c r="N149" i="5" s="1"/>
  <c r="L158" i="5" a="1"/>
  <c r="L158" i="5" s="1"/>
  <c r="F157" i="5" a="1"/>
  <c r="F157" i="5" s="1"/>
  <c r="F149" i="5" a="1"/>
  <c r="F149" i="5" s="1"/>
  <c r="G158" i="5" a="1"/>
  <c r="G158" i="5" s="1"/>
  <c r="M150" i="5" a="1"/>
  <c r="M150" i="5" s="1"/>
  <c r="K155" i="5" a="1"/>
  <c r="K155" i="5" s="1"/>
  <c r="I163" i="5" a="1"/>
  <c r="I163" i="5" s="1"/>
  <c r="I145" i="5" a="1"/>
  <c r="I145" i="5" s="1"/>
  <c r="G145" i="5" a="1"/>
  <c r="G145" i="5" s="1"/>
  <c r="M152" i="5" a="1"/>
  <c r="M152" i="5" s="1"/>
  <c r="G161" i="5" a="1"/>
  <c r="G161" i="5" s="1"/>
  <c r="P151" i="5" a="1"/>
  <c r="P151" i="5" s="1"/>
  <c r="L144" i="5" a="1"/>
  <c r="L144" i="5" s="1"/>
  <c r="J149" i="5" a="1"/>
  <c r="J149" i="5" s="1"/>
  <c r="L149" i="5" a="1"/>
  <c r="L149" i="5" s="1"/>
  <c r="L145" i="5" a="1"/>
  <c r="L145" i="5" s="1"/>
  <c r="P157" i="5" a="1"/>
  <c r="P157" i="5" s="1"/>
  <c r="H156" i="5" a="1"/>
  <c r="H156" i="5" s="1"/>
  <c r="I158" i="5" a="1"/>
  <c r="I158" i="5" s="1"/>
  <c r="H144" i="5" a="1"/>
  <c r="H144" i="5" s="1"/>
  <c r="K153" i="5" a="1"/>
  <c r="K153" i="5" s="1"/>
  <c r="O161" i="5" a="1"/>
  <c r="O161" i="5" s="1"/>
  <c r="J145" i="5" a="1"/>
  <c r="J145" i="5" s="1"/>
  <c r="G143" i="5" a="1"/>
  <c r="G143" i="5" s="1"/>
  <c r="I149" i="5" a="1"/>
  <c r="I149" i="5" s="1"/>
  <c r="J163" i="5" a="1"/>
  <c r="J163" i="5" s="1"/>
  <c r="N151" i="5" a="1"/>
  <c r="N151" i="5" s="1"/>
  <c r="P145" i="5" a="1"/>
  <c r="P145" i="5" s="1"/>
  <c r="H159" i="5" a="1"/>
  <c r="H159" i="5" s="1"/>
  <c r="M144" i="5" a="1"/>
  <c r="M144" i="5" s="1"/>
  <c r="J161" i="5" a="1"/>
  <c r="J161" i="5" s="1"/>
  <c r="P154" i="5" a="1"/>
  <c r="P154" i="5" s="1"/>
  <c r="M154" i="5" a="1"/>
  <c r="M154" i="5" s="1"/>
  <c r="J143" i="5" a="1"/>
  <c r="J143" i="5" s="1"/>
  <c r="H163" i="5" a="1"/>
  <c r="H163" i="5" s="1"/>
  <c r="N152" i="5" a="1"/>
  <c r="N152" i="5" s="1"/>
  <c r="J152" i="5" a="1"/>
  <c r="J152" i="5" s="1"/>
  <c r="J160" i="5" a="1"/>
  <c r="J160" i="5" s="1"/>
  <c r="K149" i="5" a="1"/>
  <c r="K149" i="5" s="1"/>
  <c r="P163" i="5" a="1"/>
  <c r="P163" i="5" s="1"/>
  <c r="I144" i="5" a="1"/>
  <c r="I144" i="5" s="1"/>
  <c r="L161" i="5" a="1"/>
  <c r="L161" i="5" s="1"/>
  <c r="K152" i="5" a="1"/>
  <c r="K152" i="5" s="1"/>
  <c r="I160" i="5" a="1"/>
  <c r="I160" i="5" s="1"/>
  <c r="F156" i="5" a="1"/>
  <c r="F156" i="5" s="1"/>
  <c r="O143" i="5" a="1"/>
  <c r="O143" i="5" s="1"/>
  <c r="I156" i="5" a="1"/>
  <c r="I156" i="5" s="1"/>
  <c r="K162" i="5" a="1"/>
  <c r="K162" i="5" s="1"/>
  <c r="H160" i="5" a="1"/>
  <c r="H160" i="5" s="1"/>
  <c r="I150" i="5" a="1"/>
  <c r="I150" i="5" s="1"/>
  <c r="G153" i="5" a="1"/>
  <c r="G153" i="5" s="1"/>
  <c r="K161" i="5" a="1"/>
  <c r="K161" i="5" s="1"/>
  <c r="O149" i="5" a="1"/>
  <c r="O149" i="5" s="1"/>
  <c r="O151" i="5" a="1"/>
  <c r="O151" i="5" s="1"/>
  <c r="P158" i="5" a="1"/>
  <c r="P158" i="5" s="1"/>
  <c r="K160" i="5" a="1"/>
  <c r="K160" i="5" s="1"/>
  <c r="F153" i="5" a="1"/>
  <c r="F153" i="5" s="1"/>
  <c r="K159" i="5" a="1"/>
  <c r="K159" i="5" s="1"/>
  <c r="M143" i="5" a="1"/>
  <c r="M143" i="5" s="1"/>
  <c r="F150" i="5" a="1"/>
  <c r="F150" i="5" s="1"/>
  <c r="J144" i="5" a="1"/>
  <c r="J144" i="5" s="1"/>
  <c r="I157" i="5" a="1"/>
  <c r="I157" i="5" s="1"/>
  <c r="N163" i="5" a="1"/>
  <c r="N163" i="5" s="1"/>
  <c r="H157" i="5" a="1"/>
  <c r="H157" i="5" s="1"/>
  <c r="G160" i="5" a="1"/>
  <c r="G160" i="5" s="1"/>
  <c r="N160" i="5" a="1"/>
  <c r="N160" i="5" s="1"/>
  <c r="N161" i="5" a="1"/>
  <c r="N161" i="5" s="1"/>
  <c r="P162" i="5" a="1"/>
  <c r="P162" i="5" s="1"/>
  <c r="G155" i="5" a="1"/>
  <c r="G155" i="5" s="1"/>
  <c r="P149" i="5" a="1"/>
  <c r="P149" i="5" s="1"/>
  <c r="K151" i="5" a="1"/>
  <c r="K151" i="5" s="1"/>
  <c r="L155" i="5" a="1"/>
  <c r="L155" i="5" s="1"/>
  <c r="L156" i="5" a="1"/>
  <c r="L156" i="5" s="1"/>
  <c r="O160" i="5" a="1"/>
  <c r="O160" i="5" s="1"/>
  <c r="M159" i="5" a="1"/>
  <c r="M159" i="5" s="1"/>
  <c r="I143" i="5" a="1"/>
  <c r="I143" i="5" s="1"/>
  <c r="O163" i="5" a="1"/>
  <c r="O163" i="5" s="1"/>
  <c r="N156" i="5" a="1"/>
  <c r="N156" i="5" s="1"/>
  <c r="J150" i="5" a="1"/>
  <c r="J150" i="5" s="1"/>
  <c r="O150" i="5" a="1"/>
  <c r="O150" i="5" s="1"/>
  <c r="F143" i="5" a="1"/>
  <c r="F143" i="5" s="1"/>
  <c r="H154" i="5" a="1"/>
  <c r="H154" i="5" s="1"/>
  <c r="P161" i="5" a="1"/>
  <c r="P161" i="5" s="1"/>
  <c r="K150" i="5" a="1"/>
  <c r="K150" i="5" s="1"/>
  <c r="M155" i="5" a="1"/>
  <c r="M155" i="5" s="1"/>
  <c r="L164" i="5" a="1"/>
  <c r="L164" i="5" s="1"/>
  <c r="I153" i="5" a="1"/>
  <c r="I153" i="5" s="1"/>
  <c r="M151" i="5" a="1"/>
  <c r="M151" i="5" s="1"/>
  <c r="J159" i="5" a="1"/>
  <c r="J159" i="5" s="1"/>
  <c r="I162" i="5" a="1"/>
  <c r="I162" i="5" s="1"/>
  <c r="P164" i="5" a="1"/>
  <c r="P164" i="5" s="1"/>
  <c r="I159" i="5" a="1"/>
  <c r="I159" i="5" s="1"/>
  <c r="H161" i="5" a="1"/>
  <c r="H161" i="5" s="1"/>
  <c r="J158" i="5" a="1"/>
  <c r="J158" i="5" s="1"/>
  <c r="N154" i="5" a="1"/>
  <c r="N154" i="5" s="1"/>
  <c r="K163" i="5" a="1"/>
  <c r="K163" i="5" s="1"/>
  <c r="G157" i="5" a="1"/>
  <c r="G157" i="5" s="1"/>
  <c r="N144" i="5" a="1"/>
  <c r="N144" i="5" s="1"/>
  <c r="G154" i="5" a="1"/>
  <c r="G154" i="5" s="1"/>
  <c r="H153" i="5" a="1"/>
  <c r="H153" i="5" s="1"/>
  <c r="I164" i="5" a="1"/>
  <c r="I164" i="5" s="1"/>
  <c r="M149" i="5" a="1"/>
  <c r="M149" i="5" s="1"/>
  <c r="M158" i="5" a="1"/>
  <c r="M158" i="5" s="1"/>
  <c r="H162" i="5" a="1"/>
  <c r="H162" i="5" s="1"/>
  <c r="F160" i="5" a="1"/>
  <c r="F160" i="5" s="1"/>
  <c r="J157" i="5" a="1"/>
  <c r="J157" i="5" s="1"/>
  <c r="F151" i="5" a="1"/>
  <c r="F151" i="5" s="1"/>
  <c r="P143" i="5" a="1"/>
  <c r="P143" i="5" s="1"/>
  <c r="I152" i="5" a="1"/>
  <c r="I152" i="5" s="1"/>
  <c r="J154" i="5" a="1"/>
  <c r="J154" i="5" s="1"/>
  <c r="F162" i="5" a="1"/>
  <c r="F162" i="5" s="1"/>
  <c r="K144" i="5" a="1"/>
  <c r="K144" i="5" s="1"/>
  <c r="L162" i="5" a="1"/>
  <c r="L162" i="5" s="1"/>
  <c r="G164" i="5" a="1"/>
  <c r="G164" i="5" s="1"/>
  <c r="M153" i="5" a="1"/>
  <c r="M153" i="5" s="1"/>
  <c r="F158" i="5" a="1"/>
  <c r="F158" i="5" s="1"/>
  <c r="K143" i="5" a="1"/>
  <c r="K143" i="5" s="1"/>
  <c r="K154" i="5" a="1"/>
  <c r="K154" i="5" s="1"/>
  <c r="L160" i="5" a="1"/>
  <c r="L160" i="5" s="1"/>
  <c r="N155" i="5" a="1"/>
  <c r="N155" i="5" s="1"/>
  <c r="L152" i="5" a="1"/>
  <c r="L152" i="5" s="1"/>
  <c r="P160" i="5" a="1"/>
  <c r="P160" i="5" s="1"/>
  <c r="F154" i="5" a="1"/>
  <c r="F154" i="5" s="1"/>
  <c r="H143" i="5" a="1"/>
  <c r="H143" i="5" s="1"/>
  <c r="F152" i="5" a="1"/>
  <c r="F152" i="5" s="1"/>
  <c r="M162" i="5" a="1"/>
  <c r="M162" i="5" s="1"/>
  <c r="H152" i="5" a="1"/>
  <c r="H152" i="5" s="1"/>
  <c r="I154" i="5" a="1"/>
  <c r="I154" i="5" s="1"/>
  <c r="O155" i="5" a="1"/>
  <c r="O155" i="5" s="1"/>
  <c r="J162" i="5" a="1"/>
  <c r="J162" i="5" s="1"/>
  <c r="N159" i="5" a="1"/>
  <c r="N159" i="5" s="1"/>
  <c r="F159" i="5" a="1"/>
  <c r="F159" i="5" s="1"/>
  <c r="O156" i="5" a="1"/>
  <c r="O156" i="5" s="1"/>
  <c r="I151" i="5" a="1"/>
  <c r="I151" i="5" s="1"/>
  <c r="F145" i="5" a="1"/>
  <c r="F145" i="5" s="1"/>
  <c r="L153" i="5" a="1"/>
  <c r="L153" i="5" s="1"/>
  <c r="J151" i="5" a="1"/>
  <c r="J151" i="5" s="1"/>
  <c r="G156" i="5" a="1"/>
  <c r="G156" i="5" s="1"/>
  <c r="P155" i="5" a="1"/>
  <c r="P155" i="5" s="1"/>
  <c r="G149" i="5" a="1"/>
  <c r="G149" i="5" s="1"/>
  <c r="N153" i="5" a="1"/>
  <c r="N153" i="5" s="1"/>
  <c r="L157" i="5" a="1"/>
  <c r="L157" i="5" s="1"/>
  <c r="G151" i="5" a="1"/>
  <c r="G151" i="5" s="1"/>
  <c r="H150" i="5" a="1"/>
  <c r="H150" i="5" s="1"/>
  <c r="K156" i="5" a="1"/>
  <c r="K156" i="5" s="1"/>
  <c r="O144" i="5" a="1"/>
  <c r="O144" i="5" s="1"/>
  <c r="N164" i="5" a="1"/>
  <c r="N164" i="5" s="1"/>
  <c r="H151" i="5" a="1"/>
  <c r="H151" i="5" s="1"/>
  <c r="K145" i="5" a="1"/>
  <c r="K145" i="5" s="1"/>
  <c r="I161" i="5" a="1"/>
  <c r="I161" i="5" s="1"/>
  <c r="G163" i="5" a="1"/>
  <c r="G163" i="5" s="1"/>
  <c r="F144" i="5" a="1"/>
  <c r="F144" i="5" s="1"/>
  <c r="J153" i="5" a="1"/>
  <c r="J153" i="5" s="1"/>
  <c r="N145" i="5" a="1"/>
  <c r="N145" i="5" s="1"/>
  <c r="G162" i="5" a="1"/>
  <c r="G162" i="5" s="1"/>
  <c r="P159" i="5" a="1"/>
  <c r="P159" i="5" s="1"/>
  <c r="K157" i="5" a="1"/>
  <c r="K157" i="5" s="1"/>
  <c r="O164" i="5" a="1"/>
  <c r="O164" i="5" s="1"/>
  <c r="G159" i="5" a="1"/>
  <c r="G159" i="5" s="1"/>
  <c r="L163" i="5" a="1"/>
  <c r="L163" i="5" s="1"/>
  <c r="I155" i="5" a="1"/>
  <c r="I155" i="5" s="1"/>
  <c r="J164" i="5" a="1"/>
  <c r="J164" i="5" s="1"/>
  <c r="G150" i="5" a="1"/>
  <c r="G150" i="5" s="1"/>
  <c r="H145" i="5" a="1"/>
  <c r="H145" i="5" s="1"/>
  <c r="N162" i="5" a="1"/>
  <c r="N162" i="5" s="1"/>
  <c r="M160" i="5" a="1"/>
  <c r="M160" i="5" s="1"/>
  <c r="H149" i="5" a="1"/>
  <c r="H149" i="5" s="1"/>
  <c r="L159" i="5" a="1"/>
  <c r="L159" i="5" s="1"/>
  <c r="M164" i="5" a="1"/>
  <c r="M164" i="5" s="1"/>
  <c r="G144" i="5" a="1"/>
  <c r="G144" i="5" s="1"/>
  <c r="L154" i="5" a="1"/>
  <c r="L154" i="5" s="1"/>
  <c r="J156" i="5" a="1"/>
  <c r="J156" i="5" s="1"/>
  <c r="O159" i="5" a="1"/>
  <c r="O159" i="5" s="1"/>
  <c r="L143" i="5" a="1"/>
  <c r="L143" i="5" s="1"/>
  <c r="H158" i="5" a="1"/>
  <c r="H158" i="5" s="1"/>
  <c r="L150" i="5" a="1"/>
  <c r="L150" i="5" s="1"/>
  <c r="H164" i="5" a="1"/>
  <c r="H164" i="5" s="1"/>
  <c r="N157" i="5" a="1"/>
  <c r="N157" i="5" s="1"/>
  <c r="P156" i="5" a="1"/>
  <c r="P156" i="5" s="1"/>
  <c r="J155" i="5" a="1"/>
  <c r="J155" i="5" s="1"/>
  <c r="M157" i="5" a="1"/>
  <c r="M157" i="5" s="1"/>
  <c r="O162" i="5" a="1"/>
  <c r="O162" i="5" s="1"/>
  <c r="M161" i="5" a="1"/>
  <c r="M161" i="5" s="1"/>
  <c r="O158" i="5" a="1"/>
  <c r="O158" i="5" s="1"/>
  <c r="N150" i="5" a="1"/>
  <c r="N150" i="5" s="1"/>
  <c r="F161" i="5" a="1"/>
  <c r="F161" i="5" s="1"/>
  <c r="G152" i="5" a="1"/>
  <c r="G152" i="5" s="1"/>
  <c r="K164" i="5" a="1"/>
  <c r="K164" i="5" s="1"/>
  <c r="P153" i="5" a="1"/>
  <c r="P153" i="5" s="1"/>
  <c r="O154" i="5" a="1"/>
  <c r="O154" i="5" s="1"/>
  <c r="H155" i="5" a="1"/>
  <c r="H155" i="5" s="1"/>
  <c r="P152" i="5" a="1"/>
  <c r="P152" i="5" s="1"/>
  <c r="K158" i="5" a="1"/>
  <c r="K158" i="5" s="1"/>
  <c r="F155" i="5" a="1"/>
  <c r="F155" i="5" s="1"/>
  <c r="O145" i="5" a="1"/>
  <c r="O145" i="5" s="1"/>
  <c r="O153" i="5" a="1"/>
  <c r="O153" i="5" s="1"/>
  <c r="N158" i="5" a="1"/>
  <c r="N158" i="5" s="1"/>
  <c r="O152" i="5" a="1"/>
  <c r="O152" i="5" s="1"/>
  <c r="F163" i="5" a="1"/>
  <c r="F163" i="5" s="1"/>
  <c r="O157" i="5" a="1"/>
  <c r="O157" i="5" s="1"/>
  <c r="M163" i="5" a="1"/>
  <c r="M163" i="5" s="1"/>
  <c r="P144" i="5" a="1"/>
  <c r="P144" i="5" s="1"/>
  <c r="N143" i="5" a="1"/>
  <c r="N143" i="5" s="1"/>
  <c r="M145" i="5" a="1"/>
  <c r="M145" i="5" s="1"/>
  <c r="P150" i="5" a="1"/>
  <c r="P150" i="5" s="1"/>
  <c r="L151" i="5" a="1"/>
  <c r="L151" i="5" s="1"/>
  <c r="M156" i="5" a="1"/>
  <c r="M156" i="5" s="1"/>
  <c r="P81" i="5" a="1"/>
  <c r="P81" i="5" s="1"/>
  <c r="M136" i="5" a="1"/>
  <c r="M136" i="5" s="1"/>
  <c r="L110" i="5" a="1"/>
  <c r="L110" i="5" s="1"/>
  <c r="H136" i="5" a="1"/>
  <c r="H136" i="5" s="1"/>
  <c r="P136" i="5" a="1"/>
  <c r="P136" i="5" s="1"/>
  <c r="F81" i="5" a="1"/>
  <c r="F81" i="5" s="1"/>
  <c r="O110" i="5" a="1"/>
  <c r="O110" i="5" s="1"/>
  <c r="L135" i="5" a="1"/>
  <c r="L135" i="5" s="1"/>
  <c r="I109" i="5" a="1"/>
  <c r="I109" i="5" s="1"/>
  <c r="P135" i="5" a="1"/>
  <c r="P135" i="5" s="1"/>
  <c r="J137" i="5" a="1"/>
  <c r="J137" i="5" s="1"/>
  <c r="O135" i="5" a="1"/>
  <c r="O135" i="5" s="1"/>
  <c r="F83" i="5" a="1"/>
  <c r="F83" i="5" s="1"/>
  <c r="M108" i="5" a="1"/>
  <c r="M108" i="5" s="1"/>
  <c r="P110" i="5" a="1"/>
  <c r="P110" i="5" s="1"/>
  <c r="N83" i="5" a="1"/>
  <c r="N83" i="5" s="1"/>
  <c r="O81" i="5" a="1"/>
  <c r="O81" i="5" s="1"/>
  <c r="L81" i="5" a="1"/>
  <c r="L81" i="5" s="1"/>
  <c r="I135" i="5" a="1"/>
  <c r="I135" i="5" s="1"/>
  <c r="J110" i="5" a="1"/>
  <c r="J110" i="5" s="1"/>
  <c r="O136" i="5" a="1"/>
  <c r="O136" i="5" s="1"/>
  <c r="N108" i="5" a="1"/>
  <c r="N108" i="5" s="1"/>
  <c r="O109" i="5" a="1"/>
  <c r="O109" i="5" s="1"/>
  <c r="P137" i="5" a="1"/>
  <c r="P137" i="5" s="1"/>
  <c r="I83" i="5" a="1"/>
  <c r="I83" i="5" s="1"/>
  <c r="J81" i="5" a="1"/>
  <c r="J81" i="5" s="1"/>
  <c r="G109" i="5" a="1"/>
  <c r="G109" i="5" s="1"/>
  <c r="I110" i="5" a="1"/>
  <c r="I110" i="5" s="1"/>
  <c r="F109" i="5" a="1"/>
  <c r="F109" i="5" s="1"/>
  <c r="H109" i="5" a="1"/>
  <c r="H109" i="5" s="1"/>
  <c r="N110" i="5" a="1"/>
  <c r="N110" i="5" s="1"/>
  <c r="K81" i="5" a="1"/>
  <c r="K81" i="5" s="1"/>
  <c r="G110" i="5" a="1"/>
  <c r="G110" i="5" s="1"/>
  <c r="J82" i="5" a="1"/>
  <c r="J82" i="5" s="1"/>
  <c r="J108" i="5" a="1"/>
  <c r="J108" i="5" s="1"/>
  <c r="G108" i="5" a="1"/>
  <c r="G108" i="5" s="1"/>
  <c r="K137" i="5" a="1"/>
  <c r="K137" i="5" s="1"/>
  <c r="J136" i="5" a="1"/>
  <c r="J136" i="5" s="1"/>
  <c r="F137" i="5" a="1"/>
  <c r="F137" i="5" s="1"/>
  <c r="G83" i="5" a="1"/>
  <c r="G83" i="5" s="1"/>
  <c r="M109" i="5" a="1"/>
  <c r="M109" i="5" s="1"/>
  <c r="H108" i="5" a="1"/>
  <c r="H108" i="5" s="1"/>
  <c r="J135" i="5" a="1"/>
  <c r="J135" i="5" s="1"/>
  <c r="N81" i="5" a="1"/>
  <c r="N81" i="5" s="1"/>
  <c r="O83" i="5" a="1"/>
  <c r="O83" i="5" s="1"/>
  <c r="K110" i="5" a="1"/>
  <c r="K110" i="5" s="1"/>
  <c r="H137" i="5" a="1"/>
  <c r="H137" i="5" s="1"/>
  <c r="F82" i="5" a="1"/>
  <c r="F82" i="5" s="1"/>
  <c r="M110" i="5" a="1"/>
  <c r="M110" i="5" s="1"/>
  <c r="G137" i="5" a="1"/>
  <c r="G137" i="5" s="1"/>
  <c r="L136" i="5" a="1"/>
  <c r="L136" i="5" s="1"/>
  <c r="P82" i="5" a="1"/>
  <c r="P82" i="5" s="1"/>
  <c r="M135" i="5" a="1"/>
  <c r="M135" i="5" s="1"/>
  <c r="P83" i="5" a="1"/>
  <c r="P83" i="5" s="1"/>
  <c r="I82" i="5" a="1"/>
  <c r="I82" i="5" s="1"/>
  <c r="N109" i="5" a="1"/>
  <c r="N109" i="5" s="1"/>
  <c r="G135" i="5" a="1"/>
  <c r="G135" i="5" s="1"/>
  <c r="H110" i="5" a="1"/>
  <c r="H110" i="5" s="1"/>
  <c r="L109" i="5" a="1"/>
  <c r="L109" i="5" s="1"/>
  <c r="N135" i="5" a="1"/>
  <c r="N135" i="5" s="1"/>
  <c r="N82" i="5" a="1"/>
  <c r="N82" i="5" s="1"/>
  <c r="L82" i="5" a="1"/>
  <c r="L82" i="5" s="1"/>
  <c r="M82" i="5" a="1"/>
  <c r="M82" i="5" s="1"/>
  <c r="G136" i="5" a="1"/>
  <c r="G136" i="5" s="1"/>
  <c r="J109" i="5" a="1"/>
  <c r="J109" i="5" s="1"/>
  <c r="I108" i="5" a="1"/>
  <c r="I108" i="5" s="1"/>
  <c r="F110" i="5" a="1"/>
  <c r="F110" i="5" s="1"/>
  <c r="H81" i="5" a="1"/>
  <c r="H81" i="5" s="1"/>
  <c r="L108" i="5" a="1"/>
  <c r="L108" i="5" s="1"/>
  <c r="L137" i="5" a="1"/>
  <c r="L137" i="5" s="1"/>
  <c r="G81" i="5" a="1"/>
  <c r="G81" i="5" s="1"/>
  <c r="K83" i="5" a="1"/>
  <c r="K83" i="5" s="1"/>
  <c r="F108" i="5" a="1"/>
  <c r="F108" i="5" s="1"/>
  <c r="K136" i="5" a="1"/>
  <c r="K136" i="5" s="1"/>
  <c r="O108" i="5" a="1"/>
  <c r="O108" i="5" s="1"/>
  <c r="J83" i="5" a="1"/>
  <c r="J83" i="5" s="1"/>
  <c r="H82" i="5" a="1"/>
  <c r="H82" i="5" s="1"/>
  <c r="K135" i="5" a="1"/>
  <c r="K135" i="5" s="1"/>
  <c r="H83" i="5" a="1"/>
  <c r="H83" i="5" s="1"/>
  <c r="O137" i="5" a="1"/>
  <c r="O137" i="5" s="1"/>
  <c r="N136" i="5" a="1"/>
  <c r="N136" i="5" s="1"/>
  <c r="I137" i="5" a="1"/>
  <c r="I137" i="5" s="1"/>
  <c r="M83" i="5" a="1"/>
  <c r="M83" i="5" s="1"/>
  <c r="M81" i="5" a="1"/>
  <c r="M81" i="5" s="1"/>
  <c r="F135" i="5" a="1"/>
  <c r="F135" i="5" s="1"/>
  <c r="F136" i="5" a="1"/>
  <c r="F136" i="5" s="1"/>
  <c r="I136" i="5" a="1"/>
  <c r="I136" i="5" s="1"/>
  <c r="N137" i="5" a="1"/>
  <c r="N137" i="5" s="1"/>
  <c r="I81" i="5" a="1"/>
  <c r="I81" i="5" s="1"/>
  <c r="P108" i="5" a="1"/>
  <c r="P108" i="5" s="1"/>
  <c r="K82" i="5" a="1"/>
  <c r="K82" i="5" s="1"/>
  <c r="K108" i="5" a="1"/>
  <c r="K108" i="5" s="1"/>
  <c r="K109" i="5" a="1"/>
  <c r="K109" i="5" s="1"/>
  <c r="L83" i="5" a="1"/>
  <c r="L83" i="5" s="1"/>
  <c r="H135" i="5" a="1"/>
  <c r="H135" i="5" s="1"/>
  <c r="O82" i="5" a="1"/>
  <c r="O82" i="5" s="1"/>
  <c r="P109" i="5" a="1"/>
  <c r="P109" i="5" s="1"/>
  <c r="M137" i="5" a="1"/>
  <c r="M137" i="5" s="1"/>
  <c r="G82" i="5" a="1"/>
  <c r="G82" i="5" s="1"/>
  <c r="E155" i="5" l="1"/>
  <c r="E145" i="5"/>
  <c r="E149" i="5"/>
  <c r="E152" i="5"/>
  <c r="E150" i="5"/>
  <c r="E163" i="5"/>
  <c r="E156" i="5"/>
  <c r="E164" i="5"/>
  <c r="E82" i="5"/>
  <c r="E160" i="5"/>
  <c r="E158" i="5"/>
  <c r="E159" i="5"/>
  <c r="E154" i="5"/>
  <c r="E153" i="5"/>
  <c r="E144" i="5"/>
  <c r="E157" i="5"/>
  <c r="E143" i="5"/>
  <c r="E162" i="5"/>
  <c r="E151" i="5"/>
  <c r="E161" i="5"/>
  <c r="E135" i="5"/>
  <c r="E137" i="5"/>
  <c r="E81" i="5"/>
  <c r="E136" i="5"/>
  <c r="E108" i="5"/>
  <c r="E109" i="5"/>
  <c r="E110" i="5"/>
  <c r="E83" i="5"/>
  <c r="E13" i="2" l="1"/>
  <c r="F13" i="2" s="1"/>
  <c r="H325" i="2"/>
  <c r="I325" i="2" s="1" a="1"/>
  <c r="I325" i="2" s="1"/>
  <c r="C142" i="3"/>
  <c r="C21" i="2" l="1"/>
  <c r="O325" i="2"/>
  <c r="M325" i="2"/>
  <c r="P325" i="2"/>
  <c r="L325" i="2"/>
  <c r="K325" i="2"/>
  <c r="N325" i="2"/>
  <c r="G13" i="2"/>
  <c r="N142" i="3"/>
  <c r="J325" i="2" l="1" a="1"/>
  <c r="J325" i="2" s="1"/>
  <c r="E21" i="2" s="1"/>
  <c r="H330" i="2"/>
  <c r="I330" i="2" s="1" a="1"/>
  <c r="I330" i="2" s="1"/>
  <c r="H433" i="2"/>
  <c r="I433" i="2" s="1" a="1"/>
  <c r="I433" i="2" s="1"/>
  <c r="K433" i="2" s="1"/>
  <c r="H422" i="2"/>
  <c r="I422" i="2" s="1" a="1"/>
  <c r="I422" i="2" s="1"/>
  <c r="N422" i="2" s="1"/>
  <c r="H326" i="2"/>
  <c r="I326" i="2" s="1" a="1"/>
  <c r="I326" i="2" s="1"/>
  <c r="H328" i="2"/>
  <c r="I328" i="2" s="1" a="1"/>
  <c r="I328" i="2" s="1"/>
  <c r="H440" i="2"/>
  <c r="I440" i="2" s="1" a="1"/>
  <c r="I440" i="2" s="1"/>
  <c r="O440" i="2" s="1"/>
  <c r="H450" i="2"/>
  <c r="I450" i="2" s="1" a="1"/>
  <c r="I450" i="2" s="1"/>
  <c r="K450" i="2" s="1"/>
  <c r="H409" i="2"/>
  <c r="I409" i="2" s="1" a="1"/>
  <c r="I409" i="2" s="1"/>
  <c r="K409" i="2" s="1"/>
  <c r="H464" i="2"/>
  <c r="I464" i="2" s="1" a="1"/>
  <c r="I464" i="2" s="1"/>
  <c r="P464" i="2" s="1"/>
  <c r="H339" i="2"/>
  <c r="I339" i="2" s="1" a="1"/>
  <c r="I339" i="2" s="1"/>
  <c r="H331" i="2"/>
  <c r="I331" i="2" s="1" a="1"/>
  <c r="I331" i="2" s="1"/>
  <c r="H329" i="2"/>
  <c r="I329" i="2" s="1" a="1"/>
  <c r="I329" i="2" s="1"/>
  <c r="H411" i="2"/>
  <c r="I411" i="2" s="1" a="1"/>
  <c r="I411" i="2" s="1"/>
  <c r="K411" i="2" s="1"/>
  <c r="H438" i="2"/>
  <c r="I438" i="2" s="1" a="1"/>
  <c r="I438" i="2" s="1"/>
  <c r="M438" i="2" s="1"/>
  <c r="H327" i="2"/>
  <c r="I327" i="2" s="1" a="1"/>
  <c r="I327" i="2" s="1"/>
  <c r="H457" i="2"/>
  <c r="I457" i="2" s="1" a="1"/>
  <c r="I457" i="2" s="1"/>
  <c r="H417" i="2"/>
  <c r="I417" i="2" s="1" a="1"/>
  <c r="I417" i="2" s="1"/>
  <c r="H396" i="2"/>
  <c r="I396" i="2" s="1" a="1"/>
  <c r="I396" i="2" s="1"/>
  <c r="H423" i="2"/>
  <c r="I423" i="2" s="1" a="1"/>
  <c r="I423" i="2" s="1"/>
  <c r="H444" i="2"/>
  <c r="I444" i="2" s="1" a="1"/>
  <c r="I444" i="2" s="1"/>
  <c r="H391" i="2"/>
  <c r="I391" i="2" s="1" a="1"/>
  <c r="I391" i="2" s="1"/>
  <c r="H359" i="2"/>
  <c r="I359" i="2" s="1" a="1"/>
  <c r="I359" i="2" s="1"/>
  <c r="H376" i="2"/>
  <c r="I376" i="2" s="1" a="1"/>
  <c r="I376" i="2" s="1"/>
  <c r="H364" i="2"/>
  <c r="I364" i="2" s="1" a="1"/>
  <c r="I364" i="2" s="1"/>
  <c r="H340" i="2"/>
  <c r="I340" i="2" s="1" a="1"/>
  <c r="I340" i="2" s="1"/>
  <c r="H408" i="2"/>
  <c r="I408" i="2" s="1" a="1"/>
  <c r="I408" i="2" s="1"/>
  <c r="H381" i="2"/>
  <c r="I381" i="2" s="1" a="1"/>
  <c r="I381" i="2" s="1"/>
  <c r="H431" i="2"/>
  <c r="I431" i="2" s="1" a="1"/>
  <c r="I431" i="2" s="1"/>
  <c r="H335" i="2"/>
  <c r="I335" i="2" s="1" a="1"/>
  <c r="I335" i="2" s="1"/>
  <c r="H389" i="2"/>
  <c r="I389" i="2" s="1" a="1"/>
  <c r="I389" i="2" s="1"/>
  <c r="H412" i="2"/>
  <c r="I412" i="2" s="1" a="1"/>
  <c r="I412" i="2" s="1"/>
  <c r="H395" i="2"/>
  <c r="I395" i="2" s="1" a="1"/>
  <c r="I395" i="2" s="1"/>
  <c r="H372" i="2"/>
  <c r="I372" i="2" s="1" a="1"/>
  <c r="I372" i="2" s="1"/>
  <c r="H344" i="2"/>
  <c r="I344" i="2" s="1" a="1"/>
  <c r="I344" i="2" s="1"/>
  <c r="H455" i="2"/>
  <c r="I455" i="2" s="1" a="1"/>
  <c r="I455" i="2" s="1"/>
  <c r="H382" i="2"/>
  <c r="I382" i="2" s="1" a="1"/>
  <c r="I382" i="2" s="1"/>
  <c r="H446" i="2"/>
  <c r="I446" i="2" s="1" a="1"/>
  <c r="I446" i="2" s="1"/>
  <c r="H373" i="2"/>
  <c r="I373" i="2" s="1" a="1"/>
  <c r="I373" i="2" s="1"/>
  <c r="H338" i="2"/>
  <c r="I338" i="2" s="1" a="1"/>
  <c r="I338" i="2" s="1"/>
  <c r="H420" i="2"/>
  <c r="I420" i="2" s="1" a="1"/>
  <c r="I420" i="2" s="1"/>
  <c r="H356" i="2"/>
  <c r="I356" i="2" s="1" a="1"/>
  <c r="I356" i="2" s="1"/>
  <c r="H456" i="2"/>
  <c r="I456" i="2" s="1" a="1"/>
  <c r="I456" i="2" s="1"/>
  <c r="H430" i="2"/>
  <c r="I430" i="2" s="1" a="1"/>
  <c r="I430" i="2" s="1"/>
  <c r="H366" i="2"/>
  <c r="I366" i="2" s="1" a="1"/>
  <c r="I366" i="2" s="1"/>
  <c r="H458" i="2"/>
  <c r="I458" i="2" s="1" a="1"/>
  <c r="I458" i="2" s="1"/>
  <c r="H352" i="2"/>
  <c r="I352" i="2" s="1" a="1"/>
  <c r="I352" i="2" s="1"/>
  <c r="H397" i="2"/>
  <c r="I397" i="2" s="1" a="1"/>
  <c r="I397" i="2" s="1"/>
  <c r="H369" i="2"/>
  <c r="I369" i="2" s="1" a="1"/>
  <c r="I369" i="2" s="1"/>
  <c r="H337" i="2"/>
  <c r="I337" i="2" s="1" a="1"/>
  <c r="I337" i="2" s="1"/>
  <c r="H377" i="2"/>
  <c r="I377" i="2" s="1" a="1"/>
  <c r="I377" i="2" s="1"/>
  <c r="H465" i="2"/>
  <c r="I465" i="2" s="1" a="1"/>
  <c r="I465" i="2" s="1"/>
  <c r="H454" i="2"/>
  <c r="I454" i="2" s="1" a="1"/>
  <c r="I454" i="2" s="1"/>
  <c r="H334" i="2"/>
  <c r="I334" i="2" s="1" a="1"/>
  <c r="I334" i="2" s="1"/>
  <c r="H463" i="2"/>
  <c r="I463" i="2" s="1" a="1"/>
  <c r="I463" i="2" s="1"/>
  <c r="H351" i="2"/>
  <c r="I351" i="2" s="1" a="1"/>
  <c r="I351" i="2" s="1"/>
  <c r="H358" i="2"/>
  <c r="I358" i="2" s="1" a="1"/>
  <c r="I358" i="2" s="1"/>
  <c r="H355" i="2"/>
  <c r="I355" i="2" s="1" a="1"/>
  <c r="I355" i="2" s="1"/>
  <c r="H367" i="2"/>
  <c r="I367" i="2" s="1" a="1"/>
  <c r="I367" i="2" s="1"/>
  <c r="H347" i="2"/>
  <c r="I347" i="2" s="1" a="1"/>
  <c r="I347" i="2" s="1"/>
  <c r="H401" i="2"/>
  <c r="I401" i="2" s="1" a="1"/>
  <c r="I401" i="2" s="1"/>
  <c r="H467" i="2"/>
  <c r="I467" i="2" s="1" a="1"/>
  <c r="I467" i="2" s="1"/>
  <c r="H346" i="2"/>
  <c r="I346" i="2" s="1" a="1"/>
  <c r="I346" i="2" s="1"/>
  <c r="H459" i="2"/>
  <c r="I459" i="2" s="1" a="1"/>
  <c r="I459" i="2" s="1"/>
  <c r="H348" i="2"/>
  <c r="I348" i="2" s="1" a="1"/>
  <c r="I348" i="2" s="1"/>
  <c r="H343" i="2"/>
  <c r="I343" i="2" s="1" a="1"/>
  <c r="I343" i="2" s="1"/>
  <c r="H437" i="2"/>
  <c r="I437" i="2" s="1" a="1"/>
  <c r="I437" i="2" s="1"/>
  <c r="H426" i="2"/>
  <c r="I426" i="2" s="1" a="1"/>
  <c r="I426" i="2" s="1"/>
  <c r="H434" i="2"/>
  <c r="I434" i="2" s="1" a="1"/>
  <c r="I434" i="2" s="1"/>
  <c r="H384" i="2"/>
  <c r="I384" i="2" s="1" a="1"/>
  <c r="I384" i="2" s="1"/>
  <c r="H461" i="2"/>
  <c r="I461" i="2" s="1" a="1"/>
  <c r="I461" i="2" s="1"/>
  <c r="H349" i="2"/>
  <c r="I349" i="2" s="1" a="1"/>
  <c r="I349" i="2" s="1"/>
  <c r="H398" i="2"/>
  <c r="I398" i="2" s="1" a="1"/>
  <c r="I398" i="2" s="1"/>
  <c r="H425" i="2"/>
  <c r="I425" i="2" s="1" a="1"/>
  <c r="I425" i="2" s="1"/>
  <c r="H439" i="2"/>
  <c r="I439" i="2" s="1" a="1"/>
  <c r="I439" i="2" s="1"/>
  <c r="H350" i="2"/>
  <c r="I350" i="2" s="1" a="1"/>
  <c r="I350" i="2" s="1"/>
  <c r="H341" i="2"/>
  <c r="I341" i="2" s="1" a="1"/>
  <c r="I341" i="2" s="1"/>
  <c r="H407" i="2"/>
  <c r="I407" i="2" s="1" a="1"/>
  <c r="I407" i="2" s="1"/>
  <c r="H332" i="2"/>
  <c r="I332" i="2" s="1" a="1"/>
  <c r="I332" i="2" s="1"/>
  <c r="H357" i="2"/>
  <c r="I357" i="2" s="1" a="1"/>
  <c r="I357" i="2" s="1"/>
  <c r="H387" i="2"/>
  <c r="I387" i="2" s="1" a="1"/>
  <c r="I387" i="2" s="1"/>
  <c r="H435" i="2"/>
  <c r="I435" i="2" s="1" a="1"/>
  <c r="I435" i="2" s="1"/>
  <c r="H333" i="2"/>
  <c r="I333" i="2" s="1" a="1"/>
  <c r="I333" i="2" s="1"/>
  <c r="H414" i="2"/>
  <c r="I414" i="2" s="1" a="1"/>
  <c r="I414" i="2" s="1"/>
  <c r="H413" i="2"/>
  <c r="I413" i="2" s="1" a="1"/>
  <c r="I413" i="2" s="1"/>
  <c r="H402" i="2"/>
  <c r="I402" i="2" s="1" a="1"/>
  <c r="I402" i="2" s="1"/>
  <c r="H410" i="2"/>
  <c r="I410" i="2" s="1" a="1"/>
  <c r="I410" i="2" s="1"/>
  <c r="H361" i="2"/>
  <c r="I361" i="2" s="1" a="1"/>
  <c r="I361" i="2" s="1"/>
  <c r="H374" i="2"/>
  <c r="I374" i="2" s="1" a="1"/>
  <c r="I374" i="2" s="1"/>
  <c r="H393" i="2"/>
  <c r="I393" i="2" s="1" a="1"/>
  <c r="I393" i="2" s="1"/>
  <c r="H365" i="2"/>
  <c r="I365" i="2" s="1" a="1"/>
  <c r="I365" i="2" s="1"/>
  <c r="H368" i="2"/>
  <c r="I368" i="2" s="1" a="1"/>
  <c r="I368" i="2" s="1"/>
  <c r="H448" i="2"/>
  <c r="I448" i="2" s="1" a="1"/>
  <c r="I448" i="2" s="1"/>
  <c r="H462" i="2"/>
  <c r="I462" i="2" s="1" a="1"/>
  <c r="I462" i="2" s="1"/>
  <c r="H392" i="2"/>
  <c r="I392" i="2" s="1" a="1"/>
  <c r="I392" i="2" s="1"/>
  <c r="H379" i="2"/>
  <c r="I379" i="2" s="1" a="1"/>
  <c r="I379" i="2" s="1"/>
  <c r="H403" i="2"/>
  <c r="I403" i="2" s="1" a="1"/>
  <c r="I403" i="2" s="1"/>
  <c r="H383" i="2"/>
  <c r="I383" i="2" s="1" a="1"/>
  <c r="I383" i="2" s="1"/>
  <c r="H442" i="2"/>
  <c r="I442" i="2" s="1" a="1"/>
  <c r="I442" i="2" s="1"/>
  <c r="H419" i="2"/>
  <c r="I419" i="2" s="1" a="1"/>
  <c r="I419" i="2" s="1"/>
  <c r="H453" i="2"/>
  <c r="I453" i="2" s="1" a="1"/>
  <c r="I453" i="2" s="1"/>
  <c r="H416" i="2"/>
  <c r="I416" i="2" s="1" a="1"/>
  <c r="I416" i="2" s="1"/>
  <c r="H468" i="2"/>
  <c r="I468" i="2" s="1" a="1"/>
  <c r="I468" i="2" s="1"/>
  <c r="H406" i="2"/>
  <c r="I406" i="2" s="1" a="1"/>
  <c r="I406" i="2" s="1"/>
  <c r="H428" i="2"/>
  <c r="I428" i="2" s="1" a="1"/>
  <c r="I428" i="2" s="1"/>
  <c r="H452" i="2"/>
  <c r="I452" i="2" s="1" a="1"/>
  <c r="I452" i="2" s="1"/>
  <c r="H354" i="2"/>
  <c r="I354" i="2" s="1" a="1"/>
  <c r="I354" i="2" s="1"/>
  <c r="H418" i="2"/>
  <c r="I418" i="2" s="1" a="1"/>
  <c r="I418" i="2" s="1"/>
  <c r="H460" i="2"/>
  <c r="I460" i="2" s="1" a="1"/>
  <c r="I460" i="2" s="1"/>
  <c r="H360" i="2"/>
  <c r="I360" i="2" s="1" a="1"/>
  <c r="I360" i="2" s="1"/>
  <c r="H436" i="2"/>
  <c r="I436" i="2" s="1" a="1"/>
  <c r="I436" i="2" s="1"/>
  <c r="H432" i="2"/>
  <c r="I432" i="2" s="1" a="1"/>
  <c r="I432" i="2" s="1"/>
  <c r="H441" i="2"/>
  <c r="I441" i="2" s="1" a="1"/>
  <c r="I441" i="2" s="1"/>
  <c r="H353" i="2"/>
  <c r="I353" i="2" s="1" a="1"/>
  <c r="I353" i="2" s="1"/>
  <c r="H400" i="2"/>
  <c r="I400" i="2" s="1" a="1"/>
  <c r="I400" i="2" s="1"/>
  <c r="H447" i="2"/>
  <c r="I447" i="2" s="1" a="1"/>
  <c r="I447" i="2" s="1"/>
  <c r="H375" i="2"/>
  <c r="I375" i="2" s="1" a="1"/>
  <c r="I375" i="2" s="1"/>
  <c r="H443" i="2"/>
  <c r="I443" i="2" s="1" a="1"/>
  <c r="I443" i="2" s="1"/>
  <c r="H449" i="2"/>
  <c r="I449" i="2" s="1" a="1"/>
  <c r="I449" i="2" s="1"/>
  <c r="H362" i="2"/>
  <c r="I362" i="2" s="1" a="1"/>
  <c r="I362" i="2" s="1"/>
  <c r="H390" i="2"/>
  <c r="I390" i="2" s="1" a="1"/>
  <c r="I390" i="2" s="1"/>
  <c r="H378" i="2"/>
  <c r="I378" i="2" s="1" a="1"/>
  <c r="I378" i="2" s="1"/>
  <c r="H363" i="2"/>
  <c r="I363" i="2" s="1" a="1"/>
  <c r="I363" i="2" s="1"/>
  <c r="H336" i="2"/>
  <c r="I336" i="2" s="1" a="1"/>
  <c r="I336" i="2" s="1"/>
  <c r="H399" i="2"/>
  <c r="I399" i="2" s="1" a="1"/>
  <c r="I399" i="2" s="1"/>
  <c r="H424" i="2"/>
  <c r="I424" i="2" s="1" a="1"/>
  <c r="I424" i="2" s="1"/>
  <c r="H445" i="2"/>
  <c r="I445" i="2" s="1" a="1"/>
  <c r="I445" i="2" s="1"/>
  <c r="H427" i="2"/>
  <c r="I427" i="2" s="1" a="1"/>
  <c r="I427" i="2" s="1"/>
  <c r="H404" i="2"/>
  <c r="I404" i="2" s="1" a="1"/>
  <c r="I404" i="2" s="1"/>
  <c r="H370" i="2"/>
  <c r="I370" i="2" s="1" a="1"/>
  <c r="I370" i="2" s="1"/>
  <c r="H380" i="2"/>
  <c r="I380" i="2" s="1" a="1"/>
  <c r="I380" i="2" s="1"/>
  <c r="H451" i="2"/>
  <c r="I451" i="2" s="1" a="1"/>
  <c r="I451" i="2" s="1"/>
  <c r="H388" i="2"/>
  <c r="I388" i="2" s="1" a="1"/>
  <c r="I388" i="2" s="1"/>
  <c r="H429" i="2"/>
  <c r="I429" i="2" s="1" a="1"/>
  <c r="I429" i="2" s="1"/>
  <c r="H385" i="2"/>
  <c r="I385" i="2" s="1" a="1"/>
  <c r="I385" i="2" s="1"/>
  <c r="H415" i="2"/>
  <c r="I415" i="2" s="1" a="1"/>
  <c r="I415" i="2" s="1"/>
  <c r="H342" i="2"/>
  <c r="I342" i="2" s="1" a="1"/>
  <c r="I342" i="2" s="1"/>
  <c r="H405" i="2"/>
  <c r="I405" i="2" s="1" a="1"/>
  <c r="I405" i="2" s="1"/>
  <c r="H371" i="2"/>
  <c r="I371" i="2" s="1" a="1"/>
  <c r="I371" i="2" s="1"/>
  <c r="H394" i="2"/>
  <c r="I394" i="2" s="1" a="1"/>
  <c r="I394" i="2" s="1"/>
  <c r="H386" i="2"/>
  <c r="I386" i="2" s="1" a="1"/>
  <c r="I386" i="2" s="1"/>
  <c r="H345" i="2"/>
  <c r="I345" i="2" s="1" a="1"/>
  <c r="I345" i="2" s="1"/>
  <c r="H466" i="2"/>
  <c r="I466" i="2" s="1" a="1"/>
  <c r="I466" i="2" s="1"/>
  <c r="H421" i="2"/>
  <c r="I421" i="2" s="1" a="1"/>
  <c r="I421" i="2" s="1"/>
  <c r="L334" i="2" l="1"/>
  <c r="C30" i="2"/>
  <c r="A85" i="20" s="1"/>
  <c r="N334" i="2"/>
  <c r="O334" i="2"/>
  <c r="K334" i="2"/>
  <c r="M334" i="2"/>
  <c r="P334" i="2"/>
  <c r="O362" i="2"/>
  <c r="M362" i="2"/>
  <c r="N362" i="2"/>
  <c r="K362" i="2"/>
  <c r="P362" i="2"/>
  <c r="C59" i="2"/>
  <c r="L362" i="2"/>
  <c r="C76" i="2"/>
  <c r="N379" i="2"/>
  <c r="P379" i="2"/>
  <c r="L379" i="2"/>
  <c r="O379" i="2"/>
  <c r="K379" i="2"/>
  <c r="M379" i="2"/>
  <c r="K361" i="2"/>
  <c r="N361" i="2"/>
  <c r="M361" i="2"/>
  <c r="L361" i="2"/>
  <c r="C58" i="2"/>
  <c r="P361" i="2"/>
  <c r="O361" i="2"/>
  <c r="L357" i="2"/>
  <c r="K357" i="2"/>
  <c r="N357" i="2"/>
  <c r="P357" i="2"/>
  <c r="M357" i="2"/>
  <c r="C54" i="2"/>
  <c r="D54" i="2" s="1"/>
  <c r="O357" i="2"/>
  <c r="C46" i="2"/>
  <c r="K349" i="2"/>
  <c r="M349" i="2"/>
  <c r="O349" i="2"/>
  <c r="P349" i="2"/>
  <c r="N349" i="2"/>
  <c r="L349" i="2"/>
  <c r="M338" i="2"/>
  <c r="N338" i="2"/>
  <c r="L338" i="2"/>
  <c r="P338" i="2"/>
  <c r="O338" i="2"/>
  <c r="C35" i="2"/>
  <c r="K338" i="2"/>
  <c r="L376" i="2"/>
  <c r="M376" i="2"/>
  <c r="P376" i="2"/>
  <c r="C73" i="2"/>
  <c r="N376" i="2"/>
  <c r="K376" i="2"/>
  <c r="O376" i="2"/>
  <c r="C23" i="2"/>
  <c r="L327" i="2"/>
  <c r="O327" i="2"/>
  <c r="M327" i="2"/>
  <c r="P327" i="2"/>
  <c r="N327" i="2"/>
  <c r="K327" i="2"/>
  <c r="K346" i="2"/>
  <c r="M346" i="2"/>
  <c r="N346" i="2"/>
  <c r="P346" i="2"/>
  <c r="C43" i="2"/>
  <c r="L346" i="2"/>
  <c r="O346" i="2"/>
  <c r="K352" i="2"/>
  <c r="P352" i="2"/>
  <c r="C49" i="2"/>
  <c r="L352" i="2"/>
  <c r="N352" i="2"/>
  <c r="O352" i="2"/>
  <c r="O359" i="2"/>
  <c r="N359" i="2"/>
  <c r="L359" i="2"/>
  <c r="M359" i="2"/>
  <c r="C56" i="2"/>
  <c r="E56" i="2" s="1"/>
  <c r="P359" i="2"/>
  <c r="K359" i="2"/>
  <c r="K384" i="2"/>
  <c r="L384" i="2"/>
  <c r="N384" i="2"/>
  <c r="C81" i="2"/>
  <c r="O384" i="2"/>
  <c r="P384" i="2"/>
  <c r="O331" i="2"/>
  <c r="C27" i="2"/>
  <c r="N331" i="2"/>
  <c r="K331" i="2"/>
  <c r="L331" i="2"/>
  <c r="M331" i="2"/>
  <c r="P331" i="2"/>
  <c r="M373" i="2"/>
  <c r="O373" i="2"/>
  <c r="C70" i="2"/>
  <c r="K373" i="2"/>
  <c r="N373" i="2"/>
  <c r="L373" i="2"/>
  <c r="P373" i="2"/>
  <c r="N345" i="2"/>
  <c r="C42" i="2"/>
  <c r="M345" i="2"/>
  <c r="P345" i="2"/>
  <c r="K345" i="2"/>
  <c r="O345" i="2"/>
  <c r="L345" i="2"/>
  <c r="L360" i="2"/>
  <c r="K360" i="2"/>
  <c r="P360" i="2"/>
  <c r="O360" i="2"/>
  <c r="C57" i="2"/>
  <c r="M360" i="2"/>
  <c r="N360" i="2"/>
  <c r="K341" i="2"/>
  <c r="P341" i="2"/>
  <c r="L341" i="2"/>
  <c r="M341" i="2"/>
  <c r="N341" i="2"/>
  <c r="O341" i="2"/>
  <c r="C38" i="2"/>
  <c r="L366" i="2"/>
  <c r="C63" i="2"/>
  <c r="O366" i="2"/>
  <c r="P366" i="2"/>
  <c r="N366" i="2"/>
  <c r="K366" i="2"/>
  <c r="K329" i="2"/>
  <c r="L329" i="2"/>
  <c r="M329" i="2"/>
  <c r="O329" i="2"/>
  <c r="N329" i="2"/>
  <c r="C25" i="2"/>
  <c r="P329" i="2"/>
  <c r="N336" i="2"/>
  <c r="M336" i="2"/>
  <c r="P336" i="2"/>
  <c r="K336" i="2"/>
  <c r="O336" i="2"/>
  <c r="L336" i="2"/>
  <c r="C32" i="2"/>
  <c r="M368" i="2"/>
  <c r="K368" i="2"/>
  <c r="N368" i="2"/>
  <c r="P368" i="2"/>
  <c r="O368" i="2"/>
  <c r="C65" i="2"/>
  <c r="L368" i="2"/>
  <c r="M347" i="2"/>
  <c r="N347" i="2"/>
  <c r="K347" i="2"/>
  <c r="P347" i="2"/>
  <c r="O347" i="2"/>
  <c r="L347" i="2"/>
  <c r="C44" i="2"/>
  <c r="L381" i="2"/>
  <c r="C78" i="2"/>
  <c r="O381" i="2"/>
  <c r="P381" i="2"/>
  <c r="K381" i="2"/>
  <c r="N381" i="2"/>
  <c r="M381" i="2"/>
  <c r="P371" i="2"/>
  <c r="C68" i="2"/>
  <c r="E68" i="2" s="1"/>
  <c r="L371" i="2"/>
  <c r="K371" i="2"/>
  <c r="M371" i="2"/>
  <c r="N371" i="2"/>
  <c r="O371" i="2"/>
  <c r="O380" i="2"/>
  <c r="K380" i="2"/>
  <c r="J380" i="2" s="1" a="1"/>
  <c r="J380" i="2" s="1"/>
  <c r="C77" i="2"/>
  <c r="L380" i="2"/>
  <c r="N380" i="2"/>
  <c r="M380" i="2"/>
  <c r="P380" i="2"/>
  <c r="L363" i="2"/>
  <c r="K363" i="2"/>
  <c r="M363" i="2"/>
  <c r="C60" i="2"/>
  <c r="N363" i="2"/>
  <c r="O363" i="2"/>
  <c r="P363" i="2"/>
  <c r="O354" i="2"/>
  <c r="N354" i="2"/>
  <c r="K354" i="2"/>
  <c r="P354" i="2"/>
  <c r="L354" i="2"/>
  <c r="C51" i="2"/>
  <c r="M354" i="2"/>
  <c r="O365" i="2"/>
  <c r="K365" i="2"/>
  <c r="C62" i="2"/>
  <c r="P365" i="2"/>
  <c r="M365" i="2"/>
  <c r="N365" i="2"/>
  <c r="L365" i="2"/>
  <c r="P333" i="2"/>
  <c r="O333" i="2"/>
  <c r="L333" i="2"/>
  <c r="K333" i="2"/>
  <c r="N333" i="2"/>
  <c r="M333" i="2"/>
  <c r="C29" i="2"/>
  <c r="N367" i="2"/>
  <c r="K367" i="2"/>
  <c r="O367" i="2"/>
  <c r="M367" i="2"/>
  <c r="C64" i="2"/>
  <c r="L367" i="2"/>
  <c r="P367" i="2"/>
  <c r="N377" i="2"/>
  <c r="K377" i="2"/>
  <c r="M377" i="2"/>
  <c r="O377" i="2"/>
  <c r="P377" i="2"/>
  <c r="C74" i="2"/>
  <c r="L377" i="2"/>
  <c r="L344" i="2"/>
  <c r="K344" i="2"/>
  <c r="C41" i="2"/>
  <c r="N344" i="2"/>
  <c r="M344" i="2"/>
  <c r="P344" i="2"/>
  <c r="O344" i="2"/>
  <c r="L339" i="2"/>
  <c r="O339" i="2"/>
  <c r="M339" i="2"/>
  <c r="C36" i="2"/>
  <c r="K339" i="2"/>
  <c r="P339" i="2"/>
  <c r="N339" i="2"/>
  <c r="K332" i="2"/>
  <c r="N332" i="2"/>
  <c r="O332" i="2"/>
  <c r="C28" i="2"/>
  <c r="L332" i="2"/>
  <c r="M332" i="2"/>
  <c r="P332" i="2"/>
  <c r="P389" i="2"/>
  <c r="K389" i="2"/>
  <c r="O389" i="2"/>
  <c r="M389" i="2"/>
  <c r="L389" i="2"/>
  <c r="N389" i="2"/>
  <c r="C86" i="2"/>
  <c r="N335" i="2"/>
  <c r="C31" i="2"/>
  <c r="A86" i="20" s="1"/>
  <c r="L335" i="2"/>
  <c r="P335" i="2"/>
  <c r="M335" i="2"/>
  <c r="O335" i="2"/>
  <c r="K335" i="2"/>
  <c r="P386" i="2"/>
  <c r="M386" i="2"/>
  <c r="L386" i="2"/>
  <c r="N386" i="2"/>
  <c r="O386" i="2"/>
  <c r="K386" i="2"/>
  <c r="C83" i="2"/>
  <c r="E83" i="2" s="1"/>
  <c r="N382" i="2"/>
  <c r="M382" i="2"/>
  <c r="P382" i="2"/>
  <c r="C79" i="2"/>
  <c r="K382" i="2"/>
  <c r="L382" i="2"/>
  <c r="O382" i="2"/>
  <c r="L326" i="2"/>
  <c r="M326" i="2"/>
  <c r="P326" i="2"/>
  <c r="O326" i="2"/>
  <c r="K326" i="2"/>
  <c r="N326" i="2"/>
  <c r="C22" i="2"/>
  <c r="O370" i="2"/>
  <c r="N370" i="2"/>
  <c r="K370" i="2"/>
  <c r="C67" i="2"/>
  <c r="M370" i="2"/>
  <c r="P370" i="2"/>
  <c r="L370" i="2"/>
  <c r="N378" i="2"/>
  <c r="C75" i="2"/>
  <c r="M378" i="2"/>
  <c r="K378" i="2"/>
  <c r="O378" i="2"/>
  <c r="L378" i="2"/>
  <c r="P378" i="2"/>
  <c r="L353" i="2"/>
  <c r="N353" i="2"/>
  <c r="K353" i="2"/>
  <c r="O353" i="2"/>
  <c r="M353" i="2"/>
  <c r="P353" i="2"/>
  <c r="C50" i="2"/>
  <c r="M383" i="2"/>
  <c r="L383" i="2"/>
  <c r="O383" i="2"/>
  <c r="C80" i="2"/>
  <c r="K383" i="2"/>
  <c r="N383" i="2"/>
  <c r="P383" i="2"/>
  <c r="P393" i="2"/>
  <c r="C90" i="2"/>
  <c r="D90" i="2" s="1"/>
  <c r="O393" i="2"/>
  <c r="K393" i="2"/>
  <c r="M393" i="2"/>
  <c r="N393" i="2"/>
  <c r="L393" i="2"/>
  <c r="O343" i="2"/>
  <c r="P343" i="2"/>
  <c r="N343" i="2"/>
  <c r="C40" i="2"/>
  <c r="L343" i="2"/>
  <c r="K343" i="2"/>
  <c r="M343" i="2"/>
  <c r="P355" i="2"/>
  <c r="M355" i="2"/>
  <c r="N355" i="2"/>
  <c r="C52" i="2"/>
  <c r="L355" i="2"/>
  <c r="O355" i="2"/>
  <c r="K355" i="2"/>
  <c r="J355" i="2" s="1" a="1"/>
  <c r="J355" i="2" s="1"/>
  <c r="E52" i="2" s="1"/>
  <c r="C34" i="2"/>
  <c r="P337" i="2"/>
  <c r="M337" i="2"/>
  <c r="O337" i="2"/>
  <c r="L337" i="2"/>
  <c r="N337" i="2"/>
  <c r="K337" i="2"/>
  <c r="L356" i="2"/>
  <c r="C53" i="2"/>
  <c r="D53" i="2" s="1"/>
  <c r="P356" i="2"/>
  <c r="O356" i="2"/>
  <c r="M356" i="2"/>
  <c r="N356" i="2"/>
  <c r="K356" i="2"/>
  <c r="K372" i="2"/>
  <c r="M372" i="2"/>
  <c r="L372" i="2"/>
  <c r="N372" i="2"/>
  <c r="C69" i="2"/>
  <c r="P372" i="2"/>
  <c r="O372" i="2"/>
  <c r="N340" i="2"/>
  <c r="K340" i="2"/>
  <c r="M340" i="2"/>
  <c r="L340" i="2"/>
  <c r="P340" i="2"/>
  <c r="C37" i="2"/>
  <c r="O340" i="2"/>
  <c r="M330" i="2"/>
  <c r="K330" i="2"/>
  <c r="O330" i="2"/>
  <c r="N330" i="2"/>
  <c r="P330" i="2"/>
  <c r="L330" i="2"/>
  <c r="C26" i="2"/>
  <c r="C82" i="2"/>
  <c r="N385" i="2"/>
  <c r="L385" i="2"/>
  <c r="P385" i="2"/>
  <c r="K385" i="2"/>
  <c r="O385" i="2"/>
  <c r="M385" i="2"/>
  <c r="N392" i="2"/>
  <c r="C89" i="2"/>
  <c r="D89" i="2" s="1"/>
  <c r="K392" i="2"/>
  <c r="M392" i="2"/>
  <c r="P392" i="2"/>
  <c r="L392" i="2"/>
  <c r="O392" i="2"/>
  <c r="N391" i="2"/>
  <c r="K391" i="2"/>
  <c r="O391" i="2"/>
  <c r="M391" i="2"/>
  <c r="C88" i="2"/>
  <c r="D88" i="2" s="1"/>
  <c r="L391" i="2"/>
  <c r="P391" i="2"/>
  <c r="L388" i="2"/>
  <c r="M388" i="2"/>
  <c r="O388" i="2"/>
  <c r="C85" i="2"/>
  <c r="P388" i="2"/>
  <c r="N388" i="2"/>
  <c r="K388" i="2"/>
  <c r="N394" i="2"/>
  <c r="C91" i="2"/>
  <c r="D91" i="2" s="1"/>
  <c r="L394" i="2"/>
  <c r="M394" i="2"/>
  <c r="K394" i="2"/>
  <c r="O394" i="2"/>
  <c r="P394" i="2"/>
  <c r="N350" i="2"/>
  <c r="L350" i="2"/>
  <c r="P350" i="2"/>
  <c r="C47" i="2"/>
  <c r="K350" i="2"/>
  <c r="M350" i="2"/>
  <c r="O350" i="2"/>
  <c r="O342" i="2"/>
  <c r="N342" i="2"/>
  <c r="P342" i="2"/>
  <c r="L342" i="2"/>
  <c r="K342" i="2"/>
  <c r="C39" i="2"/>
  <c r="L390" i="2"/>
  <c r="M390" i="2"/>
  <c r="N390" i="2"/>
  <c r="P390" i="2"/>
  <c r="O390" i="2"/>
  <c r="C87" i="2"/>
  <c r="D87" i="2" s="1"/>
  <c r="K390" i="2"/>
  <c r="M374" i="2"/>
  <c r="C71" i="2"/>
  <c r="O374" i="2"/>
  <c r="L374" i="2"/>
  <c r="P374" i="2"/>
  <c r="K374" i="2"/>
  <c r="N374" i="2"/>
  <c r="P387" i="2"/>
  <c r="C84" i="2"/>
  <c r="K387" i="2"/>
  <c r="L387" i="2"/>
  <c r="O387" i="2"/>
  <c r="N387" i="2"/>
  <c r="M387" i="2"/>
  <c r="N348" i="2"/>
  <c r="C45" i="2"/>
  <c r="K348" i="2"/>
  <c r="M348" i="2"/>
  <c r="O348" i="2"/>
  <c r="P348" i="2"/>
  <c r="L348" i="2"/>
  <c r="N358" i="2"/>
  <c r="M358" i="2"/>
  <c r="K358" i="2"/>
  <c r="O358" i="2"/>
  <c r="L358" i="2"/>
  <c r="C55" i="2"/>
  <c r="E55" i="2" s="1"/>
  <c r="P358" i="2"/>
  <c r="K369" i="2"/>
  <c r="L369" i="2"/>
  <c r="P369" i="2"/>
  <c r="M369" i="2"/>
  <c r="C66" i="2"/>
  <c r="N369" i="2"/>
  <c r="O369" i="2"/>
  <c r="C92" i="2"/>
  <c r="D92" i="2" s="1"/>
  <c r="L395" i="2"/>
  <c r="P395" i="2"/>
  <c r="O395" i="2"/>
  <c r="N395" i="2"/>
  <c r="K395" i="2"/>
  <c r="M395" i="2"/>
  <c r="K364" i="2"/>
  <c r="C61" i="2"/>
  <c r="O364" i="2"/>
  <c r="L364" i="2"/>
  <c r="M364" i="2"/>
  <c r="P364" i="2"/>
  <c r="N364" i="2"/>
  <c r="G21" i="2"/>
  <c r="F21" i="2"/>
  <c r="M409" i="2"/>
  <c r="M422" i="2"/>
  <c r="C119" i="2"/>
  <c r="E119" i="2" s="1"/>
  <c r="O422" i="2"/>
  <c r="L409" i="2"/>
  <c r="K422" i="2"/>
  <c r="N464" i="2"/>
  <c r="P411" i="2"/>
  <c r="O411" i="2"/>
  <c r="N440" i="2"/>
  <c r="M433" i="2"/>
  <c r="L422" i="2"/>
  <c r="O409" i="2"/>
  <c r="O464" i="2"/>
  <c r="P450" i="2"/>
  <c r="P422" i="2"/>
  <c r="C161" i="2"/>
  <c r="D161" i="2" s="1"/>
  <c r="L440" i="2"/>
  <c r="L464" i="2"/>
  <c r="K440" i="2"/>
  <c r="P433" i="2"/>
  <c r="L450" i="2"/>
  <c r="K438" i="2"/>
  <c r="M411" i="2"/>
  <c r="M440" i="2"/>
  <c r="C147" i="2"/>
  <c r="E147" i="2" s="1"/>
  <c r="O438" i="2"/>
  <c r="C108" i="2"/>
  <c r="E108" i="2" s="1"/>
  <c r="P440" i="2"/>
  <c r="P409" i="2"/>
  <c r="O450" i="2"/>
  <c r="L438" i="2"/>
  <c r="C137" i="2"/>
  <c r="E137" i="2" s="1"/>
  <c r="N409" i="2"/>
  <c r="N450" i="2"/>
  <c r="N438" i="2"/>
  <c r="M450" i="2"/>
  <c r="P438" i="2"/>
  <c r="C135" i="2"/>
  <c r="E135" i="2" s="1"/>
  <c r="L433" i="2"/>
  <c r="O433" i="2"/>
  <c r="C106" i="2"/>
  <c r="E106" i="2" s="1"/>
  <c r="K464" i="2"/>
  <c r="N411" i="2"/>
  <c r="L328" i="2"/>
  <c r="C24" i="2"/>
  <c r="P328" i="2"/>
  <c r="M328" i="2"/>
  <c r="O328" i="2"/>
  <c r="N328" i="2"/>
  <c r="K328" i="2"/>
  <c r="C130" i="2"/>
  <c r="D130" i="2" s="1"/>
  <c r="M464" i="2"/>
  <c r="L411" i="2"/>
  <c r="N433" i="2"/>
  <c r="N445" i="2"/>
  <c r="C142" i="2"/>
  <c r="K445" i="2"/>
  <c r="M445" i="2"/>
  <c r="O445" i="2"/>
  <c r="P445" i="2"/>
  <c r="L445" i="2"/>
  <c r="L405" i="2"/>
  <c r="O405" i="2"/>
  <c r="K405" i="2"/>
  <c r="N405" i="2"/>
  <c r="C102" i="2"/>
  <c r="P405" i="2"/>
  <c r="M405" i="2"/>
  <c r="N424" i="2"/>
  <c r="O424" i="2"/>
  <c r="K424" i="2"/>
  <c r="M424" i="2"/>
  <c r="P424" i="2"/>
  <c r="C121" i="2"/>
  <c r="L424" i="2"/>
  <c r="K468" i="2"/>
  <c r="O468" i="2"/>
  <c r="N468" i="2"/>
  <c r="L468" i="2"/>
  <c r="M468" i="2"/>
  <c r="P468" i="2"/>
  <c r="C165" i="2"/>
  <c r="N437" i="2"/>
  <c r="P437" i="2"/>
  <c r="L437" i="2"/>
  <c r="M437" i="2"/>
  <c r="K437" i="2"/>
  <c r="C134" i="2"/>
  <c r="O437" i="2"/>
  <c r="N463" i="2"/>
  <c r="P463" i="2"/>
  <c r="C160" i="2"/>
  <c r="O463" i="2"/>
  <c r="M463" i="2"/>
  <c r="L463" i="2"/>
  <c r="K463" i="2"/>
  <c r="P456" i="2"/>
  <c r="L456" i="2"/>
  <c r="K456" i="2"/>
  <c r="M456" i="2"/>
  <c r="N456" i="2"/>
  <c r="C153" i="2"/>
  <c r="O456" i="2"/>
  <c r="N441" i="2"/>
  <c r="M441" i="2"/>
  <c r="P441" i="2"/>
  <c r="O441" i="2"/>
  <c r="L441" i="2"/>
  <c r="K441" i="2"/>
  <c r="C138" i="2"/>
  <c r="O416" i="2"/>
  <c r="C113" i="2"/>
  <c r="M416" i="2"/>
  <c r="N416" i="2"/>
  <c r="L416" i="2"/>
  <c r="K416" i="2"/>
  <c r="P416" i="2"/>
  <c r="K407" i="2"/>
  <c r="C104" i="2"/>
  <c r="P407" i="2"/>
  <c r="M407" i="2"/>
  <c r="L407" i="2"/>
  <c r="N407" i="2"/>
  <c r="O407" i="2"/>
  <c r="O430" i="2"/>
  <c r="M430" i="2"/>
  <c r="N430" i="2"/>
  <c r="L430" i="2"/>
  <c r="P430" i="2"/>
  <c r="C127" i="2"/>
  <c r="K430" i="2"/>
  <c r="M453" i="2"/>
  <c r="C150" i="2"/>
  <c r="O453" i="2"/>
  <c r="K453" i="2"/>
  <c r="P453" i="2"/>
  <c r="N453" i="2"/>
  <c r="L453" i="2"/>
  <c r="K454" i="2"/>
  <c r="L454" i="2"/>
  <c r="M454" i="2"/>
  <c r="N454" i="2"/>
  <c r="P454" i="2"/>
  <c r="C151" i="2"/>
  <c r="O454" i="2"/>
  <c r="O420" i="2"/>
  <c r="L420" i="2"/>
  <c r="K420" i="2"/>
  <c r="C117" i="2"/>
  <c r="N420" i="2"/>
  <c r="M420" i="2"/>
  <c r="P420" i="2"/>
  <c r="M431" i="2"/>
  <c r="O431" i="2"/>
  <c r="N431" i="2"/>
  <c r="P431" i="2"/>
  <c r="C128" i="2"/>
  <c r="K431" i="2"/>
  <c r="L431" i="2"/>
  <c r="O426" i="2"/>
  <c r="L426" i="2"/>
  <c r="C123" i="2"/>
  <c r="P426" i="2"/>
  <c r="N426" i="2"/>
  <c r="K426" i="2"/>
  <c r="M426" i="2"/>
  <c r="N459" i="2"/>
  <c r="P459" i="2"/>
  <c r="L459" i="2"/>
  <c r="K459" i="2"/>
  <c r="O459" i="2"/>
  <c r="M459" i="2"/>
  <c r="C156" i="2"/>
  <c r="L465" i="2"/>
  <c r="C162" i="2"/>
  <c r="N465" i="2"/>
  <c r="M465" i="2"/>
  <c r="K465" i="2"/>
  <c r="O465" i="2"/>
  <c r="P465" i="2"/>
  <c r="C114" i="2"/>
  <c r="K417" i="2"/>
  <c r="N417" i="2"/>
  <c r="P417" i="2"/>
  <c r="L417" i="2"/>
  <c r="O417" i="2"/>
  <c r="M417" i="2"/>
  <c r="N415" i="2"/>
  <c r="L415" i="2"/>
  <c r="O415" i="2"/>
  <c r="K415" i="2"/>
  <c r="M415" i="2"/>
  <c r="P415" i="2"/>
  <c r="C112" i="2"/>
  <c r="M429" i="2"/>
  <c r="K429" i="2"/>
  <c r="O429" i="2"/>
  <c r="N429" i="2"/>
  <c r="P429" i="2"/>
  <c r="L429" i="2"/>
  <c r="C126" i="2"/>
  <c r="M442" i="2"/>
  <c r="K442" i="2"/>
  <c r="O442" i="2"/>
  <c r="P442" i="2"/>
  <c r="N442" i="2"/>
  <c r="C139" i="2"/>
  <c r="L442" i="2"/>
  <c r="K410" i="2"/>
  <c r="C107" i="2"/>
  <c r="O410" i="2"/>
  <c r="P410" i="2"/>
  <c r="L410" i="2"/>
  <c r="M410" i="2"/>
  <c r="N410" i="2"/>
  <c r="K439" i="2"/>
  <c r="C136" i="2"/>
  <c r="N439" i="2"/>
  <c r="M439" i="2"/>
  <c r="P439" i="2"/>
  <c r="O439" i="2"/>
  <c r="L439" i="2"/>
  <c r="N408" i="2"/>
  <c r="C105" i="2"/>
  <c r="P408" i="2"/>
  <c r="K408" i="2"/>
  <c r="L408" i="2"/>
  <c r="O408" i="2"/>
  <c r="M408" i="2"/>
  <c r="N419" i="2"/>
  <c r="L419" i="2"/>
  <c r="P419" i="2"/>
  <c r="O419" i="2"/>
  <c r="C116" i="2"/>
  <c r="M419" i="2"/>
  <c r="K419" i="2"/>
  <c r="K460" i="2"/>
  <c r="N460" i="2"/>
  <c r="C157" i="2"/>
  <c r="L460" i="2"/>
  <c r="O460" i="2"/>
  <c r="P460" i="2"/>
  <c r="M460" i="2"/>
  <c r="P402" i="2"/>
  <c r="M402" i="2"/>
  <c r="L402" i="2"/>
  <c r="O402" i="2"/>
  <c r="K402" i="2"/>
  <c r="N402" i="2"/>
  <c r="C99" i="2"/>
  <c r="L425" i="2"/>
  <c r="K425" i="2"/>
  <c r="C122" i="2"/>
  <c r="P425" i="2"/>
  <c r="O425" i="2"/>
  <c r="M425" i="2"/>
  <c r="N425" i="2"/>
  <c r="O467" i="2"/>
  <c r="M467" i="2"/>
  <c r="K467" i="2"/>
  <c r="C164" i="2"/>
  <c r="N467" i="2"/>
  <c r="P467" i="2"/>
  <c r="L467" i="2"/>
  <c r="L446" i="2"/>
  <c r="N446" i="2"/>
  <c r="K446" i="2"/>
  <c r="C143" i="2"/>
  <c r="P446" i="2"/>
  <c r="M446" i="2"/>
  <c r="O446" i="2"/>
  <c r="L412" i="2"/>
  <c r="K412" i="2"/>
  <c r="N412" i="2"/>
  <c r="M412" i="2"/>
  <c r="C109" i="2"/>
  <c r="P412" i="2"/>
  <c r="O412" i="2"/>
  <c r="M421" i="2"/>
  <c r="K421" i="2"/>
  <c r="L421" i="2"/>
  <c r="P421" i="2"/>
  <c r="C118" i="2"/>
  <c r="N421" i="2"/>
  <c r="O421" i="2"/>
  <c r="M418" i="2"/>
  <c r="N418" i="2"/>
  <c r="K418" i="2"/>
  <c r="P418" i="2"/>
  <c r="O418" i="2"/>
  <c r="L418" i="2"/>
  <c r="C115" i="2"/>
  <c r="M403" i="2"/>
  <c r="C100" i="2"/>
  <c r="O403" i="2"/>
  <c r="L403" i="2"/>
  <c r="K403" i="2"/>
  <c r="N403" i="2"/>
  <c r="P403" i="2"/>
  <c r="P413" i="2"/>
  <c r="M413" i="2"/>
  <c r="L413" i="2"/>
  <c r="O413" i="2"/>
  <c r="N413" i="2"/>
  <c r="K413" i="2"/>
  <c r="C110" i="2"/>
  <c r="K398" i="2"/>
  <c r="L398" i="2"/>
  <c r="C95" i="2"/>
  <c r="N398" i="2"/>
  <c r="P398" i="2"/>
  <c r="O398" i="2"/>
  <c r="M398" i="2"/>
  <c r="P401" i="2"/>
  <c r="K401" i="2"/>
  <c r="N401" i="2"/>
  <c r="M401" i="2"/>
  <c r="O401" i="2"/>
  <c r="L401" i="2"/>
  <c r="C98" i="2"/>
  <c r="L423" i="2"/>
  <c r="O423" i="2"/>
  <c r="M423" i="2"/>
  <c r="P423" i="2"/>
  <c r="C120" i="2"/>
  <c r="N423" i="2"/>
  <c r="K423" i="2"/>
  <c r="P457" i="2"/>
  <c r="M457" i="2"/>
  <c r="C154" i="2"/>
  <c r="K457" i="2"/>
  <c r="L457" i="2"/>
  <c r="O457" i="2"/>
  <c r="N457" i="2"/>
  <c r="N451" i="2"/>
  <c r="C148" i="2"/>
  <c r="M451" i="2"/>
  <c r="L451" i="2"/>
  <c r="K451" i="2"/>
  <c r="P451" i="2"/>
  <c r="O451" i="2"/>
  <c r="K449" i="2"/>
  <c r="C146" i="2"/>
  <c r="M449" i="2"/>
  <c r="N449" i="2"/>
  <c r="O449" i="2"/>
  <c r="L449" i="2"/>
  <c r="P449" i="2"/>
  <c r="M414" i="2"/>
  <c r="C111" i="2"/>
  <c r="O414" i="2"/>
  <c r="K414" i="2"/>
  <c r="N414" i="2"/>
  <c r="P414" i="2"/>
  <c r="L414" i="2"/>
  <c r="L397" i="2"/>
  <c r="M397" i="2"/>
  <c r="O397" i="2"/>
  <c r="C94" i="2"/>
  <c r="P397" i="2"/>
  <c r="K397" i="2"/>
  <c r="N397" i="2"/>
  <c r="C152" i="2"/>
  <c r="K455" i="2"/>
  <c r="N455" i="2"/>
  <c r="P455" i="2"/>
  <c r="M455" i="2"/>
  <c r="O455" i="2"/>
  <c r="L455" i="2"/>
  <c r="K396" i="2"/>
  <c r="M396" i="2"/>
  <c r="O396" i="2"/>
  <c r="P396" i="2"/>
  <c r="N396" i="2"/>
  <c r="C93" i="2"/>
  <c r="L396" i="2"/>
  <c r="C97" i="2"/>
  <c r="P400" i="2"/>
  <c r="N400" i="2"/>
  <c r="O400" i="2"/>
  <c r="K400" i="2"/>
  <c r="M400" i="2"/>
  <c r="L400" i="2"/>
  <c r="P399" i="2"/>
  <c r="C96" i="2"/>
  <c r="M399" i="2"/>
  <c r="O399" i="2"/>
  <c r="L399" i="2"/>
  <c r="K399" i="2"/>
  <c r="N399" i="2"/>
  <c r="L466" i="2"/>
  <c r="K466" i="2"/>
  <c r="C163" i="2"/>
  <c r="O466" i="2"/>
  <c r="N466" i="2"/>
  <c r="M466" i="2"/>
  <c r="P466" i="2"/>
  <c r="C140" i="2"/>
  <c r="K443" i="2"/>
  <c r="L443" i="2"/>
  <c r="O443" i="2"/>
  <c r="P443" i="2"/>
  <c r="N443" i="2"/>
  <c r="M443" i="2"/>
  <c r="L452" i="2"/>
  <c r="N452" i="2"/>
  <c r="M452" i="2"/>
  <c r="P452" i="2"/>
  <c r="C149" i="2"/>
  <c r="O452" i="2"/>
  <c r="K452" i="2"/>
  <c r="C158" i="2"/>
  <c r="O461" i="2"/>
  <c r="N461" i="2"/>
  <c r="P461" i="2"/>
  <c r="K461" i="2"/>
  <c r="L461" i="2"/>
  <c r="M461" i="2"/>
  <c r="C103" i="2"/>
  <c r="M406" i="2"/>
  <c r="O406" i="2"/>
  <c r="K406" i="2"/>
  <c r="P406" i="2"/>
  <c r="N406" i="2"/>
  <c r="L406" i="2"/>
  <c r="N436" i="2"/>
  <c r="C133" i="2"/>
  <c r="L436" i="2"/>
  <c r="O436" i="2"/>
  <c r="P436" i="2"/>
  <c r="K436" i="2"/>
  <c r="M436" i="2"/>
  <c r="O404" i="2"/>
  <c r="C101" i="2"/>
  <c r="N404" i="2"/>
  <c r="P404" i="2"/>
  <c r="M404" i="2"/>
  <c r="L404" i="2"/>
  <c r="K404" i="2"/>
  <c r="C72" i="2"/>
  <c r="P375" i="2"/>
  <c r="L375" i="2"/>
  <c r="O375" i="2"/>
  <c r="K375" i="2"/>
  <c r="N375" i="2"/>
  <c r="M375" i="2"/>
  <c r="N428" i="2"/>
  <c r="C125" i="2"/>
  <c r="L428" i="2"/>
  <c r="M428" i="2"/>
  <c r="O428" i="2"/>
  <c r="K428" i="2"/>
  <c r="P428" i="2"/>
  <c r="O462" i="2"/>
  <c r="N462" i="2"/>
  <c r="L462" i="2"/>
  <c r="K462" i="2"/>
  <c r="C159" i="2"/>
  <c r="M462" i="2"/>
  <c r="P462" i="2"/>
  <c r="L435" i="2"/>
  <c r="P435" i="2"/>
  <c r="M435" i="2"/>
  <c r="K435" i="2"/>
  <c r="C132" i="2"/>
  <c r="O435" i="2"/>
  <c r="N435" i="2"/>
  <c r="K458" i="2"/>
  <c r="M458" i="2"/>
  <c r="O458" i="2"/>
  <c r="L458" i="2"/>
  <c r="C155" i="2"/>
  <c r="P458" i="2"/>
  <c r="N458" i="2"/>
  <c r="C48" i="2"/>
  <c r="P351" i="2"/>
  <c r="L351" i="2"/>
  <c r="K351" i="2"/>
  <c r="M351" i="2"/>
  <c r="O351" i="2"/>
  <c r="N351" i="2"/>
  <c r="C129" i="2"/>
  <c r="P432" i="2"/>
  <c r="K432" i="2"/>
  <c r="N432" i="2"/>
  <c r="L432" i="2"/>
  <c r="O432" i="2"/>
  <c r="M432" i="2"/>
  <c r="O427" i="2"/>
  <c r="C124" i="2"/>
  <c r="N427" i="2"/>
  <c r="P427" i="2"/>
  <c r="M427" i="2"/>
  <c r="L427" i="2"/>
  <c r="K427" i="2"/>
  <c r="M447" i="2"/>
  <c r="N447" i="2"/>
  <c r="O447" i="2"/>
  <c r="C144" i="2"/>
  <c r="P447" i="2"/>
  <c r="K447" i="2"/>
  <c r="L447" i="2"/>
  <c r="N448" i="2"/>
  <c r="P448" i="2"/>
  <c r="L448" i="2"/>
  <c r="K448" i="2"/>
  <c r="C145" i="2"/>
  <c r="O448" i="2"/>
  <c r="M448" i="2"/>
  <c r="C131" i="2"/>
  <c r="M434" i="2"/>
  <c r="L434" i="2"/>
  <c r="P434" i="2"/>
  <c r="O434" i="2"/>
  <c r="K434" i="2"/>
  <c r="N434" i="2"/>
  <c r="C141" i="2"/>
  <c r="P444" i="2"/>
  <c r="K444" i="2"/>
  <c r="M444" i="2"/>
  <c r="L444" i="2"/>
  <c r="N444" i="2"/>
  <c r="O444" i="2"/>
  <c r="E77" i="2" l="1"/>
  <c r="J388" i="2" a="1"/>
  <c r="J388" i="2" s="1"/>
  <c r="E85" i="2" s="1"/>
  <c r="J343" i="2" a="1"/>
  <c r="J343" i="2" s="1"/>
  <c r="E40" i="2" s="1"/>
  <c r="J385" i="2" a="1"/>
  <c r="J385" i="2" s="1"/>
  <c r="E82" i="2" s="1"/>
  <c r="G82" i="2" s="1"/>
  <c r="J374" i="2" a="1"/>
  <c r="J374" i="2" s="1"/>
  <c r="E71" i="2" s="1"/>
  <c r="F71" i="2" s="1"/>
  <c r="J382" i="2" a="1"/>
  <c r="J382" i="2" s="1"/>
  <c r="E79" i="2" s="1"/>
  <c r="G79" i="2" s="1"/>
  <c r="J357" i="2" a="1"/>
  <c r="J357" i="2" s="1"/>
  <c r="E54" i="2" s="1"/>
  <c r="F54" i="2" s="1"/>
  <c r="J389" i="2" a="1"/>
  <c r="J389" i="2" s="1"/>
  <c r="E86" i="2" s="1"/>
  <c r="G86" i="2" s="1"/>
  <c r="J358" i="2" a="1"/>
  <c r="J358" i="2" s="1"/>
  <c r="J390" i="2" a="1"/>
  <c r="J390" i="2" s="1"/>
  <c r="E87" i="2" s="1"/>
  <c r="J378" i="2" a="1"/>
  <c r="J378" i="2" s="1"/>
  <c r="E75" i="2" s="1"/>
  <c r="J370" i="2" a="1"/>
  <c r="J370" i="2" s="1"/>
  <c r="E67" i="2" s="1"/>
  <c r="J335" i="2" a="1"/>
  <c r="J335" i="2" s="1"/>
  <c r="E31" i="2" s="1"/>
  <c r="J377" i="2" a="1"/>
  <c r="J377" i="2" s="1"/>
  <c r="E74" i="2" s="1"/>
  <c r="J360" i="2" a="1"/>
  <c r="J360" i="2" s="1"/>
  <c r="E57" i="2" s="1"/>
  <c r="J346" i="2" a="1"/>
  <c r="J346" i="2" s="1"/>
  <c r="E43" i="2" s="1"/>
  <c r="J383" i="2" a="1"/>
  <c r="J383" i="2" s="1"/>
  <c r="E80" i="2" s="1"/>
  <c r="F83" i="2"/>
  <c r="G83" i="2"/>
  <c r="J344" i="2" a="1"/>
  <c r="J344" i="2" s="1"/>
  <c r="E41" i="2" s="1"/>
  <c r="G68" i="2"/>
  <c r="F68" i="2"/>
  <c r="J327" i="2" a="1"/>
  <c r="J327" i="2" s="1"/>
  <c r="E23" i="2" s="1"/>
  <c r="J376" i="2" a="1"/>
  <c r="J376" i="2" s="1"/>
  <c r="E73" i="2" s="1"/>
  <c r="F82" i="2"/>
  <c r="G52" i="2"/>
  <c r="F52" i="2"/>
  <c r="J353" i="2" a="1"/>
  <c r="J353" i="2" s="1"/>
  <c r="E50" i="2" s="1"/>
  <c r="J386" i="2" a="1"/>
  <c r="J386" i="2" s="1"/>
  <c r="G77" i="2"/>
  <c r="F77" i="2"/>
  <c r="J341" i="2" a="1"/>
  <c r="J341" i="2" s="1"/>
  <c r="E38" i="2" s="1"/>
  <c r="J361" i="2" a="1"/>
  <c r="J361" i="2" s="1"/>
  <c r="E58" i="2" s="1"/>
  <c r="G85" i="2"/>
  <c r="F85" i="2"/>
  <c r="J340" i="2" a="1"/>
  <c r="J340" i="2" s="1"/>
  <c r="E37" i="2" s="1"/>
  <c r="J372" i="2" a="1"/>
  <c r="J372" i="2" s="1"/>
  <c r="E69" i="2" s="1"/>
  <c r="J337" i="2" a="1"/>
  <c r="J337" i="2" s="1"/>
  <c r="E34" i="2" s="1"/>
  <c r="J393" i="2" a="1"/>
  <c r="J393" i="2" s="1"/>
  <c r="E90" i="2" s="1"/>
  <c r="J354" i="2" a="1"/>
  <c r="J354" i="2" s="1"/>
  <c r="E51" i="2" s="1"/>
  <c r="J363" i="2" a="1"/>
  <c r="J363" i="2" s="1"/>
  <c r="E60" i="2" s="1"/>
  <c r="J336" i="2" a="1"/>
  <c r="J336" i="2" s="1"/>
  <c r="E32" i="2" s="1"/>
  <c r="J331" i="2" a="1"/>
  <c r="J331" i="2" s="1"/>
  <c r="E27" i="2" s="1"/>
  <c r="J349" i="2" a="1"/>
  <c r="J349" i="2" s="1"/>
  <c r="E46" i="2" s="1"/>
  <c r="J334" i="2" a="1"/>
  <c r="J334" i="2" s="1"/>
  <c r="E30" i="2" s="1"/>
  <c r="J356" i="2" a="1"/>
  <c r="J356" i="2" s="1"/>
  <c r="E53" i="2" s="1"/>
  <c r="F86" i="2"/>
  <c r="J332" i="2" a="1"/>
  <c r="J332" i="2" s="1"/>
  <c r="E28" i="2" s="1"/>
  <c r="J333" i="2" a="1"/>
  <c r="J333" i="2" s="1"/>
  <c r="E29" i="2" s="1"/>
  <c r="J345" i="2" a="1"/>
  <c r="J345" i="2" s="1"/>
  <c r="E42" i="2" s="1"/>
  <c r="J373" i="2" a="1"/>
  <c r="J373" i="2" s="1"/>
  <c r="E70" i="2" s="1"/>
  <c r="J379" i="2" a="1"/>
  <c r="J379" i="2" s="1"/>
  <c r="E76" i="2" s="1"/>
  <c r="J330" i="2" a="1"/>
  <c r="J330" i="2" s="1"/>
  <c r="E26" i="2" s="1"/>
  <c r="J364" i="2" a="1"/>
  <c r="J364" i="2" s="1"/>
  <c r="E61" i="2" s="1"/>
  <c r="D55" i="2"/>
  <c r="F55" i="2"/>
  <c r="G55" i="2"/>
  <c r="J392" i="2" a="1"/>
  <c r="J392" i="2" s="1"/>
  <c r="E89" i="2" s="1"/>
  <c r="J326" i="2" a="1"/>
  <c r="J326" i="2" s="1"/>
  <c r="E22" i="2" s="1"/>
  <c r="J365" i="2" a="1"/>
  <c r="J365" i="2" s="1"/>
  <c r="E62" i="2" s="1"/>
  <c r="J381" i="2" a="1"/>
  <c r="J381" i="2" s="1"/>
  <c r="E78" i="2" s="1"/>
  <c r="J329" i="2" a="1"/>
  <c r="J329" i="2" s="1"/>
  <c r="E25" i="2" s="1"/>
  <c r="J359" i="2" a="1"/>
  <c r="J359" i="2" s="1"/>
  <c r="J362" i="2" a="1"/>
  <c r="J362" i="2" s="1"/>
  <c r="E59" i="2" s="1"/>
  <c r="J369" i="2" a="1"/>
  <c r="J369" i="2" s="1"/>
  <c r="E66" i="2" s="1"/>
  <c r="J387" i="2" a="1"/>
  <c r="J387" i="2" s="1"/>
  <c r="E84" i="2" s="1"/>
  <c r="J394" i="2" a="1"/>
  <c r="J394" i="2" s="1"/>
  <c r="E91" i="2" s="1"/>
  <c r="J347" i="2" a="1"/>
  <c r="J347" i="2" s="1"/>
  <c r="E44" i="2" s="1"/>
  <c r="J368" i="2" a="1"/>
  <c r="J368" i="2" s="1"/>
  <c r="E65" i="2" s="1"/>
  <c r="J395" i="2" a="1"/>
  <c r="J395" i="2" s="1"/>
  <c r="E92" i="2" s="1"/>
  <c r="J348" i="2" a="1"/>
  <c r="J348" i="2" s="1"/>
  <c r="E45" i="2" s="1"/>
  <c r="J350" i="2" a="1"/>
  <c r="J350" i="2" s="1"/>
  <c r="E47" i="2" s="1"/>
  <c r="J391" i="2" a="1"/>
  <c r="J391" i="2" s="1"/>
  <c r="E88" i="2" s="1"/>
  <c r="J339" i="2" a="1"/>
  <c r="J339" i="2" s="1"/>
  <c r="E36" i="2" s="1"/>
  <c r="J367" i="2" a="1"/>
  <c r="J367" i="2" s="1"/>
  <c r="E64" i="2" s="1"/>
  <c r="J371" i="2" a="1"/>
  <c r="J371" i="2" s="1"/>
  <c r="G56" i="2"/>
  <c r="F56" i="2"/>
  <c r="J338" i="2" a="1"/>
  <c r="J338" i="2" s="1"/>
  <c r="E35" i="2" s="1"/>
  <c r="D137" i="2"/>
  <c r="D135" i="2"/>
  <c r="D106" i="2"/>
  <c r="E130" i="2"/>
  <c r="G130" i="2" s="1"/>
  <c r="D119" i="2"/>
  <c r="J409" i="2" a="1"/>
  <c r="J409" i="2" s="1"/>
  <c r="J422" i="2" a="1"/>
  <c r="J422" i="2" s="1"/>
  <c r="D108" i="2"/>
  <c r="J440" i="2" a="1"/>
  <c r="J440" i="2" s="1"/>
  <c r="D147" i="2"/>
  <c r="J464" i="2" a="1"/>
  <c r="J464" i="2" s="1"/>
  <c r="E161" i="2"/>
  <c r="G161" i="2" s="1"/>
  <c r="J411" i="2" a="1"/>
  <c r="J411" i="2" s="1"/>
  <c r="J450" i="2" a="1"/>
  <c r="J450" i="2" s="1"/>
  <c r="J433" i="2" a="1"/>
  <c r="J433" i="2" s="1"/>
  <c r="J420" i="2" a="1"/>
  <c r="J420" i="2" s="1"/>
  <c r="J436" i="2" a="1"/>
  <c r="J436" i="2" s="1"/>
  <c r="J449" i="2" a="1"/>
  <c r="J449" i="2" s="1"/>
  <c r="J447" i="2" a="1"/>
  <c r="J447" i="2" s="1"/>
  <c r="J421" i="2" a="1"/>
  <c r="J421" i="2" s="1"/>
  <c r="J402" i="2" a="1"/>
  <c r="J402" i="2" s="1"/>
  <c r="J419" i="2" a="1"/>
  <c r="J419" i="2" s="1"/>
  <c r="J456" i="2" a="1"/>
  <c r="J456" i="2" s="1"/>
  <c r="J437" i="2" a="1"/>
  <c r="J437" i="2" s="1"/>
  <c r="J328" i="2" a="1"/>
  <c r="J328" i="2" s="1"/>
  <c r="E24" i="2" s="1"/>
  <c r="J428" i="2" a="1"/>
  <c r="J428" i="2" s="1"/>
  <c r="J461" i="2" a="1"/>
  <c r="J461" i="2" s="1"/>
  <c r="J438" i="2" a="1"/>
  <c r="J438" i="2" s="1"/>
  <c r="J434" i="2" a="1"/>
  <c r="J434" i="2" s="1"/>
  <c r="J406" i="2" a="1"/>
  <c r="J406" i="2" s="1"/>
  <c r="J457" i="2" a="1"/>
  <c r="J457" i="2" s="1"/>
  <c r="J398" i="2" a="1"/>
  <c r="J398" i="2" s="1"/>
  <c r="J442" i="2" a="1"/>
  <c r="J442" i="2" s="1"/>
  <c r="J415" i="2" a="1"/>
  <c r="J415" i="2" s="1"/>
  <c r="D124" i="2"/>
  <c r="E124" i="2"/>
  <c r="J351" i="2" a="1"/>
  <c r="J351" i="2" s="1"/>
  <c r="J462" i="2" a="1"/>
  <c r="J462" i="2" s="1"/>
  <c r="D149" i="2"/>
  <c r="E149" i="2"/>
  <c r="D96" i="2"/>
  <c r="E96" i="2"/>
  <c r="D154" i="2"/>
  <c r="E154" i="2"/>
  <c r="D110" i="2"/>
  <c r="E110" i="2"/>
  <c r="E100" i="2"/>
  <c r="D100" i="2"/>
  <c r="D99" i="2"/>
  <c r="E99" i="2"/>
  <c r="J408" i="2" a="1"/>
  <c r="J408" i="2" s="1"/>
  <c r="J417" i="2" a="1"/>
  <c r="J417" i="2" s="1"/>
  <c r="J459" i="2" a="1"/>
  <c r="J459" i="2" s="1"/>
  <c r="J453" i="2" a="1"/>
  <c r="J453" i="2" s="1"/>
  <c r="D146" i="2"/>
  <c r="E146" i="2"/>
  <c r="J458" i="2" a="1"/>
  <c r="J458" i="2" s="1"/>
  <c r="J375" i="2" a="1"/>
  <c r="J375" i="2" s="1"/>
  <c r="E72" i="2" s="1"/>
  <c r="J413" i="2" a="1"/>
  <c r="J413" i="2" s="1"/>
  <c r="D164" i="2"/>
  <c r="E164" i="2"/>
  <c r="J460" i="2" a="1"/>
  <c r="J460" i="2" s="1"/>
  <c r="D126" i="2"/>
  <c r="E126" i="2"/>
  <c r="E114" i="2"/>
  <c r="D114" i="2"/>
  <c r="J431" i="2" a="1"/>
  <c r="J431" i="2" s="1"/>
  <c r="D113" i="2"/>
  <c r="E113" i="2"/>
  <c r="D134" i="2"/>
  <c r="E134" i="2"/>
  <c r="J468" i="2" a="1"/>
  <c r="J468" i="2" s="1"/>
  <c r="J405" i="2" a="1"/>
  <c r="J405" i="2" s="1"/>
  <c r="E140" i="2"/>
  <c r="D140" i="2"/>
  <c r="D103" i="2"/>
  <c r="E103" i="2"/>
  <c r="J414" i="2" a="1"/>
  <c r="J414" i="2" s="1"/>
  <c r="D115" i="2"/>
  <c r="E115" i="2"/>
  <c r="F137" i="2"/>
  <c r="G137" i="2"/>
  <c r="J467" i="2" a="1"/>
  <c r="J467" i="2" s="1"/>
  <c r="D105" i="2"/>
  <c r="E105" i="2"/>
  <c r="D128" i="2"/>
  <c r="E128" i="2"/>
  <c r="D150" i="2"/>
  <c r="E150" i="2"/>
  <c r="J455" i="2" a="1"/>
  <c r="J455" i="2" s="1"/>
  <c r="D144" i="2"/>
  <c r="E144" i="2"/>
  <c r="E48" i="2"/>
  <c r="D93" i="2"/>
  <c r="E93" i="2"/>
  <c r="D152" i="2"/>
  <c r="E152" i="2"/>
  <c r="J451" i="2" a="1"/>
  <c r="J451" i="2" s="1"/>
  <c r="J423" i="2" a="1"/>
  <c r="J423" i="2" s="1"/>
  <c r="J401" i="2" a="1"/>
  <c r="J401" i="2" s="1"/>
  <c r="E151" i="2"/>
  <c r="D151" i="2"/>
  <c r="E138" i="2"/>
  <c r="D138" i="2"/>
  <c r="D121" i="2"/>
  <c r="E121" i="2"/>
  <c r="D157" i="2"/>
  <c r="E157" i="2"/>
  <c r="D131" i="2"/>
  <c r="E131" i="2"/>
  <c r="D132" i="2"/>
  <c r="E132" i="2"/>
  <c r="E163" i="2"/>
  <c r="D163" i="2"/>
  <c r="J400" i="2" a="1"/>
  <c r="J400" i="2" s="1"/>
  <c r="E111" i="2"/>
  <c r="D111" i="2"/>
  <c r="E116" i="2"/>
  <c r="D116" i="2"/>
  <c r="D107" i="2"/>
  <c r="E107" i="2"/>
  <c r="F108" i="2"/>
  <c r="G108" i="2"/>
  <c r="J465" i="2" a="1"/>
  <c r="J465" i="2" s="1"/>
  <c r="J430" i="2" a="1"/>
  <c r="J430" i="2" s="1"/>
  <c r="J441" i="2" a="1"/>
  <c r="J441" i="2" s="1"/>
  <c r="F119" i="2"/>
  <c r="G119" i="2"/>
  <c r="J435" i="2" a="1"/>
  <c r="J435" i="2" s="1"/>
  <c r="J466" i="2" a="1"/>
  <c r="J466" i="2" s="1"/>
  <c r="J397" i="2" a="1"/>
  <c r="J397" i="2" s="1"/>
  <c r="E120" i="2"/>
  <c r="D120" i="2"/>
  <c r="J410" i="2" a="1"/>
  <c r="J410" i="2" s="1"/>
  <c r="J426" i="2" a="1"/>
  <c r="J426" i="2" s="1"/>
  <c r="E127" i="2"/>
  <c r="D127" i="2"/>
  <c r="J463" i="2" a="1"/>
  <c r="J463" i="2" s="1"/>
  <c r="E153" i="2"/>
  <c r="D153" i="2"/>
  <c r="J432" i="2" a="1"/>
  <c r="J432" i="2" s="1"/>
  <c r="G106" i="2"/>
  <c r="F106" i="2"/>
  <c r="J404" i="2" a="1"/>
  <c r="J404" i="2" s="1"/>
  <c r="E133" i="2"/>
  <c r="D133" i="2"/>
  <c r="D148" i="2"/>
  <c r="E148" i="2"/>
  <c r="J418" i="2" a="1"/>
  <c r="J418" i="2" s="1"/>
  <c r="E109" i="2"/>
  <c r="D109" i="2"/>
  <c r="D143" i="2"/>
  <c r="E143" i="2"/>
  <c r="J429" i="2" a="1"/>
  <c r="J429" i="2" s="1"/>
  <c r="F147" i="2"/>
  <c r="G147" i="2"/>
  <c r="E104" i="2"/>
  <c r="D104" i="2"/>
  <c r="J424" i="2" a="1"/>
  <c r="J424" i="2" s="1"/>
  <c r="E101" i="2"/>
  <c r="D101" i="2"/>
  <c r="D118" i="2"/>
  <c r="E118" i="2"/>
  <c r="D102" i="2"/>
  <c r="E102" i="2"/>
  <c r="J444" i="2" a="1"/>
  <c r="J444" i="2" s="1"/>
  <c r="E145" i="2"/>
  <c r="D145" i="2"/>
  <c r="J427" i="2" a="1"/>
  <c r="J427" i="2" s="1"/>
  <c r="E94" i="2"/>
  <c r="D94" i="2"/>
  <c r="J446" i="2" a="1"/>
  <c r="J446" i="2" s="1"/>
  <c r="D139" i="2"/>
  <c r="E139" i="2"/>
  <c r="D162" i="2"/>
  <c r="E162" i="2"/>
  <c r="J407" i="2" a="1"/>
  <c r="J407" i="2" s="1"/>
  <c r="E165" i="2"/>
  <c r="D165" i="2"/>
  <c r="F130" i="2"/>
  <c r="J448" i="2" a="1"/>
  <c r="J448" i="2" s="1"/>
  <c r="J399" i="2" a="1"/>
  <c r="J399" i="2" s="1"/>
  <c r="D97" i="2"/>
  <c r="E97" i="2"/>
  <c r="J396" i="2" a="1"/>
  <c r="J396" i="2" s="1"/>
  <c r="D112" i="2"/>
  <c r="E112" i="2"/>
  <c r="D123" i="2"/>
  <c r="E123" i="2"/>
  <c r="J454" i="2" a="1"/>
  <c r="J454" i="2" s="1"/>
  <c r="J445" i="2" a="1"/>
  <c r="J445" i="2" s="1"/>
  <c r="D159" i="2"/>
  <c r="E159" i="2"/>
  <c r="E129" i="2"/>
  <c r="D129" i="2"/>
  <c r="E141" i="2"/>
  <c r="D141" i="2"/>
  <c r="D155" i="2"/>
  <c r="E155" i="2"/>
  <c r="D125" i="2"/>
  <c r="E125" i="2"/>
  <c r="E158" i="2"/>
  <c r="D158" i="2"/>
  <c r="E95" i="2"/>
  <c r="D95" i="2"/>
  <c r="J403" i="2" a="1"/>
  <c r="J403" i="2" s="1"/>
  <c r="J412" i="2" a="1"/>
  <c r="J412" i="2" s="1"/>
  <c r="E122" i="2"/>
  <c r="D122" i="2"/>
  <c r="D136" i="2"/>
  <c r="E136" i="2"/>
  <c r="D156" i="2"/>
  <c r="E156" i="2"/>
  <c r="J416" i="2" a="1"/>
  <c r="J416" i="2" s="1"/>
  <c r="D160" i="2"/>
  <c r="E160" i="2"/>
  <c r="E142" i="2"/>
  <c r="D142" i="2"/>
  <c r="J452" i="2" a="1"/>
  <c r="J452" i="2" s="1"/>
  <c r="J443" i="2" a="1"/>
  <c r="J443" i="2" s="1"/>
  <c r="G135" i="2"/>
  <c r="F135" i="2"/>
  <c r="D98" i="2"/>
  <c r="E98" i="2"/>
  <c r="J425" i="2" a="1"/>
  <c r="J425" i="2" s="1"/>
  <c r="J439" i="2" a="1"/>
  <c r="J439" i="2" s="1"/>
  <c r="D117" i="2"/>
  <c r="E117" i="2"/>
  <c r="F22" i="2" l="1"/>
  <c r="G22" i="2"/>
  <c r="G40" i="2"/>
  <c r="F40" i="2"/>
  <c r="G54" i="2"/>
  <c r="F79" i="2"/>
  <c r="G71" i="2"/>
  <c r="F23" i="2"/>
  <c r="G23" i="2"/>
  <c r="D8" i="20"/>
  <c r="D19" i="20" s="1"/>
  <c r="G49" i="20" s="1"/>
  <c r="G89" i="2"/>
  <c r="F89" i="2"/>
  <c r="F74" i="2"/>
  <c r="G74" i="2"/>
  <c r="F44" i="2"/>
  <c r="G44" i="2"/>
  <c r="F62" i="2"/>
  <c r="G62" i="2"/>
  <c r="G76" i="2"/>
  <c r="F76" i="2"/>
  <c r="F58" i="2"/>
  <c r="G58" i="2"/>
  <c r="F73" i="2"/>
  <c r="G73" i="2"/>
  <c r="G43" i="2"/>
  <c r="F43" i="2"/>
  <c r="G88" i="2"/>
  <c r="F88" i="2"/>
  <c r="G66" i="2"/>
  <c r="F66" i="2"/>
  <c r="F29" i="2"/>
  <c r="G29" i="2"/>
  <c r="F46" i="2"/>
  <c r="G46" i="2"/>
  <c r="G34" i="2"/>
  <c r="F34" i="2"/>
  <c r="G38" i="2"/>
  <c r="F38" i="2"/>
  <c r="H86" i="20"/>
  <c r="G31" i="2"/>
  <c r="F31" i="2"/>
  <c r="G79" i="20"/>
  <c r="G83" i="20" s="1"/>
  <c r="H84" i="20" s="1"/>
  <c r="G28" i="2"/>
  <c r="F28" i="2"/>
  <c r="G27" i="2"/>
  <c r="F27" i="2"/>
  <c r="F69" i="2"/>
  <c r="G69" i="2"/>
  <c r="G41" i="2"/>
  <c r="F41" i="2"/>
  <c r="G67" i="2"/>
  <c r="F67" i="2"/>
  <c r="G91" i="2"/>
  <c r="F91" i="2"/>
  <c r="F57" i="2"/>
  <c r="G57" i="2"/>
  <c r="G42" i="2"/>
  <c r="F42" i="2"/>
  <c r="F47" i="2"/>
  <c r="G47" i="2"/>
  <c r="G35" i="2"/>
  <c r="F35" i="2"/>
  <c r="F45" i="2"/>
  <c r="G45" i="2"/>
  <c r="G32" i="2"/>
  <c r="F32" i="2"/>
  <c r="F37" i="2"/>
  <c r="G37" i="2"/>
  <c r="G75" i="2"/>
  <c r="F75" i="2"/>
  <c r="G64" i="2"/>
  <c r="F64" i="2"/>
  <c r="G53" i="2"/>
  <c r="F53" i="2"/>
  <c r="F84" i="2"/>
  <c r="G84" i="2"/>
  <c r="F90" i="2"/>
  <c r="G90" i="2"/>
  <c r="G59" i="2"/>
  <c r="F59" i="2"/>
  <c r="G92" i="2"/>
  <c r="F92" i="2"/>
  <c r="F25" i="2"/>
  <c r="G25" i="2"/>
  <c r="F61" i="2"/>
  <c r="G61" i="2"/>
  <c r="F60" i="2"/>
  <c r="G60" i="2"/>
  <c r="G87" i="2"/>
  <c r="F87" i="2"/>
  <c r="F70" i="2"/>
  <c r="G70" i="2"/>
  <c r="G36" i="2"/>
  <c r="F36" i="2"/>
  <c r="F30" i="2"/>
  <c r="H85" i="20"/>
  <c r="G30" i="2"/>
  <c r="F65" i="2"/>
  <c r="G65" i="2"/>
  <c r="G78" i="2"/>
  <c r="F78" i="2"/>
  <c r="F26" i="2"/>
  <c r="G26" i="2"/>
  <c r="F51" i="2"/>
  <c r="G51" i="2"/>
  <c r="F50" i="2"/>
  <c r="G50" i="2"/>
  <c r="F80" i="2"/>
  <c r="G80" i="2"/>
  <c r="F161" i="2"/>
  <c r="D24" i="2"/>
  <c r="F24" i="2"/>
  <c r="G24" i="2"/>
  <c r="F101" i="2"/>
  <c r="G101" i="2"/>
  <c r="F148" i="2"/>
  <c r="G148" i="2"/>
  <c r="G127" i="2"/>
  <c r="F127" i="2"/>
  <c r="F163" i="2"/>
  <c r="G163" i="2"/>
  <c r="F151" i="2"/>
  <c r="G151" i="2"/>
  <c r="G146" i="2"/>
  <c r="F146" i="2"/>
  <c r="F132" i="2"/>
  <c r="G132" i="2"/>
  <c r="G150" i="2"/>
  <c r="F150" i="2"/>
  <c r="F103" i="2"/>
  <c r="G103" i="2"/>
  <c r="F114" i="2"/>
  <c r="G114" i="2"/>
  <c r="G154" i="2"/>
  <c r="F154" i="2"/>
  <c r="G129" i="2"/>
  <c r="F129" i="2"/>
  <c r="G117" i="2"/>
  <c r="F117" i="2"/>
  <c r="G104" i="2"/>
  <c r="F104" i="2"/>
  <c r="F133" i="2"/>
  <c r="G133" i="2"/>
  <c r="F126" i="2"/>
  <c r="G126" i="2"/>
  <c r="G96" i="2"/>
  <c r="F96" i="2"/>
  <c r="F120" i="2"/>
  <c r="G120" i="2"/>
  <c r="F131" i="2"/>
  <c r="G131" i="2"/>
  <c r="F128" i="2"/>
  <c r="G128" i="2"/>
  <c r="G115" i="2"/>
  <c r="F115" i="2"/>
  <c r="G94" i="2"/>
  <c r="F94" i="2"/>
  <c r="G158" i="2"/>
  <c r="F158" i="2"/>
  <c r="G145" i="2"/>
  <c r="F145" i="2"/>
  <c r="G107" i="2"/>
  <c r="F107" i="2"/>
  <c r="F152" i="2"/>
  <c r="G152" i="2"/>
  <c r="G140" i="2"/>
  <c r="F140" i="2"/>
  <c r="F99" i="2"/>
  <c r="G99" i="2"/>
  <c r="G149" i="2"/>
  <c r="F149" i="2"/>
  <c r="F122" i="2"/>
  <c r="G122" i="2"/>
  <c r="G144" i="2"/>
  <c r="F144" i="2"/>
  <c r="F125" i="2"/>
  <c r="G125" i="2"/>
  <c r="G157" i="2"/>
  <c r="F157" i="2"/>
  <c r="F105" i="2"/>
  <c r="G105" i="2"/>
  <c r="F164" i="2"/>
  <c r="G164" i="2"/>
  <c r="F138" i="2"/>
  <c r="G138" i="2"/>
  <c r="F160" i="2"/>
  <c r="G160" i="2"/>
  <c r="F102" i="2"/>
  <c r="G102" i="2"/>
  <c r="G143" i="2"/>
  <c r="F143" i="2"/>
  <c r="F93" i="2"/>
  <c r="G93" i="2"/>
  <c r="F159" i="2"/>
  <c r="G159" i="2"/>
  <c r="G123" i="2"/>
  <c r="F123" i="2"/>
  <c r="G165" i="2"/>
  <c r="F165" i="2"/>
  <c r="F98" i="2"/>
  <c r="G98" i="2"/>
  <c r="F136" i="2"/>
  <c r="G136" i="2"/>
  <c r="F155" i="2"/>
  <c r="G155" i="2"/>
  <c r="F112" i="2"/>
  <c r="G112" i="2"/>
  <c r="G162" i="2"/>
  <c r="F162" i="2"/>
  <c r="G72" i="2"/>
  <c r="F72" i="2"/>
  <c r="G116" i="2"/>
  <c r="F116" i="2"/>
  <c r="G121" i="2"/>
  <c r="F121" i="2"/>
  <c r="G134" i="2"/>
  <c r="F134" i="2"/>
  <c r="F100" i="2"/>
  <c r="G100" i="2"/>
  <c r="G97" i="2"/>
  <c r="F97" i="2"/>
  <c r="F142" i="2"/>
  <c r="G142" i="2"/>
  <c r="F156" i="2"/>
  <c r="G156" i="2"/>
  <c r="F118" i="2"/>
  <c r="G118" i="2"/>
  <c r="F153" i="2"/>
  <c r="G153" i="2"/>
  <c r="F48" i="2"/>
  <c r="G48" i="2"/>
  <c r="G110" i="2"/>
  <c r="F110" i="2"/>
  <c r="F124" i="2"/>
  <c r="G124" i="2"/>
  <c r="G141" i="2"/>
  <c r="F141" i="2"/>
  <c r="G95" i="2"/>
  <c r="F95" i="2"/>
  <c r="G139" i="2"/>
  <c r="F139" i="2"/>
  <c r="G109" i="2"/>
  <c r="F109" i="2"/>
  <c r="F111" i="2"/>
  <c r="G111" i="2"/>
  <c r="G113" i="2"/>
  <c r="F113" i="2"/>
  <c r="AQ75" i="3"/>
  <c r="AQ61" i="3" s="1"/>
  <c r="AQ168" i="3" s="1"/>
  <c r="AN75" i="3"/>
  <c r="AN61" i="3" s="1"/>
  <c r="AN168" i="3" s="1"/>
  <c r="CY75" i="3"/>
  <c r="CY61" i="3" s="1"/>
  <c r="CY168" i="3" s="1"/>
  <c r="BT75" i="3"/>
  <c r="BT61" i="3" s="1"/>
  <c r="BT168" i="3" s="1"/>
  <c r="Z75" i="3"/>
  <c r="Z61" i="3" s="1"/>
  <c r="Z168" i="3" s="1"/>
  <c r="CA75" i="3"/>
  <c r="CA61" i="3" s="1"/>
  <c r="CA168" i="3" s="1"/>
  <c r="AK75" i="3"/>
  <c r="AK61" i="3" s="1"/>
  <c r="AK168" i="3" s="1"/>
  <c r="BF75" i="3"/>
  <c r="BF61" i="3" s="1"/>
  <c r="BF168" i="3" s="1"/>
  <c r="DO75" i="3"/>
  <c r="DO61" i="3" s="1"/>
  <c r="DO168" i="3" s="1"/>
  <c r="X75" i="3"/>
  <c r="X61" i="3" s="1"/>
  <c r="X168" i="3" s="1"/>
  <c r="AM75" i="3"/>
  <c r="AM61" i="3" s="1"/>
  <c r="AM168" i="3" s="1"/>
  <c r="D75" i="3"/>
  <c r="M384" i="2"/>
  <c r="J384" i="2" s="1" a="1"/>
  <c r="J384" i="2" s="1"/>
  <c r="E81" i="2" s="1"/>
  <c r="M366" i="2"/>
  <c r="J366" i="2" s="1" a="1"/>
  <c r="J366" i="2" s="1"/>
  <c r="E63" i="2" s="1"/>
  <c r="M342" i="2"/>
  <c r="J342" i="2" s="1" a="1"/>
  <c r="J342" i="2" s="1"/>
  <c r="E39" i="2" s="1"/>
  <c r="G39" i="2" l="1"/>
  <c r="F39" i="2"/>
  <c r="G63" i="2"/>
  <c r="F63" i="2"/>
  <c r="F81" i="2"/>
  <c r="G81" i="2"/>
  <c r="CN75" i="3"/>
  <c r="CN61" i="3" s="1"/>
  <c r="CN168" i="3" s="1"/>
  <c r="CN305" i="3" s="1"/>
  <c r="AB75" i="3"/>
  <c r="AB61" i="3" s="1"/>
  <c r="AB168" i="3" s="1"/>
  <c r="AB305" i="3" s="1"/>
  <c r="DX75" i="3"/>
  <c r="DX61" i="3" s="1"/>
  <c r="DX168" i="3" s="1"/>
  <c r="DX305" i="3" s="1"/>
  <c r="AV75" i="3"/>
  <c r="AV61" i="3" s="1"/>
  <c r="AV168" i="3" s="1"/>
  <c r="AV305" i="3" s="1"/>
  <c r="AA75" i="3"/>
  <c r="AA61" i="3" s="1"/>
  <c r="AA168" i="3" s="1"/>
  <c r="AA305" i="3" s="1"/>
  <c r="Q75" i="3"/>
  <c r="Q61" i="3" s="1"/>
  <c r="Q168" i="3" s="1"/>
  <c r="Q305" i="3" s="1"/>
  <c r="AR75" i="3"/>
  <c r="AR61" i="3" s="1"/>
  <c r="AR168" i="3" s="1"/>
  <c r="AR305" i="3" s="1"/>
  <c r="DR75" i="3"/>
  <c r="DR61" i="3" s="1"/>
  <c r="DR168" i="3" s="1"/>
  <c r="DR305" i="3" s="1"/>
  <c r="AL75" i="3"/>
  <c r="AL61" i="3" s="1"/>
  <c r="AL168" i="3" s="1"/>
  <c r="AL305" i="3" s="1"/>
  <c r="AF75" i="3"/>
  <c r="AF61" i="3" s="1"/>
  <c r="AF168" i="3" s="1"/>
  <c r="AF305" i="3" s="1"/>
  <c r="AX75" i="3"/>
  <c r="AX61" i="3" s="1"/>
  <c r="AX168" i="3" s="1"/>
  <c r="AX305" i="3" s="1"/>
  <c r="U75" i="3"/>
  <c r="U61" i="3" s="1"/>
  <c r="U168" i="3" s="1"/>
  <c r="U305" i="3" s="1"/>
  <c r="P75" i="3"/>
  <c r="P61" i="3" s="1"/>
  <c r="P168" i="3" s="1"/>
  <c r="W75" i="3"/>
  <c r="W61" i="3" s="1"/>
  <c r="W168" i="3" s="1"/>
  <c r="W305" i="3" s="1"/>
  <c r="AD75" i="3"/>
  <c r="AD61" i="3" s="1"/>
  <c r="AD168" i="3" s="1"/>
  <c r="AD305" i="3" s="1"/>
  <c r="CY305" i="3"/>
  <c r="AK305" i="3"/>
  <c r="DO305" i="3"/>
  <c r="BT305" i="3"/>
  <c r="AQ305" i="3"/>
  <c r="CA305" i="3"/>
  <c r="Z305" i="3"/>
  <c r="AM305" i="3"/>
  <c r="BF305" i="3"/>
  <c r="X305" i="3"/>
  <c r="AN305" i="3"/>
  <c r="AI75" i="3"/>
  <c r="AI61" i="3" s="1"/>
  <c r="AI168" i="3" s="1"/>
  <c r="AE75" i="3"/>
  <c r="AE61" i="3" s="1"/>
  <c r="AE168" i="3" s="1"/>
  <c r="DM75" i="3"/>
  <c r="DM61" i="3" s="1"/>
  <c r="DM168" i="3" s="1"/>
  <c r="CH75" i="3"/>
  <c r="CH61" i="3" s="1"/>
  <c r="CH168" i="3" s="1"/>
  <c r="M352" i="2"/>
  <c r="J352" i="2" s="1" a="1"/>
  <c r="J352" i="2" s="1"/>
  <c r="E49" i="2" s="1"/>
  <c r="E9" i="2"/>
  <c r="E19" i="2"/>
  <c r="C61" i="3"/>
  <c r="C168" i="3" s="1"/>
  <c r="I14" i="6"/>
  <c r="EF75" i="3"/>
  <c r="EF61" i="3" s="1"/>
  <c r="EF168" i="3" s="1"/>
  <c r="EF305" i="3" s="1"/>
  <c r="EA75" i="3"/>
  <c r="EA61" i="3" s="1"/>
  <c r="EA168" i="3" s="1"/>
  <c r="ED75" i="3"/>
  <c r="ED61" i="3" s="1"/>
  <c r="ED168" i="3" s="1"/>
  <c r="DP75" i="3"/>
  <c r="DP61" i="3" s="1"/>
  <c r="DP168" i="3" s="1"/>
  <c r="DN75" i="3"/>
  <c r="DN61" i="3" s="1"/>
  <c r="DN168" i="3" s="1"/>
  <c r="EB75" i="3"/>
  <c r="EB61" i="3" s="1"/>
  <c r="EB168" i="3" s="1"/>
  <c r="DY75" i="3"/>
  <c r="DY61" i="3" s="1"/>
  <c r="DY168" i="3" s="1"/>
  <c r="DV75" i="3"/>
  <c r="DV61" i="3" s="1"/>
  <c r="DV168" i="3" s="1"/>
  <c r="EE75" i="3"/>
  <c r="EE61" i="3" s="1"/>
  <c r="EE168" i="3" s="1"/>
  <c r="DL75" i="3"/>
  <c r="DL61" i="3" s="1"/>
  <c r="DL168" i="3" s="1"/>
  <c r="DE75" i="3"/>
  <c r="DE61" i="3" s="1"/>
  <c r="DE168" i="3" s="1"/>
  <c r="DI75" i="3"/>
  <c r="DI61" i="3" s="1"/>
  <c r="DI168" i="3" s="1"/>
  <c r="EC75" i="3"/>
  <c r="EC61" i="3" s="1"/>
  <c r="EC168" i="3" s="1"/>
  <c r="DT75" i="3"/>
  <c r="DT61" i="3" s="1"/>
  <c r="DT168" i="3" s="1"/>
  <c r="DU75" i="3"/>
  <c r="DU61" i="3" s="1"/>
  <c r="DU168" i="3" s="1"/>
  <c r="CZ75" i="3"/>
  <c r="CZ61" i="3" s="1"/>
  <c r="CZ168" i="3" s="1"/>
  <c r="DF75" i="3"/>
  <c r="DF61" i="3" s="1"/>
  <c r="DF168" i="3" s="1"/>
  <c r="DB75" i="3"/>
  <c r="DB61" i="3" s="1"/>
  <c r="DB168" i="3" s="1"/>
  <c r="CU75" i="3"/>
  <c r="CU61" i="3" s="1"/>
  <c r="CU168" i="3" s="1"/>
  <c r="DJ75" i="3"/>
  <c r="DJ61" i="3" s="1"/>
  <c r="DJ168" i="3" s="1"/>
  <c r="CT75" i="3"/>
  <c r="CT61" i="3" s="1"/>
  <c r="CT168" i="3" s="1"/>
  <c r="DK75" i="3"/>
  <c r="DK61" i="3" s="1"/>
  <c r="DK168" i="3" s="1"/>
  <c r="DG75" i="3"/>
  <c r="DG61" i="3" s="1"/>
  <c r="DG168" i="3" s="1"/>
  <c r="DC75" i="3"/>
  <c r="DC61" i="3" s="1"/>
  <c r="DC168" i="3" s="1"/>
  <c r="CW75" i="3"/>
  <c r="CW61" i="3" s="1"/>
  <c r="CW168" i="3" s="1"/>
  <c r="DS75" i="3"/>
  <c r="DS61" i="3" s="1"/>
  <c r="DS168" i="3" s="1"/>
  <c r="DZ75" i="3"/>
  <c r="DZ61" i="3" s="1"/>
  <c r="DZ168" i="3" s="1"/>
  <c r="DD75" i="3"/>
  <c r="DD61" i="3" s="1"/>
  <c r="DD168" i="3" s="1"/>
  <c r="CV75" i="3"/>
  <c r="CV61" i="3" s="1"/>
  <c r="CV168" i="3" s="1"/>
  <c r="CO75" i="3"/>
  <c r="CO61" i="3" s="1"/>
  <c r="CO168" i="3" s="1"/>
  <c r="BY75" i="3"/>
  <c r="BY61" i="3" s="1"/>
  <c r="BY168" i="3" s="1"/>
  <c r="CR75" i="3"/>
  <c r="CR61" i="3" s="1"/>
  <c r="CR168" i="3" s="1"/>
  <c r="CP75" i="3"/>
  <c r="CP61" i="3" s="1"/>
  <c r="CP168" i="3" s="1"/>
  <c r="CK75" i="3"/>
  <c r="CK61" i="3" s="1"/>
  <c r="CK168" i="3" s="1"/>
  <c r="CM75" i="3"/>
  <c r="CM61" i="3" s="1"/>
  <c r="CM168" i="3" s="1"/>
  <c r="CL75" i="3"/>
  <c r="CL61" i="3" s="1"/>
  <c r="CL168" i="3" s="1"/>
  <c r="CF75" i="3"/>
  <c r="CF61" i="3" s="1"/>
  <c r="CF168" i="3" s="1"/>
  <c r="CE75" i="3"/>
  <c r="CE61" i="3" s="1"/>
  <c r="CE168" i="3" s="1"/>
  <c r="BW75" i="3"/>
  <c r="BW61" i="3" s="1"/>
  <c r="BW168" i="3" s="1"/>
  <c r="CD75" i="3"/>
  <c r="CD61" i="3" s="1"/>
  <c r="CD168" i="3" s="1"/>
  <c r="CQ75" i="3"/>
  <c r="CQ61" i="3" s="1"/>
  <c r="CQ168" i="3" s="1"/>
  <c r="CJ75" i="3"/>
  <c r="CJ61" i="3" s="1"/>
  <c r="CJ168" i="3" s="1"/>
  <c r="BL75" i="3"/>
  <c r="BL61" i="3" s="1"/>
  <c r="BL168" i="3" s="1"/>
  <c r="BK75" i="3"/>
  <c r="BK61" i="3" s="1"/>
  <c r="BK168" i="3" s="1"/>
  <c r="CS75" i="3"/>
  <c r="CS61" i="3" s="1"/>
  <c r="CS168" i="3" s="1"/>
  <c r="BX75" i="3"/>
  <c r="BX61" i="3" s="1"/>
  <c r="BX168" i="3" s="1"/>
  <c r="BV75" i="3"/>
  <c r="BV61" i="3" s="1"/>
  <c r="BV168" i="3" s="1"/>
  <c r="CC75" i="3"/>
  <c r="CC61" i="3" s="1"/>
  <c r="CC168" i="3" s="1"/>
  <c r="BH75" i="3"/>
  <c r="BH61" i="3" s="1"/>
  <c r="BH168" i="3" s="1"/>
  <c r="BU75" i="3"/>
  <c r="BU61" i="3" s="1"/>
  <c r="BU168" i="3" s="1"/>
  <c r="BS75" i="3"/>
  <c r="BS61" i="3" s="1"/>
  <c r="BS168" i="3" s="1"/>
  <c r="BS305" i="3" s="1"/>
  <c r="BN75" i="3"/>
  <c r="BN61" i="3" s="1"/>
  <c r="BN168" i="3" s="1"/>
  <c r="BM75" i="3"/>
  <c r="BM61" i="3" s="1"/>
  <c r="BM168" i="3" s="1"/>
  <c r="BR75" i="3"/>
  <c r="BR61" i="3" s="1"/>
  <c r="BR168" i="3" s="1"/>
  <c r="CI75" i="3"/>
  <c r="CI61" i="3" s="1"/>
  <c r="CI168" i="3" s="1"/>
  <c r="CB75" i="3"/>
  <c r="CB61" i="3" s="1"/>
  <c r="CB168" i="3" s="1"/>
  <c r="BZ75" i="3"/>
  <c r="BZ61" i="3" s="1"/>
  <c r="BZ168" i="3" s="1"/>
  <c r="AP75" i="3"/>
  <c r="AP61" i="3" s="1"/>
  <c r="AP168" i="3" s="1"/>
  <c r="BJ75" i="3"/>
  <c r="BJ61" i="3" s="1"/>
  <c r="BJ168" i="3" s="1"/>
  <c r="BE75" i="3"/>
  <c r="BE61" i="3" s="1"/>
  <c r="BE168" i="3" s="1"/>
  <c r="BB75" i="3"/>
  <c r="BB61" i="3" s="1"/>
  <c r="BB168" i="3" s="1"/>
  <c r="T75" i="3"/>
  <c r="T61" i="3" s="1"/>
  <c r="T168" i="3" s="1"/>
  <c r="BP75" i="3"/>
  <c r="BP61" i="3" s="1"/>
  <c r="BP168" i="3" s="1"/>
  <c r="BQ75" i="3"/>
  <c r="BQ61" i="3" s="1"/>
  <c r="BQ168" i="3" s="1"/>
  <c r="AJ75" i="3"/>
  <c r="AJ61" i="3" s="1"/>
  <c r="AJ168" i="3" s="1"/>
  <c r="AW75" i="3"/>
  <c r="AW61" i="3" s="1"/>
  <c r="AW168" i="3" s="1"/>
  <c r="AT75" i="3"/>
  <c r="AT61" i="3" s="1"/>
  <c r="AT168" i="3" s="1"/>
  <c r="AY75" i="3"/>
  <c r="AY61" i="3" s="1"/>
  <c r="AY168" i="3" s="1"/>
  <c r="AS75" i="3"/>
  <c r="AS61" i="3" s="1"/>
  <c r="AS168" i="3" s="1"/>
  <c r="BD75" i="3"/>
  <c r="BD61" i="3" s="1"/>
  <c r="BD168" i="3" s="1"/>
  <c r="BA75" i="3"/>
  <c r="BA61" i="3" s="1"/>
  <c r="BA168" i="3" s="1"/>
  <c r="AO75" i="3"/>
  <c r="AO61" i="3" s="1"/>
  <c r="AO168" i="3" s="1"/>
  <c r="BG75" i="3"/>
  <c r="BG61" i="3" s="1"/>
  <c r="BG168" i="3" s="1"/>
  <c r="BC75" i="3"/>
  <c r="BC61" i="3" s="1"/>
  <c r="BC168" i="3" s="1"/>
  <c r="AU75" i="3"/>
  <c r="AU61" i="3" s="1"/>
  <c r="AU168" i="3" s="1"/>
  <c r="BI75" i="3"/>
  <c r="BI61" i="3" s="1"/>
  <c r="BI168" i="3" s="1"/>
  <c r="DA75" i="3"/>
  <c r="DA61" i="3" s="1"/>
  <c r="DA168" i="3" s="1"/>
  <c r="AG75" i="3"/>
  <c r="AG61" i="3" s="1"/>
  <c r="AG168" i="3" s="1"/>
  <c r="CG75" i="3"/>
  <c r="CG61" i="3" s="1"/>
  <c r="CG168" i="3" s="1"/>
  <c r="DH75" i="3"/>
  <c r="DH61" i="3" s="1"/>
  <c r="DH168" i="3" s="1"/>
  <c r="R75" i="3"/>
  <c r="R61" i="3" s="1"/>
  <c r="R168" i="3" s="1"/>
  <c r="DQ75" i="3"/>
  <c r="DQ61" i="3" s="1"/>
  <c r="DQ168" i="3" s="1"/>
  <c r="CX75" i="3"/>
  <c r="CX61" i="3" s="1"/>
  <c r="CX168" i="3" s="1"/>
  <c r="DW75" i="3"/>
  <c r="DW61" i="3" s="1"/>
  <c r="DW168" i="3" s="1"/>
  <c r="AH75" i="3"/>
  <c r="AH61" i="3" s="1"/>
  <c r="AH168" i="3" s="1"/>
  <c r="AC75" i="3"/>
  <c r="AC61" i="3" s="1"/>
  <c r="AC168" i="3" s="1"/>
  <c r="BO75" i="3"/>
  <c r="BO61" i="3" s="1"/>
  <c r="BO168" i="3" s="1"/>
  <c r="V75" i="3"/>
  <c r="V61" i="3" s="1"/>
  <c r="V168" i="3" s="1"/>
  <c r="Y75" i="3"/>
  <c r="Y61" i="3" s="1"/>
  <c r="Y168" i="3" s="1"/>
  <c r="AZ75" i="3"/>
  <c r="AZ61" i="3" s="1"/>
  <c r="AZ168" i="3" s="1"/>
  <c r="S75" i="3"/>
  <c r="S61" i="3" s="1"/>
  <c r="S168" i="3" s="1"/>
  <c r="P305" i="3" l="1"/>
  <c r="Y305" i="3"/>
  <c r="CX305" i="3"/>
  <c r="BA305" i="3"/>
  <c r="BJ305" i="3"/>
  <c r="BV305" i="3"/>
  <c r="CM305" i="3"/>
  <c r="DG305" i="3"/>
  <c r="DE305" i="3"/>
  <c r="V305" i="3"/>
  <c r="DQ305" i="3"/>
  <c r="BD305" i="3"/>
  <c r="AP305" i="3"/>
  <c r="BX305" i="3"/>
  <c r="CK305" i="3"/>
  <c r="DK305" i="3"/>
  <c r="DL305" i="3"/>
  <c r="H14" i="6"/>
  <c r="G14" i="6"/>
  <c r="M75" i="3"/>
  <c r="N75" i="3" s="1"/>
  <c r="BO305" i="3"/>
  <c r="R305" i="3"/>
  <c r="AS305" i="3"/>
  <c r="BZ305" i="3"/>
  <c r="CS305" i="3"/>
  <c r="CP305" i="3"/>
  <c r="CT305" i="3"/>
  <c r="EE305" i="3"/>
  <c r="CH305" i="3"/>
  <c r="AC305" i="3"/>
  <c r="DH305" i="3"/>
  <c r="AY305" i="3"/>
  <c r="CB305" i="3"/>
  <c r="BK305" i="3"/>
  <c r="CR305" i="3"/>
  <c r="DJ305" i="3"/>
  <c r="DV305" i="3"/>
  <c r="G19" i="2"/>
  <c r="F19" i="2"/>
  <c r="E6" i="2"/>
  <c r="DM305" i="3"/>
  <c r="AH305" i="3"/>
  <c r="CG305" i="3"/>
  <c r="AT305" i="3"/>
  <c r="CI305" i="3"/>
  <c r="BL305" i="3"/>
  <c r="BY305" i="3"/>
  <c r="CU305" i="3"/>
  <c r="DY305" i="3"/>
  <c r="F9" i="2"/>
  <c r="G9" i="2"/>
  <c r="AE305" i="3"/>
  <c r="DW305" i="3"/>
  <c r="AG305" i="3"/>
  <c r="AW305" i="3"/>
  <c r="BR305" i="3"/>
  <c r="CJ305" i="3"/>
  <c r="CO305" i="3"/>
  <c r="DB305" i="3"/>
  <c r="EB305" i="3"/>
  <c r="M168" i="3"/>
  <c r="G5" i="1" s="1"/>
  <c r="G12" i="1" s="1"/>
  <c r="G49" i="2"/>
  <c r="F49" i="2"/>
  <c r="AI305" i="3"/>
  <c r="DA305" i="3"/>
  <c r="AJ305" i="3"/>
  <c r="BM305" i="3"/>
  <c r="CQ305" i="3"/>
  <c r="CV305" i="3"/>
  <c r="DF305" i="3"/>
  <c r="DN305" i="3"/>
  <c r="BI305" i="3"/>
  <c r="BQ305" i="3"/>
  <c r="BN305" i="3"/>
  <c r="CD305" i="3"/>
  <c r="DD305" i="3"/>
  <c r="CZ305" i="3"/>
  <c r="DP305" i="3"/>
  <c r="AU305" i="3"/>
  <c r="BP305" i="3"/>
  <c r="BW305" i="3"/>
  <c r="DZ305" i="3"/>
  <c r="DU305" i="3"/>
  <c r="ED305" i="3"/>
  <c r="M61" i="3"/>
  <c r="N61" i="3" s="1"/>
  <c r="BC305" i="3"/>
  <c r="T305" i="3"/>
  <c r="BU305" i="3"/>
  <c r="CE305" i="3"/>
  <c r="DS305" i="3"/>
  <c r="DT305" i="3"/>
  <c r="EA305" i="3"/>
  <c r="S305" i="3"/>
  <c r="BG305" i="3"/>
  <c r="BB305" i="3"/>
  <c r="BH305" i="3"/>
  <c r="CF305" i="3"/>
  <c r="CW305" i="3"/>
  <c r="EC305" i="3"/>
  <c r="AZ305" i="3"/>
  <c r="AO305" i="3"/>
  <c r="BE305" i="3"/>
  <c r="CC305" i="3"/>
  <c r="CL305" i="3"/>
  <c r="DC305" i="3"/>
  <c r="DI305" i="3"/>
  <c r="K305" i="3" l="1"/>
  <c r="H23" i="6" s="1"/>
  <c r="M305" i="3"/>
  <c r="F23" i="6" s="1"/>
  <c r="N168" i="3"/>
  <c r="L305" i="3"/>
  <c r="G23" i="6" s="1"/>
  <c r="G6" i="2"/>
  <c r="P91" i="5" l="1" a="1"/>
  <c r="P91" i="5" s="1"/>
  <c r="P64" i="5" a="1"/>
  <c r="P64" i="5" s="1"/>
  <c r="F64" i="5" a="1"/>
  <c r="F64" i="5" s="1"/>
  <c r="N91" i="5" a="1"/>
  <c r="N91" i="5" s="1"/>
  <c r="G183" i="5" a="1"/>
  <c r="G183" i="5" s="1"/>
  <c r="O183" i="5" a="1"/>
  <c r="O183" i="5" s="1"/>
  <c r="O118" i="5" a="1"/>
  <c r="O118" i="5" s="1"/>
  <c r="P118" i="5" a="1"/>
  <c r="P118" i="5" s="1"/>
  <c r="J91" i="5" a="1"/>
  <c r="J91" i="5" s="1"/>
  <c r="I183" i="5" a="1"/>
  <c r="I183" i="5" s="1"/>
  <c r="G118" i="5" a="1"/>
  <c r="G118" i="5" s="1"/>
  <c r="M64" i="5" a="1"/>
  <c r="M64" i="5" s="1"/>
  <c r="M118" i="5" a="1"/>
  <c r="M118" i="5" s="1"/>
  <c r="F183" i="5" a="1"/>
  <c r="F183" i="5" s="1"/>
  <c r="P183" i="5" a="1"/>
  <c r="P183" i="5" s="1"/>
  <c r="H183" i="5" a="1"/>
  <c r="H183" i="5" s="1"/>
  <c r="M91" i="5" a="1"/>
  <c r="M91" i="5" s="1"/>
  <c r="L183" i="5" a="1"/>
  <c r="L183" i="5" s="1"/>
  <c r="K183" i="5" a="1"/>
  <c r="K183" i="5" s="1"/>
  <c r="H91" i="5" a="1"/>
  <c r="H91" i="5" s="1"/>
  <c r="G91" i="5" a="1"/>
  <c r="G91" i="5" s="1"/>
  <c r="N183" i="5" a="1"/>
  <c r="N183" i="5" s="1"/>
  <c r="G64" i="5" a="1"/>
  <c r="G64" i="5" s="1"/>
  <c r="K118" i="5" a="1"/>
  <c r="K118" i="5" s="1"/>
  <c r="I64" i="5" a="1"/>
  <c r="I64" i="5" s="1"/>
  <c r="L64" i="5" a="1"/>
  <c r="L64" i="5" s="1"/>
  <c r="K91" i="5" a="1"/>
  <c r="K91" i="5" s="1"/>
  <c r="J64" i="5" a="1"/>
  <c r="J64" i="5" s="1"/>
  <c r="N118" i="5" a="1"/>
  <c r="N118" i="5" s="1"/>
  <c r="K64" i="5" a="1"/>
  <c r="K64" i="5" s="1"/>
  <c r="I118" i="5" a="1"/>
  <c r="I118" i="5" s="1"/>
  <c r="L118" i="5" a="1"/>
  <c r="L118" i="5" s="1"/>
  <c r="J118" i="5" a="1"/>
  <c r="J118" i="5" s="1"/>
  <c r="I91" i="5" a="1"/>
  <c r="I91" i="5" s="1"/>
  <c r="F91" i="5" a="1"/>
  <c r="F91" i="5" s="1"/>
  <c r="H64" i="5" a="1"/>
  <c r="H64" i="5" s="1"/>
  <c r="H118" i="5" a="1"/>
  <c r="H118" i="5" s="1"/>
  <c r="O91" i="5" a="1"/>
  <c r="O91" i="5" s="1"/>
  <c r="O64" i="5" a="1"/>
  <c r="O64" i="5" s="1"/>
  <c r="F118" i="5" a="1"/>
  <c r="F118" i="5" s="1"/>
  <c r="J183" i="5" a="1"/>
  <c r="J183" i="5" s="1"/>
  <c r="L91" i="5" a="1"/>
  <c r="L91" i="5" s="1"/>
  <c r="N64" i="5" a="1"/>
  <c r="N64" i="5" s="1"/>
  <c r="M183" i="5" a="1"/>
  <c r="M183" i="5" s="1"/>
  <c r="E64" i="5" l="1"/>
  <c r="E118" i="5"/>
  <c r="E91" i="5"/>
  <c r="C268" i="3" l="1"/>
  <c r="P268" i="3" s="1"/>
  <c r="P269" i="3" s="1"/>
  <c r="P271" i="3" l="1"/>
  <c r="P270" i="3"/>
  <c r="Q268" i="3" s="1"/>
  <c r="Q269" i="3" l="1"/>
  <c r="Q270" i="3" s="1"/>
  <c r="R268" i="3" s="1"/>
  <c r="R269" i="3" l="1"/>
  <c r="R270" i="3" s="1"/>
  <c r="S268" i="3" s="1"/>
  <c r="Q271" i="3"/>
  <c r="S269" i="3" l="1"/>
  <c r="R271" i="3"/>
  <c r="S270" i="3" l="1"/>
  <c r="T268" i="3" s="1"/>
  <c r="S271" i="3"/>
  <c r="T269" i="3" l="1"/>
  <c r="T270" i="3" s="1"/>
  <c r="U268" i="3" s="1"/>
  <c r="U269" i="3" l="1"/>
  <c r="U270" i="3" s="1"/>
  <c r="V268" i="3" s="1"/>
  <c r="T271" i="3"/>
  <c r="V269" i="3" l="1"/>
  <c r="U271" i="3"/>
  <c r="V271" i="3" l="1"/>
  <c r="V270" i="3"/>
  <c r="W268" i="3" s="1"/>
  <c r="W269" i="3" l="1"/>
  <c r="W270" i="3" s="1"/>
  <c r="X268" i="3" s="1"/>
  <c r="X269" i="3" l="1"/>
  <c r="X270" i="3" s="1"/>
  <c r="Y268" i="3" s="1"/>
  <c r="W271" i="3"/>
  <c r="X271" i="3" l="1"/>
  <c r="Y269" i="3"/>
  <c r="Y270" i="3" s="1"/>
  <c r="Z268" i="3" s="1"/>
  <c r="Y271" i="3" l="1"/>
  <c r="Z269" i="3"/>
  <c r="Z270" i="3" s="1"/>
  <c r="AA268" i="3" s="1"/>
  <c r="AA269" i="3" l="1"/>
  <c r="AA270" i="3" s="1"/>
  <c r="AB268" i="3" s="1"/>
  <c r="Z271" i="3"/>
  <c r="AB269" i="3" l="1"/>
  <c r="AA271" i="3"/>
  <c r="AB271" i="3" l="1"/>
  <c r="AB270" i="3"/>
  <c r="AC268" i="3" s="1"/>
  <c r="AC269" i="3" l="1"/>
  <c r="AC270" i="3" s="1"/>
  <c r="AD268" i="3" s="1"/>
  <c r="AD269" i="3" l="1"/>
  <c r="AD270" i="3" s="1"/>
  <c r="AE268" i="3" s="1"/>
  <c r="AC271" i="3"/>
  <c r="AD271" i="3" l="1"/>
  <c r="AE269" i="3"/>
  <c r="AE270" i="3" s="1"/>
  <c r="AF268" i="3" s="1"/>
  <c r="AF269" i="3" l="1"/>
  <c r="AF270" i="3" s="1"/>
  <c r="AG268" i="3" s="1"/>
  <c r="AE271" i="3"/>
  <c r="AG269" i="3" l="1"/>
  <c r="AF271" i="3"/>
  <c r="AG271" i="3" l="1"/>
  <c r="AG270" i="3"/>
  <c r="AH268" i="3" s="1"/>
  <c r="AH269" i="3" l="1"/>
  <c r="AH270" i="3" s="1"/>
  <c r="AI268" i="3" s="1"/>
  <c r="AH271" i="3" l="1"/>
  <c r="AI269" i="3"/>
  <c r="AI270" i="3" s="1"/>
  <c r="AJ268" i="3" s="1"/>
  <c r="AI271" i="3" l="1"/>
  <c r="AJ269" i="3"/>
  <c r="AJ270" i="3" s="1"/>
  <c r="AK268" i="3" s="1"/>
  <c r="AK269" i="3" l="1"/>
  <c r="AK270" i="3" s="1"/>
  <c r="AL268" i="3" s="1"/>
  <c r="AJ271" i="3"/>
  <c r="AL269" i="3" l="1"/>
  <c r="AL270" i="3" s="1"/>
  <c r="AM268" i="3" s="1"/>
  <c r="AK271" i="3"/>
  <c r="AM269" i="3" l="1"/>
  <c r="AM270" i="3" s="1"/>
  <c r="AN268" i="3" s="1"/>
  <c r="AL271" i="3"/>
  <c r="AN269" i="3" l="1"/>
  <c r="AM271" i="3"/>
  <c r="AN271" i="3" l="1"/>
  <c r="AN270" i="3"/>
  <c r="AO268" i="3" s="1"/>
  <c r="AO269" i="3" l="1"/>
  <c r="AO270" i="3" s="1"/>
  <c r="AP268" i="3" s="1"/>
  <c r="AP269" i="3" l="1"/>
  <c r="AP270" i="3" s="1"/>
  <c r="AQ268" i="3" s="1"/>
  <c r="AO271" i="3"/>
  <c r="AQ269" i="3" l="1"/>
  <c r="AQ270" i="3" s="1"/>
  <c r="AR268" i="3" s="1"/>
  <c r="AP271" i="3"/>
  <c r="AQ271" i="3" l="1"/>
  <c r="AR269" i="3"/>
  <c r="AR270" i="3" s="1"/>
  <c r="AS268" i="3" s="1"/>
  <c r="AS269" i="3" l="1"/>
  <c r="AR271" i="3"/>
  <c r="AS271" i="3" l="1"/>
  <c r="AS270" i="3"/>
  <c r="AT268" i="3" s="1"/>
  <c r="AT269" i="3" l="1"/>
  <c r="AT270" i="3" s="1"/>
  <c r="AU268" i="3" s="1"/>
  <c r="AT271" i="3" l="1"/>
  <c r="AU269" i="3"/>
  <c r="AU271" i="3" l="1"/>
  <c r="AU270" i="3"/>
  <c r="AV268" i="3" s="1"/>
  <c r="AV269" i="3" l="1"/>
  <c r="AV270" i="3" s="1"/>
  <c r="AW268" i="3" s="1"/>
  <c r="AW269" i="3" l="1"/>
  <c r="AW270" i="3" s="1"/>
  <c r="AX268" i="3" s="1"/>
  <c r="AV271" i="3"/>
  <c r="AX269" i="3" l="1"/>
  <c r="AX270" i="3" s="1"/>
  <c r="AY268" i="3" s="1"/>
  <c r="AW271" i="3"/>
  <c r="AX271" i="3" l="1"/>
  <c r="AY269" i="3"/>
  <c r="AY271" i="3" l="1"/>
  <c r="AY270" i="3"/>
  <c r="AZ268" i="3" s="1"/>
  <c r="AZ269" i="3" l="1"/>
  <c r="AZ270" i="3" s="1"/>
  <c r="BA268" i="3" s="1"/>
  <c r="AZ271" i="3" l="1"/>
  <c r="BA269" i="3"/>
  <c r="BA270" i="3" s="1"/>
  <c r="BB268" i="3" s="1"/>
  <c r="BB269" i="3" l="1"/>
  <c r="BB270" i="3" s="1"/>
  <c r="BC268" i="3" s="1"/>
  <c r="BA271" i="3"/>
  <c r="BC269" i="3" l="1"/>
  <c r="BC270" i="3" s="1"/>
  <c r="BD268" i="3" s="1"/>
  <c r="BB271" i="3"/>
  <c r="BD269" i="3" l="1"/>
  <c r="BD270" i="3" s="1"/>
  <c r="BE268" i="3" s="1"/>
  <c r="BC271" i="3"/>
  <c r="BE269" i="3" l="1"/>
  <c r="BE270" i="3" s="1"/>
  <c r="BF268" i="3" s="1"/>
  <c r="BD271" i="3"/>
  <c r="BF269" i="3" l="1"/>
  <c r="BF270" i="3" s="1"/>
  <c r="BG268" i="3" s="1"/>
  <c r="BE271" i="3"/>
  <c r="BG269" i="3" l="1"/>
  <c r="BG270" i="3" s="1"/>
  <c r="BH268" i="3" s="1"/>
  <c r="BF271" i="3"/>
  <c r="BH269" i="3" l="1"/>
  <c r="BH270" i="3" s="1"/>
  <c r="BI268" i="3" s="1"/>
  <c r="BG271" i="3"/>
  <c r="BI269" i="3" l="1"/>
  <c r="BI270" i="3" s="1"/>
  <c r="BJ268" i="3" s="1"/>
  <c r="BH271" i="3"/>
  <c r="BI271" i="3" l="1"/>
  <c r="BJ269" i="3"/>
  <c r="BJ271" i="3" l="1"/>
  <c r="BJ270" i="3"/>
  <c r="BK268" i="3" s="1"/>
  <c r="BK269" i="3" l="1"/>
  <c r="BK270" i="3" s="1"/>
  <c r="BL268" i="3" s="1"/>
  <c r="BL269" i="3" l="1"/>
  <c r="BL270" i="3" s="1"/>
  <c r="BM268" i="3" s="1"/>
  <c r="BK271" i="3"/>
  <c r="BL271" i="3" l="1"/>
  <c r="BM269" i="3"/>
  <c r="BM270" i="3" s="1"/>
  <c r="BN268" i="3" s="1"/>
  <c r="BN269" i="3" l="1"/>
  <c r="BM271" i="3"/>
  <c r="BN271" i="3" l="1"/>
  <c r="BN270" i="3"/>
  <c r="BO268" i="3" s="1"/>
  <c r="BO269" i="3" l="1"/>
  <c r="BO270" i="3" s="1"/>
  <c r="BP268" i="3" s="1"/>
  <c r="BP269" i="3" l="1"/>
  <c r="BP270" i="3" s="1"/>
  <c r="BQ268" i="3" s="1"/>
  <c r="BO271" i="3"/>
  <c r="BQ269" i="3" l="1"/>
  <c r="BQ270" i="3" s="1"/>
  <c r="BR268" i="3" s="1"/>
  <c r="BP271" i="3"/>
  <c r="BR269" i="3" l="1"/>
  <c r="BR270" i="3" s="1"/>
  <c r="BS268" i="3" s="1"/>
  <c r="BQ271" i="3"/>
  <c r="BS269" i="3" l="1"/>
  <c r="BS270" i="3" s="1"/>
  <c r="BT268" i="3" s="1"/>
  <c r="BR271" i="3"/>
  <c r="BT269" i="3" l="1"/>
  <c r="BS271" i="3"/>
  <c r="BT271" i="3" l="1"/>
  <c r="BT270" i="3"/>
  <c r="BU268" i="3" s="1"/>
  <c r="BU269" i="3" l="1"/>
  <c r="BU270" i="3" s="1"/>
  <c r="BV268" i="3" s="1"/>
  <c r="BV269" i="3" l="1"/>
  <c r="BV270" i="3" s="1"/>
  <c r="BW268" i="3" s="1"/>
  <c r="BU271" i="3"/>
  <c r="BW269" i="3" l="1"/>
  <c r="BW270" i="3" s="1"/>
  <c r="BX268" i="3" s="1"/>
  <c r="BV271" i="3"/>
  <c r="BW271" i="3" l="1"/>
  <c r="BX269" i="3"/>
  <c r="BX271" i="3" l="1"/>
  <c r="BX270" i="3"/>
  <c r="BY268" i="3" s="1"/>
  <c r="BY269" i="3" l="1"/>
  <c r="BY271" i="3" l="1"/>
  <c r="BY270" i="3"/>
  <c r="BZ268" i="3" s="1"/>
  <c r="BZ269" i="3" l="1"/>
  <c r="BZ270" i="3" s="1"/>
  <c r="CA268" i="3" s="1"/>
  <c r="BZ271" i="3" l="1"/>
  <c r="CA269" i="3"/>
  <c r="CA271" i="3" l="1"/>
  <c r="CA270" i="3"/>
  <c r="CB268" i="3" s="1"/>
  <c r="CB269" i="3" l="1"/>
  <c r="CB270" i="3" s="1"/>
  <c r="CC268" i="3" s="1"/>
  <c r="CC269" i="3" l="1"/>
  <c r="CC270" i="3" s="1"/>
  <c r="CD268" i="3" s="1"/>
  <c r="CB271" i="3"/>
  <c r="CC271" i="3" l="1"/>
  <c r="CD269" i="3"/>
  <c r="CD270" i="3" s="1"/>
  <c r="CE268" i="3" s="1"/>
  <c r="CE269" i="3" l="1"/>
  <c r="CE270" i="3" s="1"/>
  <c r="CF268" i="3" s="1"/>
  <c r="CD271" i="3"/>
  <c r="CF269" i="3" l="1"/>
  <c r="CF270" i="3" s="1"/>
  <c r="CG268" i="3" s="1"/>
  <c r="CE271" i="3"/>
  <c r="CG269" i="3" l="1"/>
  <c r="CG270" i="3" s="1"/>
  <c r="CH268" i="3" s="1"/>
  <c r="CF271" i="3"/>
  <c r="CH269" i="3" l="1"/>
  <c r="CH270" i="3" s="1"/>
  <c r="CI268" i="3" s="1"/>
  <c r="CG271" i="3"/>
  <c r="CI269" i="3" l="1"/>
  <c r="CH271" i="3"/>
  <c r="CI271" i="3" l="1"/>
  <c r="CI270" i="3"/>
  <c r="CJ268" i="3" s="1"/>
  <c r="CJ269" i="3" l="1"/>
  <c r="CJ270" i="3" s="1"/>
  <c r="CK268" i="3" s="1"/>
  <c r="CK269" i="3" l="1"/>
  <c r="CK270" i="3" s="1"/>
  <c r="CL268" i="3" s="1"/>
  <c r="CJ271" i="3"/>
  <c r="CL269" i="3" l="1"/>
  <c r="CL270" i="3" s="1"/>
  <c r="CM268" i="3" s="1"/>
  <c r="CK271" i="3"/>
  <c r="CL271" i="3" l="1"/>
  <c r="CM269" i="3"/>
  <c r="CM271" i="3" l="1"/>
  <c r="CM270" i="3"/>
  <c r="CN268" i="3" s="1"/>
  <c r="CN269" i="3" l="1"/>
  <c r="CN270" i="3" s="1"/>
  <c r="CO268" i="3" s="1"/>
  <c r="CO269" i="3" l="1"/>
  <c r="CN271" i="3"/>
  <c r="CO271" i="3" l="1"/>
  <c r="CO270" i="3"/>
  <c r="CP268" i="3" s="1"/>
  <c r="CP269" i="3" l="1"/>
  <c r="CP270" i="3" s="1"/>
  <c r="CQ268" i="3" s="1"/>
  <c r="CQ269" i="3" l="1"/>
  <c r="CQ270" i="3" s="1"/>
  <c r="CR268" i="3" s="1"/>
  <c r="CP271" i="3"/>
  <c r="CQ271" i="3" l="1"/>
  <c r="CR269" i="3"/>
  <c r="CR270" i="3" s="1"/>
  <c r="CS268" i="3" s="1"/>
  <c r="CS269" i="3" l="1"/>
  <c r="CS270" i="3" s="1"/>
  <c r="CT268" i="3" s="1"/>
  <c r="CR271" i="3"/>
  <c r="CS271" i="3" l="1"/>
  <c r="CT269" i="3"/>
  <c r="CT271" i="3" l="1"/>
  <c r="CT270" i="3"/>
  <c r="CU268" i="3" s="1"/>
  <c r="CU269" i="3" l="1"/>
  <c r="M269" i="3" l="1"/>
  <c r="N269" i="3" s="1"/>
  <c r="CU271" i="3"/>
  <c r="CU270" i="3"/>
  <c r="CV268" i="3" s="1"/>
  <c r="CV269" i="3" l="1"/>
  <c r="CV270" i="3" s="1"/>
  <c r="CW268" i="3" s="1"/>
  <c r="CW269" i="3" l="1"/>
  <c r="CW270" i="3" s="1"/>
  <c r="CX268" i="3" s="1"/>
  <c r="CV271" i="3"/>
  <c r="CW271" i="3" l="1"/>
  <c r="CX269" i="3"/>
  <c r="CX270" i="3" s="1"/>
  <c r="CY268" i="3" s="1"/>
  <c r="CY269" i="3" l="1"/>
  <c r="CY270" i="3" s="1"/>
  <c r="CZ268" i="3" s="1"/>
  <c r="CX271" i="3"/>
  <c r="CZ269" i="3" l="1"/>
  <c r="CZ270" i="3" s="1"/>
  <c r="DA268" i="3" s="1"/>
  <c r="CY271" i="3"/>
  <c r="DA269" i="3" l="1"/>
  <c r="CZ271" i="3"/>
  <c r="DA271" i="3" l="1"/>
  <c r="DA270" i="3"/>
  <c r="DB268" i="3" s="1"/>
  <c r="DB269" i="3" l="1"/>
  <c r="DB270" i="3" s="1"/>
  <c r="DC268" i="3" s="1"/>
  <c r="DB271" i="3" l="1"/>
  <c r="DC269" i="3"/>
  <c r="DC271" i="3" l="1"/>
  <c r="DC270" i="3"/>
  <c r="DD268" i="3" s="1"/>
  <c r="DD269" i="3" l="1"/>
  <c r="DD270" i="3" s="1"/>
  <c r="DE268" i="3" s="1"/>
  <c r="DE269" i="3" l="1"/>
  <c r="DE270" i="3" s="1"/>
  <c r="DF268" i="3" s="1"/>
  <c r="DD271" i="3"/>
  <c r="DF269" i="3" l="1"/>
  <c r="DF270" i="3" s="1"/>
  <c r="DG268" i="3" s="1"/>
  <c r="DE271" i="3"/>
  <c r="DF271" i="3" l="1"/>
  <c r="DG269" i="3"/>
  <c r="DG270" i="3" s="1"/>
  <c r="DH268" i="3" s="1"/>
  <c r="DH269" i="3" l="1"/>
  <c r="DG271" i="3"/>
  <c r="DH271" i="3" l="1"/>
  <c r="DH270" i="3"/>
  <c r="DI268" i="3" s="1"/>
  <c r="DI269" i="3" l="1"/>
  <c r="DI271" i="3" l="1"/>
  <c r="DI270" i="3"/>
  <c r="DJ268" i="3" s="1"/>
  <c r="DJ269" i="3" l="1"/>
  <c r="DJ270" i="3" s="1"/>
  <c r="DK268" i="3" s="1"/>
  <c r="DJ271" i="3" l="1"/>
  <c r="DK269" i="3"/>
  <c r="DK270" i="3" s="1"/>
  <c r="DL268" i="3" s="1"/>
  <c r="DL269" i="3" l="1"/>
  <c r="DL270" i="3" s="1"/>
  <c r="DM268" i="3" s="1"/>
  <c r="DK271" i="3"/>
  <c r="DL271" i="3" l="1"/>
  <c r="DM269" i="3"/>
  <c r="DM271" i="3" l="1"/>
  <c r="DM270" i="3"/>
  <c r="DN268" i="3" s="1"/>
  <c r="DN269" i="3" l="1"/>
  <c r="DN270" i="3" s="1"/>
  <c r="DO268" i="3" s="1"/>
  <c r="DO269" i="3" l="1"/>
  <c r="DN271" i="3"/>
  <c r="DO271" i="3" l="1"/>
  <c r="DO270" i="3"/>
  <c r="DP268" i="3" s="1"/>
  <c r="DP269" i="3" l="1"/>
  <c r="DP271" i="3" l="1"/>
  <c r="DP270" i="3"/>
  <c r="DQ268" i="3" s="1"/>
  <c r="DQ269" i="3" l="1"/>
  <c r="DQ270" i="3" s="1"/>
  <c r="DR268" i="3" s="1"/>
  <c r="DR269" i="3" l="1"/>
  <c r="DR270" i="3" s="1"/>
  <c r="DS268" i="3" s="1"/>
  <c r="DQ271" i="3"/>
  <c r="DR271" i="3" l="1"/>
  <c r="DS269" i="3"/>
  <c r="DS271" i="3" l="1"/>
  <c r="DS270" i="3"/>
  <c r="DT268" i="3" s="1"/>
  <c r="DT269" i="3" l="1"/>
  <c r="DT271" i="3" l="1"/>
  <c r="DT270" i="3"/>
  <c r="DU268" i="3" s="1"/>
  <c r="DU269" i="3" l="1"/>
  <c r="DU270" i="3" s="1"/>
  <c r="DV268" i="3" s="1"/>
  <c r="DU271" i="3" l="1"/>
  <c r="DV269" i="3"/>
  <c r="DV270" i="3" s="1"/>
  <c r="DW268" i="3" s="1"/>
  <c r="DW269" i="3" l="1"/>
  <c r="DW270" i="3" s="1"/>
  <c r="DX268" i="3" s="1"/>
  <c r="DV271" i="3"/>
  <c r="DW271" i="3" l="1"/>
  <c r="DX269" i="3"/>
  <c r="DX270" i="3" s="1"/>
  <c r="DY268" i="3" s="1"/>
  <c r="DY269" i="3" l="1"/>
  <c r="DX271" i="3"/>
  <c r="DY271" i="3" l="1"/>
  <c r="DY270" i="3"/>
  <c r="DZ268" i="3" s="1"/>
  <c r="DZ269" i="3" l="1"/>
  <c r="DZ271" i="3" l="1"/>
  <c r="DZ270" i="3"/>
  <c r="EA268" i="3" s="1"/>
  <c r="EA269" i="3" l="1"/>
  <c r="EA270" i="3" s="1"/>
  <c r="EB268" i="3" s="1"/>
  <c r="EB269" i="3" l="1"/>
  <c r="EA271" i="3"/>
  <c r="EB271" i="3" l="1"/>
  <c r="EB270" i="3"/>
  <c r="EC268" i="3" s="1"/>
  <c r="EC269" i="3" l="1"/>
  <c r="EC271" i="3" l="1"/>
  <c r="EC270" i="3"/>
  <c r="ED268" i="3" s="1"/>
  <c r="ED269" i="3" l="1"/>
  <c r="ED271" i="3" l="1"/>
  <c r="ED270" i="3"/>
  <c r="EE268" i="3" s="1"/>
  <c r="EE269" i="3" l="1"/>
  <c r="EE270" i="3" s="1"/>
  <c r="EF268" i="3" s="1"/>
  <c r="EE271" i="3" l="1"/>
  <c r="EF269" i="3"/>
  <c r="EF270" i="3" s="1"/>
  <c r="EF271" i="3" l="1"/>
  <c r="C274" i="3"/>
  <c r="P273" i="3" l="1"/>
  <c r="P274" i="3" l="1"/>
  <c r="P276" i="3" l="1"/>
  <c r="P277" i="3" s="1"/>
  <c r="P284" i="3"/>
  <c r="P275" i="3"/>
  <c r="Q273" i="3" s="1"/>
  <c r="Q285" i="3" l="1"/>
  <c r="P286" i="3"/>
  <c r="P169" i="3"/>
  <c r="Q274" i="3"/>
  <c r="Q275" i="3" s="1"/>
  <c r="R273" i="3" s="1"/>
  <c r="P306" i="3"/>
  <c r="I31" i="8" l="1"/>
  <c r="Q284" i="3"/>
  <c r="Q286" i="3" s="1"/>
  <c r="Q170" i="3"/>
  <c r="P171" i="3"/>
  <c r="Q276" i="3"/>
  <c r="Q306" i="3" l="1"/>
  <c r="R274" i="3"/>
  <c r="Q277" i="3"/>
  <c r="Q169" i="3"/>
  <c r="I40" i="8"/>
  <c r="I24" i="8" s="1"/>
  <c r="I41" i="8"/>
  <c r="I45" i="8" s="1"/>
  <c r="I90" i="8"/>
  <c r="I94" i="8" s="1"/>
  <c r="I89" i="8"/>
  <c r="J31" i="8" l="1"/>
  <c r="J88" i="8"/>
  <c r="I92" i="8"/>
  <c r="I91" i="8"/>
  <c r="J87" i="8" s="1"/>
  <c r="I102" i="8"/>
  <c r="R285" i="3"/>
  <c r="R276" i="3" s="1"/>
  <c r="I43" i="8"/>
  <c r="I15" i="8"/>
  <c r="I42" i="8"/>
  <c r="J38" i="8" s="1"/>
  <c r="I53" i="8"/>
  <c r="I95" i="8"/>
  <c r="I96" i="8" s="1"/>
  <c r="I103" i="8"/>
  <c r="Q171" i="3"/>
  <c r="I54" i="8"/>
  <c r="I46" i="8"/>
  <c r="I47" i="8" s="1"/>
  <c r="R284" i="3"/>
  <c r="R275" i="3"/>
  <c r="S273" i="3" s="1"/>
  <c r="R306" i="3" l="1"/>
  <c r="K31" i="8" s="1"/>
  <c r="R277" i="3"/>
  <c r="S285" i="3" s="1"/>
  <c r="I48" i="8"/>
  <c r="I55" i="8" s="1"/>
  <c r="I59" i="8" s="1"/>
  <c r="R169" i="3"/>
  <c r="S274" i="3"/>
  <c r="S275" i="3" s="1"/>
  <c r="T273" i="3" s="1"/>
  <c r="R170" i="3"/>
  <c r="R286" i="3"/>
  <c r="J101" i="8"/>
  <c r="I116" i="8"/>
  <c r="J90" i="8"/>
  <c r="J94" i="8" s="1"/>
  <c r="I97" i="8"/>
  <c r="I104" i="8" s="1"/>
  <c r="I67" i="8"/>
  <c r="J39" i="8"/>
  <c r="J89" i="8"/>
  <c r="J40" i="8"/>
  <c r="J24" i="8" s="1"/>
  <c r="I56" i="8" l="1"/>
  <c r="J51" i="8" s="1"/>
  <c r="S276" i="3"/>
  <c r="S277" i="3" s="1"/>
  <c r="I57" i="8"/>
  <c r="I108" i="8"/>
  <c r="I109" i="8" s="1"/>
  <c r="I110" i="8" s="1"/>
  <c r="I106" i="8"/>
  <c r="I105" i="8"/>
  <c r="J100" i="8" s="1"/>
  <c r="J53" i="8"/>
  <c r="J15" i="8"/>
  <c r="J41" i="8"/>
  <c r="J45" i="8" s="1"/>
  <c r="J103" i="8"/>
  <c r="J95" i="8"/>
  <c r="J96" i="8" s="1"/>
  <c r="J52" i="8"/>
  <c r="K88" i="8"/>
  <c r="J92" i="8"/>
  <c r="J102" i="8"/>
  <c r="I60" i="8"/>
  <c r="I61" i="8" s="1"/>
  <c r="I68" i="8"/>
  <c r="K40" i="8"/>
  <c r="K24" i="8" s="1"/>
  <c r="K89" i="8"/>
  <c r="J115" i="8"/>
  <c r="S284" i="3"/>
  <c r="S286" i="3" s="1"/>
  <c r="R171" i="3"/>
  <c r="J91" i="8"/>
  <c r="K87" i="8" s="1"/>
  <c r="S170" i="3"/>
  <c r="T274" i="3" l="1"/>
  <c r="T284" i="3" s="1"/>
  <c r="T169" i="3" s="1"/>
  <c r="S306" i="3"/>
  <c r="L31" i="8" s="1"/>
  <c r="I117" i="8"/>
  <c r="K90" i="8"/>
  <c r="K94" i="8" s="1"/>
  <c r="K15" i="8"/>
  <c r="K53" i="8"/>
  <c r="I62" i="8"/>
  <c r="I69" i="8" s="1"/>
  <c r="I70" i="8" s="1"/>
  <c r="J65" i="8" s="1"/>
  <c r="J97" i="8"/>
  <c r="J104" i="8" s="1"/>
  <c r="I111" i="8"/>
  <c r="J46" i="8"/>
  <c r="J54" i="8"/>
  <c r="S169" i="3"/>
  <c r="J116" i="8"/>
  <c r="K101" i="8"/>
  <c r="T285" i="3"/>
  <c r="J67" i="8"/>
  <c r="J43" i="8"/>
  <c r="L88" i="8"/>
  <c r="K102" i="8"/>
  <c r="J42" i="8"/>
  <c r="K38" i="8" s="1"/>
  <c r="T275" i="3" l="1"/>
  <c r="U273" i="3" s="1"/>
  <c r="I118" i="8"/>
  <c r="I122" i="8" s="1"/>
  <c r="J108" i="8"/>
  <c r="J105" i="8"/>
  <c r="K100" i="8" s="1"/>
  <c r="J106" i="8"/>
  <c r="L40" i="8"/>
  <c r="L89" i="8"/>
  <c r="K91" i="8"/>
  <c r="L87" i="8" s="1"/>
  <c r="K95" i="8"/>
  <c r="K96" i="8" s="1"/>
  <c r="K103" i="8"/>
  <c r="J66" i="8"/>
  <c r="T286" i="3"/>
  <c r="T170" i="3"/>
  <c r="T276" i="3"/>
  <c r="K67" i="8"/>
  <c r="K92" i="8"/>
  <c r="K39" i="8"/>
  <c r="J47" i="8"/>
  <c r="K115" i="8"/>
  <c r="I73" i="8"/>
  <c r="I71" i="8"/>
  <c r="S171" i="3"/>
  <c r="L101" i="8"/>
  <c r="K116" i="8"/>
  <c r="I119" i="8" l="1"/>
  <c r="J114" i="8" s="1"/>
  <c r="I120" i="8"/>
  <c r="K41" i="8"/>
  <c r="K42" i="8" s="1"/>
  <c r="L38" i="8" s="1"/>
  <c r="K97" i="8"/>
  <c r="K104" i="8" s="1"/>
  <c r="L115" i="8"/>
  <c r="J48" i="8"/>
  <c r="J55" i="8" s="1"/>
  <c r="T171" i="3"/>
  <c r="I74" i="8"/>
  <c r="I75" i="8" s="1"/>
  <c r="M88" i="8"/>
  <c r="L102" i="8"/>
  <c r="J109" i="8"/>
  <c r="J110" i="8" s="1"/>
  <c r="J117" i="8"/>
  <c r="U274" i="3"/>
  <c r="T277" i="3"/>
  <c r="T306" i="3"/>
  <c r="L15" i="8"/>
  <c r="L53" i="8"/>
  <c r="I123" i="8"/>
  <c r="I124" i="8" s="1"/>
  <c r="I125" i="8" s="1"/>
  <c r="L90" i="8"/>
  <c r="L94" i="8" s="1"/>
  <c r="L24" i="8"/>
  <c r="K45" i="8" l="1"/>
  <c r="K54" i="8" s="1"/>
  <c r="K43" i="8"/>
  <c r="L91" i="8"/>
  <c r="M87" i="8" s="1"/>
  <c r="L39" i="8"/>
  <c r="L41" i="8" s="1"/>
  <c r="J111" i="8"/>
  <c r="J118" i="8" s="1"/>
  <c r="U285" i="3"/>
  <c r="U276" i="3" s="1"/>
  <c r="U277" i="3" s="1"/>
  <c r="L116" i="8"/>
  <c r="M101" i="8"/>
  <c r="L92" i="8"/>
  <c r="U284" i="3"/>
  <c r="U275" i="3"/>
  <c r="V273" i="3" s="1"/>
  <c r="K108" i="8"/>
  <c r="K106" i="8"/>
  <c r="M31" i="8"/>
  <c r="L95" i="8"/>
  <c r="L96" i="8" s="1"/>
  <c r="L103" i="8"/>
  <c r="K46" i="8"/>
  <c r="I129" i="8"/>
  <c r="I128" i="8"/>
  <c r="I76" i="8"/>
  <c r="L67" i="8"/>
  <c r="J59" i="8"/>
  <c r="J56" i="8"/>
  <c r="K51" i="8" s="1"/>
  <c r="J57" i="8"/>
  <c r="K105" i="8"/>
  <c r="L100" i="8" s="1"/>
  <c r="I130" i="8" l="1"/>
  <c r="L45" i="8"/>
  <c r="L42" i="8"/>
  <c r="M38" i="8" s="1"/>
  <c r="M39" i="8" s="1"/>
  <c r="L43" i="8"/>
  <c r="V285" i="3"/>
  <c r="L97" i="8"/>
  <c r="L104" i="8" s="1"/>
  <c r="J122" i="8"/>
  <c r="J120" i="8"/>
  <c r="J119" i="8"/>
  <c r="K114" i="8" s="1"/>
  <c r="U306" i="3"/>
  <c r="N31" i="8" s="1"/>
  <c r="U286" i="3"/>
  <c r="U170" i="3"/>
  <c r="K52" i="8"/>
  <c r="I79" i="8"/>
  <c r="I80" i="8"/>
  <c r="M115" i="8"/>
  <c r="J60" i="8"/>
  <c r="J68" i="8"/>
  <c r="M40" i="8"/>
  <c r="M24" i="8" s="1"/>
  <c r="M89" i="8"/>
  <c r="V274" i="3"/>
  <c r="M90" i="8"/>
  <c r="M94" i="8" s="1"/>
  <c r="K47" i="8"/>
  <c r="K109" i="8"/>
  <c r="K110" i="8" s="1"/>
  <c r="K117" i="8"/>
  <c r="U169" i="3"/>
  <c r="M41" i="8" l="1"/>
  <c r="M45" i="8" s="1"/>
  <c r="M54" i="8" s="1"/>
  <c r="L54" i="8"/>
  <c r="L46" i="8"/>
  <c r="L47" i="8" s="1"/>
  <c r="L48" i="8" s="1"/>
  <c r="L108" i="8"/>
  <c r="L106" i="8"/>
  <c r="K111" i="8"/>
  <c r="K118" i="8" s="1"/>
  <c r="K119" i="8" s="1"/>
  <c r="L114" i="8" s="1"/>
  <c r="V284" i="3"/>
  <c r="V169" i="3" s="1"/>
  <c r="I81" i="8"/>
  <c r="I82" i="8" s="1"/>
  <c r="I14" i="8"/>
  <c r="J123" i="8"/>
  <c r="J124" i="8" s="1"/>
  <c r="J125" i="8" s="1"/>
  <c r="K48" i="8"/>
  <c r="K55" i="8" s="1"/>
  <c r="I131" i="8"/>
  <c r="I21" i="8"/>
  <c r="N40" i="8"/>
  <c r="N24" i="8" s="1"/>
  <c r="N89" i="8"/>
  <c r="M103" i="8"/>
  <c r="M95" i="8"/>
  <c r="M96" i="8" s="1"/>
  <c r="V275" i="3"/>
  <c r="W273" i="3" s="1"/>
  <c r="M92" i="8"/>
  <c r="M102" i="8"/>
  <c r="N88" i="8"/>
  <c r="M91" i="8"/>
  <c r="N87" i="8" s="1"/>
  <c r="J61" i="8"/>
  <c r="V170" i="3"/>
  <c r="U171" i="3"/>
  <c r="M15" i="8"/>
  <c r="M53" i="8"/>
  <c r="L105" i="8"/>
  <c r="M100" i="8" s="1"/>
  <c r="V276" i="3"/>
  <c r="V277" i="3" s="1"/>
  <c r="M42" i="8" l="1"/>
  <c r="N38" i="8" s="1"/>
  <c r="N39" i="8" s="1"/>
  <c r="N41" i="8" s="1"/>
  <c r="M43" i="8"/>
  <c r="M46" i="8"/>
  <c r="M47" i="8" s="1"/>
  <c r="V286" i="3"/>
  <c r="J128" i="8"/>
  <c r="J129" i="8"/>
  <c r="W285" i="3"/>
  <c r="I16" i="8"/>
  <c r="K59" i="8"/>
  <c r="K57" i="8"/>
  <c r="K56" i="8"/>
  <c r="L51" i="8" s="1"/>
  <c r="M67" i="8"/>
  <c r="M97" i="8"/>
  <c r="M104" i="8" s="1"/>
  <c r="K122" i="8"/>
  <c r="K120" i="8"/>
  <c r="N102" i="8"/>
  <c r="O88" i="8"/>
  <c r="V171" i="3"/>
  <c r="J62" i="8"/>
  <c r="J69" i="8" s="1"/>
  <c r="N90" i="8"/>
  <c r="N94" i="8" s="1"/>
  <c r="I25" i="8"/>
  <c r="W274" i="3"/>
  <c r="W275" i="3" s="1"/>
  <c r="X273" i="3" s="1"/>
  <c r="V306" i="3"/>
  <c r="O31" i="8" s="1"/>
  <c r="N15" i="8"/>
  <c r="N53" i="8"/>
  <c r="N101" i="8"/>
  <c r="M116" i="8"/>
  <c r="L109" i="8"/>
  <c r="L110" i="8" s="1"/>
  <c r="L117" i="8"/>
  <c r="M108" i="8" l="1"/>
  <c r="M109" i="8" s="1"/>
  <c r="M110" i="8" s="1"/>
  <c r="M105" i="8"/>
  <c r="N100" i="8" s="1"/>
  <c r="M106" i="8"/>
  <c r="J130" i="8"/>
  <c r="L111" i="8"/>
  <c r="L118" i="8" s="1"/>
  <c r="L119" i="8" s="1"/>
  <c r="M114" i="8" s="1"/>
  <c r="N45" i="8"/>
  <c r="N43" i="8"/>
  <c r="N103" i="8"/>
  <c r="N95" i="8"/>
  <c r="N96" i="8" s="1"/>
  <c r="K60" i="8"/>
  <c r="K61" i="8" s="1"/>
  <c r="K68" i="8"/>
  <c r="N91" i="8"/>
  <c r="O87" i="8" s="1"/>
  <c r="W170" i="3"/>
  <c r="N67" i="8"/>
  <c r="J73" i="8"/>
  <c r="J71" i="8"/>
  <c r="J70" i="8"/>
  <c r="K65" i="8" s="1"/>
  <c r="W276" i="3"/>
  <c r="W277" i="3" s="1"/>
  <c r="N115" i="8"/>
  <c r="K123" i="8"/>
  <c r="K124" i="8" s="1"/>
  <c r="K125" i="8" s="1"/>
  <c r="N42" i="8"/>
  <c r="O38" i="8" s="1"/>
  <c r="O40" i="8"/>
  <c r="O24" i="8" s="1"/>
  <c r="O89" i="8"/>
  <c r="O101" i="8"/>
  <c r="N116" i="8"/>
  <c r="L52" i="8"/>
  <c r="L55" i="8" s="1"/>
  <c r="L56" i="8" s="1"/>
  <c r="M51" i="8" s="1"/>
  <c r="M48" i="8"/>
  <c r="W284" i="3"/>
  <c r="W169" i="3" s="1"/>
  <c r="N92" i="8"/>
  <c r="M117" i="8" l="1"/>
  <c r="W171" i="3"/>
  <c r="M52" i="8"/>
  <c r="M55" i="8" s="1"/>
  <c r="N97" i="8"/>
  <c r="N104" i="8" s="1"/>
  <c r="K62" i="8"/>
  <c r="O39" i="8"/>
  <c r="O41" i="8" s="1"/>
  <c r="W286" i="3"/>
  <c r="J74" i="8"/>
  <c r="K66" i="8"/>
  <c r="P88" i="8"/>
  <c r="O102" i="8"/>
  <c r="N46" i="8"/>
  <c r="N47" i="8" s="1"/>
  <c r="N54" i="8"/>
  <c r="K129" i="8"/>
  <c r="K128" i="8"/>
  <c r="O90" i="8"/>
  <c r="O94" i="8" s="1"/>
  <c r="L59" i="8"/>
  <c r="L57" i="8"/>
  <c r="L122" i="8"/>
  <c r="L120" i="8"/>
  <c r="X285" i="3"/>
  <c r="M111" i="8"/>
  <c r="O15" i="8"/>
  <c r="O53" i="8"/>
  <c r="O115" i="8"/>
  <c r="X274" i="3"/>
  <c r="W306" i="3"/>
  <c r="P31" i="8" s="1"/>
  <c r="M118" i="8" l="1"/>
  <c r="M120" i="8" s="1"/>
  <c r="O92" i="8"/>
  <c r="O91" i="8"/>
  <c r="P87" i="8" s="1"/>
  <c r="P90" i="8" s="1"/>
  <c r="P94" i="8" s="1"/>
  <c r="K130" i="8"/>
  <c r="K69" i="8"/>
  <c r="K70" i="8" s="1"/>
  <c r="L65" i="8" s="1"/>
  <c r="L66" i="8" s="1"/>
  <c r="N48" i="8"/>
  <c r="O45" i="8"/>
  <c r="O42" i="8"/>
  <c r="P38" i="8" s="1"/>
  <c r="O43" i="8"/>
  <c r="M59" i="8"/>
  <c r="M57" i="8"/>
  <c r="M56" i="8"/>
  <c r="N51" i="8" s="1"/>
  <c r="X170" i="3"/>
  <c r="P101" i="8"/>
  <c r="O116" i="8"/>
  <c r="X276" i="3"/>
  <c r="X277" i="3" s="1"/>
  <c r="X284" i="3"/>
  <c r="X169" i="3" s="1"/>
  <c r="X275" i="3"/>
  <c r="Y273" i="3" s="1"/>
  <c r="N108" i="8"/>
  <c r="N105" i="8"/>
  <c r="O100" i="8" s="1"/>
  <c r="N106" i="8"/>
  <c r="L123" i="8"/>
  <c r="L124" i="8" s="1"/>
  <c r="L125" i="8" s="1"/>
  <c r="J75" i="8"/>
  <c r="O67" i="8"/>
  <c r="L60" i="8"/>
  <c r="L61" i="8" s="1"/>
  <c r="L68" i="8"/>
  <c r="P40" i="8"/>
  <c r="P89" i="8"/>
  <c r="O95" i="8"/>
  <c r="O96" i="8" s="1"/>
  <c r="O103" i="8"/>
  <c r="M122" i="8" l="1"/>
  <c r="M119" i="8"/>
  <c r="N114" i="8" s="1"/>
  <c r="K73" i="8"/>
  <c r="K74" i="8" s="1"/>
  <c r="K75" i="8" s="1"/>
  <c r="K71" i="8"/>
  <c r="P91" i="8"/>
  <c r="Q87" i="8" s="1"/>
  <c r="X286" i="3"/>
  <c r="O97" i="8"/>
  <c r="O104" i="8" s="1"/>
  <c r="O105" i="8" s="1"/>
  <c r="P100" i="8" s="1"/>
  <c r="L129" i="8"/>
  <c r="L128" i="8"/>
  <c r="Q88" i="8"/>
  <c r="P92" i="8"/>
  <c r="P102" i="8"/>
  <c r="N109" i="8"/>
  <c r="N110" i="8" s="1"/>
  <c r="N117" i="8"/>
  <c r="Y285" i="3"/>
  <c r="Y274" i="3"/>
  <c r="Y275" i="3" s="1"/>
  <c r="Z273" i="3" s="1"/>
  <c r="X306" i="3"/>
  <c r="Q31" i="8" s="1"/>
  <c r="P15" i="8"/>
  <c r="P53" i="8"/>
  <c r="L62" i="8"/>
  <c r="L69" i="8" s="1"/>
  <c r="M60" i="8"/>
  <c r="M68" i="8"/>
  <c r="P39" i="8"/>
  <c r="P41" i="8" s="1"/>
  <c r="P24" i="8"/>
  <c r="P115" i="8"/>
  <c r="O54" i="8"/>
  <c r="O46" i="8"/>
  <c r="P103" i="8"/>
  <c r="P95" i="8"/>
  <c r="P96" i="8" s="1"/>
  <c r="N52" i="8"/>
  <c r="N55" i="8" s="1"/>
  <c r="X171" i="3"/>
  <c r="J76" i="8"/>
  <c r="M123" i="8"/>
  <c r="M124" i="8" s="1"/>
  <c r="M125" i="8" s="1"/>
  <c r="L130" i="8" l="1"/>
  <c r="N56" i="8"/>
  <c r="O51" i="8" s="1"/>
  <c r="O52" i="8" s="1"/>
  <c r="P45" i="8"/>
  <c r="P54" i="8" s="1"/>
  <c r="P42" i="8"/>
  <c r="Q38" i="8" s="1"/>
  <c r="Q39" i="8" s="1"/>
  <c r="Q41" i="8" s="1"/>
  <c r="Q45" i="8" s="1"/>
  <c r="P97" i="8"/>
  <c r="P104" i="8" s="1"/>
  <c r="L73" i="8"/>
  <c r="L71" i="8"/>
  <c r="L70" i="8"/>
  <c r="M65" i="8" s="1"/>
  <c r="N111" i="8"/>
  <c r="N118" i="8" s="1"/>
  <c r="P43" i="8"/>
  <c r="Q90" i="8"/>
  <c r="Q94" i="8" s="1"/>
  <c r="Y170" i="3"/>
  <c r="P67" i="8"/>
  <c r="M128" i="8"/>
  <c r="M129" i="8"/>
  <c r="O108" i="8"/>
  <c r="O106" i="8"/>
  <c r="O47" i="8"/>
  <c r="N59" i="8"/>
  <c r="N57" i="8"/>
  <c r="Y284" i="3"/>
  <c r="Y169" i="3" s="1"/>
  <c r="Y276" i="3"/>
  <c r="K76" i="8"/>
  <c r="J79" i="8"/>
  <c r="J80" i="8"/>
  <c r="M61" i="8"/>
  <c r="Q40" i="8"/>
  <c r="Q24" i="8" s="1"/>
  <c r="Q89" i="8"/>
  <c r="Q101" i="8"/>
  <c r="P116" i="8"/>
  <c r="Q91" i="8" l="1"/>
  <c r="R87" i="8" s="1"/>
  <c r="P46" i="8"/>
  <c r="P47" i="8" s="1"/>
  <c r="P48" i="8" s="1"/>
  <c r="Y171" i="3"/>
  <c r="Q42" i="8"/>
  <c r="R38" i="8" s="1"/>
  <c r="R39" i="8" s="1"/>
  <c r="P108" i="8"/>
  <c r="P109" i="8" s="1"/>
  <c r="P110" i="8" s="1"/>
  <c r="P105" i="8"/>
  <c r="Q100" i="8" s="1"/>
  <c r="Y286" i="3"/>
  <c r="N122" i="8"/>
  <c r="N120" i="8"/>
  <c r="N119" i="8"/>
  <c r="O114" i="8" s="1"/>
  <c r="Z274" i="3"/>
  <c r="Y306" i="3"/>
  <c r="R31" i="8" s="1"/>
  <c r="Q115" i="8"/>
  <c r="M66" i="8"/>
  <c r="O109" i="8"/>
  <c r="O110" i="8" s="1"/>
  <c r="O117" i="8"/>
  <c r="M130" i="8"/>
  <c r="M62" i="8"/>
  <c r="O48" i="8"/>
  <c r="O55" i="8" s="1"/>
  <c r="N60" i="8"/>
  <c r="N61" i="8" s="1"/>
  <c r="N68" i="8"/>
  <c r="L74" i="8"/>
  <c r="L75" i="8" s="1"/>
  <c r="K79" i="8"/>
  <c r="K80" i="8"/>
  <c r="Y277" i="3"/>
  <c r="Q95" i="8"/>
  <c r="Q96" i="8" s="1"/>
  <c r="Q103" i="8"/>
  <c r="P106" i="8"/>
  <c r="Q92" i="8"/>
  <c r="R88" i="8"/>
  <c r="Q102" i="8"/>
  <c r="J131" i="8"/>
  <c r="J21" i="8"/>
  <c r="Q54" i="8"/>
  <c r="Q46" i="8"/>
  <c r="Q47" i="8" s="1"/>
  <c r="J81" i="8"/>
  <c r="J82" i="8" s="1"/>
  <c r="J14" i="8"/>
  <c r="Q43" i="8"/>
  <c r="Q15" i="8"/>
  <c r="Q53" i="8"/>
  <c r="P117" i="8" l="1"/>
  <c r="M69" i="8"/>
  <c r="M73" i="8" s="1"/>
  <c r="R41" i="8"/>
  <c r="R45" i="8" s="1"/>
  <c r="P111" i="8"/>
  <c r="Q48" i="8"/>
  <c r="Z284" i="3"/>
  <c r="Z169" i="3" s="1"/>
  <c r="Z275" i="3"/>
  <c r="AA273" i="3" s="1"/>
  <c r="L76" i="8"/>
  <c r="R40" i="8"/>
  <c r="R89" i="8"/>
  <c r="Z285" i="3"/>
  <c r="J16" i="8"/>
  <c r="R101" i="8"/>
  <c r="Q116" i="8"/>
  <c r="N62" i="8"/>
  <c r="O59" i="8"/>
  <c r="O57" i="8"/>
  <c r="O56" i="8"/>
  <c r="P51" i="8" s="1"/>
  <c r="R90" i="8"/>
  <c r="R94" i="8" s="1"/>
  <c r="K131" i="8"/>
  <c r="K21" i="8"/>
  <c r="K25" i="8" s="1"/>
  <c r="J25" i="8"/>
  <c r="Q97" i="8"/>
  <c r="Q104" i="8" s="1"/>
  <c r="Q106" i="8" s="1"/>
  <c r="K81" i="8"/>
  <c r="K82" i="8" s="1"/>
  <c r="K14" i="8"/>
  <c r="K16" i="8" s="1"/>
  <c r="O111" i="8"/>
  <c r="O118" i="8" s="1"/>
  <c r="Q67" i="8"/>
  <c r="N123" i="8"/>
  <c r="N124" i="8" s="1"/>
  <c r="N125" i="8" s="1"/>
  <c r="M70" i="8" l="1"/>
  <c r="N65" i="8" s="1"/>
  <c r="N66" i="8" s="1"/>
  <c r="N69" i="8" s="1"/>
  <c r="N70" i="8" s="1"/>
  <c r="O65" i="8" s="1"/>
  <c r="M71" i="8"/>
  <c r="R54" i="8"/>
  <c r="R46" i="8"/>
  <c r="R47" i="8" s="1"/>
  <c r="R48" i="8" s="1"/>
  <c r="N129" i="8"/>
  <c r="N128" i="8"/>
  <c r="Z170" i="3"/>
  <c r="Z171" i="3" s="1"/>
  <c r="Z286" i="3"/>
  <c r="R115" i="8"/>
  <c r="R103" i="8"/>
  <c r="R95" i="8"/>
  <c r="R96" i="8" s="1"/>
  <c r="R92" i="8"/>
  <c r="S88" i="8"/>
  <c r="R102" i="8"/>
  <c r="P52" i="8"/>
  <c r="P55" i="8" s="1"/>
  <c r="R91" i="8"/>
  <c r="S87" i="8" s="1"/>
  <c r="L79" i="8"/>
  <c r="L80" i="8"/>
  <c r="R15" i="8"/>
  <c r="R43" i="8"/>
  <c r="R53" i="8"/>
  <c r="R42" i="8"/>
  <c r="S38" i="8" s="1"/>
  <c r="Q108" i="8"/>
  <c r="Q105" i="8"/>
  <c r="R100" i="8" s="1"/>
  <c r="O122" i="8"/>
  <c r="O120" i="8"/>
  <c r="O119" i="8"/>
  <c r="P114" i="8" s="1"/>
  <c r="M74" i="8"/>
  <c r="M75" i="8" s="1"/>
  <c r="O60" i="8"/>
  <c r="O61" i="8" s="1"/>
  <c r="O68" i="8"/>
  <c r="Z276" i="3"/>
  <c r="R24" i="8"/>
  <c r="N130" i="8" l="1"/>
  <c r="P59" i="8"/>
  <c r="P57" i="8"/>
  <c r="P56" i="8"/>
  <c r="Q51" i="8" s="1"/>
  <c r="S39" i="8"/>
  <c r="R67" i="8"/>
  <c r="L131" i="8"/>
  <c r="L21" i="8"/>
  <c r="S101" i="8"/>
  <c r="R116" i="8"/>
  <c r="O62" i="8"/>
  <c r="N73" i="8"/>
  <c r="N71" i="8"/>
  <c r="O123" i="8"/>
  <c r="O124" i="8" s="1"/>
  <c r="O125" i="8" s="1"/>
  <c r="R97" i="8"/>
  <c r="R104" i="8" s="1"/>
  <c r="M76" i="8"/>
  <c r="L81" i="8"/>
  <c r="L82" i="8" s="1"/>
  <c r="L14" i="8"/>
  <c r="P118" i="8"/>
  <c r="P119" i="8" s="1"/>
  <c r="Q114" i="8" s="1"/>
  <c r="AA274" i="3"/>
  <c r="Z306" i="3"/>
  <c r="S31" i="8" s="1"/>
  <c r="Z277" i="3"/>
  <c r="O66" i="8"/>
  <c r="Q109" i="8"/>
  <c r="Q110" i="8" s="1"/>
  <c r="Q117" i="8"/>
  <c r="O69" i="8" l="1"/>
  <c r="O70" i="8" s="1"/>
  <c r="P65" i="8" s="1"/>
  <c r="R108" i="8"/>
  <c r="R109" i="8" s="1"/>
  <c r="R110" i="8" s="1"/>
  <c r="R106" i="8"/>
  <c r="Q111" i="8"/>
  <c r="Q118" i="8" s="1"/>
  <c r="Q119" i="8" s="1"/>
  <c r="R114" i="8" s="1"/>
  <c r="O128" i="8"/>
  <c r="O129" i="8"/>
  <c r="S40" i="8"/>
  <c r="S24" i="8" s="1"/>
  <c r="S89" i="8"/>
  <c r="AA284" i="3"/>
  <c r="AA169" i="3" s="1"/>
  <c r="AA275" i="3"/>
  <c r="AB273" i="3" s="1"/>
  <c r="P122" i="8"/>
  <c r="P120" i="8"/>
  <c r="L16" i="8"/>
  <c r="M79" i="8"/>
  <c r="M80" i="8"/>
  <c r="R117" i="8"/>
  <c r="S115" i="8"/>
  <c r="AA285" i="3"/>
  <c r="L25" i="8"/>
  <c r="N74" i="8"/>
  <c r="S41" i="8"/>
  <c r="S45" i="8" s="1"/>
  <c r="S90" i="8"/>
  <c r="S94" i="8" s="1"/>
  <c r="Q52" i="8"/>
  <c r="Q55" i="8" s="1"/>
  <c r="R105" i="8"/>
  <c r="S100" i="8" s="1"/>
  <c r="P60" i="8"/>
  <c r="P61" i="8" s="1"/>
  <c r="P68" i="8"/>
  <c r="O73" i="8" l="1"/>
  <c r="O74" i="8" s="1"/>
  <c r="O75" i="8" s="1"/>
  <c r="O71" i="8"/>
  <c r="Q59" i="8"/>
  <c r="Q57" i="8"/>
  <c r="Q56" i="8"/>
  <c r="R51" i="8" s="1"/>
  <c r="Q122" i="8"/>
  <c r="Q120" i="8"/>
  <c r="P66" i="8"/>
  <c r="S54" i="8"/>
  <c r="S46" i="8"/>
  <c r="R111" i="8"/>
  <c r="R118" i="8" s="1"/>
  <c r="N75" i="8"/>
  <c r="P62" i="8"/>
  <c r="M131" i="8"/>
  <c r="M21" i="8"/>
  <c r="M81" i="8"/>
  <c r="M82" i="8" s="1"/>
  <c r="M14" i="8"/>
  <c r="S95" i="8"/>
  <c r="S96" i="8" s="1"/>
  <c r="S103" i="8"/>
  <c r="T88" i="8"/>
  <c r="S92" i="8"/>
  <c r="S102" i="8"/>
  <c r="S91" i="8"/>
  <c r="T87" i="8" s="1"/>
  <c r="O130" i="8"/>
  <c r="AA286" i="3"/>
  <c r="AA170" i="3"/>
  <c r="AA171" i="3" s="1"/>
  <c r="S15" i="8"/>
  <c r="S43" i="8"/>
  <c r="S53" i="8"/>
  <c r="S42" i="8"/>
  <c r="T38" i="8" s="1"/>
  <c r="AA276" i="3"/>
  <c r="P123" i="8"/>
  <c r="P124" i="8" s="1"/>
  <c r="P125" i="8" s="1"/>
  <c r="P69" i="8" l="1"/>
  <c r="P73" i="8" s="1"/>
  <c r="P129" i="8"/>
  <c r="P128" i="8"/>
  <c r="S97" i="8"/>
  <c r="S104" i="8" s="1"/>
  <c r="S106" i="8" s="1"/>
  <c r="R122" i="8"/>
  <c r="R120" i="8"/>
  <c r="R119" i="8"/>
  <c r="S114" i="8" s="1"/>
  <c r="O76" i="8"/>
  <c r="N76" i="8"/>
  <c r="T39" i="8"/>
  <c r="M16" i="8"/>
  <c r="R52" i="8"/>
  <c r="R55" i="8" s="1"/>
  <c r="AB274" i="3"/>
  <c r="AA306" i="3"/>
  <c r="T31" i="8" s="1"/>
  <c r="AA277" i="3"/>
  <c r="S67" i="8"/>
  <c r="Q123" i="8"/>
  <c r="Q124" i="8" s="1"/>
  <c r="Q125" i="8" s="1"/>
  <c r="M25" i="8"/>
  <c r="S47" i="8"/>
  <c r="S116" i="8"/>
  <c r="T101" i="8"/>
  <c r="Q60" i="8"/>
  <c r="Q61" i="8" s="1"/>
  <c r="Q68" i="8"/>
  <c r="P70" i="8" l="1"/>
  <c r="Q65" i="8" s="1"/>
  <c r="Q66" i="8" s="1"/>
  <c r="P71" i="8"/>
  <c r="T41" i="8"/>
  <c r="T45" i="8" s="1"/>
  <c r="T54" i="8" s="1"/>
  <c r="P130" i="8"/>
  <c r="R59" i="8"/>
  <c r="R57" i="8"/>
  <c r="R56" i="8"/>
  <c r="S51" i="8" s="1"/>
  <c r="Q128" i="8"/>
  <c r="Q129" i="8"/>
  <c r="P74" i="8"/>
  <c r="T89" i="8"/>
  <c r="T40" i="8"/>
  <c r="S108" i="8"/>
  <c r="S105" i="8"/>
  <c r="T100" i="8" s="1"/>
  <c r="Q62" i="8"/>
  <c r="R123" i="8"/>
  <c r="R124" i="8" s="1"/>
  <c r="R125" i="8" s="1"/>
  <c r="T115" i="8"/>
  <c r="AB284" i="3"/>
  <c r="AB169" i="3" s="1"/>
  <c r="AB275" i="3"/>
  <c r="AC273" i="3" s="1"/>
  <c r="N79" i="8"/>
  <c r="N80" i="8"/>
  <c r="AB285" i="3"/>
  <c r="T90" i="8"/>
  <c r="T94" i="8" s="1"/>
  <c r="S48" i="8"/>
  <c r="O80" i="8"/>
  <c r="O79" i="8"/>
  <c r="T46" i="8" l="1"/>
  <c r="T47" i="8" s="1"/>
  <c r="T48" i="8" s="1"/>
  <c r="Q69" i="8"/>
  <c r="Q70" i="8" s="1"/>
  <c r="R65" i="8" s="1"/>
  <c r="R66" i="8" s="1"/>
  <c r="Q130" i="8"/>
  <c r="T103" i="8"/>
  <c r="T95" i="8"/>
  <c r="T96" i="8" s="1"/>
  <c r="R60" i="8"/>
  <c r="R68" i="8"/>
  <c r="T15" i="8"/>
  <c r="T43" i="8"/>
  <c r="T53" i="8"/>
  <c r="T42" i="8"/>
  <c r="U38" i="8" s="1"/>
  <c r="AB170" i="3"/>
  <c r="AB171" i="3" s="1"/>
  <c r="AB286" i="3"/>
  <c r="R129" i="8"/>
  <c r="R128" i="8"/>
  <c r="T92" i="8"/>
  <c r="U88" i="8"/>
  <c r="T102" i="8"/>
  <c r="T91" i="8"/>
  <c r="U87" i="8" s="1"/>
  <c r="N81" i="8"/>
  <c r="N82" i="8" s="1"/>
  <c r="N14" i="8"/>
  <c r="N16" i="8" s="1"/>
  <c r="O81" i="8"/>
  <c r="O82" i="8" s="1"/>
  <c r="O14" i="8"/>
  <c r="O16" i="8" s="1"/>
  <c r="O131" i="8"/>
  <c r="O21" i="8"/>
  <c r="O25" i="8" s="1"/>
  <c r="AB276" i="3"/>
  <c r="T24" i="8"/>
  <c r="N131" i="8"/>
  <c r="N21" i="8"/>
  <c r="S52" i="8"/>
  <c r="S55" i="8" s="1"/>
  <c r="S109" i="8"/>
  <c r="S110" i="8" s="1"/>
  <c r="S117" i="8"/>
  <c r="P75" i="8"/>
  <c r="Q71" i="8" l="1"/>
  <c r="Q73" i="8"/>
  <c r="R130" i="8"/>
  <c r="S59" i="8"/>
  <c r="S57" i="8"/>
  <c r="S56" i="8"/>
  <c r="T51" i="8" s="1"/>
  <c r="P76" i="8"/>
  <c r="Q74" i="8"/>
  <c r="Q75" i="8" s="1"/>
  <c r="N25" i="8"/>
  <c r="T67" i="8"/>
  <c r="S111" i="8"/>
  <c r="S118" i="8" s="1"/>
  <c r="S119" i="8" s="1"/>
  <c r="T114" i="8" s="1"/>
  <c r="U39" i="8"/>
  <c r="U101" i="8"/>
  <c r="T116" i="8"/>
  <c r="AC274" i="3"/>
  <c r="AB306" i="3"/>
  <c r="U31" i="8" s="1"/>
  <c r="AB277" i="3"/>
  <c r="R61" i="8"/>
  <c r="T97" i="8"/>
  <c r="T104" i="8" s="1"/>
  <c r="T108" i="8" s="1"/>
  <c r="U40" i="8" l="1"/>
  <c r="U89" i="8"/>
  <c r="U90" i="8"/>
  <c r="U94" i="8" s="1"/>
  <c r="T109" i="8"/>
  <c r="T110" i="8" s="1"/>
  <c r="T117" i="8"/>
  <c r="U41" i="8"/>
  <c r="U45" i="8" s="1"/>
  <c r="Q76" i="8"/>
  <c r="AC284" i="3"/>
  <c r="AC169" i="3" s="1"/>
  <c r="AC275" i="3"/>
  <c r="AD273" i="3" s="1"/>
  <c r="S122" i="8"/>
  <c r="S120" i="8"/>
  <c r="R62" i="8"/>
  <c r="R69" i="8" s="1"/>
  <c r="AC285" i="3"/>
  <c r="P79" i="8"/>
  <c r="P80" i="8"/>
  <c r="T106" i="8"/>
  <c r="U115" i="8"/>
  <c r="T52" i="8"/>
  <c r="T55" i="8" s="1"/>
  <c r="T56" i="8" s="1"/>
  <c r="U51" i="8" s="1"/>
  <c r="T105" i="8"/>
  <c r="U100" i="8" s="1"/>
  <c r="S60" i="8"/>
  <c r="S61" i="8" s="1"/>
  <c r="S68" i="8"/>
  <c r="U52" i="8" l="1"/>
  <c r="U43" i="8"/>
  <c r="U15" i="8"/>
  <c r="U53" i="8"/>
  <c r="AC286" i="3"/>
  <c r="AC170" i="3"/>
  <c r="AC171" i="3" s="1"/>
  <c r="P81" i="8"/>
  <c r="P82" i="8" s="1"/>
  <c r="P14" i="8"/>
  <c r="P16" i="8" s="1"/>
  <c r="S123" i="8"/>
  <c r="S124" i="8" s="1"/>
  <c r="S125" i="8" s="1"/>
  <c r="U102" i="8"/>
  <c r="U92" i="8"/>
  <c r="V88" i="8"/>
  <c r="U91" i="8"/>
  <c r="V87" i="8" s="1"/>
  <c r="AC276" i="3"/>
  <c r="S62" i="8"/>
  <c r="T59" i="8"/>
  <c r="T57" i="8"/>
  <c r="Q79" i="8"/>
  <c r="Q80" i="8"/>
  <c r="U46" i="8"/>
  <c r="U47" i="8" s="1"/>
  <c r="U54" i="8"/>
  <c r="R73" i="8"/>
  <c r="R71" i="8"/>
  <c r="R70" i="8"/>
  <c r="S65" i="8" s="1"/>
  <c r="T111" i="8"/>
  <c r="T118" i="8" s="1"/>
  <c r="U24" i="8"/>
  <c r="P131" i="8"/>
  <c r="P21" i="8"/>
  <c r="P25" i="8" s="1"/>
  <c r="U103" i="8"/>
  <c r="U95" i="8"/>
  <c r="U96" i="8" s="1"/>
  <c r="U42" i="8"/>
  <c r="V38" i="8" s="1"/>
  <c r="U97" i="8" l="1"/>
  <c r="U104" i="8" s="1"/>
  <c r="U48" i="8"/>
  <c r="U55" i="8" s="1"/>
  <c r="U67" i="8"/>
  <c r="Q81" i="8"/>
  <c r="Q82" i="8" s="1"/>
  <c r="Q14" i="8"/>
  <c r="Q16" i="8" s="1"/>
  <c r="V101" i="8"/>
  <c r="U116" i="8"/>
  <c r="S129" i="8"/>
  <c r="S128" i="8"/>
  <c r="Q131" i="8"/>
  <c r="Q21" i="8"/>
  <c r="Q25" i="8" s="1"/>
  <c r="T122" i="8"/>
  <c r="T120" i="8"/>
  <c r="T119" i="8"/>
  <c r="U114" i="8" s="1"/>
  <c r="AD274" i="3"/>
  <c r="AC306" i="3"/>
  <c r="V31" i="8" s="1"/>
  <c r="V90" i="8" s="1"/>
  <c r="V94" i="8" s="1"/>
  <c r="AC277" i="3"/>
  <c r="V39" i="8"/>
  <c r="S66" i="8"/>
  <c r="T60" i="8"/>
  <c r="T61" i="8" s="1"/>
  <c r="T68" i="8"/>
  <c r="R74" i="8"/>
  <c r="R75" i="8" s="1"/>
  <c r="S130" i="8" l="1"/>
  <c r="V41" i="8"/>
  <c r="V45" i="8" s="1"/>
  <c r="V46" i="8" s="1"/>
  <c r="U59" i="8"/>
  <c r="U57" i="8"/>
  <c r="U56" i="8"/>
  <c r="V51" i="8" s="1"/>
  <c r="T62" i="8"/>
  <c r="U108" i="8"/>
  <c r="U105" i="8"/>
  <c r="V100" i="8" s="1"/>
  <c r="U106" i="8"/>
  <c r="AD284" i="3"/>
  <c r="AD169" i="3" s="1"/>
  <c r="AD275" i="3"/>
  <c r="AE273" i="3" s="1"/>
  <c r="V40" i="8"/>
  <c r="V89" i="8"/>
  <c r="V115" i="8"/>
  <c r="V95" i="8"/>
  <c r="V96" i="8" s="1"/>
  <c r="V103" i="8"/>
  <c r="AD285" i="3"/>
  <c r="S69" i="8"/>
  <c r="R76" i="8"/>
  <c r="T123" i="8"/>
  <c r="T124" i="8" s="1"/>
  <c r="T125" i="8" s="1"/>
  <c r="V54" i="8" l="1"/>
  <c r="V42" i="8"/>
  <c r="W38" i="8" s="1"/>
  <c r="W39" i="8" s="1"/>
  <c r="V97" i="8"/>
  <c r="V104" i="8" s="1"/>
  <c r="V108" i="8" s="1"/>
  <c r="R79" i="8"/>
  <c r="R80" i="8"/>
  <c r="U109" i="8"/>
  <c r="U110" i="8" s="1"/>
  <c r="U117" i="8"/>
  <c r="V92" i="8"/>
  <c r="W88" i="8"/>
  <c r="V102" i="8"/>
  <c r="V91" i="8"/>
  <c r="W87" i="8" s="1"/>
  <c r="V15" i="8"/>
  <c r="V43" i="8"/>
  <c r="V53" i="8"/>
  <c r="V52" i="8"/>
  <c r="U60" i="8"/>
  <c r="U61" i="8" s="1"/>
  <c r="U68" i="8"/>
  <c r="S73" i="8"/>
  <c r="S71" i="8"/>
  <c r="AD286" i="3"/>
  <c r="AD170" i="3"/>
  <c r="AD171" i="3" s="1"/>
  <c r="AD276" i="3"/>
  <c r="T129" i="8"/>
  <c r="T128" i="8"/>
  <c r="V24" i="8"/>
  <c r="V47" i="8"/>
  <c r="S70" i="8"/>
  <c r="T65" i="8" s="1"/>
  <c r="V105" i="8" l="1"/>
  <c r="W100" i="8" s="1"/>
  <c r="T130" i="8"/>
  <c r="U111" i="8"/>
  <c r="U118" i="8" s="1"/>
  <c r="R81" i="8"/>
  <c r="R82" i="8" s="1"/>
  <c r="R14" i="8"/>
  <c r="R16" i="8" s="1"/>
  <c r="T66" i="8"/>
  <c r="T69" i="8" s="1"/>
  <c r="T70" i="8" s="1"/>
  <c r="U65" i="8" s="1"/>
  <c r="V48" i="8"/>
  <c r="V55" i="8" s="1"/>
  <c r="V59" i="8" s="1"/>
  <c r="V67" i="8"/>
  <c r="S74" i="8"/>
  <c r="V109" i="8"/>
  <c r="V110" i="8" s="1"/>
  <c r="V117" i="8"/>
  <c r="V106" i="8"/>
  <c r="W101" i="8"/>
  <c r="V116" i="8"/>
  <c r="R131" i="8"/>
  <c r="R21" i="8"/>
  <c r="R25" i="8" s="1"/>
  <c r="U62" i="8"/>
  <c r="AE274" i="3"/>
  <c r="AD306" i="3"/>
  <c r="W31" i="8" s="1"/>
  <c r="AD277" i="3"/>
  <c r="V57" i="8" l="1"/>
  <c r="V56" i="8"/>
  <c r="W51" i="8" s="1"/>
  <c r="W52" i="8" s="1"/>
  <c r="S75" i="8"/>
  <c r="U66" i="8"/>
  <c r="U69" i="8" s="1"/>
  <c r="U70" i="8" s="1"/>
  <c r="V65" i="8" s="1"/>
  <c r="U122" i="8"/>
  <c r="U120" i="8"/>
  <c r="T73" i="8"/>
  <c r="T71" i="8"/>
  <c r="W115" i="8"/>
  <c r="AE285" i="3"/>
  <c r="AE276" i="3" s="1"/>
  <c r="W40" i="8"/>
  <c r="W24" i="8" s="1"/>
  <c r="W89" i="8"/>
  <c r="W41" i="8"/>
  <c r="W45" i="8" s="1"/>
  <c r="W90" i="8"/>
  <c r="W94" i="8" s="1"/>
  <c r="U119" i="8"/>
  <c r="V114" i="8" s="1"/>
  <c r="AE284" i="3"/>
  <c r="AE169" i="3" s="1"/>
  <c r="AE275" i="3"/>
  <c r="AF273" i="3" s="1"/>
  <c r="V111" i="8"/>
  <c r="V60" i="8"/>
  <c r="V68" i="8"/>
  <c r="AF274" i="3" l="1"/>
  <c r="AF275" i="3" s="1"/>
  <c r="AG273" i="3" s="1"/>
  <c r="AE277" i="3"/>
  <c r="AE306" i="3"/>
  <c r="X31" i="8" s="1"/>
  <c r="T74" i="8"/>
  <c r="W92" i="8"/>
  <c r="X88" i="8"/>
  <c r="W102" i="8"/>
  <c r="W91" i="8"/>
  <c r="X87" i="8" s="1"/>
  <c r="U123" i="8"/>
  <c r="U124" i="8" s="1"/>
  <c r="U125" i="8" s="1"/>
  <c r="V66" i="8"/>
  <c r="W54" i="8"/>
  <c r="W46" i="8"/>
  <c r="W47" i="8" s="1"/>
  <c r="U73" i="8"/>
  <c r="U71" i="8"/>
  <c r="S76" i="8"/>
  <c r="V118" i="8"/>
  <c r="V119" i="8" s="1"/>
  <c r="W114" i="8" s="1"/>
  <c r="W103" i="8"/>
  <c r="W95" i="8"/>
  <c r="W96" i="8" s="1"/>
  <c r="V61" i="8"/>
  <c r="AE170" i="3"/>
  <c r="AE171" i="3" s="1"/>
  <c r="AE286" i="3"/>
  <c r="W15" i="8"/>
  <c r="W43" i="8"/>
  <c r="W53" i="8"/>
  <c r="W42" i="8"/>
  <c r="X38" i="8" s="1"/>
  <c r="W48" i="8" l="1"/>
  <c r="W97" i="8"/>
  <c r="W104" i="8" s="1"/>
  <c r="X40" i="8"/>
  <c r="X24" i="8" s="1"/>
  <c r="X89" i="8"/>
  <c r="X101" i="8"/>
  <c r="W116" i="8"/>
  <c r="W55" i="8"/>
  <c r="W59" i="8" s="1"/>
  <c r="W67" i="8"/>
  <c r="AF285" i="3"/>
  <c r="X90" i="8"/>
  <c r="X94" i="8" s="1"/>
  <c r="X39" i="8"/>
  <c r="X41" i="8" s="1"/>
  <c r="X45" i="8" s="1"/>
  <c r="V122" i="8"/>
  <c r="V120" i="8"/>
  <c r="T75" i="8"/>
  <c r="S79" i="8"/>
  <c r="S80" i="8"/>
  <c r="U129" i="8"/>
  <c r="U128" i="8"/>
  <c r="V62" i="8"/>
  <c r="V69" i="8" s="1"/>
  <c r="U74" i="8"/>
  <c r="U75" i="8" s="1"/>
  <c r="AF284" i="3"/>
  <c r="AF169" i="3" s="1"/>
  <c r="W56" i="8" l="1"/>
  <c r="X51" i="8" s="1"/>
  <c r="X52" i="8" s="1"/>
  <c r="U130" i="8"/>
  <c r="X91" i="8"/>
  <c r="Y87" i="8" s="1"/>
  <c r="X42" i="8"/>
  <c r="Y38" i="8" s="1"/>
  <c r="Y39" i="8" s="1"/>
  <c r="W57" i="8"/>
  <c r="W108" i="8"/>
  <c r="W106" i="8"/>
  <c r="W105" i="8"/>
  <c r="X100" i="8" s="1"/>
  <c r="V73" i="8"/>
  <c r="V71" i="8"/>
  <c r="V70" i="8"/>
  <c r="W65" i="8" s="1"/>
  <c r="AF286" i="3"/>
  <c r="AF170" i="3"/>
  <c r="AF171" i="3" s="1"/>
  <c r="T76" i="8"/>
  <c r="V123" i="8"/>
  <c r="V124" i="8" s="1"/>
  <c r="V125" i="8" s="1"/>
  <c r="X54" i="8"/>
  <c r="X46" i="8"/>
  <c r="X103" i="8"/>
  <c r="X95" i="8"/>
  <c r="X96" i="8" s="1"/>
  <c r="X115" i="8"/>
  <c r="U76" i="8"/>
  <c r="S81" i="8"/>
  <c r="S82" i="8" s="1"/>
  <c r="S14" i="8"/>
  <c r="S16" i="8" s="1"/>
  <c r="Y88" i="8"/>
  <c r="X92" i="8"/>
  <c r="X102" i="8"/>
  <c r="X15" i="8"/>
  <c r="X43" i="8"/>
  <c r="X53" i="8"/>
  <c r="W60" i="8"/>
  <c r="W61" i="8" s="1"/>
  <c r="W68" i="8"/>
  <c r="S131" i="8"/>
  <c r="S21" i="8"/>
  <c r="S25" i="8" s="1"/>
  <c r="AF276" i="3"/>
  <c r="V128" i="8" l="1"/>
  <c r="V129" i="8"/>
  <c r="X97" i="8"/>
  <c r="X104" i="8" s="1"/>
  <c r="X67" i="8"/>
  <c r="V74" i="8"/>
  <c r="V75" i="8" s="1"/>
  <c r="W66" i="8"/>
  <c r="U79" i="8"/>
  <c r="U80" i="8"/>
  <c r="AG274" i="3"/>
  <c r="AF306" i="3"/>
  <c r="Y31" i="8" s="1"/>
  <c r="Y41" i="8" s="1"/>
  <c r="Y45" i="8" s="1"/>
  <c r="AF277" i="3"/>
  <c r="Y101" i="8"/>
  <c r="X116" i="8"/>
  <c r="X47" i="8"/>
  <c r="W109" i="8"/>
  <c r="W110" i="8" s="1"/>
  <c r="W117" i="8"/>
  <c r="W62" i="8"/>
  <c r="T79" i="8"/>
  <c r="T80" i="8"/>
  <c r="X108" i="8" l="1"/>
  <c r="X109" i="8" s="1"/>
  <c r="X110" i="8" s="1"/>
  <c r="X105" i="8"/>
  <c r="Y100" i="8" s="1"/>
  <c r="W69" i="8"/>
  <c r="W73" i="8" s="1"/>
  <c r="V130" i="8"/>
  <c r="W111" i="8"/>
  <c r="W118" i="8" s="1"/>
  <c r="W119" i="8" s="1"/>
  <c r="X114" i="8" s="1"/>
  <c r="Y54" i="8"/>
  <c r="Y46" i="8"/>
  <c r="V76" i="8"/>
  <c r="X48" i="8"/>
  <c r="X55" i="8" s="1"/>
  <c r="X106" i="8"/>
  <c r="AG285" i="3"/>
  <c r="AG276" i="3" s="1"/>
  <c r="Y40" i="8"/>
  <c r="Y24" i="8" s="1"/>
  <c r="Y89" i="8"/>
  <c r="U131" i="8"/>
  <c r="U21" i="8"/>
  <c r="U25" i="8" s="1"/>
  <c r="U81" i="8"/>
  <c r="U82" i="8" s="1"/>
  <c r="U14" i="8"/>
  <c r="U16" i="8" s="1"/>
  <c r="T131" i="8"/>
  <c r="T21" i="8"/>
  <c r="T25" i="8" s="1"/>
  <c r="Y115" i="8"/>
  <c r="T81" i="8"/>
  <c r="T82" i="8" s="1"/>
  <c r="T14" i="8"/>
  <c r="T16" i="8" s="1"/>
  <c r="AG284" i="3"/>
  <c r="AG169" i="3" s="1"/>
  <c r="AG275" i="3"/>
  <c r="AH273" i="3" s="1"/>
  <c r="Y90" i="8"/>
  <c r="Y94" i="8" s="1"/>
  <c r="W70" i="8" l="1"/>
  <c r="X65" i="8" s="1"/>
  <c r="X66" i="8" s="1"/>
  <c r="W71" i="8"/>
  <c r="X117" i="8"/>
  <c r="AH274" i="3"/>
  <c r="AH284" i="3" s="1"/>
  <c r="AH169" i="3" s="1"/>
  <c r="Y95" i="8"/>
  <c r="Y96" i="8" s="1"/>
  <c r="Y103" i="8"/>
  <c r="X111" i="8"/>
  <c r="AG277" i="3"/>
  <c r="AG306" i="3"/>
  <c r="Z31" i="8" s="1"/>
  <c r="Y15" i="8"/>
  <c r="Y43" i="8"/>
  <c r="Y53" i="8"/>
  <c r="Y42" i="8"/>
  <c r="Z38" i="8" s="1"/>
  <c r="Y47" i="8"/>
  <c r="X59" i="8"/>
  <c r="X57" i="8"/>
  <c r="X56" i="8"/>
  <c r="Y51" i="8" s="1"/>
  <c r="W122" i="8"/>
  <c r="W120" i="8"/>
  <c r="W74" i="8"/>
  <c r="W75" i="8" s="1"/>
  <c r="Z88" i="8"/>
  <c r="Y92" i="8"/>
  <c r="Y102" i="8"/>
  <c r="Y91" i="8"/>
  <c r="Z87" i="8" s="1"/>
  <c r="AG286" i="3"/>
  <c r="AG170" i="3"/>
  <c r="AG171" i="3" s="1"/>
  <c r="V79" i="8"/>
  <c r="V80" i="8"/>
  <c r="X118" i="8" l="1"/>
  <c r="AH275" i="3"/>
  <c r="AI273" i="3" s="1"/>
  <c r="W76" i="8"/>
  <c r="AH285" i="3"/>
  <c r="AH276" i="3" s="1"/>
  <c r="AH306" i="3" s="1"/>
  <c r="AA31" i="8" s="1"/>
  <c r="Y48" i="8"/>
  <c r="V131" i="8"/>
  <c r="V21" i="8"/>
  <c r="V25" i="8" s="1"/>
  <c r="V81" i="8"/>
  <c r="V82" i="8" s="1"/>
  <c r="V14" i="8"/>
  <c r="V16" i="8" s="1"/>
  <c r="Y52" i="8"/>
  <c r="Y67" i="8"/>
  <c r="Z40" i="8"/>
  <c r="Z89" i="8"/>
  <c r="Y97" i="8"/>
  <c r="Y104" i="8" s="1"/>
  <c r="X122" i="8"/>
  <c r="X120" i="8"/>
  <c r="W123" i="8"/>
  <c r="W124" i="8" s="1"/>
  <c r="W125" i="8" s="1"/>
  <c r="Z39" i="8"/>
  <c r="Z41" i="8" s="1"/>
  <c r="Z45" i="8" s="1"/>
  <c r="Z90" i="8"/>
  <c r="Z94" i="8" s="1"/>
  <c r="X60" i="8"/>
  <c r="X61" i="8" s="1"/>
  <c r="X68" i="8"/>
  <c r="Z101" i="8"/>
  <c r="Y116" i="8"/>
  <c r="X119" i="8"/>
  <c r="Y114" i="8" s="1"/>
  <c r="Z42" i="8" l="1"/>
  <c r="AA38" i="8" s="1"/>
  <c r="AA39" i="8" s="1"/>
  <c r="AA41" i="8" s="1"/>
  <c r="AA45" i="8" s="1"/>
  <c r="Z91" i="8"/>
  <c r="AA87" i="8" s="1"/>
  <c r="Y55" i="8"/>
  <c r="Y59" i="8" s="1"/>
  <c r="Y108" i="8"/>
  <c r="Y106" i="8"/>
  <c r="Y105" i="8"/>
  <c r="Z100" i="8" s="1"/>
  <c r="W129" i="8"/>
  <c r="W128" i="8"/>
  <c r="Z46" i="8"/>
  <c r="Z54" i="8"/>
  <c r="Z115" i="8"/>
  <c r="AI274" i="3"/>
  <c r="AH277" i="3"/>
  <c r="Z43" i="8"/>
  <c r="Z15" i="8"/>
  <c r="Z53" i="8"/>
  <c r="Z103" i="8"/>
  <c r="Z95" i="8"/>
  <c r="Z96" i="8" s="1"/>
  <c r="AA40" i="8"/>
  <c r="AA89" i="8"/>
  <c r="Z92" i="8"/>
  <c r="Z102" i="8"/>
  <c r="AA88" i="8"/>
  <c r="AH170" i="3"/>
  <c r="AH171" i="3" s="1"/>
  <c r="AH286" i="3"/>
  <c r="X62" i="8"/>
  <c r="X69" i="8" s="1"/>
  <c r="X123" i="8"/>
  <c r="X124" i="8" s="1"/>
  <c r="X125" i="8" s="1"/>
  <c r="Z24" i="8"/>
  <c r="W79" i="8"/>
  <c r="W80" i="8"/>
  <c r="AA90" i="8" l="1"/>
  <c r="AA94" i="8" s="1"/>
  <c r="AA103" i="8" s="1"/>
  <c r="Y56" i="8"/>
  <c r="Z51" i="8" s="1"/>
  <c r="Z52" i="8" s="1"/>
  <c r="Y57" i="8"/>
  <c r="Z97" i="8"/>
  <c r="Z104" i="8" s="1"/>
  <c r="Z108" i="8" s="1"/>
  <c r="X129" i="8"/>
  <c r="X128" i="8"/>
  <c r="AA95" i="8"/>
  <c r="AA96" i="8" s="1"/>
  <c r="X73" i="8"/>
  <c r="X71" i="8"/>
  <c r="X70" i="8"/>
  <c r="Y65" i="8" s="1"/>
  <c r="AA42" i="8"/>
  <c r="AB38" i="8" s="1"/>
  <c r="AA43" i="8"/>
  <c r="AA15" i="8"/>
  <c r="AA53" i="8"/>
  <c r="Y109" i="8"/>
  <c r="Y110" i="8" s="1"/>
  <c r="Y117" i="8"/>
  <c r="Z47" i="8"/>
  <c r="AI284" i="3"/>
  <c r="AI169" i="3" s="1"/>
  <c r="AI275" i="3"/>
  <c r="AJ273" i="3" s="1"/>
  <c r="Z116" i="8"/>
  <c r="AA101" i="8"/>
  <c r="AA54" i="8"/>
  <c r="AA46" i="8"/>
  <c r="AB88" i="8"/>
  <c r="AA102" i="8"/>
  <c r="Z67" i="8"/>
  <c r="AI285" i="3"/>
  <c r="AI276" i="3" s="1"/>
  <c r="AA91" i="8"/>
  <c r="AB87" i="8" s="1"/>
  <c r="W21" i="8"/>
  <c r="W25" i="8" s="1"/>
  <c r="AA24" i="8"/>
  <c r="W81" i="8"/>
  <c r="W82" i="8" s="1"/>
  <c r="W14" i="8"/>
  <c r="W16" i="8" s="1"/>
  <c r="W130" i="8"/>
  <c r="W131" i="8" s="1"/>
  <c r="Y60" i="8"/>
  <c r="Y68" i="8"/>
  <c r="AA92" i="8" l="1"/>
  <c r="X130" i="8"/>
  <c r="Z105" i="8"/>
  <c r="AA100" i="8" s="1"/>
  <c r="Z106" i="8"/>
  <c r="AJ274" i="3"/>
  <c r="AJ275" i="3" s="1"/>
  <c r="AK273" i="3" s="1"/>
  <c r="AI306" i="3"/>
  <c r="AB31" i="8" s="1"/>
  <c r="AB90" i="8" s="1"/>
  <c r="AB94" i="8" s="1"/>
  <c r="AI277" i="3"/>
  <c r="X74" i="8"/>
  <c r="X75" i="8" s="1"/>
  <c r="AI170" i="3"/>
  <c r="AI171" i="3" s="1"/>
  <c r="AI286" i="3"/>
  <c r="Y61" i="8"/>
  <c r="Y111" i="8"/>
  <c r="Y118" i="8" s="1"/>
  <c r="Y119" i="8" s="1"/>
  <c r="Z114" i="8" s="1"/>
  <c r="AA47" i="8"/>
  <c r="Z48" i="8"/>
  <c r="Z55" i="8" s="1"/>
  <c r="AB39" i="8"/>
  <c r="AA115" i="8"/>
  <c r="AA97" i="8"/>
  <c r="AA116" i="8"/>
  <c r="AB101" i="8"/>
  <c r="AA67" i="8"/>
  <c r="Z109" i="8"/>
  <c r="Z110" i="8" s="1"/>
  <c r="Z117" i="8"/>
  <c r="Y66" i="8"/>
  <c r="AA104" i="8" l="1"/>
  <c r="AA108" i="8" s="1"/>
  <c r="AB41" i="8"/>
  <c r="AB45" i="8" s="1"/>
  <c r="AB54" i="8" s="1"/>
  <c r="AB103" i="8"/>
  <c r="AB95" i="8"/>
  <c r="AB96" i="8" s="1"/>
  <c r="AB97" i="8" s="1"/>
  <c r="AB115" i="8"/>
  <c r="Z59" i="8"/>
  <c r="Z57" i="8"/>
  <c r="AA48" i="8"/>
  <c r="Z56" i="8"/>
  <c r="AA51" i="8" s="1"/>
  <c r="Z111" i="8"/>
  <c r="Z118" i="8" s="1"/>
  <c r="X76" i="8"/>
  <c r="AJ285" i="3"/>
  <c r="AB89" i="8"/>
  <c r="AB40" i="8"/>
  <c r="Y62" i="8"/>
  <c r="Y69" i="8" s="1"/>
  <c r="Y70" i="8" s="1"/>
  <c r="Z65" i="8" s="1"/>
  <c r="Y122" i="8"/>
  <c r="Y120" i="8"/>
  <c r="AJ284" i="3"/>
  <c r="AJ169" i="3" s="1"/>
  <c r="AB46" i="8" l="1"/>
  <c r="AB47" i="8" s="1"/>
  <c r="AB42" i="8"/>
  <c r="AC38" i="8" s="1"/>
  <c r="AC39" i="8" s="1"/>
  <c r="AA106" i="8"/>
  <c r="AA105" i="8"/>
  <c r="AB100" i="8" s="1"/>
  <c r="AB104" i="8" s="1"/>
  <c r="AB108" i="8" s="1"/>
  <c r="AB24" i="8"/>
  <c r="Z122" i="8"/>
  <c r="Z120" i="8"/>
  <c r="Z119" i="8"/>
  <c r="AA114" i="8" s="1"/>
  <c r="AA52" i="8"/>
  <c r="AA55" i="8" s="1"/>
  <c r="AA56" i="8" s="1"/>
  <c r="AB51" i="8" s="1"/>
  <c r="AA109" i="8"/>
  <c r="AA110" i="8" s="1"/>
  <c r="AA117" i="8"/>
  <c r="Z66" i="8"/>
  <c r="AB15" i="8"/>
  <c r="AB43" i="8"/>
  <c r="AB53" i="8"/>
  <c r="X79" i="8"/>
  <c r="X80" i="8"/>
  <c r="AJ170" i="3"/>
  <c r="AJ171" i="3" s="1"/>
  <c r="AJ286" i="3"/>
  <c r="AJ276" i="3"/>
  <c r="Y123" i="8"/>
  <c r="Y124" i="8" s="1"/>
  <c r="Y125" i="8" s="1"/>
  <c r="AC88" i="8"/>
  <c r="AB92" i="8"/>
  <c r="AB102" i="8"/>
  <c r="AB91" i="8"/>
  <c r="AC87" i="8" s="1"/>
  <c r="Z60" i="8"/>
  <c r="Z68" i="8"/>
  <c r="Y73" i="8"/>
  <c r="Y71" i="8"/>
  <c r="AB105" i="8" l="1"/>
  <c r="AC100" i="8" s="1"/>
  <c r="Y129" i="8"/>
  <c r="Y128" i="8"/>
  <c r="AB67" i="8"/>
  <c r="AB109" i="8"/>
  <c r="AB110" i="8" s="1"/>
  <c r="AB117" i="8"/>
  <c r="AK274" i="3"/>
  <c r="AJ306" i="3"/>
  <c r="AC31" i="8" s="1"/>
  <c r="AC90" i="8" s="1"/>
  <c r="AC94" i="8" s="1"/>
  <c r="AJ277" i="3"/>
  <c r="AA111" i="8"/>
  <c r="AA118" i="8" s="1"/>
  <c r="AB52" i="8"/>
  <c r="AA59" i="8"/>
  <c r="AA57" i="8"/>
  <c r="AB48" i="8"/>
  <c r="Y74" i="8"/>
  <c r="Y75" i="8" s="1"/>
  <c r="Z61" i="8"/>
  <c r="AC101" i="8"/>
  <c r="AB106" i="8"/>
  <c r="AB116" i="8"/>
  <c r="X131" i="8"/>
  <c r="X21" i="8"/>
  <c r="X25" i="8" s="1"/>
  <c r="X81" i="8"/>
  <c r="X82" i="8" s="1"/>
  <c r="X14" i="8"/>
  <c r="X16" i="8" s="1"/>
  <c r="Z123" i="8"/>
  <c r="Z124" i="8" s="1"/>
  <c r="Z125" i="8" s="1"/>
  <c r="Y130" i="8" l="1"/>
  <c r="AB55" i="8"/>
  <c r="AB59" i="8" s="1"/>
  <c r="Y76" i="8"/>
  <c r="AK284" i="3"/>
  <c r="AK169" i="3" s="1"/>
  <c r="AK275" i="3"/>
  <c r="AL273" i="3" s="1"/>
  <c r="Z62" i="8"/>
  <c r="Z69" i="8" s="1"/>
  <c r="AB111" i="8"/>
  <c r="Z129" i="8"/>
  <c r="Z128" i="8"/>
  <c r="AK285" i="3"/>
  <c r="AK276" i="3" s="1"/>
  <c r="AA122" i="8"/>
  <c r="AA120" i="8"/>
  <c r="AC103" i="8"/>
  <c r="AC95" i="8"/>
  <c r="AC96" i="8" s="1"/>
  <c r="AA60" i="8"/>
  <c r="AA61" i="8" s="1"/>
  <c r="AA68" i="8"/>
  <c r="AC115" i="8"/>
  <c r="AA119" i="8"/>
  <c r="AB114" i="8" s="1"/>
  <c r="AC40" i="8"/>
  <c r="AC89" i="8"/>
  <c r="AC41" i="8"/>
  <c r="AC45" i="8" s="1"/>
  <c r="AB57" i="8" l="1"/>
  <c r="AB56" i="8"/>
  <c r="AC51" i="8" s="1"/>
  <c r="AC52" i="8" s="1"/>
  <c r="Z130" i="8"/>
  <c r="AL274" i="3"/>
  <c r="AL275" i="3" s="1"/>
  <c r="AM273" i="3" s="1"/>
  <c r="AK277" i="3"/>
  <c r="AK306" i="3"/>
  <c r="AD31" i="8" s="1"/>
  <c r="AC97" i="8"/>
  <c r="AC104" i="8" s="1"/>
  <c r="AC108" i="8" s="1"/>
  <c r="AB118" i="8"/>
  <c r="AB119" i="8" s="1"/>
  <c r="AC114" i="8" s="1"/>
  <c r="Z73" i="8"/>
  <c r="Z71" i="8"/>
  <c r="Z70" i="8"/>
  <c r="AA65" i="8" s="1"/>
  <c r="AA123" i="8"/>
  <c r="AA124" i="8" s="1"/>
  <c r="AA125" i="8" s="1"/>
  <c r="AC15" i="8"/>
  <c r="AC43" i="8"/>
  <c r="AC53" i="8"/>
  <c r="AC42" i="8"/>
  <c r="AD38" i="8" s="1"/>
  <c r="AC54" i="8"/>
  <c r="AC46" i="8"/>
  <c r="AD88" i="8"/>
  <c r="AC92" i="8"/>
  <c r="AC102" i="8"/>
  <c r="AC91" i="8"/>
  <c r="AD87" i="8" s="1"/>
  <c r="AK286" i="3"/>
  <c r="AK170" i="3"/>
  <c r="AK171" i="3" s="1"/>
  <c r="AC24" i="8"/>
  <c r="AA62" i="8"/>
  <c r="AB60" i="8"/>
  <c r="AB68" i="8"/>
  <c r="Y79" i="8"/>
  <c r="Y80" i="8"/>
  <c r="AC109" i="8" l="1"/>
  <c r="AC110" i="8" s="1"/>
  <c r="AC117" i="8"/>
  <c r="AB61" i="8"/>
  <c r="AB122" i="8"/>
  <c r="AB120" i="8"/>
  <c r="AD39" i="8"/>
  <c r="AD41" i="8" s="1"/>
  <c r="AD45" i="8" s="1"/>
  <c r="AD89" i="8"/>
  <c r="AD40" i="8"/>
  <c r="AD24" i="8" s="1"/>
  <c r="AA66" i="8"/>
  <c r="AA69" i="8" s="1"/>
  <c r="AA129" i="8"/>
  <c r="AA128" i="8"/>
  <c r="AL285" i="3"/>
  <c r="AL276" i="3" s="1"/>
  <c r="Y81" i="8"/>
  <c r="Y82" i="8" s="1"/>
  <c r="Y14" i="8"/>
  <c r="Y16" i="8" s="1"/>
  <c r="Z74" i="8"/>
  <c r="Z75" i="8" s="1"/>
  <c r="AC47" i="8"/>
  <c r="AD90" i="8"/>
  <c r="AD94" i="8" s="1"/>
  <c r="AC67" i="8"/>
  <c r="AC106" i="8"/>
  <c r="AD101" i="8"/>
  <c r="AC116" i="8"/>
  <c r="AC105" i="8"/>
  <c r="AD100" i="8" s="1"/>
  <c r="Y131" i="8"/>
  <c r="Y21" i="8"/>
  <c r="Y25" i="8" s="1"/>
  <c r="AL284" i="3"/>
  <c r="AL169" i="3" s="1"/>
  <c r="AA130" i="8" l="1"/>
  <c r="AM274" i="3"/>
  <c r="AM284" i="3" s="1"/>
  <c r="AM169" i="3" s="1"/>
  <c r="AL306" i="3"/>
  <c r="AE31" i="8" s="1"/>
  <c r="AA70" i="8"/>
  <c r="AB65" i="8" s="1"/>
  <c r="AB66" i="8" s="1"/>
  <c r="AD91" i="8"/>
  <c r="AE87" i="8" s="1"/>
  <c r="AD42" i="8"/>
  <c r="AE38" i="8" s="1"/>
  <c r="AE39" i="8" s="1"/>
  <c r="AC111" i="8"/>
  <c r="AC118" i="8" s="1"/>
  <c r="AC120" i="8" s="1"/>
  <c r="AL170" i="3"/>
  <c r="AL171" i="3" s="1"/>
  <c r="AL286" i="3"/>
  <c r="AD103" i="8"/>
  <c r="AD95" i="8"/>
  <c r="AD96" i="8" s="1"/>
  <c r="AB123" i="8"/>
  <c r="AB124" i="8" s="1"/>
  <c r="AB125" i="8" s="1"/>
  <c r="AB62" i="8"/>
  <c r="AC48" i="8"/>
  <c r="AC55" i="8" s="1"/>
  <c r="AD54" i="8"/>
  <c r="AD46" i="8"/>
  <c r="AL277" i="3"/>
  <c r="AA73" i="8"/>
  <c r="AA71" i="8"/>
  <c r="AD15" i="8"/>
  <c r="AD43" i="8"/>
  <c r="AD53" i="8"/>
  <c r="AD92" i="8"/>
  <c r="AE88" i="8"/>
  <c r="AD102" i="8"/>
  <c r="Z76" i="8"/>
  <c r="AD115" i="8"/>
  <c r="AE41" i="8" l="1"/>
  <c r="AE45" i="8" s="1"/>
  <c r="AE54" i="8" s="1"/>
  <c r="AE89" i="8"/>
  <c r="AF88" i="8" s="1"/>
  <c r="AE40" i="8"/>
  <c r="AE53" i="8" s="1"/>
  <c r="AE90" i="8"/>
  <c r="AE94" i="8" s="1"/>
  <c r="AE95" i="8" s="1"/>
  <c r="AE96" i="8" s="1"/>
  <c r="AM275" i="3"/>
  <c r="AN273" i="3" s="1"/>
  <c r="AB69" i="8"/>
  <c r="AB73" i="8" s="1"/>
  <c r="AD97" i="8"/>
  <c r="AD104" i="8" s="1"/>
  <c r="AD108" i="8" s="1"/>
  <c r="AD67" i="8"/>
  <c r="AM285" i="3"/>
  <c r="Z80" i="8"/>
  <c r="Z79" i="8"/>
  <c r="AB129" i="8"/>
  <c r="AB128" i="8"/>
  <c r="AE101" i="8"/>
  <c r="AD116" i="8"/>
  <c r="AA74" i="8"/>
  <c r="AC59" i="8"/>
  <c r="AC56" i="8"/>
  <c r="AD51" i="8" s="1"/>
  <c r="AC57" i="8"/>
  <c r="AC122" i="8"/>
  <c r="AC119" i="8"/>
  <c r="AD114" i="8" s="1"/>
  <c r="AD47" i="8"/>
  <c r="AE46" i="8" l="1"/>
  <c r="AE47" i="8" s="1"/>
  <c r="AE103" i="8"/>
  <c r="AE15" i="8"/>
  <c r="AE42" i="8"/>
  <c r="AF38" i="8" s="1"/>
  <c r="AF39" i="8" s="1"/>
  <c r="AE43" i="8"/>
  <c r="AE24" i="8"/>
  <c r="AE102" i="8"/>
  <c r="AF101" i="8" s="1"/>
  <c r="AE92" i="8"/>
  <c r="AB130" i="8"/>
  <c r="AE91" i="8"/>
  <c r="AF87" i="8" s="1"/>
  <c r="AB70" i="8"/>
  <c r="AC65" i="8" s="1"/>
  <c r="AC66" i="8" s="1"/>
  <c r="AB71" i="8"/>
  <c r="AD106" i="8"/>
  <c r="AD52" i="8"/>
  <c r="AC60" i="8"/>
  <c r="AC61" i="8" s="1"/>
  <c r="AC68" i="8"/>
  <c r="AE48" i="8"/>
  <c r="AD48" i="8"/>
  <c r="AM286" i="3"/>
  <c r="AM170" i="3"/>
  <c r="AM171" i="3" s="1"/>
  <c r="AD109" i="8"/>
  <c r="AD110" i="8" s="1"/>
  <c r="AD117" i="8"/>
  <c r="AE97" i="8"/>
  <c r="AE67" i="8"/>
  <c r="AM276" i="3"/>
  <c r="Z131" i="8"/>
  <c r="Z21" i="8"/>
  <c r="Z25" i="8" s="1"/>
  <c r="AA75" i="8"/>
  <c r="AC123" i="8"/>
  <c r="AC124" i="8" s="1"/>
  <c r="AC125" i="8" s="1"/>
  <c r="Z81" i="8"/>
  <c r="Z82" i="8" s="1"/>
  <c r="Z14" i="8"/>
  <c r="Z16" i="8" s="1"/>
  <c r="AD105" i="8"/>
  <c r="AE100" i="8" s="1"/>
  <c r="AB74" i="8"/>
  <c r="AE115" i="8"/>
  <c r="AE116" i="8" l="1"/>
  <c r="AD55" i="8"/>
  <c r="AD56" i="8" s="1"/>
  <c r="AE51" i="8" s="1"/>
  <c r="AE52" i="8" s="1"/>
  <c r="AN274" i="3"/>
  <c r="AM277" i="3"/>
  <c r="AM306" i="3"/>
  <c r="AF31" i="8" s="1"/>
  <c r="AE104" i="8"/>
  <c r="AE105" i="8" s="1"/>
  <c r="AF100" i="8" s="1"/>
  <c r="AC129" i="8"/>
  <c r="AC128" i="8"/>
  <c r="AA76" i="8"/>
  <c r="AC62" i="8"/>
  <c r="AC69" i="8" s="1"/>
  <c r="AD111" i="8"/>
  <c r="AD118" i="8" s="1"/>
  <c r="AB75" i="8"/>
  <c r="AF115" i="8"/>
  <c r="AD57" i="8" l="1"/>
  <c r="AD59" i="8"/>
  <c r="AD60" i="8" s="1"/>
  <c r="AD61" i="8" s="1"/>
  <c r="AC130" i="8"/>
  <c r="AC73" i="8"/>
  <c r="AC71" i="8"/>
  <c r="AC70" i="8"/>
  <c r="AD65" i="8" s="1"/>
  <c r="AE108" i="8"/>
  <c r="AE106" i="8"/>
  <c r="AF89" i="8"/>
  <c r="AF40" i="8"/>
  <c r="AF90" i="8"/>
  <c r="AF94" i="8" s="1"/>
  <c r="AF41" i="8"/>
  <c r="AF45" i="8" s="1"/>
  <c r="AE55" i="8"/>
  <c r="AA79" i="8"/>
  <c r="AA80" i="8"/>
  <c r="AB76" i="8"/>
  <c r="AN285" i="3"/>
  <c r="AN276" i="3" s="1"/>
  <c r="AD122" i="8"/>
  <c r="AD120" i="8"/>
  <c r="AD119" i="8"/>
  <c r="AE114" i="8" s="1"/>
  <c r="AN284" i="3"/>
  <c r="AN169" i="3" s="1"/>
  <c r="AN275" i="3"/>
  <c r="AO273" i="3" s="1"/>
  <c r="AD68" i="8" l="1"/>
  <c r="AO274" i="3"/>
  <c r="AO275" i="3" s="1"/>
  <c r="AP273" i="3" s="1"/>
  <c r="AN277" i="3"/>
  <c r="AN306" i="3"/>
  <c r="AG31" i="8" s="1"/>
  <c r="AD62" i="8"/>
  <c r="AN286" i="3"/>
  <c r="AN170" i="3"/>
  <c r="AN171" i="3" s="1"/>
  <c r="AG88" i="8"/>
  <c r="AF92" i="8"/>
  <c r="AF102" i="8"/>
  <c r="AF91" i="8"/>
  <c r="AG87" i="8" s="1"/>
  <c r="AB80" i="8"/>
  <c r="AB79" i="8"/>
  <c r="AA81" i="8"/>
  <c r="AA82" i="8" s="1"/>
  <c r="AA14" i="8"/>
  <c r="AA16" i="8" s="1"/>
  <c r="AD66" i="8"/>
  <c r="AD123" i="8"/>
  <c r="AD124" i="8" s="1"/>
  <c r="AD125" i="8" s="1"/>
  <c r="AE109" i="8"/>
  <c r="AE110" i="8" s="1"/>
  <c r="AE117" i="8"/>
  <c r="AF43" i="8"/>
  <c r="AF15" i="8"/>
  <c r="AF53" i="8"/>
  <c r="AF42" i="8"/>
  <c r="AG38" i="8" s="1"/>
  <c r="AA131" i="8"/>
  <c r="AA21" i="8"/>
  <c r="AA25" i="8" s="1"/>
  <c r="AE59" i="8"/>
  <c r="AE57" i="8"/>
  <c r="AF54" i="8"/>
  <c r="AF46" i="8"/>
  <c r="AF24" i="8"/>
  <c r="AC74" i="8"/>
  <c r="AC75" i="8" s="1"/>
  <c r="AF103" i="8"/>
  <c r="AF95" i="8"/>
  <c r="AF96" i="8" s="1"/>
  <c r="AE56" i="8"/>
  <c r="AF51" i="8" s="1"/>
  <c r="AD69" i="8" l="1"/>
  <c r="AD70" i="8" s="1"/>
  <c r="AE65" i="8" s="1"/>
  <c r="AE66" i="8" s="1"/>
  <c r="AE111" i="8"/>
  <c r="AE118" i="8" s="1"/>
  <c r="AD128" i="8"/>
  <c r="AD129" i="8"/>
  <c r="AF97" i="8"/>
  <c r="AF104" i="8" s="1"/>
  <c r="AF108" i="8" s="1"/>
  <c r="AG40" i="8"/>
  <c r="AG24" i="8" s="1"/>
  <c r="AG89" i="8"/>
  <c r="AC76" i="8"/>
  <c r="AG101" i="8"/>
  <c r="AF116" i="8"/>
  <c r="AF67" i="8"/>
  <c r="AB131" i="8"/>
  <c r="AB21" i="8"/>
  <c r="AB25" i="8" s="1"/>
  <c r="AO285" i="3"/>
  <c r="AO276" i="3" s="1"/>
  <c r="AP274" i="3" s="1"/>
  <c r="AF52" i="8"/>
  <c r="AG39" i="8"/>
  <c r="AG41" i="8" s="1"/>
  <c r="AG45" i="8" s="1"/>
  <c r="AF47" i="8"/>
  <c r="AB81" i="8"/>
  <c r="AB82" i="8" s="1"/>
  <c r="AB14" i="8"/>
  <c r="AB16" i="8" s="1"/>
  <c r="AE60" i="8"/>
  <c r="AE61" i="8" s="1"/>
  <c r="AE68" i="8"/>
  <c r="AG90" i="8"/>
  <c r="AG94" i="8" s="1"/>
  <c r="AO284" i="3"/>
  <c r="AO169" i="3" s="1"/>
  <c r="AD71" i="8" l="1"/>
  <c r="AD73" i="8"/>
  <c r="AD74" i="8" s="1"/>
  <c r="AG91" i="8"/>
  <c r="AH87" i="8" s="1"/>
  <c r="AG54" i="8"/>
  <c r="AG46" i="8"/>
  <c r="AG47" i="8" s="1"/>
  <c r="AG95" i="8"/>
  <c r="AG96" i="8" s="1"/>
  <c r="AG103" i="8"/>
  <c r="AP284" i="3"/>
  <c r="AP169" i="3" s="1"/>
  <c r="AP275" i="3"/>
  <c r="AQ273" i="3" s="1"/>
  <c r="AF105" i="8"/>
  <c r="AG100" i="8" s="1"/>
  <c r="AD130" i="8"/>
  <c r="AO277" i="3"/>
  <c r="AG42" i="8"/>
  <c r="AH38" i="8" s="1"/>
  <c r="AC79" i="8"/>
  <c r="AC80" i="8"/>
  <c r="AF109" i="8"/>
  <c r="AF110" i="8" s="1"/>
  <c r="AF117" i="8"/>
  <c r="AE62" i="8"/>
  <c r="AE69" i="8" s="1"/>
  <c r="AH88" i="8"/>
  <c r="AG92" i="8"/>
  <c r="AG102" i="8"/>
  <c r="AG15" i="8"/>
  <c r="AG43" i="8"/>
  <c r="AG53" i="8"/>
  <c r="AO306" i="3"/>
  <c r="AH31" i="8" s="1"/>
  <c r="AG115" i="8"/>
  <c r="AE122" i="8"/>
  <c r="AE120" i="8"/>
  <c r="AE119" i="8"/>
  <c r="AF114" i="8" s="1"/>
  <c r="AF48" i="8"/>
  <c r="AF55" i="8" s="1"/>
  <c r="AO286" i="3"/>
  <c r="AO170" i="3"/>
  <c r="AO171" i="3" s="1"/>
  <c r="AF106" i="8"/>
  <c r="AH90" i="8" l="1"/>
  <c r="AH94" i="8" s="1"/>
  <c r="AH95" i="8" s="1"/>
  <c r="AF111" i="8"/>
  <c r="AF118" i="8" s="1"/>
  <c r="AF119" i="8" s="1"/>
  <c r="AG114" i="8" s="1"/>
  <c r="AG48" i="8"/>
  <c r="AH40" i="8"/>
  <c r="AH24" i="8" s="1"/>
  <c r="AH89" i="8"/>
  <c r="AG67" i="8"/>
  <c r="AC131" i="8"/>
  <c r="AC21" i="8"/>
  <c r="AC25" i="8" s="1"/>
  <c r="AE123" i="8"/>
  <c r="AE124" i="8" s="1"/>
  <c r="AE125" i="8" s="1"/>
  <c r="AG97" i="8"/>
  <c r="AG104" i="8" s="1"/>
  <c r="AD75" i="8"/>
  <c r="AC81" i="8"/>
  <c r="AC82" i="8" s="1"/>
  <c r="AC14" i="8"/>
  <c r="AC16" i="8" s="1"/>
  <c r="AE73" i="8"/>
  <c r="AE71" i="8"/>
  <c r="AF59" i="8"/>
  <c r="AF57" i="8"/>
  <c r="AF56" i="8"/>
  <c r="AG51" i="8" s="1"/>
  <c r="AH101" i="8"/>
  <c r="AG116" i="8"/>
  <c r="AH39" i="8"/>
  <c r="AH41" i="8" s="1"/>
  <c r="AH45" i="8" s="1"/>
  <c r="AP285" i="3"/>
  <c r="AP276" i="3" s="1"/>
  <c r="AE70" i="8"/>
  <c r="AF65" i="8" s="1"/>
  <c r="AH96" i="8" l="1"/>
  <c r="AH97" i="8" s="1"/>
  <c r="AH103" i="8"/>
  <c r="AH54" i="8"/>
  <c r="AH46" i="8"/>
  <c r="AG108" i="8"/>
  <c r="AG105" i="8"/>
  <c r="AH100" i="8" s="1"/>
  <c r="AG106" i="8"/>
  <c r="AG52" i="8"/>
  <c r="AG55" i="8" s="1"/>
  <c r="AQ274" i="3"/>
  <c r="AP277" i="3"/>
  <c r="AH92" i="8"/>
  <c r="AI88" i="8"/>
  <c r="AH102" i="8"/>
  <c r="AF122" i="8"/>
  <c r="AF120" i="8"/>
  <c r="AH42" i="8"/>
  <c r="AI38" i="8" s="1"/>
  <c r="AP306" i="3"/>
  <c r="AI31" i="8" s="1"/>
  <c r="AF60" i="8"/>
  <c r="AF68" i="8"/>
  <c r="AP286" i="3"/>
  <c r="AP170" i="3"/>
  <c r="AP171" i="3" s="1"/>
  <c r="AH15" i="8"/>
  <c r="AH43" i="8"/>
  <c r="AH53" i="8"/>
  <c r="AE128" i="8"/>
  <c r="AE129" i="8"/>
  <c r="AE74" i="8"/>
  <c r="AH91" i="8"/>
  <c r="AI87" i="8" s="1"/>
  <c r="AH115" i="8"/>
  <c r="AF66" i="8"/>
  <c r="AD76" i="8"/>
  <c r="AE130" i="8" l="1"/>
  <c r="AG59" i="8"/>
  <c r="AG57" i="8"/>
  <c r="AG56" i="8"/>
  <c r="AH51" i="8" s="1"/>
  <c r="AH67" i="8"/>
  <c r="AH104" i="8"/>
  <c r="AH108" i="8" s="1"/>
  <c r="AG109" i="8"/>
  <c r="AG110" i="8" s="1"/>
  <c r="AG117" i="8"/>
  <c r="AD79" i="8"/>
  <c r="AD80" i="8"/>
  <c r="AI39" i="8"/>
  <c r="AI41" i="8" s="1"/>
  <c r="AI45" i="8" s="1"/>
  <c r="AI90" i="8"/>
  <c r="AI94" i="8" s="1"/>
  <c r="AE75" i="8"/>
  <c r="AH47" i="8"/>
  <c r="AI40" i="8"/>
  <c r="AI89" i="8"/>
  <c r="AF123" i="8"/>
  <c r="AF124" i="8" s="1"/>
  <c r="AF125" i="8" s="1"/>
  <c r="AI101" i="8"/>
  <c r="AH116" i="8"/>
  <c r="AQ285" i="3"/>
  <c r="AQ276" i="3" s="1"/>
  <c r="AQ284" i="3"/>
  <c r="AQ169" i="3" s="1"/>
  <c r="AQ275" i="3"/>
  <c r="AR273" i="3" s="1"/>
  <c r="AF61" i="8"/>
  <c r="AH105" i="8" l="1"/>
  <c r="AI100" i="8" s="1"/>
  <c r="AI54" i="8"/>
  <c r="AI46" i="8"/>
  <c r="AR274" i="3"/>
  <c r="AR275" i="3" s="1"/>
  <c r="AS273" i="3" s="1"/>
  <c r="AQ306" i="3"/>
  <c r="AJ31" i="8" s="1"/>
  <c r="AQ277" i="3"/>
  <c r="AG111" i="8"/>
  <c r="AG118" i="8" s="1"/>
  <c r="AF129" i="8"/>
  <c r="AF128" i="8"/>
  <c r="AH48" i="8"/>
  <c r="AE76" i="8"/>
  <c r="AH109" i="8"/>
  <c r="AH110" i="8" s="1"/>
  <c r="AH117" i="8"/>
  <c r="AI43" i="8"/>
  <c r="AI53" i="8"/>
  <c r="AI15" i="8"/>
  <c r="AF62" i="8"/>
  <c r="AF69" i="8" s="1"/>
  <c r="AJ88" i="8"/>
  <c r="AI92" i="8"/>
  <c r="AI102" i="8"/>
  <c r="AI91" i="8"/>
  <c r="AJ87" i="8" s="1"/>
  <c r="AQ170" i="3"/>
  <c r="AQ171" i="3" s="1"/>
  <c r="AQ286" i="3"/>
  <c r="AI103" i="8"/>
  <c r="AI95" i="8"/>
  <c r="AI96" i="8" s="1"/>
  <c r="AI42" i="8"/>
  <c r="AJ38" i="8" s="1"/>
  <c r="AI115" i="8"/>
  <c r="AI24" i="8"/>
  <c r="AH52" i="8"/>
  <c r="AH106" i="8"/>
  <c r="AD131" i="8"/>
  <c r="AD21" i="8"/>
  <c r="AD25" i="8" s="1"/>
  <c r="AD81" i="8"/>
  <c r="AD82" i="8" s="1"/>
  <c r="AD14" i="8"/>
  <c r="AD16" i="8" s="1"/>
  <c r="AG60" i="8"/>
  <c r="AG61" i="8" s="1"/>
  <c r="AG68" i="8"/>
  <c r="AH55" i="8" l="1"/>
  <c r="AH56" i="8" s="1"/>
  <c r="AI51" i="8" s="1"/>
  <c r="AI52" i="8" s="1"/>
  <c r="AH111" i="8"/>
  <c r="AG122" i="8"/>
  <c r="AG120" i="8"/>
  <c r="AG119" i="8"/>
  <c r="AH114" i="8" s="1"/>
  <c r="AI97" i="8"/>
  <c r="AI104" i="8" s="1"/>
  <c r="AJ40" i="8"/>
  <c r="AJ89" i="8"/>
  <c r="AE80" i="8"/>
  <c r="AE79" i="8"/>
  <c r="AF73" i="8"/>
  <c r="AF71" i="8"/>
  <c r="AF70" i="8"/>
  <c r="AG65" i="8" s="1"/>
  <c r="AJ90" i="8"/>
  <c r="AJ94" i="8" s="1"/>
  <c r="AG62" i="8"/>
  <c r="AR285" i="3"/>
  <c r="AR284" i="3"/>
  <c r="AR169" i="3" s="1"/>
  <c r="AI67" i="8"/>
  <c r="AJ39" i="8"/>
  <c r="AJ41" i="8" s="1"/>
  <c r="AJ45" i="8" s="1"/>
  <c r="AI116" i="8"/>
  <c r="AJ101" i="8"/>
  <c r="AF130" i="8"/>
  <c r="AI47" i="8"/>
  <c r="AH57" i="8" l="1"/>
  <c r="AH59" i="8"/>
  <c r="AH60" i="8" s="1"/>
  <c r="AJ91" i="8"/>
  <c r="AK87" i="8" s="1"/>
  <c r="AJ54" i="8"/>
  <c r="AJ46" i="8"/>
  <c r="AJ47" i="8" s="1"/>
  <c r="AJ42" i="8"/>
  <c r="AK38" i="8" s="1"/>
  <c r="AI108" i="8"/>
  <c r="AI106" i="8"/>
  <c r="AI105" i="8"/>
  <c r="AJ100" i="8" s="1"/>
  <c r="AI48" i="8"/>
  <c r="AI55" i="8" s="1"/>
  <c r="AR286" i="3"/>
  <c r="AR170" i="3"/>
  <c r="AR171" i="3" s="1"/>
  <c r="AJ115" i="8"/>
  <c r="AH118" i="8"/>
  <c r="AH119" i="8" s="1"/>
  <c r="AI114" i="8" s="1"/>
  <c r="AJ95" i="8"/>
  <c r="AJ96" i="8" s="1"/>
  <c r="AJ103" i="8"/>
  <c r="AG66" i="8"/>
  <c r="AG69" i="8" s="1"/>
  <c r="AF74" i="8"/>
  <c r="AF75" i="8" s="1"/>
  <c r="AK88" i="8"/>
  <c r="AJ92" i="8"/>
  <c r="AJ102" i="8"/>
  <c r="AJ15" i="8"/>
  <c r="AJ43" i="8"/>
  <c r="AJ53" i="8"/>
  <c r="AR276" i="3"/>
  <c r="AJ24" i="8"/>
  <c r="AG123" i="8"/>
  <c r="AG124" i="8" s="1"/>
  <c r="AG125" i="8" s="1"/>
  <c r="AE81" i="8"/>
  <c r="AE82" i="8" s="1"/>
  <c r="AE14" i="8"/>
  <c r="AE16" i="8" s="1"/>
  <c r="AE131" i="8"/>
  <c r="AE21" i="8"/>
  <c r="AE25" i="8" s="1"/>
  <c r="AH68" i="8" l="1"/>
  <c r="AG70" i="8"/>
  <c r="AH65" i="8" s="1"/>
  <c r="AH66" i="8" s="1"/>
  <c r="AJ97" i="8"/>
  <c r="AJ104" i="8" s="1"/>
  <c r="AJ48" i="8"/>
  <c r="AS274" i="3"/>
  <c r="AR277" i="3"/>
  <c r="AR306" i="3"/>
  <c r="AK31" i="8" s="1"/>
  <c r="AJ67" i="8"/>
  <c r="AK101" i="8"/>
  <c r="AJ116" i="8"/>
  <c r="AG73" i="8"/>
  <c r="AG71" i="8"/>
  <c r="AH61" i="8"/>
  <c r="AI109" i="8"/>
  <c r="AI110" i="8" s="1"/>
  <c r="AI117" i="8"/>
  <c r="AG129" i="8"/>
  <c r="AG128" i="8"/>
  <c r="AF76" i="8"/>
  <c r="AK39" i="8"/>
  <c r="AH122" i="8"/>
  <c r="AH120" i="8"/>
  <c r="AI59" i="8"/>
  <c r="AI56" i="8"/>
  <c r="AJ51" i="8" s="1"/>
  <c r="AI57" i="8"/>
  <c r="AG130" i="8" l="1"/>
  <c r="AK41" i="8"/>
  <c r="AK45" i="8" s="1"/>
  <c r="AK54" i="8" s="1"/>
  <c r="AJ108" i="8"/>
  <c r="AJ105" i="8"/>
  <c r="AK100" i="8" s="1"/>
  <c r="AJ106" i="8"/>
  <c r="AG74" i="8"/>
  <c r="AK115" i="8"/>
  <c r="AF79" i="8"/>
  <c r="AF80" i="8"/>
  <c r="AH123" i="8"/>
  <c r="AH124" i="8" s="1"/>
  <c r="AH125" i="8" s="1"/>
  <c r="AH62" i="8"/>
  <c r="AH69" i="8" s="1"/>
  <c r="AS284" i="3"/>
  <c r="AS169" i="3" s="1"/>
  <c r="AS275" i="3"/>
  <c r="AT273" i="3" s="1"/>
  <c r="AJ52" i="8"/>
  <c r="AJ55" i="8" s="1"/>
  <c r="AI60" i="8"/>
  <c r="AI61" i="8" s="1"/>
  <c r="AI68" i="8"/>
  <c r="AI111" i="8"/>
  <c r="AI118" i="8" s="1"/>
  <c r="AK40" i="8"/>
  <c r="AK89" i="8"/>
  <c r="AK90" i="8"/>
  <c r="AK94" i="8" s="1"/>
  <c r="AS285" i="3"/>
  <c r="AK46" i="8" l="1"/>
  <c r="AK47" i="8" s="1"/>
  <c r="AJ56" i="8"/>
  <c r="AK51" i="8" s="1"/>
  <c r="AK52" i="8" s="1"/>
  <c r="AH73" i="8"/>
  <c r="AH71" i="8"/>
  <c r="AH70" i="8"/>
  <c r="AI65" i="8" s="1"/>
  <c r="AH128" i="8"/>
  <c r="AH129" i="8"/>
  <c r="AI122" i="8"/>
  <c r="AI120" i="8"/>
  <c r="AI119" i="8"/>
  <c r="AJ114" i="8" s="1"/>
  <c r="AI62" i="8"/>
  <c r="AS170" i="3"/>
  <c r="AS171" i="3" s="1"/>
  <c r="AS286" i="3"/>
  <c r="AF81" i="8"/>
  <c r="AF82" i="8" s="1"/>
  <c r="AF14" i="8"/>
  <c r="AF16" i="8" s="1"/>
  <c r="AJ59" i="8"/>
  <c r="AJ57" i="8"/>
  <c r="AF131" i="8"/>
  <c r="AF21" i="8"/>
  <c r="AF25" i="8" s="1"/>
  <c r="AS276" i="3"/>
  <c r="AG75" i="8"/>
  <c r="AK92" i="8"/>
  <c r="AL88" i="8"/>
  <c r="AK102" i="8"/>
  <c r="AK91" i="8"/>
  <c r="AL87" i="8" s="1"/>
  <c r="AK43" i="8"/>
  <c r="AK15" i="8"/>
  <c r="AK53" i="8"/>
  <c r="AK42" i="8"/>
  <c r="AL38" i="8" s="1"/>
  <c r="AK24" i="8"/>
  <c r="AK95" i="8"/>
  <c r="AK96" i="8" s="1"/>
  <c r="AK103" i="8"/>
  <c r="AJ109" i="8"/>
  <c r="AJ110" i="8" s="1"/>
  <c r="AJ117" i="8"/>
  <c r="AJ111" i="8" l="1"/>
  <c r="AJ118" i="8" s="1"/>
  <c r="AJ119" i="8" s="1"/>
  <c r="AK114" i="8" s="1"/>
  <c r="AL101" i="8"/>
  <c r="AK116" i="8"/>
  <c r="AK48" i="8"/>
  <c r="AK55" i="8" s="1"/>
  <c r="AI123" i="8"/>
  <c r="AI124" i="8" s="1"/>
  <c r="AI125" i="8" s="1"/>
  <c r="AH130" i="8"/>
  <c r="AK97" i="8"/>
  <c r="AK104" i="8" s="1"/>
  <c r="AJ60" i="8"/>
  <c r="AJ61" i="8" s="1"/>
  <c r="AJ68" i="8"/>
  <c r="AI66" i="8"/>
  <c r="AI69" i="8" s="1"/>
  <c r="AL39" i="8"/>
  <c r="AG76" i="8"/>
  <c r="AT274" i="3"/>
  <c r="AS277" i="3"/>
  <c r="AS306" i="3"/>
  <c r="AL31" i="8" s="1"/>
  <c r="AL90" i="8" s="1"/>
  <c r="AL94" i="8" s="1"/>
  <c r="AK67" i="8"/>
  <c r="AH74" i="8"/>
  <c r="AH75" i="8" s="1"/>
  <c r="AJ62" i="8" l="1"/>
  <c r="AI73" i="8"/>
  <c r="AI71" i="8"/>
  <c r="AK108" i="8"/>
  <c r="AK105" i="8"/>
  <c r="AL100" i="8" s="1"/>
  <c r="AK106" i="8"/>
  <c r="AI129" i="8"/>
  <c r="AI128" i="8"/>
  <c r="AG79" i="8"/>
  <c r="AG80" i="8"/>
  <c r="AL115" i="8"/>
  <c r="AL40" i="8"/>
  <c r="AL24" i="8" s="1"/>
  <c r="AL89" i="8"/>
  <c r="AJ122" i="8"/>
  <c r="AJ120" i="8"/>
  <c r="AH76" i="8"/>
  <c r="AT285" i="3"/>
  <c r="AT276" i="3" s="1"/>
  <c r="AI70" i="8"/>
  <c r="AJ65" i="8" s="1"/>
  <c r="AK59" i="8"/>
  <c r="AK56" i="8"/>
  <c r="AL51" i="8" s="1"/>
  <c r="AL103" i="8"/>
  <c r="AL95" i="8"/>
  <c r="AL96" i="8" s="1"/>
  <c r="AL41" i="8"/>
  <c r="AL45" i="8" s="1"/>
  <c r="AK57" i="8"/>
  <c r="AT284" i="3"/>
  <c r="AT169" i="3" s="1"/>
  <c r="AT275" i="3"/>
  <c r="AU273" i="3" s="1"/>
  <c r="AI130" i="8" l="1"/>
  <c r="AU274" i="3"/>
  <c r="AU275" i="3" s="1"/>
  <c r="AV273" i="3" s="1"/>
  <c r="AL97" i="8"/>
  <c r="AL104" i="8" s="1"/>
  <c r="AL108" i="8" s="1"/>
  <c r="AG81" i="8"/>
  <c r="AG82" i="8" s="1"/>
  <c r="AG14" i="8"/>
  <c r="AG16" i="8" s="1"/>
  <c r="AL54" i="8"/>
  <c r="AL46" i="8"/>
  <c r="AL52" i="8"/>
  <c r="AK60" i="8"/>
  <c r="AK61" i="8" s="1"/>
  <c r="AK68" i="8"/>
  <c r="AK109" i="8"/>
  <c r="AK110" i="8" s="1"/>
  <c r="AK117" i="8"/>
  <c r="AM88" i="8"/>
  <c r="AL92" i="8"/>
  <c r="AL102" i="8"/>
  <c r="AL91" i="8"/>
  <c r="AM87" i="8" s="1"/>
  <c r="AI74" i="8"/>
  <c r="AI75" i="8" s="1"/>
  <c r="AT170" i="3"/>
  <c r="AT171" i="3" s="1"/>
  <c r="AT286" i="3"/>
  <c r="AH79" i="8"/>
  <c r="AH80" i="8"/>
  <c r="AJ123" i="8"/>
  <c r="AJ124" i="8" s="1"/>
  <c r="AJ125" i="8" s="1"/>
  <c r="AT277" i="3"/>
  <c r="AJ66" i="8"/>
  <c r="AJ69" i="8" s="1"/>
  <c r="AJ70" i="8" s="1"/>
  <c r="AK65" i="8" s="1"/>
  <c r="AT306" i="3"/>
  <c r="AM31" i="8" s="1"/>
  <c r="AL15" i="8"/>
  <c r="AL43" i="8"/>
  <c r="AL53" i="8"/>
  <c r="AL42" i="8"/>
  <c r="AM38" i="8" s="1"/>
  <c r="AG131" i="8"/>
  <c r="AG21" i="8"/>
  <c r="AG25" i="8" s="1"/>
  <c r="AU284" i="3" l="1"/>
  <c r="AU169" i="3" s="1"/>
  <c r="AL105" i="8"/>
  <c r="AM100" i="8" s="1"/>
  <c r="AK111" i="8"/>
  <c r="AK118" i="8" s="1"/>
  <c r="AK119" i="8" s="1"/>
  <c r="AL114" i="8" s="1"/>
  <c r="AK66" i="8"/>
  <c r="AU285" i="3"/>
  <c r="AU276" i="3" s="1"/>
  <c r="AJ73" i="8"/>
  <c r="AJ71" i="8"/>
  <c r="AK62" i="8"/>
  <c r="AM39" i="8"/>
  <c r="AM41" i="8" s="1"/>
  <c r="AL109" i="8"/>
  <c r="AL110" i="8" s="1"/>
  <c r="AL117" i="8"/>
  <c r="AL47" i="8"/>
  <c r="AL67" i="8"/>
  <c r="AM89" i="8"/>
  <c r="AM40" i="8"/>
  <c r="AM24" i="8" s="1"/>
  <c r="AI76" i="8"/>
  <c r="AM90" i="8"/>
  <c r="AM94" i="8" s="1"/>
  <c r="AM101" i="8"/>
  <c r="AL106" i="8"/>
  <c r="AL116" i="8"/>
  <c r="AJ128" i="8"/>
  <c r="AJ129" i="8"/>
  <c r="AH131" i="8"/>
  <c r="AH21" i="8"/>
  <c r="AH25" i="8" s="1"/>
  <c r="AH81" i="8"/>
  <c r="AH82" i="8" s="1"/>
  <c r="AH14" i="8"/>
  <c r="AH16" i="8" s="1"/>
  <c r="AK69" i="8" l="1"/>
  <c r="AK73" i="8" s="1"/>
  <c r="AM91" i="8"/>
  <c r="AN87" i="8" s="1"/>
  <c r="AM45" i="8"/>
  <c r="AM46" i="8" s="1"/>
  <c r="AM47" i="8" s="1"/>
  <c r="AM42" i="8"/>
  <c r="AN38" i="8" s="1"/>
  <c r="AN39" i="8" s="1"/>
  <c r="AV274" i="3"/>
  <c r="AU277" i="3"/>
  <c r="AL111" i="8"/>
  <c r="AL118" i="8" s="1"/>
  <c r="AK122" i="8"/>
  <c r="AK120" i="8"/>
  <c r="AU170" i="3"/>
  <c r="AU171" i="3" s="1"/>
  <c r="AU286" i="3"/>
  <c r="AU306" i="3"/>
  <c r="AN31" i="8" s="1"/>
  <c r="AM95" i="8"/>
  <c r="AM96" i="8" s="1"/>
  <c r="AM103" i="8"/>
  <c r="AI79" i="8"/>
  <c r="AI80" i="8"/>
  <c r="AM43" i="8"/>
  <c r="AM15" i="8"/>
  <c r="AM53" i="8"/>
  <c r="AL48" i="8"/>
  <c r="AL55" i="8" s="1"/>
  <c r="AJ130" i="8"/>
  <c r="AM92" i="8"/>
  <c r="AN88" i="8"/>
  <c r="AM102" i="8"/>
  <c r="AM115" i="8"/>
  <c r="AJ74" i="8"/>
  <c r="AK70" i="8" l="1"/>
  <c r="AL65" i="8" s="1"/>
  <c r="AL66" i="8" s="1"/>
  <c r="AK71" i="8"/>
  <c r="AM54" i="8"/>
  <c r="AL122" i="8"/>
  <c r="AL123" i="8" s="1"/>
  <c r="AL124" i="8" s="1"/>
  <c r="AL125" i="8" s="1"/>
  <c r="AL119" i="8"/>
  <c r="AM114" i="8" s="1"/>
  <c r="AN90" i="8"/>
  <c r="AN94" i="8" s="1"/>
  <c r="AN103" i="8" s="1"/>
  <c r="AM97" i="8"/>
  <c r="AM104" i="8" s="1"/>
  <c r="AM108" i="8" s="1"/>
  <c r="AN40" i="8"/>
  <c r="AN24" i="8" s="1"/>
  <c r="AN89" i="8"/>
  <c r="AN41" i="8"/>
  <c r="AN45" i="8" s="1"/>
  <c r="AI81" i="8"/>
  <c r="AI82" i="8" s="1"/>
  <c r="AI14" i="8"/>
  <c r="AI16" i="8" s="1"/>
  <c r="AV284" i="3"/>
  <c r="AV169" i="3" s="1"/>
  <c r="AV275" i="3"/>
  <c r="AW273" i="3" s="1"/>
  <c r="AM67" i="8"/>
  <c r="AN101" i="8"/>
  <c r="AM116" i="8"/>
  <c r="AI131" i="8"/>
  <c r="AI21" i="8"/>
  <c r="AI25" i="8" s="1"/>
  <c r="AV285" i="3"/>
  <c r="AV276" i="3" s="1"/>
  <c r="AL59" i="8"/>
  <c r="AL56" i="8"/>
  <c r="AM51" i="8" s="1"/>
  <c r="AL57" i="8"/>
  <c r="AM48" i="8"/>
  <c r="AJ75" i="8"/>
  <c r="AL120" i="8"/>
  <c r="AK123" i="8"/>
  <c r="AK124" i="8" s="1"/>
  <c r="AK125" i="8" s="1"/>
  <c r="AK74" i="8"/>
  <c r="AK75" i="8" s="1"/>
  <c r="AN91" i="8" l="1"/>
  <c r="AO87" i="8" s="1"/>
  <c r="AN95" i="8"/>
  <c r="AN96" i="8" s="1"/>
  <c r="AN97" i="8" s="1"/>
  <c r="AL129" i="8"/>
  <c r="AL128" i="8"/>
  <c r="AW274" i="3"/>
  <c r="AV277" i="3"/>
  <c r="AV306" i="3"/>
  <c r="AO31" i="8" s="1"/>
  <c r="AK129" i="8"/>
  <c r="AK128" i="8"/>
  <c r="AN54" i="8"/>
  <c r="AN46" i="8"/>
  <c r="AL60" i="8"/>
  <c r="AL61" i="8" s="1"/>
  <c r="AL68" i="8"/>
  <c r="AM109" i="8"/>
  <c r="AM110" i="8" s="1"/>
  <c r="AM117" i="8"/>
  <c r="AJ76" i="8"/>
  <c r="AM52" i="8"/>
  <c r="AM55" i="8" s="1"/>
  <c r="AV286" i="3"/>
  <c r="AV170" i="3"/>
  <c r="AV171" i="3" s="1"/>
  <c r="AN102" i="8"/>
  <c r="AO88" i="8"/>
  <c r="AN92" i="8"/>
  <c r="AN43" i="8"/>
  <c r="AN15" i="8"/>
  <c r="AN53" i="8"/>
  <c r="AN42" i="8"/>
  <c r="AO38" i="8" s="1"/>
  <c r="AK76" i="8"/>
  <c r="AN115" i="8"/>
  <c r="AM106" i="8"/>
  <c r="AM105" i="8"/>
  <c r="AN100" i="8" s="1"/>
  <c r="AL130" i="8" l="1"/>
  <c r="AK130" i="8"/>
  <c r="AM56" i="8"/>
  <c r="AN51" i="8" s="1"/>
  <c r="AN52" i="8" s="1"/>
  <c r="AO90" i="8"/>
  <c r="AO94" i="8" s="1"/>
  <c r="AO95" i="8" s="1"/>
  <c r="AO96" i="8" s="1"/>
  <c r="AO97" i="8" s="1"/>
  <c r="AM111" i="8"/>
  <c r="AM118" i="8" s="1"/>
  <c r="AM119" i="8" s="1"/>
  <c r="AN114" i="8" s="1"/>
  <c r="AW285" i="3"/>
  <c r="AW276" i="3" s="1"/>
  <c r="AM59" i="8"/>
  <c r="AM57" i="8"/>
  <c r="AL62" i="8"/>
  <c r="AL69" i="8" s="1"/>
  <c r="AN104" i="8"/>
  <c r="AN108" i="8" s="1"/>
  <c r="AJ79" i="8"/>
  <c r="AJ80" i="8"/>
  <c r="AW284" i="3"/>
  <c r="AW169" i="3" s="1"/>
  <c r="AK79" i="8"/>
  <c r="AK80" i="8"/>
  <c r="AO39" i="8"/>
  <c r="AO41" i="8" s="1"/>
  <c r="AO45" i="8" s="1"/>
  <c r="AN67" i="8"/>
  <c r="AO40" i="8"/>
  <c r="AO89" i="8"/>
  <c r="AW275" i="3"/>
  <c r="AX273" i="3" s="1"/>
  <c r="AN116" i="8"/>
  <c r="AO101" i="8"/>
  <c r="AN47" i="8"/>
  <c r="AO103" i="8" l="1"/>
  <c r="AX274" i="3"/>
  <c r="AX284" i="3" s="1"/>
  <c r="AX169" i="3" s="1"/>
  <c r="AO42" i="8"/>
  <c r="AP38" i="8" s="1"/>
  <c r="AP39" i="8" s="1"/>
  <c r="AW306" i="3"/>
  <c r="AP31" i="8" s="1"/>
  <c r="AP89" i="8" s="1"/>
  <c r="AP88" i="8"/>
  <c r="AO92" i="8"/>
  <c r="AO102" i="8"/>
  <c r="AN105" i="8"/>
  <c r="AO100" i="8" s="1"/>
  <c r="AL73" i="8"/>
  <c r="AL71" i="8"/>
  <c r="AW277" i="3"/>
  <c r="AO15" i="8"/>
  <c r="AO43" i="8"/>
  <c r="AO53" i="8"/>
  <c r="AK131" i="8"/>
  <c r="AK21" i="8"/>
  <c r="AK25" i="8" s="1"/>
  <c r="AM60" i="8"/>
  <c r="AM61" i="8" s="1"/>
  <c r="AM68" i="8"/>
  <c r="AN109" i="8"/>
  <c r="AN110" i="8" s="1"/>
  <c r="AN117" i="8"/>
  <c r="AW286" i="3"/>
  <c r="AW170" i="3"/>
  <c r="AW171" i="3" s="1"/>
  <c r="AK81" i="8"/>
  <c r="AK82" i="8" s="1"/>
  <c r="AK14" i="8"/>
  <c r="AK16" i="8" s="1"/>
  <c r="AO91" i="8"/>
  <c r="AP87" i="8" s="1"/>
  <c r="AO24" i="8"/>
  <c r="AO115" i="8"/>
  <c r="AJ131" i="8"/>
  <c r="AJ21" i="8"/>
  <c r="AJ25" i="8" s="1"/>
  <c r="AO54" i="8"/>
  <c r="AO46" i="8"/>
  <c r="AM122" i="8"/>
  <c r="AM120" i="8"/>
  <c r="AN48" i="8"/>
  <c r="AN55" i="8" s="1"/>
  <c r="AN106" i="8"/>
  <c r="AL70" i="8"/>
  <c r="AM65" i="8" s="1"/>
  <c r="AJ81" i="8"/>
  <c r="AJ82" i="8" s="1"/>
  <c r="AJ14" i="8"/>
  <c r="AJ16" i="8" s="1"/>
  <c r="AX275" i="3" l="1"/>
  <c r="AY273" i="3" s="1"/>
  <c r="AP41" i="8"/>
  <c r="AP45" i="8" s="1"/>
  <c r="AP54" i="8" s="1"/>
  <c r="AP40" i="8"/>
  <c r="AP24" i="8" s="1"/>
  <c r="AN111" i="8"/>
  <c r="AN118" i="8" s="1"/>
  <c r="AL74" i="8"/>
  <c r="AL75" i="8" s="1"/>
  <c r="AM62" i="8"/>
  <c r="AM66" i="8"/>
  <c r="AP90" i="8"/>
  <c r="AP94" i="8" s="1"/>
  <c r="AO67" i="8"/>
  <c r="AO47" i="8"/>
  <c r="AO104" i="8"/>
  <c r="AO108" i="8" s="1"/>
  <c r="AN59" i="8"/>
  <c r="AN56" i="8"/>
  <c r="AO51" i="8" s="1"/>
  <c r="AN57" i="8"/>
  <c r="AQ88" i="8"/>
  <c r="AP102" i="8"/>
  <c r="AM123" i="8"/>
  <c r="AM124" i="8" s="1"/>
  <c r="AM125" i="8" s="1"/>
  <c r="AP101" i="8"/>
  <c r="AO116" i="8"/>
  <c r="AX285" i="3"/>
  <c r="AX276" i="3" s="1"/>
  <c r="AP46" i="8" l="1"/>
  <c r="AP47" i="8" s="1"/>
  <c r="AP42" i="8"/>
  <c r="AQ38" i="8" s="1"/>
  <c r="AQ39" i="8" s="1"/>
  <c r="AM69" i="8"/>
  <c r="AM70" i="8" s="1"/>
  <c r="AN65" i="8" s="1"/>
  <c r="AN66" i="8" s="1"/>
  <c r="AP53" i="8"/>
  <c r="AP67" i="8" s="1"/>
  <c r="AP15" i="8"/>
  <c r="AP43" i="8"/>
  <c r="AP92" i="8"/>
  <c r="AP91" i="8"/>
  <c r="AQ87" i="8" s="1"/>
  <c r="AO105" i="8"/>
  <c r="AP100" i="8" s="1"/>
  <c r="AY274" i="3"/>
  <c r="AX277" i="3"/>
  <c r="AX306" i="3"/>
  <c r="AQ31" i="8" s="1"/>
  <c r="AM128" i="8"/>
  <c r="AM129" i="8"/>
  <c r="AL76" i="8"/>
  <c r="AP115" i="8"/>
  <c r="AO109" i="8"/>
  <c r="AO110" i="8" s="1"/>
  <c r="AO117" i="8"/>
  <c r="AX286" i="3"/>
  <c r="AX170" i="3"/>
  <c r="AX171" i="3" s="1"/>
  <c r="AO52" i="8"/>
  <c r="AO48" i="8"/>
  <c r="AQ101" i="8"/>
  <c r="AP116" i="8"/>
  <c r="AN60" i="8"/>
  <c r="AN61" i="8" s="1"/>
  <c r="AN68" i="8"/>
  <c r="AO106" i="8"/>
  <c r="AP103" i="8"/>
  <c r="AP95" i="8"/>
  <c r="AP96" i="8" s="1"/>
  <c r="AN122" i="8"/>
  <c r="AN120" i="8"/>
  <c r="AN119" i="8"/>
  <c r="AO114" i="8" s="1"/>
  <c r="AQ90" i="8" l="1"/>
  <c r="AQ94" i="8" s="1"/>
  <c r="AQ95" i="8" s="1"/>
  <c r="AQ96" i="8" s="1"/>
  <c r="AM71" i="8"/>
  <c r="AM73" i="8"/>
  <c r="AM74" i="8" s="1"/>
  <c r="AO55" i="8"/>
  <c r="AO59" i="8" s="1"/>
  <c r="AQ41" i="8"/>
  <c r="AQ45" i="8" s="1"/>
  <c r="AQ54" i="8" s="1"/>
  <c r="AP97" i="8"/>
  <c r="AP104" i="8" s="1"/>
  <c r="AO111" i="8"/>
  <c r="AO118" i="8" s="1"/>
  <c r="AN123" i="8"/>
  <c r="AN124" i="8" s="1"/>
  <c r="AN125" i="8" s="1"/>
  <c r="AN62" i="8"/>
  <c r="AN69" i="8" s="1"/>
  <c r="AQ89" i="8"/>
  <c r="AQ40" i="8"/>
  <c r="AQ24" i="8" s="1"/>
  <c r="AY285" i="3"/>
  <c r="AL79" i="8"/>
  <c r="AL80" i="8"/>
  <c r="AP48" i="8"/>
  <c r="AQ115" i="8"/>
  <c r="AM130" i="8"/>
  <c r="AY284" i="3"/>
  <c r="AY169" i="3" s="1"/>
  <c r="AY275" i="3"/>
  <c r="AZ273" i="3" s="1"/>
  <c r="AQ103" i="8" l="1"/>
  <c r="AQ46" i="8"/>
  <c r="AO56" i="8"/>
  <c r="AP51" i="8" s="1"/>
  <c r="AP52" i="8" s="1"/>
  <c r="AP55" i="8" s="1"/>
  <c r="AO57" i="8"/>
  <c r="AQ97" i="8"/>
  <c r="AN73" i="8"/>
  <c r="AN71" i="8"/>
  <c r="AN70" i="8"/>
  <c r="AO65" i="8" s="1"/>
  <c r="AN129" i="8"/>
  <c r="AN128" i="8"/>
  <c r="AO122" i="8"/>
  <c r="AO120" i="8"/>
  <c r="AO119" i="8"/>
  <c r="AP114" i="8" s="1"/>
  <c r="AL131" i="8"/>
  <c r="AL21" i="8"/>
  <c r="AL25" i="8" s="1"/>
  <c r="AY170" i="3"/>
  <c r="AY171" i="3" s="1"/>
  <c r="AY286" i="3"/>
  <c r="AY276" i="3"/>
  <c r="AQ47" i="8"/>
  <c r="AL81" i="8"/>
  <c r="AL82" i="8" s="1"/>
  <c r="AL14" i="8"/>
  <c r="AL16" i="8" s="1"/>
  <c r="AQ43" i="8"/>
  <c r="AQ15" i="8"/>
  <c r="AQ53" i="8"/>
  <c r="AQ42" i="8"/>
  <c r="AR38" i="8" s="1"/>
  <c r="AO60" i="8"/>
  <c r="AO68" i="8"/>
  <c r="AM75" i="8"/>
  <c r="AP108" i="8"/>
  <c r="AP106" i="8"/>
  <c r="AP105" i="8"/>
  <c r="AQ100" i="8" s="1"/>
  <c r="AR88" i="8"/>
  <c r="AQ92" i="8"/>
  <c r="AQ102" i="8"/>
  <c r="AQ91" i="8"/>
  <c r="AR87" i="8" s="1"/>
  <c r="AN130" i="8" l="1"/>
  <c r="AP56" i="8"/>
  <c r="AQ51" i="8" s="1"/>
  <c r="AO66" i="8"/>
  <c r="AP59" i="8"/>
  <c r="AP57" i="8"/>
  <c r="AQ48" i="8"/>
  <c r="AZ274" i="3"/>
  <c r="AY306" i="3"/>
  <c r="AR31" i="8" s="1"/>
  <c r="AR90" i="8" s="1"/>
  <c r="AR94" i="8" s="1"/>
  <c r="AY277" i="3"/>
  <c r="AN74" i="8"/>
  <c r="AR39" i="8"/>
  <c r="AP109" i="8"/>
  <c r="AP110" i="8" s="1"/>
  <c r="AP117" i="8"/>
  <c r="AQ67" i="8"/>
  <c r="AO123" i="8"/>
  <c r="AO124" i="8" s="1"/>
  <c r="AO125" i="8" s="1"/>
  <c r="AR101" i="8"/>
  <c r="AQ116" i="8"/>
  <c r="AO61" i="8"/>
  <c r="AQ52" i="8"/>
  <c r="AQ104" i="8"/>
  <c r="AQ108" i="8" s="1"/>
  <c r="AM76" i="8"/>
  <c r="AR41" i="8" l="1"/>
  <c r="AR45" i="8" s="1"/>
  <c r="AR46" i="8" s="1"/>
  <c r="AQ106" i="8"/>
  <c r="AQ55" i="8"/>
  <c r="AQ59" i="8" s="1"/>
  <c r="AQ105" i="8"/>
  <c r="AR100" i="8" s="1"/>
  <c r="AR115" i="8"/>
  <c r="AM79" i="8"/>
  <c r="AM80" i="8"/>
  <c r="AP60" i="8"/>
  <c r="AP61" i="8" s="1"/>
  <c r="AP68" i="8"/>
  <c r="AO129" i="8"/>
  <c r="AO128" i="8"/>
  <c r="AQ109" i="8"/>
  <c r="AQ110" i="8" s="1"/>
  <c r="AQ117" i="8"/>
  <c r="AR89" i="8"/>
  <c r="AR40" i="8"/>
  <c r="AP111" i="8"/>
  <c r="AP118" i="8" s="1"/>
  <c r="AR95" i="8"/>
  <c r="AR96" i="8" s="1"/>
  <c r="AR103" i="8"/>
  <c r="AN75" i="8"/>
  <c r="AZ285" i="3"/>
  <c r="AZ276" i="3" s="1"/>
  <c r="AZ284" i="3"/>
  <c r="AZ169" i="3" s="1"/>
  <c r="AZ275" i="3"/>
  <c r="BA273" i="3" s="1"/>
  <c r="AO62" i="8"/>
  <c r="AO69" i="8" s="1"/>
  <c r="AR54" i="8" l="1"/>
  <c r="AQ56" i="8"/>
  <c r="AR51" i="8" s="1"/>
  <c r="AR52" i="8" s="1"/>
  <c r="AQ57" i="8"/>
  <c r="AO130" i="8"/>
  <c r="AQ68" i="8"/>
  <c r="AQ60" i="8"/>
  <c r="AQ61" i="8" s="1"/>
  <c r="AQ62" i="8" s="1"/>
  <c r="AZ277" i="3"/>
  <c r="BA285" i="3" s="1"/>
  <c r="AZ306" i="3"/>
  <c r="AS31" i="8" s="1"/>
  <c r="AS89" i="8" s="1"/>
  <c r="AR97" i="8"/>
  <c r="AR104" i="8" s="1"/>
  <c r="AR108" i="8" s="1"/>
  <c r="AO73" i="8"/>
  <c r="AO71" i="8"/>
  <c r="AO70" i="8"/>
  <c r="AP65" i="8" s="1"/>
  <c r="AQ111" i="8"/>
  <c r="AP122" i="8"/>
  <c r="AP120" i="8"/>
  <c r="AP119" i="8"/>
  <c r="AQ114" i="8" s="1"/>
  <c r="AR43" i="8"/>
  <c r="AR15" i="8"/>
  <c r="AR53" i="8"/>
  <c r="AR42" i="8"/>
  <c r="AS38" i="8" s="1"/>
  <c r="AP62" i="8"/>
  <c r="AS88" i="8"/>
  <c r="AR92" i="8"/>
  <c r="AR102" i="8"/>
  <c r="AR91" i="8"/>
  <c r="AS87" i="8" s="1"/>
  <c r="AR24" i="8"/>
  <c r="AM131" i="8"/>
  <c r="AM21" i="8"/>
  <c r="AM25" i="8" s="1"/>
  <c r="AM81" i="8"/>
  <c r="AM82" i="8" s="1"/>
  <c r="AM14" i="8"/>
  <c r="AM16" i="8" s="1"/>
  <c r="AZ170" i="3"/>
  <c r="AZ171" i="3" s="1"/>
  <c r="AZ286" i="3"/>
  <c r="AR47" i="8"/>
  <c r="BA274" i="3"/>
  <c r="AN76" i="8"/>
  <c r="AS40" i="8" l="1"/>
  <c r="AS24" i="8" s="1"/>
  <c r="AN79" i="8"/>
  <c r="AN80" i="8"/>
  <c r="AT88" i="8"/>
  <c r="AS102" i="8"/>
  <c r="BA170" i="3"/>
  <c r="BA276" i="3"/>
  <c r="BA277" i="3" s="1"/>
  <c r="BA284" i="3"/>
  <c r="BA169" i="3" s="1"/>
  <c r="AS39" i="8"/>
  <c r="AS41" i="8" s="1"/>
  <c r="AP66" i="8"/>
  <c r="AP69" i="8" s="1"/>
  <c r="AS90" i="8"/>
  <c r="AS94" i="8" s="1"/>
  <c r="AR67" i="8"/>
  <c r="AR48" i="8"/>
  <c r="AR55" i="8" s="1"/>
  <c r="AR59" i="8" s="1"/>
  <c r="AS101" i="8"/>
  <c r="AR106" i="8"/>
  <c r="AR116" i="8"/>
  <c r="AR105" i="8"/>
  <c r="AS100" i="8" s="1"/>
  <c r="BA275" i="3"/>
  <c r="BB273" i="3" s="1"/>
  <c r="AP123" i="8"/>
  <c r="AP124" i="8" s="1"/>
  <c r="AP125" i="8" s="1"/>
  <c r="AR109" i="8"/>
  <c r="AR110" i="8" s="1"/>
  <c r="AR117" i="8"/>
  <c r="AS15" i="8"/>
  <c r="AS53" i="8"/>
  <c r="AO74" i="8"/>
  <c r="AQ118" i="8"/>
  <c r="AQ119" i="8" s="1"/>
  <c r="AR114" i="8" s="1"/>
  <c r="BA171" i="3" l="1"/>
  <c r="AR56" i="8"/>
  <c r="AS51" i="8" s="1"/>
  <c r="AS52" i="8" s="1"/>
  <c r="AR57" i="8"/>
  <c r="AS91" i="8"/>
  <c r="AT87" i="8" s="1"/>
  <c r="AP73" i="8"/>
  <c r="AP71" i="8"/>
  <c r="AP70" i="8"/>
  <c r="AQ65" i="8" s="1"/>
  <c r="AP128" i="8"/>
  <c r="AP129" i="8"/>
  <c r="AS45" i="8"/>
  <c r="AS43" i="8"/>
  <c r="BA286" i="3"/>
  <c r="AT101" i="8"/>
  <c r="AS116" i="8"/>
  <c r="BB274" i="3"/>
  <c r="BB275" i="3" s="1"/>
  <c r="BC273" i="3" s="1"/>
  <c r="BA306" i="3"/>
  <c r="AT31" i="8" s="1"/>
  <c r="AO75" i="8"/>
  <c r="AS103" i="8"/>
  <c r="AS95" i="8"/>
  <c r="AS96" i="8" s="1"/>
  <c r="AS67" i="8"/>
  <c r="AS92" i="8"/>
  <c r="AR60" i="8"/>
  <c r="AR61" i="8" s="1"/>
  <c r="AR68" i="8"/>
  <c r="AS42" i="8"/>
  <c r="AT38" i="8" s="1"/>
  <c r="AN131" i="8"/>
  <c r="AN21" i="8"/>
  <c r="AN25" i="8" s="1"/>
  <c r="AR111" i="8"/>
  <c r="AR118" i="8" s="1"/>
  <c r="BB285" i="3"/>
  <c r="AQ122" i="8"/>
  <c r="AQ120" i="8"/>
  <c r="AS115" i="8"/>
  <c r="AN81" i="8"/>
  <c r="AN82" i="8" s="1"/>
  <c r="AN14" i="8"/>
  <c r="AN16" i="8" s="1"/>
  <c r="BB276" i="3" l="1"/>
  <c r="BB277" i="3" s="1"/>
  <c r="AR122" i="8"/>
  <c r="AR123" i="8" s="1"/>
  <c r="AR124" i="8" s="1"/>
  <c r="AR125" i="8" s="1"/>
  <c r="AR119" i="8"/>
  <c r="AS114" i="8" s="1"/>
  <c r="AT90" i="8"/>
  <c r="AT94" i="8" s="1"/>
  <c r="AT103" i="8" s="1"/>
  <c r="AR120" i="8"/>
  <c r="BB170" i="3"/>
  <c r="AT39" i="8"/>
  <c r="AT41" i="8" s="1"/>
  <c r="AT45" i="8" s="1"/>
  <c r="AS97" i="8"/>
  <c r="AS104" i="8" s="1"/>
  <c r="AS105" i="8" s="1"/>
  <c r="AT100" i="8" s="1"/>
  <c r="AO76" i="8"/>
  <c r="AR62" i="8"/>
  <c r="BB284" i="3"/>
  <c r="BB169" i="3" s="1"/>
  <c r="AT115" i="8"/>
  <c r="AQ66" i="8"/>
  <c r="AQ69" i="8" s="1"/>
  <c r="AQ70" i="8" s="1"/>
  <c r="AR65" i="8" s="1"/>
  <c r="AT40" i="8"/>
  <c r="AT89" i="8"/>
  <c r="AS46" i="8"/>
  <c r="AS54" i="8"/>
  <c r="AP130" i="8"/>
  <c r="AQ123" i="8"/>
  <c r="AQ124" i="8" s="1"/>
  <c r="AQ125" i="8" s="1"/>
  <c r="AP74" i="8"/>
  <c r="AP75" i="8" s="1"/>
  <c r="BB306" i="3" l="1"/>
  <c r="AU31" i="8" s="1"/>
  <c r="AU89" i="8" s="1"/>
  <c r="BC274" i="3"/>
  <c r="BC284" i="3" s="1"/>
  <c r="BC169" i="3" s="1"/>
  <c r="AT95" i="8"/>
  <c r="AT96" i="8" s="1"/>
  <c r="AT97" i="8" s="1"/>
  <c r="AT104" i="8" s="1"/>
  <c r="AT108" i="8" s="1"/>
  <c r="AT42" i="8"/>
  <c r="AU38" i="8" s="1"/>
  <c r="AU39" i="8" s="1"/>
  <c r="BB171" i="3"/>
  <c r="AQ128" i="8"/>
  <c r="AQ129" i="8"/>
  <c r="AU88" i="8"/>
  <c r="AT92" i="8"/>
  <c r="AT102" i="8"/>
  <c r="AT91" i="8"/>
  <c r="AU87" i="8" s="1"/>
  <c r="AT43" i="8"/>
  <c r="AT15" i="8"/>
  <c r="AT53" i="8"/>
  <c r="AR66" i="8"/>
  <c r="AR69" i="8" s="1"/>
  <c r="AR70" i="8" s="1"/>
  <c r="AS65" i="8" s="1"/>
  <c r="AQ73" i="8"/>
  <c r="AQ71" i="8"/>
  <c r="AT54" i="8"/>
  <c r="AT46" i="8"/>
  <c r="AT47" i="8" s="1"/>
  <c r="BB286" i="3"/>
  <c r="AO79" i="8"/>
  <c r="AO80" i="8"/>
  <c r="AP76" i="8"/>
  <c r="AS108" i="8"/>
  <c r="AS106" i="8"/>
  <c r="BC285" i="3"/>
  <c r="AR128" i="8"/>
  <c r="AR129" i="8"/>
  <c r="AT24" i="8"/>
  <c r="AS47" i="8"/>
  <c r="AU40" i="8" l="1"/>
  <c r="AU24" i="8" s="1"/>
  <c r="AU41" i="8"/>
  <c r="AU45" i="8" s="1"/>
  <c r="BC275" i="3"/>
  <c r="BD273" i="3" s="1"/>
  <c r="AT48" i="8"/>
  <c r="AV88" i="8"/>
  <c r="AU102" i="8"/>
  <c r="AQ74" i="8"/>
  <c r="AO81" i="8"/>
  <c r="AO82" i="8" s="1"/>
  <c r="AO14" i="8"/>
  <c r="AO16" i="8" s="1"/>
  <c r="AT105" i="8"/>
  <c r="AU100" i="8" s="1"/>
  <c r="AR130" i="8"/>
  <c r="AS66" i="8"/>
  <c r="AR73" i="8"/>
  <c r="AR71" i="8"/>
  <c r="BC286" i="3"/>
  <c r="BC170" i="3"/>
  <c r="BC171" i="3" s="1"/>
  <c r="AU15" i="8"/>
  <c r="AT67" i="8"/>
  <c r="AQ130" i="8"/>
  <c r="AS109" i="8"/>
  <c r="AS110" i="8" s="1"/>
  <c r="AS117" i="8"/>
  <c r="AU90" i="8"/>
  <c r="AU94" i="8" s="1"/>
  <c r="AO131" i="8"/>
  <c r="AO21" i="8"/>
  <c r="AO25" i="8" s="1"/>
  <c r="AT109" i="8"/>
  <c r="AT110" i="8" s="1"/>
  <c r="AT117" i="8"/>
  <c r="AU54" i="8"/>
  <c r="AU46" i="8"/>
  <c r="AU47" i="8" s="1"/>
  <c r="BC276" i="3"/>
  <c r="AP80" i="8"/>
  <c r="AP79" i="8"/>
  <c r="AS48" i="8"/>
  <c r="AS55" i="8" s="1"/>
  <c r="AT106" i="8"/>
  <c r="AU101" i="8"/>
  <c r="AT116" i="8"/>
  <c r="AU53" i="8" l="1"/>
  <c r="AU67" i="8" s="1"/>
  <c r="AU43" i="8"/>
  <c r="AU42" i="8"/>
  <c r="AV38" i="8" s="1"/>
  <c r="AV39" i="8" s="1"/>
  <c r="AU91" i="8"/>
  <c r="AV87" i="8" s="1"/>
  <c r="AU48" i="8"/>
  <c r="AQ75" i="8"/>
  <c r="AS111" i="8"/>
  <c r="AS118" i="8" s="1"/>
  <c r="AV101" i="8"/>
  <c r="AU116" i="8"/>
  <c r="AS59" i="8"/>
  <c r="AS57" i="8"/>
  <c r="AS56" i="8"/>
  <c r="AT51" i="8" s="1"/>
  <c r="AU92" i="8"/>
  <c r="AT111" i="8"/>
  <c r="AU103" i="8"/>
  <c r="AU95" i="8"/>
  <c r="AU96" i="8" s="1"/>
  <c r="AR74" i="8"/>
  <c r="AP81" i="8"/>
  <c r="AP82" i="8" s="1"/>
  <c r="AP14" i="8"/>
  <c r="AP16" i="8" s="1"/>
  <c r="AP131" i="8"/>
  <c r="AP21" i="8"/>
  <c r="AP25" i="8" s="1"/>
  <c r="BD274" i="3"/>
  <c r="BC277" i="3"/>
  <c r="BC306" i="3"/>
  <c r="AV31" i="8" s="1"/>
  <c r="AU115" i="8"/>
  <c r="AV90" i="8" l="1"/>
  <c r="AV94" i="8" s="1"/>
  <c r="AV103" i="8" s="1"/>
  <c r="AS122" i="8"/>
  <c r="AS120" i="8"/>
  <c r="AS119" i="8"/>
  <c r="AT114" i="8" s="1"/>
  <c r="AV115" i="8"/>
  <c r="AQ76" i="8"/>
  <c r="AU97" i="8"/>
  <c r="AU104" i="8" s="1"/>
  <c r="BD285" i="3"/>
  <c r="BD284" i="3"/>
  <c r="BD169" i="3" s="1"/>
  <c r="BD275" i="3"/>
  <c r="BE273" i="3" s="1"/>
  <c r="AV40" i="8"/>
  <c r="AV89" i="8"/>
  <c r="AV41" i="8"/>
  <c r="AV45" i="8" s="1"/>
  <c r="AT52" i="8"/>
  <c r="AT55" i="8" s="1"/>
  <c r="AR75" i="8"/>
  <c r="AS60" i="8"/>
  <c r="AS68" i="8"/>
  <c r="AV95" i="8" l="1"/>
  <c r="AV96" i="8" s="1"/>
  <c r="AV97" i="8" s="1"/>
  <c r="AT59" i="8"/>
  <c r="AT57" i="8"/>
  <c r="AV15" i="8"/>
  <c r="AV43" i="8"/>
  <c r="AV53" i="8"/>
  <c r="AV42" i="8"/>
  <c r="AW38" i="8" s="1"/>
  <c r="AV54" i="8"/>
  <c r="AV46" i="8"/>
  <c r="AV92" i="8"/>
  <c r="AV102" i="8"/>
  <c r="AW88" i="8"/>
  <c r="AV91" i="8"/>
  <c r="AW87" i="8" s="1"/>
  <c r="BD170" i="3"/>
  <c r="BD171" i="3" s="1"/>
  <c r="BD286" i="3"/>
  <c r="AT118" i="8"/>
  <c r="AT119" i="8" s="1"/>
  <c r="AU114" i="8" s="1"/>
  <c r="AS61" i="8"/>
  <c r="BD276" i="3"/>
  <c r="AU108" i="8"/>
  <c r="AU106" i="8"/>
  <c r="AU105" i="8"/>
  <c r="AV100" i="8" s="1"/>
  <c r="AS123" i="8"/>
  <c r="AS124" i="8" s="1"/>
  <c r="AS125" i="8" s="1"/>
  <c r="AR76" i="8"/>
  <c r="AT56" i="8"/>
  <c r="AU51" i="8" s="1"/>
  <c r="AV24" i="8"/>
  <c r="AQ79" i="8"/>
  <c r="AQ80" i="8"/>
  <c r="AS129" i="8" l="1"/>
  <c r="AS128" i="8"/>
  <c r="AT122" i="8"/>
  <c r="AT120" i="8"/>
  <c r="AW101" i="8"/>
  <c r="AV116" i="8"/>
  <c r="AS62" i="8"/>
  <c r="AS69" i="8" s="1"/>
  <c r="AW39" i="8"/>
  <c r="BE274" i="3"/>
  <c r="BD306" i="3"/>
  <c r="AW31" i="8" s="1"/>
  <c r="BD277" i="3"/>
  <c r="AU52" i="8"/>
  <c r="AU55" i="8" s="1"/>
  <c r="AU56" i="8" s="1"/>
  <c r="AV51" i="8" s="1"/>
  <c r="AV104" i="8"/>
  <c r="AV108" i="8" s="1"/>
  <c r="AV67" i="8"/>
  <c r="AU109" i="8"/>
  <c r="AU110" i="8" s="1"/>
  <c r="AU117" i="8"/>
  <c r="AQ131" i="8"/>
  <c r="AQ21" i="8"/>
  <c r="AQ25" i="8" s="1"/>
  <c r="AQ81" i="8"/>
  <c r="AQ82" i="8" s="1"/>
  <c r="AQ14" i="8"/>
  <c r="AQ16" i="8" s="1"/>
  <c r="AR79" i="8"/>
  <c r="AR80" i="8"/>
  <c r="AV47" i="8"/>
  <c r="AT60" i="8"/>
  <c r="AT61" i="8" s="1"/>
  <c r="AT68" i="8"/>
  <c r="AS130" i="8" l="1"/>
  <c r="AT62" i="8"/>
  <c r="AV52" i="8"/>
  <c r="AV106" i="8"/>
  <c r="AU111" i="8"/>
  <c r="AU118" i="8" s="1"/>
  <c r="BE285" i="3"/>
  <c r="AV48" i="8"/>
  <c r="AV55" i="8" s="1"/>
  <c r="AV56" i="8" s="1"/>
  <c r="AW51" i="8" s="1"/>
  <c r="AV109" i="8"/>
  <c r="AV110" i="8" s="1"/>
  <c r="AV117" i="8"/>
  <c r="AW40" i="8"/>
  <c r="AW89" i="8"/>
  <c r="AT123" i="8"/>
  <c r="AT124" i="8" s="1"/>
  <c r="AT125" i="8" s="1"/>
  <c r="AS73" i="8"/>
  <c r="AS71" i="8"/>
  <c r="AS70" i="8"/>
  <c r="AT65" i="8" s="1"/>
  <c r="AU59" i="8"/>
  <c r="AU57" i="8"/>
  <c r="AW115" i="8"/>
  <c r="BE284" i="3"/>
  <c r="BE169" i="3" s="1"/>
  <c r="BE275" i="3"/>
  <c r="BF273" i="3" s="1"/>
  <c r="AR131" i="8"/>
  <c r="AR21" i="8"/>
  <c r="AR25" i="8" s="1"/>
  <c r="AW90" i="8"/>
  <c r="AW94" i="8" s="1"/>
  <c r="AR81" i="8"/>
  <c r="AR82" i="8" s="1"/>
  <c r="AR14" i="8"/>
  <c r="AR16" i="8" s="1"/>
  <c r="AW41" i="8"/>
  <c r="AW45" i="8" s="1"/>
  <c r="AV105" i="8"/>
  <c r="AW100" i="8" s="1"/>
  <c r="AU122" i="8" l="1"/>
  <c r="AU120" i="8"/>
  <c r="AU119" i="8"/>
  <c r="AV114" i="8" s="1"/>
  <c r="AV111" i="8"/>
  <c r="AT129" i="8"/>
  <c r="AT128" i="8"/>
  <c r="AS74" i="8"/>
  <c r="AS75" i="8" s="1"/>
  <c r="AW52" i="8"/>
  <c r="AU60" i="8"/>
  <c r="AU61" i="8" s="1"/>
  <c r="AU68" i="8"/>
  <c r="BE286" i="3"/>
  <c r="BE170" i="3"/>
  <c r="BE171" i="3" s="1"/>
  <c r="AW54" i="8"/>
  <c r="AW46" i="8"/>
  <c r="AT66" i="8"/>
  <c r="AT69" i="8" s="1"/>
  <c r="AX88" i="8"/>
  <c r="AW92" i="8"/>
  <c r="AW102" i="8"/>
  <c r="AW91" i="8"/>
  <c r="AX87" i="8" s="1"/>
  <c r="AV59" i="8"/>
  <c r="AV57" i="8"/>
  <c r="AW43" i="8"/>
  <c r="AW15" i="8"/>
  <c r="AW53" i="8"/>
  <c r="AW42" i="8"/>
  <c r="AX38" i="8" s="1"/>
  <c r="AW24" i="8"/>
  <c r="AW103" i="8"/>
  <c r="AW95" i="8"/>
  <c r="AW96" i="8" s="1"/>
  <c r="BE276" i="3"/>
  <c r="AT130" i="8" l="1"/>
  <c r="AU62" i="8"/>
  <c r="AS76" i="8"/>
  <c r="AT73" i="8"/>
  <c r="AT71" i="8"/>
  <c r="AT70" i="8"/>
  <c r="AU65" i="8" s="1"/>
  <c r="AX39" i="8"/>
  <c r="AW67" i="8"/>
  <c r="BF274" i="3"/>
  <c r="BE306" i="3"/>
  <c r="AX31" i="8" s="1"/>
  <c r="AX90" i="8" s="1"/>
  <c r="AX94" i="8" s="1"/>
  <c r="BE277" i="3"/>
  <c r="AW97" i="8"/>
  <c r="AW104" i="8" s="1"/>
  <c r="AV60" i="8"/>
  <c r="AV68" i="8"/>
  <c r="AV118" i="8"/>
  <c r="AV119" i="8" s="1"/>
  <c r="AW114" i="8" s="1"/>
  <c r="AW47" i="8"/>
  <c r="AX101" i="8"/>
  <c r="AW116" i="8"/>
  <c r="AU123" i="8"/>
  <c r="AU124" i="8" s="1"/>
  <c r="AU125" i="8" s="1"/>
  <c r="AW108" i="8" l="1"/>
  <c r="AW106" i="8"/>
  <c r="AW105" i="8"/>
  <c r="AX100" i="8" s="1"/>
  <c r="AU128" i="8"/>
  <c r="AU129" i="8"/>
  <c r="AX103" i="8"/>
  <c r="AX95" i="8"/>
  <c r="AX96" i="8" s="1"/>
  <c r="AU66" i="8"/>
  <c r="AU69" i="8" s="1"/>
  <c r="AV122" i="8"/>
  <c r="AV120" i="8"/>
  <c r="AX40" i="8"/>
  <c r="AX24" i="8" s="1"/>
  <c r="AX89" i="8"/>
  <c r="AT74" i="8"/>
  <c r="BF285" i="3"/>
  <c r="BF284" i="3"/>
  <c r="BF169" i="3" s="1"/>
  <c r="BF275" i="3"/>
  <c r="BG273" i="3" s="1"/>
  <c r="AX115" i="8"/>
  <c r="AV61" i="8"/>
  <c r="AS80" i="8"/>
  <c r="AS79" i="8"/>
  <c r="AX41" i="8"/>
  <c r="AX45" i="8" s="1"/>
  <c r="AW48" i="8"/>
  <c r="AW55" i="8" s="1"/>
  <c r="AU73" i="8" l="1"/>
  <c r="AU71" i="8"/>
  <c r="AU70" i="8"/>
  <c r="AV65" i="8" s="1"/>
  <c r="AX97" i="8"/>
  <c r="AX104" i="8" s="1"/>
  <c r="AX108" i="8" s="1"/>
  <c r="BF286" i="3"/>
  <c r="BF170" i="3"/>
  <c r="BF171" i="3" s="1"/>
  <c r="AS81" i="8"/>
  <c r="AS82" i="8" s="1"/>
  <c r="AS14" i="8"/>
  <c r="AS16" i="8" s="1"/>
  <c r="AX92" i="8"/>
  <c r="AY88" i="8"/>
  <c r="AX102" i="8"/>
  <c r="AX91" i="8"/>
  <c r="AY87" i="8" s="1"/>
  <c r="AU130" i="8"/>
  <c r="BF276" i="3"/>
  <c r="AX54" i="8"/>
  <c r="AX46" i="8"/>
  <c r="AX47" i="8" s="1"/>
  <c r="AX43" i="8"/>
  <c r="AX15" i="8"/>
  <c r="AX53" i="8"/>
  <c r="AS131" i="8"/>
  <c r="AS21" i="8"/>
  <c r="AS25" i="8" s="1"/>
  <c r="AV62" i="8"/>
  <c r="AT75" i="8"/>
  <c r="AX42" i="8"/>
  <c r="AY38" i="8" s="1"/>
  <c r="AV123" i="8"/>
  <c r="AV124" i="8" s="1"/>
  <c r="AV125" i="8" s="1"/>
  <c r="AW59" i="8"/>
  <c r="AW57" i="8"/>
  <c r="AW56" i="8"/>
  <c r="AX51" i="8" s="1"/>
  <c r="AW109" i="8"/>
  <c r="AW110" i="8" s="1"/>
  <c r="AW117" i="8"/>
  <c r="AX105" i="8" l="1"/>
  <c r="AY100" i="8" s="1"/>
  <c r="AW111" i="8"/>
  <c r="AW118" i="8" s="1"/>
  <c r="AW119" i="8" s="1"/>
  <c r="AX114" i="8" s="1"/>
  <c r="AV129" i="8"/>
  <c r="AV128" i="8"/>
  <c r="AX48" i="8"/>
  <c r="AX52" i="8"/>
  <c r="AX109" i="8"/>
  <c r="AX110" i="8" s="1"/>
  <c r="AX117" i="8"/>
  <c r="AX67" i="8"/>
  <c r="AV66" i="8"/>
  <c r="AW60" i="8"/>
  <c r="AW61" i="8" s="1"/>
  <c r="AW68" i="8"/>
  <c r="AY39" i="8"/>
  <c r="AY101" i="8"/>
  <c r="AX106" i="8"/>
  <c r="AX116" i="8"/>
  <c r="AT76" i="8"/>
  <c r="BG274" i="3"/>
  <c r="BF306" i="3"/>
  <c r="AY31" i="8" s="1"/>
  <c r="BF277" i="3"/>
  <c r="AU74" i="8"/>
  <c r="AV130" i="8" l="1"/>
  <c r="AX55" i="8"/>
  <c r="AX59" i="8" s="1"/>
  <c r="AV69" i="8"/>
  <c r="AV70" i="8" s="1"/>
  <c r="AW65" i="8" s="1"/>
  <c r="AW66" i="8" s="1"/>
  <c r="AU75" i="8"/>
  <c r="BG285" i="3"/>
  <c r="AY40" i="8"/>
  <c r="AY24" i="8" s="1"/>
  <c r="AY89" i="8"/>
  <c r="AY90" i="8"/>
  <c r="AY94" i="8" s="1"/>
  <c r="AY41" i="8"/>
  <c r="AY45" i="8" s="1"/>
  <c r="BG284" i="3"/>
  <c r="BG169" i="3" s="1"/>
  <c r="BG275" i="3"/>
  <c r="BH273" i="3" s="1"/>
  <c r="AX111" i="8"/>
  <c r="AX118" i="8" s="1"/>
  <c r="AW122" i="8"/>
  <c r="AW120" i="8"/>
  <c r="AT79" i="8"/>
  <c r="AT80" i="8"/>
  <c r="AW62" i="8"/>
  <c r="AY115" i="8"/>
  <c r="AX57" i="8" l="1"/>
  <c r="AX56" i="8"/>
  <c r="AY51" i="8" s="1"/>
  <c r="AY52" i="8" s="1"/>
  <c r="AV73" i="8"/>
  <c r="AV74" i="8" s="1"/>
  <c r="AV71" i="8"/>
  <c r="AX122" i="8"/>
  <c r="AX123" i="8" s="1"/>
  <c r="AX124" i="8" s="1"/>
  <c r="AX125" i="8" s="1"/>
  <c r="AX120" i="8"/>
  <c r="AX119" i="8"/>
  <c r="AY114" i="8" s="1"/>
  <c r="AW69" i="8"/>
  <c r="AW73" i="8" s="1"/>
  <c r="AU76" i="8"/>
  <c r="AY54" i="8"/>
  <c r="AY46" i="8"/>
  <c r="AY47" i="8" s="1"/>
  <c r="AT81" i="8"/>
  <c r="AT82" i="8" s="1"/>
  <c r="AT14" i="8"/>
  <c r="AT16" i="8" s="1"/>
  <c r="BG170" i="3"/>
  <c r="BG171" i="3" s="1"/>
  <c r="BG286" i="3"/>
  <c r="AT131" i="8"/>
  <c r="AT21" i="8"/>
  <c r="AT25" i="8" s="1"/>
  <c r="BG276" i="3"/>
  <c r="AY15" i="8"/>
  <c r="AY43" i="8"/>
  <c r="AY53" i="8"/>
  <c r="AY42" i="8"/>
  <c r="AZ38" i="8" s="1"/>
  <c r="AX60" i="8"/>
  <c r="AX68" i="8"/>
  <c r="AY103" i="8"/>
  <c r="AY95" i="8"/>
  <c r="AY96" i="8" s="1"/>
  <c r="AW123" i="8"/>
  <c r="AW124" i="8" s="1"/>
  <c r="AW125" i="8" s="1"/>
  <c r="AY92" i="8"/>
  <c r="AZ88" i="8"/>
  <c r="AY102" i="8"/>
  <c r="AY91" i="8"/>
  <c r="AZ87" i="8" s="1"/>
  <c r="AW70" i="8" l="1"/>
  <c r="AX65" i="8" s="1"/>
  <c r="AX66" i="8" s="1"/>
  <c r="AW71" i="8"/>
  <c r="AX128" i="8"/>
  <c r="AX129" i="8"/>
  <c r="AY48" i="8"/>
  <c r="AY55" i="8" s="1"/>
  <c r="AY59" i="8" s="1"/>
  <c r="AW129" i="8"/>
  <c r="AW128" i="8"/>
  <c r="BH274" i="3"/>
  <c r="BG277" i="3"/>
  <c r="BG306" i="3"/>
  <c r="AZ31" i="8" s="1"/>
  <c r="AU79" i="8"/>
  <c r="AU80" i="8"/>
  <c r="AY67" i="8"/>
  <c r="AV75" i="8"/>
  <c r="AY97" i="8"/>
  <c r="AY104" i="8" s="1"/>
  <c r="AY116" i="8"/>
  <c r="AZ101" i="8"/>
  <c r="AX61" i="8"/>
  <c r="AZ39" i="8"/>
  <c r="AW74" i="8"/>
  <c r="AW75" i="8" s="1"/>
  <c r="AZ41" i="8" l="1"/>
  <c r="AZ45" i="8" s="1"/>
  <c r="AZ54" i="8" s="1"/>
  <c r="AW130" i="8"/>
  <c r="AY56" i="8"/>
  <c r="AZ51" i="8" s="1"/>
  <c r="AZ52" i="8" s="1"/>
  <c r="AW76" i="8"/>
  <c r="AY108" i="8"/>
  <c r="AY106" i="8"/>
  <c r="AY105" i="8"/>
  <c r="AZ100" i="8" s="1"/>
  <c r="BH284" i="3"/>
  <c r="BH169" i="3" s="1"/>
  <c r="BH275" i="3"/>
  <c r="BI273" i="3" s="1"/>
  <c r="AY60" i="8"/>
  <c r="AY61" i="8" s="1"/>
  <c r="AY68" i="8"/>
  <c r="AZ90" i="8"/>
  <c r="AZ94" i="8" s="1"/>
  <c r="AU131" i="8"/>
  <c r="AU21" i="8"/>
  <c r="AU25" i="8" s="1"/>
  <c r="AZ89" i="8"/>
  <c r="AZ40" i="8"/>
  <c r="AZ24" i="8" s="1"/>
  <c r="AV76" i="8"/>
  <c r="AU81" i="8"/>
  <c r="AU82" i="8" s="1"/>
  <c r="AU14" i="8"/>
  <c r="AU16" i="8" s="1"/>
  <c r="BH285" i="3"/>
  <c r="AZ115" i="8"/>
  <c r="AY57" i="8"/>
  <c r="AX62" i="8"/>
  <c r="AX69" i="8" s="1"/>
  <c r="AX130" i="8"/>
  <c r="AZ46" i="8" l="1"/>
  <c r="AY62" i="8"/>
  <c r="BH286" i="3"/>
  <c r="BH170" i="3"/>
  <c r="BH171" i="3" s="1"/>
  <c r="AZ47" i="8"/>
  <c r="AZ92" i="8"/>
  <c r="BA88" i="8"/>
  <c r="AZ102" i="8"/>
  <c r="AZ91" i="8"/>
  <c r="BA87" i="8" s="1"/>
  <c r="AZ103" i="8"/>
  <c r="AZ95" i="8"/>
  <c r="AZ96" i="8" s="1"/>
  <c r="AX73" i="8"/>
  <c r="AX71" i="8"/>
  <c r="AX70" i="8"/>
  <c r="AY65" i="8" s="1"/>
  <c r="AV79" i="8"/>
  <c r="AV80" i="8"/>
  <c r="AW79" i="8"/>
  <c r="AW80" i="8"/>
  <c r="AZ43" i="8"/>
  <c r="AZ15" i="8"/>
  <c r="AZ53" i="8"/>
  <c r="AZ42" i="8"/>
  <c r="BA38" i="8" s="1"/>
  <c r="AY109" i="8"/>
  <c r="AY110" i="8" s="1"/>
  <c r="AY117" i="8"/>
  <c r="BH276" i="3"/>
  <c r="AZ97" i="8" l="1"/>
  <c r="AZ104" i="8" s="1"/>
  <c r="AZ106" i="8" s="1"/>
  <c r="AY111" i="8"/>
  <c r="AY118" i="8" s="1"/>
  <c r="AV81" i="8"/>
  <c r="AV82" i="8" s="1"/>
  <c r="AV14" i="8"/>
  <c r="AV16" i="8" s="1"/>
  <c r="AY66" i="8"/>
  <c r="AY69" i="8" s="1"/>
  <c r="AX74" i="8"/>
  <c r="AX75" i="8" s="1"/>
  <c r="BI274" i="3"/>
  <c r="BH277" i="3"/>
  <c r="BH306" i="3"/>
  <c r="BA31" i="8" s="1"/>
  <c r="BA90" i="8" s="1"/>
  <c r="BA94" i="8" s="1"/>
  <c r="BA39" i="8"/>
  <c r="AZ67" i="8"/>
  <c r="AZ48" i="8"/>
  <c r="AZ55" i="8" s="1"/>
  <c r="AZ59" i="8" s="1"/>
  <c r="AW131" i="8"/>
  <c r="AW21" i="8"/>
  <c r="AW25" i="8" s="1"/>
  <c r="AW81" i="8"/>
  <c r="AW82" i="8" s="1"/>
  <c r="AW14" i="8"/>
  <c r="AW16" i="8" s="1"/>
  <c r="BA101" i="8"/>
  <c r="AZ116" i="8"/>
  <c r="AV131" i="8"/>
  <c r="AV21" i="8"/>
  <c r="AV25" i="8" s="1"/>
  <c r="AZ57" i="8" l="1"/>
  <c r="BA103" i="8"/>
  <c r="BA95" i="8"/>
  <c r="BA96" i="8" s="1"/>
  <c r="BA97" i="8" s="1"/>
  <c r="AY122" i="8"/>
  <c r="AY120" i="8"/>
  <c r="AY119" i="8"/>
  <c r="AZ114" i="8" s="1"/>
  <c r="AY73" i="8"/>
  <c r="AY71" i="8"/>
  <c r="AY70" i="8"/>
  <c r="AZ65" i="8" s="1"/>
  <c r="BA41" i="8"/>
  <c r="BA45" i="8" s="1"/>
  <c r="BI285" i="3"/>
  <c r="BI276" i="3" s="1"/>
  <c r="BA40" i="8"/>
  <c r="BA24" i="8" s="1"/>
  <c r="BA89" i="8"/>
  <c r="AZ108" i="8"/>
  <c r="AZ105" i="8"/>
  <c r="BA100" i="8" s="1"/>
  <c r="AX76" i="8"/>
  <c r="BI284" i="3"/>
  <c r="BI169" i="3" s="1"/>
  <c r="BI275" i="3"/>
  <c r="BJ273" i="3" s="1"/>
  <c r="AZ60" i="8"/>
  <c r="AZ68" i="8"/>
  <c r="AZ56" i="8"/>
  <c r="BA51" i="8" s="1"/>
  <c r="BA115" i="8"/>
  <c r="BI306" i="3" l="1"/>
  <c r="BB31" i="8" s="1"/>
  <c r="BB40" i="8" s="1"/>
  <c r="BB24" i="8" s="1"/>
  <c r="BI277" i="3"/>
  <c r="BJ285" i="3" s="1"/>
  <c r="AY74" i="8"/>
  <c r="AY75" i="8" s="1"/>
  <c r="AX79" i="8"/>
  <c r="AX80" i="8"/>
  <c r="BA54" i="8"/>
  <c r="BA46" i="8"/>
  <c r="BB88" i="8"/>
  <c r="BA92" i="8"/>
  <c r="BA102" i="8"/>
  <c r="BA91" i="8"/>
  <c r="BB87" i="8" s="1"/>
  <c r="BA43" i="8"/>
  <c r="BA15" i="8"/>
  <c r="BA53" i="8"/>
  <c r="BA42" i="8"/>
  <c r="BB38" i="8" s="1"/>
  <c r="AZ66" i="8"/>
  <c r="BJ274" i="3"/>
  <c r="AZ61" i="8"/>
  <c r="AY123" i="8"/>
  <c r="AY124" i="8" s="1"/>
  <c r="AY125" i="8" s="1"/>
  <c r="BA104" i="8"/>
  <c r="BA108" i="8" s="1"/>
  <c r="BA52" i="8"/>
  <c r="AZ109" i="8"/>
  <c r="AZ110" i="8" s="1"/>
  <c r="AZ117" i="8"/>
  <c r="BI170" i="3"/>
  <c r="BI171" i="3" s="1"/>
  <c r="BI286" i="3"/>
  <c r="BB89" i="8" l="1"/>
  <c r="BB102" i="8" s="1"/>
  <c r="AY129" i="8"/>
  <c r="AY128" i="8"/>
  <c r="AX81" i="8"/>
  <c r="AX82" i="8" s="1"/>
  <c r="AX14" i="8"/>
  <c r="AX16" i="8" s="1"/>
  <c r="AZ111" i="8"/>
  <c r="AZ118" i="8" s="1"/>
  <c r="BA106" i="8"/>
  <c r="BB101" i="8"/>
  <c r="BA116" i="8"/>
  <c r="AY76" i="8"/>
  <c r="BA67" i="8"/>
  <c r="BB90" i="8"/>
  <c r="BB94" i="8" s="1"/>
  <c r="BJ284" i="3"/>
  <c r="BJ169" i="3" s="1"/>
  <c r="BJ275" i="3"/>
  <c r="BK273" i="3" s="1"/>
  <c r="AX131" i="8"/>
  <c r="AX21" i="8"/>
  <c r="AX25" i="8" s="1"/>
  <c r="AZ62" i="8"/>
  <c r="AZ69" i="8" s="1"/>
  <c r="BJ170" i="3"/>
  <c r="BA109" i="8"/>
  <c r="BA110" i="8" s="1"/>
  <c r="BA117" i="8"/>
  <c r="BJ276" i="3"/>
  <c r="BJ277" i="3" s="1"/>
  <c r="BA105" i="8"/>
  <c r="BB100" i="8" s="1"/>
  <c r="BB39" i="8"/>
  <c r="BB41" i="8" s="1"/>
  <c r="BB15" i="8"/>
  <c r="BB53" i="8"/>
  <c r="BA47" i="8"/>
  <c r="BC88" i="8" l="1"/>
  <c r="AY130" i="8"/>
  <c r="BB45" i="8"/>
  <c r="BB54" i="8" s="1"/>
  <c r="BB43" i="8"/>
  <c r="BB42" i="8"/>
  <c r="BC38" i="8" s="1"/>
  <c r="BC39" i="8" s="1"/>
  <c r="BJ171" i="3"/>
  <c r="AZ122" i="8"/>
  <c r="AZ120" i="8"/>
  <c r="AZ119" i="8"/>
  <c r="BA114" i="8" s="1"/>
  <c r="BB67" i="8"/>
  <c r="BA48" i="8"/>
  <c r="BA55" i="8" s="1"/>
  <c r="BC101" i="8"/>
  <c r="BB116" i="8"/>
  <c r="BA111" i="8"/>
  <c r="BB95" i="8"/>
  <c r="BB96" i="8" s="1"/>
  <c r="BB103" i="8"/>
  <c r="AZ73" i="8"/>
  <c r="AZ71" i="8"/>
  <c r="AZ70" i="8"/>
  <c r="BA65" i="8" s="1"/>
  <c r="BB115" i="8"/>
  <c r="BJ286" i="3"/>
  <c r="BB91" i="8"/>
  <c r="BC87" i="8" s="1"/>
  <c r="BK285" i="3"/>
  <c r="BK274" i="3"/>
  <c r="BK275" i="3" s="1"/>
  <c r="BL273" i="3" s="1"/>
  <c r="BJ306" i="3"/>
  <c r="BC31" i="8" s="1"/>
  <c r="BB92" i="8"/>
  <c r="AY79" i="8"/>
  <c r="AY80" i="8"/>
  <c r="BB46" i="8" l="1"/>
  <c r="BB47" i="8" s="1"/>
  <c r="BC41" i="8"/>
  <c r="BC45" i="8" s="1"/>
  <c r="BC46" i="8" s="1"/>
  <c r="BC47" i="8" s="1"/>
  <c r="BK276" i="3"/>
  <c r="BL274" i="3" s="1"/>
  <c r="BL275" i="3" s="1"/>
  <c r="BM273" i="3" s="1"/>
  <c r="BB97" i="8"/>
  <c r="BB104" i="8" s="1"/>
  <c r="BB48" i="8"/>
  <c r="BK284" i="3"/>
  <c r="BK169" i="3" s="1"/>
  <c r="BA59" i="8"/>
  <c r="BA56" i="8"/>
  <c r="BB51" i="8" s="1"/>
  <c r="BA57" i="8"/>
  <c r="AY81" i="8"/>
  <c r="AY82" i="8" s="1"/>
  <c r="AY14" i="8"/>
  <c r="AY16" i="8" s="1"/>
  <c r="BA118" i="8"/>
  <c r="BA119" i="8" s="1"/>
  <c r="BB114" i="8" s="1"/>
  <c r="BC40" i="8"/>
  <c r="BC89" i="8"/>
  <c r="BK170" i="3"/>
  <c r="BC115" i="8"/>
  <c r="BA66" i="8"/>
  <c r="BC90" i="8"/>
  <c r="BC94" i="8" s="1"/>
  <c r="AZ74" i="8"/>
  <c r="AZ75" i="8" s="1"/>
  <c r="AY131" i="8"/>
  <c r="AY21" i="8"/>
  <c r="AY25" i="8" s="1"/>
  <c r="AZ123" i="8"/>
  <c r="AZ124" i="8" s="1"/>
  <c r="AZ125" i="8" s="1"/>
  <c r="BC54" i="8" l="1"/>
  <c r="BK277" i="3"/>
  <c r="BL285" i="3" s="1"/>
  <c r="BK306" i="3"/>
  <c r="BD31" i="8" s="1"/>
  <c r="BD40" i="8" s="1"/>
  <c r="BC91" i="8"/>
  <c r="BD87" i="8" s="1"/>
  <c r="BK171" i="3"/>
  <c r="AZ128" i="8"/>
  <c r="AZ129" i="8"/>
  <c r="BC48" i="8"/>
  <c r="BB52" i="8"/>
  <c r="BB55" i="8" s="1"/>
  <c r="AZ76" i="8"/>
  <c r="BB108" i="8"/>
  <c r="BB105" i="8"/>
  <c r="BC100" i="8" s="1"/>
  <c r="BB106" i="8"/>
  <c r="BC43" i="8"/>
  <c r="BC15" i="8"/>
  <c r="BC53" i="8"/>
  <c r="BC42" i="8"/>
  <c r="BD38" i="8" s="1"/>
  <c r="BC24" i="8"/>
  <c r="BA60" i="8"/>
  <c r="BA68" i="8"/>
  <c r="BK286" i="3"/>
  <c r="BC92" i="8"/>
  <c r="BD88" i="8"/>
  <c r="BC102" i="8"/>
  <c r="BA122" i="8"/>
  <c r="BA120" i="8"/>
  <c r="BC95" i="8"/>
  <c r="BC96" i="8" s="1"/>
  <c r="BC103" i="8"/>
  <c r="BL284" i="3"/>
  <c r="BL169" i="3" s="1"/>
  <c r="BD89" i="8" l="1"/>
  <c r="BE88" i="8" s="1"/>
  <c r="BB56" i="8"/>
  <c r="BC51" i="8" s="1"/>
  <c r="BC52" i="8" s="1"/>
  <c r="BC55" i="8" s="1"/>
  <c r="BC59" i="8" s="1"/>
  <c r="BD90" i="8"/>
  <c r="BD94" i="8" s="1"/>
  <c r="BD95" i="8" s="1"/>
  <c r="BD96" i="8" s="1"/>
  <c r="BC97" i="8"/>
  <c r="BC104" i="8" s="1"/>
  <c r="BA123" i="8"/>
  <c r="BA124" i="8" s="1"/>
  <c r="BA125" i="8" s="1"/>
  <c r="BD39" i="8"/>
  <c r="BD41" i="8" s="1"/>
  <c r="BD15" i="8"/>
  <c r="BD53" i="8"/>
  <c r="BB59" i="8"/>
  <c r="BB57" i="8"/>
  <c r="AZ130" i="8"/>
  <c r="BD24" i="8"/>
  <c r="BB109" i="8"/>
  <c r="BB110" i="8" s="1"/>
  <c r="BB117" i="8"/>
  <c r="BD101" i="8"/>
  <c r="BC116" i="8"/>
  <c r="BA61" i="8"/>
  <c r="BL170" i="3"/>
  <c r="BL171" i="3" s="1"/>
  <c r="BL286" i="3"/>
  <c r="BL276" i="3"/>
  <c r="BC67" i="8"/>
  <c r="AZ79" i="8"/>
  <c r="AZ80" i="8"/>
  <c r="BD102" i="8" l="1"/>
  <c r="BE101" i="8" s="1"/>
  <c r="BD103" i="8"/>
  <c r="BD92" i="8"/>
  <c r="BC57" i="8"/>
  <c r="BC56" i="8"/>
  <c r="BD51" i="8" s="1"/>
  <c r="BD52" i="8" s="1"/>
  <c r="BD91" i="8"/>
  <c r="BE87" i="8" s="1"/>
  <c r="BD45" i="8"/>
  <c r="BD42" i="8"/>
  <c r="BE38" i="8" s="1"/>
  <c r="BD43" i="8"/>
  <c r="BB111" i="8"/>
  <c r="BB118" i="8" s="1"/>
  <c r="BB119" i="8" s="1"/>
  <c r="BC114" i="8" s="1"/>
  <c r="BC108" i="8"/>
  <c r="BC106" i="8"/>
  <c r="BC105" i="8"/>
  <c r="BD100" i="8" s="1"/>
  <c r="BM274" i="3"/>
  <c r="BL277" i="3"/>
  <c r="BL306" i="3"/>
  <c r="BE31" i="8" s="1"/>
  <c r="BB60" i="8"/>
  <c r="BB68" i="8"/>
  <c r="BC60" i="8"/>
  <c r="BC61" i="8" s="1"/>
  <c r="BC68" i="8"/>
  <c r="BD97" i="8"/>
  <c r="BA129" i="8"/>
  <c r="BA128" i="8"/>
  <c r="BA62" i="8"/>
  <c r="BA69" i="8" s="1"/>
  <c r="AZ131" i="8"/>
  <c r="AZ21" i="8"/>
  <c r="AZ25" i="8" s="1"/>
  <c r="BD115" i="8"/>
  <c r="AZ81" i="8"/>
  <c r="AZ82" i="8" s="1"/>
  <c r="AZ14" i="8"/>
  <c r="AZ16" i="8" s="1"/>
  <c r="BD67" i="8"/>
  <c r="BD116" i="8" l="1"/>
  <c r="BE115" i="8" s="1"/>
  <c r="BC62" i="8"/>
  <c r="G10" i="1"/>
  <c r="G11" i="1" s="1"/>
  <c r="BE89" i="8"/>
  <c r="BE40" i="8"/>
  <c r="BE24" i="8" s="1"/>
  <c r="BE90" i="8"/>
  <c r="BE94" i="8" s="1"/>
  <c r="BC109" i="8"/>
  <c r="BC110" i="8" s="1"/>
  <c r="BC117" i="8"/>
  <c r="BB122" i="8"/>
  <c r="BB120" i="8"/>
  <c r="BM285" i="3"/>
  <c r="BE39" i="8"/>
  <c r="BE41" i="8" s="1"/>
  <c r="BA73" i="8"/>
  <c r="BA71" i="8"/>
  <c r="BA70" i="8"/>
  <c r="BB65" i="8" s="1"/>
  <c r="BM284" i="3"/>
  <c r="BM169" i="3" s="1"/>
  <c r="BM275" i="3"/>
  <c r="BN273" i="3" s="1"/>
  <c r="BA130" i="8"/>
  <c r="BB61" i="8"/>
  <c r="BD104" i="8"/>
  <c r="BD105" i="8" s="1"/>
  <c r="BE100" i="8" s="1"/>
  <c r="BD54" i="8"/>
  <c r="BD46" i="8"/>
  <c r="BC111" i="8" l="1"/>
  <c r="BC118" i="8" s="1"/>
  <c r="BE45" i="8"/>
  <c r="BE42" i="8"/>
  <c r="BF38" i="8" s="1"/>
  <c r="BE102" i="8"/>
  <c r="BE92" i="8"/>
  <c r="BF88" i="8"/>
  <c r="BE91" i="8"/>
  <c r="BF87" i="8" s="1"/>
  <c r="BD108" i="8"/>
  <c r="BD106" i="8"/>
  <c r="BM170" i="3"/>
  <c r="BM171" i="3" s="1"/>
  <c r="BM286" i="3"/>
  <c r="BA74" i="8"/>
  <c r="BB62" i="8"/>
  <c r="BE95" i="8"/>
  <c r="BE96" i="8" s="1"/>
  <c r="BE103" i="8"/>
  <c r="BM276" i="3"/>
  <c r="BB123" i="8"/>
  <c r="BB124" i="8" s="1"/>
  <c r="BB125" i="8" s="1"/>
  <c r="BB66" i="8"/>
  <c r="BD47" i="8"/>
  <c r="BE43" i="8"/>
  <c r="BE15" i="8"/>
  <c r="BE53" i="8"/>
  <c r="BB69" i="8" l="1"/>
  <c r="BB73" i="8" s="1"/>
  <c r="BB128" i="8"/>
  <c r="BB129" i="8"/>
  <c r="BE97" i="8"/>
  <c r="BE104" i="8" s="1"/>
  <c r="BE106" i="8" s="1"/>
  <c r="BE67" i="8"/>
  <c r="BD109" i="8"/>
  <c r="BD110" i="8" s="1"/>
  <c r="BD117" i="8"/>
  <c r="BN274" i="3"/>
  <c r="BM277" i="3"/>
  <c r="BM306" i="3"/>
  <c r="BF31" i="8" s="1"/>
  <c r="BA75" i="8"/>
  <c r="BF101" i="8"/>
  <c r="BE116" i="8"/>
  <c r="BF39" i="8"/>
  <c r="BD48" i="8"/>
  <c r="BD55" i="8" s="1"/>
  <c r="BE54" i="8"/>
  <c r="BE46" i="8"/>
  <c r="BC122" i="8"/>
  <c r="BC120" i="8"/>
  <c r="BC119" i="8"/>
  <c r="BD114" i="8" s="1"/>
  <c r="BB70" i="8" l="1"/>
  <c r="BC65" i="8" s="1"/>
  <c r="BC66" i="8" s="1"/>
  <c r="BC69" i="8" s="1"/>
  <c r="BB71" i="8"/>
  <c r="BF41" i="8"/>
  <c r="BF45" i="8" s="1"/>
  <c r="BF46" i="8" s="1"/>
  <c r="BD111" i="8"/>
  <c r="BD118" i="8" s="1"/>
  <c r="BD119" i="8" s="1"/>
  <c r="BE114" i="8" s="1"/>
  <c r="BF40" i="8"/>
  <c r="BF24" i="8" s="1"/>
  <c r="BF89" i="8"/>
  <c r="BE47" i="8"/>
  <c r="BC123" i="8"/>
  <c r="BC124" i="8" s="1"/>
  <c r="BC125" i="8" s="1"/>
  <c r="BB130" i="8"/>
  <c r="BF115" i="8"/>
  <c r="BF90" i="8"/>
  <c r="BF94" i="8" s="1"/>
  <c r="BA76" i="8"/>
  <c r="BD59" i="8"/>
  <c r="BD57" i="8"/>
  <c r="BD56" i="8"/>
  <c r="BE51" i="8" s="1"/>
  <c r="BN284" i="3"/>
  <c r="BN169" i="3" s="1"/>
  <c r="BN275" i="3"/>
  <c r="BO273" i="3" s="1"/>
  <c r="BE108" i="8"/>
  <c r="BE105" i="8"/>
  <c r="BF100" i="8" s="1"/>
  <c r="BN285" i="3"/>
  <c r="BN276" i="3" s="1"/>
  <c r="BB74" i="8"/>
  <c r="BO274" i="3" l="1"/>
  <c r="BO275" i="3" s="1"/>
  <c r="BP273" i="3" s="1"/>
  <c r="BF54" i="8"/>
  <c r="BC70" i="8"/>
  <c r="BD65" i="8" s="1"/>
  <c r="BD66" i="8" s="1"/>
  <c r="BC128" i="8"/>
  <c r="BC129" i="8"/>
  <c r="BN306" i="3"/>
  <c r="BG31" i="8" s="1"/>
  <c r="BD60" i="8"/>
  <c r="BD68" i="8"/>
  <c r="BG88" i="8"/>
  <c r="BF92" i="8"/>
  <c r="BF102" i="8"/>
  <c r="BF91" i="8"/>
  <c r="BG87" i="8" s="1"/>
  <c r="BE109" i="8"/>
  <c r="BE110" i="8" s="1"/>
  <c r="BE117" i="8"/>
  <c r="BO284" i="3"/>
  <c r="BO169" i="3" s="1"/>
  <c r="BA79" i="8"/>
  <c r="BA80" i="8"/>
  <c r="BF53" i="8"/>
  <c r="BF15" i="8"/>
  <c r="BF43" i="8"/>
  <c r="BF42" i="8"/>
  <c r="BG38" i="8" s="1"/>
  <c r="BF47" i="8"/>
  <c r="BC73" i="8"/>
  <c r="BC71" i="8"/>
  <c r="BF95" i="8"/>
  <c r="BF96" i="8" s="1"/>
  <c r="BF103" i="8"/>
  <c r="BE52" i="8"/>
  <c r="BD122" i="8"/>
  <c r="BD120" i="8"/>
  <c r="BE48" i="8"/>
  <c r="BN286" i="3"/>
  <c r="BN170" i="3"/>
  <c r="BN171" i="3" s="1"/>
  <c r="BB75" i="8"/>
  <c r="BN277" i="3"/>
  <c r="BE55" i="8" l="1"/>
  <c r="BE56" i="8" s="1"/>
  <c r="BF51" i="8" s="1"/>
  <c r="BF52" i="8" s="1"/>
  <c r="BF97" i="8"/>
  <c r="BF104" i="8" s="1"/>
  <c r="BF106" i="8" s="1"/>
  <c r="BE111" i="8"/>
  <c r="BE118" i="8" s="1"/>
  <c r="BO285" i="3"/>
  <c r="BA81" i="8"/>
  <c r="BA82" i="8" s="1"/>
  <c r="BA14" i="8"/>
  <c r="BA16" i="8" s="1"/>
  <c r="BD123" i="8"/>
  <c r="BD124" i="8" s="1"/>
  <c r="BD125" i="8" s="1"/>
  <c r="BG101" i="8"/>
  <c r="BF116" i="8"/>
  <c r="BA131" i="8"/>
  <c r="BA21" i="8"/>
  <c r="BA25" i="8" s="1"/>
  <c r="BG90" i="8"/>
  <c r="BG94" i="8" s="1"/>
  <c r="BF67" i="8"/>
  <c r="BB76" i="8"/>
  <c r="BC74" i="8"/>
  <c r="BC75" i="8" s="1"/>
  <c r="BF48" i="8"/>
  <c r="BD61" i="8"/>
  <c r="BG39" i="8"/>
  <c r="BG41" i="8" s="1"/>
  <c r="BG45" i="8" s="1"/>
  <c r="BG40" i="8"/>
  <c r="BG89" i="8"/>
  <c r="BC130" i="8"/>
  <c r="BE57" i="8" l="1"/>
  <c r="BE59" i="8"/>
  <c r="BF55" i="8"/>
  <c r="BF59" i="8" s="1"/>
  <c r="BF60" i="8" s="1"/>
  <c r="BF61" i="8" s="1"/>
  <c r="BG42" i="8"/>
  <c r="BH38" i="8" s="1"/>
  <c r="BH39" i="8" s="1"/>
  <c r="BC76" i="8"/>
  <c r="BD129" i="8"/>
  <c r="BD128" i="8"/>
  <c r="BO286" i="3"/>
  <c r="BO170" i="3"/>
  <c r="BO171" i="3" s="1"/>
  <c r="BD62" i="8"/>
  <c r="BD69" i="8" s="1"/>
  <c r="BH88" i="8"/>
  <c r="BG92" i="8"/>
  <c r="BG102" i="8"/>
  <c r="BG15" i="8"/>
  <c r="BG43" i="8"/>
  <c r="BG53" i="8"/>
  <c r="BE122" i="8"/>
  <c r="BE120" i="8"/>
  <c r="BE119" i="8"/>
  <c r="BF114" i="8" s="1"/>
  <c r="BB79" i="8"/>
  <c r="BB80" i="8"/>
  <c r="BG115" i="8"/>
  <c r="BG91" i="8"/>
  <c r="BH87" i="8" s="1"/>
  <c r="BG54" i="8"/>
  <c r="BG46" i="8"/>
  <c r="BG47" i="8" s="1"/>
  <c r="BO276" i="3"/>
  <c r="BF56" i="8"/>
  <c r="BG51" i="8" s="1"/>
  <c r="BE60" i="8"/>
  <c r="BE61" i="8" s="1"/>
  <c r="BE68" i="8"/>
  <c r="BF57" i="8"/>
  <c r="BG24" i="8"/>
  <c r="BG103" i="8"/>
  <c r="BG95" i="8"/>
  <c r="BG96" i="8" s="1"/>
  <c r="BF108" i="8"/>
  <c r="BF105" i="8"/>
  <c r="BG100" i="8" s="1"/>
  <c r="BF68" i="8" l="1"/>
  <c r="BD130" i="8"/>
  <c r="BF62" i="8"/>
  <c r="BG97" i="8"/>
  <c r="BG104" i="8" s="1"/>
  <c r="BG108" i="8" s="1"/>
  <c r="BG48" i="8"/>
  <c r="BP274" i="3"/>
  <c r="BO277" i="3"/>
  <c r="BO306" i="3"/>
  <c r="BH31" i="8" s="1"/>
  <c r="BH90" i="8" s="1"/>
  <c r="BH94" i="8" s="1"/>
  <c r="BD73" i="8"/>
  <c r="BD71" i="8"/>
  <c r="BD70" i="8"/>
  <c r="BE65" i="8" s="1"/>
  <c r="BF109" i="8"/>
  <c r="BF110" i="8" s="1"/>
  <c r="BF117" i="8"/>
  <c r="BB81" i="8"/>
  <c r="BB82" i="8" s="1"/>
  <c r="BB14" i="8"/>
  <c r="BB16" i="8" s="1"/>
  <c r="BE62" i="8"/>
  <c r="BG67" i="8"/>
  <c r="BB131" i="8"/>
  <c r="BB21" i="8"/>
  <c r="BB25" i="8" s="1"/>
  <c r="BG52" i="8"/>
  <c r="BH101" i="8"/>
  <c r="BG116" i="8"/>
  <c r="BE123" i="8"/>
  <c r="BE124" i="8" s="1"/>
  <c r="BE125" i="8" s="1"/>
  <c r="BC79" i="8"/>
  <c r="BC80" i="8"/>
  <c r="BG105" i="8" l="1"/>
  <c r="BH100" i="8" s="1"/>
  <c r="BG55" i="8"/>
  <c r="BG59" i="8" s="1"/>
  <c r="BF111" i="8"/>
  <c r="BF118" i="8" s="1"/>
  <c r="BE128" i="8"/>
  <c r="BE129" i="8"/>
  <c r="BH103" i="8"/>
  <c r="BH95" i="8"/>
  <c r="BH96" i="8" s="1"/>
  <c r="BE66" i="8"/>
  <c r="BE69" i="8" s="1"/>
  <c r="BH115" i="8"/>
  <c r="BH40" i="8"/>
  <c r="BH24" i="8" s="1"/>
  <c r="BH89" i="8"/>
  <c r="BH41" i="8"/>
  <c r="BH45" i="8" s="1"/>
  <c r="BP285" i="3"/>
  <c r="BP276" i="3" s="1"/>
  <c r="BC131" i="8"/>
  <c r="BC21" i="8"/>
  <c r="BC25" i="8" s="1"/>
  <c r="BG109" i="8"/>
  <c r="BG110" i="8" s="1"/>
  <c r="BG117" i="8"/>
  <c r="BG106" i="8"/>
  <c r="BD74" i="8"/>
  <c r="BD75" i="8" s="1"/>
  <c r="BP284" i="3"/>
  <c r="BP169" i="3" s="1"/>
  <c r="BP275" i="3"/>
  <c r="BQ273" i="3" s="1"/>
  <c r="BC81" i="8"/>
  <c r="BC82" i="8" s="1"/>
  <c r="BC14" i="8"/>
  <c r="BC16" i="8" s="1"/>
  <c r="BG56" i="8" l="1"/>
  <c r="BH51" i="8" s="1"/>
  <c r="BH52" i="8" s="1"/>
  <c r="BG57" i="8"/>
  <c r="BE70" i="8"/>
  <c r="BF65" i="8" s="1"/>
  <c r="BF66" i="8" s="1"/>
  <c r="BF69" i="8" s="1"/>
  <c r="BG111" i="8"/>
  <c r="BH97" i="8"/>
  <c r="BH104" i="8" s="1"/>
  <c r="BH108" i="8" s="1"/>
  <c r="BQ274" i="3"/>
  <c r="BQ275" i="3" s="1"/>
  <c r="BR273" i="3" s="1"/>
  <c r="BP277" i="3"/>
  <c r="BP306" i="3"/>
  <c r="BI31" i="8" s="1"/>
  <c r="BG60" i="8"/>
  <c r="BG61" i="8" s="1"/>
  <c r="BG68" i="8"/>
  <c r="BP170" i="3"/>
  <c r="BP171" i="3" s="1"/>
  <c r="BP286" i="3"/>
  <c r="BD76" i="8"/>
  <c r="BH54" i="8"/>
  <c r="BH46" i="8"/>
  <c r="BH47" i="8" s="1"/>
  <c r="BI88" i="8"/>
  <c r="BH92" i="8"/>
  <c r="BH102" i="8"/>
  <c r="BH91" i="8"/>
  <c r="BI87" i="8" s="1"/>
  <c r="BE73" i="8"/>
  <c r="BE71" i="8"/>
  <c r="BF122" i="8"/>
  <c r="BF120" i="8"/>
  <c r="BF119" i="8"/>
  <c r="BG114" i="8" s="1"/>
  <c r="BE130" i="8"/>
  <c r="BH43" i="8"/>
  <c r="BH15" i="8"/>
  <c r="BH53" i="8"/>
  <c r="BH42" i="8"/>
  <c r="BI38" i="8" s="1"/>
  <c r="BF73" i="8" l="1"/>
  <c r="BF71" i="8"/>
  <c r="BF70" i="8"/>
  <c r="BG65" i="8" s="1"/>
  <c r="BH67" i="8"/>
  <c r="BI40" i="8"/>
  <c r="BI89" i="8"/>
  <c r="BD79" i="8"/>
  <c r="BD80" i="8"/>
  <c r="BE74" i="8"/>
  <c r="BE75" i="8" s="1"/>
  <c r="BI90" i="8"/>
  <c r="BI94" i="8" s="1"/>
  <c r="BF123" i="8"/>
  <c r="BF124" i="8" s="1"/>
  <c r="BF125" i="8" s="1"/>
  <c r="BQ285" i="3"/>
  <c r="BH106" i="8"/>
  <c r="BI101" i="8"/>
  <c r="BH116" i="8"/>
  <c r="BH105" i="8"/>
  <c r="BI100" i="8" s="1"/>
  <c r="BG62" i="8"/>
  <c r="BG118" i="8"/>
  <c r="BG119" i="8" s="1"/>
  <c r="BH114" i="8" s="1"/>
  <c r="BH48" i="8"/>
  <c r="BH55" i="8" s="1"/>
  <c r="BQ284" i="3"/>
  <c r="BQ169" i="3" s="1"/>
  <c r="BH109" i="8"/>
  <c r="BH110" i="8" s="1"/>
  <c r="BH117" i="8"/>
  <c r="BI39" i="8"/>
  <c r="BI41" i="8" s="1"/>
  <c r="BI45" i="8" l="1"/>
  <c r="BI42" i="8"/>
  <c r="BJ38" i="8" s="1"/>
  <c r="BH59" i="8"/>
  <c r="BH57" i="8"/>
  <c r="BH56" i="8"/>
  <c r="BI51" i="8" s="1"/>
  <c r="BH111" i="8"/>
  <c r="BH118" i="8" s="1"/>
  <c r="BF128" i="8"/>
  <c r="BF129" i="8"/>
  <c r="BI115" i="8"/>
  <c r="BE76" i="8"/>
  <c r="BQ286" i="3"/>
  <c r="BQ170" i="3"/>
  <c r="BQ171" i="3" s="1"/>
  <c r="BD81" i="8"/>
  <c r="BD82" i="8" s="1"/>
  <c r="BD14" i="8"/>
  <c r="BD16" i="8" s="1"/>
  <c r="BG122" i="8"/>
  <c r="BG120" i="8"/>
  <c r="BJ88" i="8"/>
  <c r="BI92" i="8"/>
  <c r="BI102" i="8"/>
  <c r="BQ276" i="3"/>
  <c r="BG66" i="8"/>
  <c r="BG69" i="8" s="1"/>
  <c r="BI103" i="8"/>
  <c r="BI95" i="8"/>
  <c r="BI96" i="8" s="1"/>
  <c r="BI43" i="8"/>
  <c r="BI15" i="8"/>
  <c r="BI53" i="8"/>
  <c r="BD131" i="8"/>
  <c r="BD21" i="8"/>
  <c r="BD25" i="8" s="1"/>
  <c r="BI91" i="8"/>
  <c r="BJ87" i="8" s="1"/>
  <c r="BI24" i="8"/>
  <c r="BF74" i="8"/>
  <c r="BH122" i="8" l="1"/>
  <c r="BH119" i="8"/>
  <c r="BI114" i="8" s="1"/>
  <c r="BH120" i="8"/>
  <c r="BG73" i="8"/>
  <c r="BG71" i="8"/>
  <c r="BI67" i="8"/>
  <c r="BI97" i="8"/>
  <c r="BI104" i="8" s="1"/>
  <c r="BR274" i="3"/>
  <c r="BQ306" i="3"/>
  <c r="BJ31" i="8" s="1"/>
  <c r="BJ90" i="8" s="1"/>
  <c r="BJ94" i="8" s="1"/>
  <c r="BQ277" i="3"/>
  <c r="BH60" i="8"/>
  <c r="BH61" i="8" s="1"/>
  <c r="BH68" i="8"/>
  <c r="BF130" i="8"/>
  <c r="BG70" i="8"/>
  <c r="BH65" i="8" s="1"/>
  <c r="BG123" i="8"/>
  <c r="BG124" i="8" s="1"/>
  <c r="BG125" i="8" s="1"/>
  <c r="BI52" i="8"/>
  <c r="BJ39" i="8"/>
  <c r="BF75" i="8"/>
  <c r="BI116" i="8"/>
  <c r="BJ101" i="8"/>
  <c r="BE79" i="8"/>
  <c r="BE80" i="8"/>
  <c r="BI54" i="8"/>
  <c r="BI46" i="8"/>
  <c r="BJ41" i="8" l="1"/>
  <c r="BJ45" i="8" s="1"/>
  <c r="BJ54" i="8" s="1"/>
  <c r="BG128" i="8"/>
  <c r="BG129" i="8"/>
  <c r="BI108" i="8"/>
  <c r="BI105" i="8"/>
  <c r="BJ100" i="8" s="1"/>
  <c r="BI106" i="8"/>
  <c r="BR285" i="3"/>
  <c r="BH66" i="8"/>
  <c r="BJ40" i="8"/>
  <c r="BJ24" i="8" s="1"/>
  <c r="BJ89" i="8"/>
  <c r="BJ115" i="8"/>
  <c r="BF76" i="8"/>
  <c r="BJ103" i="8"/>
  <c r="BJ95" i="8"/>
  <c r="BJ96" i="8" s="1"/>
  <c r="BI47" i="8"/>
  <c r="BH62" i="8"/>
  <c r="BG74" i="8"/>
  <c r="BG75" i="8" s="1"/>
  <c r="BE131" i="8"/>
  <c r="BE21" i="8"/>
  <c r="BE25" i="8" s="1"/>
  <c r="BE81" i="8"/>
  <c r="BE82" i="8" s="1"/>
  <c r="BE14" i="8"/>
  <c r="BE16" i="8" s="1"/>
  <c r="BR284" i="3"/>
  <c r="BR169" i="3" s="1"/>
  <c r="BR275" i="3"/>
  <c r="BS273" i="3" s="1"/>
  <c r="BH123" i="8"/>
  <c r="BH124" i="8" s="1"/>
  <c r="BH125" i="8" s="1"/>
  <c r="BJ46" i="8" l="1"/>
  <c r="BJ47" i="8" s="1"/>
  <c r="BH69" i="8"/>
  <c r="BH70" i="8" s="1"/>
  <c r="BI65" i="8" s="1"/>
  <c r="BH129" i="8"/>
  <c r="BH128" i="8"/>
  <c r="BJ97" i="8"/>
  <c r="BJ104" i="8" s="1"/>
  <c r="BJ108" i="8" s="1"/>
  <c r="BI48" i="8"/>
  <c r="BI55" i="8" s="1"/>
  <c r="BI109" i="8"/>
  <c r="BI110" i="8" s="1"/>
  <c r="BI117" i="8"/>
  <c r="BK88" i="8"/>
  <c r="BJ102" i="8"/>
  <c r="BJ92" i="8"/>
  <c r="BJ91" i="8"/>
  <c r="BK87" i="8" s="1"/>
  <c r="BR286" i="3"/>
  <c r="BR170" i="3"/>
  <c r="BR171" i="3" s="1"/>
  <c r="BJ15" i="8"/>
  <c r="BJ43" i="8"/>
  <c r="BJ53" i="8"/>
  <c r="BJ42" i="8"/>
  <c r="BK38" i="8" s="1"/>
  <c r="BG76" i="8"/>
  <c r="BF79" i="8"/>
  <c r="BF80" i="8"/>
  <c r="BR276" i="3"/>
  <c r="BG130" i="8"/>
  <c r="BH73" i="8" l="1"/>
  <c r="BH71" i="8"/>
  <c r="BJ105" i="8"/>
  <c r="BK100" i="8" s="1"/>
  <c r="BH130" i="8"/>
  <c r="BI111" i="8"/>
  <c r="BI118" i="8" s="1"/>
  <c r="BI59" i="8"/>
  <c r="BI57" i="8"/>
  <c r="BI56" i="8"/>
  <c r="BJ51" i="8" s="1"/>
  <c r="BS274" i="3"/>
  <c r="BR277" i="3"/>
  <c r="BR306" i="3"/>
  <c r="BK31" i="8" s="1"/>
  <c r="BK90" i="8" s="1"/>
  <c r="BK94" i="8" s="1"/>
  <c r="BG79" i="8"/>
  <c r="BG80" i="8"/>
  <c r="BK101" i="8"/>
  <c r="BJ116" i="8"/>
  <c r="BJ106" i="8"/>
  <c r="BJ109" i="8"/>
  <c r="BJ110" i="8" s="1"/>
  <c r="BJ117" i="8"/>
  <c r="BK39" i="8"/>
  <c r="BJ67" i="8"/>
  <c r="BI66" i="8"/>
  <c r="BJ48" i="8"/>
  <c r="BH74" i="8"/>
  <c r="BF131" i="8"/>
  <c r="BF21" i="8"/>
  <c r="BF25" i="8" s="1"/>
  <c r="BF81" i="8"/>
  <c r="BF82" i="8" s="1"/>
  <c r="BF14" i="8"/>
  <c r="BF16" i="8" s="1"/>
  <c r="BK103" i="8" l="1"/>
  <c r="BK95" i="8"/>
  <c r="BK96" i="8" s="1"/>
  <c r="BJ111" i="8"/>
  <c r="BS284" i="3"/>
  <c r="BS169" i="3" s="1"/>
  <c r="BS275" i="3"/>
  <c r="BT273" i="3" s="1"/>
  <c r="BK40" i="8"/>
  <c r="BK89" i="8"/>
  <c r="BS285" i="3"/>
  <c r="BK115" i="8"/>
  <c r="BI122" i="8"/>
  <c r="BI120" i="8"/>
  <c r="BI119" i="8"/>
  <c r="BJ114" i="8" s="1"/>
  <c r="BJ52" i="8"/>
  <c r="BJ55" i="8" s="1"/>
  <c r="BJ56" i="8" s="1"/>
  <c r="BK51" i="8" s="1"/>
  <c r="BG131" i="8"/>
  <c r="BG21" i="8"/>
  <c r="BG25" i="8" s="1"/>
  <c r="BI60" i="8"/>
  <c r="BI61" i="8" s="1"/>
  <c r="BI68" i="8"/>
  <c r="BH75" i="8"/>
  <c r="BK41" i="8"/>
  <c r="BK45" i="8" s="1"/>
  <c r="BG81" i="8"/>
  <c r="BG82" i="8" s="1"/>
  <c r="BG14" i="8"/>
  <c r="BG16" i="8" s="1"/>
  <c r="BK97" i="8" l="1"/>
  <c r="BK104" i="8" s="1"/>
  <c r="BK108" i="8" s="1"/>
  <c r="BL88" i="8"/>
  <c r="BK92" i="8"/>
  <c r="BK102" i="8"/>
  <c r="BK91" i="8"/>
  <c r="BL87" i="8" s="1"/>
  <c r="BH76" i="8"/>
  <c r="BK15" i="8"/>
  <c r="BK43" i="8"/>
  <c r="BK53" i="8"/>
  <c r="BK42" i="8"/>
  <c r="BL38" i="8" s="1"/>
  <c r="BS170" i="3"/>
  <c r="BS171" i="3" s="1"/>
  <c r="BS286" i="3"/>
  <c r="BJ59" i="8"/>
  <c r="BJ57" i="8"/>
  <c r="BK54" i="8"/>
  <c r="BK46" i="8"/>
  <c r="BK47" i="8" s="1"/>
  <c r="BI123" i="8"/>
  <c r="BI124" i="8" s="1"/>
  <c r="BI125" i="8" s="1"/>
  <c r="BK52" i="8"/>
  <c r="BJ118" i="8"/>
  <c r="BI62" i="8"/>
  <c r="BI69" i="8" s="1"/>
  <c r="BI70" i="8" s="1"/>
  <c r="BJ65" i="8" s="1"/>
  <c r="BK24" i="8"/>
  <c r="BS276" i="3"/>
  <c r="BI129" i="8" l="1"/>
  <c r="BI128" i="8"/>
  <c r="BJ122" i="8"/>
  <c r="BJ120" i="8"/>
  <c r="BL39" i="8"/>
  <c r="BK109" i="8"/>
  <c r="BK110" i="8" s="1"/>
  <c r="BK117" i="8"/>
  <c r="BK48" i="8"/>
  <c r="BK55" i="8" s="1"/>
  <c r="BI73" i="8"/>
  <c r="BI71" i="8"/>
  <c r="BJ60" i="8"/>
  <c r="BJ61" i="8" s="1"/>
  <c r="BJ68" i="8"/>
  <c r="BK116" i="8"/>
  <c r="BL101" i="8"/>
  <c r="BK106" i="8"/>
  <c r="BK105" i="8"/>
  <c r="BL100" i="8" s="1"/>
  <c r="BK67" i="8"/>
  <c r="BJ66" i="8"/>
  <c r="BT274" i="3"/>
  <c r="BS306" i="3"/>
  <c r="BL31" i="8" s="1"/>
  <c r="BL90" i="8" s="1"/>
  <c r="BL94" i="8" s="1"/>
  <c r="BS277" i="3"/>
  <c r="BH79" i="8"/>
  <c r="BH80" i="8"/>
  <c r="BJ119" i="8"/>
  <c r="BK114" i="8" s="1"/>
  <c r="BI130" i="8" l="1"/>
  <c r="BL41" i="8"/>
  <c r="BL45" i="8" s="1"/>
  <c r="BL54" i="8" s="1"/>
  <c r="BK59" i="8"/>
  <c r="BK56" i="8"/>
  <c r="BL51" i="8" s="1"/>
  <c r="BK57" i="8"/>
  <c r="BK111" i="8"/>
  <c r="BK118" i="8" s="1"/>
  <c r="BK122" i="8" s="1"/>
  <c r="BT284" i="3"/>
  <c r="BT169" i="3" s="1"/>
  <c r="BT275" i="3"/>
  <c r="BU273" i="3" s="1"/>
  <c r="BH131" i="8"/>
  <c r="BH21" i="8"/>
  <c r="BH25" i="8" s="1"/>
  <c r="BI74" i="8"/>
  <c r="BH81" i="8"/>
  <c r="BH82" i="8" s="1"/>
  <c r="BH14" i="8"/>
  <c r="BH16" i="8" s="1"/>
  <c r="BJ123" i="8"/>
  <c r="BJ124" i="8" s="1"/>
  <c r="BJ125" i="8" s="1"/>
  <c r="BL103" i="8"/>
  <c r="BL95" i="8"/>
  <c r="BL96" i="8" s="1"/>
  <c r="BL97" i="8" s="1"/>
  <c r="BT285" i="3"/>
  <c r="BL115" i="8"/>
  <c r="BJ62" i="8"/>
  <c r="BJ69" i="8" s="1"/>
  <c r="BL89" i="8"/>
  <c r="BL40" i="8"/>
  <c r="BL24" i="8" s="1"/>
  <c r="BL46" i="8" l="1"/>
  <c r="BL47" i="8" s="1"/>
  <c r="BL48" i="8" s="1"/>
  <c r="BL104" i="8"/>
  <c r="BL108" i="8" s="1"/>
  <c r="BL109" i="8" s="1"/>
  <c r="BL110" i="8" s="1"/>
  <c r="BK119" i="8"/>
  <c r="BL114" i="8" s="1"/>
  <c r="BJ129" i="8"/>
  <c r="BJ128" i="8"/>
  <c r="BJ73" i="8"/>
  <c r="BJ71" i="8"/>
  <c r="BJ70" i="8"/>
  <c r="BK65" i="8" s="1"/>
  <c r="BK123" i="8"/>
  <c r="BK124" i="8" s="1"/>
  <c r="BK125" i="8" s="1"/>
  <c r="BL92" i="8"/>
  <c r="BL102" i="8"/>
  <c r="BM88" i="8"/>
  <c r="BL91" i="8"/>
  <c r="BM87" i="8" s="1"/>
  <c r="BK120" i="8"/>
  <c r="BL52" i="8"/>
  <c r="BT286" i="3"/>
  <c r="BT170" i="3"/>
  <c r="BT171" i="3" s="1"/>
  <c r="BI75" i="8"/>
  <c r="BL15" i="8"/>
  <c r="BL43" i="8"/>
  <c r="BL53" i="8"/>
  <c r="BL42" i="8"/>
  <c r="BM38" i="8" s="1"/>
  <c r="BT276" i="3"/>
  <c r="BK60" i="8"/>
  <c r="BK61" i="8" s="1"/>
  <c r="BK68" i="8"/>
  <c r="BL117" i="8" l="1"/>
  <c r="BJ130" i="8"/>
  <c r="BL55" i="8"/>
  <c r="BL59" i="8" s="1"/>
  <c r="BL60" i="8" s="1"/>
  <c r="BL111" i="8"/>
  <c r="BL118" i="8" s="1"/>
  <c r="BL122" i="8" s="1"/>
  <c r="BL67" i="8"/>
  <c r="BI76" i="8"/>
  <c r="BK62" i="8"/>
  <c r="BL106" i="8"/>
  <c r="BM101" i="8"/>
  <c r="BL116" i="8"/>
  <c r="BL105" i="8"/>
  <c r="BM100" i="8" s="1"/>
  <c r="BU274" i="3"/>
  <c r="BT306" i="3"/>
  <c r="BM31" i="8" s="1"/>
  <c r="BM90" i="8" s="1"/>
  <c r="BM94" i="8" s="1"/>
  <c r="BT277" i="3"/>
  <c r="BK129" i="8"/>
  <c r="BK128" i="8"/>
  <c r="BK66" i="8"/>
  <c r="BJ74" i="8"/>
  <c r="BJ75" i="8" s="1"/>
  <c r="BM39" i="8"/>
  <c r="BL57" i="8" l="1"/>
  <c r="BL56" i="8"/>
  <c r="BM51" i="8" s="1"/>
  <c r="BM52" i="8" s="1"/>
  <c r="BL68" i="8"/>
  <c r="BK69" i="8"/>
  <c r="BK70" i="8" s="1"/>
  <c r="BL65" i="8" s="1"/>
  <c r="BL66" i="8" s="1"/>
  <c r="BM41" i="8"/>
  <c r="BM45" i="8" s="1"/>
  <c r="BM54" i="8" s="1"/>
  <c r="BM103" i="8"/>
  <c r="BM95" i="8"/>
  <c r="BM96" i="8" s="1"/>
  <c r="BL123" i="8"/>
  <c r="BL124" i="8" s="1"/>
  <c r="BL125" i="8" s="1"/>
  <c r="BI79" i="8"/>
  <c r="BI80" i="8"/>
  <c r="BU284" i="3"/>
  <c r="BU169" i="3" s="1"/>
  <c r="BU275" i="3"/>
  <c r="BV273" i="3" s="1"/>
  <c r="BU285" i="3"/>
  <c r="BJ76" i="8"/>
  <c r="BM89" i="8"/>
  <c r="BM40" i="8"/>
  <c r="BM24" i="8" s="1"/>
  <c r="BL120" i="8"/>
  <c r="BM115" i="8"/>
  <c r="BL119" i="8"/>
  <c r="BM114" i="8" s="1"/>
  <c r="BK130" i="8"/>
  <c r="BL61" i="8"/>
  <c r="BK73" i="8" l="1"/>
  <c r="BK74" i="8" s="1"/>
  <c r="BK71" i="8"/>
  <c r="BM46" i="8"/>
  <c r="BM47" i="8" s="1"/>
  <c r="BM43" i="8"/>
  <c r="BM15" i="8"/>
  <c r="BM53" i="8"/>
  <c r="BM42" i="8"/>
  <c r="BN38" i="8" s="1"/>
  <c r="BM97" i="8"/>
  <c r="BM104" i="8" s="1"/>
  <c r="BM108" i="8" s="1"/>
  <c r="BI131" i="8"/>
  <c r="BI21" i="8"/>
  <c r="BI25" i="8" s="1"/>
  <c r="BJ79" i="8"/>
  <c r="BJ80" i="8"/>
  <c r="BU170" i="3"/>
  <c r="BU171" i="3" s="1"/>
  <c r="BU286" i="3"/>
  <c r="BU276" i="3"/>
  <c r="BL129" i="8"/>
  <c r="BL128" i="8"/>
  <c r="BL62" i="8"/>
  <c r="BL69" i="8" s="1"/>
  <c r="BM92" i="8"/>
  <c r="BN88" i="8"/>
  <c r="BM102" i="8"/>
  <c r="BM91" i="8"/>
  <c r="BN87" i="8" s="1"/>
  <c r="BI81" i="8"/>
  <c r="BI82" i="8" s="1"/>
  <c r="BI14" i="8"/>
  <c r="BI16" i="8" s="1"/>
  <c r="BL130" i="8" l="1"/>
  <c r="BM109" i="8"/>
  <c r="BM110" i="8" s="1"/>
  <c r="BM117" i="8"/>
  <c r="BM67" i="8"/>
  <c r="BJ131" i="8"/>
  <c r="BJ21" i="8"/>
  <c r="BJ25" i="8" s="1"/>
  <c r="BM48" i="8"/>
  <c r="BM55" i="8" s="1"/>
  <c r="BM59" i="8" s="1"/>
  <c r="BM106" i="8"/>
  <c r="BM116" i="8"/>
  <c r="BN101" i="8"/>
  <c r="BM105" i="8"/>
  <c r="BN100" i="8" s="1"/>
  <c r="BJ81" i="8"/>
  <c r="BJ82" i="8" s="1"/>
  <c r="BJ14" i="8"/>
  <c r="BJ16" i="8" s="1"/>
  <c r="BL73" i="8"/>
  <c r="BL70" i="8"/>
  <c r="BM65" i="8" s="1"/>
  <c r="BL71" i="8"/>
  <c r="BN39" i="8"/>
  <c r="BK75" i="8"/>
  <c r="BV274" i="3"/>
  <c r="BU306" i="3"/>
  <c r="BN31" i="8" s="1"/>
  <c r="BN90" i="8" s="1"/>
  <c r="BN94" i="8" s="1"/>
  <c r="BU277" i="3"/>
  <c r="BM57" i="8" l="1"/>
  <c r="BN41" i="8"/>
  <c r="BN45" i="8" s="1"/>
  <c r="BN54" i="8" s="1"/>
  <c r="BM56" i="8"/>
  <c r="BN51" i="8" s="1"/>
  <c r="BN52" i="8" s="1"/>
  <c r="BN95" i="8"/>
  <c r="BN96" i="8" s="1"/>
  <c r="BN97" i="8" s="1"/>
  <c r="BN103" i="8"/>
  <c r="BM111" i="8"/>
  <c r="BM118" i="8" s="1"/>
  <c r="BL74" i="8"/>
  <c r="BL75" i="8" s="1"/>
  <c r="BN40" i="8"/>
  <c r="BN89" i="8"/>
  <c r="BV285" i="3"/>
  <c r="BV276" i="3" s="1"/>
  <c r="BN115" i="8"/>
  <c r="BV284" i="3"/>
  <c r="BV169" i="3" s="1"/>
  <c r="BV275" i="3"/>
  <c r="BW273" i="3" s="1"/>
  <c r="BK76" i="8"/>
  <c r="BM66" i="8"/>
  <c r="BM60" i="8"/>
  <c r="BM61" i="8" s="1"/>
  <c r="BM68" i="8"/>
  <c r="BN46" i="8" l="1"/>
  <c r="BN47" i="8" s="1"/>
  <c r="BN104" i="8"/>
  <c r="BN108" i="8" s="1"/>
  <c r="BN117" i="8" s="1"/>
  <c r="BM122" i="8"/>
  <c r="BM120" i="8"/>
  <c r="BM119" i="8"/>
  <c r="BN114" i="8" s="1"/>
  <c r="BL76" i="8"/>
  <c r="BW274" i="3"/>
  <c r="BV277" i="3"/>
  <c r="BV306" i="3"/>
  <c r="BO31" i="8" s="1"/>
  <c r="BN43" i="8"/>
  <c r="BN15" i="8"/>
  <c r="BN53" i="8"/>
  <c r="BN24" i="8"/>
  <c r="BK79" i="8"/>
  <c r="BK80" i="8"/>
  <c r="BN42" i="8"/>
  <c r="BO38" i="8" s="1"/>
  <c r="BO88" i="8"/>
  <c r="BN92" i="8"/>
  <c r="BN102" i="8"/>
  <c r="BN91" i="8"/>
  <c r="BO87" i="8" s="1"/>
  <c r="BV170" i="3"/>
  <c r="BV171" i="3" s="1"/>
  <c r="BV286" i="3"/>
  <c r="BM62" i="8"/>
  <c r="BM69" i="8" s="1"/>
  <c r="BN109" i="8" l="1"/>
  <c r="BN110" i="8" s="1"/>
  <c r="BN111" i="8" s="1"/>
  <c r="BN118" i="8" s="1"/>
  <c r="BN122" i="8" s="1"/>
  <c r="BM73" i="8"/>
  <c r="BM71" i="8"/>
  <c r="BM70" i="8"/>
  <c r="BN65" i="8" s="1"/>
  <c r="BW284" i="3"/>
  <c r="BW169" i="3" s="1"/>
  <c r="BW285" i="3"/>
  <c r="BW276" i="3" s="1"/>
  <c r="BO89" i="8"/>
  <c r="BO40" i="8"/>
  <c r="BN48" i="8"/>
  <c r="BN55" i="8" s="1"/>
  <c r="BN59" i="8" s="1"/>
  <c r="BW275" i="3"/>
  <c r="BX273" i="3" s="1"/>
  <c r="BL79" i="8"/>
  <c r="BL80" i="8"/>
  <c r="BK81" i="8"/>
  <c r="BK82" i="8" s="1"/>
  <c r="BK14" i="8"/>
  <c r="BK16" i="8" s="1"/>
  <c r="BO39" i="8"/>
  <c r="BO41" i="8" s="1"/>
  <c r="BO45" i="8" s="1"/>
  <c r="BK131" i="8"/>
  <c r="BK21" i="8"/>
  <c r="BK25" i="8" s="1"/>
  <c r="BO90" i="8"/>
  <c r="BO94" i="8" s="1"/>
  <c r="BN106" i="8"/>
  <c r="BO101" i="8"/>
  <c r="BN116" i="8"/>
  <c r="BN105" i="8"/>
  <c r="BO100" i="8" s="1"/>
  <c r="BN67" i="8"/>
  <c r="BM123" i="8"/>
  <c r="BM124" i="8" s="1"/>
  <c r="BM125" i="8" s="1"/>
  <c r="BN119" i="8" l="1"/>
  <c r="BO114" i="8" s="1"/>
  <c r="BM129" i="8"/>
  <c r="BM128" i="8"/>
  <c r="BX274" i="3"/>
  <c r="BX275" i="3" s="1"/>
  <c r="BY273" i="3" s="1"/>
  <c r="BW277" i="3"/>
  <c r="BW306" i="3"/>
  <c r="BP31" i="8" s="1"/>
  <c r="BO54" i="8"/>
  <c r="BO46" i="8"/>
  <c r="BO47" i="8" s="1"/>
  <c r="BN60" i="8"/>
  <c r="BN61" i="8" s="1"/>
  <c r="BN68" i="8"/>
  <c r="BN66" i="8"/>
  <c r="BO115" i="8"/>
  <c r="BN120" i="8"/>
  <c r="BO42" i="8"/>
  <c r="BP38" i="8" s="1"/>
  <c r="BO103" i="8"/>
  <c r="BO95" i="8"/>
  <c r="BO96" i="8" s="1"/>
  <c r="BL81" i="8"/>
  <c r="BL82" i="8" s="1"/>
  <c r="BL14" i="8"/>
  <c r="BL16" i="8" s="1"/>
  <c r="BN57" i="8"/>
  <c r="BW286" i="3"/>
  <c r="BW170" i="3"/>
  <c r="BW171" i="3" s="1"/>
  <c r="BO15" i="8"/>
  <c r="BO43" i="8"/>
  <c r="BO53" i="8"/>
  <c r="BN123" i="8"/>
  <c r="BN124" i="8" s="1"/>
  <c r="BN125" i="8" s="1"/>
  <c r="BO102" i="8"/>
  <c r="BO92" i="8"/>
  <c r="BP88" i="8"/>
  <c r="BO91" i="8"/>
  <c r="BP87" i="8" s="1"/>
  <c r="BL131" i="8"/>
  <c r="BL21" i="8"/>
  <c r="BL25" i="8" s="1"/>
  <c r="BN56" i="8"/>
  <c r="BO51" i="8" s="1"/>
  <c r="BO24" i="8"/>
  <c r="BM74" i="8"/>
  <c r="BM130" i="8" l="1"/>
  <c r="BO48" i="8"/>
  <c r="BO97" i="8"/>
  <c r="BO104" i="8" s="1"/>
  <c r="BO106" i="8" s="1"/>
  <c r="BP101" i="8"/>
  <c r="BO116" i="8"/>
  <c r="BM75" i="8"/>
  <c r="BP40" i="8"/>
  <c r="BP89" i="8"/>
  <c r="BN62" i="8"/>
  <c r="BN69" i="8" s="1"/>
  <c r="BO52" i="8"/>
  <c r="BP90" i="8"/>
  <c r="BP94" i="8" s="1"/>
  <c r="BN129" i="8"/>
  <c r="BN128" i="8"/>
  <c r="BO67" i="8"/>
  <c r="BX285" i="3"/>
  <c r="BX276" i="3" s="1"/>
  <c r="BX284" i="3"/>
  <c r="BX169" i="3" s="1"/>
  <c r="BP39" i="8"/>
  <c r="BP41" i="8" s="1"/>
  <c r="BP45" i="8" s="1"/>
  <c r="BO55" i="8" l="1"/>
  <c r="BO59" i="8" s="1"/>
  <c r="BY274" i="3"/>
  <c r="BY284" i="3" s="1"/>
  <c r="BY169" i="3" s="1"/>
  <c r="BX277" i="3"/>
  <c r="BY285" i="3" s="1"/>
  <c r="BO56" i="8"/>
  <c r="BP51" i="8" s="1"/>
  <c r="BP52" i="8" s="1"/>
  <c r="BX306" i="3"/>
  <c r="BQ31" i="8" s="1"/>
  <c r="BQ89" i="8" s="1"/>
  <c r="BP42" i="8"/>
  <c r="BQ38" i="8" s="1"/>
  <c r="BQ39" i="8" s="1"/>
  <c r="BN130" i="8"/>
  <c r="BX286" i="3"/>
  <c r="BX170" i="3"/>
  <c r="BX171" i="3" s="1"/>
  <c r="BO108" i="8"/>
  <c r="BO105" i="8"/>
  <c r="BP100" i="8" s="1"/>
  <c r="BO57" i="8"/>
  <c r="BM76" i="8"/>
  <c r="BP92" i="8"/>
  <c r="BQ88" i="8"/>
  <c r="BP102" i="8"/>
  <c r="BP15" i="8"/>
  <c r="BP43" i="8"/>
  <c r="BP53" i="8"/>
  <c r="BP24" i="8"/>
  <c r="BP115" i="8"/>
  <c r="BO60" i="8"/>
  <c r="BO68" i="8"/>
  <c r="BN73" i="8"/>
  <c r="BN71" i="8"/>
  <c r="BN70" i="8"/>
  <c r="BO65" i="8" s="1"/>
  <c r="BP46" i="8"/>
  <c r="BP47" i="8" s="1"/>
  <c r="BP54" i="8"/>
  <c r="BP91" i="8"/>
  <c r="BQ87" i="8" s="1"/>
  <c r="BP103" i="8"/>
  <c r="BP95" i="8"/>
  <c r="BP96" i="8" s="1"/>
  <c r="BY275" i="3" l="1"/>
  <c r="BZ273" i="3" s="1"/>
  <c r="BQ40" i="8"/>
  <c r="BQ24" i="8" s="1"/>
  <c r="BQ41" i="8"/>
  <c r="BQ45" i="8" s="1"/>
  <c r="BQ54" i="8" s="1"/>
  <c r="BP97" i="8"/>
  <c r="BP104" i="8" s="1"/>
  <c r="BN74" i="8"/>
  <c r="BN75" i="8" s="1"/>
  <c r="BO109" i="8"/>
  <c r="BO110" i="8" s="1"/>
  <c r="BO117" i="8"/>
  <c r="BP67" i="8"/>
  <c r="BQ90" i="8"/>
  <c r="BQ94" i="8" s="1"/>
  <c r="BP48" i="8"/>
  <c r="BP55" i="8" s="1"/>
  <c r="BO61" i="8"/>
  <c r="BM79" i="8"/>
  <c r="BM80" i="8"/>
  <c r="BQ101" i="8"/>
  <c r="BP116" i="8"/>
  <c r="BY286" i="3"/>
  <c r="BY170" i="3"/>
  <c r="BY171" i="3" s="1"/>
  <c r="BY276" i="3"/>
  <c r="BR88" i="8"/>
  <c r="BQ102" i="8"/>
  <c r="BO66" i="8"/>
  <c r="BQ15" i="8"/>
  <c r="BQ53" i="8" l="1"/>
  <c r="BQ67" i="8" s="1"/>
  <c r="BQ92" i="8"/>
  <c r="BQ46" i="8"/>
  <c r="BQ47" i="8" s="1"/>
  <c r="BQ43" i="8"/>
  <c r="BQ42" i="8"/>
  <c r="BR38" i="8" s="1"/>
  <c r="BR39" i="8" s="1"/>
  <c r="BQ91" i="8"/>
  <c r="BR87" i="8" s="1"/>
  <c r="BP59" i="8"/>
  <c r="BP57" i="8"/>
  <c r="BP56" i="8"/>
  <c r="BQ51" i="8" s="1"/>
  <c r="BN76" i="8"/>
  <c r="BP108" i="8"/>
  <c r="BP105" i="8"/>
  <c r="BQ100" i="8" s="1"/>
  <c r="BP106" i="8"/>
  <c r="BO111" i="8"/>
  <c r="BO118" i="8" s="1"/>
  <c r="BR101" i="8"/>
  <c r="BQ116" i="8"/>
  <c r="BQ103" i="8"/>
  <c r="BQ95" i="8"/>
  <c r="BQ96" i="8" s="1"/>
  <c r="BM131" i="8"/>
  <c r="BM21" i="8"/>
  <c r="BM25" i="8" s="1"/>
  <c r="BO62" i="8"/>
  <c r="BO69" i="8" s="1"/>
  <c r="BQ115" i="8"/>
  <c r="BZ274" i="3"/>
  <c r="BY277" i="3"/>
  <c r="BY306" i="3"/>
  <c r="BR31" i="8" s="1"/>
  <c r="BM81" i="8"/>
  <c r="BM82" i="8" s="1"/>
  <c r="BM14" i="8"/>
  <c r="BM16" i="8" s="1"/>
  <c r="BO122" i="8" l="1"/>
  <c r="BO120" i="8"/>
  <c r="BO119" i="8"/>
  <c r="BP114" i="8" s="1"/>
  <c r="BO73" i="8"/>
  <c r="BO71" i="8"/>
  <c r="BO70" i="8"/>
  <c r="BP65" i="8" s="1"/>
  <c r="BR40" i="8"/>
  <c r="BR24" i="8" s="1"/>
  <c r="BR89" i="8"/>
  <c r="BR41" i="8"/>
  <c r="BR45" i="8" s="1"/>
  <c r="BQ97" i="8"/>
  <c r="BQ104" i="8" s="1"/>
  <c r="BR115" i="8"/>
  <c r="BN79" i="8"/>
  <c r="BN80" i="8"/>
  <c r="BP109" i="8"/>
  <c r="BP110" i="8" s="1"/>
  <c r="BP117" i="8"/>
  <c r="BZ285" i="3"/>
  <c r="BZ276" i="3" s="1"/>
  <c r="BQ48" i="8"/>
  <c r="BZ284" i="3"/>
  <c r="BZ169" i="3" s="1"/>
  <c r="BZ275" i="3"/>
  <c r="CA273" i="3" s="1"/>
  <c r="BQ52" i="8"/>
  <c r="BR90" i="8"/>
  <c r="BR94" i="8" s="1"/>
  <c r="BP60" i="8"/>
  <c r="BP61" i="8" s="1"/>
  <c r="BP68" i="8"/>
  <c r="BQ55" i="8" l="1"/>
  <c r="BQ56" i="8" s="1"/>
  <c r="BR51" i="8" s="1"/>
  <c r="BR52" i="8" s="1"/>
  <c r="CA274" i="3"/>
  <c r="CA284" i="3" s="1"/>
  <c r="CA169" i="3" s="1"/>
  <c r="BZ306" i="3"/>
  <c r="BS31" i="8" s="1"/>
  <c r="BS40" i="8" s="1"/>
  <c r="BS24" i="8" s="1"/>
  <c r="BQ108" i="8"/>
  <c r="BQ106" i="8"/>
  <c r="BQ105" i="8"/>
  <c r="BR100" i="8" s="1"/>
  <c r="BR103" i="8"/>
  <c r="BR95" i="8"/>
  <c r="BR96" i="8" s="1"/>
  <c r="BZ277" i="3"/>
  <c r="BR54" i="8"/>
  <c r="BR46" i="8"/>
  <c r="BR47" i="8" s="1"/>
  <c r="BP66" i="8"/>
  <c r="BP62" i="8"/>
  <c r="BZ170" i="3"/>
  <c r="BZ171" i="3" s="1"/>
  <c r="BZ286" i="3"/>
  <c r="BP111" i="8"/>
  <c r="BP118" i="8" s="1"/>
  <c r="BR92" i="8"/>
  <c r="BS88" i="8"/>
  <c r="BR102" i="8"/>
  <c r="BR91" i="8"/>
  <c r="BS87" i="8" s="1"/>
  <c r="BO74" i="8"/>
  <c r="BO75" i="8" s="1"/>
  <c r="BN131" i="8"/>
  <c r="BN21" i="8"/>
  <c r="BN25" i="8" s="1"/>
  <c r="BR15" i="8"/>
  <c r="BR43" i="8"/>
  <c r="BR53" i="8"/>
  <c r="BR42" i="8"/>
  <c r="BS38" i="8" s="1"/>
  <c r="BN81" i="8"/>
  <c r="BN82" i="8" s="1"/>
  <c r="BN14" i="8"/>
  <c r="BN16" i="8" s="1"/>
  <c r="BO123" i="8"/>
  <c r="BO124" i="8" s="1"/>
  <c r="BO125" i="8" s="1"/>
  <c r="BQ59" i="8" l="1"/>
  <c r="BQ60" i="8" s="1"/>
  <c r="BQ61" i="8" s="1"/>
  <c r="BQ57" i="8"/>
  <c r="BP69" i="8"/>
  <c r="BP73" i="8" s="1"/>
  <c r="CA275" i="3"/>
  <c r="CB273" i="3" s="1"/>
  <c r="BS89" i="8"/>
  <c r="BS102" i="8" s="1"/>
  <c r="BP122" i="8"/>
  <c r="BP120" i="8"/>
  <c r="BP119" i="8"/>
  <c r="BQ114" i="8" s="1"/>
  <c r="BR48" i="8"/>
  <c r="BR55" i="8" s="1"/>
  <c r="BR57" i="8" s="1"/>
  <c r="BR97" i="8"/>
  <c r="BR104" i="8" s="1"/>
  <c r="BS15" i="8"/>
  <c r="BS53" i="8"/>
  <c r="BO129" i="8"/>
  <c r="BO128" i="8"/>
  <c r="CA285" i="3"/>
  <c r="BO76" i="8"/>
  <c r="BS39" i="8"/>
  <c r="BS41" i="8" s="1"/>
  <c r="BS45" i="8" s="1"/>
  <c r="BS90" i="8"/>
  <c r="BS94" i="8" s="1"/>
  <c r="BR67" i="8"/>
  <c r="BS101" i="8"/>
  <c r="BR116" i="8"/>
  <c r="BQ109" i="8"/>
  <c r="BQ110" i="8" s="1"/>
  <c r="BQ117" i="8"/>
  <c r="BQ68" i="8" l="1"/>
  <c r="BT88" i="8"/>
  <c r="BS92" i="8"/>
  <c r="BP70" i="8"/>
  <c r="BQ65" i="8" s="1"/>
  <c r="BQ66" i="8" s="1"/>
  <c r="BP71" i="8"/>
  <c r="BO130" i="8"/>
  <c r="BS91" i="8"/>
  <c r="BT87" i="8" s="1"/>
  <c r="BR108" i="8"/>
  <c r="BR117" i="8" s="1"/>
  <c r="BR105" i="8"/>
  <c r="BS100" i="8" s="1"/>
  <c r="BS42" i="8"/>
  <c r="BT38" i="8" s="1"/>
  <c r="BT39" i="8" s="1"/>
  <c r="BP74" i="8"/>
  <c r="BP75" i="8" s="1"/>
  <c r="BS43" i="8"/>
  <c r="CA170" i="3"/>
  <c r="CA171" i="3" s="1"/>
  <c r="CA286" i="3"/>
  <c r="BR59" i="8"/>
  <c r="BR56" i="8"/>
  <c r="BS51" i="8" s="1"/>
  <c r="BQ111" i="8"/>
  <c r="BQ118" i="8" s="1"/>
  <c r="BS67" i="8"/>
  <c r="BQ62" i="8"/>
  <c r="BS103" i="8"/>
  <c r="BS95" i="8"/>
  <c r="BS96" i="8" s="1"/>
  <c r="CA276" i="3"/>
  <c r="BS54" i="8"/>
  <c r="BS46" i="8"/>
  <c r="BO79" i="8"/>
  <c r="BO80" i="8"/>
  <c r="BT101" i="8"/>
  <c r="BS116" i="8"/>
  <c r="BS115" i="8"/>
  <c r="BR106" i="8"/>
  <c r="BP123" i="8"/>
  <c r="BP124" i="8" s="1"/>
  <c r="BP125" i="8" s="1"/>
  <c r="BQ69" i="8" l="1"/>
  <c r="BQ73" i="8" s="1"/>
  <c r="BR109" i="8"/>
  <c r="BR110" i="8" s="1"/>
  <c r="BP128" i="8"/>
  <c r="BP129" i="8"/>
  <c r="BQ71" i="8"/>
  <c r="BQ70" i="8"/>
  <c r="BR65" i="8" s="1"/>
  <c r="BQ122" i="8"/>
  <c r="BQ120" i="8"/>
  <c r="BQ119" i="8"/>
  <c r="BR114" i="8" s="1"/>
  <c r="CB274" i="3"/>
  <c r="CA277" i="3"/>
  <c r="CA306" i="3"/>
  <c r="BT31" i="8" s="1"/>
  <c r="BS52" i="8"/>
  <c r="BO81" i="8"/>
  <c r="BO82" i="8" s="1"/>
  <c r="BO14" i="8"/>
  <c r="BO16" i="8" s="1"/>
  <c r="BP76" i="8"/>
  <c r="BO131" i="8"/>
  <c r="BO21" i="8"/>
  <c r="BO25" i="8" s="1"/>
  <c r="BR60" i="8"/>
  <c r="BR68" i="8"/>
  <c r="BT115" i="8"/>
  <c r="BS97" i="8"/>
  <c r="BS104" i="8" s="1"/>
  <c r="BR111" i="8"/>
  <c r="BS47" i="8"/>
  <c r="BS108" i="8" l="1"/>
  <c r="BS106" i="8"/>
  <c r="BS105" i="8"/>
  <c r="BT100" i="8" s="1"/>
  <c r="BP79" i="8"/>
  <c r="BP80" i="8"/>
  <c r="BS48" i="8"/>
  <c r="BS55" i="8" s="1"/>
  <c r="BQ74" i="8"/>
  <c r="CB284" i="3"/>
  <c r="CB169" i="3" s="1"/>
  <c r="CB275" i="3"/>
  <c r="CC273" i="3" s="1"/>
  <c r="BR66" i="8"/>
  <c r="CB285" i="3"/>
  <c r="CB276" i="3" s="1"/>
  <c r="BQ123" i="8"/>
  <c r="BQ124" i="8" s="1"/>
  <c r="BQ125" i="8" s="1"/>
  <c r="BP130" i="8"/>
  <c r="BR118" i="8"/>
  <c r="BR119" i="8" s="1"/>
  <c r="BS114" i="8" s="1"/>
  <c r="BR61" i="8"/>
  <c r="BT40" i="8"/>
  <c r="BT24" i="8" s="1"/>
  <c r="BT89" i="8"/>
  <c r="BT41" i="8"/>
  <c r="BT45" i="8" s="1"/>
  <c r="BT90" i="8"/>
  <c r="BT94" i="8" s="1"/>
  <c r="CC274" i="3" l="1"/>
  <c r="CC275" i="3" s="1"/>
  <c r="CD273" i="3" s="1"/>
  <c r="CB277" i="3"/>
  <c r="CB306" i="3"/>
  <c r="BU31" i="8" s="1"/>
  <c r="BP81" i="8"/>
  <c r="BP82" i="8" s="1"/>
  <c r="BP14" i="8"/>
  <c r="BP16" i="8" s="1"/>
  <c r="CB286" i="3"/>
  <c r="CB170" i="3"/>
  <c r="CB171" i="3" s="1"/>
  <c r="BT95" i="8"/>
  <c r="BT96" i="8" s="1"/>
  <c r="BT103" i="8"/>
  <c r="BR62" i="8"/>
  <c r="BR69" i="8" s="1"/>
  <c r="BP131" i="8"/>
  <c r="BP21" i="8"/>
  <c r="BP25" i="8" s="1"/>
  <c r="BQ129" i="8"/>
  <c r="BQ128" i="8"/>
  <c r="BQ75" i="8"/>
  <c r="BT54" i="8"/>
  <c r="BT46" i="8"/>
  <c r="BT47" i="8" s="1"/>
  <c r="BS59" i="8"/>
  <c r="BS57" i="8"/>
  <c r="BS56" i="8"/>
  <c r="BT51" i="8" s="1"/>
  <c r="BR122" i="8"/>
  <c r="BR120" i="8"/>
  <c r="BT92" i="8"/>
  <c r="BU88" i="8"/>
  <c r="BT102" i="8"/>
  <c r="BT91" i="8"/>
  <c r="BU87" i="8" s="1"/>
  <c r="BT43" i="8"/>
  <c r="BT15" i="8"/>
  <c r="BT53" i="8"/>
  <c r="BT42" i="8"/>
  <c r="BU38" i="8" s="1"/>
  <c r="BS109" i="8"/>
  <c r="BS110" i="8" s="1"/>
  <c r="BS117" i="8"/>
  <c r="BS111" i="8" l="1"/>
  <c r="BS118" i="8" s="1"/>
  <c r="BS60" i="8"/>
  <c r="BS61" i="8" s="1"/>
  <c r="BS68" i="8"/>
  <c r="BU90" i="8"/>
  <c r="BU94" i="8" s="1"/>
  <c r="BT52" i="8"/>
  <c r="BT97" i="8"/>
  <c r="BT104" i="8" s="1"/>
  <c r="BT106" i="8" s="1"/>
  <c r="BQ76" i="8"/>
  <c r="BT67" i="8"/>
  <c r="BT48" i="8"/>
  <c r="CC285" i="3"/>
  <c r="BU39" i="8"/>
  <c r="BU41" i="8" s="1"/>
  <c r="BU45" i="8" s="1"/>
  <c r="BU101" i="8"/>
  <c r="BT116" i="8"/>
  <c r="BR73" i="8"/>
  <c r="BR71" i="8"/>
  <c r="BR70" i="8"/>
  <c r="BS65" i="8" s="1"/>
  <c r="BU40" i="8"/>
  <c r="BU89" i="8"/>
  <c r="BR123" i="8"/>
  <c r="BR124" i="8" s="1"/>
  <c r="BR125" i="8" s="1"/>
  <c r="BQ130" i="8"/>
  <c r="CC284" i="3"/>
  <c r="CC169" i="3" s="1"/>
  <c r="BT55" i="8" l="1"/>
  <c r="BT59" i="8" s="1"/>
  <c r="BT60" i="8" s="1"/>
  <c r="BU42" i="8"/>
  <c r="BV38" i="8" s="1"/>
  <c r="BV39" i="8" s="1"/>
  <c r="BU115" i="8"/>
  <c r="BV88" i="8"/>
  <c r="BU102" i="8"/>
  <c r="BU92" i="8"/>
  <c r="BU91" i="8"/>
  <c r="BV87" i="8" s="1"/>
  <c r="BU95" i="8"/>
  <c r="BU96" i="8" s="1"/>
  <c r="BU103" i="8"/>
  <c r="BU46" i="8"/>
  <c r="BU47" i="8" s="1"/>
  <c r="BU54" i="8"/>
  <c r="CC170" i="3"/>
  <c r="CC171" i="3" s="1"/>
  <c r="CC286" i="3"/>
  <c r="BS122" i="8"/>
  <c r="BS120" i="8"/>
  <c r="BS119" i="8"/>
  <c r="BT114" i="8" s="1"/>
  <c r="BU15" i="8"/>
  <c r="BU43" i="8"/>
  <c r="BU53" i="8"/>
  <c r="BU24" i="8"/>
  <c r="BQ79" i="8"/>
  <c r="BQ80" i="8"/>
  <c r="BR128" i="8"/>
  <c r="BR129" i="8"/>
  <c r="BT108" i="8"/>
  <c r="BT105" i="8"/>
  <c r="BU100" i="8" s="1"/>
  <c r="BS62" i="8"/>
  <c r="BS66" i="8"/>
  <c r="CC276" i="3"/>
  <c r="BR74" i="8"/>
  <c r="BR75" i="8" s="1"/>
  <c r="BT68" i="8" l="1"/>
  <c r="BT56" i="8"/>
  <c r="BU51" i="8" s="1"/>
  <c r="BU52" i="8" s="1"/>
  <c r="BT57" i="8"/>
  <c r="BS69" i="8"/>
  <c r="BS70" i="8" s="1"/>
  <c r="BT65" i="8" s="1"/>
  <c r="BT66" i="8" s="1"/>
  <c r="BU48" i="8"/>
  <c r="BV101" i="8"/>
  <c r="BU116" i="8"/>
  <c r="BQ81" i="8"/>
  <c r="BQ82" i="8" s="1"/>
  <c r="BQ14" i="8"/>
  <c r="BQ16" i="8" s="1"/>
  <c r="CD274" i="3"/>
  <c r="CC306" i="3"/>
  <c r="BV31" i="8" s="1"/>
  <c r="CC277" i="3"/>
  <c r="BQ131" i="8"/>
  <c r="BQ21" i="8"/>
  <c r="BQ25" i="8" s="1"/>
  <c r="BU97" i="8"/>
  <c r="BU104" i="8" s="1"/>
  <c r="BR76" i="8"/>
  <c r="BT109" i="8"/>
  <c r="BT110" i="8" s="1"/>
  <c r="BT117" i="8"/>
  <c r="BT61" i="8"/>
  <c r="BS123" i="8"/>
  <c r="BS124" i="8" s="1"/>
  <c r="BS125" i="8" s="1"/>
  <c r="BR130" i="8"/>
  <c r="BU67" i="8"/>
  <c r="BU55" i="8" l="1"/>
  <c r="BU59" i="8" s="1"/>
  <c r="BS71" i="8"/>
  <c r="BS73" i="8"/>
  <c r="BS74" i="8" s="1"/>
  <c r="BS75" i="8" s="1"/>
  <c r="BS128" i="8"/>
  <c r="BS129" i="8"/>
  <c r="BU108" i="8"/>
  <c r="BU105" i="8"/>
  <c r="BV100" i="8" s="1"/>
  <c r="BU106" i="8"/>
  <c r="BU56" i="8"/>
  <c r="BV51" i="8" s="1"/>
  <c r="BV115" i="8"/>
  <c r="CD285" i="3"/>
  <c r="BV40" i="8"/>
  <c r="BV24" i="8" s="1"/>
  <c r="BV89" i="8"/>
  <c r="BV41" i="8"/>
  <c r="BV45" i="8" s="1"/>
  <c r="BR79" i="8"/>
  <c r="BR80" i="8"/>
  <c r="BV90" i="8"/>
  <c r="BV94" i="8" s="1"/>
  <c r="CD284" i="3"/>
  <c r="CD169" i="3" s="1"/>
  <c r="CD275" i="3"/>
  <c r="CE273" i="3" s="1"/>
  <c r="BT111" i="8"/>
  <c r="BT118" i="8" s="1"/>
  <c r="BT62" i="8"/>
  <c r="BT69" i="8" s="1"/>
  <c r="BU57" i="8" l="1"/>
  <c r="CD170" i="3"/>
  <c r="CD171" i="3" s="1"/>
  <c r="CD286" i="3"/>
  <c r="BT73" i="8"/>
  <c r="BT71" i="8"/>
  <c r="BT70" i="8"/>
  <c r="BU65" i="8" s="1"/>
  <c r="BU60" i="8"/>
  <c r="BU61" i="8" s="1"/>
  <c r="BU68" i="8"/>
  <c r="BV103" i="8"/>
  <c r="BV95" i="8"/>
  <c r="BV96" i="8" s="1"/>
  <c r="BR131" i="8"/>
  <c r="BR21" i="8"/>
  <c r="BR25" i="8" s="1"/>
  <c r="BR81" i="8"/>
  <c r="BR82" i="8" s="1"/>
  <c r="BR14" i="8"/>
  <c r="BR16" i="8" s="1"/>
  <c r="BU109" i="8"/>
  <c r="BU110" i="8" s="1"/>
  <c r="BU117" i="8"/>
  <c r="BS76" i="8"/>
  <c r="BV43" i="8"/>
  <c r="BV15" i="8"/>
  <c r="BV53" i="8"/>
  <c r="BV42" i="8"/>
  <c r="BW38" i="8" s="1"/>
  <c r="BV52" i="8"/>
  <c r="BV54" i="8"/>
  <c r="BV46" i="8"/>
  <c r="BV47" i="8" s="1"/>
  <c r="BT122" i="8"/>
  <c r="BT120" i="8"/>
  <c r="BT119" i="8"/>
  <c r="BU114" i="8" s="1"/>
  <c r="BW88" i="8"/>
  <c r="BV92" i="8"/>
  <c r="BV102" i="8"/>
  <c r="BV91" i="8"/>
  <c r="BW87" i="8" s="1"/>
  <c r="CD276" i="3"/>
  <c r="BS130" i="8"/>
  <c r="BV97" i="8" l="1"/>
  <c r="BV104" i="8" s="1"/>
  <c r="BV106" i="8" s="1"/>
  <c r="BU111" i="8"/>
  <c r="BU118" i="8" s="1"/>
  <c r="BU119" i="8" s="1"/>
  <c r="BV114" i="8" s="1"/>
  <c r="BV48" i="8"/>
  <c r="BV55" i="8" s="1"/>
  <c r="BV67" i="8"/>
  <c r="BT74" i="8"/>
  <c r="BT75" i="8" s="1"/>
  <c r="BT123" i="8"/>
  <c r="BT124" i="8" s="1"/>
  <c r="BT125" i="8" s="1"/>
  <c r="BW39" i="8"/>
  <c r="BU66" i="8"/>
  <c r="BU62" i="8"/>
  <c r="CE274" i="3"/>
  <c r="CD306" i="3"/>
  <c r="BW31" i="8" s="1"/>
  <c r="CD277" i="3"/>
  <c r="BS79" i="8"/>
  <c r="BS80" i="8"/>
  <c r="BV116" i="8"/>
  <c r="BW101" i="8"/>
  <c r="BU69" i="8" l="1"/>
  <c r="BU73" i="8" s="1"/>
  <c r="BT129" i="8"/>
  <c r="BT128" i="8"/>
  <c r="BV59" i="8"/>
  <c r="BV56" i="8"/>
  <c r="BW51" i="8" s="1"/>
  <c r="BV57" i="8"/>
  <c r="BW40" i="8"/>
  <c r="BW89" i="8"/>
  <c r="CE284" i="3"/>
  <c r="CE169" i="3" s="1"/>
  <c r="CE275" i="3"/>
  <c r="CF273" i="3" s="1"/>
  <c r="BU122" i="8"/>
  <c r="BU120" i="8"/>
  <c r="BS81" i="8"/>
  <c r="BS82" i="8" s="1"/>
  <c r="BS14" i="8"/>
  <c r="BS16" i="8" s="1"/>
  <c r="BV108" i="8"/>
  <c r="BV105" i="8"/>
  <c r="BW100" i="8" s="1"/>
  <c r="CE285" i="3"/>
  <c r="BW41" i="8"/>
  <c r="BW45" i="8" s="1"/>
  <c r="BW115" i="8"/>
  <c r="BS131" i="8"/>
  <c r="BS21" i="8"/>
  <c r="BS25" i="8" s="1"/>
  <c r="BT76" i="8"/>
  <c r="BW90" i="8"/>
  <c r="BW94" i="8" s="1"/>
  <c r="BT130" i="8" l="1"/>
  <c r="BU70" i="8"/>
  <c r="BV65" i="8" s="1"/>
  <c r="BV66" i="8" s="1"/>
  <c r="BU71" i="8"/>
  <c r="BW103" i="8"/>
  <c r="BW95" i="8"/>
  <c r="BW96" i="8" s="1"/>
  <c r="CE286" i="3"/>
  <c r="CE170" i="3"/>
  <c r="CE171" i="3" s="1"/>
  <c r="CE276" i="3"/>
  <c r="BT79" i="8"/>
  <c r="BT80" i="8"/>
  <c r="BV109" i="8"/>
  <c r="BV110" i="8" s="1"/>
  <c r="BV117" i="8"/>
  <c r="BW52" i="8"/>
  <c r="BV60" i="8"/>
  <c r="BV68" i="8"/>
  <c r="BX88" i="8"/>
  <c r="BW102" i="8"/>
  <c r="BW92" i="8"/>
  <c r="BW91" i="8"/>
  <c r="BX87" i="8" s="1"/>
  <c r="BW43" i="8"/>
  <c r="BW15" i="8"/>
  <c r="BW53" i="8"/>
  <c r="BW42" i="8"/>
  <c r="BX38" i="8" s="1"/>
  <c r="BW24" i="8"/>
  <c r="BU123" i="8"/>
  <c r="BU124" i="8" s="1"/>
  <c r="BU125" i="8" s="1"/>
  <c r="BW54" i="8"/>
  <c r="BW46" i="8"/>
  <c r="BW47" i="8" s="1"/>
  <c r="BU74" i="8"/>
  <c r="BW48" i="8" l="1"/>
  <c r="BW55" i="8" s="1"/>
  <c r="BV111" i="8"/>
  <c r="BV118" i="8" s="1"/>
  <c r="BW97" i="8"/>
  <c r="BW104" i="8" s="1"/>
  <c r="BX39" i="8"/>
  <c r="BV61" i="8"/>
  <c r="BW67" i="8"/>
  <c r="CF274" i="3"/>
  <c r="CE277" i="3"/>
  <c r="CE306" i="3"/>
  <c r="BX31" i="8" s="1"/>
  <c r="BX101" i="8"/>
  <c r="BW116" i="8"/>
  <c r="BT131" i="8"/>
  <c r="BT21" i="8"/>
  <c r="BT25" i="8" s="1"/>
  <c r="BU75" i="8"/>
  <c r="BU129" i="8"/>
  <c r="BU128" i="8"/>
  <c r="BT81" i="8"/>
  <c r="BT82" i="8" s="1"/>
  <c r="BT14" i="8"/>
  <c r="BT16" i="8" s="1"/>
  <c r="BU130" i="8" l="1"/>
  <c r="BW59" i="8"/>
  <c r="BW60" i="8" s="1"/>
  <c r="BW56" i="8"/>
  <c r="BX51" i="8" s="1"/>
  <c r="BX52" i="8" s="1"/>
  <c r="BV122" i="8"/>
  <c r="BV120" i="8"/>
  <c r="BV119" i="8"/>
  <c r="BW114" i="8" s="1"/>
  <c r="CF285" i="3"/>
  <c r="CF276" i="3" s="1"/>
  <c r="BW108" i="8"/>
  <c r="BW105" i="8"/>
  <c r="BX100" i="8" s="1"/>
  <c r="BX115" i="8"/>
  <c r="BW57" i="8"/>
  <c r="CF284" i="3"/>
  <c r="CF169" i="3" s="1"/>
  <c r="CF275" i="3"/>
  <c r="CG273" i="3" s="1"/>
  <c r="BW106" i="8"/>
  <c r="BV62" i="8"/>
  <c r="BV69" i="8" s="1"/>
  <c r="BX89" i="8"/>
  <c r="BX40" i="8"/>
  <c r="BX41" i="8"/>
  <c r="BX45" i="8" s="1"/>
  <c r="BU76" i="8"/>
  <c r="BX90" i="8"/>
  <c r="BX94" i="8" s="1"/>
  <c r="BW68" i="8" l="1"/>
  <c r="CG274" i="3"/>
  <c r="CG275" i="3" s="1"/>
  <c r="CH273" i="3" s="1"/>
  <c r="CF277" i="3"/>
  <c r="CF306" i="3"/>
  <c r="BY31" i="8" s="1"/>
  <c r="BX15" i="8"/>
  <c r="BX43" i="8"/>
  <c r="BX53" i="8"/>
  <c r="BX42" i="8"/>
  <c r="BY38" i="8" s="1"/>
  <c r="BW109" i="8"/>
  <c r="BW110" i="8" s="1"/>
  <c r="BW117" i="8"/>
  <c r="CF286" i="3"/>
  <c r="CF170" i="3"/>
  <c r="CF171" i="3" s="1"/>
  <c r="BX24" i="8"/>
  <c r="BV73" i="8"/>
  <c r="BV71" i="8"/>
  <c r="BV70" i="8"/>
  <c r="BW65" i="8" s="1"/>
  <c r="BX92" i="8"/>
  <c r="BY88" i="8"/>
  <c r="BX102" i="8"/>
  <c r="BX91" i="8"/>
  <c r="BY87" i="8" s="1"/>
  <c r="BX95" i="8"/>
  <c r="BX96" i="8" s="1"/>
  <c r="BX103" i="8"/>
  <c r="BU79" i="8"/>
  <c r="BU80" i="8"/>
  <c r="BX54" i="8"/>
  <c r="BX46" i="8"/>
  <c r="BW61" i="8"/>
  <c r="BV123" i="8"/>
  <c r="BV124" i="8" s="1"/>
  <c r="BV125" i="8" s="1"/>
  <c r="BX97" i="8" l="1"/>
  <c r="BX104" i="8" s="1"/>
  <c r="BX108" i="8" s="1"/>
  <c r="BV129" i="8"/>
  <c r="BV128" i="8"/>
  <c r="BY39" i="8"/>
  <c r="BY41" i="8" s="1"/>
  <c r="BY45" i="8" s="1"/>
  <c r="BX67" i="8"/>
  <c r="BU81" i="8"/>
  <c r="BU82" i="8" s="1"/>
  <c r="BU14" i="8"/>
  <c r="BU16" i="8" s="1"/>
  <c r="BY40" i="8"/>
  <c r="BY24" i="8" s="1"/>
  <c r="BY89" i="8"/>
  <c r="BW66" i="8"/>
  <c r="CG285" i="3"/>
  <c r="CG276" i="3" s="1"/>
  <c r="BU131" i="8"/>
  <c r="BU21" i="8"/>
  <c r="BU25" i="8" s="1"/>
  <c r="BW111" i="8"/>
  <c r="BW118" i="8" s="1"/>
  <c r="BV74" i="8"/>
  <c r="BV75" i="8" s="1"/>
  <c r="BW62" i="8"/>
  <c r="BX47" i="8"/>
  <c r="BY90" i="8"/>
  <c r="BY94" i="8" s="1"/>
  <c r="BX116" i="8"/>
  <c r="BY101" i="8"/>
  <c r="CG284" i="3"/>
  <c r="CG169" i="3" s="1"/>
  <c r="BX105" i="8" l="1"/>
  <c r="BY100" i="8" s="1"/>
  <c r="BV130" i="8"/>
  <c r="BW69" i="8"/>
  <c r="BW71" i="8" s="1"/>
  <c r="BY42" i="8"/>
  <c r="BZ38" i="8" s="1"/>
  <c r="BZ39" i="8" s="1"/>
  <c r="BX106" i="8"/>
  <c r="BW70" i="8"/>
  <c r="BX65" i="8" s="1"/>
  <c r="CH274" i="3"/>
  <c r="CG277" i="3"/>
  <c r="CG306" i="3"/>
  <c r="BZ31" i="8" s="1"/>
  <c r="BY54" i="8"/>
  <c r="BY46" i="8"/>
  <c r="BX48" i="8"/>
  <c r="BX55" i="8" s="1"/>
  <c r="CG286" i="3"/>
  <c r="CG170" i="3"/>
  <c r="CG171" i="3" s="1"/>
  <c r="BX109" i="8"/>
  <c r="BX110" i="8" s="1"/>
  <c r="BX117" i="8"/>
  <c r="BY115" i="8"/>
  <c r="BZ88" i="8"/>
  <c r="BY92" i="8"/>
  <c r="BY102" i="8"/>
  <c r="BY91" i="8"/>
  <c r="BZ87" i="8" s="1"/>
  <c r="BV76" i="8"/>
  <c r="BW122" i="8"/>
  <c r="BW120" i="8"/>
  <c r="BW119" i="8"/>
  <c r="BX114" i="8" s="1"/>
  <c r="BY15" i="8"/>
  <c r="BY43" i="8"/>
  <c r="BY53" i="8"/>
  <c r="BY95" i="8"/>
  <c r="BY96" i="8" s="1"/>
  <c r="BY103" i="8"/>
  <c r="BW73" i="8" l="1"/>
  <c r="BZ41" i="8"/>
  <c r="BZ45" i="8" s="1"/>
  <c r="BZ54" i="8" s="1"/>
  <c r="BX111" i="8"/>
  <c r="BX118" i="8" s="1"/>
  <c r="BX119" i="8" s="1"/>
  <c r="BY114" i="8" s="1"/>
  <c r="BY97" i="8"/>
  <c r="BY104" i="8" s="1"/>
  <c r="BZ90" i="8"/>
  <c r="BZ94" i="8" s="1"/>
  <c r="BY67" i="8"/>
  <c r="BZ101" i="8"/>
  <c r="BY116" i="8"/>
  <c r="BZ89" i="8"/>
  <c r="BZ40" i="8"/>
  <c r="BZ24" i="8" s="1"/>
  <c r="CH284" i="3"/>
  <c r="CH169" i="3" s="1"/>
  <c r="CH275" i="3"/>
  <c r="CI273" i="3" s="1"/>
  <c r="BY47" i="8"/>
  <c r="CH285" i="3"/>
  <c r="CH276" i="3" s="1"/>
  <c r="CI274" i="3" s="1"/>
  <c r="BX59" i="8"/>
  <c r="BX56" i="8"/>
  <c r="BY51" i="8" s="1"/>
  <c r="BX57" i="8"/>
  <c r="BW123" i="8"/>
  <c r="BW124" i="8" s="1"/>
  <c r="BW125" i="8" s="1"/>
  <c r="BX66" i="8"/>
  <c r="BV79" i="8"/>
  <c r="BV80" i="8"/>
  <c r="BW74" i="8"/>
  <c r="BW75" i="8" s="1"/>
  <c r="BZ46" i="8" l="1"/>
  <c r="BZ47" i="8" s="1"/>
  <c r="CH277" i="3"/>
  <c r="CI285" i="3" s="1"/>
  <c r="CI276" i="3" s="1"/>
  <c r="CH306" i="3"/>
  <c r="CA31" i="8" s="1"/>
  <c r="CA89" i="8" s="1"/>
  <c r="BY108" i="8"/>
  <c r="BY105" i="8"/>
  <c r="BZ100" i="8" s="1"/>
  <c r="BY106" i="8"/>
  <c r="BW128" i="8"/>
  <c r="BW129" i="8"/>
  <c r="BY52" i="8"/>
  <c r="BX60" i="8"/>
  <c r="BX61" i="8" s="1"/>
  <c r="BX68" i="8"/>
  <c r="BZ102" i="8"/>
  <c r="BZ92" i="8"/>
  <c r="CA88" i="8"/>
  <c r="BV131" i="8"/>
  <c r="BV21" i="8"/>
  <c r="BV25" i="8" s="1"/>
  <c r="BX122" i="8"/>
  <c r="BX120" i="8"/>
  <c r="BZ115" i="8"/>
  <c r="CI284" i="3"/>
  <c r="CI169" i="3" s="1"/>
  <c r="CH170" i="3"/>
  <c r="CH171" i="3" s="1"/>
  <c r="CH286" i="3"/>
  <c r="BZ91" i="8"/>
  <c r="CA87" i="8" s="1"/>
  <c r="BZ43" i="8"/>
  <c r="BZ15" i="8"/>
  <c r="BZ53" i="8"/>
  <c r="BZ42" i="8"/>
  <c r="CA38" i="8" s="1"/>
  <c r="BW76" i="8"/>
  <c r="BV81" i="8"/>
  <c r="BV82" i="8" s="1"/>
  <c r="BV14" i="8"/>
  <c r="BV16" i="8" s="1"/>
  <c r="BY48" i="8"/>
  <c r="CI275" i="3"/>
  <c r="CJ273" i="3" s="1"/>
  <c r="BZ95" i="8"/>
  <c r="BZ96" i="8" s="1"/>
  <c r="BZ103" i="8"/>
  <c r="CA40" i="8" l="1"/>
  <c r="CA24" i="8" s="1"/>
  <c r="CJ274" i="3"/>
  <c r="CJ275" i="3" s="1"/>
  <c r="CK273" i="3" s="1"/>
  <c r="CI277" i="3"/>
  <c r="CI306" i="3"/>
  <c r="CB31" i="8" s="1"/>
  <c r="BZ97" i="8"/>
  <c r="BZ104" i="8" s="1"/>
  <c r="BZ108" i="8" s="1"/>
  <c r="BY55" i="8"/>
  <c r="BY56" i="8" s="1"/>
  <c r="BZ51" i="8" s="1"/>
  <c r="BZ116" i="8"/>
  <c r="CA101" i="8"/>
  <c r="CA39" i="8"/>
  <c r="CA41" i="8" s="1"/>
  <c r="CB88" i="8"/>
  <c r="CA102" i="8"/>
  <c r="BW79" i="8"/>
  <c r="BW80" i="8"/>
  <c r="BZ48" i="8"/>
  <c r="BX123" i="8"/>
  <c r="BX124" i="8" s="1"/>
  <c r="BX125" i="8" s="1"/>
  <c r="BY109" i="8"/>
  <c r="BY110" i="8" s="1"/>
  <c r="BY117" i="8"/>
  <c r="BW130" i="8"/>
  <c r="CI170" i="3"/>
  <c r="CI171" i="3" s="1"/>
  <c r="CI286" i="3"/>
  <c r="BZ67" i="8"/>
  <c r="BX62" i="8"/>
  <c r="BX69" i="8" s="1"/>
  <c r="CA90" i="8"/>
  <c r="CA94" i="8" s="1"/>
  <c r="CA53" i="8" l="1"/>
  <c r="CA15" i="8"/>
  <c r="CA92" i="8"/>
  <c r="CA91" i="8"/>
  <c r="CB87" i="8" s="1"/>
  <c r="CB90" i="8" s="1"/>
  <c r="CB94" i="8" s="1"/>
  <c r="CA45" i="8"/>
  <c r="CA43" i="8"/>
  <c r="CA42" i="8"/>
  <c r="CB38" i="8" s="1"/>
  <c r="BX73" i="8"/>
  <c r="BX71" i="8"/>
  <c r="BX70" i="8"/>
  <c r="BY65" i="8" s="1"/>
  <c r="BX129" i="8"/>
  <c r="BX128" i="8"/>
  <c r="BZ52" i="8"/>
  <c r="BZ55" i="8" s="1"/>
  <c r="CA95" i="8"/>
  <c r="CA96" i="8" s="1"/>
  <c r="CA103" i="8"/>
  <c r="CA115" i="8"/>
  <c r="BW131" i="8"/>
  <c r="BW21" i="8"/>
  <c r="BW25" i="8" s="1"/>
  <c r="BW81" i="8"/>
  <c r="BW82" i="8" s="1"/>
  <c r="BW14" i="8"/>
  <c r="BW16" i="8" s="1"/>
  <c r="BY111" i="8"/>
  <c r="BY118" i="8" s="1"/>
  <c r="CB40" i="8"/>
  <c r="CB89" i="8"/>
  <c r="CA67" i="8"/>
  <c r="CJ284" i="3"/>
  <c r="CJ169" i="3" s="1"/>
  <c r="BZ109" i="8"/>
  <c r="BZ110" i="8" s="1"/>
  <c r="BZ117" i="8"/>
  <c r="BY59" i="8"/>
  <c r="BY57" i="8"/>
  <c r="CB101" i="8"/>
  <c r="CA116" i="8"/>
  <c r="CJ285" i="3"/>
  <c r="CJ276" i="3" s="1"/>
  <c r="BZ105" i="8"/>
  <c r="CA100" i="8" s="1"/>
  <c r="BZ106" i="8"/>
  <c r="BX130" i="8" l="1"/>
  <c r="CB91" i="8"/>
  <c r="CC87" i="8" s="1"/>
  <c r="BZ56" i="8"/>
  <c r="CA51" i="8" s="1"/>
  <c r="CA52" i="8" s="1"/>
  <c r="BY122" i="8"/>
  <c r="BY120" i="8"/>
  <c r="BY119" i="8"/>
  <c r="BZ114" i="8" s="1"/>
  <c r="CK274" i="3"/>
  <c r="CJ306" i="3"/>
  <c r="CC31" i="8" s="1"/>
  <c r="CJ277" i="3"/>
  <c r="BZ111" i="8"/>
  <c r="CB15" i="8"/>
  <c r="CB53" i="8"/>
  <c r="BY60" i="8"/>
  <c r="BY61" i="8" s="1"/>
  <c r="BY68" i="8"/>
  <c r="CJ286" i="3"/>
  <c r="CJ170" i="3"/>
  <c r="CJ171" i="3" s="1"/>
  <c r="CB103" i="8"/>
  <c r="CB95" i="8"/>
  <c r="CB96" i="8" s="1"/>
  <c r="CB24" i="8"/>
  <c r="BX74" i="8"/>
  <c r="BX75" i="8" s="1"/>
  <c r="CB92" i="8"/>
  <c r="CC88" i="8"/>
  <c r="CB102" i="8"/>
  <c r="BZ59" i="8"/>
  <c r="BZ57" i="8"/>
  <c r="BY66" i="8"/>
  <c r="CA97" i="8"/>
  <c r="CA104" i="8" s="1"/>
  <c r="CB115" i="8"/>
  <c r="CB39" i="8"/>
  <c r="CB41" i="8" s="1"/>
  <c r="CB45" i="8" s="1"/>
  <c r="CA54" i="8"/>
  <c r="CA46" i="8"/>
  <c r="CC90" i="8" l="1"/>
  <c r="CC94" i="8" s="1"/>
  <c r="CC103" i="8" s="1"/>
  <c r="CB42" i="8"/>
  <c r="CC38" i="8" s="1"/>
  <c r="CC39" i="8" s="1"/>
  <c r="CC41" i="8" s="1"/>
  <c r="CC45" i="8" s="1"/>
  <c r="CA108" i="8"/>
  <c r="CA106" i="8"/>
  <c r="CA105" i="8"/>
  <c r="CB100" i="8" s="1"/>
  <c r="CA47" i="8"/>
  <c r="BX76" i="8"/>
  <c r="CC40" i="8"/>
  <c r="CC24" i="8" s="1"/>
  <c r="CC89" i="8"/>
  <c r="BZ60" i="8"/>
  <c r="BZ68" i="8"/>
  <c r="BY62" i="8"/>
  <c r="BY69" i="8" s="1"/>
  <c r="CB67" i="8"/>
  <c r="CK285" i="3"/>
  <c r="CK276" i="3" s="1"/>
  <c r="CL274" i="3" s="1"/>
  <c r="CB54" i="8"/>
  <c r="CB46" i="8"/>
  <c r="CB47" i="8" s="1"/>
  <c r="CB97" i="8"/>
  <c r="CK284" i="3"/>
  <c r="CK169" i="3" s="1"/>
  <c r="CK275" i="3"/>
  <c r="CL273" i="3" s="1"/>
  <c r="CC101" i="8"/>
  <c r="CB116" i="8"/>
  <c r="BZ118" i="8"/>
  <c r="CB43" i="8"/>
  <c r="BY123" i="8"/>
  <c r="BY124" i="8" s="1"/>
  <c r="BY125" i="8" s="1"/>
  <c r="CC95" i="8" l="1"/>
  <c r="CC96" i="8" s="1"/>
  <c r="CC97" i="8" s="1"/>
  <c r="CL275" i="3"/>
  <c r="CM273" i="3" s="1"/>
  <c r="CK306" i="3"/>
  <c r="CD31" i="8" s="1"/>
  <c r="CD40" i="8" s="1"/>
  <c r="CK277" i="3"/>
  <c r="CL285" i="3" s="1"/>
  <c r="CL276" i="3" s="1"/>
  <c r="BY128" i="8"/>
  <c r="BY129" i="8"/>
  <c r="CC46" i="8"/>
  <c r="CC54" i="8"/>
  <c r="BZ122" i="8"/>
  <c r="BZ120" i="8"/>
  <c r="BY73" i="8"/>
  <c r="BY71" i="8"/>
  <c r="BY70" i="8"/>
  <c r="BZ65" i="8" s="1"/>
  <c r="CC115" i="8"/>
  <c r="BZ61" i="8"/>
  <c r="CC92" i="8"/>
  <c r="CD88" i="8"/>
  <c r="CC102" i="8"/>
  <c r="CC91" i="8"/>
  <c r="CD87" i="8" s="1"/>
  <c r="CB48" i="8"/>
  <c r="CC43" i="8"/>
  <c r="CC15" i="8"/>
  <c r="CC53" i="8"/>
  <c r="CL284" i="3"/>
  <c r="CL169" i="3" s="1"/>
  <c r="CK170" i="3"/>
  <c r="CK171" i="3" s="1"/>
  <c r="CK286" i="3"/>
  <c r="BX79" i="8"/>
  <c r="BX80" i="8"/>
  <c r="CA48" i="8"/>
  <c r="CA55" i="8" s="1"/>
  <c r="CB104" i="8"/>
  <c r="CB105" i="8" s="1"/>
  <c r="CC100" i="8" s="1"/>
  <c r="CC42" i="8"/>
  <c r="CD38" i="8" s="1"/>
  <c r="BZ119" i="8"/>
  <c r="CA114" i="8" s="1"/>
  <c r="CA109" i="8"/>
  <c r="CA110" i="8" s="1"/>
  <c r="CA117" i="8"/>
  <c r="CD89" i="8" l="1"/>
  <c r="CE88" i="8" s="1"/>
  <c r="CC104" i="8"/>
  <c r="CC108" i="8" s="1"/>
  <c r="CM274" i="3"/>
  <c r="CL277" i="3"/>
  <c r="CL306" i="3"/>
  <c r="CE31" i="8" s="1"/>
  <c r="CA59" i="8"/>
  <c r="CA57" i="8"/>
  <c r="CA56" i="8"/>
  <c r="CB51" i="8" s="1"/>
  <c r="CC116" i="8"/>
  <c r="CD101" i="8"/>
  <c r="CC106" i="8"/>
  <c r="BZ66" i="8"/>
  <c r="CD15" i="8"/>
  <c r="CD53" i="8"/>
  <c r="BY74" i="8"/>
  <c r="BX81" i="8"/>
  <c r="BX82" i="8" s="1"/>
  <c r="BX14" i="8"/>
  <c r="BX16" i="8" s="1"/>
  <c r="CC47" i="8"/>
  <c r="CB108" i="8"/>
  <c r="CB106" i="8"/>
  <c r="CC67" i="8"/>
  <c r="BZ123" i="8"/>
  <c r="BZ124" i="8" s="1"/>
  <c r="BZ125" i="8" s="1"/>
  <c r="BX131" i="8"/>
  <c r="BX21" i="8"/>
  <c r="BX25" i="8" s="1"/>
  <c r="BZ62" i="8"/>
  <c r="CD24" i="8"/>
  <c r="CA111" i="8"/>
  <c r="CA118" i="8" s="1"/>
  <c r="CL170" i="3"/>
  <c r="CL171" i="3" s="1"/>
  <c r="CL286" i="3"/>
  <c r="CD39" i="8"/>
  <c r="CD41" i="8" s="1"/>
  <c r="CD90" i="8"/>
  <c r="CD94" i="8" s="1"/>
  <c r="BY130" i="8"/>
  <c r="CD102" i="8" l="1"/>
  <c r="CD116" i="8" s="1"/>
  <c r="BZ69" i="8"/>
  <c r="BZ70" i="8" s="1"/>
  <c r="CA65" i="8" s="1"/>
  <c r="CD91" i="8"/>
  <c r="CE87" i="8" s="1"/>
  <c r="CE90" i="8" s="1"/>
  <c r="CE94" i="8" s="1"/>
  <c r="CD45" i="8"/>
  <c r="CD54" i="8" s="1"/>
  <c r="CD43" i="8"/>
  <c r="CD42" i="8"/>
  <c r="CE38" i="8" s="1"/>
  <c r="CE39" i="8" s="1"/>
  <c r="CE41" i="8" s="1"/>
  <c r="CE45" i="8" s="1"/>
  <c r="BZ73" i="8"/>
  <c r="BZ71" i="8"/>
  <c r="BZ129" i="8"/>
  <c r="BZ128" i="8"/>
  <c r="CD115" i="8"/>
  <c r="CM285" i="3"/>
  <c r="CM276" i="3" s="1"/>
  <c r="CM284" i="3"/>
  <c r="CM169" i="3" s="1"/>
  <c r="CM275" i="3"/>
  <c r="CN273" i="3" s="1"/>
  <c r="CC48" i="8"/>
  <c r="CD92" i="8"/>
  <c r="CC105" i="8"/>
  <c r="CD100" i="8" s="1"/>
  <c r="CA122" i="8"/>
  <c r="CA120" i="8"/>
  <c r="CB52" i="8"/>
  <c r="CB55" i="8" s="1"/>
  <c r="CB56" i="8" s="1"/>
  <c r="CC51" i="8" s="1"/>
  <c r="BY75" i="8"/>
  <c r="CD103" i="8"/>
  <c r="CD95" i="8"/>
  <c r="CD96" i="8" s="1"/>
  <c r="CB109" i="8"/>
  <c r="CB110" i="8" s="1"/>
  <c r="CB117" i="8"/>
  <c r="CD67" i="8"/>
  <c r="CA60" i="8"/>
  <c r="CA61" i="8" s="1"/>
  <c r="CA68" i="8"/>
  <c r="CE40" i="8"/>
  <c r="CE89" i="8"/>
  <c r="CA119" i="8"/>
  <c r="CB114" i="8" s="1"/>
  <c r="CC109" i="8"/>
  <c r="CC110" i="8" s="1"/>
  <c r="CC117" i="8"/>
  <c r="CE101" i="8" l="1"/>
  <c r="CN274" i="3"/>
  <c r="CN275" i="3" s="1"/>
  <c r="CO273" i="3" s="1"/>
  <c r="CD46" i="8"/>
  <c r="BZ130" i="8"/>
  <c r="CB111" i="8"/>
  <c r="CB118" i="8" s="1"/>
  <c r="CB119" i="8" s="1"/>
  <c r="CC114" i="8" s="1"/>
  <c r="CD97" i="8"/>
  <c r="CD104" i="8" s="1"/>
  <c r="CA123" i="8"/>
  <c r="CA124" i="8" s="1"/>
  <c r="CA125" i="8" s="1"/>
  <c r="CE42" i="8"/>
  <c r="CF38" i="8" s="1"/>
  <c r="CF88" i="8"/>
  <c r="CE92" i="8"/>
  <c r="CE102" i="8"/>
  <c r="BY76" i="8"/>
  <c r="CE91" i="8"/>
  <c r="CF87" i="8" s="1"/>
  <c r="CE103" i="8"/>
  <c r="CE95" i="8"/>
  <c r="CE96" i="8" s="1"/>
  <c r="CM277" i="3"/>
  <c r="CA66" i="8"/>
  <c r="CC111" i="8"/>
  <c r="CM286" i="3"/>
  <c r="CM170" i="3"/>
  <c r="CM171" i="3" s="1"/>
  <c r="CA62" i="8"/>
  <c r="CE15" i="8"/>
  <c r="CE43" i="8"/>
  <c r="CE53" i="8"/>
  <c r="CC52" i="8"/>
  <c r="CC55" i="8" s="1"/>
  <c r="CC56" i="8" s="1"/>
  <c r="CD51" i="8" s="1"/>
  <c r="CB59" i="8"/>
  <c r="CB57" i="8"/>
  <c r="CD47" i="8"/>
  <c r="CE24" i="8"/>
  <c r="CE54" i="8"/>
  <c r="CE46" i="8"/>
  <c r="CE47" i="8" s="1"/>
  <c r="CE115" i="8"/>
  <c r="CM306" i="3"/>
  <c r="CF31" i="8" s="1"/>
  <c r="BZ74" i="8"/>
  <c r="BZ75" i="8" s="1"/>
  <c r="CN284" i="3" l="1"/>
  <c r="CN169" i="3" s="1"/>
  <c r="CA69" i="8"/>
  <c r="CA73" i="8" s="1"/>
  <c r="CE48" i="8"/>
  <c r="BZ76" i="8"/>
  <c r="CA129" i="8"/>
  <c r="CA128" i="8"/>
  <c r="CD108" i="8"/>
  <c r="CD106" i="8"/>
  <c r="CD105" i="8"/>
  <c r="CE100" i="8" s="1"/>
  <c r="CB122" i="8"/>
  <c r="CB120" i="8"/>
  <c r="CF90" i="8"/>
  <c r="CF94" i="8" s="1"/>
  <c r="BY79" i="8"/>
  <c r="BY80" i="8"/>
  <c r="CE67" i="8"/>
  <c r="CC118" i="8"/>
  <c r="CC119" i="8" s="1"/>
  <c r="CD114" i="8" s="1"/>
  <c r="CF40" i="8"/>
  <c r="CF89" i="8"/>
  <c r="CE97" i="8"/>
  <c r="CB60" i="8"/>
  <c r="CB61" i="8" s="1"/>
  <c r="CB68" i="8"/>
  <c r="CC59" i="8"/>
  <c r="CC57" i="8"/>
  <c r="CF101" i="8"/>
  <c r="CE116" i="8"/>
  <c r="CD52" i="8"/>
  <c r="CF39" i="8"/>
  <c r="CF41" i="8" s="1"/>
  <c r="CF45" i="8" s="1"/>
  <c r="CN285" i="3"/>
  <c r="CD48" i="8"/>
  <c r="CD55" i="8" l="1"/>
  <c r="CA70" i="8"/>
  <c r="CB65" i="8" s="1"/>
  <c r="CB66" i="8" s="1"/>
  <c r="CA71" i="8"/>
  <c r="CA130" i="8"/>
  <c r="CD59" i="8"/>
  <c r="CD57" i="8"/>
  <c r="CD56" i="8"/>
  <c r="CE51" i="8" s="1"/>
  <c r="CG88" i="8"/>
  <c r="CF92" i="8"/>
  <c r="CF102" i="8"/>
  <c r="CF43" i="8"/>
  <c r="CF15" i="8"/>
  <c r="CF53" i="8"/>
  <c r="CN286" i="3"/>
  <c r="CN170" i="3"/>
  <c r="CN171" i="3" s="1"/>
  <c r="CF42" i="8"/>
  <c r="CG38" i="8" s="1"/>
  <c r="BY81" i="8"/>
  <c r="BY82" i="8" s="1"/>
  <c r="BY14" i="8"/>
  <c r="BY16" i="8" s="1"/>
  <c r="CF103" i="8"/>
  <c r="CF95" i="8"/>
  <c r="CF96" i="8" s="1"/>
  <c r="CN276" i="3"/>
  <c r="CC122" i="8"/>
  <c r="CC120" i="8"/>
  <c r="CF54" i="8"/>
  <c r="CF46" i="8"/>
  <c r="CC60" i="8"/>
  <c r="CC61" i="8" s="1"/>
  <c r="CC68" i="8"/>
  <c r="BY131" i="8"/>
  <c r="BY21" i="8"/>
  <c r="BY25" i="8" s="1"/>
  <c r="BZ79" i="8"/>
  <c r="BZ80" i="8"/>
  <c r="CB62" i="8"/>
  <c r="CF91" i="8"/>
  <c r="CG87" i="8" s="1"/>
  <c r="CF24" i="8"/>
  <c r="CB123" i="8"/>
  <c r="CB124" i="8" s="1"/>
  <c r="CB125" i="8" s="1"/>
  <c r="CE104" i="8"/>
  <c r="CE105" i="8" s="1"/>
  <c r="CF100" i="8" s="1"/>
  <c r="CF115" i="8"/>
  <c r="CD109" i="8"/>
  <c r="CD110" i="8" s="1"/>
  <c r="CD117" i="8"/>
  <c r="CA74" i="8"/>
  <c r="CA75" i="8" s="1"/>
  <c r="CB69" i="8" l="1"/>
  <c r="CB73" i="8" s="1"/>
  <c r="CF97" i="8"/>
  <c r="CF104" i="8" s="1"/>
  <c r="CF108" i="8" s="1"/>
  <c r="CD111" i="8"/>
  <c r="CD118" i="8" s="1"/>
  <c r="CE108" i="8"/>
  <c r="CE106" i="8"/>
  <c r="BZ81" i="8"/>
  <c r="BZ82" i="8" s="1"/>
  <c r="BZ14" i="8"/>
  <c r="BZ16" i="8" s="1"/>
  <c r="CF47" i="8"/>
  <c r="CE52" i="8"/>
  <c r="CE55" i="8" s="1"/>
  <c r="CE56" i="8" s="1"/>
  <c r="CF51" i="8" s="1"/>
  <c r="CC62" i="8"/>
  <c r="CG39" i="8"/>
  <c r="CB129" i="8"/>
  <c r="CB128" i="8"/>
  <c r="CC123" i="8"/>
  <c r="CC124" i="8" s="1"/>
  <c r="CC125" i="8" s="1"/>
  <c r="CF67" i="8"/>
  <c r="CG101" i="8"/>
  <c r="CF116" i="8"/>
  <c r="BZ131" i="8"/>
  <c r="BZ21" i="8"/>
  <c r="BZ25" i="8" s="1"/>
  <c r="CA76" i="8"/>
  <c r="CO274" i="3"/>
  <c r="CN277" i="3"/>
  <c r="CN306" i="3"/>
  <c r="CG31" i="8" s="1"/>
  <c r="CD60" i="8"/>
  <c r="CD68" i="8"/>
  <c r="CB70" i="8" l="1"/>
  <c r="CC65" i="8" s="1"/>
  <c r="CB71" i="8"/>
  <c r="CG41" i="8"/>
  <c r="CG45" i="8" s="1"/>
  <c r="CG54" i="8" s="1"/>
  <c r="CB130" i="8"/>
  <c r="CD122" i="8"/>
  <c r="CD120" i="8"/>
  <c r="CD119" i="8"/>
  <c r="CE114" i="8" s="1"/>
  <c r="CF52" i="8"/>
  <c r="CE59" i="8"/>
  <c r="CE57" i="8"/>
  <c r="CA79" i="8"/>
  <c r="CA80" i="8"/>
  <c r="CF48" i="8"/>
  <c r="CD61" i="8"/>
  <c r="CF106" i="8"/>
  <c r="CB74" i="8"/>
  <c r="CB75" i="8" s="1"/>
  <c r="CG40" i="8"/>
  <c r="CG24" i="8" s="1"/>
  <c r="CG89" i="8"/>
  <c r="CO285" i="3"/>
  <c r="CE109" i="8"/>
  <c r="CE110" i="8" s="1"/>
  <c r="CE117" i="8"/>
  <c r="CG90" i="8"/>
  <c r="CG94" i="8" s="1"/>
  <c r="CF109" i="8"/>
  <c r="CF110" i="8" s="1"/>
  <c r="CF117" i="8"/>
  <c r="CC128" i="8"/>
  <c r="CC129" i="8"/>
  <c r="CG115" i="8"/>
  <c r="CC66" i="8"/>
  <c r="CC69" i="8" s="1"/>
  <c r="CC70" i="8" s="1"/>
  <c r="CD65" i="8" s="1"/>
  <c r="CO284" i="3"/>
  <c r="CO169" i="3" s="1"/>
  <c r="CO275" i="3"/>
  <c r="CP273" i="3" s="1"/>
  <c r="CF105" i="8"/>
  <c r="CG100" i="8" s="1"/>
  <c r="CF55" i="8" l="1"/>
  <c r="CF56" i="8" s="1"/>
  <c r="CG51" i="8" s="1"/>
  <c r="CG52" i="8" s="1"/>
  <c r="CG46" i="8"/>
  <c r="CG47" i="8" s="1"/>
  <c r="CG48" i="8" s="1"/>
  <c r="CD62" i="8"/>
  <c r="CD123" i="8"/>
  <c r="CD124" i="8" s="1"/>
  <c r="CD125" i="8" s="1"/>
  <c r="CF111" i="8"/>
  <c r="CG95" i="8"/>
  <c r="CG96" i="8" s="1"/>
  <c r="CG103" i="8"/>
  <c r="CD66" i="8"/>
  <c r="CC73" i="8"/>
  <c r="CC71" i="8"/>
  <c r="CO286" i="3"/>
  <c r="CO170" i="3"/>
  <c r="CO171" i="3" s="1"/>
  <c r="CC130" i="8"/>
  <c r="CA81" i="8"/>
  <c r="CA82" i="8" s="1"/>
  <c r="CA14" i="8"/>
  <c r="CA16" i="8" s="1"/>
  <c r="CG43" i="8"/>
  <c r="CG15" i="8"/>
  <c r="CG53" i="8"/>
  <c r="CG42" i="8"/>
  <c r="CH38" i="8" s="1"/>
  <c r="CE111" i="8"/>
  <c r="CE118" i="8" s="1"/>
  <c r="CE119" i="8" s="1"/>
  <c r="CF114" i="8" s="1"/>
  <c r="CO276" i="3"/>
  <c r="CA131" i="8"/>
  <c r="CA21" i="8"/>
  <c r="CA25" i="8" s="1"/>
  <c r="CB76" i="8"/>
  <c r="CG102" i="8"/>
  <c r="CH88" i="8"/>
  <c r="CG92" i="8"/>
  <c r="CG91" i="8"/>
  <c r="CH87" i="8" s="1"/>
  <c r="CE60" i="8"/>
  <c r="CE68" i="8"/>
  <c r="CF57" i="8" l="1"/>
  <c r="CF59" i="8"/>
  <c r="CF60" i="8" s="1"/>
  <c r="CD69" i="8"/>
  <c r="CD70" i="8" s="1"/>
  <c r="CE65" i="8" s="1"/>
  <c r="CG55" i="8"/>
  <c r="CG59" i="8" s="1"/>
  <c r="CG60" i="8" s="1"/>
  <c r="CG97" i="8"/>
  <c r="CG104" i="8" s="1"/>
  <c r="CG108" i="8" s="1"/>
  <c r="CD128" i="8"/>
  <c r="CD129" i="8"/>
  <c r="CP274" i="3"/>
  <c r="CO277" i="3"/>
  <c r="CO306" i="3"/>
  <c r="CH31" i="8" s="1"/>
  <c r="CC74" i="8"/>
  <c r="CC75" i="8" s="1"/>
  <c r="CG116" i="8"/>
  <c r="CH101" i="8"/>
  <c r="CG67" i="8"/>
  <c r="CF118" i="8"/>
  <c r="CF119" i="8" s="1"/>
  <c r="CG114" i="8" s="1"/>
  <c r="CH39" i="8"/>
  <c r="CE61" i="8"/>
  <c r="CE122" i="8"/>
  <c r="CE120" i="8"/>
  <c r="CB79" i="8"/>
  <c r="CB80" i="8"/>
  <c r="CF68" i="8" l="1"/>
  <c r="CD71" i="8"/>
  <c r="CD73" i="8"/>
  <c r="CD74" i="8" s="1"/>
  <c r="CD75" i="8" s="1"/>
  <c r="CG57" i="8"/>
  <c r="CG68" i="8"/>
  <c r="CG56" i="8"/>
  <c r="CH51" i="8" s="1"/>
  <c r="CH52" i="8" s="1"/>
  <c r="CG105" i="8"/>
  <c r="CH100" i="8" s="1"/>
  <c r="CH41" i="8"/>
  <c r="CH45" i="8" s="1"/>
  <c r="CH46" i="8" s="1"/>
  <c r="CB131" i="8"/>
  <c r="CB21" i="8"/>
  <c r="CB25" i="8" s="1"/>
  <c r="CB81" i="8"/>
  <c r="CB82" i="8" s="1"/>
  <c r="CB14" i="8"/>
  <c r="CB16" i="8" s="1"/>
  <c r="CH115" i="8"/>
  <c r="CH40" i="8"/>
  <c r="CH24" i="8" s="1"/>
  <c r="CH89" i="8"/>
  <c r="CE66" i="8"/>
  <c r="CP285" i="3"/>
  <c r="CE62" i="8"/>
  <c r="CD130" i="8"/>
  <c r="CG109" i="8"/>
  <c r="CG110" i="8" s="1"/>
  <c r="CG117" i="8"/>
  <c r="CG106" i="8"/>
  <c r="CF61" i="8"/>
  <c r="CF122" i="8"/>
  <c r="CF120" i="8"/>
  <c r="CC76" i="8"/>
  <c r="CH90" i="8"/>
  <c r="CH94" i="8" s="1"/>
  <c r="CE123" i="8"/>
  <c r="CE124" i="8" s="1"/>
  <c r="CE125" i="8" s="1"/>
  <c r="CG61" i="8"/>
  <c r="CP284" i="3"/>
  <c r="CP169" i="3" s="1"/>
  <c r="CP275" i="3"/>
  <c r="CQ273" i="3" s="1"/>
  <c r="CH54" i="8" l="1"/>
  <c r="CG111" i="8"/>
  <c r="CG118" i="8" s="1"/>
  <c r="CG119" i="8" s="1"/>
  <c r="CH114" i="8" s="1"/>
  <c r="CP286" i="3"/>
  <c r="CP170" i="3"/>
  <c r="CP171" i="3" s="1"/>
  <c r="CF62" i="8"/>
  <c r="CG62" i="8"/>
  <c r="CP276" i="3"/>
  <c r="CH103" i="8"/>
  <c r="CH95" i="8"/>
  <c r="CH96" i="8" s="1"/>
  <c r="CF123" i="8"/>
  <c r="CF124" i="8" s="1"/>
  <c r="CF125" i="8" s="1"/>
  <c r="CE69" i="8"/>
  <c r="CI88" i="8"/>
  <c r="CH92" i="8"/>
  <c r="CH102" i="8"/>
  <c r="CH91" i="8"/>
  <c r="CI87" i="8" s="1"/>
  <c r="CD76" i="8"/>
  <c r="CE129" i="8"/>
  <c r="CE128" i="8"/>
  <c r="CH15" i="8"/>
  <c r="CH43" i="8"/>
  <c r="CH53" i="8"/>
  <c r="CH42" i="8"/>
  <c r="CI38" i="8" s="1"/>
  <c r="CH47" i="8"/>
  <c r="CC79" i="8"/>
  <c r="CC80" i="8"/>
  <c r="CE130" i="8" l="1"/>
  <c r="CH97" i="8"/>
  <c r="CH104" i="8" s="1"/>
  <c r="CH108" i="8" s="1"/>
  <c r="CE73" i="8"/>
  <c r="CE71" i="8"/>
  <c r="CC131" i="8"/>
  <c r="CC21" i="8"/>
  <c r="CC25" i="8" s="1"/>
  <c r="CF129" i="8"/>
  <c r="CF128" i="8"/>
  <c r="CD79" i="8"/>
  <c r="CD80" i="8"/>
  <c r="CH48" i="8"/>
  <c r="CH55" i="8" s="1"/>
  <c r="CH59" i="8" s="1"/>
  <c r="CI101" i="8"/>
  <c r="CH116" i="8"/>
  <c r="CC81" i="8"/>
  <c r="CC82" i="8" s="1"/>
  <c r="CC14" i="8"/>
  <c r="CC16" i="8" s="1"/>
  <c r="CQ274" i="3"/>
  <c r="CP306" i="3"/>
  <c r="CI31" i="8" s="1"/>
  <c r="CP277" i="3"/>
  <c r="CG122" i="8"/>
  <c r="CG120" i="8"/>
  <c r="CI39" i="8"/>
  <c r="CH67" i="8"/>
  <c r="CE70" i="8"/>
  <c r="CF65" i="8" s="1"/>
  <c r="CF130" i="8" l="1"/>
  <c r="CH106" i="8"/>
  <c r="CI40" i="8"/>
  <c r="CI89" i="8"/>
  <c r="CG123" i="8"/>
  <c r="CG124" i="8" s="1"/>
  <c r="CG125" i="8" s="1"/>
  <c r="CI90" i="8"/>
  <c r="CI94" i="8" s="1"/>
  <c r="CH60" i="8"/>
  <c r="CH61" i="8" s="1"/>
  <c r="CH68" i="8"/>
  <c r="CQ285" i="3"/>
  <c r="CQ276" i="3" s="1"/>
  <c r="CE74" i="8"/>
  <c r="CF66" i="8"/>
  <c r="CH56" i="8"/>
  <c r="CI51" i="8" s="1"/>
  <c r="CI115" i="8"/>
  <c r="CI41" i="8"/>
  <c r="CI45" i="8" s="1"/>
  <c r="CQ284" i="3"/>
  <c r="CQ169" i="3" s="1"/>
  <c r="CQ275" i="3"/>
  <c r="CR273" i="3" s="1"/>
  <c r="CH57" i="8"/>
  <c r="CH109" i="8"/>
  <c r="CH110" i="8" s="1"/>
  <c r="CH117" i="8"/>
  <c r="CD131" i="8"/>
  <c r="CD21" i="8"/>
  <c r="CD25" i="8" s="1"/>
  <c r="CH105" i="8"/>
  <c r="CI100" i="8" s="1"/>
  <c r="CD81" i="8"/>
  <c r="CD82" i="8" s="1"/>
  <c r="CD14" i="8"/>
  <c r="CD16" i="8" s="1"/>
  <c r="CF69" i="8" l="1"/>
  <c r="CF70" i="8" s="1"/>
  <c r="CG65" i="8" s="1"/>
  <c r="CR274" i="3"/>
  <c r="CR275" i="3" s="1"/>
  <c r="CS273" i="3" s="1"/>
  <c r="CQ277" i="3"/>
  <c r="CQ306" i="3"/>
  <c r="CJ31" i="8" s="1"/>
  <c r="CG128" i="8"/>
  <c r="CG129" i="8"/>
  <c r="CI54" i="8"/>
  <c r="CI46" i="8"/>
  <c r="CH111" i="8"/>
  <c r="CH118" i="8" s="1"/>
  <c r="CQ286" i="3"/>
  <c r="CQ170" i="3"/>
  <c r="CQ171" i="3" s="1"/>
  <c r="CI92" i="8"/>
  <c r="CI102" i="8"/>
  <c r="CJ88" i="8"/>
  <c r="CI91" i="8"/>
  <c r="CJ87" i="8" s="1"/>
  <c r="CI15" i="8"/>
  <c r="CI43" i="8"/>
  <c r="CI53" i="8"/>
  <c r="CI52" i="8"/>
  <c r="CI24" i="8"/>
  <c r="CH62" i="8"/>
  <c r="CI95" i="8"/>
  <c r="CI96" i="8" s="1"/>
  <c r="CI103" i="8"/>
  <c r="CE75" i="8"/>
  <c r="CI42" i="8"/>
  <c r="CJ38" i="8" s="1"/>
  <c r="CF71" i="8" l="1"/>
  <c r="CF73" i="8"/>
  <c r="CF74" i="8" s="1"/>
  <c r="CG66" i="8"/>
  <c r="CG69" i="8" s="1"/>
  <c r="CH122" i="8"/>
  <c r="CH120" i="8"/>
  <c r="CH119" i="8"/>
  <c r="CI114" i="8" s="1"/>
  <c r="CI47" i="8"/>
  <c r="CJ89" i="8"/>
  <c r="CJ40" i="8"/>
  <c r="CJ24" i="8" s="1"/>
  <c r="CI97" i="8"/>
  <c r="CI104" i="8" s="1"/>
  <c r="CR285" i="3"/>
  <c r="CR276" i="3" s="1"/>
  <c r="CS274" i="3" s="1"/>
  <c r="CS275" i="3" s="1"/>
  <c r="CT273" i="3" s="1"/>
  <c r="CJ90" i="8"/>
  <c r="CJ94" i="8" s="1"/>
  <c r="CJ101" i="8"/>
  <c r="CI116" i="8"/>
  <c r="CG130" i="8"/>
  <c r="CJ39" i="8"/>
  <c r="CJ41" i="8" s="1"/>
  <c r="CJ45" i="8" s="1"/>
  <c r="CE76" i="8"/>
  <c r="CI67" i="8"/>
  <c r="CR284" i="3"/>
  <c r="CR169" i="3" s="1"/>
  <c r="CJ91" i="8" l="1"/>
  <c r="CK87" i="8" s="1"/>
  <c r="CJ42" i="8"/>
  <c r="CK38" i="8" s="1"/>
  <c r="CK39" i="8" s="1"/>
  <c r="CG73" i="8"/>
  <c r="CG74" i="8" s="1"/>
  <c r="CG75" i="8" s="1"/>
  <c r="CG71" i="8"/>
  <c r="CG70" i="8"/>
  <c r="CH65" i="8" s="1"/>
  <c r="CH66" i="8" s="1"/>
  <c r="CH69" i="8" s="1"/>
  <c r="CH73" i="8" s="1"/>
  <c r="CF75" i="8"/>
  <c r="CI48" i="8"/>
  <c r="CI55" i="8" s="1"/>
  <c r="CJ54" i="8"/>
  <c r="CJ46" i="8"/>
  <c r="CJ47" i="8" s="1"/>
  <c r="CJ15" i="8"/>
  <c r="CJ43" i="8"/>
  <c r="CJ53" i="8"/>
  <c r="CS284" i="3"/>
  <c r="CS169" i="3" s="1"/>
  <c r="CI108" i="8"/>
  <c r="CI105" i="8"/>
  <c r="CJ100" i="8" s="1"/>
  <c r="CJ103" i="8"/>
  <c r="CJ95" i="8"/>
  <c r="CJ96" i="8" s="1"/>
  <c r="CE79" i="8"/>
  <c r="CE80" i="8"/>
  <c r="CR306" i="3"/>
  <c r="CK31" i="8" s="1"/>
  <c r="CR277" i="3"/>
  <c r="CJ115" i="8"/>
  <c r="CR170" i="3"/>
  <c r="CR171" i="3" s="1"/>
  <c r="CR286" i="3"/>
  <c r="CJ92" i="8"/>
  <c r="CK88" i="8"/>
  <c r="CJ102" i="8"/>
  <c r="CI106" i="8"/>
  <c r="CH123" i="8"/>
  <c r="CH124" i="8" s="1"/>
  <c r="CH125" i="8" s="1"/>
  <c r="CK41" i="8" l="1"/>
  <c r="CK45" i="8" s="1"/>
  <c r="CK54" i="8" s="1"/>
  <c r="CH71" i="8"/>
  <c r="CK90" i="8"/>
  <c r="CK94" i="8" s="1"/>
  <c r="CK103" i="8" s="1"/>
  <c r="CH70" i="8"/>
  <c r="CI65" i="8" s="1"/>
  <c r="CI66" i="8" s="1"/>
  <c r="CJ48" i="8"/>
  <c r="CJ97" i="8"/>
  <c r="CJ104" i="8" s="1"/>
  <c r="CJ108" i="8" s="1"/>
  <c r="CH129" i="8"/>
  <c r="CH128" i="8"/>
  <c r="CS285" i="3"/>
  <c r="CI109" i="8"/>
  <c r="CI110" i="8" s="1"/>
  <c r="CI117" i="8"/>
  <c r="CG76" i="8"/>
  <c r="CJ67" i="8"/>
  <c r="CF76" i="8"/>
  <c r="CK101" i="8"/>
  <c r="CJ116" i="8"/>
  <c r="CK40" i="8"/>
  <c r="CK24" i="8" s="1"/>
  <c r="CK89" i="8"/>
  <c r="CE131" i="8"/>
  <c r="CE21" i="8"/>
  <c r="CE25" i="8" s="1"/>
  <c r="CE81" i="8"/>
  <c r="CE82" i="8" s="1"/>
  <c r="CE14" i="8"/>
  <c r="CE16" i="8" s="1"/>
  <c r="CI59" i="8"/>
  <c r="CI57" i="8"/>
  <c r="CI56" i="8"/>
  <c r="CJ51" i="8" s="1"/>
  <c r="CH74" i="8"/>
  <c r="CK46" i="8" l="1"/>
  <c r="CK47" i="8" s="1"/>
  <c r="CK48" i="8" s="1"/>
  <c r="CK95" i="8"/>
  <c r="CK96" i="8" s="1"/>
  <c r="CK97" i="8" s="1"/>
  <c r="CH130" i="8"/>
  <c r="CJ105" i="8"/>
  <c r="CK100" i="8" s="1"/>
  <c r="CI111" i="8"/>
  <c r="CI118" i="8" s="1"/>
  <c r="CK115" i="8"/>
  <c r="CS170" i="3"/>
  <c r="CS171" i="3" s="1"/>
  <c r="CS286" i="3"/>
  <c r="CJ109" i="8"/>
  <c r="CJ110" i="8" s="1"/>
  <c r="CJ117" i="8"/>
  <c r="CJ106" i="8"/>
  <c r="CS276" i="3"/>
  <c r="CF79" i="8"/>
  <c r="CF80" i="8"/>
  <c r="CG79" i="8"/>
  <c r="CG80" i="8"/>
  <c r="CH75" i="8"/>
  <c r="CL88" i="8"/>
  <c r="CK102" i="8"/>
  <c r="CK92" i="8"/>
  <c r="CK91" i="8"/>
  <c r="CL87" i="8" s="1"/>
  <c r="CJ52" i="8"/>
  <c r="CJ55" i="8" s="1"/>
  <c r="CI60" i="8"/>
  <c r="CI61" i="8" s="1"/>
  <c r="CI68" i="8"/>
  <c r="CK43" i="8"/>
  <c r="CK15" i="8"/>
  <c r="CK53" i="8"/>
  <c r="CK42" i="8"/>
  <c r="CL38" i="8" s="1"/>
  <c r="CK104" i="8" l="1"/>
  <c r="CK108" i="8" s="1"/>
  <c r="CK109" i="8" s="1"/>
  <c r="CK110" i="8" s="1"/>
  <c r="CJ111" i="8"/>
  <c r="CI122" i="8"/>
  <c r="CI120" i="8"/>
  <c r="CI119" i="8"/>
  <c r="CJ114" i="8" s="1"/>
  <c r="CJ59" i="8"/>
  <c r="CJ57" i="8"/>
  <c r="CL39" i="8"/>
  <c r="CK67" i="8"/>
  <c r="CJ56" i="8"/>
  <c r="CK51" i="8" s="1"/>
  <c r="CF131" i="8"/>
  <c r="CF21" i="8"/>
  <c r="CF25" i="8" s="1"/>
  <c r="CF81" i="8"/>
  <c r="CF82" i="8" s="1"/>
  <c r="CF14" i="8"/>
  <c r="CF16" i="8" s="1"/>
  <c r="CK117" i="8"/>
  <c r="CI62" i="8"/>
  <c r="CI69" i="8" s="1"/>
  <c r="CG131" i="8"/>
  <c r="CG21" i="8"/>
  <c r="CG25" i="8" s="1"/>
  <c r="CT274" i="3"/>
  <c r="CS277" i="3"/>
  <c r="CS306" i="3"/>
  <c r="CL31" i="8" s="1"/>
  <c r="CK106" i="8"/>
  <c r="CL101" i="8"/>
  <c r="CK116" i="8"/>
  <c r="CH76" i="8"/>
  <c r="CG81" i="8"/>
  <c r="CG82" i="8" s="1"/>
  <c r="CG14" i="8"/>
  <c r="CG16" i="8" s="1"/>
  <c r="CK105" i="8" l="1"/>
  <c r="CL100" i="8" s="1"/>
  <c r="CL41" i="8"/>
  <c r="CL45" i="8" s="1"/>
  <c r="CL54" i="8" s="1"/>
  <c r="CI73" i="8"/>
  <c r="CI71" i="8"/>
  <c r="CI70" i="8"/>
  <c r="CJ65" i="8" s="1"/>
  <c r="CK111" i="8"/>
  <c r="CT284" i="3"/>
  <c r="CT169" i="3" s="1"/>
  <c r="CT275" i="3"/>
  <c r="CU273" i="3" s="1"/>
  <c r="CH79" i="8"/>
  <c r="CH80" i="8"/>
  <c r="CL115" i="8"/>
  <c r="CJ60" i="8"/>
  <c r="CJ61" i="8" s="1"/>
  <c r="CJ68" i="8"/>
  <c r="CJ118" i="8"/>
  <c r="CL40" i="8"/>
  <c r="CL89" i="8"/>
  <c r="CL90" i="8"/>
  <c r="CL94" i="8" s="1"/>
  <c r="CI123" i="8"/>
  <c r="CI124" i="8" s="1"/>
  <c r="CI125" i="8" s="1"/>
  <c r="CK52" i="8"/>
  <c r="CK55" i="8" s="1"/>
  <c r="CT285" i="3"/>
  <c r="CT276" i="3" s="1"/>
  <c r="CL46" i="8" l="1"/>
  <c r="CL47" i="8" s="1"/>
  <c r="CK56" i="8"/>
  <c r="CL51" i="8" s="1"/>
  <c r="CL52" i="8" s="1"/>
  <c r="CU274" i="3"/>
  <c r="CU275" i="3" s="1"/>
  <c r="CV273" i="3" s="1"/>
  <c r="CT277" i="3"/>
  <c r="CT306" i="3"/>
  <c r="CM31" i="8" s="1"/>
  <c r="CM88" i="8"/>
  <c r="CL92" i="8"/>
  <c r="CL102" i="8"/>
  <c r="CL91" i="8"/>
  <c r="CM87" i="8" s="1"/>
  <c r="CL15" i="8"/>
  <c r="CL43" i="8"/>
  <c r="CL53" i="8"/>
  <c r="CL42" i="8"/>
  <c r="CM38" i="8" s="1"/>
  <c r="CH131" i="8"/>
  <c r="CH21" i="8"/>
  <c r="CH25" i="8" s="1"/>
  <c r="CJ62" i="8"/>
  <c r="CL24" i="8"/>
  <c r="CI129" i="8"/>
  <c r="CI128" i="8"/>
  <c r="CH81" i="8"/>
  <c r="CH82" i="8" s="1"/>
  <c r="CH14" i="8"/>
  <c r="CH16" i="8" s="1"/>
  <c r="CK59" i="8"/>
  <c r="CK57" i="8"/>
  <c r="CI74" i="8"/>
  <c r="CI75" i="8" s="1"/>
  <c r="CJ122" i="8"/>
  <c r="CJ120" i="8"/>
  <c r="CT170" i="3"/>
  <c r="CT171" i="3" s="1"/>
  <c r="CT286" i="3"/>
  <c r="CJ66" i="8"/>
  <c r="CL103" i="8"/>
  <c r="CL95" i="8"/>
  <c r="CL96" i="8" s="1"/>
  <c r="CJ119" i="8"/>
  <c r="CK114" i="8" s="1"/>
  <c r="CJ69" i="8" l="1"/>
  <c r="CJ70" i="8" s="1"/>
  <c r="CK65" i="8" s="1"/>
  <c r="CK66" i="8" s="1"/>
  <c r="CI130" i="8"/>
  <c r="CI76" i="8"/>
  <c r="CL97" i="8"/>
  <c r="CL104" i="8" s="1"/>
  <c r="CL108" i="8" s="1"/>
  <c r="CM39" i="8"/>
  <c r="CM41" i="8" s="1"/>
  <c r="CM45" i="8" s="1"/>
  <c r="CM40" i="8"/>
  <c r="CM89" i="8"/>
  <c r="CK60" i="8"/>
  <c r="CK61" i="8" s="1"/>
  <c r="CK68" i="8"/>
  <c r="CU285" i="3"/>
  <c r="CL67" i="8"/>
  <c r="CM90" i="8"/>
  <c r="CM94" i="8" s="1"/>
  <c r="CM101" i="8"/>
  <c r="CL116" i="8"/>
  <c r="CL48" i="8"/>
  <c r="CL55" i="8" s="1"/>
  <c r="CK118" i="8"/>
  <c r="CJ123" i="8"/>
  <c r="CJ124" i="8" s="1"/>
  <c r="CJ125" i="8" s="1"/>
  <c r="CU284" i="3"/>
  <c r="M274" i="3"/>
  <c r="N274" i="3" s="1"/>
  <c r="CJ71" i="8" l="1"/>
  <c r="CJ73" i="8"/>
  <c r="CJ74" i="8" s="1"/>
  <c r="CL59" i="8"/>
  <c r="CL56" i="8"/>
  <c r="CM51" i="8" s="1"/>
  <c r="CL57" i="8"/>
  <c r="CM54" i="8"/>
  <c r="CM46" i="8"/>
  <c r="CM47" i="8" s="1"/>
  <c r="CU286" i="3"/>
  <c r="CU170" i="3"/>
  <c r="M170" i="3" s="1"/>
  <c r="C285" i="3"/>
  <c r="M285" i="3"/>
  <c r="CM95" i="8"/>
  <c r="CM96" i="8" s="1"/>
  <c r="CM103" i="8"/>
  <c r="CN88" i="8"/>
  <c r="CM92" i="8"/>
  <c r="CM102" i="8"/>
  <c r="CL105" i="8"/>
  <c r="CM100" i="8" s="1"/>
  <c r="CM43" i="8"/>
  <c r="CM15" i="8"/>
  <c r="CM53" i="8"/>
  <c r="CM42" i="8"/>
  <c r="CN38" i="8" s="1"/>
  <c r="CM115" i="8"/>
  <c r="CJ128" i="8"/>
  <c r="CJ129" i="8"/>
  <c r="CL106" i="8"/>
  <c r="CL109" i="8"/>
  <c r="CL110" i="8" s="1"/>
  <c r="CL117" i="8"/>
  <c r="CU169" i="3"/>
  <c r="M284" i="3"/>
  <c r="N284" i="3" s="1"/>
  <c r="CM91" i="8"/>
  <c r="CN87" i="8" s="1"/>
  <c r="CI79" i="8"/>
  <c r="CI80" i="8"/>
  <c r="CU276" i="3"/>
  <c r="CK122" i="8"/>
  <c r="CK120" i="8"/>
  <c r="CK119" i="8"/>
  <c r="CL114" i="8" s="1"/>
  <c r="CK62" i="8"/>
  <c r="CK69" i="8" s="1"/>
  <c r="CM24" i="8"/>
  <c r="CL111" i="8" l="1"/>
  <c r="CL118" i="8" s="1"/>
  <c r="CL119" i="8" s="1"/>
  <c r="CM114" i="8" s="1"/>
  <c r="CM48" i="8"/>
  <c r="CV274" i="3"/>
  <c r="CU306" i="3"/>
  <c r="CN31" i="8" s="1"/>
  <c r="CU277" i="3"/>
  <c r="CJ130" i="8"/>
  <c r="CN101" i="8"/>
  <c r="CM116" i="8"/>
  <c r="CI81" i="8"/>
  <c r="CI82" i="8" s="1"/>
  <c r="CI14" i="8"/>
  <c r="CI16" i="8" s="1"/>
  <c r="CN39" i="8"/>
  <c r="CM67" i="8"/>
  <c r="CU171" i="3"/>
  <c r="M169" i="3"/>
  <c r="CM97" i="8"/>
  <c r="CM104" i="8" s="1"/>
  <c r="CM108" i="8" s="1"/>
  <c r="N285" i="3"/>
  <c r="CM52" i="8"/>
  <c r="C286" i="3"/>
  <c r="G13" i="1" s="1"/>
  <c r="I8" i="6" s="1"/>
  <c r="C170" i="3"/>
  <c r="CL60" i="8"/>
  <c r="CL61" i="8" s="1"/>
  <c r="CL68" i="8"/>
  <c r="CI131" i="8"/>
  <c r="CI21" i="8"/>
  <c r="CI25" i="8" s="1"/>
  <c r="CK73" i="8"/>
  <c r="CK71" i="8"/>
  <c r="CK123" i="8"/>
  <c r="CK124" i="8" s="1"/>
  <c r="CK125" i="8" s="1"/>
  <c r="CJ75" i="8"/>
  <c r="CK70" i="8"/>
  <c r="CL65" i="8" s="1"/>
  <c r="N170" i="3" l="1"/>
  <c r="I18" i="6"/>
  <c r="G8" i="6"/>
  <c r="H8" i="6"/>
  <c r="CM105" i="8"/>
  <c r="CN100" i="8" s="1"/>
  <c r="CM106" i="8"/>
  <c r="CM55" i="8"/>
  <c r="CM56" i="8" s="1"/>
  <c r="CN51" i="8" s="1"/>
  <c r="CK129" i="8"/>
  <c r="CK128" i="8"/>
  <c r="N169" i="3"/>
  <c r="M171" i="3"/>
  <c r="CL66" i="8"/>
  <c r="CM109" i="8"/>
  <c r="CM110" i="8" s="1"/>
  <c r="CM117" i="8"/>
  <c r="CV284" i="3"/>
  <c r="CV169" i="3" s="1"/>
  <c r="CV275" i="3"/>
  <c r="CW273" i="3" s="1"/>
  <c r="CN40" i="8"/>
  <c r="CN24" i="8" s="1"/>
  <c r="CN89" i="8"/>
  <c r="D7" i="8"/>
  <c r="K4" i="1"/>
  <c r="G15" i="1"/>
  <c r="D6" i="21"/>
  <c r="CV285" i="3"/>
  <c r="CL62" i="8"/>
  <c r="CN115" i="8"/>
  <c r="CL122" i="8"/>
  <c r="CL120" i="8"/>
  <c r="CJ76" i="8"/>
  <c r="C171" i="3"/>
  <c r="E18" i="2"/>
  <c r="I20" i="6"/>
  <c r="E23" i="6" s="1"/>
  <c r="CN41" i="8"/>
  <c r="CN45" i="8" s="1"/>
  <c r="CN90" i="8"/>
  <c r="CN94" i="8" s="1"/>
  <c r="CK74" i="8"/>
  <c r="CM57" i="8" l="1"/>
  <c r="CM59" i="8"/>
  <c r="CM60" i="8" s="1"/>
  <c r="CK130" i="8"/>
  <c r="CM111" i="8"/>
  <c r="CM118" i="8" s="1"/>
  <c r="D10" i="21"/>
  <c r="E6" i="21" s="1"/>
  <c r="BA17" i="21" s="1"/>
  <c r="CL69" i="8"/>
  <c r="CN54" i="8"/>
  <c r="CN46" i="8"/>
  <c r="CN47" i="8" s="1"/>
  <c r="D5" i="8"/>
  <c r="D6" i="8"/>
  <c r="CJ79" i="8"/>
  <c r="CJ80" i="8"/>
  <c r="CN103" i="8"/>
  <c r="CN95" i="8"/>
  <c r="CN96" i="8" s="1"/>
  <c r="N171" i="3"/>
  <c r="E268" i="3"/>
  <c r="J213" i="3"/>
  <c r="E284" i="3"/>
  <c r="G6" i="1"/>
  <c r="E274" i="3"/>
  <c r="E285" i="3"/>
  <c r="I9" i="21"/>
  <c r="H18" i="6"/>
  <c r="G18" i="6"/>
  <c r="G18" i="2"/>
  <c r="E16" i="2"/>
  <c r="D48" i="2" s="1"/>
  <c r="F18" i="2"/>
  <c r="E11" i="2"/>
  <c r="CN52" i="8"/>
  <c r="CN92" i="8"/>
  <c r="CO88" i="8"/>
  <c r="CN102" i="8"/>
  <c r="CN91" i="8"/>
  <c r="CO87" i="8" s="1"/>
  <c r="CN15" i="8"/>
  <c r="CN43" i="8"/>
  <c r="CN53" i="8"/>
  <c r="CN42" i="8"/>
  <c r="CO38" i="8" s="1"/>
  <c r="CV286" i="3"/>
  <c r="CV170" i="3"/>
  <c r="CV171" i="3" s="1"/>
  <c r="CL123" i="8"/>
  <c r="CL124" i="8" s="1"/>
  <c r="CL125" i="8" s="1"/>
  <c r="CK75" i="8"/>
  <c r="CV276" i="3"/>
  <c r="E26" i="6" l="1"/>
  <c r="I5" i="6"/>
  <c r="E25" i="6" s="1"/>
  <c r="I6" i="6"/>
  <c r="E27" i="6"/>
  <c r="D18" i="2"/>
  <c r="D47" i="2"/>
  <c r="D69" i="2"/>
  <c r="D52" i="2"/>
  <c r="D86" i="2"/>
  <c r="CM68" i="8"/>
  <c r="G8" i="1"/>
  <c r="CM122" i="8"/>
  <c r="CM119" i="8"/>
  <c r="CN114" i="8" s="1"/>
  <c r="CM120" i="8"/>
  <c r="CN67" i="8"/>
  <c r="CN97" i="8"/>
  <c r="CN104" i="8" s="1"/>
  <c r="CN48" i="8"/>
  <c r="CN55" i="8" s="1"/>
  <c r="CN59" i="8" s="1"/>
  <c r="CL73" i="8"/>
  <c r="CL71" i="8"/>
  <c r="CJ131" i="8"/>
  <c r="CJ21" i="8"/>
  <c r="CJ25" i="8" s="1"/>
  <c r="E10" i="21"/>
  <c r="E8" i="21"/>
  <c r="BA19" i="21" s="1"/>
  <c r="E7" i="21"/>
  <c r="BA18" i="21" s="1"/>
  <c r="E9" i="21"/>
  <c r="BA20" i="21" s="1"/>
  <c r="G20" i="6"/>
  <c r="H20" i="6"/>
  <c r="CJ81" i="8"/>
  <c r="CJ82" i="8" s="1"/>
  <c r="CJ14" i="8"/>
  <c r="CJ16" i="8" s="1"/>
  <c r="CL70" i="8"/>
  <c r="CM65" i="8" s="1"/>
  <c r="E286" i="3"/>
  <c r="CO101" i="8"/>
  <c r="CN116" i="8"/>
  <c r="CO39" i="8"/>
  <c r="CW274" i="3"/>
  <c r="CV306" i="3"/>
  <c r="CO31" i="8" s="1"/>
  <c r="CV277" i="3"/>
  <c r="G11" i="2"/>
  <c r="G5" i="2" s="1"/>
  <c r="F11" i="2"/>
  <c r="F5" i="2" s="1"/>
  <c r="E5" i="2"/>
  <c r="D11" i="2" s="1"/>
  <c r="H87" i="20"/>
  <c r="I88" i="20" s="1"/>
  <c r="CK76" i="8"/>
  <c r="CM61" i="8"/>
  <c r="D30" i="2"/>
  <c r="D63" i="2"/>
  <c r="G16" i="2"/>
  <c r="D82" i="2"/>
  <c r="D83" i="2"/>
  <c r="D65" i="2"/>
  <c r="D49" i="2"/>
  <c r="D72" i="2"/>
  <c r="D76" i="2"/>
  <c r="D29" i="2"/>
  <c r="D56" i="2"/>
  <c r="D40" i="2"/>
  <c r="D37" i="2"/>
  <c r="F16" i="2"/>
  <c r="D70" i="2"/>
  <c r="D68" i="2"/>
  <c r="D73" i="2"/>
  <c r="D32" i="2"/>
  <c r="D38" i="2"/>
  <c r="D35" i="2"/>
  <c r="D84" i="2"/>
  <c r="D26" i="2"/>
  <c r="D74" i="2"/>
  <c r="D50" i="2"/>
  <c r="D19" i="2"/>
  <c r="D25" i="2"/>
  <c r="D31" i="2"/>
  <c r="D62" i="2"/>
  <c r="D23" i="2"/>
  <c r="D46" i="2"/>
  <c r="D22" i="2"/>
  <c r="D41" i="2"/>
  <c r="D36" i="2"/>
  <c r="D44" i="2"/>
  <c r="D67" i="2"/>
  <c r="D27" i="2"/>
  <c r="D51" i="2"/>
  <c r="D39" i="2"/>
  <c r="D57" i="2"/>
  <c r="D43" i="2"/>
  <c r="D28" i="2"/>
  <c r="D80" i="2"/>
  <c r="D75" i="2"/>
  <c r="D21" i="2"/>
  <c r="D45" i="2"/>
  <c r="D77" i="2"/>
  <c r="D78" i="2"/>
  <c r="D81" i="2"/>
  <c r="D79" i="2"/>
  <c r="D85" i="2"/>
  <c r="D59" i="2"/>
  <c r="D64" i="2"/>
  <c r="D42" i="2"/>
  <c r="D66" i="2"/>
  <c r="D34" i="2"/>
  <c r="D60" i="2"/>
  <c r="D71" i="2"/>
  <c r="D61" i="2"/>
  <c r="D58" i="2"/>
  <c r="D10" i="8"/>
  <c r="CL129" i="8"/>
  <c r="CL128" i="8"/>
  <c r="D16" i="2" l="1"/>
  <c r="CN57" i="8"/>
  <c r="CL130" i="8"/>
  <c r="CN108" i="8"/>
  <c r="CN106" i="8"/>
  <c r="CN105" i="8"/>
  <c r="CO100" i="8" s="1"/>
  <c r="I9" i="6"/>
  <c r="G5" i="6"/>
  <c r="H5" i="6"/>
  <c r="H9" i="6" s="1"/>
  <c r="CO40" i="8"/>
  <c r="CO89" i="8"/>
  <c r="CM62" i="8"/>
  <c r="CW284" i="3"/>
  <c r="CW169" i="3" s="1"/>
  <c r="CW275" i="3"/>
  <c r="CX273" i="3" s="1"/>
  <c r="CM66" i="8"/>
  <c r="D10" i="2"/>
  <c r="D13" i="2"/>
  <c r="D8" i="2"/>
  <c r="D12" i="2"/>
  <c r="D9" i="2"/>
  <c r="D7" i="2"/>
  <c r="CO115" i="8"/>
  <c r="CW285" i="3"/>
  <c r="CO90" i="8"/>
  <c r="CO94" i="8" s="1"/>
  <c r="CK79" i="8"/>
  <c r="CK80" i="8"/>
  <c r="CO41" i="8"/>
  <c r="CO45" i="8" s="1"/>
  <c r="CL74" i="8"/>
  <c r="CL75" i="8" s="1"/>
  <c r="CM123" i="8"/>
  <c r="CM124" i="8" s="1"/>
  <c r="CM125" i="8" s="1"/>
  <c r="CN60" i="8"/>
  <c r="CN61" i="8" s="1"/>
  <c r="CN68" i="8"/>
  <c r="CN56" i="8"/>
  <c r="CO51" i="8" s="1"/>
  <c r="CM69" i="8" l="1"/>
  <c r="CM73" i="8" s="1"/>
  <c r="CO52" i="8"/>
  <c r="CK131" i="8"/>
  <c r="CK21" i="8"/>
  <c r="CK25" i="8" s="1"/>
  <c r="CK81" i="8"/>
  <c r="CK82" i="8" s="1"/>
  <c r="CK14" i="8"/>
  <c r="CK16" i="8" s="1"/>
  <c r="CO103" i="8"/>
  <c r="CO95" i="8"/>
  <c r="CO96" i="8" s="1"/>
  <c r="G9" i="6"/>
  <c r="I6" i="21"/>
  <c r="J23" i="6"/>
  <c r="CO54" i="8"/>
  <c r="CO46" i="8"/>
  <c r="CO47" i="8" s="1"/>
  <c r="D5" i="2"/>
  <c r="D6" i="2"/>
  <c r="CM129" i="8"/>
  <c r="CM128" i="8"/>
  <c r="CW286" i="3"/>
  <c r="CW170" i="3"/>
  <c r="CW171" i="3" s="1"/>
  <c r="CN62" i="8"/>
  <c r="CP88" i="8"/>
  <c r="CO92" i="8"/>
  <c r="CO102" i="8"/>
  <c r="CO91" i="8"/>
  <c r="CP87" i="8" s="1"/>
  <c r="CW276" i="3"/>
  <c r="CO15" i="8"/>
  <c r="CO43" i="8"/>
  <c r="CO53" i="8"/>
  <c r="CO42" i="8"/>
  <c r="CP38" i="8" s="1"/>
  <c r="CL76" i="8"/>
  <c r="CO24" i="8"/>
  <c r="CN109" i="8"/>
  <c r="CN110" i="8" s="1"/>
  <c r="CN117" i="8"/>
  <c r="B26" i="1" l="1"/>
  <c r="F6" i="2" s="1"/>
  <c r="F24" i="1"/>
  <c r="CM70" i="8"/>
  <c r="CN65" i="8" s="1"/>
  <c r="CN66" i="8" s="1"/>
  <c r="CN69" i="8" s="1"/>
  <c r="CM71" i="8"/>
  <c r="CM130" i="8"/>
  <c r="CO48" i="8"/>
  <c r="CO55" i="8" s="1"/>
  <c r="CX274" i="3"/>
  <c r="CW306" i="3"/>
  <c r="CP31" i="8" s="1"/>
  <c r="CW277" i="3"/>
  <c r="I10" i="21"/>
  <c r="CO97" i="8"/>
  <c r="CO104" i="8" s="1"/>
  <c r="CP39" i="8"/>
  <c r="CO67" i="8"/>
  <c r="CN111" i="8"/>
  <c r="CN118" i="8" s="1"/>
  <c r="CO116" i="8"/>
  <c r="CP101" i="8"/>
  <c r="CL79" i="8"/>
  <c r="CL80" i="8"/>
  <c r="CM74" i="8"/>
  <c r="CP41" i="8" l="1"/>
  <c r="CP45" i="8" s="1"/>
  <c r="CN122" i="8"/>
  <c r="CN120" i="8"/>
  <c r="CN119" i="8"/>
  <c r="CO114" i="8" s="1"/>
  <c r="CP54" i="8"/>
  <c r="CP46" i="8"/>
  <c r="CO59" i="8"/>
  <c r="CO56" i="8"/>
  <c r="CP51" i="8" s="1"/>
  <c r="CO57" i="8"/>
  <c r="CL81" i="8"/>
  <c r="CL82" i="8" s="1"/>
  <c r="CL14" i="8"/>
  <c r="CL16" i="8" s="1"/>
  <c r="CO108" i="8"/>
  <c r="CO105" i="8"/>
  <c r="CP100" i="8" s="1"/>
  <c r="CN73" i="8"/>
  <c r="CN71" i="8"/>
  <c r="CX285" i="3"/>
  <c r="CO106" i="8"/>
  <c r="J10" i="21"/>
  <c r="J7" i="21"/>
  <c r="J8" i="21"/>
  <c r="BD9" i="21"/>
  <c r="BD12" i="21" s="1"/>
  <c r="BH9" i="21"/>
  <c r="BH12" i="21" s="1"/>
  <c r="BJ9" i="21"/>
  <c r="BJ12" i="21" s="1"/>
  <c r="BA9" i="21"/>
  <c r="BA12" i="21" s="1"/>
  <c r="BC9" i="21"/>
  <c r="BC12" i="21" s="1"/>
  <c r="BE9" i="21"/>
  <c r="BE12" i="21" s="1"/>
  <c r="BF9" i="21"/>
  <c r="BF12" i="21" s="1"/>
  <c r="BB9" i="21"/>
  <c r="BB12" i="21" s="1"/>
  <c r="BG9" i="21"/>
  <c r="BG12" i="21" s="1"/>
  <c r="BI9" i="21"/>
  <c r="BI12" i="21" s="1"/>
  <c r="J9" i="21"/>
  <c r="CP89" i="8"/>
  <c r="CP40" i="8"/>
  <c r="CP24" i="8" s="1"/>
  <c r="CP115" i="8"/>
  <c r="J6" i="21"/>
  <c r="CN70" i="8"/>
  <c r="CO65" i="8" s="1"/>
  <c r="CX284" i="3"/>
  <c r="CX169" i="3" s="1"/>
  <c r="CX275" i="3"/>
  <c r="CY273" i="3" s="1"/>
  <c r="CM75" i="8"/>
  <c r="CL131" i="8"/>
  <c r="CL21" i="8"/>
  <c r="CL25" i="8" s="1"/>
  <c r="CP90" i="8"/>
  <c r="CP94" i="8" s="1"/>
  <c r="CX170" i="3" l="1"/>
  <c r="CX171" i="3" s="1"/>
  <c r="CX286" i="3"/>
  <c r="CP47" i="8"/>
  <c r="CO109" i="8"/>
  <c r="CO110" i="8" s="1"/>
  <c r="CO117" i="8"/>
  <c r="CP52" i="8"/>
  <c r="CM76" i="8"/>
  <c r="CQ88" i="8"/>
  <c r="CP92" i="8"/>
  <c r="CP102" i="8"/>
  <c r="CP91" i="8"/>
  <c r="CQ87" i="8" s="1"/>
  <c r="CO60" i="8"/>
  <c r="CO68" i="8"/>
  <c r="CX276" i="3"/>
  <c r="CO66" i="8"/>
  <c r="CN74" i="8"/>
  <c r="CN75" i="8" s="1"/>
  <c r="CP103" i="8"/>
  <c r="CP95" i="8"/>
  <c r="CP96" i="8" s="1"/>
  <c r="CP15" i="8"/>
  <c r="CP43" i="8"/>
  <c r="CP53" i="8"/>
  <c r="CP42" i="8"/>
  <c r="CQ38" i="8" s="1"/>
  <c r="CN123" i="8"/>
  <c r="CN124" i="8" s="1"/>
  <c r="CN125" i="8" s="1"/>
  <c r="CN128" i="8" l="1"/>
  <c r="CN129" i="8"/>
  <c r="CP67" i="8"/>
  <c r="CP48" i="8"/>
  <c r="CP55" i="8" s="1"/>
  <c r="CP59" i="8" s="1"/>
  <c r="CQ39" i="8"/>
  <c r="CO111" i="8"/>
  <c r="CO118" i="8" s="1"/>
  <c r="CN76" i="8"/>
  <c r="CP116" i="8"/>
  <c r="CQ101" i="8"/>
  <c r="CY274" i="3"/>
  <c r="CX277" i="3"/>
  <c r="CX306" i="3"/>
  <c r="CQ31" i="8" s="1"/>
  <c r="CQ90" i="8" s="1"/>
  <c r="CQ94" i="8" s="1"/>
  <c r="CP97" i="8"/>
  <c r="CP104" i="8" s="1"/>
  <c r="CP108" i="8" s="1"/>
  <c r="CM79" i="8"/>
  <c r="CM80" i="8"/>
  <c r="CO61" i="8"/>
  <c r="CP106" i="8" l="1"/>
  <c r="CQ95" i="8"/>
  <c r="CQ96" i="8" s="1"/>
  <c r="CQ97" i="8" s="1"/>
  <c r="CQ103" i="8"/>
  <c r="CP56" i="8"/>
  <c r="CQ51" i="8" s="1"/>
  <c r="CQ115" i="8"/>
  <c r="CN80" i="8"/>
  <c r="CN79" i="8"/>
  <c r="CP57" i="8"/>
  <c r="CQ89" i="8"/>
  <c r="CQ40" i="8"/>
  <c r="CQ24" i="8" s="1"/>
  <c r="CO62" i="8"/>
  <c r="CO69" i="8" s="1"/>
  <c r="CM131" i="8"/>
  <c r="CM21" i="8"/>
  <c r="CM25" i="8" s="1"/>
  <c r="CY285" i="3"/>
  <c r="CY276" i="3" s="1"/>
  <c r="CQ41" i="8"/>
  <c r="CQ45" i="8" s="1"/>
  <c r="CP60" i="8"/>
  <c r="CP68" i="8"/>
  <c r="CM81" i="8"/>
  <c r="CM82" i="8" s="1"/>
  <c r="CM14" i="8"/>
  <c r="CM16" i="8" s="1"/>
  <c r="CP109" i="8"/>
  <c r="CP110" i="8" s="1"/>
  <c r="CP117" i="8"/>
  <c r="CO122" i="8"/>
  <c r="CO120" i="8"/>
  <c r="CO119" i="8"/>
  <c r="CP114" i="8" s="1"/>
  <c r="CP105" i="8"/>
  <c r="CQ100" i="8" s="1"/>
  <c r="CY284" i="3"/>
  <c r="CY169" i="3" s="1"/>
  <c r="CY275" i="3"/>
  <c r="CZ273" i="3" s="1"/>
  <c r="CN130" i="8"/>
  <c r="CP111" i="8" l="1"/>
  <c r="CP118" i="8" s="1"/>
  <c r="CP119" i="8" s="1"/>
  <c r="CQ114" i="8" s="1"/>
  <c r="CZ274" i="3"/>
  <c r="CZ275" i="3" s="1"/>
  <c r="DA273" i="3" s="1"/>
  <c r="CY277" i="3"/>
  <c r="CY306" i="3"/>
  <c r="CR31" i="8" s="1"/>
  <c r="CO73" i="8"/>
  <c r="CO71" i="8"/>
  <c r="CO70" i="8"/>
  <c r="CP65" i="8" s="1"/>
  <c r="CQ104" i="8"/>
  <c r="CQ108" i="8" s="1"/>
  <c r="CN81" i="8"/>
  <c r="CN82" i="8" s="1"/>
  <c r="CN14" i="8"/>
  <c r="CN16" i="8" s="1"/>
  <c r="CQ54" i="8"/>
  <c r="CQ46" i="8"/>
  <c r="CR88" i="8"/>
  <c r="CQ92" i="8"/>
  <c r="CQ102" i="8"/>
  <c r="CQ91" i="8"/>
  <c r="CR87" i="8" s="1"/>
  <c r="CQ52" i="8"/>
  <c r="CP61" i="8"/>
  <c r="CN131" i="8"/>
  <c r="CN21" i="8"/>
  <c r="CN25" i="8" s="1"/>
  <c r="CO123" i="8"/>
  <c r="CO124" i="8" s="1"/>
  <c r="CO125" i="8" s="1"/>
  <c r="CY170" i="3"/>
  <c r="CY171" i="3" s="1"/>
  <c r="CY286" i="3"/>
  <c r="CQ43" i="8"/>
  <c r="CQ15" i="8"/>
  <c r="CQ53" i="8"/>
  <c r="CQ42" i="8"/>
  <c r="CR38" i="8" s="1"/>
  <c r="CO129" i="8" l="1"/>
  <c r="CO128" i="8"/>
  <c r="CP66" i="8"/>
  <c r="CR39" i="8"/>
  <c r="CR41" i="8" s="1"/>
  <c r="CR45" i="8" s="1"/>
  <c r="CR40" i="8"/>
  <c r="CR89" i="8"/>
  <c r="CZ284" i="3"/>
  <c r="CZ169" i="3" s="1"/>
  <c r="CQ47" i="8"/>
  <c r="CZ285" i="3"/>
  <c r="CQ116" i="8"/>
  <c r="CR101" i="8"/>
  <c r="CQ106" i="8"/>
  <c r="CQ105" i="8"/>
  <c r="CR100" i="8" s="1"/>
  <c r="CP62" i="8"/>
  <c r="CQ67" i="8"/>
  <c r="CO74" i="8"/>
  <c r="CO75" i="8" s="1"/>
  <c r="CR90" i="8"/>
  <c r="CR94" i="8" s="1"/>
  <c r="CP122" i="8"/>
  <c r="CP120" i="8"/>
  <c r="CQ109" i="8"/>
  <c r="CQ110" i="8" s="1"/>
  <c r="CQ117" i="8"/>
  <c r="CP69" i="8" l="1"/>
  <c r="CP73" i="8" s="1"/>
  <c r="CO130" i="8"/>
  <c r="CR42" i="8"/>
  <c r="CS38" i="8" s="1"/>
  <c r="CS39" i="8" s="1"/>
  <c r="CR91" i="8"/>
  <c r="CS87" i="8" s="1"/>
  <c r="CQ111" i="8"/>
  <c r="CQ118" i="8" s="1"/>
  <c r="CQ120" i="8" s="1"/>
  <c r="CR103" i="8"/>
  <c r="CR95" i="8"/>
  <c r="CR96" i="8" s="1"/>
  <c r="CR54" i="8"/>
  <c r="CR46" i="8"/>
  <c r="CR92" i="8"/>
  <c r="CR102" i="8"/>
  <c r="CS88" i="8"/>
  <c r="CO76" i="8"/>
  <c r="CR15" i="8"/>
  <c r="CR43" i="8"/>
  <c r="CR53" i="8"/>
  <c r="CR24" i="8"/>
  <c r="CR115" i="8"/>
  <c r="CZ170" i="3"/>
  <c r="CZ171" i="3" s="1"/>
  <c r="CZ286" i="3"/>
  <c r="CZ276" i="3"/>
  <c r="CP123" i="8"/>
  <c r="CP124" i="8" s="1"/>
  <c r="CP125" i="8" s="1"/>
  <c r="CQ48" i="8"/>
  <c r="CQ55" i="8" s="1"/>
  <c r="CP70" i="8" l="1"/>
  <c r="CQ65" i="8" s="1"/>
  <c r="CQ66" i="8" s="1"/>
  <c r="CP71" i="8"/>
  <c r="CQ59" i="8"/>
  <c r="CQ57" i="8"/>
  <c r="CQ56" i="8"/>
  <c r="CR51" i="8" s="1"/>
  <c r="CO80" i="8"/>
  <c r="CO79" i="8"/>
  <c r="CP128" i="8"/>
  <c r="CP129" i="8"/>
  <c r="CR97" i="8"/>
  <c r="CR104" i="8" s="1"/>
  <c r="DA274" i="3"/>
  <c r="CZ306" i="3"/>
  <c r="CS31" i="8" s="1"/>
  <c r="CZ277" i="3"/>
  <c r="CQ122" i="8"/>
  <c r="CQ119" i="8"/>
  <c r="CR114" i="8" s="1"/>
  <c r="CR67" i="8"/>
  <c r="CR47" i="8"/>
  <c r="CR116" i="8"/>
  <c r="CS101" i="8"/>
  <c r="CP74" i="8"/>
  <c r="CP75" i="8" s="1"/>
  <c r="CR108" i="8" l="1"/>
  <c r="CR105" i="8"/>
  <c r="CS100" i="8" s="1"/>
  <c r="CR106" i="8"/>
  <c r="CQ123" i="8"/>
  <c r="CQ124" i="8" s="1"/>
  <c r="CQ125" i="8" s="1"/>
  <c r="CP76" i="8"/>
  <c r="CP130" i="8"/>
  <c r="DA284" i="3"/>
  <c r="DA169" i="3" s="1"/>
  <c r="DA275" i="3"/>
  <c r="DB273" i="3" s="1"/>
  <c r="DA285" i="3"/>
  <c r="DA276" i="3" s="1"/>
  <c r="CO81" i="8"/>
  <c r="CO82" i="8" s="1"/>
  <c r="CO14" i="8"/>
  <c r="CO16" i="8" s="1"/>
  <c r="CO131" i="8"/>
  <c r="CO21" i="8"/>
  <c r="CO25" i="8" s="1"/>
  <c r="CR52" i="8"/>
  <c r="CS115" i="8"/>
  <c r="CQ60" i="8"/>
  <c r="CQ68" i="8"/>
  <c r="CS40" i="8"/>
  <c r="CS24" i="8" s="1"/>
  <c r="CS89" i="8"/>
  <c r="CS41" i="8"/>
  <c r="CS45" i="8" s="1"/>
  <c r="CS90" i="8"/>
  <c r="CS94" i="8" s="1"/>
  <c r="CR48" i="8"/>
  <c r="DB274" i="3" l="1"/>
  <c r="DB284" i="3" s="1"/>
  <c r="DB169" i="3" s="1"/>
  <c r="CR55" i="8"/>
  <c r="CR56" i="8" s="1"/>
  <c r="CS51" i="8" s="1"/>
  <c r="CS52" i="8" s="1"/>
  <c r="DA306" i="3"/>
  <c r="CT31" i="8" s="1"/>
  <c r="DA286" i="3"/>
  <c r="DA170" i="3"/>
  <c r="DA171" i="3" s="1"/>
  <c r="CS95" i="8"/>
  <c r="CS96" i="8" s="1"/>
  <c r="CS103" i="8"/>
  <c r="CS54" i="8"/>
  <c r="CS46" i="8"/>
  <c r="CP80" i="8"/>
  <c r="CP79" i="8"/>
  <c r="CQ129" i="8"/>
  <c r="CQ128" i="8"/>
  <c r="CS92" i="8"/>
  <c r="CS102" i="8"/>
  <c r="CT88" i="8"/>
  <c r="CS91" i="8"/>
  <c r="CT87" i="8" s="1"/>
  <c r="CQ61" i="8"/>
  <c r="CS43" i="8"/>
  <c r="CS15" i="8"/>
  <c r="CS53" i="8"/>
  <c r="CS42" i="8"/>
  <c r="CT38" i="8" s="1"/>
  <c r="DA277" i="3"/>
  <c r="CR109" i="8"/>
  <c r="CR110" i="8" s="1"/>
  <c r="CR117" i="8"/>
  <c r="DB275" i="3" l="1"/>
  <c r="DC273" i="3" s="1"/>
  <c r="CR57" i="8"/>
  <c r="CR59" i="8"/>
  <c r="CR60" i="8" s="1"/>
  <c r="CR61" i="8" s="1"/>
  <c r="CQ130" i="8"/>
  <c r="CR111" i="8"/>
  <c r="CR118" i="8" s="1"/>
  <c r="CR119" i="8" s="1"/>
  <c r="CS114" i="8" s="1"/>
  <c r="CT39" i="8"/>
  <c r="CT41" i="8" s="1"/>
  <c r="CT45" i="8" s="1"/>
  <c r="CP81" i="8"/>
  <c r="CP82" i="8" s="1"/>
  <c r="CP14" i="8"/>
  <c r="CP16" i="8" s="1"/>
  <c r="CP131" i="8"/>
  <c r="CP21" i="8"/>
  <c r="CP25" i="8" s="1"/>
  <c r="CS116" i="8"/>
  <c r="CT101" i="8"/>
  <c r="CS97" i="8"/>
  <c r="CS104" i="8" s="1"/>
  <c r="CT89" i="8"/>
  <c r="CT40" i="8"/>
  <c r="CT24" i="8" s="1"/>
  <c r="CS67" i="8"/>
  <c r="CQ62" i="8"/>
  <c r="CQ69" i="8" s="1"/>
  <c r="DB285" i="3"/>
  <c r="CT90" i="8"/>
  <c r="CT94" i="8" s="1"/>
  <c r="CS47" i="8"/>
  <c r="CR68" i="8" l="1"/>
  <c r="CS108" i="8"/>
  <c r="CS117" i="8" s="1"/>
  <c r="CS106" i="8"/>
  <c r="DB286" i="3"/>
  <c r="DB170" i="3"/>
  <c r="DB171" i="3" s="1"/>
  <c r="CR62" i="8"/>
  <c r="CR122" i="8"/>
  <c r="CR120" i="8"/>
  <c r="CT115" i="8"/>
  <c r="CT95" i="8"/>
  <c r="CT96" i="8" s="1"/>
  <c r="CT103" i="8"/>
  <c r="CT43" i="8"/>
  <c r="CT15" i="8"/>
  <c r="CT53" i="8"/>
  <c r="CU88" i="8"/>
  <c r="CT92" i="8"/>
  <c r="CT102" i="8"/>
  <c r="DB276" i="3"/>
  <c r="CT42" i="8"/>
  <c r="CU38" i="8" s="1"/>
  <c r="CT54" i="8"/>
  <c r="CT46" i="8"/>
  <c r="CQ73" i="8"/>
  <c r="CQ71" i="8"/>
  <c r="CQ70" i="8"/>
  <c r="CR65" i="8" s="1"/>
  <c r="CS48" i="8"/>
  <c r="CS55" i="8" s="1"/>
  <c r="CT91" i="8"/>
  <c r="CU87" i="8" s="1"/>
  <c r="CS105" i="8"/>
  <c r="CT100" i="8" s="1"/>
  <c r="CS109" i="8" l="1"/>
  <c r="CS110" i="8" s="1"/>
  <c r="CS111" i="8" s="1"/>
  <c r="CS118" i="8" s="1"/>
  <c r="CT97" i="8"/>
  <c r="CT104" i="8" s="1"/>
  <c r="CT108" i="8" s="1"/>
  <c r="CU101" i="8"/>
  <c r="CT116" i="8"/>
  <c r="CQ74" i="8"/>
  <c r="CR123" i="8"/>
  <c r="CR124" i="8" s="1"/>
  <c r="CR125" i="8" s="1"/>
  <c r="DC274" i="3"/>
  <c r="DB277" i="3"/>
  <c r="DB306" i="3"/>
  <c r="CU31" i="8" s="1"/>
  <c r="CR66" i="8"/>
  <c r="CR69" i="8" s="1"/>
  <c r="CT67" i="8"/>
  <c r="CS59" i="8"/>
  <c r="CS57" i="8"/>
  <c r="CS56" i="8"/>
  <c r="CT51" i="8" s="1"/>
  <c r="CT47" i="8"/>
  <c r="CU39" i="8"/>
  <c r="CU41" i="8" l="1"/>
  <c r="CU45" i="8" s="1"/>
  <c r="CT105" i="8"/>
  <c r="CU100" i="8" s="1"/>
  <c r="CR73" i="8"/>
  <c r="CR71" i="8"/>
  <c r="CR70" i="8"/>
  <c r="CS65" i="8" s="1"/>
  <c r="CU54" i="8"/>
  <c r="CU46" i="8"/>
  <c r="CT109" i="8"/>
  <c r="CT110" i="8" s="1"/>
  <c r="CT117" i="8"/>
  <c r="CT106" i="8"/>
  <c r="CU40" i="8"/>
  <c r="CU89" i="8"/>
  <c r="CT52" i="8"/>
  <c r="CQ75" i="8"/>
  <c r="CU90" i="8"/>
  <c r="CU94" i="8" s="1"/>
  <c r="DC285" i="3"/>
  <c r="DC276" i="3" s="1"/>
  <c r="CS60" i="8"/>
  <c r="CS61" i="8" s="1"/>
  <c r="CS68" i="8"/>
  <c r="CR128" i="8"/>
  <c r="CR129" i="8"/>
  <c r="CT48" i="8"/>
  <c r="CU115" i="8"/>
  <c r="CS122" i="8"/>
  <c r="CS119" i="8"/>
  <c r="CT114" i="8" s="1"/>
  <c r="CS120" i="8"/>
  <c r="DC284" i="3"/>
  <c r="DC169" i="3" s="1"/>
  <c r="DC275" i="3"/>
  <c r="DD273" i="3" s="1"/>
  <c r="CT55" i="8" l="1"/>
  <c r="CT59" i="8" s="1"/>
  <c r="CT111" i="8"/>
  <c r="CT118" i="8" s="1"/>
  <c r="DD274" i="3"/>
  <c r="DC277" i="3"/>
  <c r="DC306" i="3"/>
  <c r="CV31" i="8" s="1"/>
  <c r="CU43" i="8"/>
  <c r="CU15" i="8"/>
  <c r="CU53" i="8"/>
  <c r="CU42" i="8"/>
  <c r="CV38" i="8" s="1"/>
  <c r="CQ76" i="8"/>
  <c r="CU47" i="8"/>
  <c r="CS62" i="8"/>
  <c r="CU92" i="8"/>
  <c r="CV88" i="8"/>
  <c r="CU102" i="8"/>
  <c r="CU91" i="8"/>
  <c r="CV87" i="8" s="1"/>
  <c r="DC170" i="3"/>
  <c r="DC171" i="3" s="1"/>
  <c r="DC286" i="3"/>
  <c r="CU95" i="8"/>
  <c r="CU96" i="8" s="1"/>
  <c r="CU103" i="8"/>
  <c r="CU24" i="8"/>
  <c r="CR130" i="8"/>
  <c r="CS66" i="8"/>
  <c r="CS123" i="8"/>
  <c r="CS124" i="8" s="1"/>
  <c r="CS125" i="8" s="1"/>
  <c r="CR74" i="8"/>
  <c r="CR75" i="8" s="1"/>
  <c r="CT56" i="8" l="1"/>
  <c r="CU51" i="8" s="1"/>
  <c r="CU52" i="8" s="1"/>
  <c r="CT57" i="8"/>
  <c r="CS69" i="8"/>
  <c r="CS73" i="8" s="1"/>
  <c r="CT122" i="8"/>
  <c r="CT120" i="8"/>
  <c r="CT119" i="8"/>
  <c r="CU114" i="8" s="1"/>
  <c r="CR76" i="8"/>
  <c r="CV40" i="8"/>
  <c r="CV89" i="8"/>
  <c r="CU67" i="8"/>
  <c r="DD285" i="3"/>
  <c r="DD284" i="3"/>
  <c r="DD169" i="3" s="1"/>
  <c r="CV101" i="8"/>
  <c r="CU116" i="8"/>
  <c r="DD275" i="3"/>
  <c r="DE273" i="3" s="1"/>
  <c r="CU97" i="8"/>
  <c r="CU104" i="8" s="1"/>
  <c r="CS129" i="8"/>
  <c r="CS128" i="8"/>
  <c r="CU48" i="8"/>
  <c r="CQ79" i="8"/>
  <c r="CQ80" i="8"/>
  <c r="CV90" i="8"/>
  <c r="CV94" i="8" s="1"/>
  <c r="CV39" i="8"/>
  <c r="CV41" i="8" s="1"/>
  <c r="CT60" i="8"/>
  <c r="CT61" i="8" s="1"/>
  <c r="CT68" i="8"/>
  <c r="CS70" i="8" l="1"/>
  <c r="CT65" i="8" s="1"/>
  <c r="CS71" i="8"/>
  <c r="CU55" i="8"/>
  <c r="CU59" i="8" s="1"/>
  <c r="CS130" i="8"/>
  <c r="CU108" i="8"/>
  <c r="CU105" i="8"/>
  <c r="CV100" i="8" s="1"/>
  <c r="CU106" i="8"/>
  <c r="CV45" i="8"/>
  <c r="CV42" i="8"/>
  <c r="CW38" i="8" s="1"/>
  <c r="DD170" i="3"/>
  <c r="DD171" i="3" s="1"/>
  <c r="DD286" i="3"/>
  <c r="CQ131" i="8"/>
  <c r="CQ21" i="8"/>
  <c r="CQ25" i="8" s="1"/>
  <c r="CR80" i="8"/>
  <c r="CR79" i="8"/>
  <c r="CV43" i="8"/>
  <c r="CV15" i="8"/>
  <c r="CV53" i="8"/>
  <c r="CS74" i="8"/>
  <c r="CS75" i="8" s="1"/>
  <c r="CV95" i="8"/>
  <c r="CV96" i="8" s="1"/>
  <c r="CV103" i="8"/>
  <c r="DD276" i="3"/>
  <c r="CT62" i="8"/>
  <c r="CQ81" i="8"/>
  <c r="CQ82" i="8" s="1"/>
  <c r="CQ14" i="8"/>
  <c r="CQ16" i="8" s="1"/>
  <c r="CW88" i="8"/>
  <c r="CV92" i="8"/>
  <c r="CV102" i="8"/>
  <c r="CV115" i="8"/>
  <c r="CT66" i="8"/>
  <c r="CV24" i="8"/>
  <c r="CV91" i="8"/>
  <c r="CW87" i="8" s="1"/>
  <c r="CT123" i="8"/>
  <c r="CT124" i="8" s="1"/>
  <c r="CT125" i="8" s="1"/>
  <c r="CU56" i="8" l="1"/>
  <c r="CV51" i="8" s="1"/>
  <c r="CV52" i="8" s="1"/>
  <c r="CU57" i="8"/>
  <c r="CT69" i="8"/>
  <c r="CT71" i="8" s="1"/>
  <c r="CV97" i="8"/>
  <c r="CV104" i="8" s="1"/>
  <c r="CV108" i="8" s="1"/>
  <c r="CS76" i="8"/>
  <c r="CT128" i="8"/>
  <c r="CT129" i="8"/>
  <c r="CV67" i="8"/>
  <c r="CR131" i="8"/>
  <c r="CR21" i="8"/>
  <c r="CR25" i="8" s="1"/>
  <c r="DE274" i="3"/>
  <c r="DD306" i="3"/>
  <c r="CW31" i="8" s="1"/>
  <c r="CW90" i="8" s="1"/>
  <c r="CW94" i="8" s="1"/>
  <c r="DD277" i="3"/>
  <c r="CW39" i="8"/>
  <c r="CV54" i="8"/>
  <c r="CV46" i="8"/>
  <c r="CR81" i="8"/>
  <c r="CR82" i="8" s="1"/>
  <c r="CR14" i="8"/>
  <c r="CR16" i="8" s="1"/>
  <c r="CU109" i="8"/>
  <c r="CU110" i="8" s="1"/>
  <c r="CU117" i="8"/>
  <c r="CW101" i="8"/>
  <c r="CV116" i="8"/>
  <c r="CU60" i="8"/>
  <c r="CU61" i="8" s="1"/>
  <c r="CU68" i="8"/>
  <c r="CT73" i="8" l="1"/>
  <c r="CT74" i="8" s="1"/>
  <c r="CT75" i="8" s="1"/>
  <c r="CT70" i="8"/>
  <c r="CU65" i="8" s="1"/>
  <c r="CU66" i="8" s="1"/>
  <c r="CV105" i="8"/>
  <c r="CW100" i="8" s="1"/>
  <c r="CW41" i="8"/>
  <c r="CW45" i="8" s="1"/>
  <c r="CW54" i="8" s="1"/>
  <c r="CU111" i="8"/>
  <c r="CU118" i="8" s="1"/>
  <c r="CW103" i="8"/>
  <c r="CW95" i="8"/>
  <c r="CW96" i="8" s="1"/>
  <c r="CW97" i="8" s="1"/>
  <c r="CU62" i="8"/>
  <c r="CT130" i="8"/>
  <c r="CV109" i="8"/>
  <c r="CV110" i="8" s="1"/>
  <c r="CV117" i="8"/>
  <c r="DE285" i="3"/>
  <c r="DE276" i="3" s="1"/>
  <c r="DE284" i="3"/>
  <c r="DE169" i="3" s="1"/>
  <c r="DE275" i="3"/>
  <c r="DF273" i="3" s="1"/>
  <c r="CW40" i="8"/>
  <c r="CW89" i="8"/>
  <c r="CS79" i="8"/>
  <c r="CS80" i="8"/>
  <c r="CW115" i="8"/>
  <c r="CV106" i="8"/>
  <c r="CV47" i="8"/>
  <c r="CW46" i="8" l="1"/>
  <c r="CW47" i="8" s="1"/>
  <c r="DF274" i="3"/>
  <c r="DF284" i="3" s="1"/>
  <c r="DF169" i="3" s="1"/>
  <c r="DE277" i="3"/>
  <c r="DF285" i="3" s="1"/>
  <c r="CU69" i="8"/>
  <c r="CU73" i="8" s="1"/>
  <c r="CW104" i="8"/>
  <c r="CW108" i="8" s="1"/>
  <c r="CW109" i="8" s="1"/>
  <c r="CW110" i="8" s="1"/>
  <c r="CV111" i="8"/>
  <c r="CT76" i="8"/>
  <c r="DE306" i="3"/>
  <c r="CX31" i="8" s="1"/>
  <c r="CS81" i="8"/>
  <c r="CS82" i="8" s="1"/>
  <c r="CS14" i="8"/>
  <c r="CS16" i="8" s="1"/>
  <c r="CW15" i="8"/>
  <c r="CW43" i="8"/>
  <c r="CW53" i="8"/>
  <c r="CW42" i="8"/>
  <c r="CX38" i="8" s="1"/>
  <c r="CV48" i="8"/>
  <c r="CV55" i="8" s="1"/>
  <c r="DE286" i="3"/>
  <c r="DE170" i="3"/>
  <c r="DE171" i="3" s="1"/>
  <c r="CW24" i="8"/>
  <c r="CS131" i="8"/>
  <c r="CS21" i="8"/>
  <c r="CS25" i="8" s="1"/>
  <c r="CW92" i="8"/>
  <c r="CX88" i="8"/>
  <c r="CW102" i="8"/>
  <c r="CW91" i="8"/>
  <c r="CX87" i="8" s="1"/>
  <c r="CU122" i="8"/>
  <c r="CU120" i="8"/>
  <c r="CU119" i="8"/>
  <c r="CV114" i="8" s="1"/>
  <c r="DF275" i="3" l="1"/>
  <c r="DG273" i="3" s="1"/>
  <c r="DF276" i="3"/>
  <c r="DG274" i="3" s="1"/>
  <c r="DG275" i="3" s="1"/>
  <c r="DH273" i="3" s="1"/>
  <c r="CW117" i="8"/>
  <c r="CU70" i="8"/>
  <c r="CV65" i="8" s="1"/>
  <c r="CV66" i="8" s="1"/>
  <c r="CU71" i="8"/>
  <c r="CW111" i="8"/>
  <c r="CV118" i="8"/>
  <c r="CU123" i="8"/>
  <c r="CU124" i="8" s="1"/>
  <c r="CU125" i="8" s="1"/>
  <c r="CX40" i="8"/>
  <c r="CX89" i="8"/>
  <c r="CV59" i="8"/>
  <c r="CV57" i="8"/>
  <c r="CV56" i="8"/>
  <c r="CW51" i="8" s="1"/>
  <c r="CU74" i="8"/>
  <c r="CU75" i="8" s="1"/>
  <c r="CW48" i="8"/>
  <c r="CX39" i="8"/>
  <c r="CX41" i="8" s="1"/>
  <c r="CX45" i="8" s="1"/>
  <c r="CT79" i="8"/>
  <c r="CT80" i="8"/>
  <c r="CX90" i="8"/>
  <c r="CX94" i="8" s="1"/>
  <c r="CX101" i="8"/>
  <c r="CW116" i="8"/>
  <c r="CW106" i="8"/>
  <c r="CW105" i="8"/>
  <c r="CX100" i="8" s="1"/>
  <c r="CW67" i="8"/>
  <c r="DF286" i="3"/>
  <c r="DF170" i="3"/>
  <c r="DF171" i="3" s="1"/>
  <c r="DF306" i="3" l="1"/>
  <c r="CY31" i="8" s="1"/>
  <c r="CY40" i="8" s="1"/>
  <c r="CY24" i="8" s="1"/>
  <c r="DF277" i="3"/>
  <c r="DG285" i="3" s="1"/>
  <c r="DG276" i="3" s="1"/>
  <c r="CX91" i="8"/>
  <c r="CY87" i="8" s="1"/>
  <c r="CX54" i="8"/>
  <c r="CX46" i="8"/>
  <c r="CX115" i="8"/>
  <c r="CX103" i="8"/>
  <c r="CX95" i="8"/>
  <c r="CX96" i="8" s="1"/>
  <c r="CW52" i="8"/>
  <c r="CW55" i="8" s="1"/>
  <c r="CY88" i="8"/>
  <c r="CX92" i="8"/>
  <c r="CX102" i="8"/>
  <c r="CX15" i="8"/>
  <c r="CX43" i="8"/>
  <c r="CX53" i="8"/>
  <c r="CV122" i="8"/>
  <c r="CV120" i="8"/>
  <c r="CV119" i="8"/>
  <c r="CW114" i="8" s="1"/>
  <c r="CT131" i="8"/>
  <c r="CT21" i="8"/>
  <c r="CT25" i="8" s="1"/>
  <c r="CT81" i="8"/>
  <c r="CT82" i="8" s="1"/>
  <c r="CT14" i="8"/>
  <c r="CT16" i="8" s="1"/>
  <c r="CX24" i="8"/>
  <c r="CU129" i="8"/>
  <c r="CU128" i="8"/>
  <c r="CU76" i="8"/>
  <c r="CX42" i="8"/>
  <c r="CY38" i="8" s="1"/>
  <c r="CV60" i="8"/>
  <c r="CV61" i="8" s="1"/>
  <c r="CV68" i="8"/>
  <c r="DG284" i="3"/>
  <c r="DG169" i="3" s="1"/>
  <c r="CY90" i="8" l="1"/>
  <c r="CY94" i="8" s="1"/>
  <c r="CY103" i="8" s="1"/>
  <c r="CY89" i="8"/>
  <c r="CY102" i="8" s="1"/>
  <c r="CU130" i="8"/>
  <c r="DH274" i="3"/>
  <c r="DG277" i="3"/>
  <c r="DG306" i="3"/>
  <c r="CZ31" i="8" s="1"/>
  <c r="CW59" i="8"/>
  <c r="CW57" i="8"/>
  <c r="CW56" i="8"/>
  <c r="CX51" i="8" s="1"/>
  <c r="CX97" i="8"/>
  <c r="CX104" i="8" s="1"/>
  <c r="CX106" i="8" s="1"/>
  <c r="CV62" i="8"/>
  <c r="CV69" i="8" s="1"/>
  <c r="CU79" i="8"/>
  <c r="CU80" i="8"/>
  <c r="CW118" i="8"/>
  <c r="CW119" i="8" s="1"/>
  <c r="CX114" i="8" s="1"/>
  <c r="CV123" i="8"/>
  <c r="CV124" i="8" s="1"/>
  <c r="CV125" i="8" s="1"/>
  <c r="CX67" i="8"/>
  <c r="CY39" i="8"/>
  <c r="CY41" i="8" s="1"/>
  <c r="CY15" i="8"/>
  <c r="CY53" i="8"/>
  <c r="DG170" i="3"/>
  <c r="DG171" i="3" s="1"/>
  <c r="DG286" i="3"/>
  <c r="CX47" i="8"/>
  <c r="CY101" i="8"/>
  <c r="CX116" i="8"/>
  <c r="CZ88" i="8" l="1"/>
  <c r="CY95" i="8"/>
  <c r="CY96" i="8" s="1"/>
  <c r="CY97" i="8" s="1"/>
  <c r="CY92" i="8"/>
  <c r="CY91" i="8"/>
  <c r="CZ87" i="8" s="1"/>
  <c r="CZ90" i="8" s="1"/>
  <c r="CZ94" i="8" s="1"/>
  <c r="CY45" i="8"/>
  <c r="CY54" i="8" s="1"/>
  <c r="CY42" i="8"/>
  <c r="CZ38" i="8" s="1"/>
  <c r="CZ39" i="8" s="1"/>
  <c r="CZ41" i="8" s="1"/>
  <c r="CZ45" i="8" s="1"/>
  <c r="CV128" i="8"/>
  <c r="CV129" i="8"/>
  <c r="CZ40" i="8"/>
  <c r="CZ89" i="8"/>
  <c r="CX52" i="8"/>
  <c r="DH285" i="3"/>
  <c r="CW122" i="8"/>
  <c r="CW120" i="8"/>
  <c r="CW60" i="8"/>
  <c r="CW61" i="8" s="1"/>
  <c r="CW68" i="8"/>
  <c r="DH284" i="3"/>
  <c r="DH169" i="3" s="1"/>
  <c r="DH275" i="3"/>
  <c r="DI273" i="3" s="1"/>
  <c r="CV73" i="8"/>
  <c r="CV71" i="8"/>
  <c r="CU131" i="8"/>
  <c r="CU21" i="8"/>
  <c r="CU25" i="8" s="1"/>
  <c r="CX48" i="8"/>
  <c r="CU81" i="8"/>
  <c r="CU82" i="8" s="1"/>
  <c r="CU14" i="8"/>
  <c r="CU16" i="8" s="1"/>
  <c r="CY67" i="8"/>
  <c r="CZ101" i="8"/>
  <c r="CY116" i="8"/>
  <c r="CY115" i="8"/>
  <c r="CY43" i="8"/>
  <c r="CX108" i="8"/>
  <c r="CX105" i="8"/>
  <c r="CY100" i="8" s="1"/>
  <c r="CV70" i="8"/>
  <c r="CW65" i="8" s="1"/>
  <c r="CZ91" i="8" l="1"/>
  <c r="DA87" i="8" s="1"/>
  <c r="CY46" i="8"/>
  <c r="CY47" i="8" s="1"/>
  <c r="CY48" i="8" s="1"/>
  <c r="CX55" i="8"/>
  <c r="CX59" i="8" s="1"/>
  <c r="CZ42" i="8"/>
  <c r="DA38" i="8" s="1"/>
  <c r="DA39" i="8" s="1"/>
  <c r="CY104" i="8"/>
  <c r="CY105" i="8" s="1"/>
  <c r="CZ100" i="8" s="1"/>
  <c r="CZ54" i="8"/>
  <c r="CZ46" i="8"/>
  <c r="CZ15" i="8"/>
  <c r="CZ53" i="8"/>
  <c r="CZ43" i="8"/>
  <c r="CW123" i="8"/>
  <c r="CW124" i="8" s="1"/>
  <c r="CW125" i="8" s="1"/>
  <c r="DH170" i="3"/>
  <c r="DH171" i="3" s="1"/>
  <c r="DH286" i="3"/>
  <c r="CV74" i="8"/>
  <c r="CX109" i="8"/>
  <c r="CX110" i="8" s="1"/>
  <c r="CX117" i="8"/>
  <c r="DH276" i="3"/>
  <c r="CZ95" i="8"/>
  <c r="CZ96" i="8" s="1"/>
  <c r="CZ103" i="8"/>
  <c r="CZ24" i="8"/>
  <c r="CW62" i="8"/>
  <c r="CW66" i="8"/>
  <c r="CZ115" i="8"/>
  <c r="DA88" i="8"/>
  <c r="CZ92" i="8"/>
  <c r="CZ102" i="8"/>
  <c r="CV130" i="8"/>
  <c r="CX56" i="8" l="1"/>
  <c r="CY51" i="8" s="1"/>
  <c r="CY52" i="8" s="1"/>
  <c r="CY55" i="8" s="1"/>
  <c r="CY56" i="8" s="1"/>
  <c r="CZ51" i="8" s="1"/>
  <c r="CX57" i="8"/>
  <c r="CW69" i="8"/>
  <c r="CW73" i="8" s="1"/>
  <c r="CZ97" i="8"/>
  <c r="CZ104" i="8" s="1"/>
  <c r="CW129" i="8"/>
  <c r="CW128" i="8"/>
  <c r="CZ116" i="8"/>
  <c r="DA101" i="8"/>
  <c r="CZ67" i="8"/>
  <c r="DI274" i="3"/>
  <c r="DH306" i="3"/>
  <c r="DA31" i="8" s="1"/>
  <c r="DH277" i="3"/>
  <c r="CX111" i="8"/>
  <c r="CX118" i="8" s="1"/>
  <c r="CX119" i="8" s="1"/>
  <c r="CY114" i="8" s="1"/>
  <c r="CX60" i="8"/>
  <c r="CX61" i="8" s="1"/>
  <c r="CX68" i="8"/>
  <c r="CV75" i="8"/>
  <c r="CZ47" i="8"/>
  <c r="CY108" i="8"/>
  <c r="CY106" i="8"/>
  <c r="CW70" i="8" l="1"/>
  <c r="CX65" i="8" s="1"/>
  <c r="CX66" i="8" s="1"/>
  <c r="CW71" i="8"/>
  <c r="CW130" i="8"/>
  <c r="CZ108" i="8"/>
  <c r="CZ105" i="8"/>
  <c r="DA100" i="8" s="1"/>
  <c r="CZ106" i="8"/>
  <c r="DI285" i="3"/>
  <c r="DI276" i="3" s="1"/>
  <c r="DJ274" i="3" s="1"/>
  <c r="CZ48" i="8"/>
  <c r="CX62" i="8"/>
  <c r="CV76" i="8"/>
  <c r="CZ52" i="8"/>
  <c r="DI284" i="3"/>
  <c r="DI169" i="3" s="1"/>
  <c r="DI275" i="3"/>
  <c r="DJ273" i="3" s="1"/>
  <c r="CX122" i="8"/>
  <c r="CX120" i="8"/>
  <c r="DA40" i="8"/>
  <c r="DA24" i="8" s="1"/>
  <c r="DA89" i="8"/>
  <c r="DA41" i="8"/>
  <c r="DA45" i="8" s="1"/>
  <c r="CY59" i="8"/>
  <c r="CY57" i="8"/>
  <c r="CW74" i="8"/>
  <c r="CW75" i="8" s="1"/>
  <c r="DA90" i="8"/>
  <c r="DA94" i="8" s="1"/>
  <c r="CY109" i="8"/>
  <c r="CY110" i="8" s="1"/>
  <c r="CY117" i="8"/>
  <c r="DA115" i="8"/>
  <c r="CX69" i="8" l="1"/>
  <c r="CX70" i="8" s="1"/>
  <c r="CY65" i="8" s="1"/>
  <c r="CY66" i="8" s="1"/>
  <c r="DI277" i="3"/>
  <c r="DJ285" i="3" s="1"/>
  <c r="DJ276" i="3" s="1"/>
  <c r="CZ55" i="8"/>
  <c r="CZ59" i="8" s="1"/>
  <c r="DJ275" i="3"/>
  <c r="DK273" i="3" s="1"/>
  <c r="CY111" i="8"/>
  <c r="CY118" i="8" s="1"/>
  <c r="CW76" i="8"/>
  <c r="DI170" i="3"/>
  <c r="DI171" i="3" s="1"/>
  <c r="DI286" i="3"/>
  <c r="CY60" i="8"/>
  <c r="CY68" i="8"/>
  <c r="DA15" i="8"/>
  <c r="DA43" i="8"/>
  <c r="DA53" i="8"/>
  <c r="DA42" i="8"/>
  <c r="DB38" i="8" s="1"/>
  <c r="DJ284" i="3"/>
  <c r="DJ169" i="3" s="1"/>
  <c r="DI306" i="3"/>
  <c r="DB31" i="8" s="1"/>
  <c r="DA54" i="8"/>
  <c r="DA46" i="8"/>
  <c r="DA92" i="8"/>
  <c r="DB88" i="8"/>
  <c r="DA102" i="8"/>
  <c r="DA91" i="8"/>
  <c r="DB87" i="8" s="1"/>
  <c r="CX123" i="8"/>
  <c r="CX124" i="8" s="1"/>
  <c r="CX125" i="8" s="1"/>
  <c r="CV79" i="8"/>
  <c r="CV80" i="8"/>
  <c r="DA103" i="8"/>
  <c r="DA95" i="8"/>
  <c r="DA96" i="8" s="1"/>
  <c r="CZ109" i="8"/>
  <c r="CZ110" i="8" s="1"/>
  <c r="CZ117" i="8"/>
  <c r="CX73" i="8" l="1"/>
  <c r="CX74" i="8" s="1"/>
  <c r="CX75" i="8" s="1"/>
  <c r="CX71" i="8"/>
  <c r="CZ56" i="8"/>
  <c r="DA51" i="8" s="1"/>
  <c r="DA52" i="8" s="1"/>
  <c r="CZ57" i="8"/>
  <c r="DK274" i="3"/>
  <c r="DJ277" i="3"/>
  <c r="DJ306" i="3"/>
  <c r="DC31" i="8" s="1"/>
  <c r="CY122" i="8"/>
  <c r="CY120" i="8"/>
  <c r="CY119" i="8"/>
  <c r="CZ114" i="8" s="1"/>
  <c r="CZ111" i="8"/>
  <c r="DB40" i="8"/>
  <c r="DB24" i="8" s="1"/>
  <c r="DB89" i="8"/>
  <c r="CX129" i="8"/>
  <c r="CX128" i="8"/>
  <c r="DA116" i="8"/>
  <c r="DB101" i="8"/>
  <c r="DJ170" i="3"/>
  <c r="DJ171" i="3" s="1"/>
  <c r="DJ286" i="3"/>
  <c r="DB39" i="8"/>
  <c r="DB41" i="8" s="1"/>
  <c r="DB45" i="8" s="1"/>
  <c r="DB90" i="8"/>
  <c r="DB94" i="8" s="1"/>
  <c r="CW79" i="8"/>
  <c r="CW80" i="8"/>
  <c r="DA97" i="8"/>
  <c r="DA104" i="8" s="1"/>
  <c r="DA67" i="8"/>
  <c r="CY61" i="8"/>
  <c r="DA47" i="8"/>
  <c r="CV131" i="8"/>
  <c r="CV21" i="8"/>
  <c r="CV25" i="8" s="1"/>
  <c r="CV81" i="8"/>
  <c r="CV82" i="8" s="1"/>
  <c r="CV14" i="8"/>
  <c r="CV16" i="8" s="1"/>
  <c r="CZ60" i="8"/>
  <c r="CZ61" i="8" s="1"/>
  <c r="CZ68" i="8"/>
  <c r="CX130" i="8" l="1"/>
  <c r="CZ62" i="8"/>
  <c r="CX76" i="8"/>
  <c r="DB102" i="8"/>
  <c r="DB92" i="8"/>
  <c r="DC88" i="8"/>
  <c r="CW81" i="8"/>
  <c r="CW82" i="8" s="1"/>
  <c r="CW14" i="8"/>
  <c r="CW16" i="8" s="1"/>
  <c r="CY123" i="8"/>
  <c r="CY124" i="8" s="1"/>
  <c r="CY125" i="8" s="1"/>
  <c r="DA108" i="8"/>
  <c r="DA105" i="8"/>
  <c r="DB100" i="8" s="1"/>
  <c r="CW131" i="8"/>
  <c r="CW21" i="8"/>
  <c r="CW25" i="8" s="1"/>
  <c r="DC40" i="8"/>
  <c r="DC24" i="8" s="1"/>
  <c r="DC89" i="8"/>
  <c r="DA48" i="8"/>
  <c r="DA55" i="8" s="1"/>
  <c r="DB54" i="8"/>
  <c r="DB46" i="8"/>
  <c r="DB47" i="8" s="1"/>
  <c r="DK285" i="3"/>
  <c r="DK276" i="3" s="1"/>
  <c r="CZ118" i="8"/>
  <c r="CZ119" i="8" s="1"/>
  <c r="DA114" i="8" s="1"/>
  <c r="DB91" i="8"/>
  <c r="DC87" i="8" s="1"/>
  <c r="DB15" i="8"/>
  <c r="DB43" i="8"/>
  <c r="DB53" i="8"/>
  <c r="DB95" i="8"/>
  <c r="DB96" i="8" s="1"/>
  <c r="DB103" i="8"/>
  <c r="DB115" i="8"/>
  <c r="CY62" i="8"/>
  <c r="CY69" i="8" s="1"/>
  <c r="DB42" i="8"/>
  <c r="DC38" i="8" s="1"/>
  <c r="DA106" i="8"/>
  <c r="DK284" i="3"/>
  <c r="DK169" i="3" s="1"/>
  <c r="DK275" i="3"/>
  <c r="DL273" i="3" s="1"/>
  <c r="DL274" i="3" l="1"/>
  <c r="DK306" i="3"/>
  <c r="DD31" i="8" s="1"/>
  <c r="DD40" i="8" s="1"/>
  <c r="DD24" i="8" s="1"/>
  <c r="CY129" i="8"/>
  <c r="CY128" i="8"/>
  <c r="DB48" i="8"/>
  <c r="DC101" i="8"/>
  <c r="DB116" i="8"/>
  <c r="DC102" i="8"/>
  <c r="DD88" i="8"/>
  <c r="CY73" i="8"/>
  <c r="CY71" i="8"/>
  <c r="CY70" i="8"/>
  <c r="CZ65" i="8" s="1"/>
  <c r="CZ122" i="8"/>
  <c r="CZ120" i="8"/>
  <c r="DA59" i="8"/>
  <c r="DA57" i="8"/>
  <c r="DA56" i="8"/>
  <c r="DB51" i="8" s="1"/>
  <c r="DB97" i="8"/>
  <c r="DB104" i="8" s="1"/>
  <c r="DL284" i="3"/>
  <c r="DL169" i="3" s="1"/>
  <c r="CX79" i="8"/>
  <c r="CX80" i="8"/>
  <c r="DC90" i="8"/>
  <c r="DC94" i="8" s="1"/>
  <c r="DL275" i="3"/>
  <c r="DM273" i="3" s="1"/>
  <c r="DK277" i="3"/>
  <c r="DK286" i="3"/>
  <c r="DK170" i="3"/>
  <c r="DK171" i="3" s="1"/>
  <c r="DA109" i="8"/>
  <c r="DA110" i="8" s="1"/>
  <c r="DA117" i="8"/>
  <c r="DB67" i="8"/>
  <c r="DC53" i="8"/>
  <c r="DC15" i="8"/>
  <c r="DC39" i="8"/>
  <c r="DC41" i="8" s="1"/>
  <c r="DC92" i="8" l="1"/>
  <c r="DD89" i="8"/>
  <c r="DE88" i="8" s="1"/>
  <c r="DC91" i="8"/>
  <c r="DD87" i="8" s="1"/>
  <c r="DD90" i="8" s="1"/>
  <c r="DD94" i="8" s="1"/>
  <c r="CY130" i="8"/>
  <c r="DB108" i="8"/>
  <c r="DB105" i="8"/>
  <c r="DC100" i="8" s="1"/>
  <c r="DB106" i="8"/>
  <c r="DA111" i="8"/>
  <c r="DA118" i="8" s="1"/>
  <c r="DC45" i="8"/>
  <c r="DC43" i="8"/>
  <c r="DL285" i="3"/>
  <c r="DL276" i="3" s="1"/>
  <c r="DL306" i="3" s="1"/>
  <c r="DE31" i="8" s="1"/>
  <c r="DC103" i="8"/>
  <c r="DC95" i="8"/>
  <c r="DC96" i="8" s="1"/>
  <c r="DA60" i="8"/>
  <c r="DA61" i="8" s="1"/>
  <c r="DA68" i="8"/>
  <c r="DC42" i="8"/>
  <c r="DD38" i="8" s="1"/>
  <c r="CX131" i="8"/>
  <c r="CX21" i="8"/>
  <c r="CX25" i="8" s="1"/>
  <c r="CX81" i="8"/>
  <c r="CX82" i="8" s="1"/>
  <c r="CX14" i="8"/>
  <c r="CX16" i="8" s="1"/>
  <c r="CZ123" i="8"/>
  <c r="CZ124" i="8" s="1"/>
  <c r="CZ125" i="8" s="1"/>
  <c r="CZ66" i="8"/>
  <c r="CZ69" i="8" s="1"/>
  <c r="DC67" i="8"/>
  <c r="DD101" i="8"/>
  <c r="DC116" i="8"/>
  <c r="DB52" i="8"/>
  <c r="DB55" i="8" s="1"/>
  <c r="DB56" i="8" s="1"/>
  <c r="DC51" i="8" s="1"/>
  <c r="DC115" i="8"/>
  <c r="DD53" i="8"/>
  <c r="DD15" i="8"/>
  <c r="CY74" i="8"/>
  <c r="CY75" i="8" s="1"/>
  <c r="DD102" i="8" l="1"/>
  <c r="DD116" i="8" s="1"/>
  <c r="CZ70" i="8"/>
  <c r="DA65" i="8" s="1"/>
  <c r="DA66" i="8" s="1"/>
  <c r="DC97" i="8"/>
  <c r="DC104" i="8" s="1"/>
  <c r="DC105" i="8" s="1"/>
  <c r="DD100" i="8" s="1"/>
  <c r="DD103" i="8"/>
  <c r="DD95" i="8"/>
  <c r="DD96" i="8" s="1"/>
  <c r="DM274" i="3"/>
  <c r="DL277" i="3"/>
  <c r="CY76" i="8"/>
  <c r="DD115" i="8"/>
  <c r="DD92" i="8"/>
  <c r="DC54" i="8"/>
  <c r="DC46" i="8"/>
  <c r="DC47" i="8" s="1"/>
  <c r="DE89" i="8"/>
  <c r="DE40" i="8"/>
  <c r="DB59" i="8"/>
  <c r="DB57" i="8"/>
  <c r="DL286" i="3"/>
  <c r="DL170" i="3"/>
  <c r="DL171" i="3" s="1"/>
  <c r="DA62" i="8"/>
  <c r="DA122" i="8"/>
  <c r="DA120" i="8"/>
  <c r="DA119" i="8"/>
  <c r="DB114" i="8" s="1"/>
  <c r="DD67" i="8"/>
  <c r="CZ128" i="8"/>
  <c r="CZ129" i="8"/>
  <c r="DC52" i="8"/>
  <c r="CZ73" i="8"/>
  <c r="CZ71" i="8"/>
  <c r="DD39" i="8"/>
  <c r="DD41" i="8" s="1"/>
  <c r="DD42" i="8" s="1"/>
  <c r="DE38" i="8" s="1"/>
  <c r="DD91" i="8"/>
  <c r="DE87" i="8" s="1"/>
  <c r="DB109" i="8"/>
  <c r="DB110" i="8" s="1"/>
  <c r="DB117" i="8"/>
  <c r="DE101" i="8" l="1"/>
  <c r="DA69" i="8"/>
  <c r="DA70" i="8" s="1"/>
  <c r="DB65" i="8" s="1"/>
  <c r="DB66" i="8" s="1"/>
  <c r="DC48" i="8"/>
  <c r="DC55" i="8" s="1"/>
  <c r="DE15" i="8"/>
  <c r="DE53" i="8"/>
  <c r="DF88" i="8"/>
  <c r="DE102" i="8"/>
  <c r="DB111" i="8"/>
  <c r="DB118" i="8" s="1"/>
  <c r="DA123" i="8"/>
  <c r="DA124" i="8" s="1"/>
  <c r="DA125" i="8" s="1"/>
  <c r="DE90" i="8"/>
  <c r="DE94" i="8" s="1"/>
  <c r="DD97" i="8"/>
  <c r="DD104" i="8" s="1"/>
  <c r="DD105" i="8" s="1"/>
  <c r="DE100" i="8" s="1"/>
  <c r="DM285" i="3"/>
  <c r="DM276" i="3" s="1"/>
  <c r="DD45" i="8"/>
  <c r="DD43" i="8"/>
  <c r="CZ130" i="8"/>
  <c r="CZ74" i="8"/>
  <c r="CZ75" i="8" s="1"/>
  <c r="CY79" i="8"/>
  <c r="CY80" i="8"/>
  <c r="DM284" i="3"/>
  <c r="DM169" i="3" s="1"/>
  <c r="DM275" i="3"/>
  <c r="DN273" i="3" s="1"/>
  <c r="DE39" i="8"/>
  <c r="DE41" i="8" s="1"/>
  <c r="DC108" i="8"/>
  <c r="DC106" i="8"/>
  <c r="DE24" i="8"/>
  <c r="DB60" i="8"/>
  <c r="DB61" i="8" s="1"/>
  <c r="DB68" i="8"/>
  <c r="DE115" i="8"/>
  <c r="DA71" i="8" l="1"/>
  <c r="DA73" i="8"/>
  <c r="DA74" i="8" s="1"/>
  <c r="DA75" i="8" s="1"/>
  <c r="DN274" i="3"/>
  <c r="DN275" i="3" s="1"/>
  <c r="DO273" i="3" s="1"/>
  <c r="DM277" i="3"/>
  <c r="DN285" i="3" s="1"/>
  <c r="DE92" i="8"/>
  <c r="DM306" i="3"/>
  <c r="DF31" i="8" s="1"/>
  <c r="DF40" i="8" s="1"/>
  <c r="DF24" i="8" s="1"/>
  <c r="DE91" i="8"/>
  <c r="DF87" i="8" s="1"/>
  <c r="DB122" i="8"/>
  <c r="DB120" i="8"/>
  <c r="DB119" i="8"/>
  <c r="DC114" i="8" s="1"/>
  <c r="DE45" i="8"/>
  <c r="DE43" i="8"/>
  <c r="DB62" i="8"/>
  <c r="DB69" i="8" s="1"/>
  <c r="CZ76" i="8"/>
  <c r="DD54" i="8"/>
  <c r="DD46" i="8"/>
  <c r="DE103" i="8"/>
  <c r="DE95" i="8"/>
  <c r="DE96" i="8" s="1"/>
  <c r="CY81" i="8"/>
  <c r="CY82" i="8" s="1"/>
  <c r="CY14" i="8"/>
  <c r="CY16" i="8" s="1"/>
  <c r="DA128" i="8"/>
  <c r="DA129" i="8"/>
  <c r="DE67" i="8"/>
  <c r="CY131" i="8"/>
  <c r="CY21" i="8"/>
  <c r="CY25" i="8" s="1"/>
  <c r="DF101" i="8"/>
  <c r="DE116" i="8"/>
  <c r="DD108" i="8"/>
  <c r="DD106" i="8"/>
  <c r="DM170" i="3"/>
  <c r="DM171" i="3" s="1"/>
  <c r="DM286" i="3"/>
  <c r="DC109" i="8"/>
  <c r="DC110" i="8" s="1"/>
  <c r="DC117" i="8"/>
  <c r="DC59" i="8"/>
  <c r="DC57" i="8"/>
  <c r="DE42" i="8"/>
  <c r="DF38" i="8" s="1"/>
  <c r="DC56" i="8"/>
  <c r="DD51" i="8" s="1"/>
  <c r="DN284" i="3" l="1"/>
  <c r="DN169" i="3" s="1"/>
  <c r="DF90" i="8"/>
  <c r="DF94" i="8" s="1"/>
  <c r="DF95" i="8" s="1"/>
  <c r="DF96" i="8" s="1"/>
  <c r="DA130" i="8"/>
  <c r="DF89" i="8"/>
  <c r="DG88" i="8" s="1"/>
  <c r="DB73" i="8"/>
  <c r="DB71" i="8"/>
  <c r="DB70" i="8"/>
  <c r="DC65" i="8" s="1"/>
  <c r="DC60" i="8"/>
  <c r="DC61" i="8" s="1"/>
  <c r="DC68" i="8"/>
  <c r="DF115" i="8"/>
  <c r="DF15" i="8"/>
  <c r="DF53" i="8"/>
  <c r="DE97" i="8"/>
  <c r="DE104" i="8" s="1"/>
  <c r="CZ79" i="8"/>
  <c r="CZ80" i="8"/>
  <c r="DN170" i="3"/>
  <c r="DN276" i="3"/>
  <c r="DE54" i="8"/>
  <c r="DE46" i="8"/>
  <c r="DE47" i="8" s="1"/>
  <c r="DC111" i="8"/>
  <c r="DC118" i="8" s="1"/>
  <c r="DC119" i="8" s="1"/>
  <c r="DD114" i="8" s="1"/>
  <c r="DD52" i="8"/>
  <c r="DF39" i="8"/>
  <c r="DF41" i="8" s="1"/>
  <c r="DF45" i="8" s="1"/>
  <c r="DA76" i="8"/>
  <c r="DD47" i="8"/>
  <c r="DD109" i="8"/>
  <c r="DD110" i="8" s="1"/>
  <c r="DD117" i="8"/>
  <c r="DB123" i="8"/>
  <c r="DB124" i="8" s="1"/>
  <c r="DB125" i="8" s="1"/>
  <c r="DN286" i="3" l="1"/>
  <c r="DN171" i="3"/>
  <c r="DF103" i="8"/>
  <c r="DF42" i="8"/>
  <c r="DG38" i="8" s="1"/>
  <c r="DG39" i="8" s="1"/>
  <c r="DF91" i="8"/>
  <c r="DG87" i="8" s="1"/>
  <c r="DF102" i="8"/>
  <c r="DF116" i="8" s="1"/>
  <c r="DF92" i="8"/>
  <c r="DE48" i="8"/>
  <c r="DB128" i="8"/>
  <c r="DB129" i="8"/>
  <c r="DC62" i="8"/>
  <c r="DC122" i="8"/>
  <c r="DC120" i="8"/>
  <c r="DE108" i="8"/>
  <c r="DE105" i="8"/>
  <c r="DF100" i="8" s="1"/>
  <c r="DE106" i="8"/>
  <c r="CZ131" i="8"/>
  <c r="CZ21" i="8"/>
  <c r="CZ25" i="8" s="1"/>
  <c r="DD48" i="8"/>
  <c r="DD55" i="8" s="1"/>
  <c r="CZ81" i="8"/>
  <c r="CZ82" i="8" s="1"/>
  <c r="CZ14" i="8"/>
  <c r="CZ16" i="8" s="1"/>
  <c r="DA79" i="8"/>
  <c r="DA80" i="8"/>
  <c r="DC66" i="8"/>
  <c r="DD111" i="8"/>
  <c r="DD118" i="8" s="1"/>
  <c r="DD119" i="8" s="1"/>
  <c r="DE114" i="8" s="1"/>
  <c r="DF67" i="8"/>
  <c r="DO274" i="3"/>
  <c r="DN306" i="3"/>
  <c r="DG31" i="8" s="1"/>
  <c r="DN277" i="3"/>
  <c r="DF54" i="8"/>
  <c r="DF46" i="8"/>
  <c r="DF97" i="8"/>
  <c r="DF43" i="8"/>
  <c r="DB74" i="8"/>
  <c r="DG101" i="8" l="1"/>
  <c r="DG90" i="8"/>
  <c r="DG94" i="8" s="1"/>
  <c r="DG103" i="8" s="1"/>
  <c r="DG41" i="8"/>
  <c r="DG45" i="8" s="1"/>
  <c r="DG54" i="8" s="1"/>
  <c r="DC69" i="8"/>
  <c r="DC73" i="8" s="1"/>
  <c r="DD122" i="8"/>
  <c r="DD120" i="8"/>
  <c r="DG40" i="8"/>
  <c r="DG24" i="8" s="1"/>
  <c r="DG89" i="8"/>
  <c r="DO285" i="3"/>
  <c r="DO276" i="3" s="1"/>
  <c r="DG115" i="8"/>
  <c r="DB130" i="8"/>
  <c r="DA131" i="8"/>
  <c r="DA21" i="8"/>
  <c r="DA25" i="8" s="1"/>
  <c r="DA81" i="8"/>
  <c r="DA82" i="8" s="1"/>
  <c r="DA14" i="8"/>
  <c r="DA16" i="8" s="1"/>
  <c r="DD59" i="8"/>
  <c r="DD57" i="8"/>
  <c r="DD56" i="8"/>
  <c r="DE51" i="8" s="1"/>
  <c r="DO284" i="3"/>
  <c r="DO169" i="3" s="1"/>
  <c r="DO275" i="3"/>
  <c r="DP273" i="3" s="1"/>
  <c r="DF104" i="8"/>
  <c r="DF105" i="8" s="1"/>
  <c r="DG100" i="8" s="1"/>
  <c r="DE109" i="8"/>
  <c r="DE110" i="8" s="1"/>
  <c r="DE117" i="8"/>
  <c r="DF47" i="8"/>
  <c r="DB75" i="8"/>
  <c r="DC123" i="8"/>
  <c r="DC124" i="8" s="1"/>
  <c r="DC125" i="8" s="1"/>
  <c r="DG95" i="8" l="1"/>
  <c r="DG96" i="8" s="1"/>
  <c r="DG97" i="8" s="1"/>
  <c r="DG104" i="8" s="1"/>
  <c r="DG46" i="8"/>
  <c r="DG47" i="8" s="1"/>
  <c r="DC70" i="8"/>
  <c r="DD65" i="8" s="1"/>
  <c r="DD66" i="8" s="1"/>
  <c r="DC71" i="8"/>
  <c r="DC129" i="8"/>
  <c r="DC128" i="8"/>
  <c r="DP274" i="3"/>
  <c r="DP275" i="3" s="1"/>
  <c r="DQ273" i="3" s="1"/>
  <c r="DO306" i="3"/>
  <c r="DH31" i="8" s="1"/>
  <c r="DO277" i="3"/>
  <c r="DE111" i="8"/>
  <c r="DE118" i="8" s="1"/>
  <c r="DE52" i="8"/>
  <c r="DE55" i="8" s="1"/>
  <c r="DE56" i="8" s="1"/>
  <c r="DF51" i="8" s="1"/>
  <c r="DO170" i="3"/>
  <c r="DO171" i="3" s="1"/>
  <c r="DO286" i="3"/>
  <c r="DD60" i="8"/>
  <c r="DD68" i="8"/>
  <c r="DD123" i="8"/>
  <c r="DD124" i="8" s="1"/>
  <c r="DD125" i="8" s="1"/>
  <c r="DG15" i="8"/>
  <c r="DG43" i="8"/>
  <c r="DG53" i="8"/>
  <c r="DC74" i="8"/>
  <c r="DB76" i="8"/>
  <c r="DF48" i="8"/>
  <c r="DG92" i="8"/>
  <c r="DH88" i="8"/>
  <c r="DG102" i="8"/>
  <c r="DG91" i="8"/>
  <c r="DH87" i="8" s="1"/>
  <c r="DF108" i="8"/>
  <c r="DF106" i="8"/>
  <c r="DG42" i="8"/>
  <c r="DH38" i="8" s="1"/>
  <c r="DC130" i="8" l="1"/>
  <c r="DF52" i="8"/>
  <c r="DF55" i="8" s="1"/>
  <c r="DG108" i="8"/>
  <c r="DG105" i="8"/>
  <c r="DH100" i="8" s="1"/>
  <c r="DE122" i="8"/>
  <c r="DE120" i="8"/>
  <c r="DE119" i="8"/>
  <c r="DF114" i="8" s="1"/>
  <c r="DD129" i="8"/>
  <c r="DD128" i="8"/>
  <c r="DH40" i="8"/>
  <c r="DH24" i="8" s="1"/>
  <c r="DH89" i="8"/>
  <c r="DH39" i="8"/>
  <c r="DH41" i="8" s="1"/>
  <c r="DH45" i="8" s="1"/>
  <c r="DB80" i="8"/>
  <c r="DB79" i="8"/>
  <c r="DG67" i="8"/>
  <c r="DF109" i="8"/>
  <c r="DF110" i="8" s="1"/>
  <c r="DF117" i="8"/>
  <c r="DP285" i="3"/>
  <c r="DE59" i="8"/>
  <c r="DE57" i="8"/>
  <c r="DP284" i="3"/>
  <c r="DP169" i="3" s="1"/>
  <c r="DH90" i="8"/>
  <c r="DH94" i="8" s="1"/>
  <c r="DD61" i="8"/>
  <c r="DG106" i="8"/>
  <c r="DH101" i="8"/>
  <c r="DG116" i="8"/>
  <c r="DC75" i="8"/>
  <c r="DG48" i="8"/>
  <c r="DH54" i="8" l="1"/>
  <c r="DH46" i="8"/>
  <c r="DE123" i="8"/>
  <c r="DE124" i="8" s="1"/>
  <c r="DE125" i="8" s="1"/>
  <c r="DB81" i="8"/>
  <c r="DB82" i="8" s="1"/>
  <c r="DB14" i="8"/>
  <c r="DB16" i="8" s="1"/>
  <c r="DG109" i="8"/>
  <c r="DG110" i="8" s="1"/>
  <c r="DG117" i="8"/>
  <c r="DH115" i="8"/>
  <c r="DD62" i="8"/>
  <c r="DD69" i="8" s="1"/>
  <c r="DD130" i="8"/>
  <c r="DI88" i="8"/>
  <c r="DH92" i="8"/>
  <c r="DH102" i="8"/>
  <c r="DH91" i="8"/>
  <c r="DI87" i="8" s="1"/>
  <c r="DH95" i="8"/>
  <c r="DH96" i="8" s="1"/>
  <c r="DH103" i="8"/>
  <c r="DH43" i="8"/>
  <c r="DH15" i="8"/>
  <c r="DH53" i="8"/>
  <c r="DC76" i="8"/>
  <c r="DE60" i="8"/>
  <c r="DE61" i="8" s="1"/>
  <c r="DE68" i="8"/>
  <c r="DB131" i="8"/>
  <c r="DB21" i="8"/>
  <c r="DB25" i="8" s="1"/>
  <c r="DF59" i="8"/>
  <c r="DF57" i="8"/>
  <c r="DH42" i="8"/>
  <c r="DI38" i="8" s="1"/>
  <c r="DF56" i="8"/>
  <c r="DG51" i="8" s="1"/>
  <c r="DF111" i="8"/>
  <c r="DF118" i="8" s="1"/>
  <c r="DP286" i="3"/>
  <c r="DP170" i="3"/>
  <c r="DP171" i="3" s="1"/>
  <c r="DP276" i="3"/>
  <c r="DF122" i="8" l="1"/>
  <c r="DF120" i="8"/>
  <c r="DF119" i="8"/>
  <c r="DG114" i="8" s="1"/>
  <c r="DG111" i="8"/>
  <c r="DE62" i="8"/>
  <c r="DG52" i="8"/>
  <c r="DG55" i="8" s="1"/>
  <c r="DG56" i="8" s="1"/>
  <c r="DH51" i="8" s="1"/>
  <c r="DE128" i="8"/>
  <c r="DE129" i="8"/>
  <c r="DF60" i="8"/>
  <c r="DF68" i="8"/>
  <c r="DC79" i="8"/>
  <c r="DC80" i="8"/>
  <c r="DI39" i="8"/>
  <c r="DH97" i="8"/>
  <c r="DH104" i="8" s="1"/>
  <c r="DH108" i="8" s="1"/>
  <c r="DQ274" i="3"/>
  <c r="DP277" i="3"/>
  <c r="DP306" i="3"/>
  <c r="DI31" i="8" s="1"/>
  <c r="DI90" i="8" s="1"/>
  <c r="DI94" i="8" s="1"/>
  <c r="DI101" i="8"/>
  <c r="DH116" i="8"/>
  <c r="DH67" i="8"/>
  <c r="DD73" i="8"/>
  <c r="DD71" i="8"/>
  <c r="DD70" i="8"/>
  <c r="DE65" i="8" s="1"/>
  <c r="DH47" i="8"/>
  <c r="DH106" i="8" l="1"/>
  <c r="DI41" i="8"/>
  <c r="DI45" i="8" s="1"/>
  <c r="DI54" i="8" s="1"/>
  <c r="DH52" i="8"/>
  <c r="DQ285" i="3"/>
  <c r="DG59" i="8"/>
  <c r="DG57" i="8"/>
  <c r="DI103" i="8"/>
  <c r="DI95" i="8"/>
  <c r="DI96" i="8" s="1"/>
  <c r="DI97" i="8" s="1"/>
  <c r="DC131" i="8"/>
  <c r="DC21" i="8"/>
  <c r="DC25" i="8" s="1"/>
  <c r="DC81" i="8"/>
  <c r="DC82" i="8" s="1"/>
  <c r="DC14" i="8"/>
  <c r="DC16" i="8" s="1"/>
  <c r="DH48" i="8"/>
  <c r="DQ284" i="3"/>
  <c r="DQ169" i="3" s="1"/>
  <c r="DQ275" i="3"/>
  <c r="DR273" i="3" s="1"/>
  <c r="DD74" i="8"/>
  <c r="DI115" i="8"/>
  <c r="DI40" i="8"/>
  <c r="DI89" i="8"/>
  <c r="DE66" i="8"/>
  <c r="DE69" i="8" s="1"/>
  <c r="DH109" i="8"/>
  <c r="DH110" i="8" s="1"/>
  <c r="DH117" i="8"/>
  <c r="DF61" i="8"/>
  <c r="DG118" i="8"/>
  <c r="DH105" i="8"/>
  <c r="DI100" i="8" s="1"/>
  <c r="DE130" i="8"/>
  <c r="DF123" i="8"/>
  <c r="DF124" i="8" s="1"/>
  <c r="DF125" i="8" s="1"/>
  <c r="DI46" i="8" l="1"/>
  <c r="DI47" i="8" s="1"/>
  <c r="DH55" i="8"/>
  <c r="DH56" i="8" s="1"/>
  <c r="DI51" i="8" s="1"/>
  <c r="DI52" i="8" s="1"/>
  <c r="DE73" i="8"/>
  <c r="DE71" i="8"/>
  <c r="DF129" i="8"/>
  <c r="DF128" i="8"/>
  <c r="DH111" i="8"/>
  <c r="DI15" i="8"/>
  <c r="DI43" i="8"/>
  <c r="DI53" i="8"/>
  <c r="DI42" i="8"/>
  <c r="DJ38" i="8" s="1"/>
  <c r="DI24" i="8"/>
  <c r="DI104" i="8"/>
  <c r="DI108" i="8" s="1"/>
  <c r="DQ170" i="3"/>
  <c r="DQ171" i="3" s="1"/>
  <c r="DQ286" i="3"/>
  <c r="DG122" i="8"/>
  <c r="DG120" i="8"/>
  <c r="DG119" i="8"/>
  <c r="DH114" i="8" s="1"/>
  <c r="DF62" i="8"/>
  <c r="DQ276" i="3"/>
  <c r="DJ88" i="8"/>
  <c r="DI92" i="8"/>
  <c r="DI102" i="8"/>
  <c r="DI91" i="8"/>
  <c r="DJ87" i="8" s="1"/>
  <c r="DD75" i="8"/>
  <c r="DH57" i="8"/>
  <c r="DE70" i="8"/>
  <c r="DF65" i="8" s="1"/>
  <c r="DG60" i="8"/>
  <c r="DG61" i="8" s="1"/>
  <c r="DG68" i="8"/>
  <c r="DH59" i="8" l="1"/>
  <c r="DF130" i="8"/>
  <c r="DI105" i="8"/>
  <c r="DJ100" i="8" s="1"/>
  <c r="DH118" i="8"/>
  <c r="DH119" i="8" s="1"/>
  <c r="DI114" i="8" s="1"/>
  <c r="DD76" i="8"/>
  <c r="DG123" i="8"/>
  <c r="DG124" i="8" s="1"/>
  <c r="DG125" i="8" s="1"/>
  <c r="DG62" i="8"/>
  <c r="DI48" i="8"/>
  <c r="DI55" i="8" s="1"/>
  <c r="DI57" i="8" s="1"/>
  <c r="DF66" i="8"/>
  <c r="DF69" i="8" s="1"/>
  <c r="DI109" i="8"/>
  <c r="DI110" i="8" s="1"/>
  <c r="DI117" i="8"/>
  <c r="DJ101" i="8"/>
  <c r="DI116" i="8"/>
  <c r="DI106" i="8"/>
  <c r="DR274" i="3"/>
  <c r="DQ277" i="3"/>
  <c r="DQ306" i="3"/>
  <c r="DJ31" i="8" s="1"/>
  <c r="DJ90" i="8" s="1"/>
  <c r="DJ94" i="8" s="1"/>
  <c r="DJ39" i="8"/>
  <c r="DH60" i="8"/>
  <c r="DH68" i="8"/>
  <c r="DI67" i="8"/>
  <c r="DE74" i="8"/>
  <c r="DF73" i="8" l="1"/>
  <c r="DF71" i="8"/>
  <c r="DF70" i="8"/>
  <c r="DG65" i="8" s="1"/>
  <c r="DJ95" i="8"/>
  <c r="DJ96" i="8" s="1"/>
  <c r="DJ103" i="8"/>
  <c r="DG129" i="8"/>
  <c r="DG128" i="8"/>
  <c r="DR285" i="3"/>
  <c r="DR276" i="3" s="1"/>
  <c r="DS274" i="3" s="1"/>
  <c r="DI111" i="8"/>
  <c r="DI118" i="8" s="1"/>
  <c r="DR284" i="3"/>
  <c r="DR169" i="3" s="1"/>
  <c r="DR275" i="3"/>
  <c r="DS273" i="3" s="1"/>
  <c r="DJ41" i="8"/>
  <c r="DJ45" i="8" s="1"/>
  <c r="DJ40" i="8"/>
  <c r="DJ24" i="8" s="1"/>
  <c r="DJ89" i="8"/>
  <c r="DE75" i="8"/>
  <c r="DD80" i="8"/>
  <c r="DD79" i="8"/>
  <c r="DJ115" i="8"/>
  <c r="DI59" i="8"/>
  <c r="DI56" i="8"/>
  <c r="DJ51" i="8" s="1"/>
  <c r="DH122" i="8"/>
  <c r="DH120" i="8"/>
  <c r="DH61" i="8"/>
  <c r="DG130" i="8" l="1"/>
  <c r="DI122" i="8"/>
  <c r="DI123" i="8" s="1"/>
  <c r="DI124" i="8" s="1"/>
  <c r="DI125" i="8" s="1"/>
  <c r="DI120" i="8"/>
  <c r="DI119" i="8"/>
  <c r="DJ114" i="8" s="1"/>
  <c r="DJ97" i="8"/>
  <c r="DJ104" i="8" s="1"/>
  <c r="DJ108" i="8" s="1"/>
  <c r="DD81" i="8"/>
  <c r="DD82" i="8" s="1"/>
  <c r="DD14" i="8"/>
  <c r="DD16" i="8" s="1"/>
  <c r="DD131" i="8"/>
  <c r="DD21" i="8"/>
  <c r="DD25" i="8" s="1"/>
  <c r="DH123" i="8"/>
  <c r="DH124" i="8" s="1"/>
  <c r="DH125" i="8" s="1"/>
  <c r="DS275" i="3"/>
  <c r="DT273" i="3" s="1"/>
  <c r="DH62" i="8"/>
  <c r="DJ54" i="8"/>
  <c r="DJ46" i="8"/>
  <c r="DR277" i="3"/>
  <c r="DJ52" i="8"/>
  <c r="DJ43" i="8"/>
  <c r="DJ15" i="8"/>
  <c r="DJ53" i="8"/>
  <c r="DJ42" i="8"/>
  <c r="DK38" i="8" s="1"/>
  <c r="DE76" i="8"/>
  <c r="DK88" i="8"/>
  <c r="DJ92" i="8"/>
  <c r="DJ102" i="8"/>
  <c r="DJ91" i="8"/>
  <c r="DK87" i="8" s="1"/>
  <c r="DI60" i="8"/>
  <c r="DI61" i="8" s="1"/>
  <c r="DI68" i="8"/>
  <c r="DG66" i="8"/>
  <c r="DG69" i="8" s="1"/>
  <c r="DS284" i="3"/>
  <c r="DS169" i="3" s="1"/>
  <c r="DR306" i="3"/>
  <c r="DK31" i="8" s="1"/>
  <c r="DR286" i="3"/>
  <c r="DR170" i="3"/>
  <c r="DR171" i="3" s="1"/>
  <c r="DF74" i="8"/>
  <c r="DG73" i="8" l="1"/>
  <c r="DG71" i="8"/>
  <c r="DJ109" i="8"/>
  <c r="DJ110" i="8" s="1"/>
  <c r="DJ117" i="8"/>
  <c r="DS285" i="3"/>
  <c r="DJ47" i="8"/>
  <c r="DG70" i="8"/>
  <c r="DH65" i="8" s="1"/>
  <c r="DJ67" i="8"/>
  <c r="DI129" i="8"/>
  <c r="DI128" i="8"/>
  <c r="DH129" i="8"/>
  <c r="DH128" i="8"/>
  <c r="DE79" i="8"/>
  <c r="DE80" i="8"/>
  <c r="DK39" i="8"/>
  <c r="DK41" i="8" s="1"/>
  <c r="DK45" i="8" s="1"/>
  <c r="DF75" i="8"/>
  <c r="DI62" i="8"/>
  <c r="DK40" i="8"/>
  <c r="DK89" i="8"/>
  <c r="DK90" i="8"/>
  <c r="DK94" i="8" s="1"/>
  <c r="DK101" i="8"/>
  <c r="DJ106" i="8"/>
  <c r="DJ116" i="8"/>
  <c r="DJ105" i="8"/>
  <c r="DK100" i="8" s="1"/>
  <c r="DI130" i="8" l="1"/>
  <c r="DK91" i="8"/>
  <c r="DL87" i="8" s="1"/>
  <c r="DH130" i="8"/>
  <c r="DK54" i="8"/>
  <c r="DK46" i="8"/>
  <c r="DS170" i="3"/>
  <c r="DS171" i="3" s="1"/>
  <c r="DS286" i="3"/>
  <c r="DF76" i="8"/>
  <c r="DJ48" i="8"/>
  <c r="DJ55" i="8" s="1"/>
  <c r="DS276" i="3"/>
  <c r="DK15" i="8"/>
  <c r="DK43" i="8"/>
  <c r="DK53" i="8"/>
  <c r="DJ111" i="8"/>
  <c r="DJ118" i="8" s="1"/>
  <c r="DE81" i="8"/>
  <c r="DE82" i="8" s="1"/>
  <c r="DE14" i="8"/>
  <c r="DE16" i="8" s="1"/>
  <c r="DK103" i="8"/>
  <c r="DK95" i="8"/>
  <c r="DK96" i="8" s="1"/>
  <c r="DL88" i="8"/>
  <c r="DK92" i="8"/>
  <c r="DK102" i="8"/>
  <c r="DK42" i="8"/>
  <c r="DL38" i="8" s="1"/>
  <c r="DK115" i="8"/>
  <c r="DK24" i="8"/>
  <c r="DE131" i="8"/>
  <c r="DE21" i="8"/>
  <c r="DE25" i="8" s="1"/>
  <c r="DH66" i="8"/>
  <c r="DH69" i="8" s="1"/>
  <c r="DG74" i="8"/>
  <c r="DH73" i="8" l="1"/>
  <c r="DH71" i="8"/>
  <c r="DH70" i="8"/>
  <c r="DI65" i="8" s="1"/>
  <c r="DJ122" i="8"/>
  <c r="DJ119" i="8"/>
  <c r="DK114" i="8" s="1"/>
  <c r="DJ120" i="8"/>
  <c r="DK97" i="8"/>
  <c r="DK104" i="8" s="1"/>
  <c r="DK108" i="8" s="1"/>
  <c r="DL101" i="8"/>
  <c r="DK116" i="8"/>
  <c r="DT274" i="3"/>
  <c r="DS277" i="3"/>
  <c r="DS306" i="3"/>
  <c r="DL31" i="8" s="1"/>
  <c r="DL39" i="8"/>
  <c r="DF79" i="8"/>
  <c r="DF80" i="8"/>
  <c r="DK67" i="8"/>
  <c r="DG75" i="8"/>
  <c r="DJ59" i="8"/>
  <c r="DJ56" i="8"/>
  <c r="DK51" i="8" s="1"/>
  <c r="DJ57" i="8"/>
  <c r="DK47" i="8"/>
  <c r="DL41" i="8" l="1"/>
  <c r="DL45" i="8" s="1"/>
  <c r="DL54" i="8" s="1"/>
  <c r="DK106" i="8"/>
  <c r="DF131" i="8"/>
  <c r="DF21" i="8"/>
  <c r="DF25" i="8" s="1"/>
  <c r="DK48" i="8"/>
  <c r="DF81" i="8"/>
  <c r="DF82" i="8" s="1"/>
  <c r="DF14" i="8"/>
  <c r="DF16" i="8" s="1"/>
  <c r="DK52" i="8"/>
  <c r="DJ60" i="8"/>
  <c r="DJ61" i="8" s="1"/>
  <c r="DJ68" i="8"/>
  <c r="DK105" i="8"/>
  <c r="DL100" i="8" s="1"/>
  <c r="DJ123" i="8"/>
  <c r="DJ124" i="8" s="1"/>
  <c r="DJ125" i="8" s="1"/>
  <c r="DL40" i="8"/>
  <c r="DL89" i="8"/>
  <c r="DG76" i="8"/>
  <c r="DI66" i="8"/>
  <c r="DI69" i="8" s="1"/>
  <c r="DT285" i="3"/>
  <c r="DT276" i="3" s="1"/>
  <c r="DL115" i="8"/>
  <c r="DK109" i="8"/>
  <c r="DK110" i="8" s="1"/>
  <c r="DK117" i="8"/>
  <c r="DT284" i="3"/>
  <c r="DT169" i="3" s="1"/>
  <c r="DT275" i="3"/>
  <c r="DU273" i="3" s="1"/>
  <c r="DL90" i="8"/>
  <c r="DL94" i="8" s="1"/>
  <c r="DH74" i="8"/>
  <c r="DH75" i="8" s="1"/>
  <c r="DU274" i="3" l="1"/>
  <c r="DU275" i="3" s="1"/>
  <c r="DV273" i="3" s="1"/>
  <c r="DL46" i="8"/>
  <c r="DK55" i="8"/>
  <c r="DK59" i="8" s="1"/>
  <c r="DT277" i="3"/>
  <c r="DU285" i="3" s="1"/>
  <c r="DU276" i="3" s="1"/>
  <c r="DJ128" i="8"/>
  <c r="DJ129" i="8"/>
  <c r="DU284" i="3"/>
  <c r="DU169" i="3" s="1"/>
  <c r="DJ62" i="8"/>
  <c r="DM88" i="8"/>
  <c r="DL102" i="8"/>
  <c r="DL92" i="8"/>
  <c r="DL91" i="8"/>
  <c r="DM87" i="8" s="1"/>
  <c r="DL103" i="8"/>
  <c r="DL95" i="8"/>
  <c r="DL96" i="8" s="1"/>
  <c r="DT306" i="3"/>
  <c r="DM31" i="8" s="1"/>
  <c r="DL15" i="8"/>
  <c r="DL43" i="8"/>
  <c r="DL53" i="8"/>
  <c r="DL42" i="8"/>
  <c r="DM38" i="8" s="1"/>
  <c r="DT286" i="3"/>
  <c r="DT170" i="3"/>
  <c r="DT171" i="3" s="1"/>
  <c r="DI73" i="8"/>
  <c r="DI71" i="8"/>
  <c r="DK111" i="8"/>
  <c r="DK118" i="8" s="1"/>
  <c r="DH76" i="8"/>
  <c r="DI70" i="8"/>
  <c r="DJ65" i="8" s="1"/>
  <c r="DL47" i="8"/>
  <c r="DL24" i="8"/>
  <c r="DG79" i="8"/>
  <c r="DG80" i="8"/>
  <c r="DV274" i="3" l="1"/>
  <c r="DK56" i="8"/>
  <c r="DL51" i="8" s="1"/>
  <c r="DK57" i="8"/>
  <c r="DU277" i="3"/>
  <c r="DJ66" i="8"/>
  <c r="DJ69" i="8" s="1"/>
  <c r="DJ70" i="8" s="1"/>
  <c r="DK65" i="8" s="1"/>
  <c r="DI74" i="8"/>
  <c r="DI75" i="8" s="1"/>
  <c r="DU306" i="3"/>
  <c r="DN31" i="8" s="1"/>
  <c r="DU170" i="3"/>
  <c r="DU171" i="3" s="1"/>
  <c r="DU286" i="3"/>
  <c r="DM39" i="8"/>
  <c r="DM41" i="8" s="1"/>
  <c r="DM45" i="8" s="1"/>
  <c r="DJ130" i="8"/>
  <c r="DM90" i="8"/>
  <c r="DM94" i="8" s="1"/>
  <c r="DV275" i="3"/>
  <c r="DW273" i="3" s="1"/>
  <c r="DL116" i="8"/>
  <c r="DM101" i="8"/>
  <c r="DL52" i="8"/>
  <c r="DL48" i="8"/>
  <c r="DL97" i="8"/>
  <c r="DL104" i="8" s="1"/>
  <c r="DM89" i="8"/>
  <c r="DM40" i="8"/>
  <c r="DV284" i="3"/>
  <c r="DV169" i="3" s="1"/>
  <c r="DL67" i="8"/>
  <c r="DG131" i="8"/>
  <c r="DG21" i="8"/>
  <c r="DG25" i="8" s="1"/>
  <c r="DH79" i="8"/>
  <c r="DH80" i="8"/>
  <c r="DG81" i="8"/>
  <c r="DG82" i="8" s="1"/>
  <c r="DG14" i="8"/>
  <c r="DG16" i="8" s="1"/>
  <c r="DK122" i="8"/>
  <c r="DK120" i="8"/>
  <c r="DK119" i="8"/>
  <c r="DL114" i="8" s="1"/>
  <c r="DK60" i="8"/>
  <c r="DK61" i="8" s="1"/>
  <c r="DK68" i="8"/>
  <c r="DL55" i="8" l="1"/>
  <c r="DL59" i="8" s="1"/>
  <c r="DM91" i="8"/>
  <c r="DN87" i="8" s="1"/>
  <c r="DL108" i="8"/>
  <c r="DL105" i="8"/>
  <c r="DM100" i="8" s="1"/>
  <c r="DL106" i="8"/>
  <c r="DM115" i="8"/>
  <c r="DK123" i="8"/>
  <c r="DK124" i="8" s="1"/>
  <c r="DK125" i="8" s="1"/>
  <c r="DM15" i="8"/>
  <c r="DM43" i="8"/>
  <c r="DM53" i="8"/>
  <c r="DI76" i="8"/>
  <c r="DN88" i="8"/>
  <c r="DM92" i="8"/>
  <c r="DM102" i="8"/>
  <c r="DM24" i="8"/>
  <c r="DM46" i="8"/>
  <c r="DM54" i="8"/>
  <c r="DH131" i="8"/>
  <c r="DH21" i="8"/>
  <c r="DH25" i="8" s="1"/>
  <c r="DV285" i="3"/>
  <c r="DJ73" i="8"/>
  <c r="DJ71" i="8"/>
  <c r="DK62" i="8"/>
  <c r="DM42" i="8"/>
  <c r="DN38" i="8" s="1"/>
  <c r="DN40" i="8"/>
  <c r="DN24" i="8" s="1"/>
  <c r="DN89" i="8"/>
  <c r="DM103" i="8"/>
  <c r="DM95" i="8"/>
  <c r="DM96" i="8" s="1"/>
  <c r="DH81" i="8"/>
  <c r="DH82" i="8" s="1"/>
  <c r="DH14" i="8"/>
  <c r="DH16" i="8" s="1"/>
  <c r="DK66" i="8"/>
  <c r="DL56" i="8" l="1"/>
  <c r="DM51" i="8" s="1"/>
  <c r="DL57" i="8"/>
  <c r="DN90" i="8"/>
  <c r="DN94" i="8" s="1"/>
  <c r="DN103" i="8" s="1"/>
  <c r="DK69" i="8"/>
  <c r="DK73" i="8" s="1"/>
  <c r="DK128" i="8"/>
  <c r="DK129" i="8"/>
  <c r="DO88" i="8"/>
  <c r="DN102" i="8"/>
  <c r="DM97" i="8"/>
  <c r="DM104" i="8" s="1"/>
  <c r="DM108" i="8" s="1"/>
  <c r="DN15" i="8"/>
  <c r="DN53" i="8"/>
  <c r="DI79" i="8"/>
  <c r="DI80" i="8"/>
  <c r="DM67" i="8"/>
  <c r="DM52" i="8"/>
  <c r="DV170" i="3"/>
  <c r="DV171" i="3" s="1"/>
  <c r="DV286" i="3"/>
  <c r="DN39" i="8"/>
  <c r="DN41" i="8" s="1"/>
  <c r="DN45" i="8" s="1"/>
  <c r="DL109" i="8"/>
  <c r="DL110" i="8" s="1"/>
  <c r="DL117" i="8"/>
  <c r="DJ74" i="8"/>
  <c r="DJ75" i="8" s="1"/>
  <c r="DV276" i="3"/>
  <c r="DM116" i="8"/>
  <c r="DN101" i="8"/>
  <c r="DM47" i="8"/>
  <c r="DL60" i="8"/>
  <c r="DL61" i="8" s="1"/>
  <c r="DL68" i="8"/>
  <c r="DN92" i="8" l="1"/>
  <c r="DK70" i="8"/>
  <c r="DL65" i="8" s="1"/>
  <c r="DL66" i="8" s="1"/>
  <c r="DK71" i="8"/>
  <c r="DN95" i="8"/>
  <c r="DN96" i="8" s="1"/>
  <c r="DN97" i="8" s="1"/>
  <c r="DN91" i="8"/>
  <c r="DO87" i="8" s="1"/>
  <c r="DM105" i="8"/>
  <c r="DN100" i="8" s="1"/>
  <c r="DM106" i="8"/>
  <c r="DL111" i="8"/>
  <c r="DL118" i="8" s="1"/>
  <c r="DM109" i="8"/>
  <c r="DM110" i="8" s="1"/>
  <c r="DM117" i="8"/>
  <c r="DN46" i="8"/>
  <c r="DN47" i="8" s="1"/>
  <c r="DN54" i="8"/>
  <c r="DN43" i="8"/>
  <c r="DJ76" i="8"/>
  <c r="DN115" i="8"/>
  <c r="DI81" i="8"/>
  <c r="DI82" i="8" s="1"/>
  <c r="DI14" i="8"/>
  <c r="DI16" i="8" s="1"/>
  <c r="DK130" i="8"/>
  <c r="DW274" i="3"/>
  <c r="DV277" i="3"/>
  <c r="DV306" i="3"/>
  <c r="DO31" i="8" s="1"/>
  <c r="DN67" i="8"/>
  <c r="DL62" i="8"/>
  <c r="DI131" i="8"/>
  <c r="DI21" i="8"/>
  <c r="DI25" i="8" s="1"/>
  <c r="DN42" i="8"/>
  <c r="DO38" i="8" s="1"/>
  <c r="DK74" i="8"/>
  <c r="DK75" i="8" s="1"/>
  <c r="DM48" i="8"/>
  <c r="DM55" i="8" s="1"/>
  <c r="DN116" i="8"/>
  <c r="DO101" i="8"/>
  <c r="DO90" i="8" l="1"/>
  <c r="DO94" i="8" s="1"/>
  <c r="DO95" i="8" s="1"/>
  <c r="DO96" i="8" s="1"/>
  <c r="DL69" i="8"/>
  <c r="DL70" i="8" s="1"/>
  <c r="DM65" i="8" s="1"/>
  <c r="DM66" i="8" s="1"/>
  <c r="DN104" i="8"/>
  <c r="DN106" i="8" s="1"/>
  <c r="DM111" i="8"/>
  <c r="DL122" i="8"/>
  <c r="DL120" i="8"/>
  <c r="DL119" i="8"/>
  <c r="DM114" i="8" s="1"/>
  <c r="DJ79" i="8"/>
  <c r="DJ80" i="8"/>
  <c r="DO115" i="8"/>
  <c r="DN48" i="8"/>
  <c r="DO39" i="8"/>
  <c r="DO41" i="8" s="1"/>
  <c r="DO45" i="8" s="1"/>
  <c r="DK76" i="8"/>
  <c r="DO40" i="8"/>
  <c r="DO89" i="8"/>
  <c r="DM59" i="8"/>
  <c r="DM56" i="8"/>
  <c r="DN51" i="8" s="1"/>
  <c r="DM57" i="8"/>
  <c r="DW285" i="3"/>
  <c r="DW284" i="3"/>
  <c r="DW169" i="3" s="1"/>
  <c r="DW275" i="3"/>
  <c r="DX273" i="3" s="1"/>
  <c r="DO103" i="8" l="1"/>
  <c r="DN105" i="8"/>
  <c r="DO100" i="8" s="1"/>
  <c r="DL71" i="8"/>
  <c r="DL73" i="8"/>
  <c r="DL74" i="8" s="1"/>
  <c r="DN108" i="8"/>
  <c r="DN109" i="8" s="1"/>
  <c r="DN110" i="8" s="1"/>
  <c r="DO97" i="8"/>
  <c r="DO54" i="8"/>
  <c r="DO46" i="8"/>
  <c r="DM118" i="8"/>
  <c r="DM119" i="8" s="1"/>
  <c r="DN114" i="8" s="1"/>
  <c r="DM60" i="8"/>
  <c r="DM68" i="8"/>
  <c r="DL123" i="8"/>
  <c r="DL124" i="8" s="1"/>
  <c r="DL125" i="8" s="1"/>
  <c r="DW286" i="3"/>
  <c r="DW170" i="3"/>
  <c r="DW171" i="3" s="1"/>
  <c r="DK79" i="8"/>
  <c r="DK80" i="8"/>
  <c r="DO15" i="8"/>
  <c r="DO43" i="8"/>
  <c r="DO53" i="8"/>
  <c r="DN52" i="8"/>
  <c r="DN55" i="8" s="1"/>
  <c r="DP88" i="8"/>
  <c r="DO102" i="8"/>
  <c r="DO92" i="8"/>
  <c r="DO91" i="8"/>
  <c r="DP87" i="8" s="1"/>
  <c r="DW276" i="3"/>
  <c r="DO42" i="8"/>
  <c r="DP38" i="8" s="1"/>
  <c r="DJ131" i="8"/>
  <c r="DJ21" i="8"/>
  <c r="DJ25" i="8" s="1"/>
  <c r="DO24" i="8"/>
  <c r="DJ81" i="8"/>
  <c r="DJ82" i="8" s="1"/>
  <c r="DJ14" i="8"/>
  <c r="DJ16" i="8" s="1"/>
  <c r="DO104" i="8" l="1"/>
  <c r="DO108" i="8" s="1"/>
  <c r="DO109" i="8" s="1"/>
  <c r="DO110" i="8" s="1"/>
  <c r="DN117" i="8"/>
  <c r="DL129" i="8"/>
  <c r="DL128" i="8"/>
  <c r="DN59" i="8"/>
  <c r="DN57" i="8"/>
  <c r="DP39" i="8"/>
  <c r="DN56" i="8"/>
  <c r="DO51" i="8" s="1"/>
  <c r="DN111" i="8"/>
  <c r="DO67" i="8"/>
  <c r="DM122" i="8"/>
  <c r="DM120" i="8"/>
  <c r="DX274" i="3"/>
  <c r="DW306" i="3"/>
  <c r="DP31" i="8" s="1"/>
  <c r="DP90" i="8" s="1"/>
  <c r="DP94" i="8" s="1"/>
  <c r="DW277" i="3"/>
  <c r="DM61" i="8"/>
  <c r="DO47" i="8"/>
  <c r="DP101" i="8"/>
  <c r="DO116" i="8"/>
  <c r="DK131" i="8"/>
  <c r="DK21" i="8"/>
  <c r="DK25" i="8" s="1"/>
  <c r="DK81" i="8"/>
  <c r="DK82" i="8" s="1"/>
  <c r="DK14" i="8"/>
  <c r="DK16" i="8" s="1"/>
  <c r="DL75" i="8"/>
  <c r="DO106" i="8" l="1"/>
  <c r="DO117" i="8"/>
  <c r="DO105" i="8"/>
  <c r="DP100" i="8" s="1"/>
  <c r="DN118" i="8"/>
  <c r="DN119" i="8" s="1"/>
  <c r="DO114" i="8" s="1"/>
  <c r="DL130" i="8"/>
  <c r="DP41" i="8"/>
  <c r="DP45" i="8" s="1"/>
  <c r="DP54" i="8" s="1"/>
  <c r="DP95" i="8"/>
  <c r="DP96" i="8" s="1"/>
  <c r="DP97" i="8" s="1"/>
  <c r="DP103" i="8"/>
  <c r="DO48" i="8"/>
  <c r="DO52" i="8"/>
  <c r="DM62" i="8"/>
  <c r="DM69" i="8" s="1"/>
  <c r="DL76" i="8"/>
  <c r="DN60" i="8"/>
  <c r="DN61" i="8" s="1"/>
  <c r="DN68" i="8"/>
  <c r="DO111" i="8"/>
  <c r="DP89" i="8"/>
  <c r="DP40" i="8"/>
  <c r="DX285" i="3"/>
  <c r="DX276" i="3" s="1"/>
  <c r="DP115" i="8"/>
  <c r="DM123" i="8"/>
  <c r="DM124" i="8" s="1"/>
  <c r="DM125" i="8" s="1"/>
  <c r="DX284" i="3"/>
  <c r="DX169" i="3" s="1"/>
  <c r="DX275" i="3"/>
  <c r="DY273" i="3" s="1"/>
  <c r="DN122" i="8" l="1"/>
  <c r="DN123" i="8" s="1"/>
  <c r="DN124" i="8" s="1"/>
  <c r="DN125" i="8" s="1"/>
  <c r="DN120" i="8"/>
  <c r="DO118" i="8"/>
  <c r="DO122" i="8" s="1"/>
  <c r="DO123" i="8" s="1"/>
  <c r="DO124" i="8" s="1"/>
  <c r="DO125" i="8" s="1"/>
  <c r="DY274" i="3"/>
  <c r="DY275" i="3" s="1"/>
  <c r="DZ273" i="3" s="1"/>
  <c r="DP46" i="8"/>
  <c r="DP47" i="8" s="1"/>
  <c r="DO55" i="8"/>
  <c r="DO57" i="8" s="1"/>
  <c r="DX306" i="3"/>
  <c r="DQ31" i="8" s="1"/>
  <c r="DQ89" i="8" s="1"/>
  <c r="DN62" i="8"/>
  <c r="DX286" i="3"/>
  <c r="DX170" i="3"/>
  <c r="DX171" i="3" s="1"/>
  <c r="DP104" i="8"/>
  <c r="DP108" i="8" s="1"/>
  <c r="DX277" i="3"/>
  <c r="DL79" i="8"/>
  <c r="DL80" i="8"/>
  <c r="DP15" i="8"/>
  <c r="DP43" i="8"/>
  <c r="DP53" i="8"/>
  <c r="DP42" i="8"/>
  <c r="DQ38" i="8" s="1"/>
  <c r="DM73" i="8"/>
  <c r="DM71" i="8"/>
  <c r="DM70" i="8"/>
  <c r="DN65" i="8" s="1"/>
  <c r="DP92" i="8"/>
  <c r="DQ88" i="8"/>
  <c r="DP102" i="8"/>
  <c r="DP91" i="8"/>
  <c r="DQ87" i="8" s="1"/>
  <c r="DM129" i="8"/>
  <c r="DM128" i="8"/>
  <c r="DP24" i="8"/>
  <c r="DY284" i="3" l="1"/>
  <c r="DY169" i="3" s="1"/>
  <c r="DO120" i="8"/>
  <c r="DO119" i="8"/>
  <c r="DP114" i="8" s="1"/>
  <c r="DO59" i="8"/>
  <c r="DO60" i="8" s="1"/>
  <c r="DO61" i="8" s="1"/>
  <c r="DO56" i="8"/>
  <c r="DP51" i="8" s="1"/>
  <c r="DP52" i="8" s="1"/>
  <c r="DQ40" i="8"/>
  <c r="DQ24" i="8" s="1"/>
  <c r="DP106" i="8"/>
  <c r="DP116" i="8"/>
  <c r="DQ101" i="8"/>
  <c r="DP105" i="8"/>
  <c r="DQ100" i="8" s="1"/>
  <c r="DY285" i="3"/>
  <c r="DY276" i="3" s="1"/>
  <c r="DQ39" i="8"/>
  <c r="DQ41" i="8" s="1"/>
  <c r="DQ45" i="8" s="1"/>
  <c r="DN128" i="8"/>
  <c r="DN129" i="8"/>
  <c r="DO129" i="8"/>
  <c r="DO128" i="8"/>
  <c r="DR88" i="8"/>
  <c r="DQ102" i="8"/>
  <c r="DP109" i="8"/>
  <c r="DP110" i="8" s="1"/>
  <c r="DP117" i="8"/>
  <c r="DP67" i="8"/>
  <c r="DN66" i="8"/>
  <c r="DN69" i="8" s="1"/>
  <c r="DL131" i="8"/>
  <c r="DL21" i="8"/>
  <c r="DL25" i="8" s="1"/>
  <c r="DL81" i="8"/>
  <c r="DL82" i="8" s="1"/>
  <c r="DL14" i="8"/>
  <c r="DL16" i="8" s="1"/>
  <c r="DM130" i="8"/>
  <c r="DQ90" i="8"/>
  <c r="DQ94" i="8" s="1"/>
  <c r="DM74" i="8"/>
  <c r="DP48" i="8"/>
  <c r="DO68" i="8" l="1"/>
  <c r="DQ53" i="8"/>
  <c r="DQ67" i="8" s="1"/>
  <c r="DQ15" i="8"/>
  <c r="DQ42" i="8"/>
  <c r="DR38" i="8" s="1"/>
  <c r="DR39" i="8" s="1"/>
  <c r="DQ92" i="8"/>
  <c r="DP55" i="8"/>
  <c r="DP56" i="8" s="1"/>
  <c r="DQ51" i="8" s="1"/>
  <c r="DN130" i="8"/>
  <c r="DO130" i="8"/>
  <c r="DN73" i="8"/>
  <c r="DN71" i="8"/>
  <c r="DN70" i="8"/>
  <c r="DO65" i="8" s="1"/>
  <c r="DQ103" i="8"/>
  <c r="DQ95" i="8"/>
  <c r="DQ96" i="8" s="1"/>
  <c r="DP111" i="8"/>
  <c r="DP118" i="8" s="1"/>
  <c r="DP122" i="8" s="1"/>
  <c r="DZ274" i="3"/>
  <c r="DY277" i="3"/>
  <c r="DO62" i="8"/>
  <c r="DQ54" i="8"/>
  <c r="DQ46" i="8"/>
  <c r="DQ47" i="8" s="1"/>
  <c r="DQ43" i="8"/>
  <c r="DQ115" i="8"/>
  <c r="DR101" i="8"/>
  <c r="DQ116" i="8"/>
  <c r="DY306" i="3"/>
  <c r="DR31" i="8" s="1"/>
  <c r="DY170" i="3"/>
  <c r="DY171" i="3" s="1"/>
  <c r="DY286" i="3"/>
  <c r="DM75" i="8"/>
  <c r="DQ91" i="8"/>
  <c r="DR87" i="8" s="1"/>
  <c r="DP59" i="8" l="1"/>
  <c r="DP60" i="8" s="1"/>
  <c r="DP61" i="8" s="1"/>
  <c r="DP57" i="8"/>
  <c r="DQ48" i="8"/>
  <c r="DM76" i="8"/>
  <c r="DP123" i="8"/>
  <c r="DP124" i="8" s="1"/>
  <c r="DP125" i="8" s="1"/>
  <c r="DR40" i="8"/>
  <c r="DR89" i="8"/>
  <c r="DR115" i="8"/>
  <c r="DO66" i="8"/>
  <c r="DO69" i="8" s="1"/>
  <c r="DQ97" i="8"/>
  <c r="DQ104" i="8" s="1"/>
  <c r="DR41" i="8"/>
  <c r="DR45" i="8" s="1"/>
  <c r="DQ52" i="8"/>
  <c r="DP119" i="8"/>
  <c r="DQ114" i="8" s="1"/>
  <c r="DZ285" i="3"/>
  <c r="DZ276" i="3" s="1"/>
  <c r="DZ284" i="3"/>
  <c r="DZ169" i="3" s="1"/>
  <c r="DZ275" i="3"/>
  <c r="EA273" i="3" s="1"/>
  <c r="DR90" i="8"/>
  <c r="DR94" i="8" s="1"/>
  <c r="DP120" i="8"/>
  <c r="DN74" i="8"/>
  <c r="DN75" i="8" s="1"/>
  <c r="DP68" i="8" l="1"/>
  <c r="DQ55" i="8"/>
  <c r="DQ56" i="8" s="1"/>
  <c r="DR51" i="8" s="1"/>
  <c r="DR52" i="8" s="1"/>
  <c r="DR91" i="8"/>
  <c r="DS87" i="8" s="1"/>
  <c r="DO70" i="8"/>
  <c r="DP65" i="8" s="1"/>
  <c r="DP66" i="8" s="1"/>
  <c r="EA274" i="3"/>
  <c r="EA275" i="3" s="1"/>
  <c r="EB273" i="3" s="1"/>
  <c r="DZ306" i="3"/>
  <c r="DS31" i="8" s="1"/>
  <c r="DZ277" i="3"/>
  <c r="DQ108" i="8"/>
  <c r="DQ106" i="8"/>
  <c r="DQ105" i="8"/>
  <c r="DR100" i="8" s="1"/>
  <c r="DP62" i="8"/>
  <c r="DO73" i="8"/>
  <c r="DO71" i="8"/>
  <c r="DR43" i="8"/>
  <c r="DR15" i="8"/>
  <c r="DR53" i="8"/>
  <c r="DR42" i="8"/>
  <c r="DS38" i="8" s="1"/>
  <c r="DP129" i="8"/>
  <c r="DP128" i="8"/>
  <c r="DZ170" i="3"/>
  <c r="DZ171" i="3" s="1"/>
  <c r="DZ286" i="3"/>
  <c r="DM79" i="8"/>
  <c r="DM80" i="8"/>
  <c r="DR24" i="8"/>
  <c r="DN76" i="8"/>
  <c r="DR103" i="8"/>
  <c r="DR95" i="8"/>
  <c r="DR96" i="8" s="1"/>
  <c r="DR54" i="8"/>
  <c r="DR46" i="8"/>
  <c r="DR47" i="8" s="1"/>
  <c r="DR92" i="8"/>
  <c r="DS88" i="8"/>
  <c r="DR102" i="8"/>
  <c r="DQ57" i="8" l="1"/>
  <c r="DQ59" i="8"/>
  <c r="DQ68" i="8" s="1"/>
  <c r="DP130" i="8"/>
  <c r="DS90" i="8"/>
  <c r="DS94" i="8" s="1"/>
  <c r="DS95" i="8" s="1"/>
  <c r="DS96" i="8" s="1"/>
  <c r="DP69" i="8"/>
  <c r="DP73" i="8" s="1"/>
  <c r="DR97" i="8"/>
  <c r="DR104" i="8" s="1"/>
  <c r="DN80" i="8"/>
  <c r="DN79" i="8"/>
  <c r="DO74" i="8"/>
  <c r="DO75" i="8" s="1"/>
  <c r="DM131" i="8"/>
  <c r="DM21" i="8"/>
  <c r="DM25" i="8" s="1"/>
  <c r="DS39" i="8"/>
  <c r="DS41" i="8" s="1"/>
  <c r="DS45" i="8" s="1"/>
  <c r="DM81" i="8"/>
  <c r="DM82" i="8" s="1"/>
  <c r="DM14" i="8"/>
  <c r="DM16" i="8" s="1"/>
  <c r="DR67" i="8"/>
  <c r="DQ109" i="8"/>
  <c r="DQ110" i="8" s="1"/>
  <c r="DQ117" i="8"/>
  <c r="EA285" i="3"/>
  <c r="EA276" i="3" s="1"/>
  <c r="DS40" i="8"/>
  <c r="DS89" i="8"/>
  <c r="DR48" i="8"/>
  <c r="DR55" i="8" s="1"/>
  <c r="DR57" i="8" s="1"/>
  <c r="DS101" i="8"/>
  <c r="DR116" i="8"/>
  <c r="EA284" i="3"/>
  <c r="EA169" i="3" s="1"/>
  <c r="DS103" i="8" l="1"/>
  <c r="DQ60" i="8"/>
  <c r="DQ61" i="8" s="1"/>
  <c r="DQ62" i="8" s="1"/>
  <c r="DS91" i="8"/>
  <c r="DT87" i="8" s="1"/>
  <c r="DP70" i="8"/>
  <c r="DQ65" i="8" s="1"/>
  <c r="DQ66" i="8" s="1"/>
  <c r="DP71" i="8"/>
  <c r="DS42" i="8"/>
  <c r="DT38" i="8" s="1"/>
  <c r="DT39" i="8" s="1"/>
  <c r="DS24" i="8"/>
  <c r="EB274" i="3"/>
  <c r="EB275" i="3" s="1"/>
  <c r="EC273" i="3" s="1"/>
  <c r="EA306" i="3"/>
  <c r="DT31" i="8" s="1"/>
  <c r="DT40" i="8" s="1"/>
  <c r="DT24" i="8" s="1"/>
  <c r="DR108" i="8"/>
  <c r="DR117" i="8" s="1"/>
  <c r="DR106" i="8"/>
  <c r="DR105" i="8"/>
  <c r="DS100" i="8" s="1"/>
  <c r="DS97" i="8"/>
  <c r="DO76" i="8"/>
  <c r="DS54" i="8"/>
  <c r="DS46" i="8"/>
  <c r="DS47" i="8" s="1"/>
  <c r="EA170" i="3"/>
  <c r="EA171" i="3" s="1"/>
  <c r="EA286" i="3"/>
  <c r="DP74" i="8"/>
  <c r="DP75" i="8" s="1"/>
  <c r="DT88" i="8"/>
  <c r="DS92" i="8"/>
  <c r="DS102" i="8"/>
  <c r="DQ111" i="8"/>
  <c r="DQ118" i="8" s="1"/>
  <c r="DN81" i="8"/>
  <c r="DN82" i="8" s="1"/>
  <c r="DN14" i="8"/>
  <c r="DN16" i="8" s="1"/>
  <c r="DN131" i="8"/>
  <c r="DN21" i="8"/>
  <c r="DN25" i="8" s="1"/>
  <c r="EA277" i="3"/>
  <c r="DS15" i="8"/>
  <c r="DS43" i="8"/>
  <c r="DS53" i="8"/>
  <c r="DR59" i="8"/>
  <c r="DR56" i="8"/>
  <c r="DS51" i="8" s="1"/>
  <c r="DS115" i="8"/>
  <c r="DQ69" i="8" l="1"/>
  <c r="DQ70" i="8" s="1"/>
  <c r="DR65" i="8" s="1"/>
  <c r="DR66" i="8" s="1"/>
  <c r="DT90" i="8"/>
  <c r="DT94" i="8" s="1"/>
  <c r="DT103" i="8" s="1"/>
  <c r="DT41" i="8"/>
  <c r="DT45" i="8" s="1"/>
  <c r="DT46" i="8" s="1"/>
  <c r="DT47" i="8" s="1"/>
  <c r="DT89" i="8"/>
  <c r="DU88" i="8" s="1"/>
  <c r="EB284" i="3"/>
  <c r="EB169" i="3" s="1"/>
  <c r="DR109" i="8"/>
  <c r="DR110" i="8" s="1"/>
  <c r="DR111" i="8" s="1"/>
  <c r="DS104" i="8"/>
  <c r="DS108" i="8" s="1"/>
  <c r="DS109" i="8" s="1"/>
  <c r="DS110" i="8" s="1"/>
  <c r="DQ122" i="8"/>
  <c r="DQ120" i="8"/>
  <c r="DQ119" i="8"/>
  <c r="DR114" i="8" s="1"/>
  <c r="DS48" i="8"/>
  <c r="EB285" i="3"/>
  <c r="EB276" i="3" s="1"/>
  <c r="EB306" i="3" s="1"/>
  <c r="DU31" i="8" s="1"/>
  <c r="DT15" i="8"/>
  <c r="DT53" i="8"/>
  <c r="DP76" i="8"/>
  <c r="DT101" i="8"/>
  <c r="DS116" i="8"/>
  <c r="DS52" i="8"/>
  <c r="DO79" i="8"/>
  <c r="DO80" i="8"/>
  <c r="DR60" i="8"/>
  <c r="DR61" i="8" s="1"/>
  <c r="DR68" i="8"/>
  <c r="DS67" i="8"/>
  <c r="DT95" i="8" l="1"/>
  <c r="DT96" i="8" s="1"/>
  <c r="DQ71" i="8"/>
  <c r="DQ73" i="8"/>
  <c r="DT91" i="8"/>
  <c r="DU87" i="8" s="1"/>
  <c r="DU90" i="8" s="1"/>
  <c r="DU94" i="8" s="1"/>
  <c r="DT54" i="8"/>
  <c r="DT42" i="8"/>
  <c r="DU38" i="8" s="1"/>
  <c r="DU39" i="8" s="1"/>
  <c r="DT102" i="8"/>
  <c r="DU101" i="8" s="1"/>
  <c r="DS105" i="8"/>
  <c r="DT100" i="8" s="1"/>
  <c r="DT92" i="8"/>
  <c r="DS117" i="8"/>
  <c r="DT43" i="8"/>
  <c r="DS106" i="8"/>
  <c r="DS55" i="8"/>
  <c r="DS56" i="8" s="1"/>
  <c r="DT51" i="8" s="1"/>
  <c r="DU40" i="8"/>
  <c r="DU89" i="8"/>
  <c r="DS111" i="8"/>
  <c r="DR62" i="8"/>
  <c r="DR69" i="8" s="1"/>
  <c r="DT48" i="8"/>
  <c r="EB170" i="3"/>
  <c r="EB171" i="3" s="1"/>
  <c r="EB286" i="3"/>
  <c r="DQ74" i="8"/>
  <c r="DQ75" i="8" s="1"/>
  <c r="DO81" i="8"/>
  <c r="DO82" i="8" s="1"/>
  <c r="DO14" i="8"/>
  <c r="DO16" i="8" s="1"/>
  <c r="DR118" i="8"/>
  <c r="EC274" i="3"/>
  <c r="EB277" i="3"/>
  <c r="DO131" i="8"/>
  <c r="DO21" i="8"/>
  <c r="DO25" i="8" s="1"/>
  <c r="DP79" i="8"/>
  <c r="DP80" i="8"/>
  <c r="DT97" i="8"/>
  <c r="DT67" i="8"/>
  <c r="DT115" i="8"/>
  <c r="DQ123" i="8"/>
  <c r="DQ124" i="8" s="1"/>
  <c r="DQ125" i="8" s="1"/>
  <c r="DT104" i="8" l="1"/>
  <c r="DT108" i="8" s="1"/>
  <c r="DT116" i="8"/>
  <c r="DU115" i="8" s="1"/>
  <c r="DU91" i="8"/>
  <c r="DV87" i="8" s="1"/>
  <c r="DS59" i="8"/>
  <c r="DS60" i="8" s="1"/>
  <c r="DS61" i="8" s="1"/>
  <c r="DS57" i="8"/>
  <c r="DR73" i="8"/>
  <c r="DR71" i="8"/>
  <c r="DR70" i="8"/>
  <c r="DS65" i="8" s="1"/>
  <c r="DU41" i="8"/>
  <c r="DU45" i="8" s="1"/>
  <c r="DR122" i="8"/>
  <c r="DR120" i="8"/>
  <c r="DU15" i="8"/>
  <c r="DU53" i="8"/>
  <c r="DP131" i="8"/>
  <c r="DP21" i="8"/>
  <c r="DP25" i="8" s="1"/>
  <c r="DP81" i="8"/>
  <c r="DP82" i="8" s="1"/>
  <c r="DP14" i="8"/>
  <c r="DP16" i="8" s="1"/>
  <c r="DQ129" i="8"/>
  <c r="DQ128" i="8"/>
  <c r="DT52" i="8"/>
  <c r="EC285" i="3"/>
  <c r="DQ76" i="8"/>
  <c r="DU24" i="8"/>
  <c r="EC284" i="3"/>
  <c r="EC169" i="3" s="1"/>
  <c r="EC275" i="3"/>
  <c r="ED273" i="3" s="1"/>
  <c r="DR119" i="8"/>
  <c r="DS114" i="8" s="1"/>
  <c r="DU92" i="8"/>
  <c r="DU102" i="8"/>
  <c r="DV88" i="8"/>
  <c r="DU103" i="8"/>
  <c r="DU95" i="8"/>
  <c r="DU96" i="8" s="1"/>
  <c r="DT106" i="8" l="1"/>
  <c r="DT105" i="8"/>
  <c r="DU100" i="8" s="1"/>
  <c r="DS68" i="8"/>
  <c r="DQ130" i="8"/>
  <c r="DU97" i="8"/>
  <c r="DV101" i="8"/>
  <c r="DU116" i="8"/>
  <c r="DS62" i="8"/>
  <c r="DS118" i="8"/>
  <c r="DS119" i="8" s="1"/>
  <c r="DT114" i="8" s="1"/>
  <c r="DR123" i="8"/>
  <c r="DR124" i="8" s="1"/>
  <c r="DR125" i="8" s="1"/>
  <c r="DU54" i="8"/>
  <c r="DU46" i="8"/>
  <c r="DQ79" i="8"/>
  <c r="DQ80" i="8"/>
  <c r="DU42" i="8"/>
  <c r="DV38" i="8" s="1"/>
  <c r="EC170" i="3"/>
  <c r="EC171" i="3" s="1"/>
  <c r="EC286" i="3"/>
  <c r="DU67" i="8"/>
  <c r="DT109" i="8"/>
  <c r="DT110" i="8" s="1"/>
  <c r="DT117" i="8"/>
  <c r="DT55" i="8"/>
  <c r="DT56" i="8" s="1"/>
  <c r="DU51" i="8" s="1"/>
  <c r="EC276" i="3"/>
  <c r="DU43" i="8"/>
  <c r="DS66" i="8"/>
  <c r="DR74" i="8"/>
  <c r="DR75" i="8" s="1"/>
  <c r="DU104" i="8" l="1"/>
  <c r="DU108" i="8" s="1"/>
  <c r="DU117" i="8" s="1"/>
  <c r="DS69" i="8"/>
  <c r="DS70" i="8" s="1"/>
  <c r="DT65" i="8" s="1"/>
  <c r="DR129" i="8"/>
  <c r="DR128" i="8"/>
  <c r="DT111" i="8"/>
  <c r="DT118" i="8" s="1"/>
  <c r="DT119" i="8" s="1"/>
  <c r="DU114" i="8" s="1"/>
  <c r="DR76" i="8"/>
  <c r="DS73" i="8"/>
  <c r="DS71" i="8"/>
  <c r="DV115" i="8"/>
  <c r="DU109" i="8"/>
  <c r="DU110" i="8" s="1"/>
  <c r="DU52" i="8"/>
  <c r="DU47" i="8"/>
  <c r="ED274" i="3"/>
  <c r="EC277" i="3"/>
  <c r="EC306" i="3"/>
  <c r="DV31" i="8" s="1"/>
  <c r="DV39" i="8"/>
  <c r="DS122" i="8"/>
  <c r="DS120" i="8"/>
  <c r="DT59" i="8"/>
  <c r="DT57" i="8"/>
  <c r="DQ131" i="8"/>
  <c r="DQ21" i="8"/>
  <c r="DQ25" i="8" s="1"/>
  <c r="DQ81" i="8"/>
  <c r="DQ82" i="8" s="1"/>
  <c r="DQ14" i="8"/>
  <c r="DQ16" i="8" s="1"/>
  <c r="DU105" i="8" l="1"/>
  <c r="DV100" i="8" s="1"/>
  <c r="DU106" i="8"/>
  <c r="DR130" i="8"/>
  <c r="DV40" i="8"/>
  <c r="DV89" i="8"/>
  <c r="DV90" i="8"/>
  <c r="DV94" i="8" s="1"/>
  <c r="DR79" i="8"/>
  <c r="DR80" i="8"/>
  <c r="DT122" i="8"/>
  <c r="DT120" i="8"/>
  <c r="DV41" i="8"/>
  <c r="DV45" i="8" s="1"/>
  <c r="DS74" i="8"/>
  <c r="DS75" i="8" s="1"/>
  <c r="DU111" i="8"/>
  <c r="DU118" i="8" s="1"/>
  <c r="DS123" i="8"/>
  <c r="DS124" i="8" s="1"/>
  <c r="DS125" i="8" s="1"/>
  <c r="DT66" i="8"/>
  <c r="ED284" i="3"/>
  <c r="ED169" i="3" s="1"/>
  <c r="ED275" i="3"/>
  <c r="EE273" i="3" s="1"/>
  <c r="ED285" i="3"/>
  <c r="DU48" i="8"/>
  <c r="DU55" i="8" s="1"/>
  <c r="DT60" i="8"/>
  <c r="DT61" i="8" s="1"/>
  <c r="DT68" i="8"/>
  <c r="DU122" i="8" l="1"/>
  <c r="DU120" i="8"/>
  <c r="DU119" i="8"/>
  <c r="DV114" i="8" s="1"/>
  <c r="DU59" i="8"/>
  <c r="DU57" i="8"/>
  <c r="DU56" i="8"/>
  <c r="DV51" i="8" s="1"/>
  <c r="DT62" i="8"/>
  <c r="DT69" i="8" s="1"/>
  <c r="DV15" i="8"/>
  <c r="DV43" i="8"/>
  <c r="DV53" i="8"/>
  <c r="DV42" i="8"/>
  <c r="DW38" i="8" s="1"/>
  <c r="DW88" i="8"/>
  <c r="DV92" i="8"/>
  <c r="DV102" i="8"/>
  <c r="DV91" i="8"/>
  <c r="DW87" i="8" s="1"/>
  <c r="DV24" i="8"/>
  <c r="DR131" i="8"/>
  <c r="DR21" i="8"/>
  <c r="DR25" i="8" s="1"/>
  <c r="DV54" i="8"/>
  <c r="DV46" i="8"/>
  <c r="DT123" i="8"/>
  <c r="DT124" i="8" s="1"/>
  <c r="DT125" i="8" s="1"/>
  <c r="DR81" i="8"/>
  <c r="DR82" i="8" s="1"/>
  <c r="DR14" i="8"/>
  <c r="DR16" i="8" s="1"/>
  <c r="ED170" i="3"/>
  <c r="ED171" i="3" s="1"/>
  <c r="ED286" i="3"/>
  <c r="DS76" i="8"/>
  <c r="ED276" i="3"/>
  <c r="DS129" i="8"/>
  <c r="DS128" i="8"/>
  <c r="DV103" i="8"/>
  <c r="DV95" i="8"/>
  <c r="DV96" i="8" s="1"/>
  <c r="DS130" i="8" l="1"/>
  <c r="DV97" i="8"/>
  <c r="DV104" i="8" s="1"/>
  <c r="DV108" i="8" s="1"/>
  <c r="DT128" i="8"/>
  <c r="DT129" i="8"/>
  <c r="DT73" i="8"/>
  <c r="DT71" i="8"/>
  <c r="DT70" i="8"/>
  <c r="DU65" i="8" s="1"/>
  <c r="DV116" i="8"/>
  <c r="DW101" i="8"/>
  <c r="DV52" i="8"/>
  <c r="DV47" i="8"/>
  <c r="EE274" i="3"/>
  <c r="ED277" i="3"/>
  <c r="ED306" i="3"/>
  <c r="DW31" i="8" s="1"/>
  <c r="DW90" i="8" s="1"/>
  <c r="DW94" i="8" s="1"/>
  <c r="DS79" i="8"/>
  <c r="DS80" i="8"/>
  <c r="DU60" i="8"/>
  <c r="DU61" i="8" s="1"/>
  <c r="DU68" i="8"/>
  <c r="DW39" i="8"/>
  <c r="DV67" i="8"/>
  <c r="DU123" i="8"/>
  <c r="DU124" i="8" s="1"/>
  <c r="DU125" i="8" s="1"/>
  <c r="DW41" i="8" l="1"/>
  <c r="DW45" i="8" s="1"/>
  <c r="DW54" i="8" s="1"/>
  <c r="DU129" i="8"/>
  <c r="DU128" i="8"/>
  <c r="DW95" i="8"/>
  <c r="DW96" i="8" s="1"/>
  <c r="DW97" i="8" s="1"/>
  <c r="DW103" i="8"/>
  <c r="EE285" i="3"/>
  <c r="EE276" i="3" s="1"/>
  <c r="DU66" i="8"/>
  <c r="DT74" i="8"/>
  <c r="DT75" i="8" s="1"/>
  <c r="DT130" i="8"/>
  <c r="DV109" i="8"/>
  <c r="DV110" i="8" s="1"/>
  <c r="DV117" i="8"/>
  <c r="DU62" i="8"/>
  <c r="DS131" i="8"/>
  <c r="DS21" i="8"/>
  <c r="DS25" i="8" s="1"/>
  <c r="DV106" i="8"/>
  <c r="EE284" i="3"/>
  <c r="EE169" i="3" s="1"/>
  <c r="EE275" i="3"/>
  <c r="EF273" i="3" s="1"/>
  <c r="DV48" i="8"/>
  <c r="DV55" i="8" s="1"/>
  <c r="DV105" i="8"/>
  <c r="DW100" i="8" s="1"/>
  <c r="DS81" i="8"/>
  <c r="DS82" i="8" s="1"/>
  <c r="DS14" i="8"/>
  <c r="DS16" i="8" s="1"/>
  <c r="DW115" i="8"/>
  <c r="DW40" i="8"/>
  <c r="DW89" i="8"/>
  <c r="DU130" i="8" l="1"/>
  <c r="DW46" i="8"/>
  <c r="DW47" i="8" s="1"/>
  <c r="EF274" i="3"/>
  <c r="EF284" i="3" s="1"/>
  <c r="EF169" i="3" s="1"/>
  <c r="EE306" i="3"/>
  <c r="DX31" i="8" s="1"/>
  <c r="DX40" i="8" s="1"/>
  <c r="DX24" i="8" s="1"/>
  <c r="EE277" i="3"/>
  <c r="EF285" i="3" s="1"/>
  <c r="DU69" i="8"/>
  <c r="DU70" i="8" s="1"/>
  <c r="DV65" i="8" s="1"/>
  <c r="DV111" i="8"/>
  <c r="DV118" i="8" s="1"/>
  <c r="DT76" i="8"/>
  <c r="DX88" i="8"/>
  <c r="DW92" i="8"/>
  <c r="DW102" i="8"/>
  <c r="DW91" i="8"/>
  <c r="DX87" i="8" s="1"/>
  <c r="DW43" i="8"/>
  <c r="DW15" i="8"/>
  <c r="DW53" i="8"/>
  <c r="DW42" i="8"/>
  <c r="DX38" i="8" s="1"/>
  <c r="DW24" i="8"/>
  <c r="DW104" i="8"/>
  <c r="DW108" i="8" s="1"/>
  <c r="DV59" i="8"/>
  <c r="DV56" i="8"/>
  <c r="DW51" i="8" s="1"/>
  <c r="DV57" i="8"/>
  <c r="EE286" i="3"/>
  <c r="EE170" i="3"/>
  <c r="EE171" i="3" s="1"/>
  <c r="EF276" i="3" l="1"/>
  <c r="EF306" i="3" s="1"/>
  <c r="EF275" i="3"/>
  <c r="DU71" i="8"/>
  <c r="DU73" i="8"/>
  <c r="DU74" i="8" s="1"/>
  <c r="DW105" i="8"/>
  <c r="DX100" i="8" s="1"/>
  <c r="DX89" i="8"/>
  <c r="DX102" i="8" s="1"/>
  <c r="DV60" i="8"/>
  <c r="DV61" i="8" s="1"/>
  <c r="DV68" i="8"/>
  <c r="DV122" i="8"/>
  <c r="DV120" i="8"/>
  <c r="DW52" i="8"/>
  <c r="DT80" i="8"/>
  <c r="DT79" i="8"/>
  <c r="DW48" i="8"/>
  <c r="DV119" i="8"/>
  <c r="DW114" i="8" s="1"/>
  <c r="DX15" i="8"/>
  <c r="DX53" i="8"/>
  <c r="DW109" i="8"/>
  <c r="DW110" i="8" s="1"/>
  <c r="DW117" i="8"/>
  <c r="EF286" i="3"/>
  <c r="EF170" i="3"/>
  <c r="EF171" i="3" s="1"/>
  <c r="DV66" i="8"/>
  <c r="DX90" i="8"/>
  <c r="DX94" i="8" s="1"/>
  <c r="DX101" i="8"/>
  <c r="DW106" i="8"/>
  <c r="DW116" i="8"/>
  <c r="DX39" i="8"/>
  <c r="DX41" i="8" s="1"/>
  <c r="DW67" i="8"/>
  <c r="H57" i="5" l="1" a="1"/>
  <c r="H57" i="5" s="1"/>
  <c r="I57" i="5" a="1"/>
  <c r="I57" i="5" s="1"/>
  <c r="EF277" i="3"/>
  <c r="P58" i="5" s="1" a="1"/>
  <c r="P58" i="5" s="1"/>
  <c r="I39" i="5" a="1"/>
  <c r="I39" i="5" s="1"/>
  <c r="F39" i="5" a="1"/>
  <c r="F39" i="5" s="1"/>
  <c r="P39" i="5" a="1"/>
  <c r="P39" i="5" s="1"/>
  <c r="G39" i="5" a="1"/>
  <c r="G39" i="5" s="1"/>
  <c r="M39" i="5" a="1"/>
  <c r="M39" i="5" s="1"/>
  <c r="K39" i="5" a="1"/>
  <c r="K39" i="5" s="1"/>
  <c r="O39" i="5" a="1"/>
  <c r="O39" i="5" s="1"/>
  <c r="J39" i="5" a="1"/>
  <c r="J39" i="5" s="1"/>
  <c r="H39" i="5" a="1"/>
  <c r="H39" i="5" s="1"/>
  <c r="L39" i="5" a="1"/>
  <c r="L39" i="5" s="1"/>
  <c r="N39" i="5" a="1"/>
  <c r="N39" i="5" s="1"/>
  <c r="DY88" i="8"/>
  <c r="DX91" i="8"/>
  <c r="DY87" i="8" s="1"/>
  <c r="DW55" i="8"/>
  <c r="DW59" i="8" s="1"/>
  <c r="DW111" i="8"/>
  <c r="DW118" i="8" s="1"/>
  <c r="DW122" i="8" s="1"/>
  <c r="DX45" i="8"/>
  <c r="DX43" i="8"/>
  <c r="DV62" i="8"/>
  <c r="DV69" i="8" s="1"/>
  <c r="DV123" i="8"/>
  <c r="DV124" i="8" s="1"/>
  <c r="DV125" i="8" s="1"/>
  <c r="DX115" i="8"/>
  <c r="DX92" i="8"/>
  <c r="DT131" i="8"/>
  <c r="DT21" i="8"/>
  <c r="DT25" i="8" s="1"/>
  <c r="DX103" i="8"/>
  <c r="DX95" i="8"/>
  <c r="DX96" i="8" s="1"/>
  <c r="DX67" i="8"/>
  <c r="DY101" i="8"/>
  <c r="DX116" i="8"/>
  <c r="DT81" i="8"/>
  <c r="DT82" i="8" s="1"/>
  <c r="DT14" i="8"/>
  <c r="DT16" i="8" s="1"/>
  <c r="DX42" i="8"/>
  <c r="DY38" i="8" s="1"/>
  <c r="DU75" i="8"/>
  <c r="DY31" i="8"/>
  <c r="K306" i="3"/>
  <c r="H25" i="6" s="1"/>
  <c r="M306" i="3"/>
  <c r="F25" i="6" s="1"/>
  <c r="L306" i="3"/>
  <c r="G25" i="6" s="1"/>
  <c r="J225" i="5" a="1"/>
  <c r="J225" i="5" s="1"/>
  <c r="P47" i="5" a="1"/>
  <c r="P47" i="5" s="1"/>
  <c r="F177" i="5" a="1"/>
  <c r="F177" i="5" s="1"/>
  <c r="I42" i="5" a="1"/>
  <c r="I42" i="5" s="1"/>
  <c r="O226" i="5" a="1"/>
  <c r="O226" i="5" s="1"/>
  <c r="F68" i="5" a="1"/>
  <c r="F68" i="5" s="1"/>
  <c r="L209" i="5" a="1"/>
  <c r="L209" i="5" s="1"/>
  <c r="L107" i="5" a="1"/>
  <c r="L107" i="5" s="1"/>
  <c r="L234" i="5" a="1"/>
  <c r="L234" i="5" s="1"/>
  <c r="M43" i="5" a="1"/>
  <c r="M43" i="5" s="1"/>
  <c r="F106" i="5" a="1"/>
  <c r="F106" i="5" s="1"/>
  <c r="O71" i="5" a="1"/>
  <c r="O71" i="5" s="1"/>
  <c r="K90" i="5" a="1"/>
  <c r="K90" i="5" s="1"/>
  <c r="I80" i="5" a="1"/>
  <c r="I80" i="5" s="1"/>
  <c r="N61" i="5" a="1"/>
  <c r="N61" i="5" s="1"/>
  <c r="F88" i="5" a="1"/>
  <c r="F88" i="5" s="1"/>
  <c r="J71" i="5" a="1"/>
  <c r="J71" i="5" s="1"/>
  <c r="N52" i="5" a="1"/>
  <c r="N52" i="5" s="1"/>
  <c r="F56" i="5" a="1"/>
  <c r="F56" i="5" s="1"/>
  <c r="L34" i="5" a="1"/>
  <c r="L34" i="5" s="1"/>
  <c r="O102" i="5" a="1"/>
  <c r="O102" i="5" s="1"/>
  <c r="I194" i="5" a="1"/>
  <c r="I194" i="5" s="1"/>
  <c r="M252" i="5" a="1"/>
  <c r="M252" i="5" s="1"/>
  <c r="P210" i="5" a="1"/>
  <c r="P210" i="5" s="1"/>
  <c r="F117" i="5" a="1"/>
  <c r="F117" i="5" s="1"/>
  <c r="O275" i="5" a="1"/>
  <c r="O275" i="5" s="1"/>
  <c r="L225" i="5" a="1"/>
  <c r="L225" i="5" s="1"/>
  <c r="I126" i="5" a="1"/>
  <c r="I126" i="5" s="1"/>
  <c r="H210" i="5" a="1"/>
  <c r="H210" i="5" s="1"/>
  <c r="G205" i="5" a="1"/>
  <c r="G205" i="5" s="1"/>
  <c r="I169" i="5" a="1"/>
  <c r="I169" i="5" s="1"/>
  <c r="I106" i="5" a="1"/>
  <c r="I106" i="5" s="1"/>
  <c r="I96" i="5" a="1"/>
  <c r="I96" i="5" s="1"/>
  <c r="K202" i="5" a="1"/>
  <c r="K202" i="5" s="1"/>
  <c r="H9" i="5" a="1"/>
  <c r="H9" i="5" s="1"/>
  <c r="I240" i="5" a="1"/>
  <c r="I240" i="5" s="1"/>
  <c r="F71" i="5" a="1"/>
  <c r="F71" i="5" s="1"/>
  <c r="G235" i="5" a="1"/>
  <c r="G235" i="5" s="1"/>
  <c r="N169" i="5" a="1"/>
  <c r="N169" i="5" s="1"/>
  <c r="G199" i="5" a="1"/>
  <c r="G199" i="5" s="1"/>
  <c r="M209" i="5" a="1"/>
  <c r="M209" i="5" s="1"/>
  <c r="I176" i="5" a="1"/>
  <c r="I176" i="5" s="1"/>
  <c r="J275" i="5" a="1"/>
  <c r="J275" i="5" s="1"/>
  <c r="G73" i="5" a="1"/>
  <c r="G73" i="5" s="1"/>
  <c r="N204" i="5" a="1"/>
  <c r="N204" i="5" s="1"/>
  <c r="H251" i="5" a="1"/>
  <c r="H251" i="5" s="1"/>
  <c r="L89" i="5" a="1"/>
  <c r="L89" i="5" s="1"/>
  <c r="N74" i="5" a="1"/>
  <c r="N74" i="5" s="1"/>
  <c r="L170" i="5" a="1"/>
  <c r="L170" i="5" s="1"/>
  <c r="L222" i="5" a="1"/>
  <c r="L222" i="5" s="1"/>
  <c r="J253" i="5" a="1"/>
  <c r="J253" i="5" s="1"/>
  <c r="K186" i="5" a="1"/>
  <c r="K186" i="5" s="1"/>
  <c r="K265" i="5" a="1"/>
  <c r="K265" i="5" s="1"/>
  <c r="N180" i="5" a="1"/>
  <c r="N180" i="5" s="1"/>
  <c r="L224" i="5" a="1"/>
  <c r="L224" i="5" s="1"/>
  <c r="L229" i="5" a="1"/>
  <c r="L229" i="5" s="1"/>
  <c r="N102" i="5" a="1"/>
  <c r="N102" i="5" s="1"/>
  <c r="G69" i="5" a="1"/>
  <c r="G69" i="5" s="1"/>
  <c r="P236" i="5" a="1"/>
  <c r="P236" i="5" s="1"/>
  <c r="M69" i="5" a="1"/>
  <c r="M69" i="5" s="1"/>
  <c r="L235" i="5" a="1"/>
  <c r="L235" i="5" s="1"/>
  <c r="O254" i="5" a="1"/>
  <c r="O254" i="5" s="1"/>
  <c r="K246" i="5" a="1"/>
  <c r="K246" i="5" s="1"/>
  <c r="M41" i="5" a="1"/>
  <c r="M41" i="5" s="1"/>
  <c r="J254" i="5" a="1"/>
  <c r="J254" i="5" s="1"/>
  <c r="H133" i="5" a="1"/>
  <c r="H133" i="5" s="1"/>
  <c r="O233" i="5" a="1"/>
  <c r="O233" i="5" s="1"/>
  <c r="O9" i="5" a="1"/>
  <c r="O9" i="5" s="1"/>
  <c r="H55" i="5" a="1"/>
  <c r="H55" i="5" s="1"/>
  <c r="O255" i="5" a="1"/>
  <c r="O255" i="5" s="1"/>
  <c r="G244" i="5" a="1"/>
  <c r="G244" i="5" s="1"/>
  <c r="F205" i="5" a="1"/>
  <c r="F205" i="5" s="1"/>
  <c r="K190" i="5" a="1"/>
  <c r="K190" i="5" s="1"/>
  <c r="N252" i="5" a="1"/>
  <c r="N252" i="5" s="1"/>
  <c r="P265" i="5" a="1"/>
  <c r="P265" i="5" s="1"/>
  <c r="H202" i="5" a="1"/>
  <c r="H202" i="5" s="1"/>
  <c r="I142" i="5" a="1"/>
  <c r="I142" i="5" s="1"/>
  <c r="P52" i="5" a="1"/>
  <c r="P52" i="5" s="1"/>
  <c r="K78" i="5" a="1"/>
  <c r="K78" i="5" s="1"/>
  <c r="M255" i="5" a="1"/>
  <c r="M255" i="5" s="1"/>
  <c r="K77" i="5" a="1"/>
  <c r="K77" i="5" s="1"/>
  <c r="O209" i="5" a="1"/>
  <c r="O209" i="5" s="1"/>
  <c r="I242" i="5" a="1"/>
  <c r="I242" i="5" s="1"/>
  <c r="J188" i="5" a="1"/>
  <c r="J188" i="5" s="1"/>
  <c r="I171" i="5" a="1"/>
  <c r="I171" i="5" s="1"/>
  <c r="P41" i="5" a="1"/>
  <c r="P41" i="5" s="1"/>
  <c r="O276" i="5" a="1"/>
  <c r="O276" i="5" s="1"/>
  <c r="I100" i="5" a="1"/>
  <c r="I100" i="5" s="1"/>
  <c r="H127" i="5" a="1"/>
  <c r="H127" i="5" s="1"/>
  <c r="G46" i="5" a="1"/>
  <c r="G46" i="5" s="1"/>
  <c r="G100" i="5" a="1"/>
  <c r="G100" i="5" s="1"/>
  <c r="J52" i="5" a="1"/>
  <c r="J52" i="5" s="1"/>
  <c r="F95" i="5" a="1"/>
  <c r="F95" i="5" s="1"/>
  <c r="F74" i="5" a="1"/>
  <c r="F74" i="5" s="1"/>
  <c r="G188" i="5" a="1"/>
  <c r="G188" i="5" s="1"/>
  <c r="N241" i="5" a="1"/>
  <c r="N241" i="5" s="1"/>
  <c r="M271" i="5" a="1"/>
  <c r="M271" i="5" s="1"/>
  <c r="O70" i="5" a="1"/>
  <c r="O70" i="5" s="1"/>
  <c r="H169" i="5" a="1"/>
  <c r="H169" i="5" s="1"/>
  <c r="L263" i="5" a="1"/>
  <c r="L263" i="5" s="1"/>
  <c r="N79" i="5" a="1"/>
  <c r="N79" i="5" s="1"/>
  <c r="F132" i="5" a="1"/>
  <c r="F132" i="5" s="1"/>
  <c r="J220" i="5" a="1"/>
  <c r="J220" i="5" s="1"/>
  <c r="G176" i="5" a="1"/>
  <c r="G176" i="5" s="1"/>
  <c r="H260" i="5" a="1"/>
  <c r="H260" i="5" s="1"/>
  <c r="J191" i="5" a="1"/>
  <c r="J191" i="5" s="1"/>
  <c r="L128" i="5" a="1"/>
  <c r="L128" i="5" s="1"/>
  <c r="O271" i="5" a="1"/>
  <c r="O271" i="5" s="1"/>
  <c r="P217" i="5" a="1"/>
  <c r="P217" i="5" s="1"/>
  <c r="J230" i="5" a="1"/>
  <c r="J230" i="5" s="1"/>
  <c r="K43" i="5" a="1"/>
  <c r="K43" i="5" s="1"/>
  <c r="F254" i="5" a="1"/>
  <c r="F254" i="5" s="1"/>
  <c r="L178" i="5" a="1"/>
  <c r="L178" i="5" s="1"/>
  <c r="H221" i="5" a="1"/>
  <c r="H221" i="5" s="1"/>
  <c r="N69" i="5" a="1"/>
  <c r="N69" i="5" s="1"/>
  <c r="K255" i="5" a="1"/>
  <c r="K255" i="5" s="1"/>
  <c r="F269" i="5" a="1"/>
  <c r="F269" i="5" s="1"/>
  <c r="H224" i="5" a="1"/>
  <c r="H224" i="5" s="1"/>
  <c r="H204" i="5" a="1"/>
  <c r="H204" i="5" s="1"/>
  <c r="F180" i="5" a="1"/>
  <c r="F180" i="5" s="1"/>
  <c r="I255" i="5" a="1"/>
  <c r="I255" i="5" s="1"/>
  <c r="J126" i="5" a="1"/>
  <c r="J126" i="5" s="1"/>
  <c r="P227" i="5" a="1"/>
  <c r="P227" i="5" s="1"/>
  <c r="L133" i="5" a="1"/>
  <c r="L133" i="5" s="1"/>
  <c r="G184" i="5" a="1"/>
  <c r="G184" i="5" s="1"/>
  <c r="K36" i="5" a="1"/>
  <c r="K36" i="5" s="1"/>
  <c r="O36" i="5" a="1"/>
  <c r="O36" i="5" s="1"/>
  <c r="J237" i="5" a="1"/>
  <c r="J237" i="5" s="1"/>
  <c r="L116" i="5" a="1"/>
  <c r="L116" i="5" s="1"/>
  <c r="I227" i="5" a="1"/>
  <c r="I227" i="5" s="1"/>
  <c r="P270" i="5" a="1"/>
  <c r="P270" i="5" s="1"/>
  <c r="J177" i="5" a="1"/>
  <c r="J177" i="5" s="1"/>
  <c r="P170" i="5" a="1"/>
  <c r="P170" i="5" s="1"/>
  <c r="G128" i="5" a="1"/>
  <c r="G128" i="5" s="1"/>
  <c r="L179" i="5" a="1"/>
  <c r="L179" i="5" s="1"/>
  <c r="O134" i="5" a="1"/>
  <c r="O134" i="5" s="1"/>
  <c r="H201" i="5" a="1"/>
  <c r="H201" i="5" s="1"/>
  <c r="N95" i="5" a="1"/>
  <c r="N95" i="5" s="1"/>
  <c r="G225" i="5" a="1"/>
  <c r="G225" i="5" s="1"/>
  <c r="F36" i="5" a="1"/>
  <c r="F36" i="5" s="1"/>
  <c r="G243" i="5" a="1"/>
  <c r="G243" i="5" s="1"/>
  <c r="I62" i="5" a="1"/>
  <c r="I62" i="5" s="1"/>
  <c r="K104" i="5" a="1"/>
  <c r="K104" i="5" s="1"/>
  <c r="J206" i="5" a="1"/>
  <c r="J206" i="5" s="1"/>
  <c r="O223" i="5" a="1"/>
  <c r="O223" i="5" s="1"/>
  <c r="I182" i="5" a="1"/>
  <c r="I182" i="5" s="1"/>
  <c r="P198" i="5" a="1"/>
  <c r="P198" i="5" s="1"/>
  <c r="L98" i="5" a="1"/>
  <c r="L98" i="5" s="1"/>
  <c r="F227" i="5" a="1"/>
  <c r="F227" i="5" s="1"/>
  <c r="J116" i="5" a="1"/>
  <c r="J116" i="5" s="1"/>
  <c r="I263" i="5" a="1"/>
  <c r="I263" i="5" s="1"/>
  <c r="O142" i="5" a="1"/>
  <c r="O142" i="5" s="1"/>
  <c r="I38" i="5" a="1"/>
  <c r="I38" i="5" s="1"/>
  <c r="M131" i="5" a="1"/>
  <c r="M131" i="5" s="1"/>
  <c r="F75" i="5" a="1"/>
  <c r="F75" i="5" s="1"/>
  <c r="M34" i="5" a="1"/>
  <c r="M34" i="5" s="1"/>
  <c r="H71" i="5" a="1"/>
  <c r="H71" i="5" s="1"/>
  <c r="P216" i="5" a="1"/>
  <c r="P216" i="5" s="1"/>
  <c r="M122" i="5" a="1"/>
  <c r="M122" i="5" s="1"/>
  <c r="G170" i="5" a="1"/>
  <c r="G170" i="5" s="1"/>
  <c r="M97" i="5" a="1"/>
  <c r="M97" i="5" s="1"/>
  <c r="P204" i="5" a="1"/>
  <c r="P204" i="5" s="1"/>
  <c r="J168" i="5" a="1"/>
  <c r="J168" i="5" s="1"/>
  <c r="K133" i="5" a="1"/>
  <c r="K133" i="5" s="1"/>
  <c r="F7" i="5" a="1"/>
  <c r="F7" i="5" s="1"/>
  <c r="G248" i="5" a="1"/>
  <c r="G248" i="5" s="1"/>
  <c r="G266" i="5" s="1"/>
  <c r="N263" i="5" a="1"/>
  <c r="N263" i="5" s="1"/>
  <c r="G209" i="5" a="1"/>
  <c r="G209" i="5" s="1"/>
  <c r="J219" i="5" a="1"/>
  <c r="J219" i="5" s="1"/>
  <c r="G224" i="5" a="1"/>
  <c r="G224" i="5" s="1"/>
  <c r="H203" i="5" a="1"/>
  <c r="H203" i="5" s="1"/>
  <c r="O243" i="5" a="1"/>
  <c r="O243" i="5" s="1"/>
  <c r="P72" i="5" a="1"/>
  <c r="P72" i="5" s="1"/>
  <c r="H96" i="5" a="1"/>
  <c r="H96" i="5" s="1"/>
  <c r="P255" i="5" a="1"/>
  <c r="P255" i="5" s="1"/>
  <c r="H125" i="5" a="1"/>
  <c r="H125" i="5" s="1"/>
  <c r="G125" i="5" a="1"/>
  <c r="G125" i="5" s="1"/>
  <c r="L70" i="5" a="1"/>
  <c r="L70" i="5" s="1"/>
  <c r="O100" i="5" a="1"/>
  <c r="O100" i="5" s="1"/>
  <c r="I190" i="5" a="1"/>
  <c r="I190" i="5" s="1"/>
  <c r="N34" i="5" a="1"/>
  <c r="N34" i="5" s="1"/>
  <c r="I69" i="5" a="1"/>
  <c r="I69" i="5" s="1"/>
  <c r="L253" i="5" a="1"/>
  <c r="L253" i="5" s="1"/>
  <c r="J223" i="5" a="1"/>
  <c r="J223" i="5" s="1"/>
  <c r="L45" i="5" a="1"/>
  <c r="L45" i="5" s="1"/>
  <c r="K127" i="5" a="1"/>
  <c r="K127" i="5" s="1"/>
  <c r="H115" i="5" a="1"/>
  <c r="H115" i="5" s="1"/>
  <c r="J209" i="5" a="1"/>
  <c r="J209" i="5" s="1"/>
  <c r="J197" i="5" a="1"/>
  <c r="J197" i="5" s="1"/>
  <c r="N43" i="5" a="1"/>
  <c r="N43" i="5" s="1"/>
  <c r="G48" i="5" a="1"/>
  <c r="G48" i="5" s="1"/>
  <c r="M106" i="5" a="1"/>
  <c r="M106" i="5" s="1"/>
  <c r="F44" i="5" a="1"/>
  <c r="F44" i="5" s="1"/>
  <c r="K51" i="5" a="1"/>
  <c r="K51" i="5" s="1"/>
  <c r="L71" i="5" a="1"/>
  <c r="L71" i="5" s="1"/>
  <c r="N243" i="5" a="1"/>
  <c r="N243" i="5" s="1"/>
  <c r="G219" i="5" a="1"/>
  <c r="G219" i="5" s="1"/>
  <c r="J222" i="5" a="1"/>
  <c r="J222" i="5" s="1"/>
  <c r="F276" i="5" a="1"/>
  <c r="F276" i="5" s="1"/>
  <c r="P106" i="5" a="1"/>
  <c r="P106" i="5" s="1"/>
  <c r="L255" i="5" a="1"/>
  <c r="L255" i="5" s="1"/>
  <c r="G7" i="5" a="1"/>
  <c r="G7" i="5" s="1"/>
  <c r="I51" i="5" a="1"/>
  <c r="I51" i="5" s="1"/>
  <c r="O128" i="5" a="1"/>
  <c r="O128" i="5" s="1"/>
  <c r="H124" i="5" a="1"/>
  <c r="H124" i="5" s="1"/>
  <c r="M130" i="5" a="1"/>
  <c r="M130" i="5" s="1"/>
  <c r="G74" i="5" a="1"/>
  <c r="G74" i="5" s="1"/>
  <c r="J179" i="5" a="1"/>
  <c r="J179" i="5" s="1"/>
  <c r="I76" i="5" a="1"/>
  <c r="I76" i="5" s="1"/>
  <c r="G89" i="5" a="1"/>
  <c r="G89" i="5" s="1"/>
  <c r="F70" i="5" a="1"/>
  <c r="F70" i="5" s="1"/>
  <c r="I89" i="5" a="1"/>
  <c r="I89" i="5" s="1"/>
  <c r="F55" i="5" a="1"/>
  <c r="F55" i="5" s="1"/>
  <c r="N38" i="5" a="1"/>
  <c r="N38" i="5" s="1"/>
  <c r="M124" i="5" a="1"/>
  <c r="M124" i="5" s="1"/>
  <c r="H43" i="5" a="1"/>
  <c r="H43" i="5" s="1"/>
  <c r="J205" i="5" a="1"/>
  <c r="J205" i="5" s="1"/>
  <c r="M36" i="5" a="1"/>
  <c r="M36" i="5" s="1"/>
  <c r="G99" i="5" a="1"/>
  <c r="G99" i="5" s="1"/>
  <c r="N199" i="5" a="1"/>
  <c r="N199" i="5" s="1"/>
  <c r="M222" i="5" a="1"/>
  <c r="M222" i="5" s="1"/>
  <c r="K169" i="5" a="1"/>
  <c r="K169" i="5" s="1"/>
  <c r="I9" i="5" a="1"/>
  <c r="I9" i="5" s="1"/>
  <c r="F191" i="5" a="1"/>
  <c r="F191" i="5" s="1"/>
  <c r="F104" i="5" a="1"/>
  <c r="F104" i="5" s="1"/>
  <c r="O194" i="5" a="1"/>
  <c r="O194" i="5" s="1"/>
  <c r="G71" i="5" a="1"/>
  <c r="G71" i="5" s="1"/>
  <c r="N129" i="5" a="1"/>
  <c r="N129" i="5" s="1"/>
  <c r="L188" i="5" a="1"/>
  <c r="L188" i="5" s="1"/>
  <c r="J229" i="5" a="1"/>
  <c r="J229" i="5" s="1"/>
  <c r="L169" i="5" a="1"/>
  <c r="L169" i="5" s="1"/>
  <c r="K88" i="5" a="1"/>
  <c r="K88" i="5" s="1"/>
  <c r="L270" i="5" a="1"/>
  <c r="L270" i="5" s="1"/>
  <c r="L196" i="5" a="1"/>
  <c r="L196" i="5" s="1"/>
  <c r="L103" i="5" a="1"/>
  <c r="L103" i="5" s="1"/>
  <c r="J203" i="5" a="1"/>
  <c r="J203" i="5" s="1"/>
  <c r="G231" i="5" a="1"/>
  <c r="G231" i="5" s="1"/>
  <c r="N224" i="5" a="1"/>
  <c r="N224" i="5" s="1"/>
  <c r="P35" i="5" a="1"/>
  <c r="P35" i="5" s="1"/>
  <c r="O246" i="5" a="1"/>
  <c r="O246" i="5" s="1"/>
  <c r="N104" i="5" a="1"/>
  <c r="N104" i="5" s="1"/>
  <c r="M50" i="5" a="1"/>
  <c r="M50" i="5" s="1"/>
  <c r="N198" i="5" a="1"/>
  <c r="N198" i="5" s="1"/>
  <c r="O41" i="5" a="1"/>
  <c r="O41" i="5" s="1"/>
  <c r="L88" i="5" a="1"/>
  <c r="L88" i="5" s="1"/>
  <c r="P101" i="5" a="1"/>
  <c r="P101" i="5" s="1"/>
  <c r="M204" i="5" a="1"/>
  <c r="M204" i="5" s="1"/>
  <c r="M8" i="5" a="1"/>
  <c r="M8" i="5" s="1"/>
  <c r="M169" i="5" a="1"/>
  <c r="M169" i="5" s="1"/>
  <c r="P56" i="5" a="1"/>
  <c r="P56" i="5" s="1"/>
  <c r="G130" i="5" a="1"/>
  <c r="G130" i="5" s="1"/>
  <c r="H49" i="5" a="1"/>
  <c r="H49" i="5" s="1"/>
  <c r="M187" i="5" a="1"/>
  <c r="M187" i="5" s="1"/>
  <c r="N207" i="5" a="1"/>
  <c r="N207" i="5" s="1"/>
  <c r="N41" i="5" a="1"/>
  <c r="N41" i="5" s="1"/>
  <c r="F238" i="5" a="1"/>
  <c r="F238" i="5" s="1"/>
  <c r="M115" i="5" a="1"/>
  <c r="M115" i="5" s="1"/>
  <c r="L52" i="5" a="1"/>
  <c r="L52" i="5" s="1"/>
  <c r="J44" i="5" a="1"/>
  <c r="J44" i="5" s="1"/>
  <c r="G78" i="5" a="1"/>
  <c r="G78" i="5" s="1"/>
  <c r="H190" i="5" a="1"/>
  <c r="H190" i="5" s="1"/>
  <c r="J105" i="5" a="1"/>
  <c r="J105" i="5" s="1"/>
  <c r="P131" i="5" a="1"/>
  <c r="P131" i="5" s="1"/>
  <c r="K7" i="5" a="1"/>
  <c r="K7" i="5" s="1"/>
  <c r="N276" i="5" a="1"/>
  <c r="N276" i="5" s="1"/>
  <c r="K35" i="5" a="1"/>
  <c r="K35" i="5" s="1"/>
  <c r="F98" i="5" a="1"/>
  <c r="F98" i="5" s="1"/>
  <c r="M230" i="5" a="1"/>
  <c r="M230" i="5" s="1"/>
  <c r="N242" i="5" a="1"/>
  <c r="N242" i="5" s="1"/>
  <c r="G51" i="5" a="1"/>
  <c r="G51" i="5" s="1"/>
  <c r="O179" i="5" a="1"/>
  <c r="O179" i="5" s="1"/>
  <c r="F78" i="5" a="1"/>
  <c r="F78" i="5" s="1"/>
  <c r="N192" i="5" a="1"/>
  <c r="N192" i="5" s="1"/>
  <c r="O130" i="5" a="1"/>
  <c r="O130" i="5" s="1"/>
  <c r="H46" i="5" a="1"/>
  <c r="H46" i="5" s="1"/>
  <c r="M133" i="5" a="1"/>
  <c r="M133" i="5" s="1"/>
  <c r="F222" i="5" a="1"/>
  <c r="F222" i="5" s="1"/>
  <c r="J190" i="5" a="1"/>
  <c r="J190" i="5" s="1"/>
  <c r="J198" i="5" a="1"/>
  <c r="J198" i="5" s="1"/>
  <c r="J263" i="5" a="1"/>
  <c r="J263" i="5" s="1"/>
  <c r="H217" i="5" a="1"/>
  <c r="H217" i="5" s="1"/>
  <c r="L106" i="5" a="1"/>
  <c r="L106" i="5" s="1"/>
  <c r="K73" i="5" a="1"/>
  <c r="K73" i="5" s="1"/>
  <c r="O34" i="5" a="1"/>
  <c r="O34" i="5" s="1"/>
  <c r="O89" i="5" a="1"/>
  <c r="O89" i="5" s="1"/>
  <c r="J261" i="5" a="1"/>
  <c r="J261" i="5" s="1"/>
  <c r="P230" i="5" a="1"/>
  <c r="P230" i="5" s="1"/>
  <c r="H122" i="5" a="1"/>
  <c r="H122" i="5" s="1"/>
  <c r="G116" i="5" a="1"/>
  <c r="G116" i="5" s="1"/>
  <c r="F176" i="5" a="1"/>
  <c r="F176" i="5" s="1"/>
  <c r="F133" i="5" a="1"/>
  <c r="F133" i="5" s="1"/>
  <c r="F231" i="5" a="1"/>
  <c r="F231" i="5" s="1"/>
  <c r="F182" i="5" a="1"/>
  <c r="F182" i="5" s="1"/>
  <c r="M104" i="5" a="1"/>
  <c r="M104" i="5" s="1"/>
  <c r="L44" i="5" a="1"/>
  <c r="L44" i="5" s="1"/>
  <c r="L230" i="5" a="1"/>
  <c r="L230" i="5" s="1"/>
  <c r="F130" i="5" a="1"/>
  <c r="F130" i="5" s="1"/>
  <c r="F107" i="5" a="1"/>
  <c r="F107" i="5" s="1"/>
  <c r="M77" i="5" a="1"/>
  <c r="M77" i="5" s="1"/>
  <c r="K188" i="5" a="1"/>
  <c r="K188" i="5" s="1"/>
  <c r="G207" i="5" a="1"/>
  <c r="G207" i="5" s="1"/>
  <c r="J239" i="5" a="1"/>
  <c r="J239" i="5" s="1"/>
  <c r="O222" i="5" a="1"/>
  <c r="O222" i="5" s="1"/>
  <c r="O201" i="5" a="1"/>
  <c r="O201" i="5" s="1"/>
  <c r="O218" i="5" a="1"/>
  <c r="O218" i="5" s="1"/>
  <c r="I116" i="5" a="1"/>
  <c r="I116" i="5" s="1"/>
  <c r="O79" i="5" a="1"/>
  <c r="O79" i="5" s="1"/>
  <c r="H126" i="5" a="1"/>
  <c r="H126" i="5" s="1"/>
  <c r="G68" i="5" a="1"/>
  <c r="G68" i="5" s="1"/>
  <c r="P276" i="5" a="1"/>
  <c r="P276" i="5" s="1"/>
  <c r="M78" i="5" a="1"/>
  <c r="M78" i="5" s="1"/>
  <c r="J193" i="5" a="1"/>
  <c r="J193" i="5" s="1"/>
  <c r="J260" i="5" a="1"/>
  <c r="J260" i="5" s="1"/>
  <c r="J55" i="5" a="1"/>
  <c r="J55" i="5" s="1"/>
  <c r="N56" i="5" a="1"/>
  <c r="N56" i="5" s="1"/>
  <c r="K170" i="5" a="1"/>
  <c r="K170" i="5" s="1"/>
  <c r="K107" i="5" a="1"/>
  <c r="K107" i="5" s="1"/>
  <c r="N201" i="5" a="1"/>
  <c r="N201" i="5" s="1"/>
  <c r="L275" i="5" a="1"/>
  <c r="L275" i="5" s="1"/>
  <c r="P269" i="5" a="1"/>
  <c r="P269" i="5" s="1"/>
  <c r="P188" i="5" a="1"/>
  <c r="P188" i="5" s="1"/>
  <c r="L203" i="5" a="1"/>
  <c r="L203" i="5" s="1"/>
  <c r="M182" i="5" a="1"/>
  <c r="M182" i="5" s="1"/>
  <c r="K95" i="5" a="1"/>
  <c r="K95" i="5" s="1"/>
  <c r="I207" i="5" a="1"/>
  <c r="I207" i="5" s="1"/>
  <c r="L73" i="5" a="1"/>
  <c r="L73" i="5" s="1"/>
  <c r="G216" i="5" a="1"/>
  <c r="G216" i="5" s="1"/>
  <c r="H195" i="5" a="1"/>
  <c r="H195" i="5" s="1"/>
  <c r="F252" i="5" a="1"/>
  <c r="F252" i="5" s="1"/>
  <c r="K180" i="5" a="1"/>
  <c r="K180" i="5" s="1"/>
  <c r="F48" i="5" a="1"/>
  <c r="F48" i="5" s="1"/>
  <c r="K44" i="5" a="1"/>
  <c r="K44" i="5" s="1"/>
  <c r="N275" i="5" a="1"/>
  <c r="N275" i="5" s="1"/>
  <c r="J8" i="5" a="1"/>
  <c r="J8" i="5" s="1"/>
  <c r="G187" i="5" a="1"/>
  <c r="G187" i="5" s="1"/>
  <c r="P37" i="5" a="1"/>
  <c r="P37" i="5" s="1"/>
  <c r="P34" i="5" a="1"/>
  <c r="P34" i="5" s="1"/>
  <c r="G63" i="5" a="1"/>
  <c r="G63" i="5" s="1"/>
  <c r="L231" i="5" a="1"/>
  <c r="L231" i="5" s="1"/>
  <c r="N115" i="5" a="1"/>
  <c r="N115" i="5" s="1"/>
  <c r="G142" i="5" a="1"/>
  <c r="G142" i="5" s="1"/>
  <c r="H53" i="5" a="1"/>
  <c r="H53" i="5" s="1"/>
  <c r="L200" i="5" a="1"/>
  <c r="L200" i="5" s="1"/>
  <c r="L248" i="5" a="1"/>
  <c r="L248" i="5" s="1"/>
  <c r="L266" i="5" s="1"/>
  <c r="H234" i="5" a="1"/>
  <c r="H234" i="5" s="1"/>
  <c r="H246" i="5" a="1"/>
  <c r="H246" i="5" s="1"/>
  <c r="O205" i="5" a="1"/>
  <c r="O205" i="5" s="1"/>
  <c r="F103" i="5" a="1"/>
  <c r="F103" i="5" s="1"/>
  <c r="O76" i="5" a="1"/>
  <c r="O76" i="5" s="1"/>
  <c r="H223" i="5" a="1"/>
  <c r="H223" i="5" s="1"/>
  <c r="P73" i="5" a="1"/>
  <c r="P73" i="5" s="1"/>
  <c r="G270" i="5" a="1"/>
  <c r="G270" i="5" s="1"/>
  <c r="P193" i="5" a="1"/>
  <c r="P193" i="5" s="1"/>
  <c r="L205" i="5" a="1"/>
  <c r="L205" i="5" s="1"/>
  <c r="H269" i="5" a="1"/>
  <c r="H269" i="5" s="1"/>
  <c r="O263" i="5" a="1"/>
  <c r="O263" i="5" s="1"/>
  <c r="P89" i="5" a="1"/>
  <c r="P89" i="5" s="1"/>
  <c r="I133" i="5" a="1"/>
  <c r="I133" i="5" s="1"/>
  <c r="N54" i="5" a="1"/>
  <c r="N54" i="5" s="1"/>
  <c r="N181" i="5" a="1"/>
  <c r="N181" i="5" s="1"/>
  <c r="O231" i="5" a="1"/>
  <c r="O231" i="5" s="1"/>
  <c r="G41" i="5" a="1"/>
  <c r="G41" i="5" s="1"/>
  <c r="M220" i="5" a="1"/>
  <c r="M220" i="5" s="1"/>
  <c r="J90" i="5" a="1"/>
  <c r="J90" i="5" s="1"/>
  <c r="H62" i="5" a="1"/>
  <c r="H62" i="5" s="1"/>
  <c r="I68" i="5" a="1"/>
  <c r="I68" i="5" s="1"/>
  <c r="K42" i="5" a="1"/>
  <c r="K42" i="5" s="1"/>
  <c r="M261" i="5" a="1"/>
  <c r="M261" i="5" s="1"/>
  <c r="K254" i="5" a="1"/>
  <c r="K254" i="5" s="1"/>
  <c r="F102" i="5" a="1"/>
  <c r="F102" i="5" s="1"/>
  <c r="P129" i="5" a="1"/>
  <c r="P129" i="5" s="1"/>
  <c r="K129" i="5" a="1"/>
  <c r="K129" i="5" s="1"/>
  <c r="M192" i="5" a="1"/>
  <c r="M192" i="5" s="1"/>
  <c r="J75" i="5" a="1"/>
  <c r="J75" i="5" s="1"/>
  <c r="F99" i="5" a="1"/>
  <c r="F99" i="5" s="1"/>
  <c r="M134" i="5" a="1"/>
  <c r="M134" i="5" s="1"/>
  <c r="P127" i="5" a="1"/>
  <c r="P127" i="5" s="1"/>
  <c r="H101" i="5" a="1"/>
  <c r="H101" i="5" s="1"/>
  <c r="M181" i="5" a="1"/>
  <c r="M181" i="5" s="1"/>
  <c r="F50" i="5" a="1"/>
  <c r="F50" i="5" s="1"/>
  <c r="O204" i="5" a="1"/>
  <c r="O204" i="5" s="1"/>
  <c r="F54" i="5" a="1"/>
  <c r="F54" i="5" s="1"/>
  <c r="N123" i="5" a="1"/>
  <c r="N123" i="5" s="1"/>
  <c r="P68" i="5" a="1"/>
  <c r="P68" i="5" s="1"/>
  <c r="F96" i="5" a="1"/>
  <c r="F96" i="5" s="1"/>
  <c r="I45" i="5" a="1"/>
  <c r="I45" i="5" s="1"/>
  <c r="I276" i="5" a="1"/>
  <c r="I276" i="5" s="1"/>
  <c r="P222" i="5" a="1"/>
  <c r="P222" i="5" s="1"/>
  <c r="L79" i="5" a="1"/>
  <c r="L79" i="5" s="1"/>
  <c r="G192" i="5" a="1"/>
  <c r="G192" i="5" s="1"/>
  <c r="J122" i="5" a="1"/>
  <c r="J122" i="5" s="1"/>
  <c r="O207" i="5" a="1"/>
  <c r="O207" i="5" s="1"/>
  <c r="K260" i="5" a="1"/>
  <c r="K260" i="5" s="1"/>
  <c r="I252" i="5" a="1"/>
  <c r="I252" i="5" s="1"/>
  <c r="I105" i="5" a="1"/>
  <c r="I105" i="5" s="1"/>
  <c r="H48" i="5" a="1"/>
  <c r="H48" i="5" s="1"/>
  <c r="J70" i="5" a="1"/>
  <c r="J70" i="5" s="1"/>
  <c r="P55" i="5" a="1"/>
  <c r="P55" i="5" s="1"/>
  <c r="O191" i="5" a="1"/>
  <c r="O191" i="5" s="1"/>
  <c r="N99" i="5" a="1"/>
  <c r="N99" i="5" s="1"/>
  <c r="J224" i="5" a="1"/>
  <c r="J224" i="5" s="1"/>
  <c r="H194" i="5" a="1"/>
  <c r="H194" i="5" s="1"/>
  <c r="K261" i="5" a="1"/>
  <c r="K261" i="5" s="1"/>
  <c r="L46" i="5" a="1"/>
  <c r="L46" i="5" s="1"/>
  <c r="H7" i="5" a="1"/>
  <c r="H7" i="5" s="1"/>
  <c r="N117" i="5" a="1"/>
  <c r="N117" i="5" s="1"/>
  <c r="P128" i="5" a="1"/>
  <c r="P128" i="5" s="1"/>
  <c r="P221" i="5" a="1"/>
  <c r="P221" i="5" s="1"/>
  <c r="F246" i="5" a="1"/>
  <c r="F246" i="5" s="1"/>
  <c r="J56" i="5" a="1"/>
  <c r="J56" i="5" s="1"/>
  <c r="N203" i="5" a="1"/>
  <c r="N203" i="5" s="1"/>
  <c r="P195" i="5" a="1"/>
  <c r="P195" i="5" s="1"/>
  <c r="J54" i="5" a="1"/>
  <c r="J54" i="5" s="1"/>
  <c r="K89" i="5" a="1"/>
  <c r="K89" i="5" s="1"/>
  <c r="J142" i="5" a="1"/>
  <c r="J142" i="5" s="1"/>
  <c r="O95" i="5" a="1"/>
  <c r="O95" i="5" s="1"/>
  <c r="H241" i="5" a="1"/>
  <c r="H241" i="5" s="1"/>
  <c r="F52" i="5" a="1"/>
  <c r="F52" i="5" s="1"/>
  <c r="N218" i="5" a="1"/>
  <c r="N218" i="5" s="1"/>
  <c r="J246" i="5" a="1"/>
  <c r="J246" i="5" s="1"/>
  <c r="O131" i="5" a="1"/>
  <c r="O131" i="5" s="1"/>
  <c r="L132" i="5" a="1"/>
  <c r="L132" i="5" s="1"/>
  <c r="F261" i="5" a="1"/>
  <c r="F261" i="5" s="1"/>
  <c r="N230" i="5" a="1"/>
  <c r="N230" i="5" s="1"/>
  <c r="M237" i="5" a="1"/>
  <c r="M237" i="5" s="1"/>
  <c r="G102" i="5" a="1"/>
  <c r="G102" i="5" s="1"/>
  <c r="F199" i="5" a="1"/>
  <c r="F199" i="5" s="1"/>
  <c r="H131" i="5" a="1"/>
  <c r="H131" i="5" s="1"/>
  <c r="N185" i="5" a="1"/>
  <c r="N185" i="5" s="1"/>
  <c r="H253" i="5" a="1"/>
  <c r="H253" i="5" s="1"/>
  <c r="G242" i="5" a="1"/>
  <c r="G242" i="5" s="1"/>
  <c r="L9" i="5" a="1"/>
  <c r="L9" i="5" s="1"/>
  <c r="N177" i="5" a="1"/>
  <c r="N177" i="5" s="1"/>
  <c r="N264" i="5" a="1"/>
  <c r="N264" i="5" s="1"/>
  <c r="J79" i="5" a="1"/>
  <c r="J79" i="5" s="1"/>
  <c r="I73" i="5" a="1"/>
  <c r="I73" i="5" s="1"/>
  <c r="I238" i="5" a="1"/>
  <c r="I238" i="5" s="1"/>
  <c r="J129" i="5" a="1"/>
  <c r="J129" i="5" s="1"/>
  <c r="J45" i="5" a="1"/>
  <c r="J45" i="5" s="1"/>
  <c r="J180" i="5" a="1"/>
  <c r="J180" i="5" s="1"/>
  <c r="G42" i="5" a="1"/>
  <c r="G42" i="5" s="1"/>
  <c r="O240" i="5" a="1"/>
  <c r="O240" i="5" s="1"/>
  <c r="N184" i="5" a="1"/>
  <c r="N184" i="5" s="1"/>
  <c r="F221" i="5" a="1"/>
  <c r="F221" i="5" s="1"/>
  <c r="K187" i="5" a="1"/>
  <c r="K187" i="5" s="1"/>
  <c r="L242" i="5" a="1"/>
  <c r="L242" i="5" s="1"/>
  <c r="H78" i="5" a="1"/>
  <c r="H78" i="5" s="1"/>
  <c r="L207" i="5" a="1"/>
  <c r="L207" i="5" s="1"/>
  <c r="G201" i="5" a="1"/>
  <c r="G201" i="5" s="1"/>
  <c r="L101" i="5" a="1"/>
  <c r="L101" i="5" s="1"/>
  <c r="K248" i="5" a="1"/>
  <c r="K248" i="5" s="1"/>
  <c r="K266" i="5" s="1"/>
  <c r="L122" i="5" a="1"/>
  <c r="L122" i="5" s="1"/>
  <c r="I236" i="5" a="1"/>
  <c r="I236" i="5" s="1"/>
  <c r="M129" i="5" a="1"/>
  <c r="M129" i="5" s="1"/>
  <c r="O168" i="5" a="1"/>
  <c r="O168" i="5" s="1"/>
  <c r="P71" i="5" a="1"/>
  <c r="P71" i="5" s="1"/>
  <c r="I269" i="5" a="1"/>
  <c r="I269" i="5" s="1"/>
  <c r="P225" i="5" a="1"/>
  <c r="P225" i="5" s="1"/>
  <c r="L168" i="5" a="1"/>
  <c r="L168" i="5" s="1"/>
  <c r="O234" i="5" a="1"/>
  <c r="O234" i="5" s="1"/>
  <c r="K232" i="5" a="1"/>
  <c r="K232" i="5" s="1"/>
  <c r="G9" i="5" a="1"/>
  <c r="G9" i="5" s="1"/>
  <c r="I270" i="5" a="1"/>
  <c r="I270" i="5" s="1"/>
  <c r="M53" i="5" a="1"/>
  <c r="M53" i="5" s="1"/>
  <c r="O80" i="5" a="1"/>
  <c r="O80" i="5" s="1"/>
  <c r="P97" i="5" a="1"/>
  <c r="P97" i="5" s="1"/>
  <c r="G226" i="5" a="1"/>
  <c r="G226" i="5" s="1"/>
  <c r="G203" i="5" a="1"/>
  <c r="G203" i="5" s="1"/>
  <c r="P88" i="5" a="1"/>
  <c r="P88" i="5" s="1"/>
  <c r="P46" i="5" a="1"/>
  <c r="P46" i="5" s="1"/>
  <c r="G169" i="5" a="1"/>
  <c r="G169" i="5" s="1"/>
  <c r="P246" i="5" a="1"/>
  <c r="P246" i="5" s="1"/>
  <c r="N78" i="5" a="1"/>
  <c r="N78" i="5" s="1"/>
  <c r="L241" i="5" a="1"/>
  <c r="L241" i="5" s="1"/>
  <c r="H98" i="5" a="1"/>
  <c r="H98" i="5" s="1"/>
  <c r="O236" i="5" a="1"/>
  <c r="O236" i="5" s="1"/>
  <c r="O188" i="5" a="1"/>
  <c r="O188" i="5" s="1"/>
  <c r="L238" i="5" a="1"/>
  <c r="L238" i="5" s="1"/>
  <c r="G260" i="5" a="1"/>
  <c r="G260" i="5" s="1"/>
  <c r="N53" i="5" a="1"/>
  <c r="N53" i="5" s="1"/>
  <c r="N227" i="5" a="1"/>
  <c r="N227" i="5" s="1"/>
  <c r="P122" i="5" a="1"/>
  <c r="P122" i="5" s="1"/>
  <c r="M125" i="5" a="1"/>
  <c r="M125" i="5" s="1"/>
  <c r="H276" i="5" a="1"/>
  <c r="H276" i="5" s="1"/>
  <c r="J38" i="5" a="1"/>
  <c r="J38" i="5" s="1"/>
  <c r="P78" i="5" a="1"/>
  <c r="P78" i="5" s="1"/>
  <c r="J201" i="5" a="1"/>
  <c r="J201" i="5" s="1"/>
  <c r="H41" i="5" a="1"/>
  <c r="H41" i="5" s="1"/>
  <c r="H209" i="5" a="1"/>
  <c r="H209" i="5" s="1"/>
  <c r="J125" i="5" a="1"/>
  <c r="J125" i="5" s="1"/>
  <c r="H37" i="5" a="1"/>
  <c r="H37" i="5" s="1"/>
  <c r="F170" i="5" a="1"/>
  <c r="F170" i="5" s="1"/>
  <c r="O51" i="5" a="1"/>
  <c r="O51" i="5" s="1"/>
  <c r="I218" i="5" a="1"/>
  <c r="I218" i="5" s="1"/>
  <c r="P38" i="5" a="1"/>
  <c r="P38" i="5" s="1"/>
  <c r="P126" i="5" a="1"/>
  <c r="P126" i="5" s="1"/>
  <c r="J204" i="5" a="1"/>
  <c r="J204" i="5" s="1"/>
  <c r="N206" i="5" a="1"/>
  <c r="N206" i="5" s="1"/>
  <c r="I36" i="5" a="1"/>
  <c r="I36" i="5" s="1"/>
  <c r="K134" i="5" a="1"/>
  <c r="K134" i="5" s="1"/>
  <c r="M239" i="5" a="1"/>
  <c r="M239" i="5" s="1"/>
  <c r="G117" i="5" a="1"/>
  <c r="G117" i="5" s="1"/>
  <c r="K116" i="5" a="1"/>
  <c r="K116" i="5" s="1"/>
  <c r="F270" i="5" a="1"/>
  <c r="F270" i="5" s="1"/>
  <c r="L220" i="5" a="1"/>
  <c r="L220" i="5" s="1"/>
  <c r="M195" i="5" a="1"/>
  <c r="M195" i="5" s="1"/>
  <c r="M117" i="5" a="1"/>
  <c r="M117" i="5" s="1"/>
  <c r="M256" i="5" a="1"/>
  <c r="M256" i="5" s="1"/>
  <c r="I229" i="5" a="1"/>
  <c r="I229" i="5" s="1"/>
  <c r="F237" i="5" a="1"/>
  <c r="F237" i="5" s="1"/>
  <c r="P237" i="5" a="1"/>
  <c r="P237" i="5" s="1"/>
  <c r="N49" i="5" a="1"/>
  <c r="N49" i="5" s="1"/>
  <c r="F271" i="5" a="1"/>
  <c r="F271" i="5" s="1"/>
  <c r="N254" i="5" a="1"/>
  <c r="N254" i="5" s="1"/>
  <c r="K131" i="5" a="1"/>
  <c r="K131" i="5" s="1"/>
  <c r="I7" i="5" a="1"/>
  <c r="I7" i="5" s="1"/>
  <c r="L226" i="5" a="1"/>
  <c r="L226" i="5" s="1"/>
  <c r="P134" i="5" a="1"/>
  <c r="P134" i="5" s="1"/>
  <c r="G181" i="5" a="1"/>
  <c r="G181" i="5" s="1"/>
  <c r="J232" i="5" a="1"/>
  <c r="J232" i="5" s="1"/>
  <c r="O52" i="5" a="1"/>
  <c r="O52" i="5" s="1"/>
  <c r="J34" i="5" a="1"/>
  <c r="J34" i="5" s="1"/>
  <c r="F38" i="5" a="1"/>
  <c r="F38" i="5" s="1"/>
  <c r="K9" i="5" a="1"/>
  <c r="K9" i="5" s="1"/>
  <c r="I188" i="5" a="1"/>
  <c r="I188" i="5" s="1"/>
  <c r="K193" i="5" a="1"/>
  <c r="K193" i="5" s="1"/>
  <c r="I74" i="5" a="1"/>
  <c r="I74" i="5" s="1"/>
  <c r="L184" i="5" a="1"/>
  <c r="L184" i="5" s="1"/>
  <c r="F62" i="5" a="1"/>
  <c r="F62" i="5" s="1"/>
  <c r="M207" i="5" a="1"/>
  <c r="M207" i="5" s="1"/>
  <c r="N97" i="5" a="1"/>
  <c r="N97" i="5" s="1"/>
  <c r="F9" i="5" a="1"/>
  <c r="F9" i="5" s="1"/>
  <c r="G56" i="5" a="1"/>
  <c r="G56" i="5" s="1"/>
  <c r="O225" i="5" a="1"/>
  <c r="O225" i="5" s="1"/>
  <c r="O182" i="5" a="1"/>
  <c r="O182" i="5" s="1"/>
  <c r="F203" i="5" a="1"/>
  <c r="F203" i="5" s="1"/>
  <c r="G239" i="5" a="1"/>
  <c r="G239" i="5" s="1"/>
  <c r="P169" i="5" a="1"/>
  <c r="P169" i="5" s="1"/>
  <c r="K252" i="5" a="1"/>
  <c r="K252" i="5" s="1"/>
  <c r="N122" i="5" a="1"/>
  <c r="N122" i="5" s="1"/>
  <c r="N168" i="5" a="1"/>
  <c r="N168" i="5" s="1"/>
  <c r="N75" i="5" a="1"/>
  <c r="N75" i="5" s="1"/>
  <c r="P76" i="5" a="1"/>
  <c r="P76" i="5" s="1"/>
  <c r="P260" i="5" a="1"/>
  <c r="P260" i="5" s="1"/>
  <c r="L7" i="5" a="1"/>
  <c r="L7" i="5" s="1"/>
  <c r="N44" i="5" a="1"/>
  <c r="N44" i="5" s="1"/>
  <c r="L223" i="5" a="1"/>
  <c r="L223" i="5" s="1"/>
  <c r="P96" i="5" a="1"/>
  <c r="P96" i="5" s="1"/>
  <c r="N235" i="5" a="1"/>
  <c r="N235" i="5" s="1"/>
  <c r="F264" i="5" a="1"/>
  <c r="F264" i="5" s="1"/>
  <c r="M123" i="5" a="1"/>
  <c r="M123" i="5" s="1"/>
  <c r="H50" i="5" a="1"/>
  <c r="H50" i="5" s="1"/>
  <c r="K181" i="5" a="1"/>
  <c r="K181" i="5" s="1"/>
  <c r="L56" i="5" a="1"/>
  <c r="L56" i="5" s="1"/>
  <c r="N233" i="5" a="1"/>
  <c r="N233" i="5" s="1"/>
  <c r="H181" i="5" a="1"/>
  <c r="H181" i="5" s="1"/>
  <c r="P176" i="5" a="1"/>
  <c r="P176" i="5" s="1"/>
  <c r="H42" i="5" a="1"/>
  <c r="H42" i="5" s="1"/>
  <c r="L202" i="5" a="1"/>
  <c r="L202" i="5" s="1"/>
  <c r="J178" i="5" a="1"/>
  <c r="J178" i="5" s="1"/>
  <c r="I95" i="5" a="1"/>
  <c r="I95" i="5" s="1"/>
  <c r="M244" i="5" a="1"/>
  <c r="M244" i="5" s="1"/>
  <c r="J77" i="5" a="1"/>
  <c r="J77" i="5" s="1"/>
  <c r="O265" i="5" a="1"/>
  <c r="O265" i="5" s="1"/>
  <c r="M90" i="5" a="1"/>
  <c r="M90" i="5" s="1"/>
  <c r="N106" i="5" a="1"/>
  <c r="N106" i="5" s="1"/>
  <c r="J217" i="5" a="1"/>
  <c r="J217" i="5" s="1"/>
  <c r="F122" i="5" a="1"/>
  <c r="F122" i="5" s="1"/>
  <c r="F260" i="5" a="1"/>
  <c r="F260" i="5" s="1"/>
  <c r="J185" i="5" a="1"/>
  <c r="J185" i="5" s="1"/>
  <c r="I264" i="5" a="1"/>
  <c r="I264" i="5" s="1"/>
  <c r="O55" i="5" a="1"/>
  <c r="O55" i="5" s="1"/>
  <c r="O235" i="5" a="1"/>
  <c r="O235" i="5" s="1"/>
  <c r="I256" i="5" a="1"/>
  <c r="I256" i="5" s="1"/>
  <c r="M253" i="5" a="1"/>
  <c r="M253" i="5" s="1"/>
  <c r="N133" i="5" a="1"/>
  <c r="N133" i="5" s="1"/>
  <c r="H235" i="5" a="1"/>
  <c r="H235" i="5" s="1"/>
  <c r="F220" i="5" a="1"/>
  <c r="F220" i="5" s="1"/>
  <c r="K70" i="5" a="1"/>
  <c r="K70" i="5" s="1"/>
  <c r="I88" i="5" a="1"/>
  <c r="I88" i="5" s="1"/>
  <c r="J216" i="5" a="1"/>
  <c r="J216" i="5" s="1"/>
  <c r="L246" i="5" a="1"/>
  <c r="L246" i="5" s="1"/>
  <c r="L206" i="5" a="1"/>
  <c r="L206" i="5" s="1"/>
  <c r="I53" i="5" a="1"/>
  <c r="I53" i="5" s="1"/>
  <c r="F37" i="5" a="1"/>
  <c r="F37" i="5" s="1"/>
  <c r="F210" i="5" a="1"/>
  <c r="F210" i="5" s="1"/>
  <c r="M221" i="5" a="1"/>
  <c r="M221" i="5" s="1"/>
  <c r="J37" i="5" a="1"/>
  <c r="J37" i="5" s="1"/>
  <c r="H116" i="5" a="1"/>
  <c r="H116" i="5" s="1"/>
  <c r="J97" i="5" a="1"/>
  <c r="J97" i="5" s="1"/>
  <c r="G182" i="5" a="1"/>
  <c r="G182" i="5" s="1"/>
  <c r="K201" i="5" a="1"/>
  <c r="K201" i="5" s="1"/>
  <c r="P124" i="5" a="1"/>
  <c r="P124" i="5" s="1"/>
  <c r="P132" i="5" a="1"/>
  <c r="P132" i="5" s="1"/>
  <c r="P178" i="5" a="1"/>
  <c r="P178" i="5" s="1"/>
  <c r="P54" i="5" a="1"/>
  <c r="P54" i="5" s="1"/>
  <c r="F80" i="5" a="1"/>
  <c r="F80" i="5" s="1"/>
  <c r="F209" i="5" a="1"/>
  <c r="F209" i="5" s="1"/>
  <c r="I254" i="5" a="1"/>
  <c r="I254" i="5" s="1"/>
  <c r="F131" i="5" a="1"/>
  <c r="F131" i="5" s="1"/>
  <c r="O115" i="5" a="1"/>
  <c r="O115" i="5" s="1"/>
  <c r="M61" i="5" a="1"/>
  <c r="M61" i="5" s="1"/>
  <c r="N134" i="5" a="1"/>
  <c r="N134" i="5" s="1"/>
  <c r="L8" i="5" a="1"/>
  <c r="L8" i="5" s="1"/>
  <c r="P102" i="5" a="1"/>
  <c r="P102" i="5" s="1"/>
  <c r="I177" i="5" a="1"/>
  <c r="I177" i="5" s="1"/>
  <c r="L198" i="5" a="1"/>
  <c r="L198" i="5" s="1"/>
  <c r="J202" i="5" a="1"/>
  <c r="J202" i="5" s="1"/>
  <c r="N37" i="5" a="1"/>
  <c r="N37" i="5" s="1"/>
  <c r="I200" i="5" a="1"/>
  <c r="I200" i="5" s="1"/>
  <c r="K103" i="5" a="1"/>
  <c r="K103" i="5" s="1"/>
  <c r="J50" i="5" a="1"/>
  <c r="J50" i="5" s="1"/>
  <c r="H45" i="5" a="1"/>
  <c r="H45" i="5" s="1"/>
  <c r="F69" i="5" a="1"/>
  <c r="F69" i="5" s="1"/>
  <c r="I180" i="5" a="1"/>
  <c r="I180" i="5" s="1"/>
  <c r="F46" i="5" a="1"/>
  <c r="F46" i="5" s="1"/>
  <c r="G133" i="5" a="1"/>
  <c r="G133" i="5" s="1"/>
  <c r="O169" i="5" a="1"/>
  <c r="O169" i="5" s="1"/>
  <c r="K192" i="5" a="1"/>
  <c r="K192" i="5" s="1"/>
  <c r="L199" i="5" a="1"/>
  <c r="L199" i="5" s="1"/>
  <c r="G264" i="5" a="1"/>
  <c r="G264" i="5" s="1"/>
  <c r="H54" i="5" a="1"/>
  <c r="H54" i="5" s="1"/>
  <c r="P125" i="5" a="1"/>
  <c r="P125" i="5" s="1"/>
  <c r="N124" i="5" a="1"/>
  <c r="N124" i="5" s="1"/>
  <c r="F251" i="5" a="1"/>
  <c r="F251" i="5" s="1"/>
  <c r="O203" i="5" a="1"/>
  <c r="O203" i="5" s="1"/>
  <c r="L41" i="5" a="1"/>
  <c r="L41" i="5" s="1"/>
  <c r="P239" i="5" a="1"/>
  <c r="P239" i="5" s="1"/>
  <c r="H104" i="5" a="1"/>
  <c r="H104" i="5" s="1"/>
  <c r="M44" i="5" a="1"/>
  <c r="M44" i="5" s="1"/>
  <c r="L217" i="5" a="1"/>
  <c r="L217" i="5" s="1"/>
  <c r="O104" i="5" a="1"/>
  <c r="O104" i="5" s="1"/>
  <c r="P209" i="5" a="1"/>
  <c r="P209" i="5" s="1"/>
  <c r="L37" i="5" a="1"/>
  <c r="L37" i="5" s="1"/>
  <c r="F229" i="5" a="1"/>
  <c r="F229" i="5" s="1"/>
  <c r="L62" i="5" a="1"/>
  <c r="L62" i="5" s="1"/>
  <c r="H80" i="5" a="1"/>
  <c r="H80" i="5" s="1"/>
  <c r="L96" i="5" a="1"/>
  <c r="L96" i="5" s="1"/>
  <c r="J251" i="5" a="1"/>
  <c r="J251" i="5" s="1"/>
  <c r="K63" i="5" a="1"/>
  <c r="K63" i="5" s="1"/>
  <c r="P219" i="5" a="1"/>
  <c r="P219" i="5" s="1"/>
  <c r="I243" i="5" a="1"/>
  <c r="I243" i="5" s="1"/>
  <c r="L48" i="5" a="1"/>
  <c r="L48" i="5" s="1"/>
  <c r="K235" i="5" a="1"/>
  <c r="K235" i="5" s="1"/>
  <c r="O132" i="5" a="1"/>
  <c r="O132" i="5" s="1"/>
  <c r="P177" i="5" a="1"/>
  <c r="P177" i="5" s="1"/>
  <c r="H99" i="5" a="1"/>
  <c r="H99" i="5" s="1"/>
  <c r="K178" i="5" a="1"/>
  <c r="K178" i="5" s="1"/>
  <c r="G198" i="5" a="1"/>
  <c r="G198" i="5" s="1"/>
  <c r="K231" i="5" a="1"/>
  <c r="K231" i="5" s="1"/>
  <c r="M260" i="5" a="1"/>
  <c r="M260" i="5" s="1"/>
  <c r="H220" i="5" a="1"/>
  <c r="H220" i="5" s="1"/>
  <c r="K102" i="5" a="1"/>
  <c r="K102" i="5" s="1"/>
  <c r="P44" i="5" a="1"/>
  <c r="P44" i="5" s="1"/>
  <c r="P77" i="5" a="1"/>
  <c r="P77" i="5" s="1"/>
  <c r="M126" i="5" a="1"/>
  <c r="M126" i="5" s="1"/>
  <c r="K216" i="5" a="1"/>
  <c r="K216" i="5" s="1"/>
  <c r="F234" i="5" a="1"/>
  <c r="F234" i="5" s="1"/>
  <c r="F101" i="5" a="1"/>
  <c r="F101" i="5" s="1"/>
  <c r="O63" i="5" a="1"/>
  <c r="O63" i="5" s="1"/>
  <c r="O190" i="5" a="1"/>
  <c r="O190" i="5" s="1"/>
  <c r="J46" i="5" a="1"/>
  <c r="J46" i="5" s="1"/>
  <c r="G238" i="5" a="1"/>
  <c r="G238" i="5" s="1"/>
  <c r="I233" i="5" a="1"/>
  <c r="I233" i="5" s="1"/>
  <c r="P205" i="5" a="1"/>
  <c r="P205" i="5" s="1"/>
  <c r="M68" i="5" a="1"/>
  <c r="M68" i="5" s="1"/>
  <c r="I191" i="5" a="1"/>
  <c r="I191" i="5" s="1"/>
  <c r="O103" i="5" a="1"/>
  <c r="O103" i="5" s="1"/>
  <c r="M240" i="5" a="1"/>
  <c r="M240" i="5" s="1"/>
  <c r="I178" i="5" a="1"/>
  <c r="I178" i="5" s="1"/>
  <c r="M75" i="5" a="1"/>
  <c r="M75" i="5" s="1"/>
  <c r="J95" i="5" a="1"/>
  <c r="J95" i="5" s="1"/>
  <c r="P191" i="5" a="1"/>
  <c r="P191" i="5" s="1"/>
  <c r="N105" i="5" a="1"/>
  <c r="N105" i="5" s="1"/>
  <c r="M179" i="5" a="1"/>
  <c r="M179" i="5" s="1"/>
  <c r="H102" i="5" a="1"/>
  <c r="H102" i="5" s="1"/>
  <c r="G186" i="5" a="1"/>
  <c r="G186" i="5" s="1"/>
  <c r="P9" i="5" a="1"/>
  <c r="P9" i="5" s="1"/>
  <c r="G97" i="5" a="1"/>
  <c r="G97" i="5" s="1"/>
  <c r="I72" i="5" a="1"/>
  <c r="I72" i="5" s="1"/>
  <c r="K196" i="5" a="1"/>
  <c r="K196" i="5" s="1"/>
  <c r="M210" i="5" a="1"/>
  <c r="M210" i="5" s="1"/>
  <c r="F230" i="5" a="1"/>
  <c r="F230" i="5" s="1"/>
  <c r="N182" i="5" a="1"/>
  <c r="N182" i="5" s="1"/>
  <c r="H264" i="5" a="1"/>
  <c r="H264" i="5" s="1"/>
  <c r="P184" i="5" a="1"/>
  <c r="P184" i="5" s="1"/>
  <c r="F233" i="5" a="1"/>
  <c r="F233" i="5" s="1"/>
  <c r="N248" i="5" a="1"/>
  <c r="N248" i="5" s="1"/>
  <c r="N266" i="5" s="1"/>
  <c r="L260" i="5" a="1"/>
  <c r="L260" i="5" s="1"/>
  <c r="F178" i="5" a="1"/>
  <c r="F178" i="5" s="1"/>
  <c r="O78" i="5" a="1"/>
  <c r="O78" i="5" s="1"/>
  <c r="I202" i="5" a="1"/>
  <c r="I202" i="5" s="1"/>
  <c r="I35" i="5" a="1"/>
  <c r="I35" i="5" s="1"/>
  <c r="J240" i="5" a="1"/>
  <c r="J240" i="5" s="1"/>
  <c r="K125" i="5" a="1"/>
  <c r="K125" i="5" s="1"/>
  <c r="N7" i="5" a="1"/>
  <c r="N7" i="5" s="1"/>
  <c r="I98" i="5" a="1"/>
  <c r="I98" i="5" s="1"/>
  <c r="K270" i="5" a="1"/>
  <c r="K270" i="5" s="1"/>
  <c r="M176" i="5" a="1"/>
  <c r="M176" i="5" s="1"/>
  <c r="J252" i="5" a="1"/>
  <c r="J252" i="5" s="1"/>
  <c r="H90" i="5" a="1"/>
  <c r="H90" i="5" s="1"/>
  <c r="O46" i="5" a="1"/>
  <c r="O46" i="5" s="1"/>
  <c r="K69" i="5" a="1"/>
  <c r="K69" i="5" s="1"/>
  <c r="J231" i="5" a="1"/>
  <c r="J231" i="5" s="1"/>
  <c r="M76" i="5" a="1"/>
  <c r="M76" i="5" s="1"/>
  <c r="N216" i="5" a="1"/>
  <c r="N216" i="5" s="1"/>
  <c r="I223" i="5" a="1"/>
  <c r="I223" i="5" s="1"/>
  <c r="P224" i="5" a="1"/>
  <c r="P224" i="5" s="1"/>
  <c r="L252" i="5" a="1"/>
  <c r="L252" i="5" s="1"/>
  <c r="P171" i="5" a="1"/>
  <c r="P171" i="5" s="1"/>
  <c r="G190" i="5" a="1"/>
  <c r="G190" i="5" s="1"/>
  <c r="P233" i="5" a="1"/>
  <c r="P233" i="5" s="1"/>
  <c r="I275" i="5" a="1"/>
  <c r="I275" i="5" s="1"/>
  <c r="N35" i="5" a="1"/>
  <c r="N35" i="5" s="1"/>
  <c r="J233" i="5" a="1"/>
  <c r="J233" i="5" s="1"/>
  <c r="J269" i="5" a="1"/>
  <c r="J269" i="5" s="1"/>
  <c r="G236" i="5" a="1"/>
  <c r="G236" i="5" s="1"/>
  <c r="P74" i="5" a="1"/>
  <c r="P74" i="5" s="1"/>
  <c r="I131" i="5" a="1"/>
  <c r="I131" i="5" s="1"/>
  <c r="O206" i="5" a="1"/>
  <c r="O206" i="5" s="1"/>
  <c r="F79" i="5" a="1"/>
  <c r="F79" i="5" s="1"/>
  <c r="J53" i="5" a="1"/>
  <c r="J53" i="5" s="1"/>
  <c r="L187" i="5" a="1"/>
  <c r="L187" i="5" s="1"/>
  <c r="H255" i="5" a="1"/>
  <c r="H255" i="5" s="1"/>
  <c r="L218" i="5" a="1"/>
  <c r="L218" i="5" s="1"/>
  <c r="F34" i="5" a="1"/>
  <c r="F34" i="5" s="1"/>
  <c r="H240" i="5" a="1"/>
  <c r="H240" i="5" s="1"/>
  <c r="I75" i="5" a="1"/>
  <c r="I75" i="5" s="1"/>
  <c r="L261" i="5" a="1"/>
  <c r="L261" i="5" s="1"/>
  <c r="I197" i="5" a="1"/>
  <c r="I197" i="5" s="1"/>
  <c r="P275" i="5" a="1"/>
  <c r="P275" i="5" s="1"/>
  <c r="M188" i="5" a="1"/>
  <c r="M188" i="5" s="1"/>
  <c r="F253" i="5" a="1"/>
  <c r="F253" i="5" s="1"/>
  <c r="I130" i="5" a="1"/>
  <c r="I130" i="5" s="1"/>
  <c r="G217" i="5" a="1"/>
  <c r="G217" i="5" s="1"/>
  <c r="I201" i="5" a="1"/>
  <c r="I201" i="5" s="1"/>
  <c r="N70" i="5" a="1"/>
  <c r="N70" i="5" s="1"/>
  <c r="J134" i="5" a="1"/>
  <c r="J134" i="5" s="1"/>
  <c r="O217" i="5" a="1"/>
  <c r="O217" i="5" s="1"/>
  <c r="I221" i="5" a="1"/>
  <c r="I221" i="5" s="1"/>
  <c r="H177" i="5" a="1"/>
  <c r="H177" i="5" s="1"/>
  <c r="K238" i="5" a="1"/>
  <c r="K238" i="5" s="1"/>
  <c r="L186" i="5" a="1"/>
  <c r="L186" i="5" s="1"/>
  <c r="J68" i="5" a="1"/>
  <c r="J68" i="5" s="1"/>
  <c r="L61" i="5" a="1"/>
  <c r="L61" i="5" s="1"/>
  <c r="M180" i="5" a="1"/>
  <c r="M180" i="5" s="1"/>
  <c r="G123" i="5" a="1"/>
  <c r="G123" i="5" s="1"/>
  <c r="L126" i="5" a="1"/>
  <c r="L126" i="5" s="1"/>
  <c r="O192" i="5" a="1"/>
  <c r="O192" i="5" s="1"/>
  <c r="M142" i="5" a="1"/>
  <c r="M142" i="5" s="1"/>
  <c r="F105" i="5" a="1"/>
  <c r="F105" i="5" s="1"/>
  <c r="L36" i="5" a="1"/>
  <c r="L36" i="5" s="1"/>
  <c r="J98" i="5" a="1"/>
  <c r="J98" i="5" s="1"/>
  <c r="K229" i="5" a="1"/>
  <c r="K229" i="5" s="1"/>
  <c r="N36" i="5" a="1"/>
  <c r="N36" i="5" s="1"/>
  <c r="J124" i="5" a="1"/>
  <c r="J124" i="5" s="1"/>
  <c r="O49" i="5" a="1"/>
  <c r="O49" i="5" s="1"/>
  <c r="K239" i="5" a="1"/>
  <c r="K239" i="5" s="1"/>
  <c r="J101" i="5" a="1"/>
  <c r="J101" i="5" s="1"/>
  <c r="M47" i="5" a="1"/>
  <c r="M47" i="5" s="1"/>
  <c r="P190" i="5" a="1"/>
  <c r="P190" i="5" s="1"/>
  <c r="H123" i="5" a="1"/>
  <c r="H123" i="5" s="1"/>
  <c r="L75" i="5" a="1"/>
  <c r="L75" i="5" s="1"/>
  <c r="K225" i="5" a="1"/>
  <c r="K225" i="5" s="1"/>
  <c r="H207" i="5" a="1"/>
  <c r="H207" i="5" s="1"/>
  <c r="N194" i="5" a="1"/>
  <c r="N194" i="5" s="1"/>
  <c r="O129" i="5" a="1"/>
  <c r="O129" i="5" s="1"/>
  <c r="O170" i="5" a="1"/>
  <c r="O170" i="5" s="1"/>
  <c r="N72" i="5" a="1"/>
  <c r="N72" i="5" s="1"/>
  <c r="N80" i="5" a="1"/>
  <c r="N80" i="5" s="1"/>
  <c r="O45" i="5" a="1"/>
  <c r="O45" i="5" s="1"/>
  <c r="O75" i="5" a="1"/>
  <c r="O75" i="5" s="1"/>
  <c r="P238" i="5" a="1"/>
  <c r="P238" i="5" s="1"/>
  <c r="M242" i="5" a="1"/>
  <c r="M242" i="5" s="1"/>
  <c r="J99" i="5" a="1"/>
  <c r="J99" i="5" s="1"/>
  <c r="K230" i="5" a="1"/>
  <c r="K230" i="5" s="1"/>
  <c r="O123" i="5" a="1"/>
  <c r="O123" i="5" s="1"/>
  <c r="O35" i="5" a="1"/>
  <c r="O35" i="5" s="1"/>
  <c r="N51" i="5" a="1"/>
  <c r="N51" i="5" s="1"/>
  <c r="F124" i="5" a="1"/>
  <c r="F124" i="5" s="1"/>
  <c r="G45" i="5" a="1"/>
  <c r="G45" i="5" s="1"/>
  <c r="M224" i="5" a="1"/>
  <c r="M224" i="5" s="1"/>
  <c r="O44" i="5" a="1"/>
  <c r="O44" i="5" s="1"/>
  <c r="F90" i="5" a="1"/>
  <c r="F90" i="5" s="1"/>
  <c r="P142" i="5" a="1"/>
  <c r="P142" i="5" s="1"/>
  <c r="P62" i="5" a="1"/>
  <c r="P62" i="5" s="1"/>
  <c r="O106" i="5" a="1"/>
  <c r="O106" i="5" s="1"/>
  <c r="N265" i="5" a="1"/>
  <c r="N265" i="5" s="1"/>
  <c r="H100" i="5" a="1"/>
  <c r="H100" i="5" s="1"/>
  <c r="O186" i="5" a="1"/>
  <c r="O186" i="5" s="1"/>
  <c r="J242" i="5" a="1"/>
  <c r="J242" i="5" s="1"/>
  <c r="K45" i="5" a="1"/>
  <c r="K45" i="5" s="1"/>
  <c r="O37" i="5" a="1"/>
  <c r="O37" i="5" s="1"/>
  <c r="K253" i="5" a="1"/>
  <c r="K253" i="5" s="1"/>
  <c r="L251" i="5" a="1"/>
  <c r="L251" i="5" s="1"/>
  <c r="J271" i="5" a="1"/>
  <c r="J271" i="5" s="1"/>
  <c r="L69" i="5" a="1"/>
  <c r="L69" i="5" s="1"/>
  <c r="K61" i="5" a="1"/>
  <c r="K61" i="5" s="1"/>
  <c r="P48" i="5" a="1"/>
  <c r="P48" i="5" s="1"/>
  <c r="F45" i="5" a="1"/>
  <c r="F45" i="5" s="1"/>
  <c r="I179" i="5" a="1"/>
  <c r="I179" i="5" s="1"/>
  <c r="G103" i="5" a="1"/>
  <c r="G103" i="5" s="1"/>
  <c r="N232" i="5" a="1"/>
  <c r="N232" i="5" s="1"/>
  <c r="G37" i="5" a="1"/>
  <c r="G37" i="5" s="1"/>
  <c r="J43" i="5" a="1"/>
  <c r="J43" i="5" s="1"/>
  <c r="J104" i="5" a="1"/>
  <c r="J104" i="5" s="1"/>
  <c r="O261" i="5" a="1"/>
  <c r="O261" i="5" s="1"/>
  <c r="G61" i="5" a="1"/>
  <c r="G61" i="5" s="1"/>
  <c r="K124" i="5" a="1"/>
  <c r="K124" i="5" s="1"/>
  <c r="L192" i="5" a="1"/>
  <c r="L192" i="5" s="1"/>
  <c r="P117" i="5" a="1"/>
  <c r="P117" i="5" s="1"/>
  <c r="H179" i="5" a="1"/>
  <c r="H179" i="5" s="1"/>
  <c r="N269" i="5" a="1"/>
  <c r="N269" i="5" s="1"/>
  <c r="O77" i="5" a="1"/>
  <c r="O77" i="5" s="1"/>
  <c r="I54" i="5" a="1"/>
  <c r="I54" i="5" s="1"/>
  <c r="G251" i="5" a="1"/>
  <c r="G251" i="5" s="1"/>
  <c r="P223" i="5" a="1"/>
  <c r="P223" i="5" s="1"/>
  <c r="G202" i="5" a="1"/>
  <c r="G202" i="5" s="1"/>
  <c r="F235" i="5" a="1"/>
  <c r="F235" i="5" s="1"/>
  <c r="N107" i="5" a="1"/>
  <c r="N107" i="5" s="1"/>
  <c r="O264" i="5" a="1"/>
  <c r="O264" i="5" s="1"/>
  <c r="M246" i="5" a="1"/>
  <c r="M246" i="5" s="1"/>
  <c r="P107" i="5" a="1"/>
  <c r="P107" i="5" s="1"/>
  <c r="P45" i="5" a="1"/>
  <c r="P45" i="5" s="1"/>
  <c r="I63" i="5" a="1"/>
  <c r="I63" i="5" s="1"/>
  <c r="M235" i="5" a="1"/>
  <c r="M235" i="5" s="1"/>
  <c r="L190" i="5" a="1"/>
  <c r="L190" i="5" s="1"/>
  <c r="K218" i="5" a="1"/>
  <c r="K218" i="5" s="1"/>
  <c r="G168" i="5" a="1"/>
  <c r="G168" i="5" s="1"/>
  <c r="K242" i="5" a="1"/>
  <c r="K242" i="5" s="1"/>
  <c r="N98" i="5" a="1"/>
  <c r="N98" i="5" s="1"/>
  <c r="O116" i="5" a="1"/>
  <c r="O116" i="5" s="1"/>
  <c r="L254" i="5" a="1"/>
  <c r="L254" i="5" s="1"/>
  <c r="L76" i="5" a="1"/>
  <c r="L76" i="5" s="1"/>
  <c r="F197" i="5" a="1"/>
  <c r="F197" i="5" s="1"/>
  <c r="K123" i="5" a="1"/>
  <c r="K123" i="5" s="1"/>
  <c r="P231" i="5" a="1"/>
  <c r="P231" i="5" s="1"/>
  <c r="F241" i="5" a="1"/>
  <c r="F241" i="5" s="1"/>
  <c r="I79" i="5" a="1"/>
  <c r="I79" i="5" s="1"/>
  <c r="H70" i="5" a="1"/>
  <c r="H70" i="5" s="1"/>
  <c r="M63" i="5" a="1"/>
  <c r="M63" i="5" s="1"/>
  <c r="J49" i="5" a="1"/>
  <c r="J49" i="5" s="1"/>
  <c r="L180" i="5" a="1"/>
  <c r="L180" i="5" s="1"/>
  <c r="I251" i="5" a="1"/>
  <c r="I251" i="5" s="1"/>
  <c r="I206" i="5" a="1"/>
  <c r="I206" i="5" s="1"/>
  <c r="H232" i="5" a="1"/>
  <c r="H232" i="5" s="1"/>
  <c r="K96" i="5" a="1"/>
  <c r="K96" i="5" s="1"/>
  <c r="H73" i="5" a="1"/>
  <c r="H73" i="5" s="1"/>
  <c r="I224" i="5" a="1"/>
  <c r="I224" i="5" s="1"/>
  <c r="P226" i="5" a="1"/>
  <c r="P226" i="5" s="1"/>
  <c r="G36" i="5" a="1"/>
  <c r="G36" i="5" s="1"/>
  <c r="G54" i="5" a="1"/>
  <c r="G54" i="5" s="1"/>
  <c r="M177" i="5" a="1"/>
  <c r="M177" i="5" s="1"/>
  <c r="O47" i="5" a="1"/>
  <c r="O47" i="5" s="1"/>
  <c r="G191" i="5" a="1"/>
  <c r="G191" i="5" s="1"/>
  <c r="K206" i="5" a="1"/>
  <c r="K206" i="5" s="1"/>
  <c r="F190" i="5" a="1"/>
  <c r="F190" i="5" s="1"/>
  <c r="L68" i="5" a="1"/>
  <c r="L68" i="5" s="1"/>
  <c r="P95" i="5" a="1"/>
  <c r="P95" i="5" s="1"/>
  <c r="H230" i="5" a="1"/>
  <c r="H230" i="5" s="1"/>
  <c r="M178" i="5" a="1"/>
  <c r="M178" i="5" s="1"/>
  <c r="J264" i="5" a="1"/>
  <c r="J264" i="5" s="1"/>
  <c r="F76" i="5" a="1"/>
  <c r="F76" i="5" s="1"/>
  <c r="J194" i="5" a="1"/>
  <c r="J194" i="5" s="1"/>
  <c r="M35" i="5" a="1"/>
  <c r="M35" i="5" s="1"/>
  <c r="K191" i="5" a="1"/>
  <c r="K191" i="5" s="1"/>
  <c r="J106" i="5" a="1"/>
  <c r="J106" i="5" s="1"/>
  <c r="N229" i="5" a="1"/>
  <c r="N229" i="5" s="1"/>
  <c r="N209" i="5" a="1"/>
  <c r="N209" i="5" s="1"/>
  <c r="O54" i="5" a="1"/>
  <c r="O54" i="5" s="1"/>
  <c r="K264" i="5" a="1"/>
  <c r="K264" i="5" s="1"/>
  <c r="G275" i="5" a="1"/>
  <c r="G275" i="5" s="1"/>
  <c r="P218" i="5" a="1"/>
  <c r="P218" i="5" s="1"/>
  <c r="J235" i="5" a="1"/>
  <c r="J235" i="5" s="1"/>
  <c r="K210" i="5" a="1"/>
  <c r="K210" i="5" s="1"/>
  <c r="N271" i="5" a="1"/>
  <c r="N271" i="5" s="1"/>
  <c r="H36" i="5" a="1"/>
  <c r="H36" i="5" s="1"/>
  <c r="I225" i="5" a="1"/>
  <c r="I225" i="5" s="1"/>
  <c r="H243" i="5" a="1"/>
  <c r="H243" i="5" s="1"/>
  <c r="J62" i="5" a="1"/>
  <c r="J62" i="5" s="1"/>
  <c r="M74" i="5" a="1"/>
  <c r="M74" i="5" s="1"/>
  <c r="N190" i="5" a="1"/>
  <c r="N190" i="5" s="1"/>
  <c r="M52" i="5" a="1"/>
  <c r="M52" i="5" s="1"/>
  <c r="O96" i="5" a="1"/>
  <c r="O96" i="5" s="1"/>
  <c r="F116" i="5" a="1"/>
  <c r="F116" i="5" s="1"/>
  <c r="F97" i="5" a="1"/>
  <c r="F97" i="5" s="1"/>
  <c r="L176" i="5" a="1"/>
  <c r="L176" i="5" s="1"/>
  <c r="O230" i="5" a="1"/>
  <c r="O230" i="5" s="1"/>
  <c r="I49" i="5" a="1"/>
  <c r="I49" i="5" s="1"/>
  <c r="N128" i="5" a="1"/>
  <c r="N128" i="5" s="1"/>
  <c r="L177" i="5" a="1"/>
  <c r="L177" i="5" s="1"/>
  <c r="F77" i="5" a="1"/>
  <c r="F77" i="5" s="1"/>
  <c r="P202" i="5" a="1"/>
  <c r="P202" i="5" s="1"/>
  <c r="J218" i="5" a="1"/>
  <c r="J218" i="5" s="1"/>
  <c r="P80" i="5" a="1"/>
  <c r="P80" i="5" s="1"/>
  <c r="G80" i="5" a="1"/>
  <c r="G80" i="5" s="1"/>
  <c r="M105" i="5" a="1"/>
  <c r="M105" i="5" s="1"/>
  <c r="K52" i="5" a="1"/>
  <c r="K52" i="5" s="1"/>
  <c r="G53" i="5" a="1"/>
  <c r="G53" i="5" s="1"/>
  <c r="F224" i="5" a="1"/>
  <c r="F224" i="5" s="1"/>
  <c r="J200" i="5" a="1"/>
  <c r="J200" i="5" s="1"/>
  <c r="H225" i="5" a="1"/>
  <c r="H225" i="5" s="1"/>
  <c r="N46" i="5" a="1"/>
  <c r="N46" i="5" s="1"/>
  <c r="H242" i="5" a="1"/>
  <c r="H242" i="5" s="1"/>
  <c r="N195" i="5" a="1"/>
  <c r="N195" i="5" s="1"/>
  <c r="H197" i="5" a="1"/>
  <c r="H197" i="5" s="1"/>
  <c r="O125" i="5" a="1"/>
  <c r="O125" i="5" s="1"/>
  <c r="G271" i="5" a="1"/>
  <c r="G271" i="5" s="1"/>
  <c r="K251" i="5" a="1"/>
  <c r="K251" i="5" s="1"/>
  <c r="H74" i="5" a="1"/>
  <c r="H74" i="5" s="1"/>
  <c r="I181" i="5" a="1"/>
  <c r="I181" i="5" s="1"/>
  <c r="M185" i="5" a="1"/>
  <c r="M185" i="5" s="1"/>
  <c r="K55" i="5" a="1"/>
  <c r="K55" i="5" s="1"/>
  <c r="P116" i="5" a="1"/>
  <c r="P116" i="5" s="1"/>
  <c r="L256" i="5" a="1"/>
  <c r="L256" i="5" s="1"/>
  <c r="G269" i="5" a="1"/>
  <c r="G269" i="5" s="1"/>
  <c r="O219" i="5" a="1"/>
  <c r="O219" i="5" s="1"/>
  <c r="F202" i="5" a="1"/>
  <c r="F202" i="5" s="1"/>
  <c r="N77" i="5" a="1"/>
  <c r="N77" i="5" s="1"/>
  <c r="M254" i="5" a="1"/>
  <c r="M254" i="5" s="1"/>
  <c r="H193" i="5" a="1"/>
  <c r="H193" i="5" s="1"/>
  <c r="L97" i="5" a="1"/>
  <c r="L97" i="5" s="1"/>
  <c r="N100" i="5" a="1"/>
  <c r="N100" i="5" s="1"/>
  <c r="N48" i="5" a="1"/>
  <c r="N48" i="5" s="1"/>
  <c r="I210" i="5" a="1"/>
  <c r="I210" i="5" s="1"/>
  <c r="J107" i="5" a="1"/>
  <c r="J107" i="5" s="1"/>
  <c r="F244" i="5" a="1"/>
  <c r="F244" i="5" s="1"/>
  <c r="M248" i="5" a="1"/>
  <c r="M248" i="5" s="1"/>
  <c r="M266" i="5" s="1"/>
  <c r="K222" i="5" a="1"/>
  <c r="K222" i="5" s="1"/>
  <c r="L134" i="5" a="1"/>
  <c r="L134" i="5" s="1"/>
  <c r="J123" i="5" a="1"/>
  <c r="J123" i="5" s="1"/>
  <c r="J76" i="5" a="1"/>
  <c r="J76" i="5" s="1"/>
  <c r="F242" i="5" a="1"/>
  <c r="F242" i="5" s="1"/>
  <c r="H52" i="5" a="1"/>
  <c r="H52" i="5" s="1"/>
  <c r="P99" i="5" a="1"/>
  <c r="P99" i="5" s="1"/>
  <c r="J128" i="5" a="1"/>
  <c r="J128" i="5" s="1"/>
  <c r="N238" i="5" a="1"/>
  <c r="N238" i="5" s="1"/>
  <c r="I235" i="5" a="1"/>
  <c r="I235" i="5" s="1"/>
  <c r="N239" i="5" a="1"/>
  <c r="N239" i="5" s="1"/>
  <c r="I48" i="5" a="1"/>
  <c r="I48" i="5" s="1"/>
  <c r="O196" i="5" a="1"/>
  <c r="O196" i="5" s="1"/>
  <c r="M100" i="5" a="1"/>
  <c r="M100" i="5" s="1"/>
  <c r="I168" i="5" a="1"/>
  <c r="I168" i="5" s="1"/>
  <c r="H263" i="5" a="1"/>
  <c r="H263" i="5" s="1"/>
  <c r="H229" i="5" a="1"/>
  <c r="H229" i="5" s="1"/>
  <c r="G233" i="5" a="1"/>
  <c r="G233" i="5" s="1"/>
  <c r="L243" i="5" a="1"/>
  <c r="L243" i="5" s="1"/>
  <c r="F243" i="5" a="1"/>
  <c r="F243" i="5" s="1"/>
  <c r="L265" i="5" a="1"/>
  <c r="L265" i="5" s="1"/>
  <c r="J255" i="5" a="1"/>
  <c r="J255" i="5" s="1"/>
  <c r="K176" i="5" a="1"/>
  <c r="K176" i="5" s="1"/>
  <c r="N220" i="5" a="1"/>
  <c r="N220" i="5" s="1"/>
  <c r="P180" i="5" a="1"/>
  <c r="P180" i="5" s="1"/>
  <c r="P240" i="5" a="1"/>
  <c r="P240" i="5" s="1"/>
  <c r="F194" i="5" a="1"/>
  <c r="F194" i="5" s="1"/>
  <c r="M9" i="5" a="1"/>
  <c r="M9" i="5" s="1"/>
  <c r="J256" i="5" a="1"/>
  <c r="J256" i="5" s="1"/>
  <c r="L80" i="5" a="1"/>
  <c r="L80" i="5" s="1"/>
  <c r="N255" i="5" a="1"/>
  <c r="N255" i="5" s="1"/>
  <c r="K224" i="5" a="1"/>
  <c r="K224" i="5" s="1"/>
  <c r="N244" i="5" a="1"/>
  <c r="N244" i="5" s="1"/>
  <c r="M70" i="5" a="1"/>
  <c r="M70" i="5" s="1"/>
  <c r="G210" i="5" a="1"/>
  <c r="G210" i="5" s="1"/>
  <c r="H256" i="5" a="1"/>
  <c r="H256" i="5" s="1"/>
  <c r="P194" i="5" a="1"/>
  <c r="P194" i="5" s="1"/>
  <c r="F73" i="5" a="1"/>
  <c r="F73" i="5" s="1"/>
  <c r="H222" i="5" a="1"/>
  <c r="H222" i="5" s="1"/>
  <c r="P251" i="5" a="1"/>
  <c r="P251" i="5" s="1"/>
  <c r="H239" i="5" a="1"/>
  <c r="H239" i="5" s="1"/>
  <c r="P256" i="5" a="1"/>
  <c r="P256" i="5" s="1"/>
  <c r="L195" i="5" a="1"/>
  <c r="L195" i="5" s="1"/>
  <c r="K233" i="5" a="1"/>
  <c r="K233" i="5" s="1"/>
  <c r="N200" i="5" a="1"/>
  <c r="N200" i="5" s="1"/>
  <c r="F184" i="5" a="1"/>
  <c r="F184" i="5" s="1"/>
  <c r="J130" i="5" a="1"/>
  <c r="J130" i="5" s="1"/>
  <c r="I123" i="5" a="1"/>
  <c r="I123" i="5" s="1"/>
  <c r="P130" i="5" a="1"/>
  <c r="P130" i="5" s="1"/>
  <c r="P133" i="5" a="1"/>
  <c r="P133" i="5" s="1"/>
  <c r="O193" i="5" a="1"/>
  <c r="O193" i="5" s="1"/>
  <c r="O178" i="5" a="1"/>
  <c r="O178" i="5" s="1"/>
  <c r="M269" i="5" a="1"/>
  <c r="M269" i="5" s="1"/>
  <c r="M170" i="5" a="1"/>
  <c r="M170" i="5" s="1"/>
  <c r="K98" i="5" a="1"/>
  <c r="K98" i="5" s="1"/>
  <c r="P253" i="5" a="1"/>
  <c r="P253" i="5" s="1"/>
  <c r="P206" i="5" a="1"/>
  <c r="P206" i="5" s="1"/>
  <c r="G218" i="5" a="1"/>
  <c r="G218" i="5" s="1"/>
  <c r="P70" i="5" a="1"/>
  <c r="P70" i="5" s="1"/>
  <c r="J244" i="5" a="1"/>
  <c r="J244" i="5" s="1"/>
  <c r="M46" i="5" a="1"/>
  <c r="M46" i="5" s="1"/>
  <c r="H47" i="5" a="1"/>
  <c r="H47" i="5" s="1"/>
  <c r="O50" i="5" a="1"/>
  <c r="O50" i="5" s="1"/>
  <c r="P103" i="5" a="1"/>
  <c r="P103" i="5" s="1"/>
  <c r="I271" i="5" a="1"/>
  <c r="I271" i="5" s="1"/>
  <c r="O248" i="5" a="1"/>
  <c r="O248" i="5" s="1"/>
  <c r="O266" i="5" s="1"/>
  <c r="N179" i="5" a="1"/>
  <c r="N179" i="5" s="1"/>
  <c r="K100" i="5" a="1"/>
  <c r="K100" i="5" s="1"/>
  <c r="P53" i="5" a="1"/>
  <c r="P53" i="5" s="1"/>
  <c r="K132" i="5" a="1"/>
  <c r="K132" i="5" s="1"/>
  <c r="M217" i="5" a="1"/>
  <c r="M217" i="5" s="1"/>
  <c r="H8" i="5" a="1"/>
  <c r="H8" i="5" s="1"/>
  <c r="K75" i="5" a="1"/>
  <c r="K75" i="5" s="1"/>
  <c r="L236" i="5" a="1"/>
  <c r="L236" i="5" s="1"/>
  <c r="F265" i="5" a="1"/>
  <c r="F265" i="5" s="1"/>
  <c r="H68" i="5" a="1"/>
  <c r="H68" i="5" s="1"/>
  <c r="H35" i="5" a="1"/>
  <c r="H35" i="5" s="1"/>
  <c r="L51" i="5" a="1"/>
  <c r="L51" i="5" s="1"/>
  <c r="G34" i="5" a="1"/>
  <c r="G34" i="5" s="1"/>
  <c r="H95" i="5" a="1"/>
  <c r="H95" i="5" s="1"/>
  <c r="I232" i="5" a="1"/>
  <c r="I232" i="5" s="1"/>
  <c r="O238" i="5" a="1"/>
  <c r="O238" i="5" s="1"/>
  <c r="J63" i="5" a="1"/>
  <c r="J63" i="5" s="1"/>
  <c r="I239" i="5" a="1"/>
  <c r="I239" i="5" s="1"/>
  <c r="K217" i="5" a="1"/>
  <c r="K217" i="5" s="1"/>
  <c r="O105" i="5" a="1"/>
  <c r="O105" i="5" s="1"/>
  <c r="N73" i="5" a="1"/>
  <c r="N73" i="5" s="1"/>
  <c r="P36" i="5" a="1"/>
  <c r="P36" i="5" s="1"/>
  <c r="N45" i="5" a="1"/>
  <c r="N45" i="5" s="1"/>
  <c r="G206" i="5" a="1"/>
  <c r="G206" i="5" s="1"/>
  <c r="O177" i="5" a="1"/>
  <c r="O177" i="5" s="1"/>
  <c r="G223" i="5" a="1"/>
  <c r="G223" i="5" s="1"/>
  <c r="H134" i="5" a="1"/>
  <c r="H134" i="5" s="1"/>
  <c r="K185" i="5" a="1"/>
  <c r="K185" i="5" s="1"/>
  <c r="N222" i="5" a="1"/>
  <c r="N222" i="5" s="1"/>
  <c r="K62" i="5" a="1"/>
  <c r="K62" i="5" s="1"/>
  <c r="K263" i="5" a="1"/>
  <c r="K263" i="5" s="1"/>
  <c r="J102" i="5" a="1"/>
  <c r="J102" i="5" s="1"/>
  <c r="G246" i="5" a="1"/>
  <c r="G246" i="5" s="1"/>
  <c r="H248" i="5" a="1"/>
  <c r="H248" i="5" s="1"/>
  <c r="H266" i="5" s="1"/>
  <c r="O269" i="5" a="1"/>
  <c r="O269" i="5" s="1"/>
  <c r="G230" i="5" a="1"/>
  <c r="G230" i="5" s="1"/>
  <c r="K236" i="5" a="1"/>
  <c r="K236" i="5" s="1"/>
  <c r="L194" i="5" a="1"/>
  <c r="L194" i="5" s="1"/>
  <c r="K76" i="5" a="1"/>
  <c r="K76" i="5" s="1"/>
  <c r="F72" i="5" a="1"/>
  <c r="F72" i="5" s="1"/>
  <c r="I220" i="5" a="1"/>
  <c r="I220" i="5" s="1"/>
  <c r="O98" i="5" a="1"/>
  <c r="O98" i="5" s="1"/>
  <c r="P234" i="5" a="1"/>
  <c r="P234" i="5" s="1"/>
  <c r="M193" i="5" a="1"/>
  <c r="M193" i="5" s="1"/>
  <c r="K48" i="5" a="1"/>
  <c r="K48" i="5" s="1"/>
  <c r="O229" i="5" a="1"/>
  <c r="O229" i="5" s="1"/>
  <c r="K46" i="5" a="1"/>
  <c r="K46" i="5" s="1"/>
  <c r="O239" i="5" a="1"/>
  <c r="O239" i="5" s="1"/>
  <c r="P79" i="5" a="1"/>
  <c r="P79" i="5" s="1"/>
  <c r="N9" i="5" a="1"/>
  <c r="N9" i="5" s="1"/>
  <c r="O241" i="5" a="1"/>
  <c r="O241" i="5" s="1"/>
  <c r="M197" i="5" a="1"/>
  <c r="M197" i="5" s="1"/>
  <c r="N62" i="5" a="1"/>
  <c r="N62" i="5" s="1"/>
  <c r="M168" i="5" a="1"/>
  <c r="M168" i="5" s="1"/>
  <c r="H271" i="5" a="1"/>
  <c r="H271" i="5" s="1"/>
  <c r="F128" i="5" a="1"/>
  <c r="F128" i="5" s="1"/>
  <c r="O202" i="5" a="1"/>
  <c r="O202" i="5" s="1"/>
  <c r="G131" i="5" a="1"/>
  <c r="G131" i="5" s="1"/>
  <c r="J115" i="5" a="1"/>
  <c r="J115" i="5" s="1"/>
  <c r="I44" i="5" a="1"/>
  <c r="I44" i="5" s="1"/>
  <c r="P104" i="5" a="1"/>
  <c r="P104" i="5" s="1"/>
  <c r="K56" i="5" a="1"/>
  <c r="K56" i="5" s="1"/>
  <c r="J69" i="5" a="1"/>
  <c r="J69" i="5" s="1"/>
  <c r="M127" i="5" a="1"/>
  <c r="M127" i="5" s="1"/>
  <c r="I265" i="5" a="1"/>
  <c r="I265" i="5" s="1"/>
  <c r="F179" i="5" a="1"/>
  <c r="F179" i="5" s="1"/>
  <c r="G179" i="5" a="1"/>
  <c r="G179" i="5" s="1"/>
  <c r="I222" i="5" a="1"/>
  <c r="I222" i="5" s="1"/>
  <c r="K128" i="5" a="1"/>
  <c r="K128" i="5" s="1"/>
  <c r="I184" i="5" a="1"/>
  <c r="I184" i="5" s="1"/>
  <c r="M51" i="5" a="1"/>
  <c r="M51" i="5" s="1"/>
  <c r="J78" i="5" a="1"/>
  <c r="J78" i="5" s="1"/>
  <c r="F186" i="5" a="1"/>
  <c r="F186" i="5" s="1"/>
  <c r="J199" i="5" a="1"/>
  <c r="J199" i="5" s="1"/>
  <c r="F248" i="5" a="1"/>
  <c r="F248" i="5" s="1"/>
  <c r="F266" i="5" s="1"/>
  <c r="F195" i="5" a="1"/>
  <c r="F195" i="5" s="1"/>
  <c r="G95" i="5" a="1"/>
  <c r="G95" i="5" s="1"/>
  <c r="F198" i="5" a="1"/>
  <c r="F198" i="5" s="1"/>
  <c r="P168" i="5" a="1"/>
  <c r="P168" i="5" s="1"/>
  <c r="F125" i="5" a="1"/>
  <c r="F125" i="5" s="1"/>
  <c r="F223" i="5" a="1"/>
  <c r="F223" i="5" s="1"/>
  <c r="K177" i="5" a="1"/>
  <c r="K177" i="5" s="1"/>
  <c r="K195" i="5" a="1"/>
  <c r="K195" i="5" s="1"/>
  <c r="K80" i="5" a="1"/>
  <c r="K80" i="5" s="1"/>
  <c r="F193" i="5" a="1"/>
  <c r="F193" i="5" s="1"/>
  <c r="N253" i="5" a="1"/>
  <c r="N253" i="5" s="1"/>
  <c r="J241" i="5" a="1"/>
  <c r="J241" i="5" s="1"/>
  <c r="J195" i="5" a="1"/>
  <c r="J195" i="5" s="1"/>
  <c r="N170" i="5" a="1"/>
  <c r="N170" i="5" s="1"/>
  <c r="K101" i="5" a="1"/>
  <c r="K101" i="5" s="1"/>
  <c r="H103" i="5" a="1"/>
  <c r="H103" i="5" s="1"/>
  <c r="H56" i="5" a="1"/>
  <c r="H56" i="5" s="1"/>
  <c r="H170" i="5" a="1"/>
  <c r="H170" i="5" s="1"/>
  <c r="L43" i="5" a="1"/>
  <c r="L43" i="5" s="1"/>
  <c r="K122" i="5" a="1"/>
  <c r="K122" i="5" s="1"/>
  <c r="J133" i="5" a="1"/>
  <c r="J133" i="5" s="1"/>
  <c r="P248" i="5" a="1"/>
  <c r="P248" i="5" s="1"/>
  <c r="P266" i="5" s="1"/>
  <c r="F134" i="5" a="1"/>
  <c r="F134" i="5" s="1"/>
  <c r="J182" i="5" a="1"/>
  <c r="J182" i="5" s="1"/>
  <c r="M88" i="5" a="1"/>
  <c r="M88" i="5" s="1"/>
  <c r="I101" i="5" a="1"/>
  <c r="I101" i="5" s="1"/>
  <c r="J131" i="5" a="1"/>
  <c r="J131" i="5" s="1"/>
  <c r="H34" i="5" a="1"/>
  <c r="H34" i="5" s="1"/>
  <c r="I47" i="5" a="1"/>
  <c r="I47" i="5" s="1"/>
  <c r="K97" i="5" a="1"/>
  <c r="K97" i="5" s="1"/>
  <c r="J72" i="5" a="1"/>
  <c r="J72" i="5" s="1"/>
  <c r="H105" i="5" a="1"/>
  <c r="H105" i="5" s="1"/>
  <c r="I122" i="5" a="1"/>
  <c r="I122" i="5" s="1"/>
  <c r="G263" i="5" a="1"/>
  <c r="G263" i="5" s="1"/>
  <c r="O56" i="5" a="1"/>
  <c r="O56" i="5" s="1"/>
  <c r="M223" i="5" a="1"/>
  <c r="M223" i="5" s="1"/>
  <c r="G106" i="5" a="1"/>
  <c r="G106" i="5" s="1"/>
  <c r="F115" i="5" a="1"/>
  <c r="F115" i="5" s="1"/>
  <c r="O253" i="5" a="1"/>
  <c r="O253" i="5" s="1"/>
  <c r="O224" i="5" a="1"/>
  <c r="O224" i="5" s="1"/>
  <c r="J243" i="5" a="1"/>
  <c r="J243" i="5" s="1"/>
  <c r="N126" i="5" a="1"/>
  <c r="N126" i="5" s="1"/>
  <c r="F42" i="5" a="1"/>
  <c r="F42" i="5" s="1"/>
  <c r="H205" i="5" a="1"/>
  <c r="H205" i="5" s="1"/>
  <c r="G35" i="5" a="1"/>
  <c r="G35" i="5" s="1"/>
  <c r="J103" i="5" a="1"/>
  <c r="J103" i="5" s="1"/>
  <c r="H129" i="5" a="1"/>
  <c r="H129" i="5" s="1"/>
  <c r="F43" i="5" a="1"/>
  <c r="F43" i="5" s="1"/>
  <c r="O61" i="5" a="1"/>
  <c r="O61" i="5" s="1"/>
  <c r="N205" i="5" a="1"/>
  <c r="N205" i="5" s="1"/>
  <c r="F181" i="5" a="1"/>
  <c r="F181" i="5" s="1"/>
  <c r="H106" i="5" a="1"/>
  <c r="H106" i="5" s="1"/>
  <c r="O69" i="5" a="1"/>
  <c r="O69" i="5" s="1"/>
  <c r="M265" i="5" a="1"/>
  <c r="M265" i="5" s="1"/>
  <c r="F196" i="5" a="1"/>
  <c r="F196" i="5" s="1"/>
  <c r="F232" i="5" a="1"/>
  <c r="F232" i="5" s="1"/>
  <c r="K41" i="5" a="1"/>
  <c r="K41" i="5" s="1"/>
  <c r="F49" i="5" a="1"/>
  <c r="F49" i="5" s="1"/>
  <c r="P242" i="5" a="1"/>
  <c r="P242" i="5" s="1"/>
  <c r="K194" i="5" a="1"/>
  <c r="K194" i="5" s="1"/>
  <c r="H128" i="5" a="1"/>
  <c r="H128" i="5" s="1"/>
  <c r="L232" i="5" a="1"/>
  <c r="L232" i="5" s="1"/>
  <c r="N186" i="5" a="1"/>
  <c r="N186" i="5" s="1"/>
  <c r="I115" i="5" a="1"/>
  <c r="I115" i="5" s="1"/>
  <c r="P199" i="5" a="1"/>
  <c r="P199" i="5" s="1"/>
  <c r="F127" i="5" a="1"/>
  <c r="F127" i="5" s="1"/>
  <c r="K182" i="5" a="1"/>
  <c r="K182" i="5" s="1"/>
  <c r="K276" i="5" a="1"/>
  <c r="K276" i="5" s="1"/>
  <c r="H200" i="5" a="1"/>
  <c r="H200" i="5" s="1"/>
  <c r="K171" i="5" a="1"/>
  <c r="K171" i="5" s="1"/>
  <c r="I226" i="5" a="1"/>
  <c r="I226" i="5" s="1"/>
  <c r="H185" i="5" a="1"/>
  <c r="H185" i="5" s="1"/>
  <c r="I124" i="5" a="1"/>
  <c r="I124" i="5" s="1"/>
  <c r="G96" i="5" a="1"/>
  <c r="G96" i="5" s="1"/>
  <c r="J89" i="5" a="1"/>
  <c r="J89" i="5" s="1"/>
  <c r="P264" i="5" a="1"/>
  <c r="P264" i="5" s="1"/>
  <c r="H233" i="5" a="1"/>
  <c r="H233" i="5" s="1"/>
  <c r="H238" i="5" a="1"/>
  <c r="H238" i="5" s="1"/>
  <c r="F8" i="5" a="1"/>
  <c r="F8" i="5" s="1"/>
  <c r="L219" i="5" a="1"/>
  <c r="L219" i="5" s="1"/>
  <c r="F123" i="5" a="1"/>
  <c r="F123" i="5" s="1"/>
  <c r="H132" i="5" a="1"/>
  <c r="H132" i="5" s="1"/>
  <c r="G129" i="5" a="1"/>
  <c r="G129" i="5" s="1"/>
  <c r="N240" i="5" a="1"/>
  <c r="N240" i="5" s="1"/>
  <c r="I187" i="5" a="1"/>
  <c r="I187" i="5" s="1"/>
  <c r="M45" i="5" a="1"/>
  <c r="M45" i="5" s="1"/>
  <c r="K71" i="5" a="1"/>
  <c r="K71" i="5" s="1"/>
  <c r="I203" i="5" a="1"/>
  <c r="I203" i="5" s="1"/>
  <c r="G200" i="5" a="1"/>
  <c r="G200" i="5" s="1"/>
  <c r="M205" i="5" a="1"/>
  <c r="M205" i="5" s="1"/>
  <c r="L125" i="5" a="1"/>
  <c r="L125" i="5" s="1"/>
  <c r="N234" i="5" a="1"/>
  <c r="N234" i="5" s="1"/>
  <c r="M199" i="5" a="1"/>
  <c r="M199" i="5" s="1"/>
  <c r="O133" i="5" a="1"/>
  <c r="O133" i="5" s="1"/>
  <c r="M184" i="5" a="1"/>
  <c r="M184" i="5" s="1"/>
  <c r="I219" i="5" a="1"/>
  <c r="I219" i="5" s="1"/>
  <c r="L221" i="5" a="1"/>
  <c r="L221" i="5" s="1"/>
  <c r="M7" i="5" a="1"/>
  <c r="M7" i="5" s="1"/>
  <c r="O53" i="5" a="1"/>
  <c r="O53" i="5" s="1"/>
  <c r="P220" i="5" a="1"/>
  <c r="P220" i="5" s="1"/>
  <c r="O43" i="5" a="1"/>
  <c r="O43" i="5" s="1"/>
  <c r="P201" i="5" a="1"/>
  <c r="P201" i="5" s="1"/>
  <c r="L269" i="5" a="1"/>
  <c r="L269" i="5" s="1"/>
  <c r="H226" i="5" a="1"/>
  <c r="H226" i="5" s="1"/>
  <c r="G229" i="5" a="1"/>
  <c r="G229" i="5" s="1"/>
  <c r="I246" i="5" a="1"/>
  <c r="I246" i="5" s="1"/>
  <c r="G126" i="5" a="1"/>
  <c r="G126" i="5" s="1"/>
  <c r="H198" i="5" a="1"/>
  <c r="H198" i="5" s="1"/>
  <c r="K105" i="5" a="1"/>
  <c r="K105" i="5" s="1"/>
  <c r="J221" i="5" a="1"/>
  <c r="J221" i="5" s="1"/>
  <c r="J181" i="5" a="1"/>
  <c r="J181" i="5" s="1"/>
  <c r="J192" i="5" a="1"/>
  <c r="J192" i="5" s="1"/>
  <c r="F63" i="5" a="1"/>
  <c r="F63" i="5" s="1"/>
  <c r="J132" i="5" a="1"/>
  <c r="J132" i="5" s="1"/>
  <c r="N231" i="5" a="1"/>
  <c r="N231" i="5" s="1"/>
  <c r="H89" i="5" a="1"/>
  <c r="H89" i="5" s="1"/>
  <c r="M96" i="5" a="1"/>
  <c r="M96" i="5" s="1"/>
  <c r="G180" i="5" a="1"/>
  <c r="G180" i="5" s="1"/>
  <c r="P244" i="5" a="1"/>
  <c r="P244" i="5" s="1"/>
  <c r="M196" i="5" a="1"/>
  <c r="M196" i="5" s="1"/>
  <c r="P197" i="5" a="1"/>
  <c r="P197" i="5" s="1"/>
  <c r="O200" i="5" a="1"/>
  <c r="O200" i="5" s="1"/>
  <c r="G124" i="5" a="1"/>
  <c r="G124" i="5" s="1"/>
  <c r="P50" i="5" a="1"/>
  <c r="P50" i="5" s="1"/>
  <c r="G253" i="5" a="1"/>
  <c r="G253" i="5" s="1"/>
  <c r="M276" i="5" a="1"/>
  <c r="M276" i="5" s="1"/>
  <c r="I46" i="5" a="1"/>
  <c r="I46" i="5" s="1"/>
  <c r="I196" i="5" a="1"/>
  <c r="I196" i="5" s="1"/>
  <c r="M225" i="5" a="1"/>
  <c r="M225" i="5" s="1"/>
  <c r="O127" i="5" a="1"/>
  <c r="O127" i="5" s="1"/>
  <c r="F255" i="5" a="1"/>
  <c r="F255" i="5" s="1"/>
  <c r="M233" i="5" a="1"/>
  <c r="M233" i="5" s="1"/>
  <c r="L237" i="5" a="1"/>
  <c r="L237" i="5" s="1"/>
  <c r="M73" i="5" a="1"/>
  <c r="M73" i="5" s="1"/>
  <c r="G8" i="5" a="1"/>
  <c r="G8" i="5" s="1"/>
  <c r="M102" i="5" a="1"/>
  <c r="M102" i="5" s="1"/>
  <c r="H176" i="5" a="1"/>
  <c r="H176" i="5" s="1"/>
  <c r="L123" i="5" a="1"/>
  <c r="L123" i="5" s="1"/>
  <c r="I43" i="5" a="1"/>
  <c r="I43" i="5" s="1"/>
  <c r="J236" i="5" a="1"/>
  <c r="J236" i="5" s="1"/>
  <c r="P8" i="5" a="1"/>
  <c r="P8" i="5" s="1"/>
  <c r="K184" i="5" a="1"/>
  <c r="K184" i="5" s="1"/>
  <c r="M251" i="5" a="1"/>
  <c r="M251" i="5" s="1"/>
  <c r="M203" i="5" a="1"/>
  <c r="M203" i="5" s="1"/>
  <c r="I103" i="5" a="1"/>
  <c r="I103" i="5" s="1"/>
  <c r="K240" i="5" a="1"/>
  <c r="K240" i="5" s="1"/>
  <c r="P179" i="5" a="1"/>
  <c r="P179" i="5" s="1"/>
  <c r="M236" i="5" a="1"/>
  <c r="M236" i="5" s="1"/>
  <c r="I216" i="5" a="1"/>
  <c r="I216" i="5" s="1"/>
  <c r="M270" i="5" a="1"/>
  <c r="M270" i="5" s="1"/>
  <c r="P51" i="5" a="1"/>
  <c r="P51" i="5" s="1"/>
  <c r="M101" i="5" a="1"/>
  <c r="M101" i="5" s="1"/>
  <c r="F204" i="5" a="1"/>
  <c r="F204" i="5" s="1"/>
  <c r="K223" i="5" a="1"/>
  <c r="K223" i="5" s="1"/>
  <c r="M107" i="5" a="1"/>
  <c r="M107" i="5" s="1"/>
  <c r="O260" i="5" a="1"/>
  <c r="O260" i="5" s="1"/>
  <c r="N187" i="5" a="1"/>
  <c r="N187" i="5" s="1"/>
  <c r="G227" i="5" a="1"/>
  <c r="G227" i="5" s="1"/>
  <c r="L233" i="5" a="1"/>
  <c r="L233" i="5" s="1"/>
  <c r="N219" i="5" a="1"/>
  <c r="N219" i="5" s="1"/>
  <c r="J41" i="5" a="1"/>
  <c r="J41" i="5" s="1"/>
  <c r="O72" i="5" a="1"/>
  <c r="O72" i="5" s="1"/>
  <c r="P181" i="5" a="1"/>
  <c r="P181" i="5" s="1"/>
  <c r="G194" i="5" a="1"/>
  <c r="G194" i="5" s="1"/>
  <c r="L99" i="5" a="1"/>
  <c r="L99" i="5" s="1"/>
  <c r="H142" i="5" a="1"/>
  <c r="H142" i="5" s="1"/>
  <c r="J171" i="5" a="1"/>
  <c r="J171" i="5" s="1"/>
  <c r="O90" i="5" a="1"/>
  <c r="O90" i="5" s="1"/>
  <c r="H270" i="5" a="1"/>
  <c r="H270" i="5" s="1"/>
  <c r="J100" i="5" a="1"/>
  <c r="J100" i="5" s="1"/>
  <c r="J184" i="5" a="1"/>
  <c r="J184" i="5" s="1"/>
  <c r="L54" i="5" a="1"/>
  <c r="L54" i="5" s="1"/>
  <c r="I37" i="5" a="1"/>
  <c r="I37" i="5" s="1"/>
  <c r="G204" i="5" a="1"/>
  <c r="G204" i="5" s="1"/>
  <c r="L127" i="5" a="1"/>
  <c r="L127" i="5" s="1"/>
  <c r="P229" i="5" a="1"/>
  <c r="P229" i="5" s="1"/>
  <c r="I186" i="5" a="1"/>
  <c r="I186" i="5" s="1"/>
  <c r="G62" i="5" a="1"/>
  <c r="G62" i="5" s="1"/>
  <c r="G241" i="5" a="1"/>
  <c r="G241" i="5" s="1"/>
  <c r="H191" i="5" a="1"/>
  <c r="H191" i="5" s="1"/>
  <c r="F206" i="5" a="1"/>
  <c r="F206" i="5" s="1"/>
  <c r="I170" i="5" a="1"/>
  <c r="I170" i="5" s="1"/>
  <c r="O124" i="5" a="1"/>
  <c r="O124" i="5" s="1"/>
  <c r="O48" i="5" a="1"/>
  <c r="O48" i="5" s="1"/>
  <c r="G171" i="5" a="1"/>
  <c r="G171" i="5" s="1"/>
  <c r="K38" i="5" a="1"/>
  <c r="K38" i="5" s="1"/>
  <c r="L35" i="5" a="1"/>
  <c r="L35" i="5" s="1"/>
  <c r="K221" i="5" a="1"/>
  <c r="K221" i="5" s="1"/>
  <c r="O176" i="5" a="1"/>
  <c r="O176" i="5" s="1"/>
  <c r="K37" i="5" a="1"/>
  <c r="K37" i="5" s="1"/>
  <c r="J47" i="5" a="1"/>
  <c r="J47" i="5" s="1"/>
  <c r="L55" i="5" a="1"/>
  <c r="L55" i="5" s="1"/>
  <c r="O251" i="5" a="1"/>
  <c r="O251" i="5" s="1"/>
  <c r="J187" i="5" a="1"/>
  <c r="J187" i="5" s="1"/>
  <c r="M229" i="5" a="1"/>
  <c r="M229" i="5" s="1"/>
  <c r="I195" i="5" a="1"/>
  <c r="I195" i="5" s="1"/>
  <c r="G52" i="5" a="1"/>
  <c r="G52" i="5" s="1"/>
  <c r="H199" i="5" a="1"/>
  <c r="H199" i="5" s="1"/>
  <c r="I261" i="5" a="1"/>
  <c r="I261" i="5" s="1"/>
  <c r="N176" i="5" a="1"/>
  <c r="N176" i="5" s="1"/>
  <c r="P241" i="5" a="1"/>
  <c r="P241" i="5" s="1"/>
  <c r="K197" i="5" a="1"/>
  <c r="K197" i="5" s="1"/>
  <c r="L210" i="5" a="1"/>
  <c r="L210" i="5" s="1"/>
  <c r="I185" i="5" a="1"/>
  <c r="I185" i="5" s="1"/>
  <c r="K34" i="5" a="1"/>
  <c r="K34" i="5" s="1"/>
  <c r="H130" i="5" a="1"/>
  <c r="H130" i="5" s="1"/>
  <c r="J196" i="5" a="1"/>
  <c r="J196" i="5" s="1"/>
  <c r="G134" i="5" a="1"/>
  <c r="G134" i="5" s="1"/>
  <c r="P254" i="5" a="1"/>
  <c r="P254" i="5" s="1"/>
  <c r="M62" i="5" a="1"/>
  <c r="M62" i="5" s="1"/>
  <c r="I253" i="5" a="1"/>
  <c r="I253" i="5" s="1"/>
  <c r="J265" i="5" a="1"/>
  <c r="J265" i="5" s="1"/>
  <c r="P263" i="5" a="1"/>
  <c r="P263" i="5" s="1"/>
  <c r="K53" i="5" a="1"/>
  <c r="K53" i="5" s="1"/>
  <c r="M263" i="5" a="1"/>
  <c r="M263" i="5" s="1"/>
  <c r="J248" i="5" a="1"/>
  <c r="J248" i="5" s="1"/>
  <c r="J266" i="5" s="1"/>
  <c r="L244" i="5" a="1"/>
  <c r="L244" i="5" s="1"/>
  <c r="I193" i="5" a="1"/>
  <c r="I193" i="5" s="1"/>
  <c r="M79" i="5" a="1"/>
  <c r="M79" i="5" s="1"/>
  <c r="I34" i="5" a="1"/>
  <c r="I34" i="5" s="1"/>
  <c r="K219" i="5" a="1"/>
  <c r="K219" i="5" s="1"/>
  <c r="G234" i="5" a="1"/>
  <c r="G234" i="5" s="1"/>
  <c r="P196" i="5" a="1"/>
  <c r="P196" i="5" s="1"/>
  <c r="G237" i="5" a="1"/>
  <c r="G237" i="5" s="1"/>
  <c r="L276" i="5" a="1"/>
  <c r="L276" i="5" s="1"/>
  <c r="L271" i="5" a="1"/>
  <c r="L271" i="5" s="1"/>
  <c r="M190" i="5" a="1"/>
  <c r="M190" i="5" s="1"/>
  <c r="J234" i="5" a="1"/>
  <c r="J234" i="5" s="1"/>
  <c r="P100" i="5" a="1"/>
  <c r="P100" i="5" s="1"/>
  <c r="F185" i="5" a="1"/>
  <c r="F185" i="5" s="1"/>
  <c r="J96" i="5" a="1"/>
  <c r="J96" i="5" s="1"/>
  <c r="O171" i="5" a="1"/>
  <c r="O171" i="5" s="1"/>
  <c r="G38" i="5" a="1"/>
  <c r="G38" i="5" s="1"/>
  <c r="M37" i="5" a="1"/>
  <c r="M37" i="5" s="1"/>
  <c r="O198" i="5" a="1"/>
  <c r="O198" i="5" s="1"/>
  <c r="L77" i="5" a="1"/>
  <c r="L77" i="5" s="1"/>
  <c r="K99" i="5" a="1"/>
  <c r="K99" i="5" s="1"/>
  <c r="P185" i="5" a="1"/>
  <c r="P185" i="5" s="1"/>
  <c r="H171" i="5" a="1"/>
  <c r="H171" i="5" s="1"/>
  <c r="O99" i="5" a="1"/>
  <c r="O99" i="5" s="1"/>
  <c r="H77" i="5" a="1"/>
  <c r="H77" i="5" s="1"/>
  <c r="J7" i="5" a="1"/>
  <c r="J7" i="5" s="1"/>
  <c r="N193" i="5" a="1"/>
  <c r="N193" i="5" s="1"/>
  <c r="I71" i="5" a="1"/>
  <c r="I71" i="5" s="1"/>
  <c r="N196" i="5" a="1"/>
  <c r="N196" i="5" s="1"/>
  <c r="G50" i="5" a="1"/>
  <c r="G50" i="5" s="1"/>
  <c r="K68" i="5" a="1"/>
  <c r="K68" i="5" s="1"/>
  <c r="I117" i="5" a="1"/>
  <c r="I117" i="5" s="1"/>
  <c r="N256" i="5" a="1"/>
  <c r="N256" i="5" s="1"/>
  <c r="F263" i="5" a="1"/>
  <c r="F263" i="5" s="1"/>
  <c r="N191" i="5" a="1"/>
  <c r="N191" i="5" s="1"/>
  <c r="M103" i="5" a="1"/>
  <c r="M103" i="5" s="1"/>
  <c r="N88" i="5" a="1"/>
  <c r="N88" i="5" s="1"/>
  <c r="O38" i="5" a="1"/>
  <c r="O38" i="5" s="1"/>
  <c r="H168" i="5" a="1"/>
  <c r="H168" i="5" s="1"/>
  <c r="P49" i="5" a="1"/>
  <c r="P49" i="5" s="1"/>
  <c r="O221" i="5" a="1"/>
  <c r="O221" i="5" s="1"/>
  <c r="P252" i="5" a="1"/>
  <c r="P252" i="5" s="1"/>
  <c r="K256" i="5" a="1"/>
  <c r="K256" i="5" s="1"/>
  <c r="N197" i="5" a="1"/>
  <c r="N197" i="5" s="1"/>
  <c r="N226" i="5" a="1"/>
  <c r="N226" i="5" s="1"/>
  <c r="J73" i="5" a="1"/>
  <c r="J73" i="5" s="1"/>
  <c r="P69" i="5" a="1"/>
  <c r="P69" i="5" s="1"/>
  <c r="K227" i="5" a="1"/>
  <c r="K227" i="5" s="1"/>
  <c r="K130" i="5" a="1"/>
  <c r="K130" i="5" s="1"/>
  <c r="M218" i="5" a="1"/>
  <c r="M218" i="5" s="1"/>
  <c r="J226" i="5" a="1"/>
  <c r="J226" i="5" s="1"/>
  <c r="P182" i="5" a="1"/>
  <c r="P182" i="5" s="1"/>
  <c r="L95" i="5" a="1"/>
  <c r="L95" i="5" s="1"/>
  <c r="I52" i="5" a="1"/>
  <c r="I52" i="5" s="1"/>
  <c r="L42" i="5" a="1"/>
  <c r="L42" i="5" s="1"/>
  <c r="J117" i="5" a="1"/>
  <c r="J117" i="5" s="1"/>
  <c r="F171" i="5" a="1"/>
  <c r="F171" i="5" s="1"/>
  <c r="F169" i="5" a="1"/>
  <c r="F169" i="5" s="1"/>
  <c r="O73" i="5" a="1"/>
  <c r="O73" i="5" s="1"/>
  <c r="G254" i="5" a="1"/>
  <c r="G254" i="5" s="1"/>
  <c r="I70" i="5" a="1"/>
  <c r="I70" i="5" s="1"/>
  <c r="L142" i="5" a="1"/>
  <c r="L142" i="5" s="1"/>
  <c r="G197" i="5" a="1"/>
  <c r="G197" i="5" s="1"/>
  <c r="L38" i="5" a="1"/>
  <c r="L38" i="5" s="1"/>
  <c r="J276" i="5" a="1"/>
  <c r="J276" i="5" s="1"/>
  <c r="K209" i="5" a="1"/>
  <c r="K209" i="5" s="1"/>
  <c r="L90" i="5" a="1"/>
  <c r="L90" i="5" s="1"/>
  <c r="H265" i="5" a="1"/>
  <c r="H265" i="5" s="1"/>
  <c r="M116" i="5" a="1"/>
  <c r="M116" i="5" s="1"/>
  <c r="J176" i="5" a="1"/>
  <c r="J176" i="5" s="1"/>
  <c r="N101" i="5" a="1"/>
  <c r="N101" i="5" s="1"/>
  <c r="H178" i="5" a="1"/>
  <c r="H178" i="5" s="1"/>
  <c r="J51" i="5" a="1"/>
  <c r="J51" i="5" s="1"/>
  <c r="O195" i="5" a="1"/>
  <c r="O195" i="5" s="1"/>
  <c r="J238" i="5" a="1"/>
  <c r="J238" i="5" s="1"/>
  <c r="N236" i="5" a="1"/>
  <c r="N236" i="5" s="1"/>
  <c r="H79" i="5" a="1"/>
  <c r="H79" i="5" s="1"/>
  <c r="O122" i="5" a="1"/>
  <c r="O122" i="5" s="1"/>
  <c r="G101" i="5" a="1"/>
  <c r="G101" i="5" s="1"/>
  <c r="M234" i="5" a="1"/>
  <c r="M234" i="5" s="1"/>
  <c r="K237" i="5" a="1"/>
  <c r="K237" i="5" s="1"/>
  <c r="F41" i="5" a="1"/>
  <c r="F41" i="5" s="1"/>
  <c r="O244" i="5" a="1"/>
  <c r="O244" i="5" s="1"/>
  <c r="P98" i="5" a="1"/>
  <c r="P98" i="5" s="1"/>
  <c r="M194" i="5" a="1"/>
  <c r="M194" i="5" s="1"/>
  <c r="L197" i="5" a="1"/>
  <c r="L197" i="5" s="1"/>
  <c r="H186" i="5" a="1"/>
  <c r="H186" i="5" s="1"/>
  <c r="K117" i="5" a="1"/>
  <c r="K117" i="5" s="1"/>
  <c r="L130" i="5" a="1"/>
  <c r="L130" i="5" s="1"/>
  <c r="F239" i="5" a="1"/>
  <c r="F239" i="5" s="1"/>
  <c r="M243" i="5" a="1"/>
  <c r="M243" i="5" s="1"/>
  <c r="M219" i="5" a="1"/>
  <c r="M219" i="5" s="1"/>
  <c r="O88" i="5" a="1"/>
  <c r="O88" i="5" s="1"/>
  <c r="M95" i="5" a="1"/>
  <c r="M95" i="5" s="1"/>
  <c r="H187" i="5" a="1"/>
  <c r="H187" i="5" s="1"/>
  <c r="N223" i="5" a="1"/>
  <c r="N223" i="5" s="1"/>
  <c r="G104" i="5" a="1"/>
  <c r="G104" i="5" s="1"/>
  <c r="O181" i="5" a="1"/>
  <c r="O181" i="5" s="1"/>
  <c r="M241" i="5" a="1"/>
  <c r="M241" i="5" s="1"/>
  <c r="M55" i="5" a="1"/>
  <c r="M55" i="5" s="1"/>
  <c r="G256" i="5" a="1"/>
  <c r="G256" i="5" s="1"/>
  <c r="O117" i="5" a="1"/>
  <c r="O117" i="5" s="1"/>
  <c r="L171" i="5" a="1"/>
  <c r="L171" i="5" s="1"/>
  <c r="F188" i="5" a="1"/>
  <c r="F188" i="5" s="1"/>
  <c r="H72" i="5" a="1"/>
  <c r="H72" i="5" s="1"/>
  <c r="H252" i="5" a="1"/>
  <c r="H252" i="5" s="1"/>
  <c r="J127" i="5" a="1"/>
  <c r="J127" i="5" s="1"/>
  <c r="J207" i="5" a="1"/>
  <c r="J207" i="5" s="1"/>
  <c r="J211" i="5" s="1"/>
  <c r="O197" i="5" a="1"/>
  <c r="O197" i="5" s="1"/>
  <c r="F53" i="5" a="1"/>
  <c r="F53" i="5" s="1"/>
  <c r="F89" i="5" a="1"/>
  <c r="F89" i="5" s="1"/>
  <c r="M42" i="5" a="1"/>
  <c r="M42" i="5" s="1"/>
  <c r="P203" i="5" a="1"/>
  <c r="P203" i="5" s="1"/>
  <c r="M38" i="5" a="1"/>
  <c r="M38" i="5" s="1"/>
  <c r="I104" i="5" a="1"/>
  <c r="I104" i="5" s="1"/>
  <c r="H76" i="5" a="1"/>
  <c r="H76" i="5" s="1"/>
  <c r="L239" i="5" a="1"/>
  <c r="L239" i="5" s="1"/>
  <c r="H75" i="5" a="1"/>
  <c r="H75" i="5" s="1"/>
  <c r="P186" i="5" a="1"/>
  <c r="P186" i="5" s="1"/>
  <c r="G70" i="5" a="1"/>
  <c r="G70" i="5" s="1"/>
  <c r="G122" i="5" a="1"/>
  <c r="G122" i="5" s="1"/>
  <c r="P192" i="5" a="1"/>
  <c r="P192" i="5" s="1"/>
  <c r="F256" i="5" a="1"/>
  <c r="F256" i="5" s="1"/>
  <c r="H63" i="5" a="1"/>
  <c r="H63" i="5" s="1"/>
  <c r="L193" i="5" a="1"/>
  <c r="L193" i="5" s="1"/>
  <c r="O184" i="5" a="1"/>
  <c r="O184" i="5" s="1"/>
  <c r="I192" i="5" a="1"/>
  <c r="I192" i="5" s="1"/>
  <c r="L124" i="5" a="1"/>
  <c r="L124" i="5" s="1"/>
  <c r="M71" i="5" a="1"/>
  <c r="M71" i="5" s="1"/>
  <c r="F226" i="5" a="1"/>
  <c r="F226" i="5" s="1"/>
  <c r="G90" i="5" a="1"/>
  <c r="G90" i="5" s="1"/>
  <c r="P235" i="5" a="1"/>
  <c r="P235" i="5" s="1"/>
  <c r="M201" i="5" a="1"/>
  <c r="M201" i="5" s="1"/>
  <c r="P63" i="5" a="1"/>
  <c r="P63" i="5" s="1"/>
  <c r="N270" i="5" a="1"/>
  <c r="N270" i="5" s="1"/>
  <c r="L117" i="5" a="1"/>
  <c r="L117" i="5" s="1"/>
  <c r="N131" i="5" a="1"/>
  <c r="N131" i="5" s="1"/>
  <c r="L53" i="5" a="1"/>
  <c r="L53" i="5" s="1"/>
  <c r="F126" i="5" a="1"/>
  <c r="F126" i="5" s="1"/>
  <c r="L185" i="5" a="1"/>
  <c r="L185" i="5" s="1"/>
  <c r="M198" i="5" a="1"/>
  <c r="M198" i="5" s="1"/>
  <c r="F240" i="5" a="1"/>
  <c r="F240" i="5" s="1"/>
  <c r="O74" i="5" a="1"/>
  <c r="O74" i="5" s="1"/>
  <c r="N8" i="5" a="1"/>
  <c r="N8" i="5" s="1"/>
  <c r="O68" i="5" a="1"/>
  <c r="O68" i="5" s="1"/>
  <c r="K126" i="5" a="1"/>
  <c r="K126" i="5" s="1"/>
  <c r="L216" i="5" a="1"/>
  <c r="L216" i="5" s="1"/>
  <c r="G115" i="5" a="1"/>
  <c r="G115" i="5" s="1"/>
  <c r="J9" i="5" a="1"/>
  <c r="J9" i="5" s="1"/>
  <c r="O270" i="5" a="1"/>
  <c r="O270" i="5" s="1"/>
  <c r="O220" i="5" a="1"/>
  <c r="O220" i="5" s="1"/>
  <c r="O256" i="5" a="1"/>
  <c r="O256" i="5" s="1"/>
  <c r="L191" i="5" a="1"/>
  <c r="L191" i="5" s="1"/>
  <c r="G252" i="5" a="1"/>
  <c r="G252" i="5" s="1"/>
  <c r="J227" i="5" a="1"/>
  <c r="J227" i="5" s="1"/>
  <c r="K106" i="5" a="1"/>
  <c r="K106" i="5" s="1"/>
  <c r="J210" i="5" a="1"/>
  <c r="J210" i="5" s="1"/>
  <c r="H180" i="5" a="1"/>
  <c r="H180" i="5" s="1"/>
  <c r="P261" i="5" a="1"/>
  <c r="P261" i="5" s="1"/>
  <c r="O242" i="5" a="1"/>
  <c r="O242" i="5" s="1"/>
  <c r="N90" i="5" a="1"/>
  <c r="N90" i="5" s="1"/>
  <c r="M54" i="5" a="1"/>
  <c r="M54" i="5" s="1"/>
  <c r="P43" i="5" a="1"/>
  <c r="P43" i="5" s="1"/>
  <c r="F225" i="5" a="1"/>
  <c r="F225" i="5" s="1"/>
  <c r="N246" i="5" a="1"/>
  <c r="N246" i="5" s="1"/>
  <c r="M200" i="5" a="1"/>
  <c r="M200" i="5" s="1"/>
  <c r="O180" i="5" a="1"/>
  <c r="O180" i="5" s="1"/>
  <c r="M238" i="5" a="1"/>
  <c r="M238" i="5" s="1"/>
  <c r="O232" i="5" a="1"/>
  <c r="O232" i="5" s="1"/>
  <c r="K220" i="5" a="1"/>
  <c r="K220" i="5" s="1"/>
  <c r="H117" i="5" a="1"/>
  <c r="H117" i="5" s="1"/>
  <c r="I241" i="5" a="1"/>
  <c r="I241" i="5" s="1"/>
  <c r="K142" i="5" a="1"/>
  <c r="K142" i="5" s="1"/>
  <c r="O97" i="5" a="1"/>
  <c r="O97" i="5" s="1"/>
  <c r="N130" i="5" a="1"/>
  <c r="N130" i="5" s="1"/>
  <c r="F192" i="5" a="1"/>
  <c r="F192" i="5" s="1"/>
  <c r="H254" i="5" a="1"/>
  <c r="H254" i="5" s="1"/>
  <c r="M232" i="5" a="1"/>
  <c r="M232" i="5" s="1"/>
  <c r="M191" i="5" a="1"/>
  <c r="M191" i="5" s="1"/>
  <c r="J36" i="5" a="1"/>
  <c r="J36" i="5" s="1"/>
  <c r="G220" i="5" a="1"/>
  <c r="G220" i="5" s="1"/>
  <c r="H218" i="5" a="1"/>
  <c r="H218" i="5" s="1"/>
  <c r="P200" i="5" a="1"/>
  <c r="P200" i="5" s="1"/>
  <c r="H237" i="5" a="1"/>
  <c r="H237" i="5" s="1"/>
  <c r="G105" i="5" a="1"/>
  <c r="G105" i="5" s="1"/>
  <c r="G177" i="5" a="1"/>
  <c r="G177" i="5" s="1"/>
  <c r="H231" i="5" a="1"/>
  <c r="H231" i="5" s="1"/>
  <c r="P105" i="5" a="1"/>
  <c r="P105" i="5" s="1"/>
  <c r="G232" i="5" a="1"/>
  <c r="G232" i="5" s="1"/>
  <c r="K203" i="5" a="1"/>
  <c r="K203" i="5" s="1"/>
  <c r="H236" i="5" a="1"/>
  <c r="H236" i="5" s="1"/>
  <c r="I244" i="5" a="1"/>
  <c r="I244" i="5" s="1"/>
  <c r="G88" i="5" a="1"/>
  <c r="G88" i="5" s="1"/>
  <c r="N103" i="5" a="1"/>
  <c r="N103" i="5" s="1"/>
  <c r="N221" i="5" a="1"/>
  <c r="N221" i="5" s="1"/>
  <c r="I61" i="5" a="1"/>
  <c r="I61" i="5" s="1"/>
  <c r="N127" i="5" a="1"/>
  <c r="N127" i="5" s="1"/>
  <c r="L102" i="5" a="1"/>
  <c r="L102" i="5" s="1"/>
  <c r="P90" i="5" a="1"/>
  <c r="P90" i="5" s="1"/>
  <c r="H88" i="5" a="1"/>
  <c r="H88" i="5" s="1"/>
  <c r="K74" i="5" a="1"/>
  <c r="K74" i="5" s="1"/>
  <c r="M171" i="5" a="1"/>
  <c r="M171" i="5" s="1"/>
  <c r="F217" i="5" a="1"/>
  <c r="F217" i="5" s="1"/>
  <c r="O227" i="5" a="1"/>
  <c r="O227" i="5" s="1"/>
  <c r="I134" i="5" a="1"/>
  <c r="I134" i="5" s="1"/>
  <c r="N63" i="5" a="1"/>
  <c r="N63" i="5" s="1"/>
  <c r="O185" i="5" a="1"/>
  <c r="O185" i="5" s="1"/>
  <c r="G132" i="5" a="1"/>
  <c r="G132" i="5" s="1"/>
  <c r="N50" i="5" a="1"/>
  <c r="N50" i="5" s="1"/>
  <c r="P61" i="5" a="1"/>
  <c r="P61" i="5" s="1"/>
  <c r="K50" i="5" a="1"/>
  <c r="K50" i="5" s="1"/>
  <c r="K271" i="5" a="1"/>
  <c r="K271" i="5" s="1"/>
  <c r="L201" i="5" a="1"/>
  <c r="L201" i="5" s="1"/>
  <c r="H188" i="5" a="1"/>
  <c r="H188" i="5" s="1"/>
  <c r="G178" i="5" a="1"/>
  <c r="G178" i="5" s="1"/>
  <c r="L131" i="5" a="1"/>
  <c r="L131" i="5" s="1"/>
  <c r="N210" i="5" a="1"/>
  <c r="N210" i="5" s="1"/>
  <c r="G196" i="5" a="1"/>
  <c r="G196" i="5" s="1"/>
  <c r="F61" i="5" a="1"/>
  <c r="F61" i="5" s="1"/>
  <c r="I231" i="5" a="1"/>
  <c r="I231" i="5" s="1"/>
  <c r="K179" i="5" a="1"/>
  <c r="K179" i="5" s="1"/>
  <c r="I204" i="5" a="1"/>
  <c r="I204" i="5" s="1"/>
  <c r="F51" i="5" a="1"/>
  <c r="F51" i="5" s="1"/>
  <c r="F168" i="5" a="1"/>
  <c r="F168" i="5" s="1"/>
  <c r="N178" i="5" a="1"/>
  <c r="N178" i="5" s="1"/>
  <c r="N42" i="5" a="1"/>
  <c r="N42" i="5" s="1"/>
  <c r="J169" i="5" a="1"/>
  <c r="J169" i="5" s="1"/>
  <c r="H275" i="5" a="1"/>
  <c r="H275" i="5" s="1"/>
  <c r="M226" i="5" a="1"/>
  <c r="M226" i="5" s="1"/>
  <c r="L78" i="5" a="1"/>
  <c r="L78" i="5" s="1"/>
  <c r="L105" i="5" a="1"/>
  <c r="L105" i="5" s="1"/>
  <c r="H261" i="5" a="1"/>
  <c r="H261" i="5" s="1"/>
  <c r="J80" i="5" a="1"/>
  <c r="J80" i="5" s="1"/>
  <c r="K115" i="5" a="1"/>
  <c r="K115" i="5" s="1"/>
  <c r="N142" i="5" a="1"/>
  <c r="N142" i="5" s="1"/>
  <c r="O62" i="5" a="1"/>
  <c r="O62" i="5" s="1"/>
  <c r="K79" i="5" a="1"/>
  <c r="K79" i="5" s="1"/>
  <c r="O252" i="5" a="1"/>
  <c r="O252" i="5" s="1"/>
  <c r="F187" i="5" a="1"/>
  <c r="F187" i="5" s="1"/>
  <c r="I99" i="5" a="1"/>
  <c r="I99" i="5" s="1"/>
  <c r="I90" i="5" a="1"/>
  <c r="I90" i="5" s="1"/>
  <c r="N125" i="5" a="1"/>
  <c r="N125" i="5" s="1"/>
  <c r="K234" i="5" a="1"/>
  <c r="K234" i="5" s="1"/>
  <c r="H97" i="5" a="1"/>
  <c r="H97" i="5" s="1"/>
  <c r="M49" i="5" a="1"/>
  <c r="M49" i="5" s="1"/>
  <c r="F207" i="5" a="1"/>
  <c r="F207" i="5" s="1"/>
  <c r="J170" i="5" a="1"/>
  <c r="J170" i="5" s="1"/>
  <c r="M132" i="5" a="1"/>
  <c r="M132" i="5" s="1"/>
  <c r="K168" i="5" a="1"/>
  <c r="K168" i="5" s="1"/>
  <c r="I237" i="5" a="1"/>
  <c r="I237" i="5" s="1"/>
  <c r="O7" i="5" a="1"/>
  <c r="O7" i="5" s="1"/>
  <c r="K54" i="5" a="1"/>
  <c r="K54" i="5" s="1"/>
  <c r="J35" i="5" a="1"/>
  <c r="J35" i="5" s="1"/>
  <c r="F236" i="5" a="1"/>
  <c r="F236" i="5" s="1"/>
  <c r="M48" i="5" a="1"/>
  <c r="M48" i="5" s="1"/>
  <c r="M128" i="5" a="1"/>
  <c r="M128" i="5" s="1"/>
  <c r="J74" i="5" a="1"/>
  <c r="J74" i="5" s="1"/>
  <c r="G240" i="5" a="1"/>
  <c r="G240" i="5" s="1"/>
  <c r="L49" i="5" a="1"/>
  <c r="L49" i="5" s="1"/>
  <c r="N89" i="5" a="1"/>
  <c r="N89" i="5" s="1"/>
  <c r="I217" i="5" a="1"/>
  <c r="I217" i="5" s="1"/>
  <c r="N76" i="5" a="1"/>
  <c r="N76" i="5" s="1"/>
  <c r="F219" i="5" a="1"/>
  <c r="F219" i="5" s="1"/>
  <c r="H227" i="5" a="1"/>
  <c r="H227" i="5" s="1"/>
  <c r="N68" i="5" a="1"/>
  <c r="N68" i="5" s="1"/>
  <c r="I230" i="5" a="1"/>
  <c r="I230" i="5" s="1"/>
  <c r="N237" i="5" a="1"/>
  <c r="N237" i="5" s="1"/>
  <c r="G195" i="5" a="1"/>
  <c r="G195" i="5" s="1"/>
  <c r="N116" i="5" a="1"/>
  <c r="N116" i="5" s="1"/>
  <c r="H206" i="5" a="1"/>
  <c r="H206" i="5" s="1"/>
  <c r="H182" i="5" a="1"/>
  <c r="H182" i="5" s="1"/>
  <c r="K200" i="5" a="1"/>
  <c r="K200" i="5" s="1"/>
  <c r="J270" i="5" a="1"/>
  <c r="J270" i="5" s="1"/>
  <c r="H244" i="5" a="1"/>
  <c r="H244" i="5" s="1"/>
  <c r="I56" i="5" a="1"/>
  <c r="I56" i="5" s="1"/>
  <c r="F129" i="5" a="1"/>
  <c r="F129" i="5" s="1"/>
  <c r="L115" i="5" a="1"/>
  <c r="L115" i="5" s="1"/>
  <c r="K207" i="5" a="1"/>
  <c r="K207" i="5" s="1"/>
  <c r="K211" i="5" s="1"/>
  <c r="G222" i="5" a="1"/>
  <c r="G222" i="5" s="1"/>
  <c r="F142" i="5" a="1"/>
  <c r="F142" i="5" s="1"/>
  <c r="I199" i="5" a="1"/>
  <c r="I199" i="5" s="1"/>
  <c r="H38" i="5" a="1"/>
  <c r="H38" i="5" s="1"/>
  <c r="N96" i="5" a="1"/>
  <c r="N96" i="5" s="1"/>
  <c r="K204" i="5" a="1"/>
  <c r="K204" i="5" s="1"/>
  <c r="L204" i="5" a="1"/>
  <c r="L204" i="5" s="1"/>
  <c r="O199" i="5" a="1"/>
  <c r="O199" i="5" s="1"/>
  <c r="L182" i="5" a="1"/>
  <c r="L182" i="5" s="1"/>
  <c r="I128" i="5" a="1"/>
  <c r="I128" i="5" s="1"/>
  <c r="I260" i="5" a="1"/>
  <c r="I260" i="5" s="1"/>
  <c r="G76" i="5" a="1"/>
  <c r="G76" i="5" s="1"/>
  <c r="I102" i="5" a="1"/>
  <c r="I102" i="5" s="1"/>
  <c r="K244" i="5" a="1"/>
  <c r="K244" i="5" s="1"/>
  <c r="P42" i="5" a="1"/>
  <c r="P42" i="5" s="1"/>
  <c r="G44" i="5" a="1"/>
  <c r="G44" i="5" s="1"/>
  <c r="P243" i="5" a="1"/>
  <c r="P243" i="5" s="1"/>
  <c r="I129" i="5" a="1"/>
  <c r="I129" i="5" s="1"/>
  <c r="L240" i="5" a="1"/>
  <c r="L240" i="5" s="1"/>
  <c r="H44" i="5" a="1"/>
  <c r="H44" i="5" s="1"/>
  <c r="M231" i="5" a="1"/>
  <c r="M231" i="5" s="1"/>
  <c r="G75" i="5" a="1"/>
  <c r="G75" i="5" s="1"/>
  <c r="H107" i="5" a="1"/>
  <c r="H107" i="5" s="1"/>
  <c r="L72" i="5" a="1"/>
  <c r="L72" i="5" s="1"/>
  <c r="I55" i="5" a="1"/>
  <c r="I55" i="5" s="1"/>
  <c r="M99" i="5" a="1"/>
  <c r="M99" i="5" s="1"/>
  <c r="I209" i="5" a="1"/>
  <c r="I209" i="5" s="1"/>
  <c r="I234" i="5" a="1"/>
  <c r="I234" i="5" s="1"/>
  <c r="K243" i="5" a="1"/>
  <c r="K243" i="5" s="1"/>
  <c r="H61" i="5" a="1"/>
  <c r="H61" i="5" s="1"/>
  <c r="K226" i="5" a="1"/>
  <c r="K226" i="5" s="1"/>
  <c r="M264" i="5" a="1"/>
  <c r="M264" i="5" s="1"/>
  <c r="H192" i="5" a="1"/>
  <c r="H192" i="5" s="1"/>
  <c r="N261" i="5" a="1"/>
  <c r="N261" i="5" s="1"/>
  <c r="P75" i="5" a="1"/>
  <c r="P75" i="5" s="1"/>
  <c r="I77" i="5" a="1"/>
  <c r="I77" i="5" s="1"/>
  <c r="G255" i="5" a="1"/>
  <c r="G255" i="5" s="1"/>
  <c r="M56" i="5" a="1"/>
  <c r="M56" i="5" s="1"/>
  <c r="N225" i="5" a="1"/>
  <c r="N225" i="5" s="1"/>
  <c r="P232" i="5" a="1"/>
  <c r="P232" i="5" s="1"/>
  <c r="M89" i="5" a="1"/>
  <c r="M89" i="5" s="1"/>
  <c r="N188" i="5" a="1"/>
  <c r="N188" i="5" s="1"/>
  <c r="G98" i="5" a="1"/>
  <c r="G98" i="5" s="1"/>
  <c r="J88" i="5" a="1"/>
  <c r="J88" i="5" s="1"/>
  <c r="N251" i="5" a="1"/>
  <c r="N251" i="5" s="1"/>
  <c r="I8" i="5" a="1"/>
  <c r="I8" i="5" s="1"/>
  <c r="G127" i="5" a="1"/>
  <c r="G127" i="5" s="1"/>
  <c r="H196" i="5" a="1"/>
  <c r="H196" i="5" s="1"/>
  <c r="I198" i="5" a="1"/>
  <c r="I198" i="5" s="1"/>
  <c r="J61" i="5" a="1"/>
  <c r="J61" i="5" s="1"/>
  <c r="F201" i="5" a="1"/>
  <c r="F201" i="5" s="1"/>
  <c r="N217" i="5" a="1"/>
  <c r="N217" i="5" s="1"/>
  <c r="K205" i="5" a="1"/>
  <c r="K205" i="5" s="1"/>
  <c r="O42" i="5" a="1"/>
  <c r="O42" i="5" s="1"/>
  <c r="I97" i="5" a="1"/>
  <c r="I97" i="5" s="1"/>
  <c r="K199" i="5" a="1"/>
  <c r="K199" i="5" s="1"/>
  <c r="G72" i="5" a="1"/>
  <c r="G72" i="5" s="1"/>
  <c r="I78" i="5" a="1"/>
  <c r="I78" i="5" s="1"/>
  <c r="K8" i="5" a="1"/>
  <c r="K8" i="5" s="1"/>
  <c r="M72" i="5" a="1"/>
  <c r="M72" i="5" s="1"/>
  <c r="L227" i="5" a="1"/>
  <c r="L227" i="5" s="1"/>
  <c r="K241" i="5" a="1"/>
  <c r="K241" i="5" s="1"/>
  <c r="H216" i="5" a="1"/>
  <c r="H216" i="5" s="1"/>
  <c r="N171" i="5" a="1"/>
  <c r="N171" i="5" s="1"/>
  <c r="I125" i="5" a="1"/>
  <c r="I125" i="5" s="1"/>
  <c r="H51" i="5" a="1"/>
  <c r="H51" i="5" s="1"/>
  <c r="I50" i="5" a="1"/>
  <c r="I50" i="5" s="1"/>
  <c r="H219" i="5" a="1"/>
  <c r="H219" i="5" s="1"/>
  <c r="N202" i="5" a="1"/>
  <c r="N202" i="5" s="1"/>
  <c r="O237" i="5" a="1"/>
  <c r="O237" i="5" s="1"/>
  <c r="F275" i="5" a="1"/>
  <c r="F275" i="5" s="1"/>
  <c r="M275" i="5" a="1"/>
  <c r="M275" i="5" s="1"/>
  <c r="L63" i="5" a="1"/>
  <c r="L63" i="5" s="1"/>
  <c r="G265" i="5" a="1"/>
  <c r="G265" i="5" s="1"/>
  <c r="M216" i="5" a="1"/>
  <c r="M216" i="5" s="1"/>
  <c r="P7" i="5" a="1"/>
  <c r="P7" i="5" s="1"/>
  <c r="K269" i="5" a="1"/>
  <c r="K269" i="5" s="1"/>
  <c r="K275" i="5" a="1"/>
  <c r="K275" i="5" s="1"/>
  <c r="G107" i="5" a="1"/>
  <c r="G107" i="5" s="1"/>
  <c r="O107" i="5" a="1"/>
  <c r="O107" i="5" s="1"/>
  <c r="G55" i="5" a="1"/>
  <c r="G55" i="5" s="1"/>
  <c r="O187" i="5" a="1"/>
  <c r="O187" i="5" s="1"/>
  <c r="G79" i="5" a="1"/>
  <c r="G79" i="5" s="1"/>
  <c r="J186" i="5" a="1"/>
  <c r="J186" i="5" s="1"/>
  <c r="L100" i="5" a="1"/>
  <c r="L100" i="5" s="1"/>
  <c r="K49" i="5" a="1"/>
  <c r="K49" i="5" s="1"/>
  <c r="M80" i="5" a="1"/>
  <c r="M80" i="5" s="1"/>
  <c r="O210" i="5" a="1"/>
  <c r="O210" i="5" s="1"/>
  <c r="M186" i="5" a="1"/>
  <c r="M186" i="5" s="1"/>
  <c r="L47" i="5" a="1"/>
  <c r="L47" i="5" s="1"/>
  <c r="G49" i="5" a="1"/>
  <c r="G49" i="5" s="1"/>
  <c r="I41" i="5" a="1"/>
  <c r="I41" i="5" s="1"/>
  <c r="P207" i="5" a="1"/>
  <c r="P207" i="5" s="1"/>
  <c r="P211" i="5" s="1"/>
  <c r="G193" i="5" a="1"/>
  <c r="G193" i="5" s="1"/>
  <c r="L104" i="5" a="1"/>
  <c r="L104" i="5" s="1"/>
  <c r="L181" i="5" a="1"/>
  <c r="L181" i="5" s="1"/>
  <c r="G185" i="5" a="1"/>
  <c r="G185" i="5" s="1"/>
  <c r="N260" i="5" a="1"/>
  <c r="N260" i="5" s="1"/>
  <c r="I248" i="5" a="1"/>
  <c r="I248" i="5" s="1"/>
  <c r="I266" i="5" s="1"/>
  <c r="F200" i="5" a="1"/>
  <c r="F200" i="5" s="1"/>
  <c r="N55" i="5" a="1"/>
  <c r="N55" i="5" s="1"/>
  <c r="O101" i="5" a="1"/>
  <c r="O101" i="5" s="1"/>
  <c r="F218" i="5" a="1"/>
  <c r="F218" i="5" s="1"/>
  <c r="P123" i="5" a="1"/>
  <c r="P123" i="5" s="1"/>
  <c r="G77" i="5" a="1"/>
  <c r="G77" i="5" s="1"/>
  <c r="F100" i="5" a="1"/>
  <c r="F100" i="5" s="1"/>
  <c r="G261" i="5" a="1"/>
  <c r="G261" i="5" s="1"/>
  <c r="I127" i="5" a="1"/>
  <c r="I127" i="5" s="1"/>
  <c r="O8" i="5" a="1"/>
  <c r="O8" i="5" s="1"/>
  <c r="G221" i="5" a="1"/>
  <c r="G221" i="5" s="1"/>
  <c r="N71" i="5" a="1"/>
  <c r="N71" i="5" s="1"/>
  <c r="F35" i="5" a="1"/>
  <c r="F35" i="5" s="1"/>
  <c r="I107" i="5" a="1"/>
  <c r="I107" i="5" s="1"/>
  <c r="J42" i="5" a="1"/>
  <c r="J42" i="5" s="1"/>
  <c r="G276" i="5" a="1"/>
  <c r="G276" i="5" s="1"/>
  <c r="K198" i="5" a="1"/>
  <c r="K198" i="5" s="1"/>
  <c r="M206" i="5" a="1"/>
  <c r="M206" i="5" s="1"/>
  <c r="P115" i="5" a="1"/>
  <c r="P115" i="5" s="1"/>
  <c r="L264" i="5" a="1"/>
  <c r="L264" i="5" s="1"/>
  <c r="F47" i="5" a="1"/>
  <c r="F47" i="5" s="1"/>
  <c r="O126" i="5" a="1"/>
  <c r="O126" i="5" s="1"/>
  <c r="L74" i="5" a="1"/>
  <c r="L74" i="5" s="1"/>
  <c r="J48" i="5" a="1"/>
  <c r="J48" i="5" s="1"/>
  <c r="M98" i="5" a="1"/>
  <c r="M98" i="5" s="1"/>
  <c r="P187" i="5" a="1"/>
  <c r="P187" i="5" s="1"/>
  <c r="G43" i="5" a="1"/>
  <c r="G43" i="5" s="1"/>
  <c r="I205" i="5" a="1"/>
  <c r="I205" i="5" s="1"/>
  <c r="K47" i="5" a="1"/>
  <c r="K47" i="5" s="1"/>
  <c r="P271" i="5" a="1"/>
  <c r="P271" i="5" s="1"/>
  <c r="O216" i="5" a="1"/>
  <c r="O216" i="5" s="1"/>
  <c r="N132" i="5" a="1"/>
  <c r="N132" i="5" s="1"/>
  <c r="K72" i="5" a="1"/>
  <c r="K72" i="5" s="1"/>
  <c r="L129" i="5" a="1"/>
  <c r="L129" i="5" s="1"/>
  <c r="M202" i="5" a="1"/>
  <c r="M202" i="5" s="1"/>
  <c r="G47" i="5" a="1"/>
  <c r="G47" i="5" s="1"/>
  <c r="M227" i="5" a="1"/>
  <c r="M227" i="5" s="1"/>
  <c r="H184" i="5" a="1"/>
  <c r="H184" i="5" s="1"/>
  <c r="I132" i="5" a="1"/>
  <c r="I132" i="5" s="1"/>
  <c r="F216" i="5" a="1"/>
  <c r="F216" i="5" s="1"/>
  <c r="H69" i="5" a="1"/>
  <c r="H69" i="5" s="1"/>
  <c r="N47" i="5" a="1"/>
  <c r="N47" i="5" s="1"/>
  <c r="L50" i="5" a="1"/>
  <c r="L50" i="5" s="1"/>
  <c r="K57" i="5" l="1" a="1"/>
  <c r="K57" i="5" s="1"/>
  <c r="F57" i="5" a="1"/>
  <c r="F57" i="5" s="1"/>
  <c r="P57" i="5" a="1"/>
  <c r="P57" i="5" s="1"/>
  <c r="O57" i="5" a="1"/>
  <c r="O57" i="5" s="1"/>
  <c r="N57" i="5" a="1"/>
  <c r="N57" i="5" s="1"/>
  <c r="L57" i="5" a="1"/>
  <c r="L57" i="5" s="1"/>
  <c r="J57" i="5" a="1"/>
  <c r="J57" i="5" s="1"/>
  <c r="M57" i="5" a="1"/>
  <c r="M57" i="5" s="1"/>
  <c r="G57" i="5" a="1"/>
  <c r="G57" i="5" s="1"/>
  <c r="M58" i="5" a="1"/>
  <c r="M58" i="5" s="1"/>
  <c r="O58" i="5" a="1"/>
  <c r="O58" i="5" s="1"/>
  <c r="H58" i="5" a="1"/>
  <c r="H58" i="5" s="1"/>
  <c r="F58" i="5" a="1"/>
  <c r="F58" i="5" s="1"/>
  <c r="N58" i="5" a="1"/>
  <c r="N58" i="5" s="1"/>
  <c r="L58" i="5" a="1"/>
  <c r="L58" i="5" s="1"/>
  <c r="J58" i="5" a="1"/>
  <c r="J58" i="5" s="1"/>
  <c r="G58" i="5" a="1"/>
  <c r="G58" i="5" s="1"/>
  <c r="I58" i="5" a="1"/>
  <c r="I58" i="5" s="1"/>
  <c r="K58" i="5" a="1"/>
  <c r="K58" i="5" s="1"/>
  <c r="G211" i="5"/>
  <c r="L211" i="5"/>
  <c r="E39" i="5"/>
  <c r="DW56" i="8"/>
  <c r="DX51" i="8" s="1"/>
  <c r="DX52" i="8" s="1"/>
  <c r="DW57" i="8"/>
  <c r="E43" i="5"/>
  <c r="E122" i="5"/>
  <c r="F211" i="5"/>
  <c r="E47" i="5"/>
  <c r="E49" i="5"/>
  <c r="E127" i="5"/>
  <c r="E88" i="5"/>
  <c r="E38" i="5"/>
  <c r="E62" i="5"/>
  <c r="E124" i="5"/>
  <c r="E105" i="5"/>
  <c r="DX97" i="8"/>
  <c r="DX104" i="8" s="1"/>
  <c r="DV73" i="8"/>
  <c r="DV71" i="8"/>
  <c r="DV70" i="8"/>
  <c r="DW65" i="8" s="1"/>
  <c r="E263" i="5"/>
  <c r="E126" i="5"/>
  <c r="E96" i="5"/>
  <c r="E103" i="5"/>
  <c r="E123" i="5"/>
  <c r="E41" i="5"/>
  <c r="E252" i="5"/>
  <c r="E99" i="5"/>
  <c r="DY115" i="8"/>
  <c r="DW60" i="8"/>
  <c r="DW68" i="8"/>
  <c r="E251" i="5"/>
  <c r="E270" i="5"/>
  <c r="E130" i="5"/>
  <c r="E74" i="5"/>
  <c r="E132" i="5"/>
  <c r="E90" i="5"/>
  <c r="E70" i="5"/>
  <c r="E129" i="5"/>
  <c r="E53" i="5"/>
  <c r="E97" i="5"/>
  <c r="E260" i="5"/>
  <c r="E170" i="5"/>
  <c r="E102" i="5"/>
  <c r="E63" i="5"/>
  <c r="DY40" i="8"/>
  <c r="DY24" i="8" s="1"/>
  <c r="H24" i="8" s="1"/>
  <c r="DY89" i="8"/>
  <c r="D32" i="8"/>
  <c r="D33" i="8"/>
  <c r="P6" i="8"/>
  <c r="E77" i="5"/>
  <c r="E79" i="5"/>
  <c r="E104" i="5"/>
  <c r="E131" i="5"/>
  <c r="E253" i="5"/>
  <c r="E271" i="5"/>
  <c r="E117" i="5"/>
  <c r="O211" i="5"/>
  <c r="E78" i="5"/>
  <c r="E71" i="5"/>
  <c r="E269" i="5"/>
  <c r="DU76" i="8"/>
  <c r="D275" i="5"/>
  <c r="E275" i="5"/>
  <c r="C275" i="5"/>
  <c r="E44" i="5"/>
  <c r="E50" i="5"/>
  <c r="E106" i="5"/>
  <c r="H211" i="5"/>
  <c r="I211" i="5"/>
  <c r="E51" i="5"/>
  <c r="DY90" i="8"/>
  <c r="DY94" i="8" s="1"/>
  <c r="E55" i="5"/>
  <c r="E8" i="5"/>
  <c r="E80" i="5"/>
  <c r="E54" i="5"/>
  <c r="E61" i="5"/>
  <c r="E56" i="5"/>
  <c r="E261" i="5"/>
  <c r="DW123" i="8"/>
  <c r="DW124" i="8" s="1"/>
  <c r="DW125" i="8" s="1"/>
  <c r="DW120" i="8"/>
  <c r="DX54" i="8"/>
  <c r="DX46" i="8"/>
  <c r="DX47" i="8" s="1"/>
  <c r="E95" i="5"/>
  <c r="E36" i="5"/>
  <c r="E48" i="5"/>
  <c r="DW119" i="8"/>
  <c r="DX114" i="8" s="1"/>
  <c r="E115" i="5"/>
  <c r="E35" i="5"/>
  <c r="E116" i="5"/>
  <c r="E100" i="5"/>
  <c r="E69" i="5"/>
  <c r="DY39" i="8"/>
  <c r="DY41" i="8" s="1"/>
  <c r="DV129" i="8"/>
  <c r="DV128" i="8"/>
  <c r="E76" i="5"/>
  <c r="E168" i="5"/>
  <c r="E265" i="5"/>
  <c r="M211" i="5"/>
  <c r="E128" i="5"/>
  <c r="E254" i="5"/>
  <c r="E46" i="5"/>
  <c r="E72" i="5"/>
  <c r="E75" i="5"/>
  <c r="E169" i="5"/>
  <c r="E134" i="5"/>
  <c r="E52" i="5"/>
  <c r="E255" i="5"/>
  <c r="E37" i="5"/>
  <c r="E133" i="5"/>
  <c r="E42" i="5"/>
  <c r="E68" i="5"/>
  <c r="N211" i="5"/>
  <c r="E89" i="5"/>
  <c r="E276" i="5"/>
  <c r="D276" i="5"/>
  <c r="C276" i="5"/>
  <c r="E125" i="5"/>
  <c r="E107" i="5"/>
  <c r="E98" i="5"/>
  <c r="E256" i="5"/>
  <c r="E101" i="5"/>
  <c r="E171" i="5"/>
  <c r="E45" i="5"/>
  <c r="E34" i="5"/>
  <c r="E264" i="5"/>
  <c r="E9" i="5"/>
  <c r="E142" i="5"/>
  <c r="E7" i="5"/>
  <c r="E73" i="5"/>
  <c r="E57" i="5" l="1"/>
  <c r="E58" i="5"/>
  <c r="DV130" i="8"/>
  <c r="DY45" i="8"/>
  <c r="DY42" i="8"/>
  <c r="DW61" i="8"/>
  <c r="DX108" i="8"/>
  <c r="DX105" i="8"/>
  <c r="DY100" i="8" s="1"/>
  <c r="DX106" i="8"/>
  <c r="DU79" i="8"/>
  <c r="DU80" i="8"/>
  <c r="DW66" i="8"/>
  <c r="DX48" i="8"/>
  <c r="DX55" i="8" s="1"/>
  <c r="DY95" i="8"/>
  <c r="DY96" i="8" s="1"/>
  <c r="DY103" i="8"/>
  <c r="DY15" i="8"/>
  <c r="H15" i="8" s="1"/>
  <c r="DY43" i="8"/>
  <c r="H43" i="8" s="1"/>
  <c r="G43" i="8" s="1"/>
  <c r="DY53" i="8"/>
  <c r="DW128" i="8"/>
  <c r="DW129" i="8"/>
  <c r="DV74" i="8"/>
  <c r="DV75" i="8" s="1"/>
  <c r="DY102" i="8"/>
  <c r="DY92" i="8"/>
  <c r="H92" i="8" s="1"/>
  <c r="G92" i="8" s="1"/>
  <c r="DY91" i="8"/>
  <c r="DX59" i="8" l="1"/>
  <c r="DX57" i="8"/>
  <c r="DX56" i="8"/>
  <c r="DY51" i="8" s="1"/>
  <c r="DU131" i="8"/>
  <c r="DU21" i="8"/>
  <c r="DU25" i="8" s="1"/>
  <c r="DV76" i="8"/>
  <c r="DX109" i="8"/>
  <c r="DX110" i="8" s="1"/>
  <c r="DX117" i="8"/>
  <c r="DW130" i="8"/>
  <c r="DY97" i="8"/>
  <c r="DY104" i="8" s="1"/>
  <c r="DY108" i="8" s="1"/>
  <c r="DU81" i="8"/>
  <c r="DU82" i="8" s="1"/>
  <c r="DU14" i="8"/>
  <c r="DU16" i="8" s="1"/>
  <c r="DW62" i="8"/>
  <c r="DW69" i="8" s="1"/>
  <c r="DW70" i="8" s="1"/>
  <c r="DX65" i="8" s="1"/>
  <c r="DY67" i="8"/>
  <c r="DY116" i="8"/>
  <c r="DY54" i="8"/>
  <c r="DY46" i="8"/>
  <c r="DY105" i="8" l="1"/>
  <c r="DX66" i="8"/>
  <c r="DX111" i="8"/>
  <c r="DX118" i="8" s="1"/>
  <c r="DX119" i="8" s="1"/>
  <c r="DY114" i="8" s="1"/>
  <c r="DY52" i="8"/>
  <c r="DY47" i="8"/>
  <c r="DV79" i="8"/>
  <c r="DV80" i="8"/>
  <c r="DY106" i="8"/>
  <c r="H106" i="8" s="1"/>
  <c r="G106" i="8" s="1"/>
  <c r="DY109" i="8"/>
  <c r="DY110" i="8" s="1"/>
  <c r="DY117" i="8"/>
  <c r="DW73" i="8"/>
  <c r="DW71" i="8"/>
  <c r="DX60" i="8"/>
  <c r="DX61" i="8" s="1"/>
  <c r="DX68" i="8"/>
  <c r="DY111" i="8" l="1"/>
  <c r="DY118" i="8" s="1"/>
  <c r="DY119" i="8" s="1"/>
  <c r="DY48" i="8"/>
  <c r="DY55" i="8" s="1"/>
  <c r="DW74" i="8"/>
  <c r="DW75" i="8" s="1"/>
  <c r="DV131" i="8"/>
  <c r="DV21" i="8"/>
  <c r="DV25" i="8" s="1"/>
  <c r="DX122" i="8"/>
  <c r="DX120" i="8"/>
  <c r="DX62" i="8"/>
  <c r="DX69" i="8" s="1"/>
  <c r="DV81" i="8"/>
  <c r="DV82" i="8" s="1"/>
  <c r="DV14" i="8"/>
  <c r="DV16" i="8" s="1"/>
  <c r="DX73" i="8" l="1"/>
  <c r="DX71" i="8"/>
  <c r="DX70" i="8"/>
  <c r="DY65" i="8" s="1"/>
  <c r="DY59" i="8"/>
  <c r="DY57" i="8"/>
  <c r="H57" i="8" s="1"/>
  <c r="G57" i="8" s="1"/>
  <c r="DY56" i="8"/>
  <c r="DX123" i="8"/>
  <c r="DX124" i="8" s="1"/>
  <c r="DX125" i="8" s="1"/>
  <c r="DW76" i="8"/>
  <c r="DY122" i="8"/>
  <c r="DY120" i="8"/>
  <c r="H120" i="8" s="1"/>
  <c r="G120" i="8" s="1"/>
  <c r="DX128" i="8" l="1"/>
  <c r="DX129" i="8"/>
  <c r="DY123" i="8"/>
  <c r="DY124" i="8" s="1"/>
  <c r="DY125" i="8" s="1"/>
  <c r="DW79" i="8"/>
  <c r="DW80" i="8"/>
  <c r="DY66" i="8"/>
  <c r="DY60" i="8"/>
  <c r="DY61" i="8" s="1"/>
  <c r="DY68" i="8"/>
  <c r="DX74" i="8"/>
  <c r="DW81" i="8" l="1"/>
  <c r="DW82" i="8" s="1"/>
  <c r="DW14" i="8"/>
  <c r="DW16" i="8" s="1"/>
  <c r="DY62" i="8"/>
  <c r="DY69" i="8" s="1"/>
  <c r="DW131" i="8"/>
  <c r="DW21" i="8"/>
  <c r="DW25" i="8" s="1"/>
  <c r="DY129" i="8"/>
  <c r="DY128" i="8"/>
  <c r="DX75" i="8"/>
  <c r="DX130" i="8"/>
  <c r="DY73" i="8" l="1"/>
  <c r="DY71" i="8"/>
  <c r="H71" i="8" s="1"/>
  <c r="G71" i="8" s="1"/>
  <c r="DX76" i="8"/>
  <c r="DY130" i="8"/>
  <c r="DY70" i="8"/>
  <c r="DX79" i="8" l="1"/>
  <c r="DX80" i="8"/>
  <c r="DY74" i="8"/>
  <c r="DY75" i="8" l="1"/>
  <c r="DX131" i="8"/>
  <c r="DX21" i="8"/>
  <c r="DX25" i="8" s="1"/>
  <c r="DX81" i="8"/>
  <c r="DX82" i="8" s="1"/>
  <c r="DX14" i="8"/>
  <c r="DX16" i="8" s="1"/>
  <c r="DY76" i="8" l="1"/>
  <c r="DY80" i="8" l="1"/>
  <c r="DY79" i="8"/>
  <c r="DY81" i="8" l="1"/>
  <c r="DY82" i="8" s="1"/>
  <c r="DY14" i="8"/>
  <c r="DY131" i="8"/>
  <c r="DY21" i="8"/>
  <c r="DY25" i="8" l="1"/>
  <c r="H21" i="8"/>
  <c r="H25" i="8" s="1"/>
  <c r="F27" i="6" s="1"/>
  <c r="DY16" i="8"/>
  <c r="H14" i="8"/>
  <c r="H16" i="8" s="1"/>
  <c r="F26" i="6" s="1"/>
  <c r="P5" i="8" l="1"/>
  <c r="H18" i="8"/>
  <c r="G26" i="6" s="1"/>
  <c r="H17" i="8"/>
  <c r="H26" i="6" s="1"/>
  <c r="G32" i="8"/>
  <c r="H26" i="8"/>
  <c r="H27" i="6" s="1"/>
  <c r="H27" i="8"/>
  <c r="G27"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<sst xmlns="http://schemas.openxmlformats.org/spreadsheetml/2006/main" count="1411" uniqueCount="624">
  <si>
    <t>INPUTS</t>
  </si>
  <si>
    <t>Financing Assumptions</t>
  </si>
  <si>
    <t>Total Project Costs Pre-Interest Reserve</t>
  </si>
  <si>
    <t>LTC Control</t>
  </si>
  <si>
    <t>Total Project Costs</t>
  </si>
  <si>
    <t>LTC with Interest Reserve</t>
  </si>
  <si>
    <t>Equity</t>
  </si>
  <si>
    <t>Debt Pre-Interest Reserve</t>
  </si>
  <si>
    <t>Debt</t>
  </si>
  <si>
    <t>Loan Fee (% of Loan)</t>
  </si>
  <si>
    <t>Interest Rate</t>
  </si>
  <si>
    <t>Floor</t>
  </si>
  <si>
    <t>Ceiling</t>
  </si>
  <si>
    <t>BUDGET</t>
  </si>
  <si>
    <t>Budget Summary</t>
  </si>
  <si>
    <t>Total</t>
  </si>
  <si>
    <t>Total Pre Interest Reserve</t>
  </si>
  <si>
    <t>Budget Detail</t>
  </si>
  <si>
    <t>Total Pre-Interest Reserve</t>
  </si>
  <si>
    <t>Interest Reserve + Loan Fees</t>
  </si>
  <si>
    <t>Budget Inputs</t>
  </si>
  <si>
    <t>Acquisition / Land Purchase</t>
  </si>
  <si>
    <t>Hard Costs</t>
  </si>
  <si>
    <t>%</t>
  </si>
  <si>
    <t>MONTHLY CASH FLOW</t>
  </si>
  <si>
    <t>Construction Cash Flow</t>
  </si>
  <si>
    <t>Line Item</t>
  </si>
  <si>
    <t>Budget</t>
  </si>
  <si>
    <t>Start Date</t>
  </si>
  <si>
    <t>End Date</t>
  </si>
  <si>
    <t>Bell Curve</t>
  </si>
  <si>
    <t>Straight Line</t>
  </si>
  <si>
    <t>Custom</t>
  </si>
  <si>
    <t>Steady Growth</t>
  </si>
  <si>
    <t>Steep</t>
  </si>
  <si>
    <t>Moderately Steep</t>
  </si>
  <si>
    <t>Moderate</t>
  </si>
  <si>
    <t>Moderately Flat</t>
  </si>
  <si>
    <t>Flat</t>
  </si>
  <si>
    <t>Total Construction Costs Pre Interest Reserve</t>
  </si>
  <si>
    <t>Loan Fees</t>
  </si>
  <si>
    <t>Interest Reserve</t>
  </si>
  <si>
    <t>Total Construction Costs</t>
  </si>
  <si>
    <t>Allocation</t>
  </si>
  <si>
    <t>Remaining</t>
  </si>
  <si>
    <t>start month</t>
  </si>
  <si>
    <t>end month</t>
  </si>
  <si>
    <t>Draw Schedule</t>
  </si>
  <si>
    <t>Beginning Balance</t>
  </si>
  <si>
    <t>Equity Required</t>
  </si>
  <si>
    <t>Ending Balance</t>
  </si>
  <si>
    <t>Cumulative Costs</t>
  </si>
  <si>
    <t>Cumulative Balance</t>
  </si>
  <si>
    <t>Interest Rate Details</t>
  </si>
  <si>
    <t>Basis Points Above Curve</t>
  </si>
  <si>
    <t>Actual Interest Rate</t>
  </si>
  <si>
    <t>TBD</t>
  </si>
  <si>
    <t>General Info</t>
  </si>
  <si>
    <t>Project Name</t>
  </si>
  <si>
    <t>Address</t>
  </si>
  <si>
    <t>City, State, Zip</t>
  </si>
  <si>
    <t>Project Start Date</t>
  </si>
  <si>
    <t>Construction Completion</t>
  </si>
  <si>
    <t>Total Time Frame</t>
  </si>
  <si>
    <t>Unlevered Project Returns</t>
  </si>
  <si>
    <t>Levered Project Returns</t>
  </si>
  <si>
    <t>LP</t>
  </si>
  <si>
    <t>GP</t>
  </si>
  <si>
    <t>Libor Curve must be inserted manually</t>
  </si>
  <si>
    <t>Start
Month</t>
  </si>
  <si>
    <t>Start
Date</t>
  </si>
  <si>
    <t>End
Month</t>
  </si>
  <si>
    <t>End
Date</t>
  </si>
  <si>
    <t>Total
Time</t>
  </si>
  <si>
    <t>Growth
Method</t>
  </si>
  <si>
    <t>Growth
Type</t>
  </si>
  <si>
    <t>Standard
Deviation</t>
  </si>
  <si>
    <t>Total Interest Accrued</t>
  </si>
  <si>
    <t>Net Cash Flow</t>
  </si>
  <si>
    <t>Unlevered Cash Flow</t>
  </si>
  <si>
    <t>Total Levered Cash Flow</t>
  </si>
  <si>
    <t>IRR</t>
  </si>
  <si>
    <t>EM</t>
  </si>
  <si>
    <t>Profit</t>
  </si>
  <si>
    <t>Error Check</t>
  </si>
  <si>
    <t>Error
Check</t>
  </si>
  <si>
    <t>Fixed</t>
  </si>
  <si>
    <t>Sources</t>
  </si>
  <si>
    <t>Total Sources</t>
  </si>
  <si>
    <t>Uses</t>
  </si>
  <si>
    <t>SUMMARY</t>
  </si>
  <si>
    <t>Project Returns</t>
  </si>
  <si>
    <t>Total Profit</t>
  </si>
  <si>
    <t>Project Costs</t>
  </si>
  <si>
    <t>Equity Funded</t>
  </si>
  <si>
    <t>Year Ending</t>
  </si>
  <si>
    <t>Debt Funded Pre Interest Reserves</t>
  </si>
  <si>
    <t>ANNUAL CASH FLOW</t>
  </si>
  <si>
    <t>Custom Cash Flows</t>
  </si>
  <si>
    <t>CUSTOM CASH FLOW</t>
  </si>
  <si>
    <t>PARTNERSHIP-LEVEL RETURNS</t>
  </si>
  <si>
    <t>Equity Contribution</t>
  </si>
  <si>
    <t>Amount</t>
  </si>
  <si>
    <t>Distribution Hurdles</t>
  </si>
  <si>
    <t>Promote</t>
  </si>
  <si>
    <t>Distributions</t>
  </si>
  <si>
    <t>Error Check:</t>
  </si>
  <si>
    <t>General Partner (GP)</t>
  </si>
  <si>
    <t>Proft Distr:</t>
  </si>
  <si>
    <t>Limited Partner (LP)</t>
  </si>
  <si>
    <t>Tier 1</t>
  </si>
  <si>
    <t>Promote Method:</t>
  </si>
  <si>
    <t>Net BTCF:</t>
  </si>
  <si>
    <t>Tier 2</t>
  </si>
  <si>
    <t>Tier 3</t>
  </si>
  <si>
    <t>Tier 4</t>
  </si>
  <si>
    <t>Summary of Partnership Level Returns</t>
  </si>
  <si>
    <t>Total LP Distribution</t>
  </si>
  <si>
    <t>Total LP Contribution</t>
  </si>
  <si>
    <t>Total LP Profit</t>
  </si>
  <si>
    <t>LP IRR</t>
  </si>
  <si>
    <t>LP EM</t>
  </si>
  <si>
    <t>General Partner (GP) Returns</t>
  </si>
  <si>
    <t>Total GP Distribution</t>
  </si>
  <si>
    <t>Total GP Contribution</t>
  </si>
  <si>
    <t>Total GP Profit</t>
  </si>
  <si>
    <t>GP IRR</t>
  </si>
  <si>
    <t>GP EM</t>
  </si>
  <si>
    <t>Property Level Cash Flow</t>
  </si>
  <si>
    <t>Net Property Level Cash Flow (Monthly CF)</t>
  </si>
  <si>
    <t>Equity Multiple</t>
  </si>
  <si>
    <t>IRR Equity Waterfall</t>
  </si>
  <si>
    <t>Beginning Balance (LP Capital Account)</t>
  </si>
  <si>
    <t>Required Return by LP (Pref)</t>
  </si>
  <si>
    <t>Contributions from LP</t>
  </si>
  <si>
    <t>Distributions to LP (Hurdle 1)</t>
  </si>
  <si>
    <t>Ending Balance (Capital Account)</t>
  </si>
  <si>
    <t>Distributions to LP</t>
  </si>
  <si>
    <t>Distributions to GP</t>
  </si>
  <si>
    <t>Total Distributions (Hurdle 1)</t>
  </si>
  <si>
    <t>Cash Flow Remaining</t>
  </si>
  <si>
    <t>Required Return by LP</t>
  </si>
  <si>
    <t>Prior Distributions</t>
  </si>
  <si>
    <t>Distributions to LP (Hurdle 2)</t>
  </si>
  <si>
    <t>Total Distributions (Hurdle 2)</t>
  </si>
  <si>
    <t>Distributions to LP (Hurdle 3)</t>
  </si>
  <si>
    <t>Total Distributions (Hurdle 3)</t>
  </si>
  <si>
    <t>Total Distributions (Hurdle 4)</t>
  </si>
  <si>
    <t>EMx Equity Waterfall</t>
  </si>
  <si>
    <t>Limited Partner (LP) Returns</t>
  </si>
  <si>
    <t>General Partner Returns</t>
  </si>
  <si>
    <t>Limited Partner Returns</t>
  </si>
  <si>
    <r>
      <t xml:space="preserve">The contributors/authors of this Excel document and its affiliates do not provide tax, legal, investment, or accounting advice. This material has been prepared for informational purposes only, and is not intended to provide, and should not be relied on for, tax, legal or accounting advice. You should consult your own tax, legal and accounting advisors before engaging in any transaction.
</t>
    </r>
    <r>
      <rPr>
        <b/>
        <u/>
        <sz val="12"/>
        <color theme="1"/>
        <rFont val="Calibri (Body)"/>
      </rPr>
      <t>NO WARRANTIES</t>
    </r>
    <r>
      <rPr>
        <sz val="12"/>
        <color theme="1"/>
        <rFont val="Calibri"/>
        <family val="2"/>
        <scheme val="minor"/>
      </rPr>
      <t xml:space="preserve">
This entire Excel document is provided “as is” without any representations or warranties, express or implied. The contributors/authors of this Excel document make no representations or warranties in relation to this document or the information and materials provided on this document.
Without prejudice to the generality of the foregoing paragraph, the contributors/authors of this Excel document do not warrant that: the information on this Excel document is complete, true, accurate or non-misleading. Nothing on this Excel document constitutes, or is meant to constitute, advice of any kind.
</t>
    </r>
    <r>
      <rPr>
        <b/>
        <u/>
        <sz val="12"/>
        <color theme="1"/>
        <rFont val="Calibri (Body)"/>
      </rPr>
      <t xml:space="preserve">LIMITATIONS OF LIABILITY
</t>
    </r>
    <r>
      <rPr>
        <sz val="12"/>
        <color theme="1"/>
        <rFont val="Calibri (Body)"/>
      </rPr>
      <t xml:space="preserve">The contributors/authors of this Excel Document will not be liable to you (whether under the law of contract, the law of torts or otherwise) in relation to the contents of, or use of, or otherwise in connection with, this Excel document:
-for any direct loss;
-for any indirect, special or consequential loss; or
-for any business losses, loss of revenue, income, profits or anticipated savings, loss of contracts or business relationships, loss of reputation or goodwill, or loss or corruption of information or data.
These limitations of liability apply even if the Excel Document's contributors/authors, have been expressly advised of the potential loss.
</t>
    </r>
    <r>
      <rPr>
        <b/>
        <u/>
        <sz val="12"/>
        <color theme="1"/>
        <rFont val="Calibri (Body)"/>
      </rPr>
      <t xml:space="preserve">EXCEPTIONS
</t>
    </r>
    <r>
      <rPr>
        <sz val="12"/>
        <color theme="1"/>
        <rFont val="Calibri (Body)"/>
      </rPr>
      <t xml:space="preserve">Nothing in this Excel document disclaimer will exclude or limit any warranty implied by law that it would be unlawful to exclude or limit; and nothing in this Excel document disclaimer will exclude or limit the contributors/authors of this Excel document liability in respect of any:
-death or personal injury caused by the contributors/authors of this Excel document's negligence;
-fraud or fraudulent misrepresentation on the part of the contributors/authors of this Excel Document; or
-matter which it would be illegal or unlawful for the contributors/authors of this Excel Document to exclude or limit, or to attempt or purport to exclude or limit, its liability.
</t>
    </r>
    <r>
      <rPr>
        <b/>
        <u/>
        <sz val="12"/>
        <color theme="1"/>
        <rFont val="Calibri (Body)"/>
      </rPr>
      <t xml:space="preserve">REASONABLENESS
</t>
    </r>
    <r>
      <rPr>
        <sz val="12"/>
        <color theme="1"/>
        <rFont val="Calibri (Body)"/>
      </rPr>
      <t>By using this Excel document, you agree that the exclusions and limitations of liability set out in this Excel document disclaimer are reasonable.</t>
    </r>
  </si>
  <si>
    <t>Reversion Value</t>
  </si>
  <si>
    <t>Reversion Cash Flow</t>
  </si>
  <si>
    <t>Exit Cap</t>
  </si>
  <si>
    <t>Selling Costs</t>
  </si>
  <si>
    <t>Net Reversion Value</t>
  </si>
  <si>
    <t>Reversion Month</t>
  </si>
  <si>
    <t>Perm Debt</t>
  </si>
  <si>
    <t>Value at Refi</t>
  </si>
  <si>
    <t>Loan Amount</t>
  </si>
  <si>
    <t>Loan Fee</t>
  </si>
  <si>
    <t xml:space="preserve">IO </t>
  </si>
  <si>
    <t>Payoff Date</t>
  </si>
  <si>
    <t>Ammort Pmt</t>
  </si>
  <si>
    <t>IO Pmt</t>
  </si>
  <si>
    <t>Payoff Value</t>
  </si>
  <si>
    <t>Refi Month</t>
  </si>
  <si>
    <t>Perm Loan Amount</t>
  </si>
  <si>
    <t>Perm Loan Fees</t>
  </si>
  <si>
    <t>Perm Mortgage Payment</t>
  </si>
  <si>
    <t>Perm Payoff Value</t>
  </si>
  <si>
    <t>Total Perm Debt</t>
  </si>
  <si>
    <t>Loan Repayment</t>
  </si>
  <si>
    <t>Total Construction Debt Funded</t>
  </si>
  <si>
    <t>Yes</t>
  </si>
  <si>
    <t>Sales Commission</t>
  </si>
  <si>
    <t>LTV</t>
  </si>
  <si>
    <t>Misc.</t>
  </si>
  <si>
    <t>Construction Timing</t>
  </si>
  <si>
    <t>Emx</t>
  </si>
  <si>
    <t>NOI for year</t>
  </si>
  <si>
    <t>Loan Type</t>
  </si>
  <si>
    <t>Sale Month</t>
  </si>
  <si>
    <t>Land</t>
  </si>
  <si>
    <t>Design/Engineering</t>
  </si>
  <si>
    <t>Lease Dates</t>
  </si>
  <si>
    <t>Tenant Allowance</t>
  </si>
  <si>
    <t>Tenant</t>
  </si>
  <si>
    <t>Suite</t>
  </si>
  <si>
    <t>% of Total</t>
  </si>
  <si>
    <t>Start</t>
  </si>
  <si>
    <t>TI PSF</t>
  </si>
  <si>
    <t>Rent/Yr.</t>
  </si>
  <si>
    <t>Rent PSF/Yr.</t>
  </si>
  <si>
    <t>Rent/Mo.</t>
  </si>
  <si>
    <t>Rent PSF/Mo.</t>
  </si>
  <si>
    <t>Type</t>
  </si>
  <si>
    <t>% of Rent</t>
  </si>
  <si>
    <t>NNN</t>
  </si>
  <si>
    <t>Spec Tenant 1</t>
  </si>
  <si>
    <t>Spec Tenant 2</t>
  </si>
  <si>
    <t>Property Totals / Averages</t>
  </si>
  <si>
    <t>% of Total Project NRA</t>
  </si>
  <si>
    <t>Potential Base Rent</t>
  </si>
  <si>
    <t>Over Standard TI Amort.</t>
  </si>
  <si>
    <t>Expense Recoveries</t>
  </si>
  <si>
    <t xml:space="preserve">Collection Loss: Vacancy </t>
  </si>
  <si>
    <t>$/SF/Yr.</t>
  </si>
  <si>
    <t>$/SF/Mo.</t>
  </si>
  <si>
    <t>Utilities</t>
  </si>
  <si>
    <t>Net Operating Income</t>
  </si>
  <si>
    <t>Replacement Reserves</t>
  </si>
  <si>
    <t>Operating Expense Ratio</t>
  </si>
  <si>
    <t>Cash Flow Before Debt Service</t>
  </si>
  <si>
    <t>Lease Schedule</t>
  </si>
  <si>
    <t>RSF</t>
  </si>
  <si>
    <t>Does Refi Cover Dev Loan</t>
  </si>
  <si>
    <t>$/RSF</t>
  </si>
  <si>
    <t>RENT ROLE</t>
  </si>
  <si>
    <t>Month</t>
  </si>
  <si>
    <t>Year</t>
  </si>
  <si>
    <t>Date</t>
  </si>
  <si>
    <t>End</t>
  </si>
  <si>
    <t>Duration</t>
  </si>
  <si>
    <t>Down Time</t>
  </si>
  <si>
    <t>Annual Growth</t>
  </si>
  <si>
    <t>Stabalized Yr-1</t>
  </si>
  <si>
    <t>Stabalized Yr-1 Value:</t>
  </si>
  <si>
    <t>Est. Stablized Value - Yr 1</t>
  </si>
  <si>
    <t>Est. Value @ Refi</t>
  </si>
  <si>
    <t>Stabilized Value</t>
  </si>
  <si>
    <t>Cap at Yr-1 Stabilization</t>
  </si>
  <si>
    <t>Return on Cost:</t>
  </si>
  <si>
    <t>Property Taxes</t>
  </si>
  <si>
    <t>Total Expenses</t>
  </si>
  <si>
    <t>$/GCA</t>
  </si>
  <si>
    <t>% Growth</t>
  </si>
  <si>
    <t>Spec Tenant 3</t>
  </si>
  <si>
    <t>Spec Tenant 4</t>
  </si>
  <si>
    <t>Spec Tenant 5</t>
  </si>
  <si>
    <t>Spec Tenant 6</t>
  </si>
  <si>
    <t>Spec Tenant 7</t>
  </si>
  <si>
    <t>Total LCs</t>
  </si>
  <si>
    <t>Total RSF</t>
  </si>
  <si>
    <t>*Update NOI value based on tenant contracts (might need to manually input NOI)</t>
  </si>
  <si>
    <t>Rent</t>
  </si>
  <si>
    <t>Max Rent PSF/Mo</t>
  </si>
  <si>
    <t>P&amp;I Reserves</t>
  </si>
  <si>
    <t>Max Rent/SF/Yr.</t>
  </si>
  <si>
    <t>First Gen</t>
  </si>
  <si>
    <t>Second Gen</t>
  </si>
  <si>
    <t>Total First Gen</t>
  </si>
  <si>
    <t>Total Second Gen</t>
  </si>
  <si>
    <t>Fist Gen End</t>
  </si>
  <si>
    <t>Lease Value</t>
  </si>
  <si>
    <t>First Gen - Lease Schedule</t>
  </si>
  <si>
    <t>Second Gen - Lease Schedule</t>
  </si>
  <si>
    <t>1st Gen LCs</t>
  </si>
  <si>
    <t>Lease Value*</t>
  </si>
  <si>
    <t>LC Schedule - First &amp; Second Gen</t>
  </si>
  <si>
    <t>2nd Gen LCs</t>
  </si>
  <si>
    <t>*Lease Value = Second Gen. Rent/Mo. Multiplied by Lease Duration</t>
  </si>
  <si>
    <t>Building Info</t>
  </si>
  <si>
    <t>2nd Gen LC's</t>
  </si>
  <si>
    <t>Building Occupancy</t>
  </si>
  <si>
    <t>UNIT MATRIX</t>
  </si>
  <si>
    <t>Total Units</t>
  </si>
  <si>
    <t>Total SF</t>
  </si>
  <si>
    <t>Per Unit/mo</t>
  </si>
  <si>
    <t>Per Unit Mix/mo</t>
  </si>
  <si>
    <t>Unit Mix</t>
  </si>
  <si>
    <t>Unit Count</t>
  </si>
  <si>
    <t>Difference</t>
  </si>
  <si>
    <t>Lease-Up</t>
  </si>
  <si>
    <t>NSF/Unit</t>
  </si>
  <si>
    <t>Pre-Leased
Rent</t>
  </si>
  <si>
    <t>Stabilized
Rent</t>
  </si>
  <si>
    <t>Stabilized Rent</t>
  </si>
  <si>
    <t>Lease-Up
Start Month</t>
  </si>
  <si>
    <t>Units
Pre-Leased</t>
  </si>
  <si>
    <t>Units
Leased/Month</t>
  </si>
  <si>
    <t>Total Lease-Up Time</t>
  </si>
  <si>
    <t>Lease-Up Schedule</t>
  </si>
  <si>
    <t>Lease Up Schedule</t>
  </si>
  <si>
    <t>Annual Growth:</t>
  </si>
  <si>
    <t xml:space="preserve">Vacancy </t>
  </si>
  <si>
    <t>Annual Expense Growth:</t>
  </si>
  <si>
    <t>$/Unit/Yr.</t>
  </si>
  <si>
    <t>$/Unit/Mo.</t>
  </si>
  <si>
    <t>Property Insurance</t>
  </si>
  <si>
    <t>Water</t>
  </si>
  <si>
    <t>Sewer</t>
  </si>
  <si>
    <t>Pest Control</t>
  </si>
  <si>
    <t>Repairs and Maintenance</t>
  </si>
  <si>
    <t>Reserves</t>
  </si>
  <si>
    <t>Multi- Operating Statement</t>
  </si>
  <si>
    <t>Single Family - OpEx</t>
  </si>
  <si>
    <t xml:space="preserve">Effective Gross Revenue </t>
  </si>
  <si>
    <t>Operating Income - MultiFamily</t>
  </si>
  <si>
    <t>Potential Base Rent - Multifamily</t>
  </si>
  <si>
    <t>Effective Gross Revenue - Multifamily</t>
  </si>
  <si>
    <t>Operating Expenses - Multifamily</t>
  </si>
  <si>
    <t>Total Expenses - Multifamily</t>
  </si>
  <si>
    <t>Net Operating Income - Multifamily</t>
  </si>
  <si>
    <t>Spec Tenant 0</t>
  </si>
  <si>
    <t>Retail - Operating Statement</t>
  </si>
  <si>
    <t>Operating Income - Retail</t>
  </si>
  <si>
    <t>Operating Expenses - Retail</t>
  </si>
  <si>
    <t>Property Taxes - Retail</t>
  </si>
  <si>
    <t>Insurance - Retail</t>
  </si>
  <si>
    <t>Utilities - Retail</t>
  </si>
  <si>
    <t>Landscape Maintenance - Retail</t>
  </si>
  <si>
    <t>Administrative Fee - Retail</t>
  </si>
  <si>
    <t>Rent Roll</t>
  </si>
  <si>
    <t>Units - Multi</t>
  </si>
  <si>
    <t>DISCLAIMER</t>
  </si>
  <si>
    <t>NOI @ Refi*</t>
  </si>
  <si>
    <t>$/SF/YR:</t>
  </si>
  <si>
    <t>Total SF:</t>
  </si>
  <si>
    <t>Month Start:</t>
  </si>
  <si>
    <t>Builder's Risk Insurance</t>
  </si>
  <si>
    <t>Title Insurance</t>
  </si>
  <si>
    <t>Permits/Inspections</t>
  </si>
  <si>
    <t>Marketing/Advertising</t>
  </si>
  <si>
    <t xml:space="preserve">Legal </t>
  </si>
  <si>
    <t>Environmental Analysis</t>
  </si>
  <si>
    <t>Cross Segration Study</t>
  </si>
  <si>
    <t xml:space="preserve">Surveyors </t>
  </si>
  <si>
    <t>Appraisal</t>
  </si>
  <si>
    <t>1 Bedroom</t>
  </si>
  <si>
    <t>2 Bedroom</t>
  </si>
  <si>
    <t>Acquisition Fee</t>
  </si>
  <si>
    <t>Total Net Operating Income (for Retail, Multifamily, and Parking)</t>
  </si>
  <si>
    <t>Retail Occupancy</t>
  </si>
  <si>
    <t>DSCR</t>
  </si>
  <si>
    <t>Value at Exit (Year 10)</t>
  </si>
  <si>
    <t>LIHTC</t>
  </si>
  <si>
    <t>LIHTC (20% of residential)</t>
  </si>
  <si>
    <t>Total Credit:</t>
  </si>
  <si>
    <t>Operating Expenses</t>
  </si>
  <si>
    <t>Project Metrics</t>
  </si>
  <si>
    <t>Gross/Net Operating Income</t>
  </si>
  <si>
    <t>Storage/Laundromat</t>
  </si>
  <si>
    <t>Parking</t>
  </si>
  <si>
    <t>AoRa Development</t>
  </si>
  <si>
    <t>Developer's fee - Initial</t>
  </si>
  <si>
    <t>(20% of total fee)</t>
  </si>
  <si>
    <t>Legal Fees - Retainer</t>
  </si>
  <si>
    <t>Property Survey</t>
  </si>
  <si>
    <t>Site Acquisition - Closing</t>
  </si>
  <si>
    <t>Property Purchase</t>
  </si>
  <si>
    <t>Subtotal Mobilization and Property Acquisition</t>
  </si>
  <si>
    <t>Design Mobilization</t>
  </si>
  <si>
    <t>1 month</t>
  </si>
  <si>
    <t>Structural engineer</t>
  </si>
  <si>
    <t>Design Existing Conditions</t>
  </si>
  <si>
    <t xml:space="preserve">Design Team </t>
  </si>
  <si>
    <t xml:space="preserve">Developer Fee </t>
  </si>
  <si>
    <t>Schematic Design</t>
  </si>
  <si>
    <t>Design Development</t>
  </si>
  <si>
    <t>Construction Documents</t>
  </si>
  <si>
    <t>2 months</t>
  </si>
  <si>
    <t>Legal fees</t>
  </si>
  <si>
    <t>Subtotal Design and Engineering</t>
  </si>
  <si>
    <t>5 months</t>
  </si>
  <si>
    <t>(Concurrent with Design, Engineering and Mobilization)</t>
  </si>
  <si>
    <t>(Two Installments)</t>
  </si>
  <si>
    <t>Plans Exam Fee</t>
  </si>
  <si>
    <t>Property taxes</t>
  </si>
  <si>
    <t>(Paid Quarterly)</t>
  </si>
  <si>
    <t>Subtotal of Above</t>
  </si>
  <si>
    <t>(Permitting, Design, Engineering and Mobilization)</t>
  </si>
  <si>
    <t>Construction Phases I, II and III</t>
  </si>
  <si>
    <t>4 Months</t>
  </si>
  <si>
    <t>(Concurrent with Tower)</t>
  </si>
  <si>
    <t>Tower Construction</t>
  </si>
  <si>
    <t>Modular Delivery And Set</t>
  </si>
  <si>
    <t>Developer Fee</t>
  </si>
  <si>
    <t>Subtotal Tower Const.</t>
  </si>
  <si>
    <t>8 Months</t>
  </si>
  <si>
    <t>Project Grand Total</t>
  </si>
  <si>
    <t>Project Cost Breakdown ($USD) for Modified AoRa Center located at 29-59 S Macquesten PKWY</t>
  </si>
  <si>
    <t>Site Acquisition - Control of Subject Property - S. Macquesten Parkway</t>
  </si>
  <si>
    <t>Design and Engineering Retainer Fee</t>
  </si>
  <si>
    <t>12 Months Design and Engineering</t>
  </si>
  <si>
    <t>3 months</t>
  </si>
  <si>
    <t>Design and Engineering Team</t>
  </si>
  <si>
    <t>Permit fees/Inspection Fee Deposit</t>
  </si>
  <si>
    <t>(Estimated at 75 hours)</t>
  </si>
  <si>
    <t>(10% of total fee)</t>
  </si>
  <si>
    <t>(10% Portion of Legal Fees)</t>
  </si>
  <si>
    <t>(25% of Budget Total)</t>
  </si>
  <si>
    <t>(Concurrent with Podium and Site Work)</t>
  </si>
  <si>
    <t>Phase One - Demolition, Site Prep, Foundation</t>
  </si>
  <si>
    <t>Department of Buildings - Permitting/Expediting</t>
  </si>
  <si>
    <t>Subtotal DOB - Permitting/Expediting</t>
  </si>
  <si>
    <t>Subtotal Site Prep and Demo</t>
  </si>
  <si>
    <t>(Total Developer's Fee)</t>
  </si>
  <si>
    <t>Phase I - Site Work and Volumetric Construction</t>
  </si>
  <si>
    <t>10 Months Total</t>
  </si>
  <si>
    <t>10  Months</t>
  </si>
  <si>
    <t>Phase Two - Parking/Podium Construction (Includes EV Stations)</t>
  </si>
  <si>
    <t>General Site Construction - Garage/Office/Retail</t>
  </si>
  <si>
    <t>Phase III - Site Integration</t>
  </si>
  <si>
    <t>(Includes Modular Delivery/Set/Fit Out)</t>
  </si>
  <si>
    <t>Interior/Exterior Fit Out</t>
  </si>
  <si>
    <t>Phase Three- Site Integration/Commissioning</t>
  </si>
  <si>
    <t xml:space="preserve">4 Months Due Diligence </t>
  </si>
  <si>
    <t xml:space="preserve"> 10 Months</t>
  </si>
  <si>
    <t>28 Months</t>
  </si>
  <si>
    <t>49 Months Total</t>
  </si>
  <si>
    <t>Remaining 20%</t>
  </si>
  <si>
    <t>Remaining 75%</t>
  </si>
  <si>
    <t>Remaining 60%</t>
  </si>
  <si>
    <t>2 Months - Staged Installation</t>
  </si>
  <si>
    <t>(Includes Design/Testing of Energy Efficiency Systems)</t>
  </si>
  <si>
    <t>Final 10%</t>
  </si>
  <si>
    <t>Subtotal Phase Two- Parking/Podium Construction</t>
  </si>
  <si>
    <t>Site construction is included in general construction hard costs</t>
  </si>
  <si>
    <t xml:space="preserve">Design and Engineering </t>
  </si>
  <si>
    <t>Start Up/Mobilization</t>
  </si>
  <si>
    <t>Modular Factory Construction-Less inspections</t>
  </si>
  <si>
    <t>Inspections and Testing</t>
  </si>
  <si>
    <t>Included in G61</t>
  </si>
  <si>
    <t>Subtotal Start Up, Phases I, II, and III</t>
  </si>
  <si>
    <t>Other Closing Costs</t>
  </si>
  <si>
    <t>(Included)</t>
  </si>
  <si>
    <t>Ammortization</t>
  </si>
  <si>
    <t>Check</t>
  </si>
  <si>
    <t>Cash on Cash</t>
  </si>
  <si>
    <t>Net Sponsor Cashflow</t>
  </si>
  <si>
    <t>Sponsor Fee</t>
  </si>
  <si>
    <t>General Partner</t>
  </si>
  <si>
    <t>Limited Partner</t>
  </si>
  <si>
    <t>Net Levered Cashflow</t>
  </si>
  <si>
    <t>Levered Cashflow</t>
  </si>
  <si>
    <t>Year 10</t>
  </si>
  <si>
    <t>Year 9</t>
  </si>
  <si>
    <t>Year 8</t>
  </si>
  <si>
    <t>Year 7</t>
  </si>
  <si>
    <t>Year 6</t>
  </si>
  <si>
    <t>Year 5</t>
  </si>
  <si>
    <t>Year 4</t>
  </si>
  <si>
    <t>Year 3</t>
  </si>
  <si>
    <t>Year 2</t>
  </si>
  <si>
    <t>Year 1</t>
  </si>
  <si>
    <t>Year 0</t>
  </si>
  <si>
    <t>Cashflow Summary</t>
  </si>
  <si>
    <t>Terminal Cap rate</t>
  </si>
  <si>
    <t>Purchase Price</t>
  </si>
  <si>
    <t>Sponsor -  - IRR over 10 year Hold Period</t>
  </si>
  <si>
    <t>Limited Partner -  - IRR over 10 year Hold Period</t>
  </si>
  <si>
    <t>Levered Cashflow - IRR over 10 year Hold Period</t>
  </si>
  <si>
    <t>Net Profit</t>
  </si>
  <si>
    <t>Yearly Revenue</t>
  </si>
  <si>
    <t>Sponsor</t>
  </si>
  <si>
    <t>Yearly Cash on Cash</t>
  </si>
  <si>
    <t>Sources of Funds</t>
  </si>
  <si>
    <t>TOTAL</t>
  </si>
  <si>
    <t>CapEx &amp; Reserves</t>
  </si>
  <si>
    <t>Sponsor Equity</t>
  </si>
  <si>
    <t>LP Equity</t>
  </si>
  <si>
    <t>Levered Property</t>
  </si>
  <si>
    <t>Closing Costs</t>
  </si>
  <si>
    <t>Contribution</t>
  </si>
  <si>
    <t>Senior Debt</t>
  </si>
  <si>
    <t>Development Yield</t>
  </si>
  <si>
    <t>Return Summary</t>
  </si>
  <si>
    <t>Uses of Funds</t>
  </si>
  <si>
    <t>DASHBOARD</t>
  </si>
  <si>
    <t>Total Development Cost</t>
  </si>
  <si>
    <t>District Energy MEP System</t>
  </si>
  <si>
    <t>Solar Facades</t>
  </si>
  <si>
    <t xml:space="preserve">Geothermal </t>
  </si>
  <si>
    <t>Thermal Energy Storage</t>
  </si>
  <si>
    <t xml:space="preserve">Wastewater Energy Recovery </t>
  </si>
  <si>
    <t>Water Recycling and Treatment</t>
  </si>
  <si>
    <t>Anaerobic Digestion</t>
  </si>
  <si>
    <t xml:space="preserve">Blackwater Treatment </t>
  </si>
  <si>
    <t xml:space="preserve">VPP Control System and Software Platform </t>
  </si>
  <si>
    <t>Graywater Recycling</t>
  </si>
  <si>
    <t>Biochar System</t>
  </si>
  <si>
    <t>DER Integration and Smart Metering</t>
  </si>
  <si>
    <t>Grid Integration and Interconnection</t>
  </si>
  <si>
    <t xml:space="preserve">Composting and Recycling </t>
  </si>
  <si>
    <t xml:space="preserve">Rainwater Harvesting </t>
  </si>
  <si>
    <t>Solar PV</t>
  </si>
  <si>
    <t>Community Engagement and Recruitment</t>
  </si>
  <si>
    <t>Atmospheric Water Generation</t>
  </si>
  <si>
    <t>Triple Net Zero Costs</t>
  </si>
  <si>
    <t>Triple Net Zero Budget</t>
  </si>
  <si>
    <t>Annual Revenues</t>
  </si>
  <si>
    <t>Monthly Revenues</t>
  </si>
  <si>
    <t>Maintenance Cost Year 1</t>
  </si>
  <si>
    <t>Performance Guarantee</t>
  </si>
  <si>
    <t>Waste Systems Labor and Soft Costs</t>
  </si>
  <si>
    <t>Water Systems Labor and Soft Costs</t>
  </si>
  <si>
    <t>Electric Systems Labor and Soft Costs</t>
  </si>
  <si>
    <t>Contingency and Overhead</t>
  </si>
  <si>
    <t>Permitting and Regulatory Costs</t>
  </si>
  <si>
    <t>Additional Labor and Installation</t>
  </si>
  <si>
    <t>Architecture and Planning</t>
  </si>
  <si>
    <t>Engineering and Design</t>
  </si>
  <si>
    <t>Acquisition Fee (1.5%)</t>
  </si>
  <si>
    <t xml:space="preserve">ITC Breakdown Cost Category </t>
  </si>
  <si>
    <t xml:space="preserve">Atmospheric Water Generation </t>
  </si>
  <si>
    <t xml:space="preserve">Solar PV </t>
  </si>
  <si>
    <t xml:space="preserve">Grid Integration and Interconnection </t>
  </si>
  <si>
    <t xml:space="preserve">Graywater Recycling </t>
  </si>
  <si>
    <t xml:space="preserve">Anaerobic Digestion </t>
  </si>
  <si>
    <t xml:space="preserve">Water Recycling and Treatment </t>
  </si>
  <si>
    <t xml:space="preserve">Energy Storage </t>
  </si>
  <si>
    <t>MEP System</t>
  </si>
  <si>
    <t>Quarter</t>
  </si>
  <si>
    <t>Month Range</t>
  </si>
  <si>
    <t>Total Draw</t>
  </si>
  <si>
    <t>Use of Funds</t>
  </si>
  <si>
    <t>Q1</t>
  </si>
  <si>
    <t>Months 1-3</t>
  </si>
  <si>
    <t>Site Acquisition</t>
  </si>
  <si>
    <t>Developer's Fee (Initial)</t>
  </si>
  <si>
    <t>Legal, Environmental, Survey, Appraisal, Insurance Fees</t>
  </si>
  <si>
    <t>Q2</t>
  </si>
  <si>
    <t>Months 4-6</t>
  </si>
  <si>
    <t>Design Team Fees</t>
  </si>
  <si>
    <t>Legal &amp; Marketing Fees</t>
  </si>
  <si>
    <t>Q3</t>
  </si>
  <si>
    <t>Months 7-9</t>
  </si>
  <si>
    <t>Design &amp; Engineering Team Fees</t>
  </si>
  <si>
    <t>Permit Fees</t>
  </si>
  <si>
    <t>Legal, Plans Exam, Marketing Fees</t>
  </si>
  <si>
    <t>Q4</t>
  </si>
  <si>
    <t>Months 10-12</t>
  </si>
  <si>
    <t>Tower Modular Factory Construction</t>
  </si>
  <si>
    <t>Triple Net Zero</t>
  </si>
  <si>
    <t>Interest Reserve &amp; Loan Fees</t>
  </si>
  <si>
    <t>Q5</t>
  </si>
  <si>
    <t>Months 13-15</t>
  </si>
  <si>
    <t>Q6</t>
  </si>
  <si>
    <t>Months 16-18</t>
  </si>
  <si>
    <t>Q7</t>
  </si>
  <si>
    <t>Months 19-21</t>
  </si>
  <si>
    <t>Q8</t>
  </si>
  <si>
    <t>Months 22-24</t>
  </si>
  <si>
    <t>Inflationary Pressure</t>
  </si>
  <si>
    <t>Q9</t>
  </si>
  <si>
    <t>Months 25-27</t>
  </si>
  <si>
    <t>Q10</t>
  </si>
  <si>
    <t>Months 28-30</t>
  </si>
  <si>
    <t>Utilities, Legal, Design Fees</t>
  </si>
  <si>
    <t>Total Project Cost</t>
  </si>
  <si>
    <t>Dial-in Fee/Closing Costs</t>
  </si>
  <si>
    <t>Perm DSCR - Mo 60</t>
  </si>
  <si>
    <t>Misc Income (Billboard, WIFI, Cable, Cell, Amenties)</t>
  </si>
  <si>
    <t>SOFR Curve (or other)</t>
  </si>
  <si>
    <t>NOI</t>
  </si>
  <si>
    <t>Stablized NOI</t>
  </si>
  <si>
    <t>Refi - Calculation</t>
  </si>
  <si>
    <t>Refi - NOI</t>
  </si>
  <si>
    <t>Max Debt Service</t>
  </si>
  <si>
    <t>Recommended Loan Amount</t>
  </si>
  <si>
    <t>Debt - Construction Debt</t>
  </si>
  <si>
    <t>Est. Value at Sale - Yr 7</t>
  </si>
  <si>
    <t>Federal ITC (Investment Tax Credit)</t>
  </si>
  <si>
    <t>Westchester ICAP (10 years)</t>
  </si>
  <si>
    <t>NYSERDA Commercial New Construction Program</t>
  </si>
  <si>
    <t>DOE/NREL/EPA Grants</t>
  </si>
  <si>
    <t>NY ISO Incentives</t>
  </si>
  <si>
    <t>ConEd Commercial &amp; Industrial Energy Efficiency Program</t>
  </si>
  <si>
    <t>Solar Renewable Energy Credits (SREC) (10 years)</t>
  </si>
  <si>
    <t>NYSERDA NY-Sun Incentive Program</t>
  </si>
  <si>
    <t>NYSERDA Geothermal Clean Energy Challenge</t>
  </si>
  <si>
    <t>NYSERDA Energy Storage Program</t>
  </si>
  <si>
    <t>ConEd Demand Management Program</t>
  </si>
  <si>
    <t>NYSERDA Clean Energy Communities Program</t>
  </si>
  <si>
    <t>ITC (30% base + 10% DAC Adder)</t>
  </si>
  <si>
    <t>Hard Cost Contingency/Inflationary Pressure</t>
  </si>
  <si>
    <t>Grants</t>
  </si>
  <si>
    <t>Mid-Hudson Momentum Fund (MHMF)</t>
  </si>
  <si>
    <t>Westchester Flex Fund (HOME)</t>
  </si>
  <si>
    <t>Housing Implementation Fund (HIF)</t>
  </si>
  <si>
    <t>Incentives/LIHTC</t>
  </si>
  <si>
    <t>Soft Costs</t>
  </si>
  <si>
    <t xml:space="preserve">Development Management Fee </t>
  </si>
  <si>
    <t>General Liability Insurance</t>
  </si>
  <si>
    <t>Management/Admin Fees</t>
  </si>
  <si>
    <t>NSF</t>
  </si>
  <si>
    <t>GSF</t>
  </si>
  <si>
    <t>Cash Reserve from Development Fee</t>
  </si>
  <si>
    <t>Development Fee (deducted by GP Equity)</t>
  </si>
  <si>
    <t xml:space="preserve"> GP Equity</t>
  </si>
  <si>
    <t>Incentives (80% of Expected Total)</t>
  </si>
  <si>
    <t>Initial Equity</t>
  </si>
  <si>
    <t>Total Equity</t>
  </si>
  <si>
    <t>Added Equity (Month 48)</t>
  </si>
  <si>
    <t>New Rochelle, NY</t>
  </si>
  <si>
    <t>Studios</t>
  </si>
  <si>
    <t>Retail 1</t>
  </si>
  <si>
    <t>Parking Space</t>
  </si>
  <si>
    <t>Net Zero (Waste, Energy) Revenues</t>
  </si>
  <si>
    <t>Retail</t>
  </si>
  <si>
    <t>Multifamily</t>
  </si>
  <si>
    <t>Net Zero (See Tab)</t>
  </si>
  <si>
    <t>Incentives/Grants/Tax Credits</t>
  </si>
  <si>
    <t>Project Cost</t>
  </si>
  <si>
    <t>Automated Parking Garage</t>
  </si>
  <si>
    <t>Net Zero Equipment</t>
  </si>
  <si>
    <t>Geothermal System</t>
  </si>
  <si>
    <t>Detail</t>
  </si>
  <si>
    <t>Solar Panel</t>
  </si>
  <si>
    <t>Façade Upgrade</t>
  </si>
  <si>
    <t>HVAC system upgrade</t>
  </si>
  <si>
    <t>Incentives</t>
  </si>
  <si>
    <t>Brownfield Redelopment Tax Credit</t>
  </si>
  <si>
    <t>PILOT program</t>
  </si>
  <si>
    <t>Item</t>
  </si>
  <si>
    <t>TBC</t>
  </si>
  <si>
    <t>35 Lawton St</t>
  </si>
  <si>
    <t>IDA Fees</t>
  </si>
  <si>
    <t>NYSERDA Documentation/Energy Modeliing</t>
  </si>
  <si>
    <t>ITC (40%)</t>
  </si>
  <si>
    <t>Net Zero Costs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</si>
</sst>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4">
    <numFmt numFmtId="5" formatCode="&quot;$&quot;#,##0_);\(&quot;$&quot;#,##0\)"/>
    <numFmt numFmtId="6" formatCode="&quot;$&quot;#,##0_);[Red]\(&quot;$&quot;#,##0\)"/>
    <numFmt numFmtId="41" formatCode="_(* #,##0_);_(* \(#,##0\);_(* &quot;-&quot;_);_(@_)"/>
    <numFmt numFmtId="44" formatCode="_(&quot;$&quot;* #,##0.00_);_(&quot;$&quot;* \(#,##0.00\);_(&quot;$&quot;* &quot;-&quot;??_);_(@_)"/>
    <numFmt numFmtId="43" formatCode="_(* #,##0.00_);_(* \(#,##0.00\);_(* &quot;-&quot;??_);_(@_)"/>
    <numFmt numFmtId="164" formatCode="0.0%"/>
    <numFmt numFmtId="165" formatCode="#\ &quot;months&quot;"/>
    <numFmt numFmtId="166" formatCode="_(* #,##0_);_(* \(#,##0\);_(* &quot;-&quot;??_);_(@_)"/>
    <numFmt numFmtId="167" formatCode="_(* #,##0.00_);_(* \(#,##0.00\);_(* &quot;-&quot;_);_(@_)"/>
    <numFmt numFmtId="168" formatCode="&quot;Month&quot;\ 0"/>
    <numFmt numFmtId="169" formatCode="&quot;Year&quot;\ 0"/>
    <numFmt numFmtId="170" formatCode="0.00&quot;x&quot;"/>
    <numFmt numFmtId="171" formatCode="&quot;Year&quot;\ General"/>
    <numFmt numFmtId="172" formatCode="&quot;Up to &quot;0.0%&quot; IRR to LP&quot;"/>
    <numFmt numFmtId="173" formatCode="&quot;&gt; &quot;0.00&quot;x EMx to LP&quot;"/>
    <numFmt numFmtId="174" formatCode="&quot;&gt; &quot;0.0%&quot; IRR to LP&quot;"/>
    <numFmt numFmtId="175" formatCode="&quot;LP Req'd Return:&quot;\ 0%"/>
    <numFmt numFmtId="176" formatCode="&quot;LP Check @ &quot;0.00%"/>
    <numFmt numFmtId="177" formatCode="0.00\x"/>
    <numFmt numFmtId="178" formatCode="&quot;LP Check @ &quot;0.00\x"/>
    <numFmt numFmtId="179" formatCode="0%\ &quot;LTV&quot;"/>
    <numFmt numFmtId="180" formatCode="0.00%\ &quot;Cap&quot;"/>
    <numFmt numFmtId="181" formatCode="0\ &quot;Months&quot;"/>
    <numFmt numFmtId="182" formatCode="#,##0\ &quot;SF&quot;"/>
    <numFmt numFmtId="183" formatCode="&quot;Dev Costs end in month&quot;\ General"/>
    <numFmt numFmtId="184" formatCode="#,##0&quot;/mo&quot;"/>
    <numFmt numFmtId="185" formatCode="0.0"/>
    <numFmt numFmtId="186" formatCode="[$-409]mmm\-yy;@"/>
    <numFmt numFmtId="187" formatCode="#,##0.0%_);\(#,##0.0%\)"/>
    <numFmt numFmtId="188" formatCode="#,##0%_);\(#,##0%\)"/>
    <numFmt numFmtId="189" formatCode="&quot;$&quot;#,##0.000\ &quot;/PSF/mo.&quot;_);\(&quot;$&quot;#,##0.000\)"/>
    <numFmt numFmtId="190" formatCode="&quot;$&quot;#,##0.00\ &quot;/PSF/mo.&quot;_);\(&quot;$&quot;#,##0.00\)"/>
    <numFmt numFmtId="191" formatCode="&quot;$&quot;#,##0.00\ &quot;PSF&quot;_);\(&quot;$&quot;#,##0.00\)"/>
    <numFmt numFmtId="192" formatCode="#,##0&quot; SF&quot;"/>
    <numFmt numFmtId="193" formatCode="#,##0&quot; Months&quot;"/>
    <numFmt numFmtId="194" formatCode="_(* #,##0.000_);_(* \(#,##0.000\);_(* &quot;-&quot;_);_(@_)"/>
    <numFmt numFmtId="195" formatCode="&quot;$&quot;#,##0"/>
    <numFmt numFmtId="196" formatCode="&quot;$&quot;#,##0\ &quot;/Unit/mo.&quot;"/>
    <numFmt numFmtId="197" formatCode="#,##0&quot; /Unit/Yr&quot;"/>
    <numFmt numFmtId="198" formatCode="&quot;$&quot;#,##0&quot; /Unit/Mo&quot;_);\(&quot;$&quot;#,##0\)"/>
    <numFmt numFmtId="199" formatCode="&quot;Month&quot;\ #,##0"/>
    <numFmt numFmtId="200" formatCode="&quot;Year&quot;\ 0&quot;+&quot;"/>
    <numFmt numFmtId="201" formatCode="#.0%\ &quot;of base cost&quot;"/>
    <numFmt numFmtId="202" formatCode="_(&quot;$&quot;* #,##0_);_(&quot;$&quot;* \(#,##0\);_(&quot;$&quot;* &quot;-&quot;??_);_(@_)"/>
  </numFmts>
  <fonts count="63" x14ac:knownFonts="1">
    <font>
      <sz val="12"/>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2"/>
      <color rgb="FF0000E1"/>
      <name val="Calibri"/>
      <family val="2"/>
      <scheme val="minor"/>
    </font>
    <font>
      <b/>
      <sz val="12"/>
      <color rgb="FF0000E1"/>
      <name val="Calibri"/>
      <family val="2"/>
      <scheme val="minor"/>
    </font>
    <font>
      <b/>
      <sz val="14"/>
      <color theme="0"/>
      <name val="Calibri"/>
      <family val="2"/>
      <scheme val="minor"/>
    </font>
    <font>
      <sz val="12"/>
      <color theme="1"/>
      <name val="Calibri"/>
      <family val="2"/>
      <scheme val="minor"/>
    </font>
    <font>
      <sz val="12"/>
      <color theme="0"/>
      <name val="Calibri"/>
      <family val="2"/>
      <scheme val="minor"/>
    </font>
    <font>
      <b/>
      <u/>
      <sz val="12"/>
      <color theme="1"/>
      <name val="Calibri"/>
      <family val="2"/>
      <scheme val="minor"/>
    </font>
    <font>
      <i/>
      <sz val="12"/>
      <color theme="1"/>
      <name val="Calibri"/>
      <family val="2"/>
      <scheme val="minor"/>
    </font>
    <font>
      <sz val="11"/>
      <color theme="1"/>
      <name val="Calibri"/>
      <family val="2"/>
      <scheme val="minor"/>
    </font>
    <font>
      <u/>
      <sz val="12"/>
      <color theme="1"/>
      <name val="Calibri"/>
      <family val="2"/>
      <scheme val="minor"/>
    </font>
    <font>
      <u val="singleAccounting"/>
      <sz val="12"/>
      <color theme="1"/>
      <name val="Calibri"/>
      <family val="2"/>
      <scheme val="minor"/>
    </font>
    <font>
      <b/>
      <sz val="16"/>
      <color theme="0"/>
      <name val="Calibri"/>
      <family val="2"/>
      <scheme val="minor"/>
    </font>
    <font>
      <sz val="12"/>
      <color rgb="FF2563A7"/>
      <name val="Calibri"/>
      <family val="2"/>
      <scheme val="minor"/>
    </font>
    <font>
      <sz val="14"/>
      <color theme="0"/>
      <name val="Calibri"/>
      <family val="2"/>
      <scheme val="minor"/>
    </font>
    <font>
      <b/>
      <i/>
      <sz val="12"/>
      <color theme="1"/>
      <name val="Calibri"/>
      <family val="2"/>
      <scheme val="minor"/>
    </font>
    <font>
      <sz val="12"/>
      <color rgb="FF0000FF"/>
      <name val="Calibri"/>
      <family val="2"/>
      <scheme val="minor"/>
    </font>
    <font>
      <sz val="9"/>
      <color theme="1"/>
      <name val="Calibri"/>
      <family val="2"/>
      <scheme val="minor"/>
    </font>
    <font>
      <i/>
      <u/>
      <sz val="12"/>
      <color theme="1"/>
      <name val="Calibri"/>
      <family val="2"/>
      <scheme val="minor"/>
    </font>
    <font>
      <b/>
      <u/>
      <sz val="12"/>
      <color theme="1"/>
      <name val="Calibri (Body)"/>
    </font>
    <font>
      <sz val="12"/>
      <color theme="1"/>
      <name val="Calibri (Body)"/>
    </font>
    <font>
      <b/>
      <sz val="12"/>
      <color theme="0"/>
      <name val="Calibri"/>
      <family val="2"/>
      <scheme val="minor"/>
    </font>
    <font>
      <b/>
      <sz val="12"/>
      <color rgb="FF000000"/>
      <name val="Calibri"/>
      <family val="2"/>
      <scheme val="minor"/>
    </font>
    <font>
      <sz val="12"/>
      <color rgb="FF000000"/>
      <name val="Calibri"/>
      <family val="2"/>
      <scheme val="minor"/>
    </font>
    <font>
      <b/>
      <i/>
      <sz val="12"/>
      <color theme="0"/>
      <name val="Calibri"/>
      <family val="2"/>
      <scheme val="minor"/>
    </font>
    <font>
      <sz val="12"/>
      <color theme="9" tint="-0.499984740745262"/>
      <name val="Calibri"/>
      <family val="2"/>
      <scheme val="minor"/>
    </font>
    <font>
      <sz val="11"/>
      <color theme="1"/>
      <name val="Calibri"/>
      <family val="2"/>
    </font>
    <font>
      <sz val="10"/>
      <name val="Calibri"/>
      <family val="2"/>
    </font>
    <font>
      <sz val="8"/>
      <name val="Calibri"/>
      <family val="2"/>
      <scheme val="minor"/>
    </font>
    <font>
      <sz val="12"/>
      <name val="Calibri"/>
      <family val="2"/>
    </font>
    <font>
      <u val="singleAccounting"/>
      <sz val="12"/>
      <name val="Calibri"/>
      <family val="2"/>
    </font>
    <font>
      <sz val="12"/>
      <color theme="0"/>
      <name val="Calibri"/>
      <family val="2"/>
    </font>
    <font>
      <sz val="12"/>
      <color rgb="FF0000FF"/>
      <name val="Calibri"/>
      <family val="2"/>
    </font>
    <font>
      <sz val="12"/>
      <color theme="1"/>
      <name val="Calibri"/>
      <family val="2"/>
    </font>
    <font>
      <sz val="12"/>
      <color rgb="FF0000E1"/>
      <name val="Calibri"/>
      <family val="2"/>
    </font>
    <font>
      <b/>
      <sz val="12"/>
      <color theme="1"/>
      <name val="Calibri (Body)"/>
    </font>
    <font>
      <sz val="12"/>
      <color rgb="FFFF0000"/>
      <name val="Calibri"/>
      <family val="2"/>
      <scheme val="minor"/>
    </font>
    <font>
      <u/>
      <sz val="12"/>
      <color theme="0"/>
      <name val="Calibri"/>
      <family val="2"/>
      <scheme val="minor"/>
    </font>
    <font>
      <b/>
      <u/>
      <sz val="12"/>
      <name val="Calibri"/>
      <family val="2"/>
    </font>
    <font>
      <sz val="12"/>
      <color rgb="FF0000E1"/>
      <name val="Calibri (Body)"/>
    </font>
    <font>
      <sz val="12"/>
      <color theme="0"/>
      <name val="Calibri (Body)"/>
    </font>
    <font>
      <b/>
      <i/>
      <u/>
      <sz val="12"/>
      <name val="Calibri (Body)"/>
    </font>
    <font>
      <i/>
      <sz val="12"/>
      <name val="Calibri (Body)"/>
    </font>
    <font>
      <u/>
      <sz val="12"/>
      <color theme="1"/>
      <name val="Calibri (Body)"/>
    </font>
    <font>
      <sz val="12"/>
      <color rgb="FF0000FF"/>
      <name val="Calibri (Body)"/>
    </font>
    <font>
      <sz val="12"/>
      <name val="Calibri (Body)"/>
    </font>
    <font>
      <b/>
      <sz val="12"/>
      <color rgb="FF008000"/>
      <name val="Calibri (Body)"/>
    </font>
    <font>
      <b/>
      <sz val="12"/>
      <name val="Calibri (Body)"/>
    </font>
    <font>
      <sz val="12"/>
      <color rgb="FF008000"/>
      <name val="Calibri (Body)"/>
    </font>
    <font>
      <i/>
      <sz val="12"/>
      <color theme="1"/>
      <name val="Calibri (Body)"/>
    </font>
    <font>
      <b/>
      <i/>
      <sz val="12"/>
      <color theme="1"/>
      <name val="Calibri (Body)"/>
    </font>
    <font>
      <sz val="15"/>
      <color rgb="FF000000"/>
      <name val="Helvetica Neue"/>
      <family val="2"/>
    </font>
    <font>
      <b/>
      <sz val="11"/>
      <color theme="1"/>
      <name val="Calibri"/>
      <family val="2"/>
      <scheme val="minor"/>
    </font>
    <font>
      <b/>
      <sz val="14"/>
      <color theme="1"/>
      <name val="Calibri"/>
      <family val="2"/>
      <scheme val="minor"/>
    </font>
    <font>
      <sz val="14"/>
      <color theme="1"/>
      <name val="Calibri"/>
      <family val="2"/>
      <scheme val="minor"/>
    </font>
    <font>
      <b/>
      <sz val="13"/>
      <color theme="1"/>
      <name val="Calibri"/>
      <family val="2"/>
      <scheme val="minor"/>
    </font>
    <font>
      <b/>
      <i/>
      <sz val="12"/>
      <name val="Calibri"/>
      <family val="2"/>
      <scheme val="minor"/>
    </font>
    <font>
      <sz val="12"/>
      <name val="Calibri"/>
      <family val="2"/>
      <scheme val="minor"/>
    </font>
    <font>
      <b/>
      <sz val="12"/>
      <name val="Calibri"/>
      <family val="2"/>
      <scheme val="minor"/>
    </font>
    <font>
      <b/>
      <sz val="20"/>
      <color theme="1"/>
      <name val="Calibri"/>
      <family val="2"/>
      <scheme val="minor"/>
    </font>
    <font>
      <b/>
      <sz val="10.5"/>
      <color theme="0"/>
      <name val="Segoe UI"/>
      <family val="2"/>
    </font>
  </fonts>
  <fills count="22">
    <fill>
      <patternFill patternType="none"/>
    </fill>
    <fill>
      <patternFill patternType="gray125"/>
    </fill>
    <fill>
      <patternFill patternType="solid">
        <fgColor theme="4" tint="0.79998168889431442"/>
        <bgColor indexed="64"/>
      </patternFill>
    </fill>
    <fill>
      <patternFill patternType="solid">
        <fgColor rgb="FF2563A7"/>
        <bgColor indexed="64"/>
      </patternFill>
    </fill>
    <fill>
      <patternFill patternType="solid">
        <fgColor theme="4"/>
      </patternFill>
    </fill>
    <fill>
      <patternFill patternType="solid">
        <fgColor theme="0" tint="-4.9989318521683403E-2"/>
        <bgColor indexed="64"/>
      </patternFill>
    </fill>
    <fill>
      <patternFill patternType="solid">
        <fgColor theme="2"/>
        <bgColor indexed="64"/>
      </patternFill>
    </fill>
    <fill>
      <patternFill patternType="solid">
        <fgColor theme="1"/>
        <bgColor indexed="64"/>
      </patternFill>
    </fill>
    <fill>
      <patternFill patternType="solid">
        <fgColor theme="9" tint="0.79998168889431442"/>
        <bgColor indexed="64"/>
      </patternFill>
    </fill>
    <fill>
      <patternFill patternType="solid">
        <fgColor theme="8" tint="0.59996337778862885"/>
        <bgColor indexed="65"/>
      </patternFill>
    </fill>
    <fill>
      <patternFill patternType="solid">
        <fgColor rgb="FFD9E1F2"/>
        <bgColor rgb="FF000000"/>
      </patternFill>
    </fill>
    <fill>
      <patternFill patternType="solid">
        <fgColor theme="7"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4"/>
        <bgColor indexed="64"/>
      </patternFill>
    </fill>
    <fill>
      <patternFill patternType="solid">
        <fgColor theme="5"/>
        <bgColor indexed="64"/>
      </patternFill>
    </fill>
    <fill>
      <patternFill patternType="solid">
        <fgColor theme="7"/>
        <bgColor indexed="64"/>
      </patternFill>
    </fill>
    <fill>
      <patternFill patternType="solid">
        <fgColor theme="0"/>
        <bgColor indexed="64"/>
      </patternFill>
    </fill>
    <fill>
      <patternFill patternType="solid">
        <fgColor theme="8" tint="0.59999389629810485"/>
        <bgColor indexed="64"/>
      </patternFill>
    </fill>
    <fill>
      <patternFill patternType="solid">
        <fgColor theme="0" tint="-0.249977111117893"/>
        <bgColor indexed="64"/>
      </patternFill>
    </fill>
    <fill>
      <patternFill patternType="solid">
        <fgColor theme="5" tint="0.59999389629810485"/>
        <bgColor indexed="64"/>
      </patternFill>
    </fill>
  </fills>
  <borders count="110">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right/>
      <top style="dashed">
        <color indexed="64"/>
      </top>
      <bottom style="dashed">
        <color indexed="64"/>
      </bottom>
      <diagonal/>
    </border>
    <border>
      <left style="medium">
        <color indexed="64"/>
      </left>
      <right/>
      <top style="thin">
        <color indexed="64"/>
      </top>
      <bottom/>
      <diagonal/>
    </border>
    <border>
      <left/>
      <right style="medium">
        <color indexed="64"/>
      </right>
      <top style="thin">
        <color indexed="64"/>
      </top>
      <bottom/>
      <diagonal/>
    </border>
    <border>
      <left/>
      <right/>
      <top/>
      <bottom style="dashed">
        <color indexed="64"/>
      </bottom>
      <diagonal/>
    </border>
    <border>
      <left style="medium">
        <color indexed="64"/>
      </left>
      <right/>
      <top style="dashed">
        <color indexed="64"/>
      </top>
      <bottom style="dashed">
        <color indexed="64"/>
      </bottom>
      <diagonal/>
    </border>
    <border>
      <left/>
      <right style="medium">
        <color indexed="64"/>
      </right>
      <top style="dashed">
        <color indexed="64"/>
      </top>
      <bottom style="dashed">
        <color indexed="64"/>
      </bottom>
      <diagonal/>
    </border>
    <border>
      <left style="medium">
        <color indexed="64"/>
      </left>
      <right/>
      <top/>
      <bottom style="dashed">
        <color indexed="64"/>
      </bottom>
      <diagonal/>
    </border>
    <border>
      <left style="medium">
        <color indexed="64"/>
      </left>
      <right/>
      <top style="dashed">
        <color indexed="64"/>
      </top>
      <bottom style="medium">
        <color indexed="64"/>
      </bottom>
      <diagonal/>
    </border>
    <border>
      <left/>
      <right/>
      <top style="dashed">
        <color indexed="64"/>
      </top>
      <bottom style="medium">
        <color indexed="64"/>
      </bottom>
      <diagonal/>
    </border>
    <border>
      <left/>
      <right style="medium">
        <color indexed="64"/>
      </right>
      <top style="dashed">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dotted">
        <color indexed="64"/>
      </left>
      <right/>
      <top style="dotted">
        <color indexed="64"/>
      </top>
      <bottom/>
      <diagonal/>
    </border>
    <border>
      <left/>
      <right/>
      <top style="dotted">
        <color indexed="64"/>
      </top>
      <bottom/>
      <diagonal/>
    </border>
    <border>
      <left style="dotted">
        <color indexed="64"/>
      </left>
      <right/>
      <top style="dotted">
        <color indexed="64"/>
      </top>
      <bottom style="dotted">
        <color indexed="64"/>
      </bottom>
      <diagonal/>
    </border>
    <border>
      <left/>
      <right/>
      <top style="dotted">
        <color indexed="64"/>
      </top>
      <bottom style="dotted">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right/>
      <top/>
      <bottom style="thin">
        <color theme="1"/>
      </bottom>
      <diagonal/>
    </border>
    <border>
      <left/>
      <right style="thin">
        <color theme="1"/>
      </right>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right style="thin">
        <color theme="1"/>
      </right>
      <top style="thin">
        <color indexed="64"/>
      </top>
      <bottom style="thin">
        <color indexed="64"/>
      </bottom>
      <diagonal/>
    </border>
    <border>
      <left/>
      <right style="thin">
        <color theme="1"/>
      </right>
      <top style="thin">
        <color indexed="64"/>
      </top>
      <bottom/>
      <diagonal/>
    </border>
    <border>
      <left/>
      <right style="thin">
        <color theme="1"/>
      </right>
      <top/>
      <bottom style="thin">
        <color indexed="64"/>
      </bottom>
      <diagonal/>
    </border>
    <border>
      <left style="medium">
        <color theme="1"/>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style="medium">
        <color theme="1"/>
      </right>
      <top/>
      <bottom style="medium">
        <color theme="1"/>
      </bottom>
      <diagonal/>
    </border>
    <border>
      <left style="thin">
        <color indexed="64"/>
      </left>
      <right/>
      <top style="thin">
        <color theme="1"/>
      </top>
      <bottom style="thin">
        <color theme="1"/>
      </bottom>
      <diagonal/>
    </border>
    <border>
      <left style="thin">
        <color indexed="64"/>
      </left>
      <right/>
      <top style="thin">
        <color theme="1"/>
      </top>
      <bottom style="thin">
        <color indexed="64"/>
      </bottom>
      <diagonal/>
    </border>
    <border>
      <left/>
      <right/>
      <top style="thin">
        <color theme="1"/>
      </top>
      <bottom style="thin">
        <color indexed="64"/>
      </bottom>
      <diagonal/>
    </border>
    <border>
      <left/>
      <right style="thin">
        <color indexed="64"/>
      </right>
      <top style="thin">
        <color theme="1"/>
      </top>
      <bottom style="thin">
        <color indexed="64"/>
      </bottom>
      <diagonal/>
    </border>
    <border>
      <left/>
      <right style="thin">
        <color indexed="64"/>
      </right>
      <top style="thin">
        <color theme="1"/>
      </top>
      <bottom style="thin">
        <color theme="1"/>
      </bottom>
      <diagonal/>
    </border>
    <border>
      <left/>
      <right style="thin">
        <color indexed="64"/>
      </right>
      <top style="thin">
        <color indexed="64"/>
      </top>
      <bottom style="medium">
        <color indexed="64"/>
      </bottom>
      <diagonal/>
    </border>
    <border>
      <left/>
      <right style="medium">
        <color indexed="64"/>
      </right>
      <top/>
      <bottom style="thin">
        <color indexed="64"/>
      </bottom>
      <diagonal/>
    </border>
    <border>
      <left style="medium">
        <color indexed="64"/>
      </left>
      <right/>
      <top style="thin">
        <color theme="1"/>
      </top>
      <bottom/>
      <diagonal/>
    </border>
    <border>
      <left/>
      <right style="medium">
        <color indexed="64"/>
      </right>
      <top style="thin">
        <color theme="1"/>
      </top>
      <bottom/>
      <diagonal/>
    </border>
    <border>
      <left style="medium">
        <color indexed="64"/>
      </left>
      <right/>
      <top/>
      <bottom style="thin">
        <color theme="1"/>
      </bottom>
      <diagonal/>
    </border>
    <border>
      <left/>
      <right style="medium">
        <color indexed="64"/>
      </right>
      <top/>
      <bottom style="thin">
        <color theme="1"/>
      </bottom>
      <diagonal/>
    </border>
    <border>
      <left style="medium">
        <color indexed="64"/>
      </left>
      <right/>
      <top style="thin">
        <color theme="1"/>
      </top>
      <bottom style="medium">
        <color indexed="64"/>
      </bottom>
      <diagonal/>
    </border>
    <border>
      <left/>
      <right/>
      <top style="thin">
        <color theme="1"/>
      </top>
      <bottom style="medium">
        <color indexed="64"/>
      </bottom>
      <diagonal/>
    </border>
    <border>
      <left/>
      <right style="thin">
        <color theme="1"/>
      </right>
      <top style="thin">
        <color theme="1"/>
      </top>
      <bottom style="medium">
        <color indexed="64"/>
      </bottom>
      <diagonal/>
    </border>
    <border>
      <left/>
      <right style="medium">
        <color indexed="64"/>
      </right>
      <top style="thin">
        <color theme="1"/>
      </top>
      <bottom style="medium">
        <color indexed="64"/>
      </bottom>
      <diagonal/>
    </border>
    <border>
      <left/>
      <right style="thin">
        <color theme="1"/>
      </right>
      <top style="medium">
        <color indexed="64"/>
      </top>
      <bottom/>
      <diagonal/>
    </border>
    <border>
      <left/>
      <right style="thin">
        <color theme="1"/>
      </right>
      <top style="thin">
        <color indexed="64"/>
      </top>
      <bottom style="medium">
        <color indexed="64"/>
      </bottom>
      <diagonal/>
    </border>
    <border>
      <left/>
      <right style="thin">
        <color theme="1"/>
      </right>
      <top style="thin">
        <color theme="1"/>
      </top>
      <bottom style="thin">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style="medium">
        <color indexed="64"/>
      </right>
      <top style="medium">
        <color indexed="64"/>
      </top>
      <bottom style="thin">
        <color indexed="64"/>
      </bottom>
      <diagonal/>
    </border>
    <border>
      <left style="thin">
        <color indexed="64"/>
      </left>
      <right style="thin">
        <color indexed="64"/>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auto="1"/>
      </left>
      <right style="medium">
        <color auto="1"/>
      </right>
      <top style="medium">
        <color auto="1"/>
      </top>
      <bottom style="medium">
        <color auto="1"/>
      </bottom>
      <diagonal/>
    </border>
    <border>
      <left/>
      <right/>
      <top style="thick">
        <color auto="1"/>
      </top>
      <bottom/>
      <diagonal/>
    </border>
    <border>
      <left style="dotted">
        <color indexed="64"/>
      </left>
      <right/>
      <top/>
      <bottom style="medium">
        <color indexed="64"/>
      </bottom>
      <diagonal/>
    </border>
    <border>
      <left style="dotted">
        <color indexed="64"/>
      </left>
      <right/>
      <top/>
      <bottom/>
      <diagonal/>
    </border>
    <border>
      <left style="medium">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style="thin">
        <color indexed="64"/>
      </bottom>
      <diagonal/>
    </border>
  </borders>
  <cellStyleXfs count="8">
    <xf numFmtId="0" fontId="0" fillId="0" borderId="0"/>
    <xf numFmtId="9" fontId="7" fillId="0" borderId="0" applyFont="0" applyFill="0" applyBorder="0" applyAlignment="0" applyProtection="0"/>
    <xf numFmtId="0" fontId="16" fillId="4" borderId="0"/>
    <xf numFmtId="0" fontId="7" fillId="9" borderId="0"/>
    <xf numFmtId="0" fontId="28" fillId="0" borderId="0"/>
    <xf numFmtId="0" fontId="2" fillId="0" borderId="0"/>
    <xf numFmtId="43" fontId="7" fillId="0" borderId="0" applyFont="0" applyFill="0" applyBorder="0" applyAlignment="0" applyProtection="0"/>
    <xf numFmtId="44" fontId="7" fillId="0" borderId="0" applyFont="0" applyFill="0" applyBorder="0" applyAlignment="0" applyProtection="0"/>
  </cellStyleXfs>
  <cellXfs count="944">
    <xf numFmtId="0" fontId="0" fillId="0" borderId="0" xfId="0"/>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applyAlignment="1">
      <alignment horizontal="center"/>
    </xf>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4" fillId="0" borderId="0" xfId="0" applyFont="1"/>
    <xf numFmtId="0" fontId="5" fillId="2" borderId="1" xfId="0" applyFont="1" applyFill="1" applyBorder="1"/>
    <xf numFmtId="0" fontId="3" fillId="0" borderId="0" xfId="0" applyFont="1"/>
    <xf numFmtId="14" fontId="0" fillId="0" borderId="0" xfId="0" applyNumberFormat="1" applyAlignment="1">
      <alignment horizontal="center"/>
    </xf>
    <xf numFmtId="41" fontId="0" fillId="0" borderId="0" xfId="0" applyNumberFormat="1"/>
    <xf numFmtId="0" fontId="4" fillId="0" borderId="0" xfId="0" applyFont="1" applyAlignment="1">
      <alignment horizontal="center"/>
    </xf>
    <xf numFmtId="9" fontId="0" fillId="0" borderId="0" xfId="1" applyFont="1" applyBorder="1"/>
    <xf numFmtId="9" fontId="0" fillId="0" borderId="0" xfId="1" applyFont="1" applyAlignment="1">
      <alignment horizontal="center"/>
    </xf>
    <xf numFmtId="41" fontId="0" fillId="0" borderId="18" xfId="0" applyNumberFormat="1" applyBorder="1"/>
    <xf numFmtId="0" fontId="0" fillId="0" borderId="0" xfId="0" applyAlignment="1">
      <alignment horizontal="right"/>
    </xf>
    <xf numFmtId="0" fontId="0" fillId="0" borderId="15" xfId="0" applyBorder="1" applyAlignment="1">
      <alignment horizontal="left" indent="1"/>
    </xf>
    <xf numFmtId="0" fontId="0" fillId="0" borderId="17" xfId="0" applyBorder="1" applyAlignment="1">
      <alignment horizontal="left" indent="1"/>
    </xf>
    <xf numFmtId="164" fontId="0" fillId="0" borderId="0" xfId="1" applyNumberFormat="1" applyFont="1" applyBorder="1" applyAlignment="1">
      <alignment horizontal="center"/>
    </xf>
    <xf numFmtId="41" fontId="0" fillId="0" borderId="5" xfId="0" applyNumberFormat="1" applyBorder="1"/>
    <xf numFmtId="41" fontId="0" fillId="0" borderId="6" xfId="0" applyNumberFormat="1" applyBorder="1"/>
    <xf numFmtId="41" fontId="0" fillId="0" borderId="8" xfId="0" applyNumberFormat="1" applyBorder="1"/>
    <xf numFmtId="9" fontId="0" fillId="0" borderId="0" xfId="0" applyNumberFormat="1"/>
    <xf numFmtId="41" fontId="0" fillId="0" borderId="10" xfId="0" applyNumberFormat="1" applyBorder="1"/>
    <xf numFmtId="41" fontId="0" fillId="0" borderId="11" xfId="0" applyNumberFormat="1" applyBorder="1"/>
    <xf numFmtId="0" fontId="0" fillId="0" borderId="21" xfId="0" applyBorder="1"/>
    <xf numFmtId="41" fontId="0" fillId="0" borderId="21" xfId="0" applyNumberFormat="1" applyBorder="1"/>
    <xf numFmtId="41" fontId="0" fillId="0" borderId="0" xfId="0" applyNumberFormat="1" applyAlignment="1">
      <alignment horizontal="center"/>
    </xf>
    <xf numFmtId="164" fontId="0" fillId="0" borderId="0" xfId="0" applyNumberFormat="1"/>
    <xf numFmtId="0" fontId="8" fillId="3" borderId="0" xfId="0" applyFont="1" applyFill="1"/>
    <xf numFmtId="0" fontId="8" fillId="3" borderId="0" xfId="0" applyFont="1" applyFill="1" applyAlignment="1">
      <alignment horizontal="center"/>
    </xf>
    <xf numFmtId="14" fontId="8" fillId="3" borderId="0" xfId="0" applyNumberFormat="1" applyFont="1" applyFill="1"/>
    <xf numFmtId="0" fontId="0" fillId="6" borderId="0" xfId="0" applyFill="1"/>
    <xf numFmtId="41" fontId="3" fillId="0" borderId="0" xfId="0" applyNumberFormat="1" applyFont="1"/>
    <xf numFmtId="41" fontId="9" fillId="0" borderId="0" xfId="0" applyNumberFormat="1" applyFont="1"/>
    <xf numFmtId="0" fontId="9" fillId="0" borderId="15" xfId="0" applyFont="1" applyBorder="1" applyAlignment="1">
      <alignment horizontal="left" indent="1"/>
    </xf>
    <xf numFmtId="0" fontId="9" fillId="6" borderId="15" xfId="0" applyFont="1" applyFill="1" applyBorder="1"/>
    <xf numFmtId="41" fontId="9" fillId="6" borderId="0" xfId="0" applyNumberFormat="1" applyFont="1" applyFill="1" applyAlignment="1">
      <alignment horizontal="right"/>
    </xf>
    <xf numFmtId="43" fontId="9" fillId="6" borderId="0" xfId="0" applyNumberFormat="1" applyFont="1" applyFill="1" applyAlignment="1">
      <alignment horizontal="right"/>
    </xf>
    <xf numFmtId="43" fontId="9" fillId="6" borderId="16" xfId="0" applyNumberFormat="1" applyFont="1" applyFill="1" applyBorder="1" applyAlignment="1">
      <alignment horizontal="right"/>
    </xf>
    <xf numFmtId="9" fontId="0" fillId="0" borderId="0" xfId="0" applyNumberFormat="1" applyAlignment="1">
      <alignment horizontal="center"/>
    </xf>
    <xf numFmtId="10" fontId="0" fillId="0" borderId="0" xfId="0" applyNumberFormat="1" applyAlignment="1">
      <alignment horizontal="center"/>
    </xf>
    <xf numFmtId="164" fontId="9" fillId="0" borderId="0" xfId="1" applyNumberFormat="1" applyFont="1" applyBorder="1" applyAlignment="1">
      <alignment horizontal="center"/>
    </xf>
    <xf numFmtId="164" fontId="7" fillId="0" borderId="0" xfId="1" applyNumberFormat="1" applyFont="1" applyBorder="1" applyAlignment="1">
      <alignment horizontal="center"/>
    </xf>
    <xf numFmtId="164" fontId="0" fillId="0" borderId="18" xfId="1" applyNumberFormat="1" applyFont="1" applyBorder="1" applyAlignment="1">
      <alignment horizontal="center"/>
    </xf>
    <xf numFmtId="164" fontId="0" fillId="0" borderId="5" xfId="0" applyNumberFormat="1" applyBorder="1"/>
    <xf numFmtId="164" fontId="0" fillId="0" borderId="10" xfId="0" applyNumberFormat="1" applyBorder="1"/>
    <xf numFmtId="164" fontId="9" fillId="6" borderId="0" xfId="1" applyNumberFormat="1" applyFont="1" applyFill="1" applyBorder="1" applyAlignment="1">
      <alignment horizontal="center"/>
    </xf>
    <xf numFmtId="0" fontId="3" fillId="6" borderId="23" xfId="0" applyFont="1" applyFill="1" applyBorder="1"/>
    <xf numFmtId="164" fontId="3" fillId="6" borderId="21" xfId="0" applyNumberFormat="1" applyFont="1" applyFill="1" applyBorder="1" applyAlignment="1">
      <alignment horizontal="center"/>
    </xf>
    <xf numFmtId="41" fontId="3" fillId="6" borderId="21" xfId="0" applyNumberFormat="1" applyFont="1" applyFill="1" applyBorder="1"/>
    <xf numFmtId="43" fontId="3" fillId="6" borderId="21" xfId="0" applyNumberFormat="1" applyFont="1" applyFill="1" applyBorder="1" applyAlignment="1">
      <alignment horizontal="right"/>
    </xf>
    <xf numFmtId="43" fontId="3" fillId="6" borderId="24" xfId="0" applyNumberFormat="1" applyFont="1" applyFill="1" applyBorder="1" applyAlignment="1">
      <alignment horizontal="right"/>
    </xf>
    <xf numFmtId="41" fontId="3" fillId="0" borderId="2" xfId="0" applyNumberFormat="1" applyFont="1" applyBorder="1"/>
    <xf numFmtId="0" fontId="6" fillId="7" borderId="0" xfId="0" applyFont="1" applyFill="1"/>
    <xf numFmtId="0" fontId="14" fillId="7" borderId="0" xfId="0" applyFont="1" applyFill="1"/>
    <xf numFmtId="0" fontId="4" fillId="2" borderId="25" xfId="0" applyFont="1" applyFill="1" applyBorder="1" applyAlignment="1">
      <alignment horizontal="left" indent="1"/>
    </xf>
    <xf numFmtId="41" fontId="4" fillId="2" borderId="26" xfId="0" applyNumberFormat="1" applyFont="1" applyFill="1" applyBorder="1"/>
    <xf numFmtId="0" fontId="4" fillId="2" borderId="27" xfId="0" applyFont="1" applyFill="1" applyBorder="1" applyAlignment="1">
      <alignment horizontal="left" indent="1"/>
    </xf>
    <xf numFmtId="41" fontId="4" fillId="2" borderId="28" xfId="0" applyNumberFormat="1" applyFont="1" applyFill="1" applyBorder="1"/>
    <xf numFmtId="0" fontId="4" fillId="2" borderId="29" xfId="0" applyFont="1" applyFill="1" applyBorder="1" applyAlignment="1">
      <alignment horizontal="left" indent="1"/>
    </xf>
    <xf numFmtId="41" fontId="4" fillId="2" borderId="30" xfId="0" applyNumberFormat="1" applyFont="1" applyFill="1" applyBorder="1"/>
    <xf numFmtId="164" fontId="0" fillId="0" borderId="31" xfId="1" applyNumberFormat="1" applyFont="1" applyBorder="1" applyAlignment="1">
      <alignment horizontal="center"/>
    </xf>
    <xf numFmtId="41" fontId="0" fillId="0" borderId="31" xfId="0" applyNumberFormat="1" applyBorder="1"/>
    <xf numFmtId="43" fontId="0" fillId="0" borderId="31" xfId="0" applyNumberFormat="1" applyBorder="1" applyAlignment="1">
      <alignment horizontal="right"/>
    </xf>
    <xf numFmtId="0" fontId="3" fillId="6" borderId="32" xfId="0" applyFont="1" applyFill="1" applyBorder="1"/>
    <xf numFmtId="164" fontId="3" fillId="6" borderId="5" xfId="0" applyNumberFormat="1" applyFont="1" applyFill="1" applyBorder="1" applyAlignment="1">
      <alignment horizontal="center"/>
    </xf>
    <xf numFmtId="41" fontId="3" fillId="6" borderId="5" xfId="0" applyNumberFormat="1" applyFont="1" applyFill="1" applyBorder="1"/>
    <xf numFmtId="43" fontId="3" fillId="6" borderId="5" xfId="0" applyNumberFormat="1" applyFont="1" applyFill="1" applyBorder="1" applyAlignment="1">
      <alignment horizontal="right"/>
    </xf>
    <xf numFmtId="43" fontId="3" fillId="6" borderId="33" xfId="0" applyNumberFormat="1" applyFont="1" applyFill="1" applyBorder="1" applyAlignment="1">
      <alignment horizontal="right"/>
    </xf>
    <xf numFmtId="164" fontId="0" fillId="0" borderId="34" xfId="1" applyNumberFormat="1" applyFont="1" applyBorder="1" applyAlignment="1">
      <alignment horizontal="center"/>
    </xf>
    <xf numFmtId="41" fontId="0" fillId="0" borderId="34" xfId="0" applyNumberFormat="1" applyBorder="1"/>
    <xf numFmtId="0" fontId="0" fillId="0" borderId="35" xfId="0" applyBorder="1" applyAlignment="1">
      <alignment horizontal="left" indent="1"/>
    </xf>
    <xf numFmtId="43" fontId="0" fillId="0" borderId="36" xfId="0" applyNumberFormat="1" applyBorder="1" applyAlignment="1">
      <alignment horizontal="right"/>
    </xf>
    <xf numFmtId="0" fontId="0" fillId="0" borderId="37" xfId="0" applyBorder="1" applyAlignment="1">
      <alignment horizontal="left" indent="1"/>
    </xf>
    <xf numFmtId="0" fontId="0" fillId="0" borderId="38" xfId="0" applyBorder="1" applyAlignment="1">
      <alignment horizontal="left" indent="1"/>
    </xf>
    <xf numFmtId="164" fontId="0" fillId="0" borderId="39" xfId="1" applyNumberFormat="1" applyFont="1" applyBorder="1" applyAlignment="1">
      <alignment horizontal="center"/>
    </xf>
    <xf numFmtId="41" fontId="0" fillId="0" borderId="39" xfId="0" applyNumberFormat="1" applyBorder="1"/>
    <xf numFmtId="43" fontId="0" fillId="0" borderId="39" xfId="0" applyNumberFormat="1" applyBorder="1" applyAlignment="1">
      <alignment horizontal="right"/>
    </xf>
    <xf numFmtId="43" fontId="0" fillId="0" borderId="40" xfId="0" applyNumberFormat="1" applyBorder="1" applyAlignment="1">
      <alignment horizontal="right"/>
    </xf>
    <xf numFmtId="41" fontId="3" fillId="0" borderId="5" xfId="0" applyNumberFormat="1" applyFont="1" applyBorder="1"/>
    <xf numFmtId="0" fontId="0" fillId="0" borderId="5" xfId="0" applyBorder="1" applyAlignment="1">
      <alignment horizontal="center"/>
    </xf>
    <xf numFmtId="14" fontId="0" fillId="0" borderId="5" xfId="0" applyNumberFormat="1" applyBorder="1" applyAlignment="1">
      <alignment horizontal="center"/>
    </xf>
    <xf numFmtId="0" fontId="4" fillId="2" borderId="0" xfId="0" applyFont="1" applyFill="1" applyAlignment="1">
      <alignment horizontal="center"/>
    </xf>
    <xf numFmtId="168" fontId="8" fillId="3" borderId="0" xfId="0" applyNumberFormat="1" applyFont="1" applyFill="1"/>
    <xf numFmtId="169" fontId="8" fillId="3" borderId="0" xfId="0" applyNumberFormat="1" applyFont="1" applyFill="1"/>
    <xf numFmtId="0" fontId="8" fillId="3" borderId="0" xfId="0" applyFont="1" applyFill="1" applyAlignment="1">
      <alignment horizontal="right"/>
    </xf>
    <xf numFmtId="0" fontId="3" fillId="0" borderId="21" xfId="0" applyFont="1" applyBorder="1"/>
    <xf numFmtId="41" fontId="3" fillId="0" borderId="21" xfId="0" applyNumberFormat="1" applyFont="1" applyBorder="1"/>
    <xf numFmtId="0" fontId="8" fillId="3" borderId="12" xfId="0" applyFont="1" applyFill="1" applyBorder="1"/>
    <xf numFmtId="0" fontId="8" fillId="3" borderId="13" xfId="0" applyFont="1" applyFill="1" applyBorder="1"/>
    <xf numFmtId="0" fontId="8" fillId="3" borderId="13" xfId="0" applyFont="1" applyFill="1" applyBorder="1" applyAlignment="1">
      <alignment horizontal="center"/>
    </xf>
    <xf numFmtId="0" fontId="8" fillId="3" borderId="15" xfId="0" applyFont="1" applyFill="1" applyBorder="1"/>
    <xf numFmtId="41" fontId="8" fillId="3" borderId="0" xfId="0" applyNumberFormat="1" applyFont="1" applyFill="1"/>
    <xf numFmtId="41" fontId="0" fillId="0" borderId="15" xfId="0" applyNumberFormat="1" applyBorder="1"/>
    <xf numFmtId="0" fontId="8" fillId="3" borderId="0" xfId="0" applyFont="1" applyFill="1" applyAlignment="1">
      <alignment horizontal="center" wrapText="1"/>
    </xf>
    <xf numFmtId="41" fontId="3" fillId="0" borderId="6" xfId="0" applyNumberFormat="1" applyFont="1" applyBorder="1" applyAlignment="1">
      <alignment horizontal="center"/>
    </xf>
    <xf numFmtId="41" fontId="0" fillId="0" borderId="8" xfId="0" applyNumberFormat="1" applyBorder="1" applyAlignment="1">
      <alignment horizontal="center"/>
    </xf>
    <xf numFmtId="41" fontId="3" fillId="0" borderId="8" xfId="0" applyNumberFormat="1" applyFont="1" applyBorder="1" applyAlignment="1">
      <alignment horizontal="center"/>
    </xf>
    <xf numFmtId="41" fontId="6" fillId="7" borderId="0" xfId="0" applyNumberFormat="1" applyFont="1" applyFill="1"/>
    <xf numFmtId="0" fontId="6" fillId="7" borderId="0" xfId="0" applyFont="1" applyFill="1" applyAlignment="1">
      <alignment horizontal="center"/>
    </xf>
    <xf numFmtId="41" fontId="0" fillId="0" borderId="0" xfId="0" applyNumberFormat="1" applyAlignment="1">
      <alignment horizontal="right"/>
    </xf>
    <xf numFmtId="0" fontId="11" fillId="0" borderId="5" xfId="0" applyFont="1" applyBorder="1" applyAlignment="1">
      <alignment horizontal="center"/>
    </xf>
    <xf numFmtId="0" fontId="11" fillId="0" borderId="0" xfId="0" applyFont="1" applyAlignment="1">
      <alignment horizontal="center"/>
    </xf>
    <xf numFmtId="0" fontId="0" fillId="0" borderId="7" xfId="0" applyBorder="1" applyAlignment="1">
      <alignment horizontal="left" indent="1"/>
    </xf>
    <xf numFmtId="0" fontId="0" fillId="0" borderId="9" xfId="0" applyBorder="1" applyAlignment="1">
      <alignment horizontal="left" indent="1"/>
    </xf>
    <xf numFmtId="0" fontId="0" fillId="0" borderId="32" xfId="0" applyBorder="1"/>
    <xf numFmtId="41" fontId="8" fillId="3" borderId="14" xfId="0" applyNumberFormat="1" applyFont="1" applyFill="1" applyBorder="1" applyAlignment="1">
      <alignment horizontal="right"/>
    </xf>
    <xf numFmtId="41" fontId="8" fillId="3" borderId="13" xfId="0" applyNumberFormat="1" applyFont="1" applyFill="1" applyBorder="1" applyAlignment="1">
      <alignment horizontal="right"/>
    </xf>
    <xf numFmtId="167" fontId="8" fillId="3" borderId="13" xfId="0" applyNumberFormat="1" applyFont="1" applyFill="1" applyBorder="1" applyAlignment="1">
      <alignment horizontal="right"/>
    </xf>
    <xf numFmtId="41" fontId="4" fillId="0" borderId="24" xfId="0" applyNumberFormat="1" applyFont="1" applyBorder="1" applyAlignment="1">
      <alignment horizontal="right"/>
    </xf>
    <xf numFmtId="41" fontId="4" fillId="0" borderId="16" xfId="0" applyNumberFormat="1" applyFont="1" applyBorder="1" applyAlignment="1">
      <alignment horizontal="right"/>
    </xf>
    <xf numFmtId="41" fontId="0" fillId="0" borderId="16" xfId="0" applyNumberFormat="1" applyBorder="1"/>
    <xf numFmtId="0" fontId="0" fillId="0" borderId="23" xfId="0" applyBorder="1"/>
    <xf numFmtId="0" fontId="8" fillId="3" borderId="13" xfId="0" applyFont="1" applyFill="1" applyBorder="1" applyAlignment="1">
      <alignment horizontal="right"/>
    </xf>
    <xf numFmtId="0" fontId="8" fillId="3" borderId="14" xfId="0" applyFont="1" applyFill="1" applyBorder="1" applyAlignment="1">
      <alignment horizontal="right"/>
    </xf>
    <xf numFmtId="0" fontId="0" fillId="0" borderId="42" xfId="0" applyBorder="1"/>
    <xf numFmtId="167" fontId="0" fillId="0" borderId="0" xfId="0" applyNumberFormat="1"/>
    <xf numFmtId="167" fontId="0" fillId="0" borderId="43" xfId="0" applyNumberFormat="1" applyBorder="1"/>
    <xf numFmtId="41" fontId="0" fillId="0" borderId="44" xfId="0" applyNumberFormat="1" applyBorder="1"/>
    <xf numFmtId="41" fontId="8" fillId="3" borderId="12" xfId="0" applyNumberFormat="1" applyFont="1" applyFill="1" applyBorder="1"/>
    <xf numFmtId="171" fontId="8" fillId="3" borderId="13" xfId="0" applyNumberFormat="1" applyFont="1" applyFill="1" applyBorder="1" applyAlignment="1">
      <alignment horizontal="right"/>
    </xf>
    <xf numFmtId="14" fontId="8" fillId="3" borderId="0" xfId="0" applyNumberFormat="1" applyFont="1" applyFill="1" applyAlignment="1">
      <alignment horizontal="right"/>
    </xf>
    <xf numFmtId="0" fontId="0" fillId="3" borderId="0" xfId="0" applyFill="1"/>
    <xf numFmtId="41" fontId="0" fillId="0" borderId="18" xfId="0" applyNumberFormat="1" applyBorder="1" applyAlignment="1">
      <alignment horizontal="center"/>
    </xf>
    <xf numFmtId="170" fontId="0" fillId="0" borderId="18" xfId="0" applyNumberFormat="1" applyBorder="1" applyAlignment="1">
      <alignment horizontal="center"/>
    </xf>
    <xf numFmtId="0" fontId="8" fillId="3" borderId="12" xfId="0" applyFont="1" applyFill="1" applyBorder="1" applyAlignment="1">
      <alignment horizontal="left"/>
    </xf>
    <xf numFmtId="0" fontId="8" fillId="3" borderId="1" xfId="0" applyFont="1" applyFill="1" applyBorder="1"/>
    <xf numFmtId="0" fontId="8" fillId="3" borderId="3" xfId="0" applyFont="1" applyFill="1" applyBorder="1"/>
    <xf numFmtId="9" fontId="8" fillId="3" borderId="13" xfId="1" applyFont="1" applyFill="1" applyBorder="1" applyAlignment="1">
      <alignment horizontal="center"/>
    </xf>
    <xf numFmtId="0" fontId="0" fillId="6" borderId="0" xfId="0" applyFill="1" applyAlignment="1">
      <alignment horizontal="center"/>
    </xf>
    <xf numFmtId="41" fontId="0" fillId="2" borderId="45" xfId="0" applyNumberFormat="1" applyFill="1" applyBorder="1"/>
    <xf numFmtId="41" fontId="0" fillId="2" borderId="46" xfId="0" applyNumberFormat="1" applyFill="1" applyBorder="1"/>
    <xf numFmtId="41" fontId="0" fillId="6" borderId="47" xfId="0" applyNumberFormat="1" applyFill="1" applyBorder="1"/>
    <xf numFmtId="41" fontId="0" fillId="6" borderId="48" xfId="0" applyNumberFormat="1" applyFill="1" applyBorder="1"/>
    <xf numFmtId="14" fontId="0" fillId="6" borderId="0" xfId="0" applyNumberFormat="1" applyFill="1" applyAlignment="1">
      <alignment horizontal="center"/>
    </xf>
    <xf numFmtId="41" fontId="0" fillId="6" borderId="0" xfId="0" applyNumberFormat="1" applyFill="1" applyAlignment="1">
      <alignment horizontal="center"/>
    </xf>
    <xf numFmtId="0" fontId="11" fillId="0" borderId="4" xfId="0" applyFont="1" applyBorder="1" applyAlignment="1">
      <alignment horizontal="center"/>
    </xf>
    <xf numFmtId="0" fontId="6" fillId="7" borderId="10" xfId="0" applyFont="1" applyFill="1" applyBorder="1"/>
    <xf numFmtId="41" fontId="0" fillId="6" borderId="45" xfId="0" applyNumberFormat="1" applyFill="1" applyBorder="1"/>
    <xf numFmtId="41" fontId="0" fillId="6" borderId="46" xfId="0" applyNumberFormat="1" applyFill="1" applyBorder="1"/>
    <xf numFmtId="0" fontId="3" fillId="0" borderId="0" xfId="0" applyFont="1" applyAlignment="1">
      <alignment horizontal="right"/>
    </xf>
    <xf numFmtId="0" fontId="16" fillId="7" borderId="20" xfId="2" applyFill="1" applyBorder="1"/>
    <xf numFmtId="0" fontId="16" fillId="7" borderId="21" xfId="2" applyFill="1" applyBorder="1"/>
    <xf numFmtId="0" fontId="16" fillId="7" borderId="22" xfId="2" applyFill="1" applyBorder="1"/>
    <xf numFmtId="41" fontId="0" fillId="0" borderId="8" xfId="0" applyNumberFormat="1" applyBorder="1" applyAlignment="1">
      <alignment horizontal="left"/>
    </xf>
    <xf numFmtId="10" fontId="7" fillId="0" borderId="0" xfId="1" applyNumberFormat="1" applyFont="1" applyBorder="1"/>
    <xf numFmtId="41" fontId="7" fillId="0" borderId="8" xfId="0" applyNumberFormat="1" applyFont="1" applyBorder="1"/>
    <xf numFmtId="0" fontId="7" fillId="0" borderId="5" xfId="3" applyFill="1" applyBorder="1" applyAlignment="1">
      <alignment horizontal="right"/>
    </xf>
    <xf numFmtId="0" fontId="18" fillId="2" borderId="5" xfId="0" applyFont="1" applyFill="1" applyBorder="1" applyAlignment="1">
      <alignment horizontal="center"/>
    </xf>
    <xf numFmtId="172" fontId="0" fillId="0" borderId="5" xfId="0" applyNumberFormat="1" applyBorder="1" applyAlignment="1">
      <alignment horizontal="left" indent="1"/>
    </xf>
    <xf numFmtId="0" fontId="12" fillId="0" borderId="5" xfId="0" applyFont="1" applyBorder="1" applyAlignment="1">
      <alignment horizontal="center"/>
    </xf>
    <xf numFmtId="10" fontId="4" fillId="0" borderId="5" xfId="0" applyNumberFormat="1" applyFont="1" applyBorder="1" applyAlignment="1">
      <alignment horizontal="center"/>
    </xf>
    <xf numFmtId="10" fontId="0" fillId="0" borderId="6" xfId="0" applyNumberFormat="1" applyBorder="1" applyAlignment="1">
      <alignment horizontal="center"/>
    </xf>
    <xf numFmtId="41" fontId="0" fillId="0" borderId="11" xfId="0" applyNumberFormat="1" applyBorder="1" applyAlignment="1">
      <alignment horizontal="left"/>
    </xf>
    <xf numFmtId="0" fontId="3" fillId="5" borderId="20" xfId="0" applyFont="1" applyFill="1" applyBorder="1" applyAlignment="1">
      <alignment horizontal="left" indent="1"/>
    </xf>
    <xf numFmtId="9" fontId="3" fillId="5" borderId="21" xfId="0" applyNumberFormat="1" applyFont="1" applyFill="1" applyBorder="1"/>
    <xf numFmtId="41" fontId="3" fillId="5" borderId="22" xfId="0" applyNumberFormat="1" applyFont="1" applyFill="1" applyBorder="1"/>
    <xf numFmtId="173" fontId="18" fillId="0" borderId="0" xfId="0" applyNumberFormat="1" applyFont="1" applyAlignment="1">
      <alignment horizontal="right"/>
    </xf>
    <xf numFmtId="174" fontId="18" fillId="0" borderId="0" xfId="0" applyNumberFormat="1" applyFont="1" applyAlignment="1">
      <alignment horizontal="right"/>
    </xf>
    <xf numFmtId="172" fontId="0" fillId="0" borderId="0" xfId="0" applyNumberFormat="1" applyAlignment="1">
      <alignment horizontal="left" indent="1"/>
    </xf>
    <xf numFmtId="9" fontId="4" fillId="0" borderId="0" xfId="0" applyNumberFormat="1" applyFont="1" applyAlignment="1">
      <alignment horizontal="center"/>
    </xf>
    <xf numFmtId="10" fontId="0" fillId="0" borderId="8" xfId="0" applyNumberFormat="1" applyBorder="1" applyAlignment="1">
      <alignment horizontal="center"/>
    </xf>
    <xf numFmtId="173" fontId="18" fillId="0" borderId="10" xfId="0" applyNumberFormat="1" applyFont="1" applyBorder="1" applyAlignment="1">
      <alignment horizontal="right"/>
    </xf>
    <xf numFmtId="174" fontId="18" fillId="0" borderId="10" xfId="0" applyNumberFormat="1" applyFont="1" applyBorder="1" applyAlignment="1">
      <alignment horizontal="right"/>
    </xf>
    <xf numFmtId="172" fontId="4" fillId="0" borderId="10" xfId="0" applyNumberFormat="1" applyFont="1" applyBorder="1" applyAlignment="1">
      <alignment horizontal="left"/>
    </xf>
    <xf numFmtId="9" fontId="4" fillId="0" borderId="10" xfId="0" applyNumberFormat="1" applyFont="1" applyBorder="1" applyAlignment="1">
      <alignment horizontal="center"/>
    </xf>
    <xf numFmtId="9" fontId="0" fillId="0" borderId="10" xfId="0" applyNumberFormat="1" applyBorder="1" applyAlignment="1">
      <alignment horizontal="center"/>
    </xf>
    <xf numFmtId="10" fontId="0" fillId="0" borderId="10" xfId="0" applyNumberFormat="1" applyBorder="1" applyAlignment="1">
      <alignment horizontal="center"/>
    </xf>
    <xf numFmtId="10" fontId="0" fillId="0" borderId="11" xfId="0" applyNumberFormat="1" applyBorder="1" applyAlignment="1">
      <alignment horizontal="center"/>
    </xf>
    <xf numFmtId="0" fontId="16" fillId="7" borderId="20" xfId="3" applyFont="1" applyFill="1" applyBorder="1"/>
    <xf numFmtId="0" fontId="16" fillId="7" borderId="21" xfId="3" applyFont="1" applyFill="1" applyBorder="1"/>
    <xf numFmtId="0" fontId="16" fillId="7" borderId="21" xfId="3" applyFont="1" applyFill="1" applyBorder="1" applyAlignment="1">
      <alignment horizontal="center"/>
    </xf>
    <xf numFmtId="0" fontId="7" fillId="7" borderId="21" xfId="3" applyFill="1" applyBorder="1"/>
    <xf numFmtId="168" fontId="7" fillId="7" borderId="21" xfId="3" applyNumberFormat="1" applyFill="1" applyBorder="1" applyAlignment="1">
      <alignment horizontal="right"/>
    </xf>
    <xf numFmtId="0" fontId="7" fillId="0" borderId="0" xfId="3" applyFill="1"/>
    <xf numFmtId="14" fontId="19" fillId="0" borderId="0" xfId="0" applyNumberFormat="1" applyFont="1"/>
    <xf numFmtId="0" fontId="17" fillId="0" borderId="15" xfId="0" applyFont="1" applyBorder="1"/>
    <xf numFmtId="41" fontId="13" fillId="0" borderId="0" xfId="0" applyNumberFormat="1" applyFont="1"/>
    <xf numFmtId="41" fontId="0" fillId="8" borderId="0" xfId="0" applyNumberFormat="1" applyFill="1"/>
    <xf numFmtId="10" fontId="0" fillId="8" borderId="0" xfId="0" applyNumberFormat="1" applyFill="1"/>
    <xf numFmtId="170" fontId="0" fillId="8" borderId="0" xfId="0" applyNumberFormat="1" applyFill="1"/>
    <xf numFmtId="0" fontId="17" fillId="0" borderId="32" xfId="0" applyFont="1" applyBorder="1"/>
    <xf numFmtId="170" fontId="0" fillId="8" borderId="18" xfId="0" applyNumberFormat="1" applyFill="1" applyBorder="1"/>
    <xf numFmtId="0" fontId="20" fillId="0" borderId="0" xfId="3" applyFont="1" applyFill="1" applyAlignment="1">
      <alignment horizontal="center"/>
    </xf>
    <xf numFmtId="0" fontId="10" fillId="2" borderId="0" xfId="0" applyFont="1" applyFill="1" applyAlignment="1">
      <alignment horizontal="center"/>
    </xf>
    <xf numFmtId="0" fontId="0" fillId="0" borderId="18" xfId="0" applyBorder="1" applyAlignment="1">
      <alignment horizontal="center"/>
    </xf>
    <xf numFmtId="176" fontId="0" fillId="0" borderId="15" xfId="0" applyNumberFormat="1" applyBorder="1" applyAlignment="1">
      <alignment horizontal="left"/>
    </xf>
    <xf numFmtId="164" fontId="0" fillId="0" borderId="18" xfId="0" applyNumberFormat="1" applyBorder="1"/>
    <xf numFmtId="178" fontId="0" fillId="0" borderId="15" xfId="0" applyNumberFormat="1" applyBorder="1" applyAlignment="1">
      <alignment horizontal="left"/>
    </xf>
    <xf numFmtId="170" fontId="0" fillId="0" borderId="0" xfId="0" applyNumberFormat="1"/>
    <xf numFmtId="0" fontId="14" fillId="0" borderId="0" xfId="0" applyFont="1"/>
    <xf numFmtId="41" fontId="0" fillId="8" borderId="5" xfId="0" applyNumberFormat="1" applyFill="1" applyBorder="1" applyAlignment="1">
      <alignment horizontal="center"/>
    </xf>
    <xf numFmtId="170" fontId="0" fillId="8" borderId="5" xfId="0" applyNumberFormat="1" applyFill="1" applyBorder="1" applyAlignment="1">
      <alignment horizontal="center"/>
    </xf>
    <xf numFmtId="0" fontId="9" fillId="0" borderId="0" xfId="0" applyFont="1" applyAlignment="1">
      <alignment horizontal="left" vertical="center"/>
    </xf>
    <xf numFmtId="41" fontId="0" fillId="0" borderId="55" xfId="0" applyNumberFormat="1" applyBorder="1"/>
    <xf numFmtId="0" fontId="3" fillId="5" borderId="59" xfId="0" applyFont="1" applyFill="1" applyBorder="1"/>
    <xf numFmtId="10" fontId="4" fillId="2" borderId="0" xfId="1" applyNumberFormat="1" applyFont="1" applyFill="1" applyBorder="1"/>
    <xf numFmtId="41" fontId="3" fillId="5" borderId="60" xfId="0" applyNumberFormat="1" applyFont="1" applyFill="1" applyBorder="1"/>
    <xf numFmtId="41" fontId="3" fillId="5" borderId="59" xfId="0" applyNumberFormat="1" applyFont="1" applyFill="1" applyBorder="1"/>
    <xf numFmtId="0" fontId="8" fillId="3" borderId="64" xfId="0" applyFont="1" applyFill="1" applyBorder="1"/>
    <xf numFmtId="0" fontId="0" fillId="0" borderId="66" xfId="0" applyBorder="1"/>
    <xf numFmtId="0" fontId="0" fillId="0" borderId="68" xfId="0" applyBorder="1"/>
    <xf numFmtId="41" fontId="8" fillId="3" borderId="65" xfId="0" applyNumberFormat="1" applyFont="1" applyFill="1" applyBorder="1" applyAlignment="1">
      <alignment horizontal="right"/>
    </xf>
    <xf numFmtId="14" fontId="4" fillId="2" borderId="67" xfId="0" applyNumberFormat="1" applyFont="1" applyFill="1" applyBorder="1"/>
    <xf numFmtId="14" fontId="0" fillId="0" borderId="67" xfId="0" applyNumberFormat="1" applyBorder="1"/>
    <xf numFmtId="165" fontId="0" fillId="0" borderId="69" xfId="0" applyNumberFormat="1" applyBorder="1"/>
    <xf numFmtId="0" fontId="0" fillId="0" borderId="52" xfId="0" applyBorder="1"/>
    <xf numFmtId="41" fontId="0" fillId="0" borderId="52" xfId="0" applyNumberFormat="1" applyBorder="1"/>
    <xf numFmtId="41" fontId="0" fillId="8" borderId="52" xfId="0" applyNumberFormat="1" applyFill="1" applyBorder="1" applyAlignment="1">
      <alignment horizontal="center"/>
    </xf>
    <xf numFmtId="170" fontId="0" fillId="8" borderId="52" xfId="0" applyNumberFormat="1" applyFill="1" applyBorder="1" applyAlignment="1">
      <alignment horizontal="center"/>
    </xf>
    <xf numFmtId="49" fontId="0" fillId="0" borderId="0" xfId="0" applyNumberFormat="1" applyAlignment="1">
      <alignment horizontal="left" indent="1"/>
    </xf>
    <xf numFmtId="49" fontId="0" fillId="0" borderId="54" xfId="0" applyNumberFormat="1" applyBorder="1" applyAlignment="1">
      <alignment horizontal="left" indent="1"/>
    </xf>
    <xf numFmtId="49" fontId="3" fillId="5" borderId="58" xfId="0" applyNumberFormat="1" applyFont="1" applyFill="1" applyBorder="1" applyAlignment="1">
      <alignment horizontal="left" indent="1"/>
    </xf>
    <xf numFmtId="0" fontId="8" fillId="3" borderId="52" xfId="0" applyFont="1" applyFill="1" applyBorder="1" applyAlignment="1">
      <alignment horizontal="right"/>
    </xf>
    <xf numFmtId="0" fontId="8" fillId="3" borderId="20" xfId="2" applyFont="1" applyFill="1" applyBorder="1" applyAlignment="1">
      <alignment horizontal="left"/>
    </xf>
    <xf numFmtId="0" fontId="8" fillId="3" borderId="21" xfId="2" applyFont="1" applyFill="1" applyBorder="1" applyAlignment="1">
      <alignment horizontal="right"/>
    </xf>
    <xf numFmtId="0" fontId="8" fillId="3" borderId="22" xfId="2" applyFont="1" applyFill="1" applyBorder="1" applyAlignment="1">
      <alignment horizontal="right"/>
    </xf>
    <xf numFmtId="0" fontId="8" fillId="3" borderId="5" xfId="0" applyFont="1" applyFill="1" applyBorder="1"/>
    <xf numFmtId="0" fontId="8" fillId="3" borderId="5" xfId="3" applyFont="1" applyFill="1" applyBorder="1" applyAlignment="1">
      <alignment horizontal="centerContinuous"/>
    </xf>
    <xf numFmtId="0" fontId="8" fillId="3" borderId="6" xfId="3" applyFont="1" applyFill="1" applyBorder="1" applyAlignment="1">
      <alignment horizontal="centerContinuous"/>
    </xf>
    <xf numFmtId="0" fontId="8" fillId="3" borderId="0" xfId="3" applyFont="1" applyFill="1" applyAlignment="1">
      <alignment horizontal="right"/>
    </xf>
    <xf numFmtId="0" fontId="18" fillId="3" borderId="0" xfId="3" applyFont="1" applyFill="1" applyAlignment="1">
      <alignment horizontal="left"/>
    </xf>
    <xf numFmtId="0" fontId="8" fillId="3" borderId="0" xfId="3" applyFont="1" applyFill="1" applyAlignment="1">
      <alignment horizontal="center"/>
    </xf>
    <xf numFmtId="0" fontId="8" fillId="3" borderId="8" xfId="3" applyFont="1" applyFill="1" applyBorder="1" applyAlignment="1">
      <alignment horizontal="center"/>
    </xf>
    <xf numFmtId="0" fontId="8" fillId="3" borderId="49" xfId="3" applyFont="1" applyFill="1" applyBorder="1"/>
    <xf numFmtId="0" fontId="8" fillId="3" borderId="50" xfId="3" applyFont="1" applyFill="1" applyBorder="1"/>
    <xf numFmtId="0" fontId="16" fillId="3" borderId="13" xfId="3" applyFont="1" applyFill="1" applyBorder="1"/>
    <xf numFmtId="0" fontId="7" fillId="3" borderId="10" xfId="3" applyFill="1" applyBorder="1"/>
    <xf numFmtId="0" fontId="0" fillId="3" borderId="10" xfId="0" applyFill="1" applyBorder="1"/>
    <xf numFmtId="168" fontId="8" fillId="3" borderId="50" xfId="3" applyNumberFormat="1" applyFont="1" applyFill="1" applyBorder="1" applyAlignment="1">
      <alignment horizontal="right"/>
    </xf>
    <xf numFmtId="14" fontId="8" fillId="3" borderId="13" xfId="3" applyNumberFormat="1" applyFont="1" applyFill="1" applyBorder="1"/>
    <xf numFmtId="14" fontId="8" fillId="3" borderId="13" xfId="3" applyNumberFormat="1" applyFont="1" applyFill="1" applyBorder="1" applyAlignment="1">
      <alignment horizontal="right"/>
    </xf>
    <xf numFmtId="0" fontId="8" fillId="3" borderId="10" xfId="3" applyFont="1" applyFill="1" applyBorder="1"/>
    <xf numFmtId="168" fontId="8" fillId="3" borderId="10" xfId="3" applyNumberFormat="1" applyFont="1" applyFill="1" applyBorder="1" applyAlignment="1">
      <alignment horizontal="right"/>
    </xf>
    <xf numFmtId="0" fontId="8" fillId="3" borderId="50" xfId="3" applyFont="1" applyFill="1" applyBorder="1" applyAlignment="1">
      <alignment horizontal="center"/>
    </xf>
    <xf numFmtId="0" fontId="23" fillId="3" borderId="20" xfId="0" applyFont="1" applyFill="1" applyBorder="1"/>
    <xf numFmtId="0" fontId="26" fillId="3" borderId="22" xfId="0" applyFont="1" applyFill="1" applyBorder="1" applyAlignment="1">
      <alignment horizontal="right"/>
    </xf>
    <xf numFmtId="183" fontId="11" fillId="0" borderId="0" xfId="0" applyNumberFormat="1" applyFont="1" applyAlignment="1">
      <alignment horizontal="right"/>
    </xf>
    <xf numFmtId="0" fontId="11" fillId="0" borderId="0" xfId="0" applyFont="1" applyAlignment="1">
      <alignment horizontal="left"/>
    </xf>
    <xf numFmtId="0" fontId="4" fillId="2" borderId="16" xfId="0" applyFont="1" applyFill="1" applyBorder="1" applyAlignment="1">
      <alignment horizontal="right"/>
    </xf>
    <xf numFmtId="10" fontId="4" fillId="2" borderId="16" xfId="0" applyNumberFormat="1" applyFont="1" applyFill="1" applyBorder="1" applyAlignment="1">
      <alignment horizontal="right"/>
    </xf>
    <xf numFmtId="0" fontId="8" fillId="3" borderId="6" xfId="0" applyFont="1" applyFill="1" applyBorder="1"/>
    <xf numFmtId="49" fontId="0" fillId="0" borderId="7" xfId="0" applyNumberFormat="1" applyBorder="1" applyAlignment="1">
      <alignment horizontal="left" indent="1"/>
    </xf>
    <xf numFmtId="49" fontId="3" fillId="5" borderId="71" xfId="0" applyNumberFormat="1" applyFont="1" applyFill="1" applyBorder="1" applyAlignment="1">
      <alignment horizontal="left" indent="1"/>
    </xf>
    <xf numFmtId="0" fontId="3" fillId="5" borderId="72" xfId="0" applyFont="1" applyFill="1" applyBorder="1"/>
    <xf numFmtId="41" fontId="3" fillId="5" borderId="72" xfId="0" applyNumberFormat="1" applyFont="1" applyFill="1" applyBorder="1"/>
    <xf numFmtId="41" fontId="3" fillId="5" borderId="73" xfId="0" applyNumberFormat="1" applyFont="1" applyFill="1" applyBorder="1"/>
    <xf numFmtId="49" fontId="8" fillId="3" borderId="4" xfId="0" applyNumberFormat="1" applyFont="1" applyFill="1" applyBorder="1" applyAlignment="1">
      <alignment horizontal="left" indent="1"/>
    </xf>
    <xf numFmtId="3" fontId="0" fillId="0" borderId="16" xfId="0" applyNumberFormat="1" applyBorder="1"/>
    <xf numFmtId="1" fontId="27" fillId="11" borderId="16" xfId="0" applyNumberFormat="1" applyFont="1" applyFill="1" applyBorder="1" applyAlignment="1">
      <alignment horizontal="right"/>
    </xf>
    <xf numFmtId="9" fontId="4" fillId="0" borderId="0" xfId="1" applyFont="1" applyFill="1" applyBorder="1"/>
    <xf numFmtId="185" fontId="4" fillId="0" borderId="0" xfId="0" applyNumberFormat="1" applyFont="1"/>
    <xf numFmtId="9" fontId="4" fillId="0" borderId="0" xfId="0" applyNumberFormat="1" applyFont="1"/>
    <xf numFmtId="41" fontId="0" fillId="2" borderId="26" xfId="0" applyNumberFormat="1" applyFill="1" applyBorder="1"/>
    <xf numFmtId="41" fontId="0" fillId="2" borderId="28" xfId="0" applyNumberFormat="1" applyFill="1" applyBorder="1"/>
    <xf numFmtId="0" fontId="29" fillId="0" borderId="0" xfId="0" applyFont="1"/>
    <xf numFmtId="0" fontId="29" fillId="0" borderId="0" xfId="0" applyFont="1" applyAlignment="1">
      <alignment horizontal="center"/>
    </xf>
    <xf numFmtId="4" fontId="0" fillId="0" borderId="0" xfId="0" applyNumberFormat="1"/>
    <xf numFmtId="43" fontId="0" fillId="0" borderId="0" xfId="0" applyNumberFormat="1"/>
    <xf numFmtId="41" fontId="8" fillId="3" borderId="13" xfId="0" applyNumberFormat="1" applyFont="1" applyFill="1" applyBorder="1"/>
    <xf numFmtId="41" fontId="0" fillId="0" borderId="19" xfId="0" applyNumberFormat="1" applyBorder="1"/>
    <xf numFmtId="164" fontId="0" fillId="0" borderId="0" xfId="1" applyNumberFormat="1" applyFont="1" applyBorder="1"/>
    <xf numFmtId="49" fontId="3" fillId="5" borderId="70" xfId="0" applyNumberFormat="1" applyFont="1" applyFill="1" applyBorder="1" applyAlignment="1">
      <alignment horizontal="left" indent="1"/>
    </xf>
    <xf numFmtId="41" fontId="3" fillId="5" borderId="74" xfId="0" applyNumberFormat="1" applyFont="1" applyFill="1" applyBorder="1"/>
    <xf numFmtId="49" fontId="0" fillId="0" borderId="9" xfId="0" applyNumberFormat="1" applyBorder="1" applyAlignment="1">
      <alignment horizontal="left" indent="1"/>
    </xf>
    <xf numFmtId="49" fontId="12" fillId="0" borderId="7" xfId="0" applyNumberFormat="1" applyFont="1" applyBorder="1" applyAlignment="1">
      <alignment horizontal="left" indent="1"/>
    </xf>
    <xf numFmtId="41" fontId="3" fillId="5" borderId="87" xfId="0" applyNumberFormat="1" applyFont="1" applyFill="1" applyBorder="1"/>
    <xf numFmtId="49" fontId="3" fillId="0" borderId="51" xfId="0" applyNumberFormat="1" applyFont="1" applyBorder="1" applyAlignment="1">
      <alignment horizontal="left" indent="1"/>
    </xf>
    <xf numFmtId="41" fontId="3" fillId="0" borderId="52" xfId="0" applyNumberFormat="1" applyFont="1" applyBorder="1"/>
    <xf numFmtId="41" fontId="3" fillId="0" borderId="53" xfId="0" applyNumberFormat="1" applyFont="1" applyBorder="1"/>
    <xf numFmtId="49" fontId="3" fillId="0" borderId="54" xfId="0" applyNumberFormat="1" applyFont="1" applyBorder="1" applyAlignment="1">
      <alignment horizontal="left" indent="1"/>
    </xf>
    <xf numFmtId="41" fontId="3" fillId="0" borderId="55" xfId="0" applyNumberFormat="1" applyFont="1" applyBorder="1"/>
    <xf numFmtId="41" fontId="3" fillId="0" borderId="8" xfId="0" applyNumberFormat="1" applyFont="1" applyBorder="1"/>
    <xf numFmtId="0" fontId="9" fillId="0" borderId="0" xfId="0" applyFont="1"/>
    <xf numFmtId="168" fontId="8" fillId="3" borderId="12" xfId="0" applyNumberFormat="1" applyFont="1" applyFill="1" applyBorder="1"/>
    <xf numFmtId="168" fontId="8" fillId="3" borderId="13" xfId="0" applyNumberFormat="1" applyFont="1" applyFill="1" applyBorder="1"/>
    <xf numFmtId="168" fontId="8" fillId="3" borderId="14" xfId="0" applyNumberFormat="1" applyFont="1" applyFill="1" applyBorder="1"/>
    <xf numFmtId="169" fontId="8" fillId="3" borderId="15" xfId="0" applyNumberFormat="1" applyFont="1" applyFill="1" applyBorder="1"/>
    <xf numFmtId="169" fontId="8" fillId="3" borderId="16" xfId="0" applyNumberFormat="1" applyFont="1" applyFill="1" applyBorder="1"/>
    <xf numFmtId="14" fontId="8" fillId="3" borderId="15" xfId="0" applyNumberFormat="1" applyFont="1" applyFill="1" applyBorder="1"/>
    <xf numFmtId="14" fontId="8" fillId="3" borderId="16" xfId="0" applyNumberFormat="1" applyFont="1" applyFill="1" applyBorder="1"/>
    <xf numFmtId="0" fontId="3" fillId="5" borderId="42" xfId="0" applyFont="1" applyFill="1" applyBorder="1"/>
    <xf numFmtId="0" fontId="3" fillId="5" borderId="43" xfId="0" applyFont="1" applyFill="1" applyBorder="1"/>
    <xf numFmtId="41" fontId="3" fillId="5" borderId="43" xfId="0" applyNumberFormat="1" applyFont="1" applyFill="1" applyBorder="1"/>
    <xf numFmtId="41" fontId="3" fillId="5" borderId="44" xfId="0" applyNumberFormat="1" applyFont="1" applyFill="1" applyBorder="1"/>
    <xf numFmtId="37" fontId="0" fillId="0" borderId="16" xfId="0" applyNumberFormat="1" applyBorder="1"/>
    <xf numFmtId="0" fontId="15" fillId="3" borderId="13" xfId="0" applyFont="1" applyFill="1" applyBorder="1"/>
    <xf numFmtId="41" fontId="3" fillId="0" borderId="32" xfId="0" applyNumberFormat="1" applyFont="1" applyBorder="1"/>
    <xf numFmtId="41" fontId="3" fillId="0" borderId="33" xfId="0" applyNumberFormat="1" applyFont="1" applyBorder="1"/>
    <xf numFmtId="41" fontId="3" fillId="0" borderId="15" xfId="0" applyNumberFormat="1" applyFont="1" applyBorder="1"/>
    <xf numFmtId="41" fontId="3" fillId="0" borderId="16" xfId="0" applyNumberFormat="1" applyFont="1" applyBorder="1"/>
    <xf numFmtId="0" fontId="4" fillId="10" borderId="0" xfId="0" applyFont="1" applyFill="1" applyAlignment="1">
      <alignment horizontal="center"/>
    </xf>
    <xf numFmtId="179" fontId="18" fillId="2" borderId="16" xfId="0" applyNumberFormat="1" applyFont="1" applyFill="1" applyBorder="1"/>
    <xf numFmtId="3" fontId="27" fillId="11" borderId="16" xfId="0" applyNumberFormat="1" applyFont="1" applyFill="1" applyBorder="1"/>
    <xf numFmtId="41" fontId="25" fillId="0" borderId="16" xfId="0" applyNumberFormat="1" applyFont="1" applyBorder="1"/>
    <xf numFmtId="10" fontId="18" fillId="2" borderId="16" xfId="0" applyNumberFormat="1" applyFont="1" applyFill="1" applyBorder="1"/>
    <xf numFmtId="181" fontId="18" fillId="2" borderId="16" xfId="0" applyNumberFormat="1" applyFont="1" applyFill="1" applyBorder="1"/>
    <xf numFmtId="181" fontId="0" fillId="0" borderId="16" xfId="0" applyNumberFormat="1" applyBorder="1"/>
    <xf numFmtId="44" fontId="4" fillId="2" borderId="6" xfId="0" applyNumberFormat="1" applyFont="1" applyFill="1" applyBorder="1" applyAlignment="1">
      <alignment horizontal="right"/>
    </xf>
    <xf numFmtId="10" fontId="4" fillId="2" borderId="8" xfId="1" applyNumberFormat="1" applyFont="1" applyFill="1" applyBorder="1"/>
    <xf numFmtId="9" fontId="4" fillId="2" borderId="8" xfId="0" applyNumberFormat="1" applyFont="1" applyFill="1" applyBorder="1"/>
    <xf numFmtId="0" fontId="25" fillId="0" borderId="5" xfId="0" applyFont="1" applyBorder="1"/>
    <xf numFmtId="0" fontId="24" fillId="0" borderId="5" xfId="0" applyFont="1" applyBorder="1"/>
    <xf numFmtId="10" fontId="4" fillId="2" borderId="8" xfId="0" applyNumberFormat="1" applyFont="1" applyFill="1" applyBorder="1"/>
    <xf numFmtId="10" fontId="0" fillId="0" borderId="8" xfId="1" applyNumberFormat="1" applyFont="1" applyBorder="1"/>
    <xf numFmtId="41" fontId="4" fillId="2" borderId="8" xfId="0" applyNumberFormat="1" applyFont="1" applyFill="1" applyBorder="1"/>
    <xf numFmtId="0" fontId="4" fillId="2" borderId="33" xfId="0" applyFont="1" applyFill="1" applyBorder="1" applyAlignment="1">
      <alignment horizontal="right"/>
    </xf>
    <xf numFmtId="0" fontId="0" fillId="0" borderId="88" xfId="0" applyBorder="1"/>
    <xf numFmtId="0" fontId="31" fillId="0" borderId="0" xfId="0" applyFont="1" applyAlignment="1">
      <alignment horizontal="center"/>
    </xf>
    <xf numFmtId="37" fontId="34" fillId="2" borderId="0" xfId="0" applyNumberFormat="1" applyFont="1" applyFill="1" applyAlignment="1">
      <alignment horizontal="right"/>
    </xf>
    <xf numFmtId="164" fontId="31" fillId="0" borderId="0" xfId="0" applyNumberFormat="1" applyFont="1" applyAlignment="1">
      <alignment horizontal="right"/>
    </xf>
    <xf numFmtId="1" fontId="34" fillId="2" borderId="0" xfId="0" applyNumberFormat="1" applyFont="1" applyFill="1" applyAlignment="1">
      <alignment horizontal="center"/>
    </xf>
    <xf numFmtId="14" fontId="35" fillId="0" borderId="0" xfId="0" applyNumberFormat="1" applyFont="1" applyAlignment="1">
      <alignment horizontal="center"/>
    </xf>
    <xf numFmtId="41" fontId="31" fillId="0" borderId="0" xfId="0" applyNumberFormat="1" applyFont="1" applyAlignment="1">
      <alignment horizontal="center"/>
    </xf>
    <xf numFmtId="167" fontId="36" fillId="2" borderId="0" xfId="0" applyNumberFormat="1" applyFont="1" applyFill="1" applyAlignment="1">
      <alignment horizontal="center"/>
    </xf>
    <xf numFmtId="167" fontId="35" fillId="0" borderId="0" xfId="0" applyNumberFormat="1" applyFont="1" applyAlignment="1">
      <alignment horizontal="center"/>
    </xf>
    <xf numFmtId="0" fontId="8" fillId="3" borderId="49" xfId="0" applyFont="1" applyFill="1" applyBorder="1"/>
    <xf numFmtId="0" fontId="8" fillId="3" borderId="50" xfId="0" applyFont="1" applyFill="1" applyBorder="1"/>
    <xf numFmtId="0" fontId="8" fillId="3" borderId="90" xfId="0" applyFont="1" applyFill="1" applyBorder="1"/>
    <xf numFmtId="43" fontId="0" fillId="0" borderId="16" xfId="0" applyNumberFormat="1" applyBorder="1"/>
    <xf numFmtId="43" fontId="0" fillId="0" borderId="19" xfId="0" applyNumberFormat="1" applyBorder="1"/>
    <xf numFmtId="0" fontId="33" fillId="3" borderId="12" xfId="0" applyFont="1" applyFill="1" applyBorder="1"/>
    <xf numFmtId="0" fontId="31" fillId="0" borderId="15" xfId="0" applyFont="1" applyBorder="1" applyAlignment="1">
      <alignment horizontal="left" indent="1"/>
    </xf>
    <xf numFmtId="0" fontId="37" fillId="0" borderId="42" xfId="0" applyFont="1" applyBorder="1"/>
    <xf numFmtId="49" fontId="3" fillId="0" borderId="7" xfId="0" applyNumberFormat="1" applyFont="1" applyBorder="1" applyAlignment="1">
      <alignment horizontal="left"/>
    </xf>
    <xf numFmtId="49" fontId="0" fillId="0" borderId="4" xfId="0" applyNumberFormat="1" applyBorder="1" applyAlignment="1">
      <alignment horizontal="left" indent="1"/>
    </xf>
    <xf numFmtId="43" fontId="0" fillId="8" borderId="5" xfId="0" applyNumberFormat="1" applyFill="1" applyBorder="1"/>
    <xf numFmtId="10" fontId="0" fillId="8" borderId="5" xfId="1" applyNumberFormat="1" applyFont="1" applyFill="1" applyBorder="1"/>
    <xf numFmtId="43" fontId="0" fillId="8" borderId="10" xfId="0" applyNumberFormat="1" applyFill="1" applyBorder="1"/>
    <xf numFmtId="10" fontId="0" fillId="8" borderId="10" xfId="1" applyNumberFormat="1" applyFont="1" applyFill="1" applyBorder="1"/>
    <xf numFmtId="2" fontId="0" fillId="0" borderId="0" xfId="0" applyNumberFormat="1"/>
    <xf numFmtId="192" fontId="0" fillId="0" borderId="16" xfId="0" applyNumberFormat="1" applyBorder="1"/>
    <xf numFmtId="192" fontId="4" fillId="0" borderId="19" xfId="0" applyNumberFormat="1" applyFont="1" applyBorder="1" applyAlignment="1">
      <alignment horizontal="right"/>
    </xf>
    <xf numFmtId="193" fontId="4" fillId="2" borderId="18" xfId="0" applyNumberFormat="1" applyFont="1" applyFill="1" applyBorder="1"/>
    <xf numFmtId="41" fontId="3" fillId="5" borderId="75" xfId="0" applyNumberFormat="1" applyFont="1" applyFill="1" applyBorder="1"/>
    <xf numFmtId="0" fontId="38" fillId="0" borderId="0" xfId="0" applyFont="1" applyAlignment="1">
      <alignment horizontal="center" vertical="center" textRotation="90"/>
    </xf>
    <xf numFmtId="49" fontId="31" fillId="2" borderId="0" xfId="0" applyNumberFormat="1" applyFont="1" applyFill="1" applyAlignment="1">
      <alignment horizontal="left" indent="2"/>
    </xf>
    <xf numFmtId="0" fontId="9" fillId="2" borderId="0" xfId="0" applyFont="1" applyFill="1"/>
    <xf numFmtId="49" fontId="31" fillId="8" borderId="0" xfId="0" applyNumberFormat="1" applyFont="1" applyFill="1" applyAlignment="1">
      <alignment horizontal="left" indent="2"/>
    </xf>
    <xf numFmtId="0" fontId="9" fillId="8" borderId="0" xfId="0" applyFont="1" applyFill="1"/>
    <xf numFmtId="14" fontId="39" fillId="3" borderId="0" xfId="0" applyNumberFormat="1" applyFont="1" applyFill="1" applyAlignment="1">
      <alignment horizontal="right"/>
    </xf>
    <xf numFmtId="14" fontId="34" fillId="2" borderId="7" xfId="0" applyNumberFormat="1" applyFont="1" applyFill="1" applyBorder="1" applyAlignment="1">
      <alignment horizontal="center"/>
    </xf>
    <xf numFmtId="14" fontId="35" fillId="0" borderId="8" xfId="0" applyNumberFormat="1" applyFont="1" applyBorder="1" applyAlignment="1">
      <alignment horizontal="center"/>
    </xf>
    <xf numFmtId="9" fontId="36" fillId="2" borderId="91" xfId="1" applyFont="1" applyFill="1" applyBorder="1" applyAlignment="1">
      <alignment horizontal="center"/>
    </xf>
    <xf numFmtId="167" fontId="34" fillId="2" borderId="7" xfId="0" applyNumberFormat="1" applyFont="1" applyFill="1" applyBorder="1" applyAlignment="1">
      <alignment horizontal="center"/>
    </xf>
    <xf numFmtId="41" fontId="31" fillId="0" borderId="8" xfId="0" applyNumberFormat="1" applyFont="1" applyBorder="1" applyAlignment="1">
      <alignment horizontal="center"/>
    </xf>
    <xf numFmtId="41" fontId="31" fillId="0" borderId="7" xfId="0" applyNumberFormat="1" applyFont="1" applyBorder="1" applyAlignment="1">
      <alignment horizontal="center"/>
    </xf>
    <xf numFmtId="164" fontId="31" fillId="0" borderId="0" xfId="0" applyNumberFormat="1" applyFont="1"/>
    <xf numFmtId="0" fontId="9" fillId="12" borderId="0" xfId="0" applyFont="1" applyFill="1"/>
    <xf numFmtId="0" fontId="0" fillId="12" borderId="0" xfId="0" applyFill="1"/>
    <xf numFmtId="49" fontId="40" fillId="2" borderId="0" xfId="0" applyNumberFormat="1" applyFont="1" applyFill="1" applyAlignment="1">
      <alignment horizontal="left"/>
    </xf>
    <xf numFmtId="0" fontId="3" fillId="5" borderId="21" xfId="0" applyFont="1" applyFill="1" applyBorder="1"/>
    <xf numFmtId="41" fontId="3" fillId="5" borderId="21" xfId="0" applyNumberFormat="1" applyFont="1" applyFill="1" applyBorder="1"/>
    <xf numFmtId="0" fontId="9" fillId="0" borderId="8" xfId="0" applyFont="1" applyBorder="1"/>
    <xf numFmtId="0" fontId="9" fillId="0" borderId="8" xfId="0" applyFont="1" applyBorder="1" applyAlignment="1">
      <alignment horizontal="right"/>
    </xf>
    <xf numFmtId="0" fontId="3" fillId="5" borderId="23" xfId="0" applyFont="1" applyFill="1" applyBorder="1" applyAlignment="1">
      <alignment horizontal="left"/>
    </xf>
    <xf numFmtId="41" fontId="3" fillId="5" borderId="24" xfId="0" applyNumberFormat="1" applyFont="1" applyFill="1" applyBorder="1"/>
    <xf numFmtId="0" fontId="3" fillId="5" borderId="42" xfId="0" applyFont="1" applyFill="1" applyBorder="1" applyAlignment="1">
      <alignment horizontal="left"/>
    </xf>
    <xf numFmtId="14" fontId="35" fillId="0" borderId="10" xfId="0" applyNumberFormat="1" applyFont="1" applyBorder="1" applyAlignment="1">
      <alignment horizontal="center"/>
    </xf>
    <xf numFmtId="1" fontId="34" fillId="2" borderId="10" xfId="0" applyNumberFormat="1" applyFont="1" applyFill="1" applyBorder="1" applyAlignment="1">
      <alignment horizontal="center"/>
    </xf>
    <xf numFmtId="0" fontId="33" fillId="3" borderId="92" xfId="0" applyFont="1" applyFill="1" applyBorder="1" applyAlignment="1">
      <alignment horizontal="center"/>
    </xf>
    <xf numFmtId="0" fontId="33" fillId="3" borderId="50" xfId="0" applyFont="1" applyFill="1" applyBorder="1" applyAlignment="1">
      <alignment horizontal="center"/>
    </xf>
    <xf numFmtId="0" fontId="33" fillId="3" borderId="93" xfId="0" applyFont="1" applyFill="1" applyBorder="1" applyAlignment="1">
      <alignment horizontal="center"/>
    </xf>
    <xf numFmtId="0" fontId="33" fillId="3" borderId="94" xfId="0" applyFont="1" applyFill="1" applyBorder="1" applyAlignment="1">
      <alignment horizontal="center"/>
    </xf>
    <xf numFmtId="186" fontId="31" fillId="0" borderId="16" xfId="0" applyNumberFormat="1" applyFont="1" applyBorder="1" applyAlignment="1">
      <alignment horizontal="center"/>
    </xf>
    <xf numFmtId="186" fontId="31" fillId="0" borderId="76" xfId="0" applyNumberFormat="1" applyFont="1" applyBorder="1" applyAlignment="1">
      <alignment horizontal="center"/>
    </xf>
    <xf numFmtId="0" fontId="37" fillId="0" borderId="43" xfId="0" applyFont="1" applyBorder="1" applyAlignment="1">
      <alignment horizontal="center"/>
    </xf>
    <xf numFmtId="37" fontId="37" fillId="0" borderId="43" xfId="0" applyNumberFormat="1" applyFont="1" applyBorder="1" applyAlignment="1">
      <alignment horizontal="right"/>
    </xf>
    <xf numFmtId="187" fontId="37" fillId="0" borderId="75" xfId="0" applyNumberFormat="1" applyFont="1" applyBorder="1" applyAlignment="1">
      <alignment horizontal="right"/>
    </xf>
    <xf numFmtId="3" fontId="37" fillId="0" borderId="89" xfId="0" applyNumberFormat="1" applyFont="1" applyBorder="1" applyAlignment="1">
      <alignment horizontal="right"/>
    </xf>
    <xf numFmtId="2" fontId="37" fillId="0" borderId="43" xfId="0" applyNumberFormat="1" applyFont="1" applyBorder="1" applyAlignment="1">
      <alignment horizontal="right"/>
    </xf>
    <xf numFmtId="3" fontId="37" fillId="0" borderId="75" xfId="0" applyNumberFormat="1" applyFont="1" applyBorder="1" applyAlignment="1">
      <alignment horizontal="right"/>
    </xf>
    <xf numFmtId="3" fontId="37" fillId="0" borderId="95" xfId="0" applyNumberFormat="1" applyFont="1" applyBorder="1" applyAlignment="1">
      <alignment horizontal="right"/>
    </xf>
    <xf numFmtId="41" fontId="37" fillId="0" borderId="75" xfId="0" applyNumberFormat="1" applyFont="1" applyBorder="1" applyAlignment="1">
      <alignment horizontal="right"/>
    </xf>
    <xf numFmtId="41" fontId="37" fillId="0" borderId="89" xfId="0" applyNumberFormat="1" applyFont="1" applyBorder="1" applyAlignment="1">
      <alignment horizontal="center"/>
    </xf>
    <xf numFmtId="167" fontId="37" fillId="0" borderId="43" xfId="0" applyNumberFormat="1" applyFont="1" applyBorder="1" applyAlignment="1">
      <alignment horizontal="center"/>
    </xf>
    <xf numFmtId="41" fontId="37" fillId="0" borderId="43" xfId="0" applyNumberFormat="1" applyFont="1" applyBorder="1" applyAlignment="1">
      <alignment horizontal="center"/>
    </xf>
    <xf numFmtId="188" fontId="37" fillId="0" borderId="43" xfId="0" applyNumberFormat="1" applyFont="1" applyBorder="1" applyAlignment="1">
      <alignment horizontal="right"/>
    </xf>
    <xf numFmtId="187" fontId="37" fillId="0" borderId="43" xfId="0" applyNumberFormat="1" applyFont="1" applyBorder="1" applyAlignment="1">
      <alignment horizontal="right"/>
    </xf>
    <xf numFmtId="3" fontId="37" fillId="0" borderId="43" xfId="0" applyNumberFormat="1" applyFont="1" applyBorder="1" applyAlignment="1">
      <alignment horizontal="right"/>
    </xf>
    <xf numFmtId="0" fontId="0" fillId="8" borderId="0" xfId="0" applyFill="1" applyAlignment="1">
      <alignment vertical="center" textRotation="90"/>
    </xf>
    <xf numFmtId="0" fontId="0" fillId="2" borderId="0" xfId="0" applyFill="1" applyAlignment="1">
      <alignment vertical="center" textRotation="90"/>
    </xf>
    <xf numFmtId="14" fontId="35" fillId="0" borderId="9" xfId="0" applyNumberFormat="1" applyFont="1" applyBorder="1" applyAlignment="1">
      <alignment horizontal="center"/>
    </xf>
    <xf numFmtId="14" fontId="35" fillId="0" borderId="7" xfId="0" applyNumberFormat="1" applyFont="1" applyBorder="1" applyAlignment="1">
      <alignment horizontal="center"/>
    </xf>
    <xf numFmtId="14" fontId="35" fillId="0" borderId="11" xfId="0" applyNumberFormat="1" applyFont="1" applyBorder="1" applyAlignment="1">
      <alignment horizontal="center"/>
    </xf>
    <xf numFmtId="44" fontId="32" fillId="12" borderId="12" xfId="0" applyNumberFormat="1" applyFont="1" applyFill="1" applyBorder="1" applyAlignment="1">
      <alignment horizontal="centerContinuous"/>
    </xf>
    <xf numFmtId="44" fontId="32" fillId="12" borderId="96" xfId="0" applyNumberFormat="1" applyFont="1" applyFill="1" applyBorder="1" applyAlignment="1">
      <alignment horizontal="centerContinuous"/>
    </xf>
    <xf numFmtId="44" fontId="32" fillId="11" borderId="96" xfId="0" applyNumberFormat="1" applyFont="1" applyFill="1" applyBorder="1" applyAlignment="1">
      <alignment horizontal="centerContinuous"/>
    </xf>
    <xf numFmtId="44" fontId="32" fillId="11" borderId="13" xfId="0" applyNumberFormat="1" applyFont="1" applyFill="1" applyBorder="1" applyAlignment="1">
      <alignment horizontal="centerContinuous"/>
    </xf>
    <xf numFmtId="44" fontId="32" fillId="11" borderId="97" xfId="0" applyNumberFormat="1" applyFont="1" applyFill="1" applyBorder="1" applyAlignment="1">
      <alignment horizontal="centerContinuous"/>
    </xf>
    <xf numFmtId="44" fontId="32" fillId="14" borderId="98" xfId="0" applyNumberFormat="1" applyFont="1" applyFill="1" applyBorder="1" applyAlignment="1">
      <alignment horizontal="center"/>
    </xf>
    <xf numFmtId="44" fontId="32" fillId="8" borderId="96" xfId="0" applyNumberFormat="1" applyFont="1" applyFill="1" applyBorder="1" applyAlignment="1">
      <alignment horizontal="centerContinuous"/>
    </xf>
    <xf numFmtId="44" fontId="32" fillId="8" borderId="97" xfId="0" applyNumberFormat="1" applyFont="1" applyFill="1" applyBorder="1" applyAlignment="1">
      <alignment horizontal="centerContinuous"/>
    </xf>
    <xf numFmtId="44" fontId="32" fillId="13" borderId="96" xfId="0" applyNumberFormat="1" applyFont="1" applyFill="1" applyBorder="1" applyAlignment="1">
      <alignment horizontal="centerContinuous"/>
    </xf>
    <xf numFmtId="44" fontId="32" fillId="13" borderId="13" xfId="0" applyNumberFormat="1" applyFont="1" applyFill="1" applyBorder="1" applyAlignment="1">
      <alignment horizontal="centerContinuous"/>
    </xf>
    <xf numFmtId="9" fontId="0" fillId="0" borderId="18" xfId="1" applyFont="1" applyBorder="1"/>
    <xf numFmtId="0" fontId="9" fillId="11" borderId="0" xfId="0" applyFont="1" applyFill="1"/>
    <xf numFmtId="0" fontId="0" fillId="11" borderId="0" xfId="0" applyFill="1"/>
    <xf numFmtId="10" fontId="4" fillId="2" borderId="19" xfId="0" applyNumberFormat="1" applyFont="1" applyFill="1" applyBorder="1" applyAlignment="1">
      <alignment horizontal="right"/>
    </xf>
    <xf numFmtId="43" fontId="0" fillId="0" borderId="18" xfId="0" applyNumberFormat="1" applyBorder="1"/>
    <xf numFmtId="0" fontId="16" fillId="7" borderId="0" xfId="0" applyFont="1" applyFill="1"/>
    <xf numFmtId="0" fontId="8" fillId="7" borderId="0" xfId="0" applyFont="1" applyFill="1"/>
    <xf numFmtId="49" fontId="8" fillId="15" borderId="20" xfId="0" applyNumberFormat="1" applyFont="1" applyFill="1" applyBorder="1" applyAlignment="1">
      <alignment horizontal="centerContinuous" vertical="distributed"/>
    </xf>
    <xf numFmtId="49" fontId="8" fillId="16" borderId="20" xfId="0" applyNumberFormat="1" applyFont="1" applyFill="1" applyBorder="1" applyAlignment="1">
      <alignment horizontal="centerContinuous" vertical="distributed"/>
    </xf>
    <xf numFmtId="49" fontId="8" fillId="16" borderId="22" xfId="0" applyNumberFormat="1" applyFont="1" applyFill="1" applyBorder="1" applyAlignment="1">
      <alignment horizontal="centerContinuous" vertical="distributed"/>
    </xf>
    <xf numFmtId="49" fontId="8" fillId="17" borderId="21" xfId="0" applyNumberFormat="1" applyFont="1" applyFill="1" applyBorder="1" applyAlignment="1">
      <alignment horizontal="centerContinuous" vertical="distributed"/>
    </xf>
    <xf numFmtId="49" fontId="8" fillId="17" borderId="22" xfId="0" applyNumberFormat="1" applyFont="1" applyFill="1" applyBorder="1" applyAlignment="1">
      <alignment horizontal="centerContinuous" vertical="distributed"/>
    </xf>
    <xf numFmtId="0" fontId="18" fillId="2" borderId="20" xfId="0" applyFont="1" applyFill="1" applyBorder="1" applyAlignment="1">
      <alignment horizontal="center"/>
    </xf>
    <xf numFmtId="0" fontId="18" fillId="2" borderId="21" xfId="0" applyFont="1" applyFill="1" applyBorder="1" applyAlignment="1">
      <alignment horizontal="center"/>
    </xf>
    <xf numFmtId="182" fontId="18" fillId="2" borderId="21" xfId="0" applyNumberFormat="1" applyFont="1" applyFill="1" applyBorder="1" applyAlignment="1">
      <alignment horizontal="center"/>
    </xf>
    <xf numFmtId="3" fontId="18" fillId="2" borderId="21" xfId="0" applyNumberFormat="1" applyFont="1" applyFill="1" applyBorder="1" applyAlignment="1">
      <alignment horizontal="center"/>
    </xf>
    <xf numFmtId="3" fontId="0" fillId="0" borderId="21" xfId="0" applyNumberFormat="1" applyBorder="1" applyAlignment="1">
      <alignment horizontal="center"/>
    </xf>
    <xf numFmtId="182" fontId="0" fillId="0" borderId="20" xfId="0" applyNumberFormat="1" applyBorder="1" applyAlignment="1">
      <alignment horizontal="center"/>
    </xf>
    <xf numFmtId="41" fontId="0" fillId="0" borderId="22" xfId="0" applyNumberFormat="1" applyBorder="1"/>
    <xf numFmtId="0" fontId="0" fillId="0" borderId="22" xfId="0" applyBorder="1" applyAlignment="1">
      <alignment horizontal="center"/>
    </xf>
    <xf numFmtId="182" fontId="18" fillId="2" borderId="5" xfId="0" applyNumberFormat="1" applyFont="1" applyFill="1" applyBorder="1" applyAlignment="1">
      <alignment horizontal="center"/>
    </xf>
    <xf numFmtId="0" fontId="18" fillId="0" borderId="0" xfId="0" applyFont="1" applyAlignment="1">
      <alignment horizontal="center"/>
    </xf>
    <xf numFmtId="3" fontId="18" fillId="0" borderId="0" xfId="0" applyNumberFormat="1" applyFont="1" applyAlignment="1">
      <alignment horizontal="center"/>
    </xf>
    <xf numFmtId="0" fontId="18" fillId="2" borderId="9" xfId="0" applyFont="1" applyFill="1" applyBorder="1" applyAlignment="1">
      <alignment horizontal="center"/>
    </xf>
    <xf numFmtId="0" fontId="18" fillId="2" borderId="10" xfId="0" applyFont="1" applyFill="1" applyBorder="1" applyAlignment="1">
      <alignment horizontal="center"/>
    </xf>
    <xf numFmtId="182" fontId="18" fillId="2" borderId="10" xfId="0" applyNumberFormat="1" applyFont="1" applyFill="1" applyBorder="1" applyAlignment="1">
      <alignment horizontal="center"/>
    </xf>
    <xf numFmtId="3" fontId="18" fillId="2" borderId="10" xfId="0" applyNumberFormat="1" applyFont="1" applyFill="1" applyBorder="1" applyAlignment="1">
      <alignment horizontal="center"/>
    </xf>
    <xf numFmtId="0" fontId="3" fillId="5" borderId="71" xfId="0" applyFont="1" applyFill="1" applyBorder="1" applyAlignment="1">
      <alignment horizontal="right"/>
    </xf>
    <xf numFmtId="0" fontId="0" fillId="5" borderId="72" xfId="0" applyFill="1" applyBorder="1" applyAlignment="1">
      <alignment horizontal="center"/>
    </xf>
    <xf numFmtId="182" fontId="0" fillId="5" borderId="10" xfId="0" applyNumberFormat="1" applyFill="1" applyBorder="1" applyAlignment="1">
      <alignment horizontal="center"/>
    </xf>
    <xf numFmtId="3" fontId="0" fillId="5" borderId="10" xfId="0" applyNumberFormat="1" applyFill="1" applyBorder="1" applyAlignment="1">
      <alignment horizontal="center"/>
    </xf>
    <xf numFmtId="3" fontId="0" fillId="5" borderId="9" xfId="0" applyNumberFormat="1" applyFill="1" applyBorder="1" applyAlignment="1">
      <alignment horizontal="center"/>
    </xf>
    <xf numFmtId="3" fontId="0" fillId="5" borderId="11" xfId="0" applyNumberFormat="1" applyFill="1" applyBorder="1" applyAlignment="1">
      <alignment horizontal="center"/>
    </xf>
    <xf numFmtId="1" fontId="0" fillId="5" borderId="10" xfId="0" applyNumberFormat="1" applyFill="1" applyBorder="1" applyAlignment="1">
      <alignment horizontal="center"/>
    </xf>
    <xf numFmtId="1" fontId="0" fillId="5" borderId="11" xfId="0" applyNumberFormat="1" applyFill="1" applyBorder="1" applyAlignment="1">
      <alignment horizontal="center"/>
    </xf>
    <xf numFmtId="3" fontId="0" fillId="0" borderId="0" xfId="0" applyNumberFormat="1" applyAlignment="1">
      <alignment horizontal="center"/>
    </xf>
    <xf numFmtId="3" fontId="0" fillId="0" borderId="0" xfId="0" applyNumberFormat="1"/>
    <xf numFmtId="2" fontId="0" fillId="0" borderId="0" xfId="0" applyNumberFormat="1" applyAlignment="1">
      <alignment horizontal="center"/>
    </xf>
    <xf numFmtId="16" fontId="0" fillId="0" borderId="0" xfId="0" applyNumberFormat="1"/>
    <xf numFmtId="0" fontId="3" fillId="5" borderId="20" xfId="0" applyFont="1" applyFill="1" applyBorder="1" applyAlignment="1">
      <alignment horizontal="center"/>
    </xf>
    <xf numFmtId="41" fontId="3" fillId="5" borderId="21" xfId="0" applyNumberFormat="1" applyFont="1" applyFill="1" applyBorder="1" applyAlignment="1">
      <alignment horizontal="center"/>
    </xf>
    <xf numFmtId="41" fontId="3" fillId="5" borderId="22" xfId="0" applyNumberFormat="1" applyFont="1" applyFill="1" applyBorder="1" applyAlignment="1">
      <alignment horizontal="center"/>
    </xf>
    <xf numFmtId="182" fontId="0" fillId="0" borderId="11" xfId="0" applyNumberFormat="1" applyBorder="1"/>
    <xf numFmtId="0" fontId="0" fillId="5" borderId="4" xfId="0" applyFill="1" applyBorder="1" applyAlignment="1">
      <alignment horizontal="center" vertical="center"/>
    </xf>
    <xf numFmtId="0" fontId="0" fillId="5" borderId="5" xfId="0" applyFill="1" applyBorder="1" applyAlignment="1">
      <alignment horizontal="center" vertical="center"/>
    </xf>
    <xf numFmtId="195" fontId="0" fillId="5" borderId="5" xfId="0" applyNumberFormat="1" applyFill="1" applyBorder="1" applyAlignment="1">
      <alignment horizontal="center" vertical="center"/>
    </xf>
    <xf numFmtId="195" fontId="0" fillId="5" borderId="5" xfId="0" applyNumberFormat="1" applyFill="1" applyBorder="1" applyAlignment="1">
      <alignment horizontal="center" vertical="center" wrapText="1"/>
    </xf>
    <xf numFmtId="195" fontId="0" fillId="5" borderId="4" xfId="0" applyNumberFormat="1" applyFill="1" applyBorder="1" applyAlignment="1">
      <alignment horizontal="center" vertical="center"/>
    </xf>
    <xf numFmtId="195" fontId="0" fillId="5" borderId="6" xfId="0" applyNumberFormat="1" applyFill="1" applyBorder="1" applyAlignment="1">
      <alignment horizontal="center" vertical="center" wrapText="1"/>
    </xf>
    <xf numFmtId="0" fontId="0" fillId="5" borderId="5" xfId="0" applyFill="1" applyBorder="1" applyAlignment="1">
      <alignment horizontal="center" vertical="center" wrapText="1"/>
    </xf>
    <xf numFmtId="0" fontId="0" fillId="5" borderId="21" xfId="0" applyFill="1" applyBorder="1" applyAlignment="1">
      <alignment horizontal="center" vertical="center" wrapText="1"/>
    </xf>
    <xf numFmtId="0" fontId="0" fillId="5" borderId="6" xfId="0" applyFill="1" applyBorder="1" applyAlignment="1">
      <alignment horizontal="center" vertical="center" wrapText="1"/>
    </xf>
    <xf numFmtId="0" fontId="4" fillId="2" borderId="21" xfId="0" applyFont="1" applyFill="1" applyBorder="1" applyAlignment="1">
      <alignment horizontal="center"/>
    </xf>
    <xf numFmtId="0" fontId="8" fillId="15" borderId="20" xfId="0" applyFont="1" applyFill="1" applyBorder="1" applyAlignment="1">
      <alignment horizontal="left"/>
    </xf>
    <xf numFmtId="168" fontId="8" fillId="15" borderId="21" xfId="0" applyNumberFormat="1" applyFont="1" applyFill="1" applyBorder="1" applyAlignment="1">
      <alignment horizontal="right"/>
    </xf>
    <xf numFmtId="168" fontId="8" fillId="15" borderId="22" xfId="0" applyNumberFormat="1" applyFont="1" applyFill="1" applyBorder="1" applyAlignment="1">
      <alignment horizontal="right"/>
    </xf>
    <xf numFmtId="0" fontId="0" fillId="0" borderId="7" xfId="0" applyBorder="1" applyAlignment="1">
      <alignment horizontal="left"/>
    </xf>
    <xf numFmtId="49" fontId="0" fillId="0" borderId="7" xfId="0" applyNumberFormat="1" applyBorder="1" applyAlignment="1">
      <alignment horizontal="left" indent="2"/>
    </xf>
    <xf numFmtId="49" fontId="9" fillId="0" borderId="7" xfId="0" applyNumberFormat="1" applyFont="1" applyBorder="1" applyAlignment="1">
      <alignment horizontal="left" indent="1"/>
    </xf>
    <xf numFmtId="49" fontId="9" fillId="0" borderId="4" xfId="0" applyNumberFormat="1" applyFont="1" applyBorder="1" applyAlignment="1">
      <alignment horizontal="left" indent="1"/>
    </xf>
    <xf numFmtId="49" fontId="9" fillId="0" borderId="7" xfId="0" applyNumberFormat="1" applyFont="1" applyBorder="1" applyAlignment="1">
      <alignment horizontal="left"/>
    </xf>
    <xf numFmtId="49" fontId="3" fillId="5" borderId="9" xfId="0" applyNumberFormat="1" applyFont="1" applyFill="1" applyBorder="1" applyAlignment="1">
      <alignment horizontal="left" indent="1"/>
    </xf>
    <xf numFmtId="0" fontId="3" fillId="5" borderId="10" xfId="0" applyFont="1" applyFill="1" applyBorder="1"/>
    <xf numFmtId="41" fontId="3" fillId="5" borderId="63" xfId="0" applyNumberFormat="1" applyFont="1" applyFill="1" applyBorder="1"/>
    <xf numFmtId="41" fontId="3" fillId="5" borderId="10" xfId="0" applyNumberFormat="1" applyFont="1" applyFill="1" applyBorder="1"/>
    <xf numFmtId="41" fontId="3" fillId="5" borderId="11" xfId="0" applyNumberFormat="1" applyFont="1" applyFill="1" applyBorder="1"/>
    <xf numFmtId="49" fontId="3" fillId="5" borderId="20" xfId="0" applyNumberFormat="1" applyFont="1" applyFill="1" applyBorder="1" applyAlignment="1">
      <alignment horizontal="left" indent="1"/>
    </xf>
    <xf numFmtId="49" fontId="3" fillId="0" borderId="20" xfId="0" applyNumberFormat="1" applyFont="1" applyBorder="1" applyAlignment="1">
      <alignment horizontal="left" indent="1"/>
    </xf>
    <xf numFmtId="41" fontId="3" fillId="0" borderId="22" xfId="0" applyNumberFormat="1" applyFont="1" applyBorder="1"/>
    <xf numFmtId="49" fontId="0" fillId="0" borderId="20" xfId="0" applyNumberFormat="1" applyBorder="1" applyAlignment="1">
      <alignment horizontal="left" indent="2"/>
    </xf>
    <xf numFmtId="41" fontId="3" fillId="5" borderId="61" xfId="0" applyNumberFormat="1" applyFont="1" applyFill="1" applyBorder="1"/>
    <xf numFmtId="41" fontId="37" fillId="0" borderId="15" xfId="0" applyNumberFormat="1" applyFont="1" applyBorder="1"/>
    <xf numFmtId="41" fontId="37" fillId="0" borderId="0" xfId="0" applyNumberFormat="1" applyFont="1"/>
    <xf numFmtId="41" fontId="22" fillId="0" borderId="0" xfId="0" applyNumberFormat="1" applyFont="1"/>
    <xf numFmtId="0" fontId="22" fillId="0" borderId="0" xfId="0" applyFont="1" applyAlignment="1">
      <alignment horizontal="center"/>
    </xf>
    <xf numFmtId="14" fontId="22" fillId="0" borderId="0" xfId="0" applyNumberFormat="1" applyFont="1" applyAlignment="1">
      <alignment horizontal="center"/>
    </xf>
    <xf numFmtId="0" fontId="41" fillId="0" borderId="0" xfId="0" applyFont="1"/>
    <xf numFmtId="0" fontId="22" fillId="0" borderId="0" xfId="0" applyFont="1"/>
    <xf numFmtId="41" fontId="37" fillId="0" borderId="0" xfId="0" applyNumberFormat="1" applyFont="1" applyAlignment="1">
      <alignment horizontal="center"/>
    </xf>
    <xf numFmtId="41" fontId="37" fillId="0" borderId="16" xfId="0" applyNumberFormat="1" applyFont="1" applyBorder="1"/>
    <xf numFmtId="41" fontId="22" fillId="0" borderId="15" xfId="0" applyNumberFormat="1" applyFont="1" applyBorder="1"/>
    <xf numFmtId="0" fontId="41" fillId="2" borderId="0" xfId="0" applyFont="1" applyFill="1" applyAlignment="1">
      <alignment horizontal="center"/>
    </xf>
    <xf numFmtId="41" fontId="22" fillId="0" borderId="8" xfId="0" applyNumberFormat="1" applyFont="1" applyBorder="1" applyAlignment="1">
      <alignment horizontal="center"/>
    </xf>
    <xf numFmtId="41" fontId="22" fillId="0" borderId="16" xfId="0" applyNumberFormat="1" applyFont="1" applyBorder="1"/>
    <xf numFmtId="0" fontId="41" fillId="10" borderId="0" xfId="0" applyFont="1" applyFill="1" applyAlignment="1">
      <alignment horizontal="center"/>
    </xf>
    <xf numFmtId="41" fontId="37" fillId="0" borderId="23" xfId="0" applyNumberFormat="1" applyFont="1" applyBorder="1"/>
    <xf numFmtId="41" fontId="37" fillId="0" borderId="21" xfId="0" applyNumberFormat="1" applyFont="1" applyBorder="1"/>
    <xf numFmtId="41" fontId="22" fillId="0" borderId="21" xfId="0" applyNumberFormat="1" applyFont="1" applyBorder="1"/>
    <xf numFmtId="0" fontId="22" fillId="0" borderId="21" xfId="0" applyFont="1" applyBorder="1"/>
    <xf numFmtId="41" fontId="37" fillId="0" borderId="22" xfId="0" applyNumberFormat="1" applyFont="1" applyBorder="1" applyAlignment="1">
      <alignment horizontal="center"/>
    </xf>
    <xf numFmtId="0" fontId="22" fillId="0" borderId="21" xfId="0" applyFont="1" applyBorder="1" applyAlignment="1">
      <alignment horizontal="center"/>
    </xf>
    <xf numFmtId="41" fontId="37" fillId="0" borderId="24" xfId="0" applyNumberFormat="1" applyFont="1" applyBorder="1"/>
    <xf numFmtId="41" fontId="22" fillId="0" borderId="32" xfId="0" applyNumberFormat="1" applyFont="1" applyBorder="1" applyAlignment="1">
      <alignment horizontal="left" indent="1"/>
    </xf>
    <xf numFmtId="41" fontId="22" fillId="0" borderId="5" xfId="0" applyNumberFormat="1" applyFont="1" applyBorder="1"/>
    <xf numFmtId="0" fontId="22" fillId="0" borderId="5" xfId="0" applyFont="1" applyBorder="1"/>
    <xf numFmtId="41" fontId="22" fillId="0" borderId="6" xfId="0" applyNumberFormat="1" applyFont="1" applyBorder="1"/>
    <xf numFmtId="41" fontId="22" fillId="0" borderId="33" xfId="0" applyNumberFormat="1" applyFont="1" applyBorder="1"/>
    <xf numFmtId="41" fontId="22" fillId="0" borderId="41" xfId="0" applyNumberFormat="1" applyFont="1" applyBorder="1" applyAlignment="1">
      <alignment horizontal="left" indent="1"/>
    </xf>
    <xf numFmtId="41" fontId="22" fillId="0" borderId="10" xfId="0" applyNumberFormat="1" applyFont="1" applyBorder="1"/>
    <xf numFmtId="0" fontId="22" fillId="0" borderId="10" xfId="0" applyFont="1" applyBorder="1"/>
    <xf numFmtId="41" fontId="22" fillId="0" borderId="11" xfId="0" applyNumberFormat="1" applyFont="1" applyBorder="1"/>
    <xf numFmtId="0" fontId="22" fillId="0" borderId="10" xfId="0" applyFont="1" applyBorder="1" applyAlignment="1">
      <alignment horizontal="center"/>
    </xf>
    <xf numFmtId="41" fontId="22" fillId="0" borderId="76" xfId="0" applyNumberFormat="1" applyFont="1" applyBorder="1"/>
    <xf numFmtId="41" fontId="37" fillId="0" borderId="17" xfId="0" applyNumberFormat="1" applyFont="1" applyBorder="1"/>
    <xf numFmtId="41" fontId="37" fillId="0" borderId="18" xfId="0" applyNumberFormat="1" applyFont="1" applyBorder="1"/>
    <xf numFmtId="0" fontId="37" fillId="0" borderId="18" xfId="0" applyFont="1" applyBorder="1"/>
    <xf numFmtId="41" fontId="37" fillId="0" borderId="88" xfId="0" applyNumberFormat="1" applyFont="1" applyBorder="1" applyAlignment="1">
      <alignment horizontal="center"/>
    </xf>
    <xf numFmtId="0" fontId="22" fillId="0" borderId="18" xfId="0" applyFont="1" applyBorder="1" applyAlignment="1">
      <alignment horizontal="center"/>
    </xf>
    <xf numFmtId="41" fontId="37" fillId="0" borderId="19" xfId="0" applyNumberFormat="1" applyFont="1" applyBorder="1"/>
    <xf numFmtId="0" fontId="42" fillId="3" borderId="12" xfId="0" applyFont="1" applyFill="1" applyBorder="1"/>
    <xf numFmtId="0" fontId="42" fillId="3" borderId="13" xfId="0" applyFont="1" applyFill="1" applyBorder="1"/>
    <xf numFmtId="0" fontId="42" fillId="3" borderId="14" xfId="0" applyFont="1" applyFill="1" applyBorder="1"/>
    <xf numFmtId="0" fontId="21" fillId="0" borderId="32" xfId="0" applyFont="1" applyBorder="1"/>
    <xf numFmtId="0" fontId="43" fillId="0" borderId="0" xfId="0" applyFont="1" applyAlignment="1">
      <alignment horizontal="center"/>
    </xf>
    <xf numFmtId="0" fontId="22" fillId="0" borderId="6" xfId="0" applyFont="1" applyBorder="1"/>
    <xf numFmtId="0" fontId="22" fillId="0" borderId="33" xfId="0" applyFont="1" applyBorder="1"/>
    <xf numFmtId="0" fontId="22" fillId="0" borderId="41" xfId="0" applyFont="1" applyBorder="1" applyAlignment="1">
      <alignment horizontal="left" indent="1"/>
    </xf>
    <xf numFmtId="0" fontId="22" fillId="0" borderId="10" xfId="0" applyFont="1" applyBorder="1" applyAlignment="1">
      <alignment horizontal="left" indent="1"/>
    </xf>
    <xf numFmtId="192" fontId="22" fillId="0" borderId="10" xfId="0" applyNumberFormat="1" applyFont="1" applyBorder="1" applyAlignment="1">
      <alignment horizontal="center"/>
    </xf>
    <xf numFmtId="0" fontId="22" fillId="0" borderId="11" xfId="0" applyFont="1" applyBorder="1"/>
    <xf numFmtId="164" fontId="22" fillId="0" borderId="10" xfId="0" applyNumberFormat="1" applyFont="1" applyBorder="1"/>
    <xf numFmtId="9" fontId="44" fillId="0" borderId="10" xfId="0" applyNumberFormat="1" applyFont="1" applyBorder="1"/>
    <xf numFmtId="9" fontId="44" fillId="0" borderId="76" xfId="0" applyNumberFormat="1" applyFont="1" applyBorder="1"/>
    <xf numFmtId="0" fontId="21" fillId="0" borderId="32" xfId="0" applyFont="1" applyBorder="1" applyAlignment="1">
      <alignment horizontal="left"/>
    </xf>
    <xf numFmtId="0" fontId="45" fillId="0" borderId="5" xfId="0" applyFont="1" applyBorder="1" applyAlignment="1">
      <alignment horizontal="right"/>
    </xf>
    <xf numFmtId="5" fontId="22" fillId="0" borderId="5" xfId="0" applyNumberFormat="1" applyFont="1" applyBorder="1"/>
    <xf numFmtId="5" fontId="21" fillId="0" borderId="6" xfId="0" applyNumberFormat="1" applyFont="1" applyBorder="1"/>
    <xf numFmtId="5" fontId="46" fillId="0" borderId="5" xfId="0" applyNumberFormat="1" applyFont="1" applyBorder="1"/>
    <xf numFmtId="5" fontId="46" fillId="0" borderId="33" xfId="0" applyNumberFormat="1" applyFont="1" applyBorder="1"/>
    <xf numFmtId="0" fontId="22" fillId="0" borderId="15" xfId="0" applyFont="1" applyBorder="1" applyAlignment="1">
      <alignment horizontal="left" indent="1"/>
    </xf>
    <xf numFmtId="189" fontId="22" fillId="0" borderId="0" xfId="0" applyNumberFormat="1" applyFont="1"/>
    <xf numFmtId="182" fontId="22" fillId="0" borderId="0" xfId="0" applyNumberFormat="1" applyFont="1" applyAlignment="1">
      <alignment horizontal="center"/>
    </xf>
    <xf numFmtId="5" fontId="22" fillId="0" borderId="0" xfId="0" applyNumberFormat="1" applyFont="1"/>
    <xf numFmtId="41" fontId="22" fillId="0" borderId="8" xfId="0" applyNumberFormat="1" applyFont="1" applyBorder="1"/>
    <xf numFmtId="41" fontId="47" fillId="0" borderId="0" xfId="0" applyNumberFormat="1" applyFont="1"/>
    <xf numFmtId="41" fontId="47" fillId="0" borderId="16" xfId="0" applyNumberFormat="1" applyFont="1" applyBorder="1"/>
    <xf numFmtId="0" fontId="37" fillId="0" borderId="23" xfId="0" applyFont="1" applyBorder="1" applyAlignment="1">
      <alignment horizontal="left"/>
    </xf>
    <xf numFmtId="0" fontId="37" fillId="0" borderId="21" xfId="0" applyFont="1" applyBorder="1"/>
    <xf numFmtId="189" fontId="48" fillId="0" borderId="21" xfId="0" applyNumberFormat="1" applyFont="1" applyBorder="1"/>
    <xf numFmtId="5" fontId="37" fillId="0" borderId="21" xfId="0" applyNumberFormat="1" applyFont="1" applyBorder="1"/>
    <xf numFmtId="41" fontId="37" fillId="0" borderId="22" xfId="0" applyNumberFormat="1" applyFont="1" applyBorder="1"/>
    <xf numFmtId="41" fontId="49" fillId="0" borderId="21" xfId="0" applyNumberFormat="1" applyFont="1" applyBorder="1"/>
    <xf numFmtId="41" fontId="49" fillId="0" borderId="24" xfId="0" applyNumberFormat="1" applyFont="1" applyBorder="1"/>
    <xf numFmtId="0" fontId="22" fillId="0" borderId="0" xfId="0" applyFont="1" applyAlignment="1">
      <alignment horizontal="right"/>
    </xf>
    <xf numFmtId="164" fontId="41" fillId="2" borderId="0" xfId="0" applyNumberFormat="1" applyFont="1" applyFill="1" applyAlignment="1">
      <alignment horizontal="center"/>
    </xf>
    <xf numFmtId="190" fontId="41" fillId="2" borderId="0" xfId="0" applyNumberFormat="1" applyFont="1" applyFill="1"/>
    <xf numFmtId="190" fontId="50" fillId="0" borderId="0" xfId="0" applyNumberFormat="1" applyFont="1"/>
    <xf numFmtId="0" fontId="51" fillId="0" borderId="15" xfId="0" applyFont="1" applyBorder="1" applyAlignment="1">
      <alignment horizontal="left" indent="1"/>
    </xf>
    <xf numFmtId="164" fontId="41" fillId="2" borderId="0" xfId="0" applyNumberFormat="1" applyFont="1" applyFill="1" applyAlignment="1">
      <alignment horizontal="right"/>
    </xf>
    <xf numFmtId="164" fontId="50" fillId="0" borderId="0" xfId="0" applyNumberFormat="1" applyFont="1"/>
    <xf numFmtId="5" fontId="22" fillId="0" borderId="21" xfId="0" applyNumberFormat="1" applyFont="1" applyBorder="1"/>
    <xf numFmtId="41" fontId="22" fillId="0" borderId="22" xfId="0" applyNumberFormat="1" applyFont="1" applyBorder="1"/>
    <xf numFmtId="0" fontId="22" fillId="0" borderId="5" xfId="0" applyFont="1" applyBorder="1" applyAlignment="1">
      <alignment horizontal="right"/>
    </xf>
    <xf numFmtId="164" fontId="41" fillId="2" borderId="5" xfId="0" applyNumberFormat="1" applyFont="1" applyFill="1" applyBorder="1" applyAlignment="1">
      <alignment horizontal="center"/>
    </xf>
    <xf numFmtId="0" fontId="21" fillId="0" borderId="5" xfId="0" applyFont="1" applyBorder="1" applyAlignment="1">
      <alignment horizontal="right"/>
    </xf>
    <xf numFmtId="41" fontId="46" fillId="0" borderId="5" xfId="0" applyNumberFormat="1" applyFont="1" applyBorder="1"/>
    <xf numFmtId="191" fontId="41" fillId="2" borderId="0" xfId="0" applyNumberFormat="1" applyFont="1" applyFill="1"/>
    <xf numFmtId="191" fontId="22" fillId="0" borderId="0" xfId="0" applyNumberFormat="1" applyFont="1"/>
    <xf numFmtId="10" fontId="50" fillId="0" borderId="0" xfId="0" applyNumberFormat="1" applyFont="1"/>
    <xf numFmtId="0" fontId="37" fillId="0" borderId="15" xfId="0" applyFont="1" applyBorder="1"/>
    <xf numFmtId="9" fontId="22" fillId="0" borderId="0" xfId="0" applyNumberFormat="1" applyFont="1"/>
    <xf numFmtId="41" fontId="49" fillId="0" borderId="0" xfId="0" applyNumberFormat="1" applyFont="1"/>
    <xf numFmtId="194" fontId="49" fillId="0" borderId="0" xfId="0" applyNumberFormat="1" applyFont="1"/>
    <xf numFmtId="41" fontId="49" fillId="0" borderId="16" xfId="0" applyNumberFormat="1" applyFont="1" applyBorder="1"/>
    <xf numFmtId="0" fontId="37" fillId="0" borderId="32" xfId="0" applyFont="1" applyBorder="1"/>
    <xf numFmtId="5" fontId="22" fillId="0" borderId="5" xfId="0" applyNumberFormat="1" applyFont="1" applyBorder="1" applyAlignment="1">
      <alignment horizontal="right"/>
    </xf>
    <xf numFmtId="41" fontId="37" fillId="0" borderId="5" xfId="0" applyNumberFormat="1" applyFont="1" applyBorder="1"/>
    <xf numFmtId="41" fontId="37" fillId="0" borderId="33" xfId="0" applyNumberFormat="1" applyFont="1" applyBorder="1"/>
    <xf numFmtId="0" fontId="22" fillId="0" borderId="32" xfId="0" applyFont="1" applyBorder="1" applyAlignment="1">
      <alignment horizontal="left" indent="1"/>
    </xf>
    <xf numFmtId="191" fontId="41" fillId="2" borderId="5" xfId="0" applyNumberFormat="1" applyFont="1" applyFill="1" applyBorder="1"/>
    <xf numFmtId="191" fontId="22" fillId="0" borderId="5" xfId="0" applyNumberFormat="1" applyFont="1" applyBorder="1"/>
    <xf numFmtId="0" fontId="37" fillId="0" borderId="43" xfId="0" applyFont="1" applyBorder="1"/>
    <xf numFmtId="0" fontId="22" fillId="0" borderId="43" xfId="0" applyFont="1" applyBorder="1"/>
    <xf numFmtId="10" fontId="22" fillId="0" borderId="43" xfId="1" applyNumberFormat="1" applyFont="1" applyBorder="1"/>
    <xf numFmtId="41" fontId="22" fillId="0" borderId="75" xfId="0" applyNumberFormat="1" applyFont="1" applyBorder="1"/>
    <xf numFmtId="41" fontId="22" fillId="0" borderId="43" xfId="0" applyNumberFormat="1" applyFont="1" applyBorder="1"/>
    <xf numFmtId="41" fontId="37" fillId="0" borderId="43" xfId="0" applyNumberFormat="1" applyFont="1" applyBorder="1"/>
    <xf numFmtId="41" fontId="37" fillId="0" borderId="44" xfId="0" applyNumberFormat="1" applyFont="1" applyBorder="1"/>
    <xf numFmtId="0" fontId="51" fillId="0" borderId="0" xfId="0" applyFont="1" applyAlignment="1">
      <alignment horizontal="left" indent="1"/>
    </xf>
    <xf numFmtId="5" fontId="21" fillId="0" borderId="6" xfId="0" applyNumberFormat="1" applyFont="1" applyBorder="1" applyAlignment="1">
      <alignment horizontal="right"/>
    </xf>
    <xf numFmtId="0" fontId="22" fillId="0" borderId="15" xfId="0" applyFont="1" applyBorder="1" applyAlignment="1">
      <alignment horizontal="left"/>
    </xf>
    <xf numFmtId="0" fontId="22" fillId="0" borderId="8" xfId="0" applyFont="1" applyBorder="1"/>
    <xf numFmtId="0" fontId="37" fillId="5" borderId="23" xfId="0" applyFont="1" applyFill="1" applyBorder="1" applyAlignment="1">
      <alignment horizontal="left"/>
    </xf>
    <xf numFmtId="0" fontId="37" fillId="5" borderId="21" xfId="0" applyFont="1" applyFill="1" applyBorder="1"/>
    <xf numFmtId="41" fontId="37" fillId="5" borderId="21" xfId="0" applyNumberFormat="1" applyFont="1" applyFill="1" applyBorder="1"/>
    <xf numFmtId="41" fontId="37" fillId="5" borderId="24" xfId="0" applyNumberFormat="1" applyFont="1" applyFill="1" applyBorder="1"/>
    <xf numFmtId="0" fontId="21" fillId="0" borderId="15" xfId="0" applyFont="1" applyBorder="1" applyAlignment="1">
      <alignment horizontal="left"/>
    </xf>
    <xf numFmtId="0" fontId="45" fillId="0" borderId="0" xfId="0" applyFont="1" applyAlignment="1">
      <alignment horizontal="right"/>
    </xf>
    <xf numFmtId="5" fontId="21" fillId="0" borderId="8" xfId="0" applyNumberFormat="1" applyFont="1" applyBorder="1" applyAlignment="1">
      <alignment horizontal="right"/>
    </xf>
    <xf numFmtId="5" fontId="46" fillId="0" borderId="0" xfId="0" applyNumberFormat="1" applyFont="1"/>
    <xf numFmtId="5" fontId="46" fillId="0" borderId="16" xfId="0" applyNumberFormat="1" applyFont="1" applyBorder="1"/>
    <xf numFmtId="0" fontId="45" fillId="0" borderId="0" xfId="0" applyFont="1" applyAlignment="1">
      <alignment horizontal="center"/>
    </xf>
    <xf numFmtId="41" fontId="22" fillId="0" borderId="8" xfId="0" applyNumberFormat="1" applyFont="1" applyBorder="1" applyAlignment="1">
      <alignment horizontal="right"/>
    </xf>
    <xf numFmtId="0" fontId="37" fillId="0" borderId="5" xfId="0" applyFont="1" applyBorder="1"/>
    <xf numFmtId="0" fontId="21" fillId="0" borderId="0" xfId="0" applyFont="1" applyAlignment="1">
      <alignment horizontal="right"/>
    </xf>
    <xf numFmtId="197" fontId="41" fillId="2" borderId="0" xfId="0" applyNumberFormat="1" applyFont="1" applyFill="1"/>
    <xf numFmtId="198" fontId="22" fillId="0" borderId="0" xfId="0" applyNumberFormat="1" applyFont="1"/>
    <xf numFmtId="10" fontId="41" fillId="2" borderId="0" xfId="1" applyNumberFormat="1" applyFont="1" applyFill="1" applyBorder="1"/>
    <xf numFmtId="0" fontId="37" fillId="5" borderId="32" xfId="0" applyFont="1" applyFill="1" applyBorder="1"/>
    <xf numFmtId="0" fontId="37" fillId="5" borderId="5" xfId="0" applyFont="1" applyFill="1" applyBorder="1"/>
    <xf numFmtId="5" fontId="37" fillId="5" borderId="5" xfId="0" applyNumberFormat="1" applyFont="1" applyFill="1" applyBorder="1"/>
    <xf numFmtId="9" fontId="37" fillId="5" borderId="5" xfId="0" applyNumberFormat="1" applyFont="1" applyFill="1" applyBorder="1"/>
    <xf numFmtId="41" fontId="37" fillId="5" borderId="6" xfId="0" applyNumberFormat="1" applyFont="1" applyFill="1" applyBorder="1"/>
    <xf numFmtId="41" fontId="37" fillId="5" borderId="5" xfId="0" applyNumberFormat="1" applyFont="1" applyFill="1" applyBorder="1"/>
    <xf numFmtId="41" fontId="49" fillId="5" borderId="21" xfId="0" applyNumberFormat="1" applyFont="1" applyFill="1" applyBorder="1"/>
    <xf numFmtId="41" fontId="49" fillId="5" borderId="24" xfId="0" applyNumberFormat="1" applyFont="1" applyFill="1" applyBorder="1"/>
    <xf numFmtId="0" fontId="37" fillId="5" borderId="42" xfId="0" applyFont="1" applyFill="1" applyBorder="1"/>
    <xf numFmtId="0" fontId="37" fillId="5" borderId="43" xfId="0" applyFont="1" applyFill="1" applyBorder="1"/>
    <xf numFmtId="5" fontId="37" fillId="5" borderId="43" xfId="0" applyNumberFormat="1" applyFont="1" applyFill="1" applyBorder="1"/>
    <xf numFmtId="5" fontId="37" fillId="5" borderId="43" xfId="0" applyNumberFormat="1" applyFont="1" applyFill="1" applyBorder="1" applyAlignment="1">
      <alignment horizontal="right"/>
    </xf>
    <xf numFmtId="41" fontId="37" fillId="5" borderId="75" xfId="0" applyNumberFormat="1" applyFont="1" applyFill="1" applyBorder="1"/>
    <xf numFmtId="41" fontId="37" fillId="5" borderId="43" xfId="0" applyNumberFormat="1" applyFont="1" applyFill="1" applyBorder="1"/>
    <xf numFmtId="41" fontId="37" fillId="5" borderId="44" xfId="0" applyNumberFormat="1" applyFont="1" applyFill="1" applyBorder="1"/>
    <xf numFmtId="0" fontId="51" fillId="0" borderId="3" xfId="0" applyFont="1" applyBorder="1" applyAlignment="1">
      <alignment horizontal="left" indent="1"/>
    </xf>
    <xf numFmtId="0" fontId="37" fillId="5" borderId="1" xfId="0" applyFont="1" applyFill="1" applyBorder="1"/>
    <xf numFmtId="0" fontId="52" fillId="5" borderId="3" xfId="0" applyFont="1" applyFill="1" applyBorder="1" applyAlignment="1">
      <alignment horizontal="left" indent="1"/>
    </xf>
    <xf numFmtId="5" fontId="37" fillId="5" borderId="18" xfId="0" applyNumberFormat="1" applyFont="1" applyFill="1" applyBorder="1" applyAlignment="1">
      <alignment horizontal="right"/>
    </xf>
    <xf numFmtId="5" fontId="37" fillId="5" borderId="3" xfId="0" applyNumberFormat="1" applyFont="1" applyFill="1" applyBorder="1"/>
    <xf numFmtId="0" fontId="37" fillId="5" borderId="3" xfId="0" applyFont="1" applyFill="1" applyBorder="1"/>
    <xf numFmtId="41" fontId="37" fillId="5" borderId="99" xfId="0" applyNumberFormat="1" applyFont="1" applyFill="1" applyBorder="1"/>
    <xf numFmtId="41" fontId="37" fillId="5" borderId="3" xfId="0" applyNumberFormat="1" applyFont="1" applyFill="1" applyBorder="1"/>
    <xf numFmtId="43" fontId="22" fillId="0" borderId="0" xfId="0" applyNumberFormat="1" applyFont="1"/>
    <xf numFmtId="41" fontId="42" fillId="3" borderId="13" xfId="0" applyNumberFormat="1" applyFont="1" applyFill="1" applyBorder="1"/>
    <xf numFmtId="41" fontId="42" fillId="3" borderId="14" xfId="0" applyNumberFormat="1" applyFont="1" applyFill="1" applyBorder="1"/>
    <xf numFmtId="44" fontId="37" fillId="0" borderId="23" xfId="0" applyNumberFormat="1" applyFont="1" applyBorder="1"/>
    <xf numFmtId="0" fontId="22" fillId="0" borderId="24" xfId="0" applyFont="1" applyBorder="1"/>
    <xf numFmtId="10" fontId="22" fillId="0" borderId="0" xfId="1" applyNumberFormat="1" applyFont="1" applyBorder="1"/>
    <xf numFmtId="0" fontId="22" fillId="0" borderId="62" xfId="0" applyFont="1" applyBorder="1"/>
    <xf numFmtId="41" fontId="22" fillId="0" borderId="55" xfId="0" applyNumberFormat="1" applyFont="1" applyBorder="1"/>
    <xf numFmtId="0" fontId="22" fillId="0" borderId="55" xfId="0" applyFont="1" applyBorder="1"/>
    <xf numFmtId="0" fontId="22" fillId="0" borderId="63" xfId="0" applyFont="1" applyBorder="1"/>
    <xf numFmtId="44" fontId="37" fillId="0" borderId="32" xfId="0" applyNumberFormat="1" applyFont="1" applyBorder="1"/>
    <xf numFmtId="0" fontId="22" fillId="0" borderId="32" xfId="0" applyFont="1" applyBorder="1"/>
    <xf numFmtId="0" fontId="22" fillId="0" borderId="15" xfId="0" applyFont="1" applyBorder="1"/>
    <xf numFmtId="0" fontId="22" fillId="0" borderId="77" xfId="0" applyFont="1" applyBorder="1" applyAlignment="1">
      <alignment horizontal="left" indent="1"/>
    </xf>
    <xf numFmtId="0" fontId="22" fillId="0" borderId="52" xfId="0" applyFont="1" applyBorder="1"/>
    <xf numFmtId="41" fontId="22" fillId="0" borderId="52" xfId="0" applyNumberFormat="1" applyFont="1" applyBorder="1"/>
    <xf numFmtId="0" fontId="22" fillId="0" borderId="53" xfId="0" applyFont="1" applyBorder="1"/>
    <xf numFmtId="41" fontId="22" fillId="0" borderId="78" xfId="0" applyNumberFormat="1" applyFont="1" applyBorder="1"/>
    <xf numFmtId="0" fontId="22" fillId="0" borderId="79" xfId="0" applyFont="1" applyBorder="1" applyAlignment="1">
      <alignment horizontal="left" indent="1"/>
    </xf>
    <xf numFmtId="0" fontId="22" fillId="0" borderId="56" xfId="0" applyFont="1" applyBorder="1"/>
    <xf numFmtId="41" fontId="22" fillId="0" borderId="56" xfId="0" applyNumberFormat="1" applyFont="1" applyBorder="1"/>
    <xf numFmtId="0" fontId="22" fillId="0" borderId="57" xfId="0" applyFont="1" applyBorder="1"/>
    <xf numFmtId="41" fontId="22" fillId="0" borderId="80" xfId="0" applyNumberFormat="1" applyFont="1" applyBorder="1"/>
    <xf numFmtId="44" fontId="22" fillId="0" borderId="15" xfId="0" applyNumberFormat="1" applyFont="1" applyBorder="1"/>
    <xf numFmtId="10" fontId="22" fillId="0" borderId="0" xfId="0" applyNumberFormat="1" applyFont="1"/>
    <xf numFmtId="10" fontId="22" fillId="0" borderId="16" xfId="0" applyNumberFormat="1" applyFont="1" applyBorder="1"/>
    <xf numFmtId="10" fontId="41" fillId="2" borderId="0" xfId="0" applyNumberFormat="1" applyFont="1" applyFill="1"/>
    <xf numFmtId="164" fontId="41" fillId="2" borderId="0" xfId="0" applyNumberFormat="1" applyFont="1" applyFill="1"/>
    <xf numFmtId="10" fontId="41" fillId="2" borderId="16" xfId="0" applyNumberFormat="1" applyFont="1" applyFill="1" applyBorder="1"/>
    <xf numFmtId="10" fontId="22" fillId="0" borderId="16" xfId="1" applyNumberFormat="1" applyFont="1" applyBorder="1"/>
    <xf numFmtId="44" fontId="22" fillId="0" borderId="41" xfId="0" applyNumberFormat="1" applyFont="1" applyBorder="1"/>
    <xf numFmtId="10" fontId="22" fillId="0" borderId="10" xfId="0" applyNumberFormat="1" applyFont="1" applyBorder="1"/>
    <xf numFmtId="10" fontId="22" fillId="0" borderId="76" xfId="0" applyNumberFormat="1" applyFont="1" applyBorder="1"/>
    <xf numFmtId="0" fontId="37" fillId="0" borderId="23" xfId="0" applyFont="1" applyBorder="1"/>
    <xf numFmtId="0" fontId="22" fillId="0" borderId="61" xfId="0" applyFont="1" applyBorder="1"/>
    <xf numFmtId="10" fontId="22" fillId="0" borderId="21" xfId="1" applyNumberFormat="1" applyFont="1" applyBorder="1"/>
    <xf numFmtId="10" fontId="22" fillId="0" borderId="24" xfId="1" applyNumberFormat="1" applyFont="1" applyBorder="1"/>
    <xf numFmtId="41" fontId="22" fillId="0" borderId="63" xfId="0" applyNumberFormat="1" applyFont="1" applyBorder="1"/>
    <xf numFmtId="44" fontId="37" fillId="0" borderId="42" xfId="0" applyNumberFormat="1" applyFont="1" applyBorder="1"/>
    <xf numFmtId="10" fontId="37" fillId="0" borderId="43" xfId="0" applyNumberFormat="1" applyFont="1" applyBorder="1"/>
    <xf numFmtId="41" fontId="22" fillId="0" borderId="44" xfId="0" applyNumberFormat="1" applyFont="1" applyBorder="1"/>
    <xf numFmtId="0" fontId="37" fillId="5" borderId="81" xfId="0" applyFont="1" applyFill="1" applyBorder="1" applyAlignment="1">
      <alignment horizontal="left"/>
    </xf>
    <xf numFmtId="0" fontId="37" fillId="5" borderId="82" xfId="0" applyFont="1" applyFill="1" applyBorder="1"/>
    <xf numFmtId="41" fontId="37" fillId="5" borderId="83" xfId="0" applyNumberFormat="1" applyFont="1" applyFill="1" applyBorder="1"/>
    <xf numFmtId="41" fontId="37" fillId="5" borderId="82" xfId="0" applyNumberFormat="1" applyFont="1" applyFill="1" applyBorder="1"/>
    <xf numFmtId="41" fontId="37" fillId="5" borderId="84" xfId="0" applyNumberFormat="1" applyFont="1" applyFill="1" applyBorder="1"/>
    <xf numFmtId="44" fontId="22" fillId="0" borderId="0" xfId="0" applyNumberFormat="1" applyFont="1"/>
    <xf numFmtId="166" fontId="22" fillId="0" borderId="53" xfId="0" applyNumberFormat="1" applyFont="1" applyBorder="1"/>
    <xf numFmtId="166" fontId="22" fillId="0" borderId="52" xfId="0" applyNumberFormat="1" applyFont="1" applyBorder="1"/>
    <xf numFmtId="166" fontId="22" fillId="0" borderId="55" xfId="0" applyNumberFormat="1" applyFont="1" applyBorder="1"/>
    <xf numFmtId="166" fontId="22" fillId="0" borderId="0" xfId="0" applyNumberFormat="1" applyFont="1"/>
    <xf numFmtId="166" fontId="22" fillId="0" borderId="16" xfId="0" applyNumberFormat="1" applyFont="1" applyBorder="1"/>
    <xf numFmtId="0" fontId="37" fillId="5" borderId="81" xfId="0" applyFont="1" applyFill="1" applyBorder="1"/>
    <xf numFmtId="166" fontId="37" fillId="5" borderId="83" xfId="0" applyNumberFormat="1" applyFont="1" applyFill="1" applyBorder="1"/>
    <xf numFmtId="0" fontId="37" fillId="5" borderId="82" xfId="0" applyFont="1" applyFill="1" applyBorder="1" applyAlignment="1">
      <alignment horizontal="center"/>
    </xf>
    <xf numFmtId="166" fontId="37" fillId="5" borderId="82" xfId="0" applyNumberFormat="1" applyFont="1" applyFill="1" applyBorder="1"/>
    <xf numFmtId="166" fontId="37" fillId="5" borderId="84" xfId="0" applyNumberFormat="1" applyFont="1" applyFill="1" applyBorder="1"/>
    <xf numFmtId="0" fontId="42" fillId="3" borderId="13" xfId="0" applyFont="1" applyFill="1" applyBorder="1" applyAlignment="1">
      <alignment horizontal="center"/>
    </xf>
    <xf numFmtId="0" fontId="42" fillId="3" borderId="85" xfId="0" applyFont="1" applyFill="1" applyBorder="1" applyAlignment="1">
      <alignment horizontal="right" indent="1"/>
    </xf>
    <xf numFmtId="0" fontId="22" fillId="0" borderId="23" xfId="0" applyFont="1" applyBorder="1"/>
    <xf numFmtId="10" fontId="22" fillId="8" borderId="21" xfId="1" applyNumberFormat="1" applyFont="1" applyFill="1" applyBorder="1" applyAlignment="1">
      <alignment horizontal="center"/>
    </xf>
    <xf numFmtId="170" fontId="22" fillId="8" borderId="21" xfId="0" applyNumberFormat="1" applyFont="1" applyFill="1" applyBorder="1" applyAlignment="1">
      <alignment horizontal="center"/>
    </xf>
    <xf numFmtId="41" fontId="22" fillId="8" borderId="61" xfId="0" applyNumberFormat="1" applyFont="1" applyFill="1" applyBorder="1" applyAlignment="1">
      <alignment horizontal="center"/>
    </xf>
    <xf numFmtId="0" fontId="22" fillId="0" borderId="42" xfId="0" applyFont="1" applyBorder="1"/>
    <xf numFmtId="10" fontId="22" fillId="8" borderId="43" xfId="1" applyNumberFormat="1" applyFont="1" applyFill="1" applyBorder="1" applyAlignment="1">
      <alignment horizontal="center"/>
    </xf>
    <xf numFmtId="170" fontId="22" fillId="8" borderId="43" xfId="0" applyNumberFormat="1" applyFont="1" applyFill="1" applyBorder="1" applyAlignment="1">
      <alignment horizontal="center"/>
    </xf>
    <xf numFmtId="41" fontId="22" fillId="8" borderId="86" xfId="0" applyNumberFormat="1" applyFont="1" applyFill="1" applyBorder="1" applyAlignment="1">
      <alignment horizontal="center"/>
    </xf>
    <xf numFmtId="189" fontId="48" fillId="0" borderId="5" xfId="0" applyNumberFormat="1" applyFont="1" applyBorder="1"/>
    <xf numFmtId="196" fontId="41" fillId="2" borderId="5" xfId="0" applyNumberFormat="1" applyFont="1" applyFill="1" applyBorder="1"/>
    <xf numFmtId="0" fontId="51" fillId="0" borderId="18" xfId="0" applyFont="1" applyBorder="1" applyAlignment="1">
      <alignment horizontal="left" indent="1"/>
    </xf>
    <xf numFmtId="0" fontId="22" fillId="5" borderId="3" xfId="0" applyFont="1" applyFill="1" applyBorder="1" applyAlignment="1">
      <alignment horizontal="left" indent="1"/>
    </xf>
    <xf numFmtId="0" fontId="22" fillId="5" borderId="3" xfId="0" applyFont="1" applyFill="1" applyBorder="1" applyAlignment="1">
      <alignment horizontal="right" indent="1"/>
    </xf>
    <xf numFmtId="0" fontId="22" fillId="5" borderId="3" xfId="0" applyFont="1" applyFill="1" applyBorder="1" applyAlignment="1">
      <alignment horizontal="right"/>
    </xf>
    <xf numFmtId="199" fontId="18" fillId="2" borderId="3" xfId="0" applyNumberFormat="1" applyFont="1" applyFill="1" applyBorder="1" applyAlignment="1">
      <alignment horizontal="center"/>
    </xf>
    <xf numFmtId="4" fontId="18" fillId="2" borderId="3" xfId="0" applyNumberFormat="1" applyFont="1" applyFill="1" applyBorder="1" applyAlignment="1">
      <alignment horizontal="center"/>
    </xf>
    <xf numFmtId="3" fontId="18" fillId="2" borderId="3" xfId="0" applyNumberFormat="1" applyFont="1" applyFill="1" applyBorder="1" applyAlignment="1">
      <alignment horizontal="center"/>
    </xf>
    <xf numFmtId="167" fontId="35" fillId="0" borderId="0" xfId="0" applyNumberFormat="1" applyFont="1" applyAlignment="1">
      <alignment horizontal="right"/>
    </xf>
    <xf numFmtId="164" fontId="4" fillId="0" borderId="0" xfId="1" applyNumberFormat="1" applyFont="1" applyFill="1" applyBorder="1"/>
    <xf numFmtId="0" fontId="8" fillId="3" borderId="14" xfId="0" applyFont="1" applyFill="1" applyBorder="1" applyAlignment="1">
      <alignment horizontal="center"/>
    </xf>
    <xf numFmtId="10" fontId="0" fillId="0" borderId="19" xfId="0" applyNumberFormat="1" applyBorder="1" applyAlignment="1">
      <alignment horizontal="center"/>
    </xf>
    <xf numFmtId="0" fontId="0" fillId="3" borderId="15" xfId="0" applyFill="1" applyBorder="1"/>
    <xf numFmtId="0" fontId="8" fillId="3" borderId="16" xfId="0" applyFont="1" applyFill="1" applyBorder="1" applyAlignment="1">
      <alignment horizontal="center"/>
    </xf>
    <xf numFmtId="0" fontId="0" fillId="0" borderId="77" xfId="0" applyBorder="1"/>
    <xf numFmtId="10" fontId="0" fillId="8" borderId="78" xfId="0" applyNumberFormat="1" applyFill="1" applyBorder="1" applyAlignment="1">
      <alignment horizontal="center"/>
    </xf>
    <xf numFmtId="10" fontId="0" fillId="8" borderId="33" xfId="0" applyNumberFormat="1" applyFill="1" applyBorder="1" applyAlignment="1">
      <alignment horizontal="center"/>
    </xf>
    <xf numFmtId="0" fontId="0" fillId="0" borderId="17" xfId="0" applyBorder="1" applyAlignment="1">
      <alignment horizontal="left" indent="2"/>
    </xf>
    <xf numFmtId="41" fontId="0" fillId="8" borderId="18" xfId="0" applyNumberFormat="1" applyFill="1" applyBorder="1" applyAlignment="1">
      <alignment horizontal="center"/>
    </xf>
    <xf numFmtId="170" fontId="0" fillId="8" borderId="18" xfId="0" applyNumberFormat="1" applyFill="1" applyBorder="1" applyAlignment="1">
      <alignment horizontal="center"/>
    </xf>
    <xf numFmtId="10" fontId="0" fillId="8" borderId="19" xfId="0" applyNumberFormat="1" applyFill="1" applyBorder="1" applyAlignment="1">
      <alignment horizontal="center"/>
    </xf>
    <xf numFmtId="166" fontId="0" fillId="0" borderId="19" xfId="0" applyNumberFormat="1" applyBorder="1"/>
    <xf numFmtId="166" fontId="22" fillId="0" borderId="78" xfId="0" applyNumberFormat="1" applyFont="1" applyBorder="1"/>
    <xf numFmtId="9" fontId="34" fillId="2" borderId="7" xfId="1" applyFont="1" applyFill="1" applyBorder="1" applyAlignment="1">
      <alignment horizontal="center"/>
    </xf>
    <xf numFmtId="9" fontId="34" fillId="2" borderId="0" xfId="1" applyFont="1" applyFill="1" applyBorder="1" applyAlignment="1">
      <alignment horizontal="center"/>
    </xf>
    <xf numFmtId="188" fontId="37" fillId="0" borderId="100" xfId="0" applyNumberFormat="1" applyFont="1" applyBorder="1" applyAlignment="1">
      <alignment horizontal="right"/>
    </xf>
    <xf numFmtId="2" fontId="53" fillId="0" borderId="0" xfId="0" applyNumberFormat="1" applyFont="1"/>
    <xf numFmtId="9" fontId="34" fillId="2" borderId="8" xfId="1" applyFont="1" applyFill="1" applyBorder="1" applyAlignment="1">
      <alignment horizontal="center"/>
    </xf>
    <xf numFmtId="44" fontId="32" fillId="12" borderId="1" xfId="0" applyNumberFormat="1" applyFont="1" applyFill="1" applyBorder="1" applyAlignment="1">
      <alignment horizontal="centerContinuous"/>
    </xf>
    <xf numFmtId="44" fontId="32" fillId="12" borderId="101" xfId="0" applyNumberFormat="1" applyFont="1" applyFill="1" applyBorder="1" applyAlignment="1">
      <alignment horizontal="centerContinuous"/>
    </xf>
    <xf numFmtId="44" fontId="32" fillId="11" borderId="101" xfId="0" applyNumberFormat="1" applyFont="1" applyFill="1" applyBorder="1" applyAlignment="1">
      <alignment horizontal="centerContinuous"/>
    </xf>
    <xf numFmtId="44" fontId="32" fillId="11" borderId="3" xfId="0" applyNumberFormat="1" applyFont="1" applyFill="1" applyBorder="1" applyAlignment="1">
      <alignment horizontal="centerContinuous"/>
    </xf>
    <xf numFmtId="44" fontId="32" fillId="11" borderId="99" xfId="0" applyNumberFormat="1" applyFont="1" applyFill="1" applyBorder="1" applyAlignment="1">
      <alignment horizontal="centerContinuous"/>
    </xf>
    <xf numFmtId="44" fontId="32" fillId="14" borderId="102" xfId="0" applyNumberFormat="1" applyFont="1" applyFill="1" applyBorder="1" applyAlignment="1">
      <alignment horizontal="center"/>
    </xf>
    <xf numFmtId="44" fontId="32" fillId="8" borderId="101" xfId="0" applyNumberFormat="1" applyFont="1" applyFill="1" applyBorder="1" applyAlignment="1">
      <alignment horizontal="centerContinuous"/>
    </xf>
    <xf numFmtId="44" fontId="32" fillId="8" borderId="99" xfId="0" applyNumberFormat="1" applyFont="1" applyFill="1" applyBorder="1" applyAlignment="1">
      <alignment horizontal="centerContinuous"/>
    </xf>
    <xf numFmtId="44" fontId="32" fillId="13" borderId="101" xfId="0" applyNumberFormat="1" applyFont="1" applyFill="1" applyBorder="1" applyAlignment="1">
      <alignment horizontal="centerContinuous"/>
    </xf>
    <xf numFmtId="44" fontId="32" fillId="13" borderId="3" xfId="0" applyNumberFormat="1" applyFont="1" applyFill="1" applyBorder="1" applyAlignment="1">
      <alignment horizontal="centerContinuous"/>
    </xf>
    <xf numFmtId="44" fontId="32" fillId="12" borderId="3" xfId="0" applyNumberFormat="1" applyFont="1" applyFill="1" applyBorder="1" applyAlignment="1">
      <alignment horizontal="centerContinuous"/>
    </xf>
    <xf numFmtId="169" fontId="33" fillId="3" borderId="96" xfId="0" applyNumberFormat="1" applyFont="1" applyFill="1" applyBorder="1" applyAlignment="1">
      <alignment horizontal="center"/>
    </xf>
    <xf numFmtId="169" fontId="33" fillId="3" borderId="13" xfId="0" applyNumberFormat="1" applyFont="1" applyFill="1" applyBorder="1" applyAlignment="1">
      <alignment horizontal="center"/>
    </xf>
    <xf numFmtId="0" fontId="33" fillId="3" borderId="14" xfId="0" applyFont="1" applyFill="1" applyBorder="1" applyAlignment="1">
      <alignment horizontal="center"/>
    </xf>
    <xf numFmtId="9" fontId="34" fillId="2" borderId="9" xfId="1" applyFont="1" applyFill="1" applyBorder="1" applyAlignment="1">
      <alignment horizontal="center"/>
    </xf>
    <xf numFmtId="9" fontId="34" fillId="2" borderId="10" xfId="1" applyFont="1" applyFill="1" applyBorder="1" applyAlignment="1">
      <alignment horizontal="center"/>
    </xf>
    <xf numFmtId="9" fontId="34" fillId="2" borderId="11" xfId="1" applyFont="1" applyFill="1" applyBorder="1" applyAlignment="1">
      <alignment horizontal="center"/>
    </xf>
    <xf numFmtId="44" fontId="32" fillId="12" borderId="2" xfId="0" applyNumberFormat="1" applyFont="1" applyFill="1" applyBorder="1" applyAlignment="1">
      <alignment horizontal="centerContinuous"/>
    </xf>
    <xf numFmtId="9" fontId="0" fillId="0" borderId="0" xfId="1" applyFont="1" applyFill="1" applyBorder="1"/>
    <xf numFmtId="9" fontId="0" fillId="0" borderId="16" xfId="1" applyFont="1" applyFill="1" applyBorder="1"/>
    <xf numFmtId="164" fontId="4" fillId="2" borderId="0" xfId="1" applyNumberFormat="1" applyFont="1" applyFill="1" applyBorder="1" applyAlignment="1">
      <alignment horizontal="center"/>
    </xf>
    <xf numFmtId="190" fontId="22" fillId="0" borderId="0" xfId="0" applyNumberFormat="1" applyFont="1"/>
    <xf numFmtId="200" fontId="33" fillId="3" borderId="97" xfId="0" applyNumberFormat="1" applyFont="1" applyFill="1" applyBorder="1" applyAlignment="1">
      <alignment horizontal="center"/>
    </xf>
    <xf numFmtId="10" fontId="4" fillId="0" borderId="0" xfId="0" applyNumberFormat="1" applyFont="1"/>
    <xf numFmtId="170" fontId="0" fillId="0" borderId="0" xfId="0" applyNumberFormat="1" applyAlignment="1">
      <alignment horizontal="right"/>
    </xf>
    <xf numFmtId="6" fontId="4" fillId="2" borderId="16" xfId="0" applyNumberFormat="1" applyFont="1" applyFill="1" applyBorder="1" applyAlignment="1">
      <alignment horizontal="right"/>
    </xf>
    <xf numFmtId="0" fontId="37" fillId="5" borderId="3" xfId="0" applyFont="1" applyFill="1" applyBorder="1" applyAlignment="1">
      <alignment horizontal="left" indent="1"/>
    </xf>
    <xf numFmtId="168" fontId="22" fillId="5" borderId="3" xfId="0" applyNumberFormat="1" applyFont="1" applyFill="1" applyBorder="1" applyAlignment="1">
      <alignment horizontal="center"/>
    </xf>
    <xf numFmtId="41" fontId="18" fillId="2" borderId="3" xfId="0" applyNumberFormat="1" applyFont="1" applyFill="1" applyBorder="1" applyAlignment="1">
      <alignment horizontal="center"/>
    </xf>
    <xf numFmtId="9" fontId="0" fillId="0" borderId="52" xfId="1" applyFont="1" applyBorder="1"/>
    <xf numFmtId="0" fontId="0" fillId="3" borderId="13" xfId="0" applyFill="1" applyBorder="1"/>
    <xf numFmtId="41" fontId="0" fillId="0" borderId="78" xfId="0" applyNumberFormat="1" applyBorder="1"/>
    <xf numFmtId="1" fontId="18" fillId="2" borderId="21" xfId="0" applyNumberFormat="1" applyFont="1" applyFill="1" applyBorder="1" applyAlignment="1">
      <alignment horizontal="center"/>
    </xf>
    <xf numFmtId="185" fontId="0" fillId="0" borderId="22" xfId="0" applyNumberFormat="1" applyBorder="1" applyAlignment="1">
      <alignment horizontal="center"/>
    </xf>
    <xf numFmtId="0" fontId="55" fillId="0" borderId="0" xfId="5" applyFont="1"/>
    <xf numFmtId="0" fontId="2" fillId="0" borderId="0" xfId="5"/>
    <xf numFmtId="0" fontId="54" fillId="0" borderId="0" xfId="5" applyFont="1"/>
    <xf numFmtId="0" fontId="3" fillId="0" borderId="0" xfId="5" applyFont="1"/>
    <xf numFmtId="3" fontId="2" fillId="0" borderId="0" xfId="5" applyNumberFormat="1"/>
    <xf numFmtId="195" fontId="56" fillId="0" borderId="0" xfId="5" applyNumberFormat="1" applyFont="1"/>
    <xf numFmtId="0" fontId="54" fillId="0" borderId="0" xfId="5" applyFont="1" applyAlignment="1">
      <alignment vertical="center"/>
    </xf>
    <xf numFmtId="0" fontId="57" fillId="0" borderId="0" xfId="5" applyFont="1"/>
    <xf numFmtId="3" fontId="3" fillId="0" borderId="103" xfId="5" applyNumberFormat="1" applyFont="1" applyBorder="1"/>
    <xf numFmtId="9" fontId="2" fillId="0" borderId="0" xfId="5" applyNumberFormat="1"/>
    <xf numFmtId="6" fontId="2" fillId="0" borderId="0" xfId="5" applyNumberFormat="1"/>
    <xf numFmtId="9" fontId="2" fillId="0" borderId="0" xfId="5" applyNumberFormat="1" applyAlignment="1">
      <alignment horizontal="left"/>
    </xf>
    <xf numFmtId="0" fontId="56" fillId="0" borderId="0" xfId="5" applyFont="1"/>
    <xf numFmtId="3" fontId="56" fillId="0" borderId="0" xfId="5" applyNumberFormat="1" applyFont="1"/>
    <xf numFmtId="3" fontId="55" fillId="0" borderId="104" xfId="5" applyNumberFormat="1" applyFont="1" applyBorder="1"/>
    <xf numFmtId="3" fontId="55" fillId="0" borderId="0" xfId="5" applyNumberFormat="1" applyFont="1"/>
    <xf numFmtId="0" fontId="55" fillId="0" borderId="20" xfId="5" applyFont="1" applyBorder="1"/>
    <xf numFmtId="3" fontId="55" fillId="0" borderId="21" xfId="5" applyNumberFormat="1" applyFont="1" applyBorder="1"/>
    <xf numFmtId="3" fontId="2" fillId="0" borderId="21" xfId="5" applyNumberFormat="1" applyBorder="1"/>
    <xf numFmtId="3" fontId="55" fillId="0" borderId="22" xfId="5" applyNumberFormat="1" applyFont="1" applyBorder="1"/>
    <xf numFmtId="0" fontId="2" fillId="0" borderId="21" xfId="5" applyBorder="1"/>
    <xf numFmtId="41" fontId="2" fillId="0" borderId="0" xfId="5" applyNumberFormat="1"/>
    <xf numFmtId="38" fontId="2" fillId="0" borderId="0" xfId="5" applyNumberFormat="1"/>
    <xf numFmtId="0" fontId="7" fillId="0" borderId="0" xfId="5" applyFont="1"/>
    <xf numFmtId="195" fontId="55" fillId="0" borderId="103" xfId="5" applyNumberFormat="1" applyFont="1" applyBorder="1"/>
    <xf numFmtId="0" fontId="0" fillId="18" borderId="35" xfId="0" applyFill="1" applyBorder="1" applyAlignment="1">
      <alignment horizontal="left" indent="1"/>
    </xf>
    <xf numFmtId="0" fontId="4" fillId="18" borderId="29" xfId="0" applyFont="1" applyFill="1" applyBorder="1" applyAlignment="1">
      <alignment horizontal="left" indent="1"/>
    </xf>
    <xf numFmtId="0" fontId="4" fillId="18" borderId="25" xfId="0" applyFont="1" applyFill="1" applyBorder="1" applyAlignment="1">
      <alignment horizontal="left" indent="1"/>
    </xf>
    <xf numFmtId="3" fontId="2" fillId="0" borderId="0" xfId="5" applyNumberFormat="1" applyAlignment="1">
      <alignment horizontal="center"/>
    </xf>
    <xf numFmtId="0" fontId="1" fillId="0" borderId="0" xfId="5" applyFont="1"/>
    <xf numFmtId="0" fontId="18" fillId="2" borderId="20" xfId="0" applyFont="1" applyFill="1" applyBorder="1" applyAlignment="1">
      <alignment horizontal="right"/>
    </xf>
    <xf numFmtId="195" fontId="58" fillId="2" borderId="19" xfId="0" applyNumberFormat="1" applyFont="1" applyFill="1" applyBorder="1" applyAlignment="1">
      <alignment horizontal="center" vertical="center"/>
    </xf>
    <xf numFmtId="195" fontId="58" fillId="2" borderId="18" xfId="0" applyNumberFormat="1" applyFont="1" applyFill="1" applyBorder="1" applyAlignment="1">
      <alignment horizontal="center" vertical="center"/>
    </xf>
    <xf numFmtId="10" fontId="59" fillId="0" borderId="16" xfId="1" applyNumberFormat="1" applyFont="1" applyBorder="1" applyAlignment="1">
      <alignment horizontal="center" vertical="center"/>
    </xf>
    <xf numFmtId="10" fontId="59" fillId="0" borderId="0" xfId="1" applyNumberFormat="1" applyFont="1" applyBorder="1" applyAlignment="1">
      <alignment horizontal="center" vertical="center"/>
    </xf>
    <xf numFmtId="10" fontId="59" fillId="0" borderId="0" xfId="1" applyNumberFormat="1" applyFont="1" applyBorder="1" applyAlignment="1">
      <alignment horizontal="center"/>
    </xf>
    <xf numFmtId="195" fontId="59" fillId="0" borderId="0" xfId="0" applyNumberFormat="1" applyFont="1" applyAlignment="1">
      <alignment horizontal="center"/>
    </xf>
    <xf numFmtId="0" fontId="59" fillId="0" borderId="0" xfId="0" applyFont="1" applyAlignment="1">
      <alignment horizontal="left"/>
    </xf>
    <xf numFmtId="0" fontId="59" fillId="0" borderId="15" xfId="0" applyFont="1" applyBorder="1" applyAlignment="1">
      <alignment horizontal="left"/>
    </xf>
    <xf numFmtId="195" fontId="59" fillId="0" borderId="16" xfId="0" applyNumberFormat="1" applyFont="1" applyBorder="1" applyAlignment="1">
      <alignment horizontal="center"/>
    </xf>
    <xf numFmtId="6" fontId="59" fillId="0" borderId="16" xfId="0" applyNumberFormat="1" applyFont="1" applyBorder="1" applyAlignment="1">
      <alignment horizontal="center"/>
    </xf>
    <xf numFmtId="6" fontId="59" fillId="0" borderId="0" xfId="0" applyNumberFormat="1" applyFont="1" applyAlignment="1">
      <alignment horizontal="center"/>
    </xf>
    <xf numFmtId="10" fontId="7" fillId="0" borderId="16" xfId="1" applyNumberFormat="1" applyFont="1" applyBorder="1" applyAlignment="1" applyProtection="1">
      <alignment horizontal="center"/>
      <protection locked="0"/>
    </xf>
    <xf numFmtId="10" fontId="7" fillId="0" borderId="0" xfId="1" applyNumberFormat="1" applyFont="1" applyBorder="1" applyAlignment="1" applyProtection="1">
      <alignment horizontal="center"/>
      <protection locked="0"/>
    </xf>
    <xf numFmtId="10" fontId="0" fillId="0" borderId="0" xfId="1" applyNumberFormat="1" applyFont="1" applyBorder="1" applyAlignment="1" applyProtection="1">
      <alignment horizontal="center"/>
      <protection locked="0"/>
    </xf>
    <xf numFmtId="6" fontId="0" fillId="0" borderId="16" xfId="0" applyNumberFormat="1" applyBorder="1" applyAlignment="1" applyProtection="1">
      <alignment horizontal="center"/>
      <protection locked="0"/>
    </xf>
    <xf numFmtId="6" fontId="0" fillId="0" borderId="0" xfId="0" applyNumberFormat="1" applyAlignment="1" applyProtection="1">
      <alignment horizontal="center"/>
      <protection locked="0"/>
    </xf>
    <xf numFmtId="6" fontId="0" fillId="0" borderId="16" xfId="0" applyNumberFormat="1" applyBorder="1" applyAlignment="1" applyProtection="1">
      <alignment horizontal="center" vertical="center"/>
      <protection locked="0"/>
    </xf>
    <xf numFmtId="6" fontId="0" fillId="0" borderId="0" xfId="0" applyNumberFormat="1" applyAlignment="1" applyProtection="1">
      <alignment horizontal="center" vertical="center"/>
      <protection locked="0"/>
    </xf>
    <xf numFmtId="6" fontId="59" fillId="0" borderId="0" xfId="0" applyNumberFormat="1" applyFont="1" applyAlignment="1">
      <alignment horizontal="center" vertical="center"/>
    </xf>
    <xf numFmtId="195" fontId="60" fillId="0" borderId="16" xfId="0" applyNumberFormat="1" applyFont="1" applyBorder="1" applyAlignment="1">
      <alignment horizontal="center" vertical="center"/>
    </xf>
    <xf numFmtId="195" fontId="60" fillId="0" borderId="0" xfId="0" applyNumberFormat="1" applyFont="1" applyAlignment="1">
      <alignment horizontal="center" vertical="center"/>
    </xf>
    <xf numFmtId="0" fontId="55" fillId="19" borderId="14" xfId="0" applyFont="1" applyFill="1" applyBorder="1" applyAlignment="1">
      <alignment horizontal="center"/>
    </xf>
    <xf numFmtId="0" fontId="55" fillId="19" borderId="13" xfId="0" applyFont="1" applyFill="1" applyBorder="1" applyAlignment="1">
      <alignment horizontal="center"/>
    </xf>
    <xf numFmtId="0" fontId="55" fillId="19" borderId="13" xfId="0" applyFont="1" applyFill="1" applyBorder="1"/>
    <xf numFmtId="0" fontId="55" fillId="19" borderId="12" xfId="0" applyFont="1" applyFill="1" applyBorder="1"/>
    <xf numFmtId="10" fontId="0" fillId="0" borderId="19" xfId="1" applyNumberFormat="1" applyFont="1" applyBorder="1"/>
    <xf numFmtId="10" fontId="0" fillId="0" borderId="18" xfId="1" applyNumberFormat="1" applyFont="1" applyBorder="1"/>
    <xf numFmtId="10" fontId="0" fillId="0" borderId="100" xfId="1" applyNumberFormat="1" applyFont="1" applyBorder="1"/>
    <xf numFmtId="10" fontId="54" fillId="0" borderId="18" xfId="0" applyNumberFormat="1" applyFont="1" applyBorder="1"/>
    <xf numFmtId="10" fontId="0" fillId="0" borderId="16" xfId="1" applyNumberFormat="1" applyFont="1" applyBorder="1"/>
    <xf numFmtId="10" fontId="0" fillId="0" borderId="0" xfId="1" applyNumberFormat="1" applyFont="1" applyBorder="1"/>
    <xf numFmtId="10" fontId="0" fillId="0" borderId="7" xfId="1" applyNumberFormat="1" applyFont="1" applyBorder="1"/>
    <xf numFmtId="10" fontId="54" fillId="0" borderId="0" xfId="0" applyNumberFormat="1" applyFont="1"/>
    <xf numFmtId="10" fontId="0" fillId="0" borderId="33" xfId="1" applyNumberFormat="1" applyFont="1" applyBorder="1"/>
    <xf numFmtId="10" fontId="0" fillId="0" borderId="5" xfId="1" applyNumberFormat="1" applyFont="1" applyBorder="1"/>
    <xf numFmtId="10" fontId="0" fillId="0" borderId="4" xfId="1" applyNumberFormat="1" applyFont="1" applyBorder="1"/>
    <xf numFmtId="195" fontId="54" fillId="0" borderId="16" xfId="0" applyNumberFormat="1" applyFont="1" applyBorder="1"/>
    <xf numFmtId="195" fontId="54" fillId="0" borderId="0" xfId="0" applyNumberFormat="1" applyFont="1"/>
    <xf numFmtId="10" fontId="8" fillId="0" borderId="0" xfId="0" applyNumberFormat="1" applyFont="1"/>
    <xf numFmtId="195" fontId="0" fillId="0" borderId="15" xfId="0" applyNumberFormat="1" applyBorder="1"/>
    <xf numFmtId="195" fontId="0" fillId="0" borderId="0" xfId="0" applyNumberFormat="1"/>
    <xf numFmtId="6" fontId="0" fillId="0" borderId="0" xfId="0" applyNumberFormat="1"/>
    <xf numFmtId="10" fontId="0" fillId="0" borderId="0" xfId="0" applyNumberFormat="1"/>
    <xf numFmtId="164" fontId="60" fillId="2" borderId="19" xfId="1" applyNumberFormat="1" applyFont="1" applyFill="1" applyBorder="1" applyAlignment="1" applyProtection="1">
      <alignment horizontal="right"/>
    </xf>
    <xf numFmtId="195" fontId="60" fillId="2" borderId="18" xfId="0" applyNumberFormat="1" applyFont="1" applyFill="1" applyBorder="1" applyAlignment="1">
      <alignment horizontal="right"/>
    </xf>
    <xf numFmtId="164" fontId="60" fillId="2" borderId="18" xfId="1" applyNumberFormat="1" applyFont="1" applyFill="1" applyBorder="1" applyAlignment="1" applyProtection="1">
      <alignment horizontal="right"/>
    </xf>
    <xf numFmtId="10" fontId="0" fillId="0" borderId="0" xfId="1" applyNumberFormat="1" applyFont="1"/>
    <xf numFmtId="164" fontId="59" fillId="0" borderId="16" xfId="1" applyNumberFormat="1" applyFont="1" applyBorder="1" applyAlignment="1" applyProtection="1">
      <alignment horizontal="right"/>
    </xf>
    <xf numFmtId="195" fontId="59" fillId="0" borderId="0" xfId="0" applyNumberFormat="1" applyFont="1" applyAlignment="1">
      <alignment horizontal="right"/>
    </xf>
    <xf numFmtId="164" fontId="59" fillId="0" borderId="0" xfId="1" applyNumberFormat="1" applyFont="1" applyBorder="1" applyAlignment="1" applyProtection="1">
      <alignment horizontal="right"/>
    </xf>
    <xf numFmtId="10" fontId="0" fillId="0" borderId="16" xfId="1" applyNumberFormat="1" applyFont="1" applyBorder="1" applyAlignment="1" applyProtection="1">
      <alignment horizontal="center"/>
      <protection locked="0"/>
    </xf>
    <xf numFmtId="195" fontId="3" fillId="0" borderId="16" xfId="0" applyNumberFormat="1" applyFont="1" applyBorder="1" applyAlignment="1" applyProtection="1">
      <alignment horizontal="center"/>
      <protection locked="0"/>
    </xf>
    <xf numFmtId="195" fontId="18" fillId="0" borderId="0" xfId="0" applyNumberFormat="1" applyFont="1" applyAlignment="1" applyProtection="1">
      <alignment horizontal="right"/>
      <protection locked="0"/>
    </xf>
    <xf numFmtId="0" fontId="55" fillId="19" borderId="14" xfId="0" applyFont="1" applyFill="1" applyBorder="1" applyAlignment="1">
      <alignment horizontal="center" vertical="center"/>
    </xf>
    <xf numFmtId="0" fontId="55" fillId="19" borderId="14" xfId="0" applyFont="1" applyFill="1" applyBorder="1"/>
    <xf numFmtId="0" fontId="4" fillId="10" borderId="25" xfId="0" applyFont="1" applyFill="1" applyBorder="1" applyAlignment="1">
      <alignment horizontal="left" indent="1"/>
    </xf>
    <xf numFmtId="0" fontId="4" fillId="0" borderId="15" xfId="0" applyFont="1" applyBorder="1"/>
    <xf numFmtId="9" fontId="4" fillId="0" borderId="15" xfId="0" applyNumberFormat="1" applyFont="1" applyBorder="1"/>
    <xf numFmtId="0" fontId="4" fillId="2" borderId="107" xfId="0" applyFont="1" applyFill="1" applyBorder="1" applyAlignment="1">
      <alignment horizontal="left" indent="1"/>
    </xf>
    <xf numFmtId="41" fontId="4" fillId="2" borderId="108" xfId="0" applyNumberFormat="1" applyFont="1" applyFill="1" applyBorder="1"/>
    <xf numFmtId="6" fontId="4" fillId="2" borderId="26" xfId="0" applyNumberFormat="1" applyFont="1" applyFill="1" applyBorder="1"/>
    <xf numFmtId="6" fontId="4" fillId="2" borderId="30" xfId="0" applyNumberFormat="1" applyFont="1" applyFill="1" applyBorder="1"/>
    <xf numFmtId="6" fontId="4" fillId="2" borderId="108" xfId="0" applyNumberFormat="1" applyFont="1" applyFill="1" applyBorder="1"/>
    <xf numFmtId="41" fontId="5" fillId="0" borderId="2" xfId="0" applyNumberFormat="1" applyFont="1" applyBorder="1"/>
    <xf numFmtId="0" fontId="5" fillId="2" borderId="25" xfId="0" applyFont="1" applyFill="1" applyBorder="1" applyAlignment="1">
      <alignment horizontal="left" indent="1"/>
    </xf>
    <xf numFmtId="6" fontId="5" fillId="2" borderId="26" xfId="0" applyNumberFormat="1" applyFont="1" applyFill="1" applyBorder="1"/>
    <xf numFmtId="9" fontId="4" fillId="0" borderId="0" xfId="1" applyFont="1"/>
    <xf numFmtId="177" fontId="0" fillId="0" borderId="0" xfId="0" applyNumberFormat="1"/>
    <xf numFmtId="41" fontId="3" fillId="21" borderId="59" xfId="0" applyNumberFormat="1" applyFont="1" applyFill="1" applyBorder="1"/>
    <xf numFmtId="41" fontId="3" fillId="21" borderId="74" xfId="0" applyNumberFormat="1" applyFont="1" applyFill="1" applyBorder="1"/>
    <xf numFmtId="6" fontId="0" fillId="0" borderId="16" xfId="0" applyNumberFormat="1" applyBorder="1"/>
    <xf numFmtId="0" fontId="0" fillId="0" borderId="12" xfId="0" applyBorder="1"/>
    <xf numFmtId="0" fontId="0" fillId="0" borderId="13" xfId="0" applyBorder="1"/>
    <xf numFmtId="177" fontId="18" fillId="2" borderId="14" xfId="0" applyNumberFormat="1" applyFont="1" applyFill="1" applyBorder="1"/>
    <xf numFmtId="6" fontId="0" fillId="0" borderId="19" xfId="0" applyNumberFormat="1" applyBorder="1"/>
    <xf numFmtId="0" fontId="11" fillId="0" borderId="20" xfId="0" applyFont="1" applyBorder="1" applyAlignment="1">
      <alignment horizontal="center"/>
    </xf>
    <xf numFmtId="184" fontId="0" fillId="0" borderId="0" xfId="0" applyNumberFormat="1"/>
    <xf numFmtId="0" fontId="25" fillId="0" borderId="0" xfId="0" applyFont="1"/>
    <xf numFmtId="180" fontId="18" fillId="2" borderId="0" xfId="0" applyNumberFormat="1" applyFont="1" applyFill="1"/>
    <xf numFmtId="9" fontId="4" fillId="2" borderId="88" xfId="0" applyNumberFormat="1" applyFont="1" applyFill="1" applyBorder="1"/>
    <xf numFmtId="41" fontId="4" fillId="0" borderId="8" xfId="0" applyNumberFormat="1" applyFont="1" applyBorder="1"/>
    <xf numFmtId="10" fontId="18" fillId="10" borderId="0" xfId="0" applyNumberFormat="1" applyFont="1" applyFill="1"/>
    <xf numFmtId="10" fontId="4" fillId="0" borderId="0" xfId="1" applyNumberFormat="1" applyFont="1" applyFill="1" applyBorder="1"/>
    <xf numFmtId="41" fontId="4" fillId="10" borderId="26" xfId="0" applyNumberFormat="1" applyFont="1" applyFill="1" applyBorder="1"/>
    <xf numFmtId="164" fontId="4" fillId="0" borderId="0" xfId="1" applyNumberFormat="1" applyFont="1"/>
    <xf numFmtId="0" fontId="62" fillId="3" borderId="109" xfId="0" applyFont="1" applyFill="1" applyBorder="1" applyAlignment="1">
      <alignment horizontal="center" wrapText="1"/>
    </xf>
    <xf numFmtId="0" fontId="3" fillId="0" borderId="109" xfId="0" applyFont="1" applyBorder="1" applyAlignment="1">
      <alignment horizontal="center" vertical="center" wrapText="1"/>
    </xf>
    <xf numFmtId="0" fontId="0" fillId="0" borderId="109" xfId="0" applyBorder="1" applyAlignment="1">
      <alignment vertical="center" wrapText="1"/>
    </xf>
    <xf numFmtId="6" fontId="0" fillId="0" borderId="109" xfId="0" applyNumberFormat="1" applyBorder="1" applyAlignment="1">
      <alignment vertical="center" wrapText="1"/>
    </xf>
    <xf numFmtId="41" fontId="29" fillId="0" borderId="0" xfId="0" applyNumberFormat="1" applyFont="1" applyAlignment="1">
      <alignment horizontal="center"/>
    </xf>
    <xf numFmtId="1" fontId="0" fillId="5" borderId="72" xfId="0" applyNumberFormat="1" applyFill="1" applyBorder="1" applyAlignment="1">
      <alignment horizontal="center"/>
    </xf>
    <xf numFmtId="172" fontId="4" fillId="0" borderId="0" xfId="0" applyNumberFormat="1" applyFont="1" applyAlignment="1">
      <alignment horizontal="left"/>
    </xf>
    <xf numFmtId="10" fontId="4" fillId="0" borderId="10" xfId="1" applyNumberFormat="1" applyFont="1" applyFill="1" applyBorder="1"/>
    <xf numFmtId="0" fontId="0" fillId="0" borderId="1" xfId="0" applyBorder="1"/>
    <xf numFmtId="177" fontId="0" fillId="0" borderId="2" xfId="0" applyNumberFormat="1" applyBorder="1"/>
    <xf numFmtId="41" fontId="0" fillId="0" borderId="15" xfId="0" applyNumberFormat="1" applyBorder="1" applyAlignment="1">
      <alignment horizontal="left"/>
    </xf>
    <xf numFmtId="0" fontId="0" fillId="0" borderId="15" xfId="0" applyBorder="1" applyAlignment="1">
      <alignment horizontal="left"/>
    </xf>
    <xf numFmtId="0" fontId="0" fillId="0" borderId="42" xfId="0" applyBorder="1" applyAlignment="1">
      <alignment horizontal="left"/>
    </xf>
    <xf numFmtId="166" fontId="0" fillId="0" borderId="0" xfId="0" applyNumberFormat="1"/>
    <xf numFmtId="166" fontId="4" fillId="2" borderId="8" xfId="6" applyNumberFormat="1" applyFont="1" applyFill="1" applyBorder="1"/>
    <xf numFmtId="166" fontId="59" fillId="0" borderId="8" xfId="6" applyNumberFormat="1" applyFont="1" applyFill="1" applyBorder="1"/>
    <xf numFmtId="201" fontId="0" fillId="0" borderId="0" xfId="0" applyNumberFormat="1"/>
    <xf numFmtId="202" fontId="0" fillId="0" borderId="0" xfId="7" applyNumberFormat="1" applyFont="1"/>
    <xf numFmtId="202" fontId="3" fillId="0" borderId="0" xfId="7" applyNumberFormat="1" applyFont="1"/>
    <xf numFmtId="202" fontId="0" fillId="0" borderId="0" xfId="0" applyNumberFormat="1"/>
    <xf numFmtId="0" fontId="9" fillId="0" borderId="0" xfId="0" applyFont="1" applyAlignment="1">
      <alignment horizontal="left" vertical="center"/>
    </xf>
    <xf numFmtId="0" fontId="0" fillId="0" borderId="0" xfId="0" applyAlignment="1">
      <alignment horizontal="left" vertical="center" wrapText="1"/>
    </xf>
    <xf numFmtId="6" fontId="59" fillId="0" borderId="0" xfId="0" applyNumberFormat="1" applyFont="1" applyAlignment="1">
      <alignment horizontal="center"/>
    </xf>
    <xf numFmtId="195" fontId="59" fillId="0" borderId="0" xfId="0" applyNumberFormat="1" applyFont="1" applyAlignment="1">
      <alignment horizontal="center"/>
    </xf>
    <xf numFmtId="10" fontId="59" fillId="0" borderId="0" xfId="1" applyNumberFormat="1" applyFont="1" applyBorder="1" applyAlignment="1">
      <alignment horizontal="center"/>
    </xf>
    <xf numFmtId="0" fontId="55" fillId="19" borderId="13" xfId="0" applyFont="1" applyFill="1" applyBorder="1" applyAlignment="1">
      <alignment horizontal="center"/>
    </xf>
    <xf numFmtId="195" fontId="3" fillId="0" borderId="0" xfId="0" applyNumberFormat="1" applyFont="1" applyAlignment="1" applyProtection="1">
      <alignment horizontal="center"/>
      <protection locked="0"/>
    </xf>
    <xf numFmtId="195" fontId="60" fillId="0" borderId="0" xfId="0" applyNumberFormat="1" applyFont="1" applyAlignment="1">
      <alignment horizontal="center"/>
    </xf>
    <xf numFmtId="6" fontId="59" fillId="0" borderId="0" xfId="0" applyNumberFormat="1" applyFont="1" applyAlignment="1">
      <alignment horizontal="center" vertical="center"/>
    </xf>
    <xf numFmtId="6" fontId="0" fillId="0" borderId="0" xfId="0" applyNumberFormat="1" applyAlignment="1" applyProtection="1">
      <alignment horizontal="center" vertical="center"/>
      <protection locked="0"/>
    </xf>
    <xf numFmtId="0" fontId="55" fillId="20" borderId="12" xfId="0" applyFont="1" applyFill="1" applyBorder="1" applyAlignment="1">
      <alignment horizontal="center"/>
    </xf>
    <xf numFmtId="0" fontId="55" fillId="20" borderId="13" xfId="0" applyFont="1" applyFill="1" applyBorder="1" applyAlignment="1">
      <alignment horizontal="center"/>
    </xf>
    <xf numFmtId="0" fontId="55" fillId="20" borderId="14" xfId="0" applyFont="1" applyFill="1" applyBorder="1" applyAlignment="1">
      <alignment horizontal="center"/>
    </xf>
    <xf numFmtId="10" fontId="7" fillId="0" borderId="0" xfId="1" applyNumberFormat="1" applyFont="1" applyBorder="1" applyAlignment="1" applyProtection="1">
      <alignment horizontal="center"/>
      <protection locked="0"/>
    </xf>
    <xf numFmtId="6" fontId="0" fillId="0" borderId="0" xfId="0" applyNumberFormat="1" applyAlignment="1" applyProtection="1">
      <alignment horizontal="center"/>
      <protection locked="0"/>
    </xf>
    <xf numFmtId="0" fontId="61" fillId="0" borderId="0" xfId="0" applyFont="1" applyAlignment="1">
      <alignment horizontal="center" vertical="center"/>
    </xf>
    <xf numFmtId="0" fontId="61" fillId="0" borderId="10" xfId="0" applyFont="1" applyBorder="1" applyAlignment="1">
      <alignment horizontal="center" vertical="center"/>
    </xf>
    <xf numFmtId="0" fontId="3" fillId="0" borderId="15" xfId="0" applyFont="1" applyBorder="1" applyAlignment="1">
      <alignment horizontal="right" vertical="center" textRotation="90"/>
    </xf>
    <xf numFmtId="0" fontId="3" fillId="0" borderId="17" xfId="0" applyFont="1" applyBorder="1" applyAlignment="1">
      <alignment horizontal="right" vertical="center" textRotation="90"/>
    </xf>
    <xf numFmtId="0" fontId="3" fillId="0" borderId="0" xfId="0" applyFont="1" applyAlignment="1">
      <alignment horizontal="center"/>
    </xf>
    <xf numFmtId="0" fontId="3" fillId="0" borderId="16" xfId="0" applyFont="1" applyBorder="1" applyAlignment="1">
      <alignment horizontal="center"/>
    </xf>
    <xf numFmtId="195" fontId="58" fillId="2" borderId="18" xfId="0" applyNumberFormat="1" applyFont="1" applyFill="1" applyBorder="1" applyAlignment="1">
      <alignment horizontal="center" vertical="center"/>
    </xf>
    <xf numFmtId="195" fontId="0" fillId="0" borderId="0" xfId="0" applyNumberFormat="1" applyAlignment="1" applyProtection="1">
      <alignment horizontal="center"/>
      <protection locked="0"/>
    </xf>
    <xf numFmtId="0" fontId="59" fillId="0" borderId="15" xfId="0" applyFont="1" applyBorder="1" applyAlignment="1">
      <alignment horizontal="left"/>
    </xf>
    <xf numFmtId="0" fontId="59" fillId="0" borderId="0" xfId="0" applyFont="1" applyAlignment="1">
      <alignment horizontal="left"/>
    </xf>
    <xf numFmtId="0" fontId="60" fillId="2" borderId="17" xfId="0" applyFont="1" applyFill="1" applyBorder="1" applyAlignment="1">
      <alignment horizontal="left"/>
    </xf>
    <xf numFmtId="0" fontId="60" fillId="2" borderId="18" xfId="0" applyFont="1" applyFill="1" applyBorder="1" applyAlignment="1">
      <alignment horizontal="left"/>
    </xf>
    <xf numFmtId="0" fontId="55" fillId="21" borderId="12" xfId="0" applyFont="1" applyFill="1" applyBorder="1" applyAlignment="1">
      <alignment horizontal="center"/>
    </xf>
    <xf numFmtId="0" fontId="55" fillId="21" borderId="13" xfId="0" applyFont="1" applyFill="1" applyBorder="1" applyAlignment="1">
      <alignment horizontal="center"/>
    </xf>
    <xf numFmtId="0" fontId="55" fillId="21" borderId="14" xfId="0" applyFont="1" applyFill="1" applyBorder="1" applyAlignment="1">
      <alignment horizontal="center"/>
    </xf>
    <xf numFmtId="10" fontId="0" fillId="0" borderId="0" xfId="1" applyNumberFormat="1" applyFont="1" applyBorder="1" applyAlignment="1" applyProtection="1">
      <alignment horizontal="center"/>
      <protection locked="0"/>
    </xf>
    <xf numFmtId="0" fontId="59" fillId="0" borderId="106" xfId="0" applyFont="1" applyBorder="1" applyAlignment="1">
      <alignment horizontal="left"/>
    </xf>
    <xf numFmtId="0" fontId="58" fillId="2" borderId="17" xfId="0" applyFont="1" applyFill="1" applyBorder="1" applyAlignment="1">
      <alignment horizontal="left"/>
    </xf>
    <xf numFmtId="0" fontId="58" fillId="2" borderId="18" xfId="0" applyFont="1" applyFill="1" applyBorder="1" applyAlignment="1">
      <alignment horizontal="left"/>
    </xf>
    <xf numFmtId="2" fontId="0" fillId="0" borderId="0" xfId="0" applyNumberFormat="1" applyAlignment="1" applyProtection="1">
      <alignment horizontal="center"/>
      <protection locked="0"/>
    </xf>
    <xf numFmtId="0" fontId="60" fillId="2" borderId="105" xfId="0" applyFont="1" applyFill="1" applyBorder="1" applyAlignment="1">
      <alignment horizontal="left"/>
    </xf>
    <xf numFmtId="0" fontId="55" fillId="19" borderId="12" xfId="0" applyFont="1" applyFill="1" applyBorder="1" applyAlignment="1">
      <alignment horizontal="center"/>
    </xf>
    <xf numFmtId="0" fontId="55" fillId="19" borderId="14" xfId="0" applyFont="1" applyFill="1" applyBorder="1" applyAlignment="1">
      <alignment horizontal="center"/>
    </xf>
    <xf numFmtId="10" fontId="7" fillId="0" borderId="0" xfId="1" applyNumberFormat="1" applyFont="1" applyAlignment="1" applyProtection="1">
      <alignment horizontal="center"/>
      <protection locked="0"/>
    </xf>
    <xf numFmtId="177" fontId="8" fillId="3" borderId="50" xfId="3" applyNumberFormat="1" applyFont="1" applyFill="1" applyBorder="1" applyAlignment="1">
      <alignment horizontal="left"/>
    </xf>
    <xf numFmtId="175" fontId="8" fillId="3" borderId="50" xfId="3" applyNumberFormat="1" applyFont="1" applyFill="1" applyBorder="1" applyAlignment="1">
      <alignment horizontal="left"/>
    </xf>
    <xf numFmtId="175" fontId="8" fillId="7" borderId="21" xfId="3" applyNumberFormat="1" applyFont="1" applyFill="1" applyBorder="1" applyAlignment="1">
      <alignment horizontal="left"/>
    </xf>
    <xf numFmtId="0" fontId="8" fillId="3" borderId="4" xfId="3" applyFont="1" applyFill="1" applyBorder="1" applyAlignment="1">
      <alignment horizontal="left" vertical="center"/>
    </xf>
    <xf numFmtId="0" fontId="8" fillId="3" borderId="5" xfId="3" applyFont="1" applyFill="1" applyBorder="1" applyAlignment="1">
      <alignment horizontal="left" vertical="center"/>
    </xf>
    <xf numFmtId="0" fontId="8" fillId="3" borderId="7" xfId="3" applyFont="1" applyFill="1" applyBorder="1" applyAlignment="1">
      <alignment horizontal="left" vertical="center"/>
    </xf>
    <xf numFmtId="0" fontId="8" fillId="3" borderId="0" xfId="3" applyFont="1" applyFill="1" applyAlignment="1">
      <alignment horizontal="left" vertical="center"/>
    </xf>
    <xf numFmtId="0" fontId="8" fillId="3" borderId="5" xfId="3" applyFont="1" applyFill="1" applyBorder="1" applyAlignment="1">
      <alignment horizontal="center" vertical="center"/>
    </xf>
    <xf numFmtId="0" fontId="8" fillId="3" borderId="0" xfId="3" applyFont="1" applyFill="1" applyAlignment="1">
      <alignment horizontal="center" vertical="center"/>
    </xf>
    <xf numFmtId="0" fontId="8" fillId="3" borderId="12" xfId="3" applyFont="1" applyFill="1" applyBorder="1" applyAlignment="1">
      <alignment horizontal="left" vertical="center"/>
    </xf>
    <xf numFmtId="0" fontId="8" fillId="3" borderId="13" xfId="3" applyFont="1" applyFill="1" applyBorder="1" applyAlignment="1">
      <alignment horizontal="left" vertical="center"/>
    </xf>
    <xf numFmtId="0" fontId="8" fillId="3" borderId="41" xfId="3" applyFont="1" applyFill="1" applyBorder="1" applyAlignment="1">
      <alignment horizontal="left" vertical="center"/>
    </xf>
    <xf numFmtId="0" fontId="8" fillId="3" borderId="10" xfId="3" applyFont="1" applyFill="1" applyBorder="1" applyAlignment="1">
      <alignment horizontal="left" vertical="center"/>
    </xf>
  </cellXfs>
  <cellStyles count="8">
    <cellStyle name="Comma" xfId="6" builtinId="3"/>
    <cellStyle name="Currency" xfId="7" builtinId="4"/>
    <cellStyle name="Normal" xfId="0" builtinId="0"/>
    <cellStyle name="Normal 11" xfId="4" xr:uid="{2409E2DC-ECBC-A940-B0D6-EAAE8058D85F}"/>
    <cellStyle name="Normal 3 3" xfId="5" xr:uid="{5E2A7775-D54F-4021-8907-1D761AE34DA7}"/>
    <cellStyle name="Percent" xfId="1" builtinId="5"/>
    <cellStyle name="Style 1" xfId="2" xr:uid="{1E7CFFED-8D70-894C-8588-6B1644BE85F1}"/>
    <cellStyle name="Style 2" xfId="3" xr:uid="{7E3915CC-5E97-CD41-9EDF-6905464D480E}"/>
  </cellStyles>
  <dxfs count="41">
    <dxf>
      <font>
        <color rgb="FF9C0006"/>
      </font>
      <fill>
        <patternFill>
          <bgColor rgb="FFFFC7CE"/>
        </patternFill>
      </fill>
    </dxf>
    <dxf>
      <numFmt numFmtId="172" formatCode="&quot;Up to &quot;0.0%&quot; IRR to LP&quot;"/>
    </dxf>
    <dxf>
      <numFmt numFmtId="203" formatCode="&quot;Up to &quot;0.00&quot;x EMx to LP&quo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fgColor auto="1"/>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tint="-0.499984740745262"/>
      </font>
      <fill>
        <patternFill>
          <bgColor theme="0" tint="-0.34998626667073579"/>
        </patternFill>
      </fill>
    </dxf>
    <dxf>
      <font>
        <color rgb="FF9C0006"/>
      </font>
      <fill>
        <patternFill>
          <bgColor rgb="FFFFC7CE"/>
        </patternFill>
      </fill>
    </dxf>
    <dxf>
      <font>
        <color theme="0" tint="-0.499984740745262"/>
      </font>
      <fill>
        <patternFill>
          <bgColor theme="0" tint="-0.34998626667073579"/>
        </patternFill>
      </fill>
    </dxf>
    <dxf>
      <font>
        <color theme="0" tint="-0.499984740745262"/>
      </font>
      <numFmt numFmtId="204" formatCode="&quot;N/A&quot;"/>
      <fill>
        <patternFill>
          <bgColor theme="0" tint="-0.24994659260841701"/>
        </patternFill>
      </fill>
    </dxf>
    <dxf>
      <font>
        <color theme="0" tint="-0.499984740745262"/>
      </font>
      <fill>
        <patternFill>
          <bgColor theme="0" tint="-0.34998626667073579"/>
        </patternFill>
      </fill>
    </dxf>
    <dxf>
      <font>
        <color rgb="FF9C0006"/>
      </font>
      <fill>
        <patternFill>
          <bgColor rgb="FFFFC7CE"/>
        </patternFill>
      </fill>
    </dxf>
    <dxf>
      <font>
        <b/>
        <i val="0"/>
        <u/>
      </font>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0000E1"/>
      <color rgb="FF2563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tx1"/>
                </a:solidFill>
                <a:latin typeface="+mj-lt"/>
                <a:ea typeface="+mj-ea"/>
                <a:cs typeface="+mj-cs"/>
              </a:defRPr>
            </a:pPr>
            <a:r>
              <a:rPr lang="en-US">
                <a:solidFill>
                  <a:schemeClr val="tx1"/>
                </a:solidFill>
              </a:rPr>
              <a:t>Development Yield</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tx1"/>
              </a:solidFill>
              <a:latin typeface="+mj-lt"/>
              <a:ea typeface="+mj-ea"/>
              <a:cs typeface="+mj-cs"/>
            </a:defRPr>
          </a:pPr>
          <a:endParaRPr lang="en-US"/>
        </a:p>
      </c:txPr>
    </c:title>
    <c:autoTitleDeleted val="0"/>
    <c:plotArea>
      <c:layout/>
      <c:areaChart>
        <c:grouping val="standard"/>
        <c:varyColors val="0"/>
        <c:ser>
          <c:idx val="0"/>
          <c:order val="0"/>
          <c:spPr>
            <a:solidFill>
              <a:schemeClr val="accent1"/>
            </a:solidFill>
            <a:ln>
              <a:noFill/>
            </a:ln>
            <a:effectLst/>
          </c:spPr>
          <c:cat>
            <c:strRef>
              <c:f>Dashboard!$BA$11:$BJ$11</c:f>
              <c:strCache>
                <c:ptCount val="10"/>
                <c:pt idx="0">
                  <c:v>Year 1</c:v>
                </c:pt>
                <c:pt idx="1">
                  <c:v>Year 2</c:v>
                </c:pt>
                <c:pt idx="2">
                  <c:v>Year 3</c:v>
                </c:pt>
                <c:pt idx="3">
                  <c:v>Year 4</c:v>
                </c:pt>
                <c:pt idx="4">
                  <c:v>Year 5</c:v>
                </c:pt>
                <c:pt idx="5">
                  <c:v>Year 6</c:v>
                </c:pt>
                <c:pt idx="6">
                  <c:v>Year 7</c:v>
                </c:pt>
                <c:pt idx="7">
                  <c:v>Year 8</c:v>
                </c:pt>
                <c:pt idx="8">
                  <c:v>Year 9</c:v>
                </c:pt>
                <c:pt idx="9">
                  <c:v>Year 10</c:v>
                </c:pt>
              </c:strCache>
            </c:strRef>
          </c:cat>
          <c:val>
            <c:numRef>
              <c:f>Dashboard!$BA$12:$BJ$12</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9AC-423A-8717-FC0A3163F3EE}"/>
            </c:ext>
          </c:extLst>
        </c:ser>
        <c:dLbls>
          <c:showLegendKey val="0"/>
          <c:showVal val="0"/>
          <c:showCatName val="0"/>
          <c:showSerName val="0"/>
          <c:showPercent val="0"/>
          <c:showBubbleSize val="0"/>
        </c:dLbls>
        <c:axId val="361604176"/>
        <c:axId val="361604656"/>
      </c:areaChart>
      <c:catAx>
        <c:axId val="36160417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chemeClr val="tx1"/>
                </a:solidFill>
                <a:latin typeface="+mn-lt"/>
                <a:ea typeface="+mn-ea"/>
                <a:cs typeface="+mn-cs"/>
              </a:defRPr>
            </a:pPr>
            <a:endParaRPr lang="en-US"/>
          </a:p>
        </c:txPr>
        <c:crossAx val="361604656"/>
        <c:crosses val="autoZero"/>
        <c:auto val="1"/>
        <c:lblAlgn val="ctr"/>
        <c:lblOffset val="100"/>
        <c:noMultiLvlLbl val="0"/>
      </c:catAx>
      <c:valAx>
        <c:axId val="361604656"/>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61604176"/>
        <c:crosses val="autoZero"/>
        <c:crossBetween val="midCat"/>
      </c:valAx>
      <c:spPr>
        <a:pattFill prst="ltDnDiag">
          <a:fgClr>
            <a:schemeClr val="dk1">
              <a:lumMod val="15000"/>
              <a:lumOff val="85000"/>
            </a:schemeClr>
          </a:fgClr>
          <a:bgClr>
            <a:schemeClr val="lt1"/>
          </a:bgClr>
        </a:patt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a:solidFill>
                  <a:schemeClr val="tx1"/>
                </a:solidFill>
              </a:rPr>
              <a:t>Sources of Funds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8204-42B4-94BF-ADEAE899EB1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8204-42B4-94BF-ADEAE899EB1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8204-42B4-94BF-ADEAE899EB1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7-8204-42B4-94BF-ADEAE899EB18}"/>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Dashboard!$AZ$17:$AZ$20</c:f>
              <c:strCache>
                <c:ptCount val="4"/>
                <c:pt idx="0">
                  <c:v>Senior Debt</c:v>
                </c:pt>
                <c:pt idx="1">
                  <c:v>#REF!</c:v>
                </c:pt>
                <c:pt idx="2">
                  <c:v>LP Equity</c:v>
                </c:pt>
                <c:pt idx="3">
                  <c:v>Sponsor Equity</c:v>
                </c:pt>
              </c:strCache>
            </c:strRef>
          </c:cat>
          <c:val>
            <c:numRef>
              <c:f>Dashboard!$BA$17:$BA$20</c:f>
              <c:numCache>
                <c:formatCode>0.0%</c:formatCode>
                <c:ptCount val="4"/>
                <c:pt idx="0">
                  <c:v>0.73577837783683542</c:v>
                </c:pt>
                <c:pt idx="1">
                  <c:v>0</c:v>
                </c:pt>
                <c:pt idx="2">
                  <c:v>0.19000206537575884</c:v>
                </c:pt>
                <c:pt idx="3">
                  <c:v>7.4219556787405799E-2</c:v>
                </c:pt>
              </c:numCache>
            </c:numRef>
          </c:val>
          <c:extLst>
            <c:ext xmlns:c16="http://schemas.microsoft.com/office/drawing/2014/chart" uri="{C3380CC4-5D6E-409C-BE32-E72D297353CC}">
              <c16:uniqueId val="{00000008-8204-42B4-94BF-ADEAE899EB18}"/>
            </c:ext>
          </c:extLst>
        </c:ser>
        <c:dLbls>
          <c:dLblPos val="outEnd"/>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Yearly Cashflow</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Dashboard!$AZ$32</c:f>
              <c:strCache>
                <c:ptCount val="1"/>
                <c:pt idx="0">
                  <c:v>Levered Cashflow</c:v>
                </c:pt>
              </c:strCache>
            </c:strRef>
          </c:tx>
          <c:spPr>
            <a:solidFill>
              <a:schemeClr val="accent1"/>
            </a:solidFill>
            <a:ln>
              <a:noFill/>
            </a:ln>
            <a:effectLst/>
          </c:spPr>
          <c:invertIfNegative val="0"/>
          <c:cat>
            <c:strRef>
              <c:f>Dashboard!$BA$31:$BK$31</c:f>
              <c:strCache>
                <c:ptCount val="11"/>
                <c:pt idx="1">
                  <c:v>Year 1</c:v>
                </c:pt>
                <c:pt idx="2">
                  <c:v>Year 2</c:v>
                </c:pt>
                <c:pt idx="3">
                  <c:v>Year 3</c:v>
                </c:pt>
                <c:pt idx="4">
                  <c:v>Year 4</c:v>
                </c:pt>
                <c:pt idx="5">
                  <c:v>Year 5</c:v>
                </c:pt>
                <c:pt idx="6">
                  <c:v>Year 6</c:v>
                </c:pt>
                <c:pt idx="7">
                  <c:v>Year 7</c:v>
                </c:pt>
                <c:pt idx="8">
                  <c:v>Year 8</c:v>
                </c:pt>
                <c:pt idx="9">
                  <c:v>Year 9</c:v>
                </c:pt>
                <c:pt idx="10">
                  <c:v>Year 10</c:v>
                </c:pt>
              </c:strCache>
            </c:strRef>
          </c:cat>
          <c:val>
            <c:numRef>
              <c:f>Dashboard!$BA$32:$BK$32</c:f>
              <c:numCache>
                <c:formatCode>"$"#,##0_);[Red]\("$"#,##0\)</c:formatCode>
                <c:ptCount val="11"/>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C3A2-4295-A138-7F4583B74E05}"/>
            </c:ext>
          </c:extLst>
        </c:ser>
        <c:ser>
          <c:idx val="1"/>
          <c:order val="1"/>
          <c:tx>
            <c:strRef>
              <c:f>Dashboard!$AZ$33</c:f>
              <c:strCache>
                <c:ptCount val="1"/>
                <c:pt idx="0">
                  <c:v>Limited Partner</c:v>
                </c:pt>
              </c:strCache>
            </c:strRef>
          </c:tx>
          <c:spPr>
            <a:solidFill>
              <a:schemeClr val="accent2"/>
            </a:solidFill>
            <a:ln>
              <a:noFill/>
            </a:ln>
            <a:effectLst/>
          </c:spPr>
          <c:invertIfNegative val="0"/>
          <c:cat>
            <c:strRef>
              <c:f>Dashboard!$BA$31:$BK$31</c:f>
              <c:strCache>
                <c:ptCount val="11"/>
                <c:pt idx="1">
                  <c:v>Year 1</c:v>
                </c:pt>
                <c:pt idx="2">
                  <c:v>Year 2</c:v>
                </c:pt>
                <c:pt idx="3">
                  <c:v>Year 3</c:v>
                </c:pt>
                <c:pt idx="4">
                  <c:v>Year 4</c:v>
                </c:pt>
                <c:pt idx="5">
                  <c:v>Year 5</c:v>
                </c:pt>
                <c:pt idx="6">
                  <c:v>Year 6</c:v>
                </c:pt>
                <c:pt idx="7">
                  <c:v>Year 7</c:v>
                </c:pt>
                <c:pt idx="8">
                  <c:v>Year 8</c:v>
                </c:pt>
                <c:pt idx="9">
                  <c:v>Year 9</c:v>
                </c:pt>
                <c:pt idx="10">
                  <c:v>Year 10</c:v>
                </c:pt>
              </c:strCache>
            </c:strRef>
          </c:cat>
          <c:val>
            <c:numRef>
              <c:f>Dashboard!$BA$33:$BK$33</c:f>
              <c:numCache>
                <c:formatCode>"$"#,##0_);[Red]\("$"#,##0\)</c:formatCode>
                <c:ptCount val="11"/>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C3A2-4295-A138-7F4583B74E05}"/>
            </c:ext>
          </c:extLst>
        </c:ser>
        <c:ser>
          <c:idx val="2"/>
          <c:order val="2"/>
          <c:tx>
            <c:strRef>
              <c:f>Dashboard!$AZ$34</c:f>
              <c:strCache>
                <c:ptCount val="1"/>
                <c:pt idx="0">
                  <c:v>Sponsor</c:v>
                </c:pt>
              </c:strCache>
            </c:strRef>
          </c:tx>
          <c:spPr>
            <a:solidFill>
              <a:schemeClr val="accent3"/>
            </a:solidFill>
            <a:ln>
              <a:noFill/>
            </a:ln>
            <a:effectLst/>
          </c:spPr>
          <c:invertIfNegative val="0"/>
          <c:cat>
            <c:strRef>
              <c:f>Dashboard!$BA$31:$BK$31</c:f>
              <c:strCache>
                <c:ptCount val="11"/>
                <c:pt idx="1">
                  <c:v>Year 1</c:v>
                </c:pt>
                <c:pt idx="2">
                  <c:v>Year 2</c:v>
                </c:pt>
                <c:pt idx="3">
                  <c:v>Year 3</c:v>
                </c:pt>
                <c:pt idx="4">
                  <c:v>Year 4</c:v>
                </c:pt>
                <c:pt idx="5">
                  <c:v>Year 5</c:v>
                </c:pt>
                <c:pt idx="6">
                  <c:v>Year 6</c:v>
                </c:pt>
                <c:pt idx="7">
                  <c:v>Year 7</c:v>
                </c:pt>
                <c:pt idx="8">
                  <c:v>Year 8</c:v>
                </c:pt>
                <c:pt idx="9">
                  <c:v>Year 9</c:v>
                </c:pt>
                <c:pt idx="10">
                  <c:v>Year 10</c:v>
                </c:pt>
              </c:strCache>
            </c:strRef>
          </c:cat>
          <c:val>
            <c:numRef>
              <c:f>Dashboard!$BA$34:$BK$34</c:f>
              <c:numCache>
                <c:formatCode>"$"#,##0_);[Red]\("$"#,##0\)</c:formatCode>
                <c:ptCount val="11"/>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C3A2-4295-A138-7F4583B74E05}"/>
            </c:ext>
          </c:extLst>
        </c:ser>
        <c:dLbls>
          <c:showLegendKey val="0"/>
          <c:showVal val="0"/>
          <c:showCatName val="0"/>
          <c:showSerName val="0"/>
          <c:showPercent val="0"/>
          <c:showBubbleSize val="0"/>
        </c:dLbls>
        <c:gapWidth val="219"/>
        <c:overlap val="-27"/>
        <c:axId val="351845456"/>
        <c:axId val="351842096"/>
      </c:barChart>
      <c:catAx>
        <c:axId val="35184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51842096"/>
        <c:crosses val="autoZero"/>
        <c:auto val="1"/>
        <c:lblAlgn val="ctr"/>
        <c:lblOffset val="100"/>
        <c:noMultiLvlLbl val="0"/>
      </c:catAx>
      <c:valAx>
        <c:axId val="35184209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5184545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Net Profits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bar"/>
        <c:grouping val="clustered"/>
        <c:varyColors val="0"/>
        <c:ser>
          <c:idx val="0"/>
          <c:order val="0"/>
          <c:tx>
            <c:strRef>
              <c:f>Dashboard!$AZ$39</c:f>
              <c:strCache>
                <c:ptCount val="1"/>
                <c:pt idx="0">
                  <c:v>Levered Cashflow</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val>
            <c:numRef>
              <c:f>Dashboard!$BA$39</c:f>
              <c:numCache>
                <c:formatCode>"$"#,##0</c:formatCode>
                <c:ptCount val="1"/>
                <c:pt idx="0">
                  <c:v>0</c:v>
                </c:pt>
              </c:numCache>
            </c:numRef>
          </c:val>
          <c:extLst>
            <c:ext xmlns:c16="http://schemas.microsoft.com/office/drawing/2014/chart" uri="{C3380CC4-5D6E-409C-BE32-E72D297353CC}">
              <c16:uniqueId val="{00000000-AC3E-4DD5-8C95-383720A35853}"/>
            </c:ext>
          </c:extLst>
        </c:ser>
        <c:ser>
          <c:idx val="1"/>
          <c:order val="1"/>
          <c:tx>
            <c:strRef>
              <c:f>Dashboard!$AZ$40</c:f>
              <c:strCache>
                <c:ptCount val="1"/>
                <c:pt idx="0">
                  <c:v>Limited Partner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val>
            <c:numRef>
              <c:f>Dashboard!$BA$40</c:f>
              <c:numCache>
                <c:formatCode>"$"#,##0</c:formatCode>
                <c:ptCount val="1"/>
                <c:pt idx="0">
                  <c:v>0</c:v>
                </c:pt>
              </c:numCache>
            </c:numRef>
          </c:val>
          <c:extLst>
            <c:ext xmlns:c16="http://schemas.microsoft.com/office/drawing/2014/chart" uri="{C3380CC4-5D6E-409C-BE32-E72D297353CC}">
              <c16:uniqueId val="{00000001-AC3E-4DD5-8C95-383720A35853}"/>
            </c:ext>
          </c:extLst>
        </c:ser>
        <c:ser>
          <c:idx val="2"/>
          <c:order val="2"/>
          <c:tx>
            <c:strRef>
              <c:f>Dashboard!$AZ$41</c:f>
              <c:strCache>
                <c:ptCount val="1"/>
                <c:pt idx="0">
                  <c:v>Sponsor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val>
            <c:numRef>
              <c:f>Dashboard!$BA$41</c:f>
              <c:numCache>
                <c:formatCode>"$"#,##0</c:formatCode>
                <c:ptCount val="1"/>
                <c:pt idx="0">
                  <c:v>0</c:v>
                </c:pt>
              </c:numCache>
            </c:numRef>
          </c:val>
          <c:extLst>
            <c:ext xmlns:c16="http://schemas.microsoft.com/office/drawing/2014/chart" uri="{C3380CC4-5D6E-409C-BE32-E72D297353CC}">
              <c16:uniqueId val="{00000002-AC3E-4DD5-8C95-383720A35853}"/>
            </c:ext>
          </c:extLst>
        </c:ser>
        <c:dLbls>
          <c:dLblPos val="outEnd"/>
          <c:showLegendKey val="0"/>
          <c:showVal val="1"/>
          <c:showCatName val="0"/>
          <c:showSerName val="0"/>
          <c:showPercent val="0"/>
          <c:showBubbleSize val="0"/>
        </c:dLbls>
        <c:gapWidth val="100"/>
        <c:axId val="556044432"/>
        <c:axId val="556045392"/>
      </c:barChart>
      <c:catAx>
        <c:axId val="556044432"/>
        <c:scaling>
          <c:orientation val="minMax"/>
        </c:scaling>
        <c:delete val="1"/>
        <c:axPos val="l"/>
        <c:numFmt formatCode="General" sourceLinked="1"/>
        <c:majorTickMark val="none"/>
        <c:minorTickMark val="none"/>
        <c:tickLblPos val="nextTo"/>
        <c:crossAx val="556045392"/>
        <c:crosses val="autoZero"/>
        <c:auto val="1"/>
        <c:lblAlgn val="ctr"/>
        <c:lblOffset val="100"/>
        <c:noMultiLvlLbl val="0"/>
      </c:catAx>
      <c:valAx>
        <c:axId val="556045392"/>
        <c:scaling>
          <c:orientation val="minMax"/>
        </c:scaling>
        <c:delete val="1"/>
        <c:axPos val="b"/>
        <c:numFmt formatCode="&quot;$&quot;#,##0" sourceLinked="1"/>
        <c:majorTickMark val="none"/>
        <c:minorTickMark val="none"/>
        <c:tickLblPos val="nextTo"/>
        <c:crossAx val="556044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638528</xdr:colOff>
      <xdr:row>10</xdr:row>
      <xdr:rowOff>166513</xdr:rowOff>
    </xdr:from>
    <xdr:to>
      <xdr:col>7</xdr:col>
      <xdr:colOff>166687</xdr:colOff>
      <xdr:row>26</xdr:row>
      <xdr:rowOff>98778</xdr:rowOff>
    </xdr:to>
    <xdr:graphicFrame macro="">
      <xdr:nvGraphicFramePr>
        <xdr:cNvPr id="2" name="Chart 1">
          <a:extLst>
            <a:ext uri="{FF2B5EF4-FFF2-40B4-BE49-F238E27FC236}">
              <a16:creationId xmlns:a16="http://schemas.microsoft.com/office/drawing/2014/main" id="{86FD0492-911F-4F7A-AA8D-1C0169226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333375</xdr:colOff>
      <xdr:row>10</xdr:row>
      <xdr:rowOff>173567</xdr:rowOff>
    </xdr:from>
    <xdr:to>
      <xdr:col>14</xdr:col>
      <xdr:colOff>381000</xdr:colOff>
      <xdr:row>26</xdr:row>
      <xdr:rowOff>91722</xdr:rowOff>
    </xdr:to>
    <xdr:graphicFrame macro="">
      <xdr:nvGraphicFramePr>
        <xdr:cNvPr id="3" name="Chart 2">
          <a:extLst>
            <a:ext uri="{FF2B5EF4-FFF2-40B4-BE49-F238E27FC236}">
              <a16:creationId xmlns:a16="http://schemas.microsoft.com/office/drawing/2014/main" id="{7557F3C7-25D1-4364-9104-26468A45A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624415</xdr:colOff>
      <xdr:row>27</xdr:row>
      <xdr:rowOff>60677</xdr:rowOff>
    </xdr:from>
    <xdr:to>
      <xdr:col>22</xdr:col>
      <xdr:colOff>0</xdr:colOff>
      <xdr:row>42</xdr:row>
      <xdr:rowOff>176388</xdr:rowOff>
    </xdr:to>
    <xdr:graphicFrame macro="">
      <xdr:nvGraphicFramePr>
        <xdr:cNvPr id="4" name="Chart 3">
          <a:extLst>
            <a:ext uri="{FF2B5EF4-FFF2-40B4-BE49-F238E27FC236}">
              <a16:creationId xmlns:a16="http://schemas.microsoft.com/office/drawing/2014/main" id="{C705DE93-C2E8-4A2D-818B-24429E7A28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531813</xdr:colOff>
      <xdr:row>11</xdr:row>
      <xdr:rowOff>1587</xdr:rowOff>
    </xdr:from>
    <xdr:to>
      <xdr:col>21</xdr:col>
      <xdr:colOff>1309686</xdr:colOff>
      <xdr:row>26</xdr:row>
      <xdr:rowOff>79375</xdr:rowOff>
    </xdr:to>
    <xdr:graphicFrame macro="">
      <xdr:nvGraphicFramePr>
        <xdr:cNvPr id="5" name="Chart 4">
          <a:extLst>
            <a:ext uri="{FF2B5EF4-FFF2-40B4-BE49-F238E27FC236}">
              <a16:creationId xmlns:a16="http://schemas.microsoft.com/office/drawing/2014/main" id="{5F42EAD6-CF44-4707-8393-D5A97C268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253998</xdr:colOff>
      <xdr:row>31</xdr:row>
      <xdr:rowOff>36285</xdr:rowOff>
    </xdr:from>
    <xdr:to>
      <xdr:col>10</xdr:col>
      <xdr:colOff>816427</xdr:colOff>
      <xdr:row>33</xdr:row>
      <xdr:rowOff>163285</xdr:rowOff>
    </xdr:to>
    <xdr:sp macro="" textlink="">
      <xdr:nvSpPr>
        <xdr:cNvPr id="6" name="TextBox 5">
          <a:extLst>
            <a:ext uri="{FF2B5EF4-FFF2-40B4-BE49-F238E27FC236}">
              <a16:creationId xmlns:a16="http://schemas.microsoft.com/office/drawing/2014/main" id="{4D20CEB4-B134-4D2F-8DE4-CD316F51DF62}"/>
            </a:ext>
          </a:extLst>
        </xdr:cNvPr>
        <xdr:cNvSpPr txBox="1"/>
      </xdr:nvSpPr>
      <xdr:spPr>
        <a:xfrm rot="5400000">
          <a:off x="6469288" y="5866945"/>
          <a:ext cx="520700" cy="1064079"/>
        </a:xfrm>
        <a:prstGeom prst="rect">
          <a:avLst/>
        </a:prstGeom>
        <a:noFill/>
        <a:ln w="9525" cmpd="sng">
          <a:solidFill>
            <a:srgbClr val="0070C0"/>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US" sz="1400" b="1"/>
            <a:t>Refinance</a:t>
          </a:r>
        </a:p>
      </xdr:txBody>
    </xdr:sp>
    <xdr:clientData/>
  </xdr:twoCellAnchor>
  <xdr:twoCellAnchor>
    <xdr:from>
      <xdr:col>20</xdr:col>
      <xdr:colOff>732969</xdr:colOff>
      <xdr:row>27</xdr:row>
      <xdr:rowOff>161471</xdr:rowOff>
    </xdr:from>
    <xdr:to>
      <xdr:col>21</xdr:col>
      <xdr:colOff>996040</xdr:colOff>
      <xdr:row>30</xdr:row>
      <xdr:rowOff>88899</xdr:rowOff>
    </xdr:to>
    <xdr:sp macro="" textlink="">
      <xdr:nvSpPr>
        <xdr:cNvPr id="7" name="TextBox 6">
          <a:extLst>
            <a:ext uri="{FF2B5EF4-FFF2-40B4-BE49-F238E27FC236}">
              <a16:creationId xmlns:a16="http://schemas.microsoft.com/office/drawing/2014/main" id="{3096F444-7931-44D1-9EE3-CD85C5041A66}"/>
            </a:ext>
          </a:extLst>
        </xdr:cNvPr>
        <xdr:cNvSpPr txBox="1"/>
      </xdr:nvSpPr>
      <xdr:spPr>
        <a:xfrm rot="5400000">
          <a:off x="13940516" y="5407024"/>
          <a:ext cx="517978" cy="656771"/>
        </a:xfrm>
        <a:prstGeom prst="rect">
          <a:avLst/>
        </a:prstGeom>
        <a:noFill/>
        <a:ln w="9525" cmpd="sng">
          <a:solidFill>
            <a:srgbClr val="0070C0"/>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US" sz="1400" b="1"/>
            <a:t>Exit</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mix/d/Vmix/Vmix/Vmix/Vmix/Vmix/Documents/Real%20Estate/AoRa%20Development/Potential%20Deals/Brooklyn/Flatbush%20Gardens%20Portfolio%202459U/Flatbush%20Gardens%20Pro%20Forma%20V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Vmix/Vmix/Vmix/Vmix/Vmix/Documents/Real%20Estate/AoRa%20Development/Potential%20Deals/Brooklyn/Flatbush%20Gardens%20Portfolio%202459U/Flatbush%20Gardens%20Pro%20Forma%20V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terfall"/>
      <sheetName val="Summary"/>
      <sheetName val="Pro Forma"/>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terfall"/>
      <sheetName val="Summary"/>
      <sheetName val="Pro Forma"/>
    </sheet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8B6BF-BBE2-DF4D-8DBE-4E55E159B2D0}">
  <sheetPr>
    <tabColor rgb="FFFFFF00"/>
  </sheetPr>
  <dimension ref="A2:F7"/>
  <sheetViews>
    <sheetView topLeftCell="A2" workbookViewId="0"/>
  </sheetViews>
  <sheetFormatPr baseColWidth="10" defaultColWidth="0" defaultRowHeight="16" zeroHeight="1" x14ac:dyDescent="0.2"/>
  <cols>
    <col min="1" max="1" width="1" customWidth="1"/>
    <col min="2" max="4" width="10.83203125" customWidth="1"/>
    <col min="5" max="5" width="148" customWidth="1"/>
    <col min="6" max="6" width="10.83203125" customWidth="1"/>
    <col min="7" max="16384" width="10.83203125" hidden="1"/>
  </cols>
  <sheetData>
    <row r="2" spans="2:5" ht="19" x14ac:dyDescent="0.25">
      <c r="B2" s="151" t="s">
        <v>317</v>
      </c>
      <c r="C2" s="151"/>
      <c r="D2" s="151"/>
      <c r="E2" s="151"/>
    </row>
    <row r="3" spans="2:5" x14ac:dyDescent="0.2">
      <c r="B3" s="892"/>
      <c r="C3" s="892"/>
      <c r="D3" s="892"/>
      <c r="E3" s="892"/>
    </row>
    <row r="4" spans="2:5" ht="306" customHeight="1" x14ac:dyDescent="0.2">
      <c r="B4" s="893" t="s">
        <v>152</v>
      </c>
      <c r="C4" s="893"/>
      <c r="D4" s="893"/>
      <c r="E4" s="893"/>
    </row>
    <row r="5" spans="2:5" ht="162" customHeight="1" x14ac:dyDescent="0.2">
      <c r="B5" s="893"/>
      <c r="C5" s="893"/>
      <c r="D5" s="893"/>
      <c r="E5" s="893"/>
    </row>
    <row r="6" spans="2:5" x14ac:dyDescent="0.2">
      <c r="B6" s="203"/>
    </row>
    <row r="7" spans="2:5" hidden="1" x14ac:dyDescent="0.2">
      <c r="B7" s="893"/>
      <c r="C7" s="893"/>
      <c r="D7" s="893"/>
      <c r="E7" s="893"/>
    </row>
  </sheetData>
  <mergeCells count="3">
    <mergeCell ref="B3:E3"/>
    <mergeCell ref="B7:E7"/>
    <mergeCell ref="B4:E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2BC60-4EC9-644B-9FF7-4E5AFFB6221B}">
  <dimension ref="A2:M33"/>
  <sheetViews>
    <sheetView tabSelected="1" topLeftCell="A2" zoomScale="111" zoomScaleNormal="157" workbookViewId="0">
      <selection activeCell="B24" sqref="B24"/>
    </sheetView>
  </sheetViews>
  <sheetFormatPr baseColWidth="10" defaultColWidth="0" defaultRowHeight="16" zeroHeight="1" x14ac:dyDescent="0.2"/>
  <cols>
    <col min="1" max="1" width="1.6640625" customWidth="1"/>
    <col min="2" max="2" width="24.33203125" bestFit="1" customWidth="1"/>
    <col min="3" max="3" width="18" customWidth="1"/>
    <col min="4" max="4" width="2.33203125" customWidth="1"/>
    <col min="5" max="5" width="26.6640625" bestFit="1" customWidth="1"/>
    <col min="6" max="6" width="14.1640625" bestFit="1" customWidth="1"/>
    <col min="7" max="7" width="12.33203125" bestFit="1" customWidth="1"/>
    <col min="8" max="8" width="8.5" customWidth="1"/>
    <col min="9" max="9" width="12.6640625" bestFit="1" customWidth="1"/>
    <col min="10" max="10" width="12.5" customWidth="1"/>
    <col min="11" max="13" width="0" hidden="1" customWidth="1"/>
    <col min="14" max="16384" width="10.83203125" hidden="1"/>
  </cols>
  <sheetData>
    <row r="2" spans="2:9" ht="21" x14ac:dyDescent="0.25">
      <c r="B2" s="63" t="s">
        <v>90</v>
      </c>
      <c r="C2" s="64"/>
      <c r="D2" s="64"/>
      <c r="E2" s="64"/>
      <c r="F2" s="64"/>
      <c r="G2" s="64"/>
      <c r="H2" s="64"/>
      <c r="I2" s="64"/>
    </row>
    <row r="3" spans="2:9" ht="17" thickBot="1" x14ac:dyDescent="0.25"/>
    <row r="4" spans="2:9" x14ac:dyDescent="0.2">
      <c r="B4" s="98" t="s">
        <v>57</v>
      </c>
      <c r="C4" s="116"/>
      <c r="E4" s="98" t="s">
        <v>87</v>
      </c>
      <c r="F4" s="117"/>
      <c r="G4" s="117" t="s">
        <v>237</v>
      </c>
      <c r="H4" s="117" t="s">
        <v>219</v>
      </c>
      <c r="I4" s="116" t="s">
        <v>15</v>
      </c>
    </row>
    <row r="5" spans="2:9" x14ac:dyDescent="0.2">
      <c r="B5" s="122" t="s">
        <v>58</v>
      </c>
      <c r="C5" s="119" t="s">
        <v>56</v>
      </c>
      <c r="E5" s="882" t="s">
        <v>463</v>
      </c>
      <c r="F5" s="126"/>
      <c r="G5" s="126">
        <f>I5/$C$10</f>
        <v>69.436089664383132</v>
      </c>
      <c r="H5" s="126">
        <f>I5/$C$9</f>
        <v>85.975162446677942</v>
      </c>
      <c r="I5" s="121">
        <f>'Partnership Returns'!D6</f>
        <v>50884571.844391234</v>
      </c>
    </row>
    <row r="6" spans="2:9" x14ac:dyDescent="0.2">
      <c r="B6" s="10" t="s">
        <v>59</v>
      </c>
      <c r="C6" s="120" t="s">
        <v>619</v>
      </c>
      <c r="E6" s="883" t="s">
        <v>592</v>
      </c>
      <c r="I6" s="121">
        <f>'Partnership Returns'!D5</f>
        <v>5653841.3160434701</v>
      </c>
    </row>
    <row r="7" spans="2:9" x14ac:dyDescent="0.2">
      <c r="B7" s="10" t="s">
        <v>60</v>
      </c>
      <c r="C7" s="120" t="s">
        <v>597</v>
      </c>
      <c r="E7" s="882" t="s">
        <v>583</v>
      </c>
      <c r="F7" s="126"/>
      <c r="G7" s="126"/>
      <c r="H7" s="126"/>
      <c r="I7" s="121">
        <f>Inputs!G14</f>
        <v>59255363.200000003</v>
      </c>
    </row>
    <row r="8" spans="2:9" x14ac:dyDescent="0.2">
      <c r="B8" s="10" t="s">
        <v>316</v>
      </c>
      <c r="C8" s="11">
        <f>'Multi Family Rent Roll'!C20</f>
        <v>600</v>
      </c>
      <c r="E8" s="882" t="s">
        <v>8</v>
      </c>
      <c r="F8" s="126"/>
      <c r="G8" s="126">
        <f>I8/$C$10</f>
        <v>338.19548391428128</v>
      </c>
      <c r="H8" s="126">
        <f>I8/$C$9</f>
        <v>418.75070743186996</v>
      </c>
      <c r="I8" s="121">
        <f>Inputs!G13</f>
        <v>247838443.69496709</v>
      </c>
    </row>
    <row r="9" spans="2:9" ht="17" thickBot="1" x14ac:dyDescent="0.25">
      <c r="B9" s="10" t="s">
        <v>588</v>
      </c>
      <c r="C9" s="341">
        <f>'Retail Rent Roll'!G15+'Multi Family Rent Roll'!H20</f>
        <v>591852</v>
      </c>
      <c r="E9" s="884" t="s">
        <v>88</v>
      </c>
      <c r="F9" s="127"/>
      <c r="G9" s="127">
        <f>I9/$C$10</f>
        <v>496.20540217650819</v>
      </c>
      <c r="H9" s="127">
        <f>SUM(H5:H8)</f>
        <v>504.72586987854788</v>
      </c>
      <c r="I9" s="128">
        <f>SUM(I5:I8)</f>
        <v>363632220.0554018</v>
      </c>
    </row>
    <row r="10" spans="2:9" ht="17" thickBot="1" x14ac:dyDescent="0.25">
      <c r="B10" s="12" t="s">
        <v>589</v>
      </c>
      <c r="C10" s="342">
        <f>856122-123296</f>
        <v>732826</v>
      </c>
      <c r="F10" s="126"/>
      <c r="G10" s="126"/>
      <c r="H10" s="126"/>
    </row>
    <row r="11" spans="2:9" ht="17" thickBot="1" x14ac:dyDescent="0.25">
      <c r="E11" s="129" t="s">
        <v>89</v>
      </c>
      <c r="F11" s="118"/>
      <c r="G11" s="118" t="s">
        <v>237</v>
      </c>
      <c r="H11" s="118" t="s">
        <v>219</v>
      </c>
      <c r="I11" s="116" t="s">
        <v>15</v>
      </c>
    </row>
    <row r="12" spans="2:9" x14ac:dyDescent="0.2">
      <c r="B12" s="98" t="s">
        <v>232</v>
      </c>
      <c r="C12" s="116"/>
      <c r="E12" s="103" t="str">
        <f>Budget!K7</f>
        <v>Acquisition / Land Purchase</v>
      </c>
      <c r="F12" s="126"/>
      <c r="G12" s="126">
        <f t="shared" ref="G12:G20" si="0">I12/$C$10</f>
        <v>19.390687557482948</v>
      </c>
      <c r="H12" s="126">
        <f t="shared" ref="H12:H20" si="1">I12/$C$9</f>
        <v>24.009380723559268</v>
      </c>
      <c r="I12" s="121">
        <f>Budget!L7</f>
        <v>14210000</v>
      </c>
    </row>
    <row r="13" spans="2:9" x14ac:dyDescent="0.2">
      <c r="B13" s="10" t="s">
        <v>230</v>
      </c>
      <c r="C13" s="295">
        <f>CF!J264</f>
        <v>396042847.68979585</v>
      </c>
      <c r="E13" s="103" t="str">
        <f>Budget!O7</f>
        <v>Project Cost</v>
      </c>
      <c r="F13" s="126"/>
      <c r="G13" s="126">
        <f t="shared" si="0"/>
        <v>389.78043487540015</v>
      </c>
      <c r="H13" s="126">
        <f t="shared" si="1"/>
        <v>482.62274515926276</v>
      </c>
      <c r="I13" s="121">
        <f>Budget!P7</f>
        <v>285641236.96799999</v>
      </c>
    </row>
    <row r="14" spans="2:9" x14ac:dyDescent="0.2">
      <c r="B14" s="10" t="s">
        <v>231</v>
      </c>
      <c r="C14" s="121">
        <f>Inputs!K8</f>
        <v>396042847.68979585</v>
      </c>
      <c r="E14" s="103"/>
      <c r="F14" s="126"/>
      <c r="G14" s="126">
        <f t="shared" si="0"/>
        <v>0</v>
      </c>
      <c r="H14" s="126">
        <f t="shared" si="1"/>
        <v>0</v>
      </c>
      <c r="I14" s="121">
        <f>Budget!T7</f>
        <v>0</v>
      </c>
    </row>
    <row r="15" spans="2:9" ht="17" thickBot="1" x14ac:dyDescent="0.25">
      <c r="B15" s="12" t="s">
        <v>564</v>
      </c>
      <c r="C15" s="270">
        <f>CF!M299</f>
        <v>457133959.63899606</v>
      </c>
      <c r="E15" s="103"/>
      <c r="F15" s="126"/>
      <c r="G15" s="126">
        <f t="shared" si="0"/>
        <v>0</v>
      </c>
      <c r="H15" s="126">
        <f t="shared" si="1"/>
        <v>0</v>
      </c>
      <c r="I15" s="121">
        <f>Budget!X7</f>
        <v>0</v>
      </c>
    </row>
    <row r="16" spans="2:9" ht="17" thickBot="1" x14ac:dyDescent="0.25">
      <c r="E16" s="103"/>
      <c r="F16" s="126"/>
      <c r="G16" s="126">
        <f t="shared" si="0"/>
        <v>0</v>
      </c>
      <c r="H16" s="126">
        <f t="shared" si="1"/>
        <v>0</v>
      </c>
      <c r="I16" s="121">
        <f>Budget!AB7</f>
        <v>0</v>
      </c>
    </row>
    <row r="17" spans="2:10" x14ac:dyDescent="0.2">
      <c r="B17" s="209" t="s">
        <v>180</v>
      </c>
      <c r="C17" s="212"/>
      <c r="E17" s="103" t="str">
        <f>Budget!AE7</f>
        <v>TBD</v>
      </c>
      <c r="F17" s="126"/>
      <c r="G17" s="126">
        <f t="shared" si="0"/>
        <v>0</v>
      </c>
      <c r="H17" s="126">
        <f t="shared" si="1"/>
        <v>0</v>
      </c>
      <c r="I17" s="121">
        <f>Budget!AF7</f>
        <v>0</v>
      </c>
    </row>
    <row r="18" spans="2:10" x14ac:dyDescent="0.2">
      <c r="B18" s="210" t="s">
        <v>61</v>
      </c>
      <c r="C18" s="213">
        <v>45992</v>
      </c>
      <c r="E18" s="103" t="str">
        <f>CF!B170</f>
        <v>Interest Reserve</v>
      </c>
      <c r="F18" s="126"/>
      <c r="G18" s="126">
        <f>I18/$C$10</f>
        <v>66.384223727651815</v>
      </c>
      <c r="H18" s="126">
        <f t="shared" si="1"/>
        <v>82.196368581064462</v>
      </c>
      <c r="I18" s="121">
        <f>CF!C170</f>
        <v>48648085.137440167</v>
      </c>
    </row>
    <row r="19" spans="2:10" x14ac:dyDescent="0.2">
      <c r="B19" s="210" t="s">
        <v>62</v>
      </c>
      <c r="C19" s="214">
        <f>MAX(CF!H7:H142)</f>
        <v>47452</v>
      </c>
      <c r="E19" s="103" t="str">
        <f>CF!B169</f>
        <v>Loan Fees</v>
      </c>
      <c r="F19" s="126"/>
      <c r="G19" s="126">
        <f t="shared" si="0"/>
        <v>7.194757009167251</v>
      </c>
      <c r="H19" s="126">
        <f t="shared" si="1"/>
        <v>8.908485567337781</v>
      </c>
      <c r="I19" s="121">
        <f>CF!C169</f>
        <v>5272505</v>
      </c>
    </row>
    <row r="20" spans="2:10" ht="17" thickBot="1" x14ac:dyDescent="0.25">
      <c r="B20" s="211" t="s">
        <v>63</v>
      </c>
      <c r="C20" s="215">
        <f>DATEDIF(C18,C19,"m")</f>
        <v>47</v>
      </c>
      <c r="E20" s="125" t="s">
        <v>4</v>
      </c>
      <c r="F20" s="127"/>
      <c r="G20" s="127">
        <f t="shared" si="0"/>
        <v>482.75010316970213</v>
      </c>
      <c r="H20" s="127">
        <f t="shared" si="1"/>
        <v>597.73698003122422</v>
      </c>
      <c r="I20" s="128">
        <f>SUM(I12:I19)</f>
        <v>353771827.10544014</v>
      </c>
    </row>
    <row r="21" spans="2:10" ht="17" thickBot="1" x14ac:dyDescent="0.25">
      <c r="F21" s="126"/>
      <c r="G21" s="126"/>
      <c r="H21" s="19"/>
    </row>
    <row r="22" spans="2:10" x14ac:dyDescent="0.2">
      <c r="B22" s="98" t="s">
        <v>91</v>
      </c>
      <c r="C22" s="99"/>
      <c r="D22" s="99"/>
      <c r="E22" s="123" t="s">
        <v>93</v>
      </c>
      <c r="F22" s="100" t="s">
        <v>92</v>
      </c>
      <c r="G22" s="100" t="s">
        <v>82</v>
      </c>
      <c r="H22" s="704" t="s">
        <v>81</v>
      </c>
    </row>
    <row r="23" spans="2:10" ht="17" thickBot="1" x14ac:dyDescent="0.25">
      <c r="B23" s="12" t="s">
        <v>64</v>
      </c>
      <c r="C23" s="13"/>
      <c r="D23" s="13"/>
      <c r="E23" s="23">
        <f>I20-I19-I18</f>
        <v>299851236.96799999</v>
      </c>
      <c r="F23" s="133">
        <f>CF!M305</f>
        <v>277877509.50751364</v>
      </c>
      <c r="G23" s="134">
        <f>CF!L305</f>
        <v>1.9332017081620612</v>
      </c>
      <c r="H23" s="705">
        <f>CF!K305</f>
        <v>7.9073098301887537E-2</v>
      </c>
      <c r="J23" s="19">
        <f>I20-I9</f>
        <v>-9860392.9499616623</v>
      </c>
    </row>
    <row r="24" spans="2:10" x14ac:dyDescent="0.2">
      <c r="B24" s="706"/>
      <c r="C24" s="132"/>
      <c r="D24" s="132"/>
      <c r="E24" s="95" t="s">
        <v>94</v>
      </c>
      <c r="F24" s="39" t="s">
        <v>92</v>
      </c>
      <c r="G24" s="39" t="s">
        <v>82</v>
      </c>
      <c r="H24" s="707" t="s">
        <v>81</v>
      </c>
      <c r="J24" s="19"/>
    </row>
    <row r="25" spans="2:10" x14ac:dyDescent="0.2">
      <c r="B25" s="708" t="s">
        <v>65</v>
      </c>
      <c r="C25" s="216"/>
      <c r="D25" s="216"/>
      <c r="E25" s="217">
        <f>I5</f>
        <v>50884571.844391234</v>
      </c>
      <c r="F25" s="218">
        <f>CF!M306</f>
        <v>180292096.7362507</v>
      </c>
      <c r="G25" s="219">
        <f>CF!L306</f>
        <v>4.1888425348028377</v>
      </c>
      <c r="H25" s="709">
        <f>CF!K306</f>
        <v>0.1723059833049774</v>
      </c>
    </row>
    <row r="26" spans="2:10" x14ac:dyDescent="0.2">
      <c r="B26" s="115" t="s">
        <v>151</v>
      </c>
      <c r="C26" s="2"/>
      <c r="D26" s="2"/>
      <c r="E26" s="28">
        <f>'Partnership Returns'!D6</f>
        <v>50884571.844391234</v>
      </c>
      <c r="F26" s="201">
        <f>'Partnership Returns'!H16</f>
        <v>125317708.89008522</v>
      </c>
      <c r="G26" s="202">
        <f>'Partnership Returns'!H18</f>
        <v>3.4627839902695063</v>
      </c>
      <c r="H26" s="710">
        <f>'Partnership Returns'!H17</f>
        <v>0.15023570656776433</v>
      </c>
    </row>
    <row r="27" spans="2:10" ht="17" thickBot="1" x14ac:dyDescent="0.25">
      <c r="B27" s="12" t="s">
        <v>150</v>
      </c>
      <c r="C27" s="13"/>
      <c r="D27" s="13"/>
      <c r="E27" s="23">
        <f>'Partnership Returns'!D5</f>
        <v>5653841.3160434701</v>
      </c>
      <c r="F27" s="712">
        <f>'Partnership Returns'!H25</f>
        <v>61075742.629608847</v>
      </c>
      <c r="G27" s="713">
        <f>'Partnership Returns'!H27</f>
        <v>11.536142474030651</v>
      </c>
      <c r="H27" s="714">
        <f>'Partnership Returns'!H26</f>
        <v>0.80933142900466937</v>
      </c>
      <c r="J27" s="19"/>
    </row>
    <row r="28" spans="2:10" ht="17" thickBot="1" x14ac:dyDescent="0.25">
      <c r="J28" s="19"/>
    </row>
    <row r="29" spans="2:10" x14ac:dyDescent="0.2">
      <c r="B29" s="98" t="s">
        <v>342</v>
      </c>
      <c r="C29" s="752"/>
      <c r="D29" s="752"/>
      <c r="E29" s="124"/>
      <c r="J29" s="19"/>
    </row>
    <row r="30" spans="2:10" x14ac:dyDescent="0.2">
      <c r="B30" s="708" t="s">
        <v>341</v>
      </c>
      <c r="C30" s="751">
        <f>SUM(CF!M209+CF!M257)/CF!M264</f>
        <v>0.55195508260112003</v>
      </c>
      <c r="D30" s="216"/>
      <c r="E30" s="753">
        <f>SUM(CF!M209+CF!M257)</f>
        <v>10711295.2728</v>
      </c>
    </row>
    <row r="31" spans="2:10" x14ac:dyDescent="0.2">
      <c r="B31" s="10" t="s">
        <v>343</v>
      </c>
      <c r="C31" s="19"/>
      <c r="E31" s="121">
        <f>CF!M264</f>
        <v>19406099.536799997</v>
      </c>
      <c r="F31" s="19"/>
    </row>
    <row r="32" spans="2:10" ht="17" thickBot="1" x14ac:dyDescent="0.25">
      <c r="B32" s="711" t="s">
        <v>150</v>
      </c>
      <c r="C32" s="13"/>
      <c r="D32" s="13"/>
      <c r="E32" s="270">
        <f>'Partnership Returns'!D11</f>
        <v>0</v>
      </c>
      <c r="G32" s="19"/>
    </row>
    <row r="33" spans="2:3" ht="17" thickBot="1" x14ac:dyDescent="0.25">
      <c r="B33" s="880" t="s">
        <v>554</v>
      </c>
      <c r="C33" s="881"/>
    </row>
  </sheetData>
  <conditionalFormatting sqref="C33">
    <cfRule type="cellIs" dxfId="40" priority="1" operator="lessThan">
      <formula>1</formula>
    </cfRule>
    <cfRule type="cellIs" dxfId="39" priority="2" operator="greaterThan">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A55BC-8A2E-224D-B0D4-3B97CEA7E2A1}">
  <dimension ref="A2:AL469"/>
  <sheetViews>
    <sheetView topLeftCell="A2" zoomScale="61" zoomScaleNormal="61" workbookViewId="0">
      <selection activeCell="P9" sqref="P9"/>
    </sheetView>
  </sheetViews>
  <sheetFormatPr baseColWidth="10" defaultColWidth="0" defaultRowHeight="16" zeroHeight="1" outlineLevelRow="1" x14ac:dyDescent="0.2"/>
  <cols>
    <col min="1" max="1" width="1.6640625" customWidth="1"/>
    <col min="2" max="2" width="4.5" bestFit="1" customWidth="1"/>
    <col min="3" max="3" width="42.6640625" customWidth="1"/>
    <col min="4" max="4" width="10" customWidth="1"/>
    <col min="5" max="5" width="46.33203125" bestFit="1" customWidth="1"/>
    <col min="6" max="7" width="10.6640625" bestFit="1" customWidth="1"/>
    <col min="8" max="8" width="8.33203125" customWidth="1"/>
    <col min="9" max="9" width="3.33203125" customWidth="1"/>
    <col min="10" max="10" width="12.1640625" hidden="1" customWidth="1"/>
    <col min="11" max="11" width="35.6640625" customWidth="1"/>
    <col min="12" max="12" width="11.83203125" bestFit="1" customWidth="1"/>
    <col min="13" max="13" width="7" customWidth="1"/>
    <col min="14" max="14" width="6" hidden="1" customWidth="1"/>
    <col min="15" max="15" width="48" customWidth="1"/>
    <col min="16" max="16" width="13.33203125" customWidth="1"/>
    <col min="17" max="17" width="7.1640625" customWidth="1"/>
    <col min="18" max="18" width="6" hidden="1" customWidth="1"/>
    <col min="19" max="19" width="38" customWidth="1"/>
    <col min="20" max="20" width="13.33203125" customWidth="1"/>
    <col min="21" max="21" width="6.6640625" customWidth="1"/>
    <col min="22" max="22" width="3.33203125" hidden="1" customWidth="1"/>
    <col min="23" max="23" width="38.33203125" customWidth="1"/>
    <col min="24" max="24" width="13.33203125" customWidth="1"/>
    <col min="25" max="25" width="6.1640625" bestFit="1" customWidth="1"/>
    <col min="26" max="26" width="2.83203125" bestFit="1" customWidth="1"/>
    <col min="27" max="27" width="35.6640625" customWidth="1"/>
    <col min="28" max="28" width="13.33203125" customWidth="1"/>
    <col min="29" max="29" width="6.1640625" bestFit="1" customWidth="1"/>
    <col min="30" max="30" width="3.33203125" hidden="1" customWidth="1"/>
    <col min="31" max="31" width="35.6640625" customWidth="1"/>
    <col min="32" max="32" width="13.33203125" customWidth="1"/>
    <col min="33" max="35" width="3.33203125" customWidth="1"/>
    <col min="36" max="37" width="10.83203125" customWidth="1"/>
    <col min="38" max="38" width="0" hidden="1" customWidth="1"/>
    <col min="39" max="16384" width="10.83203125" hidden="1"/>
  </cols>
  <sheetData>
    <row r="2" spans="3:32" ht="21" x14ac:dyDescent="0.25">
      <c r="C2" s="64" t="s">
        <v>13</v>
      </c>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row>
    <row r="3" spans="3:32" ht="17" thickBot="1" x14ac:dyDescent="0.25"/>
    <row r="4" spans="3:32" ht="17" thickBot="1" x14ac:dyDescent="0.25">
      <c r="C4" s="135" t="s">
        <v>14</v>
      </c>
      <c r="D4" s="100" t="s">
        <v>23</v>
      </c>
      <c r="E4" s="123" t="s">
        <v>15</v>
      </c>
      <c r="F4" s="123" t="s">
        <v>237</v>
      </c>
      <c r="G4" s="124" t="s">
        <v>219</v>
      </c>
      <c r="I4" s="136" t="s">
        <v>20</v>
      </c>
      <c r="J4" s="137"/>
      <c r="K4" s="137"/>
      <c r="L4" s="137"/>
      <c r="M4" s="137"/>
      <c r="N4" s="137"/>
      <c r="O4" s="137"/>
      <c r="P4" s="137"/>
      <c r="Q4" s="137"/>
      <c r="R4" s="137"/>
      <c r="S4" s="137"/>
      <c r="T4" s="137"/>
      <c r="U4" s="137"/>
      <c r="V4" s="137"/>
      <c r="W4" s="137"/>
      <c r="X4" s="137"/>
      <c r="Y4" s="137"/>
      <c r="Z4" s="137"/>
      <c r="AA4" s="137"/>
      <c r="AB4" s="137"/>
      <c r="AC4" s="137"/>
      <c r="AD4" s="137"/>
      <c r="AE4" s="137"/>
      <c r="AF4" s="137"/>
    </row>
    <row r="5" spans="3:32" ht="17" thickBot="1" x14ac:dyDescent="0.25">
      <c r="C5" s="57" t="s">
        <v>15</v>
      </c>
      <c r="D5" s="58">
        <f>SUM(D7:D13)</f>
        <v>1</v>
      </c>
      <c r="E5" s="59">
        <f>SUM(E7:E13)</f>
        <v>353771827.10544014</v>
      </c>
      <c r="F5" s="60">
        <f>SUM(F7:F13)</f>
        <v>482.75010316970213</v>
      </c>
      <c r="G5" s="61">
        <f>SUM(G7:G13)</f>
        <v>597.73698003122433</v>
      </c>
      <c r="I5" s="10"/>
    </row>
    <row r="6" spans="3:32" ht="17" hidden="1" outlineLevel="1" thickBot="1" x14ac:dyDescent="0.25">
      <c r="C6" s="74" t="s">
        <v>16</v>
      </c>
      <c r="D6" s="75">
        <f>SUM(D7:D13)-D11</f>
        <v>0.84758370789834159</v>
      </c>
      <c r="E6" s="76">
        <f>E19</f>
        <v>299851236.96799999</v>
      </c>
      <c r="F6" s="77">
        <f>IFERROR(E6/Inputs!$B$26,"")</f>
        <v>-30.409664045809233</v>
      </c>
      <c r="G6" s="78" t="str">
        <f>IFERROR(E6/Inputs!#REF!,"")</f>
        <v/>
      </c>
      <c r="I6" s="10"/>
      <c r="AE6" s="17"/>
      <c r="AF6" s="17"/>
    </row>
    <row r="7" spans="3:32" ht="17" collapsed="1" thickBot="1" x14ac:dyDescent="0.25">
      <c r="C7" s="781" t="str">
        <f>IF(K7=0,"",K7)</f>
        <v>Acquisition / Land Purchase</v>
      </c>
      <c r="D7" s="71">
        <f t="shared" ref="D7:D13" si="0">IFERROR(IF(C7="","",E7/$E$5),"")</f>
        <v>4.0167132912380756E-2</v>
      </c>
      <c r="E7" s="72">
        <f>IF(L7=0,"",L7)</f>
        <v>14210000</v>
      </c>
      <c r="F7" s="73">
        <f>IFERROR(E7/Summary!$C$10,"")</f>
        <v>19.390687557482948</v>
      </c>
      <c r="G7" s="82">
        <f>IFERROR(E7/Summary!$C$9,"")</f>
        <v>24.009380723559268</v>
      </c>
      <c r="I7" s="10"/>
      <c r="J7">
        <f>IF(OR(K7&lt;&gt;"",L7&lt;&gt;""),1+J6)</f>
        <v>1</v>
      </c>
      <c r="K7" s="16" t="s">
        <v>21</v>
      </c>
      <c r="L7" s="62">
        <f>SUM(L8:L32)</f>
        <v>14210000</v>
      </c>
      <c r="N7">
        <f>IF(OR(O7&lt;&gt;"",P7&lt;&gt;""),1+J33)</f>
        <v>5</v>
      </c>
      <c r="O7" s="16" t="s">
        <v>606</v>
      </c>
      <c r="P7" s="62">
        <f>SUM(P8:P32)</f>
        <v>285641236.96799999</v>
      </c>
      <c r="R7" t="b">
        <f>IF(OR(S7&lt;&gt;"",P15&lt;&gt;""),1+N33)</f>
        <v>0</v>
      </c>
      <c r="S7" s="16"/>
      <c r="T7" s="62">
        <f>SUM(T8:T32)</f>
        <v>0</v>
      </c>
      <c r="V7">
        <f>IF(OR(W7&lt;&gt;"",X7&lt;&gt;""),1+R33)</f>
        <v>21</v>
      </c>
      <c r="W7" s="16"/>
      <c r="X7" s="62">
        <f>SUM(X8:X32)</f>
        <v>0</v>
      </c>
      <c r="AA7" s="16"/>
      <c r="AB7" s="62">
        <f>SUM(AB8:AB32)</f>
        <v>0</v>
      </c>
      <c r="AD7">
        <f>IF(OR(AE7&lt;&gt;"",AF7&lt;&gt;""),1+Z33)</f>
        <v>1</v>
      </c>
      <c r="AE7" s="16" t="s">
        <v>56</v>
      </c>
      <c r="AF7" s="62">
        <f>SUM(AF8:AF32)</f>
        <v>0</v>
      </c>
    </row>
    <row r="8" spans="3:32" x14ac:dyDescent="0.2">
      <c r="C8" s="781" t="str">
        <f>IF(O7=0,"",O7)</f>
        <v>Project Cost</v>
      </c>
      <c r="D8" s="71">
        <f t="shared" si="0"/>
        <v>0.80741657498596087</v>
      </c>
      <c r="E8" s="72">
        <f>IF(P7=0,"",P7)</f>
        <v>285641236.96799999</v>
      </c>
      <c r="F8" s="73">
        <f>IFERROR(E8/Summary!$C$10,"")</f>
        <v>389.78043487540015</v>
      </c>
      <c r="G8" s="82">
        <f>IFERROR(E8/Summary!$C$9,"")</f>
        <v>482.62274515926276</v>
      </c>
      <c r="I8" s="10"/>
      <c r="J8">
        <f>IF(OR(K8&lt;&gt;"",L8&lt;&gt;""),1+MAX(J$7:J7),"")</f>
        <v>2</v>
      </c>
      <c r="K8" s="782" t="s">
        <v>185</v>
      </c>
      <c r="L8" s="70">
        <v>14000000</v>
      </c>
      <c r="N8">
        <f>IF(OR(O10&lt;&gt;"",P10&lt;&gt;""),1+MAX(N$7:N7),"")</f>
        <v>6</v>
      </c>
      <c r="O8" s="65" t="s">
        <v>22</v>
      </c>
      <c r="P8" s="66"/>
      <c r="Q8" s="15"/>
      <c r="R8">
        <f>IF(OR(S8&lt;&gt;"",P16&lt;&gt;""),1+MAX(R$7:R7),"")</f>
        <v>1</v>
      </c>
      <c r="S8" s="65"/>
      <c r="T8" s="70">
        <v>0</v>
      </c>
      <c r="V8">
        <f>IF(OR(W8&lt;&gt;"",X8&lt;&gt;""),1+MAX(V$7:V7),"")</f>
        <v>22</v>
      </c>
      <c r="W8" s="65"/>
      <c r="X8" s="70">
        <v>0</v>
      </c>
      <c r="Y8" s="260"/>
      <c r="AA8" s="65"/>
      <c r="AB8" s="70">
        <v>0</v>
      </c>
      <c r="AC8" s="260"/>
      <c r="AD8" t="str">
        <f>IF(OR(AE8&lt;&gt;"",AF8&lt;&gt;""),1+MAX(AD$7:AD7),"")</f>
        <v/>
      </c>
      <c r="AE8" s="69"/>
      <c r="AF8" s="70"/>
    </row>
    <row r="9" spans="3:32" x14ac:dyDescent="0.2">
      <c r="C9" s="781" t="str">
        <f>IF(S7=0,"",S7)</f>
        <v/>
      </c>
      <c r="D9" s="71" t="str">
        <f t="shared" si="0"/>
        <v/>
      </c>
      <c r="E9" s="72" t="str">
        <f>IF(T7=0,"",T7)</f>
        <v/>
      </c>
      <c r="F9" s="73" t="str">
        <f>IFERROR(E9/Summary!$C$10,"")</f>
        <v/>
      </c>
      <c r="G9" s="82" t="str">
        <f>IFERROR(E9/Summary!$C$9,"")</f>
        <v/>
      </c>
      <c r="I9" s="10"/>
      <c r="J9">
        <f>IF(OR(K9&lt;&gt;"",L9&lt;&gt;""),1+MAX(J$7:J8),"")</f>
        <v>3</v>
      </c>
      <c r="K9" s="783" t="s">
        <v>505</v>
      </c>
      <c r="L9" s="66">
        <f>L8*M9</f>
        <v>210000</v>
      </c>
      <c r="M9" s="745">
        <v>1.4999999999999999E-2</v>
      </c>
      <c r="N9">
        <f>IF(OR(O8&lt;&gt;"",P8&lt;&gt;""),1+MAX(N$7:N8),"")</f>
        <v>7</v>
      </c>
      <c r="O9" s="69" t="s">
        <v>603</v>
      </c>
      <c r="P9" s="66">
        <f>400*428184</f>
        <v>171273600</v>
      </c>
      <c r="Q9" s="15"/>
      <c r="R9">
        <f>IF(OR(S9&lt;&gt;"",P17&lt;&gt;""),1+MAX(R$7:R8),"")</f>
        <v>2</v>
      </c>
      <c r="S9" s="842"/>
      <c r="T9" s="66">
        <v>0</v>
      </c>
      <c r="V9">
        <f>IF(OR(W9&lt;&gt;"",X9&lt;&gt;""),1+MAX(V$7:V8),"")</f>
        <v>23</v>
      </c>
      <c r="W9" s="842"/>
      <c r="X9" s="66">
        <v>0</v>
      </c>
      <c r="Y9" s="260"/>
      <c r="AA9" s="842"/>
      <c r="AB9" s="66">
        <v>0</v>
      </c>
      <c r="AC9" s="260"/>
      <c r="AD9" t="str">
        <f>IF(OR(AE9&lt;&gt;"",AF9&lt;&gt;""),1+MAX(AD$7:AD8),"")</f>
        <v/>
      </c>
      <c r="AE9" s="65"/>
      <c r="AF9" s="66"/>
    </row>
    <row r="10" spans="3:32" x14ac:dyDescent="0.2">
      <c r="C10" s="81" t="str">
        <f>IF(W7=0,"",W7)</f>
        <v/>
      </c>
      <c r="D10" s="71" t="str">
        <f t="shared" si="0"/>
        <v/>
      </c>
      <c r="E10" s="72" t="str">
        <f>IF(X7=0,"",X7)</f>
        <v/>
      </c>
      <c r="F10" s="73" t="str">
        <f>IFERROR(E10/Summary!$C$10,"")</f>
        <v/>
      </c>
      <c r="G10" s="82" t="str">
        <f>IFERROR(E10/Summary!$C$9,"")</f>
        <v/>
      </c>
      <c r="I10" s="10"/>
      <c r="J10" t="str">
        <f>IF(OR(K10&lt;&gt;"",L10&lt;&gt;""),1+MAX(J$7:J9),"")</f>
        <v/>
      </c>
      <c r="K10" s="65"/>
      <c r="L10" s="66"/>
      <c r="N10">
        <f>IF(OR(O9&lt;&gt;"",P9&lt;&gt;""),1+MAX(N$7:N9),"")</f>
        <v>8</v>
      </c>
      <c r="O10" s="65" t="s">
        <v>602</v>
      </c>
      <c r="P10" s="66">
        <f>10508*400</f>
        <v>4203200</v>
      </c>
      <c r="Q10" s="15"/>
      <c r="R10">
        <f>IF(OR(S10&lt;&gt;"",P18&lt;&gt;""),1+MAX(R$7:R9),"")</f>
        <v>3</v>
      </c>
      <c r="S10" s="65"/>
      <c r="T10" s="66"/>
      <c r="V10" t="str">
        <f>IF(OR(W10&lt;&gt;"",X10&lt;&gt;""),1+MAX(V$7:V9),"")</f>
        <v/>
      </c>
      <c r="W10" s="65"/>
      <c r="X10" s="66"/>
      <c r="Y10" s="260"/>
      <c r="AA10" s="65"/>
      <c r="AB10" s="66"/>
      <c r="AC10" s="260"/>
      <c r="AD10" t="str">
        <f>IF(OR(AE10&lt;&gt;"",AF10&lt;&gt;""),1+MAX(AD$7:AD9),"")</f>
        <v/>
      </c>
      <c r="AE10" s="65"/>
      <c r="AF10" s="66"/>
    </row>
    <row r="11" spans="3:32" x14ac:dyDescent="0.2">
      <c r="C11" s="83" t="str">
        <f>C18</f>
        <v>Interest Reserve + Loan Fees</v>
      </c>
      <c r="D11" s="79">
        <f t="shared" si="0"/>
        <v>0.15241629210165844</v>
      </c>
      <c r="E11" s="80">
        <f>IF(E18=0,"",E18)</f>
        <v>53920590.137440167</v>
      </c>
      <c r="F11" s="73">
        <f>IFERROR(E11/Summary!$C$10,"")</f>
        <v>73.578980736819062</v>
      </c>
      <c r="G11" s="82">
        <f>IFERROR(E11/Summary!$C$9,"")</f>
        <v>91.104854148402254</v>
      </c>
      <c r="I11" s="10"/>
      <c r="J11" t="str">
        <f>IF(OR(K11&lt;&gt;"",L11&lt;&gt;""),1+MAX(J$7:J10),"")</f>
        <v/>
      </c>
      <c r="K11" s="65"/>
      <c r="L11" s="66"/>
      <c r="N11">
        <f>IF(OR(O11&lt;&gt;"",P11&lt;&gt;""),1+MAX(N$7:N10),"")</f>
        <v>9</v>
      </c>
      <c r="O11" s="842" t="s">
        <v>604</v>
      </c>
      <c r="P11" s="66">
        <f>'Net Zero + Incentives'!E12</f>
        <v>12722068</v>
      </c>
      <c r="Q11" s="15"/>
      <c r="R11">
        <f>IF(OR(S11&lt;&gt;"",P19&lt;&gt;""),1+MAX(R$7:R10),"")</f>
        <v>4</v>
      </c>
      <c r="S11" s="65"/>
      <c r="T11" s="66"/>
      <c r="V11" t="str">
        <f>IF(OR(W11&lt;&gt;"",X11&lt;&gt;""),1+MAX(V$7:V10),"")</f>
        <v/>
      </c>
      <c r="W11" s="65"/>
      <c r="X11" s="66"/>
      <c r="Y11" s="260"/>
      <c r="AA11" s="65"/>
      <c r="AB11" s="66"/>
      <c r="AC11" s="260"/>
      <c r="AD11" t="str">
        <f>IF(OR(AE11&lt;&gt;"",AF11&lt;&gt;""),1+MAX(AD$7:AD10),"")</f>
        <v/>
      </c>
      <c r="AE11" s="65"/>
      <c r="AF11" s="66"/>
    </row>
    <row r="12" spans="3:32" x14ac:dyDescent="0.2">
      <c r="C12" s="81" t="str">
        <f>IF(AA7=0,"",AA7)</f>
        <v/>
      </c>
      <c r="D12" s="71" t="str">
        <f t="shared" si="0"/>
        <v/>
      </c>
      <c r="E12" s="72" t="str">
        <f>IF(AB7=0,"",AB7)</f>
        <v/>
      </c>
      <c r="F12" s="73" t="str">
        <f>IFERROR(E12/Summary!$C$10,"")</f>
        <v/>
      </c>
      <c r="G12" s="82" t="str">
        <f>IFERROR(E12/Summary!$C$9,"")</f>
        <v/>
      </c>
      <c r="I12" s="10"/>
      <c r="J12" t="str">
        <f>IF(OR(K12&lt;&gt;"",L12&lt;&gt;""),1+MAX(J$7:J11),"")</f>
        <v/>
      </c>
      <c r="K12" s="65"/>
      <c r="L12" s="66"/>
      <c r="N12">
        <f>IF(OR(O12&lt;&gt;"",P12&lt;&gt;""),1+MAX(N$7:N11),"")</f>
        <v>10</v>
      </c>
      <c r="O12" s="65" t="s">
        <v>607</v>
      </c>
      <c r="P12" s="66">
        <f>276546*150</f>
        <v>41481900</v>
      </c>
      <c r="Q12" s="15"/>
      <c r="R12">
        <f>IF(OR(S12&lt;&gt;"",P20&lt;&gt;""),1+MAX(R$7:R11),"")</f>
        <v>5</v>
      </c>
      <c r="S12" s="65"/>
      <c r="T12" s="66"/>
      <c r="V12" t="str">
        <f>IF(OR(W12&lt;&gt;"",X12&lt;&gt;""),1+MAX(V$7:V11),"")</f>
        <v/>
      </c>
      <c r="W12" s="65"/>
      <c r="X12" s="66"/>
      <c r="Y12" s="15"/>
      <c r="AA12" s="65"/>
      <c r="AB12" s="66"/>
      <c r="AC12" s="15"/>
      <c r="AD12" t="str">
        <f>IF(OR(AE12&lt;&gt;"",AF12&lt;&gt;""),1+MAX(AD$7:AD11),"")</f>
        <v/>
      </c>
      <c r="AE12" s="65"/>
      <c r="AF12" s="66"/>
    </row>
    <row r="13" spans="3:32" ht="17" thickBot="1" x14ac:dyDescent="0.25">
      <c r="C13" s="84" t="str">
        <f>IF(AE7=0,"",AE7)</f>
        <v>TBD</v>
      </c>
      <c r="D13" s="85" t="str">
        <f t="shared" si="0"/>
        <v/>
      </c>
      <c r="E13" s="86" t="str">
        <f>IF(AF7=0,"",AF7)</f>
        <v/>
      </c>
      <c r="F13" s="87" t="str">
        <f>IFERROR(E13/Summary!$C$10,"")</f>
        <v/>
      </c>
      <c r="G13" s="88" t="str">
        <f>IFERROR(E13/Summary!$C$9,"")</f>
        <v/>
      </c>
      <c r="I13" s="10"/>
      <c r="J13" t="str">
        <f>IF(OR(K13&lt;&gt;"",L13&lt;&gt;""),1+MAX(J$7:J12),"")</f>
        <v/>
      </c>
      <c r="K13" s="65"/>
      <c r="L13" s="66"/>
      <c r="N13" t="str">
        <f>IF(OR(O13&lt;&gt;"",P13&lt;&gt;""),1+MAX(N$7:N12),"")</f>
        <v/>
      </c>
      <c r="O13" s="65"/>
      <c r="P13" s="66"/>
      <c r="Q13" s="15"/>
      <c r="R13">
        <f>IF(OR(S13&lt;&gt;"",P21&lt;&gt;""),1+MAX(R$7:R12),"")</f>
        <v>6</v>
      </c>
      <c r="S13" s="65"/>
      <c r="T13" s="66"/>
      <c r="V13" t="str">
        <f>IF(OR(W13&lt;&gt;"",X13&lt;&gt;""),1+MAX(V$7:V12),"")</f>
        <v/>
      </c>
      <c r="W13" s="65"/>
      <c r="X13" s="66"/>
      <c r="Y13" s="15"/>
      <c r="AA13" s="65"/>
      <c r="AB13" s="66"/>
      <c r="AC13" s="15"/>
      <c r="AD13" t="str">
        <f>IF(OR(AE13&lt;&gt;"",AF13&lt;&gt;""),1+MAX(AD$7:AD12),"")</f>
        <v/>
      </c>
      <c r="AE13" s="65"/>
      <c r="AF13" s="66"/>
    </row>
    <row r="14" spans="3:32" ht="17" thickBot="1" x14ac:dyDescent="0.25">
      <c r="D14" s="22"/>
      <c r="I14" s="10"/>
      <c r="J14" t="str">
        <f>IF(OR(K14&lt;&gt;"",L14&lt;&gt;""),1+MAX(J$7:J13),"")</f>
        <v/>
      </c>
      <c r="K14" s="65"/>
      <c r="L14" s="66"/>
      <c r="N14">
        <f>IF(OR(O14&lt;&gt;"",P14&lt;&gt;""),1+MAX(N$7:N13),"")</f>
        <v>11</v>
      </c>
      <c r="O14" s="67" t="s">
        <v>578</v>
      </c>
      <c r="P14" s="66">
        <f>SUM(P9:P13)*Q14</f>
        <v>22968076.800000001</v>
      </c>
      <c r="Q14" s="262">
        <v>0.1</v>
      </c>
      <c r="R14">
        <f>IF(OR(S15&lt;&gt;"",P23&lt;&gt;""),1+MAX(R$7:R13),"")</f>
        <v>7</v>
      </c>
      <c r="S14" s="67"/>
      <c r="T14" s="68">
        <f>SUM(T8:T13)*U14</f>
        <v>0</v>
      </c>
      <c r="U14" s="853">
        <v>0.1</v>
      </c>
      <c r="V14">
        <f>IF(OR(W14&lt;&gt;"",X14&lt;&gt;""),1+MAX(V$7:V13),"")</f>
        <v>24</v>
      </c>
      <c r="W14" s="67"/>
      <c r="X14" s="68">
        <f>SUM(X8:X13)*Y14</f>
        <v>0</v>
      </c>
      <c r="Y14" s="853">
        <v>0.1</v>
      </c>
      <c r="AA14" s="67"/>
      <c r="AB14" s="68">
        <f>SUM(AB8:AB13)*AC14</f>
        <v>0</v>
      </c>
      <c r="AC14" s="853">
        <v>0.1</v>
      </c>
      <c r="AD14" t="str">
        <f>IF(OR(AE14&lt;&gt;"",AF14&lt;&gt;""),1+MAX(AD$7:AD13),"")</f>
        <v/>
      </c>
      <c r="AE14" s="65"/>
      <c r="AF14" s="66"/>
    </row>
    <row r="15" spans="3:32" x14ac:dyDescent="0.2">
      <c r="C15" s="98" t="s">
        <v>17</v>
      </c>
      <c r="D15" s="138" t="s">
        <v>23</v>
      </c>
      <c r="E15" s="123" t="s">
        <v>15</v>
      </c>
      <c r="F15" s="123" t="s">
        <v>237</v>
      </c>
      <c r="G15" s="124" t="s">
        <v>219</v>
      </c>
      <c r="I15" s="10"/>
      <c r="J15" t="str">
        <f>IF(OR(K15&lt;&gt;"",L15&lt;&gt;""),1+MAX(J$7:J14),"")</f>
        <v/>
      </c>
      <c r="K15" s="65"/>
      <c r="L15" s="66"/>
      <c r="N15">
        <f>IF(OR(O15&lt;&gt;"",P15&lt;&gt;""),1+MAX(N$7:N14),"")</f>
        <v>12</v>
      </c>
      <c r="O15" s="65" t="s">
        <v>584</v>
      </c>
      <c r="P15" s="66"/>
      <c r="Q15" s="15"/>
      <c r="R15">
        <f>IF(OR(S16&lt;&gt;"",P24&lt;&gt;""),1+MAX(R$7:R14),"")</f>
        <v>8</v>
      </c>
      <c r="S15" s="65"/>
      <c r="T15" s="66"/>
      <c r="U15" s="15"/>
      <c r="V15" t="str">
        <f>IF(OR(W15&lt;&gt;"",X15&lt;&gt;""),1+MAX(V$7:V14),"")</f>
        <v/>
      </c>
      <c r="W15" s="65"/>
      <c r="X15" s="66"/>
      <c r="Y15" s="15"/>
      <c r="AA15" s="65"/>
      <c r="AB15" s="66"/>
      <c r="AC15" s="15"/>
      <c r="AD15" t="str">
        <f>IF(OR(AE15&lt;&gt;"",AF15&lt;&gt;""),1+MAX(AD$7:AD14),"")</f>
        <v/>
      </c>
      <c r="AE15" s="65"/>
      <c r="AF15" s="66"/>
    </row>
    <row r="16" spans="3:32" x14ac:dyDescent="0.2">
      <c r="C16" s="45" t="s">
        <v>15</v>
      </c>
      <c r="D16" s="56">
        <f>SUM(D18:D19)</f>
        <v>1</v>
      </c>
      <c r="E16" s="46">
        <f>E19+E18</f>
        <v>353771827.10544014</v>
      </c>
      <c r="F16" s="47">
        <f>IFERROR(E16/Summary!$C$10,"")</f>
        <v>482.75010316970213</v>
      </c>
      <c r="G16" s="48">
        <f>IFERROR(E16/Summary!$C$9,"")</f>
        <v>597.73698003122422</v>
      </c>
      <c r="I16" s="10"/>
      <c r="J16" t="str">
        <f>IF(OR(K16&lt;&gt;"",L16&lt;&gt;""),1+MAX(J$7:J15),"")</f>
        <v/>
      </c>
      <c r="K16" s="65"/>
      <c r="L16" s="66"/>
      <c r="N16">
        <f>IF(OR(O16&lt;&gt;"",P16&lt;&gt;""),1+MAX(N$7:N15),"")</f>
        <v>13</v>
      </c>
      <c r="O16" s="65" t="s">
        <v>585</v>
      </c>
      <c r="P16" s="66" cm="1">
        <f t="array" ref="P16">SUM($P$9:$P$14+L8)*Q16</f>
        <v>11782709.568000002</v>
      </c>
      <c r="Q16" s="703">
        <v>3.5000000000000003E-2</v>
      </c>
      <c r="R16">
        <f>IF(OR(S17&lt;&gt;"",P25&lt;&gt;""),1+MAX(R$7:R15),"")</f>
        <v>9</v>
      </c>
      <c r="S16" s="65"/>
      <c r="T16" s="66">
        <f>SUM($T$8:$T$14)*U16</f>
        <v>0</v>
      </c>
      <c r="U16" s="703">
        <v>0.05</v>
      </c>
      <c r="V16">
        <f>IF(OR(W16&lt;&gt;"",X16&lt;&gt;""),1+MAX(V$7:V15),"")</f>
        <v>25</v>
      </c>
      <c r="W16" s="65"/>
      <c r="X16" s="66">
        <f>SUM($T$8:$T$14)*Y16</f>
        <v>0</v>
      </c>
      <c r="Y16" s="703">
        <v>0.05</v>
      </c>
      <c r="AA16" s="65"/>
      <c r="AB16" s="66">
        <f>SUM($T$8:$T$14)*AC16</f>
        <v>0</v>
      </c>
      <c r="AC16" s="703">
        <v>0.05</v>
      </c>
      <c r="AD16" t="str">
        <f>IF(OR(AE16&lt;&gt;"",AF16&lt;&gt;""),1+MAX(AD$7:AD15),"")</f>
        <v/>
      </c>
      <c r="AE16" s="65"/>
      <c r="AF16" s="66"/>
    </row>
    <row r="17" spans="2:32" x14ac:dyDescent="0.2">
      <c r="C17" s="10"/>
      <c r="D17" s="27" t="str">
        <f>IFERROR(IF(C17="","",E17/$E$16),"")</f>
        <v/>
      </c>
      <c r="E17" s="19" t="str">
        <f>IF(C17="","",M321)</f>
        <v/>
      </c>
      <c r="F17" s="268" t="str">
        <f>IFERROR(E17/Summary!$C$10,"")</f>
        <v/>
      </c>
      <c r="G17" s="329" t="str">
        <f>IFERROR(E17/Summary!$C$9,"")</f>
        <v/>
      </c>
      <c r="I17" s="10"/>
      <c r="J17" t="str">
        <f>IF(OR(K17&lt;&gt;"",L17&lt;&gt;""),1+MAX(J$7:J16),"")</f>
        <v/>
      </c>
      <c r="K17" s="65"/>
      <c r="L17" s="66"/>
      <c r="N17">
        <f>IF(OR(O17&lt;&gt;"",P17&lt;&gt;""),1+MAX(N$7:N16),"")</f>
        <v>14</v>
      </c>
      <c r="O17" s="65" t="s">
        <v>186</v>
      </c>
      <c r="P17" s="66">
        <f>SUM($P$9:$P$14)*Q17</f>
        <v>12632442.240000002</v>
      </c>
      <c r="Q17" s="703">
        <v>0.05</v>
      </c>
      <c r="R17">
        <f>IF(OR(S18&lt;&gt;"",P26&lt;&gt;""),1+MAX(R$7:R16),"")</f>
        <v>10</v>
      </c>
      <c r="S17" s="65"/>
      <c r="T17" s="66">
        <f>SUM($T$8:$T$14)*U17</f>
        <v>0</v>
      </c>
      <c r="U17" s="703">
        <v>3.5000000000000003E-2</v>
      </c>
      <c r="V17">
        <f>IF(OR(W17&lt;&gt;"",X17&lt;&gt;""),1+MAX(V$7:V16),"")</f>
        <v>26</v>
      </c>
      <c r="W17" s="65"/>
      <c r="X17" s="66">
        <f>SUM($T$8:$T$14)*Y17</f>
        <v>0</v>
      </c>
      <c r="Y17" s="703">
        <v>3.5000000000000003E-2</v>
      </c>
      <c r="AA17" s="65"/>
      <c r="AB17" s="66">
        <f>SUM($T$8:$T$14)*AC17</f>
        <v>0</v>
      </c>
      <c r="AC17" s="703">
        <v>3.5000000000000003E-2</v>
      </c>
      <c r="AD17" t="str">
        <f>IF(OR(AE17&lt;&gt;"",AF17&lt;&gt;""),1+MAX(AD$7:AD16),"")</f>
        <v/>
      </c>
      <c r="AE17" s="65"/>
      <c r="AF17" s="66"/>
    </row>
    <row r="18" spans="2:32" x14ac:dyDescent="0.2">
      <c r="C18" s="44" t="s">
        <v>19</v>
      </c>
      <c r="D18" s="51">
        <f>IFERROR(IF(C18="","",E18/$E$16),"")</f>
        <v>0.15241629210165844</v>
      </c>
      <c r="E18" s="43">
        <f>SUM(CF!C169:C170)</f>
        <v>53920590.137440167</v>
      </c>
      <c r="F18" s="268">
        <f>IFERROR(E18/Summary!$C$10,"")</f>
        <v>73.578980736819062</v>
      </c>
      <c r="G18" s="329">
        <f>IFERROR(E18/Summary!$C$9,"")</f>
        <v>91.104854148402254</v>
      </c>
      <c r="I18" s="10"/>
      <c r="J18" t="str">
        <f>IF(OR(K18&lt;&gt;"",L18&lt;&gt;""),1+MAX(J$7:J17),"")</f>
        <v/>
      </c>
      <c r="K18" s="65"/>
      <c r="L18" s="66"/>
      <c r="N18">
        <f>IF(OR(O18&lt;&gt;"",P18&lt;&gt;""),1+MAX(N$7:N17),"")</f>
        <v>15</v>
      </c>
      <c r="O18" s="65" t="s">
        <v>324</v>
      </c>
      <c r="P18" s="66">
        <f>SUM($P$9:$P$13)*Q18</f>
        <v>2296807.6800000002</v>
      </c>
      <c r="Q18" s="703">
        <v>0.01</v>
      </c>
      <c r="R18">
        <f>IF(OR(S19&lt;&gt;"",P27&lt;&gt;""),1+MAX(R$7:R17),"")</f>
        <v>11</v>
      </c>
      <c r="S18" s="65"/>
      <c r="T18" s="66">
        <f>SUM(T$8:T$13)*U18</f>
        <v>0</v>
      </c>
      <c r="U18" s="703">
        <v>0.01</v>
      </c>
      <c r="V18">
        <f>IF(OR(W18&lt;&gt;"",X18&lt;&gt;""),1+MAX(V$7:V17),"")</f>
        <v>27</v>
      </c>
      <c r="W18" s="65"/>
      <c r="X18" s="66">
        <f>SUM(X$8:X$13)*Y18</f>
        <v>0</v>
      </c>
      <c r="Y18" s="703">
        <v>0.01</v>
      </c>
      <c r="AA18" s="65"/>
      <c r="AB18" s="66">
        <f>SUM(AB$8:AB$13)*AC18</f>
        <v>0</v>
      </c>
      <c r="AC18" s="703">
        <v>0.01</v>
      </c>
      <c r="AD18" t="str">
        <f>IF(OR(AE18&lt;&gt;"",AF18&lt;&gt;""),1+MAX(AD$7:AD17),"")</f>
        <v/>
      </c>
      <c r="AE18" s="65"/>
      <c r="AF18" s="66"/>
    </row>
    <row r="19" spans="2:32" x14ac:dyDescent="0.2">
      <c r="C19" s="10" t="s">
        <v>18</v>
      </c>
      <c r="D19" s="52">
        <f>IFERROR(IF(C19="","",E19/$E$16),"")</f>
        <v>0.84758370789834159</v>
      </c>
      <c r="E19" s="19">
        <f>L7+P7+T7+X7+AB7+AF7</f>
        <v>299851236.96799999</v>
      </c>
      <c r="F19" s="268">
        <f>IFERROR(E19/Summary!$C$10,"")</f>
        <v>409.17112243288312</v>
      </c>
      <c r="G19" s="329">
        <f>IFERROR(E19/Summary!$C$9,"")</f>
        <v>506.63212588282204</v>
      </c>
      <c r="I19" s="10"/>
      <c r="J19" t="str">
        <f>IF(OR(K19&lt;&gt;"",L19&lt;&gt;""),1+MAX(J$7:J18),"")</f>
        <v/>
      </c>
      <c r="K19" s="65"/>
      <c r="L19" s="66"/>
      <c r="N19">
        <f>IF(OR(O19&lt;&gt;"",P19&lt;&gt;""),1+MAX(N$7:N18),"")</f>
        <v>16</v>
      </c>
      <c r="O19" s="65" t="s">
        <v>322</v>
      </c>
      <c r="P19" s="66">
        <f>SUM($P$9:$P$13)*Q19</f>
        <v>1378084.608</v>
      </c>
      <c r="Q19" s="871">
        <v>6.0000000000000001E-3</v>
      </c>
      <c r="R19">
        <f>IF(OR(S20&lt;&gt;"",P28&lt;&gt;""),1+MAX(R$7:R18),"")</f>
        <v>12</v>
      </c>
      <c r="S19" s="65"/>
      <c r="T19" s="66">
        <f>SUM(T$8:T$13)*U19</f>
        <v>0</v>
      </c>
      <c r="U19" s="703">
        <v>6.0000000000000001E-3</v>
      </c>
      <c r="V19">
        <f>IF(OR(W19&lt;&gt;"",X19&lt;&gt;""),1+MAX(V$7:V18),"")</f>
        <v>28</v>
      </c>
      <c r="W19" s="65"/>
      <c r="X19" s="66">
        <f>SUM(X$8:X$13)*Y19</f>
        <v>0</v>
      </c>
      <c r="Y19" s="703">
        <v>6.0000000000000001E-3</v>
      </c>
      <c r="AA19" s="65"/>
      <c r="AB19" s="66">
        <f>SUM(AB$8:AB$13)*AC19</f>
        <v>0</v>
      </c>
      <c r="AC19" s="703">
        <v>6.0000000000000001E-3</v>
      </c>
      <c r="AD19" t="str">
        <f>IF(OR(AE19&lt;&gt;"",AF19&lt;&gt;""),1+MAX(AD$7:AD18),"")</f>
        <v/>
      </c>
      <c r="AE19" s="65"/>
      <c r="AF19" s="66"/>
    </row>
    <row r="20" spans="2:32" x14ac:dyDescent="0.2">
      <c r="C20" s="10"/>
      <c r="D20" s="27" t="str">
        <f>IFERROR(IF(C20="","",E20/$E$16),"")</f>
        <v/>
      </c>
      <c r="E20" s="19" t="str">
        <f t="shared" ref="E20:E31" si="1">IF(C20="","",J324)</f>
        <v/>
      </c>
      <c r="F20" s="268" t="str">
        <f>IFERROR(E20/Summary!$C$10,"")</f>
        <v/>
      </c>
      <c r="G20" s="329" t="str">
        <f>IFERROR(E20/Summary!$C$9,"")</f>
        <v/>
      </c>
      <c r="I20" s="10"/>
      <c r="J20" t="str">
        <f>IF(OR(K20&lt;&gt;"",L20&lt;&gt;""),1+MAX(J$7:J19),"")</f>
        <v/>
      </c>
      <c r="K20" s="65"/>
      <c r="L20" s="66"/>
      <c r="N20">
        <f>IF(OR(O20&lt;&gt;"",P20&lt;&gt;""),1+MAX(N$7:N19),"")</f>
        <v>17</v>
      </c>
      <c r="O20" s="65" t="s">
        <v>586</v>
      </c>
      <c r="P20" s="66">
        <f>SUM($P$9:$P$13)*Q20</f>
        <v>918723.07200000004</v>
      </c>
      <c r="Q20" s="869">
        <v>4.0000000000000001E-3</v>
      </c>
      <c r="R20">
        <f>IF(OR(S21&lt;&gt;"",P29&lt;&gt;""),1+MAX(R$7:R19),"")</f>
        <v>13</v>
      </c>
      <c r="S20" s="65"/>
      <c r="T20" s="66">
        <f>SUM(T$8:T$13)*U20</f>
        <v>0</v>
      </c>
      <c r="U20" s="869">
        <v>2.5000000000000001E-3</v>
      </c>
      <c r="V20">
        <f>IF(OR(W20&lt;&gt;"",X20&lt;&gt;""),1+MAX(V$7:V19),"")</f>
        <v>29</v>
      </c>
      <c r="W20" s="65"/>
      <c r="X20" s="66">
        <f>SUM(X$8:X$13)*Y20</f>
        <v>0</v>
      </c>
      <c r="Y20" s="869">
        <v>2.5000000000000001E-3</v>
      </c>
      <c r="AA20" s="65"/>
      <c r="AB20" s="66">
        <f>SUM(AB$8:AB$13)*AC20</f>
        <v>0</v>
      </c>
      <c r="AC20" s="869">
        <v>2.5000000000000001E-3</v>
      </c>
      <c r="AD20" t="str">
        <f>IF(OR(AE20&lt;&gt;"",AF20&lt;&gt;""),1+MAX(AD$7:AD19),"")</f>
        <v/>
      </c>
      <c r="AE20" s="65"/>
      <c r="AF20" s="66"/>
    </row>
    <row r="21" spans="2:32" x14ac:dyDescent="0.2">
      <c r="B21">
        <v>1</v>
      </c>
      <c r="C21" s="25" t="str">
        <f t="shared" ref="C21:C32" si="2">IF(I325=0,"",I325)</f>
        <v>Acquisition / Land Purchase</v>
      </c>
      <c r="D21" s="27">
        <f t="shared" ref="D21:D32" si="3">IFERROR(IF(C21="","",E21/$E$16),"")</f>
        <v>4.0167132912380756E-2</v>
      </c>
      <c r="E21" s="19">
        <f t="shared" si="1"/>
        <v>14210000</v>
      </c>
      <c r="F21" s="268">
        <f>IFERROR(E21/Summary!$C$10,"")</f>
        <v>19.390687557482948</v>
      </c>
      <c r="G21" s="329">
        <f>IFERROR(E21/Summary!$C$9,"")</f>
        <v>24.009380723559268</v>
      </c>
      <c r="I21" s="10"/>
      <c r="J21" t="str">
        <f>IF(OR(K21&lt;&gt;"",L21&lt;&gt;""),1+MAX(J$7:J20),"")</f>
        <v/>
      </c>
      <c r="K21" s="65"/>
      <c r="L21" s="66"/>
      <c r="N21">
        <f>IF(OR(O21&lt;&gt;"",P21&lt;&gt;""),1+MAX(N$7:N20),"")</f>
        <v>18</v>
      </c>
      <c r="O21" s="65" t="s">
        <v>327</v>
      </c>
      <c r="P21" s="870">
        <v>400000</v>
      </c>
      <c r="Q21" s="15"/>
      <c r="R21">
        <f>IF(OR(S14&lt;&gt;"",P22&lt;&gt;""),1+MAX(R$7:R20),"")</f>
        <v>14</v>
      </c>
      <c r="S21" s="65"/>
      <c r="T21" s="66">
        <f>SUM(T$8:T$13)*U21</f>
        <v>0</v>
      </c>
      <c r="U21" s="869">
        <v>2.5000000000000001E-3</v>
      </c>
      <c r="V21">
        <f>IF(OR(W21&lt;&gt;"",X21&lt;&gt;""),1+MAX(V$7:V20),"")</f>
        <v>30</v>
      </c>
      <c r="W21" s="65"/>
      <c r="X21" s="66">
        <f>SUM(X$8:X$13)*Y21</f>
        <v>0</v>
      </c>
      <c r="Y21" s="869">
        <v>2.5000000000000001E-3</v>
      </c>
      <c r="AA21" s="65"/>
      <c r="AB21" s="66">
        <f>SUM(AB$8:AB$13)*AC21</f>
        <v>0</v>
      </c>
      <c r="AC21" s="869">
        <v>2.5000000000000001E-3</v>
      </c>
      <c r="AD21" t="str">
        <f>IF(OR(AE21&lt;&gt;"",AF21&lt;&gt;""),1+MAX(AD$7:AD20),"")</f>
        <v/>
      </c>
      <c r="AE21" s="65"/>
      <c r="AF21" s="66"/>
    </row>
    <row r="22" spans="2:32" x14ac:dyDescent="0.2">
      <c r="B22">
        <v>2</v>
      </c>
      <c r="C22" s="25" t="str">
        <f t="shared" si="2"/>
        <v>Land</v>
      </c>
      <c r="D22" s="27">
        <f t="shared" si="3"/>
        <v>3.9573529962936706E-2</v>
      </c>
      <c r="E22" s="19">
        <f t="shared" si="1"/>
        <v>14000000</v>
      </c>
      <c r="F22" s="268">
        <f>IFERROR(E22/Summary!$C$10,"")</f>
        <v>19.104125672396993</v>
      </c>
      <c r="G22" s="329">
        <f>IFERROR(E22/Summary!$C$9,"")</f>
        <v>23.654562289220955</v>
      </c>
      <c r="I22" s="10"/>
      <c r="J22" t="str">
        <f>IF(OR(K22&lt;&gt;"",L22&lt;&gt;""),1+MAX(J$7:J21),"")</f>
        <v/>
      </c>
      <c r="K22" s="65"/>
      <c r="L22" s="66"/>
      <c r="N22">
        <f>IF(OR(O22&lt;&gt;"",P22&lt;&gt;""),1+MAX(N$7:N21),"")</f>
        <v>19</v>
      </c>
      <c r="O22" s="65" t="s">
        <v>235</v>
      </c>
      <c r="P22" s="66">
        <v>383625</v>
      </c>
      <c r="Q22" s="15"/>
      <c r="R22">
        <f>IF(OR(S22&lt;&gt;"",T22&lt;&gt;""),1+MAX(R$7:R21),"")</f>
        <v>15</v>
      </c>
      <c r="S22" s="65"/>
      <c r="T22" s="66">
        <v>0</v>
      </c>
      <c r="U22" s="15"/>
      <c r="V22">
        <f>IF(OR(W22&lt;&gt;"",X22&lt;&gt;""),1+MAX(V$7:V21),"")</f>
        <v>31</v>
      </c>
      <c r="W22" s="65"/>
      <c r="X22" s="66">
        <v>0</v>
      </c>
      <c r="Y22" s="15"/>
      <c r="AA22" s="65"/>
      <c r="AB22" s="66">
        <v>0</v>
      </c>
      <c r="AC22" s="15"/>
      <c r="AD22" t="str">
        <f>IF(OR(AE22&lt;&gt;"",AF22&lt;&gt;""),1+MAX(AD$7:AD21),"")</f>
        <v/>
      </c>
      <c r="AE22" s="65"/>
      <c r="AF22" s="66"/>
    </row>
    <row r="23" spans="2:32" x14ac:dyDescent="0.2">
      <c r="B23">
        <v>3</v>
      </c>
      <c r="C23" s="25" t="str">
        <f t="shared" si="2"/>
        <v>Acquisition Fee (1.5%)</v>
      </c>
      <c r="D23" s="27">
        <f t="shared" si="3"/>
        <v>5.9360294944405066E-4</v>
      </c>
      <c r="E23" s="19">
        <f t="shared" si="1"/>
        <v>210000</v>
      </c>
      <c r="F23" s="268">
        <f>IFERROR(E23/Summary!$C$10,"")</f>
        <v>0.28656188508595493</v>
      </c>
      <c r="G23" s="329">
        <f>IFERROR(E23/Summary!$C$9,"")</f>
        <v>0.35481843433831428</v>
      </c>
      <c r="I23" s="10"/>
      <c r="J23" t="str">
        <f>IF(OR(K23&lt;&gt;"",L23&lt;&gt;""),1+MAX(J$7:J22),"")</f>
        <v/>
      </c>
      <c r="K23" s="65"/>
      <c r="L23" s="66"/>
      <c r="N23">
        <f>IF(OR(O23&lt;&gt;"",P23&lt;&gt;""),1+MAX(N$7:N22),"")</f>
        <v>20</v>
      </c>
      <c r="O23" s="65" t="s">
        <v>211</v>
      </c>
      <c r="P23" s="66">
        <v>300000</v>
      </c>
      <c r="Q23" s="15"/>
      <c r="R23">
        <f>IF(OR(S23&lt;&gt;"",T23&lt;&gt;""),1+MAX(R$7:R22),"")</f>
        <v>16</v>
      </c>
      <c r="S23" s="65"/>
      <c r="T23" s="66">
        <v>0</v>
      </c>
      <c r="U23" s="15"/>
      <c r="V23">
        <f>IF(OR(W23&lt;&gt;"",X23&lt;&gt;""),1+MAX(V$7:V22),"")</f>
        <v>32</v>
      </c>
      <c r="W23" s="65"/>
      <c r="X23" s="66">
        <v>0</v>
      </c>
      <c r="Y23" s="15"/>
      <c r="AA23" s="65"/>
      <c r="AB23" s="66">
        <v>0</v>
      </c>
      <c r="AC23" s="15"/>
      <c r="AD23" t="str">
        <f>IF(OR(AE23&lt;&gt;"",AF23&lt;&gt;""),1+MAX(AD$7:AD22),"")</f>
        <v/>
      </c>
      <c r="AE23" s="65"/>
      <c r="AF23" s="66"/>
    </row>
    <row r="24" spans="2:32" x14ac:dyDescent="0.2">
      <c r="B24">
        <v>4</v>
      </c>
      <c r="C24" s="25" t="str">
        <f t="shared" si="2"/>
        <v/>
      </c>
      <c r="D24" s="27" t="str">
        <f t="shared" si="3"/>
        <v/>
      </c>
      <c r="E24" s="19" t="str">
        <f t="shared" si="1"/>
        <v/>
      </c>
      <c r="F24" s="268" t="str">
        <f>IFERROR(E24/Summary!$C$10,"")</f>
        <v/>
      </c>
      <c r="G24" s="329" t="str">
        <f>IFERROR(E24/Summary!$C$9,"")</f>
        <v/>
      </c>
      <c r="I24" s="10"/>
      <c r="J24" t="str">
        <f>IF(OR(K24&lt;&gt;"",L24&lt;&gt;""),1+MAX(J$7:J23),"")</f>
        <v/>
      </c>
      <c r="K24" s="65"/>
      <c r="L24" s="66"/>
      <c r="N24">
        <f>IF(OR(O24&lt;&gt;"",P24&lt;&gt;""),1+MAX(N$7:N23),"")</f>
        <v>21</v>
      </c>
      <c r="O24" s="65" t="s">
        <v>326</v>
      </c>
      <c r="P24" s="66">
        <v>600000</v>
      </c>
      <c r="Q24" s="15"/>
      <c r="R24">
        <f>IF(OR(S24&lt;&gt;"",T24&lt;&gt;""),1+MAX(R$7:R23),"")</f>
        <v>17</v>
      </c>
      <c r="S24" s="65"/>
      <c r="T24" s="66">
        <v>0</v>
      </c>
      <c r="U24" s="15"/>
      <c r="V24">
        <f>IF(OR(W24&lt;&gt;"",X24&lt;&gt;""),1+MAX(V$7:V23),"")</f>
        <v>33</v>
      </c>
      <c r="W24" s="65"/>
      <c r="X24" s="66">
        <v>0</v>
      </c>
      <c r="Y24" s="15"/>
      <c r="AA24" s="65"/>
      <c r="AB24" s="66">
        <v>0</v>
      </c>
      <c r="AC24" s="15"/>
      <c r="AD24" t="str">
        <f>IF(OR(AE24&lt;&gt;"",AF24&lt;&gt;""),1+MAX(AD$7:AD23),"")</f>
        <v/>
      </c>
      <c r="AE24" s="65"/>
      <c r="AF24" s="66"/>
    </row>
    <row r="25" spans="2:32" x14ac:dyDescent="0.2">
      <c r="B25">
        <v>5</v>
      </c>
      <c r="C25" s="25" t="str">
        <f t="shared" si="2"/>
        <v>Project Cost</v>
      </c>
      <c r="D25" s="27">
        <f t="shared" si="3"/>
        <v>0.80741657498596087</v>
      </c>
      <c r="E25" s="19">
        <f t="shared" si="1"/>
        <v>285641236.96799999</v>
      </c>
      <c r="F25" s="268">
        <f>IFERROR(E25/Summary!$C$10,"")</f>
        <v>389.78043487540015</v>
      </c>
      <c r="G25" s="329">
        <f>IFERROR(E25/Summary!$C$9,"")</f>
        <v>482.62274515926276</v>
      </c>
      <c r="I25" s="10"/>
      <c r="J25" t="str">
        <f>IF(OR(K25&lt;&gt;"",L25&lt;&gt;""),1+MAX(J$7:J24),"")</f>
        <v/>
      </c>
      <c r="K25" s="65"/>
      <c r="L25" s="66"/>
      <c r="N25">
        <f>IF(OR(O25&lt;&gt;"",P25&lt;&gt;""),1+MAX(N$7:N24),"")</f>
        <v>22</v>
      </c>
      <c r="O25" s="65" t="s">
        <v>328</v>
      </c>
      <c r="P25" s="66">
        <f>250000</f>
        <v>250000</v>
      </c>
      <c r="Q25" s="15"/>
      <c r="R25">
        <f>IF(OR(S25&lt;&gt;"",T25&lt;&gt;""),1+MAX(R$7:R24),"")</f>
        <v>18</v>
      </c>
      <c r="S25" s="65"/>
      <c r="T25" s="66">
        <v>0</v>
      </c>
      <c r="U25" s="869">
        <v>2.5000000000000001E-3</v>
      </c>
      <c r="V25">
        <f>IF(OR(W25&lt;&gt;"",X25&lt;&gt;""),1+MAX(V$7:V24),"")</f>
        <v>34</v>
      </c>
      <c r="W25" s="65"/>
      <c r="X25" s="66">
        <v>0</v>
      </c>
      <c r="Y25" s="869">
        <v>2.5000000000000001E-3</v>
      </c>
      <c r="AA25" s="65"/>
      <c r="AB25" s="66">
        <v>0</v>
      </c>
      <c r="AC25" s="869">
        <v>2.5000000000000001E-3</v>
      </c>
      <c r="AD25" t="str">
        <f>IF(OR(AE25&lt;&gt;"",AF25&lt;&gt;""),1+MAX(AD$7:AD24),"")</f>
        <v/>
      </c>
      <c r="AE25" s="65"/>
      <c r="AF25" s="66"/>
    </row>
    <row r="26" spans="2:32" x14ac:dyDescent="0.2">
      <c r="B26">
        <v>6</v>
      </c>
      <c r="C26" s="25" t="str">
        <f t="shared" si="2"/>
        <v>Hard Costs</v>
      </c>
      <c r="D26" s="27">
        <f t="shared" si="3"/>
        <v>0</v>
      </c>
      <c r="E26" s="19">
        <f t="shared" si="1"/>
        <v>0</v>
      </c>
      <c r="F26" s="268">
        <f>IFERROR(E26/Summary!$C$10,"")</f>
        <v>0</v>
      </c>
      <c r="G26" s="329">
        <f>IFERROR(E26/Summary!$C$9,"")</f>
        <v>0</v>
      </c>
      <c r="I26" s="10"/>
      <c r="J26" t="str">
        <f>IF(OR(K26&lt;&gt;"",L26&lt;&gt;""),1+MAX(J$7:J25),"")</f>
        <v/>
      </c>
      <c r="K26" s="65"/>
      <c r="L26" s="66"/>
      <c r="N26">
        <f>IF(OR(O26&lt;&gt;"",P26&lt;&gt;""),1+MAX(N$7:N25),"")</f>
        <v>23</v>
      </c>
      <c r="O26" s="65" t="s">
        <v>325</v>
      </c>
      <c r="P26" s="66">
        <v>400000</v>
      </c>
      <c r="Q26" s="15"/>
      <c r="R26">
        <f>IF(OR(S26&lt;&gt;"",T26&lt;&gt;""),1+MAX(R$7:R25),"")</f>
        <v>19</v>
      </c>
      <c r="S26" s="65"/>
      <c r="T26" s="66">
        <v>0</v>
      </c>
      <c r="U26" s="262"/>
      <c r="V26">
        <f>IF(OR(W26&lt;&gt;"",X26&lt;&gt;""),1+MAX(V$7:V25),"")</f>
        <v>35</v>
      </c>
      <c r="W26" s="65"/>
      <c r="X26" s="66">
        <v>0</v>
      </c>
      <c r="Y26" s="262"/>
      <c r="AA26" s="65"/>
      <c r="AB26" s="66">
        <v>0</v>
      </c>
      <c r="AC26" s="262"/>
      <c r="AD26" t="str">
        <f>IF(OR(AE26&lt;&gt;"",AF26&lt;&gt;""),1+MAX(AD$7:AD25),"")</f>
        <v/>
      </c>
      <c r="AE26" s="65"/>
      <c r="AF26" s="66"/>
    </row>
    <row r="27" spans="2:32" x14ac:dyDescent="0.2">
      <c r="B27">
        <v>7</v>
      </c>
      <c r="C27" s="25" t="str">
        <f t="shared" si="2"/>
        <v>Multifamily</v>
      </c>
      <c r="D27" s="27">
        <f t="shared" si="3"/>
        <v>0.48413578153285974</v>
      </c>
      <c r="E27" s="19">
        <f t="shared" si="1"/>
        <v>171273600</v>
      </c>
      <c r="F27" s="268">
        <f>IFERROR(E27/Summary!$C$10,"")</f>
        <v>233.71659848313243</v>
      </c>
      <c r="G27" s="329">
        <f>IFERROR(E27/Summary!$C$9,"")</f>
        <v>289.38585997850817</v>
      </c>
      <c r="I27" s="10"/>
      <c r="J27" t="str">
        <f>IF(OR(K27&lt;&gt;"",L27&lt;&gt;""),1+MAX(J$7:J26),"")</f>
        <v/>
      </c>
      <c r="K27" s="65"/>
      <c r="L27" s="66"/>
      <c r="N27">
        <f>IF(OR(O27&lt;&gt;"",P27&lt;&gt;""),1+MAX(N$7:N26),"")</f>
        <v>24</v>
      </c>
      <c r="O27" s="65" t="s">
        <v>329</v>
      </c>
      <c r="P27" s="66">
        <v>150000</v>
      </c>
      <c r="Q27" s="15"/>
      <c r="R27" t="str">
        <f>IF(OR(S27&lt;&gt;"",T27&lt;&gt;""),1+MAX(R$7:R26),"")</f>
        <v/>
      </c>
      <c r="S27" s="65"/>
      <c r="T27" s="66"/>
      <c r="U27" s="15"/>
      <c r="V27" t="str">
        <f>IF(OR(W27&lt;&gt;"",X27&lt;&gt;""),1+MAX(V$7:V26),"")</f>
        <v/>
      </c>
      <c r="W27" s="65"/>
      <c r="X27" s="66"/>
      <c r="Y27" s="15"/>
      <c r="AA27" s="65"/>
      <c r="AB27" s="66"/>
      <c r="AC27" s="15"/>
      <c r="AD27" t="str">
        <f>IF(OR(AE27&lt;&gt;"",AF27&lt;&gt;""),1+MAX(AD$7:AD26),"")</f>
        <v/>
      </c>
      <c r="AE27" s="65"/>
      <c r="AF27" s="66"/>
    </row>
    <row r="28" spans="2:32" x14ac:dyDescent="0.2">
      <c r="B28">
        <v>8</v>
      </c>
      <c r="C28" s="25" t="str">
        <f t="shared" si="2"/>
        <v>Retail</v>
      </c>
      <c r="D28" s="27">
        <f t="shared" si="3"/>
        <v>1.1881104367158255E-2</v>
      </c>
      <c r="E28" s="19">
        <f t="shared" si="1"/>
        <v>4203200</v>
      </c>
      <c r="F28" s="268">
        <f>IFERROR(E28/Summary!$C$10,"")</f>
        <v>5.735604359015646</v>
      </c>
      <c r="G28" s="329">
        <f>IFERROR(E28/Summary!$C$9,"")</f>
        <v>7.1017754438609648</v>
      </c>
      <c r="I28" s="10"/>
      <c r="J28" t="str">
        <f>IF(OR(K28&lt;&gt;"",L28&lt;&gt;""),1+MAX(J$7:J27),"")</f>
        <v/>
      </c>
      <c r="K28" s="65"/>
      <c r="L28" s="66"/>
      <c r="N28">
        <f>IF(OR(O28&lt;&gt;"",P28&lt;&gt;""),1+MAX(N$7:N27),"")</f>
        <v>25</v>
      </c>
      <c r="O28" s="65" t="s">
        <v>330</v>
      </c>
      <c r="P28" s="66">
        <v>150000</v>
      </c>
      <c r="Q28" s="15"/>
      <c r="R28" t="str">
        <f>IF(OR(S28&lt;&gt;"",T28&lt;&gt;""),1+MAX(R$7:R27),"")</f>
        <v/>
      </c>
      <c r="S28" s="65"/>
      <c r="T28" s="66"/>
      <c r="U28" s="261"/>
      <c r="V28" t="str">
        <f>IF(OR(W28&lt;&gt;"",X28&lt;&gt;""),1+MAX(V$7:V27),"")</f>
        <v/>
      </c>
      <c r="W28" s="65"/>
      <c r="X28" s="66"/>
      <c r="Y28" s="261"/>
      <c r="AA28" s="65"/>
      <c r="AB28" s="66"/>
      <c r="AC28" s="15"/>
      <c r="AD28" t="str">
        <f>IF(OR(AE28&lt;&gt;"",AF28&lt;&gt;""),1+MAX(AD$7:AD27),"")</f>
        <v/>
      </c>
      <c r="AE28" s="65"/>
      <c r="AF28" s="66"/>
    </row>
    <row r="29" spans="2:32" x14ac:dyDescent="0.2">
      <c r="B29">
        <v>9</v>
      </c>
      <c r="C29" s="25" t="str">
        <f>IF(I333=0,"",I333)</f>
        <v>Net Zero (See Tab)</v>
      </c>
      <c r="D29" s="27">
        <f>IFERROR(IF(C29="","",E29/$E$16),"")</f>
        <v>3.5961224227751304E-2</v>
      </c>
      <c r="E29" s="19">
        <f t="shared" si="1"/>
        <v>12722068</v>
      </c>
      <c r="F29" s="268">
        <f>IFERROR(E29/Summary!$C$10,"")</f>
        <v>17.360284706055737</v>
      </c>
      <c r="G29" s="329">
        <f>IFERROR(E29/Summary!$C$9,"")</f>
        <v>21.495353568121761</v>
      </c>
      <c r="I29" s="10"/>
      <c r="J29" t="str">
        <f>IF(OR(K29&lt;&gt;"",L29&lt;&gt;""),1+MAX(J$7:J28),"")</f>
        <v/>
      </c>
      <c r="K29" s="65"/>
      <c r="L29" s="66"/>
      <c r="N29">
        <f>IF(OR(O29&lt;&gt;"",P29&lt;&gt;""),1+MAX(N$7:N28),"")</f>
        <v>26</v>
      </c>
      <c r="O29" s="65" t="s">
        <v>323</v>
      </c>
      <c r="P29" s="66">
        <v>250000</v>
      </c>
      <c r="Q29" s="869">
        <v>7.0000000000000001E-3</v>
      </c>
      <c r="R29" t="str">
        <f>IF(OR(S29&lt;&gt;"",T29&lt;&gt;""),1+MAX(R$7:R28),"")</f>
        <v/>
      </c>
      <c r="S29" s="65"/>
      <c r="T29" s="66"/>
      <c r="U29" s="15"/>
      <c r="V29" t="str">
        <f>IF(OR(W29&lt;&gt;"",X29&lt;&gt;""),1+MAX(V$7:V28),"")</f>
        <v/>
      </c>
      <c r="W29" s="65"/>
      <c r="X29" s="66"/>
      <c r="Y29" s="15"/>
      <c r="AA29" s="65"/>
      <c r="AB29" s="66"/>
      <c r="AC29" s="15"/>
      <c r="AD29" t="str">
        <f>IF(OR(AE29&lt;&gt;"",AF29&lt;&gt;""),1+MAX(AD$7:AD28),"")</f>
        <v/>
      </c>
      <c r="AE29" s="65"/>
      <c r="AF29" s="66"/>
    </row>
    <row r="30" spans="2:32" x14ac:dyDescent="0.2">
      <c r="B30">
        <v>10</v>
      </c>
      <c r="C30" s="25" t="str">
        <f t="shared" si="2"/>
        <v>Automated Parking Garage</v>
      </c>
      <c r="D30" s="27">
        <f t="shared" si="3"/>
        <v>0.1172560866121103</v>
      </c>
      <c r="E30" s="19">
        <f t="shared" si="1"/>
        <v>41481900</v>
      </c>
      <c r="F30" s="268">
        <f>IFERROR(E30/Summary!$C$10,"")</f>
        <v>56.605387909271776</v>
      </c>
      <c r="G30" s="329">
        <f>IFERROR(E30/Summary!$C$9,"")</f>
        <v>70.088299101802477</v>
      </c>
      <c r="I30" s="10"/>
      <c r="J30" t="str">
        <f>IF(OR(K30&lt;&gt;"",L30&lt;&gt;""),1+MAX(J$7:J29),"")</f>
        <v/>
      </c>
      <c r="K30" s="65"/>
      <c r="L30" s="66"/>
      <c r="N30">
        <f>IF(OR(O30&lt;&gt;"",P30&lt;&gt;""),1+MAX(N$7:N29),"")</f>
        <v>27</v>
      </c>
      <c r="O30" s="65" t="s">
        <v>620</v>
      </c>
      <c r="P30" s="66">
        <v>500000</v>
      </c>
      <c r="Q30" s="15"/>
      <c r="R30" t="str">
        <f>IF(OR(S30&lt;&gt;"",T30&lt;&gt;""),1+MAX(R$7:R29),"")</f>
        <v/>
      </c>
      <c r="S30" s="65"/>
      <c r="T30" s="66"/>
      <c r="U30" s="15"/>
      <c r="V30" t="str">
        <f>IF(OR(W30&lt;&gt;"",X30&lt;&gt;""),1+MAX(V$7:V29),"")</f>
        <v/>
      </c>
      <c r="W30" s="65"/>
      <c r="X30" s="66"/>
      <c r="Y30" s="15"/>
      <c r="Z30" t="str">
        <f>IF(OR(AA30&lt;&gt;"",AB30&lt;&gt;""),1+MAX(Z$7:Z29),"")</f>
        <v/>
      </c>
      <c r="AA30" s="65"/>
      <c r="AB30" s="66"/>
      <c r="AC30" s="15"/>
      <c r="AD30" t="str">
        <f>IF(OR(AE30&lt;&gt;"",AF30&lt;&gt;""),1+MAX(AD$7:AD29),"")</f>
        <v/>
      </c>
      <c r="AE30" s="65"/>
      <c r="AF30" s="66"/>
    </row>
    <row r="31" spans="2:32" x14ac:dyDescent="0.2">
      <c r="B31">
        <v>11</v>
      </c>
      <c r="C31" s="25" t="str">
        <f t="shared" si="2"/>
        <v>Hard Cost Contingency/Inflationary Pressure</v>
      </c>
      <c r="D31" s="27">
        <f t="shared" si="3"/>
        <v>6.4923419673987959E-2</v>
      </c>
      <c r="E31" s="19">
        <f t="shared" si="1"/>
        <v>22968076.800000001</v>
      </c>
      <c r="F31" s="268">
        <f>IFERROR(E31/Summary!$C$10,"")</f>
        <v>31.341787545747557</v>
      </c>
      <c r="G31" s="329">
        <f>IFERROR(E31/Summary!$C$9,"")</f>
        <v>38.807128809229333</v>
      </c>
      <c r="I31" s="10"/>
      <c r="J31" t="str">
        <f>IF(OR(K31&lt;&gt;"",L31&lt;&gt;""),1+MAX(J$7:J30),"")</f>
        <v/>
      </c>
      <c r="K31" s="65"/>
      <c r="L31" s="66"/>
      <c r="N31">
        <f>IF(OR(O31&lt;&gt;"",P31&lt;&gt;""),1+MAX(N$7:N30),"")</f>
        <v>28</v>
      </c>
      <c r="O31" s="65" t="s">
        <v>621</v>
      </c>
      <c r="P31" s="66">
        <v>600000</v>
      </c>
      <c r="Q31" s="262"/>
      <c r="R31" t="str">
        <f>IF(OR(S31&lt;&gt;"",T31&lt;&gt;""),1+MAX(R$7:R30),"")</f>
        <v/>
      </c>
      <c r="S31" s="65"/>
      <c r="T31" s="263"/>
      <c r="U31" s="262"/>
      <c r="V31" t="str">
        <f>IF(OR(W31&lt;&gt;"",X31&lt;&gt;""),1+MAX(V$7:V30),"")</f>
        <v/>
      </c>
      <c r="W31" s="65"/>
      <c r="X31" s="66"/>
      <c r="Y31" s="15"/>
      <c r="Z31" t="str">
        <f>IF(OR(AA31&lt;&gt;"",AB31&lt;&gt;""),1+MAX(Z$7:Z30),"")</f>
        <v/>
      </c>
      <c r="AA31" s="65"/>
      <c r="AB31" s="66"/>
      <c r="AC31" s="15"/>
      <c r="AD31" t="str">
        <f>IF(OR(AE31&lt;&gt;"",AF31&lt;&gt;""),1+MAX(AD$7:AD30),"")</f>
        <v/>
      </c>
      <c r="AE31" s="65"/>
      <c r="AF31" s="66"/>
    </row>
    <row r="32" spans="2:32" ht="17" thickBot="1" x14ac:dyDescent="0.25">
      <c r="B32">
        <v>12</v>
      </c>
      <c r="C32" s="25" t="str">
        <f t="shared" si="2"/>
        <v>Soft Costs</v>
      </c>
      <c r="D32" s="27">
        <f t="shared" si="3"/>
        <v>0</v>
      </c>
      <c r="E32" s="19">
        <f>IF(C32="","",J336)</f>
        <v>0</v>
      </c>
      <c r="F32" s="268">
        <f>IFERROR(E32/Summary!$C$10,"")</f>
        <v>0</v>
      </c>
      <c r="G32" s="329">
        <f>IFERROR(E32/Summary!$C$9,"")</f>
        <v>0</v>
      </c>
      <c r="I32" s="10"/>
      <c r="J32" t="str">
        <f>IF(OR(K32&lt;&gt;"",L32&lt;&gt;""),1+MAX(J$7:J31),"")</f>
        <v/>
      </c>
      <c r="K32" s="67"/>
      <c r="L32" s="68"/>
      <c r="N32">
        <f>IF(OR(O32&lt;&gt;"",P14&lt;&gt;""),1+MAX(N$7:N31),"")</f>
        <v>29</v>
      </c>
      <c r="O32" s="67"/>
      <c r="P32" s="264"/>
      <c r="R32" t="str">
        <f>IF(OR(S32&lt;&gt;"",T32&lt;&gt;""),1+MAX(R$7:R31),"")</f>
        <v/>
      </c>
      <c r="S32" s="67"/>
      <c r="T32" s="264"/>
      <c r="U32" s="262"/>
      <c r="V32" t="str">
        <f>IF(OR(W32&lt;&gt;"",X32&lt;&gt;""),1+MAX(V$7:V31),"")</f>
        <v/>
      </c>
      <c r="W32" s="67"/>
      <c r="X32" s="68"/>
      <c r="Y32" s="15"/>
      <c r="Z32" t="str">
        <f>IF(OR(AA32&lt;&gt;"",AB32&lt;&gt;""),1+MAX(Z$7:Z31),"")</f>
        <v/>
      </c>
      <c r="AA32" s="67"/>
      <c r="AB32" s="68"/>
      <c r="AC32" s="15"/>
      <c r="AD32" t="str">
        <f>IF(OR(AE32&lt;&gt;"",AF32&lt;&gt;""),1+MAX(AD$7:AD31),"")</f>
        <v/>
      </c>
      <c r="AE32" s="67"/>
      <c r="AF32" s="68"/>
    </row>
    <row r="33" spans="2:32" x14ac:dyDescent="0.2">
      <c r="F33" s="268">
        <f>IFERROR(E33/Summary!$C$10,"")</f>
        <v>0</v>
      </c>
      <c r="G33" s="329">
        <f>IFERROR(E33/Summary!$C$9,"")</f>
        <v>0</v>
      </c>
      <c r="I33" s="10"/>
      <c r="J33">
        <f>MAX(J7:J32)+1</f>
        <v>4</v>
      </c>
      <c r="N33">
        <f>MAX(N7:N32)+1</f>
        <v>30</v>
      </c>
      <c r="R33">
        <f>MAX(R7:R32)+1</f>
        <v>20</v>
      </c>
      <c r="V33">
        <f>MAX(V7:V32)+1</f>
        <v>36</v>
      </c>
      <c r="AD33">
        <f>MAX(AD7:AD32)+1</f>
        <v>2</v>
      </c>
    </row>
    <row r="34" spans="2:32" ht="17" thickBot="1" x14ac:dyDescent="0.25">
      <c r="B34">
        <v>13</v>
      </c>
      <c r="C34" s="25" t="str">
        <f>IF(I337=0,"",I337)</f>
        <v xml:space="preserve">Development Management Fee </v>
      </c>
      <c r="D34" s="27">
        <f t="shared" ref="D34:D97" si="4">IFERROR(IF(C34="","",E34/$E$16),"")</f>
        <v>3.3305957866702082E-2</v>
      </c>
      <c r="E34" s="19">
        <f t="shared" ref="E34:E65" si="5">IF(C34="","",J337)</f>
        <v>11782709.568000002</v>
      </c>
      <c r="F34" s="268">
        <f>IFERROR(E34/Summary!$C$10,"")</f>
        <v>16.078454596316181</v>
      </c>
      <c r="G34" s="329">
        <f>IFERROR(E34/Summary!$C$9,"")</f>
        <v>19.908202672289697</v>
      </c>
      <c r="I34" s="12"/>
      <c r="J34" s="13"/>
      <c r="K34" s="13"/>
      <c r="L34" s="13"/>
      <c r="M34" s="13"/>
      <c r="N34" s="13"/>
      <c r="O34" s="13"/>
      <c r="P34" s="13"/>
      <c r="Q34" s="13"/>
      <c r="R34" s="13"/>
      <c r="S34" s="13"/>
      <c r="T34" s="13"/>
      <c r="U34" s="13"/>
      <c r="V34" s="13"/>
      <c r="W34" s="13"/>
      <c r="X34" s="13"/>
      <c r="Y34" s="13"/>
      <c r="Z34" s="13"/>
      <c r="AA34" s="13"/>
      <c r="AB34" s="13"/>
      <c r="AC34" s="13"/>
      <c r="AD34" s="13"/>
      <c r="AE34" s="13"/>
      <c r="AF34" s="13"/>
    </row>
    <row r="35" spans="2:32" x14ac:dyDescent="0.2">
      <c r="B35">
        <v>14</v>
      </c>
      <c r="C35" s="25" t="str">
        <f>IF(I338=0,"",I338)</f>
        <v>Design/Engineering</v>
      </c>
      <c r="D35" s="27">
        <f t="shared" si="4"/>
        <v>3.5707880820693386E-2</v>
      </c>
      <c r="E35" s="19">
        <f t="shared" si="5"/>
        <v>12632442.240000002</v>
      </c>
      <c r="F35" s="268">
        <f>IFERROR(E35/Summary!$C$10,"")</f>
        <v>17.23798315016116</v>
      </c>
      <c r="G35" s="329">
        <f>IFERROR(E35/Summary!$C$9,"")</f>
        <v>21.343920845076138</v>
      </c>
    </row>
    <row r="36" spans="2:32" x14ac:dyDescent="0.2">
      <c r="B36">
        <v>15</v>
      </c>
      <c r="C36" s="25" t="str">
        <f>IF(I339=0,"",I339)</f>
        <v>Permits/Inspections</v>
      </c>
      <c r="D36" s="27">
        <f t="shared" si="4"/>
        <v>6.4923419673987969E-3</v>
      </c>
      <c r="E36" s="19">
        <f t="shared" si="5"/>
        <v>2296807.6800000002</v>
      </c>
      <c r="F36" s="268">
        <f>IFERROR(E36/Summary!$C$10,"")</f>
        <v>3.1341787545747559</v>
      </c>
      <c r="G36" s="329">
        <f>IFERROR(E36/Summary!$C$9,"")</f>
        <v>3.8807128809229336</v>
      </c>
    </row>
    <row r="37" spans="2:32" x14ac:dyDescent="0.2">
      <c r="B37">
        <v>16</v>
      </c>
      <c r="C37" s="25" t="str">
        <f t="shared" ref="C37:C100" si="6">IF(I340=0,"",I340)</f>
        <v>Builder's Risk Insurance</v>
      </c>
      <c r="D37" s="27">
        <f t="shared" si="4"/>
        <v>3.8954051804392779E-3</v>
      </c>
      <c r="E37" s="19">
        <f t="shared" si="5"/>
        <v>1378084.608</v>
      </c>
      <c r="F37" s="268">
        <f>IFERROR(E37/Summary!$C$10,"")</f>
        <v>1.8805072527448534</v>
      </c>
      <c r="G37" s="329">
        <f>IFERROR(E37/Summary!$C$9,"")</f>
        <v>2.32842772855376</v>
      </c>
    </row>
    <row r="38" spans="2:32" x14ac:dyDescent="0.2">
      <c r="B38">
        <v>17</v>
      </c>
      <c r="C38" s="25" t="str">
        <f t="shared" si="6"/>
        <v>General Liability Insurance</v>
      </c>
      <c r="D38" s="27">
        <f t="shared" si="4"/>
        <v>2.5969367869595186E-3</v>
      </c>
      <c r="E38" s="19">
        <f t="shared" si="5"/>
        <v>918723.07200000004</v>
      </c>
      <c r="F38" s="268">
        <f>IFERROR(E38/Summary!$C$10,"")</f>
        <v>1.2536715018299023</v>
      </c>
      <c r="G38" s="329">
        <f>IFERROR(E38/Summary!$C$9,"")</f>
        <v>1.5522851523691734</v>
      </c>
      <c r="P38" s="340"/>
      <c r="T38" s="19"/>
    </row>
    <row r="39" spans="2:32" x14ac:dyDescent="0.2">
      <c r="B39">
        <v>18</v>
      </c>
      <c r="C39" s="25" t="str">
        <f t="shared" si="6"/>
        <v>Environmental Analysis</v>
      </c>
      <c r="D39" s="27">
        <f t="shared" si="4"/>
        <v>1.1306722846553346E-3</v>
      </c>
      <c r="E39" s="19">
        <f t="shared" si="5"/>
        <v>400000</v>
      </c>
      <c r="F39" s="268">
        <f>IFERROR(E39/Summary!$C$10,"")</f>
        <v>0.54583216206848562</v>
      </c>
      <c r="G39" s="329">
        <f>IFERROR(E39/Summary!$C$9,"")</f>
        <v>0.67584463683488438</v>
      </c>
      <c r="P39" s="340"/>
      <c r="T39" s="267"/>
    </row>
    <row r="40" spans="2:32" x14ac:dyDescent="0.2">
      <c r="B40">
        <v>19</v>
      </c>
      <c r="C40" s="25" t="str">
        <f t="shared" si="6"/>
        <v>Property Taxes</v>
      </c>
      <c r="D40" s="27">
        <f t="shared" si="4"/>
        <v>1.0843853880022568E-3</v>
      </c>
      <c r="E40" s="19">
        <f t="shared" si="5"/>
        <v>383625</v>
      </c>
      <c r="F40" s="268">
        <f>IFERROR(E40/Summary!$C$10,"")</f>
        <v>0.52348715793380696</v>
      </c>
      <c r="G40" s="329">
        <f>IFERROR(E40/Summary!$C$9,"")</f>
        <v>0.64817724701445634</v>
      </c>
      <c r="P40" s="340"/>
      <c r="T40" s="268"/>
    </row>
    <row r="41" spans="2:32" x14ac:dyDescent="0.2">
      <c r="B41">
        <v>20</v>
      </c>
      <c r="C41" s="25" t="str">
        <f t="shared" si="6"/>
        <v>Utilities</v>
      </c>
      <c r="D41" s="27">
        <f t="shared" si="4"/>
        <v>8.4800421349150092E-4</v>
      </c>
      <c r="E41" s="19">
        <f t="shared" si="5"/>
        <v>300000</v>
      </c>
      <c r="F41" s="268">
        <f>IFERROR(E41/Summary!$C$10,"")</f>
        <v>0.40937412155136416</v>
      </c>
      <c r="G41" s="329">
        <f>IFERROR(E41/Summary!$C$9,"")</f>
        <v>0.50688347762616326</v>
      </c>
      <c r="P41" s="340"/>
    </row>
    <row r="42" spans="2:32" x14ac:dyDescent="0.2">
      <c r="B42">
        <v>21</v>
      </c>
      <c r="C42" s="25" t="str">
        <f t="shared" si="6"/>
        <v xml:space="preserve">Legal </v>
      </c>
      <c r="D42" s="27">
        <f t="shared" si="4"/>
        <v>1.6960084269830018E-3</v>
      </c>
      <c r="E42" s="19">
        <f t="shared" si="5"/>
        <v>600000</v>
      </c>
      <c r="F42" s="268">
        <f>IFERROR(E42/Summary!$C$10,"")</f>
        <v>0.81874824310272831</v>
      </c>
      <c r="G42" s="329">
        <f>IFERROR(E42/Summary!$C$9,"")</f>
        <v>1.0137669552523265</v>
      </c>
      <c r="P42" s="340"/>
    </row>
    <row r="43" spans="2:32" x14ac:dyDescent="0.2">
      <c r="B43">
        <v>22</v>
      </c>
      <c r="C43" s="25" t="str">
        <f t="shared" si="6"/>
        <v>Cross Segration Study</v>
      </c>
      <c r="D43" s="27">
        <f t="shared" si="4"/>
        <v>7.0667017790958405E-4</v>
      </c>
      <c r="E43" s="19">
        <f t="shared" si="5"/>
        <v>250000</v>
      </c>
      <c r="F43" s="268">
        <f>IFERROR(E43/Summary!$C$10,"")</f>
        <v>0.34114510129280345</v>
      </c>
      <c r="G43" s="329">
        <f>IFERROR(E43/Summary!$C$9,"")</f>
        <v>0.42240289802180275</v>
      </c>
      <c r="P43" s="340"/>
    </row>
    <row r="44" spans="2:32" x14ac:dyDescent="0.2">
      <c r="B44">
        <v>23</v>
      </c>
      <c r="C44" s="25" t="str">
        <f t="shared" si="6"/>
        <v>Marketing/Advertising</v>
      </c>
      <c r="D44" s="27">
        <f t="shared" si="4"/>
        <v>1.1306722846553346E-3</v>
      </c>
      <c r="E44" s="19">
        <f t="shared" si="5"/>
        <v>400000</v>
      </c>
      <c r="F44" s="268">
        <f>IFERROR(E44/Summary!$C$10,"")</f>
        <v>0.54583216206848562</v>
      </c>
      <c r="G44" s="329">
        <f>IFERROR(E44/Summary!$C$9,"")</f>
        <v>0.67584463683488438</v>
      </c>
      <c r="P44" s="340"/>
    </row>
    <row r="45" spans="2:32" x14ac:dyDescent="0.2">
      <c r="B45">
        <v>24</v>
      </c>
      <c r="C45" s="25" t="str">
        <f t="shared" si="6"/>
        <v xml:space="preserve">Surveyors </v>
      </c>
      <c r="D45" s="27">
        <f t="shared" si="4"/>
        <v>4.2400210674575046E-4</v>
      </c>
      <c r="E45" s="19">
        <f t="shared" si="5"/>
        <v>150000</v>
      </c>
      <c r="F45" s="268">
        <f>IFERROR(E45/Summary!$C$10,"")</f>
        <v>0.20468706077568208</v>
      </c>
      <c r="G45" s="329">
        <f>IFERROR(E45/Summary!$C$9,"")</f>
        <v>0.25344173881308163</v>
      </c>
      <c r="P45" s="340"/>
    </row>
    <row r="46" spans="2:32" x14ac:dyDescent="0.2">
      <c r="B46">
        <v>25</v>
      </c>
      <c r="C46" s="25" t="str">
        <f t="shared" si="6"/>
        <v>Appraisal</v>
      </c>
      <c r="D46" s="27">
        <f t="shared" si="4"/>
        <v>4.2400210674575046E-4</v>
      </c>
      <c r="E46" s="19">
        <f t="shared" si="5"/>
        <v>150000</v>
      </c>
      <c r="F46" s="268">
        <f>IFERROR(E46/Summary!$C$10,"")</f>
        <v>0.20468706077568208</v>
      </c>
      <c r="G46" s="329">
        <f>IFERROR(E46/Summary!$C$9,"")</f>
        <v>0.25344173881308163</v>
      </c>
      <c r="P46" s="340"/>
    </row>
    <row r="47" spans="2:32" x14ac:dyDescent="0.2">
      <c r="B47">
        <v>26</v>
      </c>
      <c r="C47" s="25" t="str">
        <f t="shared" si="6"/>
        <v>Title Insurance</v>
      </c>
      <c r="D47" s="27">
        <f t="shared" si="4"/>
        <v>7.0667017790958405E-4</v>
      </c>
      <c r="E47" s="19">
        <f t="shared" si="5"/>
        <v>250000</v>
      </c>
      <c r="F47" s="268">
        <f>IFERROR(E47/Summary!$C$10,"")</f>
        <v>0.34114510129280345</v>
      </c>
      <c r="G47" s="329">
        <f>IFERROR(E47/Summary!$C$9,"")</f>
        <v>0.42240289802180275</v>
      </c>
      <c r="P47" s="340"/>
    </row>
    <row r="48" spans="2:32" x14ac:dyDescent="0.2">
      <c r="B48">
        <v>27</v>
      </c>
      <c r="C48" s="25" t="str">
        <f t="shared" si="6"/>
        <v>IDA Fees</v>
      </c>
      <c r="D48" s="27">
        <f t="shared" si="4"/>
        <v>1.4133403558191681E-3</v>
      </c>
      <c r="E48" s="19">
        <f t="shared" si="5"/>
        <v>500000</v>
      </c>
      <c r="F48" s="268">
        <f>IFERROR(E48/Summary!$C$10,"")</f>
        <v>0.68229020258560691</v>
      </c>
      <c r="G48" s="329">
        <f>IFERROR(E48/Summary!$C$9,"")</f>
        <v>0.84480579604360551</v>
      </c>
      <c r="P48" s="340"/>
    </row>
    <row r="49" spans="2:7" x14ac:dyDescent="0.2">
      <c r="B49">
        <v>28</v>
      </c>
      <c r="C49" s="25" t="str">
        <f t="shared" si="6"/>
        <v>NYSERDA Documentation/Energy Modeliing</v>
      </c>
      <c r="D49" s="27">
        <f t="shared" si="4"/>
        <v>1.6960084269830018E-3</v>
      </c>
      <c r="E49" s="19">
        <f t="shared" si="5"/>
        <v>600000</v>
      </c>
      <c r="F49" s="268">
        <f>IFERROR(E49/Summary!$C$10,"")</f>
        <v>0.81874824310272831</v>
      </c>
      <c r="G49" s="329">
        <f>IFERROR(E49/Summary!$C$9,"")</f>
        <v>1.0137669552523265</v>
      </c>
    </row>
    <row r="50" spans="2:7" x14ac:dyDescent="0.2">
      <c r="B50">
        <v>29</v>
      </c>
      <c r="C50" s="25" t="str">
        <f t="shared" si="6"/>
        <v/>
      </c>
      <c r="D50" s="27" t="str">
        <f t="shared" si="4"/>
        <v/>
      </c>
      <c r="E50" s="19" t="str">
        <f t="shared" si="5"/>
        <v/>
      </c>
      <c r="F50" s="268" t="str">
        <f>IFERROR(E50/Summary!$C$10,"")</f>
        <v/>
      </c>
      <c r="G50" s="329" t="str">
        <f>IFERROR(E50/Summary!$C$9,"")</f>
        <v/>
      </c>
    </row>
    <row r="51" spans="2:7" x14ac:dyDescent="0.2">
      <c r="B51">
        <v>30</v>
      </c>
      <c r="C51" s="25" t="str">
        <f t="shared" si="6"/>
        <v/>
      </c>
      <c r="D51" s="27" t="str">
        <f t="shared" si="4"/>
        <v/>
      </c>
      <c r="E51" s="19" t="str">
        <f t="shared" si="5"/>
        <v/>
      </c>
      <c r="F51" s="268" t="str">
        <f>IFERROR(E51/Summary!$C$10,"")</f>
        <v/>
      </c>
      <c r="G51" s="329" t="str">
        <f>IFERROR(E51/Summary!$C$9,"")</f>
        <v/>
      </c>
    </row>
    <row r="52" spans="2:7" x14ac:dyDescent="0.2">
      <c r="B52">
        <v>31</v>
      </c>
      <c r="C52" s="25" t="str">
        <f t="shared" si="6"/>
        <v/>
      </c>
      <c r="D52" s="27" t="str">
        <f t="shared" si="4"/>
        <v/>
      </c>
      <c r="E52" s="19" t="str">
        <f t="shared" si="5"/>
        <v/>
      </c>
      <c r="F52" s="268" t="str">
        <f>IFERROR(E52/Summary!$C$10,"")</f>
        <v/>
      </c>
      <c r="G52" s="329" t="str">
        <f>IFERROR(E52/Summary!$C$9,"")</f>
        <v/>
      </c>
    </row>
    <row r="53" spans="2:7" x14ac:dyDescent="0.2">
      <c r="B53">
        <v>32</v>
      </c>
      <c r="C53" s="25" t="str">
        <f t="shared" si="6"/>
        <v/>
      </c>
      <c r="D53" s="27" t="str">
        <f t="shared" si="4"/>
        <v/>
      </c>
      <c r="E53" s="19" t="str">
        <f t="shared" si="5"/>
        <v/>
      </c>
      <c r="F53" s="268" t="str">
        <f>IFERROR(E53/Summary!$C$10,"")</f>
        <v/>
      </c>
      <c r="G53" s="329" t="str">
        <f>IFERROR(E53/Summary!$C$9,"")</f>
        <v/>
      </c>
    </row>
    <row r="54" spans="2:7" x14ac:dyDescent="0.2">
      <c r="B54">
        <v>33</v>
      </c>
      <c r="C54" s="25" t="str">
        <f t="shared" si="6"/>
        <v/>
      </c>
      <c r="D54" s="27" t="str">
        <f t="shared" si="4"/>
        <v/>
      </c>
      <c r="E54" s="19" t="str">
        <f t="shared" si="5"/>
        <v/>
      </c>
      <c r="F54" s="268" t="str">
        <f>IFERROR(E54/Summary!$C$10,"")</f>
        <v/>
      </c>
      <c r="G54" s="329" t="str">
        <f>IFERROR(E54/Summary!$C$9,"")</f>
        <v/>
      </c>
    </row>
    <row r="55" spans="2:7" x14ac:dyDescent="0.2">
      <c r="B55">
        <v>34</v>
      </c>
      <c r="C55" s="25" t="str">
        <f t="shared" si="6"/>
        <v/>
      </c>
      <c r="D55" s="27" t="str">
        <f t="shared" si="4"/>
        <v/>
      </c>
      <c r="E55" s="19" t="str">
        <f t="shared" si="5"/>
        <v/>
      </c>
      <c r="F55" s="268" t="str">
        <f>IFERROR(E55/Summary!$C$10,"")</f>
        <v/>
      </c>
      <c r="G55" s="329" t="str">
        <f>IFERROR(E55/Summary!$C$9,"")</f>
        <v/>
      </c>
    </row>
    <row r="56" spans="2:7" x14ac:dyDescent="0.2">
      <c r="B56">
        <v>35</v>
      </c>
      <c r="C56" s="25" t="str">
        <f t="shared" si="6"/>
        <v/>
      </c>
      <c r="D56" s="27" t="str">
        <f t="shared" si="4"/>
        <v/>
      </c>
      <c r="E56" s="19" t="str">
        <f>IF(C56="","",J359)</f>
        <v/>
      </c>
      <c r="F56" s="268" t="str">
        <f>IFERROR(E56/Summary!$C$10,"")</f>
        <v/>
      </c>
      <c r="G56" s="329" t="str">
        <f>IFERROR(E56/Summary!$C$9,"")</f>
        <v/>
      </c>
    </row>
    <row r="57" spans="2:7" x14ac:dyDescent="0.2">
      <c r="B57">
        <v>36</v>
      </c>
      <c r="C57" s="25" t="str">
        <f t="shared" si="6"/>
        <v/>
      </c>
      <c r="D57" s="27" t="str">
        <f t="shared" si="4"/>
        <v/>
      </c>
      <c r="E57" s="19" t="str">
        <f t="shared" si="5"/>
        <v/>
      </c>
      <c r="F57" s="268" t="str">
        <f>IFERROR(E57/Summary!$C$10,"")</f>
        <v/>
      </c>
      <c r="G57" s="329" t="str">
        <f>IFERROR(E57/Summary!$C$9,"")</f>
        <v/>
      </c>
    </row>
    <row r="58" spans="2:7" x14ac:dyDescent="0.2">
      <c r="B58">
        <v>37</v>
      </c>
      <c r="C58" s="25" t="str">
        <f t="shared" si="6"/>
        <v/>
      </c>
      <c r="D58" s="27" t="str">
        <f t="shared" si="4"/>
        <v/>
      </c>
      <c r="E58" s="19" t="str">
        <f t="shared" si="5"/>
        <v/>
      </c>
      <c r="F58" s="268" t="str">
        <f>IFERROR(E58/Summary!$C$10,"")</f>
        <v/>
      </c>
      <c r="G58" s="329" t="str">
        <f>IFERROR(E58/Summary!$C$9,"")</f>
        <v/>
      </c>
    </row>
    <row r="59" spans="2:7" x14ac:dyDescent="0.2">
      <c r="B59">
        <v>38</v>
      </c>
      <c r="C59" s="25" t="str">
        <f t="shared" si="6"/>
        <v/>
      </c>
      <c r="D59" s="27" t="str">
        <f t="shared" si="4"/>
        <v/>
      </c>
      <c r="E59" s="19" t="str">
        <f t="shared" si="5"/>
        <v/>
      </c>
      <c r="F59" s="268" t="str">
        <f>IFERROR(E59/Summary!$C$10,"")</f>
        <v/>
      </c>
      <c r="G59" s="329" t="str">
        <f>IFERROR(E59/Summary!$C$9,"")</f>
        <v/>
      </c>
    </row>
    <row r="60" spans="2:7" x14ac:dyDescent="0.2">
      <c r="B60">
        <v>39</v>
      </c>
      <c r="C60" s="25" t="str">
        <f t="shared" si="6"/>
        <v/>
      </c>
      <c r="D60" s="27" t="str">
        <f t="shared" si="4"/>
        <v/>
      </c>
      <c r="E60" s="19" t="str">
        <f t="shared" si="5"/>
        <v/>
      </c>
      <c r="F60" s="268" t="str">
        <f>IFERROR(E60/Summary!$C$10,"")</f>
        <v/>
      </c>
      <c r="G60" s="329" t="str">
        <f>IFERROR(E60/Summary!$C$9,"")</f>
        <v/>
      </c>
    </row>
    <row r="61" spans="2:7" x14ac:dyDescent="0.2">
      <c r="B61">
        <v>40</v>
      </c>
      <c r="C61" s="25" t="str">
        <f t="shared" si="6"/>
        <v/>
      </c>
      <c r="D61" s="27" t="str">
        <f t="shared" si="4"/>
        <v/>
      </c>
      <c r="E61" s="19" t="str">
        <f t="shared" si="5"/>
        <v/>
      </c>
      <c r="F61" s="268" t="str">
        <f>IFERROR(E61/Summary!$C$10,"")</f>
        <v/>
      </c>
      <c r="G61" s="329" t="str">
        <f>IFERROR(E61/Summary!$C$9,"")</f>
        <v/>
      </c>
    </row>
    <row r="62" spans="2:7" x14ac:dyDescent="0.2">
      <c r="B62">
        <v>41</v>
      </c>
      <c r="C62" s="25" t="str">
        <f t="shared" si="6"/>
        <v/>
      </c>
      <c r="D62" s="27" t="str">
        <f t="shared" si="4"/>
        <v/>
      </c>
      <c r="E62" s="19" t="str">
        <f t="shared" si="5"/>
        <v/>
      </c>
      <c r="F62" s="268" t="str">
        <f>IFERROR(E62/Summary!$C$10,"")</f>
        <v/>
      </c>
      <c r="G62" s="329" t="str">
        <f>IFERROR(E62/Summary!$C$9,"")</f>
        <v/>
      </c>
    </row>
    <row r="63" spans="2:7" x14ac:dyDescent="0.2">
      <c r="B63">
        <v>42</v>
      </c>
      <c r="C63" s="25" t="str">
        <f t="shared" si="6"/>
        <v/>
      </c>
      <c r="D63" s="27" t="str">
        <f t="shared" si="4"/>
        <v/>
      </c>
      <c r="E63" s="19" t="str">
        <f t="shared" si="5"/>
        <v/>
      </c>
      <c r="F63" s="268" t="str">
        <f>IFERROR(E63/Summary!$C$10,"")</f>
        <v/>
      </c>
      <c r="G63" s="329" t="str">
        <f>IFERROR(E63/Summary!$C$9,"")</f>
        <v/>
      </c>
    </row>
    <row r="64" spans="2:7" x14ac:dyDescent="0.2">
      <c r="B64">
        <v>43</v>
      </c>
      <c r="C64" s="25" t="str">
        <f t="shared" si="6"/>
        <v/>
      </c>
      <c r="D64" s="27" t="str">
        <f t="shared" si="4"/>
        <v/>
      </c>
      <c r="E64" s="19" t="str">
        <f t="shared" si="5"/>
        <v/>
      </c>
      <c r="F64" s="268" t="str">
        <f>IFERROR(E64/Summary!$C$10,"")</f>
        <v/>
      </c>
      <c r="G64" s="329" t="str">
        <f>IFERROR(E64/Summary!$C$9,"")</f>
        <v/>
      </c>
    </row>
    <row r="65" spans="2:7" x14ac:dyDescent="0.2">
      <c r="B65">
        <v>44</v>
      </c>
      <c r="C65" s="25" t="str">
        <f t="shared" si="6"/>
        <v/>
      </c>
      <c r="D65" s="27" t="str">
        <f t="shared" si="4"/>
        <v/>
      </c>
      <c r="E65" s="19" t="str">
        <f t="shared" si="5"/>
        <v/>
      </c>
      <c r="F65" s="268" t="str">
        <f>IFERROR(E65/Summary!$C$10,"")</f>
        <v/>
      </c>
      <c r="G65" s="329" t="str">
        <f>IFERROR(E65/Summary!$C$9,"")</f>
        <v/>
      </c>
    </row>
    <row r="66" spans="2:7" x14ac:dyDescent="0.2">
      <c r="B66">
        <v>45</v>
      </c>
      <c r="C66" s="25" t="str">
        <f t="shared" si="6"/>
        <v/>
      </c>
      <c r="D66" s="27" t="str">
        <f t="shared" si="4"/>
        <v/>
      </c>
      <c r="E66" s="19" t="str">
        <f t="shared" ref="E66:E97" si="7">IF(C66="","",J369)</f>
        <v/>
      </c>
      <c r="F66" s="268" t="str">
        <f>IFERROR(E66/Summary!$C$10,"")</f>
        <v/>
      </c>
      <c r="G66" s="329" t="str">
        <f>IFERROR(E66/Summary!$C$9,"")</f>
        <v/>
      </c>
    </row>
    <row r="67" spans="2:7" x14ac:dyDescent="0.2">
      <c r="B67">
        <v>46</v>
      </c>
      <c r="C67" s="25" t="str">
        <f t="shared" si="6"/>
        <v/>
      </c>
      <c r="D67" s="27" t="str">
        <f t="shared" si="4"/>
        <v/>
      </c>
      <c r="E67" s="19" t="str">
        <f t="shared" si="7"/>
        <v/>
      </c>
      <c r="F67" s="268" t="str">
        <f>IFERROR(E67/Summary!$C$10,"")</f>
        <v/>
      </c>
      <c r="G67" s="329" t="str">
        <f>IFERROR(E67/Summary!$C$9,"")</f>
        <v/>
      </c>
    </row>
    <row r="68" spans="2:7" x14ac:dyDescent="0.2">
      <c r="B68">
        <v>47</v>
      </c>
      <c r="C68" s="25" t="str">
        <f t="shared" si="6"/>
        <v/>
      </c>
      <c r="D68" s="27" t="str">
        <f t="shared" si="4"/>
        <v/>
      </c>
      <c r="E68" s="19" t="str">
        <f t="shared" si="7"/>
        <v/>
      </c>
      <c r="F68" s="268" t="str">
        <f>IFERROR(E68/Summary!$C$10,"")</f>
        <v/>
      </c>
      <c r="G68" s="329" t="str">
        <f>IFERROR(E68/Summary!$C$9,"")</f>
        <v/>
      </c>
    </row>
    <row r="69" spans="2:7" x14ac:dyDescent="0.2">
      <c r="B69">
        <v>48</v>
      </c>
      <c r="C69" s="25" t="str">
        <f t="shared" si="6"/>
        <v/>
      </c>
      <c r="D69" s="27" t="str">
        <f t="shared" si="4"/>
        <v/>
      </c>
      <c r="E69" s="19" t="str">
        <f t="shared" si="7"/>
        <v/>
      </c>
      <c r="F69" s="268" t="str">
        <f>IFERROR(E69/Summary!$C$10,"")</f>
        <v/>
      </c>
      <c r="G69" s="329" t="str">
        <f>IFERROR(E69/Summary!$C$9,"")</f>
        <v/>
      </c>
    </row>
    <row r="70" spans="2:7" x14ac:dyDescent="0.2">
      <c r="B70">
        <v>49</v>
      </c>
      <c r="C70" s="25" t="str">
        <f t="shared" si="6"/>
        <v/>
      </c>
      <c r="D70" s="27" t="str">
        <f t="shared" si="4"/>
        <v/>
      </c>
      <c r="E70" s="19" t="str">
        <f t="shared" si="7"/>
        <v/>
      </c>
      <c r="F70" s="268" t="str">
        <f>IFERROR(E70/Summary!$C$10,"")</f>
        <v/>
      </c>
      <c r="G70" s="329" t="str">
        <f>IFERROR(E70/Summary!$C$9,"")</f>
        <v/>
      </c>
    </row>
    <row r="71" spans="2:7" x14ac:dyDescent="0.2">
      <c r="B71">
        <v>50</v>
      </c>
      <c r="C71" s="25" t="str">
        <f t="shared" si="6"/>
        <v/>
      </c>
      <c r="D71" s="27" t="str">
        <f t="shared" si="4"/>
        <v/>
      </c>
      <c r="E71" s="19" t="str">
        <f t="shared" si="7"/>
        <v/>
      </c>
      <c r="F71" s="268" t="str">
        <f>IFERROR(E71/Summary!$C$10,"")</f>
        <v/>
      </c>
      <c r="G71" s="329" t="str">
        <f>IFERROR(E71/Summary!$C$9,"")</f>
        <v/>
      </c>
    </row>
    <row r="72" spans="2:7" x14ac:dyDescent="0.2">
      <c r="B72">
        <v>51</v>
      </c>
      <c r="C72" s="25" t="str">
        <f t="shared" si="6"/>
        <v/>
      </c>
      <c r="D72" s="27" t="str">
        <f t="shared" si="4"/>
        <v/>
      </c>
      <c r="E72" s="19" t="str">
        <f t="shared" si="7"/>
        <v/>
      </c>
      <c r="F72" s="268" t="str">
        <f>IFERROR(E72/Summary!$C$10,"")</f>
        <v/>
      </c>
      <c r="G72" s="329" t="str">
        <f>IFERROR(E72/Summary!$C$9,"")</f>
        <v/>
      </c>
    </row>
    <row r="73" spans="2:7" x14ac:dyDescent="0.2">
      <c r="B73">
        <v>52</v>
      </c>
      <c r="C73" s="25" t="str">
        <f t="shared" si="6"/>
        <v/>
      </c>
      <c r="D73" s="27" t="str">
        <f t="shared" si="4"/>
        <v/>
      </c>
      <c r="E73" s="19" t="str">
        <f t="shared" si="7"/>
        <v/>
      </c>
      <c r="F73" s="268" t="str">
        <f>IFERROR(E73/Summary!$C$10,"")</f>
        <v/>
      </c>
      <c r="G73" s="329" t="str">
        <f>IFERROR(E73/Summary!$C$9,"")</f>
        <v/>
      </c>
    </row>
    <row r="74" spans="2:7" x14ac:dyDescent="0.2">
      <c r="B74">
        <v>53</v>
      </c>
      <c r="C74" s="25" t="str">
        <f t="shared" si="6"/>
        <v/>
      </c>
      <c r="D74" s="27" t="str">
        <f t="shared" si="4"/>
        <v/>
      </c>
      <c r="E74" s="19" t="str">
        <f t="shared" si="7"/>
        <v/>
      </c>
      <c r="F74" s="268" t="str">
        <f>IFERROR(E74/Summary!$C$10,"")</f>
        <v/>
      </c>
      <c r="G74" s="329" t="str">
        <f>IFERROR(E74/Summary!$C$9,"")</f>
        <v/>
      </c>
    </row>
    <row r="75" spans="2:7" x14ac:dyDescent="0.2">
      <c r="B75">
        <v>54</v>
      </c>
      <c r="C75" s="25" t="str">
        <f t="shared" si="6"/>
        <v/>
      </c>
      <c r="D75" s="27" t="str">
        <f t="shared" si="4"/>
        <v/>
      </c>
      <c r="E75" s="19" t="str">
        <f t="shared" si="7"/>
        <v/>
      </c>
      <c r="F75" s="268" t="str">
        <f>IFERROR(E75/Summary!$C$10,"")</f>
        <v/>
      </c>
      <c r="G75" s="329" t="str">
        <f>IFERROR(E75/Summary!$C$9,"")</f>
        <v/>
      </c>
    </row>
    <row r="76" spans="2:7" x14ac:dyDescent="0.2">
      <c r="B76">
        <v>55</v>
      </c>
      <c r="C76" s="25" t="str">
        <f t="shared" si="6"/>
        <v/>
      </c>
      <c r="D76" s="27" t="str">
        <f t="shared" si="4"/>
        <v/>
      </c>
      <c r="E76" s="19" t="str">
        <f t="shared" si="7"/>
        <v/>
      </c>
      <c r="F76" s="268" t="str">
        <f>IFERROR(E76/Summary!$C$10,"")</f>
        <v/>
      </c>
      <c r="G76" s="329" t="str">
        <f>IFERROR(E76/Summary!$C$9,"")</f>
        <v/>
      </c>
    </row>
    <row r="77" spans="2:7" x14ac:dyDescent="0.2">
      <c r="B77">
        <v>56</v>
      </c>
      <c r="C77" s="25" t="str">
        <f t="shared" si="6"/>
        <v/>
      </c>
      <c r="D77" s="27" t="str">
        <f t="shared" si="4"/>
        <v/>
      </c>
      <c r="E77" s="19" t="str">
        <f t="shared" si="7"/>
        <v/>
      </c>
      <c r="F77" s="268" t="str">
        <f>IFERROR(E77/Summary!$C$10,"")</f>
        <v/>
      </c>
      <c r="G77" s="329" t="str">
        <f>IFERROR(E77/Summary!$C$9,"")</f>
        <v/>
      </c>
    </row>
    <row r="78" spans="2:7" x14ac:dyDescent="0.2">
      <c r="B78">
        <v>57</v>
      </c>
      <c r="C78" s="25" t="str">
        <f t="shared" si="6"/>
        <v/>
      </c>
      <c r="D78" s="27" t="str">
        <f t="shared" si="4"/>
        <v/>
      </c>
      <c r="E78" s="19" t="str">
        <f t="shared" si="7"/>
        <v/>
      </c>
      <c r="F78" s="268" t="str">
        <f>IFERROR(E78/Summary!$C$10,"")</f>
        <v/>
      </c>
      <c r="G78" s="329" t="str">
        <f>IFERROR(E78/Summary!$C$9,"")</f>
        <v/>
      </c>
    </row>
    <row r="79" spans="2:7" x14ac:dyDescent="0.2">
      <c r="B79">
        <v>58</v>
      </c>
      <c r="C79" s="25" t="str">
        <f t="shared" si="6"/>
        <v/>
      </c>
      <c r="D79" s="27" t="str">
        <f t="shared" si="4"/>
        <v/>
      </c>
      <c r="E79" s="19" t="str">
        <f t="shared" si="7"/>
        <v/>
      </c>
      <c r="F79" s="268" t="str">
        <f>IFERROR(E79/Summary!$C$10,"")</f>
        <v/>
      </c>
      <c r="G79" s="329" t="str">
        <f>IFERROR(E79/Summary!$C$9,"")</f>
        <v/>
      </c>
    </row>
    <row r="80" spans="2:7" x14ac:dyDescent="0.2">
      <c r="B80">
        <v>59</v>
      </c>
      <c r="C80" s="25" t="str">
        <f t="shared" si="6"/>
        <v/>
      </c>
      <c r="D80" s="27" t="str">
        <f t="shared" si="4"/>
        <v/>
      </c>
      <c r="E80" s="19" t="str">
        <f t="shared" si="7"/>
        <v/>
      </c>
      <c r="F80" s="268" t="str">
        <f>IFERROR(E80/Summary!$C$10,"")</f>
        <v/>
      </c>
      <c r="G80" s="329" t="str">
        <f>IFERROR(E80/Summary!$C$9,"")</f>
        <v/>
      </c>
    </row>
    <row r="81" spans="2:7" x14ac:dyDescent="0.2">
      <c r="B81">
        <v>60</v>
      </c>
      <c r="C81" s="25" t="str">
        <f t="shared" si="6"/>
        <v/>
      </c>
      <c r="D81" s="27" t="str">
        <f t="shared" si="4"/>
        <v/>
      </c>
      <c r="E81" s="19" t="str">
        <f t="shared" si="7"/>
        <v/>
      </c>
      <c r="F81" s="268" t="str">
        <f>IFERROR(E81/Summary!$C$10,"")</f>
        <v/>
      </c>
      <c r="G81" s="329" t="str">
        <f>IFERROR(E81/Summary!$C$9,"")</f>
        <v/>
      </c>
    </row>
    <row r="82" spans="2:7" x14ac:dyDescent="0.2">
      <c r="B82">
        <v>61</v>
      </c>
      <c r="C82" s="25" t="str">
        <f t="shared" si="6"/>
        <v/>
      </c>
      <c r="D82" s="27" t="str">
        <f t="shared" si="4"/>
        <v/>
      </c>
      <c r="E82" s="19" t="str">
        <f t="shared" si="7"/>
        <v/>
      </c>
      <c r="F82" s="268" t="str">
        <f>IFERROR(E82/Summary!$C$10,"")</f>
        <v/>
      </c>
      <c r="G82" s="329" t="str">
        <f>IFERROR(E82/Summary!$C$9,"")</f>
        <v/>
      </c>
    </row>
    <row r="83" spans="2:7" x14ac:dyDescent="0.2">
      <c r="B83">
        <v>62</v>
      </c>
      <c r="C83" s="25" t="str">
        <f t="shared" si="6"/>
        <v/>
      </c>
      <c r="D83" s="27" t="str">
        <f t="shared" si="4"/>
        <v/>
      </c>
      <c r="E83" s="19" t="str">
        <f t="shared" si="7"/>
        <v/>
      </c>
      <c r="F83" s="268" t="str">
        <f>IFERROR(E83/Summary!$C$10,"")</f>
        <v/>
      </c>
      <c r="G83" s="329" t="str">
        <f>IFERROR(E83/Summary!$C$9,"")</f>
        <v/>
      </c>
    </row>
    <row r="84" spans="2:7" x14ac:dyDescent="0.2">
      <c r="B84">
        <v>63</v>
      </c>
      <c r="C84" s="25" t="str">
        <f t="shared" si="6"/>
        <v/>
      </c>
      <c r="D84" s="27" t="str">
        <f t="shared" si="4"/>
        <v/>
      </c>
      <c r="E84" s="19" t="str">
        <f t="shared" si="7"/>
        <v/>
      </c>
      <c r="F84" s="268" t="str">
        <f>IFERROR(E84/Summary!$C$10,"")</f>
        <v/>
      </c>
      <c r="G84" s="329" t="str">
        <f>IFERROR(E84/Summary!$C$9,"")</f>
        <v/>
      </c>
    </row>
    <row r="85" spans="2:7" x14ac:dyDescent="0.2">
      <c r="B85">
        <v>64</v>
      </c>
      <c r="C85" s="25" t="str">
        <f t="shared" si="6"/>
        <v/>
      </c>
      <c r="D85" s="27" t="str">
        <f t="shared" si="4"/>
        <v/>
      </c>
      <c r="E85" s="19" t="str">
        <f t="shared" si="7"/>
        <v/>
      </c>
      <c r="F85" s="268" t="str">
        <f>IFERROR(E85/Summary!$C$10,"")</f>
        <v/>
      </c>
      <c r="G85" s="329" t="str">
        <f>IFERROR(E85/Summary!$C$9,"")</f>
        <v/>
      </c>
    </row>
    <row r="86" spans="2:7" x14ac:dyDescent="0.2">
      <c r="B86">
        <v>65</v>
      </c>
      <c r="C86" s="25" t="str">
        <f t="shared" si="6"/>
        <v/>
      </c>
      <c r="D86" s="27" t="str">
        <f t="shared" si="4"/>
        <v/>
      </c>
      <c r="E86" s="19" t="str">
        <f t="shared" si="7"/>
        <v/>
      </c>
      <c r="F86" s="268" t="str">
        <f>IFERROR(E86/Summary!$C$10,"")</f>
        <v/>
      </c>
      <c r="G86" s="329" t="str">
        <f>IFERROR(E86/Summary!$C$9,"")</f>
        <v/>
      </c>
    </row>
    <row r="87" spans="2:7" x14ac:dyDescent="0.2">
      <c r="B87">
        <v>66</v>
      </c>
      <c r="C87" s="25" t="str">
        <f t="shared" si="6"/>
        <v/>
      </c>
      <c r="D87" s="27" t="str">
        <f t="shared" si="4"/>
        <v/>
      </c>
      <c r="E87" s="19" t="str">
        <f t="shared" si="7"/>
        <v/>
      </c>
      <c r="F87" s="268" t="str">
        <f>IFERROR(E87/Summary!$C$10,"")</f>
        <v/>
      </c>
      <c r="G87" s="329" t="str">
        <f>IFERROR(E87/Summary!$C$9,"")</f>
        <v/>
      </c>
    </row>
    <row r="88" spans="2:7" x14ac:dyDescent="0.2">
      <c r="B88">
        <v>67</v>
      </c>
      <c r="C88" s="25" t="str">
        <f t="shared" si="6"/>
        <v/>
      </c>
      <c r="D88" s="27" t="str">
        <f t="shared" si="4"/>
        <v/>
      </c>
      <c r="E88" s="19" t="str">
        <f t="shared" si="7"/>
        <v/>
      </c>
      <c r="F88" s="268" t="str">
        <f>IFERROR(E88/Summary!$C$10,"")</f>
        <v/>
      </c>
      <c r="G88" s="329" t="str">
        <f>IFERROR(E88/Summary!$C$9,"")</f>
        <v/>
      </c>
    </row>
    <row r="89" spans="2:7" x14ac:dyDescent="0.2">
      <c r="B89">
        <v>68</v>
      </c>
      <c r="C89" s="25" t="str">
        <f t="shared" si="6"/>
        <v/>
      </c>
      <c r="D89" s="27" t="str">
        <f t="shared" si="4"/>
        <v/>
      </c>
      <c r="E89" s="19" t="str">
        <f t="shared" si="7"/>
        <v/>
      </c>
      <c r="F89" s="268" t="str">
        <f>IFERROR(E89/Summary!$C$10,"")</f>
        <v/>
      </c>
      <c r="G89" s="329" t="str">
        <f>IFERROR(E89/Summary!$C$9,"")</f>
        <v/>
      </c>
    </row>
    <row r="90" spans="2:7" x14ac:dyDescent="0.2">
      <c r="B90">
        <v>69</v>
      </c>
      <c r="C90" s="25" t="str">
        <f t="shared" si="6"/>
        <v/>
      </c>
      <c r="D90" s="27" t="str">
        <f t="shared" si="4"/>
        <v/>
      </c>
      <c r="E90" s="19" t="str">
        <f t="shared" si="7"/>
        <v/>
      </c>
      <c r="F90" s="268" t="str">
        <f>IFERROR(E90/Summary!$C$10,"")</f>
        <v/>
      </c>
      <c r="G90" s="329" t="str">
        <f>IFERROR(E90/Summary!$C$9,"")</f>
        <v/>
      </c>
    </row>
    <row r="91" spans="2:7" x14ac:dyDescent="0.2">
      <c r="B91">
        <v>70</v>
      </c>
      <c r="C91" s="25" t="str">
        <f t="shared" si="6"/>
        <v/>
      </c>
      <c r="D91" s="27" t="str">
        <f t="shared" si="4"/>
        <v/>
      </c>
      <c r="E91" s="19" t="str">
        <f t="shared" si="7"/>
        <v/>
      </c>
      <c r="F91" s="268" t="str">
        <f>IFERROR(E91/Summary!$C$10,"")</f>
        <v/>
      </c>
      <c r="G91" s="329" t="str">
        <f>IFERROR(E91/Summary!$C$9,"")</f>
        <v/>
      </c>
    </row>
    <row r="92" spans="2:7" x14ac:dyDescent="0.2">
      <c r="B92">
        <v>71</v>
      </c>
      <c r="C92" s="25" t="str">
        <f t="shared" si="6"/>
        <v/>
      </c>
      <c r="D92" s="27" t="str">
        <f t="shared" si="4"/>
        <v/>
      </c>
      <c r="E92" s="19" t="str">
        <f t="shared" si="7"/>
        <v/>
      </c>
      <c r="F92" s="268" t="str">
        <f>IFERROR(E92/Summary!$C$10,"")</f>
        <v/>
      </c>
      <c r="G92" s="329" t="str">
        <f>IFERROR(E92/Summary!$C$9,"")</f>
        <v/>
      </c>
    </row>
    <row r="93" spans="2:7" x14ac:dyDescent="0.2">
      <c r="B93">
        <v>72</v>
      </c>
      <c r="C93" s="25" t="str">
        <f t="shared" si="6"/>
        <v/>
      </c>
      <c r="D93" s="27" t="str">
        <f t="shared" si="4"/>
        <v/>
      </c>
      <c r="E93" s="19" t="str">
        <f t="shared" si="7"/>
        <v/>
      </c>
      <c r="F93" s="268" t="str">
        <f>IFERROR(E93/Summary!$C$10,"")</f>
        <v/>
      </c>
      <c r="G93" s="329" t="str">
        <f>IFERROR(E93/Summary!$C$9,"")</f>
        <v/>
      </c>
    </row>
    <row r="94" spans="2:7" x14ac:dyDescent="0.2">
      <c r="B94">
        <v>73</v>
      </c>
      <c r="C94" s="25" t="str">
        <f t="shared" si="6"/>
        <v/>
      </c>
      <c r="D94" s="27" t="str">
        <f t="shared" si="4"/>
        <v/>
      </c>
      <c r="E94" s="19" t="str">
        <f t="shared" si="7"/>
        <v/>
      </c>
      <c r="F94" s="268" t="str">
        <f>IFERROR(E94/Summary!$C$10,"")</f>
        <v/>
      </c>
      <c r="G94" s="329" t="str">
        <f>IFERROR(E94/Summary!$C$9,"")</f>
        <v/>
      </c>
    </row>
    <row r="95" spans="2:7" x14ac:dyDescent="0.2">
      <c r="B95">
        <v>74</v>
      </c>
      <c r="C95" s="25" t="str">
        <f t="shared" si="6"/>
        <v/>
      </c>
      <c r="D95" s="27" t="str">
        <f t="shared" si="4"/>
        <v/>
      </c>
      <c r="E95" s="19" t="str">
        <f t="shared" si="7"/>
        <v/>
      </c>
      <c r="F95" s="268" t="str">
        <f>IFERROR(E95/Summary!$C$10,"")</f>
        <v/>
      </c>
      <c r="G95" s="329" t="str">
        <f>IFERROR(E95/Summary!$C$9,"")</f>
        <v/>
      </c>
    </row>
    <row r="96" spans="2:7" x14ac:dyDescent="0.2">
      <c r="B96">
        <v>75</v>
      </c>
      <c r="C96" s="25" t="str">
        <f t="shared" si="6"/>
        <v/>
      </c>
      <c r="D96" s="27" t="str">
        <f t="shared" si="4"/>
        <v/>
      </c>
      <c r="E96" s="19" t="str">
        <f t="shared" si="7"/>
        <v/>
      </c>
      <c r="F96" s="268" t="str">
        <f>IFERROR(E96/Summary!$C$10,"")</f>
        <v/>
      </c>
      <c r="G96" s="329" t="str">
        <f>IFERROR(E96/Summary!$C$9,"")</f>
        <v/>
      </c>
    </row>
    <row r="97" spans="2:7" x14ac:dyDescent="0.2">
      <c r="B97">
        <v>76</v>
      </c>
      <c r="C97" s="25" t="str">
        <f t="shared" si="6"/>
        <v/>
      </c>
      <c r="D97" s="27" t="str">
        <f t="shared" si="4"/>
        <v/>
      </c>
      <c r="E97" s="19" t="str">
        <f t="shared" si="7"/>
        <v/>
      </c>
      <c r="F97" s="268" t="str">
        <f>IFERROR(E97/Summary!$C$10,"")</f>
        <v/>
      </c>
      <c r="G97" s="329" t="str">
        <f>IFERROR(E97/Summary!$C$9,"")</f>
        <v/>
      </c>
    </row>
    <row r="98" spans="2:7" x14ac:dyDescent="0.2">
      <c r="B98">
        <v>77</v>
      </c>
      <c r="C98" s="25" t="str">
        <f t="shared" si="6"/>
        <v/>
      </c>
      <c r="D98" s="27" t="str">
        <f t="shared" ref="D98:D161" si="8">IFERROR(IF(C98="","",E98/$E$16),"")</f>
        <v/>
      </c>
      <c r="E98" s="19" t="str">
        <f t="shared" ref="E98:E129" si="9">IF(C98="","",J401)</f>
        <v/>
      </c>
      <c r="F98" s="268" t="str">
        <f>IFERROR(E98/Summary!$C$10,"")</f>
        <v/>
      </c>
      <c r="G98" s="329" t="str">
        <f>IFERROR(E98/Summary!$C$9,"")</f>
        <v/>
      </c>
    </row>
    <row r="99" spans="2:7" x14ac:dyDescent="0.2">
      <c r="B99">
        <v>78</v>
      </c>
      <c r="C99" s="25" t="str">
        <f t="shared" si="6"/>
        <v/>
      </c>
      <c r="D99" s="27" t="str">
        <f t="shared" si="8"/>
        <v/>
      </c>
      <c r="E99" s="19" t="str">
        <f t="shared" si="9"/>
        <v/>
      </c>
      <c r="F99" s="268" t="str">
        <f>IFERROR(E99/Summary!$C$10,"")</f>
        <v/>
      </c>
      <c r="G99" s="329" t="str">
        <f>IFERROR(E99/Summary!$C$9,"")</f>
        <v/>
      </c>
    </row>
    <row r="100" spans="2:7" x14ac:dyDescent="0.2">
      <c r="B100">
        <v>79</v>
      </c>
      <c r="C100" s="25" t="str">
        <f t="shared" si="6"/>
        <v/>
      </c>
      <c r="D100" s="27" t="str">
        <f t="shared" si="8"/>
        <v/>
      </c>
      <c r="E100" s="19" t="str">
        <f t="shared" si="9"/>
        <v/>
      </c>
      <c r="F100" s="268" t="str">
        <f>IFERROR(E100/Summary!$C$10,"")</f>
        <v/>
      </c>
      <c r="G100" s="329" t="str">
        <f>IFERROR(E100/Summary!$C$9,"")</f>
        <v/>
      </c>
    </row>
    <row r="101" spans="2:7" x14ac:dyDescent="0.2">
      <c r="B101">
        <v>80</v>
      </c>
      <c r="C101" s="25" t="str">
        <f t="shared" ref="C101:C164" si="10">IF(I404=0,"",I404)</f>
        <v/>
      </c>
      <c r="D101" s="27" t="str">
        <f t="shared" si="8"/>
        <v/>
      </c>
      <c r="E101" s="19" t="str">
        <f t="shared" si="9"/>
        <v/>
      </c>
      <c r="F101" s="268" t="str">
        <f>IFERROR(E101/Summary!$C$10,"")</f>
        <v/>
      </c>
      <c r="G101" s="329" t="str">
        <f>IFERROR(E101/Summary!$C$9,"")</f>
        <v/>
      </c>
    </row>
    <row r="102" spans="2:7" x14ac:dyDescent="0.2">
      <c r="B102">
        <v>81</v>
      </c>
      <c r="C102" s="25" t="str">
        <f t="shared" si="10"/>
        <v/>
      </c>
      <c r="D102" s="27" t="str">
        <f t="shared" si="8"/>
        <v/>
      </c>
      <c r="E102" s="19" t="str">
        <f t="shared" si="9"/>
        <v/>
      </c>
      <c r="F102" s="268" t="str">
        <f>IFERROR(E102/Summary!$C$10,"")</f>
        <v/>
      </c>
      <c r="G102" s="329" t="str">
        <f>IFERROR(E102/Summary!$C$9,"")</f>
        <v/>
      </c>
    </row>
    <row r="103" spans="2:7" x14ac:dyDescent="0.2">
      <c r="B103">
        <v>82</v>
      </c>
      <c r="C103" s="25" t="str">
        <f t="shared" si="10"/>
        <v/>
      </c>
      <c r="D103" s="27" t="str">
        <f t="shared" si="8"/>
        <v/>
      </c>
      <c r="E103" s="19" t="str">
        <f t="shared" si="9"/>
        <v/>
      </c>
      <c r="F103" s="268" t="str">
        <f>IFERROR(E103/Summary!$C$10,"")</f>
        <v/>
      </c>
      <c r="G103" s="329" t="str">
        <f>IFERROR(E103/Summary!$C$9,"")</f>
        <v/>
      </c>
    </row>
    <row r="104" spans="2:7" x14ac:dyDescent="0.2">
      <c r="B104">
        <v>83</v>
      </c>
      <c r="C104" s="25" t="str">
        <f t="shared" si="10"/>
        <v/>
      </c>
      <c r="D104" s="27" t="str">
        <f t="shared" si="8"/>
        <v/>
      </c>
      <c r="E104" s="19" t="str">
        <f t="shared" si="9"/>
        <v/>
      </c>
      <c r="F104" s="268" t="str">
        <f>IFERROR(E104/Summary!$C$10,"")</f>
        <v/>
      </c>
      <c r="G104" s="329" t="str">
        <f>IFERROR(E104/Summary!$C$9,"")</f>
        <v/>
      </c>
    </row>
    <row r="105" spans="2:7" x14ac:dyDescent="0.2">
      <c r="B105">
        <v>84</v>
      </c>
      <c r="C105" s="25" t="str">
        <f t="shared" si="10"/>
        <v/>
      </c>
      <c r="D105" s="27" t="str">
        <f t="shared" si="8"/>
        <v/>
      </c>
      <c r="E105" s="19" t="str">
        <f t="shared" si="9"/>
        <v/>
      </c>
      <c r="F105" s="268" t="str">
        <f>IFERROR(E105/Summary!$C$10,"")</f>
        <v/>
      </c>
      <c r="G105" s="329" t="str">
        <f>IFERROR(E105/Summary!$C$9,"")</f>
        <v/>
      </c>
    </row>
    <row r="106" spans="2:7" x14ac:dyDescent="0.2">
      <c r="B106">
        <v>85</v>
      </c>
      <c r="C106" s="25" t="str">
        <f t="shared" si="10"/>
        <v/>
      </c>
      <c r="D106" s="27" t="str">
        <f t="shared" si="8"/>
        <v/>
      </c>
      <c r="E106" s="19" t="str">
        <f t="shared" si="9"/>
        <v/>
      </c>
      <c r="F106" s="268" t="str">
        <f>IFERROR(E106/Summary!$C$10,"")</f>
        <v/>
      </c>
      <c r="G106" s="329" t="str">
        <f>IFERROR(E106/Summary!$C$9,"")</f>
        <v/>
      </c>
    </row>
    <row r="107" spans="2:7" x14ac:dyDescent="0.2">
      <c r="B107">
        <v>86</v>
      </c>
      <c r="C107" s="25" t="str">
        <f t="shared" si="10"/>
        <v/>
      </c>
      <c r="D107" s="27" t="str">
        <f t="shared" si="8"/>
        <v/>
      </c>
      <c r="E107" s="19" t="str">
        <f t="shared" si="9"/>
        <v/>
      </c>
      <c r="F107" s="268" t="str">
        <f>IFERROR(E107/Summary!$C$10,"")</f>
        <v/>
      </c>
      <c r="G107" s="329" t="str">
        <f>IFERROR(E107/Summary!$C$9,"")</f>
        <v/>
      </c>
    </row>
    <row r="108" spans="2:7" x14ac:dyDescent="0.2">
      <c r="B108">
        <v>87</v>
      </c>
      <c r="C108" s="25" t="str">
        <f t="shared" si="10"/>
        <v/>
      </c>
      <c r="D108" s="27" t="str">
        <f t="shared" si="8"/>
        <v/>
      </c>
      <c r="E108" s="19" t="str">
        <f t="shared" si="9"/>
        <v/>
      </c>
      <c r="F108" s="268" t="str">
        <f>IFERROR(E108/Summary!$C$10,"")</f>
        <v/>
      </c>
      <c r="G108" s="329" t="str">
        <f>IFERROR(E108/Summary!$C$9,"")</f>
        <v/>
      </c>
    </row>
    <row r="109" spans="2:7" x14ac:dyDescent="0.2">
      <c r="B109">
        <v>88</v>
      </c>
      <c r="C109" s="25" t="str">
        <f t="shared" si="10"/>
        <v/>
      </c>
      <c r="D109" s="27" t="str">
        <f t="shared" si="8"/>
        <v/>
      </c>
      <c r="E109" s="19" t="str">
        <f t="shared" si="9"/>
        <v/>
      </c>
      <c r="F109" s="268" t="str">
        <f>IFERROR(E109/Summary!$C$10,"")</f>
        <v/>
      </c>
      <c r="G109" s="329" t="str">
        <f>IFERROR(E109/Summary!$C$9,"")</f>
        <v/>
      </c>
    </row>
    <row r="110" spans="2:7" x14ac:dyDescent="0.2">
      <c r="B110">
        <v>89</v>
      </c>
      <c r="C110" s="25" t="str">
        <f t="shared" si="10"/>
        <v/>
      </c>
      <c r="D110" s="27" t="str">
        <f t="shared" si="8"/>
        <v/>
      </c>
      <c r="E110" s="19" t="str">
        <f t="shared" si="9"/>
        <v/>
      </c>
      <c r="F110" s="268" t="str">
        <f>IFERROR(E110/Summary!$C$10,"")</f>
        <v/>
      </c>
      <c r="G110" s="329" t="str">
        <f>IFERROR(E110/Summary!$C$9,"")</f>
        <v/>
      </c>
    </row>
    <row r="111" spans="2:7" x14ac:dyDescent="0.2">
      <c r="B111">
        <v>90</v>
      </c>
      <c r="C111" s="25" t="str">
        <f t="shared" si="10"/>
        <v/>
      </c>
      <c r="D111" s="27" t="str">
        <f t="shared" si="8"/>
        <v/>
      </c>
      <c r="E111" s="19" t="str">
        <f t="shared" si="9"/>
        <v/>
      </c>
      <c r="F111" s="268" t="str">
        <f>IFERROR(E111/Summary!$C$10,"")</f>
        <v/>
      </c>
      <c r="G111" s="329" t="str">
        <f>IFERROR(E111/Summary!$C$9,"")</f>
        <v/>
      </c>
    </row>
    <row r="112" spans="2:7" x14ac:dyDescent="0.2">
      <c r="B112">
        <v>91</v>
      </c>
      <c r="C112" s="25" t="str">
        <f t="shared" si="10"/>
        <v/>
      </c>
      <c r="D112" s="27" t="str">
        <f t="shared" si="8"/>
        <v/>
      </c>
      <c r="E112" s="19" t="str">
        <f t="shared" si="9"/>
        <v/>
      </c>
      <c r="F112" s="268" t="str">
        <f>IFERROR(E112/Summary!$C$10,"")</f>
        <v/>
      </c>
      <c r="G112" s="329" t="str">
        <f>IFERROR(E112/Summary!$C$9,"")</f>
        <v/>
      </c>
    </row>
    <row r="113" spans="2:7" x14ac:dyDescent="0.2">
      <c r="B113">
        <v>92</v>
      </c>
      <c r="C113" s="25" t="str">
        <f t="shared" si="10"/>
        <v/>
      </c>
      <c r="D113" s="27" t="str">
        <f t="shared" si="8"/>
        <v/>
      </c>
      <c r="E113" s="19" t="str">
        <f t="shared" si="9"/>
        <v/>
      </c>
      <c r="F113" s="268" t="str">
        <f>IFERROR(E113/Summary!$C$10,"")</f>
        <v/>
      </c>
      <c r="G113" s="329" t="str">
        <f>IFERROR(E113/Summary!$C$9,"")</f>
        <v/>
      </c>
    </row>
    <row r="114" spans="2:7" x14ac:dyDescent="0.2">
      <c r="B114">
        <v>93</v>
      </c>
      <c r="C114" s="25" t="str">
        <f t="shared" si="10"/>
        <v/>
      </c>
      <c r="D114" s="27" t="str">
        <f t="shared" si="8"/>
        <v/>
      </c>
      <c r="E114" s="19" t="str">
        <f t="shared" si="9"/>
        <v/>
      </c>
      <c r="F114" s="268" t="str">
        <f>IFERROR(E114/Summary!$C$10,"")</f>
        <v/>
      </c>
      <c r="G114" s="329" t="str">
        <f>IFERROR(E114/Summary!$C$9,"")</f>
        <v/>
      </c>
    </row>
    <row r="115" spans="2:7" x14ac:dyDescent="0.2">
      <c r="B115">
        <v>94</v>
      </c>
      <c r="C115" s="25" t="str">
        <f t="shared" si="10"/>
        <v/>
      </c>
      <c r="D115" s="27" t="str">
        <f t="shared" si="8"/>
        <v/>
      </c>
      <c r="E115" s="19" t="str">
        <f t="shared" si="9"/>
        <v/>
      </c>
      <c r="F115" s="268" t="str">
        <f>IFERROR(E115/Summary!$C$10,"")</f>
        <v/>
      </c>
      <c r="G115" s="329" t="str">
        <f>IFERROR(E115/Summary!$C$9,"")</f>
        <v/>
      </c>
    </row>
    <row r="116" spans="2:7" x14ac:dyDescent="0.2">
      <c r="B116">
        <v>95</v>
      </c>
      <c r="C116" s="25" t="str">
        <f t="shared" si="10"/>
        <v/>
      </c>
      <c r="D116" s="27" t="str">
        <f t="shared" si="8"/>
        <v/>
      </c>
      <c r="E116" s="19" t="str">
        <f t="shared" si="9"/>
        <v/>
      </c>
      <c r="F116" s="268" t="str">
        <f>IFERROR(E116/Summary!$C$10,"")</f>
        <v/>
      </c>
      <c r="G116" s="329" t="str">
        <f>IFERROR(E116/Summary!$C$9,"")</f>
        <v/>
      </c>
    </row>
    <row r="117" spans="2:7" x14ac:dyDescent="0.2">
      <c r="B117">
        <v>96</v>
      </c>
      <c r="C117" s="25" t="str">
        <f t="shared" si="10"/>
        <v/>
      </c>
      <c r="D117" s="27" t="str">
        <f t="shared" si="8"/>
        <v/>
      </c>
      <c r="E117" s="19" t="str">
        <f t="shared" si="9"/>
        <v/>
      </c>
      <c r="F117" s="268" t="str">
        <f>IFERROR(E117/Summary!$C$10,"")</f>
        <v/>
      </c>
      <c r="G117" s="329" t="str">
        <f>IFERROR(E117/Summary!$C$9,"")</f>
        <v/>
      </c>
    </row>
    <row r="118" spans="2:7" x14ac:dyDescent="0.2">
      <c r="B118">
        <v>97</v>
      </c>
      <c r="C118" s="25" t="str">
        <f t="shared" si="10"/>
        <v/>
      </c>
      <c r="D118" s="27" t="str">
        <f t="shared" si="8"/>
        <v/>
      </c>
      <c r="E118" s="19" t="str">
        <f t="shared" si="9"/>
        <v/>
      </c>
      <c r="F118" s="268" t="str">
        <f>IFERROR(E118/Summary!$C$10,"")</f>
        <v/>
      </c>
      <c r="G118" s="329" t="str">
        <f>IFERROR(E118/Summary!$C$9,"")</f>
        <v/>
      </c>
    </row>
    <row r="119" spans="2:7" x14ac:dyDescent="0.2">
      <c r="B119">
        <v>98</v>
      </c>
      <c r="C119" s="25" t="str">
        <f t="shared" si="10"/>
        <v/>
      </c>
      <c r="D119" s="27" t="str">
        <f t="shared" si="8"/>
        <v/>
      </c>
      <c r="E119" s="19" t="str">
        <f t="shared" si="9"/>
        <v/>
      </c>
      <c r="F119" s="268" t="str">
        <f>IFERROR(E119/Summary!$C$10,"")</f>
        <v/>
      </c>
      <c r="G119" s="329" t="str">
        <f>IFERROR(E119/Summary!$C$9,"")</f>
        <v/>
      </c>
    </row>
    <row r="120" spans="2:7" x14ac:dyDescent="0.2">
      <c r="B120">
        <v>99</v>
      </c>
      <c r="C120" s="25" t="str">
        <f t="shared" si="10"/>
        <v/>
      </c>
      <c r="D120" s="27" t="str">
        <f t="shared" si="8"/>
        <v/>
      </c>
      <c r="E120" s="19" t="str">
        <f t="shared" si="9"/>
        <v/>
      </c>
      <c r="F120" s="268" t="str">
        <f>IFERROR(E120/Summary!$C$10,"")</f>
        <v/>
      </c>
      <c r="G120" s="329" t="str">
        <f>IFERROR(E120/Summary!$C$9,"")</f>
        <v/>
      </c>
    </row>
    <row r="121" spans="2:7" x14ac:dyDescent="0.2">
      <c r="B121">
        <v>100</v>
      </c>
      <c r="C121" s="25" t="str">
        <f t="shared" si="10"/>
        <v/>
      </c>
      <c r="D121" s="27" t="str">
        <f t="shared" si="8"/>
        <v/>
      </c>
      <c r="E121" s="19" t="str">
        <f t="shared" si="9"/>
        <v/>
      </c>
      <c r="F121" s="268" t="str">
        <f>IFERROR(E121/Summary!$C$10,"")</f>
        <v/>
      </c>
      <c r="G121" s="329" t="str">
        <f>IFERROR(E121/Summary!$C$9,"")</f>
        <v/>
      </c>
    </row>
    <row r="122" spans="2:7" x14ac:dyDescent="0.2">
      <c r="B122">
        <v>101</v>
      </c>
      <c r="C122" s="25" t="str">
        <f t="shared" si="10"/>
        <v/>
      </c>
      <c r="D122" s="27" t="str">
        <f t="shared" si="8"/>
        <v/>
      </c>
      <c r="E122" s="19" t="str">
        <f t="shared" si="9"/>
        <v/>
      </c>
      <c r="F122" s="268" t="str">
        <f>IFERROR(E122/Summary!$C$10,"")</f>
        <v/>
      </c>
      <c r="G122" s="329" t="str">
        <f>IFERROR(E122/Summary!$C$9,"")</f>
        <v/>
      </c>
    </row>
    <row r="123" spans="2:7" x14ac:dyDescent="0.2">
      <c r="B123">
        <v>102</v>
      </c>
      <c r="C123" s="25" t="str">
        <f t="shared" si="10"/>
        <v/>
      </c>
      <c r="D123" s="27" t="str">
        <f t="shared" si="8"/>
        <v/>
      </c>
      <c r="E123" s="19" t="str">
        <f t="shared" si="9"/>
        <v/>
      </c>
      <c r="F123" s="268" t="str">
        <f>IFERROR(E123/Summary!$C$10,"")</f>
        <v/>
      </c>
      <c r="G123" s="329" t="str">
        <f>IFERROR(E123/Summary!$C$9,"")</f>
        <v/>
      </c>
    </row>
    <row r="124" spans="2:7" x14ac:dyDescent="0.2">
      <c r="B124">
        <v>103</v>
      </c>
      <c r="C124" s="25" t="str">
        <f t="shared" si="10"/>
        <v/>
      </c>
      <c r="D124" s="27" t="str">
        <f t="shared" si="8"/>
        <v/>
      </c>
      <c r="E124" s="19" t="str">
        <f t="shared" si="9"/>
        <v/>
      </c>
      <c r="F124" s="268" t="str">
        <f>IFERROR(E124/Summary!$C$10,"")</f>
        <v/>
      </c>
      <c r="G124" s="329" t="str">
        <f>IFERROR(E124/Summary!$C$9,"")</f>
        <v/>
      </c>
    </row>
    <row r="125" spans="2:7" x14ac:dyDescent="0.2">
      <c r="B125">
        <v>104</v>
      </c>
      <c r="C125" s="25" t="str">
        <f t="shared" si="10"/>
        <v/>
      </c>
      <c r="D125" s="27" t="str">
        <f t="shared" si="8"/>
        <v/>
      </c>
      <c r="E125" s="19" t="str">
        <f t="shared" si="9"/>
        <v/>
      </c>
      <c r="F125" s="268" t="str">
        <f>IFERROR(E125/Summary!$C$10,"")</f>
        <v/>
      </c>
      <c r="G125" s="329" t="str">
        <f>IFERROR(E125/Summary!$C$9,"")</f>
        <v/>
      </c>
    </row>
    <row r="126" spans="2:7" x14ac:dyDescent="0.2">
      <c r="B126">
        <v>105</v>
      </c>
      <c r="C126" s="25" t="str">
        <f t="shared" si="10"/>
        <v/>
      </c>
      <c r="D126" s="27" t="str">
        <f t="shared" si="8"/>
        <v/>
      </c>
      <c r="E126" s="19" t="str">
        <f t="shared" si="9"/>
        <v/>
      </c>
      <c r="F126" s="268" t="str">
        <f>IFERROR(E126/Summary!$C$10,"")</f>
        <v/>
      </c>
      <c r="G126" s="329" t="str">
        <f>IFERROR(E126/Summary!$C$9,"")</f>
        <v/>
      </c>
    </row>
    <row r="127" spans="2:7" x14ac:dyDescent="0.2">
      <c r="B127">
        <v>106</v>
      </c>
      <c r="C127" s="25" t="str">
        <f t="shared" si="10"/>
        <v/>
      </c>
      <c r="D127" s="27" t="str">
        <f t="shared" si="8"/>
        <v/>
      </c>
      <c r="E127" s="19" t="str">
        <f t="shared" si="9"/>
        <v/>
      </c>
      <c r="F127" s="268" t="str">
        <f>IFERROR(E127/Summary!$C$10,"")</f>
        <v/>
      </c>
      <c r="G127" s="329" t="str">
        <f>IFERROR(E127/Summary!$C$9,"")</f>
        <v/>
      </c>
    </row>
    <row r="128" spans="2:7" x14ac:dyDescent="0.2">
      <c r="B128">
        <v>107</v>
      </c>
      <c r="C128" s="25" t="str">
        <f t="shared" si="10"/>
        <v/>
      </c>
      <c r="D128" s="27" t="str">
        <f t="shared" si="8"/>
        <v/>
      </c>
      <c r="E128" s="19" t="str">
        <f t="shared" si="9"/>
        <v/>
      </c>
      <c r="F128" s="268" t="str">
        <f>IFERROR(E128/Summary!$C$10,"")</f>
        <v/>
      </c>
      <c r="G128" s="329" t="str">
        <f>IFERROR(E128/Summary!$C$9,"")</f>
        <v/>
      </c>
    </row>
    <row r="129" spans="2:7" x14ac:dyDescent="0.2">
      <c r="B129">
        <v>108</v>
      </c>
      <c r="C129" s="25" t="str">
        <f t="shared" si="10"/>
        <v/>
      </c>
      <c r="D129" s="27" t="str">
        <f t="shared" si="8"/>
        <v/>
      </c>
      <c r="E129" s="19" t="str">
        <f t="shared" si="9"/>
        <v/>
      </c>
      <c r="F129" s="268" t="str">
        <f>IFERROR(E129/Summary!$C$10,"")</f>
        <v/>
      </c>
      <c r="G129" s="329" t="str">
        <f>IFERROR(E129/Summary!$C$9,"")</f>
        <v/>
      </c>
    </row>
    <row r="130" spans="2:7" x14ac:dyDescent="0.2">
      <c r="B130">
        <v>109</v>
      </c>
      <c r="C130" s="25" t="str">
        <f t="shared" si="10"/>
        <v/>
      </c>
      <c r="D130" s="27" t="str">
        <f t="shared" si="8"/>
        <v/>
      </c>
      <c r="E130" s="19" t="str">
        <f t="shared" ref="E130:E161" si="11">IF(C130="","",J433)</f>
        <v/>
      </c>
      <c r="F130" s="268" t="str">
        <f>IFERROR(E130/Summary!$C$10,"")</f>
        <v/>
      </c>
      <c r="G130" s="329" t="str">
        <f>IFERROR(E130/Summary!$C$9,"")</f>
        <v/>
      </c>
    </row>
    <row r="131" spans="2:7" x14ac:dyDescent="0.2">
      <c r="B131">
        <v>110</v>
      </c>
      <c r="C131" s="25" t="str">
        <f t="shared" si="10"/>
        <v/>
      </c>
      <c r="D131" s="27" t="str">
        <f t="shared" si="8"/>
        <v/>
      </c>
      <c r="E131" s="19" t="str">
        <f t="shared" si="11"/>
        <v/>
      </c>
      <c r="F131" s="268" t="str">
        <f>IFERROR(E131/Summary!$C$10,"")</f>
        <v/>
      </c>
      <c r="G131" s="329" t="str">
        <f>IFERROR(E131/Summary!$C$9,"")</f>
        <v/>
      </c>
    </row>
    <row r="132" spans="2:7" x14ac:dyDescent="0.2">
      <c r="B132">
        <v>111</v>
      </c>
      <c r="C132" s="25" t="str">
        <f t="shared" si="10"/>
        <v/>
      </c>
      <c r="D132" s="27" t="str">
        <f t="shared" si="8"/>
        <v/>
      </c>
      <c r="E132" s="19" t="str">
        <f t="shared" si="11"/>
        <v/>
      </c>
      <c r="F132" s="268" t="str">
        <f>IFERROR(E132/Summary!$C$10,"")</f>
        <v/>
      </c>
      <c r="G132" s="329" t="str">
        <f>IFERROR(E132/Summary!$C$9,"")</f>
        <v/>
      </c>
    </row>
    <row r="133" spans="2:7" x14ac:dyDescent="0.2">
      <c r="B133">
        <v>112</v>
      </c>
      <c r="C133" s="25" t="str">
        <f t="shared" si="10"/>
        <v/>
      </c>
      <c r="D133" s="27" t="str">
        <f t="shared" si="8"/>
        <v/>
      </c>
      <c r="E133" s="19" t="str">
        <f t="shared" si="11"/>
        <v/>
      </c>
      <c r="F133" s="268" t="str">
        <f>IFERROR(E133/Summary!$C$10,"")</f>
        <v/>
      </c>
      <c r="G133" s="329" t="str">
        <f>IFERROR(E133/Summary!$C$9,"")</f>
        <v/>
      </c>
    </row>
    <row r="134" spans="2:7" x14ac:dyDescent="0.2">
      <c r="B134">
        <v>113</v>
      </c>
      <c r="C134" s="25" t="str">
        <f t="shared" si="10"/>
        <v/>
      </c>
      <c r="D134" s="27" t="str">
        <f t="shared" si="8"/>
        <v/>
      </c>
      <c r="E134" s="19" t="str">
        <f t="shared" si="11"/>
        <v/>
      </c>
      <c r="F134" s="268" t="str">
        <f>IFERROR(E134/Summary!$C$10,"")</f>
        <v/>
      </c>
      <c r="G134" s="329" t="str">
        <f>IFERROR(E134/Summary!$C$9,"")</f>
        <v/>
      </c>
    </row>
    <row r="135" spans="2:7" x14ac:dyDescent="0.2">
      <c r="B135">
        <v>114</v>
      </c>
      <c r="C135" s="25" t="str">
        <f t="shared" si="10"/>
        <v/>
      </c>
      <c r="D135" s="27" t="str">
        <f t="shared" si="8"/>
        <v/>
      </c>
      <c r="E135" s="19" t="str">
        <f t="shared" si="11"/>
        <v/>
      </c>
      <c r="F135" s="268" t="str">
        <f>IFERROR(E135/Summary!$C$10,"")</f>
        <v/>
      </c>
      <c r="G135" s="329" t="str">
        <f>IFERROR(E135/Summary!$C$9,"")</f>
        <v/>
      </c>
    </row>
    <row r="136" spans="2:7" x14ac:dyDescent="0.2">
      <c r="B136">
        <v>115</v>
      </c>
      <c r="C136" s="25" t="str">
        <f t="shared" si="10"/>
        <v/>
      </c>
      <c r="D136" s="27" t="str">
        <f t="shared" si="8"/>
        <v/>
      </c>
      <c r="E136" s="19" t="str">
        <f t="shared" si="11"/>
        <v/>
      </c>
      <c r="F136" s="268" t="str">
        <f>IFERROR(E136/Summary!$C$10,"")</f>
        <v/>
      </c>
      <c r="G136" s="329" t="str">
        <f>IFERROR(E136/Summary!$C$9,"")</f>
        <v/>
      </c>
    </row>
    <row r="137" spans="2:7" x14ac:dyDescent="0.2">
      <c r="B137">
        <v>116</v>
      </c>
      <c r="C137" s="25" t="str">
        <f t="shared" si="10"/>
        <v/>
      </c>
      <c r="D137" s="27" t="str">
        <f t="shared" si="8"/>
        <v/>
      </c>
      <c r="E137" s="19" t="str">
        <f t="shared" si="11"/>
        <v/>
      </c>
      <c r="F137" s="268" t="str">
        <f>IFERROR(E137/Summary!$C$10,"")</f>
        <v/>
      </c>
      <c r="G137" s="329" t="str">
        <f>IFERROR(E137/Summary!$C$9,"")</f>
        <v/>
      </c>
    </row>
    <row r="138" spans="2:7" x14ac:dyDescent="0.2">
      <c r="B138">
        <v>117</v>
      </c>
      <c r="C138" s="25" t="str">
        <f t="shared" si="10"/>
        <v/>
      </c>
      <c r="D138" s="27" t="str">
        <f t="shared" si="8"/>
        <v/>
      </c>
      <c r="E138" s="19" t="str">
        <f t="shared" si="11"/>
        <v/>
      </c>
      <c r="F138" s="268" t="str">
        <f>IFERROR(E138/Summary!$C$10,"")</f>
        <v/>
      </c>
      <c r="G138" s="329" t="str">
        <f>IFERROR(E138/Summary!$C$9,"")</f>
        <v/>
      </c>
    </row>
    <row r="139" spans="2:7" x14ac:dyDescent="0.2">
      <c r="B139">
        <v>118</v>
      </c>
      <c r="C139" s="25" t="str">
        <f t="shared" si="10"/>
        <v/>
      </c>
      <c r="D139" s="27" t="str">
        <f t="shared" si="8"/>
        <v/>
      </c>
      <c r="E139" s="19" t="str">
        <f t="shared" si="11"/>
        <v/>
      </c>
      <c r="F139" s="268" t="str">
        <f>IFERROR(E139/Summary!$C$10,"")</f>
        <v/>
      </c>
      <c r="G139" s="329" t="str">
        <f>IFERROR(E139/Summary!$C$9,"")</f>
        <v/>
      </c>
    </row>
    <row r="140" spans="2:7" x14ac:dyDescent="0.2">
      <c r="B140">
        <v>119</v>
      </c>
      <c r="C140" s="25" t="str">
        <f t="shared" si="10"/>
        <v/>
      </c>
      <c r="D140" s="27" t="str">
        <f t="shared" si="8"/>
        <v/>
      </c>
      <c r="E140" s="19" t="str">
        <f t="shared" si="11"/>
        <v/>
      </c>
      <c r="F140" s="268" t="str">
        <f>IFERROR(E140/Summary!$C$10,"")</f>
        <v/>
      </c>
      <c r="G140" s="329" t="str">
        <f>IFERROR(E140/Summary!$C$9,"")</f>
        <v/>
      </c>
    </row>
    <row r="141" spans="2:7" x14ac:dyDescent="0.2">
      <c r="B141">
        <v>120</v>
      </c>
      <c r="C141" s="25" t="str">
        <f t="shared" si="10"/>
        <v/>
      </c>
      <c r="D141" s="27" t="str">
        <f t="shared" si="8"/>
        <v/>
      </c>
      <c r="E141" s="19" t="str">
        <f t="shared" si="11"/>
        <v/>
      </c>
      <c r="F141" s="268" t="str">
        <f>IFERROR(E141/Summary!$C$10,"")</f>
        <v/>
      </c>
      <c r="G141" s="329" t="str">
        <f>IFERROR(E141/Summary!$C$9,"")</f>
        <v/>
      </c>
    </row>
    <row r="142" spans="2:7" x14ac:dyDescent="0.2">
      <c r="B142">
        <v>121</v>
      </c>
      <c r="C142" s="25" t="str">
        <f t="shared" si="10"/>
        <v/>
      </c>
      <c r="D142" s="27" t="str">
        <f t="shared" si="8"/>
        <v/>
      </c>
      <c r="E142" s="19" t="str">
        <f t="shared" si="11"/>
        <v/>
      </c>
      <c r="F142" s="268" t="str">
        <f>IFERROR(E142/Summary!$C$10,"")</f>
        <v/>
      </c>
      <c r="G142" s="329" t="str">
        <f>IFERROR(E142/Summary!$C$9,"")</f>
        <v/>
      </c>
    </row>
    <row r="143" spans="2:7" x14ac:dyDescent="0.2">
      <c r="B143">
        <v>122</v>
      </c>
      <c r="C143" s="25" t="str">
        <f t="shared" si="10"/>
        <v/>
      </c>
      <c r="D143" s="27" t="str">
        <f t="shared" si="8"/>
        <v/>
      </c>
      <c r="E143" s="19" t="str">
        <f t="shared" si="11"/>
        <v/>
      </c>
      <c r="F143" s="268" t="str">
        <f>IFERROR(E143/Summary!$C$10,"")</f>
        <v/>
      </c>
      <c r="G143" s="329" t="str">
        <f>IFERROR(E143/Summary!$C$9,"")</f>
        <v/>
      </c>
    </row>
    <row r="144" spans="2:7" x14ac:dyDescent="0.2">
      <c r="B144">
        <v>123</v>
      </c>
      <c r="C144" s="25" t="str">
        <f t="shared" si="10"/>
        <v/>
      </c>
      <c r="D144" s="27" t="str">
        <f t="shared" si="8"/>
        <v/>
      </c>
      <c r="E144" s="19" t="str">
        <f t="shared" si="11"/>
        <v/>
      </c>
      <c r="F144" s="268" t="str">
        <f>IFERROR(E144/Summary!$C$10,"")</f>
        <v/>
      </c>
      <c r="G144" s="329" t="str">
        <f>IFERROR(E144/Summary!$C$9,"")</f>
        <v/>
      </c>
    </row>
    <row r="145" spans="2:7" x14ac:dyDescent="0.2">
      <c r="B145">
        <v>124</v>
      </c>
      <c r="C145" s="25" t="str">
        <f t="shared" si="10"/>
        <v/>
      </c>
      <c r="D145" s="27" t="str">
        <f t="shared" si="8"/>
        <v/>
      </c>
      <c r="E145" s="19" t="str">
        <f t="shared" si="11"/>
        <v/>
      </c>
      <c r="F145" s="268" t="str">
        <f>IFERROR(E145/Summary!$C$10,"")</f>
        <v/>
      </c>
      <c r="G145" s="329" t="str">
        <f>IFERROR(E145/Summary!$C$9,"")</f>
        <v/>
      </c>
    </row>
    <row r="146" spans="2:7" x14ac:dyDescent="0.2">
      <c r="B146">
        <v>125</v>
      </c>
      <c r="C146" s="25" t="str">
        <f t="shared" si="10"/>
        <v/>
      </c>
      <c r="D146" s="27" t="str">
        <f t="shared" si="8"/>
        <v/>
      </c>
      <c r="E146" s="19" t="str">
        <f t="shared" si="11"/>
        <v/>
      </c>
      <c r="F146" s="268" t="str">
        <f>IFERROR(E146/Summary!$C$10,"")</f>
        <v/>
      </c>
      <c r="G146" s="329" t="str">
        <f>IFERROR(E146/Summary!$C$9,"")</f>
        <v/>
      </c>
    </row>
    <row r="147" spans="2:7" x14ac:dyDescent="0.2">
      <c r="B147">
        <v>126</v>
      </c>
      <c r="C147" s="25" t="str">
        <f t="shared" si="10"/>
        <v/>
      </c>
      <c r="D147" s="27" t="str">
        <f t="shared" si="8"/>
        <v/>
      </c>
      <c r="E147" s="19" t="str">
        <f t="shared" si="11"/>
        <v/>
      </c>
      <c r="F147" s="268" t="str">
        <f>IFERROR(E147/Summary!$C$10,"")</f>
        <v/>
      </c>
      <c r="G147" s="329" t="str">
        <f>IFERROR(E147/Summary!$C$9,"")</f>
        <v/>
      </c>
    </row>
    <row r="148" spans="2:7" x14ac:dyDescent="0.2">
      <c r="B148">
        <v>127</v>
      </c>
      <c r="C148" s="25" t="str">
        <f t="shared" si="10"/>
        <v/>
      </c>
      <c r="D148" s="27" t="str">
        <f t="shared" si="8"/>
        <v/>
      </c>
      <c r="E148" s="19" t="str">
        <f t="shared" si="11"/>
        <v/>
      </c>
      <c r="F148" s="268" t="str">
        <f>IFERROR(E148/Summary!$C$10,"")</f>
        <v/>
      </c>
      <c r="G148" s="329" t="str">
        <f>IFERROR(E148/Summary!$C$9,"")</f>
        <v/>
      </c>
    </row>
    <row r="149" spans="2:7" x14ac:dyDescent="0.2">
      <c r="B149">
        <v>128</v>
      </c>
      <c r="C149" s="25" t="str">
        <f t="shared" si="10"/>
        <v/>
      </c>
      <c r="D149" s="27" t="str">
        <f t="shared" si="8"/>
        <v/>
      </c>
      <c r="E149" s="19" t="str">
        <f t="shared" si="11"/>
        <v/>
      </c>
      <c r="F149" s="268" t="str">
        <f>IFERROR(E149/Summary!$C$10,"")</f>
        <v/>
      </c>
      <c r="G149" s="329" t="str">
        <f>IFERROR(E149/Summary!$C$9,"")</f>
        <v/>
      </c>
    </row>
    <row r="150" spans="2:7" x14ac:dyDescent="0.2">
      <c r="B150">
        <v>129</v>
      </c>
      <c r="C150" s="25" t="str">
        <f t="shared" si="10"/>
        <v/>
      </c>
      <c r="D150" s="27" t="str">
        <f t="shared" si="8"/>
        <v/>
      </c>
      <c r="E150" s="19" t="str">
        <f t="shared" si="11"/>
        <v/>
      </c>
      <c r="F150" s="268" t="str">
        <f>IFERROR(E150/Summary!$C$10,"")</f>
        <v/>
      </c>
      <c r="G150" s="329" t="str">
        <f>IFERROR(E150/Summary!$C$9,"")</f>
        <v/>
      </c>
    </row>
    <row r="151" spans="2:7" x14ac:dyDescent="0.2">
      <c r="B151">
        <v>130</v>
      </c>
      <c r="C151" s="25" t="str">
        <f t="shared" si="10"/>
        <v/>
      </c>
      <c r="D151" s="27" t="str">
        <f t="shared" si="8"/>
        <v/>
      </c>
      <c r="E151" s="19" t="str">
        <f t="shared" si="11"/>
        <v/>
      </c>
      <c r="F151" s="268" t="str">
        <f>IFERROR(E151/Summary!$C$10,"")</f>
        <v/>
      </c>
      <c r="G151" s="329" t="str">
        <f>IFERROR(E151/Summary!$C$9,"")</f>
        <v/>
      </c>
    </row>
    <row r="152" spans="2:7" x14ac:dyDescent="0.2">
      <c r="B152">
        <v>131</v>
      </c>
      <c r="C152" s="25" t="str">
        <f t="shared" si="10"/>
        <v/>
      </c>
      <c r="D152" s="27" t="str">
        <f t="shared" si="8"/>
        <v/>
      </c>
      <c r="E152" s="19" t="str">
        <f t="shared" si="11"/>
        <v/>
      </c>
      <c r="F152" s="268" t="str">
        <f>IFERROR(E152/Summary!$C$10,"")</f>
        <v/>
      </c>
      <c r="G152" s="329" t="str">
        <f>IFERROR(E152/Summary!$C$9,"")</f>
        <v/>
      </c>
    </row>
    <row r="153" spans="2:7" x14ac:dyDescent="0.2">
      <c r="B153">
        <v>132</v>
      </c>
      <c r="C153" s="25" t="str">
        <f t="shared" si="10"/>
        <v/>
      </c>
      <c r="D153" s="27" t="str">
        <f t="shared" si="8"/>
        <v/>
      </c>
      <c r="E153" s="19" t="str">
        <f t="shared" si="11"/>
        <v/>
      </c>
      <c r="F153" s="268" t="str">
        <f>IFERROR(E153/Summary!$C$10,"")</f>
        <v/>
      </c>
      <c r="G153" s="329" t="str">
        <f>IFERROR(E153/Summary!$C$9,"")</f>
        <v/>
      </c>
    </row>
    <row r="154" spans="2:7" x14ac:dyDescent="0.2">
      <c r="B154">
        <v>133</v>
      </c>
      <c r="C154" s="25" t="str">
        <f t="shared" si="10"/>
        <v/>
      </c>
      <c r="D154" s="27" t="str">
        <f t="shared" si="8"/>
        <v/>
      </c>
      <c r="E154" s="19" t="str">
        <f t="shared" si="11"/>
        <v/>
      </c>
      <c r="F154" s="268" t="str">
        <f>IFERROR(E154/Summary!$C$10,"")</f>
        <v/>
      </c>
      <c r="G154" s="329" t="str">
        <f>IFERROR(E154/Summary!$C$9,"")</f>
        <v/>
      </c>
    </row>
    <row r="155" spans="2:7" x14ac:dyDescent="0.2">
      <c r="B155">
        <v>134</v>
      </c>
      <c r="C155" s="25" t="str">
        <f t="shared" si="10"/>
        <v/>
      </c>
      <c r="D155" s="27" t="str">
        <f t="shared" si="8"/>
        <v/>
      </c>
      <c r="E155" s="19" t="str">
        <f t="shared" si="11"/>
        <v/>
      </c>
      <c r="F155" s="268" t="str">
        <f>IFERROR(E155/Summary!$C$10,"")</f>
        <v/>
      </c>
      <c r="G155" s="329" t="str">
        <f>IFERROR(E155/Summary!$C$9,"")</f>
        <v/>
      </c>
    </row>
    <row r="156" spans="2:7" x14ac:dyDescent="0.2">
      <c r="B156">
        <v>135</v>
      </c>
      <c r="C156" s="25" t="str">
        <f t="shared" si="10"/>
        <v/>
      </c>
      <c r="D156" s="27" t="str">
        <f t="shared" si="8"/>
        <v/>
      </c>
      <c r="E156" s="19" t="str">
        <f t="shared" si="11"/>
        <v/>
      </c>
      <c r="F156" s="268" t="str">
        <f>IFERROR(E156/Summary!$C$10,"")</f>
        <v/>
      </c>
      <c r="G156" s="329" t="str">
        <f>IFERROR(E156/Summary!$C$9,"")</f>
        <v/>
      </c>
    </row>
    <row r="157" spans="2:7" x14ac:dyDescent="0.2">
      <c r="B157">
        <v>136</v>
      </c>
      <c r="C157" s="25" t="str">
        <f t="shared" si="10"/>
        <v/>
      </c>
      <c r="D157" s="27" t="str">
        <f t="shared" si="8"/>
        <v/>
      </c>
      <c r="E157" s="19" t="str">
        <f t="shared" si="11"/>
        <v/>
      </c>
      <c r="F157" s="268" t="str">
        <f>IFERROR(E157/Summary!$C$10,"")</f>
        <v/>
      </c>
      <c r="G157" s="329" t="str">
        <f>IFERROR(E157/Summary!$C$9,"")</f>
        <v/>
      </c>
    </row>
    <row r="158" spans="2:7" x14ac:dyDescent="0.2">
      <c r="B158">
        <v>137</v>
      </c>
      <c r="C158" s="25" t="str">
        <f t="shared" si="10"/>
        <v/>
      </c>
      <c r="D158" s="27" t="str">
        <f t="shared" si="8"/>
        <v/>
      </c>
      <c r="E158" s="19" t="str">
        <f t="shared" si="11"/>
        <v/>
      </c>
      <c r="F158" s="268" t="str">
        <f>IFERROR(E158/Summary!$C$10,"")</f>
        <v/>
      </c>
      <c r="G158" s="329" t="str">
        <f>IFERROR(E158/Summary!$C$9,"")</f>
        <v/>
      </c>
    </row>
    <row r="159" spans="2:7" x14ac:dyDescent="0.2">
      <c r="B159">
        <v>138</v>
      </c>
      <c r="C159" s="25" t="str">
        <f t="shared" si="10"/>
        <v/>
      </c>
      <c r="D159" s="27" t="str">
        <f t="shared" si="8"/>
        <v/>
      </c>
      <c r="E159" s="19" t="str">
        <f t="shared" si="11"/>
        <v/>
      </c>
      <c r="F159" s="268" t="str">
        <f>IFERROR(E159/Summary!$C$10,"")</f>
        <v/>
      </c>
      <c r="G159" s="329" t="str">
        <f>IFERROR(E159/Summary!$C$9,"")</f>
        <v/>
      </c>
    </row>
    <row r="160" spans="2:7" x14ac:dyDescent="0.2">
      <c r="B160">
        <v>139</v>
      </c>
      <c r="C160" s="25" t="str">
        <f t="shared" si="10"/>
        <v/>
      </c>
      <c r="D160" s="27" t="str">
        <f t="shared" si="8"/>
        <v/>
      </c>
      <c r="E160" s="19" t="str">
        <f t="shared" si="11"/>
        <v/>
      </c>
      <c r="F160" s="268" t="str">
        <f>IFERROR(E160/Summary!$C$10,"")</f>
        <v/>
      </c>
      <c r="G160" s="329" t="str">
        <f>IFERROR(E160/Summary!$C$9,"")</f>
        <v/>
      </c>
    </row>
    <row r="161" spans="2:7" x14ac:dyDescent="0.2">
      <c r="B161">
        <v>140</v>
      </c>
      <c r="C161" s="25" t="str">
        <f t="shared" si="10"/>
        <v/>
      </c>
      <c r="D161" s="27" t="str">
        <f t="shared" si="8"/>
        <v/>
      </c>
      <c r="E161" s="19" t="str">
        <f t="shared" si="11"/>
        <v/>
      </c>
      <c r="F161" s="268" t="str">
        <f>IFERROR(E161/Summary!$C$10,"")</f>
        <v/>
      </c>
      <c r="G161" s="329" t="str">
        <f>IFERROR(E161/Summary!$C$9,"")</f>
        <v/>
      </c>
    </row>
    <row r="162" spans="2:7" x14ac:dyDescent="0.2">
      <c r="B162">
        <v>141</v>
      </c>
      <c r="C162" s="25" t="str">
        <f t="shared" si="10"/>
        <v/>
      </c>
      <c r="D162" s="27" t="str">
        <f t="shared" ref="D162:D225" si="12">IFERROR(IF(C162="","",E162/$E$16),"")</f>
        <v/>
      </c>
      <c r="E162" s="19" t="str">
        <f t="shared" ref="E162:E193" si="13">IF(C162="","",J465)</f>
        <v/>
      </c>
      <c r="F162" s="268" t="str">
        <f>IFERROR(E162/Summary!$C$10,"")</f>
        <v/>
      </c>
      <c r="G162" s="329" t="str">
        <f>IFERROR(E162/Summary!$C$9,"")</f>
        <v/>
      </c>
    </row>
    <row r="163" spans="2:7" x14ac:dyDescent="0.2">
      <c r="B163">
        <v>142</v>
      </c>
      <c r="C163" s="25" t="str">
        <f t="shared" si="10"/>
        <v/>
      </c>
      <c r="D163" s="27" t="str">
        <f t="shared" si="12"/>
        <v/>
      </c>
      <c r="E163" s="19" t="str">
        <f t="shared" si="13"/>
        <v/>
      </c>
      <c r="F163" s="268" t="str">
        <f>IFERROR(E163/Summary!$C$10,"")</f>
        <v/>
      </c>
      <c r="G163" s="329" t="str">
        <f>IFERROR(E163/Summary!$C$9,"")</f>
        <v/>
      </c>
    </row>
    <row r="164" spans="2:7" x14ac:dyDescent="0.2">
      <c r="B164">
        <v>143</v>
      </c>
      <c r="C164" s="25" t="str">
        <f t="shared" si="10"/>
        <v/>
      </c>
      <c r="D164" s="27" t="str">
        <f t="shared" si="12"/>
        <v/>
      </c>
      <c r="E164" s="19" t="str">
        <f t="shared" si="13"/>
        <v/>
      </c>
      <c r="F164" s="268" t="str">
        <f>IFERROR(E164/Summary!$C$10,"")</f>
        <v/>
      </c>
      <c r="G164" s="329" t="str">
        <f>IFERROR(E164/Summary!$C$9,"")</f>
        <v/>
      </c>
    </row>
    <row r="165" spans="2:7" x14ac:dyDescent="0.2">
      <c r="B165">
        <v>144</v>
      </c>
      <c r="C165" s="25" t="str">
        <f t="shared" ref="C165:C227" si="14">IF(I468=0,"",I468)</f>
        <v/>
      </c>
      <c r="D165" s="27" t="str">
        <f t="shared" si="12"/>
        <v/>
      </c>
      <c r="E165" s="19" t="str">
        <f t="shared" si="13"/>
        <v/>
      </c>
      <c r="F165" s="268" t="str">
        <f>IFERROR(E165/Summary!$C$10,"")</f>
        <v/>
      </c>
      <c r="G165" s="329" t="str">
        <f>IFERROR(E165/Summary!$C$9,"")</f>
        <v/>
      </c>
    </row>
    <row r="166" spans="2:7" x14ac:dyDescent="0.2">
      <c r="B166">
        <v>145</v>
      </c>
      <c r="C166" s="25" t="str">
        <f t="shared" si="14"/>
        <v/>
      </c>
      <c r="D166" s="27" t="str">
        <f t="shared" si="12"/>
        <v/>
      </c>
      <c r="E166" s="19" t="str">
        <f t="shared" si="13"/>
        <v/>
      </c>
      <c r="F166" s="268" t="str">
        <f>IFERROR(E166/Summary!$C$10,"")</f>
        <v/>
      </c>
      <c r="G166" s="329" t="str">
        <f>IFERROR(E166/Summary!$C$9,"")</f>
        <v/>
      </c>
    </row>
    <row r="167" spans="2:7" x14ac:dyDescent="0.2">
      <c r="B167">
        <v>146</v>
      </c>
      <c r="C167" s="25" t="str">
        <f t="shared" si="14"/>
        <v/>
      </c>
      <c r="D167" s="27" t="str">
        <f t="shared" si="12"/>
        <v/>
      </c>
      <c r="E167" s="19" t="str">
        <f t="shared" si="13"/>
        <v/>
      </c>
      <c r="F167" s="268" t="str">
        <f>IFERROR(E167/Summary!$C$10,"")</f>
        <v/>
      </c>
      <c r="G167" s="329" t="str">
        <f>IFERROR(E167/Summary!$C$9,"")</f>
        <v/>
      </c>
    </row>
    <row r="168" spans="2:7" x14ac:dyDescent="0.2">
      <c r="B168">
        <v>147</v>
      </c>
      <c r="C168" s="25" t="str">
        <f t="shared" si="14"/>
        <v/>
      </c>
      <c r="D168" s="27" t="str">
        <f t="shared" si="12"/>
        <v/>
      </c>
      <c r="E168" s="19" t="str">
        <f t="shared" si="13"/>
        <v/>
      </c>
      <c r="F168" s="268" t="str">
        <f>IFERROR(E168/Summary!$C$10,"")</f>
        <v/>
      </c>
      <c r="G168" s="329" t="str">
        <f>IFERROR(E168/Summary!$C$9,"")</f>
        <v/>
      </c>
    </row>
    <row r="169" spans="2:7" x14ac:dyDescent="0.2">
      <c r="B169">
        <v>148</v>
      </c>
      <c r="C169" s="25" t="str">
        <f t="shared" si="14"/>
        <v/>
      </c>
      <c r="D169" s="27" t="str">
        <f t="shared" si="12"/>
        <v/>
      </c>
      <c r="E169" s="19" t="str">
        <f t="shared" si="13"/>
        <v/>
      </c>
      <c r="F169" s="268" t="str">
        <f>IFERROR(E169/Summary!$C$10,"")</f>
        <v/>
      </c>
      <c r="G169" s="329" t="str">
        <f>IFERROR(E169/Summary!$C$9,"")</f>
        <v/>
      </c>
    </row>
    <row r="170" spans="2:7" x14ac:dyDescent="0.2">
      <c r="B170">
        <v>149</v>
      </c>
      <c r="C170" s="25" t="str">
        <f t="shared" si="14"/>
        <v/>
      </c>
      <c r="D170" s="27" t="str">
        <f t="shared" si="12"/>
        <v/>
      </c>
      <c r="E170" s="19" t="str">
        <f t="shared" si="13"/>
        <v/>
      </c>
      <c r="F170" s="268" t="str">
        <f>IFERROR(E170/Summary!$C$10,"")</f>
        <v/>
      </c>
      <c r="G170" s="329" t="str">
        <f>IFERROR(E170/Summary!$C$9,"")</f>
        <v/>
      </c>
    </row>
    <row r="171" spans="2:7" x14ac:dyDescent="0.2">
      <c r="B171">
        <v>150</v>
      </c>
      <c r="C171" s="25" t="str">
        <f t="shared" si="14"/>
        <v/>
      </c>
      <c r="D171" s="27" t="str">
        <f t="shared" si="12"/>
        <v/>
      </c>
      <c r="E171" s="19" t="str">
        <f t="shared" si="13"/>
        <v/>
      </c>
      <c r="F171" s="268" t="str">
        <f>IFERROR(E171/Summary!$C$10,"")</f>
        <v/>
      </c>
      <c r="G171" s="329" t="str">
        <f>IFERROR(E171/Summary!$C$9,"")</f>
        <v/>
      </c>
    </row>
    <row r="172" spans="2:7" x14ac:dyDescent="0.2">
      <c r="B172">
        <v>151</v>
      </c>
      <c r="C172" s="25" t="str">
        <f t="shared" si="14"/>
        <v/>
      </c>
      <c r="D172" s="27" t="str">
        <f t="shared" si="12"/>
        <v/>
      </c>
      <c r="E172" s="19" t="str">
        <f t="shared" si="13"/>
        <v/>
      </c>
      <c r="F172" s="268" t="str">
        <f>IFERROR(E172/Summary!$C$10,"")</f>
        <v/>
      </c>
      <c r="G172" s="329" t="str">
        <f>IFERROR(E172/Summary!$C$9,"")</f>
        <v/>
      </c>
    </row>
    <row r="173" spans="2:7" x14ac:dyDescent="0.2">
      <c r="B173">
        <v>152</v>
      </c>
      <c r="C173" s="25" t="str">
        <f t="shared" si="14"/>
        <v/>
      </c>
      <c r="D173" s="27" t="str">
        <f t="shared" si="12"/>
        <v/>
      </c>
      <c r="E173" s="19" t="str">
        <f t="shared" si="13"/>
        <v/>
      </c>
      <c r="F173" s="268" t="str">
        <f>IFERROR(E173/Summary!$C$10,"")</f>
        <v/>
      </c>
      <c r="G173" s="329" t="str">
        <f>IFERROR(E173/Summary!$C$9,"")</f>
        <v/>
      </c>
    </row>
    <row r="174" spans="2:7" x14ac:dyDescent="0.2">
      <c r="B174">
        <v>153</v>
      </c>
      <c r="C174" s="25" t="str">
        <f t="shared" si="14"/>
        <v/>
      </c>
      <c r="D174" s="27" t="str">
        <f t="shared" si="12"/>
        <v/>
      </c>
      <c r="E174" s="19" t="str">
        <f t="shared" si="13"/>
        <v/>
      </c>
      <c r="F174" s="268" t="str">
        <f>IFERROR(E174/Summary!$C$10,"")</f>
        <v/>
      </c>
      <c r="G174" s="329" t="str">
        <f>IFERROR(E174/Summary!$C$9,"")</f>
        <v/>
      </c>
    </row>
    <row r="175" spans="2:7" x14ac:dyDescent="0.2">
      <c r="B175">
        <v>154</v>
      </c>
      <c r="C175" s="25" t="str">
        <f t="shared" si="14"/>
        <v/>
      </c>
      <c r="D175" s="27" t="str">
        <f t="shared" si="12"/>
        <v/>
      </c>
      <c r="E175" s="19" t="str">
        <f t="shared" si="13"/>
        <v/>
      </c>
      <c r="F175" s="268" t="str">
        <f>IFERROR(E175/Summary!$C$10,"")</f>
        <v/>
      </c>
      <c r="G175" s="329" t="str">
        <f>IFERROR(E175/Summary!$C$9,"")</f>
        <v/>
      </c>
    </row>
    <row r="176" spans="2:7" x14ac:dyDescent="0.2">
      <c r="B176">
        <v>155</v>
      </c>
      <c r="C176" s="25" t="str">
        <f t="shared" si="14"/>
        <v/>
      </c>
      <c r="D176" s="27" t="str">
        <f t="shared" si="12"/>
        <v/>
      </c>
      <c r="E176" s="19" t="str">
        <f t="shared" si="13"/>
        <v/>
      </c>
      <c r="F176" s="268" t="str">
        <f>IFERROR(E176/Summary!$C$10,"")</f>
        <v/>
      </c>
      <c r="G176" s="329" t="str">
        <f>IFERROR(E176/Summary!$C$9,"")</f>
        <v/>
      </c>
    </row>
    <row r="177" spans="2:7" x14ac:dyDescent="0.2">
      <c r="B177">
        <v>156</v>
      </c>
      <c r="C177" s="25" t="str">
        <f t="shared" si="14"/>
        <v/>
      </c>
      <c r="D177" s="27" t="str">
        <f t="shared" si="12"/>
        <v/>
      </c>
      <c r="E177" s="19" t="str">
        <f t="shared" si="13"/>
        <v/>
      </c>
      <c r="F177" s="268" t="str">
        <f>IFERROR(E177/Summary!$C$10,"")</f>
        <v/>
      </c>
      <c r="G177" s="329" t="str">
        <f>IFERROR(E177/Summary!$C$9,"")</f>
        <v/>
      </c>
    </row>
    <row r="178" spans="2:7" x14ac:dyDescent="0.2">
      <c r="B178">
        <v>157</v>
      </c>
      <c r="C178" s="25" t="str">
        <f t="shared" si="14"/>
        <v/>
      </c>
      <c r="D178" s="27" t="str">
        <f t="shared" si="12"/>
        <v/>
      </c>
      <c r="E178" s="19" t="str">
        <f t="shared" si="13"/>
        <v/>
      </c>
      <c r="F178" s="268" t="str">
        <f>IFERROR(E178/Summary!$C$10,"")</f>
        <v/>
      </c>
      <c r="G178" s="329" t="str">
        <f>IFERROR(E178/Summary!$C$9,"")</f>
        <v/>
      </c>
    </row>
    <row r="179" spans="2:7" x14ac:dyDescent="0.2">
      <c r="B179">
        <v>158</v>
      </c>
      <c r="C179" s="25" t="str">
        <f t="shared" si="14"/>
        <v/>
      </c>
      <c r="D179" s="27" t="str">
        <f t="shared" si="12"/>
        <v/>
      </c>
      <c r="E179" s="19" t="str">
        <f t="shared" si="13"/>
        <v/>
      </c>
      <c r="F179" s="268" t="str">
        <f>IFERROR(E179/Summary!$C$10,"")</f>
        <v/>
      </c>
      <c r="G179" s="329" t="str">
        <f>IFERROR(E179/Summary!$C$9,"")</f>
        <v/>
      </c>
    </row>
    <row r="180" spans="2:7" x14ac:dyDescent="0.2">
      <c r="B180">
        <v>159</v>
      </c>
      <c r="C180" s="25" t="str">
        <f t="shared" si="14"/>
        <v/>
      </c>
      <c r="D180" s="27" t="str">
        <f t="shared" si="12"/>
        <v/>
      </c>
      <c r="E180" s="19" t="str">
        <f t="shared" si="13"/>
        <v/>
      </c>
      <c r="F180" s="268" t="str">
        <f>IFERROR(E180/Summary!$C$10,"")</f>
        <v/>
      </c>
      <c r="G180" s="329" t="str">
        <f>IFERROR(E180/Summary!$C$9,"")</f>
        <v/>
      </c>
    </row>
    <row r="181" spans="2:7" x14ac:dyDescent="0.2">
      <c r="B181">
        <v>160</v>
      </c>
      <c r="C181" s="25" t="str">
        <f t="shared" si="14"/>
        <v/>
      </c>
      <c r="D181" s="27" t="str">
        <f t="shared" si="12"/>
        <v/>
      </c>
      <c r="E181" s="19" t="str">
        <f t="shared" si="13"/>
        <v/>
      </c>
      <c r="F181" s="268" t="str">
        <f>IFERROR(E181/Summary!$C$10,"")</f>
        <v/>
      </c>
      <c r="G181" s="329" t="str">
        <f>IFERROR(E181/Summary!$C$9,"")</f>
        <v/>
      </c>
    </row>
    <row r="182" spans="2:7" x14ac:dyDescent="0.2">
      <c r="B182">
        <v>161</v>
      </c>
      <c r="C182" s="25" t="str">
        <f t="shared" si="14"/>
        <v/>
      </c>
      <c r="D182" s="27" t="str">
        <f t="shared" si="12"/>
        <v/>
      </c>
      <c r="E182" s="19" t="str">
        <f t="shared" si="13"/>
        <v/>
      </c>
      <c r="F182" s="268" t="str">
        <f>IFERROR(E182/Summary!$C$10,"")</f>
        <v/>
      </c>
      <c r="G182" s="329" t="str">
        <f>IFERROR(E182/Summary!$C$9,"")</f>
        <v/>
      </c>
    </row>
    <row r="183" spans="2:7" x14ac:dyDescent="0.2">
      <c r="B183">
        <v>162</v>
      </c>
      <c r="C183" s="25" t="str">
        <f t="shared" si="14"/>
        <v/>
      </c>
      <c r="D183" s="27" t="str">
        <f t="shared" si="12"/>
        <v/>
      </c>
      <c r="E183" s="19" t="str">
        <f t="shared" si="13"/>
        <v/>
      </c>
      <c r="F183" s="268" t="str">
        <f>IFERROR(E183/Summary!$C$10,"")</f>
        <v/>
      </c>
      <c r="G183" s="329" t="str">
        <f>IFERROR(E183/Summary!$C$9,"")</f>
        <v/>
      </c>
    </row>
    <row r="184" spans="2:7" x14ac:dyDescent="0.2">
      <c r="B184">
        <v>163</v>
      </c>
      <c r="C184" s="25" t="str">
        <f t="shared" si="14"/>
        <v/>
      </c>
      <c r="D184" s="27" t="str">
        <f t="shared" si="12"/>
        <v/>
      </c>
      <c r="E184" s="19" t="str">
        <f t="shared" si="13"/>
        <v/>
      </c>
      <c r="F184" s="268" t="str">
        <f>IFERROR(E184/Summary!$C$10,"")</f>
        <v/>
      </c>
      <c r="G184" s="329" t="str">
        <f>IFERROR(E184/Summary!$C$9,"")</f>
        <v/>
      </c>
    </row>
    <row r="185" spans="2:7" x14ac:dyDescent="0.2">
      <c r="B185">
        <v>164</v>
      </c>
      <c r="C185" s="25" t="str">
        <f t="shared" si="14"/>
        <v/>
      </c>
      <c r="D185" s="27" t="str">
        <f t="shared" si="12"/>
        <v/>
      </c>
      <c r="E185" s="19" t="str">
        <f t="shared" si="13"/>
        <v/>
      </c>
      <c r="F185" s="268" t="str">
        <f>IFERROR(E185/Summary!$C$10,"")</f>
        <v/>
      </c>
      <c r="G185" s="329" t="str">
        <f>IFERROR(E185/Summary!$C$9,"")</f>
        <v/>
      </c>
    </row>
    <row r="186" spans="2:7" x14ac:dyDescent="0.2">
      <c r="B186">
        <v>165</v>
      </c>
      <c r="C186" s="25" t="str">
        <f t="shared" si="14"/>
        <v/>
      </c>
      <c r="D186" s="27" t="str">
        <f t="shared" si="12"/>
        <v/>
      </c>
      <c r="E186" s="19" t="str">
        <f t="shared" si="13"/>
        <v/>
      </c>
      <c r="F186" s="268" t="str">
        <f>IFERROR(E186/Summary!$C$10,"")</f>
        <v/>
      </c>
      <c r="G186" s="329" t="str">
        <f>IFERROR(E186/Summary!$C$9,"")</f>
        <v/>
      </c>
    </row>
    <row r="187" spans="2:7" x14ac:dyDescent="0.2">
      <c r="B187">
        <v>166</v>
      </c>
      <c r="C187" s="25" t="str">
        <f t="shared" si="14"/>
        <v/>
      </c>
      <c r="D187" s="27" t="str">
        <f t="shared" si="12"/>
        <v/>
      </c>
      <c r="E187" s="19" t="str">
        <f t="shared" si="13"/>
        <v/>
      </c>
      <c r="F187" s="268" t="str">
        <f>IFERROR(E187/Summary!$C$10,"")</f>
        <v/>
      </c>
      <c r="G187" s="329" t="str">
        <f>IFERROR(E187/Summary!$C$9,"")</f>
        <v/>
      </c>
    </row>
    <row r="188" spans="2:7" x14ac:dyDescent="0.2">
      <c r="B188">
        <v>167</v>
      </c>
      <c r="C188" s="25" t="str">
        <f t="shared" si="14"/>
        <v/>
      </c>
      <c r="D188" s="27" t="str">
        <f t="shared" si="12"/>
        <v/>
      </c>
      <c r="E188" s="19" t="str">
        <f t="shared" si="13"/>
        <v/>
      </c>
      <c r="F188" s="268" t="str">
        <f>IFERROR(E188/Summary!$C$10,"")</f>
        <v/>
      </c>
      <c r="G188" s="329" t="str">
        <f>IFERROR(E188/Summary!$C$9,"")</f>
        <v/>
      </c>
    </row>
    <row r="189" spans="2:7" x14ac:dyDescent="0.2">
      <c r="B189">
        <v>168</v>
      </c>
      <c r="C189" s="25" t="str">
        <f t="shared" si="14"/>
        <v/>
      </c>
      <c r="D189" s="27" t="str">
        <f t="shared" si="12"/>
        <v/>
      </c>
      <c r="E189" s="19" t="str">
        <f t="shared" si="13"/>
        <v/>
      </c>
      <c r="F189" s="268" t="str">
        <f>IFERROR(E189/Summary!$C$10,"")</f>
        <v/>
      </c>
      <c r="G189" s="329" t="str">
        <f>IFERROR(E189/Summary!$C$9,"")</f>
        <v/>
      </c>
    </row>
    <row r="190" spans="2:7" x14ac:dyDescent="0.2">
      <c r="B190">
        <v>169</v>
      </c>
      <c r="C190" s="25" t="str">
        <f t="shared" si="14"/>
        <v/>
      </c>
      <c r="D190" s="27" t="str">
        <f t="shared" si="12"/>
        <v/>
      </c>
      <c r="E190" s="19" t="str">
        <f t="shared" si="13"/>
        <v/>
      </c>
      <c r="F190" s="268" t="str">
        <f>IFERROR(E190/Summary!$C$10,"")</f>
        <v/>
      </c>
      <c r="G190" s="329" t="str">
        <f>IFERROR(E190/Summary!$C$9,"")</f>
        <v/>
      </c>
    </row>
    <row r="191" spans="2:7" x14ac:dyDescent="0.2">
      <c r="B191">
        <v>170</v>
      </c>
      <c r="C191" s="25" t="str">
        <f t="shared" si="14"/>
        <v/>
      </c>
      <c r="D191" s="27" t="str">
        <f t="shared" si="12"/>
        <v/>
      </c>
      <c r="E191" s="19" t="str">
        <f t="shared" si="13"/>
        <v/>
      </c>
      <c r="F191" s="268" t="str">
        <f>IFERROR(E191/Summary!$C$10,"")</f>
        <v/>
      </c>
      <c r="G191" s="329" t="str">
        <f>IFERROR(E191/Summary!$C$9,"")</f>
        <v/>
      </c>
    </row>
    <row r="192" spans="2:7" x14ac:dyDescent="0.2">
      <c r="B192">
        <v>171</v>
      </c>
      <c r="C192" s="25" t="str">
        <f t="shared" si="14"/>
        <v/>
      </c>
      <c r="D192" s="27" t="str">
        <f t="shared" si="12"/>
        <v/>
      </c>
      <c r="E192" s="19" t="str">
        <f t="shared" si="13"/>
        <v/>
      </c>
      <c r="F192" s="268" t="str">
        <f>IFERROR(E192/Summary!$C$10,"")</f>
        <v/>
      </c>
      <c r="G192" s="329" t="str">
        <f>IFERROR(E192/Summary!$C$9,"")</f>
        <v/>
      </c>
    </row>
    <row r="193" spans="2:7" x14ac:dyDescent="0.2">
      <c r="B193">
        <v>172</v>
      </c>
      <c r="C193" s="25" t="str">
        <f t="shared" si="14"/>
        <v/>
      </c>
      <c r="D193" s="27" t="str">
        <f t="shared" si="12"/>
        <v/>
      </c>
      <c r="E193" s="19" t="str">
        <f t="shared" si="13"/>
        <v/>
      </c>
      <c r="F193" s="268" t="str">
        <f>IFERROR(E193/Summary!$C$10,"")</f>
        <v/>
      </c>
      <c r="G193" s="329" t="str">
        <f>IFERROR(E193/Summary!$C$9,"")</f>
        <v/>
      </c>
    </row>
    <row r="194" spans="2:7" x14ac:dyDescent="0.2">
      <c r="B194">
        <v>173</v>
      </c>
      <c r="C194" s="25" t="str">
        <f t="shared" si="14"/>
        <v/>
      </c>
      <c r="D194" s="27" t="str">
        <f t="shared" si="12"/>
        <v/>
      </c>
      <c r="E194" s="19" t="str">
        <f t="shared" ref="E194:E225" si="15">IF(C194="","",J497)</f>
        <v/>
      </c>
      <c r="F194" s="268" t="str">
        <f>IFERROR(E194/Summary!$C$10,"")</f>
        <v/>
      </c>
      <c r="G194" s="329" t="str">
        <f>IFERROR(E194/Summary!$C$9,"")</f>
        <v/>
      </c>
    </row>
    <row r="195" spans="2:7" x14ac:dyDescent="0.2">
      <c r="B195">
        <v>174</v>
      </c>
      <c r="C195" s="25" t="str">
        <f t="shared" si="14"/>
        <v/>
      </c>
      <c r="D195" s="27" t="str">
        <f t="shared" si="12"/>
        <v/>
      </c>
      <c r="E195" s="19" t="str">
        <f t="shared" si="15"/>
        <v/>
      </c>
      <c r="F195" s="268" t="str">
        <f>IFERROR(E195/Summary!$C$10,"")</f>
        <v/>
      </c>
      <c r="G195" s="329" t="str">
        <f>IFERROR(E195/Summary!$C$9,"")</f>
        <v/>
      </c>
    </row>
    <row r="196" spans="2:7" x14ac:dyDescent="0.2">
      <c r="B196">
        <v>175</v>
      </c>
      <c r="C196" s="25" t="str">
        <f t="shared" si="14"/>
        <v/>
      </c>
      <c r="D196" s="27" t="str">
        <f t="shared" si="12"/>
        <v/>
      </c>
      <c r="E196" s="19" t="str">
        <f t="shared" si="15"/>
        <v/>
      </c>
      <c r="F196" s="268" t="str">
        <f>IFERROR(E196/Summary!$C$10,"")</f>
        <v/>
      </c>
      <c r="G196" s="329" t="str">
        <f>IFERROR(E196/Summary!$C$9,"")</f>
        <v/>
      </c>
    </row>
    <row r="197" spans="2:7" x14ac:dyDescent="0.2">
      <c r="B197">
        <v>176</v>
      </c>
      <c r="C197" s="25" t="str">
        <f t="shared" si="14"/>
        <v/>
      </c>
      <c r="D197" s="27" t="str">
        <f t="shared" si="12"/>
        <v/>
      </c>
      <c r="E197" s="19" t="str">
        <f t="shared" si="15"/>
        <v/>
      </c>
      <c r="F197" s="268" t="str">
        <f>IFERROR(E197/Summary!$C$10,"")</f>
        <v/>
      </c>
      <c r="G197" s="329" t="str">
        <f>IFERROR(E197/Summary!$C$9,"")</f>
        <v/>
      </c>
    </row>
    <row r="198" spans="2:7" x14ac:dyDescent="0.2">
      <c r="B198">
        <v>177</v>
      </c>
      <c r="C198" s="25" t="str">
        <f t="shared" si="14"/>
        <v/>
      </c>
      <c r="D198" s="27" t="str">
        <f t="shared" si="12"/>
        <v/>
      </c>
      <c r="E198" s="19" t="str">
        <f t="shared" si="15"/>
        <v/>
      </c>
      <c r="F198" s="268" t="str">
        <f>IFERROR(E198/Summary!$C$10,"")</f>
        <v/>
      </c>
      <c r="G198" s="329" t="str">
        <f>IFERROR(E198/Summary!$C$9,"")</f>
        <v/>
      </c>
    </row>
    <row r="199" spans="2:7" x14ac:dyDescent="0.2">
      <c r="B199">
        <v>178</v>
      </c>
      <c r="C199" s="25" t="str">
        <f t="shared" si="14"/>
        <v/>
      </c>
      <c r="D199" s="27" t="str">
        <f t="shared" si="12"/>
        <v/>
      </c>
      <c r="E199" s="19" t="str">
        <f t="shared" si="15"/>
        <v/>
      </c>
      <c r="F199" s="268" t="str">
        <f>IFERROR(E199/Summary!$C$10,"")</f>
        <v/>
      </c>
      <c r="G199" s="329" t="str">
        <f>IFERROR(E199/Summary!$C$9,"")</f>
        <v/>
      </c>
    </row>
    <row r="200" spans="2:7" x14ac:dyDescent="0.2">
      <c r="B200">
        <v>179</v>
      </c>
      <c r="C200" s="25" t="str">
        <f t="shared" si="14"/>
        <v/>
      </c>
      <c r="D200" s="27" t="str">
        <f t="shared" si="12"/>
        <v/>
      </c>
      <c r="E200" s="19" t="str">
        <f t="shared" si="15"/>
        <v/>
      </c>
      <c r="F200" s="268" t="str">
        <f>IFERROR(E200/Summary!$C$10,"")</f>
        <v/>
      </c>
      <c r="G200" s="329" t="str">
        <f>IFERROR(E200/Summary!$C$9,"")</f>
        <v/>
      </c>
    </row>
    <row r="201" spans="2:7" x14ac:dyDescent="0.2">
      <c r="B201">
        <v>180</v>
      </c>
      <c r="C201" s="25" t="str">
        <f t="shared" si="14"/>
        <v/>
      </c>
      <c r="D201" s="27" t="str">
        <f t="shared" si="12"/>
        <v/>
      </c>
      <c r="E201" s="19" t="str">
        <f t="shared" si="15"/>
        <v/>
      </c>
      <c r="F201" s="268" t="str">
        <f>IFERROR(E201/Summary!$C$10,"")</f>
        <v/>
      </c>
      <c r="G201" s="329" t="str">
        <f>IFERROR(E201/Summary!$C$9,"")</f>
        <v/>
      </c>
    </row>
    <row r="202" spans="2:7" x14ac:dyDescent="0.2">
      <c r="B202">
        <v>181</v>
      </c>
      <c r="C202" s="25" t="str">
        <f t="shared" si="14"/>
        <v/>
      </c>
      <c r="D202" s="27" t="str">
        <f t="shared" si="12"/>
        <v/>
      </c>
      <c r="E202" s="19" t="str">
        <f t="shared" si="15"/>
        <v/>
      </c>
      <c r="F202" s="268" t="str">
        <f>IFERROR(E202/Summary!$C$10,"")</f>
        <v/>
      </c>
      <c r="G202" s="329" t="str">
        <f>IFERROR(E202/Summary!$C$9,"")</f>
        <v/>
      </c>
    </row>
    <row r="203" spans="2:7" x14ac:dyDescent="0.2">
      <c r="B203">
        <v>182</v>
      </c>
      <c r="C203" s="25" t="str">
        <f t="shared" si="14"/>
        <v/>
      </c>
      <c r="D203" s="27" t="str">
        <f t="shared" si="12"/>
        <v/>
      </c>
      <c r="E203" s="19" t="str">
        <f t="shared" si="15"/>
        <v/>
      </c>
      <c r="F203" s="268" t="str">
        <f>IFERROR(E203/Summary!$C$10,"")</f>
        <v/>
      </c>
      <c r="G203" s="329" t="str">
        <f>IFERROR(E203/Summary!$C$9,"")</f>
        <v/>
      </c>
    </row>
    <row r="204" spans="2:7" x14ac:dyDescent="0.2">
      <c r="B204">
        <v>183</v>
      </c>
      <c r="C204" s="25" t="str">
        <f t="shared" si="14"/>
        <v/>
      </c>
      <c r="D204" s="27" t="str">
        <f t="shared" si="12"/>
        <v/>
      </c>
      <c r="E204" s="19" t="str">
        <f t="shared" si="15"/>
        <v/>
      </c>
      <c r="F204" s="268" t="str">
        <f>IFERROR(E204/Summary!$C$10,"")</f>
        <v/>
      </c>
      <c r="G204" s="329" t="str">
        <f>IFERROR(E204/Summary!$C$9,"")</f>
        <v/>
      </c>
    </row>
    <row r="205" spans="2:7" x14ac:dyDescent="0.2">
      <c r="B205">
        <v>184</v>
      </c>
      <c r="C205" s="25" t="str">
        <f t="shared" si="14"/>
        <v/>
      </c>
      <c r="D205" s="27" t="str">
        <f t="shared" si="12"/>
        <v/>
      </c>
      <c r="E205" s="19" t="str">
        <f t="shared" si="15"/>
        <v/>
      </c>
      <c r="F205" s="268" t="str">
        <f>IFERROR(E205/Summary!$C$10,"")</f>
        <v/>
      </c>
      <c r="G205" s="329" t="str">
        <f>IFERROR(E205/Summary!$C$9,"")</f>
        <v/>
      </c>
    </row>
    <row r="206" spans="2:7" x14ac:dyDescent="0.2">
      <c r="B206">
        <v>185</v>
      </c>
      <c r="C206" s="25" t="str">
        <f t="shared" si="14"/>
        <v/>
      </c>
      <c r="D206" s="27" t="str">
        <f t="shared" si="12"/>
        <v/>
      </c>
      <c r="E206" s="19" t="str">
        <f t="shared" si="15"/>
        <v/>
      </c>
      <c r="F206" s="268" t="str">
        <f>IFERROR(E206/Summary!$C$10,"")</f>
        <v/>
      </c>
      <c r="G206" s="329" t="str">
        <f>IFERROR(E206/Summary!$C$9,"")</f>
        <v/>
      </c>
    </row>
    <row r="207" spans="2:7" x14ac:dyDescent="0.2">
      <c r="B207">
        <v>186</v>
      </c>
      <c r="C207" s="25" t="str">
        <f t="shared" si="14"/>
        <v/>
      </c>
      <c r="D207" s="27" t="str">
        <f t="shared" si="12"/>
        <v/>
      </c>
      <c r="E207" s="19" t="str">
        <f t="shared" si="15"/>
        <v/>
      </c>
      <c r="F207" s="268" t="str">
        <f>IFERROR(E207/Summary!$C$10,"")</f>
        <v/>
      </c>
      <c r="G207" s="329" t="str">
        <f>IFERROR(E207/Summary!$C$9,"")</f>
        <v/>
      </c>
    </row>
    <row r="208" spans="2:7" x14ac:dyDescent="0.2">
      <c r="B208">
        <v>187</v>
      </c>
      <c r="C208" s="25" t="str">
        <f t="shared" si="14"/>
        <v/>
      </c>
      <c r="D208" s="27" t="str">
        <f t="shared" si="12"/>
        <v/>
      </c>
      <c r="E208" s="19" t="str">
        <f t="shared" si="15"/>
        <v/>
      </c>
      <c r="F208" s="268" t="str">
        <f>IFERROR(E208/Summary!$C$10,"")</f>
        <v/>
      </c>
      <c r="G208" s="329" t="str">
        <f>IFERROR(E208/Summary!$C$9,"")</f>
        <v/>
      </c>
    </row>
    <row r="209" spans="2:7" x14ac:dyDescent="0.2">
      <c r="B209">
        <v>188</v>
      </c>
      <c r="C209" s="25" t="str">
        <f t="shared" si="14"/>
        <v/>
      </c>
      <c r="D209" s="27" t="str">
        <f t="shared" si="12"/>
        <v/>
      </c>
      <c r="E209" s="19" t="str">
        <f t="shared" si="15"/>
        <v/>
      </c>
      <c r="F209" s="268" t="str">
        <f>IFERROR(E209/Summary!$C$10,"")</f>
        <v/>
      </c>
      <c r="G209" s="329" t="str">
        <f>IFERROR(E209/Summary!$C$9,"")</f>
        <v/>
      </c>
    </row>
    <row r="210" spans="2:7" x14ac:dyDescent="0.2">
      <c r="B210">
        <v>189</v>
      </c>
      <c r="C210" s="25" t="str">
        <f t="shared" si="14"/>
        <v/>
      </c>
      <c r="D210" s="27" t="str">
        <f t="shared" si="12"/>
        <v/>
      </c>
      <c r="E210" s="19" t="str">
        <f t="shared" si="15"/>
        <v/>
      </c>
      <c r="F210" s="268" t="str">
        <f>IFERROR(E210/Summary!$C$10,"")</f>
        <v/>
      </c>
      <c r="G210" s="329" t="str">
        <f>IFERROR(E210/Summary!$C$9,"")</f>
        <v/>
      </c>
    </row>
    <row r="211" spans="2:7" x14ac:dyDescent="0.2">
      <c r="B211">
        <v>190</v>
      </c>
      <c r="C211" s="25" t="str">
        <f t="shared" si="14"/>
        <v/>
      </c>
      <c r="D211" s="27" t="str">
        <f t="shared" si="12"/>
        <v/>
      </c>
      <c r="E211" s="19" t="str">
        <f t="shared" si="15"/>
        <v/>
      </c>
      <c r="F211" s="268" t="str">
        <f>IFERROR(E211/Summary!$C$10,"")</f>
        <v/>
      </c>
      <c r="G211" s="329" t="str">
        <f>IFERROR(E211/Summary!$C$9,"")</f>
        <v/>
      </c>
    </row>
    <row r="212" spans="2:7" x14ac:dyDescent="0.2">
      <c r="B212">
        <v>191</v>
      </c>
      <c r="C212" s="25" t="str">
        <f t="shared" si="14"/>
        <v/>
      </c>
      <c r="D212" s="27" t="str">
        <f t="shared" si="12"/>
        <v/>
      </c>
      <c r="E212" s="19" t="str">
        <f t="shared" si="15"/>
        <v/>
      </c>
      <c r="F212" s="268" t="str">
        <f>IFERROR(E212/Summary!$C$10,"")</f>
        <v/>
      </c>
      <c r="G212" s="329" t="str">
        <f>IFERROR(E212/Summary!$C$9,"")</f>
        <v/>
      </c>
    </row>
    <row r="213" spans="2:7" x14ac:dyDescent="0.2">
      <c r="B213">
        <v>192</v>
      </c>
      <c r="C213" s="25" t="str">
        <f t="shared" si="14"/>
        <v/>
      </c>
      <c r="D213" s="27" t="str">
        <f t="shared" si="12"/>
        <v/>
      </c>
      <c r="E213" s="19" t="str">
        <f t="shared" si="15"/>
        <v/>
      </c>
      <c r="F213" s="268" t="str">
        <f>IFERROR(E213/Summary!$C$10,"")</f>
        <v/>
      </c>
      <c r="G213" s="329" t="str">
        <f>IFERROR(E213/Summary!$C$9,"")</f>
        <v/>
      </c>
    </row>
    <row r="214" spans="2:7" x14ac:dyDescent="0.2">
      <c r="B214">
        <v>193</v>
      </c>
      <c r="C214" s="25" t="str">
        <f t="shared" si="14"/>
        <v/>
      </c>
      <c r="D214" s="27" t="str">
        <f t="shared" si="12"/>
        <v/>
      </c>
      <c r="E214" s="19" t="str">
        <f t="shared" si="15"/>
        <v/>
      </c>
      <c r="F214" s="268" t="str">
        <f>IFERROR(E214/Summary!$C$10,"")</f>
        <v/>
      </c>
      <c r="G214" s="329" t="str">
        <f>IFERROR(E214/Summary!$C$9,"")</f>
        <v/>
      </c>
    </row>
    <row r="215" spans="2:7" x14ac:dyDescent="0.2">
      <c r="B215">
        <v>194</v>
      </c>
      <c r="C215" s="25" t="str">
        <f t="shared" si="14"/>
        <v/>
      </c>
      <c r="D215" s="27" t="str">
        <f t="shared" si="12"/>
        <v/>
      </c>
      <c r="E215" s="19" t="str">
        <f t="shared" si="15"/>
        <v/>
      </c>
      <c r="F215" s="268" t="str">
        <f>IFERROR(E215/Summary!$C$10,"")</f>
        <v/>
      </c>
      <c r="G215" s="329" t="str">
        <f>IFERROR(E215/Summary!$C$9,"")</f>
        <v/>
      </c>
    </row>
    <row r="216" spans="2:7" x14ac:dyDescent="0.2">
      <c r="B216">
        <v>195</v>
      </c>
      <c r="C216" s="25" t="str">
        <f t="shared" si="14"/>
        <v/>
      </c>
      <c r="D216" s="27" t="str">
        <f t="shared" si="12"/>
        <v/>
      </c>
      <c r="E216" s="19" t="str">
        <f t="shared" si="15"/>
        <v/>
      </c>
      <c r="F216" s="268" t="str">
        <f>IFERROR(E216/Summary!$C$10,"")</f>
        <v/>
      </c>
      <c r="G216" s="329" t="str">
        <f>IFERROR(E216/Summary!$C$9,"")</f>
        <v/>
      </c>
    </row>
    <row r="217" spans="2:7" x14ac:dyDescent="0.2">
      <c r="B217">
        <v>196</v>
      </c>
      <c r="C217" s="25" t="str">
        <f t="shared" si="14"/>
        <v/>
      </c>
      <c r="D217" s="27" t="str">
        <f t="shared" si="12"/>
        <v/>
      </c>
      <c r="E217" s="19" t="str">
        <f t="shared" si="15"/>
        <v/>
      </c>
      <c r="F217" s="268" t="str">
        <f>IFERROR(E217/Summary!$C$10,"")</f>
        <v/>
      </c>
      <c r="G217" s="329" t="str">
        <f>IFERROR(E217/Summary!$C$9,"")</f>
        <v/>
      </c>
    </row>
    <row r="218" spans="2:7" x14ac:dyDescent="0.2">
      <c r="B218">
        <v>197</v>
      </c>
      <c r="C218" s="25" t="str">
        <f t="shared" si="14"/>
        <v/>
      </c>
      <c r="D218" s="27" t="str">
        <f t="shared" si="12"/>
        <v/>
      </c>
      <c r="E218" s="19" t="str">
        <f t="shared" si="15"/>
        <v/>
      </c>
      <c r="F218" s="268" t="str">
        <f>IFERROR(E218/Summary!$C$10,"")</f>
        <v/>
      </c>
      <c r="G218" s="329" t="str">
        <f>IFERROR(E218/Summary!$C$9,"")</f>
        <v/>
      </c>
    </row>
    <row r="219" spans="2:7" x14ac:dyDescent="0.2">
      <c r="B219">
        <v>198</v>
      </c>
      <c r="C219" s="25" t="str">
        <f t="shared" si="14"/>
        <v/>
      </c>
      <c r="D219" s="27" t="str">
        <f t="shared" si="12"/>
        <v/>
      </c>
      <c r="E219" s="19" t="str">
        <f t="shared" si="15"/>
        <v/>
      </c>
      <c r="F219" s="268" t="str">
        <f>IFERROR(E219/Summary!$C$10,"")</f>
        <v/>
      </c>
      <c r="G219" s="329" t="str">
        <f>IFERROR(E219/Summary!$C$9,"")</f>
        <v/>
      </c>
    </row>
    <row r="220" spans="2:7" x14ac:dyDescent="0.2">
      <c r="B220">
        <v>199</v>
      </c>
      <c r="C220" s="25" t="str">
        <f t="shared" si="14"/>
        <v/>
      </c>
      <c r="D220" s="27" t="str">
        <f t="shared" si="12"/>
        <v/>
      </c>
      <c r="E220" s="19" t="str">
        <f t="shared" si="15"/>
        <v/>
      </c>
      <c r="F220" s="268" t="str">
        <f>IFERROR(E220/Summary!$C$10,"")</f>
        <v/>
      </c>
      <c r="G220" s="329" t="str">
        <f>IFERROR(E220/Summary!$C$9,"")</f>
        <v/>
      </c>
    </row>
    <row r="221" spans="2:7" x14ac:dyDescent="0.2">
      <c r="B221">
        <v>200</v>
      </c>
      <c r="C221" s="25" t="str">
        <f t="shared" si="14"/>
        <v/>
      </c>
      <c r="D221" s="27" t="str">
        <f t="shared" si="12"/>
        <v/>
      </c>
      <c r="E221" s="19" t="str">
        <f t="shared" si="15"/>
        <v/>
      </c>
      <c r="F221" s="268" t="str">
        <f>IFERROR(E221/Summary!$C$10,"")</f>
        <v/>
      </c>
      <c r="G221" s="329" t="str">
        <f>IFERROR(E221/Summary!$C$9,"")</f>
        <v/>
      </c>
    </row>
    <row r="222" spans="2:7" x14ac:dyDescent="0.2">
      <c r="B222">
        <v>201</v>
      </c>
      <c r="C222" s="25" t="str">
        <f t="shared" si="14"/>
        <v/>
      </c>
      <c r="D222" s="27" t="str">
        <f t="shared" si="12"/>
        <v/>
      </c>
      <c r="E222" s="19" t="str">
        <f t="shared" si="15"/>
        <v/>
      </c>
      <c r="F222" s="268" t="str">
        <f>IFERROR(E222/Summary!$C$10,"")</f>
        <v/>
      </c>
      <c r="G222" s="329" t="str">
        <f>IFERROR(E222/Summary!$C$9,"")</f>
        <v/>
      </c>
    </row>
    <row r="223" spans="2:7" x14ac:dyDescent="0.2">
      <c r="B223">
        <v>202</v>
      </c>
      <c r="C223" s="25" t="str">
        <f t="shared" si="14"/>
        <v/>
      </c>
      <c r="D223" s="27" t="str">
        <f t="shared" si="12"/>
        <v/>
      </c>
      <c r="E223" s="19" t="str">
        <f t="shared" si="15"/>
        <v/>
      </c>
      <c r="F223" s="268" t="str">
        <f>IFERROR(E223/Summary!$C$10,"")</f>
        <v/>
      </c>
      <c r="G223" s="329" t="str">
        <f>IFERROR(E223/Summary!$C$9,"")</f>
        <v/>
      </c>
    </row>
    <row r="224" spans="2:7" x14ac:dyDescent="0.2">
      <c r="B224">
        <v>203</v>
      </c>
      <c r="C224" s="25" t="str">
        <f t="shared" si="14"/>
        <v/>
      </c>
      <c r="D224" s="27" t="str">
        <f t="shared" si="12"/>
        <v/>
      </c>
      <c r="E224" s="19" t="str">
        <f t="shared" si="15"/>
        <v/>
      </c>
      <c r="F224" s="268" t="str">
        <f>IFERROR(E224/Summary!$C$10,"")</f>
        <v/>
      </c>
      <c r="G224" s="329" t="str">
        <f>IFERROR(E224/Summary!$C$9,"")</f>
        <v/>
      </c>
    </row>
    <row r="225" spans="2:7" x14ac:dyDescent="0.2">
      <c r="B225">
        <v>204</v>
      </c>
      <c r="C225" s="25" t="str">
        <f t="shared" si="14"/>
        <v/>
      </c>
      <c r="D225" s="27" t="str">
        <f t="shared" si="12"/>
        <v/>
      </c>
      <c r="E225" s="19" t="str">
        <f t="shared" si="15"/>
        <v/>
      </c>
      <c r="F225" s="268" t="str">
        <f>IFERROR(E225/Summary!$C$10,"")</f>
        <v/>
      </c>
      <c r="G225" s="329" t="str">
        <f>IFERROR(E225/Summary!$C$9,"")</f>
        <v/>
      </c>
    </row>
    <row r="226" spans="2:7" x14ac:dyDescent="0.2">
      <c r="B226">
        <v>205</v>
      </c>
      <c r="C226" s="25" t="str">
        <f t="shared" si="14"/>
        <v/>
      </c>
      <c r="D226" s="27" t="str">
        <f>IFERROR(IF(C226="","",E226/$E$16),"")</f>
        <v/>
      </c>
      <c r="E226" s="19" t="str">
        <f>IF(C226="","",J529)</f>
        <v/>
      </c>
      <c r="F226" s="268" t="str">
        <f>IFERROR(E226/Summary!$C$10,"")</f>
        <v/>
      </c>
      <c r="G226" s="329" t="str">
        <f>IFERROR(E226/Summary!$C$9,"")</f>
        <v/>
      </c>
    </row>
    <row r="227" spans="2:7" ht="17" thickBot="1" x14ac:dyDescent="0.25">
      <c r="B227">
        <v>206</v>
      </c>
      <c r="C227" s="26" t="str">
        <f t="shared" si="14"/>
        <v/>
      </c>
      <c r="D227" s="53" t="str">
        <f>IFERROR(IF(C227="","",E227/$E$16),"")</f>
        <v/>
      </c>
      <c r="E227" s="23" t="str">
        <f>IF(C227="","",J530)</f>
        <v/>
      </c>
      <c r="F227" s="409" t="str">
        <f>IFERROR(E227/Summary!$C$10,"")</f>
        <v/>
      </c>
      <c r="G227" s="330" t="str">
        <f>IFERROR(E227/Summary!$C$9,"")</f>
        <v/>
      </c>
    </row>
    <row r="324" spans="2:16" x14ac:dyDescent="0.2">
      <c r="C324" s="1">
        <v>1</v>
      </c>
      <c r="D324" s="2">
        <v>2</v>
      </c>
      <c r="E324" s="2">
        <v>3</v>
      </c>
      <c r="F324" s="2">
        <v>4</v>
      </c>
      <c r="G324" s="2">
        <v>5</v>
      </c>
      <c r="H324" s="3">
        <v>6</v>
      </c>
      <c r="K324" s="1">
        <v>1</v>
      </c>
      <c r="L324" s="2">
        <v>2</v>
      </c>
      <c r="M324" s="2">
        <v>3</v>
      </c>
      <c r="N324" s="2">
        <v>4</v>
      </c>
      <c r="O324" s="2">
        <v>5</v>
      </c>
      <c r="P324" s="3">
        <v>6</v>
      </c>
    </row>
    <row r="325" spans="2:16" x14ac:dyDescent="0.2">
      <c r="B325" s="1"/>
      <c r="C325" s="4" t="str">
        <f t="shared" ref="C325:C356" si="16">IFERROR(INDEX(K$7:K$32,MATCH(B326,J$7:J$32,0)),"")</f>
        <v>Acquisition / Land Purchase</v>
      </c>
      <c r="D325" s="37" t="str">
        <f t="shared" ref="D325:D356" si="17">IFERROR(INDEX(O$7:O$32,MATCH(B326,N$7:N$32,0)),"")</f>
        <v/>
      </c>
      <c r="E325">
        <f t="shared" ref="E325:E356" si="18">IFERROR(INDEX(S$7:S$32,MATCH(B326,R$7:R$32,0)),"")</f>
        <v>0</v>
      </c>
      <c r="F325" t="str">
        <f>IFERROR(INDEX(W$7:W$32,MATCH(B326,V$7:V$32,0)),"")</f>
        <v/>
      </c>
      <c r="G325" t="str">
        <f t="shared" ref="G325:G356" si="19">IFERROR(INDEX(AA$7:AA$32,MATCH(B326,Z$7:Z$32,0)),"")</f>
        <v/>
      </c>
      <c r="H325" s="5" t="str">
        <f t="shared" ref="H325:H356" si="20">IFERROR(INDEX(AE$7:AE$32,MATCH(B326,AD$7:AD$32,0)),"")</f>
        <v>TBD</v>
      </c>
      <c r="I325" t="str">
        <f t="array" ref="I325">IFERROR(INDEX(C325:H325,MATCH(TRUE,INDEX((C325:H325&lt;&gt;""),0),0)),"")</f>
        <v>Acquisition / Land Purchase</v>
      </c>
      <c r="J325">
        <f t="array" ref="J325">IFERROR(INDEX(K325:P325,MATCH(TRUE,INDEX((K325:P325&lt;&gt;""),0),0)),"")</f>
        <v>14210000</v>
      </c>
      <c r="K325" s="4">
        <f t="shared" ref="K325:K356" si="21">IFERROR(INDEX(L$7:L$32,MATCH($I325,K$7:K$32,0)),"")</f>
        <v>14210000</v>
      </c>
      <c r="L325" t="str">
        <f t="shared" ref="L325:L356" si="22">IFERROR(INDEX(P$7:P$31,MATCH($I325,O$7:O$32,0)),"")</f>
        <v/>
      </c>
      <c r="M325" t="str">
        <f t="shared" ref="M325:M356" si="23">IFERROR(INDEX(T$7:T$32,MATCH($I325,S$7:S$32,0)),"")</f>
        <v/>
      </c>
      <c r="N325" t="str">
        <f t="shared" ref="N325:N356" si="24">IFERROR(INDEX(X$7:X$32,MATCH($I325,W$7:W$32,0)),"")</f>
        <v/>
      </c>
      <c r="O325" t="str">
        <f t="shared" ref="O325:O356" si="25">IFERROR(INDEX(AB$7:AB$32,MATCH($I325,AA$7:AA$32,0)),"")</f>
        <v/>
      </c>
      <c r="P325" s="5" t="str">
        <f t="shared" ref="P325:P356" si="26">IFERROR(INDEX(AF$7:AF$32,MATCH($I325,AE$7:AE$32,0)),"")</f>
        <v/>
      </c>
    </row>
    <row r="326" spans="2:16" x14ac:dyDescent="0.2">
      <c r="B326" s="4">
        <v>1</v>
      </c>
      <c r="C326" s="4" t="str">
        <f t="shared" si="16"/>
        <v>Land</v>
      </c>
      <c r="D326" s="37" t="str">
        <f t="shared" si="17"/>
        <v/>
      </c>
      <c r="E326">
        <f t="shared" si="18"/>
        <v>0</v>
      </c>
      <c r="F326" t="str">
        <f t="shared" ref="F326:F381" si="27">IFERROR(INDEX(W$7:W$32,MATCH(B327,V$7:V$32,0)),"")</f>
        <v/>
      </c>
      <c r="G326" t="str">
        <f t="shared" si="19"/>
        <v/>
      </c>
      <c r="H326" s="5" t="str">
        <f t="shared" si="20"/>
        <v/>
      </c>
      <c r="I326" t="str">
        <f t="array" ref="I326">IFERROR(INDEX(C326:H326,MATCH(TRUE,INDEX((C326:H326&lt;&gt;""),0),0)),"")</f>
        <v>Land</v>
      </c>
      <c r="J326">
        <f t="array" ref="J326">IFERROR(INDEX(K326:P326,MATCH(TRUE,INDEX((K326:P326&lt;&gt;""),0),0)),"")</f>
        <v>14000000</v>
      </c>
      <c r="K326" s="4">
        <f t="shared" si="21"/>
        <v>14000000</v>
      </c>
      <c r="L326" t="str">
        <f t="shared" si="22"/>
        <v/>
      </c>
      <c r="M326" t="str">
        <f t="shared" si="23"/>
        <v/>
      </c>
      <c r="N326" t="str">
        <f t="shared" si="24"/>
        <v/>
      </c>
      <c r="O326" t="str">
        <f t="shared" si="25"/>
        <v/>
      </c>
      <c r="P326" s="5" t="str">
        <f t="shared" si="26"/>
        <v/>
      </c>
    </row>
    <row r="327" spans="2:16" x14ac:dyDescent="0.2">
      <c r="B327" s="4">
        <v>2</v>
      </c>
      <c r="C327" s="4" t="str">
        <f t="shared" si="16"/>
        <v>Acquisition Fee (1.5%)</v>
      </c>
      <c r="D327" s="37" t="str">
        <f t="shared" si="17"/>
        <v/>
      </c>
      <c r="E327">
        <f t="shared" si="18"/>
        <v>0</v>
      </c>
      <c r="F327" t="str">
        <f t="shared" si="27"/>
        <v/>
      </c>
      <c r="G327" t="str">
        <f t="shared" si="19"/>
        <v/>
      </c>
      <c r="H327" s="5" t="str">
        <f t="shared" si="20"/>
        <v/>
      </c>
      <c r="I327" t="str">
        <f t="array" ref="I327">IFERROR(INDEX(C327:H327,MATCH(TRUE,INDEX((C327:H327&lt;&gt;""),0),0)),"")</f>
        <v>Acquisition Fee (1.5%)</v>
      </c>
      <c r="J327">
        <f t="array" ref="J327">IFERROR(INDEX(K327:P327,MATCH(TRUE,INDEX((K327:P327&lt;&gt;""),0),0)),"")</f>
        <v>210000</v>
      </c>
      <c r="K327" s="4">
        <f t="shared" si="21"/>
        <v>210000</v>
      </c>
      <c r="L327" t="str">
        <f t="shared" si="22"/>
        <v/>
      </c>
      <c r="M327" t="str">
        <f t="shared" si="23"/>
        <v/>
      </c>
      <c r="N327" t="str">
        <f t="shared" si="24"/>
        <v/>
      </c>
      <c r="O327" t="str">
        <f t="shared" si="25"/>
        <v/>
      </c>
      <c r="P327" s="5" t="str">
        <f t="shared" si="26"/>
        <v/>
      </c>
    </row>
    <row r="328" spans="2:16" x14ac:dyDescent="0.2">
      <c r="B328" s="4">
        <v>3</v>
      </c>
      <c r="C328" s="4" t="str">
        <f t="shared" si="16"/>
        <v/>
      </c>
      <c r="D328" s="37" t="str">
        <f t="shared" si="17"/>
        <v/>
      </c>
      <c r="E328">
        <f t="shared" si="18"/>
        <v>0</v>
      </c>
      <c r="F328" t="str">
        <f t="shared" si="27"/>
        <v/>
      </c>
      <c r="G328" t="str">
        <f t="shared" si="19"/>
        <v/>
      </c>
      <c r="H328" s="5" t="str">
        <f t="shared" si="20"/>
        <v/>
      </c>
      <c r="I328">
        <f t="array" ref="I328">IFERROR(INDEX(C328:H328,MATCH(TRUE,INDEX((C328:H328&lt;&gt;""),0),0)),"")</f>
        <v>0</v>
      </c>
      <c r="J328" t="str">
        <f t="array" ref="J328">IFERROR(INDEX(K328:P328,MATCH(TRUE,INDEX((K328:P328&lt;&gt;""),0),0)),"")</f>
        <v/>
      </c>
      <c r="K328" s="4" t="str">
        <f t="shared" si="21"/>
        <v/>
      </c>
      <c r="L328" t="str">
        <f t="shared" si="22"/>
        <v/>
      </c>
      <c r="M328" t="str">
        <f t="shared" si="23"/>
        <v/>
      </c>
      <c r="N328" t="str">
        <f t="shared" si="24"/>
        <v/>
      </c>
      <c r="O328" t="str">
        <f t="shared" si="25"/>
        <v/>
      </c>
      <c r="P328" s="5" t="str">
        <f t="shared" si="26"/>
        <v/>
      </c>
    </row>
    <row r="329" spans="2:16" x14ac:dyDescent="0.2">
      <c r="B329" s="4">
        <v>4</v>
      </c>
      <c r="C329" s="4" t="str">
        <f t="shared" si="16"/>
        <v/>
      </c>
      <c r="D329" s="37" t="str">
        <f t="shared" si="17"/>
        <v>Project Cost</v>
      </c>
      <c r="E329">
        <f t="shared" si="18"/>
        <v>0</v>
      </c>
      <c r="F329" t="str">
        <f t="shared" si="27"/>
        <v/>
      </c>
      <c r="G329" t="str">
        <f t="shared" si="19"/>
        <v/>
      </c>
      <c r="H329" s="5" t="str">
        <f t="shared" si="20"/>
        <v/>
      </c>
      <c r="I329" t="str">
        <f t="array" ref="I329">IFERROR(INDEX(C329:H329,MATCH(TRUE,INDEX((C329:H329&lt;&gt;""),0),0)),"")</f>
        <v>Project Cost</v>
      </c>
      <c r="J329">
        <f t="array" ref="J329">IFERROR(INDEX(K329:P329,MATCH(TRUE,INDEX((K329:P329&lt;&gt;""),0),0)),"")</f>
        <v>285641236.96799999</v>
      </c>
      <c r="K329" s="4" t="str">
        <f t="shared" si="21"/>
        <v/>
      </c>
      <c r="L329">
        <f t="shared" si="22"/>
        <v>285641236.96799999</v>
      </c>
      <c r="M329" t="str">
        <f t="shared" si="23"/>
        <v/>
      </c>
      <c r="N329" t="str">
        <f t="shared" si="24"/>
        <v/>
      </c>
      <c r="O329" t="str">
        <f t="shared" si="25"/>
        <v/>
      </c>
      <c r="P329" s="5" t="str">
        <f t="shared" si="26"/>
        <v/>
      </c>
    </row>
    <row r="330" spans="2:16" x14ac:dyDescent="0.2">
      <c r="B330" s="4">
        <v>5</v>
      </c>
      <c r="C330" s="4" t="str">
        <f t="shared" si="16"/>
        <v/>
      </c>
      <c r="D330" s="37" t="str">
        <f t="shared" si="17"/>
        <v>Hard Costs</v>
      </c>
      <c r="E330">
        <f t="shared" si="18"/>
        <v>0</v>
      </c>
      <c r="F330" t="str">
        <f t="shared" si="27"/>
        <v/>
      </c>
      <c r="G330" t="str">
        <f t="shared" si="19"/>
        <v/>
      </c>
      <c r="H330" s="5" t="str">
        <f t="shared" si="20"/>
        <v/>
      </c>
      <c r="I330" t="str">
        <f t="array" ref="I330">IFERROR(INDEX(C330:H330,MATCH(TRUE,INDEX((C330:H330&lt;&gt;""),0),0)),"")</f>
        <v>Hard Costs</v>
      </c>
      <c r="J330">
        <f t="array" ref="J330">IFERROR(INDEX(K330:P330,MATCH(TRUE,INDEX((K330:P330&lt;&gt;""),0),0)),"")</f>
        <v>0</v>
      </c>
      <c r="K330" s="4" t="str">
        <f t="shared" si="21"/>
        <v/>
      </c>
      <c r="L330">
        <f t="shared" si="22"/>
        <v>0</v>
      </c>
      <c r="M330" t="str">
        <f t="shared" si="23"/>
        <v/>
      </c>
      <c r="N330" t="str">
        <f t="shared" si="24"/>
        <v/>
      </c>
      <c r="O330" t="str">
        <f t="shared" si="25"/>
        <v/>
      </c>
      <c r="P330" s="5" t="str">
        <f t="shared" si="26"/>
        <v/>
      </c>
    </row>
    <row r="331" spans="2:16" x14ac:dyDescent="0.2">
      <c r="B331" s="4">
        <v>6</v>
      </c>
      <c r="C331" s="4" t="str">
        <f t="shared" si="16"/>
        <v/>
      </c>
      <c r="D331" s="37" t="str">
        <f t="shared" si="17"/>
        <v>Multifamily</v>
      </c>
      <c r="E331">
        <f t="shared" si="18"/>
        <v>0</v>
      </c>
      <c r="F331" t="str">
        <f t="shared" si="27"/>
        <v/>
      </c>
      <c r="G331" t="str">
        <f t="shared" si="19"/>
        <v/>
      </c>
      <c r="H331" s="5" t="str">
        <f t="shared" si="20"/>
        <v/>
      </c>
      <c r="I331" t="str">
        <f t="array" ref="I331">IFERROR(INDEX(C331:H331,MATCH(TRUE,INDEX((C331:H331&lt;&gt;""),0),0)),"")</f>
        <v>Multifamily</v>
      </c>
      <c r="J331">
        <f t="array" ref="J331">IFERROR(INDEX(K331:P331,MATCH(TRUE,INDEX((K331:P331&lt;&gt;""),0),0)),"")</f>
        <v>171273600</v>
      </c>
      <c r="K331" s="4" t="str">
        <f t="shared" si="21"/>
        <v/>
      </c>
      <c r="L331">
        <f t="shared" si="22"/>
        <v>171273600</v>
      </c>
      <c r="M331" t="str">
        <f t="shared" si="23"/>
        <v/>
      </c>
      <c r="N331" t="str">
        <f t="shared" si="24"/>
        <v/>
      </c>
      <c r="O331" t="str">
        <f t="shared" si="25"/>
        <v/>
      </c>
      <c r="P331" s="5" t="str">
        <f t="shared" si="26"/>
        <v/>
      </c>
    </row>
    <row r="332" spans="2:16" x14ac:dyDescent="0.2">
      <c r="B332" s="4">
        <v>7</v>
      </c>
      <c r="C332" s="4" t="str">
        <f t="shared" si="16"/>
        <v/>
      </c>
      <c r="D332" s="37" t="str">
        <f t="shared" si="17"/>
        <v>Retail</v>
      </c>
      <c r="E332">
        <f t="shared" si="18"/>
        <v>0</v>
      </c>
      <c r="F332" t="str">
        <f t="shared" si="27"/>
        <v/>
      </c>
      <c r="G332" t="str">
        <f t="shared" si="19"/>
        <v/>
      </c>
      <c r="H332" s="5" t="str">
        <f t="shared" si="20"/>
        <v/>
      </c>
      <c r="I332" t="str">
        <f t="array" ref="I332">IFERROR(INDEX(C332:H332,MATCH(TRUE,INDEX((C332:H332&lt;&gt;""),0),0)),"")</f>
        <v>Retail</v>
      </c>
      <c r="J332">
        <f t="array" ref="J332">IFERROR(INDEX(K332:P332,MATCH(TRUE,INDEX((K332:P332&lt;&gt;""),0),0)),"")</f>
        <v>4203200</v>
      </c>
      <c r="K332" s="4" t="str">
        <f t="shared" si="21"/>
        <v/>
      </c>
      <c r="L332">
        <f t="shared" si="22"/>
        <v>4203200</v>
      </c>
      <c r="M332" t="str">
        <f t="shared" si="23"/>
        <v/>
      </c>
      <c r="N332" t="str">
        <f t="shared" si="24"/>
        <v/>
      </c>
      <c r="O332" t="str">
        <f t="shared" si="25"/>
        <v/>
      </c>
      <c r="P332" s="5" t="str">
        <f t="shared" si="26"/>
        <v/>
      </c>
    </row>
    <row r="333" spans="2:16" x14ac:dyDescent="0.2">
      <c r="B333" s="4">
        <v>8</v>
      </c>
      <c r="C333" s="4" t="str">
        <f t="shared" si="16"/>
        <v/>
      </c>
      <c r="D333" s="37" t="str">
        <f t="shared" si="17"/>
        <v>Net Zero (See Tab)</v>
      </c>
      <c r="E333">
        <f t="shared" si="18"/>
        <v>0</v>
      </c>
      <c r="F333" t="str">
        <f t="shared" si="27"/>
        <v/>
      </c>
      <c r="G333" t="str">
        <f t="shared" si="19"/>
        <v/>
      </c>
      <c r="H333" s="5" t="str">
        <f t="shared" si="20"/>
        <v/>
      </c>
      <c r="I333" t="str">
        <f t="array" ref="I333">IFERROR(INDEX(C333:H333,MATCH(TRUE,INDEX((C333:H333&lt;&gt;""),0),0)),"")</f>
        <v>Net Zero (See Tab)</v>
      </c>
      <c r="J333">
        <f t="array" ref="J333">IFERROR(INDEX(K333:P333,MATCH(TRUE,INDEX((K333:P333&lt;&gt;""),0),0)),"")</f>
        <v>12722068</v>
      </c>
      <c r="K333" s="4" t="str">
        <f t="shared" si="21"/>
        <v/>
      </c>
      <c r="L333">
        <f t="shared" si="22"/>
        <v>12722068</v>
      </c>
      <c r="M333" t="str">
        <f t="shared" si="23"/>
        <v/>
      </c>
      <c r="N333" t="str">
        <f t="shared" si="24"/>
        <v/>
      </c>
      <c r="O333" t="str">
        <f t="shared" si="25"/>
        <v/>
      </c>
      <c r="P333" s="5" t="str">
        <f t="shared" si="26"/>
        <v/>
      </c>
    </row>
    <row r="334" spans="2:16" x14ac:dyDescent="0.2">
      <c r="B334" s="4">
        <v>9</v>
      </c>
      <c r="C334" s="4" t="str">
        <f t="shared" si="16"/>
        <v/>
      </c>
      <c r="D334" s="37" t="str">
        <f t="shared" si="17"/>
        <v>Automated Parking Garage</v>
      </c>
      <c r="E334">
        <f t="shared" si="18"/>
        <v>0</v>
      </c>
      <c r="F334" t="str">
        <f t="shared" si="27"/>
        <v/>
      </c>
      <c r="G334" t="str">
        <f t="shared" si="19"/>
        <v/>
      </c>
      <c r="H334" s="5" t="str">
        <f t="shared" si="20"/>
        <v/>
      </c>
      <c r="I334" t="str">
        <f t="array" ref="I334">IFERROR(INDEX(C334:H334,MATCH(TRUE,INDEX((C334:H334&lt;&gt;""),0),0)),"")</f>
        <v>Automated Parking Garage</v>
      </c>
      <c r="J334">
        <f t="array" ref="J334">IFERROR(INDEX(K334:P334,MATCH(TRUE,INDEX((K334:P334&lt;&gt;""),0),0)),"")</f>
        <v>41481900</v>
      </c>
      <c r="K334" s="4" t="str">
        <f t="shared" si="21"/>
        <v/>
      </c>
      <c r="L334">
        <f t="shared" si="22"/>
        <v>41481900</v>
      </c>
      <c r="M334" t="str">
        <f t="shared" si="23"/>
        <v/>
      </c>
      <c r="N334" t="str">
        <f t="shared" si="24"/>
        <v/>
      </c>
      <c r="O334" t="str">
        <f t="shared" si="25"/>
        <v/>
      </c>
      <c r="P334" s="5" t="str">
        <f t="shared" si="26"/>
        <v/>
      </c>
    </row>
    <row r="335" spans="2:16" x14ac:dyDescent="0.2">
      <c r="B335" s="4">
        <v>10</v>
      </c>
      <c r="C335" s="4" t="str">
        <f t="shared" si="16"/>
        <v/>
      </c>
      <c r="D335" s="37" t="str">
        <f t="shared" si="17"/>
        <v>Hard Cost Contingency/Inflationary Pressure</v>
      </c>
      <c r="E335">
        <f>IFERROR(INDEX(S$7:S$32,MATCH(B336,R$7:R$32,0)),"")</f>
        <v>0</v>
      </c>
      <c r="F335" t="str">
        <f t="shared" si="27"/>
        <v/>
      </c>
      <c r="G335" t="str">
        <f t="shared" si="19"/>
        <v/>
      </c>
      <c r="H335" s="5" t="str">
        <f t="shared" si="20"/>
        <v/>
      </c>
      <c r="I335" t="str">
        <f t="array" ref="I335">IFERROR(INDEX(C335:H335,MATCH(TRUE,INDEX((C335:H335&lt;&gt;""),0),0)),"")</f>
        <v>Hard Cost Contingency/Inflationary Pressure</v>
      </c>
      <c r="J335">
        <f t="array" ref="J335">IFERROR(INDEX(K335:P335,MATCH(TRUE,INDEX((K335:P335&lt;&gt;""),0),0)),"")</f>
        <v>22968076.800000001</v>
      </c>
      <c r="K335" s="4" t="str">
        <f t="shared" si="21"/>
        <v/>
      </c>
      <c r="L335">
        <f t="shared" si="22"/>
        <v>22968076.800000001</v>
      </c>
      <c r="M335" t="str">
        <f t="shared" si="23"/>
        <v/>
      </c>
      <c r="N335" t="str">
        <f t="shared" si="24"/>
        <v/>
      </c>
      <c r="O335" t="str">
        <f t="shared" si="25"/>
        <v/>
      </c>
      <c r="P335" s="5" t="str">
        <f t="shared" si="26"/>
        <v/>
      </c>
    </row>
    <row r="336" spans="2:16" x14ac:dyDescent="0.2">
      <c r="B336" s="4">
        <v>11</v>
      </c>
      <c r="C336" s="4" t="str">
        <f t="shared" si="16"/>
        <v/>
      </c>
      <c r="D336" s="37" t="str">
        <f t="shared" si="17"/>
        <v>Soft Costs</v>
      </c>
      <c r="E336">
        <f>IFERROR(INDEX(S$7:S$32,MATCH(B337,R$7:R$32,0)),"")</f>
        <v>0</v>
      </c>
      <c r="F336" t="str">
        <f t="shared" si="27"/>
        <v/>
      </c>
      <c r="G336" t="str">
        <f t="shared" si="19"/>
        <v/>
      </c>
      <c r="H336" s="5" t="str">
        <f t="shared" si="20"/>
        <v/>
      </c>
      <c r="I336" t="str">
        <f t="array" ref="I336">IFERROR(INDEX(C336:H336,MATCH(TRUE,INDEX((C336:H336&lt;&gt;""),0),0)),"")</f>
        <v>Soft Costs</v>
      </c>
      <c r="J336">
        <f t="array" ref="J336">IFERROR(INDEX(K336:P336,MATCH(TRUE,INDEX((K336:P336&lt;&gt;""),0),0)),"")</f>
        <v>0</v>
      </c>
      <c r="K336" s="4" t="str">
        <f t="shared" si="21"/>
        <v/>
      </c>
      <c r="L336">
        <f t="shared" si="22"/>
        <v>0</v>
      </c>
      <c r="M336" t="str">
        <f t="shared" si="23"/>
        <v/>
      </c>
      <c r="N336" t="str">
        <f t="shared" si="24"/>
        <v/>
      </c>
      <c r="O336" t="str">
        <f t="shared" si="25"/>
        <v/>
      </c>
      <c r="P336" s="5" t="str">
        <f t="shared" si="26"/>
        <v/>
      </c>
    </row>
    <row r="337" spans="2:16" x14ac:dyDescent="0.2">
      <c r="B337" s="4">
        <v>12</v>
      </c>
      <c r="C337" s="4" t="str">
        <f t="shared" si="16"/>
        <v/>
      </c>
      <c r="D337" s="37" t="str">
        <f t="shared" si="17"/>
        <v xml:space="preserve">Development Management Fee </v>
      </c>
      <c r="E337">
        <f t="shared" si="18"/>
        <v>0</v>
      </c>
      <c r="F337" t="str">
        <f t="shared" si="27"/>
        <v/>
      </c>
      <c r="G337" t="str">
        <f t="shared" si="19"/>
        <v/>
      </c>
      <c r="H337" s="5" t="str">
        <f t="shared" si="20"/>
        <v/>
      </c>
      <c r="I337" t="str">
        <f t="array" ref="I337">IFERROR(INDEX(C337:H337,MATCH(TRUE,INDEX((C337:H337&lt;&gt;""),0),0)),"")</f>
        <v xml:space="preserve">Development Management Fee </v>
      </c>
      <c r="J337">
        <f t="array" ref="J337">IFERROR(INDEX(K337:P337,MATCH(TRUE,INDEX((K337:P337&lt;&gt;""),0),0)),"")</f>
        <v>11782709.568000002</v>
      </c>
      <c r="K337" s="4" t="str">
        <f t="shared" si="21"/>
        <v/>
      </c>
      <c r="L337">
        <f t="shared" si="22"/>
        <v>11782709.568000002</v>
      </c>
      <c r="M337" t="str">
        <f t="shared" si="23"/>
        <v/>
      </c>
      <c r="N337" t="str">
        <f t="shared" si="24"/>
        <v/>
      </c>
      <c r="O337" t="str">
        <f t="shared" si="25"/>
        <v/>
      </c>
      <c r="P337" s="5" t="str">
        <f t="shared" si="26"/>
        <v/>
      </c>
    </row>
    <row r="338" spans="2:16" x14ac:dyDescent="0.2">
      <c r="B338" s="4">
        <v>13</v>
      </c>
      <c r="C338" s="4" t="str">
        <f t="shared" si="16"/>
        <v/>
      </c>
      <c r="D338" s="37" t="str">
        <f t="shared" si="17"/>
        <v>Design/Engineering</v>
      </c>
      <c r="E338">
        <f t="shared" si="18"/>
        <v>0</v>
      </c>
      <c r="F338" t="str">
        <f t="shared" si="27"/>
        <v/>
      </c>
      <c r="G338" t="str">
        <f t="shared" si="19"/>
        <v/>
      </c>
      <c r="H338" s="5" t="str">
        <f t="shared" si="20"/>
        <v/>
      </c>
      <c r="I338" t="str">
        <f t="array" ref="I338">IFERROR(INDEX(C338:H338,MATCH(TRUE,INDEX((C338:H338&lt;&gt;""),0),0)),"")</f>
        <v>Design/Engineering</v>
      </c>
      <c r="J338">
        <f t="array" ref="J338">IFERROR(INDEX(K338:P338,MATCH(TRUE,INDEX((K338:P338&lt;&gt;""),0),0)),"")</f>
        <v>12632442.240000002</v>
      </c>
      <c r="K338" s="4" t="str">
        <f t="shared" si="21"/>
        <v/>
      </c>
      <c r="L338">
        <f t="shared" si="22"/>
        <v>12632442.240000002</v>
      </c>
      <c r="M338" t="str">
        <f t="shared" si="23"/>
        <v/>
      </c>
      <c r="N338" t="str">
        <f t="shared" si="24"/>
        <v/>
      </c>
      <c r="O338" t="str">
        <f t="shared" si="25"/>
        <v/>
      </c>
      <c r="P338" s="5" t="str">
        <f t="shared" si="26"/>
        <v/>
      </c>
    </row>
    <row r="339" spans="2:16" x14ac:dyDescent="0.2">
      <c r="B339" s="4">
        <v>14</v>
      </c>
      <c r="C339" s="4" t="str">
        <f t="shared" si="16"/>
        <v/>
      </c>
      <c r="D339" s="37" t="str">
        <f t="shared" si="17"/>
        <v>Permits/Inspections</v>
      </c>
      <c r="E339">
        <f t="shared" si="18"/>
        <v>0</v>
      </c>
      <c r="F339" t="str">
        <f t="shared" si="27"/>
        <v/>
      </c>
      <c r="G339" t="str">
        <f t="shared" si="19"/>
        <v/>
      </c>
      <c r="H339" s="5" t="str">
        <f t="shared" si="20"/>
        <v/>
      </c>
      <c r="I339" t="str">
        <f t="array" ref="I339">IFERROR(INDEX(C339:H339,MATCH(TRUE,INDEX((C339:H339&lt;&gt;""),0),0)),"")</f>
        <v>Permits/Inspections</v>
      </c>
      <c r="J339">
        <f t="array" ref="J339">IFERROR(INDEX(K339:P339,MATCH(TRUE,INDEX((K339:P339&lt;&gt;""),0),0)),"")</f>
        <v>2296807.6800000002</v>
      </c>
      <c r="K339" s="4" t="str">
        <f t="shared" si="21"/>
        <v/>
      </c>
      <c r="L339">
        <f t="shared" si="22"/>
        <v>2296807.6800000002</v>
      </c>
      <c r="M339" t="str">
        <f t="shared" si="23"/>
        <v/>
      </c>
      <c r="N339" t="str">
        <f t="shared" si="24"/>
        <v/>
      </c>
      <c r="O339" t="str">
        <f t="shared" si="25"/>
        <v/>
      </c>
      <c r="P339" s="5" t="str">
        <f t="shared" si="26"/>
        <v/>
      </c>
    </row>
    <row r="340" spans="2:16" x14ac:dyDescent="0.2">
      <c r="B340" s="4">
        <v>15</v>
      </c>
      <c r="C340" s="4" t="str">
        <f t="shared" si="16"/>
        <v/>
      </c>
      <c r="D340" s="37" t="str">
        <f t="shared" si="17"/>
        <v>Builder's Risk Insurance</v>
      </c>
      <c r="E340">
        <f t="shared" si="18"/>
        <v>0</v>
      </c>
      <c r="F340" t="str">
        <f t="shared" si="27"/>
        <v/>
      </c>
      <c r="G340" t="str">
        <f t="shared" si="19"/>
        <v/>
      </c>
      <c r="H340" s="5" t="str">
        <f t="shared" si="20"/>
        <v/>
      </c>
      <c r="I340" t="str">
        <f t="array" ref="I340">IFERROR(INDEX(C340:H340,MATCH(TRUE,INDEX((C340:H340&lt;&gt;""),0),0)),"")</f>
        <v>Builder's Risk Insurance</v>
      </c>
      <c r="J340">
        <f t="array" ref="J340">IFERROR(INDEX(K340:P340,MATCH(TRUE,INDEX((K340:P340&lt;&gt;""),0),0)),"")</f>
        <v>1378084.608</v>
      </c>
      <c r="K340" s="4" t="str">
        <f t="shared" si="21"/>
        <v/>
      </c>
      <c r="L340">
        <f t="shared" si="22"/>
        <v>1378084.608</v>
      </c>
      <c r="M340" t="str">
        <f t="shared" si="23"/>
        <v/>
      </c>
      <c r="N340" t="str">
        <f t="shared" si="24"/>
        <v/>
      </c>
      <c r="O340" t="str">
        <f t="shared" si="25"/>
        <v/>
      </c>
      <c r="P340" s="5" t="str">
        <f t="shared" si="26"/>
        <v/>
      </c>
    </row>
    <row r="341" spans="2:16" x14ac:dyDescent="0.2">
      <c r="B341" s="4">
        <v>16</v>
      </c>
      <c r="C341" s="4" t="str">
        <f t="shared" si="16"/>
        <v/>
      </c>
      <c r="D341" s="37" t="str">
        <f t="shared" si="17"/>
        <v>General Liability Insurance</v>
      </c>
      <c r="E341">
        <f t="shared" si="18"/>
        <v>0</v>
      </c>
      <c r="F341" t="str">
        <f t="shared" si="27"/>
        <v/>
      </c>
      <c r="G341" t="str">
        <f t="shared" si="19"/>
        <v/>
      </c>
      <c r="H341" s="5" t="str">
        <f t="shared" si="20"/>
        <v/>
      </c>
      <c r="I341" t="str">
        <f t="array" ref="I341">IFERROR(INDEX(C341:H341,MATCH(TRUE,INDEX((C341:H341&lt;&gt;""),0),0)),"")</f>
        <v>General Liability Insurance</v>
      </c>
      <c r="J341">
        <f t="array" ref="J341">IFERROR(INDEX(K341:P341,MATCH(TRUE,INDEX((K341:P341&lt;&gt;""),0),0)),"")</f>
        <v>918723.07200000004</v>
      </c>
      <c r="K341" s="4" t="str">
        <f t="shared" si="21"/>
        <v/>
      </c>
      <c r="L341">
        <f t="shared" si="22"/>
        <v>918723.07200000004</v>
      </c>
      <c r="M341" t="str">
        <f t="shared" si="23"/>
        <v/>
      </c>
      <c r="N341" t="str">
        <f t="shared" si="24"/>
        <v/>
      </c>
      <c r="O341" t="str">
        <f t="shared" si="25"/>
        <v/>
      </c>
      <c r="P341" s="5" t="str">
        <f t="shared" si="26"/>
        <v/>
      </c>
    </row>
    <row r="342" spans="2:16" x14ac:dyDescent="0.2">
      <c r="B342" s="4">
        <v>17</v>
      </c>
      <c r="C342" s="4" t="str">
        <f t="shared" si="16"/>
        <v/>
      </c>
      <c r="D342" s="37" t="str">
        <f t="shared" si="17"/>
        <v>Environmental Analysis</v>
      </c>
      <c r="E342">
        <f t="shared" si="18"/>
        <v>0</v>
      </c>
      <c r="F342" t="str">
        <f t="shared" si="27"/>
        <v/>
      </c>
      <c r="G342" t="str">
        <f t="shared" si="19"/>
        <v/>
      </c>
      <c r="H342" s="5" t="str">
        <f t="shared" si="20"/>
        <v/>
      </c>
      <c r="I342" t="str">
        <f t="array" ref="I342">IFERROR(INDEX(C342:H342,MATCH(TRUE,INDEX((C342:H342&lt;&gt;""),0),0)),"")</f>
        <v>Environmental Analysis</v>
      </c>
      <c r="J342">
        <f t="array" ref="J342">IFERROR(INDEX(K342:P342,MATCH(TRUE,INDEX((K342:P342&lt;&gt;""),0),0)),"")</f>
        <v>400000</v>
      </c>
      <c r="K342" s="4" t="str">
        <f t="shared" si="21"/>
        <v/>
      </c>
      <c r="L342">
        <f t="shared" si="22"/>
        <v>400000</v>
      </c>
      <c r="M342" t="str">
        <f t="shared" si="23"/>
        <v/>
      </c>
      <c r="N342" t="str">
        <f t="shared" si="24"/>
        <v/>
      </c>
      <c r="O342" t="str">
        <f t="shared" si="25"/>
        <v/>
      </c>
      <c r="P342" s="5" t="str">
        <f t="shared" si="26"/>
        <v/>
      </c>
    </row>
    <row r="343" spans="2:16" x14ac:dyDescent="0.2">
      <c r="B343" s="4">
        <v>18</v>
      </c>
      <c r="C343" s="4" t="str">
        <f t="shared" si="16"/>
        <v/>
      </c>
      <c r="D343" s="37" t="str">
        <f t="shared" si="17"/>
        <v>Property Taxes</v>
      </c>
      <c r="E343">
        <f t="shared" si="18"/>
        <v>0</v>
      </c>
      <c r="F343" t="str">
        <f t="shared" si="27"/>
        <v/>
      </c>
      <c r="G343" t="str">
        <f t="shared" si="19"/>
        <v/>
      </c>
      <c r="H343" s="5" t="str">
        <f t="shared" si="20"/>
        <v/>
      </c>
      <c r="I343" t="str">
        <f t="array" ref="I343">IFERROR(INDEX(C343:H343,MATCH(TRUE,INDEX((C343:H343&lt;&gt;""),0),0)),"")</f>
        <v>Property Taxes</v>
      </c>
      <c r="J343">
        <f t="array" ref="J343">IFERROR(INDEX(K343:P343,MATCH(TRUE,INDEX((K343:P343&lt;&gt;""),0),0)),"")</f>
        <v>383625</v>
      </c>
      <c r="K343" s="4" t="str">
        <f t="shared" si="21"/>
        <v/>
      </c>
      <c r="L343">
        <f t="shared" si="22"/>
        <v>383625</v>
      </c>
      <c r="M343" t="str">
        <f t="shared" si="23"/>
        <v/>
      </c>
      <c r="N343" t="str">
        <f t="shared" si="24"/>
        <v/>
      </c>
      <c r="O343" t="str">
        <f t="shared" si="25"/>
        <v/>
      </c>
      <c r="P343" s="5" t="str">
        <f t="shared" si="26"/>
        <v/>
      </c>
    </row>
    <row r="344" spans="2:16" x14ac:dyDescent="0.2">
      <c r="B344" s="4">
        <v>19</v>
      </c>
      <c r="C344" s="4" t="str">
        <f t="shared" si="16"/>
        <v/>
      </c>
      <c r="D344" s="37" t="str">
        <f t="shared" si="17"/>
        <v>Utilities</v>
      </c>
      <c r="E344" t="str">
        <f t="shared" si="18"/>
        <v/>
      </c>
      <c r="F344" t="str">
        <f t="shared" si="27"/>
        <v/>
      </c>
      <c r="G344" t="str">
        <f t="shared" si="19"/>
        <v/>
      </c>
      <c r="H344" s="5" t="str">
        <f t="shared" si="20"/>
        <v/>
      </c>
      <c r="I344" t="str">
        <f t="array" ref="I344">IFERROR(INDEX(C344:H344,MATCH(TRUE,INDEX((C344:H344&lt;&gt;""),0),0)),"")</f>
        <v>Utilities</v>
      </c>
      <c r="J344">
        <f t="array" ref="J344">IFERROR(INDEX(K344:P344,MATCH(TRUE,INDEX((K344:P344&lt;&gt;""),0),0)),"")</f>
        <v>300000</v>
      </c>
      <c r="K344" s="4" t="str">
        <f t="shared" si="21"/>
        <v/>
      </c>
      <c r="L344">
        <f t="shared" si="22"/>
        <v>300000</v>
      </c>
      <c r="M344" t="str">
        <f t="shared" si="23"/>
        <v/>
      </c>
      <c r="N344" t="str">
        <f t="shared" si="24"/>
        <v/>
      </c>
      <c r="O344" t="str">
        <f t="shared" si="25"/>
        <v/>
      </c>
      <c r="P344" s="5" t="str">
        <f t="shared" si="26"/>
        <v/>
      </c>
    </row>
    <row r="345" spans="2:16" x14ac:dyDescent="0.2">
      <c r="B345" s="4">
        <v>20</v>
      </c>
      <c r="C345" s="4" t="str">
        <f t="shared" si="16"/>
        <v/>
      </c>
      <c r="D345" s="37" t="str">
        <f t="shared" si="17"/>
        <v xml:space="preserve">Legal </v>
      </c>
      <c r="E345" t="str">
        <f t="shared" si="18"/>
        <v/>
      </c>
      <c r="F345">
        <f t="shared" si="27"/>
        <v>0</v>
      </c>
      <c r="G345" t="str">
        <f t="shared" si="19"/>
        <v/>
      </c>
      <c r="H345" s="5" t="str">
        <f t="shared" si="20"/>
        <v/>
      </c>
      <c r="I345" t="str">
        <f t="array" ref="I345">IFERROR(INDEX(C345:H345,MATCH(TRUE,INDEX((C345:H345&lt;&gt;""),0),0)),"")</f>
        <v xml:space="preserve">Legal </v>
      </c>
      <c r="J345">
        <f t="array" ref="J345">IFERROR(INDEX(K345:P345,MATCH(TRUE,INDEX((K345:P345&lt;&gt;""),0),0)),"")</f>
        <v>600000</v>
      </c>
      <c r="K345" s="4" t="str">
        <f t="shared" si="21"/>
        <v/>
      </c>
      <c r="L345">
        <f t="shared" si="22"/>
        <v>600000</v>
      </c>
      <c r="M345" t="str">
        <f t="shared" si="23"/>
        <v/>
      </c>
      <c r="N345" t="str">
        <f t="shared" si="24"/>
        <v/>
      </c>
      <c r="O345" t="str">
        <f t="shared" si="25"/>
        <v/>
      </c>
      <c r="P345" s="5" t="str">
        <f t="shared" si="26"/>
        <v/>
      </c>
    </row>
    <row r="346" spans="2:16" x14ac:dyDescent="0.2">
      <c r="B346" s="4">
        <v>21</v>
      </c>
      <c r="C346" s="4" t="str">
        <f t="shared" si="16"/>
        <v/>
      </c>
      <c r="D346" s="37" t="str">
        <f t="shared" si="17"/>
        <v>Cross Segration Study</v>
      </c>
      <c r="E346" t="str">
        <f t="shared" si="18"/>
        <v/>
      </c>
      <c r="F346">
        <f t="shared" si="27"/>
        <v>0</v>
      </c>
      <c r="G346" t="str">
        <f t="shared" si="19"/>
        <v/>
      </c>
      <c r="H346" s="5" t="str">
        <f t="shared" si="20"/>
        <v/>
      </c>
      <c r="I346" t="str">
        <f t="array" ref="I346">IFERROR(INDEX(C346:H346,MATCH(TRUE,INDEX((C346:H346&lt;&gt;""),0),0)),"")</f>
        <v>Cross Segration Study</v>
      </c>
      <c r="J346">
        <f t="array" ref="J346">IFERROR(INDEX(K346:P346,MATCH(TRUE,INDEX((K346:P346&lt;&gt;""),0),0)),"")</f>
        <v>250000</v>
      </c>
      <c r="K346" s="4" t="str">
        <f t="shared" si="21"/>
        <v/>
      </c>
      <c r="L346">
        <f t="shared" si="22"/>
        <v>250000</v>
      </c>
      <c r="M346" t="str">
        <f t="shared" si="23"/>
        <v/>
      </c>
      <c r="N346" t="str">
        <f t="shared" si="24"/>
        <v/>
      </c>
      <c r="O346" t="str">
        <f t="shared" si="25"/>
        <v/>
      </c>
      <c r="P346" s="5" t="str">
        <f t="shared" si="26"/>
        <v/>
      </c>
    </row>
    <row r="347" spans="2:16" x14ac:dyDescent="0.2">
      <c r="B347" s="4">
        <v>22</v>
      </c>
      <c r="C347" s="4" t="str">
        <f t="shared" si="16"/>
        <v/>
      </c>
      <c r="D347" s="37" t="str">
        <f t="shared" si="17"/>
        <v>Marketing/Advertising</v>
      </c>
      <c r="E347" t="str">
        <f t="shared" si="18"/>
        <v/>
      </c>
      <c r="F347">
        <f t="shared" si="27"/>
        <v>0</v>
      </c>
      <c r="G347" t="str">
        <f t="shared" si="19"/>
        <v/>
      </c>
      <c r="H347" s="5" t="str">
        <f t="shared" si="20"/>
        <v/>
      </c>
      <c r="I347" t="str">
        <f t="array" ref="I347">IFERROR(INDEX(C347:H347,MATCH(TRUE,INDEX((C347:H347&lt;&gt;""),0),0)),"")</f>
        <v>Marketing/Advertising</v>
      </c>
      <c r="J347">
        <f t="array" ref="J347">IFERROR(INDEX(K347:P347,MATCH(TRUE,INDEX((K347:P347&lt;&gt;""),0),0)),"")</f>
        <v>400000</v>
      </c>
      <c r="K347" s="4" t="str">
        <f t="shared" si="21"/>
        <v/>
      </c>
      <c r="L347">
        <f t="shared" si="22"/>
        <v>400000</v>
      </c>
      <c r="M347" t="str">
        <f t="shared" si="23"/>
        <v/>
      </c>
      <c r="N347" t="str">
        <f t="shared" si="24"/>
        <v/>
      </c>
      <c r="O347" t="str">
        <f t="shared" si="25"/>
        <v/>
      </c>
      <c r="P347" s="5" t="str">
        <f t="shared" si="26"/>
        <v/>
      </c>
    </row>
    <row r="348" spans="2:16" x14ac:dyDescent="0.2">
      <c r="B348" s="4">
        <v>23</v>
      </c>
      <c r="C348" s="4" t="str">
        <f t="shared" si="16"/>
        <v/>
      </c>
      <c r="D348" s="37" t="str">
        <f t="shared" si="17"/>
        <v xml:space="preserve">Surveyors </v>
      </c>
      <c r="E348" t="str">
        <f t="shared" si="18"/>
        <v/>
      </c>
      <c r="F348">
        <f t="shared" si="27"/>
        <v>0</v>
      </c>
      <c r="G348" t="str">
        <f t="shared" si="19"/>
        <v/>
      </c>
      <c r="H348" s="5" t="str">
        <f t="shared" si="20"/>
        <v/>
      </c>
      <c r="I348" t="str">
        <f t="array" ref="I348">IFERROR(INDEX(C348:H348,MATCH(TRUE,INDEX((C348:H348&lt;&gt;""),0),0)),"")</f>
        <v xml:space="preserve">Surveyors </v>
      </c>
      <c r="J348">
        <f t="array" ref="J348">IFERROR(INDEX(K348:P348,MATCH(TRUE,INDEX((K348:P348&lt;&gt;""),0),0)),"")</f>
        <v>150000</v>
      </c>
      <c r="K348" s="4" t="str">
        <f t="shared" si="21"/>
        <v/>
      </c>
      <c r="L348">
        <f t="shared" si="22"/>
        <v>150000</v>
      </c>
      <c r="M348" t="str">
        <f t="shared" si="23"/>
        <v/>
      </c>
      <c r="N348" t="str">
        <f t="shared" si="24"/>
        <v/>
      </c>
      <c r="O348" t="str">
        <f t="shared" si="25"/>
        <v/>
      </c>
      <c r="P348" s="5" t="str">
        <f t="shared" si="26"/>
        <v/>
      </c>
    </row>
    <row r="349" spans="2:16" x14ac:dyDescent="0.2">
      <c r="B349" s="4">
        <v>24</v>
      </c>
      <c r="C349" s="4" t="str">
        <f t="shared" si="16"/>
        <v/>
      </c>
      <c r="D349" s="37" t="str">
        <f t="shared" si="17"/>
        <v>Appraisal</v>
      </c>
      <c r="E349" t="str">
        <f t="shared" si="18"/>
        <v/>
      </c>
      <c r="F349">
        <f t="shared" si="27"/>
        <v>0</v>
      </c>
      <c r="G349" t="str">
        <f t="shared" si="19"/>
        <v/>
      </c>
      <c r="H349" s="5" t="str">
        <f t="shared" si="20"/>
        <v/>
      </c>
      <c r="I349" t="str">
        <f t="array" ref="I349">IFERROR(INDEX(C349:H349,MATCH(TRUE,INDEX((C349:H349&lt;&gt;""),0),0)),"")</f>
        <v>Appraisal</v>
      </c>
      <c r="J349">
        <f t="array" ref="J349">IFERROR(INDEX(K349:P349,MATCH(TRUE,INDEX((K349:P349&lt;&gt;""),0),0)),"")</f>
        <v>150000</v>
      </c>
      <c r="K349" s="4" t="str">
        <f t="shared" si="21"/>
        <v/>
      </c>
      <c r="L349">
        <f t="shared" si="22"/>
        <v>150000</v>
      </c>
      <c r="M349" t="str">
        <f t="shared" si="23"/>
        <v/>
      </c>
      <c r="N349" t="str">
        <f t="shared" si="24"/>
        <v/>
      </c>
      <c r="O349" t="str">
        <f t="shared" si="25"/>
        <v/>
      </c>
      <c r="P349" s="5" t="str">
        <f t="shared" si="26"/>
        <v/>
      </c>
    </row>
    <row r="350" spans="2:16" x14ac:dyDescent="0.2">
      <c r="B350" s="4">
        <v>25</v>
      </c>
      <c r="C350" s="4" t="str">
        <f t="shared" si="16"/>
        <v/>
      </c>
      <c r="D350" s="37" t="str">
        <f t="shared" si="17"/>
        <v>Title Insurance</v>
      </c>
      <c r="E350" t="str">
        <f t="shared" si="18"/>
        <v/>
      </c>
      <c r="F350">
        <f t="shared" si="27"/>
        <v>0</v>
      </c>
      <c r="G350" t="str">
        <f t="shared" si="19"/>
        <v/>
      </c>
      <c r="H350" s="5" t="str">
        <f t="shared" si="20"/>
        <v/>
      </c>
      <c r="I350" t="str">
        <f t="array" ref="I350">IFERROR(INDEX(C350:H350,MATCH(TRUE,INDEX((C350:H350&lt;&gt;""),0),0)),"")</f>
        <v>Title Insurance</v>
      </c>
      <c r="J350">
        <f t="array" ref="J350">IFERROR(INDEX(K350:P350,MATCH(TRUE,INDEX((K350:P350&lt;&gt;""),0),0)),"")</f>
        <v>250000</v>
      </c>
      <c r="K350" s="4" t="str">
        <f t="shared" si="21"/>
        <v/>
      </c>
      <c r="L350">
        <f t="shared" si="22"/>
        <v>250000</v>
      </c>
      <c r="M350" t="str">
        <f t="shared" si="23"/>
        <v/>
      </c>
      <c r="N350" t="str">
        <f t="shared" si="24"/>
        <v/>
      </c>
      <c r="O350" t="str">
        <f t="shared" si="25"/>
        <v/>
      </c>
      <c r="P350" s="5" t="str">
        <f t="shared" si="26"/>
        <v/>
      </c>
    </row>
    <row r="351" spans="2:16" x14ac:dyDescent="0.2">
      <c r="B351" s="4">
        <v>26</v>
      </c>
      <c r="C351" s="4" t="str">
        <f t="shared" si="16"/>
        <v/>
      </c>
      <c r="D351" s="37" t="str">
        <f t="shared" si="17"/>
        <v>IDA Fees</v>
      </c>
      <c r="E351" t="str">
        <f t="shared" si="18"/>
        <v/>
      </c>
      <c r="F351">
        <f t="shared" si="27"/>
        <v>0</v>
      </c>
      <c r="G351" t="str">
        <f t="shared" si="19"/>
        <v/>
      </c>
      <c r="H351" s="5" t="str">
        <f t="shared" si="20"/>
        <v/>
      </c>
      <c r="I351" t="str">
        <f t="array" ref="I351">IFERROR(INDEX(C351:H351,MATCH(TRUE,INDEX((C351:H351&lt;&gt;""),0),0)),"")</f>
        <v>IDA Fees</v>
      </c>
      <c r="J351">
        <f t="array" ref="J351">IFERROR(INDEX(K351:P351,MATCH(TRUE,INDEX((K351:P351&lt;&gt;""),0),0)),"")</f>
        <v>500000</v>
      </c>
      <c r="K351" s="4" t="str">
        <f t="shared" si="21"/>
        <v/>
      </c>
      <c r="L351">
        <f t="shared" si="22"/>
        <v>500000</v>
      </c>
      <c r="M351" t="str">
        <f t="shared" si="23"/>
        <v/>
      </c>
      <c r="N351" t="str">
        <f t="shared" si="24"/>
        <v/>
      </c>
      <c r="O351" t="str">
        <f t="shared" si="25"/>
        <v/>
      </c>
      <c r="P351" s="5" t="str">
        <f t="shared" si="26"/>
        <v/>
      </c>
    </row>
    <row r="352" spans="2:16" x14ac:dyDescent="0.2">
      <c r="B352" s="4">
        <v>27</v>
      </c>
      <c r="C352" s="4" t="str">
        <f t="shared" si="16"/>
        <v/>
      </c>
      <c r="D352" s="37" t="str">
        <f t="shared" si="17"/>
        <v>NYSERDA Documentation/Energy Modeliing</v>
      </c>
      <c r="E352" t="str">
        <f t="shared" si="18"/>
        <v/>
      </c>
      <c r="F352">
        <f t="shared" si="27"/>
        <v>0</v>
      </c>
      <c r="G352" t="str">
        <f t="shared" si="19"/>
        <v/>
      </c>
      <c r="H352" s="5" t="str">
        <f t="shared" si="20"/>
        <v/>
      </c>
      <c r="I352" t="str">
        <f t="array" ref="I352">IFERROR(INDEX(C352:H352,MATCH(TRUE,INDEX((C352:H352&lt;&gt;""),0),0)),"")</f>
        <v>NYSERDA Documentation/Energy Modeliing</v>
      </c>
      <c r="J352">
        <f t="array" ref="J352">IFERROR(INDEX(K352:P352,MATCH(TRUE,INDEX((K352:P352&lt;&gt;""),0),0)),"")</f>
        <v>600000</v>
      </c>
      <c r="K352" s="4" t="str">
        <f t="shared" si="21"/>
        <v/>
      </c>
      <c r="L352">
        <f t="shared" si="22"/>
        <v>600000</v>
      </c>
      <c r="M352" t="str">
        <f t="shared" si="23"/>
        <v/>
      </c>
      <c r="N352" t="str">
        <f t="shared" si="24"/>
        <v/>
      </c>
      <c r="O352" t="str">
        <f t="shared" si="25"/>
        <v/>
      </c>
      <c r="P352" s="5" t="str">
        <f t="shared" si="26"/>
        <v/>
      </c>
    </row>
    <row r="353" spans="2:16" x14ac:dyDescent="0.2">
      <c r="B353" s="4">
        <v>28</v>
      </c>
      <c r="C353" s="4" t="str">
        <f t="shared" si="16"/>
        <v/>
      </c>
      <c r="D353" s="37">
        <f t="shared" si="17"/>
        <v>0</v>
      </c>
      <c r="E353" t="str">
        <f t="shared" si="18"/>
        <v/>
      </c>
      <c r="F353">
        <f t="shared" si="27"/>
        <v>0</v>
      </c>
      <c r="G353" t="str">
        <f t="shared" si="19"/>
        <v/>
      </c>
      <c r="H353" s="5" t="str">
        <f t="shared" si="20"/>
        <v/>
      </c>
      <c r="I353">
        <f t="array" ref="I353">IFERROR(INDEX(C353:H353,MATCH(TRUE,INDEX((C353:H353&lt;&gt;""),0),0)),"")</f>
        <v>0</v>
      </c>
      <c r="J353" t="str">
        <f t="array" ref="J353">IFERROR(INDEX(K353:P353,MATCH(TRUE,INDEX((K353:P353&lt;&gt;""),0),0)),"")</f>
        <v/>
      </c>
      <c r="K353" s="4" t="str">
        <f t="shared" si="21"/>
        <v/>
      </c>
      <c r="L353" t="str">
        <f t="shared" si="22"/>
        <v/>
      </c>
      <c r="M353" t="str">
        <f t="shared" si="23"/>
        <v/>
      </c>
      <c r="N353" t="str">
        <f t="shared" si="24"/>
        <v/>
      </c>
      <c r="O353" t="str">
        <f t="shared" si="25"/>
        <v/>
      </c>
      <c r="P353" s="5" t="str">
        <f t="shared" si="26"/>
        <v/>
      </c>
    </row>
    <row r="354" spans="2:16" x14ac:dyDescent="0.2">
      <c r="B354" s="4">
        <v>29</v>
      </c>
      <c r="C354" s="4" t="str">
        <f t="shared" si="16"/>
        <v/>
      </c>
      <c r="D354" s="37" t="str">
        <f t="shared" si="17"/>
        <v/>
      </c>
      <c r="E354" t="str">
        <f t="shared" si="18"/>
        <v/>
      </c>
      <c r="F354">
        <f t="shared" si="27"/>
        <v>0</v>
      </c>
      <c r="G354" t="str">
        <f t="shared" si="19"/>
        <v/>
      </c>
      <c r="H354" s="5" t="str">
        <f t="shared" si="20"/>
        <v/>
      </c>
      <c r="I354">
        <f t="array" ref="I354">IFERROR(INDEX(C354:H354,MATCH(TRUE,INDEX((C354:H354&lt;&gt;""),0),0)),"")</f>
        <v>0</v>
      </c>
      <c r="J354" t="str">
        <f t="array" ref="J354">IFERROR(INDEX(K354:P354,MATCH(TRUE,INDEX((K354:P354&lt;&gt;""),0),0)),"")</f>
        <v/>
      </c>
      <c r="K354" s="4" t="str">
        <f t="shared" si="21"/>
        <v/>
      </c>
      <c r="L354" t="str">
        <f t="shared" si="22"/>
        <v/>
      </c>
      <c r="M354" t="str">
        <f t="shared" si="23"/>
        <v/>
      </c>
      <c r="N354" t="str">
        <f t="shared" si="24"/>
        <v/>
      </c>
      <c r="O354" t="str">
        <f t="shared" si="25"/>
        <v/>
      </c>
      <c r="P354" s="5" t="str">
        <f t="shared" si="26"/>
        <v/>
      </c>
    </row>
    <row r="355" spans="2:16" x14ac:dyDescent="0.2">
      <c r="B355" s="4">
        <v>30</v>
      </c>
      <c r="C355" s="4" t="str">
        <f t="shared" si="16"/>
        <v/>
      </c>
      <c r="D355" s="37" t="str">
        <f t="shared" si="17"/>
        <v/>
      </c>
      <c r="E355" t="str">
        <f t="shared" si="18"/>
        <v/>
      </c>
      <c r="F355">
        <f t="shared" si="27"/>
        <v>0</v>
      </c>
      <c r="G355" t="str">
        <f t="shared" si="19"/>
        <v/>
      </c>
      <c r="H355" s="5" t="str">
        <f t="shared" si="20"/>
        <v/>
      </c>
      <c r="I355">
        <f t="array" ref="I355">IFERROR(INDEX(C355:H355,MATCH(TRUE,INDEX((C355:H355&lt;&gt;""),0),0)),"")</f>
        <v>0</v>
      </c>
      <c r="J355" t="str">
        <f t="array" ref="J355">IFERROR(INDEX(K355:P355,MATCH(TRUE,INDEX((K355:P355&lt;&gt;""),0),0)),"")</f>
        <v/>
      </c>
      <c r="K355" s="4" t="str">
        <f t="shared" si="21"/>
        <v/>
      </c>
      <c r="L355" t="str">
        <f t="shared" si="22"/>
        <v/>
      </c>
      <c r="M355" t="str">
        <f t="shared" si="23"/>
        <v/>
      </c>
      <c r="N355" t="str">
        <f t="shared" si="24"/>
        <v/>
      </c>
      <c r="O355" t="str">
        <f t="shared" si="25"/>
        <v/>
      </c>
      <c r="P355" s="5" t="str">
        <f t="shared" si="26"/>
        <v/>
      </c>
    </row>
    <row r="356" spans="2:16" x14ac:dyDescent="0.2">
      <c r="B356" s="4">
        <v>31</v>
      </c>
      <c r="C356" s="4" t="str">
        <f t="shared" si="16"/>
        <v/>
      </c>
      <c r="D356" s="37" t="str">
        <f t="shared" si="17"/>
        <v/>
      </c>
      <c r="E356" t="str">
        <f t="shared" si="18"/>
        <v/>
      </c>
      <c r="F356">
        <f t="shared" si="27"/>
        <v>0</v>
      </c>
      <c r="G356" t="str">
        <f t="shared" si="19"/>
        <v/>
      </c>
      <c r="H356" s="5" t="str">
        <f t="shared" si="20"/>
        <v/>
      </c>
      <c r="I356">
        <f t="array" ref="I356">IFERROR(INDEX(C356:H356,MATCH(TRUE,INDEX((C356:H356&lt;&gt;""),0),0)),"")</f>
        <v>0</v>
      </c>
      <c r="J356" t="str">
        <f t="array" ref="J356">IFERROR(INDEX(K356:P356,MATCH(TRUE,INDEX((K356:P356&lt;&gt;""),0),0)),"")</f>
        <v/>
      </c>
      <c r="K356" s="4" t="str">
        <f t="shared" si="21"/>
        <v/>
      </c>
      <c r="L356" t="str">
        <f t="shared" si="22"/>
        <v/>
      </c>
      <c r="M356" t="str">
        <f t="shared" si="23"/>
        <v/>
      </c>
      <c r="N356" t="str">
        <f t="shared" si="24"/>
        <v/>
      </c>
      <c r="O356" t="str">
        <f t="shared" si="25"/>
        <v/>
      </c>
      <c r="P356" s="5" t="str">
        <f t="shared" si="26"/>
        <v/>
      </c>
    </row>
    <row r="357" spans="2:16" x14ac:dyDescent="0.2">
      <c r="B357" s="4">
        <v>32</v>
      </c>
      <c r="C357" s="4" t="str">
        <f t="shared" ref="C357:C388" si="28">IFERROR(INDEX(K$7:K$32,MATCH(B358,J$7:J$32,0)),"")</f>
        <v/>
      </c>
      <c r="D357" s="37" t="str">
        <f t="shared" ref="D357:D388" si="29">IFERROR(INDEX(O$7:O$32,MATCH(B358,N$7:N$32,0)),"")</f>
        <v/>
      </c>
      <c r="E357" t="str">
        <f t="shared" ref="E357:E388" si="30">IFERROR(INDEX(S$7:S$32,MATCH(B358,R$7:R$32,0)),"")</f>
        <v/>
      </c>
      <c r="F357">
        <f t="shared" si="27"/>
        <v>0</v>
      </c>
      <c r="G357" t="str">
        <f t="shared" ref="G357:G388" si="31">IFERROR(INDEX(AA$7:AA$32,MATCH(B358,Z$7:Z$32,0)),"")</f>
        <v/>
      </c>
      <c r="H357" s="5" t="str">
        <f t="shared" ref="H357:H388" si="32">IFERROR(INDEX(AE$7:AE$32,MATCH(B358,AD$7:AD$32,0)),"")</f>
        <v/>
      </c>
      <c r="I357">
        <f t="array" ref="I357">IFERROR(INDEX(C357:H357,MATCH(TRUE,INDEX((C357:H357&lt;&gt;""),0),0)),"")</f>
        <v>0</v>
      </c>
      <c r="J357" t="str">
        <f t="array" ref="J357">IFERROR(INDEX(K357:P357,MATCH(TRUE,INDEX((K357:P357&lt;&gt;""),0),0)),"")</f>
        <v/>
      </c>
      <c r="K357" s="4" t="str">
        <f t="shared" ref="K357:K388" si="33">IFERROR(INDEX(L$7:L$32,MATCH($I357,K$7:K$32,0)),"")</f>
        <v/>
      </c>
      <c r="L357" t="str">
        <f t="shared" ref="L357:L388" si="34">IFERROR(INDEX(P$7:P$31,MATCH($I357,O$7:O$32,0)),"")</f>
        <v/>
      </c>
      <c r="M357" t="str">
        <f t="shared" ref="M357:M388" si="35">IFERROR(INDEX(T$7:T$32,MATCH($I357,S$7:S$32,0)),"")</f>
        <v/>
      </c>
      <c r="N357" t="str">
        <f t="shared" ref="N357:N388" si="36">IFERROR(INDEX(X$7:X$32,MATCH($I357,W$7:W$32,0)),"")</f>
        <v/>
      </c>
      <c r="O357" t="str">
        <f t="shared" ref="O357:O388" si="37">IFERROR(INDEX(AB$7:AB$32,MATCH($I357,AA$7:AA$32,0)),"")</f>
        <v/>
      </c>
      <c r="P357" s="5" t="str">
        <f t="shared" ref="P357:P388" si="38">IFERROR(INDEX(AF$7:AF$32,MATCH($I357,AE$7:AE$32,0)),"")</f>
        <v/>
      </c>
    </row>
    <row r="358" spans="2:16" x14ac:dyDescent="0.2">
      <c r="B358" s="4">
        <v>33</v>
      </c>
      <c r="C358" s="4" t="str">
        <f t="shared" si="28"/>
        <v/>
      </c>
      <c r="D358" s="37" t="str">
        <f t="shared" si="29"/>
        <v/>
      </c>
      <c r="E358" t="str">
        <f t="shared" si="30"/>
        <v/>
      </c>
      <c r="F358">
        <f t="shared" si="27"/>
        <v>0</v>
      </c>
      <c r="G358" t="str">
        <f t="shared" si="31"/>
        <v/>
      </c>
      <c r="H358" s="5" t="str">
        <f t="shared" si="32"/>
        <v/>
      </c>
      <c r="I358">
        <f t="array" ref="I358">IFERROR(INDEX(C358:H358,MATCH(TRUE,INDEX((C358:H358&lt;&gt;""),0),0)),"")</f>
        <v>0</v>
      </c>
      <c r="J358" t="str">
        <f t="array" ref="J358">IFERROR(INDEX(K358:P358,MATCH(TRUE,INDEX((K358:P358&lt;&gt;""),0),0)),"")</f>
        <v/>
      </c>
      <c r="K358" s="4" t="str">
        <f t="shared" si="33"/>
        <v/>
      </c>
      <c r="L358" t="str">
        <f t="shared" si="34"/>
        <v/>
      </c>
      <c r="M358" t="str">
        <f t="shared" si="35"/>
        <v/>
      </c>
      <c r="N358" t="str">
        <f t="shared" si="36"/>
        <v/>
      </c>
      <c r="O358" t="str">
        <f t="shared" si="37"/>
        <v/>
      </c>
      <c r="P358" s="5" t="str">
        <f t="shared" si="38"/>
        <v/>
      </c>
    </row>
    <row r="359" spans="2:16" x14ac:dyDescent="0.2">
      <c r="B359" s="4">
        <v>34</v>
      </c>
      <c r="C359" s="4" t="str">
        <f t="shared" si="28"/>
        <v/>
      </c>
      <c r="D359" s="37" t="str">
        <f t="shared" si="29"/>
        <v/>
      </c>
      <c r="E359" t="str">
        <f t="shared" si="30"/>
        <v/>
      </c>
      <c r="F359">
        <f t="shared" si="27"/>
        <v>0</v>
      </c>
      <c r="G359" t="str">
        <f t="shared" si="31"/>
        <v/>
      </c>
      <c r="H359" s="5" t="str">
        <f t="shared" si="32"/>
        <v/>
      </c>
      <c r="I359">
        <f t="array" ref="I359">IFERROR(INDEX(C359:H359,MATCH(TRUE,INDEX((C359:H359&lt;&gt;""),0),0)),"")</f>
        <v>0</v>
      </c>
      <c r="J359" t="str">
        <f t="array" ref="J359">IFERROR(INDEX(K359:P359,MATCH(TRUE,INDEX((K359:P359&lt;&gt;""),0),0)),"")</f>
        <v/>
      </c>
      <c r="K359" s="4" t="str">
        <f t="shared" si="33"/>
        <v/>
      </c>
      <c r="L359" t="str">
        <f t="shared" si="34"/>
        <v/>
      </c>
      <c r="M359" t="str">
        <f t="shared" si="35"/>
        <v/>
      </c>
      <c r="N359" t="str">
        <f t="shared" si="36"/>
        <v/>
      </c>
      <c r="O359" t="str">
        <f t="shared" si="37"/>
        <v/>
      </c>
      <c r="P359" s="5" t="str">
        <f t="shared" si="38"/>
        <v/>
      </c>
    </row>
    <row r="360" spans="2:16" x14ac:dyDescent="0.2">
      <c r="B360" s="4">
        <v>35</v>
      </c>
      <c r="C360" s="4" t="str">
        <f t="shared" si="28"/>
        <v/>
      </c>
      <c r="D360" s="37" t="str">
        <f t="shared" si="29"/>
        <v/>
      </c>
      <c r="E360" t="str">
        <f t="shared" si="30"/>
        <v/>
      </c>
      <c r="F360" t="str">
        <f t="shared" si="27"/>
        <v/>
      </c>
      <c r="G360" t="str">
        <f t="shared" si="31"/>
        <v/>
      </c>
      <c r="H360" s="5" t="str">
        <f t="shared" si="32"/>
        <v/>
      </c>
      <c r="I360" t="str">
        <f t="array" ref="I360">IFERROR(INDEX(C360:H360,MATCH(TRUE,INDEX((C360:H360&lt;&gt;""),0),0)),"")</f>
        <v/>
      </c>
      <c r="J360" t="str">
        <f t="array" ref="J360">IFERROR(INDEX(K360:P360,MATCH(TRUE,INDEX((K360:P360&lt;&gt;""),0),0)),"")</f>
        <v/>
      </c>
      <c r="K360" s="4" t="str">
        <f t="shared" si="33"/>
        <v/>
      </c>
      <c r="L360" t="str">
        <f t="shared" si="34"/>
        <v/>
      </c>
      <c r="M360" t="str">
        <f t="shared" si="35"/>
        <v/>
      </c>
      <c r="N360" t="str">
        <f t="shared" si="36"/>
        <v/>
      </c>
      <c r="O360" t="str">
        <f t="shared" si="37"/>
        <v/>
      </c>
      <c r="P360" s="5" t="str">
        <f t="shared" si="38"/>
        <v/>
      </c>
    </row>
    <row r="361" spans="2:16" x14ac:dyDescent="0.2">
      <c r="B361" s="4">
        <v>36</v>
      </c>
      <c r="C361" s="4" t="str">
        <f t="shared" si="28"/>
        <v/>
      </c>
      <c r="D361" s="37" t="str">
        <f t="shared" si="29"/>
        <v/>
      </c>
      <c r="E361" t="str">
        <f t="shared" si="30"/>
        <v/>
      </c>
      <c r="F361" t="str">
        <f t="shared" si="27"/>
        <v/>
      </c>
      <c r="G361" t="str">
        <f t="shared" si="31"/>
        <v/>
      </c>
      <c r="H361" s="5" t="str">
        <f t="shared" si="32"/>
        <v/>
      </c>
      <c r="I361" t="str">
        <f t="array" ref="I361">IFERROR(INDEX(C361:H361,MATCH(TRUE,INDEX((C361:H361&lt;&gt;""),0),0)),"")</f>
        <v/>
      </c>
      <c r="J361" t="str">
        <f t="array" ref="J361">IFERROR(INDEX(K361:P361,MATCH(TRUE,INDEX((K361:P361&lt;&gt;""),0),0)),"")</f>
        <v/>
      </c>
      <c r="K361" s="4" t="str">
        <f t="shared" si="33"/>
        <v/>
      </c>
      <c r="L361" t="str">
        <f t="shared" si="34"/>
        <v/>
      </c>
      <c r="M361" t="str">
        <f t="shared" si="35"/>
        <v/>
      </c>
      <c r="N361" t="str">
        <f t="shared" si="36"/>
        <v/>
      </c>
      <c r="O361" t="str">
        <f t="shared" si="37"/>
        <v/>
      </c>
      <c r="P361" s="5" t="str">
        <f t="shared" si="38"/>
        <v/>
      </c>
    </row>
    <row r="362" spans="2:16" x14ac:dyDescent="0.2">
      <c r="B362" s="4">
        <v>37</v>
      </c>
      <c r="C362" s="4" t="str">
        <f t="shared" si="28"/>
        <v/>
      </c>
      <c r="D362" s="37" t="str">
        <f t="shared" si="29"/>
        <v/>
      </c>
      <c r="E362" t="str">
        <f t="shared" si="30"/>
        <v/>
      </c>
      <c r="F362" t="str">
        <f t="shared" si="27"/>
        <v/>
      </c>
      <c r="G362" t="str">
        <f t="shared" si="31"/>
        <v/>
      </c>
      <c r="H362" s="5" t="str">
        <f t="shared" si="32"/>
        <v/>
      </c>
      <c r="I362" t="str">
        <f t="array" ref="I362">IFERROR(INDEX(C362:H362,MATCH(TRUE,INDEX((C362:H362&lt;&gt;""),0),0)),"")</f>
        <v/>
      </c>
      <c r="J362" t="str">
        <f t="array" ref="J362">IFERROR(INDEX(K362:P362,MATCH(TRUE,INDEX((K362:P362&lt;&gt;""),0),0)),"")</f>
        <v/>
      </c>
      <c r="K362" s="4" t="str">
        <f t="shared" si="33"/>
        <v/>
      </c>
      <c r="L362" t="str">
        <f t="shared" si="34"/>
        <v/>
      </c>
      <c r="M362" t="str">
        <f t="shared" si="35"/>
        <v/>
      </c>
      <c r="N362" t="str">
        <f t="shared" si="36"/>
        <v/>
      </c>
      <c r="O362" t="str">
        <f t="shared" si="37"/>
        <v/>
      </c>
      <c r="P362" s="5" t="str">
        <f t="shared" si="38"/>
        <v/>
      </c>
    </row>
    <row r="363" spans="2:16" x14ac:dyDescent="0.2">
      <c r="B363" s="4">
        <v>38</v>
      </c>
      <c r="C363" s="4" t="str">
        <f t="shared" si="28"/>
        <v/>
      </c>
      <c r="D363" s="37" t="str">
        <f t="shared" si="29"/>
        <v/>
      </c>
      <c r="E363" t="str">
        <f t="shared" si="30"/>
        <v/>
      </c>
      <c r="F363" t="str">
        <f t="shared" si="27"/>
        <v/>
      </c>
      <c r="G363" t="str">
        <f t="shared" si="31"/>
        <v/>
      </c>
      <c r="H363" s="5" t="str">
        <f t="shared" si="32"/>
        <v/>
      </c>
      <c r="I363" t="str">
        <f t="array" ref="I363">IFERROR(INDEX(C363:H363,MATCH(TRUE,INDEX((C363:H363&lt;&gt;""),0),0)),"")</f>
        <v/>
      </c>
      <c r="J363" t="str">
        <f t="array" ref="J363">IFERROR(INDEX(K363:P363,MATCH(TRUE,INDEX((K363:P363&lt;&gt;""),0),0)),"")</f>
        <v/>
      </c>
      <c r="K363" s="4" t="str">
        <f t="shared" si="33"/>
        <v/>
      </c>
      <c r="L363" t="str">
        <f t="shared" si="34"/>
        <v/>
      </c>
      <c r="M363" t="str">
        <f t="shared" si="35"/>
        <v/>
      </c>
      <c r="N363" t="str">
        <f t="shared" si="36"/>
        <v/>
      </c>
      <c r="O363" t="str">
        <f t="shared" si="37"/>
        <v/>
      </c>
      <c r="P363" s="5" t="str">
        <f t="shared" si="38"/>
        <v/>
      </c>
    </row>
    <row r="364" spans="2:16" x14ac:dyDescent="0.2">
      <c r="B364" s="4">
        <v>39</v>
      </c>
      <c r="C364" s="4" t="str">
        <f t="shared" si="28"/>
        <v/>
      </c>
      <c r="D364" s="37" t="str">
        <f t="shared" si="29"/>
        <v/>
      </c>
      <c r="E364" t="str">
        <f t="shared" si="30"/>
        <v/>
      </c>
      <c r="F364" t="str">
        <f t="shared" si="27"/>
        <v/>
      </c>
      <c r="G364" t="str">
        <f t="shared" si="31"/>
        <v/>
      </c>
      <c r="H364" s="5" t="str">
        <f t="shared" si="32"/>
        <v/>
      </c>
      <c r="I364" t="str">
        <f t="array" ref="I364">IFERROR(INDEX(C364:H364,MATCH(TRUE,INDEX((C364:H364&lt;&gt;""),0),0)),"")</f>
        <v/>
      </c>
      <c r="J364" t="str">
        <f t="array" ref="J364">IFERROR(INDEX(K364:P364,MATCH(TRUE,INDEX((K364:P364&lt;&gt;""),0),0)),"")</f>
        <v/>
      </c>
      <c r="K364" s="4" t="str">
        <f t="shared" si="33"/>
        <v/>
      </c>
      <c r="L364" t="str">
        <f t="shared" si="34"/>
        <v/>
      </c>
      <c r="M364" t="str">
        <f t="shared" si="35"/>
        <v/>
      </c>
      <c r="N364" t="str">
        <f t="shared" si="36"/>
        <v/>
      </c>
      <c r="O364" t="str">
        <f t="shared" si="37"/>
        <v/>
      </c>
      <c r="P364" s="5" t="str">
        <f t="shared" si="38"/>
        <v/>
      </c>
    </row>
    <row r="365" spans="2:16" x14ac:dyDescent="0.2">
      <c r="B365" s="4">
        <v>40</v>
      </c>
      <c r="C365" s="4" t="str">
        <f t="shared" si="28"/>
        <v/>
      </c>
      <c r="D365" s="37" t="str">
        <f t="shared" si="29"/>
        <v/>
      </c>
      <c r="E365" t="str">
        <f t="shared" si="30"/>
        <v/>
      </c>
      <c r="F365" t="str">
        <f t="shared" si="27"/>
        <v/>
      </c>
      <c r="G365" t="str">
        <f t="shared" si="31"/>
        <v/>
      </c>
      <c r="H365" s="5" t="str">
        <f t="shared" si="32"/>
        <v/>
      </c>
      <c r="I365" t="str">
        <f t="array" ref="I365">IFERROR(INDEX(C365:H365,MATCH(TRUE,INDEX((C365:H365&lt;&gt;""),0),0)),"")</f>
        <v/>
      </c>
      <c r="J365" t="str">
        <f t="array" ref="J365">IFERROR(INDEX(K365:P365,MATCH(TRUE,INDEX((K365:P365&lt;&gt;""),0),0)),"")</f>
        <v/>
      </c>
      <c r="K365" s="4" t="str">
        <f t="shared" si="33"/>
        <v/>
      </c>
      <c r="L365" t="str">
        <f t="shared" si="34"/>
        <v/>
      </c>
      <c r="M365" t="str">
        <f t="shared" si="35"/>
        <v/>
      </c>
      <c r="N365" t="str">
        <f t="shared" si="36"/>
        <v/>
      </c>
      <c r="O365" t="str">
        <f t="shared" si="37"/>
        <v/>
      </c>
      <c r="P365" s="5" t="str">
        <f t="shared" si="38"/>
        <v/>
      </c>
    </row>
    <row r="366" spans="2:16" x14ac:dyDescent="0.2">
      <c r="B366" s="4">
        <v>41</v>
      </c>
      <c r="C366" s="4" t="str">
        <f t="shared" si="28"/>
        <v/>
      </c>
      <c r="D366" s="37" t="str">
        <f t="shared" si="29"/>
        <v/>
      </c>
      <c r="E366" t="str">
        <f t="shared" si="30"/>
        <v/>
      </c>
      <c r="F366" t="str">
        <f t="shared" si="27"/>
        <v/>
      </c>
      <c r="G366" t="str">
        <f t="shared" si="31"/>
        <v/>
      </c>
      <c r="H366" s="5" t="str">
        <f t="shared" si="32"/>
        <v/>
      </c>
      <c r="I366" t="str">
        <f t="array" ref="I366">IFERROR(INDEX(C366:H366,MATCH(TRUE,INDEX((C366:H366&lt;&gt;""),0),0)),"")</f>
        <v/>
      </c>
      <c r="J366" t="str">
        <f t="array" ref="J366">IFERROR(INDEX(K366:P366,MATCH(TRUE,INDEX((K366:P366&lt;&gt;""),0),0)),"")</f>
        <v/>
      </c>
      <c r="K366" s="4" t="str">
        <f t="shared" si="33"/>
        <v/>
      </c>
      <c r="L366" t="str">
        <f t="shared" si="34"/>
        <v/>
      </c>
      <c r="M366" t="str">
        <f t="shared" si="35"/>
        <v/>
      </c>
      <c r="N366" t="str">
        <f t="shared" si="36"/>
        <v/>
      </c>
      <c r="O366" t="str">
        <f t="shared" si="37"/>
        <v/>
      </c>
      <c r="P366" s="5" t="str">
        <f t="shared" si="38"/>
        <v/>
      </c>
    </row>
    <row r="367" spans="2:16" x14ac:dyDescent="0.2">
      <c r="B367" s="4">
        <v>42</v>
      </c>
      <c r="C367" s="4" t="str">
        <f t="shared" si="28"/>
        <v/>
      </c>
      <c r="D367" s="37" t="str">
        <f t="shared" si="29"/>
        <v/>
      </c>
      <c r="E367" t="str">
        <f t="shared" si="30"/>
        <v/>
      </c>
      <c r="F367" t="str">
        <f t="shared" si="27"/>
        <v/>
      </c>
      <c r="G367" t="str">
        <f t="shared" si="31"/>
        <v/>
      </c>
      <c r="H367" s="5" t="str">
        <f t="shared" si="32"/>
        <v/>
      </c>
      <c r="I367" t="str">
        <f t="array" ref="I367">IFERROR(INDEX(C367:H367,MATCH(TRUE,INDEX((C367:H367&lt;&gt;""),0),0)),"")</f>
        <v/>
      </c>
      <c r="J367" t="str">
        <f t="array" ref="J367">IFERROR(INDEX(K367:P367,MATCH(TRUE,INDEX((K367:P367&lt;&gt;""),0),0)),"")</f>
        <v/>
      </c>
      <c r="K367" s="4" t="str">
        <f t="shared" si="33"/>
        <v/>
      </c>
      <c r="L367" t="str">
        <f t="shared" si="34"/>
        <v/>
      </c>
      <c r="M367" t="str">
        <f t="shared" si="35"/>
        <v/>
      </c>
      <c r="N367" t="str">
        <f t="shared" si="36"/>
        <v/>
      </c>
      <c r="O367" t="str">
        <f t="shared" si="37"/>
        <v/>
      </c>
      <c r="P367" s="5" t="str">
        <f t="shared" si="38"/>
        <v/>
      </c>
    </row>
    <row r="368" spans="2:16" x14ac:dyDescent="0.2">
      <c r="B368" s="4">
        <v>43</v>
      </c>
      <c r="C368" s="4" t="str">
        <f t="shared" si="28"/>
        <v/>
      </c>
      <c r="D368" s="37" t="str">
        <f t="shared" si="29"/>
        <v/>
      </c>
      <c r="E368" t="str">
        <f t="shared" si="30"/>
        <v/>
      </c>
      <c r="F368" t="str">
        <f t="shared" si="27"/>
        <v/>
      </c>
      <c r="G368" t="str">
        <f t="shared" si="31"/>
        <v/>
      </c>
      <c r="H368" s="5" t="str">
        <f t="shared" si="32"/>
        <v/>
      </c>
      <c r="I368" t="str">
        <f t="array" ref="I368">IFERROR(INDEX(C368:H368,MATCH(TRUE,INDEX((C368:H368&lt;&gt;""),0),0)),"")</f>
        <v/>
      </c>
      <c r="J368" t="str">
        <f t="array" ref="J368">IFERROR(INDEX(K368:P368,MATCH(TRUE,INDEX((K368:P368&lt;&gt;""),0),0)),"")</f>
        <v/>
      </c>
      <c r="K368" s="4" t="str">
        <f t="shared" si="33"/>
        <v/>
      </c>
      <c r="L368" t="str">
        <f t="shared" si="34"/>
        <v/>
      </c>
      <c r="M368" t="str">
        <f t="shared" si="35"/>
        <v/>
      </c>
      <c r="N368" t="str">
        <f t="shared" si="36"/>
        <v/>
      </c>
      <c r="O368" t="str">
        <f t="shared" si="37"/>
        <v/>
      </c>
      <c r="P368" s="5" t="str">
        <f t="shared" si="38"/>
        <v/>
      </c>
    </row>
    <row r="369" spans="2:16" x14ac:dyDescent="0.2">
      <c r="B369" s="4">
        <v>44</v>
      </c>
      <c r="C369" s="4" t="str">
        <f t="shared" si="28"/>
        <v/>
      </c>
      <c r="D369" s="37" t="str">
        <f t="shared" si="29"/>
        <v/>
      </c>
      <c r="E369" t="str">
        <f t="shared" si="30"/>
        <v/>
      </c>
      <c r="F369" t="str">
        <f t="shared" si="27"/>
        <v/>
      </c>
      <c r="G369" t="str">
        <f t="shared" si="31"/>
        <v/>
      </c>
      <c r="H369" s="5" t="str">
        <f t="shared" si="32"/>
        <v/>
      </c>
      <c r="I369" t="str">
        <f t="array" ref="I369">IFERROR(INDEX(C369:H369,MATCH(TRUE,INDEX((C369:H369&lt;&gt;""),0),0)),"")</f>
        <v/>
      </c>
      <c r="J369" t="str">
        <f t="array" ref="J369">IFERROR(INDEX(K369:P369,MATCH(TRUE,INDEX((K369:P369&lt;&gt;""),0),0)),"")</f>
        <v/>
      </c>
      <c r="K369" s="4" t="str">
        <f t="shared" si="33"/>
        <v/>
      </c>
      <c r="L369" t="str">
        <f t="shared" si="34"/>
        <v/>
      </c>
      <c r="M369" t="str">
        <f t="shared" si="35"/>
        <v/>
      </c>
      <c r="N369" t="str">
        <f t="shared" si="36"/>
        <v/>
      </c>
      <c r="O369" t="str">
        <f t="shared" si="37"/>
        <v/>
      </c>
      <c r="P369" s="5" t="str">
        <f t="shared" si="38"/>
        <v/>
      </c>
    </row>
    <row r="370" spans="2:16" x14ac:dyDescent="0.2">
      <c r="B370" s="4">
        <v>45</v>
      </c>
      <c r="C370" s="4" t="str">
        <f t="shared" si="28"/>
        <v/>
      </c>
      <c r="D370" s="37" t="str">
        <f t="shared" si="29"/>
        <v/>
      </c>
      <c r="E370" t="str">
        <f t="shared" si="30"/>
        <v/>
      </c>
      <c r="F370" t="str">
        <f t="shared" si="27"/>
        <v/>
      </c>
      <c r="G370" t="str">
        <f t="shared" si="31"/>
        <v/>
      </c>
      <c r="H370" s="5" t="str">
        <f t="shared" si="32"/>
        <v/>
      </c>
      <c r="I370" t="str">
        <f t="array" ref="I370">IFERROR(INDEX(C370:H370,MATCH(TRUE,INDEX((C370:H370&lt;&gt;""),0),0)),"")</f>
        <v/>
      </c>
      <c r="J370" t="str">
        <f t="array" ref="J370">IFERROR(INDEX(K370:P370,MATCH(TRUE,INDEX((K370:P370&lt;&gt;""),0),0)),"")</f>
        <v/>
      </c>
      <c r="K370" s="4" t="str">
        <f t="shared" si="33"/>
        <v/>
      </c>
      <c r="L370" t="str">
        <f t="shared" si="34"/>
        <v/>
      </c>
      <c r="M370" t="str">
        <f t="shared" si="35"/>
        <v/>
      </c>
      <c r="N370" t="str">
        <f t="shared" si="36"/>
        <v/>
      </c>
      <c r="O370" t="str">
        <f t="shared" si="37"/>
        <v/>
      </c>
      <c r="P370" s="5" t="str">
        <f t="shared" si="38"/>
        <v/>
      </c>
    </row>
    <row r="371" spans="2:16" x14ac:dyDescent="0.2">
      <c r="B371" s="4">
        <v>46</v>
      </c>
      <c r="C371" s="4" t="str">
        <f t="shared" si="28"/>
        <v/>
      </c>
      <c r="D371" s="37" t="str">
        <f t="shared" si="29"/>
        <v/>
      </c>
      <c r="E371" t="str">
        <f t="shared" si="30"/>
        <v/>
      </c>
      <c r="F371" t="str">
        <f t="shared" si="27"/>
        <v/>
      </c>
      <c r="G371" t="str">
        <f t="shared" si="31"/>
        <v/>
      </c>
      <c r="H371" s="5" t="str">
        <f t="shared" si="32"/>
        <v/>
      </c>
      <c r="I371" t="str">
        <f t="array" ref="I371">IFERROR(INDEX(C371:H371,MATCH(TRUE,INDEX((C371:H371&lt;&gt;""),0),0)),"")</f>
        <v/>
      </c>
      <c r="J371" t="str">
        <f t="array" ref="J371">IFERROR(INDEX(K371:P371,MATCH(TRUE,INDEX((K371:P371&lt;&gt;""),0),0)),"")</f>
        <v/>
      </c>
      <c r="K371" s="4" t="str">
        <f t="shared" si="33"/>
        <v/>
      </c>
      <c r="L371" t="str">
        <f t="shared" si="34"/>
        <v/>
      </c>
      <c r="M371" t="str">
        <f t="shared" si="35"/>
        <v/>
      </c>
      <c r="N371" t="str">
        <f t="shared" si="36"/>
        <v/>
      </c>
      <c r="O371" t="str">
        <f t="shared" si="37"/>
        <v/>
      </c>
      <c r="P371" s="5" t="str">
        <f t="shared" si="38"/>
        <v/>
      </c>
    </row>
    <row r="372" spans="2:16" x14ac:dyDescent="0.2">
      <c r="B372" s="4">
        <v>47</v>
      </c>
      <c r="C372" s="4" t="str">
        <f t="shared" si="28"/>
        <v/>
      </c>
      <c r="D372" s="37" t="str">
        <f t="shared" si="29"/>
        <v/>
      </c>
      <c r="E372" t="str">
        <f t="shared" si="30"/>
        <v/>
      </c>
      <c r="F372" t="str">
        <f t="shared" si="27"/>
        <v/>
      </c>
      <c r="G372" t="str">
        <f t="shared" si="31"/>
        <v/>
      </c>
      <c r="H372" s="5" t="str">
        <f t="shared" si="32"/>
        <v/>
      </c>
      <c r="I372" t="str">
        <f t="array" ref="I372">IFERROR(INDEX(C372:H372,MATCH(TRUE,INDEX((C372:H372&lt;&gt;""),0),0)),"")</f>
        <v/>
      </c>
      <c r="J372" t="str">
        <f t="array" ref="J372">IFERROR(INDEX(K372:P372,MATCH(TRUE,INDEX((K372:P372&lt;&gt;""),0),0)),"")</f>
        <v/>
      </c>
      <c r="K372" s="4" t="str">
        <f t="shared" si="33"/>
        <v/>
      </c>
      <c r="L372" t="str">
        <f t="shared" si="34"/>
        <v/>
      </c>
      <c r="M372" t="str">
        <f t="shared" si="35"/>
        <v/>
      </c>
      <c r="N372" t="str">
        <f t="shared" si="36"/>
        <v/>
      </c>
      <c r="O372" t="str">
        <f t="shared" si="37"/>
        <v/>
      </c>
      <c r="P372" s="5" t="str">
        <f t="shared" si="38"/>
        <v/>
      </c>
    </row>
    <row r="373" spans="2:16" x14ac:dyDescent="0.2">
      <c r="B373" s="4">
        <v>48</v>
      </c>
      <c r="C373" s="4" t="str">
        <f t="shared" si="28"/>
        <v/>
      </c>
      <c r="D373" s="37" t="str">
        <f t="shared" si="29"/>
        <v/>
      </c>
      <c r="E373" t="str">
        <f t="shared" si="30"/>
        <v/>
      </c>
      <c r="F373" t="str">
        <f t="shared" si="27"/>
        <v/>
      </c>
      <c r="G373" t="str">
        <f t="shared" si="31"/>
        <v/>
      </c>
      <c r="H373" s="5" t="str">
        <f t="shared" si="32"/>
        <v/>
      </c>
      <c r="I373" t="str">
        <f t="array" ref="I373">IFERROR(INDEX(C373:H373,MATCH(TRUE,INDEX((C373:H373&lt;&gt;""),0),0)),"")</f>
        <v/>
      </c>
      <c r="J373" t="str">
        <f t="array" ref="J373">IFERROR(INDEX(K373:P373,MATCH(TRUE,INDEX((K373:P373&lt;&gt;""),0),0)),"")</f>
        <v/>
      </c>
      <c r="K373" s="4" t="str">
        <f t="shared" si="33"/>
        <v/>
      </c>
      <c r="L373" t="str">
        <f t="shared" si="34"/>
        <v/>
      </c>
      <c r="M373" t="str">
        <f t="shared" si="35"/>
        <v/>
      </c>
      <c r="N373" t="str">
        <f t="shared" si="36"/>
        <v/>
      </c>
      <c r="O373" t="str">
        <f t="shared" si="37"/>
        <v/>
      </c>
      <c r="P373" s="5" t="str">
        <f t="shared" si="38"/>
        <v/>
      </c>
    </row>
    <row r="374" spans="2:16" x14ac:dyDescent="0.2">
      <c r="B374" s="4">
        <v>49</v>
      </c>
      <c r="C374" s="4" t="str">
        <f t="shared" si="28"/>
        <v/>
      </c>
      <c r="D374" s="37" t="str">
        <f t="shared" si="29"/>
        <v/>
      </c>
      <c r="E374" t="str">
        <f t="shared" si="30"/>
        <v/>
      </c>
      <c r="F374" t="str">
        <f t="shared" si="27"/>
        <v/>
      </c>
      <c r="G374" t="str">
        <f t="shared" si="31"/>
        <v/>
      </c>
      <c r="H374" s="5" t="str">
        <f t="shared" si="32"/>
        <v/>
      </c>
      <c r="I374" t="str">
        <f t="array" ref="I374">IFERROR(INDEX(C374:H374,MATCH(TRUE,INDEX((C374:H374&lt;&gt;""),0),0)),"")</f>
        <v/>
      </c>
      <c r="J374" t="str">
        <f t="array" ref="J374">IFERROR(INDEX(K374:P374,MATCH(TRUE,INDEX((K374:P374&lt;&gt;""),0),0)),"")</f>
        <v/>
      </c>
      <c r="K374" s="4" t="str">
        <f t="shared" si="33"/>
        <v/>
      </c>
      <c r="L374" t="str">
        <f t="shared" si="34"/>
        <v/>
      </c>
      <c r="M374" t="str">
        <f t="shared" si="35"/>
        <v/>
      </c>
      <c r="N374" t="str">
        <f t="shared" si="36"/>
        <v/>
      </c>
      <c r="O374" t="str">
        <f t="shared" si="37"/>
        <v/>
      </c>
      <c r="P374" s="5" t="str">
        <f t="shared" si="38"/>
        <v/>
      </c>
    </row>
    <row r="375" spans="2:16" x14ac:dyDescent="0.2">
      <c r="B375" s="4">
        <v>50</v>
      </c>
      <c r="C375" s="4" t="str">
        <f t="shared" si="28"/>
        <v/>
      </c>
      <c r="D375" s="37" t="str">
        <f t="shared" si="29"/>
        <v/>
      </c>
      <c r="E375" t="str">
        <f t="shared" si="30"/>
        <v/>
      </c>
      <c r="F375" t="str">
        <f t="shared" si="27"/>
        <v/>
      </c>
      <c r="G375" t="str">
        <f t="shared" si="31"/>
        <v/>
      </c>
      <c r="H375" s="5" t="str">
        <f t="shared" si="32"/>
        <v/>
      </c>
      <c r="I375" t="str">
        <f t="array" ref="I375">IFERROR(INDEX(C375:H375,MATCH(TRUE,INDEX((C375:H375&lt;&gt;""),0),0)),"")</f>
        <v/>
      </c>
      <c r="J375" t="str">
        <f t="array" ref="J375">IFERROR(INDEX(K375:P375,MATCH(TRUE,INDEX((K375:P375&lt;&gt;""),0),0)),"")</f>
        <v/>
      </c>
      <c r="K375" s="4" t="str">
        <f t="shared" si="33"/>
        <v/>
      </c>
      <c r="L375" t="str">
        <f t="shared" si="34"/>
        <v/>
      </c>
      <c r="M375" t="str">
        <f t="shared" si="35"/>
        <v/>
      </c>
      <c r="N375" t="str">
        <f t="shared" si="36"/>
        <v/>
      </c>
      <c r="O375" t="str">
        <f t="shared" si="37"/>
        <v/>
      </c>
      <c r="P375" s="5" t="str">
        <f t="shared" si="38"/>
        <v/>
      </c>
    </row>
    <row r="376" spans="2:16" x14ac:dyDescent="0.2">
      <c r="B376" s="4">
        <v>51</v>
      </c>
      <c r="C376" s="4" t="str">
        <f t="shared" si="28"/>
        <v/>
      </c>
      <c r="D376" s="37" t="str">
        <f t="shared" si="29"/>
        <v/>
      </c>
      <c r="E376" t="str">
        <f t="shared" si="30"/>
        <v/>
      </c>
      <c r="F376" t="str">
        <f t="shared" si="27"/>
        <v/>
      </c>
      <c r="G376" t="str">
        <f t="shared" si="31"/>
        <v/>
      </c>
      <c r="H376" s="5" t="str">
        <f t="shared" si="32"/>
        <v/>
      </c>
      <c r="I376" t="str">
        <f t="array" ref="I376">IFERROR(INDEX(C376:H376,MATCH(TRUE,INDEX((C376:H376&lt;&gt;""),0),0)),"")</f>
        <v/>
      </c>
      <c r="J376" t="str">
        <f t="array" ref="J376">IFERROR(INDEX(K376:P376,MATCH(TRUE,INDEX((K376:P376&lt;&gt;""),0),0)),"")</f>
        <v/>
      </c>
      <c r="K376" s="4" t="str">
        <f t="shared" si="33"/>
        <v/>
      </c>
      <c r="L376" t="str">
        <f t="shared" si="34"/>
        <v/>
      </c>
      <c r="M376" t="str">
        <f t="shared" si="35"/>
        <v/>
      </c>
      <c r="N376" t="str">
        <f t="shared" si="36"/>
        <v/>
      </c>
      <c r="O376" t="str">
        <f t="shared" si="37"/>
        <v/>
      </c>
      <c r="P376" s="5" t="str">
        <f t="shared" si="38"/>
        <v/>
      </c>
    </row>
    <row r="377" spans="2:16" x14ac:dyDescent="0.2">
      <c r="B377" s="4">
        <v>52</v>
      </c>
      <c r="C377" s="4" t="str">
        <f t="shared" si="28"/>
        <v/>
      </c>
      <c r="D377" s="37" t="str">
        <f t="shared" si="29"/>
        <v/>
      </c>
      <c r="E377" t="str">
        <f t="shared" si="30"/>
        <v/>
      </c>
      <c r="F377" t="str">
        <f t="shared" si="27"/>
        <v/>
      </c>
      <c r="G377" t="str">
        <f t="shared" si="31"/>
        <v/>
      </c>
      <c r="H377" s="5" t="str">
        <f t="shared" si="32"/>
        <v/>
      </c>
      <c r="I377" t="str">
        <f t="array" ref="I377">IFERROR(INDEX(C377:H377,MATCH(TRUE,INDEX((C377:H377&lt;&gt;""),0),0)),"")</f>
        <v/>
      </c>
      <c r="J377" t="str">
        <f t="array" ref="J377">IFERROR(INDEX(K377:P377,MATCH(TRUE,INDEX((K377:P377&lt;&gt;""),0),0)),"")</f>
        <v/>
      </c>
      <c r="K377" s="4" t="str">
        <f t="shared" si="33"/>
        <v/>
      </c>
      <c r="L377" t="str">
        <f t="shared" si="34"/>
        <v/>
      </c>
      <c r="M377" t="str">
        <f t="shared" si="35"/>
        <v/>
      </c>
      <c r="N377" t="str">
        <f t="shared" si="36"/>
        <v/>
      </c>
      <c r="O377" t="str">
        <f t="shared" si="37"/>
        <v/>
      </c>
      <c r="P377" s="5" t="str">
        <f t="shared" si="38"/>
        <v/>
      </c>
    </row>
    <row r="378" spans="2:16" x14ac:dyDescent="0.2">
      <c r="B378" s="4">
        <v>53</v>
      </c>
      <c r="C378" s="4" t="str">
        <f t="shared" si="28"/>
        <v/>
      </c>
      <c r="D378" s="37" t="str">
        <f t="shared" si="29"/>
        <v/>
      </c>
      <c r="E378" t="str">
        <f t="shared" si="30"/>
        <v/>
      </c>
      <c r="F378" t="str">
        <f t="shared" si="27"/>
        <v/>
      </c>
      <c r="G378" t="str">
        <f t="shared" si="31"/>
        <v/>
      </c>
      <c r="H378" s="5" t="str">
        <f t="shared" si="32"/>
        <v/>
      </c>
      <c r="I378" t="str">
        <f t="array" ref="I378">IFERROR(INDEX(C378:H378,MATCH(TRUE,INDEX((C378:H378&lt;&gt;""),0),0)),"")</f>
        <v/>
      </c>
      <c r="J378" t="str">
        <f t="array" ref="J378">IFERROR(INDEX(K378:P378,MATCH(TRUE,INDEX((K378:P378&lt;&gt;""),0),0)),"")</f>
        <v/>
      </c>
      <c r="K378" s="4" t="str">
        <f t="shared" si="33"/>
        <v/>
      </c>
      <c r="L378" t="str">
        <f t="shared" si="34"/>
        <v/>
      </c>
      <c r="M378" t="str">
        <f t="shared" si="35"/>
        <v/>
      </c>
      <c r="N378" t="str">
        <f t="shared" si="36"/>
        <v/>
      </c>
      <c r="O378" t="str">
        <f t="shared" si="37"/>
        <v/>
      </c>
      <c r="P378" s="5" t="str">
        <f t="shared" si="38"/>
        <v/>
      </c>
    </row>
    <row r="379" spans="2:16" x14ac:dyDescent="0.2">
      <c r="B379" s="4">
        <v>54</v>
      </c>
      <c r="C379" s="4" t="str">
        <f t="shared" si="28"/>
        <v/>
      </c>
      <c r="D379" s="37" t="str">
        <f t="shared" si="29"/>
        <v/>
      </c>
      <c r="E379" t="str">
        <f t="shared" si="30"/>
        <v/>
      </c>
      <c r="F379" t="str">
        <f t="shared" si="27"/>
        <v/>
      </c>
      <c r="G379" t="str">
        <f t="shared" si="31"/>
        <v/>
      </c>
      <c r="H379" s="5" t="str">
        <f t="shared" si="32"/>
        <v/>
      </c>
      <c r="I379" t="str">
        <f t="array" ref="I379">IFERROR(INDEX(C379:H379,MATCH(TRUE,INDEX((C379:H379&lt;&gt;""),0),0)),"")</f>
        <v/>
      </c>
      <c r="J379" t="str">
        <f t="array" ref="J379">IFERROR(INDEX(K379:P379,MATCH(TRUE,INDEX((K379:P379&lt;&gt;""),0),0)),"")</f>
        <v/>
      </c>
      <c r="K379" s="4" t="str">
        <f t="shared" si="33"/>
        <v/>
      </c>
      <c r="L379" t="str">
        <f t="shared" si="34"/>
        <v/>
      </c>
      <c r="M379" t="str">
        <f t="shared" si="35"/>
        <v/>
      </c>
      <c r="N379" t="str">
        <f t="shared" si="36"/>
        <v/>
      </c>
      <c r="O379" t="str">
        <f t="shared" si="37"/>
        <v/>
      </c>
      <c r="P379" s="5" t="str">
        <f t="shared" si="38"/>
        <v/>
      </c>
    </row>
    <row r="380" spans="2:16" x14ac:dyDescent="0.2">
      <c r="B380" s="4">
        <v>55</v>
      </c>
      <c r="C380" s="4" t="str">
        <f t="shared" si="28"/>
        <v/>
      </c>
      <c r="D380" s="37" t="str">
        <f t="shared" si="29"/>
        <v/>
      </c>
      <c r="E380" t="str">
        <f t="shared" si="30"/>
        <v/>
      </c>
      <c r="F380" t="str">
        <f t="shared" si="27"/>
        <v/>
      </c>
      <c r="G380" t="str">
        <f t="shared" si="31"/>
        <v/>
      </c>
      <c r="H380" s="5" t="str">
        <f t="shared" si="32"/>
        <v/>
      </c>
      <c r="I380" t="str">
        <f t="array" ref="I380">IFERROR(INDEX(C380:H380,MATCH(TRUE,INDEX((C380:H380&lt;&gt;""),0),0)),"")</f>
        <v/>
      </c>
      <c r="J380" t="str">
        <f t="array" ref="J380">IFERROR(INDEX(K380:P380,MATCH(TRUE,INDEX((K380:P380&lt;&gt;""),0),0)),"")</f>
        <v/>
      </c>
      <c r="K380" s="4" t="str">
        <f t="shared" si="33"/>
        <v/>
      </c>
      <c r="L380" t="str">
        <f t="shared" si="34"/>
        <v/>
      </c>
      <c r="M380" t="str">
        <f t="shared" si="35"/>
        <v/>
      </c>
      <c r="N380" t="str">
        <f t="shared" si="36"/>
        <v/>
      </c>
      <c r="O380" t="str">
        <f t="shared" si="37"/>
        <v/>
      </c>
      <c r="P380" s="5" t="str">
        <f t="shared" si="38"/>
        <v/>
      </c>
    </row>
    <row r="381" spans="2:16" x14ac:dyDescent="0.2">
      <c r="B381" s="4">
        <v>56</v>
      </c>
      <c r="C381" s="4" t="str">
        <f t="shared" si="28"/>
        <v/>
      </c>
      <c r="D381" s="37" t="str">
        <f t="shared" si="29"/>
        <v/>
      </c>
      <c r="E381" t="str">
        <f t="shared" si="30"/>
        <v/>
      </c>
      <c r="F381" t="str">
        <f t="shared" si="27"/>
        <v/>
      </c>
      <c r="G381" t="str">
        <f t="shared" si="31"/>
        <v/>
      </c>
      <c r="H381" s="5" t="str">
        <f t="shared" si="32"/>
        <v/>
      </c>
      <c r="I381" t="str">
        <f t="array" ref="I381">IFERROR(INDEX(C381:H381,MATCH(TRUE,INDEX((C381:H381&lt;&gt;""),0),0)),"")</f>
        <v/>
      </c>
      <c r="J381" t="str">
        <f t="array" ref="J381">IFERROR(INDEX(K381:P381,MATCH(TRUE,INDEX((K381:P381&lt;&gt;""),0),0)),"")</f>
        <v/>
      </c>
      <c r="K381" s="4" t="str">
        <f t="shared" si="33"/>
        <v/>
      </c>
      <c r="L381" t="str">
        <f t="shared" si="34"/>
        <v/>
      </c>
      <c r="M381" t="str">
        <f t="shared" si="35"/>
        <v/>
      </c>
      <c r="N381" t="str">
        <f t="shared" si="36"/>
        <v/>
      </c>
      <c r="O381" t="str">
        <f t="shared" si="37"/>
        <v/>
      </c>
      <c r="P381" s="5" t="str">
        <f t="shared" si="38"/>
        <v/>
      </c>
    </row>
    <row r="382" spans="2:16" x14ac:dyDescent="0.2">
      <c r="B382" s="4">
        <v>57</v>
      </c>
      <c r="C382" s="4" t="str">
        <f t="shared" si="28"/>
        <v/>
      </c>
      <c r="D382" s="37" t="str">
        <f t="shared" si="29"/>
        <v/>
      </c>
      <c r="E382" t="str">
        <f t="shared" si="30"/>
        <v/>
      </c>
      <c r="F382" t="str">
        <f t="shared" ref="F382:F445" si="39">IFERROR(INDEX(W$7:W$32,MATCH(B383,V$7:V$32,0)),"")</f>
        <v/>
      </c>
      <c r="G382" t="str">
        <f t="shared" si="31"/>
        <v/>
      </c>
      <c r="H382" s="5" t="str">
        <f t="shared" si="32"/>
        <v/>
      </c>
      <c r="I382" t="str">
        <f t="array" ref="I382">IFERROR(INDEX(C382:H382,MATCH(TRUE,INDEX((C382:H382&lt;&gt;""),0),0)),"")</f>
        <v/>
      </c>
      <c r="J382" t="str">
        <f t="array" ref="J382">IFERROR(INDEX(K382:P382,MATCH(TRUE,INDEX((K382:P382&lt;&gt;""),0),0)),"")</f>
        <v/>
      </c>
      <c r="K382" s="4" t="str">
        <f t="shared" si="33"/>
        <v/>
      </c>
      <c r="L382" t="str">
        <f t="shared" si="34"/>
        <v/>
      </c>
      <c r="M382" t="str">
        <f t="shared" si="35"/>
        <v/>
      </c>
      <c r="N382" t="str">
        <f t="shared" si="36"/>
        <v/>
      </c>
      <c r="O382" t="str">
        <f t="shared" si="37"/>
        <v/>
      </c>
      <c r="P382" s="5" t="str">
        <f t="shared" si="38"/>
        <v/>
      </c>
    </row>
    <row r="383" spans="2:16" x14ac:dyDescent="0.2">
      <c r="B383" s="4">
        <v>58</v>
      </c>
      <c r="C383" s="4" t="str">
        <f t="shared" si="28"/>
        <v/>
      </c>
      <c r="D383" s="37" t="str">
        <f t="shared" si="29"/>
        <v/>
      </c>
      <c r="E383" t="str">
        <f t="shared" si="30"/>
        <v/>
      </c>
      <c r="F383" t="str">
        <f t="shared" si="39"/>
        <v/>
      </c>
      <c r="G383" t="str">
        <f t="shared" si="31"/>
        <v/>
      </c>
      <c r="H383" s="5" t="str">
        <f t="shared" si="32"/>
        <v/>
      </c>
      <c r="I383" t="str">
        <f t="array" ref="I383">IFERROR(INDEX(C383:H383,MATCH(TRUE,INDEX((C383:H383&lt;&gt;""),0),0)),"")</f>
        <v/>
      </c>
      <c r="J383" t="str">
        <f t="array" ref="J383">IFERROR(INDEX(K383:P383,MATCH(TRUE,INDEX((K383:P383&lt;&gt;""),0),0)),"")</f>
        <v/>
      </c>
      <c r="K383" s="4" t="str">
        <f t="shared" si="33"/>
        <v/>
      </c>
      <c r="L383" t="str">
        <f t="shared" si="34"/>
        <v/>
      </c>
      <c r="M383" t="str">
        <f t="shared" si="35"/>
        <v/>
      </c>
      <c r="N383" t="str">
        <f t="shared" si="36"/>
        <v/>
      </c>
      <c r="O383" t="str">
        <f t="shared" si="37"/>
        <v/>
      </c>
      <c r="P383" s="5" t="str">
        <f t="shared" si="38"/>
        <v/>
      </c>
    </row>
    <row r="384" spans="2:16" x14ac:dyDescent="0.2">
      <c r="B384" s="4">
        <v>59</v>
      </c>
      <c r="C384" s="4" t="str">
        <f t="shared" si="28"/>
        <v/>
      </c>
      <c r="D384" s="37" t="str">
        <f t="shared" si="29"/>
        <v/>
      </c>
      <c r="E384" t="str">
        <f t="shared" si="30"/>
        <v/>
      </c>
      <c r="F384" t="str">
        <f t="shared" si="39"/>
        <v/>
      </c>
      <c r="G384" t="str">
        <f t="shared" si="31"/>
        <v/>
      </c>
      <c r="H384" s="5" t="str">
        <f t="shared" si="32"/>
        <v/>
      </c>
      <c r="I384" t="str">
        <f t="array" ref="I384">IFERROR(INDEX(C384:H384,MATCH(TRUE,INDEX((C384:H384&lt;&gt;""),0),0)),"")</f>
        <v/>
      </c>
      <c r="J384" t="str">
        <f t="array" ref="J384">IFERROR(INDEX(K384:P384,MATCH(TRUE,INDEX((K384:P384&lt;&gt;""),0),0)),"")</f>
        <v/>
      </c>
      <c r="K384" s="4" t="str">
        <f t="shared" si="33"/>
        <v/>
      </c>
      <c r="L384" t="str">
        <f t="shared" si="34"/>
        <v/>
      </c>
      <c r="M384" t="str">
        <f t="shared" si="35"/>
        <v/>
      </c>
      <c r="N384" t="str">
        <f t="shared" si="36"/>
        <v/>
      </c>
      <c r="O384" t="str">
        <f t="shared" si="37"/>
        <v/>
      </c>
      <c r="P384" s="5" t="str">
        <f t="shared" si="38"/>
        <v/>
      </c>
    </row>
    <row r="385" spans="2:16" x14ac:dyDescent="0.2">
      <c r="B385" s="4">
        <v>60</v>
      </c>
      <c r="C385" s="4" t="str">
        <f t="shared" si="28"/>
        <v/>
      </c>
      <c r="D385" s="37" t="str">
        <f t="shared" si="29"/>
        <v/>
      </c>
      <c r="E385" t="str">
        <f t="shared" si="30"/>
        <v/>
      </c>
      <c r="F385" t="str">
        <f t="shared" si="39"/>
        <v/>
      </c>
      <c r="G385" t="str">
        <f t="shared" si="31"/>
        <v/>
      </c>
      <c r="H385" s="5" t="str">
        <f t="shared" si="32"/>
        <v/>
      </c>
      <c r="I385" t="str">
        <f t="array" ref="I385">IFERROR(INDEX(C385:H385,MATCH(TRUE,INDEX((C385:H385&lt;&gt;""),0),0)),"")</f>
        <v/>
      </c>
      <c r="J385" t="str">
        <f t="array" ref="J385">IFERROR(INDEX(K385:P385,MATCH(TRUE,INDEX((K385:P385&lt;&gt;""),0),0)),"")</f>
        <v/>
      </c>
      <c r="K385" s="4" t="str">
        <f t="shared" si="33"/>
        <v/>
      </c>
      <c r="L385" t="str">
        <f t="shared" si="34"/>
        <v/>
      </c>
      <c r="M385" t="str">
        <f t="shared" si="35"/>
        <v/>
      </c>
      <c r="N385" t="str">
        <f t="shared" si="36"/>
        <v/>
      </c>
      <c r="O385" t="str">
        <f t="shared" si="37"/>
        <v/>
      </c>
      <c r="P385" s="5" t="str">
        <f t="shared" si="38"/>
        <v/>
      </c>
    </row>
    <row r="386" spans="2:16" x14ac:dyDescent="0.2">
      <c r="B386" s="4">
        <v>61</v>
      </c>
      <c r="C386" s="4" t="str">
        <f t="shared" si="28"/>
        <v/>
      </c>
      <c r="D386" s="37" t="str">
        <f t="shared" si="29"/>
        <v/>
      </c>
      <c r="E386" t="str">
        <f t="shared" si="30"/>
        <v/>
      </c>
      <c r="F386" t="str">
        <f t="shared" si="39"/>
        <v/>
      </c>
      <c r="G386" t="str">
        <f t="shared" si="31"/>
        <v/>
      </c>
      <c r="H386" s="5" t="str">
        <f t="shared" si="32"/>
        <v/>
      </c>
      <c r="I386" t="str">
        <f t="array" ref="I386">IFERROR(INDEX(C386:H386,MATCH(TRUE,INDEX((C386:H386&lt;&gt;""),0),0)),"")</f>
        <v/>
      </c>
      <c r="J386" t="str">
        <f t="array" ref="J386">IFERROR(INDEX(K386:P386,MATCH(TRUE,INDEX((K386:P386&lt;&gt;""),0),0)),"")</f>
        <v/>
      </c>
      <c r="K386" s="4" t="str">
        <f t="shared" si="33"/>
        <v/>
      </c>
      <c r="L386" t="str">
        <f t="shared" si="34"/>
        <v/>
      </c>
      <c r="M386" t="str">
        <f t="shared" si="35"/>
        <v/>
      </c>
      <c r="N386" t="str">
        <f t="shared" si="36"/>
        <v/>
      </c>
      <c r="O386" t="str">
        <f t="shared" si="37"/>
        <v/>
      </c>
      <c r="P386" s="5" t="str">
        <f t="shared" si="38"/>
        <v/>
      </c>
    </row>
    <row r="387" spans="2:16" x14ac:dyDescent="0.2">
      <c r="B387" s="4">
        <v>62</v>
      </c>
      <c r="C387" s="4" t="str">
        <f t="shared" si="28"/>
        <v/>
      </c>
      <c r="D387" s="37" t="str">
        <f t="shared" si="29"/>
        <v/>
      </c>
      <c r="E387" t="str">
        <f t="shared" si="30"/>
        <v/>
      </c>
      <c r="F387" t="str">
        <f t="shared" si="39"/>
        <v/>
      </c>
      <c r="G387" t="str">
        <f t="shared" si="31"/>
        <v/>
      </c>
      <c r="H387" s="5" t="str">
        <f t="shared" si="32"/>
        <v/>
      </c>
      <c r="I387" t="str">
        <f t="array" ref="I387">IFERROR(INDEX(C387:H387,MATCH(TRUE,INDEX((C387:H387&lt;&gt;""),0),0)),"")</f>
        <v/>
      </c>
      <c r="J387" t="str">
        <f t="array" ref="J387">IFERROR(INDEX(K387:P387,MATCH(TRUE,INDEX((K387:P387&lt;&gt;""),0),0)),"")</f>
        <v/>
      </c>
      <c r="K387" s="4" t="str">
        <f t="shared" si="33"/>
        <v/>
      </c>
      <c r="L387" t="str">
        <f t="shared" si="34"/>
        <v/>
      </c>
      <c r="M387" t="str">
        <f t="shared" si="35"/>
        <v/>
      </c>
      <c r="N387" t="str">
        <f t="shared" si="36"/>
        <v/>
      </c>
      <c r="O387" t="str">
        <f t="shared" si="37"/>
        <v/>
      </c>
      <c r="P387" s="5" t="str">
        <f t="shared" si="38"/>
        <v/>
      </c>
    </row>
    <row r="388" spans="2:16" x14ac:dyDescent="0.2">
      <c r="B388" s="4">
        <v>63</v>
      </c>
      <c r="C388" s="4" t="str">
        <f t="shared" si="28"/>
        <v/>
      </c>
      <c r="D388" s="37" t="str">
        <f t="shared" si="29"/>
        <v/>
      </c>
      <c r="E388" t="str">
        <f t="shared" si="30"/>
        <v/>
      </c>
      <c r="F388" t="str">
        <f t="shared" si="39"/>
        <v/>
      </c>
      <c r="G388" t="str">
        <f t="shared" si="31"/>
        <v/>
      </c>
      <c r="H388" s="5" t="str">
        <f t="shared" si="32"/>
        <v/>
      </c>
      <c r="I388" t="str">
        <f t="array" ref="I388">IFERROR(INDEX(C388:H388,MATCH(TRUE,INDEX((C388:H388&lt;&gt;""),0),0)),"")</f>
        <v/>
      </c>
      <c r="J388" t="str">
        <f t="array" ref="J388">IFERROR(INDEX(K388:P388,MATCH(TRUE,INDEX((K388:P388&lt;&gt;""),0),0)),"")</f>
        <v/>
      </c>
      <c r="K388" s="4" t="str">
        <f t="shared" si="33"/>
        <v/>
      </c>
      <c r="L388" t="str">
        <f t="shared" si="34"/>
        <v/>
      </c>
      <c r="M388" t="str">
        <f t="shared" si="35"/>
        <v/>
      </c>
      <c r="N388" t="str">
        <f t="shared" si="36"/>
        <v/>
      </c>
      <c r="O388" t="str">
        <f t="shared" si="37"/>
        <v/>
      </c>
      <c r="P388" s="5" t="str">
        <f t="shared" si="38"/>
        <v/>
      </c>
    </row>
    <row r="389" spans="2:16" x14ac:dyDescent="0.2">
      <c r="B389" s="4">
        <v>64</v>
      </c>
      <c r="C389" s="4" t="str">
        <f t="shared" ref="C389:C420" si="40">IFERROR(INDEX(K$7:K$32,MATCH(B390,J$7:J$32,0)),"")</f>
        <v/>
      </c>
      <c r="D389" s="37" t="str">
        <f t="shared" ref="D389:D420" si="41">IFERROR(INDEX(O$7:O$32,MATCH(B390,N$7:N$32,0)),"")</f>
        <v/>
      </c>
      <c r="E389" t="str">
        <f t="shared" ref="E389:E420" si="42">IFERROR(INDEX(S$7:S$32,MATCH(B390,R$7:R$32,0)),"")</f>
        <v/>
      </c>
      <c r="F389" t="str">
        <f t="shared" si="39"/>
        <v/>
      </c>
      <c r="G389" t="str">
        <f t="shared" ref="G389:G420" si="43">IFERROR(INDEX(AA$7:AA$32,MATCH(B390,Z$7:Z$32,0)),"")</f>
        <v/>
      </c>
      <c r="H389" s="5" t="str">
        <f t="shared" ref="H389:H420" si="44">IFERROR(INDEX(AE$7:AE$32,MATCH(B390,AD$7:AD$32,0)),"")</f>
        <v/>
      </c>
      <c r="I389" t="str">
        <f t="array" ref="I389">IFERROR(INDEX(C389:H389,MATCH(TRUE,INDEX((C389:H389&lt;&gt;""),0),0)),"")</f>
        <v/>
      </c>
      <c r="J389" t="str">
        <f t="array" ref="J389">IFERROR(INDEX(K389:P389,MATCH(TRUE,INDEX((K389:P389&lt;&gt;""),0),0)),"")</f>
        <v/>
      </c>
      <c r="K389" s="4" t="str">
        <f t="shared" ref="K389:K420" si="45">IFERROR(INDEX(L$7:L$32,MATCH($I389,K$7:K$32,0)),"")</f>
        <v/>
      </c>
      <c r="L389" t="str">
        <f t="shared" ref="L389:L420" si="46">IFERROR(INDEX(P$7:P$31,MATCH($I389,O$7:O$32,0)),"")</f>
        <v/>
      </c>
      <c r="M389" t="str">
        <f t="shared" ref="M389:M420" si="47">IFERROR(INDEX(T$7:T$32,MATCH($I389,S$7:S$32,0)),"")</f>
        <v/>
      </c>
      <c r="N389" t="str">
        <f t="shared" ref="N389:N420" si="48">IFERROR(INDEX(X$7:X$32,MATCH($I389,W$7:W$32,0)),"")</f>
        <v/>
      </c>
      <c r="O389" t="str">
        <f t="shared" ref="O389:O420" si="49">IFERROR(INDEX(AB$7:AB$32,MATCH($I389,AA$7:AA$32,0)),"")</f>
        <v/>
      </c>
      <c r="P389" s="5" t="str">
        <f t="shared" ref="P389:P420" si="50">IFERROR(INDEX(AF$7:AF$32,MATCH($I389,AE$7:AE$32,0)),"")</f>
        <v/>
      </c>
    </row>
    <row r="390" spans="2:16" x14ac:dyDescent="0.2">
      <c r="B390" s="4">
        <v>65</v>
      </c>
      <c r="C390" s="4" t="str">
        <f t="shared" si="40"/>
        <v/>
      </c>
      <c r="D390" s="37" t="str">
        <f t="shared" si="41"/>
        <v/>
      </c>
      <c r="E390" t="str">
        <f t="shared" si="42"/>
        <v/>
      </c>
      <c r="F390" t="str">
        <f t="shared" si="39"/>
        <v/>
      </c>
      <c r="G390" t="str">
        <f t="shared" si="43"/>
        <v/>
      </c>
      <c r="H390" s="5" t="str">
        <f t="shared" si="44"/>
        <v/>
      </c>
      <c r="I390" t="str">
        <f t="array" ref="I390">IFERROR(INDEX(C390:H390,MATCH(TRUE,INDEX((C390:H390&lt;&gt;""),0),0)),"")</f>
        <v/>
      </c>
      <c r="J390" t="str">
        <f t="array" ref="J390">IFERROR(INDEX(K390:P390,MATCH(TRUE,INDEX((K390:P390&lt;&gt;""),0),0)),"")</f>
        <v/>
      </c>
      <c r="K390" s="4" t="str">
        <f t="shared" si="45"/>
        <v/>
      </c>
      <c r="L390" t="str">
        <f t="shared" si="46"/>
        <v/>
      </c>
      <c r="M390" t="str">
        <f t="shared" si="47"/>
        <v/>
      </c>
      <c r="N390" t="str">
        <f t="shared" si="48"/>
        <v/>
      </c>
      <c r="O390" t="str">
        <f t="shared" si="49"/>
        <v/>
      </c>
      <c r="P390" s="5" t="str">
        <f t="shared" si="50"/>
        <v/>
      </c>
    </row>
    <row r="391" spans="2:16" x14ac:dyDescent="0.2">
      <c r="B391" s="4">
        <v>66</v>
      </c>
      <c r="C391" s="4" t="str">
        <f t="shared" si="40"/>
        <v/>
      </c>
      <c r="D391" s="37" t="str">
        <f t="shared" si="41"/>
        <v/>
      </c>
      <c r="E391" t="str">
        <f t="shared" si="42"/>
        <v/>
      </c>
      <c r="F391" t="str">
        <f t="shared" si="39"/>
        <v/>
      </c>
      <c r="G391" t="str">
        <f t="shared" si="43"/>
        <v/>
      </c>
      <c r="H391" s="5" t="str">
        <f t="shared" si="44"/>
        <v/>
      </c>
      <c r="I391" t="str">
        <f t="array" ref="I391">IFERROR(INDEX(C391:H391,MATCH(TRUE,INDEX((C391:H391&lt;&gt;""),0),0)),"")</f>
        <v/>
      </c>
      <c r="J391" t="str">
        <f t="array" ref="J391">IFERROR(INDEX(K391:P391,MATCH(TRUE,INDEX((K391:P391&lt;&gt;""),0),0)),"")</f>
        <v/>
      </c>
      <c r="K391" s="4" t="str">
        <f t="shared" si="45"/>
        <v/>
      </c>
      <c r="L391" t="str">
        <f t="shared" si="46"/>
        <v/>
      </c>
      <c r="M391" t="str">
        <f t="shared" si="47"/>
        <v/>
      </c>
      <c r="N391" t="str">
        <f t="shared" si="48"/>
        <v/>
      </c>
      <c r="O391" t="str">
        <f t="shared" si="49"/>
        <v/>
      </c>
      <c r="P391" s="5" t="str">
        <f t="shared" si="50"/>
        <v/>
      </c>
    </row>
    <row r="392" spans="2:16" x14ac:dyDescent="0.2">
      <c r="B392" s="4">
        <v>67</v>
      </c>
      <c r="C392" s="4" t="str">
        <f t="shared" si="40"/>
        <v/>
      </c>
      <c r="D392" s="37" t="str">
        <f t="shared" si="41"/>
        <v/>
      </c>
      <c r="E392" t="str">
        <f t="shared" si="42"/>
        <v/>
      </c>
      <c r="F392" t="str">
        <f t="shared" si="39"/>
        <v/>
      </c>
      <c r="G392" t="str">
        <f t="shared" si="43"/>
        <v/>
      </c>
      <c r="H392" s="5" t="str">
        <f t="shared" si="44"/>
        <v/>
      </c>
      <c r="I392" t="str">
        <f t="array" ref="I392">IFERROR(INDEX(C392:H392,MATCH(TRUE,INDEX((C392:H392&lt;&gt;""),0),0)),"")</f>
        <v/>
      </c>
      <c r="J392" t="str">
        <f t="array" ref="J392">IFERROR(INDEX(K392:P392,MATCH(TRUE,INDEX((K392:P392&lt;&gt;""),0),0)),"")</f>
        <v/>
      </c>
      <c r="K392" s="4" t="str">
        <f t="shared" si="45"/>
        <v/>
      </c>
      <c r="L392" t="str">
        <f t="shared" si="46"/>
        <v/>
      </c>
      <c r="M392" t="str">
        <f t="shared" si="47"/>
        <v/>
      </c>
      <c r="N392" t="str">
        <f t="shared" si="48"/>
        <v/>
      </c>
      <c r="O392" t="str">
        <f t="shared" si="49"/>
        <v/>
      </c>
      <c r="P392" s="5" t="str">
        <f t="shared" si="50"/>
        <v/>
      </c>
    </row>
    <row r="393" spans="2:16" x14ac:dyDescent="0.2">
      <c r="B393" s="4">
        <v>68</v>
      </c>
      <c r="C393" s="4" t="str">
        <f t="shared" si="40"/>
        <v/>
      </c>
      <c r="D393" s="37" t="str">
        <f t="shared" si="41"/>
        <v/>
      </c>
      <c r="E393" t="str">
        <f t="shared" si="42"/>
        <v/>
      </c>
      <c r="F393" t="str">
        <f t="shared" si="39"/>
        <v/>
      </c>
      <c r="G393" t="str">
        <f t="shared" si="43"/>
        <v/>
      </c>
      <c r="H393" s="5" t="str">
        <f t="shared" si="44"/>
        <v/>
      </c>
      <c r="I393" t="str">
        <f t="array" ref="I393">IFERROR(INDEX(C393:H393,MATCH(TRUE,INDEX((C393:H393&lt;&gt;""),0),0)),"")</f>
        <v/>
      </c>
      <c r="J393" t="str">
        <f t="array" ref="J393">IFERROR(INDEX(K393:P393,MATCH(TRUE,INDEX((K393:P393&lt;&gt;""),0),0)),"")</f>
        <v/>
      </c>
      <c r="K393" s="4" t="str">
        <f t="shared" si="45"/>
        <v/>
      </c>
      <c r="L393" t="str">
        <f t="shared" si="46"/>
        <v/>
      </c>
      <c r="M393" t="str">
        <f t="shared" si="47"/>
        <v/>
      </c>
      <c r="N393" t="str">
        <f t="shared" si="48"/>
        <v/>
      </c>
      <c r="O393" t="str">
        <f t="shared" si="49"/>
        <v/>
      </c>
      <c r="P393" s="5" t="str">
        <f t="shared" si="50"/>
        <v/>
      </c>
    </row>
    <row r="394" spans="2:16" x14ac:dyDescent="0.2">
      <c r="B394" s="4">
        <v>69</v>
      </c>
      <c r="C394" s="4" t="str">
        <f t="shared" si="40"/>
        <v/>
      </c>
      <c r="D394" s="37" t="str">
        <f t="shared" si="41"/>
        <v/>
      </c>
      <c r="E394" t="str">
        <f t="shared" si="42"/>
        <v/>
      </c>
      <c r="F394" t="str">
        <f t="shared" si="39"/>
        <v/>
      </c>
      <c r="G394" t="str">
        <f t="shared" si="43"/>
        <v/>
      </c>
      <c r="H394" s="5" t="str">
        <f t="shared" si="44"/>
        <v/>
      </c>
      <c r="I394" t="str">
        <f t="array" ref="I394">IFERROR(INDEX(C394:H394,MATCH(TRUE,INDEX((C394:H394&lt;&gt;""),0),0)),"")</f>
        <v/>
      </c>
      <c r="J394" t="str">
        <f t="array" ref="J394">IFERROR(INDEX(K394:P394,MATCH(TRUE,INDEX((K394:P394&lt;&gt;""),0),0)),"")</f>
        <v/>
      </c>
      <c r="K394" s="4" t="str">
        <f t="shared" si="45"/>
        <v/>
      </c>
      <c r="L394" t="str">
        <f t="shared" si="46"/>
        <v/>
      </c>
      <c r="M394" t="str">
        <f t="shared" si="47"/>
        <v/>
      </c>
      <c r="N394" t="str">
        <f t="shared" si="48"/>
        <v/>
      </c>
      <c r="O394" t="str">
        <f t="shared" si="49"/>
        <v/>
      </c>
      <c r="P394" s="5" t="str">
        <f t="shared" si="50"/>
        <v/>
      </c>
    </row>
    <row r="395" spans="2:16" x14ac:dyDescent="0.2">
      <c r="B395" s="4">
        <v>70</v>
      </c>
      <c r="C395" s="4" t="str">
        <f t="shared" si="40"/>
        <v/>
      </c>
      <c r="D395" s="37" t="str">
        <f t="shared" si="41"/>
        <v/>
      </c>
      <c r="E395" t="str">
        <f t="shared" si="42"/>
        <v/>
      </c>
      <c r="F395" t="str">
        <f t="shared" si="39"/>
        <v/>
      </c>
      <c r="G395" t="str">
        <f t="shared" si="43"/>
        <v/>
      </c>
      <c r="H395" s="5" t="str">
        <f t="shared" si="44"/>
        <v/>
      </c>
      <c r="I395" t="str">
        <f t="array" ref="I395">IFERROR(INDEX(C395:H395,MATCH(TRUE,INDEX((C395:H395&lt;&gt;""),0),0)),"")</f>
        <v/>
      </c>
      <c r="J395" t="str">
        <f t="array" ref="J395">IFERROR(INDEX(K395:P395,MATCH(TRUE,INDEX((K395:P395&lt;&gt;""),0),0)),"")</f>
        <v/>
      </c>
      <c r="K395" s="4" t="str">
        <f t="shared" si="45"/>
        <v/>
      </c>
      <c r="L395" t="str">
        <f t="shared" si="46"/>
        <v/>
      </c>
      <c r="M395" t="str">
        <f t="shared" si="47"/>
        <v/>
      </c>
      <c r="N395" t="str">
        <f t="shared" si="48"/>
        <v/>
      </c>
      <c r="O395" t="str">
        <f t="shared" si="49"/>
        <v/>
      </c>
      <c r="P395" s="5" t="str">
        <f t="shared" si="50"/>
        <v/>
      </c>
    </row>
    <row r="396" spans="2:16" x14ac:dyDescent="0.2">
      <c r="B396" s="4">
        <v>71</v>
      </c>
      <c r="C396" s="4" t="str">
        <f t="shared" si="40"/>
        <v/>
      </c>
      <c r="D396" s="37" t="str">
        <f t="shared" si="41"/>
        <v/>
      </c>
      <c r="E396" t="str">
        <f t="shared" si="42"/>
        <v/>
      </c>
      <c r="F396" t="str">
        <f t="shared" si="39"/>
        <v/>
      </c>
      <c r="G396" t="str">
        <f t="shared" si="43"/>
        <v/>
      </c>
      <c r="H396" s="5" t="str">
        <f t="shared" si="44"/>
        <v/>
      </c>
      <c r="I396" t="str">
        <f t="array" ref="I396">IFERROR(INDEX(C396:H396,MATCH(TRUE,INDEX((C396:H396&lt;&gt;""),0),0)),"")</f>
        <v/>
      </c>
      <c r="J396" t="str">
        <f t="array" ref="J396">IFERROR(INDEX(K396:P396,MATCH(TRUE,INDEX((K396:P396&lt;&gt;""),0),0)),"")</f>
        <v/>
      </c>
      <c r="K396" s="4" t="str">
        <f t="shared" si="45"/>
        <v/>
      </c>
      <c r="L396" t="str">
        <f t="shared" si="46"/>
        <v/>
      </c>
      <c r="M396" t="str">
        <f t="shared" si="47"/>
        <v/>
      </c>
      <c r="N396" t="str">
        <f t="shared" si="48"/>
        <v/>
      </c>
      <c r="O396" t="str">
        <f t="shared" si="49"/>
        <v/>
      </c>
      <c r="P396" s="5" t="str">
        <f t="shared" si="50"/>
        <v/>
      </c>
    </row>
    <row r="397" spans="2:16" x14ac:dyDescent="0.2">
      <c r="B397" s="4">
        <v>72</v>
      </c>
      <c r="C397" s="4" t="str">
        <f t="shared" si="40"/>
        <v/>
      </c>
      <c r="D397" s="37" t="str">
        <f t="shared" si="41"/>
        <v/>
      </c>
      <c r="E397" t="str">
        <f t="shared" si="42"/>
        <v/>
      </c>
      <c r="F397" t="str">
        <f t="shared" si="39"/>
        <v/>
      </c>
      <c r="G397" t="str">
        <f t="shared" si="43"/>
        <v/>
      </c>
      <c r="H397" s="5" t="str">
        <f t="shared" si="44"/>
        <v/>
      </c>
      <c r="I397" t="str">
        <f t="array" ref="I397">IFERROR(INDEX(C397:H397,MATCH(TRUE,INDEX((C397:H397&lt;&gt;""),0),0)),"")</f>
        <v/>
      </c>
      <c r="J397" t="str">
        <f t="array" ref="J397">IFERROR(INDEX(K397:P397,MATCH(TRUE,INDEX((K397:P397&lt;&gt;""),0),0)),"")</f>
        <v/>
      </c>
      <c r="K397" s="4" t="str">
        <f t="shared" si="45"/>
        <v/>
      </c>
      <c r="L397" t="str">
        <f t="shared" si="46"/>
        <v/>
      </c>
      <c r="M397" t="str">
        <f t="shared" si="47"/>
        <v/>
      </c>
      <c r="N397" t="str">
        <f t="shared" si="48"/>
        <v/>
      </c>
      <c r="O397" t="str">
        <f t="shared" si="49"/>
        <v/>
      </c>
      <c r="P397" s="5" t="str">
        <f t="shared" si="50"/>
        <v/>
      </c>
    </row>
    <row r="398" spans="2:16" x14ac:dyDescent="0.2">
      <c r="B398" s="4">
        <v>73</v>
      </c>
      <c r="C398" s="4" t="str">
        <f t="shared" si="40"/>
        <v/>
      </c>
      <c r="D398" s="37" t="str">
        <f t="shared" si="41"/>
        <v/>
      </c>
      <c r="E398" t="str">
        <f t="shared" si="42"/>
        <v/>
      </c>
      <c r="F398" t="str">
        <f t="shared" si="39"/>
        <v/>
      </c>
      <c r="G398" t="str">
        <f t="shared" si="43"/>
        <v/>
      </c>
      <c r="H398" s="5" t="str">
        <f t="shared" si="44"/>
        <v/>
      </c>
      <c r="I398" t="str">
        <f t="array" ref="I398">IFERROR(INDEX(C398:H398,MATCH(TRUE,INDEX((C398:H398&lt;&gt;""),0),0)),"")</f>
        <v/>
      </c>
      <c r="J398" t="str">
        <f t="array" ref="J398">IFERROR(INDEX(K398:P398,MATCH(TRUE,INDEX((K398:P398&lt;&gt;""),0),0)),"")</f>
        <v/>
      </c>
      <c r="K398" s="4" t="str">
        <f t="shared" si="45"/>
        <v/>
      </c>
      <c r="L398" t="str">
        <f t="shared" si="46"/>
        <v/>
      </c>
      <c r="M398" t="str">
        <f t="shared" si="47"/>
        <v/>
      </c>
      <c r="N398" t="str">
        <f t="shared" si="48"/>
        <v/>
      </c>
      <c r="O398" t="str">
        <f t="shared" si="49"/>
        <v/>
      </c>
      <c r="P398" s="5" t="str">
        <f t="shared" si="50"/>
        <v/>
      </c>
    </row>
    <row r="399" spans="2:16" x14ac:dyDescent="0.2">
      <c r="B399" s="4">
        <v>74</v>
      </c>
      <c r="C399" s="4" t="str">
        <f t="shared" si="40"/>
        <v/>
      </c>
      <c r="D399" s="37" t="str">
        <f t="shared" si="41"/>
        <v/>
      </c>
      <c r="E399" t="str">
        <f t="shared" si="42"/>
        <v/>
      </c>
      <c r="F399" t="str">
        <f t="shared" si="39"/>
        <v/>
      </c>
      <c r="G399" t="str">
        <f t="shared" si="43"/>
        <v/>
      </c>
      <c r="H399" s="5" t="str">
        <f t="shared" si="44"/>
        <v/>
      </c>
      <c r="I399" t="str">
        <f t="array" ref="I399">IFERROR(INDEX(C399:H399,MATCH(TRUE,INDEX((C399:H399&lt;&gt;""),0),0)),"")</f>
        <v/>
      </c>
      <c r="J399" t="str">
        <f t="array" ref="J399">IFERROR(INDEX(K399:P399,MATCH(TRUE,INDEX((K399:P399&lt;&gt;""),0),0)),"")</f>
        <v/>
      </c>
      <c r="K399" s="4" t="str">
        <f t="shared" si="45"/>
        <v/>
      </c>
      <c r="L399" t="str">
        <f t="shared" si="46"/>
        <v/>
      </c>
      <c r="M399" t="str">
        <f t="shared" si="47"/>
        <v/>
      </c>
      <c r="N399" t="str">
        <f t="shared" si="48"/>
        <v/>
      </c>
      <c r="O399" t="str">
        <f t="shared" si="49"/>
        <v/>
      </c>
      <c r="P399" s="5" t="str">
        <f t="shared" si="50"/>
        <v/>
      </c>
    </row>
    <row r="400" spans="2:16" x14ac:dyDescent="0.2">
      <c r="B400" s="4">
        <v>75</v>
      </c>
      <c r="C400" s="4" t="str">
        <f t="shared" si="40"/>
        <v/>
      </c>
      <c r="D400" s="37" t="str">
        <f t="shared" si="41"/>
        <v/>
      </c>
      <c r="E400" t="str">
        <f t="shared" si="42"/>
        <v/>
      </c>
      <c r="F400" t="str">
        <f t="shared" si="39"/>
        <v/>
      </c>
      <c r="G400" t="str">
        <f t="shared" si="43"/>
        <v/>
      </c>
      <c r="H400" s="5" t="str">
        <f t="shared" si="44"/>
        <v/>
      </c>
      <c r="I400" t="str">
        <f t="array" ref="I400">IFERROR(INDEX(C400:H400,MATCH(TRUE,INDEX((C400:H400&lt;&gt;""),0),0)),"")</f>
        <v/>
      </c>
      <c r="J400" t="str">
        <f t="array" ref="J400">IFERROR(INDEX(K400:P400,MATCH(TRUE,INDEX((K400:P400&lt;&gt;""),0),0)),"")</f>
        <v/>
      </c>
      <c r="K400" s="4" t="str">
        <f t="shared" si="45"/>
        <v/>
      </c>
      <c r="L400" t="str">
        <f t="shared" si="46"/>
        <v/>
      </c>
      <c r="M400" t="str">
        <f t="shared" si="47"/>
        <v/>
      </c>
      <c r="N400" t="str">
        <f t="shared" si="48"/>
        <v/>
      </c>
      <c r="O400" t="str">
        <f t="shared" si="49"/>
        <v/>
      </c>
      <c r="P400" s="5" t="str">
        <f t="shared" si="50"/>
        <v/>
      </c>
    </row>
    <row r="401" spans="2:16" x14ac:dyDescent="0.2">
      <c r="B401" s="4">
        <v>76</v>
      </c>
      <c r="C401" s="4" t="str">
        <f t="shared" si="40"/>
        <v/>
      </c>
      <c r="D401" s="37" t="str">
        <f t="shared" si="41"/>
        <v/>
      </c>
      <c r="E401" t="str">
        <f t="shared" si="42"/>
        <v/>
      </c>
      <c r="F401" t="str">
        <f t="shared" si="39"/>
        <v/>
      </c>
      <c r="G401" t="str">
        <f t="shared" si="43"/>
        <v/>
      </c>
      <c r="H401" s="5" t="str">
        <f t="shared" si="44"/>
        <v/>
      </c>
      <c r="I401" t="str">
        <f t="array" ref="I401">IFERROR(INDEX(C401:H401,MATCH(TRUE,INDEX((C401:H401&lt;&gt;""),0),0)),"")</f>
        <v/>
      </c>
      <c r="J401" t="str">
        <f t="array" ref="J401">IFERROR(INDEX(K401:P401,MATCH(TRUE,INDEX((K401:P401&lt;&gt;""),0),0)),"")</f>
        <v/>
      </c>
      <c r="K401" s="4" t="str">
        <f t="shared" si="45"/>
        <v/>
      </c>
      <c r="L401" t="str">
        <f t="shared" si="46"/>
        <v/>
      </c>
      <c r="M401" t="str">
        <f t="shared" si="47"/>
        <v/>
      </c>
      <c r="N401" t="str">
        <f t="shared" si="48"/>
        <v/>
      </c>
      <c r="O401" t="str">
        <f t="shared" si="49"/>
        <v/>
      </c>
      <c r="P401" s="5" t="str">
        <f t="shared" si="50"/>
        <v/>
      </c>
    </row>
    <row r="402" spans="2:16" x14ac:dyDescent="0.2">
      <c r="B402" s="4">
        <v>77</v>
      </c>
      <c r="C402" s="4" t="str">
        <f t="shared" si="40"/>
        <v/>
      </c>
      <c r="D402" s="37" t="str">
        <f t="shared" si="41"/>
        <v/>
      </c>
      <c r="E402" t="str">
        <f t="shared" si="42"/>
        <v/>
      </c>
      <c r="F402" t="str">
        <f t="shared" si="39"/>
        <v/>
      </c>
      <c r="G402" t="str">
        <f t="shared" si="43"/>
        <v/>
      </c>
      <c r="H402" s="5" t="str">
        <f t="shared" si="44"/>
        <v/>
      </c>
      <c r="I402" t="str">
        <f t="array" ref="I402">IFERROR(INDEX(C402:H402,MATCH(TRUE,INDEX((C402:H402&lt;&gt;""),0),0)),"")</f>
        <v/>
      </c>
      <c r="J402" t="str">
        <f t="array" ref="J402">IFERROR(INDEX(K402:P402,MATCH(TRUE,INDEX((K402:P402&lt;&gt;""),0),0)),"")</f>
        <v/>
      </c>
      <c r="K402" s="4" t="str">
        <f t="shared" si="45"/>
        <v/>
      </c>
      <c r="L402" t="str">
        <f t="shared" si="46"/>
        <v/>
      </c>
      <c r="M402" t="str">
        <f t="shared" si="47"/>
        <v/>
      </c>
      <c r="N402" t="str">
        <f t="shared" si="48"/>
        <v/>
      </c>
      <c r="O402" t="str">
        <f t="shared" si="49"/>
        <v/>
      </c>
      <c r="P402" s="5" t="str">
        <f t="shared" si="50"/>
        <v/>
      </c>
    </row>
    <row r="403" spans="2:16" x14ac:dyDescent="0.2">
      <c r="B403" s="4">
        <v>78</v>
      </c>
      <c r="C403" s="4" t="str">
        <f t="shared" si="40"/>
        <v/>
      </c>
      <c r="D403" s="37" t="str">
        <f t="shared" si="41"/>
        <v/>
      </c>
      <c r="E403" t="str">
        <f t="shared" si="42"/>
        <v/>
      </c>
      <c r="F403" t="str">
        <f t="shared" si="39"/>
        <v/>
      </c>
      <c r="G403" t="str">
        <f t="shared" si="43"/>
        <v/>
      </c>
      <c r="H403" s="5" t="str">
        <f t="shared" si="44"/>
        <v/>
      </c>
      <c r="I403" t="str">
        <f t="array" ref="I403">IFERROR(INDEX(C403:H403,MATCH(TRUE,INDEX((C403:H403&lt;&gt;""),0),0)),"")</f>
        <v/>
      </c>
      <c r="J403" t="str">
        <f t="array" ref="J403">IFERROR(INDEX(K403:P403,MATCH(TRUE,INDEX((K403:P403&lt;&gt;""),0),0)),"")</f>
        <v/>
      </c>
      <c r="K403" s="4" t="str">
        <f t="shared" si="45"/>
        <v/>
      </c>
      <c r="L403" t="str">
        <f t="shared" si="46"/>
        <v/>
      </c>
      <c r="M403" t="str">
        <f t="shared" si="47"/>
        <v/>
      </c>
      <c r="N403" t="str">
        <f t="shared" si="48"/>
        <v/>
      </c>
      <c r="O403" t="str">
        <f t="shared" si="49"/>
        <v/>
      </c>
      <c r="P403" s="5" t="str">
        <f t="shared" si="50"/>
        <v/>
      </c>
    </row>
    <row r="404" spans="2:16" x14ac:dyDescent="0.2">
      <c r="B404" s="4">
        <v>79</v>
      </c>
      <c r="C404" s="4" t="str">
        <f t="shared" si="40"/>
        <v/>
      </c>
      <c r="D404" s="37" t="str">
        <f t="shared" si="41"/>
        <v/>
      </c>
      <c r="E404" t="str">
        <f t="shared" si="42"/>
        <v/>
      </c>
      <c r="F404" t="str">
        <f t="shared" si="39"/>
        <v/>
      </c>
      <c r="G404" t="str">
        <f t="shared" si="43"/>
        <v/>
      </c>
      <c r="H404" s="5" t="str">
        <f t="shared" si="44"/>
        <v/>
      </c>
      <c r="I404" t="str">
        <f t="array" ref="I404">IFERROR(INDEX(C404:H404,MATCH(TRUE,INDEX((C404:H404&lt;&gt;""),0),0)),"")</f>
        <v/>
      </c>
      <c r="J404" t="str">
        <f t="array" ref="J404">IFERROR(INDEX(K404:P404,MATCH(TRUE,INDEX((K404:P404&lt;&gt;""),0),0)),"")</f>
        <v/>
      </c>
      <c r="K404" s="4" t="str">
        <f t="shared" si="45"/>
        <v/>
      </c>
      <c r="L404" t="str">
        <f t="shared" si="46"/>
        <v/>
      </c>
      <c r="M404" t="str">
        <f t="shared" si="47"/>
        <v/>
      </c>
      <c r="N404" t="str">
        <f t="shared" si="48"/>
        <v/>
      </c>
      <c r="O404" t="str">
        <f t="shared" si="49"/>
        <v/>
      </c>
      <c r="P404" s="5" t="str">
        <f t="shared" si="50"/>
        <v/>
      </c>
    </row>
    <row r="405" spans="2:16" x14ac:dyDescent="0.2">
      <c r="B405" s="4">
        <v>80</v>
      </c>
      <c r="C405" s="4" t="str">
        <f t="shared" si="40"/>
        <v/>
      </c>
      <c r="D405" s="37" t="str">
        <f t="shared" si="41"/>
        <v/>
      </c>
      <c r="E405" t="str">
        <f t="shared" si="42"/>
        <v/>
      </c>
      <c r="F405" t="str">
        <f t="shared" si="39"/>
        <v/>
      </c>
      <c r="G405" t="str">
        <f t="shared" si="43"/>
        <v/>
      </c>
      <c r="H405" s="5" t="str">
        <f t="shared" si="44"/>
        <v/>
      </c>
      <c r="I405" t="str">
        <f t="array" ref="I405">IFERROR(INDEX(C405:H405,MATCH(TRUE,INDEX((C405:H405&lt;&gt;""),0),0)),"")</f>
        <v/>
      </c>
      <c r="J405" t="str">
        <f t="array" ref="J405">IFERROR(INDEX(K405:P405,MATCH(TRUE,INDEX((K405:P405&lt;&gt;""),0),0)),"")</f>
        <v/>
      </c>
      <c r="K405" s="4" t="str">
        <f t="shared" si="45"/>
        <v/>
      </c>
      <c r="L405" t="str">
        <f t="shared" si="46"/>
        <v/>
      </c>
      <c r="M405" t="str">
        <f t="shared" si="47"/>
        <v/>
      </c>
      <c r="N405" t="str">
        <f t="shared" si="48"/>
        <v/>
      </c>
      <c r="O405" t="str">
        <f t="shared" si="49"/>
        <v/>
      </c>
      <c r="P405" s="5" t="str">
        <f t="shared" si="50"/>
        <v/>
      </c>
    </row>
    <row r="406" spans="2:16" x14ac:dyDescent="0.2">
      <c r="B406" s="4">
        <v>81</v>
      </c>
      <c r="C406" s="4" t="str">
        <f t="shared" si="40"/>
        <v/>
      </c>
      <c r="D406" s="37" t="str">
        <f t="shared" si="41"/>
        <v/>
      </c>
      <c r="E406" t="str">
        <f t="shared" si="42"/>
        <v/>
      </c>
      <c r="F406" t="str">
        <f t="shared" si="39"/>
        <v/>
      </c>
      <c r="G406" t="str">
        <f t="shared" si="43"/>
        <v/>
      </c>
      <c r="H406" s="5" t="str">
        <f t="shared" si="44"/>
        <v/>
      </c>
      <c r="I406" t="str">
        <f t="array" ref="I406">IFERROR(INDEX(C406:H406,MATCH(TRUE,INDEX((C406:H406&lt;&gt;""),0),0)),"")</f>
        <v/>
      </c>
      <c r="J406" t="str">
        <f t="array" ref="J406">IFERROR(INDEX(K406:P406,MATCH(TRUE,INDEX((K406:P406&lt;&gt;""),0),0)),"")</f>
        <v/>
      </c>
      <c r="K406" s="4" t="str">
        <f t="shared" si="45"/>
        <v/>
      </c>
      <c r="L406" t="str">
        <f t="shared" si="46"/>
        <v/>
      </c>
      <c r="M406" t="str">
        <f t="shared" si="47"/>
        <v/>
      </c>
      <c r="N406" t="str">
        <f t="shared" si="48"/>
        <v/>
      </c>
      <c r="O406" t="str">
        <f t="shared" si="49"/>
        <v/>
      </c>
      <c r="P406" s="5" t="str">
        <f t="shared" si="50"/>
        <v/>
      </c>
    </row>
    <row r="407" spans="2:16" x14ac:dyDescent="0.2">
      <c r="B407" s="4">
        <v>82</v>
      </c>
      <c r="C407" s="4" t="str">
        <f t="shared" si="40"/>
        <v/>
      </c>
      <c r="D407" s="37" t="str">
        <f t="shared" si="41"/>
        <v/>
      </c>
      <c r="E407" t="str">
        <f t="shared" si="42"/>
        <v/>
      </c>
      <c r="F407" t="str">
        <f t="shared" si="39"/>
        <v/>
      </c>
      <c r="G407" t="str">
        <f t="shared" si="43"/>
        <v/>
      </c>
      <c r="H407" s="5" t="str">
        <f t="shared" si="44"/>
        <v/>
      </c>
      <c r="I407" t="str">
        <f t="array" ref="I407">IFERROR(INDEX(C407:H407,MATCH(TRUE,INDEX((C407:H407&lt;&gt;""),0),0)),"")</f>
        <v/>
      </c>
      <c r="J407" t="str">
        <f t="array" ref="J407">IFERROR(INDEX(K407:P407,MATCH(TRUE,INDEX((K407:P407&lt;&gt;""),0),0)),"")</f>
        <v/>
      </c>
      <c r="K407" s="4" t="str">
        <f t="shared" si="45"/>
        <v/>
      </c>
      <c r="L407" t="str">
        <f t="shared" si="46"/>
        <v/>
      </c>
      <c r="M407" t="str">
        <f t="shared" si="47"/>
        <v/>
      </c>
      <c r="N407" t="str">
        <f t="shared" si="48"/>
        <v/>
      </c>
      <c r="O407" t="str">
        <f t="shared" si="49"/>
        <v/>
      </c>
      <c r="P407" s="5" t="str">
        <f t="shared" si="50"/>
        <v/>
      </c>
    </row>
    <row r="408" spans="2:16" x14ac:dyDescent="0.2">
      <c r="B408" s="4">
        <v>83</v>
      </c>
      <c r="C408" s="4" t="str">
        <f t="shared" si="40"/>
        <v/>
      </c>
      <c r="D408" s="37" t="str">
        <f t="shared" si="41"/>
        <v/>
      </c>
      <c r="E408" t="str">
        <f t="shared" si="42"/>
        <v/>
      </c>
      <c r="F408" t="str">
        <f t="shared" si="39"/>
        <v/>
      </c>
      <c r="G408" t="str">
        <f t="shared" si="43"/>
        <v/>
      </c>
      <c r="H408" s="5" t="str">
        <f t="shared" si="44"/>
        <v/>
      </c>
      <c r="I408" t="str">
        <f t="array" ref="I408">IFERROR(INDEX(C408:H408,MATCH(TRUE,INDEX((C408:H408&lt;&gt;""),0),0)),"")</f>
        <v/>
      </c>
      <c r="J408" t="str">
        <f t="array" ref="J408">IFERROR(INDEX(K408:P408,MATCH(TRUE,INDEX((K408:P408&lt;&gt;""),0),0)),"")</f>
        <v/>
      </c>
      <c r="K408" s="4" t="str">
        <f t="shared" si="45"/>
        <v/>
      </c>
      <c r="L408" t="str">
        <f t="shared" si="46"/>
        <v/>
      </c>
      <c r="M408" t="str">
        <f t="shared" si="47"/>
        <v/>
      </c>
      <c r="N408" t="str">
        <f t="shared" si="48"/>
        <v/>
      </c>
      <c r="O408" t="str">
        <f t="shared" si="49"/>
        <v/>
      </c>
      <c r="P408" s="5" t="str">
        <f t="shared" si="50"/>
        <v/>
      </c>
    </row>
    <row r="409" spans="2:16" x14ac:dyDescent="0.2">
      <c r="B409" s="4">
        <v>84</v>
      </c>
      <c r="C409" s="4" t="str">
        <f t="shared" si="40"/>
        <v/>
      </c>
      <c r="D409" s="37" t="str">
        <f t="shared" si="41"/>
        <v/>
      </c>
      <c r="E409" t="str">
        <f t="shared" si="42"/>
        <v/>
      </c>
      <c r="F409" t="str">
        <f t="shared" si="39"/>
        <v/>
      </c>
      <c r="G409" t="str">
        <f t="shared" si="43"/>
        <v/>
      </c>
      <c r="H409" s="5" t="str">
        <f t="shared" si="44"/>
        <v/>
      </c>
      <c r="I409" t="str">
        <f t="array" ref="I409">IFERROR(INDEX(C409:H409,MATCH(TRUE,INDEX((C409:H409&lt;&gt;""),0),0)),"")</f>
        <v/>
      </c>
      <c r="J409" t="str">
        <f t="array" ref="J409">IFERROR(INDEX(K409:P409,MATCH(TRUE,INDEX((K409:P409&lt;&gt;""),0),0)),"")</f>
        <v/>
      </c>
      <c r="K409" s="4" t="str">
        <f t="shared" si="45"/>
        <v/>
      </c>
      <c r="L409" t="str">
        <f t="shared" si="46"/>
        <v/>
      </c>
      <c r="M409" t="str">
        <f t="shared" si="47"/>
        <v/>
      </c>
      <c r="N409" t="str">
        <f t="shared" si="48"/>
        <v/>
      </c>
      <c r="O409" t="str">
        <f t="shared" si="49"/>
        <v/>
      </c>
      <c r="P409" s="5" t="str">
        <f t="shared" si="50"/>
        <v/>
      </c>
    </row>
    <row r="410" spans="2:16" x14ac:dyDescent="0.2">
      <c r="B410" s="4">
        <v>85</v>
      </c>
      <c r="C410" s="4" t="str">
        <f t="shared" si="40"/>
        <v/>
      </c>
      <c r="D410" s="37" t="str">
        <f t="shared" si="41"/>
        <v/>
      </c>
      <c r="E410" t="str">
        <f t="shared" si="42"/>
        <v/>
      </c>
      <c r="F410" t="str">
        <f t="shared" si="39"/>
        <v/>
      </c>
      <c r="G410" t="str">
        <f t="shared" si="43"/>
        <v/>
      </c>
      <c r="H410" s="5" t="str">
        <f t="shared" si="44"/>
        <v/>
      </c>
      <c r="I410" t="str">
        <f t="array" ref="I410">IFERROR(INDEX(C410:H410,MATCH(TRUE,INDEX((C410:H410&lt;&gt;""),0),0)),"")</f>
        <v/>
      </c>
      <c r="J410" t="str">
        <f t="array" ref="J410">IFERROR(INDEX(K410:P410,MATCH(TRUE,INDEX((K410:P410&lt;&gt;""),0),0)),"")</f>
        <v/>
      </c>
      <c r="K410" s="4" t="str">
        <f t="shared" si="45"/>
        <v/>
      </c>
      <c r="L410" t="str">
        <f t="shared" si="46"/>
        <v/>
      </c>
      <c r="M410" t="str">
        <f t="shared" si="47"/>
        <v/>
      </c>
      <c r="N410" t="str">
        <f t="shared" si="48"/>
        <v/>
      </c>
      <c r="O410" t="str">
        <f t="shared" si="49"/>
        <v/>
      </c>
      <c r="P410" s="5" t="str">
        <f t="shared" si="50"/>
        <v/>
      </c>
    </row>
    <row r="411" spans="2:16" x14ac:dyDescent="0.2">
      <c r="B411" s="4">
        <v>86</v>
      </c>
      <c r="C411" s="4" t="str">
        <f t="shared" si="40"/>
        <v/>
      </c>
      <c r="D411" s="37" t="str">
        <f t="shared" si="41"/>
        <v/>
      </c>
      <c r="E411" t="str">
        <f t="shared" si="42"/>
        <v/>
      </c>
      <c r="F411" t="str">
        <f t="shared" si="39"/>
        <v/>
      </c>
      <c r="G411" t="str">
        <f t="shared" si="43"/>
        <v/>
      </c>
      <c r="H411" s="5" t="str">
        <f t="shared" si="44"/>
        <v/>
      </c>
      <c r="I411" t="str">
        <f t="array" ref="I411">IFERROR(INDEX(C411:H411,MATCH(TRUE,INDEX((C411:H411&lt;&gt;""),0),0)),"")</f>
        <v/>
      </c>
      <c r="J411" t="str">
        <f t="array" ref="J411">IFERROR(INDEX(K411:P411,MATCH(TRUE,INDEX((K411:P411&lt;&gt;""),0),0)),"")</f>
        <v/>
      </c>
      <c r="K411" s="4" t="str">
        <f t="shared" si="45"/>
        <v/>
      </c>
      <c r="L411" t="str">
        <f t="shared" si="46"/>
        <v/>
      </c>
      <c r="M411" t="str">
        <f t="shared" si="47"/>
        <v/>
      </c>
      <c r="N411" t="str">
        <f t="shared" si="48"/>
        <v/>
      </c>
      <c r="O411" t="str">
        <f t="shared" si="49"/>
        <v/>
      </c>
      <c r="P411" s="5" t="str">
        <f t="shared" si="50"/>
        <v/>
      </c>
    </row>
    <row r="412" spans="2:16" x14ac:dyDescent="0.2">
      <c r="B412" s="4">
        <v>87</v>
      </c>
      <c r="C412" s="4" t="str">
        <f t="shared" si="40"/>
        <v/>
      </c>
      <c r="D412" s="37" t="str">
        <f t="shared" si="41"/>
        <v/>
      </c>
      <c r="E412" t="str">
        <f t="shared" si="42"/>
        <v/>
      </c>
      <c r="F412" t="str">
        <f t="shared" si="39"/>
        <v/>
      </c>
      <c r="G412" t="str">
        <f t="shared" si="43"/>
        <v/>
      </c>
      <c r="H412" s="5" t="str">
        <f t="shared" si="44"/>
        <v/>
      </c>
      <c r="I412" t="str">
        <f t="array" ref="I412">IFERROR(INDEX(C412:H412,MATCH(TRUE,INDEX((C412:H412&lt;&gt;""),0),0)),"")</f>
        <v/>
      </c>
      <c r="J412" t="str">
        <f t="array" ref="J412">IFERROR(INDEX(K412:P412,MATCH(TRUE,INDEX((K412:P412&lt;&gt;""),0),0)),"")</f>
        <v/>
      </c>
      <c r="K412" s="4" t="str">
        <f t="shared" si="45"/>
        <v/>
      </c>
      <c r="L412" t="str">
        <f t="shared" si="46"/>
        <v/>
      </c>
      <c r="M412" t="str">
        <f t="shared" si="47"/>
        <v/>
      </c>
      <c r="N412" t="str">
        <f t="shared" si="48"/>
        <v/>
      </c>
      <c r="O412" t="str">
        <f t="shared" si="49"/>
        <v/>
      </c>
      <c r="P412" s="5" t="str">
        <f t="shared" si="50"/>
        <v/>
      </c>
    </row>
    <row r="413" spans="2:16" x14ac:dyDescent="0.2">
      <c r="B413" s="4">
        <v>88</v>
      </c>
      <c r="C413" s="4" t="str">
        <f t="shared" si="40"/>
        <v/>
      </c>
      <c r="D413" s="37" t="str">
        <f t="shared" si="41"/>
        <v/>
      </c>
      <c r="E413" t="str">
        <f t="shared" si="42"/>
        <v/>
      </c>
      <c r="F413" t="str">
        <f t="shared" si="39"/>
        <v/>
      </c>
      <c r="G413" t="str">
        <f t="shared" si="43"/>
        <v/>
      </c>
      <c r="H413" s="5" t="str">
        <f t="shared" si="44"/>
        <v/>
      </c>
      <c r="I413" t="str">
        <f t="array" ref="I413">IFERROR(INDEX(C413:H413,MATCH(TRUE,INDEX((C413:H413&lt;&gt;""),0),0)),"")</f>
        <v/>
      </c>
      <c r="J413" t="str">
        <f t="array" ref="J413">IFERROR(INDEX(K413:P413,MATCH(TRUE,INDEX((K413:P413&lt;&gt;""),0),0)),"")</f>
        <v/>
      </c>
      <c r="K413" s="4" t="str">
        <f t="shared" si="45"/>
        <v/>
      </c>
      <c r="L413" t="str">
        <f t="shared" si="46"/>
        <v/>
      </c>
      <c r="M413" t="str">
        <f t="shared" si="47"/>
        <v/>
      </c>
      <c r="N413" t="str">
        <f t="shared" si="48"/>
        <v/>
      </c>
      <c r="O413" t="str">
        <f t="shared" si="49"/>
        <v/>
      </c>
      <c r="P413" s="5" t="str">
        <f t="shared" si="50"/>
        <v/>
      </c>
    </row>
    <row r="414" spans="2:16" x14ac:dyDescent="0.2">
      <c r="B414" s="4">
        <v>89</v>
      </c>
      <c r="C414" s="4" t="str">
        <f t="shared" si="40"/>
        <v/>
      </c>
      <c r="D414" s="37" t="str">
        <f t="shared" si="41"/>
        <v/>
      </c>
      <c r="E414" t="str">
        <f t="shared" si="42"/>
        <v/>
      </c>
      <c r="F414" t="str">
        <f t="shared" si="39"/>
        <v/>
      </c>
      <c r="G414" t="str">
        <f t="shared" si="43"/>
        <v/>
      </c>
      <c r="H414" s="5" t="str">
        <f t="shared" si="44"/>
        <v/>
      </c>
      <c r="I414" t="str">
        <f t="array" ref="I414">IFERROR(INDEX(C414:H414,MATCH(TRUE,INDEX((C414:H414&lt;&gt;""),0),0)),"")</f>
        <v/>
      </c>
      <c r="J414" t="str">
        <f t="array" ref="J414">IFERROR(INDEX(K414:P414,MATCH(TRUE,INDEX((K414:P414&lt;&gt;""),0),0)),"")</f>
        <v/>
      </c>
      <c r="K414" s="4" t="str">
        <f t="shared" si="45"/>
        <v/>
      </c>
      <c r="L414" t="str">
        <f t="shared" si="46"/>
        <v/>
      </c>
      <c r="M414" t="str">
        <f t="shared" si="47"/>
        <v/>
      </c>
      <c r="N414" t="str">
        <f t="shared" si="48"/>
        <v/>
      </c>
      <c r="O414" t="str">
        <f t="shared" si="49"/>
        <v/>
      </c>
      <c r="P414" s="5" t="str">
        <f t="shared" si="50"/>
        <v/>
      </c>
    </row>
    <row r="415" spans="2:16" x14ac:dyDescent="0.2">
      <c r="B415" s="4">
        <v>90</v>
      </c>
      <c r="C415" s="4" t="str">
        <f t="shared" si="40"/>
        <v/>
      </c>
      <c r="D415" s="37" t="str">
        <f t="shared" si="41"/>
        <v/>
      </c>
      <c r="E415" t="str">
        <f t="shared" si="42"/>
        <v/>
      </c>
      <c r="F415" t="str">
        <f t="shared" si="39"/>
        <v/>
      </c>
      <c r="G415" t="str">
        <f t="shared" si="43"/>
        <v/>
      </c>
      <c r="H415" s="5" t="str">
        <f t="shared" si="44"/>
        <v/>
      </c>
      <c r="I415" t="str">
        <f t="array" ref="I415">IFERROR(INDEX(C415:H415,MATCH(TRUE,INDEX((C415:H415&lt;&gt;""),0),0)),"")</f>
        <v/>
      </c>
      <c r="J415" t="str">
        <f t="array" ref="J415">IFERROR(INDEX(K415:P415,MATCH(TRUE,INDEX((K415:P415&lt;&gt;""),0),0)),"")</f>
        <v/>
      </c>
      <c r="K415" s="4" t="str">
        <f t="shared" si="45"/>
        <v/>
      </c>
      <c r="L415" t="str">
        <f t="shared" si="46"/>
        <v/>
      </c>
      <c r="M415" t="str">
        <f t="shared" si="47"/>
        <v/>
      </c>
      <c r="N415" t="str">
        <f t="shared" si="48"/>
        <v/>
      </c>
      <c r="O415" t="str">
        <f t="shared" si="49"/>
        <v/>
      </c>
      <c r="P415" s="5" t="str">
        <f t="shared" si="50"/>
        <v/>
      </c>
    </row>
    <row r="416" spans="2:16" x14ac:dyDescent="0.2">
      <c r="B416" s="4">
        <v>91</v>
      </c>
      <c r="C416" s="4" t="str">
        <f t="shared" si="40"/>
        <v/>
      </c>
      <c r="D416" s="37" t="str">
        <f t="shared" si="41"/>
        <v/>
      </c>
      <c r="E416" t="str">
        <f t="shared" si="42"/>
        <v/>
      </c>
      <c r="F416" t="str">
        <f t="shared" si="39"/>
        <v/>
      </c>
      <c r="G416" t="str">
        <f t="shared" si="43"/>
        <v/>
      </c>
      <c r="H416" s="5" t="str">
        <f t="shared" si="44"/>
        <v/>
      </c>
      <c r="I416" t="str">
        <f t="array" ref="I416">IFERROR(INDEX(C416:H416,MATCH(TRUE,INDEX((C416:H416&lt;&gt;""),0),0)),"")</f>
        <v/>
      </c>
      <c r="J416" t="str">
        <f t="array" ref="J416">IFERROR(INDEX(K416:P416,MATCH(TRUE,INDEX((K416:P416&lt;&gt;""),0),0)),"")</f>
        <v/>
      </c>
      <c r="K416" s="4" t="str">
        <f t="shared" si="45"/>
        <v/>
      </c>
      <c r="L416" t="str">
        <f t="shared" si="46"/>
        <v/>
      </c>
      <c r="M416" t="str">
        <f t="shared" si="47"/>
        <v/>
      </c>
      <c r="N416" t="str">
        <f t="shared" si="48"/>
        <v/>
      </c>
      <c r="O416" t="str">
        <f t="shared" si="49"/>
        <v/>
      </c>
      <c r="P416" s="5" t="str">
        <f t="shared" si="50"/>
        <v/>
      </c>
    </row>
    <row r="417" spans="2:16" x14ac:dyDescent="0.2">
      <c r="B417" s="4">
        <v>92</v>
      </c>
      <c r="C417" s="4" t="str">
        <f t="shared" si="40"/>
        <v/>
      </c>
      <c r="D417" s="37" t="str">
        <f t="shared" si="41"/>
        <v/>
      </c>
      <c r="E417" t="str">
        <f t="shared" si="42"/>
        <v/>
      </c>
      <c r="F417" t="str">
        <f t="shared" si="39"/>
        <v/>
      </c>
      <c r="G417" t="str">
        <f t="shared" si="43"/>
        <v/>
      </c>
      <c r="H417" s="5" t="str">
        <f t="shared" si="44"/>
        <v/>
      </c>
      <c r="I417" t="str">
        <f t="array" ref="I417">IFERROR(INDEX(C417:H417,MATCH(TRUE,INDEX((C417:H417&lt;&gt;""),0),0)),"")</f>
        <v/>
      </c>
      <c r="J417" t="str">
        <f t="array" ref="J417">IFERROR(INDEX(K417:P417,MATCH(TRUE,INDEX((K417:P417&lt;&gt;""),0),0)),"")</f>
        <v/>
      </c>
      <c r="K417" s="4" t="str">
        <f t="shared" si="45"/>
        <v/>
      </c>
      <c r="L417" t="str">
        <f t="shared" si="46"/>
        <v/>
      </c>
      <c r="M417" t="str">
        <f t="shared" si="47"/>
        <v/>
      </c>
      <c r="N417" t="str">
        <f t="shared" si="48"/>
        <v/>
      </c>
      <c r="O417" t="str">
        <f t="shared" si="49"/>
        <v/>
      </c>
      <c r="P417" s="5" t="str">
        <f t="shared" si="50"/>
        <v/>
      </c>
    </row>
    <row r="418" spans="2:16" x14ac:dyDescent="0.2">
      <c r="B418" s="4">
        <v>93</v>
      </c>
      <c r="C418" s="4" t="str">
        <f t="shared" si="40"/>
        <v/>
      </c>
      <c r="D418" s="37" t="str">
        <f t="shared" si="41"/>
        <v/>
      </c>
      <c r="E418" t="str">
        <f t="shared" si="42"/>
        <v/>
      </c>
      <c r="F418" t="str">
        <f t="shared" si="39"/>
        <v/>
      </c>
      <c r="G418" t="str">
        <f t="shared" si="43"/>
        <v/>
      </c>
      <c r="H418" s="5" t="str">
        <f t="shared" si="44"/>
        <v/>
      </c>
      <c r="I418" t="str">
        <f t="array" ref="I418">IFERROR(INDEX(C418:H418,MATCH(TRUE,INDEX((C418:H418&lt;&gt;""),0),0)),"")</f>
        <v/>
      </c>
      <c r="J418" t="str">
        <f t="array" ref="J418">IFERROR(INDEX(K418:P418,MATCH(TRUE,INDEX((K418:P418&lt;&gt;""),0),0)),"")</f>
        <v/>
      </c>
      <c r="K418" s="4" t="str">
        <f t="shared" si="45"/>
        <v/>
      </c>
      <c r="L418" t="str">
        <f t="shared" si="46"/>
        <v/>
      </c>
      <c r="M418" t="str">
        <f t="shared" si="47"/>
        <v/>
      </c>
      <c r="N418" t="str">
        <f t="shared" si="48"/>
        <v/>
      </c>
      <c r="O418" t="str">
        <f t="shared" si="49"/>
        <v/>
      </c>
      <c r="P418" s="5" t="str">
        <f t="shared" si="50"/>
        <v/>
      </c>
    </row>
    <row r="419" spans="2:16" x14ac:dyDescent="0.2">
      <c r="B419" s="4">
        <v>94</v>
      </c>
      <c r="C419" s="4" t="str">
        <f t="shared" si="40"/>
        <v/>
      </c>
      <c r="D419" s="37" t="str">
        <f t="shared" si="41"/>
        <v/>
      </c>
      <c r="E419" t="str">
        <f t="shared" si="42"/>
        <v/>
      </c>
      <c r="F419" t="str">
        <f t="shared" si="39"/>
        <v/>
      </c>
      <c r="G419" t="str">
        <f t="shared" si="43"/>
        <v/>
      </c>
      <c r="H419" s="5" t="str">
        <f t="shared" si="44"/>
        <v/>
      </c>
      <c r="I419" t="str">
        <f t="array" ref="I419">IFERROR(INDEX(C419:H419,MATCH(TRUE,INDEX((C419:H419&lt;&gt;""),0),0)),"")</f>
        <v/>
      </c>
      <c r="J419" t="str">
        <f t="array" ref="J419">IFERROR(INDEX(K419:P419,MATCH(TRUE,INDEX((K419:P419&lt;&gt;""),0),0)),"")</f>
        <v/>
      </c>
      <c r="K419" s="4" t="str">
        <f t="shared" si="45"/>
        <v/>
      </c>
      <c r="L419" t="str">
        <f t="shared" si="46"/>
        <v/>
      </c>
      <c r="M419" t="str">
        <f t="shared" si="47"/>
        <v/>
      </c>
      <c r="N419" t="str">
        <f t="shared" si="48"/>
        <v/>
      </c>
      <c r="O419" t="str">
        <f t="shared" si="49"/>
        <v/>
      </c>
      <c r="P419" s="5" t="str">
        <f t="shared" si="50"/>
        <v/>
      </c>
    </row>
    <row r="420" spans="2:16" x14ac:dyDescent="0.2">
      <c r="B420" s="4">
        <v>95</v>
      </c>
      <c r="C420" s="4" t="str">
        <f t="shared" si="40"/>
        <v/>
      </c>
      <c r="D420" s="37" t="str">
        <f t="shared" si="41"/>
        <v/>
      </c>
      <c r="E420" t="str">
        <f t="shared" si="42"/>
        <v/>
      </c>
      <c r="F420" t="str">
        <f t="shared" si="39"/>
        <v/>
      </c>
      <c r="G420" t="str">
        <f t="shared" si="43"/>
        <v/>
      </c>
      <c r="H420" s="5" t="str">
        <f t="shared" si="44"/>
        <v/>
      </c>
      <c r="I420" t="str">
        <f t="array" ref="I420">IFERROR(INDEX(C420:H420,MATCH(TRUE,INDEX((C420:H420&lt;&gt;""),0),0)),"")</f>
        <v/>
      </c>
      <c r="J420" t="str">
        <f t="array" ref="J420">IFERROR(INDEX(K420:P420,MATCH(TRUE,INDEX((K420:P420&lt;&gt;""),0),0)),"")</f>
        <v/>
      </c>
      <c r="K420" s="4" t="str">
        <f t="shared" si="45"/>
        <v/>
      </c>
      <c r="L420" t="str">
        <f t="shared" si="46"/>
        <v/>
      </c>
      <c r="M420" t="str">
        <f t="shared" si="47"/>
        <v/>
      </c>
      <c r="N420" t="str">
        <f t="shared" si="48"/>
        <v/>
      </c>
      <c r="O420" t="str">
        <f t="shared" si="49"/>
        <v/>
      </c>
      <c r="P420" s="5" t="str">
        <f t="shared" si="50"/>
        <v/>
      </c>
    </row>
    <row r="421" spans="2:16" x14ac:dyDescent="0.2">
      <c r="B421" s="4">
        <v>96</v>
      </c>
      <c r="C421" s="4" t="str">
        <f t="shared" ref="C421:C428" si="51">IFERROR(INDEX(K$7:K$32,MATCH(B422,J$7:J$32,0)),"")</f>
        <v/>
      </c>
      <c r="D421" s="37" t="str">
        <f t="shared" ref="D421:D428" si="52">IFERROR(INDEX(O$7:O$32,MATCH(B422,N$7:N$32,0)),"")</f>
        <v/>
      </c>
      <c r="E421" t="str">
        <f t="shared" ref="E421:E428" si="53">IFERROR(INDEX(S$7:S$32,MATCH(B422,R$7:R$32,0)),"")</f>
        <v/>
      </c>
      <c r="F421" t="str">
        <f t="shared" si="39"/>
        <v/>
      </c>
      <c r="G421" t="str">
        <f t="shared" ref="G421:G452" si="54">IFERROR(INDEX(AA$7:AA$32,MATCH(B422,Z$7:Z$32,0)),"")</f>
        <v/>
      </c>
      <c r="H421" s="5" t="str">
        <f t="shared" ref="H421:H452" si="55">IFERROR(INDEX(AE$7:AE$32,MATCH(B422,AD$7:AD$32,0)),"")</f>
        <v/>
      </c>
      <c r="I421" t="str">
        <f t="array" ref="I421">IFERROR(INDEX(C421:H421,MATCH(TRUE,INDEX((C421:H421&lt;&gt;""),0),0)),"")</f>
        <v/>
      </c>
      <c r="J421" t="str">
        <f t="array" ref="J421">IFERROR(INDEX(K421:P421,MATCH(TRUE,INDEX((K421:P421&lt;&gt;""),0),0)),"")</f>
        <v/>
      </c>
      <c r="K421" s="4" t="str">
        <f t="shared" ref="K421:K452" si="56">IFERROR(INDEX(L$7:L$32,MATCH($I421,K$7:K$32,0)),"")</f>
        <v/>
      </c>
      <c r="L421" t="str">
        <f t="shared" ref="L421:L452" si="57">IFERROR(INDEX(P$7:P$31,MATCH($I421,O$7:O$32,0)),"")</f>
        <v/>
      </c>
      <c r="M421" t="str">
        <f t="shared" ref="M421:M452" si="58">IFERROR(INDEX(T$7:T$32,MATCH($I421,S$7:S$32,0)),"")</f>
        <v/>
      </c>
      <c r="N421" t="str">
        <f t="shared" ref="N421:N452" si="59">IFERROR(INDEX(X$7:X$32,MATCH($I421,W$7:W$32,0)),"")</f>
        <v/>
      </c>
      <c r="O421" t="str">
        <f t="shared" ref="O421:O452" si="60">IFERROR(INDEX(AB$7:AB$32,MATCH($I421,AA$7:AA$32,0)),"")</f>
        <v/>
      </c>
      <c r="P421" s="5" t="str">
        <f t="shared" ref="P421:P452" si="61">IFERROR(INDEX(AF$7:AF$32,MATCH($I421,AE$7:AE$32,0)),"")</f>
        <v/>
      </c>
    </row>
    <row r="422" spans="2:16" x14ac:dyDescent="0.2">
      <c r="B422" s="4">
        <v>97</v>
      </c>
      <c r="C422" s="4" t="str">
        <f t="shared" si="51"/>
        <v/>
      </c>
      <c r="D422" s="37" t="str">
        <f t="shared" si="52"/>
        <v/>
      </c>
      <c r="E422" t="str">
        <f t="shared" si="53"/>
        <v/>
      </c>
      <c r="F422" t="str">
        <f t="shared" si="39"/>
        <v/>
      </c>
      <c r="G422" t="str">
        <f t="shared" si="54"/>
        <v/>
      </c>
      <c r="H422" s="5" t="str">
        <f t="shared" si="55"/>
        <v/>
      </c>
      <c r="I422" t="str">
        <f t="array" ref="I422">IFERROR(INDEX(C422:H422,MATCH(TRUE,INDEX((C422:H422&lt;&gt;""),0),0)),"")</f>
        <v/>
      </c>
      <c r="J422" t="str">
        <f t="array" ref="J422">IFERROR(INDEX(K422:P422,MATCH(TRUE,INDEX((K422:P422&lt;&gt;""),0),0)),"")</f>
        <v/>
      </c>
      <c r="K422" s="4" t="str">
        <f t="shared" si="56"/>
        <v/>
      </c>
      <c r="L422" t="str">
        <f t="shared" si="57"/>
        <v/>
      </c>
      <c r="M422" t="str">
        <f t="shared" si="58"/>
        <v/>
      </c>
      <c r="N422" t="str">
        <f t="shared" si="59"/>
        <v/>
      </c>
      <c r="O422" t="str">
        <f t="shared" si="60"/>
        <v/>
      </c>
      <c r="P422" s="5" t="str">
        <f t="shared" si="61"/>
        <v/>
      </c>
    </row>
    <row r="423" spans="2:16" x14ac:dyDescent="0.2">
      <c r="B423" s="4">
        <v>98</v>
      </c>
      <c r="C423" s="4" t="str">
        <f t="shared" si="51"/>
        <v/>
      </c>
      <c r="D423" s="37" t="str">
        <f t="shared" si="52"/>
        <v/>
      </c>
      <c r="E423" t="str">
        <f t="shared" si="53"/>
        <v/>
      </c>
      <c r="F423" t="str">
        <f t="shared" si="39"/>
        <v/>
      </c>
      <c r="G423" t="str">
        <f t="shared" si="54"/>
        <v/>
      </c>
      <c r="H423" s="5" t="str">
        <f t="shared" si="55"/>
        <v/>
      </c>
      <c r="I423" t="str">
        <f t="array" ref="I423">IFERROR(INDEX(C423:H423,MATCH(TRUE,INDEX((C423:H423&lt;&gt;""),0),0)),"")</f>
        <v/>
      </c>
      <c r="J423" t="str">
        <f t="array" ref="J423">IFERROR(INDEX(K423:P423,MATCH(TRUE,INDEX((K423:P423&lt;&gt;""),0),0)),"")</f>
        <v/>
      </c>
      <c r="K423" s="4" t="str">
        <f t="shared" si="56"/>
        <v/>
      </c>
      <c r="L423" t="str">
        <f t="shared" si="57"/>
        <v/>
      </c>
      <c r="M423" t="str">
        <f t="shared" si="58"/>
        <v/>
      </c>
      <c r="N423" t="str">
        <f t="shared" si="59"/>
        <v/>
      </c>
      <c r="O423" t="str">
        <f t="shared" si="60"/>
        <v/>
      </c>
      <c r="P423" s="5" t="str">
        <f t="shared" si="61"/>
        <v/>
      </c>
    </row>
    <row r="424" spans="2:16" x14ac:dyDescent="0.2">
      <c r="B424" s="4">
        <v>99</v>
      </c>
      <c r="C424" s="4" t="str">
        <f t="shared" si="51"/>
        <v/>
      </c>
      <c r="D424" s="37" t="str">
        <f t="shared" si="52"/>
        <v/>
      </c>
      <c r="E424" t="str">
        <f t="shared" si="53"/>
        <v/>
      </c>
      <c r="F424" t="str">
        <f t="shared" si="39"/>
        <v/>
      </c>
      <c r="G424" t="str">
        <f t="shared" si="54"/>
        <v/>
      </c>
      <c r="H424" s="5" t="str">
        <f t="shared" si="55"/>
        <v/>
      </c>
      <c r="I424" t="str">
        <f t="array" ref="I424">IFERROR(INDEX(C424:H424,MATCH(TRUE,INDEX((C424:H424&lt;&gt;""),0),0)),"")</f>
        <v/>
      </c>
      <c r="J424" t="str">
        <f t="array" ref="J424">IFERROR(INDEX(K424:P424,MATCH(TRUE,INDEX((K424:P424&lt;&gt;""),0),0)),"")</f>
        <v/>
      </c>
      <c r="K424" s="4" t="str">
        <f t="shared" si="56"/>
        <v/>
      </c>
      <c r="L424" t="str">
        <f t="shared" si="57"/>
        <v/>
      </c>
      <c r="M424" t="str">
        <f t="shared" si="58"/>
        <v/>
      </c>
      <c r="N424" t="str">
        <f t="shared" si="59"/>
        <v/>
      </c>
      <c r="O424" t="str">
        <f t="shared" si="60"/>
        <v/>
      </c>
      <c r="P424" s="5" t="str">
        <f t="shared" si="61"/>
        <v/>
      </c>
    </row>
    <row r="425" spans="2:16" x14ac:dyDescent="0.2">
      <c r="B425" s="4">
        <v>100</v>
      </c>
      <c r="C425" s="4" t="str">
        <f t="shared" si="51"/>
        <v/>
      </c>
      <c r="D425" s="37" t="str">
        <f t="shared" si="52"/>
        <v/>
      </c>
      <c r="E425" t="str">
        <f t="shared" si="53"/>
        <v/>
      </c>
      <c r="F425" t="str">
        <f t="shared" si="39"/>
        <v/>
      </c>
      <c r="G425" t="str">
        <f t="shared" si="54"/>
        <v/>
      </c>
      <c r="H425" s="5" t="str">
        <f t="shared" si="55"/>
        <v/>
      </c>
      <c r="I425" t="str">
        <f t="array" ref="I425">IFERROR(INDEX(C425:H425,MATCH(TRUE,INDEX((C425:H425&lt;&gt;""),0),0)),"")</f>
        <v/>
      </c>
      <c r="J425" t="str">
        <f t="array" ref="J425">IFERROR(INDEX(K425:P425,MATCH(TRUE,INDEX((K425:P425&lt;&gt;""),0),0)),"")</f>
        <v/>
      </c>
      <c r="K425" s="4" t="str">
        <f t="shared" si="56"/>
        <v/>
      </c>
      <c r="L425" t="str">
        <f t="shared" si="57"/>
        <v/>
      </c>
      <c r="M425" t="str">
        <f t="shared" si="58"/>
        <v/>
      </c>
      <c r="N425" t="str">
        <f t="shared" si="59"/>
        <v/>
      </c>
      <c r="O425" t="str">
        <f t="shared" si="60"/>
        <v/>
      </c>
      <c r="P425" s="5" t="str">
        <f t="shared" si="61"/>
        <v/>
      </c>
    </row>
    <row r="426" spans="2:16" x14ac:dyDescent="0.2">
      <c r="B426" s="4">
        <v>101</v>
      </c>
      <c r="C426" s="4" t="str">
        <f t="shared" si="51"/>
        <v/>
      </c>
      <c r="D426" s="37" t="str">
        <f t="shared" si="52"/>
        <v/>
      </c>
      <c r="E426" t="str">
        <f t="shared" si="53"/>
        <v/>
      </c>
      <c r="F426" t="str">
        <f t="shared" si="39"/>
        <v/>
      </c>
      <c r="G426" t="str">
        <f t="shared" si="54"/>
        <v/>
      </c>
      <c r="H426" s="5" t="str">
        <f t="shared" si="55"/>
        <v/>
      </c>
      <c r="I426" t="str">
        <f t="array" ref="I426">IFERROR(INDEX(C426:H426,MATCH(TRUE,INDEX((C426:H426&lt;&gt;""),0),0)),"")</f>
        <v/>
      </c>
      <c r="J426" t="str">
        <f t="array" ref="J426">IFERROR(INDEX(K426:P426,MATCH(TRUE,INDEX((K426:P426&lt;&gt;""),0),0)),"")</f>
        <v/>
      </c>
      <c r="K426" s="4" t="str">
        <f t="shared" si="56"/>
        <v/>
      </c>
      <c r="L426" t="str">
        <f t="shared" si="57"/>
        <v/>
      </c>
      <c r="M426" t="str">
        <f t="shared" si="58"/>
        <v/>
      </c>
      <c r="N426" t="str">
        <f t="shared" si="59"/>
        <v/>
      </c>
      <c r="O426" t="str">
        <f t="shared" si="60"/>
        <v/>
      </c>
      <c r="P426" s="5" t="str">
        <f t="shared" si="61"/>
        <v/>
      </c>
    </row>
    <row r="427" spans="2:16" x14ac:dyDescent="0.2">
      <c r="B427" s="4">
        <v>102</v>
      </c>
      <c r="C427" s="4" t="str">
        <f t="shared" si="51"/>
        <v/>
      </c>
      <c r="D427" s="37" t="str">
        <f t="shared" si="52"/>
        <v/>
      </c>
      <c r="E427" t="str">
        <f t="shared" si="53"/>
        <v/>
      </c>
      <c r="F427" t="str">
        <f t="shared" si="39"/>
        <v/>
      </c>
      <c r="G427" t="str">
        <f t="shared" si="54"/>
        <v/>
      </c>
      <c r="H427" s="5" t="str">
        <f t="shared" si="55"/>
        <v/>
      </c>
      <c r="I427" t="str">
        <f t="array" ref="I427">IFERROR(INDEX(C427:H427,MATCH(TRUE,INDEX((C427:H427&lt;&gt;""),0),0)),"")</f>
        <v/>
      </c>
      <c r="J427" t="str">
        <f t="array" ref="J427">IFERROR(INDEX(K427:P427,MATCH(TRUE,INDEX((K427:P427&lt;&gt;""),0),0)),"")</f>
        <v/>
      </c>
      <c r="K427" s="4" t="str">
        <f t="shared" si="56"/>
        <v/>
      </c>
      <c r="L427" t="str">
        <f t="shared" si="57"/>
        <v/>
      </c>
      <c r="M427" t="str">
        <f t="shared" si="58"/>
        <v/>
      </c>
      <c r="N427" t="str">
        <f t="shared" si="59"/>
        <v/>
      </c>
      <c r="O427" t="str">
        <f t="shared" si="60"/>
        <v/>
      </c>
      <c r="P427" s="5" t="str">
        <f t="shared" si="61"/>
        <v/>
      </c>
    </row>
    <row r="428" spans="2:16" x14ac:dyDescent="0.2">
      <c r="B428" s="4">
        <v>103</v>
      </c>
      <c r="C428" s="4" t="str">
        <f t="shared" si="51"/>
        <v/>
      </c>
      <c r="D428" s="37" t="str">
        <f t="shared" si="52"/>
        <v/>
      </c>
      <c r="E428" t="str">
        <f t="shared" si="53"/>
        <v/>
      </c>
      <c r="F428" t="str">
        <f t="shared" si="39"/>
        <v/>
      </c>
      <c r="G428" t="str">
        <f t="shared" si="54"/>
        <v/>
      </c>
      <c r="H428" s="5" t="str">
        <f t="shared" si="55"/>
        <v/>
      </c>
      <c r="I428" t="str">
        <f t="array" ref="I428">IFERROR(INDEX(C428:H428,MATCH(TRUE,INDEX((C428:H428&lt;&gt;""),0),0)),"")</f>
        <v/>
      </c>
      <c r="J428" t="str">
        <f t="array" ref="J428">IFERROR(INDEX(K428:P428,MATCH(TRUE,INDEX((K428:P428&lt;&gt;""),0),0)),"")</f>
        <v/>
      </c>
      <c r="K428" s="4" t="str">
        <f t="shared" si="56"/>
        <v/>
      </c>
      <c r="L428" t="str">
        <f t="shared" si="57"/>
        <v/>
      </c>
      <c r="M428" t="str">
        <f t="shared" si="58"/>
        <v/>
      </c>
      <c r="N428" t="str">
        <f t="shared" si="59"/>
        <v/>
      </c>
      <c r="O428" t="str">
        <f t="shared" si="60"/>
        <v/>
      </c>
      <c r="P428" s="5" t="str">
        <f t="shared" si="61"/>
        <v/>
      </c>
    </row>
    <row r="429" spans="2:16" x14ac:dyDescent="0.2">
      <c r="B429" s="4">
        <v>104</v>
      </c>
      <c r="C429" s="4"/>
      <c r="F429" t="str">
        <f t="shared" si="39"/>
        <v/>
      </c>
      <c r="G429" t="str">
        <f t="shared" si="54"/>
        <v/>
      </c>
      <c r="H429" s="5" t="str">
        <f t="shared" si="55"/>
        <v/>
      </c>
      <c r="I429" t="str">
        <f t="array" ref="I429">IFERROR(INDEX(C429:H429,MATCH(TRUE,INDEX((C429:H429&lt;&gt;""),0),0)),"")</f>
        <v/>
      </c>
      <c r="J429" t="str">
        <f t="array" ref="J429">IFERROR(INDEX(K429:P429,MATCH(TRUE,INDEX((K429:P429&lt;&gt;""),0),0)),"")</f>
        <v/>
      </c>
      <c r="K429" s="4" t="str">
        <f t="shared" si="56"/>
        <v/>
      </c>
      <c r="L429" t="str">
        <f t="shared" si="57"/>
        <v/>
      </c>
      <c r="M429" t="str">
        <f t="shared" si="58"/>
        <v/>
      </c>
      <c r="N429" t="str">
        <f t="shared" si="59"/>
        <v/>
      </c>
      <c r="O429" t="str">
        <f t="shared" si="60"/>
        <v/>
      </c>
      <c r="P429" s="5" t="str">
        <f t="shared" si="61"/>
        <v/>
      </c>
    </row>
    <row r="430" spans="2:16" x14ac:dyDescent="0.2">
      <c r="B430" s="4">
        <v>105</v>
      </c>
      <c r="C430" s="4" t="str">
        <f t="shared" ref="C430:C468" si="62">IFERROR(INDEX(K$7:K$32,MATCH(B430,J$7:J$32,0)),"")</f>
        <v/>
      </c>
      <c r="D430" s="37" t="str">
        <f t="shared" ref="D430:D468" si="63">IFERROR(INDEX(O$7:O$32,MATCH(B430,N$7:N$32,0)),"")</f>
        <v/>
      </c>
      <c r="E430" t="str">
        <f t="shared" ref="E430:E468" si="64">IFERROR(INDEX(S$7:S$32,MATCH(B430,R$7:R$32,0)),"")</f>
        <v/>
      </c>
      <c r="F430" t="str">
        <f t="shared" si="39"/>
        <v/>
      </c>
      <c r="G430" t="str">
        <f t="shared" si="54"/>
        <v/>
      </c>
      <c r="H430" s="5" t="str">
        <f t="shared" si="55"/>
        <v/>
      </c>
      <c r="I430" t="str">
        <f t="array" ref="I430">IFERROR(INDEX(C430:H430,MATCH(TRUE,INDEX((C430:H430&lt;&gt;""),0),0)),"")</f>
        <v/>
      </c>
      <c r="J430" t="str">
        <f t="array" ref="J430">IFERROR(INDEX(K430:P430,MATCH(TRUE,INDEX((K430:P430&lt;&gt;""),0),0)),"")</f>
        <v/>
      </c>
      <c r="K430" s="4" t="str">
        <f t="shared" si="56"/>
        <v/>
      </c>
      <c r="L430" t="str">
        <f t="shared" si="57"/>
        <v/>
      </c>
      <c r="M430" t="str">
        <f t="shared" si="58"/>
        <v/>
      </c>
      <c r="N430" t="str">
        <f t="shared" si="59"/>
        <v/>
      </c>
      <c r="O430" t="str">
        <f t="shared" si="60"/>
        <v/>
      </c>
      <c r="P430" s="5" t="str">
        <f t="shared" si="61"/>
        <v/>
      </c>
    </row>
    <row r="431" spans="2:16" x14ac:dyDescent="0.2">
      <c r="B431" s="4">
        <v>106</v>
      </c>
      <c r="C431" s="4" t="str">
        <f t="shared" si="62"/>
        <v/>
      </c>
      <c r="D431" s="37" t="str">
        <f t="shared" si="63"/>
        <v/>
      </c>
      <c r="E431" t="str">
        <f t="shared" si="64"/>
        <v/>
      </c>
      <c r="F431" t="str">
        <f t="shared" si="39"/>
        <v/>
      </c>
      <c r="G431" t="str">
        <f t="shared" si="54"/>
        <v/>
      </c>
      <c r="H431" s="5" t="str">
        <f t="shared" si="55"/>
        <v/>
      </c>
      <c r="I431" t="str">
        <f t="array" ref="I431">IFERROR(INDEX(C431:H431,MATCH(TRUE,INDEX((C431:H431&lt;&gt;""),0),0)),"")</f>
        <v/>
      </c>
      <c r="J431" t="str">
        <f t="array" ref="J431">IFERROR(INDEX(K431:P431,MATCH(TRUE,INDEX((K431:P431&lt;&gt;""),0),0)),"")</f>
        <v/>
      </c>
      <c r="K431" s="4" t="str">
        <f t="shared" si="56"/>
        <v/>
      </c>
      <c r="L431" t="str">
        <f t="shared" si="57"/>
        <v/>
      </c>
      <c r="M431" t="str">
        <f t="shared" si="58"/>
        <v/>
      </c>
      <c r="N431" t="str">
        <f t="shared" si="59"/>
        <v/>
      </c>
      <c r="O431" t="str">
        <f t="shared" si="60"/>
        <v/>
      </c>
      <c r="P431" s="5" t="str">
        <f t="shared" si="61"/>
        <v/>
      </c>
    </row>
    <row r="432" spans="2:16" x14ac:dyDescent="0.2">
      <c r="B432" s="4">
        <v>107</v>
      </c>
      <c r="C432" s="4" t="str">
        <f t="shared" si="62"/>
        <v/>
      </c>
      <c r="D432" s="37" t="str">
        <f t="shared" si="63"/>
        <v/>
      </c>
      <c r="E432" t="str">
        <f t="shared" si="64"/>
        <v/>
      </c>
      <c r="F432" t="str">
        <f t="shared" si="39"/>
        <v/>
      </c>
      <c r="G432" t="str">
        <f t="shared" si="54"/>
        <v/>
      </c>
      <c r="H432" s="5" t="str">
        <f t="shared" si="55"/>
        <v/>
      </c>
      <c r="I432" t="str">
        <f t="array" ref="I432">IFERROR(INDEX(C432:H432,MATCH(TRUE,INDEX((C432:H432&lt;&gt;""),0),0)),"")</f>
        <v/>
      </c>
      <c r="J432" t="str">
        <f t="array" ref="J432">IFERROR(INDEX(K432:P432,MATCH(TRUE,INDEX((K432:P432&lt;&gt;""),0),0)),"")</f>
        <v/>
      </c>
      <c r="K432" s="4" t="str">
        <f t="shared" si="56"/>
        <v/>
      </c>
      <c r="L432" t="str">
        <f t="shared" si="57"/>
        <v/>
      </c>
      <c r="M432" t="str">
        <f t="shared" si="58"/>
        <v/>
      </c>
      <c r="N432" t="str">
        <f t="shared" si="59"/>
        <v/>
      </c>
      <c r="O432" t="str">
        <f t="shared" si="60"/>
        <v/>
      </c>
      <c r="P432" s="5" t="str">
        <f t="shared" si="61"/>
        <v/>
      </c>
    </row>
    <row r="433" spans="2:16" x14ac:dyDescent="0.2">
      <c r="B433" s="4">
        <v>108</v>
      </c>
      <c r="C433" s="4" t="str">
        <f t="shared" si="62"/>
        <v/>
      </c>
      <c r="D433" s="37" t="str">
        <f t="shared" si="63"/>
        <v/>
      </c>
      <c r="E433" t="str">
        <f t="shared" si="64"/>
        <v/>
      </c>
      <c r="F433" t="str">
        <f t="shared" si="39"/>
        <v/>
      </c>
      <c r="G433" t="str">
        <f t="shared" si="54"/>
        <v/>
      </c>
      <c r="H433" s="5" t="str">
        <f t="shared" si="55"/>
        <v/>
      </c>
      <c r="I433" t="str">
        <f t="array" ref="I433">IFERROR(INDEX(C433:H433,MATCH(TRUE,INDEX((C433:H433&lt;&gt;""),0),0)),"")</f>
        <v/>
      </c>
      <c r="J433" t="str">
        <f t="array" ref="J433">IFERROR(INDEX(K433:P433,MATCH(TRUE,INDEX((K433:P433&lt;&gt;""),0),0)),"")</f>
        <v/>
      </c>
      <c r="K433" s="4" t="str">
        <f t="shared" si="56"/>
        <v/>
      </c>
      <c r="L433" t="str">
        <f t="shared" si="57"/>
        <v/>
      </c>
      <c r="M433" t="str">
        <f t="shared" si="58"/>
        <v/>
      </c>
      <c r="N433" t="str">
        <f t="shared" si="59"/>
        <v/>
      </c>
      <c r="O433" t="str">
        <f t="shared" si="60"/>
        <v/>
      </c>
      <c r="P433" s="5" t="str">
        <f t="shared" si="61"/>
        <v/>
      </c>
    </row>
    <row r="434" spans="2:16" x14ac:dyDescent="0.2">
      <c r="B434" s="4">
        <v>109</v>
      </c>
      <c r="C434" s="4" t="str">
        <f t="shared" si="62"/>
        <v/>
      </c>
      <c r="D434" s="37" t="str">
        <f t="shared" si="63"/>
        <v/>
      </c>
      <c r="E434" t="str">
        <f t="shared" si="64"/>
        <v/>
      </c>
      <c r="F434" t="str">
        <f t="shared" si="39"/>
        <v/>
      </c>
      <c r="G434" t="str">
        <f t="shared" si="54"/>
        <v/>
      </c>
      <c r="H434" s="5" t="str">
        <f t="shared" si="55"/>
        <v/>
      </c>
      <c r="I434" t="str">
        <f t="array" ref="I434">IFERROR(INDEX(C434:H434,MATCH(TRUE,INDEX((C434:H434&lt;&gt;""),0),0)),"")</f>
        <v/>
      </c>
      <c r="J434" t="str">
        <f t="array" ref="J434">IFERROR(INDEX(K434:P434,MATCH(TRUE,INDEX((K434:P434&lt;&gt;""),0),0)),"")</f>
        <v/>
      </c>
      <c r="K434" s="4" t="str">
        <f t="shared" si="56"/>
        <v/>
      </c>
      <c r="L434" t="str">
        <f t="shared" si="57"/>
        <v/>
      </c>
      <c r="M434" t="str">
        <f t="shared" si="58"/>
        <v/>
      </c>
      <c r="N434" t="str">
        <f t="shared" si="59"/>
        <v/>
      </c>
      <c r="O434" t="str">
        <f t="shared" si="60"/>
        <v/>
      </c>
      <c r="P434" s="5" t="str">
        <f t="shared" si="61"/>
        <v/>
      </c>
    </row>
    <row r="435" spans="2:16" x14ac:dyDescent="0.2">
      <c r="B435" s="4">
        <v>110</v>
      </c>
      <c r="C435" s="4" t="str">
        <f t="shared" si="62"/>
        <v/>
      </c>
      <c r="D435" s="37" t="str">
        <f t="shared" si="63"/>
        <v/>
      </c>
      <c r="E435" t="str">
        <f t="shared" si="64"/>
        <v/>
      </c>
      <c r="F435" t="str">
        <f t="shared" si="39"/>
        <v/>
      </c>
      <c r="G435" t="str">
        <f t="shared" si="54"/>
        <v/>
      </c>
      <c r="H435" s="5" t="str">
        <f t="shared" si="55"/>
        <v/>
      </c>
      <c r="I435" t="str">
        <f t="array" ref="I435">IFERROR(INDEX(C435:H435,MATCH(TRUE,INDEX((C435:H435&lt;&gt;""),0),0)),"")</f>
        <v/>
      </c>
      <c r="J435" t="str">
        <f t="array" ref="J435">IFERROR(INDEX(K435:P435,MATCH(TRUE,INDEX((K435:P435&lt;&gt;""),0),0)),"")</f>
        <v/>
      </c>
      <c r="K435" s="4" t="str">
        <f t="shared" si="56"/>
        <v/>
      </c>
      <c r="L435" t="str">
        <f t="shared" si="57"/>
        <v/>
      </c>
      <c r="M435" t="str">
        <f t="shared" si="58"/>
        <v/>
      </c>
      <c r="N435" t="str">
        <f t="shared" si="59"/>
        <v/>
      </c>
      <c r="O435" t="str">
        <f t="shared" si="60"/>
        <v/>
      </c>
      <c r="P435" s="5" t="str">
        <f t="shared" si="61"/>
        <v/>
      </c>
    </row>
    <row r="436" spans="2:16" x14ac:dyDescent="0.2">
      <c r="B436" s="4">
        <v>111</v>
      </c>
      <c r="C436" s="4" t="str">
        <f t="shared" si="62"/>
        <v/>
      </c>
      <c r="D436" s="37" t="str">
        <f t="shared" si="63"/>
        <v/>
      </c>
      <c r="E436" t="str">
        <f t="shared" si="64"/>
        <v/>
      </c>
      <c r="F436" t="str">
        <f t="shared" si="39"/>
        <v/>
      </c>
      <c r="G436" t="str">
        <f t="shared" si="54"/>
        <v/>
      </c>
      <c r="H436" s="5" t="str">
        <f t="shared" si="55"/>
        <v/>
      </c>
      <c r="I436" t="str">
        <f t="array" ref="I436">IFERROR(INDEX(C436:H436,MATCH(TRUE,INDEX((C436:H436&lt;&gt;""),0),0)),"")</f>
        <v/>
      </c>
      <c r="J436" t="str">
        <f t="array" ref="J436">IFERROR(INDEX(K436:P436,MATCH(TRUE,INDEX((K436:P436&lt;&gt;""),0),0)),"")</f>
        <v/>
      </c>
      <c r="K436" s="4" t="str">
        <f t="shared" si="56"/>
        <v/>
      </c>
      <c r="L436" t="str">
        <f t="shared" si="57"/>
        <v/>
      </c>
      <c r="M436" t="str">
        <f t="shared" si="58"/>
        <v/>
      </c>
      <c r="N436" t="str">
        <f t="shared" si="59"/>
        <v/>
      </c>
      <c r="O436" t="str">
        <f t="shared" si="60"/>
        <v/>
      </c>
      <c r="P436" s="5" t="str">
        <f t="shared" si="61"/>
        <v/>
      </c>
    </row>
    <row r="437" spans="2:16" x14ac:dyDescent="0.2">
      <c r="B437" s="4">
        <v>112</v>
      </c>
      <c r="C437" s="4" t="str">
        <f t="shared" si="62"/>
        <v/>
      </c>
      <c r="D437" s="37" t="str">
        <f t="shared" si="63"/>
        <v/>
      </c>
      <c r="E437" t="str">
        <f t="shared" si="64"/>
        <v/>
      </c>
      <c r="F437" t="str">
        <f t="shared" si="39"/>
        <v/>
      </c>
      <c r="G437" t="str">
        <f t="shared" si="54"/>
        <v/>
      </c>
      <c r="H437" s="5" t="str">
        <f t="shared" si="55"/>
        <v/>
      </c>
      <c r="I437" t="str">
        <f t="array" ref="I437">IFERROR(INDEX(C437:H437,MATCH(TRUE,INDEX((C437:H437&lt;&gt;""),0),0)),"")</f>
        <v/>
      </c>
      <c r="J437" t="str">
        <f t="array" ref="J437">IFERROR(INDEX(K437:P437,MATCH(TRUE,INDEX((K437:P437&lt;&gt;""),0),0)),"")</f>
        <v/>
      </c>
      <c r="K437" s="4" t="str">
        <f t="shared" si="56"/>
        <v/>
      </c>
      <c r="L437" t="str">
        <f t="shared" si="57"/>
        <v/>
      </c>
      <c r="M437" t="str">
        <f t="shared" si="58"/>
        <v/>
      </c>
      <c r="N437" t="str">
        <f t="shared" si="59"/>
        <v/>
      </c>
      <c r="O437" t="str">
        <f t="shared" si="60"/>
        <v/>
      </c>
      <c r="P437" s="5" t="str">
        <f t="shared" si="61"/>
        <v/>
      </c>
    </row>
    <row r="438" spans="2:16" x14ac:dyDescent="0.2">
      <c r="B438" s="4">
        <v>113</v>
      </c>
      <c r="C438" s="4" t="str">
        <f t="shared" si="62"/>
        <v/>
      </c>
      <c r="D438" s="37" t="str">
        <f t="shared" si="63"/>
        <v/>
      </c>
      <c r="E438" t="str">
        <f t="shared" si="64"/>
        <v/>
      </c>
      <c r="F438" t="str">
        <f t="shared" si="39"/>
        <v/>
      </c>
      <c r="G438" t="str">
        <f t="shared" si="54"/>
        <v/>
      </c>
      <c r="H438" s="5" t="str">
        <f t="shared" si="55"/>
        <v/>
      </c>
      <c r="I438" t="str">
        <f t="array" ref="I438">IFERROR(INDEX(C438:H438,MATCH(TRUE,INDEX((C438:H438&lt;&gt;""),0),0)),"")</f>
        <v/>
      </c>
      <c r="J438" t="str">
        <f t="array" ref="J438">IFERROR(INDEX(K438:P438,MATCH(TRUE,INDEX((K438:P438&lt;&gt;""),0),0)),"")</f>
        <v/>
      </c>
      <c r="K438" s="4" t="str">
        <f t="shared" si="56"/>
        <v/>
      </c>
      <c r="L438" t="str">
        <f t="shared" si="57"/>
        <v/>
      </c>
      <c r="M438" t="str">
        <f t="shared" si="58"/>
        <v/>
      </c>
      <c r="N438" t="str">
        <f t="shared" si="59"/>
        <v/>
      </c>
      <c r="O438" t="str">
        <f t="shared" si="60"/>
        <v/>
      </c>
      <c r="P438" s="5" t="str">
        <f t="shared" si="61"/>
        <v/>
      </c>
    </row>
    <row r="439" spans="2:16" x14ac:dyDescent="0.2">
      <c r="B439" s="4">
        <v>114</v>
      </c>
      <c r="C439" s="4" t="str">
        <f t="shared" si="62"/>
        <v/>
      </c>
      <c r="D439" s="37" t="str">
        <f t="shared" si="63"/>
        <v/>
      </c>
      <c r="E439" t="str">
        <f t="shared" si="64"/>
        <v/>
      </c>
      <c r="F439" t="str">
        <f t="shared" si="39"/>
        <v/>
      </c>
      <c r="G439" t="str">
        <f t="shared" si="54"/>
        <v/>
      </c>
      <c r="H439" s="5" t="str">
        <f t="shared" si="55"/>
        <v/>
      </c>
      <c r="I439" t="str">
        <f t="array" ref="I439">IFERROR(INDEX(C439:H439,MATCH(TRUE,INDEX((C439:H439&lt;&gt;""),0),0)),"")</f>
        <v/>
      </c>
      <c r="J439" t="str">
        <f t="array" ref="J439">IFERROR(INDEX(K439:P439,MATCH(TRUE,INDEX((K439:P439&lt;&gt;""),0),0)),"")</f>
        <v/>
      </c>
      <c r="K439" s="4" t="str">
        <f t="shared" si="56"/>
        <v/>
      </c>
      <c r="L439" t="str">
        <f t="shared" si="57"/>
        <v/>
      </c>
      <c r="M439" t="str">
        <f t="shared" si="58"/>
        <v/>
      </c>
      <c r="N439" t="str">
        <f t="shared" si="59"/>
        <v/>
      </c>
      <c r="O439" t="str">
        <f t="shared" si="60"/>
        <v/>
      </c>
      <c r="P439" s="5" t="str">
        <f t="shared" si="61"/>
        <v/>
      </c>
    </row>
    <row r="440" spans="2:16" x14ac:dyDescent="0.2">
      <c r="B440" s="4">
        <v>115</v>
      </c>
      <c r="C440" s="4" t="str">
        <f t="shared" si="62"/>
        <v/>
      </c>
      <c r="D440" s="37" t="str">
        <f t="shared" si="63"/>
        <v/>
      </c>
      <c r="E440" t="str">
        <f t="shared" si="64"/>
        <v/>
      </c>
      <c r="F440" t="str">
        <f t="shared" si="39"/>
        <v/>
      </c>
      <c r="G440" t="str">
        <f t="shared" si="54"/>
        <v/>
      </c>
      <c r="H440" s="5" t="str">
        <f t="shared" si="55"/>
        <v/>
      </c>
      <c r="I440" t="str">
        <f t="array" ref="I440">IFERROR(INDEX(C440:H440,MATCH(TRUE,INDEX((C440:H440&lt;&gt;""),0),0)),"")</f>
        <v/>
      </c>
      <c r="J440" t="str">
        <f t="array" ref="J440">IFERROR(INDEX(K440:P440,MATCH(TRUE,INDEX((K440:P440&lt;&gt;""),0),0)),"")</f>
        <v/>
      </c>
      <c r="K440" s="4" t="str">
        <f t="shared" si="56"/>
        <v/>
      </c>
      <c r="L440" t="str">
        <f t="shared" si="57"/>
        <v/>
      </c>
      <c r="M440" t="str">
        <f t="shared" si="58"/>
        <v/>
      </c>
      <c r="N440" t="str">
        <f t="shared" si="59"/>
        <v/>
      </c>
      <c r="O440" t="str">
        <f t="shared" si="60"/>
        <v/>
      </c>
      <c r="P440" s="5" t="str">
        <f t="shared" si="61"/>
        <v/>
      </c>
    </row>
    <row r="441" spans="2:16" x14ac:dyDescent="0.2">
      <c r="B441" s="4">
        <v>116</v>
      </c>
      <c r="C441" s="4" t="str">
        <f t="shared" si="62"/>
        <v/>
      </c>
      <c r="D441" s="37" t="str">
        <f t="shared" si="63"/>
        <v/>
      </c>
      <c r="E441" t="str">
        <f t="shared" si="64"/>
        <v/>
      </c>
      <c r="F441" t="str">
        <f t="shared" si="39"/>
        <v/>
      </c>
      <c r="G441" t="str">
        <f t="shared" si="54"/>
        <v/>
      </c>
      <c r="H441" s="5" t="str">
        <f t="shared" si="55"/>
        <v/>
      </c>
      <c r="I441" t="str">
        <f t="array" ref="I441">IFERROR(INDEX(C441:H441,MATCH(TRUE,INDEX((C441:H441&lt;&gt;""),0),0)),"")</f>
        <v/>
      </c>
      <c r="J441" t="str">
        <f t="array" ref="J441">IFERROR(INDEX(K441:P441,MATCH(TRUE,INDEX((K441:P441&lt;&gt;""),0),0)),"")</f>
        <v/>
      </c>
      <c r="K441" s="4" t="str">
        <f t="shared" si="56"/>
        <v/>
      </c>
      <c r="L441" t="str">
        <f t="shared" si="57"/>
        <v/>
      </c>
      <c r="M441" t="str">
        <f t="shared" si="58"/>
        <v/>
      </c>
      <c r="N441" t="str">
        <f t="shared" si="59"/>
        <v/>
      </c>
      <c r="O441" t="str">
        <f t="shared" si="60"/>
        <v/>
      </c>
      <c r="P441" s="5" t="str">
        <f t="shared" si="61"/>
        <v/>
      </c>
    </row>
    <row r="442" spans="2:16" x14ac:dyDescent="0.2">
      <c r="B442" s="4">
        <v>117</v>
      </c>
      <c r="C442" s="4" t="str">
        <f t="shared" si="62"/>
        <v/>
      </c>
      <c r="D442" s="37" t="str">
        <f t="shared" si="63"/>
        <v/>
      </c>
      <c r="E442" t="str">
        <f t="shared" si="64"/>
        <v/>
      </c>
      <c r="F442" t="str">
        <f t="shared" si="39"/>
        <v/>
      </c>
      <c r="G442" t="str">
        <f t="shared" si="54"/>
        <v/>
      </c>
      <c r="H442" s="5" t="str">
        <f t="shared" si="55"/>
        <v/>
      </c>
      <c r="I442" t="str">
        <f t="array" ref="I442">IFERROR(INDEX(C442:H442,MATCH(TRUE,INDEX((C442:H442&lt;&gt;""),0),0)),"")</f>
        <v/>
      </c>
      <c r="J442" t="str">
        <f t="array" ref="J442">IFERROR(INDEX(K442:P442,MATCH(TRUE,INDEX((K442:P442&lt;&gt;""),0),0)),"")</f>
        <v/>
      </c>
      <c r="K442" s="4" t="str">
        <f t="shared" si="56"/>
        <v/>
      </c>
      <c r="L442" t="str">
        <f t="shared" si="57"/>
        <v/>
      </c>
      <c r="M442" t="str">
        <f t="shared" si="58"/>
        <v/>
      </c>
      <c r="N442" t="str">
        <f t="shared" si="59"/>
        <v/>
      </c>
      <c r="O442" t="str">
        <f t="shared" si="60"/>
        <v/>
      </c>
      <c r="P442" s="5" t="str">
        <f t="shared" si="61"/>
        <v/>
      </c>
    </row>
    <row r="443" spans="2:16" x14ac:dyDescent="0.2">
      <c r="B443" s="4">
        <v>118</v>
      </c>
      <c r="C443" s="4" t="str">
        <f t="shared" si="62"/>
        <v/>
      </c>
      <c r="D443" s="37" t="str">
        <f t="shared" si="63"/>
        <v/>
      </c>
      <c r="E443" t="str">
        <f t="shared" si="64"/>
        <v/>
      </c>
      <c r="F443" t="str">
        <f t="shared" si="39"/>
        <v/>
      </c>
      <c r="G443" t="str">
        <f t="shared" si="54"/>
        <v/>
      </c>
      <c r="H443" s="5" t="str">
        <f t="shared" si="55"/>
        <v/>
      </c>
      <c r="I443" t="str">
        <f t="array" ref="I443">IFERROR(INDEX(C443:H443,MATCH(TRUE,INDEX((C443:H443&lt;&gt;""),0),0)),"")</f>
        <v/>
      </c>
      <c r="J443" t="str">
        <f t="array" ref="J443">IFERROR(INDEX(K443:P443,MATCH(TRUE,INDEX((K443:P443&lt;&gt;""),0),0)),"")</f>
        <v/>
      </c>
      <c r="K443" s="4" t="str">
        <f t="shared" si="56"/>
        <v/>
      </c>
      <c r="L443" t="str">
        <f t="shared" si="57"/>
        <v/>
      </c>
      <c r="M443" t="str">
        <f t="shared" si="58"/>
        <v/>
      </c>
      <c r="N443" t="str">
        <f t="shared" si="59"/>
        <v/>
      </c>
      <c r="O443" t="str">
        <f t="shared" si="60"/>
        <v/>
      </c>
      <c r="P443" s="5" t="str">
        <f t="shared" si="61"/>
        <v/>
      </c>
    </row>
    <row r="444" spans="2:16" x14ac:dyDescent="0.2">
      <c r="B444" s="4">
        <v>119</v>
      </c>
      <c r="C444" s="4" t="str">
        <f t="shared" si="62"/>
        <v/>
      </c>
      <c r="D444" s="37" t="str">
        <f t="shared" si="63"/>
        <v/>
      </c>
      <c r="E444" t="str">
        <f t="shared" si="64"/>
        <v/>
      </c>
      <c r="F444" t="str">
        <f t="shared" si="39"/>
        <v/>
      </c>
      <c r="G444" t="str">
        <f t="shared" si="54"/>
        <v/>
      </c>
      <c r="H444" s="5" t="str">
        <f t="shared" si="55"/>
        <v/>
      </c>
      <c r="I444" t="str">
        <f t="array" ref="I444">IFERROR(INDEX(C444:H444,MATCH(TRUE,INDEX((C444:H444&lt;&gt;""),0),0)),"")</f>
        <v/>
      </c>
      <c r="J444" t="str">
        <f t="array" ref="J444">IFERROR(INDEX(K444:P444,MATCH(TRUE,INDEX((K444:P444&lt;&gt;""),0),0)),"")</f>
        <v/>
      </c>
      <c r="K444" s="4" t="str">
        <f t="shared" si="56"/>
        <v/>
      </c>
      <c r="L444" t="str">
        <f t="shared" si="57"/>
        <v/>
      </c>
      <c r="M444" t="str">
        <f t="shared" si="58"/>
        <v/>
      </c>
      <c r="N444" t="str">
        <f t="shared" si="59"/>
        <v/>
      </c>
      <c r="O444" t="str">
        <f t="shared" si="60"/>
        <v/>
      </c>
      <c r="P444" s="5" t="str">
        <f t="shared" si="61"/>
        <v/>
      </c>
    </row>
    <row r="445" spans="2:16" x14ac:dyDescent="0.2">
      <c r="B445" s="4">
        <v>120</v>
      </c>
      <c r="C445" s="4" t="str">
        <f t="shared" si="62"/>
        <v/>
      </c>
      <c r="D445" s="37" t="str">
        <f t="shared" si="63"/>
        <v/>
      </c>
      <c r="E445" t="str">
        <f t="shared" si="64"/>
        <v/>
      </c>
      <c r="F445" t="str">
        <f t="shared" si="39"/>
        <v/>
      </c>
      <c r="G445" t="str">
        <f t="shared" si="54"/>
        <v/>
      </c>
      <c r="H445" s="5" t="str">
        <f t="shared" si="55"/>
        <v/>
      </c>
      <c r="I445" t="str">
        <f t="array" ref="I445">IFERROR(INDEX(C445:H445,MATCH(TRUE,INDEX((C445:H445&lt;&gt;""),0),0)),"")</f>
        <v/>
      </c>
      <c r="J445" t="str">
        <f t="array" ref="J445">IFERROR(INDEX(K445:P445,MATCH(TRUE,INDEX((K445:P445&lt;&gt;""),0),0)),"")</f>
        <v/>
      </c>
      <c r="K445" s="4" t="str">
        <f t="shared" si="56"/>
        <v/>
      </c>
      <c r="L445" t="str">
        <f t="shared" si="57"/>
        <v/>
      </c>
      <c r="M445" t="str">
        <f t="shared" si="58"/>
        <v/>
      </c>
      <c r="N445" t="str">
        <f t="shared" si="59"/>
        <v/>
      </c>
      <c r="O445" t="str">
        <f t="shared" si="60"/>
        <v/>
      </c>
      <c r="P445" s="5" t="str">
        <f t="shared" si="61"/>
        <v/>
      </c>
    </row>
    <row r="446" spans="2:16" x14ac:dyDescent="0.2">
      <c r="B446" s="4">
        <v>121</v>
      </c>
      <c r="C446" s="4" t="str">
        <f t="shared" si="62"/>
        <v/>
      </c>
      <c r="D446" s="37" t="str">
        <f t="shared" si="63"/>
        <v/>
      </c>
      <c r="E446" t="str">
        <f t="shared" si="64"/>
        <v/>
      </c>
      <c r="F446" t="str">
        <f t="shared" ref="F446:F468" si="65">IFERROR(INDEX(W$7:W$32,MATCH(B447,V$7:V$32,0)),"")</f>
        <v/>
      </c>
      <c r="G446" t="str">
        <f t="shared" si="54"/>
        <v/>
      </c>
      <c r="H446" s="5" t="str">
        <f t="shared" si="55"/>
        <v/>
      </c>
      <c r="I446" t="str">
        <f t="array" ref="I446">IFERROR(INDEX(C446:H446,MATCH(TRUE,INDEX((C446:H446&lt;&gt;""),0),0)),"")</f>
        <v/>
      </c>
      <c r="J446" t="str">
        <f t="array" ref="J446">IFERROR(INDEX(K446:P446,MATCH(TRUE,INDEX((K446:P446&lt;&gt;""),0),0)),"")</f>
        <v/>
      </c>
      <c r="K446" s="4" t="str">
        <f t="shared" si="56"/>
        <v/>
      </c>
      <c r="L446" t="str">
        <f t="shared" si="57"/>
        <v/>
      </c>
      <c r="M446" t="str">
        <f t="shared" si="58"/>
        <v/>
      </c>
      <c r="N446" t="str">
        <f t="shared" si="59"/>
        <v/>
      </c>
      <c r="O446" t="str">
        <f t="shared" si="60"/>
        <v/>
      </c>
      <c r="P446" s="5" t="str">
        <f t="shared" si="61"/>
        <v/>
      </c>
    </row>
    <row r="447" spans="2:16" x14ac:dyDescent="0.2">
      <c r="B447" s="4">
        <v>122</v>
      </c>
      <c r="C447" s="4" t="str">
        <f t="shared" si="62"/>
        <v/>
      </c>
      <c r="D447" s="37" t="str">
        <f t="shared" si="63"/>
        <v/>
      </c>
      <c r="E447" t="str">
        <f t="shared" si="64"/>
        <v/>
      </c>
      <c r="F447" t="str">
        <f t="shared" si="65"/>
        <v/>
      </c>
      <c r="G447" t="str">
        <f t="shared" si="54"/>
        <v/>
      </c>
      <c r="H447" s="5" t="str">
        <f t="shared" si="55"/>
        <v/>
      </c>
      <c r="I447" t="str">
        <f t="array" ref="I447">IFERROR(INDEX(C447:H447,MATCH(TRUE,INDEX((C447:H447&lt;&gt;""),0),0)),"")</f>
        <v/>
      </c>
      <c r="J447" t="str">
        <f t="array" ref="J447">IFERROR(INDEX(K447:P447,MATCH(TRUE,INDEX((K447:P447&lt;&gt;""),0),0)),"")</f>
        <v/>
      </c>
      <c r="K447" s="4" t="str">
        <f t="shared" si="56"/>
        <v/>
      </c>
      <c r="L447" t="str">
        <f t="shared" si="57"/>
        <v/>
      </c>
      <c r="M447" t="str">
        <f t="shared" si="58"/>
        <v/>
      </c>
      <c r="N447" t="str">
        <f t="shared" si="59"/>
        <v/>
      </c>
      <c r="O447" t="str">
        <f t="shared" si="60"/>
        <v/>
      </c>
      <c r="P447" s="5" t="str">
        <f t="shared" si="61"/>
        <v/>
      </c>
    </row>
    <row r="448" spans="2:16" x14ac:dyDescent="0.2">
      <c r="B448" s="4">
        <v>123</v>
      </c>
      <c r="C448" s="4" t="str">
        <f t="shared" si="62"/>
        <v/>
      </c>
      <c r="D448" s="37" t="str">
        <f t="shared" si="63"/>
        <v/>
      </c>
      <c r="E448" t="str">
        <f t="shared" si="64"/>
        <v/>
      </c>
      <c r="F448" t="str">
        <f t="shared" si="65"/>
        <v/>
      </c>
      <c r="G448" t="str">
        <f t="shared" si="54"/>
        <v/>
      </c>
      <c r="H448" s="5" t="str">
        <f t="shared" si="55"/>
        <v/>
      </c>
      <c r="I448" t="str">
        <f t="array" ref="I448">IFERROR(INDEX(C448:H448,MATCH(TRUE,INDEX((C448:H448&lt;&gt;""),0),0)),"")</f>
        <v/>
      </c>
      <c r="J448" t="str">
        <f t="array" ref="J448">IFERROR(INDEX(K448:P448,MATCH(TRUE,INDEX((K448:P448&lt;&gt;""),0),0)),"")</f>
        <v/>
      </c>
      <c r="K448" s="4" t="str">
        <f t="shared" si="56"/>
        <v/>
      </c>
      <c r="L448" t="str">
        <f t="shared" si="57"/>
        <v/>
      </c>
      <c r="M448" t="str">
        <f t="shared" si="58"/>
        <v/>
      </c>
      <c r="N448" t="str">
        <f t="shared" si="59"/>
        <v/>
      </c>
      <c r="O448" t="str">
        <f t="shared" si="60"/>
        <v/>
      </c>
      <c r="P448" s="5" t="str">
        <f t="shared" si="61"/>
        <v/>
      </c>
    </row>
    <row r="449" spans="2:16" x14ac:dyDescent="0.2">
      <c r="B449" s="4">
        <v>124</v>
      </c>
      <c r="C449" s="4" t="str">
        <f t="shared" si="62"/>
        <v/>
      </c>
      <c r="D449" s="37" t="str">
        <f t="shared" si="63"/>
        <v/>
      </c>
      <c r="E449" t="str">
        <f t="shared" si="64"/>
        <v/>
      </c>
      <c r="F449" t="str">
        <f t="shared" si="65"/>
        <v/>
      </c>
      <c r="G449" t="str">
        <f t="shared" si="54"/>
        <v/>
      </c>
      <c r="H449" s="5" t="str">
        <f t="shared" si="55"/>
        <v/>
      </c>
      <c r="I449" t="str">
        <f t="array" ref="I449">IFERROR(INDEX(C449:H449,MATCH(TRUE,INDEX((C449:H449&lt;&gt;""),0),0)),"")</f>
        <v/>
      </c>
      <c r="J449" t="str">
        <f t="array" ref="J449">IFERROR(INDEX(K449:P449,MATCH(TRUE,INDEX((K449:P449&lt;&gt;""),0),0)),"")</f>
        <v/>
      </c>
      <c r="K449" s="4" t="str">
        <f t="shared" si="56"/>
        <v/>
      </c>
      <c r="L449" t="str">
        <f t="shared" si="57"/>
        <v/>
      </c>
      <c r="M449" t="str">
        <f t="shared" si="58"/>
        <v/>
      </c>
      <c r="N449" t="str">
        <f t="shared" si="59"/>
        <v/>
      </c>
      <c r="O449" t="str">
        <f t="shared" si="60"/>
        <v/>
      </c>
      <c r="P449" s="5" t="str">
        <f t="shared" si="61"/>
        <v/>
      </c>
    </row>
    <row r="450" spans="2:16" x14ac:dyDescent="0.2">
      <c r="B450" s="4">
        <v>125</v>
      </c>
      <c r="C450" s="4" t="str">
        <f t="shared" si="62"/>
        <v/>
      </c>
      <c r="D450" s="37" t="str">
        <f t="shared" si="63"/>
        <v/>
      </c>
      <c r="E450" t="str">
        <f t="shared" si="64"/>
        <v/>
      </c>
      <c r="F450" t="str">
        <f t="shared" si="65"/>
        <v/>
      </c>
      <c r="G450" t="str">
        <f t="shared" si="54"/>
        <v/>
      </c>
      <c r="H450" s="5" t="str">
        <f t="shared" si="55"/>
        <v/>
      </c>
      <c r="I450" t="str">
        <f t="array" ref="I450">IFERROR(INDEX(C450:H450,MATCH(TRUE,INDEX((C450:H450&lt;&gt;""),0),0)),"")</f>
        <v/>
      </c>
      <c r="J450" t="str">
        <f t="array" ref="J450">IFERROR(INDEX(K450:P450,MATCH(TRUE,INDEX((K450:P450&lt;&gt;""),0),0)),"")</f>
        <v/>
      </c>
      <c r="K450" s="4" t="str">
        <f t="shared" si="56"/>
        <v/>
      </c>
      <c r="L450" t="str">
        <f t="shared" si="57"/>
        <v/>
      </c>
      <c r="M450" t="str">
        <f t="shared" si="58"/>
        <v/>
      </c>
      <c r="N450" t="str">
        <f t="shared" si="59"/>
        <v/>
      </c>
      <c r="O450" t="str">
        <f t="shared" si="60"/>
        <v/>
      </c>
      <c r="P450" s="5" t="str">
        <f t="shared" si="61"/>
        <v/>
      </c>
    </row>
    <row r="451" spans="2:16" x14ac:dyDescent="0.2">
      <c r="B451" s="4">
        <v>126</v>
      </c>
      <c r="C451" s="4" t="str">
        <f t="shared" si="62"/>
        <v/>
      </c>
      <c r="D451" s="37" t="str">
        <f t="shared" si="63"/>
        <v/>
      </c>
      <c r="E451" t="str">
        <f t="shared" si="64"/>
        <v/>
      </c>
      <c r="F451" t="str">
        <f t="shared" si="65"/>
        <v/>
      </c>
      <c r="G451" t="str">
        <f t="shared" si="54"/>
        <v/>
      </c>
      <c r="H451" s="5" t="str">
        <f t="shared" si="55"/>
        <v/>
      </c>
      <c r="I451" t="str">
        <f t="array" ref="I451">IFERROR(INDEX(C451:H451,MATCH(TRUE,INDEX((C451:H451&lt;&gt;""),0),0)),"")</f>
        <v/>
      </c>
      <c r="J451" t="str">
        <f t="array" ref="J451">IFERROR(INDEX(K451:P451,MATCH(TRUE,INDEX((K451:P451&lt;&gt;""),0),0)),"")</f>
        <v/>
      </c>
      <c r="K451" s="4" t="str">
        <f t="shared" si="56"/>
        <v/>
      </c>
      <c r="L451" t="str">
        <f t="shared" si="57"/>
        <v/>
      </c>
      <c r="M451" t="str">
        <f t="shared" si="58"/>
        <v/>
      </c>
      <c r="N451" t="str">
        <f t="shared" si="59"/>
        <v/>
      </c>
      <c r="O451" t="str">
        <f t="shared" si="60"/>
        <v/>
      </c>
      <c r="P451" s="5" t="str">
        <f t="shared" si="61"/>
        <v/>
      </c>
    </row>
    <row r="452" spans="2:16" x14ac:dyDescent="0.2">
      <c r="B452" s="4">
        <v>127</v>
      </c>
      <c r="C452" s="4" t="str">
        <f t="shared" si="62"/>
        <v/>
      </c>
      <c r="D452" s="37" t="str">
        <f t="shared" si="63"/>
        <v/>
      </c>
      <c r="E452" t="str">
        <f t="shared" si="64"/>
        <v/>
      </c>
      <c r="F452" t="str">
        <f t="shared" si="65"/>
        <v/>
      </c>
      <c r="G452" t="str">
        <f t="shared" si="54"/>
        <v/>
      </c>
      <c r="H452" s="5" t="str">
        <f t="shared" si="55"/>
        <v/>
      </c>
      <c r="I452" t="str">
        <f t="array" ref="I452">IFERROR(INDEX(C452:H452,MATCH(TRUE,INDEX((C452:H452&lt;&gt;""),0),0)),"")</f>
        <v/>
      </c>
      <c r="J452" t="str">
        <f t="array" ref="J452">IFERROR(INDEX(K452:P452,MATCH(TRUE,INDEX((K452:P452&lt;&gt;""),0),0)),"")</f>
        <v/>
      </c>
      <c r="K452" s="4" t="str">
        <f t="shared" si="56"/>
        <v/>
      </c>
      <c r="L452" t="str">
        <f t="shared" si="57"/>
        <v/>
      </c>
      <c r="M452" t="str">
        <f t="shared" si="58"/>
        <v/>
      </c>
      <c r="N452" t="str">
        <f t="shared" si="59"/>
        <v/>
      </c>
      <c r="O452" t="str">
        <f t="shared" si="60"/>
        <v/>
      </c>
      <c r="P452" s="5" t="str">
        <f t="shared" si="61"/>
        <v/>
      </c>
    </row>
    <row r="453" spans="2:16" x14ac:dyDescent="0.2">
      <c r="B453" s="4">
        <v>128</v>
      </c>
      <c r="C453" s="4" t="str">
        <f t="shared" si="62"/>
        <v/>
      </c>
      <c r="D453" s="37" t="str">
        <f t="shared" si="63"/>
        <v/>
      </c>
      <c r="E453" t="str">
        <f t="shared" si="64"/>
        <v/>
      </c>
      <c r="F453" t="str">
        <f t="shared" si="65"/>
        <v/>
      </c>
      <c r="G453" t="str">
        <f t="shared" ref="G453:G468" si="66">IFERROR(INDEX(AA$7:AA$32,MATCH(B454,Z$7:Z$32,0)),"")</f>
        <v/>
      </c>
      <c r="H453" s="5" t="str">
        <f t="shared" ref="H453:H468" si="67">IFERROR(INDEX(AE$7:AE$32,MATCH(B454,AD$7:AD$32,0)),"")</f>
        <v/>
      </c>
      <c r="I453" t="str">
        <f t="array" ref="I453">IFERROR(INDEX(C453:H453,MATCH(TRUE,INDEX((C453:H453&lt;&gt;""),0),0)),"")</f>
        <v/>
      </c>
      <c r="J453" t="str">
        <f t="array" ref="J453">IFERROR(INDEX(K453:P453,MATCH(TRUE,INDEX((K453:P453&lt;&gt;""),0),0)),"")</f>
        <v/>
      </c>
      <c r="K453" s="4" t="str">
        <f t="shared" ref="K453:K468" si="68">IFERROR(INDEX(L$7:L$32,MATCH($I453,K$7:K$32,0)),"")</f>
        <v/>
      </c>
      <c r="L453" t="str">
        <f t="shared" ref="L453:L468" si="69">IFERROR(INDEX(P$7:P$31,MATCH($I453,O$7:O$32,0)),"")</f>
        <v/>
      </c>
      <c r="M453" t="str">
        <f t="shared" ref="M453:M468" si="70">IFERROR(INDEX(T$7:T$32,MATCH($I453,S$7:S$32,0)),"")</f>
        <v/>
      </c>
      <c r="N453" t="str">
        <f t="shared" ref="N453:N468" si="71">IFERROR(INDEX(X$7:X$32,MATCH($I453,W$7:W$32,0)),"")</f>
        <v/>
      </c>
      <c r="O453" t="str">
        <f t="shared" ref="O453:O468" si="72">IFERROR(INDEX(AB$7:AB$32,MATCH($I453,AA$7:AA$32,0)),"")</f>
        <v/>
      </c>
      <c r="P453" s="5" t="str">
        <f t="shared" ref="P453:P468" si="73">IFERROR(INDEX(AF$7:AF$32,MATCH($I453,AE$7:AE$32,0)),"")</f>
        <v/>
      </c>
    </row>
    <row r="454" spans="2:16" x14ac:dyDescent="0.2">
      <c r="B454" s="4">
        <v>129</v>
      </c>
      <c r="C454" s="4" t="str">
        <f t="shared" si="62"/>
        <v/>
      </c>
      <c r="D454" s="37" t="str">
        <f t="shared" si="63"/>
        <v/>
      </c>
      <c r="E454" t="str">
        <f t="shared" si="64"/>
        <v/>
      </c>
      <c r="F454" t="str">
        <f t="shared" si="65"/>
        <v/>
      </c>
      <c r="G454" t="str">
        <f t="shared" si="66"/>
        <v/>
      </c>
      <c r="H454" s="5" t="str">
        <f t="shared" si="67"/>
        <v/>
      </c>
      <c r="I454" t="str">
        <f t="array" ref="I454">IFERROR(INDEX(C454:H454,MATCH(TRUE,INDEX((C454:H454&lt;&gt;""),0),0)),"")</f>
        <v/>
      </c>
      <c r="J454" t="str">
        <f t="array" ref="J454">IFERROR(INDEX(K454:P454,MATCH(TRUE,INDEX((K454:P454&lt;&gt;""),0),0)),"")</f>
        <v/>
      </c>
      <c r="K454" s="4" t="str">
        <f t="shared" si="68"/>
        <v/>
      </c>
      <c r="L454" t="str">
        <f t="shared" si="69"/>
        <v/>
      </c>
      <c r="M454" t="str">
        <f t="shared" si="70"/>
        <v/>
      </c>
      <c r="N454" t="str">
        <f t="shared" si="71"/>
        <v/>
      </c>
      <c r="O454" t="str">
        <f t="shared" si="72"/>
        <v/>
      </c>
      <c r="P454" s="5" t="str">
        <f t="shared" si="73"/>
        <v/>
      </c>
    </row>
    <row r="455" spans="2:16" x14ac:dyDescent="0.2">
      <c r="B455" s="4">
        <v>130</v>
      </c>
      <c r="C455" s="4" t="str">
        <f t="shared" si="62"/>
        <v/>
      </c>
      <c r="D455" s="37" t="str">
        <f t="shared" si="63"/>
        <v/>
      </c>
      <c r="E455" t="str">
        <f t="shared" si="64"/>
        <v/>
      </c>
      <c r="F455" t="str">
        <f t="shared" si="65"/>
        <v/>
      </c>
      <c r="G455" t="str">
        <f t="shared" si="66"/>
        <v/>
      </c>
      <c r="H455" s="5" t="str">
        <f t="shared" si="67"/>
        <v/>
      </c>
      <c r="I455" t="str">
        <f t="array" ref="I455">IFERROR(INDEX(C455:H455,MATCH(TRUE,INDEX((C455:H455&lt;&gt;""),0),0)),"")</f>
        <v/>
      </c>
      <c r="J455" t="str">
        <f t="array" ref="J455">IFERROR(INDEX(K455:P455,MATCH(TRUE,INDEX((K455:P455&lt;&gt;""),0),0)),"")</f>
        <v/>
      </c>
      <c r="K455" s="4" t="str">
        <f t="shared" si="68"/>
        <v/>
      </c>
      <c r="L455" t="str">
        <f t="shared" si="69"/>
        <v/>
      </c>
      <c r="M455" t="str">
        <f t="shared" si="70"/>
        <v/>
      </c>
      <c r="N455" t="str">
        <f t="shared" si="71"/>
        <v/>
      </c>
      <c r="O455" t="str">
        <f t="shared" si="72"/>
        <v/>
      </c>
      <c r="P455" s="5" t="str">
        <f t="shared" si="73"/>
        <v/>
      </c>
    </row>
    <row r="456" spans="2:16" x14ac:dyDescent="0.2">
      <c r="B456" s="4">
        <v>131</v>
      </c>
      <c r="C456" s="4" t="str">
        <f t="shared" si="62"/>
        <v/>
      </c>
      <c r="D456" s="37" t="str">
        <f t="shared" si="63"/>
        <v/>
      </c>
      <c r="E456" t="str">
        <f t="shared" si="64"/>
        <v/>
      </c>
      <c r="F456" t="str">
        <f t="shared" si="65"/>
        <v/>
      </c>
      <c r="G456" t="str">
        <f t="shared" si="66"/>
        <v/>
      </c>
      <c r="H456" s="5" t="str">
        <f t="shared" si="67"/>
        <v/>
      </c>
      <c r="I456" t="str">
        <f t="array" ref="I456">IFERROR(INDEX(C456:H456,MATCH(TRUE,INDEX((C456:H456&lt;&gt;""),0),0)),"")</f>
        <v/>
      </c>
      <c r="J456" t="str">
        <f t="array" ref="J456">IFERROR(INDEX(K456:P456,MATCH(TRUE,INDEX((K456:P456&lt;&gt;""),0),0)),"")</f>
        <v/>
      </c>
      <c r="K456" s="4" t="str">
        <f t="shared" si="68"/>
        <v/>
      </c>
      <c r="L456" t="str">
        <f t="shared" si="69"/>
        <v/>
      </c>
      <c r="M456" t="str">
        <f t="shared" si="70"/>
        <v/>
      </c>
      <c r="N456" t="str">
        <f t="shared" si="71"/>
        <v/>
      </c>
      <c r="O456" t="str">
        <f t="shared" si="72"/>
        <v/>
      </c>
      <c r="P456" s="5" t="str">
        <f t="shared" si="73"/>
        <v/>
      </c>
    </row>
    <row r="457" spans="2:16" x14ac:dyDescent="0.2">
      <c r="B457" s="4">
        <v>132</v>
      </c>
      <c r="C457" s="4" t="str">
        <f t="shared" si="62"/>
        <v/>
      </c>
      <c r="D457" s="37" t="str">
        <f t="shared" si="63"/>
        <v/>
      </c>
      <c r="E457" t="str">
        <f t="shared" si="64"/>
        <v/>
      </c>
      <c r="F457" t="str">
        <f t="shared" si="65"/>
        <v/>
      </c>
      <c r="G457" t="str">
        <f t="shared" si="66"/>
        <v/>
      </c>
      <c r="H457" s="5" t="str">
        <f t="shared" si="67"/>
        <v/>
      </c>
      <c r="I457" t="str">
        <f t="array" ref="I457">IFERROR(INDEX(C457:H457,MATCH(TRUE,INDEX((C457:H457&lt;&gt;""),0),0)),"")</f>
        <v/>
      </c>
      <c r="J457" t="str">
        <f t="array" ref="J457">IFERROR(INDEX(K457:P457,MATCH(TRUE,INDEX((K457:P457&lt;&gt;""),0),0)),"")</f>
        <v/>
      </c>
      <c r="K457" s="4" t="str">
        <f t="shared" si="68"/>
        <v/>
      </c>
      <c r="L457" t="str">
        <f t="shared" si="69"/>
        <v/>
      </c>
      <c r="M457" t="str">
        <f t="shared" si="70"/>
        <v/>
      </c>
      <c r="N457" t="str">
        <f t="shared" si="71"/>
        <v/>
      </c>
      <c r="O457" t="str">
        <f t="shared" si="72"/>
        <v/>
      </c>
      <c r="P457" s="5" t="str">
        <f t="shared" si="73"/>
        <v/>
      </c>
    </row>
    <row r="458" spans="2:16" x14ac:dyDescent="0.2">
      <c r="B458" s="4">
        <v>133</v>
      </c>
      <c r="C458" s="4" t="str">
        <f t="shared" si="62"/>
        <v/>
      </c>
      <c r="D458" s="37" t="str">
        <f t="shared" si="63"/>
        <v/>
      </c>
      <c r="E458" t="str">
        <f t="shared" si="64"/>
        <v/>
      </c>
      <c r="F458" t="str">
        <f t="shared" si="65"/>
        <v/>
      </c>
      <c r="G458" t="str">
        <f t="shared" si="66"/>
        <v/>
      </c>
      <c r="H458" s="5" t="str">
        <f t="shared" si="67"/>
        <v/>
      </c>
      <c r="I458" t="str">
        <f t="array" ref="I458">IFERROR(INDEX(C458:H458,MATCH(TRUE,INDEX((C458:H458&lt;&gt;""),0),0)),"")</f>
        <v/>
      </c>
      <c r="J458" t="str">
        <f t="array" ref="J458">IFERROR(INDEX(K458:P458,MATCH(TRUE,INDEX((K458:P458&lt;&gt;""),0),0)),"")</f>
        <v/>
      </c>
      <c r="K458" s="4" t="str">
        <f t="shared" si="68"/>
        <v/>
      </c>
      <c r="L458" t="str">
        <f t="shared" si="69"/>
        <v/>
      </c>
      <c r="M458" t="str">
        <f t="shared" si="70"/>
        <v/>
      </c>
      <c r="N458" t="str">
        <f t="shared" si="71"/>
        <v/>
      </c>
      <c r="O458" t="str">
        <f t="shared" si="72"/>
        <v/>
      </c>
      <c r="P458" s="5" t="str">
        <f t="shared" si="73"/>
        <v/>
      </c>
    </row>
    <row r="459" spans="2:16" x14ac:dyDescent="0.2">
      <c r="B459" s="4">
        <v>134</v>
      </c>
      <c r="C459" s="4" t="str">
        <f t="shared" si="62"/>
        <v/>
      </c>
      <c r="D459" s="37" t="str">
        <f t="shared" si="63"/>
        <v/>
      </c>
      <c r="E459" t="str">
        <f t="shared" si="64"/>
        <v/>
      </c>
      <c r="F459" t="str">
        <f t="shared" si="65"/>
        <v/>
      </c>
      <c r="G459" t="str">
        <f t="shared" si="66"/>
        <v/>
      </c>
      <c r="H459" s="5" t="str">
        <f t="shared" si="67"/>
        <v/>
      </c>
      <c r="I459" t="str">
        <f t="array" ref="I459">IFERROR(INDEX(C459:H459,MATCH(TRUE,INDEX((C459:H459&lt;&gt;""),0),0)),"")</f>
        <v/>
      </c>
      <c r="J459" t="str">
        <f t="array" ref="J459">IFERROR(INDEX(K459:P459,MATCH(TRUE,INDEX((K459:P459&lt;&gt;""),0),0)),"")</f>
        <v/>
      </c>
      <c r="K459" s="4" t="str">
        <f t="shared" si="68"/>
        <v/>
      </c>
      <c r="L459" t="str">
        <f t="shared" si="69"/>
        <v/>
      </c>
      <c r="M459" t="str">
        <f t="shared" si="70"/>
        <v/>
      </c>
      <c r="N459" t="str">
        <f t="shared" si="71"/>
        <v/>
      </c>
      <c r="O459" t="str">
        <f t="shared" si="72"/>
        <v/>
      </c>
      <c r="P459" s="5" t="str">
        <f t="shared" si="73"/>
        <v/>
      </c>
    </row>
    <row r="460" spans="2:16" x14ac:dyDescent="0.2">
      <c r="B460" s="4">
        <v>135</v>
      </c>
      <c r="C460" s="4" t="str">
        <f t="shared" si="62"/>
        <v/>
      </c>
      <c r="D460" s="37" t="str">
        <f t="shared" si="63"/>
        <v/>
      </c>
      <c r="E460" t="str">
        <f t="shared" si="64"/>
        <v/>
      </c>
      <c r="F460" t="str">
        <f t="shared" si="65"/>
        <v/>
      </c>
      <c r="G460" t="str">
        <f t="shared" si="66"/>
        <v/>
      </c>
      <c r="H460" s="5" t="str">
        <f t="shared" si="67"/>
        <v/>
      </c>
      <c r="I460" t="str">
        <f t="array" ref="I460">IFERROR(INDEX(C460:H460,MATCH(TRUE,INDEX((C460:H460&lt;&gt;""),0),0)),"")</f>
        <v/>
      </c>
      <c r="J460" t="str">
        <f t="array" ref="J460">IFERROR(INDEX(K460:P460,MATCH(TRUE,INDEX((K460:P460&lt;&gt;""),0),0)),"")</f>
        <v/>
      </c>
      <c r="K460" s="4" t="str">
        <f t="shared" si="68"/>
        <v/>
      </c>
      <c r="L460" t="str">
        <f t="shared" si="69"/>
        <v/>
      </c>
      <c r="M460" t="str">
        <f t="shared" si="70"/>
        <v/>
      </c>
      <c r="N460" t="str">
        <f t="shared" si="71"/>
        <v/>
      </c>
      <c r="O460" t="str">
        <f t="shared" si="72"/>
        <v/>
      </c>
      <c r="P460" s="5" t="str">
        <f t="shared" si="73"/>
        <v/>
      </c>
    </row>
    <row r="461" spans="2:16" x14ac:dyDescent="0.2">
      <c r="B461" s="4">
        <v>136</v>
      </c>
      <c r="C461" s="4" t="str">
        <f t="shared" si="62"/>
        <v/>
      </c>
      <c r="D461" s="37" t="str">
        <f t="shared" si="63"/>
        <v/>
      </c>
      <c r="E461" t="str">
        <f t="shared" si="64"/>
        <v/>
      </c>
      <c r="F461" t="str">
        <f t="shared" si="65"/>
        <v/>
      </c>
      <c r="G461" t="str">
        <f t="shared" si="66"/>
        <v/>
      </c>
      <c r="H461" s="5" t="str">
        <f t="shared" si="67"/>
        <v/>
      </c>
      <c r="I461" t="str">
        <f t="array" ref="I461">IFERROR(INDEX(C461:H461,MATCH(TRUE,INDEX((C461:H461&lt;&gt;""),0),0)),"")</f>
        <v/>
      </c>
      <c r="J461" t="str">
        <f t="array" ref="J461">IFERROR(INDEX(K461:P461,MATCH(TRUE,INDEX((K461:P461&lt;&gt;""),0),0)),"")</f>
        <v/>
      </c>
      <c r="K461" s="4" t="str">
        <f t="shared" si="68"/>
        <v/>
      </c>
      <c r="L461" t="str">
        <f t="shared" si="69"/>
        <v/>
      </c>
      <c r="M461" t="str">
        <f t="shared" si="70"/>
        <v/>
      </c>
      <c r="N461" t="str">
        <f t="shared" si="71"/>
        <v/>
      </c>
      <c r="O461" t="str">
        <f t="shared" si="72"/>
        <v/>
      </c>
      <c r="P461" s="5" t="str">
        <f t="shared" si="73"/>
        <v/>
      </c>
    </row>
    <row r="462" spans="2:16" x14ac:dyDescent="0.2">
      <c r="B462" s="4">
        <v>137</v>
      </c>
      <c r="C462" s="4" t="str">
        <f t="shared" si="62"/>
        <v/>
      </c>
      <c r="D462" s="37" t="str">
        <f t="shared" si="63"/>
        <v/>
      </c>
      <c r="E462" t="str">
        <f t="shared" si="64"/>
        <v/>
      </c>
      <c r="F462" t="str">
        <f t="shared" si="65"/>
        <v/>
      </c>
      <c r="G462" t="str">
        <f t="shared" si="66"/>
        <v/>
      </c>
      <c r="H462" s="5" t="str">
        <f t="shared" si="67"/>
        <v/>
      </c>
      <c r="I462" t="str">
        <f t="array" ref="I462">IFERROR(INDEX(C462:H462,MATCH(TRUE,INDEX((C462:H462&lt;&gt;""),0),0)),"")</f>
        <v/>
      </c>
      <c r="J462" t="str">
        <f t="array" ref="J462">IFERROR(INDEX(K462:P462,MATCH(TRUE,INDEX((K462:P462&lt;&gt;""),0),0)),"")</f>
        <v/>
      </c>
      <c r="K462" s="4" t="str">
        <f t="shared" si="68"/>
        <v/>
      </c>
      <c r="L462" t="str">
        <f t="shared" si="69"/>
        <v/>
      </c>
      <c r="M462" t="str">
        <f t="shared" si="70"/>
        <v/>
      </c>
      <c r="N462" t="str">
        <f t="shared" si="71"/>
        <v/>
      </c>
      <c r="O462" t="str">
        <f t="shared" si="72"/>
        <v/>
      </c>
      <c r="P462" s="5" t="str">
        <f t="shared" si="73"/>
        <v/>
      </c>
    </row>
    <row r="463" spans="2:16" x14ac:dyDescent="0.2">
      <c r="B463" s="4">
        <v>138</v>
      </c>
      <c r="C463" s="4" t="str">
        <f t="shared" si="62"/>
        <v/>
      </c>
      <c r="D463" s="37" t="str">
        <f t="shared" si="63"/>
        <v/>
      </c>
      <c r="E463" t="str">
        <f t="shared" si="64"/>
        <v/>
      </c>
      <c r="F463" t="str">
        <f t="shared" si="65"/>
        <v/>
      </c>
      <c r="G463" t="str">
        <f t="shared" si="66"/>
        <v/>
      </c>
      <c r="H463" s="5" t="str">
        <f t="shared" si="67"/>
        <v/>
      </c>
      <c r="I463" t="str">
        <f t="array" ref="I463">IFERROR(INDEX(C463:H463,MATCH(TRUE,INDEX((C463:H463&lt;&gt;""),0),0)),"")</f>
        <v/>
      </c>
      <c r="J463" t="str">
        <f t="array" ref="J463">IFERROR(INDEX(K463:P463,MATCH(TRUE,INDEX((K463:P463&lt;&gt;""),0),0)),"")</f>
        <v/>
      </c>
      <c r="K463" s="4" t="str">
        <f t="shared" si="68"/>
        <v/>
      </c>
      <c r="L463" t="str">
        <f t="shared" si="69"/>
        <v/>
      </c>
      <c r="M463" t="str">
        <f t="shared" si="70"/>
        <v/>
      </c>
      <c r="N463" t="str">
        <f t="shared" si="71"/>
        <v/>
      </c>
      <c r="O463" t="str">
        <f t="shared" si="72"/>
        <v/>
      </c>
      <c r="P463" s="5" t="str">
        <f t="shared" si="73"/>
        <v/>
      </c>
    </row>
    <row r="464" spans="2:16" x14ac:dyDescent="0.2">
      <c r="B464" s="4">
        <v>139</v>
      </c>
      <c r="C464" s="4" t="str">
        <f t="shared" si="62"/>
        <v/>
      </c>
      <c r="D464" s="37" t="str">
        <f t="shared" si="63"/>
        <v/>
      </c>
      <c r="E464" t="str">
        <f t="shared" si="64"/>
        <v/>
      </c>
      <c r="F464" t="str">
        <f t="shared" si="65"/>
        <v/>
      </c>
      <c r="G464" t="str">
        <f t="shared" si="66"/>
        <v/>
      </c>
      <c r="H464" s="5" t="str">
        <f t="shared" si="67"/>
        <v/>
      </c>
      <c r="I464" t="str">
        <f t="array" ref="I464">IFERROR(INDEX(C464:H464,MATCH(TRUE,INDEX((C464:H464&lt;&gt;""),0),0)),"")</f>
        <v/>
      </c>
      <c r="J464" t="str">
        <f t="array" ref="J464">IFERROR(INDEX(K464:P464,MATCH(TRUE,INDEX((K464:P464&lt;&gt;""),0),0)),"")</f>
        <v/>
      </c>
      <c r="K464" s="4" t="str">
        <f t="shared" si="68"/>
        <v/>
      </c>
      <c r="L464" t="str">
        <f t="shared" si="69"/>
        <v/>
      </c>
      <c r="M464" t="str">
        <f t="shared" si="70"/>
        <v/>
      </c>
      <c r="N464" t="str">
        <f t="shared" si="71"/>
        <v/>
      </c>
      <c r="O464" t="str">
        <f t="shared" si="72"/>
        <v/>
      </c>
      <c r="P464" s="5" t="str">
        <f t="shared" si="73"/>
        <v/>
      </c>
    </row>
    <row r="465" spans="2:16" x14ac:dyDescent="0.2">
      <c r="B465" s="4">
        <v>140</v>
      </c>
      <c r="C465" s="4" t="str">
        <f t="shared" si="62"/>
        <v/>
      </c>
      <c r="D465" s="37" t="str">
        <f t="shared" si="63"/>
        <v/>
      </c>
      <c r="E465" t="str">
        <f t="shared" si="64"/>
        <v/>
      </c>
      <c r="F465" t="str">
        <f t="shared" si="65"/>
        <v/>
      </c>
      <c r="G465" t="str">
        <f t="shared" si="66"/>
        <v/>
      </c>
      <c r="H465" s="5" t="str">
        <f t="shared" si="67"/>
        <v/>
      </c>
      <c r="I465" t="str">
        <f t="array" ref="I465">IFERROR(INDEX(C465:H465,MATCH(TRUE,INDEX((C465:H465&lt;&gt;""),0),0)),"")</f>
        <v/>
      </c>
      <c r="J465" t="str">
        <f t="array" ref="J465">IFERROR(INDEX(K465:P465,MATCH(TRUE,INDEX((K465:P465&lt;&gt;""),0),0)),"")</f>
        <v/>
      </c>
      <c r="K465" s="4" t="str">
        <f t="shared" si="68"/>
        <v/>
      </c>
      <c r="L465" t="str">
        <f t="shared" si="69"/>
        <v/>
      </c>
      <c r="M465" t="str">
        <f t="shared" si="70"/>
        <v/>
      </c>
      <c r="N465" t="str">
        <f t="shared" si="71"/>
        <v/>
      </c>
      <c r="O465" t="str">
        <f t="shared" si="72"/>
        <v/>
      </c>
      <c r="P465" s="5" t="str">
        <f t="shared" si="73"/>
        <v/>
      </c>
    </row>
    <row r="466" spans="2:16" x14ac:dyDescent="0.2">
      <c r="B466" s="4">
        <v>141</v>
      </c>
      <c r="C466" s="4" t="str">
        <f t="shared" si="62"/>
        <v/>
      </c>
      <c r="D466" s="37" t="str">
        <f t="shared" si="63"/>
        <v/>
      </c>
      <c r="E466" t="str">
        <f t="shared" si="64"/>
        <v/>
      </c>
      <c r="F466" t="str">
        <f t="shared" si="65"/>
        <v/>
      </c>
      <c r="G466" t="str">
        <f t="shared" si="66"/>
        <v/>
      </c>
      <c r="H466" s="5" t="str">
        <f t="shared" si="67"/>
        <v/>
      </c>
      <c r="I466" t="str">
        <f t="array" ref="I466">IFERROR(INDEX(C466:H466,MATCH(TRUE,INDEX((C466:H466&lt;&gt;""),0),0)),"")</f>
        <v/>
      </c>
      <c r="J466" t="str">
        <f t="array" ref="J466">IFERROR(INDEX(K466:P466,MATCH(TRUE,INDEX((K466:P466&lt;&gt;""),0),0)),"")</f>
        <v/>
      </c>
      <c r="K466" s="4" t="str">
        <f t="shared" si="68"/>
        <v/>
      </c>
      <c r="L466" t="str">
        <f t="shared" si="69"/>
        <v/>
      </c>
      <c r="M466" t="str">
        <f t="shared" si="70"/>
        <v/>
      </c>
      <c r="N466" t="str">
        <f t="shared" si="71"/>
        <v/>
      </c>
      <c r="O466" t="str">
        <f t="shared" si="72"/>
        <v/>
      </c>
      <c r="P466" s="5" t="str">
        <f t="shared" si="73"/>
        <v/>
      </c>
    </row>
    <row r="467" spans="2:16" x14ac:dyDescent="0.2">
      <c r="B467" s="4">
        <v>142</v>
      </c>
      <c r="C467" s="4" t="str">
        <f t="shared" si="62"/>
        <v/>
      </c>
      <c r="D467" s="37" t="str">
        <f t="shared" si="63"/>
        <v/>
      </c>
      <c r="E467" t="str">
        <f t="shared" si="64"/>
        <v/>
      </c>
      <c r="F467" t="str">
        <f t="shared" si="65"/>
        <v/>
      </c>
      <c r="G467" t="str">
        <f t="shared" si="66"/>
        <v/>
      </c>
      <c r="H467" s="5" t="str">
        <f t="shared" si="67"/>
        <v/>
      </c>
      <c r="I467" t="str">
        <f t="array" ref="I467">IFERROR(INDEX(C467:H467,MATCH(TRUE,INDEX((C467:H467&lt;&gt;""),0),0)),"")</f>
        <v/>
      </c>
      <c r="J467" t="str">
        <f t="array" ref="J467">IFERROR(INDEX(K467:P467,MATCH(TRUE,INDEX((K467:P467&lt;&gt;""),0),0)),"")</f>
        <v/>
      </c>
      <c r="K467" s="4" t="str">
        <f t="shared" si="68"/>
        <v/>
      </c>
      <c r="L467" t="str">
        <f t="shared" si="69"/>
        <v/>
      </c>
      <c r="M467" t="str">
        <f t="shared" si="70"/>
        <v/>
      </c>
      <c r="N467" t="str">
        <f t="shared" si="71"/>
        <v/>
      </c>
      <c r="O467" t="str">
        <f t="shared" si="72"/>
        <v/>
      </c>
      <c r="P467" s="5" t="str">
        <f t="shared" si="73"/>
        <v/>
      </c>
    </row>
    <row r="468" spans="2:16" x14ac:dyDescent="0.2">
      <c r="B468" s="4">
        <v>143</v>
      </c>
      <c r="C468" s="6" t="str">
        <f t="shared" si="62"/>
        <v/>
      </c>
      <c r="D468" s="55" t="str">
        <f t="shared" si="63"/>
        <v/>
      </c>
      <c r="E468" s="7" t="str">
        <f t="shared" si="64"/>
        <v/>
      </c>
      <c r="F468" s="7" t="str">
        <f t="shared" si="65"/>
        <v/>
      </c>
      <c r="G468" s="7" t="str">
        <f t="shared" si="66"/>
        <v/>
      </c>
      <c r="H468" s="8" t="str">
        <f t="shared" si="67"/>
        <v/>
      </c>
      <c r="I468" t="str">
        <f t="array" ref="I468">IFERROR(INDEX(C468:H468,MATCH(TRUE,INDEX((C468:H468&lt;&gt;""),0),0)),"")</f>
        <v/>
      </c>
      <c r="J468" t="str">
        <f t="array" ref="J468">IFERROR(INDEX(K468:P468,MATCH(TRUE,INDEX((K468:P468&lt;&gt;""),0),0)),"")</f>
        <v/>
      </c>
      <c r="K468" s="6" t="str">
        <f t="shared" si="68"/>
        <v/>
      </c>
      <c r="L468" s="7" t="str">
        <f t="shared" si="69"/>
        <v/>
      </c>
      <c r="M468" s="7" t="str">
        <f t="shared" si="70"/>
        <v/>
      </c>
      <c r="N468" s="7" t="str">
        <f t="shared" si="71"/>
        <v/>
      </c>
      <c r="O468" s="7" t="str">
        <f t="shared" si="72"/>
        <v/>
      </c>
      <c r="P468" s="8" t="str">
        <f t="shared" si="73"/>
        <v/>
      </c>
    </row>
    <row r="469" spans="2:16" x14ac:dyDescent="0.2">
      <c r="B469" s="6">
        <v>144</v>
      </c>
      <c r="D469" s="37"/>
      <c r="F469" s="2"/>
      <c r="G469" s="2"/>
      <c r="H469" s="2"/>
    </row>
  </sheetData>
  <sortState xmlns:xlrd2="http://schemas.microsoft.com/office/spreadsheetml/2017/richdata2" ref="O16:P29">
    <sortCondition descending="1" ref="P16:P29"/>
  </sortState>
  <conditionalFormatting sqref="F16:G227 D17:E17 D18:D19 D20:E20 C21:E32 C34:E227">
    <cfRule type="expression" dxfId="38" priority="26">
      <formula>OR($C16=$K$7,$C16=$O$7,$C16=$S$7,$C16=$W$7,$C16=$AA$7,$C16=$AE$7)</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3C467-B30E-48F0-9927-318B5AC8CF8C}">
  <sheetPr>
    <tabColor theme="3"/>
  </sheetPr>
  <dimension ref="B1:BK70"/>
  <sheetViews>
    <sheetView workbookViewId="0"/>
  </sheetViews>
  <sheetFormatPr baseColWidth="10" defaultColWidth="8.83203125" defaultRowHeight="16" x14ac:dyDescent="0.2"/>
  <cols>
    <col min="3" max="3" width="11" customWidth="1"/>
    <col min="4" max="4" width="16.83203125" customWidth="1"/>
    <col min="5" max="5" width="12.6640625" bestFit="1" customWidth="1"/>
    <col min="6" max="8" width="11.1640625" bestFit="1" customWidth="1"/>
    <col min="9" max="9" width="14.1640625" customWidth="1"/>
    <col min="11" max="15" width="11.1640625" bestFit="1" customWidth="1"/>
    <col min="18" max="20" width="11.1640625" bestFit="1" customWidth="1"/>
    <col min="21" max="21" width="12.5" customWidth="1"/>
    <col min="22" max="22" width="17.5" customWidth="1"/>
    <col min="53" max="53" width="12" bestFit="1" customWidth="1"/>
    <col min="54" max="54" width="11" bestFit="1" customWidth="1"/>
    <col min="55" max="56" width="11.5" bestFit="1" customWidth="1"/>
    <col min="57" max="57" width="12.5" bestFit="1" customWidth="1"/>
    <col min="58" max="62" width="11.5" bestFit="1" customWidth="1"/>
    <col min="63" max="63" width="12.5" bestFit="1" customWidth="1"/>
  </cols>
  <sheetData>
    <row r="1" spans="2:62" x14ac:dyDescent="0.2">
      <c r="AZ1" s="17" t="s">
        <v>450</v>
      </c>
      <c r="BA1" s="833">
        <v>7.6999999999999999E-2</v>
      </c>
    </row>
    <row r="2" spans="2:62" x14ac:dyDescent="0.2">
      <c r="B2" s="907" t="s">
        <v>471</v>
      </c>
      <c r="C2" s="907"/>
      <c r="D2" s="907"/>
      <c r="E2" s="907"/>
      <c r="F2" s="907"/>
      <c r="G2" s="907"/>
      <c r="H2" s="907"/>
      <c r="I2" s="907"/>
      <c r="J2" s="907"/>
      <c r="K2" s="907"/>
      <c r="L2" s="907"/>
      <c r="M2" s="907"/>
      <c r="N2" s="907"/>
      <c r="O2" s="907"/>
      <c r="P2" s="907"/>
      <c r="Q2" s="907"/>
      <c r="R2" s="907"/>
      <c r="S2" s="907"/>
      <c r="T2" s="907"/>
      <c r="U2" s="907"/>
      <c r="V2" s="907"/>
      <c r="AZ2" s="17"/>
      <c r="BA2" s="833"/>
    </row>
    <row r="3" spans="2:62" x14ac:dyDescent="0.2">
      <c r="B3" s="908"/>
      <c r="C3" s="908"/>
      <c r="D3" s="908"/>
      <c r="E3" s="908"/>
      <c r="F3" s="908"/>
      <c r="G3" s="908"/>
      <c r="H3" s="908"/>
      <c r="I3" s="908"/>
      <c r="J3" s="908"/>
      <c r="K3" s="908"/>
      <c r="L3" s="908"/>
      <c r="M3" s="908"/>
      <c r="N3" s="908"/>
      <c r="O3" s="908"/>
      <c r="P3" s="908"/>
      <c r="Q3" s="908"/>
      <c r="R3" s="908"/>
      <c r="S3" s="908"/>
      <c r="T3" s="908"/>
      <c r="U3" s="908"/>
      <c r="V3" s="908"/>
      <c r="AZ3" s="17"/>
      <c r="BA3" s="833"/>
    </row>
    <row r="4" spans="2:62" ht="17" thickBot="1" x14ac:dyDescent="0.25"/>
    <row r="5" spans="2:62" ht="19" x14ac:dyDescent="0.25">
      <c r="B5" s="811" t="s">
        <v>459</v>
      </c>
      <c r="C5" s="810"/>
      <c r="D5" s="810"/>
      <c r="E5" s="810"/>
      <c r="F5" s="810" t="s">
        <v>470</v>
      </c>
      <c r="G5" s="810"/>
      <c r="H5" s="810"/>
      <c r="I5" s="810"/>
      <c r="J5" s="841"/>
      <c r="L5" s="811" t="s">
        <v>469</v>
      </c>
      <c r="M5" s="810"/>
      <c r="N5" s="897"/>
      <c r="O5" s="897"/>
      <c r="P5" s="897"/>
      <c r="Q5" s="897"/>
      <c r="R5" s="897"/>
      <c r="S5" s="897"/>
      <c r="T5" s="897"/>
      <c r="U5" s="897"/>
      <c r="V5" s="840"/>
      <c r="AZ5" t="s">
        <v>468</v>
      </c>
    </row>
    <row r="6" spans="2:62" x14ac:dyDescent="0.2">
      <c r="B6" s="915" t="s">
        <v>467</v>
      </c>
      <c r="C6" s="916"/>
      <c r="D6" s="835">
        <f>Inputs!G13</f>
        <v>247838443.69496709</v>
      </c>
      <c r="E6" s="836">
        <f>D6/$D$10</f>
        <v>0.73577837783683542</v>
      </c>
      <c r="F6" s="923" t="s">
        <v>472</v>
      </c>
      <c r="G6" s="916"/>
      <c r="H6" s="916"/>
      <c r="I6" s="839">
        <f>Summary!I9</f>
        <v>363632220.0554018</v>
      </c>
      <c r="J6" s="834">
        <f>I6/$I$10</f>
        <v>0.87086522034772673</v>
      </c>
      <c r="L6" s="915"/>
      <c r="M6" s="916"/>
      <c r="N6" s="899" t="s">
        <v>466</v>
      </c>
      <c r="O6" s="899"/>
      <c r="P6" s="898" t="s">
        <v>81</v>
      </c>
      <c r="Q6" s="898"/>
      <c r="R6" s="898" t="s">
        <v>130</v>
      </c>
      <c r="S6" s="898"/>
      <c r="T6" s="898" t="s">
        <v>455</v>
      </c>
      <c r="U6" s="898"/>
      <c r="V6" s="838" t="s">
        <v>431</v>
      </c>
    </row>
    <row r="7" spans="2:62" x14ac:dyDescent="0.2">
      <c r="B7" s="915" t="e">
        <f>[2]Summary!B22</f>
        <v>#REF!</v>
      </c>
      <c r="C7" s="916"/>
      <c r="D7" s="835">
        <v>0</v>
      </c>
      <c r="E7" s="836">
        <f>D7/$D$10</f>
        <v>0</v>
      </c>
      <c r="F7" s="923" t="s">
        <v>465</v>
      </c>
      <c r="G7" s="916"/>
      <c r="H7" s="916"/>
      <c r="I7" s="835">
        <f>Summary!I19</f>
        <v>5272505</v>
      </c>
      <c r="J7" s="834">
        <f>I7/$I$10</f>
        <v>1.2627157263209303E-2</v>
      </c>
      <c r="L7" s="915" t="s">
        <v>464</v>
      </c>
      <c r="M7" s="916"/>
      <c r="N7" s="895" t="e">
        <f>-D60</f>
        <v>#REF!</v>
      </c>
      <c r="O7" s="895"/>
      <c r="P7" s="930" t="e">
        <f>IRR(D60:V60)</f>
        <v>#VALUE!</v>
      </c>
      <c r="Q7" s="930"/>
      <c r="R7" s="926" t="e">
        <f>(SUM(D60:V60)+N7)/N7</f>
        <v>#REF!</v>
      </c>
      <c r="S7" s="926"/>
      <c r="T7" s="914" t="e">
        <f>SUM(D60:V60)</f>
        <v>#REF!</v>
      </c>
      <c r="U7" s="914"/>
      <c r="V7" s="837" t="e">
        <f>AVERAGE(E61:V61)</f>
        <v>#REF!</v>
      </c>
      <c r="BA7" t="s">
        <v>447</v>
      </c>
      <c r="BB7" t="s">
        <v>446</v>
      </c>
      <c r="BC7" t="s">
        <v>445</v>
      </c>
      <c r="BD7" t="s">
        <v>444</v>
      </c>
      <c r="BE7" t="s">
        <v>443</v>
      </c>
      <c r="BF7" t="s">
        <v>442</v>
      </c>
      <c r="BG7" t="s">
        <v>441</v>
      </c>
      <c r="BH7" t="s">
        <v>440</v>
      </c>
      <c r="BI7" t="s">
        <v>439</v>
      </c>
      <c r="BJ7" t="s">
        <v>438</v>
      </c>
    </row>
    <row r="8" spans="2:62" x14ac:dyDescent="0.2">
      <c r="B8" s="915" t="s">
        <v>463</v>
      </c>
      <c r="C8" s="916"/>
      <c r="D8" s="835">
        <v>64000000</v>
      </c>
      <c r="E8" s="836">
        <f>D8/$D$10</f>
        <v>0.19000206537575884</v>
      </c>
      <c r="F8" s="923" t="s">
        <v>333</v>
      </c>
      <c r="G8" s="916"/>
      <c r="H8" s="916"/>
      <c r="I8" s="835">
        <v>0</v>
      </c>
      <c r="J8" s="834">
        <f>I8/$I$10</f>
        <v>0</v>
      </c>
      <c r="L8" s="915" t="s">
        <v>435</v>
      </c>
      <c r="M8" s="916"/>
      <c r="N8" s="895" t="e">
        <f>-D63</f>
        <v>#REF!</v>
      </c>
      <c r="O8" s="895"/>
      <c r="P8" s="930" t="e">
        <f>IRR(D63:V63)</f>
        <v>#VALUE!</v>
      </c>
      <c r="Q8" s="930"/>
      <c r="R8" s="926" t="e">
        <f>(SUM(D63:V63)+N8)/N8</f>
        <v>#REF!</v>
      </c>
      <c r="S8" s="926"/>
      <c r="T8" s="914" t="e">
        <f>SUM(D63:V63)</f>
        <v>#REF!</v>
      </c>
      <c r="U8" s="914"/>
      <c r="V8" s="798" t="e">
        <f>AVERAGE(E64:V64)</f>
        <v>#REF!</v>
      </c>
      <c r="BA8" t="e">
        <f>'[2]Pro Forma'!T34</f>
        <v>#REF!</v>
      </c>
      <c r="BB8" t="e">
        <f>'[2]Pro Forma'!AH34</f>
        <v>#REF!</v>
      </c>
      <c r="BC8" t="e">
        <f>'[2]Pro Forma'!AU34</f>
        <v>#REF!</v>
      </c>
      <c r="BD8" t="e">
        <f>'[2]Pro Forma'!BH34</f>
        <v>#REF!</v>
      </c>
      <c r="BE8" t="e">
        <f>'[2]Pro Forma'!BU34</f>
        <v>#REF!</v>
      </c>
      <c r="BF8" t="e">
        <f>'[2]Pro Forma'!CH34</f>
        <v>#REF!</v>
      </c>
      <c r="BG8" t="e">
        <f>'[2]Pro Forma'!CU34</f>
        <v>#REF!</v>
      </c>
      <c r="BH8" t="e">
        <f>'[2]Pro Forma'!DH34</f>
        <v>#REF!</v>
      </c>
      <c r="BI8" t="e">
        <f>'[2]Pro Forma'!DU34</f>
        <v>#REF!</v>
      </c>
      <c r="BJ8" t="e">
        <f>'[2]Pro Forma'!EH34</f>
        <v>#REF!</v>
      </c>
    </row>
    <row r="9" spans="2:62" x14ac:dyDescent="0.2">
      <c r="B9" s="915" t="s">
        <v>462</v>
      </c>
      <c r="C9" s="916"/>
      <c r="D9" s="835">
        <v>25000000</v>
      </c>
      <c r="E9" s="836">
        <f>D9/$D$10</f>
        <v>7.4219556787405799E-2</v>
      </c>
      <c r="F9" s="923" t="s">
        <v>461</v>
      </c>
      <c r="G9" s="916"/>
      <c r="H9" s="916"/>
      <c r="I9" s="835">
        <f>Summary!I18</f>
        <v>48648085.137440167</v>
      </c>
      <c r="J9" s="834">
        <f>I9/$I$10</f>
        <v>0.11650762238906406</v>
      </c>
      <c r="L9" s="915" t="s">
        <v>457</v>
      </c>
      <c r="M9" s="916"/>
      <c r="N9" s="895" t="e">
        <f>-D66</f>
        <v>#REF!</v>
      </c>
      <c r="O9" s="895"/>
      <c r="P9" s="930" t="e">
        <f>IRR(D66:V66)</f>
        <v>#VALUE!</v>
      </c>
      <c r="Q9" s="930"/>
      <c r="R9" s="926" t="e">
        <f>(SUM(D66:V66)+N9)/N9</f>
        <v>#REF!</v>
      </c>
      <c r="S9" s="926"/>
      <c r="T9" s="914" t="e">
        <f>SUM(D66:V66)</f>
        <v>#REF!</v>
      </c>
      <c r="U9" s="914"/>
      <c r="V9" s="798" t="e">
        <f>AVERAGE(E69:V69)</f>
        <v>#REF!</v>
      </c>
      <c r="BA9" s="833" t="e">
        <f t="shared" ref="BA9:BJ9" si="0">BA8/$I$10</f>
        <v>#REF!</v>
      </c>
      <c r="BB9" s="833" t="e">
        <f t="shared" si="0"/>
        <v>#REF!</v>
      </c>
      <c r="BC9" s="833" t="e">
        <f t="shared" si="0"/>
        <v>#REF!</v>
      </c>
      <c r="BD9" s="833" t="e">
        <f t="shared" si="0"/>
        <v>#REF!</v>
      </c>
      <c r="BE9" s="833" t="e">
        <f t="shared" si="0"/>
        <v>#REF!</v>
      </c>
      <c r="BF9" s="833" t="e">
        <f t="shared" si="0"/>
        <v>#REF!</v>
      </c>
      <c r="BG9" s="833" t="e">
        <f t="shared" si="0"/>
        <v>#REF!</v>
      </c>
      <c r="BH9" s="833" t="e">
        <f t="shared" si="0"/>
        <v>#REF!</v>
      </c>
      <c r="BI9" s="833" t="e">
        <f t="shared" si="0"/>
        <v>#REF!</v>
      </c>
      <c r="BJ9" s="833" t="e">
        <f t="shared" si="0"/>
        <v>#REF!</v>
      </c>
    </row>
    <row r="10" spans="2:62" ht="17" thickBot="1" x14ac:dyDescent="0.25">
      <c r="B10" s="917" t="s">
        <v>460</v>
      </c>
      <c r="C10" s="918"/>
      <c r="D10" s="831">
        <f>SUM(D6:D9)</f>
        <v>336838443.69496709</v>
      </c>
      <c r="E10" s="832">
        <f>D10/$D$10</f>
        <v>1</v>
      </c>
      <c r="F10" s="927" t="s">
        <v>460</v>
      </c>
      <c r="G10" s="918"/>
      <c r="H10" s="918"/>
      <c r="I10" s="831">
        <f>SUM(I6:I9)</f>
        <v>417552810.19284195</v>
      </c>
      <c r="J10" s="830">
        <f>I10/$I$10</f>
        <v>1</v>
      </c>
      <c r="L10" s="917"/>
      <c r="M10" s="918"/>
      <c r="N10" s="831"/>
      <c r="O10" s="831"/>
      <c r="P10" s="831"/>
      <c r="Q10" s="831"/>
      <c r="R10" s="831"/>
      <c r="S10" s="831"/>
      <c r="T10" s="831"/>
      <c r="U10" s="831"/>
      <c r="V10" s="830"/>
    </row>
    <row r="11" spans="2:62" x14ac:dyDescent="0.2">
      <c r="BA11" t="str">
        <f t="shared" ref="BA11:BJ11" si="1">BA7</f>
        <v>Year 1</v>
      </c>
      <c r="BB11" t="str">
        <f t="shared" si="1"/>
        <v>Year 2</v>
      </c>
      <c r="BC11" t="str">
        <f t="shared" si="1"/>
        <v>Year 3</v>
      </c>
      <c r="BD11" t="str">
        <f t="shared" si="1"/>
        <v>Year 4</v>
      </c>
      <c r="BE11" t="str">
        <f t="shared" si="1"/>
        <v>Year 5</v>
      </c>
      <c r="BF11" t="str">
        <f t="shared" si="1"/>
        <v>Year 6</v>
      </c>
      <c r="BG11" t="str">
        <f t="shared" si="1"/>
        <v>Year 7</v>
      </c>
      <c r="BH11" t="str">
        <f t="shared" si="1"/>
        <v>Year 8</v>
      </c>
      <c r="BI11" t="str">
        <f t="shared" si="1"/>
        <v>Year 9</v>
      </c>
      <c r="BJ11" t="str">
        <f t="shared" si="1"/>
        <v>Year 10</v>
      </c>
    </row>
    <row r="12" spans="2:62" x14ac:dyDescent="0.2">
      <c r="BA12" s="829" t="e">
        <f t="shared" ref="BA12:BJ12" si="2">BA9</f>
        <v>#REF!</v>
      </c>
      <c r="BB12" s="829" t="e">
        <f t="shared" si="2"/>
        <v>#REF!</v>
      </c>
      <c r="BC12" s="829" t="e">
        <f t="shared" si="2"/>
        <v>#REF!</v>
      </c>
      <c r="BD12" s="829" t="e">
        <f t="shared" si="2"/>
        <v>#REF!</v>
      </c>
      <c r="BE12" s="829" t="e">
        <f t="shared" si="2"/>
        <v>#REF!</v>
      </c>
      <c r="BF12" s="829" t="e">
        <f t="shared" si="2"/>
        <v>#REF!</v>
      </c>
      <c r="BG12" s="829" t="e">
        <f t="shared" si="2"/>
        <v>#REF!</v>
      </c>
      <c r="BH12" s="829" t="e">
        <f t="shared" si="2"/>
        <v>#REF!</v>
      </c>
      <c r="BI12" s="829" t="e">
        <f t="shared" si="2"/>
        <v>#REF!</v>
      </c>
      <c r="BJ12" s="829" t="e">
        <f t="shared" si="2"/>
        <v>#REF!</v>
      </c>
    </row>
    <row r="15" spans="2:62" x14ac:dyDescent="0.2">
      <c r="AZ15" t="s">
        <v>459</v>
      </c>
    </row>
    <row r="17" spans="52:63" x14ac:dyDescent="0.2">
      <c r="AZ17" t="str">
        <f>B6</f>
        <v>Senior Debt</v>
      </c>
      <c r="BA17" s="37">
        <f>E6</f>
        <v>0.73577837783683542</v>
      </c>
    </row>
    <row r="18" spans="52:63" x14ac:dyDescent="0.2">
      <c r="AZ18" t="e">
        <f>B7</f>
        <v>#REF!</v>
      </c>
      <c r="BA18" s="37">
        <f>E7</f>
        <v>0</v>
      </c>
    </row>
    <row r="19" spans="52:63" x14ac:dyDescent="0.2">
      <c r="AZ19" t="str">
        <f>B8</f>
        <v>LP Equity</v>
      </c>
      <c r="BA19" s="37">
        <f>E8</f>
        <v>0.19000206537575884</v>
      </c>
    </row>
    <row r="20" spans="52:63" x14ac:dyDescent="0.2">
      <c r="AZ20" t="str">
        <f>B9</f>
        <v>Sponsor Equity</v>
      </c>
      <c r="BA20" s="37">
        <f>E9</f>
        <v>7.4219556787405799E-2</v>
      </c>
    </row>
    <row r="24" spans="52:63" x14ac:dyDescent="0.2">
      <c r="AZ24" t="s">
        <v>458</v>
      </c>
    </row>
    <row r="25" spans="52:63" x14ac:dyDescent="0.2">
      <c r="BB25" t="s">
        <v>447</v>
      </c>
      <c r="BC25" t="s">
        <v>446</v>
      </c>
      <c r="BD25" t="s">
        <v>445</v>
      </c>
      <c r="BE25" t="s">
        <v>444</v>
      </c>
      <c r="BF25" t="s">
        <v>443</v>
      </c>
      <c r="BG25" t="s">
        <v>442</v>
      </c>
      <c r="BH25" t="s">
        <v>441</v>
      </c>
      <c r="BI25" t="s">
        <v>440</v>
      </c>
      <c r="BJ25" t="s">
        <v>439</v>
      </c>
      <c r="BK25" t="s">
        <v>438</v>
      </c>
    </row>
    <row r="26" spans="52:63" x14ac:dyDescent="0.2">
      <c r="AZ26" t="str">
        <f>B58</f>
        <v>Levered Cashflow</v>
      </c>
      <c r="BB26" s="829" t="e">
        <f>E61</f>
        <v>#REF!</v>
      </c>
      <c r="BC26" s="829" t="e">
        <f>G61</f>
        <v>#REF!</v>
      </c>
      <c r="BD26" s="829" t="e">
        <f>I61</f>
        <v>#REF!</v>
      </c>
      <c r="BE26" s="829" t="e">
        <f>K61</f>
        <v>#REF!</v>
      </c>
      <c r="BF26" s="829" t="e">
        <f>M61</f>
        <v>#REF!</v>
      </c>
      <c r="BG26" s="829" t="e">
        <f>O61</f>
        <v>#REF!</v>
      </c>
      <c r="BH26" s="829" t="e">
        <f>Q61</f>
        <v>#REF!</v>
      </c>
      <c r="BI26" s="829" t="e">
        <f>S61</f>
        <v>#REF!</v>
      </c>
      <c r="BJ26" s="829" t="e">
        <f>U61</f>
        <v>#REF!</v>
      </c>
      <c r="BK26" s="829" t="e">
        <f>V61</f>
        <v>#REF!</v>
      </c>
    </row>
    <row r="27" spans="52:63" x14ac:dyDescent="0.2">
      <c r="AZ27" t="str">
        <f>B63</f>
        <v>Limited Partner</v>
      </c>
      <c r="BB27" s="829" t="e">
        <f>E64</f>
        <v>#REF!</v>
      </c>
      <c r="BC27" s="829" t="e">
        <f>G64</f>
        <v>#REF!</v>
      </c>
      <c r="BD27" s="829" t="e">
        <f>I64</f>
        <v>#REF!</v>
      </c>
      <c r="BE27" s="829" t="e">
        <f>K64</f>
        <v>#REF!</v>
      </c>
      <c r="BF27" s="829" t="e">
        <f>M64</f>
        <v>#REF!</v>
      </c>
      <c r="BG27" s="829" t="e">
        <f>O64</f>
        <v>#REF!</v>
      </c>
      <c r="BH27" s="829" t="e">
        <f>Q64</f>
        <v>#REF!</v>
      </c>
      <c r="BI27" s="829" t="e">
        <f>S64</f>
        <v>#REF!</v>
      </c>
      <c r="BJ27" s="829" t="e">
        <f>U64</f>
        <v>#REF!</v>
      </c>
      <c r="BK27" s="829" t="e">
        <f>V64</f>
        <v>#REF!</v>
      </c>
    </row>
    <row r="28" spans="52:63" x14ac:dyDescent="0.2">
      <c r="AZ28" t="s">
        <v>457</v>
      </c>
      <c r="BB28" s="829" t="e">
        <f>E69</f>
        <v>#REF!</v>
      </c>
      <c r="BC28" s="829" t="e">
        <f>G69</f>
        <v>#REF!</v>
      </c>
      <c r="BD28" s="829" t="e">
        <f>I69</f>
        <v>#REF!</v>
      </c>
      <c r="BE28" s="829" t="e">
        <f>K69</f>
        <v>#REF!</v>
      </c>
      <c r="BF28" s="829" t="e">
        <f>M69</f>
        <v>#REF!</v>
      </c>
      <c r="BG28" s="829" t="e">
        <f>O69</f>
        <v>#REF!</v>
      </c>
      <c r="BH28" s="829" t="e">
        <f>Q69</f>
        <v>#REF!</v>
      </c>
      <c r="BI28" s="829" t="e">
        <f>S69</f>
        <v>#REF!</v>
      </c>
      <c r="BJ28" s="829" t="e">
        <f>U69</f>
        <v>#REF!</v>
      </c>
      <c r="BK28" s="829" t="e">
        <f>V69</f>
        <v>#REF!</v>
      </c>
    </row>
    <row r="30" spans="52:63" x14ac:dyDescent="0.2">
      <c r="AZ30" t="s">
        <v>456</v>
      </c>
    </row>
    <row r="31" spans="52:63" x14ac:dyDescent="0.2">
      <c r="BB31" t="s">
        <v>447</v>
      </c>
      <c r="BC31" t="s">
        <v>446</v>
      </c>
      <c r="BD31" t="s">
        <v>445</v>
      </c>
      <c r="BE31" t="s">
        <v>444</v>
      </c>
      <c r="BF31" t="s">
        <v>443</v>
      </c>
      <c r="BG31" t="s">
        <v>442</v>
      </c>
      <c r="BH31" t="s">
        <v>441</v>
      </c>
      <c r="BI31" t="s">
        <v>440</v>
      </c>
      <c r="BJ31" t="s">
        <v>439</v>
      </c>
      <c r="BK31" t="s">
        <v>438</v>
      </c>
    </row>
    <row r="32" spans="52:63" x14ac:dyDescent="0.2">
      <c r="AZ32" t="str">
        <f>AZ26</f>
        <v>Levered Cashflow</v>
      </c>
      <c r="BB32" s="828" t="e">
        <f>E60</f>
        <v>#REF!</v>
      </c>
      <c r="BC32" s="828" t="e">
        <f>G60</f>
        <v>#REF!</v>
      </c>
      <c r="BD32" s="828" t="e">
        <f>I60</f>
        <v>#REF!</v>
      </c>
      <c r="BE32" s="828" t="e">
        <f>K60</f>
        <v>#REF!</v>
      </c>
      <c r="BF32" s="828" t="e">
        <f>M60</f>
        <v>#REF!</v>
      </c>
      <c r="BG32" s="828" t="e">
        <f>O60</f>
        <v>#REF!</v>
      </c>
      <c r="BH32" s="828" t="e">
        <f>Q60</f>
        <v>#REF!</v>
      </c>
      <c r="BI32" s="828" t="e">
        <f>S60</f>
        <v>#REF!</v>
      </c>
      <c r="BJ32" s="828" t="e">
        <f>U60</f>
        <v>#REF!</v>
      </c>
      <c r="BK32" s="828" t="e">
        <f>V60</f>
        <v>#REF!</v>
      </c>
    </row>
    <row r="33" spans="2:63" x14ac:dyDescent="0.2">
      <c r="AZ33" t="str">
        <f>AZ27</f>
        <v>Limited Partner</v>
      </c>
      <c r="BB33" s="828" t="e">
        <f>E63</f>
        <v>#REF!</v>
      </c>
      <c r="BC33" s="828" t="e">
        <f>G63</f>
        <v>#REF!</v>
      </c>
      <c r="BD33" s="828" t="e">
        <f>I63</f>
        <v>#REF!</v>
      </c>
      <c r="BE33" s="828" t="e">
        <f>K63</f>
        <v>#REF!</v>
      </c>
      <c r="BF33" s="828" t="e">
        <f>M63</f>
        <v>#REF!</v>
      </c>
      <c r="BG33" s="828" t="e">
        <f>O63</f>
        <v>#REF!</v>
      </c>
      <c r="BH33" s="828" t="e">
        <f>Q63</f>
        <v>#REF!</v>
      </c>
      <c r="BI33" s="828" t="e">
        <f>S63</f>
        <v>#REF!</v>
      </c>
      <c r="BJ33" s="828" t="e">
        <f>U63</f>
        <v>#REF!</v>
      </c>
      <c r="BK33" s="828" t="e">
        <f>V63</f>
        <v>#REF!</v>
      </c>
    </row>
    <row r="34" spans="2:63" x14ac:dyDescent="0.2">
      <c r="AZ34" t="str">
        <f>AZ28</f>
        <v>Sponsor</v>
      </c>
      <c r="BB34" s="828" t="e">
        <f>E66</f>
        <v>#REF!</v>
      </c>
      <c r="BC34" s="828" t="e">
        <f>G66</f>
        <v>#REF!</v>
      </c>
      <c r="BD34" s="828" t="e">
        <f>I66</f>
        <v>#REF!</v>
      </c>
      <c r="BE34" s="828" t="e">
        <f>K66</f>
        <v>#REF!</v>
      </c>
      <c r="BF34" s="828" t="e">
        <f>M66</f>
        <v>#REF!</v>
      </c>
      <c r="BG34" s="828" t="e">
        <f>O66</f>
        <v>#REF!</v>
      </c>
      <c r="BH34" s="828" t="e">
        <f>Q66</f>
        <v>#REF!</v>
      </c>
      <c r="BI34" s="828" t="e">
        <f>S66</f>
        <v>#REF!</v>
      </c>
      <c r="BJ34" s="828" t="e">
        <f>U66</f>
        <v>#REF!</v>
      </c>
      <c r="BK34" s="828" t="e">
        <f>V66</f>
        <v>#REF!</v>
      </c>
    </row>
    <row r="37" spans="2:63" x14ac:dyDescent="0.2">
      <c r="AZ37" t="s">
        <v>455</v>
      </c>
    </row>
    <row r="39" spans="2:63" x14ac:dyDescent="0.2">
      <c r="AZ39" t="str">
        <f>AZ32</f>
        <v>Levered Cashflow</v>
      </c>
      <c r="BA39" s="827" t="e">
        <f>T7</f>
        <v>#REF!</v>
      </c>
    </row>
    <row r="40" spans="2:63" x14ac:dyDescent="0.2">
      <c r="AZ40" t="str">
        <f>AZ33</f>
        <v>Limited Partner</v>
      </c>
      <c r="BA40" s="827" t="e">
        <f>T8</f>
        <v>#REF!</v>
      </c>
    </row>
    <row r="41" spans="2:63" x14ac:dyDescent="0.2">
      <c r="AZ41" t="str">
        <f>AZ34</f>
        <v>Sponsor</v>
      </c>
      <c r="BA41" s="827" t="e">
        <f>T9</f>
        <v>#REF!</v>
      </c>
    </row>
    <row r="44" spans="2:63" ht="17" thickBot="1" x14ac:dyDescent="0.25"/>
    <row r="45" spans="2:63" ht="19" x14ac:dyDescent="0.25">
      <c r="B45" s="928" t="s">
        <v>454</v>
      </c>
      <c r="C45" s="897"/>
      <c r="D45" s="897"/>
      <c r="E45" s="897"/>
      <c r="F45" s="897"/>
      <c r="G45" s="897"/>
      <c r="H45" s="929"/>
      <c r="I45" s="919" t="s">
        <v>453</v>
      </c>
      <c r="J45" s="920"/>
      <c r="K45" s="920"/>
      <c r="L45" s="920"/>
      <c r="M45" s="920"/>
      <c r="N45" s="920"/>
      <c r="O45" s="921"/>
      <c r="P45" s="902" t="s">
        <v>452</v>
      </c>
      <c r="Q45" s="903"/>
      <c r="R45" s="903"/>
      <c r="S45" s="903"/>
      <c r="T45" s="903"/>
      <c r="U45" s="903"/>
      <c r="V45" s="904"/>
    </row>
    <row r="46" spans="2:63" x14ac:dyDescent="0.2">
      <c r="B46" s="10"/>
      <c r="D46" s="911" t="s">
        <v>451</v>
      </c>
      <c r="E46" s="911"/>
      <c r="F46" s="911"/>
      <c r="G46" s="911"/>
      <c r="H46" s="912"/>
      <c r="I46" s="10"/>
      <c r="K46" s="911" t="s">
        <v>451</v>
      </c>
      <c r="L46" s="911"/>
      <c r="M46" s="911"/>
      <c r="N46" s="911"/>
      <c r="O46" s="912"/>
      <c r="P46" s="10"/>
      <c r="R46" s="911" t="s">
        <v>451</v>
      </c>
      <c r="S46" s="911"/>
      <c r="T46" s="911"/>
      <c r="U46" s="911"/>
      <c r="V46" s="912"/>
    </row>
    <row r="47" spans="2:63" x14ac:dyDescent="0.2">
      <c r="B47" s="10"/>
      <c r="C47" s="825" t="e">
        <f>P7</f>
        <v>#VALUE!</v>
      </c>
      <c r="D47" s="824">
        <v>350000000</v>
      </c>
      <c r="E47" s="824">
        <f>D47+25000000</f>
        <v>375000000</v>
      </c>
      <c r="F47" s="824">
        <f>E47+25000000</f>
        <v>400000000</v>
      </c>
      <c r="G47" s="824">
        <f>F47+25000000</f>
        <v>425000000</v>
      </c>
      <c r="H47" s="823">
        <f>G47+25000000</f>
        <v>450000000</v>
      </c>
      <c r="I47" s="826"/>
      <c r="J47" s="825" t="e">
        <f>P8</f>
        <v>#VALUE!</v>
      </c>
      <c r="K47" s="824">
        <f>D47</f>
        <v>350000000</v>
      </c>
      <c r="L47" s="824">
        <f>K47+25000000</f>
        <v>375000000</v>
      </c>
      <c r="M47" s="824">
        <f>L47+25000000</f>
        <v>400000000</v>
      </c>
      <c r="N47" s="824">
        <f>M47+25000000</f>
        <v>425000000</v>
      </c>
      <c r="O47" s="823">
        <f>N47+25000000</f>
        <v>450000000</v>
      </c>
      <c r="P47" s="10"/>
      <c r="Q47" s="825" t="e">
        <f>P9</f>
        <v>#VALUE!</v>
      </c>
      <c r="R47" s="824">
        <f>K47</f>
        <v>350000000</v>
      </c>
      <c r="S47" s="824">
        <f>R47+25000000</f>
        <v>375000000</v>
      </c>
      <c r="T47" s="824">
        <f>S47+25000000</f>
        <v>400000000</v>
      </c>
      <c r="U47" s="824">
        <f>T47+25000000</f>
        <v>425000000</v>
      </c>
      <c r="V47" s="823">
        <f>U47+25000000</f>
        <v>450000000</v>
      </c>
    </row>
    <row r="48" spans="2:63" x14ac:dyDescent="0.2">
      <c r="B48" s="909" t="s">
        <v>450</v>
      </c>
      <c r="C48" s="819">
        <v>0.06</v>
      </c>
      <c r="D48" s="822" t="e">
        <f t="dataTable" ref="D48:H54" dt2D="1" dtr="1" r1="I6" r2="BA1"/>
        <v>#VALUE!</v>
      </c>
      <c r="E48" s="821" t="e">
        <v>#VALUE!</v>
      </c>
      <c r="F48" s="821" t="e">
        <v>#VALUE!</v>
      </c>
      <c r="G48" s="821" t="e">
        <v>#VALUE!</v>
      </c>
      <c r="H48" s="820" t="e">
        <v>#VALUE!</v>
      </c>
      <c r="I48" s="909" t="s">
        <v>450</v>
      </c>
      <c r="J48" s="819">
        <v>0.06</v>
      </c>
      <c r="K48" s="822" t="e">
        <f t="dataTable" ref="K48:O54" dt2D="1" dtr="1" r1="I6" r2="BA1"/>
        <v>#VALUE!</v>
      </c>
      <c r="L48" s="821" t="e">
        <v>#VALUE!</v>
      </c>
      <c r="M48" s="821" t="e">
        <v>#VALUE!</v>
      </c>
      <c r="N48" s="821" t="e">
        <v>#VALUE!</v>
      </c>
      <c r="O48" s="820" t="e">
        <v>#VALUE!</v>
      </c>
      <c r="P48" s="909" t="s">
        <v>450</v>
      </c>
      <c r="Q48" s="819">
        <v>0.06</v>
      </c>
      <c r="R48" s="822" t="e">
        <f t="dataTable" ref="R48:V54" dt2D="1" dtr="1" r1="I6" r2="BA1"/>
        <v>#VALUE!</v>
      </c>
      <c r="S48" s="821" t="e">
        <v>#VALUE!</v>
      </c>
      <c r="T48" s="821" t="e">
        <v>#VALUE!</v>
      </c>
      <c r="U48" s="821" t="e">
        <v>#VALUE!</v>
      </c>
      <c r="V48" s="820" t="e">
        <v>#VALUE!</v>
      </c>
    </row>
    <row r="49" spans="2:22" x14ac:dyDescent="0.2">
      <c r="B49" s="909"/>
      <c r="C49" s="819">
        <f t="shared" ref="C49:C54" si="3">C48+0.5%</f>
        <v>6.5000000000000002E-2</v>
      </c>
      <c r="D49" s="818" t="e">
        <v>#VALUE!</v>
      </c>
      <c r="E49" s="817" t="e">
        <v>#VALUE!</v>
      </c>
      <c r="F49" s="817" t="e">
        <v>#VALUE!</v>
      </c>
      <c r="G49" s="817" t="e">
        <v>#VALUE!</v>
      </c>
      <c r="H49" s="816" t="e">
        <v>#VALUE!</v>
      </c>
      <c r="I49" s="909"/>
      <c r="J49" s="819">
        <f t="shared" ref="J49:J54" si="4">J48+0.5%</f>
        <v>6.5000000000000002E-2</v>
      </c>
      <c r="K49" s="818" t="e">
        <v>#VALUE!</v>
      </c>
      <c r="L49" s="817" t="e">
        <v>#VALUE!</v>
      </c>
      <c r="M49" s="817" t="e">
        <v>#VALUE!</v>
      </c>
      <c r="N49" s="817" t="e">
        <v>#VALUE!</v>
      </c>
      <c r="O49" s="816" t="e">
        <v>#VALUE!</v>
      </c>
      <c r="P49" s="909"/>
      <c r="Q49" s="819">
        <f t="shared" ref="Q49:Q54" si="5">Q48+0.5%</f>
        <v>6.5000000000000002E-2</v>
      </c>
      <c r="R49" s="818" t="e">
        <v>#VALUE!</v>
      </c>
      <c r="S49" s="817" t="e">
        <v>#VALUE!</v>
      </c>
      <c r="T49" s="817" t="e">
        <v>#VALUE!</v>
      </c>
      <c r="U49" s="817" t="e">
        <v>#VALUE!</v>
      </c>
      <c r="V49" s="816" t="e">
        <v>#VALUE!</v>
      </c>
    </row>
    <row r="50" spans="2:22" x14ac:dyDescent="0.2">
      <c r="B50" s="909"/>
      <c r="C50" s="819">
        <f t="shared" si="3"/>
        <v>7.0000000000000007E-2</v>
      </c>
      <c r="D50" s="818" t="e">
        <v>#VALUE!</v>
      </c>
      <c r="E50" s="817" t="e">
        <v>#VALUE!</v>
      </c>
      <c r="F50" s="817" t="e">
        <v>#VALUE!</v>
      </c>
      <c r="G50" s="817" t="e">
        <v>#VALUE!</v>
      </c>
      <c r="H50" s="816" t="e">
        <v>#VALUE!</v>
      </c>
      <c r="I50" s="909"/>
      <c r="J50" s="819">
        <f t="shared" si="4"/>
        <v>7.0000000000000007E-2</v>
      </c>
      <c r="K50" s="818" t="e">
        <v>#VALUE!</v>
      </c>
      <c r="L50" s="817" t="e">
        <v>#VALUE!</v>
      </c>
      <c r="M50" s="817" t="e">
        <v>#VALUE!</v>
      </c>
      <c r="N50" s="817" t="e">
        <v>#VALUE!</v>
      </c>
      <c r="O50" s="816" t="e">
        <v>#VALUE!</v>
      </c>
      <c r="P50" s="909"/>
      <c r="Q50" s="819">
        <f t="shared" si="5"/>
        <v>7.0000000000000007E-2</v>
      </c>
      <c r="R50" s="818" t="e">
        <v>#VALUE!</v>
      </c>
      <c r="S50" s="817" t="e">
        <v>#VALUE!</v>
      </c>
      <c r="T50" s="817" t="e">
        <v>#VALUE!</v>
      </c>
      <c r="U50" s="817" t="e">
        <v>#VALUE!</v>
      </c>
      <c r="V50" s="816" t="e">
        <v>#VALUE!</v>
      </c>
    </row>
    <row r="51" spans="2:22" x14ac:dyDescent="0.2">
      <c r="B51" s="909"/>
      <c r="C51" s="819">
        <f t="shared" si="3"/>
        <v>7.5000000000000011E-2</v>
      </c>
      <c r="D51" s="818" t="e">
        <v>#VALUE!</v>
      </c>
      <c r="E51" s="817" t="e">
        <v>#VALUE!</v>
      </c>
      <c r="F51" s="817" t="e">
        <v>#VALUE!</v>
      </c>
      <c r="G51" s="817" t="e">
        <v>#VALUE!</v>
      </c>
      <c r="H51" s="816" t="e">
        <v>#VALUE!</v>
      </c>
      <c r="I51" s="909"/>
      <c r="J51" s="819">
        <f t="shared" si="4"/>
        <v>7.5000000000000011E-2</v>
      </c>
      <c r="K51" s="818" t="e">
        <v>#VALUE!</v>
      </c>
      <c r="L51" s="817" t="e">
        <v>#VALUE!</v>
      </c>
      <c r="M51" s="817" t="e">
        <v>#VALUE!</v>
      </c>
      <c r="N51" s="817" t="e">
        <v>#VALUE!</v>
      </c>
      <c r="O51" s="816" t="e">
        <v>#VALUE!</v>
      </c>
      <c r="P51" s="909"/>
      <c r="Q51" s="819">
        <f t="shared" si="5"/>
        <v>7.5000000000000011E-2</v>
      </c>
      <c r="R51" s="818" t="e">
        <v>#VALUE!</v>
      </c>
      <c r="S51" s="817" t="e">
        <v>#VALUE!</v>
      </c>
      <c r="T51" s="817" t="e">
        <v>#VALUE!</v>
      </c>
      <c r="U51" s="817" t="e">
        <v>#VALUE!</v>
      </c>
      <c r="V51" s="816" t="e">
        <v>#VALUE!</v>
      </c>
    </row>
    <row r="52" spans="2:22" x14ac:dyDescent="0.2">
      <c r="B52" s="909"/>
      <c r="C52" s="819">
        <f t="shared" si="3"/>
        <v>8.0000000000000016E-2</v>
      </c>
      <c r="D52" s="818" t="e">
        <v>#VALUE!</v>
      </c>
      <c r="E52" s="817" t="e">
        <v>#VALUE!</v>
      </c>
      <c r="F52" s="817" t="e">
        <v>#VALUE!</v>
      </c>
      <c r="G52" s="817" t="e">
        <v>#VALUE!</v>
      </c>
      <c r="H52" s="816" t="e">
        <v>#VALUE!</v>
      </c>
      <c r="I52" s="909"/>
      <c r="J52" s="819">
        <f t="shared" si="4"/>
        <v>8.0000000000000016E-2</v>
      </c>
      <c r="K52" s="818" t="e">
        <v>#VALUE!</v>
      </c>
      <c r="L52" s="817" t="e">
        <v>#VALUE!</v>
      </c>
      <c r="M52" s="817" t="e">
        <v>#VALUE!</v>
      </c>
      <c r="N52" s="817" t="e">
        <v>#VALUE!</v>
      </c>
      <c r="O52" s="816" t="e">
        <v>#VALUE!</v>
      </c>
      <c r="P52" s="909"/>
      <c r="Q52" s="819">
        <f t="shared" si="5"/>
        <v>8.0000000000000016E-2</v>
      </c>
      <c r="R52" s="818" t="e">
        <v>#VALUE!</v>
      </c>
      <c r="S52" s="817" t="e">
        <v>#VALUE!</v>
      </c>
      <c r="T52" s="817" t="e">
        <v>#VALUE!</v>
      </c>
      <c r="U52" s="817" t="e">
        <v>#VALUE!</v>
      </c>
      <c r="V52" s="816" t="e">
        <v>#VALUE!</v>
      </c>
    </row>
    <row r="53" spans="2:22" x14ac:dyDescent="0.2">
      <c r="B53" s="909"/>
      <c r="C53" s="819">
        <f t="shared" si="3"/>
        <v>8.500000000000002E-2</v>
      </c>
      <c r="D53" s="818" t="e">
        <v>#VALUE!</v>
      </c>
      <c r="E53" s="817" t="e">
        <v>#VALUE!</v>
      </c>
      <c r="F53" s="817" t="e">
        <v>#VALUE!</v>
      </c>
      <c r="G53" s="817" t="e">
        <v>#VALUE!</v>
      </c>
      <c r="H53" s="816" t="e">
        <v>#VALUE!</v>
      </c>
      <c r="I53" s="909"/>
      <c r="J53" s="819">
        <f t="shared" si="4"/>
        <v>8.500000000000002E-2</v>
      </c>
      <c r="K53" s="818" t="e">
        <v>#VALUE!</v>
      </c>
      <c r="L53" s="817" t="e">
        <v>#VALUE!</v>
      </c>
      <c r="M53" s="817" t="e">
        <v>#VALUE!</v>
      </c>
      <c r="N53" s="817" t="e">
        <v>#VALUE!</v>
      </c>
      <c r="O53" s="816" t="e">
        <v>#VALUE!</v>
      </c>
      <c r="P53" s="909"/>
      <c r="Q53" s="819">
        <f t="shared" si="5"/>
        <v>8.500000000000002E-2</v>
      </c>
      <c r="R53" s="818" t="e">
        <v>#VALUE!</v>
      </c>
      <c r="S53" s="817" t="e">
        <v>#VALUE!</v>
      </c>
      <c r="T53" s="817" t="e">
        <v>#VALUE!</v>
      </c>
      <c r="U53" s="817" t="e">
        <v>#VALUE!</v>
      </c>
      <c r="V53" s="816" t="e">
        <v>#VALUE!</v>
      </c>
    </row>
    <row r="54" spans="2:22" ht="17" thickBot="1" x14ac:dyDescent="0.25">
      <c r="B54" s="910"/>
      <c r="C54" s="815">
        <f t="shared" si="3"/>
        <v>9.0000000000000024E-2</v>
      </c>
      <c r="D54" s="814" t="e">
        <v>#VALUE!</v>
      </c>
      <c r="E54" s="813" t="e">
        <v>#VALUE!</v>
      </c>
      <c r="F54" s="813" t="e">
        <v>#VALUE!</v>
      </c>
      <c r="G54" s="813" t="e">
        <v>#VALUE!</v>
      </c>
      <c r="H54" s="812" t="e">
        <v>#VALUE!</v>
      </c>
      <c r="I54" s="910"/>
      <c r="J54" s="815">
        <f t="shared" si="4"/>
        <v>9.0000000000000024E-2</v>
      </c>
      <c r="K54" s="814" t="e">
        <v>#VALUE!</v>
      </c>
      <c r="L54" s="813" t="e">
        <v>#VALUE!</v>
      </c>
      <c r="M54" s="813" t="e">
        <v>#VALUE!</v>
      </c>
      <c r="N54" s="813" t="e">
        <v>#VALUE!</v>
      </c>
      <c r="O54" s="812" t="e">
        <v>#VALUE!</v>
      </c>
      <c r="P54" s="910"/>
      <c r="Q54" s="815">
        <f t="shared" si="5"/>
        <v>9.0000000000000024E-2</v>
      </c>
      <c r="R54" s="814" t="e">
        <v>#VALUE!</v>
      </c>
      <c r="S54" s="813" t="e">
        <v>#VALUE!</v>
      </c>
      <c r="T54" s="813" t="e">
        <v>#VALUE!</v>
      </c>
      <c r="U54" s="813" t="e">
        <v>#VALUE!</v>
      </c>
      <c r="V54" s="812" t="e">
        <v>#VALUE!</v>
      </c>
    </row>
    <row r="55" spans="2:22" ht="17" thickBot="1" x14ac:dyDescent="0.25"/>
    <row r="56" spans="2:22" ht="19" x14ac:dyDescent="0.25">
      <c r="B56" s="811" t="s">
        <v>449</v>
      </c>
      <c r="C56" s="810"/>
      <c r="D56" s="897"/>
      <c r="E56" s="897"/>
      <c r="F56" s="897"/>
      <c r="G56" s="897"/>
      <c r="H56" s="809"/>
      <c r="I56" s="809"/>
      <c r="J56" s="809"/>
      <c r="K56" s="809"/>
      <c r="L56" s="809"/>
      <c r="M56" s="809"/>
      <c r="N56" s="809"/>
      <c r="O56" s="809"/>
      <c r="P56" s="809"/>
      <c r="Q56" s="809"/>
      <c r="R56" s="809"/>
      <c r="S56" s="809"/>
      <c r="T56" s="809"/>
      <c r="U56" s="809"/>
      <c r="V56" s="808"/>
    </row>
    <row r="57" spans="2:22" x14ac:dyDescent="0.2">
      <c r="B57" s="915"/>
      <c r="C57" s="916"/>
      <c r="D57" s="807" t="s">
        <v>448</v>
      </c>
      <c r="E57" s="899" t="s">
        <v>447</v>
      </c>
      <c r="F57" s="899"/>
      <c r="G57" s="899" t="s">
        <v>446</v>
      </c>
      <c r="H57" s="899"/>
      <c r="I57" s="899" t="s">
        <v>445</v>
      </c>
      <c r="J57" s="899"/>
      <c r="K57" s="899" t="s">
        <v>444</v>
      </c>
      <c r="L57" s="899"/>
      <c r="M57" s="899" t="s">
        <v>443</v>
      </c>
      <c r="N57" s="899"/>
      <c r="O57" s="899" t="s">
        <v>442</v>
      </c>
      <c r="P57" s="899"/>
      <c r="Q57" s="899" t="s">
        <v>441</v>
      </c>
      <c r="R57" s="899"/>
      <c r="S57" s="899" t="s">
        <v>440</v>
      </c>
      <c r="T57" s="899"/>
      <c r="U57" s="807" t="s">
        <v>439</v>
      </c>
      <c r="V57" s="806" t="s">
        <v>438</v>
      </c>
    </row>
    <row r="58" spans="2:22" x14ac:dyDescent="0.2">
      <c r="B58" s="915" t="s">
        <v>437</v>
      </c>
      <c r="C58" s="916"/>
      <c r="D58" s="805" t="e">
        <f>[2]Waterfall!E23</f>
        <v>#REF!</v>
      </c>
      <c r="E58" s="900" t="e">
        <f>[2]Waterfall!F23</f>
        <v>#REF!</v>
      </c>
      <c r="F58" s="900"/>
      <c r="G58" s="901" t="e">
        <f>[2]Waterfall!G23</f>
        <v>#REF!</v>
      </c>
      <c r="H58" s="901"/>
      <c r="I58" s="901" t="e">
        <f>[2]Waterfall!H23</f>
        <v>#REF!</v>
      </c>
      <c r="J58" s="901"/>
      <c r="K58" s="901" t="e">
        <f>[2]Waterfall!I23</f>
        <v>#REF!</v>
      </c>
      <c r="L58" s="901"/>
      <c r="M58" s="901" t="e">
        <f>[2]Waterfall!J23</f>
        <v>#REF!</v>
      </c>
      <c r="N58" s="901"/>
      <c r="O58" s="901" t="e">
        <f>[2]Waterfall!K23</f>
        <v>#REF!</v>
      </c>
      <c r="P58" s="901"/>
      <c r="Q58" s="901" t="e">
        <f>[2]Waterfall!L23</f>
        <v>#REF!</v>
      </c>
      <c r="R58" s="901"/>
      <c r="S58" s="901" t="e">
        <f>[2]Waterfall!M23</f>
        <v>#REF!</v>
      </c>
      <c r="T58" s="901"/>
      <c r="U58" s="804" t="e">
        <f>[2]Waterfall!N23</f>
        <v>#REF!</v>
      </c>
      <c r="V58" s="803" t="e">
        <f>[2]Waterfall!O23</f>
        <v>#REF!</v>
      </c>
    </row>
    <row r="59" spans="2:22" x14ac:dyDescent="0.2">
      <c r="B59" s="915" t="e">
        <f>[2]Waterfall!B29</f>
        <v>#REF!</v>
      </c>
      <c r="C59" s="916"/>
      <c r="D59" s="797" t="e">
        <f>[2]Waterfall!E29</f>
        <v>#REF!</v>
      </c>
      <c r="E59" s="894" t="e">
        <f>[2]Waterfall!F29</f>
        <v>#REF!</v>
      </c>
      <c r="F59" s="894"/>
      <c r="G59" s="906" t="e">
        <f>[2]Waterfall!G29</f>
        <v>#REF!</v>
      </c>
      <c r="H59" s="906"/>
      <c r="I59" s="906" t="e">
        <f>[2]Waterfall!H29</f>
        <v>#REF!</v>
      </c>
      <c r="J59" s="906"/>
      <c r="K59" s="906" t="e">
        <f>[2]Waterfall!I29</f>
        <v>#REF!</v>
      </c>
      <c r="L59" s="906"/>
      <c r="M59" s="906" t="e">
        <f>[2]Waterfall!J29</f>
        <v>#REF!</v>
      </c>
      <c r="N59" s="906"/>
      <c r="O59" s="906" t="e">
        <f>[2]Waterfall!K29</f>
        <v>#REF!</v>
      </c>
      <c r="P59" s="906"/>
      <c r="Q59" s="906" t="e">
        <f>[2]Waterfall!L29</f>
        <v>#REF!</v>
      </c>
      <c r="R59" s="906"/>
      <c r="S59" s="906" t="e">
        <f>[2]Waterfall!M29</f>
        <v>#REF!</v>
      </c>
      <c r="T59" s="906"/>
      <c r="U59" s="802" t="e">
        <f>[2]Waterfall!N29</f>
        <v>#REF!</v>
      </c>
      <c r="V59" s="801" t="e">
        <f>[2]Waterfall!O29</f>
        <v>#REF!</v>
      </c>
    </row>
    <row r="60" spans="2:22" x14ac:dyDescent="0.2">
      <c r="B60" s="794" t="s">
        <v>436</v>
      </c>
      <c r="C60" s="793"/>
      <c r="D60" s="797" t="e">
        <f>D58+D59</f>
        <v>#REF!</v>
      </c>
      <c r="E60" s="894" t="e">
        <f>E58+E59</f>
        <v>#REF!</v>
      </c>
      <c r="F60" s="894"/>
      <c r="G60" s="894" t="e">
        <f>G58+G59</f>
        <v>#REF!</v>
      </c>
      <c r="H60" s="894"/>
      <c r="I60" s="894" t="e">
        <f>I58+I59</f>
        <v>#REF!</v>
      </c>
      <c r="J60" s="894"/>
      <c r="K60" s="894" t="e">
        <f>K58+K59</f>
        <v>#REF!</v>
      </c>
      <c r="L60" s="894"/>
      <c r="M60" s="894" t="e">
        <f>M58+M59</f>
        <v>#REF!</v>
      </c>
      <c r="N60" s="894"/>
      <c r="O60" s="894" t="e">
        <f>O58+O59</f>
        <v>#REF!</v>
      </c>
      <c r="P60" s="894"/>
      <c r="Q60" s="894" t="e">
        <f>Q58+Q59</f>
        <v>#REF!</v>
      </c>
      <c r="R60" s="894"/>
      <c r="S60" s="894" t="e">
        <f>S58+S59</f>
        <v>#REF!</v>
      </c>
      <c r="T60" s="894"/>
      <c r="U60" s="797" t="e">
        <f>U58+U59</f>
        <v>#REF!</v>
      </c>
      <c r="V60" s="796" t="e">
        <f>V58+V59</f>
        <v>#REF!</v>
      </c>
    </row>
    <row r="61" spans="2:22" x14ac:dyDescent="0.2">
      <c r="B61" s="915" t="s">
        <v>431</v>
      </c>
      <c r="C61" s="916"/>
      <c r="D61" s="792"/>
      <c r="E61" s="896" t="e">
        <f>E60/N7</f>
        <v>#REF!</v>
      </c>
      <c r="F61" s="896"/>
      <c r="G61" s="905" t="e">
        <f>G60/N7</f>
        <v>#REF!</v>
      </c>
      <c r="H61" s="905"/>
      <c r="I61" s="922" t="e">
        <f>I60/N7</f>
        <v>#REF!</v>
      </c>
      <c r="J61" s="922"/>
      <c r="K61" s="905" t="e">
        <f>K60/N7</f>
        <v>#REF!</v>
      </c>
      <c r="L61" s="905"/>
      <c r="M61" s="905" t="e">
        <f>M60/N7</f>
        <v>#REF!</v>
      </c>
      <c r="N61" s="905"/>
      <c r="O61" s="905" t="e">
        <f>O60/N7</f>
        <v>#REF!</v>
      </c>
      <c r="P61" s="905"/>
      <c r="Q61" s="905" t="e">
        <f>Q60/N7</f>
        <v>#REF!</v>
      </c>
      <c r="R61" s="905"/>
      <c r="S61" s="905" t="e">
        <f>S60/N7</f>
        <v>#REF!</v>
      </c>
      <c r="T61" s="905"/>
      <c r="U61" s="799" t="e">
        <f>U60/N7</f>
        <v>#REF!</v>
      </c>
      <c r="V61" s="798" t="e">
        <f>V60/N7</f>
        <v>#REF!</v>
      </c>
    </row>
    <row r="62" spans="2:22" x14ac:dyDescent="0.2">
      <c r="B62" s="794"/>
      <c r="C62" s="793"/>
      <c r="D62" s="792"/>
      <c r="E62" s="791"/>
      <c r="F62" s="791"/>
      <c r="G62" s="799"/>
      <c r="H62" s="799"/>
      <c r="I62" s="800"/>
      <c r="J62" s="800"/>
      <c r="K62" s="799"/>
      <c r="L62" s="799"/>
      <c r="M62" s="799"/>
      <c r="N62" s="799"/>
      <c r="O62" s="799"/>
      <c r="P62" s="799"/>
      <c r="Q62" s="799"/>
      <c r="R62" s="799"/>
      <c r="S62" s="799"/>
      <c r="T62" s="799"/>
      <c r="U62" s="799"/>
      <c r="V62" s="798"/>
    </row>
    <row r="63" spans="2:22" x14ac:dyDescent="0.2">
      <c r="B63" s="794" t="s">
        <v>435</v>
      </c>
      <c r="C63" s="793"/>
      <c r="D63" s="797" t="e">
        <f>[2]Waterfall!E100</f>
        <v>#REF!</v>
      </c>
      <c r="E63" s="894" t="e">
        <f>[2]Waterfall!F100</f>
        <v>#REF!</v>
      </c>
      <c r="F63" s="894"/>
      <c r="G63" s="894" t="e">
        <f>[2]Waterfall!G100</f>
        <v>#REF!</v>
      </c>
      <c r="H63" s="894"/>
      <c r="I63" s="894" t="e">
        <f>[2]Waterfall!H100</f>
        <v>#REF!</v>
      </c>
      <c r="J63" s="894"/>
      <c r="K63" s="894" t="e">
        <f>[2]Waterfall!I100</f>
        <v>#REF!</v>
      </c>
      <c r="L63" s="894"/>
      <c r="M63" s="894" t="e">
        <f>[2]Waterfall!J100</f>
        <v>#REF!</v>
      </c>
      <c r="N63" s="894"/>
      <c r="O63" s="894" t="e">
        <f>[2]Waterfall!K100</f>
        <v>#REF!</v>
      </c>
      <c r="P63" s="894"/>
      <c r="Q63" s="894" t="e">
        <f>[2]Waterfall!L100</f>
        <v>#REF!</v>
      </c>
      <c r="R63" s="894"/>
      <c r="S63" s="894" t="e">
        <f>[2]Waterfall!M100</f>
        <v>#REF!</v>
      </c>
      <c r="T63" s="894"/>
      <c r="U63" s="797" t="e">
        <f>[2]Waterfall!N100</f>
        <v>#REF!</v>
      </c>
      <c r="V63" s="796" t="e">
        <f>[2]Waterfall!O100</f>
        <v>#REF!</v>
      </c>
    </row>
    <row r="64" spans="2:22" x14ac:dyDescent="0.2">
      <c r="B64" s="794" t="s">
        <v>431</v>
      </c>
      <c r="C64" s="793"/>
      <c r="D64" s="792"/>
      <c r="E64" s="896" t="e">
        <f>E63/$N$8</f>
        <v>#REF!</v>
      </c>
      <c r="F64" s="896"/>
      <c r="G64" s="896" t="e">
        <f>G63/$N$8</f>
        <v>#REF!</v>
      </c>
      <c r="H64" s="896"/>
      <c r="I64" s="896" t="e">
        <f>I63/$N$8</f>
        <v>#REF!</v>
      </c>
      <c r="J64" s="896"/>
      <c r="K64" s="896" t="e">
        <f>K63/$N$8</f>
        <v>#REF!</v>
      </c>
      <c r="L64" s="896"/>
      <c r="M64" s="896" t="e">
        <f>M63/$N$8</f>
        <v>#REF!</v>
      </c>
      <c r="N64" s="896"/>
      <c r="O64" s="896" t="e">
        <f>O63/$N$8</f>
        <v>#REF!</v>
      </c>
      <c r="P64" s="896"/>
      <c r="Q64" s="896" t="e">
        <f>Q63/$N$8</f>
        <v>#REF!</v>
      </c>
      <c r="R64" s="896"/>
      <c r="S64" s="896" t="e">
        <f>S63/$N$8</f>
        <v>#REF!</v>
      </c>
      <c r="T64" s="896"/>
      <c r="U64" s="790" t="e">
        <f>U63/$N$8</f>
        <v>#REF!</v>
      </c>
      <c r="V64" s="789" t="e">
        <f>V63/$N$8</f>
        <v>#REF!</v>
      </c>
    </row>
    <row r="66" spans="2:22" x14ac:dyDescent="0.2">
      <c r="B66" s="794" t="s">
        <v>434</v>
      </c>
      <c r="C66" s="793"/>
      <c r="D66" s="797" t="e">
        <f>[2]Waterfall!E101</f>
        <v>#REF!</v>
      </c>
      <c r="E66" s="894" t="e">
        <f>[2]Waterfall!F101</f>
        <v>#REF!</v>
      </c>
      <c r="F66" s="894"/>
      <c r="G66" s="894" t="e">
        <f>[2]Waterfall!G101</f>
        <v>#REF!</v>
      </c>
      <c r="H66" s="894"/>
      <c r="I66" s="894" t="e">
        <f>[2]Waterfall!H101</f>
        <v>#REF!</v>
      </c>
      <c r="J66" s="894"/>
      <c r="K66" s="894" t="e">
        <f>[2]Waterfall!I101</f>
        <v>#REF!</v>
      </c>
      <c r="L66" s="894"/>
      <c r="M66" s="894" t="e">
        <f>[2]Waterfall!J101</f>
        <v>#REF!</v>
      </c>
      <c r="N66" s="894"/>
      <c r="O66" s="894" t="e">
        <f>[2]Waterfall!K101</f>
        <v>#REF!</v>
      </c>
      <c r="P66" s="894"/>
      <c r="Q66" s="894" t="e">
        <f>[2]Waterfall!L101</f>
        <v>#REF!</v>
      </c>
      <c r="R66" s="894"/>
      <c r="S66" s="894" t="e">
        <f>[2]Waterfall!M101</f>
        <v>#REF!</v>
      </c>
      <c r="T66" s="894"/>
      <c r="U66" s="797" t="e">
        <f>[2]Waterfall!N101</f>
        <v>#REF!</v>
      </c>
      <c r="V66" s="796" t="e">
        <f>[2]Waterfall!O101</f>
        <v>#REF!</v>
      </c>
    </row>
    <row r="67" spans="2:22" x14ac:dyDescent="0.2">
      <c r="B67" s="794" t="s">
        <v>433</v>
      </c>
      <c r="C67" s="793"/>
      <c r="D67" s="792" t="e">
        <f>-D59</f>
        <v>#REF!</v>
      </c>
      <c r="E67" s="895" t="e">
        <f>-E59</f>
        <v>#REF!</v>
      </c>
      <c r="F67" s="895"/>
      <c r="G67" s="895" t="e">
        <f>-G59</f>
        <v>#REF!</v>
      </c>
      <c r="H67" s="895"/>
      <c r="I67" s="895" t="e">
        <f>-I59</f>
        <v>#REF!</v>
      </c>
      <c r="J67" s="895"/>
      <c r="K67" s="895" t="e">
        <f>-K59</f>
        <v>#REF!</v>
      </c>
      <c r="L67" s="895"/>
      <c r="M67" s="895" t="e">
        <f>-M59</f>
        <v>#REF!</v>
      </c>
      <c r="N67" s="895"/>
      <c r="O67" s="895" t="e">
        <f>-O59</f>
        <v>#REF!</v>
      </c>
      <c r="P67" s="895"/>
      <c r="Q67" s="895" t="e">
        <f>-Q59</f>
        <v>#REF!</v>
      </c>
      <c r="R67" s="895"/>
      <c r="S67" s="895" t="e">
        <f>-S59</f>
        <v>#REF!</v>
      </c>
      <c r="T67" s="895"/>
      <c r="U67" s="792" t="e">
        <f>-U59</f>
        <v>#REF!</v>
      </c>
      <c r="V67" s="795" t="e">
        <f>-V59</f>
        <v>#REF!</v>
      </c>
    </row>
    <row r="68" spans="2:22" x14ac:dyDescent="0.2">
      <c r="B68" s="794" t="s">
        <v>432</v>
      </c>
      <c r="C68" s="793"/>
      <c r="D68" s="792" t="e">
        <f>D66+D67</f>
        <v>#REF!</v>
      </c>
      <c r="E68" s="895" t="e">
        <f>E66+E67</f>
        <v>#REF!</v>
      </c>
      <c r="F68" s="895"/>
      <c r="G68" s="895" t="e">
        <f>G66+G67</f>
        <v>#REF!</v>
      </c>
      <c r="H68" s="895"/>
      <c r="I68" s="895" t="e">
        <f>I66+I67</f>
        <v>#REF!</v>
      </c>
      <c r="J68" s="895"/>
      <c r="K68" s="895" t="e">
        <f>K66+K67</f>
        <v>#REF!</v>
      </c>
      <c r="L68" s="895"/>
      <c r="M68" s="895" t="e">
        <f>M66+M67</f>
        <v>#REF!</v>
      </c>
      <c r="N68" s="895"/>
      <c r="O68" s="895" t="e">
        <f>O66+O67</f>
        <v>#REF!</v>
      </c>
      <c r="P68" s="895"/>
      <c r="Q68" s="895" t="e">
        <f>Q66+Q67</f>
        <v>#REF!</v>
      </c>
      <c r="R68" s="895"/>
      <c r="S68" s="895" t="e">
        <f>S66+S67</f>
        <v>#REF!</v>
      </c>
      <c r="T68" s="895"/>
      <c r="U68" s="792" t="e">
        <f>U66+U67</f>
        <v>#REF!</v>
      </c>
      <c r="V68" s="795" t="e">
        <f>V66+V67</f>
        <v>#REF!</v>
      </c>
    </row>
    <row r="69" spans="2:22" x14ac:dyDescent="0.2">
      <c r="B69" s="915" t="s">
        <v>431</v>
      </c>
      <c r="C69" s="916"/>
      <c r="D69" s="792"/>
      <c r="E69" s="896" t="e">
        <f>E66/$N$9</f>
        <v>#REF!</v>
      </c>
      <c r="F69" s="896"/>
      <c r="G69" s="896" t="e">
        <f>G66/$N$9</f>
        <v>#REF!</v>
      </c>
      <c r="H69" s="896"/>
      <c r="I69" s="896" t="e">
        <f>I66/$N$9</f>
        <v>#REF!</v>
      </c>
      <c r="J69" s="896"/>
      <c r="K69" s="896" t="e">
        <f>K66/$N$9</f>
        <v>#REF!</v>
      </c>
      <c r="L69" s="896"/>
      <c r="M69" s="896" t="e">
        <f>M66/$N$9</f>
        <v>#REF!</v>
      </c>
      <c r="N69" s="896"/>
      <c r="O69" s="896" t="e">
        <f>O66/$N$9</f>
        <v>#REF!</v>
      </c>
      <c r="P69" s="896"/>
      <c r="Q69" s="896" t="e">
        <f>Q66/$N$9</f>
        <v>#REF!</v>
      </c>
      <c r="R69" s="896"/>
      <c r="S69" s="896" t="e">
        <f>S66/$N$9</f>
        <v>#REF!</v>
      </c>
      <c r="T69" s="896"/>
      <c r="U69" s="790" t="e">
        <f>U66/$N$9</f>
        <v>#REF!</v>
      </c>
      <c r="V69" s="789" t="e">
        <f>V66/$N$9</f>
        <v>#REF!</v>
      </c>
    </row>
    <row r="70" spans="2:22" ht="17" thickBot="1" x14ac:dyDescent="0.25">
      <c r="B70" s="924" t="s">
        <v>430</v>
      </c>
      <c r="C70" s="925"/>
      <c r="D70" s="788" t="e">
        <f>IF(D60=D63+D66,"OK","ERROR")</f>
        <v>#REF!</v>
      </c>
      <c r="E70" s="913" t="e">
        <f>IF(E60=E63+E66,"OK","ERROR")</f>
        <v>#REF!</v>
      </c>
      <c r="F70" s="913"/>
      <c r="G70" s="913" t="e">
        <f>IF(G60=G63+G66,"OK","ERROR")</f>
        <v>#REF!</v>
      </c>
      <c r="H70" s="913"/>
      <c r="I70" s="913" t="e">
        <f>IF(I60=I63+I66,"OK","ERROR")</f>
        <v>#REF!</v>
      </c>
      <c r="J70" s="913"/>
      <c r="K70" s="913" t="e">
        <f>IF(K60=K63+K66,"OK","ERROR")</f>
        <v>#REF!</v>
      </c>
      <c r="L70" s="913"/>
      <c r="M70" s="913" t="e">
        <f>IF(M60=M63+M66,"OK","ERROR")</f>
        <v>#REF!</v>
      </c>
      <c r="N70" s="913"/>
      <c r="O70" s="913" t="e">
        <f>IF(O60=O63+O66,"OK","ERROR")</f>
        <v>#REF!</v>
      </c>
      <c r="P70" s="913"/>
      <c r="Q70" s="913" t="e">
        <f>IF(Q60=Q63+Q66,"OK","ERROR")</f>
        <v>#REF!</v>
      </c>
      <c r="R70" s="913"/>
      <c r="S70" s="913" t="e">
        <f>IF(S60=S63+S66,"OK","ERROR")</f>
        <v>#REF!</v>
      </c>
      <c r="T70" s="913"/>
      <c r="U70" s="788" t="e">
        <f>IF(U60=U63+U66,"OK","ERROR")</f>
        <v>#REF!</v>
      </c>
      <c r="V70" s="787" t="e">
        <f>IF(V60=V63+V66,"OK","ERROR")</f>
        <v>#REF!</v>
      </c>
    </row>
  </sheetData>
  <mergeCells count="149">
    <mergeCell ref="T5:U5"/>
    <mergeCell ref="N5:O5"/>
    <mergeCell ref="N6:O6"/>
    <mergeCell ref="T6:U6"/>
    <mergeCell ref="R8:S8"/>
    <mergeCell ref="R7:S7"/>
    <mergeCell ref="T7:U7"/>
    <mergeCell ref="B9:C9"/>
    <mergeCell ref="F9:H9"/>
    <mergeCell ref="L6:M6"/>
    <mergeCell ref="L7:M7"/>
    <mergeCell ref="L8:M8"/>
    <mergeCell ref="B6:C6"/>
    <mergeCell ref="F6:H6"/>
    <mergeCell ref="B7:C7"/>
    <mergeCell ref="P6:Q6"/>
    <mergeCell ref="N7:O7"/>
    <mergeCell ref="P7:Q7"/>
    <mergeCell ref="P9:Q9"/>
    <mergeCell ref="N8:O8"/>
    <mergeCell ref="N9:O9"/>
    <mergeCell ref="P8:Q8"/>
    <mergeCell ref="F7:H7"/>
    <mergeCell ref="B8:C8"/>
    <mergeCell ref="F8:H8"/>
    <mergeCell ref="B70:C70"/>
    <mergeCell ref="D56:E56"/>
    <mergeCell ref="F56:G56"/>
    <mergeCell ref="E63:F63"/>
    <mergeCell ref="G63:H63"/>
    <mergeCell ref="E66:F66"/>
    <mergeCell ref="B57:C57"/>
    <mergeCell ref="R9:S9"/>
    <mergeCell ref="B10:C10"/>
    <mergeCell ref="F10:H10"/>
    <mergeCell ref="B58:C58"/>
    <mergeCell ref="B61:C61"/>
    <mergeCell ref="B59:C59"/>
    <mergeCell ref="E59:F59"/>
    <mergeCell ref="G59:H59"/>
    <mergeCell ref="B45:H45"/>
    <mergeCell ref="B69:C69"/>
    <mergeCell ref="E60:F60"/>
    <mergeCell ref="G60:H60"/>
    <mergeCell ref="E61:F61"/>
    <mergeCell ref="G61:H61"/>
    <mergeCell ref="K57:L57"/>
    <mergeCell ref="Q70:R70"/>
    <mergeCell ref="T8:U8"/>
    <mergeCell ref="T9:U9"/>
    <mergeCell ref="I63:J63"/>
    <mergeCell ref="K63:L63"/>
    <mergeCell ref="M63:N63"/>
    <mergeCell ref="K59:L59"/>
    <mergeCell ref="M59:N59"/>
    <mergeCell ref="O59:P59"/>
    <mergeCell ref="M57:N57"/>
    <mergeCell ref="L9:M9"/>
    <mergeCell ref="L10:M10"/>
    <mergeCell ref="I59:J59"/>
    <mergeCell ref="I45:O45"/>
    <mergeCell ref="I60:J60"/>
    <mergeCell ref="K60:L60"/>
    <mergeCell ref="M60:N60"/>
    <mergeCell ref="O60:P60"/>
    <mergeCell ref="O57:P57"/>
    <mergeCell ref="I61:J61"/>
    <mergeCell ref="K61:L61"/>
    <mergeCell ref="M61:N61"/>
    <mergeCell ref="O61:P61"/>
    <mergeCell ref="K58:L58"/>
    <mergeCell ref="M58:N58"/>
    <mergeCell ref="S70:T70"/>
    <mergeCell ref="E68:F68"/>
    <mergeCell ref="G68:H68"/>
    <mergeCell ref="I68:J68"/>
    <mergeCell ref="K68:L68"/>
    <mergeCell ref="M68:N68"/>
    <mergeCell ref="O68:P68"/>
    <mergeCell ref="Q68:R68"/>
    <mergeCell ref="S68:T68"/>
    <mergeCell ref="E70:F70"/>
    <mergeCell ref="G70:H70"/>
    <mergeCell ref="I70:J70"/>
    <mergeCell ref="K70:L70"/>
    <mergeCell ref="M70:N70"/>
    <mergeCell ref="O70:P70"/>
    <mergeCell ref="B2:V3"/>
    <mergeCell ref="B48:B54"/>
    <mergeCell ref="D46:H46"/>
    <mergeCell ref="K46:O46"/>
    <mergeCell ref="R46:V46"/>
    <mergeCell ref="I48:I54"/>
    <mergeCell ref="P48:P54"/>
    <mergeCell ref="Q69:R69"/>
    <mergeCell ref="S69:T69"/>
    <mergeCell ref="Q60:R60"/>
    <mergeCell ref="S60:T60"/>
    <mergeCell ref="O58:P58"/>
    <mergeCell ref="Q58:R58"/>
    <mergeCell ref="S58:T58"/>
    <mergeCell ref="O69:P69"/>
    <mergeCell ref="Q67:R67"/>
    <mergeCell ref="S67:T67"/>
    <mergeCell ref="K66:L66"/>
    <mergeCell ref="M66:N66"/>
    <mergeCell ref="O66:P66"/>
    <mergeCell ref="Q66:R66"/>
    <mergeCell ref="S66:T66"/>
    <mergeCell ref="O63:P63"/>
    <mergeCell ref="Q63:R63"/>
    <mergeCell ref="P5:Q5"/>
    <mergeCell ref="R5:S5"/>
    <mergeCell ref="R6:S6"/>
    <mergeCell ref="Q64:R64"/>
    <mergeCell ref="S64:T64"/>
    <mergeCell ref="E69:F69"/>
    <mergeCell ref="G69:H69"/>
    <mergeCell ref="I69:J69"/>
    <mergeCell ref="K69:L69"/>
    <mergeCell ref="M69:N69"/>
    <mergeCell ref="G57:H57"/>
    <mergeCell ref="I57:J57"/>
    <mergeCell ref="E57:F57"/>
    <mergeCell ref="E58:F58"/>
    <mergeCell ref="G58:H58"/>
    <mergeCell ref="I58:J58"/>
    <mergeCell ref="Q57:R57"/>
    <mergeCell ref="S57:T57"/>
    <mergeCell ref="P45:V45"/>
    <mergeCell ref="S63:T63"/>
    <mergeCell ref="Q61:R61"/>
    <mergeCell ref="S61:T61"/>
    <mergeCell ref="Q59:R59"/>
    <mergeCell ref="S59:T59"/>
    <mergeCell ref="G66:H66"/>
    <mergeCell ref="I66:J66"/>
    <mergeCell ref="E67:F67"/>
    <mergeCell ref="G67:H67"/>
    <mergeCell ref="I67:J67"/>
    <mergeCell ref="K67:L67"/>
    <mergeCell ref="M67:N67"/>
    <mergeCell ref="O67:P67"/>
    <mergeCell ref="E64:F64"/>
    <mergeCell ref="G64:H64"/>
    <mergeCell ref="I64:J64"/>
    <mergeCell ref="K64:L64"/>
    <mergeCell ref="M64:N64"/>
    <mergeCell ref="O64:P64"/>
  </mergeCells>
  <conditionalFormatting sqref="D48:H54">
    <cfRule type="colorScale" priority="3">
      <colorScale>
        <cfvo type="min"/>
        <cfvo type="percentile" val="50"/>
        <cfvo type="max"/>
        <color rgb="FFF8696B"/>
        <color rgb="FFFFEB84"/>
        <color rgb="FF63BE7B"/>
      </colorScale>
    </cfRule>
  </conditionalFormatting>
  <conditionalFormatting sqref="K48:O54">
    <cfRule type="colorScale" priority="2">
      <colorScale>
        <cfvo type="min"/>
        <cfvo type="percentile" val="50"/>
        <cfvo type="max"/>
        <color rgb="FFF8696B"/>
        <color rgb="FFFFEB84"/>
        <color rgb="FF63BE7B"/>
      </colorScale>
    </cfRule>
  </conditionalFormatting>
  <conditionalFormatting sqref="R48:V5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16183-9545-5E4D-8C72-6B7DDF18F819}">
  <dimension ref="B2:DR51"/>
  <sheetViews>
    <sheetView zoomScale="137" workbookViewId="0">
      <selection activeCell="F9" sqref="F9"/>
    </sheetView>
  </sheetViews>
  <sheetFormatPr baseColWidth="10" defaultColWidth="10.6640625" defaultRowHeight="16" x14ac:dyDescent="0.2"/>
  <cols>
    <col min="1" max="1" width="1.6640625" customWidth="1"/>
    <col min="2" max="2" width="22" customWidth="1"/>
    <col min="3" max="3" width="11.6640625" bestFit="1" customWidth="1"/>
    <col min="4" max="4" width="11.83203125" customWidth="1"/>
    <col min="5" max="5" width="10.1640625" bestFit="1" customWidth="1"/>
    <col min="6" max="6" width="9.1640625" bestFit="1" customWidth="1"/>
    <col min="7" max="7" width="9.6640625" bestFit="1" customWidth="1"/>
    <col min="8" max="8" width="10.1640625" bestFit="1" customWidth="1"/>
    <col min="9" max="9" width="10.5" bestFit="1" customWidth="1"/>
    <col min="10" max="10" width="11" bestFit="1" customWidth="1"/>
    <col min="11" max="11" width="10.1640625" bestFit="1" customWidth="1"/>
    <col min="12" max="12" width="13" bestFit="1" customWidth="1"/>
    <col min="13" max="13" width="11.5" customWidth="1"/>
  </cols>
  <sheetData>
    <row r="2" spans="2:13" ht="19" x14ac:dyDescent="0.25">
      <c r="B2" s="410" t="s">
        <v>267</v>
      </c>
      <c r="C2" s="411"/>
      <c r="D2" s="411"/>
      <c r="E2" s="411"/>
      <c r="F2" s="411"/>
      <c r="G2" s="411"/>
      <c r="H2" s="411"/>
      <c r="I2" s="411"/>
      <c r="J2" s="411"/>
      <c r="K2" s="411"/>
      <c r="L2" s="411"/>
      <c r="M2" s="411"/>
    </row>
    <row r="4" spans="2:13" x14ac:dyDescent="0.2">
      <c r="B4" s="1" t="s">
        <v>268</v>
      </c>
      <c r="C4" s="3">
        <f>C20</f>
        <v>600</v>
      </c>
    </row>
    <row r="5" spans="2:13" x14ac:dyDescent="0.2">
      <c r="B5" s="6" t="s">
        <v>269</v>
      </c>
      <c r="C5" s="447">
        <f>H20</f>
        <v>428094</v>
      </c>
    </row>
    <row r="7" spans="2:13" ht="17" x14ac:dyDescent="0.2">
      <c r="B7" s="412" t="s">
        <v>270</v>
      </c>
      <c r="C7" s="412"/>
      <c r="D7" s="412"/>
      <c r="E7" s="412"/>
      <c r="F7" s="412"/>
      <c r="G7" s="412"/>
      <c r="H7" s="413" t="s">
        <v>271</v>
      </c>
      <c r="I7" s="414"/>
      <c r="J7" s="415" t="s">
        <v>275</v>
      </c>
      <c r="K7" s="415"/>
      <c r="L7" s="415"/>
      <c r="M7" s="416"/>
    </row>
    <row r="8" spans="2:13" ht="34" x14ac:dyDescent="0.2">
      <c r="B8" s="448" t="s">
        <v>272</v>
      </c>
      <c r="C8" s="449" t="s">
        <v>273</v>
      </c>
      <c r="D8" s="450" t="s">
        <v>276</v>
      </c>
      <c r="E8" s="451" t="s">
        <v>277</v>
      </c>
      <c r="F8" s="451" t="s">
        <v>278</v>
      </c>
      <c r="G8" s="449" t="s">
        <v>274</v>
      </c>
      <c r="H8" s="452" t="s">
        <v>269</v>
      </c>
      <c r="I8" s="453" t="s">
        <v>279</v>
      </c>
      <c r="J8" s="454" t="s">
        <v>280</v>
      </c>
      <c r="K8" s="455" t="s">
        <v>281</v>
      </c>
      <c r="L8" s="454" t="s">
        <v>282</v>
      </c>
      <c r="M8" s="456" t="s">
        <v>283</v>
      </c>
    </row>
    <row r="9" spans="2:13" x14ac:dyDescent="0.2">
      <c r="B9" s="417" t="s">
        <v>598</v>
      </c>
      <c r="C9" s="754">
        <v>104</v>
      </c>
      <c r="D9" s="419">
        <v>522</v>
      </c>
      <c r="E9" s="420">
        <f>F9*0.95</f>
        <v>1983.6</v>
      </c>
      <c r="F9" s="420">
        <f>D9*4</f>
        <v>2088</v>
      </c>
      <c r="G9" s="421">
        <f>IFERROR(F9-E9,"")</f>
        <v>104.40000000000009</v>
      </c>
      <c r="H9" s="422">
        <f t="shared" ref="H9:H19" si="0">C9*D9</f>
        <v>54288</v>
      </c>
      <c r="I9" s="423">
        <f t="shared" ref="I9:I15" si="1">F9*C9</f>
        <v>217152</v>
      </c>
      <c r="J9" s="418">
        <v>47</v>
      </c>
      <c r="K9" s="754">
        <f t="shared" ref="K9" si="2">C9*0.4</f>
        <v>41.6</v>
      </c>
      <c r="L9" s="418">
        <v>45</v>
      </c>
      <c r="M9" s="755">
        <f t="shared" ref="M9:M19" si="3">IFERROR((C9-K9)/L9,"")</f>
        <v>1.3866666666666667</v>
      </c>
    </row>
    <row r="10" spans="2:13" x14ac:dyDescent="0.2">
      <c r="B10" s="417" t="s">
        <v>331</v>
      </c>
      <c r="C10" s="754">
        <v>330</v>
      </c>
      <c r="D10" s="419">
        <v>677</v>
      </c>
      <c r="E10" s="420">
        <f>F10*0.95</f>
        <v>2572.6</v>
      </c>
      <c r="F10" s="420">
        <f t="shared" ref="F10:F11" si="4">D10*4</f>
        <v>2708</v>
      </c>
      <c r="G10" s="421">
        <f>IFERROR(F10-E10,"")</f>
        <v>135.40000000000009</v>
      </c>
      <c r="H10" s="422">
        <f t="shared" ref="H10:H15" si="5">C10*D10</f>
        <v>223410</v>
      </c>
      <c r="I10" s="423">
        <f t="shared" si="1"/>
        <v>893640</v>
      </c>
      <c r="J10" s="418">
        <v>47</v>
      </c>
      <c r="K10" s="754">
        <f>C10*0.4</f>
        <v>132</v>
      </c>
      <c r="L10" s="418">
        <v>18</v>
      </c>
      <c r="M10" s="755">
        <f t="shared" ref="M10:M15" si="6">IFERROR((C10-K10)/L10,"")</f>
        <v>11</v>
      </c>
    </row>
    <row r="11" spans="2:13" x14ac:dyDescent="0.2">
      <c r="B11" s="417" t="s">
        <v>332</v>
      </c>
      <c r="C11" s="754">
        <v>166</v>
      </c>
      <c r="D11" s="419">
        <v>906</v>
      </c>
      <c r="E11" s="420">
        <f>F11*0.95</f>
        <v>3442.7999999999997</v>
      </c>
      <c r="F11" s="420">
        <f t="shared" si="4"/>
        <v>3624</v>
      </c>
      <c r="G11" s="421">
        <f>IFERROR(F11-E11,"")</f>
        <v>181.20000000000027</v>
      </c>
      <c r="H11" s="422">
        <f t="shared" si="5"/>
        <v>150396</v>
      </c>
      <c r="I11" s="423">
        <f t="shared" si="1"/>
        <v>601584</v>
      </c>
      <c r="J11" s="418">
        <v>47</v>
      </c>
      <c r="K11" s="754">
        <f>C11*0.4</f>
        <v>66.400000000000006</v>
      </c>
      <c r="L11" s="457">
        <v>12</v>
      </c>
      <c r="M11" s="755">
        <f t="shared" si="6"/>
        <v>8.2999999999999989</v>
      </c>
    </row>
    <row r="12" spans="2:13" x14ac:dyDescent="0.2">
      <c r="B12" s="417"/>
      <c r="C12" s="754"/>
      <c r="D12" s="419"/>
      <c r="E12" s="420"/>
      <c r="F12" s="420"/>
      <c r="G12" s="421">
        <f t="shared" ref="G12:G14" si="7">IFERROR(F12-E12,"")</f>
        <v>0</v>
      </c>
      <c r="H12" s="422">
        <f t="shared" si="5"/>
        <v>0</v>
      </c>
      <c r="I12" s="423">
        <f t="shared" si="1"/>
        <v>0</v>
      </c>
      <c r="J12" s="418">
        <v>47</v>
      </c>
      <c r="K12" s="754">
        <f>C12*0.4</f>
        <v>0</v>
      </c>
      <c r="L12" s="418">
        <v>32</v>
      </c>
      <c r="M12" s="755">
        <f t="shared" si="6"/>
        <v>0</v>
      </c>
    </row>
    <row r="13" spans="2:13" x14ac:dyDescent="0.2">
      <c r="B13" s="417"/>
      <c r="C13" s="754"/>
      <c r="D13" s="419"/>
      <c r="E13" s="420"/>
      <c r="F13" s="420"/>
      <c r="G13" s="421">
        <f t="shared" si="7"/>
        <v>0</v>
      </c>
      <c r="H13" s="422">
        <f t="shared" si="5"/>
        <v>0</v>
      </c>
      <c r="I13" s="423">
        <f t="shared" si="1"/>
        <v>0</v>
      </c>
      <c r="J13" s="418">
        <v>47</v>
      </c>
      <c r="K13" s="754">
        <f>C13*0.4</f>
        <v>0</v>
      </c>
      <c r="L13" s="418">
        <v>15</v>
      </c>
      <c r="M13" s="755">
        <f t="shared" si="6"/>
        <v>0</v>
      </c>
    </row>
    <row r="14" spans="2:13" x14ac:dyDescent="0.2">
      <c r="B14" s="786"/>
      <c r="C14" s="754"/>
      <c r="D14" s="419"/>
      <c r="E14" s="420"/>
      <c r="F14" s="420"/>
      <c r="G14" s="421">
        <f t="shared" si="7"/>
        <v>0</v>
      </c>
      <c r="H14" s="422">
        <f t="shared" si="5"/>
        <v>0</v>
      </c>
      <c r="I14" s="423">
        <f t="shared" si="1"/>
        <v>0</v>
      </c>
      <c r="J14" s="418"/>
      <c r="K14" s="754"/>
      <c r="L14" s="457"/>
      <c r="M14" s="755" t="str">
        <f t="shared" si="6"/>
        <v/>
      </c>
    </row>
    <row r="15" spans="2:13" x14ac:dyDescent="0.2">
      <c r="B15" s="786"/>
      <c r="C15" s="754"/>
      <c r="D15" s="419"/>
      <c r="E15" s="420"/>
      <c r="F15" s="420"/>
      <c r="G15" s="421">
        <f>IFERROR(F15-E15,"")</f>
        <v>0</v>
      </c>
      <c r="H15" s="422">
        <f t="shared" si="5"/>
        <v>0</v>
      </c>
      <c r="I15" s="423">
        <f t="shared" si="1"/>
        <v>0</v>
      </c>
      <c r="J15" s="418"/>
      <c r="K15" s="418"/>
      <c r="L15" s="457"/>
      <c r="M15" s="424" t="str">
        <f t="shared" si="6"/>
        <v/>
      </c>
    </row>
    <row r="16" spans="2:13" x14ac:dyDescent="0.2">
      <c r="B16" s="786"/>
      <c r="C16" s="754"/>
      <c r="D16" s="419"/>
      <c r="E16" s="420"/>
      <c r="F16" s="420"/>
      <c r="G16" s="421">
        <f t="shared" ref="G16:G19" si="8">IFERROR(F16-E16,"")</f>
        <v>0</v>
      </c>
      <c r="H16" s="422">
        <f t="shared" si="0"/>
        <v>0</v>
      </c>
      <c r="I16" s="423">
        <f t="shared" ref="I16:I19" si="9">F16*C16</f>
        <v>0</v>
      </c>
      <c r="J16" s="418"/>
      <c r="K16" s="418"/>
      <c r="L16" s="457"/>
      <c r="M16" s="424" t="str">
        <f t="shared" si="3"/>
        <v/>
      </c>
    </row>
    <row r="17" spans="2:122" x14ac:dyDescent="0.2">
      <c r="B17" s="417"/>
      <c r="C17" s="418"/>
      <c r="D17" s="425"/>
      <c r="E17" s="420"/>
      <c r="F17" s="420"/>
      <c r="G17" s="421">
        <f t="shared" si="8"/>
        <v>0</v>
      </c>
      <c r="H17" s="422">
        <f t="shared" si="0"/>
        <v>0</v>
      </c>
      <c r="I17" s="423">
        <f t="shared" si="9"/>
        <v>0</v>
      </c>
      <c r="J17" s="418"/>
      <c r="K17" s="418"/>
      <c r="L17" s="457"/>
      <c r="M17" s="424" t="str">
        <f t="shared" si="3"/>
        <v/>
      </c>
      <c r="W17" s="426"/>
      <c r="X17" s="427"/>
      <c r="AC17" s="426"/>
      <c r="AD17" s="427"/>
    </row>
    <row r="18" spans="2:122" x14ac:dyDescent="0.2">
      <c r="B18" s="417"/>
      <c r="C18" s="418"/>
      <c r="D18" s="419"/>
      <c r="E18" s="420"/>
      <c r="F18" s="420"/>
      <c r="G18" s="421">
        <f t="shared" si="8"/>
        <v>0</v>
      </c>
      <c r="H18" s="422">
        <f t="shared" si="0"/>
        <v>0</v>
      </c>
      <c r="I18" s="423">
        <f t="shared" si="9"/>
        <v>0</v>
      </c>
      <c r="J18" s="418"/>
      <c r="K18" s="418"/>
      <c r="L18" s="457"/>
      <c r="M18" s="424" t="str">
        <f t="shared" si="3"/>
        <v/>
      </c>
    </row>
    <row r="19" spans="2:122" x14ac:dyDescent="0.2">
      <c r="B19" s="428"/>
      <c r="C19" s="429"/>
      <c r="D19" s="430"/>
      <c r="E19" s="431"/>
      <c r="F19" s="431"/>
      <c r="G19" s="421">
        <f t="shared" si="8"/>
        <v>0</v>
      </c>
      <c r="H19" s="422">
        <f t="shared" si="0"/>
        <v>0</v>
      </c>
      <c r="I19" s="423">
        <f t="shared" si="9"/>
        <v>0</v>
      </c>
      <c r="J19" s="418"/>
      <c r="K19" s="418"/>
      <c r="L19" s="457"/>
      <c r="M19" s="424" t="str">
        <f t="shared" si="3"/>
        <v/>
      </c>
    </row>
    <row r="20" spans="2:122" x14ac:dyDescent="0.2">
      <c r="B20" s="432" t="s">
        <v>494</v>
      </c>
      <c r="C20" s="877">
        <f>SUM(C9:C19)</f>
        <v>600</v>
      </c>
      <c r="D20" s="434">
        <f>SUMPRODUCT(C9:C19,D9:D19)/C20</f>
        <v>713.49</v>
      </c>
      <c r="E20" s="435">
        <f>SUMPRODUCT(C9:C19,E9:E19)/C20</f>
        <v>2711.2619999999997</v>
      </c>
      <c r="F20" s="435">
        <f>SUMPRODUCT(C9:C19,F9:F19)/C20</f>
        <v>2853.96</v>
      </c>
      <c r="G20" s="435"/>
      <c r="H20" s="436">
        <f>SUM(H9:H19)</f>
        <v>428094</v>
      </c>
      <c r="I20" s="437">
        <f>SUM(I9:I19)</f>
        <v>1712376</v>
      </c>
      <c r="J20" s="435">
        <f>MIN(J9:J19)</f>
        <v>47</v>
      </c>
      <c r="K20" s="438">
        <f>SUM(K9:K19)</f>
        <v>240</v>
      </c>
      <c r="L20" s="438">
        <f>SUM(L9:L19)</f>
        <v>122</v>
      </c>
      <c r="M20" s="439"/>
    </row>
    <row r="21" spans="2:122" x14ac:dyDescent="0.2">
      <c r="B21" s="432" t="s">
        <v>493</v>
      </c>
      <c r="C21" s="433">
        <v>747</v>
      </c>
      <c r="D21" s="434">
        <f>D20</f>
        <v>713.49</v>
      </c>
      <c r="E21" s="435">
        <f>E20</f>
        <v>2711.2619999999997</v>
      </c>
      <c r="F21" s="435">
        <f>F20</f>
        <v>2853.96</v>
      </c>
      <c r="G21" s="435"/>
      <c r="H21" s="436">
        <f>H20</f>
        <v>428094</v>
      </c>
      <c r="I21" s="437">
        <f>I20*12</f>
        <v>20548512</v>
      </c>
      <c r="J21" s="435">
        <f>MIN(J10:J20)</f>
        <v>47</v>
      </c>
      <c r="K21" s="438">
        <f>SUM(K10:K20)</f>
        <v>438.4</v>
      </c>
      <c r="L21" s="438">
        <f>SUM(L10:L20)</f>
        <v>199</v>
      </c>
      <c r="M21" s="439"/>
      <c r="AJ21" s="443"/>
    </row>
    <row r="22" spans="2:122" x14ac:dyDescent="0.2">
      <c r="F22" s="440"/>
      <c r="G22" s="440"/>
      <c r="H22" s="440"/>
      <c r="I22" s="440"/>
      <c r="J22" s="441"/>
      <c r="L22" s="442"/>
      <c r="AJ22" s="443"/>
    </row>
    <row r="23" spans="2:122" x14ac:dyDescent="0.2">
      <c r="B23" s="17" t="s">
        <v>315</v>
      </c>
      <c r="AB23" s="443"/>
    </row>
    <row r="24" spans="2:122" x14ac:dyDescent="0.2">
      <c r="B24" s="458"/>
      <c r="C24" s="459">
        <v>1</v>
      </c>
      <c r="D24" s="459">
        <f t="shared" ref="D24:BO24" si="10">C24+1</f>
        <v>2</v>
      </c>
      <c r="E24" s="459">
        <f t="shared" si="10"/>
        <v>3</v>
      </c>
      <c r="F24" s="459">
        <f t="shared" si="10"/>
        <v>4</v>
      </c>
      <c r="G24" s="459">
        <f t="shared" si="10"/>
        <v>5</v>
      </c>
      <c r="H24" s="459">
        <f t="shared" si="10"/>
        <v>6</v>
      </c>
      <c r="I24" s="459">
        <f t="shared" si="10"/>
        <v>7</v>
      </c>
      <c r="J24" s="459">
        <f t="shared" si="10"/>
        <v>8</v>
      </c>
      <c r="K24" s="459">
        <f t="shared" si="10"/>
        <v>9</v>
      </c>
      <c r="L24" s="459">
        <f t="shared" si="10"/>
        <v>10</v>
      </c>
      <c r="M24" s="459">
        <f t="shared" si="10"/>
        <v>11</v>
      </c>
      <c r="N24" s="459">
        <f t="shared" si="10"/>
        <v>12</v>
      </c>
      <c r="O24" s="459">
        <f>N24+1</f>
        <v>13</v>
      </c>
      <c r="P24" s="459">
        <f t="shared" si="10"/>
        <v>14</v>
      </c>
      <c r="Q24" s="459">
        <f t="shared" si="10"/>
        <v>15</v>
      </c>
      <c r="R24" s="459">
        <f t="shared" si="10"/>
        <v>16</v>
      </c>
      <c r="S24" s="459">
        <f t="shared" si="10"/>
        <v>17</v>
      </c>
      <c r="T24" s="459">
        <f t="shared" si="10"/>
        <v>18</v>
      </c>
      <c r="U24" s="459">
        <f>T24+1</f>
        <v>19</v>
      </c>
      <c r="V24" s="459">
        <f t="shared" si="10"/>
        <v>20</v>
      </c>
      <c r="W24" s="459">
        <f t="shared" si="10"/>
        <v>21</v>
      </c>
      <c r="X24" s="459">
        <f t="shared" si="10"/>
        <v>22</v>
      </c>
      <c r="Y24" s="459">
        <f t="shared" si="10"/>
        <v>23</v>
      </c>
      <c r="Z24" s="459">
        <f t="shared" si="10"/>
        <v>24</v>
      </c>
      <c r="AA24" s="459">
        <f t="shared" si="10"/>
        <v>25</v>
      </c>
      <c r="AB24" s="459">
        <f t="shared" si="10"/>
        <v>26</v>
      </c>
      <c r="AC24" s="459">
        <f t="shared" si="10"/>
        <v>27</v>
      </c>
      <c r="AD24" s="459">
        <f t="shared" si="10"/>
        <v>28</v>
      </c>
      <c r="AE24" s="459">
        <f t="shared" si="10"/>
        <v>29</v>
      </c>
      <c r="AF24" s="459">
        <f t="shared" si="10"/>
        <v>30</v>
      </c>
      <c r="AG24" s="459">
        <f t="shared" si="10"/>
        <v>31</v>
      </c>
      <c r="AH24" s="459">
        <f t="shared" si="10"/>
        <v>32</v>
      </c>
      <c r="AI24" s="459">
        <f t="shared" si="10"/>
        <v>33</v>
      </c>
      <c r="AJ24" s="459">
        <f t="shared" si="10"/>
        <v>34</v>
      </c>
      <c r="AK24" s="459">
        <f t="shared" si="10"/>
        <v>35</v>
      </c>
      <c r="AL24" s="459">
        <f t="shared" si="10"/>
        <v>36</v>
      </c>
      <c r="AM24" s="459">
        <f t="shared" si="10"/>
        <v>37</v>
      </c>
      <c r="AN24" s="459">
        <f t="shared" si="10"/>
        <v>38</v>
      </c>
      <c r="AO24" s="459">
        <f t="shared" si="10"/>
        <v>39</v>
      </c>
      <c r="AP24" s="459">
        <f t="shared" si="10"/>
        <v>40</v>
      </c>
      <c r="AQ24" s="459">
        <f t="shared" si="10"/>
        <v>41</v>
      </c>
      <c r="AR24" s="459">
        <f t="shared" si="10"/>
        <v>42</v>
      </c>
      <c r="AS24" s="459">
        <f t="shared" si="10"/>
        <v>43</v>
      </c>
      <c r="AT24" s="459">
        <f t="shared" si="10"/>
        <v>44</v>
      </c>
      <c r="AU24" s="459">
        <f t="shared" si="10"/>
        <v>45</v>
      </c>
      <c r="AV24" s="459">
        <f t="shared" si="10"/>
        <v>46</v>
      </c>
      <c r="AW24" s="459">
        <f t="shared" si="10"/>
        <v>47</v>
      </c>
      <c r="AX24" s="459">
        <f t="shared" si="10"/>
        <v>48</v>
      </c>
      <c r="AY24" s="459">
        <f t="shared" si="10"/>
        <v>49</v>
      </c>
      <c r="AZ24" s="459">
        <f t="shared" si="10"/>
        <v>50</v>
      </c>
      <c r="BA24" s="459">
        <f t="shared" si="10"/>
        <v>51</v>
      </c>
      <c r="BB24" s="459">
        <f t="shared" si="10"/>
        <v>52</v>
      </c>
      <c r="BC24" s="459">
        <f t="shared" si="10"/>
        <v>53</v>
      </c>
      <c r="BD24" s="459">
        <f t="shared" si="10"/>
        <v>54</v>
      </c>
      <c r="BE24" s="459">
        <f t="shared" si="10"/>
        <v>55</v>
      </c>
      <c r="BF24" s="459">
        <f t="shared" si="10"/>
        <v>56</v>
      </c>
      <c r="BG24" s="459">
        <f t="shared" si="10"/>
        <v>57</v>
      </c>
      <c r="BH24" s="459">
        <f t="shared" si="10"/>
        <v>58</v>
      </c>
      <c r="BI24" s="459">
        <f t="shared" si="10"/>
        <v>59</v>
      </c>
      <c r="BJ24" s="459">
        <f t="shared" si="10"/>
        <v>60</v>
      </c>
      <c r="BK24" s="459">
        <f t="shared" si="10"/>
        <v>61</v>
      </c>
      <c r="BL24" s="459">
        <f t="shared" si="10"/>
        <v>62</v>
      </c>
      <c r="BM24" s="459">
        <f t="shared" si="10"/>
        <v>63</v>
      </c>
      <c r="BN24" s="459">
        <f t="shared" si="10"/>
        <v>64</v>
      </c>
      <c r="BO24" s="459">
        <f t="shared" si="10"/>
        <v>65</v>
      </c>
      <c r="BP24" s="459">
        <f t="shared" ref="BP24:DR24" si="11">BO24+1</f>
        <v>66</v>
      </c>
      <c r="BQ24" s="459">
        <f t="shared" si="11"/>
        <v>67</v>
      </c>
      <c r="BR24" s="459">
        <f t="shared" si="11"/>
        <v>68</v>
      </c>
      <c r="BS24" s="459">
        <f t="shared" si="11"/>
        <v>69</v>
      </c>
      <c r="BT24" s="459">
        <f t="shared" si="11"/>
        <v>70</v>
      </c>
      <c r="BU24" s="459">
        <f t="shared" si="11"/>
        <v>71</v>
      </c>
      <c r="BV24" s="459">
        <f t="shared" si="11"/>
        <v>72</v>
      </c>
      <c r="BW24" s="459">
        <f t="shared" si="11"/>
        <v>73</v>
      </c>
      <c r="BX24" s="459">
        <f t="shared" si="11"/>
        <v>74</v>
      </c>
      <c r="BY24" s="459">
        <f t="shared" si="11"/>
        <v>75</v>
      </c>
      <c r="BZ24" s="459">
        <f t="shared" si="11"/>
        <v>76</v>
      </c>
      <c r="CA24" s="459">
        <f t="shared" si="11"/>
        <v>77</v>
      </c>
      <c r="CB24" s="459">
        <f t="shared" si="11"/>
        <v>78</v>
      </c>
      <c r="CC24" s="459">
        <f t="shared" si="11"/>
        <v>79</v>
      </c>
      <c r="CD24" s="459">
        <f t="shared" si="11"/>
        <v>80</v>
      </c>
      <c r="CE24" s="459">
        <f t="shared" si="11"/>
        <v>81</v>
      </c>
      <c r="CF24" s="459">
        <f t="shared" si="11"/>
        <v>82</v>
      </c>
      <c r="CG24" s="459">
        <f t="shared" si="11"/>
        <v>83</v>
      </c>
      <c r="CH24" s="459">
        <f t="shared" si="11"/>
        <v>84</v>
      </c>
      <c r="CI24" s="459">
        <f t="shared" si="11"/>
        <v>85</v>
      </c>
      <c r="CJ24" s="459">
        <f t="shared" si="11"/>
        <v>86</v>
      </c>
      <c r="CK24" s="459">
        <f t="shared" si="11"/>
        <v>87</v>
      </c>
      <c r="CL24" s="459">
        <f t="shared" si="11"/>
        <v>88</v>
      </c>
      <c r="CM24" s="459">
        <f t="shared" si="11"/>
        <v>89</v>
      </c>
      <c r="CN24" s="459">
        <f t="shared" si="11"/>
        <v>90</v>
      </c>
      <c r="CO24" s="459">
        <f t="shared" si="11"/>
        <v>91</v>
      </c>
      <c r="CP24" s="459">
        <f t="shared" si="11"/>
        <v>92</v>
      </c>
      <c r="CQ24" s="459">
        <f t="shared" si="11"/>
        <v>93</v>
      </c>
      <c r="CR24" s="459">
        <f t="shared" si="11"/>
        <v>94</v>
      </c>
      <c r="CS24" s="459">
        <f t="shared" si="11"/>
        <v>95</v>
      </c>
      <c r="CT24" s="459">
        <f t="shared" si="11"/>
        <v>96</v>
      </c>
      <c r="CU24" s="459">
        <f t="shared" si="11"/>
        <v>97</v>
      </c>
      <c r="CV24" s="459">
        <f t="shared" si="11"/>
        <v>98</v>
      </c>
      <c r="CW24" s="459">
        <f t="shared" si="11"/>
        <v>99</v>
      </c>
      <c r="CX24" s="459">
        <f t="shared" si="11"/>
        <v>100</v>
      </c>
      <c r="CY24" s="459">
        <f t="shared" si="11"/>
        <v>101</v>
      </c>
      <c r="CZ24" s="459">
        <f t="shared" si="11"/>
        <v>102</v>
      </c>
      <c r="DA24" s="459">
        <f t="shared" si="11"/>
        <v>103</v>
      </c>
      <c r="DB24" s="459">
        <f t="shared" si="11"/>
        <v>104</v>
      </c>
      <c r="DC24" s="459">
        <f t="shared" si="11"/>
        <v>105</v>
      </c>
      <c r="DD24" s="459">
        <f t="shared" si="11"/>
        <v>106</v>
      </c>
      <c r="DE24" s="459">
        <f t="shared" si="11"/>
        <v>107</v>
      </c>
      <c r="DF24" s="459">
        <f t="shared" si="11"/>
        <v>108</v>
      </c>
      <c r="DG24" s="459">
        <f t="shared" si="11"/>
        <v>109</v>
      </c>
      <c r="DH24" s="459">
        <f t="shared" si="11"/>
        <v>110</v>
      </c>
      <c r="DI24" s="459">
        <f t="shared" si="11"/>
        <v>111</v>
      </c>
      <c r="DJ24" s="459">
        <f t="shared" si="11"/>
        <v>112</v>
      </c>
      <c r="DK24" s="459">
        <f t="shared" si="11"/>
        <v>113</v>
      </c>
      <c r="DL24" s="459">
        <f t="shared" si="11"/>
        <v>114</v>
      </c>
      <c r="DM24" s="459">
        <f t="shared" si="11"/>
        <v>115</v>
      </c>
      <c r="DN24" s="459">
        <f t="shared" si="11"/>
        <v>116</v>
      </c>
      <c r="DO24" s="459">
        <f t="shared" si="11"/>
        <v>117</v>
      </c>
      <c r="DP24" s="459">
        <f t="shared" si="11"/>
        <v>118</v>
      </c>
      <c r="DQ24" s="459">
        <f t="shared" si="11"/>
        <v>119</v>
      </c>
      <c r="DR24" s="460">
        <f t="shared" si="11"/>
        <v>120</v>
      </c>
    </row>
    <row r="25" spans="2:122" x14ac:dyDescent="0.2">
      <c r="B25" s="461" t="str">
        <f t="shared" ref="B25:B31" si="12">IF(B9="","-",B9&amp;" - "&amp;$B$23)</f>
        <v>Studios - Rent Roll</v>
      </c>
      <c r="C25" s="19">
        <f t="shared" ref="C25:BN25" si="13">AND(C$24&lt;($J9+12),C$24&gt;=$J9)*$E9*$K9+(C$24&gt;=($J9+12))*$F9*$K9+(C$24&gt;$J9)*$F9*MIN($C9-$K9,MAX(0,(C$24-$J9)*$L9))</f>
        <v>0</v>
      </c>
      <c r="D25" s="19">
        <f t="shared" si="13"/>
        <v>0</v>
      </c>
      <c r="E25" s="19">
        <f t="shared" si="13"/>
        <v>0</v>
      </c>
      <c r="F25" s="19">
        <f t="shared" si="13"/>
        <v>0</v>
      </c>
      <c r="G25" s="19">
        <f t="shared" si="13"/>
        <v>0</v>
      </c>
      <c r="H25" s="19">
        <f t="shared" si="13"/>
        <v>0</v>
      </c>
      <c r="I25" s="19">
        <f t="shared" si="13"/>
        <v>0</v>
      </c>
      <c r="J25" s="19">
        <f t="shared" si="13"/>
        <v>0</v>
      </c>
      <c r="K25" s="19">
        <f t="shared" si="13"/>
        <v>0</v>
      </c>
      <c r="L25" s="19">
        <f t="shared" si="13"/>
        <v>0</v>
      </c>
      <c r="M25" s="19">
        <f t="shared" si="13"/>
        <v>0</v>
      </c>
      <c r="N25" s="19">
        <f t="shared" si="13"/>
        <v>0</v>
      </c>
      <c r="O25" s="19">
        <f t="shared" si="13"/>
        <v>0</v>
      </c>
      <c r="P25" s="19">
        <f t="shared" si="13"/>
        <v>0</v>
      </c>
      <c r="Q25" s="19">
        <f t="shared" si="13"/>
        <v>0</v>
      </c>
      <c r="R25" s="19">
        <f t="shared" si="13"/>
        <v>0</v>
      </c>
      <c r="S25" s="19">
        <f t="shared" si="13"/>
        <v>0</v>
      </c>
      <c r="T25" s="19">
        <f t="shared" si="13"/>
        <v>0</v>
      </c>
      <c r="U25" s="19">
        <f t="shared" si="13"/>
        <v>0</v>
      </c>
      <c r="V25" s="19">
        <f t="shared" si="13"/>
        <v>0</v>
      </c>
      <c r="W25" s="19">
        <f t="shared" si="13"/>
        <v>0</v>
      </c>
      <c r="X25" s="19">
        <f t="shared" si="13"/>
        <v>0</v>
      </c>
      <c r="Y25" s="19">
        <f t="shared" si="13"/>
        <v>0</v>
      </c>
      <c r="Z25" s="19">
        <f t="shared" si="13"/>
        <v>0</v>
      </c>
      <c r="AA25" s="19">
        <f t="shared" si="13"/>
        <v>0</v>
      </c>
      <c r="AB25" s="19">
        <f t="shared" si="13"/>
        <v>0</v>
      </c>
      <c r="AC25" s="19">
        <f t="shared" si="13"/>
        <v>0</v>
      </c>
      <c r="AD25" s="19">
        <f t="shared" si="13"/>
        <v>0</v>
      </c>
      <c r="AE25" s="19">
        <f t="shared" si="13"/>
        <v>0</v>
      </c>
      <c r="AF25" s="19">
        <f t="shared" si="13"/>
        <v>0</v>
      </c>
      <c r="AG25" s="19">
        <f t="shared" si="13"/>
        <v>0</v>
      </c>
      <c r="AH25" s="19">
        <f t="shared" si="13"/>
        <v>0</v>
      </c>
      <c r="AI25" s="19">
        <f t="shared" si="13"/>
        <v>0</v>
      </c>
      <c r="AJ25" s="19">
        <f t="shared" si="13"/>
        <v>0</v>
      </c>
      <c r="AK25" s="19">
        <f t="shared" si="13"/>
        <v>0</v>
      </c>
      <c r="AL25" s="19">
        <f t="shared" si="13"/>
        <v>0</v>
      </c>
      <c r="AM25" s="19">
        <f t="shared" si="13"/>
        <v>0</v>
      </c>
      <c r="AN25" s="19">
        <f t="shared" si="13"/>
        <v>0</v>
      </c>
      <c r="AO25" s="19">
        <f t="shared" si="13"/>
        <v>0</v>
      </c>
      <c r="AP25" s="19">
        <f t="shared" si="13"/>
        <v>0</v>
      </c>
      <c r="AQ25" s="19">
        <f t="shared" si="13"/>
        <v>0</v>
      </c>
      <c r="AR25" s="19">
        <f t="shared" si="13"/>
        <v>0</v>
      </c>
      <c r="AS25" s="19">
        <f t="shared" si="13"/>
        <v>0</v>
      </c>
      <c r="AT25" s="19">
        <f t="shared" si="13"/>
        <v>0</v>
      </c>
      <c r="AU25" s="19">
        <f t="shared" si="13"/>
        <v>0</v>
      </c>
      <c r="AV25" s="19">
        <f t="shared" si="13"/>
        <v>0</v>
      </c>
      <c r="AW25" s="19">
        <f t="shared" si="13"/>
        <v>82517.759999999995</v>
      </c>
      <c r="AX25" s="19">
        <f t="shared" si="13"/>
        <v>176477.76</v>
      </c>
      <c r="AY25" s="19">
        <f t="shared" si="13"/>
        <v>212808.95999999999</v>
      </c>
      <c r="AZ25" s="19">
        <f t="shared" si="13"/>
        <v>212808.95999999999</v>
      </c>
      <c r="BA25" s="19">
        <f t="shared" si="13"/>
        <v>212808.95999999999</v>
      </c>
      <c r="BB25" s="19">
        <f t="shared" si="13"/>
        <v>212808.95999999999</v>
      </c>
      <c r="BC25" s="19">
        <f t="shared" si="13"/>
        <v>212808.95999999999</v>
      </c>
      <c r="BD25" s="19">
        <f t="shared" si="13"/>
        <v>212808.95999999999</v>
      </c>
      <c r="BE25" s="19">
        <f t="shared" si="13"/>
        <v>212808.95999999999</v>
      </c>
      <c r="BF25" s="19">
        <f t="shared" si="13"/>
        <v>212808.95999999999</v>
      </c>
      <c r="BG25" s="19">
        <f t="shared" si="13"/>
        <v>212808.95999999999</v>
      </c>
      <c r="BH25" s="19">
        <f t="shared" si="13"/>
        <v>212808.95999999999</v>
      </c>
      <c r="BI25" s="19">
        <f t="shared" si="13"/>
        <v>217152</v>
      </c>
      <c r="BJ25" s="19">
        <f t="shared" si="13"/>
        <v>217152</v>
      </c>
      <c r="BK25" s="19">
        <f t="shared" si="13"/>
        <v>217152</v>
      </c>
      <c r="BL25" s="19">
        <f t="shared" si="13"/>
        <v>217152</v>
      </c>
      <c r="BM25" s="19">
        <f t="shared" si="13"/>
        <v>217152</v>
      </c>
      <c r="BN25" s="19">
        <f t="shared" si="13"/>
        <v>217152</v>
      </c>
      <c r="BO25" s="19">
        <f t="shared" ref="BO25:DR25" si="14">AND(BO$24&lt;($J9+12),BO$24&gt;=$J9)*$E9*$K9+(BO$24&gt;=($J9+12))*$F9*$K9+(BO$24&gt;$J9)*$F9*MIN($C9-$K9,MAX(0,(BO$24-$J9)*$L9))</f>
        <v>217152</v>
      </c>
      <c r="BP25" s="19">
        <f t="shared" si="14"/>
        <v>217152</v>
      </c>
      <c r="BQ25" s="19">
        <f t="shared" si="14"/>
        <v>217152</v>
      </c>
      <c r="BR25" s="19">
        <f t="shared" si="14"/>
        <v>217152</v>
      </c>
      <c r="BS25" s="19">
        <f t="shared" si="14"/>
        <v>217152</v>
      </c>
      <c r="BT25" s="19">
        <f t="shared" si="14"/>
        <v>217152</v>
      </c>
      <c r="BU25" s="19">
        <f t="shared" si="14"/>
        <v>217152</v>
      </c>
      <c r="BV25" s="19">
        <f t="shared" si="14"/>
        <v>217152</v>
      </c>
      <c r="BW25" s="19">
        <f t="shared" si="14"/>
        <v>217152</v>
      </c>
      <c r="BX25" s="19">
        <f t="shared" si="14"/>
        <v>217152</v>
      </c>
      <c r="BY25" s="19">
        <f t="shared" si="14"/>
        <v>217152</v>
      </c>
      <c r="BZ25" s="19">
        <f t="shared" si="14"/>
        <v>217152</v>
      </c>
      <c r="CA25" s="19">
        <f t="shared" si="14"/>
        <v>217152</v>
      </c>
      <c r="CB25" s="19">
        <f t="shared" si="14"/>
        <v>217152</v>
      </c>
      <c r="CC25" s="19">
        <f t="shared" si="14"/>
        <v>217152</v>
      </c>
      <c r="CD25" s="19">
        <f t="shared" si="14"/>
        <v>217152</v>
      </c>
      <c r="CE25" s="19">
        <f t="shared" si="14"/>
        <v>217152</v>
      </c>
      <c r="CF25" s="19">
        <f t="shared" si="14"/>
        <v>217152</v>
      </c>
      <c r="CG25" s="19">
        <f t="shared" si="14"/>
        <v>217152</v>
      </c>
      <c r="CH25" s="19">
        <f t="shared" si="14"/>
        <v>217152</v>
      </c>
      <c r="CI25" s="19">
        <f t="shared" si="14"/>
        <v>217152</v>
      </c>
      <c r="CJ25" s="19">
        <f t="shared" si="14"/>
        <v>217152</v>
      </c>
      <c r="CK25" s="19">
        <f t="shared" si="14"/>
        <v>217152</v>
      </c>
      <c r="CL25" s="19">
        <f t="shared" si="14"/>
        <v>217152</v>
      </c>
      <c r="CM25" s="19">
        <f t="shared" si="14"/>
        <v>217152</v>
      </c>
      <c r="CN25" s="19">
        <f t="shared" si="14"/>
        <v>217152</v>
      </c>
      <c r="CO25" s="19">
        <f t="shared" si="14"/>
        <v>217152</v>
      </c>
      <c r="CP25" s="19">
        <f t="shared" si="14"/>
        <v>217152</v>
      </c>
      <c r="CQ25" s="19">
        <f t="shared" si="14"/>
        <v>217152</v>
      </c>
      <c r="CR25" s="19">
        <f t="shared" si="14"/>
        <v>217152</v>
      </c>
      <c r="CS25" s="19">
        <f t="shared" si="14"/>
        <v>217152</v>
      </c>
      <c r="CT25" s="19">
        <f t="shared" si="14"/>
        <v>217152</v>
      </c>
      <c r="CU25" s="19">
        <f t="shared" si="14"/>
        <v>217152</v>
      </c>
      <c r="CV25" s="19">
        <f t="shared" si="14"/>
        <v>217152</v>
      </c>
      <c r="CW25" s="19">
        <f t="shared" si="14"/>
        <v>217152</v>
      </c>
      <c r="CX25" s="19">
        <f t="shared" si="14"/>
        <v>217152</v>
      </c>
      <c r="CY25" s="19">
        <f t="shared" si="14"/>
        <v>217152</v>
      </c>
      <c r="CZ25" s="19">
        <f t="shared" si="14"/>
        <v>217152</v>
      </c>
      <c r="DA25" s="19">
        <f t="shared" si="14"/>
        <v>217152</v>
      </c>
      <c r="DB25" s="19">
        <f t="shared" si="14"/>
        <v>217152</v>
      </c>
      <c r="DC25" s="19">
        <f t="shared" si="14"/>
        <v>217152</v>
      </c>
      <c r="DD25" s="19">
        <f t="shared" si="14"/>
        <v>217152</v>
      </c>
      <c r="DE25" s="19">
        <f t="shared" si="14"/>
        <v>217152</v>
      </c>
      <c r="DF25" s="19">
        <f t="shared" si="14"/>
        <v>217152</v>
      </c>
      <c r="DG25" s="19">
        <f t="shared" si="14"/>
        <v>217152</v>
      </c>
      <c r="DH25" s="19">
        <f t="shared" si="14"/>
        <v>217152</v>
      </c>
      <c r="DI25" s="19">
        <f t="shared" si="14"/>
        <v>217152</v>
      </c>
      <c r="DJ25" s="19">
        <f t="shared" si="14"/>
        <v>217152</v>
      </c>
      <c r="DK25" s="19">
        <f t="shared" si="14"/>
        <v>217152</v>
      </c>
      <c r="DL25" s="19">
        <f t="shared" si="14"/>
        <v>217152</v>
      </c>
      <c r="DM25" s="19">
        <f t="shared" si="14"/>
        <v>217152</v>
      </c>
      <c r="DN25" s="19">
        <f t="shared" si="14"/>
        <v>217152</v>
      </c>
      <c r="DO25" s="19">
        <f t="shared" si="14"/>
        <v>217152</v>
      </c>
      <c r="DP25" s="19">
        <f t="shared" si="14"/>
        <v>217152</v>
      </c>
      <c r="DQ25" s="19">
        <f t="shared" si="14"/>
        <v>217152</v>
      </c>
      <c r="DR25" s="19">
        <f t="shared" si="14"/>
        <v>217152</v>
      </c>
    </row>
    <row r="26" spans="2:122" x14ac:dyDescent="0.2">
      <c r="B26" s="461" t="str">
        <f t="shared" si="12"/>
        <v>1 Bedroom - Rent Roll</v>
      </c>
      <c r="C26" s="19">
        <f t="shared" ref="C26:AH26" si="15">AND(C$24&lt;($J10+12),C$24&gt;=$J10)*$E10*$K10+(C$24&gt;=($J10+12))*$F10*$K10+(C$24&gt;$J10)*$F10*MIN($C10-$K10,MAX(0,(C$24-$J10)*$L10))</f>
        <v>0</v>
      </c>
      <c r="D26" s="19">
        <f t="shared" si="15"/>
        <v>0</v>
      </c>
      <c r="E26" s="19">
        <f t="shared" si="15"/>
        <v>0</v>
      </c>
      <c r="F26" s="19">
        <f t="shared" si="15"/>
        <v>0</v>
      </c>
      <c r="G26" s="19">
        <f t="shared" si="15"/>
        <v>0</v>
      </c>
      <c r="H26" s="19">
        <f t="shared" si="15"/>
        <v>0</v>
      </c>
      <c r="I26" s="19">
        <f t="shared" si="15"/>
        <v>0</v>
      </c>
      <c r="J26" s="19">
        <f t="shared" si="15"/>
        <v>0</v>
      </c>
      <c r="K26" s="19">
        <f t="shared" si="15"/>
        <v>0</v>
      </c>
      <c r="L26" s="19">
        <f t="shared" si="15"/>
        <v>0</v>
      </c>
      <c r="M26" s="19">
        <f t="shared" si="15"/>
        <v>0</v>
      </c>
      <c r="N26" s="19">
        <f t="shared" si="15"/>
        <v>0</v>
      </c>
      <c r="O26" s="19">
        <f t="shared" si="15"/>
        <v>0</v>
      </c>
      <c r="P26" s="19">
        <f t="shared" si="15"/>
        <v>0</v>
      </c>
      <c r="Q26" s="19">
        <f t="shared" si="15"/>
        <v>0</v>
      </c>
      <c r="R26" s="19">
        <f t="shared" si="15"/>
        <v>0</v>
      </c>
      <c r="S26" s="19">
        <f t="shared" si="15"/>
        <v>0</v>
      </c>
      <c r="T26" s="19">
        <f t="shared" si="15"/>
        <v>0</v>
      </c>
      <c r="U26" s="19">
        <f t="shared" si="15"/>
        <v>0</v>
      </c>
      <c r="V26" s="19">
        <f t="shared" si="15"/>
        <v>0</v>
      </c>
      <c r="W26" s="19">
        <f t="shared" si="15"/>
        <v>0</v>
      </c>
      <c r="X26" s="19">
        <f t="shared" si="15"/>
        <v>0</v>
      </c>
      <c r="Y26" s="19">
        <f t="shared" si="15"/>
        <v>0</v>
      </c>
      <c r="Z26" s="19">
        <f t="shared" si="15"/>
        <v>0</v>
      </c>
      <c r="AA26" s="19">
        <f t="shared" si="15"/>
        <v>0</v>
      </c>
      <c r="AB26" s="19">
        <f t="shared" si="15"/>
        <v>0</v>
      </c>
      <c r="AC26" s="19">
        <f t="shared" si="15"/>
        <v>0</v>
      </c>
      <c r="AD26" s="19">
        <f t="shared" si="15"/>
        <v>0</v>
      </c>
      <c r="AE26" s="19">
        <f t="shared" si="15"/>
        <v>0</v>
      </c>
      <c r="AF26" s="19">
        <f t="shared" si="15"/>
        <v>0</v>
      </c>
      <c r="AG26" s="19">
        <f t="shared" si="15"/>
        <v>0</v>
      </c>
      <c r="AH26" s="19">
        <f t="shared" si="15"/>
        <v>0</v>
      </c>
      <c r="AI26" s="19">
        <f t="shared" ref="AI26:BN26" si="16">AND(AI$24&lt;($J10+12),AI$24&gt;=$J10)*$E10*$K10+(AI$24&gt;=($J10+12))*$F10*$K10+(AI$24&gt;$J10)*$F10*MIN($C10-$K10,MAX(0,(AI$24-$J10)*$L10))</f>
        <v>0</v>
      </c>
      <c r="AJ26" s="19">
        <f t="shared" si="16"/>
        <v>0</v>
      </c>
      <c r="AK26" s="19">
        <f t="shared" si="16"/>
        <v>0</v>
      </c>
      <c r="AL26" s="19">
        <f t="shared" si="16"/>
        <v>0</v>
      </c>
      <c r="AM26" s="19">
        <f t="shared" si="16"/>
        <v>0</v>
      </c>
      <c r="AN26" s="19">
        <f t="shared" si="16"/>
        <v>0</v>
      </c>
      <c r="AO26" s="19">
        <f t="shared" si="16"/>
        <v>0</v>
      </c>
      <c r="AP26" s="19">
        <f t="shared" si="16"/>
        <v>0</v>
      </c>
      <c r="AQ26" s="19">
        <f t="shared" si="16"/>
        <v>0</v>
      </c>
      <c r="AR26" s="19">
        <f t="shared" si="16"/>
        <v>0</v>
      </c>
      <c r="AS26" s="19">
        <f t="shared" si="16"/>
        <v>0</v>
      </c>
      <c r="AT26" s="19">
        <f t="shared" si="16"/>
        <v>0</v>
      </c>
      <c r="AU26" s="19">
        <f t="shared" si="16"/>
        <v>0</v>
      </c>
      <c r="AV26" s="19">
        <f t="shared" si="16"/>
        <v>0</v>
      </c>
      <c r="AW26" s="19">
        <f t="shared" si="16"/>
        <v>339583.2</v>
      </c>
      <c r="AX26" s="19">
        <f t="shared" si="16"/>
        <v>388327.2</v>
      </c>
      <c r="AY26" s="19">
        <f t="shared" si="16"/>
        <v>437071.2</v>
      </c>
      <c r="AZ26" s="19">
        <f t="shared" si="16"/>
        <v>485815.2</v>
      </c>
      <c r="BA26" s="19">
        <f t="shared" si="16"/>
        <v>534559.19999999995</v>
      </c>
      <c r="BB26" s="19">
        <f t="shared" si="16"/>
        <v>583303.19999999995</v>
      </c>
      <c r="BC26" s="19">
        <f t="shared" si="16"/>
        <v>632047.19999999995</v>
      </c>
      <c r="BD26" s="19">
        <f t="shared" si="16"/>
        <v>680791.2</v>
      </c>
      <c r="BE26" s="19">
        <f t="shared" si="16"/>
        <v>729535.2</v>
      </c>
      <c r="BF26" s="19">
        <f t="shared" si="16"/>
        <v>778279.2</v>
      </c>
      <c r="BG26" s="19">
        <f t="shared" si="16"/>
        <v>827023.2</v>
      </c>
      <c r="BH26" s="19">
        <f t="shared" si="16"/>
        <v>875767.2</v>
      </c>
      <c r="BI26" s="19">
        <f t="shared" si="16"/>
        <v>893640</v>
      </c>
      <c r="BJ26" s="19">
        <f t="shared" si="16"/>
        <v>893640</v>
      </c>
      <c r="BK26" s="19">
        <f t="shared" si="16"/>
        <v>893640</v>
      </c>
      <c r="BL26" s="19">
        <f t="shared" si="16"/>
        <v>893640</v>
      </c>
      <c r="BM26" s="19">
        <f t="shared" si="16"/>
        <v>893640</v>
      </c>
      <c r="BN26" s="19">
        <f t="shared" si="16"/>
        <v>893640</v>
      </c>
      <c r="BO26" s="19">
        <f t="shared" ref="BO26:CT26" si="17">AND(BO$24&lt;($J10+12),BO$24&gt;=$J10)*$E10*$K10+(BO$24&gt;=($J10+12))*$F10*$K10+(BO$24&gt;$J10)*$F10*MIN($C10-$K10,MAX(0,(BO$24-$J10)*$L10))</f>
        <v>893640</v>
      </c>
      <c r="BP26" s="19">
        <f t="shared" si="17"/>
        <v>893640</v>
      </c>
      <c r="BQ26" s="19">
        <f t="shared" si="17"/>
        <v>893640</v>
      </c>
      <c r="BR26" s="19">
        <f t="shared" si="17"/>
        <v>893640</v>
      </c>
      <c r="BS26" s="19">
        <f t="shared" si="17"/>
        <v>893640</v>
      </c>
      <c r="BT26" s="19">
        <f t="shared" si="17"/>
        <v>893640</v>
      </c>
      <c r="BU26" s="19">
        <f t="shared" si="17"/>
        <v>893640</v>
      </c>
      <c r="BV26" s="19">
        <f t="shared" si="17"/>
        <v>893640</v>
      </c>
      <c r="BW26" s="19">
        <f t="shared" si="17"/>
        <v>893640</v>
      </c>
      <c r="BX26" s="19">
        <f t="shared" si="17"/>
        <v>893640</v>
      </c>
      <c r="BY26" s="19">
        <f t="shared" si="17"/>
        <v>893640</v>
      </c>
      <c r="BZ26" s="19">
        <f t="shared" si="17"/>
        <v>893640</v>
      </c>
      <c r="CA26" s="19">
        <f t="shared" si="17"/>
        <v>893640</v>
      </c>
      <c r="CB26" s="19">
        <f t="shared" si="17"/>
        <v>893640</v>
      </c>
      <c r="CC26" s="19">
        <f t="shared" si="17"/>
        <v>893640</v>
      </c>
      <c r="CD26" s="19">
        <f t="shared" si="17"/>
        <v>893640</v>
      </c>
      <c r="CE26" s="19">
        <f t="shared" si="17"/>
        <v>893640</v>
      </c>
      <c r="CF26" s="19">
        <f t="shared" si="17"/>
        <v>893640</v>
      </c>
      <c r="CG26" s="19">
        <f t="shared" si="17"/>
        <v>893640</v>
      </c>
      <c r="CH26" s="19">
        <f t="shared" si="17"/>
        <v>893640</v>
      </c>
      <c r="CI26" s="19">
        <f t="shared" si="17"/>
        <v>893640</v>
      </c>
      <c r="CJ26" s="19">
        <f t="shared" si="17"/>
        <v>893640</v>
      </c>
      <c r="CK26" s="19">
        <f t="shared" si="17"/>
        <v>893640</v>
      </c>
      <c r="CL26" s="19">
        <f t="shared" si="17"/>
        <v>893640</v>
      </c>
      <c r="CM26" s="19">
        <f t="shared" si="17"/>
        <v>893640</v>
      </c>
      <c r="CN26" s="19">
        <f t="shared" si="17"/>
        <v>893640</v>
      </c>
      <c r="CO26" s="19">
        <f t="shared" si="17"/>
        <v>893640</v>
      </c>
      <c r="CP26" s="19">
        <f t="shared" si="17"/>
        <v>893640</v>
      </c>
      <c r="CQ26" s="19">
        <f t="shared" si="17"/>
        <v>893640</v>
      </c>
      <c r="CR26" s="19">
        <f t="shared" si="17"/>
        <v>893640</v>
      </c>
      <c r="CS26" s="19">
        <f t="shared" si="17"/>
        <v>893640</v>
      </c>
      <c r="CT26" s="19">
        <f t="shared" si="17"/>
        <v>893640</v>
      </c>
      <c r="CU26" s="19">
        <f t="shared" ref="CU26:DR26" si="18">AND(CU$24&lt;($J10+12),CU$24&gt;=$J10)*$E10*$K10+(CU$24&gt;=($J10+12))*$F10*$K10+(CU$24&gt;$J10)*$F10*MIN($C10-$K10,MAX(0,(CU$24-$J10)*$L10))</f>
        <v>893640</v>
      </c>
      <c r="CV26" s="19">
        <f t="shared" si="18"/>
        <v>893640</v>
      </c>
      <c r="CW26" s="19">
        <f t="shared" si="18"/>
        <v>893640</v>
      </c>
      <c r="CX26" s="19">
        <f t="shared" si="18"/>
        <v>893640</v>
      </c>
      <c r="CY26" s="19">
        <f t="shared" si="18"/>
        <v>893640</v>
      </c>
      <c r="CZ26" s="19">
        <f t="shared" si="18"/>
        <v>893640</v>
      </c>
      <c r="DA26" s="19">
        <f t="shared" si="18"/>
        <v>893640</v>
      </c>
      <c r="DB26" s="19">
        <f t="shared" si="18"/>
        <v>893640</v>
      </c>
      <c r="DC26" s="19">
        <f t="shared" si="18"/>
        <v>893640</v>
      </c>
      <c r="DD26" s="19">
        <f t="shared" si="18"/>
        <v>893640</v>
      </c>
      <c r="DE26" s="19">
        <f t="shared" si="18"/>
        <v>893640</v>
      </c>
      <c r="DF26" s="19">
        <f t="shared" si="18"/>
        <v>893640</v>
      </c>
      <c r="DG26" s="19">
        <f t="shared" si="18"/>
        <v>893640</v>
      </c>
      <c r="DH26" s="19">
        <f t="shared" si="18"/>
        <v>893640</v>
      </c>
      <c r="DI26" s="19">
        <f t="shared" si="18"/>
        <v>893640</v>
      </c>
      <c r="DJ26" s="19">
        <f t="shared" si="18"/>
        <v>893640</v>
      </c>
      <c r="DK26" s="19">
        <f t="shared" si="18"/>
        <v>893640</v>
      </c>
      <c r="DL26" s="19">
        <f t="shared" si="18"/>
        <v>893640</v>
      </c>
      <c r="DM26" s="19">
        <f t="shared" si="18"/>
        <v>893640</v>
      </c>
      <c r="DN26" s="19">
        <f t="shared" si="18"/>
        <v>893640</v>
      </c>
      <c r="DO26" s="19">
        <f t="shared" si="18"/>
        <v>893640</v>
      </c>
      <c r="DP26" s="19">
        <f t="shared" si="18"/>
        <v>893640</v>
      </c>
      <c r="DQ26" s="19">
        <f t="shared" si="18"/>
        <v>893640</v>
      </c>
      <c r="DR26" s="19">
        <f t="shared" si="18"/>
        <v>893640</v>
      </c>
    </row>
    <row r="27" spans="2:122" x14ac:dyDescent="0.2">
      <c r="B27" s="461" t="str">
        <f t="shared" si="12"/>
        <v>2 Bedroom - Rent Roll</v>
      </c>
      <c r="C27" s="19">
        <f t="shared" ref="C27:AH27" si="19">AND(C$24&lt;($J11+12),C$24&gt;=$J11)*$E11*$K11+(C$24&gt;=($J11+12))*$F11*$K11+(C$24&gt;$J11)*$F11*MIN($C11-$K11,MAX(0,(C$24-$J11)*$L11))</f>
        <v>0</v>
      </c>
      <c r="D27" s="19">
        <f t="shared" si="19"/>
        <v>0</v>
      </c>
      <c r="E27" s="19">
        <f t="shared" si="19"/>
        <v>0</v>
      </c>
      <c r="F27" s="19">
        <f t="shared" si="19"/>
        <v>0</v>
      </c>
      <c r="G27" s="19">
        <f t="shared" si="19"/>
        <v>0</v>
      </c>
      <c r="H27" s="19">
        <f t="shared" si="19"/>
        <v>0</v>
      </c>
      <c r="I27" s="19">
        <f t="shared" si="19"/>
        <v>0</v>
      </c>
      <c r="J27" s="19">
        <f t="shared" si="19"/>
        <v>0</v>
      </c>
      <c r="K27" s="19">
        <f t="shared" si="19"/>
        <v>0</v>
      </c>
      <c r="L27" s="19">
        <f t="shared" si="19"/>
        <v>0</v>
      </c>
      <c r="M27" s="19">
        <f t="shared" si="19"/>
        <v>0</v>
      </c>
      <c r="N27" s="19">
        <f t="shared" si="19"/>
        <v>0</v>
      </c>
      <c r="O27" s="19">
        <f t="shared" si="19"/>
        <v>0</v>
      </c>
      <c r="P27" s="19">
        <f t="shared" si="19"/>
        <v>0</v>
      </c>
      <c r="Q27" s="19">
        <f t="shared" si="19"/>
        <v>0</v>
      </c>
      <c r="R27" s="19">
        <f t="shared" si="19"/>
        <v>0</v>
      </c>
      <c r="S27" s="19">
        <f t="shared" si="19"/>
        <v>0</v>
      </c>
      <c r="T27" s="19">
        <f t="shared" si="19"/>
        <v>0</v>
      </c>
      <c r="U27" s="19">
        <f t="shared" si="19"/>
        <v>0</v>
      </c>
      <c r="V27" s="19">
        <f t="shared" si="19"/>
        <v>0</v>
      </c>
      <c r="W27" s="19">
        <f t="shared" si="19"/>
        <v>0</v>
      </c>
      <c r="X27" s="19">
        <f t="shared" si="19"/>
        <v>0</v>
      </c>
      <c r="Y27" s="19">
        <f t="shared" si="19"/>
        <v>0</v>
      </c>
      <c r="Z27" s="19">
        <f t="shared" si="19"/>
        <v>0</v>
      </c>
      <c r="AA27" s="19">
        <f t="shared" si="19"/>
        <v>0</v>
      </c>
      <c r="AB27" s="19">
        <f t="shared" si="19"/>
        <v>0</v>
      </c>
      <c r="AC27" s="19">
        <f t="shared" si="19"/>
        <v>0</v>
      </c>
      <c r="AD27" s="19">
        <f t="shared" si="19"/>
        <v>0</v>
      </c>
      <c r="AE27" s="19">
        <f t="shared" si="19"/>
        <v>0</v>
      </c>
      <c r="AF27" s="19">
        <f t="shared" si="19"/>
        <v>0</v>
      </c>
      <c r="AG27" s="19">
        <f t="shared" si="19"/>
        <v>0</v>
      </c>
      <c r="AH27" s="19">
        <f t="shared" si="19"/>
        <v>0</v>
      </c>
      <c r="AI27" s="19">
        <f t="shared" ref="AI27:BN27" si="20">AND(AI$24&lt;($J11+12),AI$24&gt;=$J11)*$E11*$K11+(AI$24&gt;=($J11+12))*$F11*$K11+(AI$24&gt;$J11)*$F11*MIN($C11-$K11,MAX(0,(AI$24-$J11)*$L11))</f>
        <v>0</v>
      </c>
      <c r="AJ27" s="19">
        <f t="shared" si="20"/>
        <v>0</v>
      </c>
      <c r="AK27" s="19">
        <f t="shared" si="20"/>
        <v>0</v>
      </c>
      <c r="AL27" s="19">
        <f t="shared" si="20"/>
        <v>0</v>
      </c>
      <c r="AM27" s="19">
        <f t="shared" si="20"/>
        <v>0</v>
      </c>
      <c r="AN27" s="19">
        <f t="shared" si="20"/>
        <v>0</v>
      </c>
      <c r="AO27" s="19">
        <f t="shared" si="20"/>
        <v>0</v>
      </c>
      <c r="AP27" s="19">
        <f t="shared" si="20"/>
        <v>0</v>
      </c>
      <c r="AQ27" s="19">
        <f t="shared" si="20"/>
        <v>0</v>
      </c>
      <c r="AR27" s="19">
        <f t="shared" si="20"/>
        <v>0</v>
      </c>
      <c r="AS27" s="19">
        <f t="shared" si="20"/>
        <v>0</v>
      </c>
      <c r="AT27" s="19">
        <f t="shared" si="20"/>
        <v>0</v>
      </c>
      <c r="AU27" s="19">
        <f t="shared" si="20"/>
        <v>0</v>
      </c>
      <c r="AV27" s="19">
        <f t="shared" si="20"/>
        <v>0</v>
      </c>
      <c r="AW27" s="19">
        <f t="shared" si="20"/>
        <v>228601.92</v>
      </c>
      <c r="AX27" s="19">
        <f t="shared" si="20"/>
        <v>272089.92000000004</v>
      </c>
      <c r="AY27" s="19">
        <f t="shared" si="20"/>
        <v>315577.92000000004</v>
      </c>
      <c r="AZ27" s="19">
        <f t="shared" si="20"/>
        <v>359065.92000000004</v>
      </c>
      <c r="BA27" s="19">
        <f t="shared" si="20"/>
        <v>402553.92000000004</v>
      </c>
      <c r="BB27" s="19">
        <f t="shared" si="20"/>
        <v>446041.92000000004</v>
      </c>
      <c r="BC27" s="19">
        <f t="shared" si="20"/>
        <v>489529.92000000004</v>
      </c>
      <c r="BD27" s="19">
        <f t="shared" si="20"/>
        <v>533017.92000000004</v>
      </c>
      <c r="BE27" s="19">
        <f t="shared" si="20"/>
        <v>576505.92000000004</v>
      </c>
      <c r="BF27" s="19">
        <f t="shared" si="20"/>
        <v>589552.31999999995</v>
      </c>
      <c r="BG27" s="19">
        <f t="shared" si="20"/>
        <v>589552.31999999995</v>
      </c>
      <c r="BH27" s="19">
        <f t="shared" si="20"/>
        <v>589552.31999999995</v>
      </c>
      <c r="BI27" s="19">
        <f t="shared" si="20"/>
        <v>601584</v>
      </c>
      <c r="BJ27" s="19">
        <f t="shared" si="20"/>
        <v>601584</v>
      </c>
      <c r="BK27" s="19">
        <f t="shared" si="20"/>
        <v>601584</v>
      </c>
      <c r="BL27" s="19">
        <f t="shared" si="20"/>
        <v>601584</v>
      </c>
      <c r="BM27" s="19">
        <f t="shared" si="20"/>
        <v>601584</v>
      </c>
      <c r="BN27" s="19">
        <f t="shared" si="20"/>
        <v>601584</v>
      </c>
      <c r="BO27" s="19">
        <f t="shared" ref="BO27:CT27" si="21">AND(BO$24&lt;($J11+12),BO$24&gt;=$J11)*$E11*$K11+(BO$24&gt;=($J11+12))*$F11*$K11+(BO$24&gt;$J11)*$F11*MIN($C11-$K11,MAX(0,(BO$24-$J11)*$L11))</f>
        <v>601584</v>
      </c>
      <c r="BP27" s="19">
        <f t="shared" si="21"/>
        <v>601584</v>
      </c>
      <c r="BQ27" s="19">
        <f t="shared" si="21"/>
        <v>601584</v>
      </c>
      <c r="BR27" s="19">
        <f t="shared" si="21"/>
        <v>601584</v>
      </c>
      <c r="BS27" s="19">
        <f t="shared" si="21"/>
        <v>601584</v>
      </c>
      <c r="BT27" s="19">
        <f t="shared" si="21"/>
        <v>601584</v>
      </c>
      <c r="BU27" s="19">
        <f t="shared" si="21"/>
        <v>601584</v>
      </c>
      <c r="BV27" s="19">
        <f t="shared" si="21"/>
        <v>601584</v>
      </c>
      <c r="BW27" s="19">
        <f t="shared" si="21"/>
        <v>601584</v>
      </c>
      <c r="BX27" s="19">
        <f t="shared" si="21"/>
        <v>601584</v>
      </c>
      <c r="BY27" s="19">
        <f t="shared" si="21"/>
        <v>601584</v>
      </c>
      <c r="BZ27" s="19">
        <f t="shared" si="21"/>
        <v>601584</v>
      </c>
      <c r="CA27" s="19">
        <f t="shared" si="21"/>
        <v>601584</v>
      </c>
      <c r="CB27" s="19">
        <f t="shared" si="21"/>
        <v>601584</v>
      </c>
      <c r="CC27" s="19">
        <f t="shared" si="21"/>
        <v>601584</v>
      </c>
      <c r="CD27" s="19">
        <f t="shared" si="21"/>
        <v>601584</v>
      </c>
      <c r="CE27" s="19">
        <f t="shared" si="21"/>
        <v>601584</v>
      </c>
      <c r="CF27" s="19">
        <f t="shared" si="21"/>
        <v>601584</v>
      </c>
      <c r="CG27" s="19">
        <f t="shared" si="21"/>
        <v>601584</v>
      </c>
      <c r="CH27" s="19">
        <f t="shared" si="21"/>
        <v>601584</v>
      </c>
      <c r="CI27" s="19">
        <f t="shared" si="21"/>
        <v>601584</v>
      </c>
      <c r="CJ27" s="19">
        <f t="shared" si="21"/>
        <v>601584</v>
      </c>
      <c r="CK27" s="19">
        <f t="shared" si="21"/>
        <v>601584</v>
      </c>
      <c r="CL27" s="19">
        <f t="shared" si="21"/>
        <v>601584</v>
      </c>
      <c r="CM27" s="19">
        <f t="shared" si="21"/>
        <v>601584</v>
      </c>
      <c r="CN27" s="19">
        <f t="shared" si="21"/>
        <v>601584</v>
      </c>
      <c r="CO27" s="19">
        <f t="shared" si="21"/>
        <v>601584</v>
      </c>
      <c r="CP27" s="19">
        <f t="shared" si="21"/>
        <v>601584</v>
      </c>
      <c r="CQ27" s="19">
        <f t="shared" si="21"/>
        <v>601584</v>
      </c>
      <c r="CR27" s="19">
        <f t="shared" si="21"/>
        <v>601584</v>
      </c>
      <c r="CS27" s="19">
        <f t="shared" si="21"/>
        <v>601584</v>
      </c>
      <c r="CT27" s="19">
        <f t="shared" si="21"/>
        <v>601584</v>
      </c>
      <c r="CU27" s="19">
        <f t="shared" ref="CU27:DR27" si="22">AND(CU$24&lt;($J11+12),CU$24&gt;=$J11)*$E11*$K11+(CU$24&gt;=($J11+12))*$F11*$K11+(CU$24&gt;$J11)*$F11*MIN($C11-$K11,MAX(0,(CU$24-$J11)*$L11))</f>
        <v>601584</v>
      </c>
      <c r="CV27" s="19">
        <f t="shared" si="22"/>
        <v>601584</v>
      </c>
      <c r="CW27" s="19">
        <f t="shared" si="22"/>
        <v>601584</v>
      </c>
      <c r="CX27" s="19">
        <f t="shared" si="22"/>
        <v>601584</v>
      </c>
      <c r="CY27" s="19">
        <f t="shared" si="22"/>
        <v>601584</v>
      </c>
      <c r="CZ27" s="19">
        <f t="shared" si="22"/>
        <v>601584</v>
      </c>
      <c r="DA27" s="19">
        <f t="shared" si="22"/>
        <v>601584</v>
      </c>
      <c r="DB27" s="19">
        <f t="shared" si="22"/>
        <v>601584</v>
      </c>
      <c r="DC27" s="19">
        <f t="shared" si="22"/>
        <v>601584</v>
      </c>
      <c r="DD27" s="19">
        <f t="shared" si="22"/>
        <v>601584</v>
      </c>
      <c r="DE27" s="19">
        <f t="shared" si="22"/>
        <v>601584</v>
      </c>
      <c r="DF27" s="19">
        <f t="shared" si="22"/>
        <v>601584</v>
      </c>
      <c r="DG27" s="19">
        <f t="shared" si="22"/>
        <v>601584</v>
      </c>
      <c r="DH27" s="19">
        <f t="shared" si="22"/>
        <v>601584</v>
      </c>
      <c r="DI27" s="19">
        <f t="shared" si="22"/>
        <v>601584</v>
      </c>
      <c r="DJ27" s="19">
        <f t="shared" si="22"/>
        <v>601584</v>
      </c>
      <c r="DK27" s="19">
        <f t="shared" si="22"/>
        <v>601584</v>
      </c>
      <c r="DL27" s="19">
        <f t="shared" si="22"/>
        <v>601584</v>
      </c>
      <c r="DM27" s="19">
        <f t="shared" si="22"/>
        <v>601584</v>
      </c>
      <c r="DN27" s="19">
        <f t="shared" si="22"/>
        <v>601584</v>
      </c>
      <c r="DO27" s="19">
        <f t="shared" si="22"/>
        <v>601584</v>
      </c>
      <c r="DP27" s="19">
        <f t="shared" si="22"/>
        <v>601584</v>
      </c>
      <c r="DQ27" s="19">
        <f t="shared" si="22"/>
        <v>601584</v>
      </c>
      <c r="DR27" s="19">
        <f t="shared" si="22"/>
        <v>601584</v>
      </c>
    </row>
    <row r="28" spans="2:122" x14ac:dyDescent="0.2">
      <c r="B28" s="461" t="str">
        <f t="shared" si="12"/>
        <v>-</v>
      </c>
      <c r="C28" s="19">
        <f t="shared" ref="C28:AH28" si="23">AND(C$24&lt;($J12+12),C$24&gt;=$J12)*$E12*$K12+(C$24&gt;=($J12+12))*$F12*$K12+(C$24&gt;$J12)*$F12*MIN($C12-$K12,MAX(0,(C$24-$J12)*$L12))</f>
        <v>0</v>
      </c>
      <c r="D28" s="19">
        <f t="shared" si="23"/>
        <v>0</v>
      </c>
      <c r="E28" s="19">
        <f t="shared" si="23"/>
        <v>0</v>
      </c>
      <c r="F28" s="19">
        <f t="shared" si="23"/>
        <v>0</v>
      </c>
      <c r="G28" s="19">
        <f t="shared" si="23"/>
        <v>0</v>
      </c>
      <c r="H28" s="19">
        <f t="shared" si="23"/>
        <v>0</v>
      </c>
      <c r="I28" s="19">
        <f t="shared" si="23"/>
        <v>0</v>
      </c>
      <c r="J28" s="19">
        <f t="shared" si="23"/>
        <v>0</v>
      </c>
      <c r="K28" s="19">
        <f t="shared" si="23"/>
        <v>0</v>
      </c>
      <c r="L28" s="19">
        <f t="shared" si="23"/>
        <v>0</v>
      </c>
      <c r="M28" s="19">
        <f t="shared" si="23"/>
        <v>0</v>
      </c>
      <c r="N28" s="19">
        <f t="shared" si="23"/>
        <v>0</v>
      </c>
      <c r="O28" s="19">
        <f t="shared" si="23"/>
        <v>0</v>
      </c>
      <c r="P28" s="19">
        <f t="shared" si="23"/>
        <v>0</v>
      </c>
      <c r="Q28" s="19">
        <f t="shared" si="23"/>
        <v>0</v>
      </c>
      <c r="R28" s="19">
        <f t="shared" si="23"/>
        <v>0</v>
      </c>
      <c r="S28" s="19">
        <f t="shared" si="23"/>
        <v>0</v>
      </c>
      <c r="T28" s="19">
        <f t="shared" si="23"/>
        <v>0</v>
      </c>
      <c r="U28" s="19">
        <f t="shared" si="23"/>
        <v>0</v>
      </c>
      <c r="V28" s="19">
        <f t="shared" si="23"/>
        <v>0</v>
      </c>
      <c r="W28" s="19">
        <f t="shared" si="23"/>
        <v>0</v>
      </c>
      <c r="X28" s="19">
        <f t="shared" si="23"/>
        <v>0</v>
      </c>
      <c r="Y28" s="19">
        <f t="shared" si="23"/>
        <v>0</v>
      </c>
      <c r="Z28" s="19">
        <f t="shared" si="23"/>
        <v>0</v>
      </c>
      <c r="AA28" s="19">
        <f t="shared" si="23"/>
        <v>0</v>
      </c>
      <c r="AB28" s="19">
        <f t="shared" si="23"/>
        <v>0</v>
      </c>
      <c r="AC28" s="19">
        <f t="shared" si="23"/>
        <v>0</v>
      </c>
      <c r="AD28" s="19">
        <f t="shared" si="23"/>
        <v>0</v>
      </c>
      <c r="AE28" s="19">
        <f t="shared" si="23"/>
        <v>0</v>
      </c>
      <c r="AF28" s="19">
        <f t="shared" si="23"/>
        <v>0</v>
      </c>
      <c r="AG28" s="19">
        <f t="shared" si="23"/>
        <v>0</v>
      </c>
      <c r="AH28" s="19">
        <f t="shared" si="23"/>
        <v>0</v>
      </c>
      <c r="AI28" s="19">
        <f t="shared" ref="AI28:BN28" si="24">AND(AI$24&lt;($J12+12),AI$24&gt;=$J12)*$E12*$K12+(AI$24&gt;=($J12+12))*$F12*$K12+(AI$24&gt;$J12)*$F12*MIN($C12-$K12,MAX(0,(AI$24-$J12)*$L12))</f>
        <v>0</v>
      </c>
      <c r="AJ28" s="19">
        <f t="shared" si="24"/>
        <v>0</v>
      </c>
      <c r="AK28" s="19">
        <f t="shared" si="24"/>
        <v>0</v>
      </c>
      <c r="AL28" s="19">
        <f t="shared" si="24"/>
        <v>0</v>
      </c>
      <c r="AM28" s="19">
        <f t="shared" si="24"/>
        <v>0</v>
      </c>
      <c r="AN28" s="19">
        <f t="shared" si="24"/>
        <v>0</v>
      </c>
      <c r="AO28" s="19">
        <f t="shared" si="24"/>
        <v>0</v>
      </c>
      <c r="AP28" s="19">
        <f t="shared" si="24"/>
        <v>0</v>
      </c>
      <c r="AQ28" s="19">
        <f t="shared" si="24"/>
        <v>0</v>
      </c>
      <c r="AR28" s="19">
        <f t="shared" si="24"/>
        <v>0</v>
      </c>
      <c r="AS28" s="19">
        <f t="shared" si="24"/>
        <v>0</v>
      </c>
      <c r="AT28" s="19">
        <f t="shared" si="24"/>
        <v>0</v>
      </c>
      <c r="AU28" s="19">
        <f t="shared" si="24"/>
        <v>0</v>
      </c>
      <c r="AV28" s="19">
        <f t="shared" si="24"/>
        <v>0</v>
      </c>
      <c r="AW28" s="19">
        <f t="shared" si="24"/>
        <v>0</v>
      </c>
      <c r="AX28" s="19">
        <f t="shared" si="24"/>
        <v>0</v>
      </c>
      <c r="AY28" s="19">
        <f t="shared" si="24"/>
        <v>0</v>
      </c>
      <c r="AZ28" s="19">
        <f t="shared" si="24"/>
        <v>0</v>
      </c>
      <c r="BA28" s="19">
        <f t="shared" si="24"/>
        <v>0</v>
      </c>
      <c r="BB28" s="19">
        <f t="shared" si="24"/>
        <v>0</v>
      </c>
      <c r="BC28" s="19">
        <f t="shared" si="24"/>
        <v>0</v>
      </c>
      <c r="BD28" s="19">
        <f t="shared" si="24"/>
        <v>0</v>
      </c>
      <c r="BE28" s="19">
        <f t="shared" si="24"/>
        <v>0</v>
      </c>
      <c r="BF28" s="19">
        <f t="shared" si="24"/>
        <v>0</v>
      </c>
      <c r="BG28" s="19">
        <f t="shared" si="24"/>
        <v>0</v>
      </c>
      <c r="BH28" s="19">
        <f t="shared" si="24"/>
        <v>0</v>
      </c>
      <c r="BI28" s="19">
        <f t="shared" si="24"/>
        <v>0</v>
      </c>
      <c r="BJ28" s="19">
        <f t="shared" si="24"/>
        <v>0</v>
      </c>
      <c r="BK28" s="19">
        <f t="shared" si="24"/>
        <v>0</v>
      </c>
      <c r="BL28" s="19">
        <f t="shared" si="24"/>
        <v>0</v>
      </c>
      <c r="BM28" s="19">
        <f t="shared" si="24"/>
        <v>0</v>
      </c>
      <c r="BN28" s="19">
        <f t="shared" si="24"/>
        <v>0</v>
      </c>
      <c r="BO28" s="19">
        <f t="shared" ref="BO28:CT28" si="25">AND(BO$24&lt;($J12+12),BO$24&gt;=$J12)*$E12*$K12+(BO$24&gt;=($J12+12))*$F12*$K12+(BO$24&gt;$J12)*$F12*MIN($C12-$K12,MAX(0,(BO$24-$J12)*$L12))</f>
        <v>0</v>
      </c>
      <c r="BP28" s="19">
        <f t="shared" si="25"/>
        <v>0</v>
      </c>
      <c r="BQ28" s="19">
        <f t="shared" si="25"/>
        <v>0</v>
      </c>
      <c r="BR28" s="19">
        <f t="shared" si="25"/>
        <v>0</v>
      </c>
      <c r="BS28" s="19">
        <f t="shared" si="25"/>
        <v>0</v>
      </c>
      <c r="BT28" s="19">
        <f t="shared" si="25"/>
        <v>0</v>
      </c>
      <c r="BU28" s="19">
        <f t="shared" si="25"/>
        <v>0</v>
      </c>
      <c r="BV28" s="19">
        <f t="shared" si="25"/>
        <v>0</v>
      </c>
      <c r="BW28" s="19">
        <f t="shared" si="25"/>
        <v>0</v>
      </c>
      <c r="BX28" s="19">
        <f t="shared" si="25"/>
        <v>0</v>
      </c>
      <c r="BY28" s="19">
        <f t="shared" si="25"/>
        <v>0</v>
      </c>
      <c r="BZ28" s="19">
        <f t="shared" si="25"/>
        <v>0</v>
      </c>
      <c r="CA28" s="19">
        <f t="shared" si="25"/>
        <v>0</v>
      </c>
      <c r="CB28" s="19">
        <f t="shared" si="25"/>
        <v>0</v>
      </c>
      <c r="CC28" s="19">
        <f t="shared" si="25"/>
        <v>0</v>
      </c>
      <c r="CD28" s="19">
        <f t="shared" si="25"/>
        <v>0</v>
      </c>
      <c r="CE28" s="19">
        <f t="shared" si="25"/>
        <v>0</v>
      </c>
      <c r="CF28" s="19">
        <f t="shared" si="25"/>
        <v>0</v>
      </c>
      <c r="CG28" s="19">
        <f t="shared" si="25"/>
        <v>0</v>
      </c>
      <c r="CH28" s="19">
        <f t="shared" si="25"/>
        <v>0</v>
      </c>
      <c r="CI28" s="19">
        <f t="shared" si="25"/>
        <v>0</v>
      </c>
      <c r="CJ28" s="19">
        <f t="shared" si="25"/>
        <v>0</v>
      </c>
      <c r="CK28" s="19">
        <f t="shared" si="25"/>
        <v>0</v>
      </c>
      <c r="CL28" s="19">
        <f t="shared" si="25"/>
        <v>0</v>
      </c>
      <c r="CM28" s="19">
        <f t="shared" si="25"/>
        <v>0</v>
      </c>
      <c r="CN28" s="19">
        <f t="shared" si="25"/>
        <v>0</v>
      </c>
      <c r="CO28" s="19">
        <f t="shared" si="25"/>
        <v>0</v>
      </c>
      <c r="CP28" s="19">
        <f t="shared" si="25"/>
        <v>0</v>
      </c>
      <c r="CQ28" s="19">
        <f t="shared" si="25"/>
        <v>0</v>
      </c>
      <c r="CR28" s="19">
        <f t="shared" si="25"/>
        <v>0</v>
      </c>
      <c r="CS28" s="19">
        <f t="shared" si="25"/>
        <v>0</v>
      </c>
      <c r="CT28" s="19">
        <f t="shared" si="25"/>
        <v>0</v>
      </c>
      <c r="CU28" s="19">
        <f t="shared" ref="CU28:DR28" si="26">AND(CU$24&lt;($J12+12),CU$24&gt;=$J12)*$E12*$K12+(CU$24&gt;=($J12+12))*$F12*$K12+(CU$24&gt;$J12)*$F12*MIN($C12-$K12,MAX(0,(CU$24-$J12)*$L12))</f>
        <v>0</v>
      </c>
      <c r="CV28" s="19">
        <f t="shared" si="26"/>
        <v>0</v>
      </c>
      <c r="CW28" s="19">
        <f t="shared" si="26"/>
        <v>0</v>
      </c>
      <c r="CX28" s="19">
        <f t="shared" si="26"/>
        <v>0</v>
      </c>
      <c r="CY28" s="19">
        <f t="shared" si="26"/>
        <v>0</v>
      </c>
      <c r="CZ28" s="19">
        <f t="shared" si="26"/>
        <v>0</v>
      </c>
      <c r="DA28" s="19">
        <f t="shared" si="26"/>
        <v>0</v>
      </c>
      <c r="DB28" s="19">
        <f t="shared" si="26"/>
        <v>0</v>
      </c>
      <c r="DC28" s="19">
        <f t="shared" si="26"/>
        <v>0</v>
      </c>
      <c r="DD28" s="19">
        <f t="shared" si="26"/>
        <v>0</v>
      </c>
      <c r="DE28" s="19">
        <f t="shared" si="26"/>
        <v>0</v>
      </c>
      <c r="DF28" s="19">
        <f t="shared" si="26"/>
        <v>0</v>
      </c>
      <c r="DG28" s="19">
        <f t="shared" si="26"/>
        <v>0</v>
      </c>
      <c r="DH28" s="19">
        <f t="shared" si="26"/>
        <v>0</v>
      </c>
      <c r="DI28" s="19">
        <f t="shared" si="26"/>
        <v>0</v>
      </c>
      <c r="DJ28" s="19">
        <f t="shared" si="26"/>
        <v>0</v>
      </c>
      <c r="DK28" s="19">
        <f t="shared" si="26"/>
        <v>0</v>
      </c>
      <c r="DL28" s="19">
        <f t="shared" si="26"/>
        <v>0</v>
      </c>
      <c r="DM28" s="19">
        <f t="shared" si="26"/>
        <v>0</v>
      </c>
      <c r="DN28" s="19">
        <f t="shared" si="26"/>
        <v>0</v>
      </c>
      <c r="DO28" s="19">
        <f t="shared" si="26"/>
        <v>0</v>
      </c>
      <c r="DP28" s="19">
        <f t="shared" si="26"/>
        <v>0</v>
      </c>
      <c r="DQ28" s="19">
        <f t="shared" si="26"/>
        <v>0</v>
      </c>
      <c r="DR28" s="19">
        <f t="shared" si="26"/>
        <v>0</v>
      </c>
    </row>
    <row r="29" spans="2:122" x14ac:dyDescent="0.2">
      <c r="B29" s="461" t="str">
        <f t="shared" si="12"/>
        <v>-</v>
      </c>
      <c r="C29" s="19">
        <f t="shared" ref="C29:AH29" si="27">AND(C$24&lt;($J13+12),C$24&gt;=$J13)*$E13*$K13+(C$24&gt;=($J13+12))*$F13*$K13+(C$24&gt;$J13)*$F13*MIN($C13-$K13,MAX(0,(C$24-$J13)*$L13))</f>
        <v>0</v>
      </c>
      <c r="D29" s="19">
        <f t="shared" si="27"/>
        <v>0</v>
      </c>
      <c r="E29" s="19">
        <f t="shared" si="27"/>
        <v>0</v>
      </c>
      <c r="F29" s="19">
        <f t="shared" si="27"/>
        <v>0</v>
      </c>
      <c r="G29" s="19">
        <f t="shared" si="27"/>
        <v>0</v>
      </c>
      <c r="H29" s="19">
        <f t="shared" si="27"/>
        <v>0</v>
      </c>
      <c r="I29" s="19">
        <f t="shared" si="27"/>
        <v>0</v>
      </c>
      <c r="J29" s="19">
        <f t="shared" si="27"/>
        <v>0</v>
      </c>
      <c r="K29" s="19">
        <f t="shared" si="27"/>
        <v>0</v>
      </c>
      <c r="L29" s="19">
        <f t="shared" si="27"/>
        <v>0</v>
      </c>
      <c r="M29" s="19">
        <f t="shared" si="27"/>
        <v>0</v>
      </c>
      <c r="N29" s="19">
        <f t="shared" si="27"/>
        <v>0</v>
      </c>
      <c r="O29" s="19">
        <f t="shared" si="27"/>
        <v>0</v>
      </c>
      <c r="P29" s="19">
        <f t="shared" si="27"/>
        <v>0</v>
      </c>
      <c r="Q29" s="19">
        <f t="shared" si="27"/>
        <v>0</v>
      </c>
      <c r="R29" s="19">
        <f t="shared" si="27"/>
        <v>0</v>
      </c>
      <c r="S29" s="19">
        <f t="shared" si="27"/>
        <v>0</v>
      </c>
      <c r="T29" s="19">
        <f t="shared" si="27"/>
        <v>0</v>
      </c>
      <c r="U29" s="19">
        <f t="shared" si="27"/>
        <v>0</v>
      </c>
      <c r="V29" s="19">
        <f t="shared" si="27"/>
        <v>0</v>
      </c>
      <c r="W29" s="19">
        <f t="shared" si="27"/>
        <v>0</v>
      </c>
      <c r="X29" s="19">
        <f t="shared" si="27"/>
        <v>0</v>
      </c>
      <c r="Y29" s="19">
        <f t="shared" si="27"/>
        <v>0</v>
      </c>
      <c r="Z29" s="19">
        <f t="shared" si="27"/>
        <v>0</v>
      </c>
      <c r="AA29" s="19">
        <f t="shared" si="27"/>
        <v>0</v>
      </c>
      <c r="AB29" s="19">
        <f t="shared" si="27"/>
        <v>0</v>
      </c>
      <c r="AC29" s="19">
        <f t="shared" si="27"/>
        <v>0</v>
      </c>
      <c r="AD29" s="19">
        <f t="shared" si="27"/>
        <v>0</v>
      </c>
      <c r="AE29" s="19">
        <f t="shared" si="27"/>
        <v>0</v>
      </c>
      <c r="AF29" s="19">
        <f t="shared" si="27"/>
        <v>0</v>
      </c>
      <c r="AG29" s="19">
        <f t="shared" si="27"/>
        <v>0</v>
      </c>
      <c r="AH29" s="19">
        <f t="shared" si="27"/>
        <v>0</v>
      </c>
      <c r="AI29" s="19">
        <f t="shared" ref="AI29:BN29" si="28">AND(AI$24&lt;($J13+12),AI$24&gt;=$J13)*$E13*$K13+(AI$24&gt;=($J13+12))*$F13*$K13+(AI$24&gt;$J13)*$F13*MIN($C13-$K13,MAX(0,(AI$24-$J13)*$L13))</f>
        <v>0</v>
      </c>
      <c r="AJ29" s="19">
        <f t="shared" si="28"/>
        <v>0</v>
      </c>
      <c r="AK29" s="19">
        <f t="shared" si="28"/>
        <v>0</v>
      </c>
      <c r="AL29" s="19">
        <f t="shared" si="28"/>
        <v>0</v>
      </c>
      <c r="AM29" s="19">
        <f t="shared" si="28"/>
        <v>0</v>
      </c>
      <c r="AN29" s="19">
        <f t="shared" si="28"/>
        <v>0</v>
      </c>
      <c r="AO29" s="19">
        <f t="shared" si="28"/>
        <v>0</v>
      </c>
      <c r="AP29" s="19">
        <f t="shared" si="28"/>
        <v>0</v>
      </c>
      <c r="AQ29" s="19">
        <f t="shared" si="28"/>
        <v>0</v>
      </c>
      <c r="AR29" s="19">
        <f t="shared" si="28"/>
        <v>0</v>
      </c>
      <c r="AS29" s="19">
        <f t="shared" si="28"/>
        <v>0</v>
      </c>
      <c r="AT29" s="19">
        <f t="shared" si="28"/>
        <v>0</v>
      </c>
      <c r="AU29" s="19">
        <f t="shared" si="28"/>
        <v>0</v>
      </c>
      <c r="AV29" s="19">
        <f t="shared" si="28"/>
        <v>0</v>
      </c>
      <c r="AW29" s="19">
        <f t="shared" si="28"/>
        <v>0</v>
      </c>
      <c r="AX29" s="19">
        <f t="shared" si="28"/>
        <v>0</v>
      </c>
      <c r="AY29" s="19">
        <f t="shared" si="28"/>
        <v>0</v>
      </c>
      <c r="AZ29" s="19">
        <f t="shared" si="28"/>
        <v>0</v>
      </c>
      <c r="BA29" s="19">
        <f t="shared" si="28"/>
        <v>0</v>
      </c>
      <c r="BB29" s="19">
        <f t="shared" si="28"/>
        <v>0</v>
      </c>
      <c r="BC29" s="19">
        <f t="shared" si="28"/>
        <v>0</v>
      </c>
      <c r="BD29" s="19">
        <f t="shared" si="28"/>
        <v>0</v>
      </c>
      <c r="BE29" s="19">
        <f t="shared" si="28"/>
        <v>0</v>
      </c>
      <c r="BF29" s="19">
        <f t="shared" si="28"/>
        <v>0</v>
      </c>
      <c r="BG29" s="19">
        <f t="shared" si="28"/>
        <v>0</v>
      </c>
      <c r="BH29" s="19">
        <f t="shared" si="28"/>
        <v>0</v>
      </c>
      <c r="BI29" s="19">
        <f t="shared" si="28"/>
        <v>0</v>
      </c>
      <c r="BJ29" s="19">
        <f t="shared" si="28"/>
        <v>0</v>
      </c>
      <c r="BK29" s="19">
        <f t="shared" si="28"/>
        <v>0</v>
      </c>
      <c r="BL29" s="19">
        <f t="shared" si="28"/>
        <v>0</v>
      </c>
      <c r="BM29" s="19">
        <f t="shared" si="28"/>
        <v>0</v>
      </c>
      <c r="BN29" s="19">
        <f t="shared" si="28"/>
        <v>0</v>
      </c>
      <c r="BO29" s="19">
        <f t="shared" ref="BO29:CT29" si="29">AND(BO$24&lt;($J13+12),BO$24&gt;=$J13)*$E13*$K13+(BO$24&gt;=($J13+12))*$F13*$K13+(BO$24&gt;$J13)*$F13*MIN($C13-$K13,MAX(0,(BO$24-$J13)*$L13))</f>
        <v>0</v>
      </c>
      <c r="BP29" s="19">
        <f t="shared" si="29"/>
        <v>0</v>
      </c>
      <c r="BQ29" s="19">
        <f t="shared" si="29"/>
        <v>0</v>
      </c>
      <c r="BR29" s="19">
        <f t="shared" si="29"/>
        <v>0</v>
      </c>
      <c r="BS29" s="19">
        <f t="shared" si="29"/>
        <v>0</v>
      </c>
      <c r="BT29" s="19">
        <f t="shared" si="29"/>
        <v>0</v>
      </c>
      <c r="BU29" s="19">
        <f t="shared" si="29"/>
        <v>0</v>
      </c>
      <c r="BV29" s="19">
        <f t="shared" si="29"/>
        <v>0</v>
      </c>
      <c r="BW29" s="19">
        <f t="shared" si="29"/>
        <v>0</v>
      </c>
      <c r="BX29" s="19">
        <f t="shared" si="29"/>
        <v>0</v>
      </c>
      <c r="BY29" s="19">
        <f t="shared" si="29"/>
        <v>0</v>
      </c>
      <c r="BZ29" s="19">
        <f t="shared" si="29"/>
        <v>0</v>
      </c>
      <c r="CA29" s="19">
        <f t="shared" si="29"/>
        <v>0</v>
      </c>
      <c r="CB29" s="19">
        <f t="shared" si="29"/>
        <v>0</v>
      </c>
      <c r="CC29" s="19">
        <f t="shared" si="29"/>
        <v>0</v>
      </c>
      <c r="CD29" s="19">
        <f t="shared" si="29"/>
        <v>0</v>
      </c>
      <c r="CE29" s="19">
        <f t="shared" si="29"/>
        <v>0</v>
      </c>
      <c r="CF29" s="19">
        <f t="shared" si="29"/>
        <v>0</v>
      </c>
      <c r="CG29" s="19">
        <f t="shared" si="29"/>
        <v>0</v>
      </c>
      <c r="CH29" s="19">
        <f t="shared" si="29"/>
        <v>0</v>
      </c>
      <c r="CI29" s="19">
        <f t="shared" si="29"/>
        <v>0</v>
      </c>
      <c r="CJ29" s="19">
        <f t="shared" si="29"/>
        <v>0</v>
      </c>
      <c r="CK29" s="19">
        <f t="shared" si="29"/>
        <v>0</v>
      </c>
      <c r="CL29" s="19">
        <f t="shared" si="29"/>
        <v>0</v>
      </c>
      <c r="CM29" s="19">
        <f t="shared" si="29"/>
        <v>0</v>
      </c>
      <c r="CN29" s="19">
        <f t="shared" si="29"/>
        <v>0</v>
      </c>
      <c r="CO29" s="19">
        <f t="shared" si="29"/>
        <v>0</v>
      </c>
      <c r="CP29" s="19">
        <f t="shared" si="29"/>
        <v>0</v>
      </c>
      <c r="CQ29" s="19">
        <f t="shared" si="29"/>
        <v>0</v>
      </c>
      <c r="CR29" s="19">
        <f t="shared" si="29"/>
        <v>0</v>
      </c>
      <c r="CS29" s="19">
        <f t="shared" si="29"/>
        <v>0</v>
      </c>
      <c r="CT29" s="19">
        <f t="shared" si="29"/>
        <v>0</v>
      </c>
      <c r="CU29" s="19">
        <f t="shared" ref="CU29:DR29" si="30">AND(CU$24&lt;($J13+12),CU$24&gt;=$J13)*$E13*$K13+(CU$24&gt;=($J13+12))*$F13*$K13+(CU$24&gt;$J13)*$F13*MIN($C13-$K13,MAX(0,(CU$24-$J13)*$L13))</f>
        <v>0</v>
      </c>
      <c r="CV29" s="19">
        <f t="shared" si="30"/>
        <v>0</v>
      </c>
      <c r="CW29" s="19">
        <f t="shared" si="30"/>
        <v>0</v>
      </c>
      <c r="CX29" s="19">
        <f t="shared" si="30"/>
        <v>0</v>
      </c>
      <c r="CY29" s="19">
        <f t="shared" si="30"/>
        <v>0</v>
      </c>
      <c r="CZ29" s="19">
        <f t="shared" si="30"/>
        <v>0</v>
      </c>
      <c r="DA29" s="19">
        <f t="shared" si="30"/>
        <v>0</v>
      </c>
      <c r="DB29" s="19">
        <f t="shared" si="30"/>
        <v>0</v>
      </c>
      <c r="DC29" s="19">
        <f t="shared" si="30"/>
        <v>0</v>
      </c>
      <c r="DD29" s="19">
        <f t="shared" si="30"/>
        <v>0</v>
      </c>
      <c r="DE29" s="19">
        <f t="shared" si="30"/>
        <v>0</v>
      </c>
      <c r="DF29" s="19">
        <f t="shared" si="30"/>
        <v>0</v>
      </c>
      <c r="DG29" s="19">
        <f t="shared" si="30"/>
        <v>0</v>
      </c>
      <c r="DH29" s="19">
        <f t="shared" si="30"/>
        <v>0</v>
      </c>
      <c r="DI29" s="19">
        <f t="shared" si="30"/>
        <v>0</v>
      </c>
      <c r="DJ29" s="19">
        <f t="shared" si="30"/>
        <v>0</v>
      </c>
      <c r="DK29" s="19">
        <f t="shared" si="30"/>
        <v>0</v>
      </c>
      <c r="DL29" s="19">
        <f t="shared" si="30"/>
        <v>0</v>
      </c>
      <c r="DM29" s="19">
        <f t="shared" si="30"/>
        <v>0</v>
      </c>
      <c r="DN29" s="19">
        <f t="shared" si="30"/>
        <v>0</v>
      </c>
      <c r="DO29" s="19">
        <f t="shared" si="30"/>
        <v>0</v>
      </c>
      <c r="DP29" s="19">
        <f t="shared" si="30"/>
        <v>0</v>
      </c>
      <c r="DQ29" s="19">
        <f t="shared" si="30"/>
        <v>0</v>
      </c>
      <c r="DR29" s="19">
        <f t="shared" si="30"/>
        <v>0</v>
      </c>
    </row>
    <row r="30" spans="2:122" x14ac:dyDescent="0.2">
      <c r="B30" s="461" t="str">
        <f t="shared" si="12"/>
        <v>-</v>
      </c>
      <c r="C30" s="19">
        <f t="shared" ref="C30:AH30" si="31">AND(C$24&lt;($J14+12),C$24&gt;=$J14)*$E14*$K14+(C$24&gt;=($J14+12))*$F14*$K14+(C$24&gt;$J14)*$F14*MIN($C14-$K14,MAX(0,(C$24-$J14)*$L14))</f>
        <v>0</v>
      </c>
      <c r="D30" s="19">
        <f t="shared" si="31"/>
        <v>0</v>
      </c>
      <c r="E30" s="19">
        <f t="shared" si="31"/>
        <v>0</v>
      </c>
      <c r="F30" s="19">
        <f t="shared" si="31"/>
        <v>0</v>
      </c>
      <c r="G30" s="19">
        <f t="shared" si="31"/>
        <v>0</v>
      </c>
      <c r="H30" s="19">
        <f t="shared" si="31"/>
        <v>0</v>
      </c>
      <c r="I30" s="19">
        <f t="shared" si="31"/>
        <v>0</v>
      </c>
      <c r="J30" s="19">
        <f t="shared" si="31"/>
        <v>0</v>
      </c>
      <c r="K30" s="19">
        <f t="shared" si="31"/>
        <v>0</v>
      </c>
      <c r="L30" s="19">
        <f t="shared" si="31"/>
        <v>0</v>
      </c>
      <c r="M30" s="19">
        <f t="shared" si="31"/>
        <v>0</v>
      </c>
      <c r="N30" s="19">
        <f t="shared" si="31"/>
        <v>0</v>
      </c>
      <c r="O30" s="19">
        <f t="shared" si="31"/>
        <v>0</v>
      </c>
      <c r="P30" s="19">
        <f t="shared" si="31"/>
        <v>0</v>
      </c>
      <c r="Q30" s="19">
        <f t="shared" si="31"/>
        <v>0</v>
      </c>
      <c r="R30" s="19">
        <f t="shared" si="31"/>
        <v>0</v>
      </c>
      <c r="S30" s="19">
        <f t="shared" si="31"/>
        <v>0</v>
      </c>
      <c r="T30" s="19">
        <f t="shared" si="31"/>
        <v>0</v>
      </c>
      <c r="U30" s="19">
        <f t="shared" si="31"/>
        <v>0</v>
      </c>
      <c r="V30" s="19">
        <f t="shared" si="31"/>
        <v>0</v>
      </c>
      <c r="W30" s="19">
        <f t="shared" si="31"/>
        <v>0</v>
      </c>
      <c r="X30" s="19">
        <f t="shared" si="31"/>
        <v>0</v>
      </c>
      <c r="Y30" s="19">
        <f t="shared" si="31"/>
        <v>0</v>
      </c>
      <c r="Z30" s="19">
        <f t="shared" si="31"/>
        <v>0</v>
      </c>
      <c r="AA30" s="19">
        <f t="shared" si="31"/>
        <v>0</v>
      </c>
      <c r="AB30" s="19">
        <f t="shared" si="31"/>
        <v>0</v>
      </c>
      <c r="AC30" s="19">
        <f t="shared" si="31"/>
        <v>0</v>
      </c>
      <c r="AD30" s="19">
        <f t="shared" si="31"/>
        <v>0</v>
      </c>
      <c r="AE30" s="19">
        <f t="shared" si="31"/>
        <v>0</v>
      </c>
      <c r="AF30" s="19">
        <f t="shared" si="31"/>
        <v>0</v>
      </c>
      <c r="AG30" s="19">
        <f t="shared" si="31"/>
        <v>0</v>
      </c>
      <c r="AH30" s="19">
        <f t="shared" si="31"/>
        <v>0</v>
      </c>
      <c r="AI30" s="19">
        <f t="shared" ref="AI30:BN30" si="32">AND(AI$24&lt;($J14+12),AI$24&gt;=$J14)*$E14*$K14+(AI$24&gt;=($J14+12))*$F14*$K14+(AI$24&gt;$J14)*$F14*MIN($C14-$K14,MAX(0,(AI$24-$J14)*$L14))</f>
        <v>0</v>
      </c>
      <c r="AJ30" s="19">
        <f t="shared" si="32"/>
        <v>0</v>
      </c>
      <c r="AK30" s="19">
        <f t="shared" si="32"/>
        <v>0</v>
      </c>
      <c r="AL30" s="19">
        <f t="shared" si="32"/>
        <v>0</v>
      </c>
      <c r="AM30" s="19">
        <f t="shared" si="32"/>
        <v>0</v>
      </c>
      <c r="AN30" s="19">
        <f t="shared" si="32"/>
        <v>0</v>
      </c>
      <c r="AO30" s="19">
        <f t="shared" si="32"/>
        <v>0</v>
      </c>
      <c r="AP30" s="19">
        <f t="shared" si="32"/>
        <v>0</v>
      </c>
      <c r="AQ30" s="19">
        <f t="shared" si="32"/>
        <v>0</v>
      </c>
      <c r="AR30" s="19">
        <f t="shared" si="32"/>
        <v>0</v>
      </c>
      <c r="AS30" s="19">
        <f t="shared" si="32"/>
        <v>0</v>
      </c>
      <c r="AT30" s="19">
        <f t="shared" si="32"/>
        <v>0</v>
      </c>
      <c r="AU30" s="19">
        <f t="shared" si="32"/>
        <v>0</v>
      </c>
      <c r="AV30" s="19">
        <f t="shared" si="32"/>
        <v>0</v>
      </c>
      <c r="AW30" s="19">
        <f t="shared" si="32"/>
        <v>0</v>
      </c>
      <c r="AX30" s="19">
        <f t="shared" si="32"/>
        <v>0</v>
      </c>
      <c r="AY30" s="19">
        <f t="shared" si="32"/>
        <v>0</v>
      </c>
      <c r="AZ30" s="19">
        <f t="shared" si="32"/>
        <v>0</v>
      </c>
      <c r="BA30" s="19">
        <f t="shared" si="32"/>
        <v>0</v>
      </c>
      <c r="BB30" s="19">
        <f t="shared" si="32"/>
        <v>0</v>
      </c>
      <c r="BC30" s="19">
        <f t="shared" si="32"/>
        <v>0</v>
      </c>
      <c r="BD30" s="19">
        <f t="shared" si="32"/>
        <v>0</v>
      </c>
      <c r="BE30" s="19">
        <f t="shared" si="32"/>
        <v>0</v>
      </c>
      <c r="BF30" s="19">
        <f t="shared" si="32"/>
        <v>0</v>
      </c>
      <c r="BG30" s="19">
        <f t="shared" si="32"/>
        <v>0</v>
      </c>
      <c r="BH30" s="19">
        <f t="shared" si="32"/>
        <v>0</v>
      </c>
      <c r="BI30" s="19">
        <f t="shared" si="32"/>
        <v>0</v>
      </c>
      <c r="BJ30" s="19">
        <f t="shared" si="32"/>
        <v>0</v>
      </c>
      <c r="BK30" s="19">
        <f t="shared" si="32"/>
        <v>0</v>
      </c>
      <c r="BL30" s="19">
        <f t="shared" si="32"/>
        <v>0</v>
      </c>
      <c r="BM30" s="19">
        <f t="shared" si="32"/>
        <v>0</v>
      </c>
      <c r="BN30" s="19">
        <f t="shared" si="32"/>
        <v>0</v>
      </c>
      <c r="BO30" s="19">
        <f t="shared" ref="BO30:CT30" si="33">AND(BO$24&lt;($J14+12),BO$24&gt;=$J14)*$E14*$K14+(BO$24&gt;=($J14+12))*$F14*$K14+(BO$24&gt;$J14)*$F14*MIN($C14-$K14,MAX(0,(BO$24-$J14)*$L14))</f>
        <v>0</v>
      </c>
      <c r="BP30" s="19">
        <f t="shared" si="33"/>
        <v>0</v>
      </c>
      <c r="BQ30" s="19">
        <f t="shared" si="33"/>
        <v>0</v>
      </c>
      <c r="BR30" s="19">
        <f t="shared" si="33"/>
        <v>0</v>
      </c>
      <c r="BS30" s="19">
        <f t="shared" si="33"/>
        <v>0</v>
      </c>
      <c r="BT30" s="19">
        <f t="shared" si="33"/>
        <v>0</v>
      </c>
      <c r="BU30" s="19">
        <f t="shared" si="33"/>
        <v>0</v>
      </c>
      <c r="BV30" s="19">
        <f t="shared" si="33"/>
        <v>0</v>
      </c>
      <c r="BW30" s="19">
        <f t="shared" si="33"/>
        <v>0</v>
      </c>
      <c r="BX30" s="19">
        <f t="shared" si="33"/>
        <v>0</v>
      </c>
      <c r="BY30" s="19">
        <f t="shared" si="33"/>
        <v>0</v>
      </c>
      <c r="BZ30" s="19">
        <f t="shared" si="33"/>
        <v>0</v>
      </c>
      <c r="CA30" s="19">
        <f t="shared" si="33"/>
        <v>0</v>
      </c>
      <c r="CB30" s="19">
        <f t="shared" si="33"/>
        <v>0</v>
      </c>
      <c r="CC30" s="19">
        <f t="shared" si="33"/>
        <v>0</v>
      </c>
      <c r="CD30" s="19">
        <f t="shared" si="33"/>
        <v>0</v>
      </c>
      <c r="CE30" s="19">
        <f t="shared" si="33"/>
        <v>0</v>
      </c>
      <c r="CF30" s="19">
        <f t="shared" si="33"/>
        <v>0</v>
      </c>
      <c r="CG30" s="19">
        <f t="shared" si="33"/>
        <v>0</v>
      </c>
      <c r="CH30" s="19">
        <f t="shared" si="33"/>
        <v>0</v>
      </c>
      <c r="CI30" s="19">
        <f t="shared" si="33"/>
        <v>0</v>
      </c>
      <c r="CJ30" s="19">
        <f t="shared" si="33"/>
        <v>0</v>
      </c>
      <c r="CK30" s="19">
        <f t="shared" si="33"/>
        <v>0</v>
      </c>
      <c r="CL30" s="19">
        <f t="shared" si="33"/>
        <v>0</v>
      </c>
      <c r="CM30" s="19">
        <f t="shared" si="33"/>
        <v>0</v>
      </c>
      <c r="CN30" s="19">
        <f t="shared" si="33"/>
        <v>0</v>
      </c>
      <c r="CO30" s="19">
        <f t="shared" si="33"/>
        <v>0</v>
      </c>
      <c r="CP30" s="19">
        <f t="shared" si="33"/>
        <v>0</v>
      </c>
      <c r="CQ30" s="19">
        <f t="shared" si="33"/>
        <v>0</v>
      </c>
      <c r="CR30" s="19">
        <f t="shared" si="33"/>
        <v>0</v>
      </c>
      <c r="CS30" s="19">
        <f t="shared" si="33"/>
        <v>0</v>
      </c>
      <c r="CT30" s="19">
        <f t="shared" si="33"/>
        <v>0</v>
      </c>
      <c r="CU30" s="19">
        <f t="shared" ref="CU30:DR30" si="34">AND(CU$24&lt;($J14+12),CU$24&gt;=$J14)*$E14*$K14+(CU$24&gt;=($J14+12))*$F14*$K14+(CU$24&gt;$J14)*$F14*MIN($C14-$K14,MAX(0,(CU$24-$J14)*$L14))</f>
        <v>0</v>
      </c>
      <c r="CV30" s="19">
        <f t="shared" si="34"/>
        <v>0</v>
      </c>
      <c r="CW30" s="19">
        <f t="shared" si="34"/>
        <v>0</v>
      </c>
      <c r="CX30" s="19">
        <f t="shared" si="34"/>
        <v>0</v>
      </c>
      <c r="CY30" s="19">
        <f t="shared" si="34"/>
        <v>0</v>
      </c>
      <c r="CZ30" s="19">
        <f t="shared" si="34"/>
        <v>0</v>
      </c>
      <c r="DA30" s="19">
        <f t="shared" si="34"/>
        <v>0</v>
      </c>
      <c r="DB30" s="19">
        <f t="shared" si="34"/>
        <v>0</v>
      </c>
      <c r="DC30" s="19">
        <f t="shared" si="34"/>
        <v>0</v>
      </c>
      <c r="DD30" s="19">
        <f t="shared" si="34"/>
        <v>0</v>
      </c>
      <c r="DE30" s="19">
        <f t="shared" si="34"/>
        <v>0</v>
      </c>
      <c r="DF30" s="19">
        <f t="shared" si="34"/>
        <v>0</v>
      </c>
      <c r="DG30" s="19">
        <f t="shared" si="34"/>
        <v>0</v>
      </c>
      <c r="DH30" s="19">
        <f t="shared" si="34"/>
        <v>0</v>
      </c>
      <c r="DI30" s="19">
        <f t="shared" si="34"/>
        <v>0</v>
      </c>
      <c r="DJ30" s="19">
        <f t="shared" si="34"/>
        <v>0</v>
      </c>
      <c r="DK30" s="19">
        <f t="shared" si="34"/>
        <v>0</v>
      </c>
      <c r="DL30" s="19">
        <f t="shared" si="34"/>
        <v>0</v>
      </c>
      <c r="DM30" s="19">
        <f t="shared" si="34"/>
        <v>0</v>
      </c>
      <c r="DN30" s="19">
        <f t="shared" si="34"/>
        <v>0</v>
      </c>
      <c r="DO30" s="19">
        <f t="shared" si="34"/>
        <v>0</v>
      </c>
      <c r="DP30" s="19">
        <f t="shared" si="34"/>
        <v>0</v>
      </c>
      <c r="DQ30" s="19">
        <f t="shared" si="34"/>
        <v>0</v>
      </c>
      <c r="DR30" s="19">
        <f t="shared" si="34"/>
        <v>0</v>
      </c>
    </row>
    <row r="31" spans="2:122" x14ac:dyDescent="0.2">
      <c r="B31" s="461" t="str">
        <f t="shared" si="12"/>
        <v>-</v>
      </c>
      <c r="C31" s="19">
        <f t="shared" ref="C31:AH31" si="35">AND(C$24&lt;($J15+12),C$24&gt;=$J15)*$E15*$K15+(C$24&gt;=($J15+12))*$F15*$K15+(C$24&gt;$J15)*$F15*MIN($C15-$K15,MAX(0,(C$24-$J15)*$L15))</f>
        <v>0</v>
      </c>
      <c r="D31" s="19">
        <f t="shared" si="35"/>
        <v>0</v>
      </c>
      <c r="E31" s="19">
        <f t="shared" si="35"/>
        <v>0</v>
      </c>
      <c r="F31" s="19">
        <f t="shared" si="35"/>
        <v>0</v>
      </c>
      <c r="G31" s="19">
        <f t="shared" si="35"/>
        <v>0</v>
      </c>
      <c r="H31" s="19">
        <f t="shared" si="35"/>
        <v>0</v>
      </c>
      <c r="I31" s="19">
        <f t="shared" si="35"/>
        <v>0</v>
      </c>
      <c r="J31" s="19">
        <f t="shared" si="35"/>
        <v>0</v>
      </c>
      <c r="K31" s="19">
        <f t="shared" si="35"/>
        <v>0</v>
      </c>
      <c r="L31" s="19">
        <f t="shared" si="35"/>
        <v>0</v>
      </c>
      <c r="M31" s="19">
        <f t="shared" si="35"/>
        <v>0</v>
      </c>
      <c r="N31" s="19">
        <f t="shared" si="35"/>
        <v>0</v>
      </c>
      <c r="O31" s="19">
        <f t="shared" si="35"/>
        <v>0</v>
      </c>
      <c r="P31" s="19">
        <f t="shared" si="35"/>
        <v>0</v>
      </c>
      <c r="Q31" s="19">
        <f t="shared" si="35"/>
        <v>0</v>
      </c>
      <c r="R31" s="19">
        <f t="shared" si="35"/>
        <v>0</v>
      </c>
      <c r="S31" s="19">
        <f t="shared" si="35"/>
        <v>0</v>
      </c>
      <c r="T31" s="19">
        <f t="shared" si="35"/>
        <v>0</v>
      </c>
      <c r="U31" s="19">
        <f t="shared" si="35"/>
        <v>0</v>
      </c>
      <c r="V31" s="19">
        <f t="shared" si="35"/>
        <v>0</v>
      </c>
      <c r="W31" s="19">
        <f t="shared" si="35"/>
        <v>0</v>
      </c>
      <c r="X31" s="19">
        <f t="shared" si="35"/>
        <v>0</v>
      </c>
      <c r="Y31" s="19">
        <f t="shared" si="35"/>
        <v>0</v>
      </c>
      <c r="Z31" s="19">
        <f t="shared" si="35"/>
        <v>0</v>
      </c>
      <c r="AA31" s="19">
        <f t="shared" si="35"/>
        <v>0</v>
      </c>
      <c r="AB31" s="19">
        <f t="shared" si="35"/>
        <v>0</v>
      </c>
      <c r="AC31" s="19">
        <f t="shared" si="35"/>
        <v>0</v>
      </c>
      <c r="AD31" s="19">
        <f t="shared" si="35"/>
        <v>0</v>
      </c>
      <c r="AE31" s="19">
        <f t="shared" si="35"/>
        <v>0</v>
      </c>
      <c r="AF31" s="19">
        <f t="shared" si="35"/>
        <v>0</v>
      </c>
      <c r="AG31" s="19">
        <f t="shared" si="35"/>
        <v>0</v>
      </c>
      <c r="AH31" s="19">
        <f t="shared" si="35"/>
        <v>0</v>
      </c>
      <c r="AI31" s="19">
        <f t="shared" ref="AI31:BN31" si="36">AND(AI$24&lt;($J15+12),AI$24&gt;=$J15)*$E15*$K15+(AI$24&gt;=($J15+12))*$F15*$K15+(AI$24&gt;$J15)*$F15*MIN($C15-$K15,MAX(0,(AI$24-$J15)*$L15))</f>
        <v>0</v>
      </c>
      <c r="AJ31" s="19">
        <f t="shared" si="36"/>
        <v>0</v>
      </c>
      <c r="AK31" s="19">
        <f t="shared" si="36"/>
        <v>0</v>
      </c>
      <c r="AL31" s="19">
        <f t="shared" si="36"/>
        <v>0</v>
      </c>
      <c r="AM31" s="19">
        <f t="shared" si="36"/>
        <v>0</v>
      </c>
      <c r="AN31" s="19">
        <f t="shared" si="36"/>
        <v>0</v>
      </c>
      <c r="AO31" s="19">
        <f t="shared" si="36"/>
        <v>0</v>
      </c>
      <c r="AP31" s="19">
        <f t="shared" si="36"/>
        <v>0</v>
      </c>
      <c r="AQ31" s="19">
        <f t="shared" si="36"/>
        <v>0</v>
      </c>
      <c r="AR31" s="19">
        <f t="shared" si="36"/>
        <v>0</v>
      </c>
      <c r="AS31" s="19">
        <f t="shared" si="36"/>
        <v>0</v>
      </c>
      <c r="AT31" s="19">
        <f t="shared" si="36"/>
        <v>0</v>
      </c>
      <c r="AU31" s="19">
        <f t="shared" si="36"/>
        <v>0</v>
      </c>
      <c r="AV31" s="19">
        <f t="shared" si="36"/>
        <v>0</v>
      </c>
      <c r="AW31" s="19">
        <f t="shared" si="36"/>
        <v>0</v>
      </c>
      <c r="AX31" s="19">
        <f t="shared" si="36"/>
        <v>0</v>
      </c>
      <c r="AY31" s="19">
        <f t="shared" si="36"/>
        <v>0</v>
      </c>
      <c r="AZ31" s="19">
        <f t="shared" si="36"/>
        <v>0</v>
      </c>
      <c r="BA31" s="19">
        <f t="shared" si="36"/>
        <v>0</v>
      </c>
      <c r="BB31" s="19">
        <f t="shared" si="36"/>
        <v>0</v>
      </c>
      <c r="BC31" s="19">
        <f t="shared" si="36"/>
        <v>0</v>
      </c>
      <c r="BD31" s="19">
        <f t="shared" si="36"/>
        <v>0</v>
      </c>
      <c r="BE31" s="19">
        <f t="shared" si="36"/>
        <v>0</v>
      </c>
      <c r="BF31" s="19">
        <f t="shared" si="36"/>
        <v>0</v>
      </c>
      <c r="BG31" s="19">
        <f t="shared" si="36"/>
        <v>0</v>
      </c>
      <c r="BH31" s="19">
        <f t="shared" si="36"/>
        <v>0</v>
      </c>
      <c r="BI31" s="19">
        <f t="shared" si="36"/>
        <v>0</v>
      </c>
      <c r="BJ31" s="19">
        <f t="shared" si="36"/>
        <v>0</v>
      </c>
      <c r="BK31" s="19">
        <f t="shared" si="36"/>
        <v>0</v>
      </c>
      <c r="BL31" s="19">
        <f t="shared" si="36"/>
        <v>0</v>
      </c>
      <c r="BM31" s="19">
        <f t="shared" si="36"/>
        <v>0</v>
      </c>
      <c r="BN31" s="19">
        <f t="shared" si="36"/>
        <v>0</v>
      </c>
      <c r="BO31" s="19">
        <f t="shared" ref="BO31:CT31" si="37">AND(BO$24&lt;($J15+12),BO$24&gt;=$J15)*$E15*$K15+(BO$24&gt;=($J15+12))*$F15*$K15+(BO$24&gt;$J15)*$F15*MIN($C15-$K15,MAX(0,(BO$24-$J15)*$L15))</f>
        <v>0</v>
      </c>
      <c r="BP31" s="19">
        <f t="shared" si="37"/>
        <v>0</v>
      </c>
      <c r="BQ31" s="19">
        <f t="shared" si="37"/>
        <v>0</v>
      </c>
      <c r="BR31" s="19">
        <f t="shared" si="37"/>
        <v>0</v>
      </c>
      <c r="BS31" s="19">
        <f t="shared" si="37"/>
        <v>0</v>
      </c>
      <c r="BT31" s="19">
        <f t="shared" si="37"/>
        <v>0</v>
      </c>
      <c r="BU31" s="19">
        <f t="shared" si="37"/>
        <v>0</v>
      </c>
      <c r="BV31" s="19">
        <f t="shared" si="37"/>
        <v>0</v>
      </c>
      <c r="BW31" s="19">
        <f t="shared" si="37"/>
        <v>0</v>
      </c>
      <c r="BX31" s="19">
        <f t="shared" si="37"/>
        <v>0</v>
      </c>
      <c r="BY31" s="19">
        <f t="shared" si="37"/>
        <v>0</v>
      </c>
      <c r="BZ31" s="19">
        <f t="shared" si="37"/>
        <v>0</v>
      </c>
      <c r="CA31" s="19">
        <f t="shared" si="37"/>
        <v>0</v>
      </c>
      <c r="CB31" s="19">
        <f t="shared" si="37"/>
        <v>0</v>
      </c>
      <c r="CC31" s="19">
        <f t="shared" si="37"/>
        <v>0</v>
      </c>
      <c r="CD31" s="19">
        <f t="shared" si="37"/>
        <v>0</v>
      </c>
      <c r="CE31" s="19">
        <f t="shared" si="37"/>
        <v>0</v>
      </c>
      <c r="CF31" s="19">
        <f t="shared" si="37"/>
        <v>0</v>
      </c>
      <c r="CG31" s="19">
        <f t="shared" si="37"/>
        <v>0</v>
      </c>
      <c r="CH31" s="19">
        <f t="shared" si="37"/>
        <v>0</v>
      </c>
      <c r="CI31" s="19">
        <f t="shared" si="37"/>
        <v>0</v>
      </c>
      <c r="CJ31" s="19">
        <f t="shared" si="37"/>
        <v>0</v>
      </c>
      <c r="CK31" s="19">
        <f t="shared" si="37"/>
        <v>0</v>
      </c>
      <c r="CL31" s="19">
        <f t="shared" si="37"/>
        <v>0</v>
      </c>
      <c r="CM31" s="19">
        <f t="shared" si="37"/>
        <v>0</v>
      </c>
      <c r="CN31" s="19">
        <f t="shared" si="37"/>
        <v>0</v>
      </c>
      <c r="CO31" s="19">
        <f t="shared" si="37"/>
        <v>0</v>
      </c>
      <c r="CP31" s="19">
        <f t="shared" si="37"/>
        <v>0</v>
      </c>
      <c r="CQ31" s="19">
        <f t="shared" si="37"/>
        <v>0</v>
      </c>
      <c r="CR31" s="19">
        <f t="shared" si="37"/>
        <v>0</v>
      </c>
      <c r="CS31" s="19">
        <f t="shared" si="37"/>
        <v>0</v>
      </c>
      <c r="CT31" s="19">
        <f t="shared" si="37"/>
        <v>0</v>
      </c>
      <c r="CU31" s="19">
        <f t="shared" ref="CU31:DR31" si="38">AND(CU$24&lt;($J15+12),CU$24&gt;=$J15)*$E15*$K15+(CU$24&gt;=($J15+12))*$F15*$K15+(CU$24&gt;$J15)*$F15*MIN($C15-$K15,MAX(0,(CU$24-$J15)*$L15))</f>
        <v>0</v>
      </c>
      <c r="CV31" s="19">
        <f t="shared" si="38"/>
        <v>0</v>
      </c>
      <c r="CW31" s="19">
        <f t="shared" si="38"/>
        <v>0</v>
      </c>
      <c r="CX31" s="19">
        <f t="shared" si="38"/>
        <v>0</v>
      </c>
      <c r="CY31" s="19">
        <f t="shared" si="38"/>
        <v>0</v>
      </c>
      <c r="CZ31" s="19">
        <f t="shared" si="38"/>
        <v>0</v>
      </c>
      <c r="DA31" s="19">
        <f t="shared" si="38"/>
        <v>0</v>
      </c>
      <c r="DB31" s="19">
        <f t="shared" si="38"/>
        <v>0</v>
      </c>
      <c r="DC31" s="19">
        <f t="shared" si="38"/>
        <v>0</v>
      </c>
      <c r="DD31" s="19">
        <f t="shared" si="38"/>
        <v>0</v>
      </c>
      <c r="DE31" s="19">
        <f t="shared" si="38"/>
        <v>0</v>
      </c>
      <c r="DF31" s="19">
        <f t="shared" si="38"/>
        <v>0</v>
      </c>
      <c r="DG31" s="19">
        <f t="shared" si="38"/>
        <v>0</v>
      </c>
      <c r="DH31" s="19">
        <f t="shared" si="38"/>
        <v>0</v>
      </c>
      <c r="DI31" s="19">
        <f t="shared" si="38"/>
        <v>0</v>
      </c>
      <c r="DJ31" s="19">
        <f t="shared" si="38"/>
        <v>0</v>
      </c>
      <c r="DK31" s="19">
        <f t="shared" si="38"/>
        <v>0</v>
      </c>
      <c r="DL31" s="19">
        <f t="shared" si="38"/>
        <v>0</v>
      </c>
      <c r="DM31" s="19">
        <f t="shared" si="38"/>
        <v>0</v>
      </c>
      <c r="DN31" s="19">
        <f t="shared" si="38"/>
        <v>0</v>
      </c>
      <c r="DO31" s="19">
        <f t="shared" si="38"/>
        <v>0</v>
      </c>
      <c r="DP31" s="19">
        <f t="shared" si="38"/>
        <v>0</v>
      </c>
      <c r="DQ31" s="19">
        <f t="shared" si="38"/>
        <v>0</v>
      </c>
      <c r="DR31" s="19">
        <f t="shared" si="38"/>
        <v>0</v>
      </c>
    </row>
    <row r="32" spans="2:122" x14ac:dyDescent="0.2">
      <c r="B32" s="461" t="str">
        <f t="shared" ref="B32:B35" si="39">IF(B16="","-",B16&amp;" - "&amp;$B$23)</f>
        <v>-</v>
      </c>
      <c r="C32" s="19">
        <f t="shared" ref="C32:BM32" si="40">AND(C$24&lt;($J16+12),C$24&gt;=$J16)*$E16*$K16+(C$24&gt;=($J16+12))*$F16*$K16+(C$24&gt;$J16)*$F16*MIN($C16-$K16,MAX(0,(C$24-$J16)*$L16))</f>
        <v>0</v>
      </c>
      <c r="D32" s="19">
        <f t="shared" si="40"/>
        <v>0</v>
      </c>
      <c r="E32" s="19">
        <f t="shared" si="40"/>
        <v>0</v>
      </c>
      <c r="F32" s="19">
        <f t="shared" si="40"/>
        <v>0</v>
      </c>
      <c r="G32" s="19">
        <f t="shared" si="40"/>
        <v>0</v>
      </c>
      <c r="H32" s="19">
        <f t="shared" si="40"/>
        <v>0</v>
      </c>
      <c r="I32" s="19">
        <f t="shared" si="40"/>
        <v>0</v>
      </c>
      <c r="J32" s="19">
        <f t="shared" si="40"/>
        <v>0</v>
      </c>
      <c r="K32" s="19">
        <f t="shared" si="40"/>
        <v>0</v>
      </c>
      <c r="L32" s="19">
        <f t="shared" si="40"/>
        <v>0</v>
      </c>
      <c r="M32" s="19">
        <f t="shared" si="40"/>
        <v>0</v>
      </c>
      <c r="N32" s="19">
        <f t="shared" si="40"/>
        <v>0</v>
      </c>
      <c r="O32" s="19">
        <f t="shared" si="40"/>
        <v>0</v>
      </c>
      <c r="P32" s="19">
        <f t="shared" si="40"/>
        <v>0</v>
      </c>
      <c r="Q32" s="19">
        <f t="shared" si="40"/>
        <v>0</v>
      </c>
      <c r="R32" s="19">
        <f t="shared" si="40"/>
        <v>0</v>
      </c>
      <c r="S32" s="19">
        <f t="shared" si="40"/>
        <v>0</v>
      </c>
      <c r="T32" s="19">
        <f t="shared" si="40"/>
        <v>0</v>
      </c>
      <c r="U32" s="19">
        <f t="shared" si="40"/>
        <v>0</v>
      </c>
      <c r="V32" s="19">
        <f t="shared" si="40"/>
        <v>0</v>
      </c>
      <c r="W32" s="19">
        <f t="shared" si="40"/>
        <v>0</v>
      </c>
      <c r="X32" s="19">
        <f t="shared" si="40"/>
        <v>0</v>
      </c>
      <c r="Y32" s="19">
        <f t="shared" si="40"/>
        <v>0</v>
      </c>
      <c r="Z32" s="19">
        <f t="shared" si="40"/>
        <v>0</v>
      </c>
      <c r="AA32" s="19">
        <f t="shared" si="40"/>
        <v>0</v>
      </c>
      <c r="AB32" s="19">
        <f t="shared" si="40"/>
        <v>0</v>
      </c>
      <c r="AC32" s="19">
        <f t="shared" si="40"/>
        <v>0</v>
      </c>
      <c r="AD32" s="19">
        <f t="shared" si="40"/>
        <v>0</v>
      </c>
      <c r="AE32" s="19">
        <f t="shared" si="40"/>
        <v>0</v>
      </c>
      <c r="AF32" s="19">
        <f t="shared" si="40"/>
        <v>0</v>
      </c>
      <c r="AG32" s="19">
        <f t="shared" si="40"/>
        <v>0</v>
      </c>
      <c r="AH32" s="19">
        <f t="shared" si="40"/>
        <v>0</v>
      </c>
      <c r="AI32" s="19">
        <f t="shared" si="40"/>
        <v>0</v>
      </c>
      <c r="AJ32" s="19">
        <f t="shared" si="40"/>
        <v>0</v>
      </c>
      <c r="AK32" s="19">
        <f t="shared" si="40"/>
        <v>0</v>
      </c>
      <c r="AL32" s="19">
        <f t="shared" si="40"/>
        <v>0</v>
      </c>
      <c r="AM32" s="19">
        <f t="shared" si="40"/>
        <v>0</v>
      </c>
      <c r="AN32" s="19">
        <f t="shared" si="40"/>
        <v>0</v>
      </c>
      <c r="AO32" s="19">
        <f t="shared" si="40"/>
        <v>0</v>
      </c>
      <c r="AP32" s="19">
        <f t="shared" si="40"/>
        <v>0</v>
      </c>
      <c r="AQ32" s="19">
        <f t="shared" si="40"/>
        <v>0</v>
      </c>
      <c r="AR32" s="19">
        <f t="shared" si="40"/>
        <v>0</v>
      </c>
      <c r="AS32" s="19">
        <f t="shared" si="40"/>
        <v>0</v>
      </c>
      <c r="AT32" s="19">
        <f t="shared" si="40"/>
        <v>0</v>
      </c>
      <c r="AU32" s="19">
        <f t="shared" si="40"/>
        <v>0</v>
      </c>
      <c r="AV32" s="19">
        <f t="shared" si="40"/>
        <v>0</v>
      </c>
      <c r="AW32" s="19">
        <f t="shared" si="40"/>
        <v>0</v>
      </c>
      <c r="AX32" s="19">
        <f t="shared" si="40"/>
        <v>0</v>
      </c>
      <c r="AY32" s="19">
        <f t="shared" si="40"/>
        <v>0</v>
      </c>
      <c r="AZ32" s="19">
        <f t="shared" si="40"/>
        <v>0</v>
      </c>
      <c r="BA32" s="19">
        <f t="shared" si="40"/>
        <v>0</v>
      </c>
      <c r="BB32" s="19">
        <f t="shared" si="40"/>
        <v>0</v>
      </c>
      <c r="BC32" s="19">
        <f t="shared" si="40"/>
        <v>0</v>
      </c>
      <c r="BD32" s="19">
        <f t="shared" si="40"/>
        <v>0</v>
      </c>
      <c r="BE32" s="19">
        <f t="shared" si="40"/>
        <v>0</v>
      </c>
      <c r="BF32" s="19">
        <f t="shared" si="40"/>
        <v>0</v>
      </c>
      <c r="BG32" s="19">
        <f t="shared" si="40"/>
        <v>0</v>
      </c>
      <c r="BH32" s="19">
        <f t="shared" si="40"/>
        <v>0</v>
      </c>
      <c r="BI32" s="19">
        <f t="shared" si="40"/>
        <v>0</v>
      </c>
      <c r="BJ32" s="19">
        <f t="shared" si="40"/>
        <v>0</v>
      </c>
      <c r="BK32" s="19">
        <f t="shared" si="40"/>
        <v>0</v>
      </c>
      <c r="BL32" s="19">
        <f t="shared" si="40"/>
        <v>0</v>
      </c>
      <c r="BM32" s="19">
        <f t="shared" si="40"/>
        <v>0</v>
      </c>
      <c r="BN32" s="19">
        <f>AND(BN$24&lt;($J16+12),BN$24&gt;=$J16)*$E16*$K16+(BN$24&gt;=($J16+12))*$F16*$K16+(BN$24&gt;$J16)*$F16*MIN($C16-$K16,MAX(0,(BN$24-$J16)*$L16))</f>
        <v>0</v>
      </c>
      <c r="BO32" s="19">
        <f t="shared" ref="BO32:CT35" si="41">AND(BO$24&lt;($J16+12),BO$24&gt;=$J16)*$E16*$K16+(BO$24&gt;=($J16+12))*$F16*$K16+(BO$24&gt;$J16)*$F16*MIN($C16-$K16,MAX(0,(BO$24-$J16)*$L16))</f>
        <v>0</v>
      </c>
      <c r="BP32" s="19">
        <f t="shared" si="41"/>
        <v>0</v>
      </c>
      <c r="BQ32" s="19">
        <f t="shared" si="41"/>
        <v>0</v>
      </c>
      <c r="BR32" s="19">
        <f t="shared" si="41"/>
        <v>0</v>
      </c>
      <c r="BS32" s="19">
        <f t="shared" si="41"/>
        <v>0</v>
      </c>
      <c r="BT32" s="19">
        <f t="shared" si="41"/>
        <v>0</v>
      </c>
      <c r="BU32" s="19">
        <f t="shared" si="41"/>
        <v>0</v>
      </c>
      <c r="BV32" s="19">
        <f t="shared" si="41"/>
        <v>0</v>
      </c>
      <c r="BW32" s="19">
        <f t="shared" si="41"/>
        <v>0</v>
      </c>
      <c r="BX32" s="19">
        <f t="shared" si="41"/>
        <v>0</v>
      </c>
      <c r="BY32" s="19">
        <f t="shared" si="41"/>
        <v>0</v>
      </c>
      <c r="BZ32" s="19">
        <f t="shared" si="41"/>
        <v>0</v>
      </c>
      <c r="CA32" s="19">
        <f t="shared" si="41"/>
        <v>0</v>
      </c>
      <c r="CB32" s="19">
        <f t="shared" si="41"/>
        <v>0</v>
      </c>
      <c r="CC32" s="19">
        <f t="shared" si="41"/>
        <v>0</v>
      </c>
      <c r="CD32" s="19">
        <f t="shared" si="41"/>
        <v>0</v>
      </c>
      <c r="CE32" s="19">
        <f t="shared" si="41"/>
        <v>0</v>
      </c>
      <c r="CF32" s="19">
        <f t="shared" si="41"/>
        <v>0</v>
      </c>
      <c r="CG32" s="19">
        <f t="shared" si="41"/>
        <v>0</v>
      </c>
      <c r="CH32" s="19">
        <f t="shared" si="41"/>
        <v>0</v>
      </c>
      <c r="CI32" s="19">
        <f t="shared" si="41"/>
        <v>0</v>
      </c>
      <c r="CJ32" s="19">
        <f t="shared" si="41"/>
        <v>0</v>
      </c>
      <c r="CK32" s="19">
        <f t="shared" si="41"/>
        <v>0</v>
      </c>
      <c r="CL32" s="19">
        <f t="shared" si="41"/>
        <v>0</v>
      </c>
      <c r="CM32" s="19">
        <f t="shared" si="41"/>
        <v>0</v>
      </c>
      <c r="CN32" s="19">
        <f t="shared" si="41"/>
        <v>0</v>
      </c>
      <c r="CO32" s="19">
        <f t="shared" si="41"/>
        <v>0</v>
      </c>
      <c r="CP32" s="19">
        <f t="shared" si="41"/>
        <v>0</v>
      </c>
      <c r="CQ32" s="19">
        <f t="shared" si="41"/>
        <v>0</v>
      </c>
      <c r="CR32" s="19">
        <f t="shared" si="41"/>
        <v>0</v>
      </c>
      <c r="CS32" s="19">
        <f t="shared" si="41"/>
        <v>0</v>
      </c>
      <c r="CT32" s="19">
        <f t="shared" si="41"/>
        <v>0</v>
      </c>
      <c r="CU32" s="19">
        <f t="shared" ref="CU32:DR35" si="42">AND(CU$24&lt;($J16+12),CU$24&gt;=$J16)*$E16*$K16+(CU$24&gt;=($J16+12))*$F16*$K16+(CU$24&gt;$J16)*$F16*MIN($C16-$K16,MAX(0,(CU$24-$J16)*$L16))</f>
        <v>0</v>
      </c>
      <c r="CV32" s="19">
        <f t="shared" si="42"/>
        <v>0</v>
      </c>
      <c r="CW32" s="19">
        <f t="shared" si="42"/>
        <v>0</v>
      </c>
      <c r="CX32" s="19">
        <f t="shared" si="42"/>
        <v>0</v>
      </c>
      <c r="CY32" s="19">
        <f t="shared" si="42"/>
        <v>0</v>
      </c>
      <c r="CZ32" s="19">
        <f t="shared" si="42"/>
        <v>0</v>
      </c>
      <c r="DA32" s="19">
        <f t="shared" si="42"/>
        <v>0</v>
      </c>
      <c r="DB32" s="19">
        <f t="shared" si="42"/>
        <v>0</v>
      </c>
      <c r="DC32" s="19">
        <f t="shared" si="42"/>
        <v>0</v>
      </c>
      <c r="DD32" s="19">
        <f t="shared" si="42"/>
        <v>0</v>
      </c>
      <c r="DE32" s="19">
        <f t="shared" si="42"/>
        <v>0</v>
      </c>
      <c r="DF32" s="19">
        <f t="shared" si="42"/>
        <v>0</v>
      </c>
      <c r="DG32" s="19">
        <f t="shared" si="42"/>
        <v>0</v>
      </c>
      <c r="DH32" s="19">
        <f t="shared" si="42"/>
        <v>0</v>
      </c>
      <c r="DI32" s="19">
        <f t="shared" si="42"/>
        <v>0</v>
      </c>
      <c r="DJ32" s="19">
        <f t="shared" si="42"/>
        <v>0</v>
      </c>
      <c r="DK32" s="19">
        <f t="shared" si="42"/>
        <v>0</v>
      </c>
      <c r="DL32" s="19">
        <f t="shared" si="42"/>
        <v>0</v>
      </c>
      <c r="DM32" s="19">
        <f t="shared" si="42"/>
        <v>0</v>
      </c>
      <c r="DN32" s="19">
        <f t="shared" si="42"/>
        <v>0</v>
      </c>
      <c r="DO32" s="19">
        <f t="shared" si="42"/>
        <v>0</v>
      </c>
      <c r="DP32" s="19">
        <f t="shared" si="42"/>
        <v>0</v>
      </c>
      <c r="DQ32" s="19">
        <f t="shared" si="42"/>
        <v>0</v>
      </c>
      <c r="DR32" s="19">
        <f t="shared" si="42"/>
        <v>0</v>
      </c>
    </row>
    <row r="33" spans="2:122" x14ac:dyDescent="0.2">
      <c r="B33" s="461" t="str">
        <f t="shared" si="39"/>
        <v>-</v>
      </c>
      <c r="C33" s="19">
        <f t="shared" ref="C33:BN35" si="43">AND(C$24&lt;($J17+12),C$24&gt;=$J17)*$E17*$K17+(C$24&gt;=($J17+12))*$F17*$K17+(C$24&gt;$J17)*$F17*MIN($C17-$K17,MAX(0,(C$24-$J17)*$L17))</f>
        <v>0</v>
      </c>
      <c r="D33" s="19">
        <f t="shared" si="43"/>
        <v>0</v>
      </c>
      <c r="E33" s="19">
        <f t="shared" si="43"/>
        <v>0</v>
      </c>
      <c r="F33" s="19">
        <f t="shared" si="43"/>
        <v>0</v>
      </c>
      <c r="G33" s="19">
        <f t="shared" si="43"/>
        <v>0</v>
      </c>
      <c r="H33" s="19">
        <f t="shared" si="43"/>
        <v>0</v>
      </c>
      <c r="I33" s="19">
        <f t="shared" si="43"/>
        <v>0</v>
      </c>
      <c r="J33" s="19">
        <f t="shared" si="43"/>
        <v>0</v>
      </c>
      <c r="K33" s="19">
        <f t="shared" si="43"/>
        <v>0</v>
      </c>
      <c r="L33" s="19">
        <f t="shared" si="43"/>
        <v>0</v>
      </c>
      <c r="M33" s="19">
        <f t="shared" si="43"/>
        <v>0</v>
      </c>
      <c r="N33" s="19">
        <f t="shared" si="43"/>
        <v>0</v>
      </c>
      <c r="O33" s="19">
        <f t="shared" si="43"/>
        <v>0</v>
      </c>
      <c r="P33" s="19">
        <f t="shared" si="43"/>
        <v>0</v>
      </c>
      <c r="Q33" s="19">
        <f t="shared" si="43"/>
        <v>0</v>
      </c>
      <c r="R33" s="19">
        <f t="shared" si="43"/>
        <v>0</v>
      </c>
      <c r="S33" s="19">
        <f t="shared" si="43"/>
        <v>0</v>
      </c>
      <c r="T33" s="19">
        <f t="shared" si="43"/>
        <v>0</v>
      </c>
      <c r="U33" s="19">
        <f t="shared" si="43"/>
        <v>0</v>
      </c>
      <c r="V33" s="19">
        <f t="shared" si="43"/>
        <v>0</v>
      </c>
      <c r="W33" s="19">
        <f t="shared" si="43"/>
        <v>0</v>
      </c>
      <c r="X33" s="19">
        <f t="shared" si="43"/>
        <v>0</v>
      </c>
      <c r="Y33" s="19">
        <f t="shared" si="43"/>
        <v>0</v>
      </c>
      <c r="Z33" s="19">
        <f t="shared" si="43"/>
        <v>0</v>
      </c>
      <c r="AA33" s="19">
        <f t="shared" si="43"/>
        <v>0</v>
      </c>
      <c r="AB33" s="19">
        <f t="shared" si="43"/>
        <v>0</v>
      </c>
      <c r="AC33" s="19">
        <f t="shared" si="43"/>
        <v>0</v>
      </c>
      <c r="AD33" s="19">
        <f t="shared" si="43"/>
        <v>0</v>
      </c>
      <c r="AE33" s="19">
        <f t="shared" si="43"/>
        <v>0</v>
      </c>
      <c r="AF33" s="19">
        <f t="shared" si="43"/>
        <v>0</v>
      </c>
      <c r="AG33" s="19">
        <f t="shared" si="43"/>
        <v>0</v>
      </c>
      <c r="AH33" s="19">
        <f t="shared" si="43"/>
        <v>0</v>
      </c>
      <c r="AI33" s="19">
        <f t="shared" si="43"/>
        <v>0</v>
      </c>
      <c r="AJ33" s="19">
        <f t="shared" si="43"/>
        <v>0</v>
      </c>
      <c r="AK33" s="19">
        <f t="shared" si="43"/>
        <v>0</v>
      </c>
      <c r="AL33" s="19">
        <f t="shared" si="43"/>
        <v>0</v>
      </c>
      <c r="AM33" s="19">
        <f t="shared" si="43"/>
        <v>0</v>
      </c>
      <c r="AN33" s="19">
        <f t="shared" si="43"/>
        <v>0</v>
      </c>
      <c r="AO33" s="19">
        <f t="shared" si="43"/>
        <v>0</v>
      </c>
      <c r="AP33" s="19">
        <f t="shared" si="43"/>
        <v>0</v>
      </c>
      <c r="AQ33" s="19">
        <f t="shared" si="43"/>
        <v>0</v>
      </c>
      <c r="AR33" s="19">
        <f t="shared" si="43"/>
        <v>0</v>
      </c>
      <c r="AS33" s="19">
        <f t="shared" si="43"/>
        <v>0</v>
      </c>
      <c r="AT33" s="19">
        <f t="shared" si="43"/>
        <v>0</v>
      </c>
      <c r="AU33" s="19">
        <f t="shared" si="43"/>
        <v>0</v>
      </c>
      <c r="AV33" s="19">
        <f t="shared" si="43"/>
        <v>0</v>
      </c>
      <c r="AW33" s="19">
        <f t="shared" si="43"/>
        <v>0</v>
      </c>
      <c r="AX33" s="19">
        <f t="shared" si="43"/>
        <v>0</v>
      </c>
      <c r="AY33" s="19">
        <f t="shared" si="43"/>
        <v>0</v>
      </c>
      <c r="AZ33" s="19">
        <f t="shared" si="43"/>
        <v>0</v>
      </c>
      <c r="BA33" s="19">
        <f t="shared" si="43"/>
        <v>0</v>
      </c>
      <c r="BB33" s="19">
        <f t="shared" si="43"/>
        <v>0</v>
      </c>
      <c r="BC33" s="19">
        <f t="shared" si="43"/>
        <v>0</v>
      </c>
      <c r="BD33" s="19">
        <f t="shared" si="43"/>
        <v>0</v>
      </c>
      <c r="BE33" s="19">
        <f t="shared" si="43"/>
        <v>0</v>
      </c>
      <c r="BF33" s="19">
        <f t="shared" si="43"/>
        <v>0</v>
      </c>
      <c r="BG33" s="19">
        <f t="shared" si="43"/>
        <v>0</v>
      </c>
      <c r="BH33" s="19">
        <f t="shared" si="43"/>
        <v>0</v>
      </c>
      <c r="BI33" s="19">
        <f t="shared" si="43"/>
        <v>0</v>
      </c>
      <c r="BJ33" s="19">
        <f t="shared" si="43"/>
        <v>0</v>
      </c>
      <c r="BK33" s="19">
        <f t="shared" si="43"/>
        <v>0</v>
      </c>
      <c r="BL33" s="19">
        <f t="shared" si="43"/>
        <v>0</v>
      </c>
      <c r="BM33" s="19">
        <f t="shared" si="43"/>
        <v>0</v>
      </c>
      <c r="BN33" s="19">
        <f t="shared" si="43"/>
        <v>0</v>
      </c>
      <c r="BO33" s="19">
        <f t="shared" si="41"/>
        <v>0</v>
      </c>
      <c r="BP33" s="19">
        <f t="shared" si="41"/>
        <v>0</v>
      </c>
      <c r="BQ33" s="19">
        <f t="shared" si="41"/>
        <v>0</v>
      </c>
      <c r="BR33" s="19">
        <f t="shared" si="41"/>
        <v>0</v>
      </c>
      <c r="BS33" s="19">
        <f t="shared" si="41"/>
        <v>0</v>
      </c>
      <c r="BT33" s="19">
        <f t="shared" si="41"/>
        <v>0</v>
      </c>
      <c r="BU33" s="19">
        <f t="shared" si="41"/>
        <v>0</v>
      </c>
      <c r="BV33" s="19">
        <f t="shared" si="41"/>
        <v>0</v>
      </c>
      <c r="BW33" s="19">
        <f t="shared" si="41"/>
        <v>0</v>
      </c>
      <c r="BX33" s="19">
        <f t="shared" si="41"/>
        <v>0</v>
      </c>
      <c r="BY33" s="19">
        <f t="shared" si="41"/>
        <v>0</v>
      </c>
      <c r="BZ33" s="19">
        <f t="shared" si="41"/>
        <v>0</v>
      </c>
      <c r="CA33" s="19">
        <f t="shared" si="41"/>
        <v>0</v>
      </c>
      <c r="CB33" s="19">
        <f t="shared" si="41"/>
        <v>0</v>
      </c>
      <c r="CC33" s="19">
        <f t="shared" si="41"/>
        <v>0</v>
      </c>
      <c r="CD33" s="19">
        <f t="shared" si="41"/>
        <v>0</v>
      </c>
      <c r="CE33" s="19">
        <f t="shared" si="41"/>
        <v>0</v>
      </c>
      <c r="CF33" s="19">
        <f t="shared" si="41"/>
        <v>0</v>
      </c>
      <c r="CG33" s="19">
        <f t="shared" si="41"/>
        <v>0</v>
      </c>
      <c r="CH33" s="19">
        <f t="shared" si="41"/>
        <v>0</v>
      </c>
      <c r="CI33" s="19">
        <f t="shared" si="41"/>
        <v>0</v>
      </c>
      <c r="CJ33" s="19">
        <f t="shared" si="41"/>
        <v>0</v>
      </c>
      <c r="CK33" s="19">
        <f t="shared" si="41"/>
        <v>0</v>
      </c>
      <c r="CL33" s="19">
        <f t="shared" si="41"/>
        <v>0</v>
      </c>
      <c r="CM33" s="19">
        <f t="shared" si="41"/>
        <v>0</v>
      </c>
      <c r="CN33" s="19">
        <f t="shared" si="41"/>
        <v>0</v>
      </c>
      <c r="CO33" s="19">
        <f t="shared" si="41"/>
        <v>0</v>
      </c>
      <c r="CP33" s="19">
        <f t="shared" si="41"/>
        <v>0</v>
      </c>
      <c r="CQ33" s="19">
        <f t="shared" si="41"/>
        <v>0</v>
      </c>
      <c r="CR33" s="19">
        <f t="shared" si="41"/>
        <v>0</v>
      </c>
      <c r="CS33" s="19">
        <f t="shared" si="41"/>
        <v>0</v>
      </c>
      <c r="CT33" s="19">
        <f t="shared" si="41"/>
        <v>0</v>
      </c>
      <c r="CU33" s="19">
        <f t="shared" si="42"/>
        <v>0</v>
      </c>
      <c r="CV33" s="19">
        <f t="shared" si="42"/>
        <v>0</v>
      </c>
      <c r="CW33" s="19">
        <f t="shared" si="42"/>
        <v>0</v>
      </c>
      <c r="CX33" s="19">
        <f t="shared" si="42"/>
        <v>0</v>
      </c>
      <c r="CY33" s="19">
        <f t="shared" si="42"/>
        <v>0</v>
      </c>
      <c r="CZ33" s="19">
        <f t="shared" si="42"/>
        <v>0</v>
      </c>
      <c r="DA33" s="19">
        <f t="shared" si="42"/>
        <v>0</v>
      </c>
      <c r="DB33" s="19">
        <f t="shared" si="42"/>
        <v>0</v>
      </c>
      <c r="DC33" s="19">
        <f t="shared" si="42"/>
        <v>0</v>
      </c>
      <c r="DD33" s="19">
        <f t="shared" si="42"/>
        <v>0</v>
      </c>
      <c r="DE33" s="19">
        <f t="shared" si="42"/>
        <v>0</v>
      </c>
      <c r="DF33" s="19">
        <f t="shared" si="42"/>
        <v>0</v>
      </c>
      <c r="DG33" s="19">
        <f t="shared" si="42"/>
        <v>0</v>
      </c>
      <c r="DH33" s="19">
        <f t="shared" si="42"/>
        <v>0</v>
      </c>
      <c r="DI33" s="19">
        <f t="shared" si="42"/>
        <v>0</v>
      </c>
      <c r="DJ33" s="19">
        <f t="shared" si="42"/>
        <v>0</v>
      </c>
      <c r="DK33" s="19">
        <f t="shared" si="42"/>
        <v>0</v>
      </c>
      <c r="DL33" s="19">
        <f t="shared" si="42"/>
        <v>0</v>
      </c>
      <c r="DM33" s="19">
        <f t="shared" si="42"/>
        <v>0</v>
      </c>
      <c r="DN33" s="19">
        <f t="shared" si="42"/>
        <v>0</v>
      </c>
      <c r="DO33" s="19">
        <f t="shared" si="42"/>
        <v>0</v>
      </c>
      <c r="DP33" s="19">
        <f t="shared" si="42"/>
        <v>0</v>
      </c>
      <c r="DQ33" s="19">
        <f t="shared" si="42"/>
        <v>0</v>
      </c>
      <c r="DR33" s="19">
        <f t="shared" si="42"/>
        <v>0</v>
      </c>
    </row>
    <row r="34" spans="2:122" x14ac:dyDescent="0.2">
      <c r="B34" s="461" t="str">
        <f t="shared" si="39"/>
        <v>-</v>
      </c>
      <c r="C34" s="19">
        <f t="shared" si="43"/>
        <v>0</v>
      </c>
      <c r="D34" s="19">
        <f t="shared" si="43"/>
        <v>0</v>
      </c>
      <c r="E34" s="19">
        <f t="shared" si="43"/>
        <v>0</v>
      </c>
      <c r="F34" s="19">
        <f t="shared" si="43"/>
        <v>0</v>
      </c>
      <c r="G34" s="19">
        <f t="shared" si="43"/>
        <v>0</v>
      </c>
      <c r="H34" s="19">
        <f t="shared" si="43"/>
        <v>0</v>
      </c>
      <c r="I34" s="19">
        <f t="shared" si="43"/>
        <v>0</v>
      </c>
      <c r="J34" s="19">
        <f t="shared" si="43"/>
        <v>0</v>
      </c>
      <c r="K34" s="19">
        <f t="shared" si="43"/>
        <v>0</v>
      </c>
      <c r="L34" s="19">
        <f t="shared" si="43"/>
        <v>0</v>
      </c>
      <c r="M34" s="19">
        <f t="shared" si="43"/>
        <v>0</v>
      </c>
      <c r="N34" s="19">
        <f t="shared" si="43"/>
        <v>0</v>
      </c>
      <c r="O34" s="19">
        <f t="shared" si="43"/>
        <v>0</v>
      </c>
      <c r="P34" s="19">
        <f t="shared" si="43"/>
        <v>0</v>
      </c>
      <c r="Q34" s="19">
        <f t="shared" si="43"/>
        <v>0</v>
      </c>
      <c r="R34" s="19">
        <f t="shared" si="43"/>
        <v>0</v>
      </c>
      <c r="S34" s="19">
        <f t="shared" si="43"/>
        <v>0</v>
      </c>
      <c r="T34" s="19">
        <f t="shared" si="43"/>
        <v>0</v>
      </c>
      <c r="U34" s="19">
        <f t="shared" si="43"/>
        <v>0</v>
      </c>
      <c r="V34" s="19">
        <f t="shared" si="43"/>
        <v>0</v>
      </c>
      <c r="W34" s="19">
        <f t="shared" si="43"/>
        <v>0</v>
      </c>
      <c r="X34" s="19">
        <f t="shared" si="43"/>
        <v>0</v>
      </c>
      <c r="Y34" s="19">
        <f t="shared" si="43"/>
        <v>0</v>
      </c>
      <c r="Z34" s="19">
        <f t="shared" si="43"/>
        <v>0</v>
      </c>
      <c r="AA34" s="19">
        <f t="shared" si="43"/>
        <v>0</v>
      </c>
      <c r="AB34" s="19">
        <f t="shared" si="43"/>
        <v>0</v>
      </c>
      <c r="AC34" s="19">
        <f t="shared" si="43"/>
        <v>0</v>
      </c>
      <c r="AD34" s="19">
        <f t="shared" si="43"/>
        <v>0</v>
      </c>
      <c r="AE34" s="19">
        <f t="shared" si="43"/>
        <v>0</v>
      </c>
      <c r="AF34" s="19">
        <f t="shared" si="43"/>
        <v>0</v>
      </c>
      <c r="AG34" s="19">
        <f t="shared" si="43"/>
        <v>0</v>
      </c>
      <c r="AH34" s="19">
        <f t="shared" si="43"/>
        <v>0</v>
      </c>
      <c r="AI34" s="19">
        <f t="shared" si="43"/>
        <v>0</v>
      </c>
      <c r="AJ34" s="19">
        <f t="shared" si="43"/>
        <v>0</v>
      </c>
      <c r="AK34" s="19">
        <f t="shared" si="43"/>
        <v>0</v>
      </c>
      <c r="AL34" s="19">
        <f t="shared" si="43"/>
        <v>0</v>
      </c>
      <c r="AM34" s="19">
        <f t="shared" si="43"/>
        <v>0</v>
      </c>
      <c r="AN34" s="19">
        <f t="shared" si="43"/>
        <v>0</v>
      </c>
      <c r="AO34" s="19">
        <f t="shared" si="43"/>
        <v>0</v>
      </c>
      <c r="AP34" s="19">
        <f t="shared" si="43"/>
        <v>0</v>
      </c>
      <c r="AQ34" s="19">
        <f t="shared" si="43"/>
        <v>0</v>
      </c>
      <c r="AR34" s="19">
        <f t="shared" si="43"/>
        <v>0</v>
      </c>
      <c r="AS34" s="19">
        <f t="shared" si="43"/>
        <v>0</v>
      </c>
      <c r="AT34" s="19">
        <f t="shared" si="43"/>
        <v>0</v>
      </c>
      <c r="AU34" s="19">
        <f t="shared" si="43"/>
        <v>0</v>
      </c>
      <c r="AV34" s="19">
        <f t="shared" si="43"/>
        <v>0</v>
      </c>
      <c r="AW34" s="19">
        <f t="shared" si="43"/>
        <v>0</v>
      </c>
      <c r="AX34" s="19">
        <f t="shared" si="43"/>
        <v>0</v>
      </c>
      <c r="AY34" s="19">
        <f t="shared" si="43"/>
        <v>0</v>
      </c>
      <c r="AZ34" s="19">
        <f t="shared" si="43"/>
        <v>0</v>
      </c>
      <c r="BA34" s="19">
        <f t="shared" si="43"/>
        <v>0</v>
      </c>
      <c r="BB34" s="19">
        <f t="shared" si="43"/>
        <v>0</v>
      </c>
      <c r="BC34" s="19">
        <f t="shared" si="43"/>
        <v>0</v>
      </c>
      <c r="BD34" s="19">
        <f t="shared" si="43"/>
        <v>0</v>
      </c>
      <c r="BE34" s="19">
        <f t="shared" si="43"/>
        <v>0</v>
      </c>
      <c r="BF34" s="19">
        <f t="shared" si="43"/>
        <v>0</v>
      </c>
      <c r="BG34" s="19">
        <f t="shared" si="43"/>
        <v>0</v>
      </c>
      <c r="BH34" s="19">
        <f t="shared" si="43"/>
        <v>0</v>
      </c>
      <c r="BI34" s="19">
        <f t="shared" si="43"/>
        <v>0</v>
      </c>
      <c r="BJ34" s="19">
        <f t="shared" si="43"/>
        <v>0</v>
      </c>
      <c r="BK34" s="19">
        <f t="shared" si="43"/>
        <v>0</v>
      </c>
      <c r="BL34" s="19">
        <f t="shared" si="43"/>
        <v>0</v>
      </c>
      <c r="BM34" s="19">
        <f t="shared" si="43"/>
        <v>0</v>
      </c>
      <c r="BN34" s="19">
        <f t="shared" si="43"/>
        <v>0</v>
      </c>
      <c r="BO34" s="19">
        <f t="shared" si="41"/>
        <v>0</v>
      </c>
      <c r="BP34" s="19">
        <f t="shared" si="41"/>
        <v>0</v>
      </c>
      <c r="BQ34" s="19">
        <f t="shared" si="41"/>
        <v>0</v>
      </c>
      <c r="BR34" s="19">
        <f t="shared" si="41"/>
        <v>0</v>
      </c>
      <c r="BS34" s="19">
        <f t="shared" si="41"/>
        <v>0</v>
      </c>
      <c r="BT34" s="19">
        <f t="shared" si="41"/>
        <v>0</v>
      </c>
      <c r="BU34" s="19">
        <f t="shared" si="41"/>
        <v>0</v>
      </c>
      <c r="BV34" s="19">
        <f t="shared" si="41"/>
        <v>0</v>
      </c>
      <c r="BW34" s="19">
        <f t="shared" si="41"/>
        <v>0</v>
      </c>
      <c r="BX34" s="19">
        <f t="shared" si="41"/>
        <v>0</v>
      </c>
      <c r="BY34" s="19">
        <f t="shared" si="41"/>
        <v>0</v>
      </c>
      <c r="BZ34" s="19">
        <f t="shared" si="41"/>
        <v>0</v>
      </c>
      <c r="CA34" s="19">
        <f t="shared" si="41"/>
        <v>0</v>
      </c>
      <c r="CB34" s="19">
        <f t="shared" si="41"/>
        <v>0</v>
      </c>
      <c r="CC34" s="19">
        <f t="shared" si="41"/>
        <v>0</v>
      </c>
      <c r="CD34" s="19">
        <f t="shared" si="41"/>
        <v>0</v>
      </c>
      <c r="CE34" s="19">
        <f t="shared" si="41"/>
        <v>0</v>
      </c>
      <c r="CF34" s="19">
        <f t="shared" si="41"/>
        <v>0</v>
      </c>
      <c r="CG34" s="19">
        <f t="shared" si="41"/>
        <v>0</v>
      </c>
      <c r="CH34" s="19">
        <f t="shared" si="41"/>
        <v>0</v>
      </c>
      <c r="CI34" s="19">
        <f t="shared" si="41"/>
        <v>0</v>
      </c>
      <c r="CJ34" s="19">
        <f t="shared" si="41"/>
        <v>0</v>
      </c>
      <c r="CK34" s="19">
        <f t="shared" si="41"/>
        <v>0</v>
      </c>
      <c r="CL34" s="19">
        <f t="shared" si="41"/>
        <v>0</v>
      </c>
      <c r="CM34" s="19">
        <f t="shared" si="41"/>
        <v>0</v>
      </c>
      <c r="CN34" s="19">
        <f t="shared" si="41"/>
        <v>0</v>
      </c>
      <c r="CO34" s="19">
        <f t="shared" si="41"/>
        <v>0</v>
      </c>
      <c r="CP34" s="19">
        <f t="shared" si="41"/>
        <v>0</v>
      </c>
      <c r="CQ34" s="19">
        <f t="shared" si="41"/>
        <v>0</v>
      </c>
      <c r="CR34" s="19">
        <f t="shared" si="41"/>
        <v>0</v>
      </c>
      <c r="CS34" s="19">
        <f t="shared" si="41"/>
        <v>0</v>
      </c>
      <c r="CT34" s="19">
        <f t="shared" si="41"/>
        <v>0</v>
      </c>
      <c r="CU34" s="19">
        <f t="shared" si="42"/>
        <v>0</v>
      </c>
      <c r="CV34" s="19">
        <f t="shared" si="42"/>
        <v>0</v>
      </c>
      <c r="CW34" s="19">
        <f t="shared" si="42"/>
        <v>0</v>
      </c>
      <c r="CX34" s="19">
        <f t="shared" si="42"/>
        <v>0</v>
      </c>
      <c r="CY34" s="19">
        <f t="shared" si="42"/>
        <v>0</v>
      </c>
      <c r="CZ34" s="19">
        <f t="shared" si="42"/>
        <v>0</v>
      </c>
      <c r="DA34" s="19">
        <f t="shared" si="42"/>
        <v>0</v>
      </c>
      <c r="DB34" s="19">
        <f t="shared" si="42"/>
        <v>0</v>
      </c>
      <c r="DC34" s="19">
        <f t="shared" si="42"/>
        <v>0</v>
      </c>
      <c r="DD34" s="19">
        <f t="shared" si="42"/>
        <v>0</v>
      </c>
      <c r="DE34" s="19">
        <f t="shared" si="42"/>
        <v>0</v>
      </c>
      <c r="DF34" s="19">
        <f t="shared" si="42"/>
        <v>0</v>
      </c>
      <c r="DG34" s="19">
        <f t="shared" si="42"/>
        <v>0</v>
      </c>
      <c r="DH34" s="19">
        <f t="shared" si="42"/>
        <v>0</v>
      </c>
      <c r="DI34" s="19">
        <f t="shared" si="42"/>
        <v>0</v>
      </c>
      <c r="DJ34" s="19">
        <f t="shared" si="42"/>
        <v>0</v>
      </c>
      <c r="DK34" s="19">
        <f t="shared" si="42"/>
        <v>0</v>
      </c>
      <c r="DL34" s="19">
        <f t="shared" si="42"/>
        <v>0</v>
      </c>
      <c r="DM34" s="19">
        <f t="shared" si="42"/>
        <v>0</v>
      </c>
      <c r="DN34" s="19">
        <f t="shared" si="42"/>
        <v>0</v>
      </c>
      <c r="DO34" s="19">
        <f t="shared" si="42"/>
        <v>0</v>
      </c>
      <c r="DP34" s="19">
        <f t="shared" si="42"/>
        <v>0</v>
      </c>
      <c r="DQ34" s="19">
        <f t="shared" si="42"/>
        <v>0</v>
      </c>
      <c r="DR34" s="19">
        <f t="shared" si="42"/>
        <v>0</v>
      </c>
    </row>
    <row r="35" spans="2:122" x14ac:dyDescent="0.2">
      <c r="B35" s="461" t="str">
        <f t="shared" si="39"/>
        <v>-</v>
      </c>
      <c r="C35" s="19">
        <f t="shared" si="43"/>
        <v>0</v>
      </c>
      <c r="D35" s="19">
        <f t="shared" si="43"/>
        <v>0</v>
      </c>
      <c r="E35" s="19">
        <f t="shared" si="43"/>
        <v>0</v>
      </c>
      <c r="F35" s="19">
        <f t="shared" si="43"/>
        <v>0</v>
      </c>
      <c r="G35" s="19">
        <f t="shared" si="43"/>
        <v>0</v>
      </c>
      <c r="H35" s="19">
        <f t="shared" si="43"/>
        <v>0</v>
      </c>
      <c r="I35" s="19">
        <f t="shared" si="43"/>
        <v>0</v>
      </c>
      <c r="J35" s="19">
        <f t="shared" si="43"/>
        <v>0</v>
      </c>
      <c r="K35" s="19">
        <f t="shared" si="43"/>
        <v>0</v>
      </c>
      <c r="L35" s="19">
        <f t="shared" si="43"/>
        <v>0</v>
      </c>
      <c r="M35" s="19">
        <f t="shared" si="43"/>
        <v>0</v>
      </c>
      <c r="N35" s="19">
        <f t="shared" si="43"/>
        <v>0</v>
      </c>
      <c r="O35" s="19">
        <f t="shared" si="43"/>
        <v>0</v>
      </c>
      <c r="P35" s="19">
        <f t="shared" si="43"/>
        <v>0</v>
      </c>
      <c r="Q35" s="19">
        <f t="shared" si="43"/>
        <v>0</v>
      </c>
      <c r="R35" s="19">
        <f t="shared" si="43"/>
        <v>0</v>
      </c>
      <c r="S35" s="19">
        <f t="shared" si="43"/>
        <v>0</v>
      </c>
      <c r="T35" s="19">
        <f t="shared" si="43"/>
        <v>0</v>
      </c>
      <c r="U35" s="19">
        <f t="shared" si="43"/>
        <v>0</v>
      </c>
      <c r="V35" s="19">
        <f t="shared" si="43"/>
        <v>0</v>
      </c>
      <c r="W35" s="19">
        <f t="shared" si="43"/>
        <v>0</v>
      </c>
      <c r="X35" s="19">
        <f t="shared" si="43"/>
        <v>0</v>
      </c>
      <c r="Y35" s="19">
        <f t="shared" si="43"/>
        <v>0</v>
      </c>
      <c r="Z35" s="19">
        <f t="shared" si="43"/>
        <v>0</v>
      </c>
      <c r="AA35" s="19">
        <f t="shared" si="43"/>
        <v>0</v>
      </c>
      <c r="AB35" s="19">
        <f t="shared" si="43"/>
        <v>0</v>
      </c>
      <c r="AC35" s="19">
        <f t="shared" si="43"/>
        <v>0</v>
      </c>
      <c r="AD35" s="19">
        <f t="shared" si="43"/>
        <v>0</v>
      </c>
      <c r="AE35" s="19">
        <f t="shared" si="43"/>
        <v>0</v>
      </c>
      <c r="AF35" s="19">
        <f t="shared" si="43"/>
        <v>0</v>
      </c>
      <c r="AG35" s="19">
        <f t="shared" si="43"/>
        <v>0</v>
      </c>
      <c r="AH35" s="19">
        <f t="shared" si="43"/>
        <v>0</v>
      </c>
      <c r="AI35" s="19">
        <f t="shared" si="43"/>
        <v>0</v>
      </c>
      <c r="AJ35" s="19">
        <f t="shared" si="43"/>
        <v>0</v>
      </c>
      <c r="AK35" s="19">
        <f t="shared" si="43"/>
        <v>0</v>
      </c>
      <c r="AL35" s="19">
        <f t="shared" si="43"/>
        <v>0</v>
      </c>
      <c r="AM35" s="19">
        <f t="shared" si="43"/>
        <v>0</v>
      </c>
      <c r="AN35" s="19">
        <f t="shared" si="43"/>
        <v>0</v>
      </c>
      <c r="AO35" s="19">
        <f t="shared" si="43"/>
        <v>0</v>
      </c>
      <c r="AP35" s="19">
        <f t="shared" si="43"/>
        <v>0</v>
      </c>
      <c r="AQ35" s="19">
        <f t="shared" si="43"/>
        <v>0</v>
      </c>
      <c r="AR35" s="19">
        <f t="shared" si="43"/>
        <v>0</v>
      </c>
      <c r="AS35" s="19">
        <f t="shared" si="43"/>
        <v>0</v>
      </c>
      <c r="AT35" s="19">
        <f t="shared" si="43"/>
        <v>0</v>
      </c>
      <c r="AU35" s="19">
        <f t="shared" si="43"/>
        <v>0</v>
      </c>
      <c r="AV35" s="19">
        <f t="shared" si="43"/>
        <v>0</v>
      </c>
      <c r="AW35" s="19">
        <f t="shared" si="43"/>
        <v>0</v>
      </c>
      <c r="AX35" s="19">
        <f t="shared" si="43"/>
        <v>0</v>
      </c>
      <c r="AY35" s="19">
        <f t="shared" si="43"/>
        <v>0</v>
      </c>
      <c r="AZ35" s="19">
        <f t="shared" si="43"/>
        <v>0</v>
      </c>
      <c r="BA35" s="19">
        <f t="shared" si="43"/>
        <v>0</v>
      </c>
      <c r="BB35" s="19">
        <f t="shared" si="43"/>
        <v>0</v>
      </c>
      <c r="BC35" s="19">
        <f t="shared" si="43"/>
        <v>0</v>
      </c>
      <c r="BD35" s="19">
        <f t="shared" si="43"/>
        <v>0</v>
      </c>
      <c r="BE35" s="19">
        <f t="shared" si="43"/>
        <v>0</v>
      </c>
      <c r="BF35" s="19">
        <f t="shared" si="43"/>
        <v>0</v>
      </c>
      <c r="BG35" s="19">
        <f t="shared" si="43"/>
        <v>0</v>
      </c>
      <c r="BH35" s="19">
        <f t="shared" si="43"/>
        <v>0</v>
      </c>
      <c r="BI35" s="19">
        <f t="shared" si="43"/>
        <v>0</v>
      </c>
      <c r="BJ35" s="19">
        <f t="shared" si="43"/>
        <v>0</v>
      </c>
      <c r="BK35" s="19">
        <f t="shared" si="43"/>
        <v>0</v>
      </c>
      <c r="BL35" s="19">
        <f t="shared" si="43"/>
        <v>0</v>
      </c>
      <c r="BM35" s="19">
        <f t="shared" si="43"/>
        <v>0</v>
      </c>
      <c r="BN35" s="19">
        <f t="shared" si="43"/>
        <v>0</v>
      </c>
      <c r="BO35" s="19">
        <f t="shared" si="41"/>
        <v>0</v>
      </c>
      <c r="BP35" s="19">
        <f t="shared" si="41"/>
        <v>0</v>
      </c>
      <c r="BQ35" s="19">
        <f t="shared" si="41"/>
        <v>0</v>
      </c>
      <c r="BR35" s="19">
        <f t="shared" si="41"/>
        <v>0</v>
      </c>
      <c r="BS35" s="19">
        <f t="shared" si="41"/>
        <v>0</v>
      </c>
      <c r="BT35" s="19">
        <f t="shared" si="41"/>
        <v>0</v>
      </c>
      <c r="BU35" s="19">
        <f t="shared" si="41"/>
        <v>0</v>
      </c>
      <c r="BV35" s="19">
        <f t="shared" si="41"/>
        <v>0</v>
      </c>
      <c r="BW35" s="19">
        <f t="shared" si="41"/>
        <v>0</v>
      </c>
      <c r="BX35" s="19">
        <f t="shared" si="41"/>
        <v>0</v>
      </c>
      <c r="BY35" s="19">
        <f t="shared" si="41"/>
        <v>0</v>
      </c>
      <c r="BZ35" s="19">
        <f t="shared" si="41"/>
        <v>0</v>
      </c>
      <c r="CA35" s="19">
        <f t="shared" si="41"/>
        <v>0</v>
      </c>
      <c r="CB35" s="19">
        <f t="shared" si="41"/>
        <v>0</v>
      </c>
      <c r="CC35" s="19">
        <f t="shared" si="41"/>
        <v>0</v>
      </c>
      <c r="CD35" s="19">
        <f t="shared" si="41"/>
        <v>0</v>
      </c>
      <c r="CE35" s="19">
        <f t="shared" si="41"/>
        <v>0</v>
      </c>
      <c r="CF35" s="19">
        <f t="shared" si="41"/>
        <v>0</v>
      </c>
      <c r="CG35" s="19">
        <f t="shared" si="41"/>
        <v>0</v>
      </c>
      <c r="CH35" s="19">
        <f t="shared" si="41"/>
        <v>0</v>
      </c>
      <c r="CI35" s="19">
        <f t="shared" si="41"/>
        <v>0</v>
      </c>
      <c r="CJ35" s="19">
        <f t="shared" si="41"/>
        <v>0</v>
      </c>
      <c r="CK35" s="19">
        <f t="shared" si="41"/>
        <v>0</v>
      </c>
      <c r="CL35" s="19">
        <f t="shared" si="41"/>
        <v>0</v>
      </c>
      <c r="CM35" s="19">
        <f t="shared" si="41"/>
        <v>0</v>
      </c>
      <c r="CN35" s="19">
        <f t="shared" si="41"/>
        <v>0</v>
      </c>
      <c r="CO35" s="19">
        <f t="shared" si="41"/>
        <v>0</v>
      </c>
      <c r="CP35" s="19">
        <f t="shared" si="41"/>
        <v>0</v>
      </c>
      <c r="CQ35" s="19">
        <f t="shared" si="41"/>
        <v>0</v>
      </c>
      <c r="CR35" s="19">
        <f t="shared" si="41"/>
        <v>0</v>
      </c>
      <c r="CS35" s="19">
        <f t="shared" si="41"/>
        <v>0</v>
      </c>
      <c r="CT35" s="19">
        <f t="shared" si="41"/>
        <v>0</v>
      </c>
      <c r="CU35" s="19">
        <f t="shared" si="42"/>
        <v>0</v>
      </c>
      <c r="CV35" s="19">
        <f t="shared" si="42"/>
        <v>0</v>
      </c>
      <c r="CW35" s="19">
        <f t="shared" si="42"/>
        <v>0</v>
      </c>
      <c r="CX35" s="19">
        <f t="shared" si="42"/>
        <v>0</v>
      </c>
      <c r="CY35" s="19">
        <f t="shared" si="42"/>
        <v>0</v>
      </c>
      <c r="CZ35" s="19">
        <f t="shared" si="42"/>
        <v>0</v>
      </c>
      <c r="DA35" s="19">
        <f t="shared" si="42"/>
        <v>0</v>
      </c>
      <c r="DB35" s="19">
        <f t="shared" si="42"/>
        <v>0</v>
      </c>
      <c r="DC35" s="19">
        <f t="shared" si="42"/>
        <v>0</v>
      </c>
      <c r="DD35" s="19">
        <f t="shared" si="42"/>
        <v>0</v>
      </c>
      <c r="DE35" s="19">
        <f t="shared" si="42"/>
        <v>0</v>
      </c>
      <c r="DF35" s="19">
        <f t="shared" si="42"/>
        <v>0</v>
      </c>
      <c r="DG35" s="19">
        <f t="shared" si="42"/>
        <v>0</v>
      </c>
      <c r="DH35" s="19">
        <f t="shared" si="42"/>
        <v>0</v>
      </c>
      <c r="DI35" s="19">
        <f t="shared" si="42"/>
        <v>0</v>
      </c>
      <c r="DJ35" s="19">
        <f t="shared" si="42"/>
        <v>0</v>
      </c>
      <c r="DK35" s="19">
        <f t="shared" si="42"/>
        <v>0</v>
      </c>
      <c r="DL35" s="19">
        <f t="shared" si="42"/>
        <v>0</v>
      </c>
      <c r="DM35" s="19">
        <f t="shared" si="42"/>
        <v>0</v>
      </c>
      <c r="DN35" s="19">
        <f t="shared" si="42"/>
        <v>0</v>
      </c>
      <c r="DO35" s="19">
        <f t="shared" si="42"/>
        <v>0</v>
      </c>
      <c r="DP35" s="19">
        <f t="shared" si="42"/>
        <v>0</v>
      </c>
      <c r="DQ35" s="19">
        <f t="shared" si="42"/>
        <v>0</v>
      </c>
      <c r="DR35" s="19">
        <f t="shared" si="42"/>
        <v>0</v>
      </c>
    </row>
    <row r="36" spans="2:122" x14ac:dyDescent="0.2">
      <c r="B36" s="444" t="s">
        <v>15</v>
      </c>
      <c r="C36" s="445">
        <f t="shared" ref="C36:AH36" si="44">SUM(C25:C35)</f>
        <v>0</v>
      </c>
      <c r="D36" s="445">
        <f t="shared" si="44"/>
        <v>0</v>
      </c>
      <c r="E36" s="445">
        <f t="shared" si="44"/>
        <v>0</v>
      </c>
      <c r="F36" s="445">
        <f t="shared" si="44"/>
        <v>0</v>
      </c>
      <c r="G36" s="445">
        <f t="shared" si="44"/>
        <v>0</v>
      </c>
      <c r="H36" s="445">
        <f t="shared" si="44"/>
        <v>0</v>
      </c>
      <c r="I36" s="445">
        <f t="shared" si="44"/>
        <v>0</v>
      </c>
      <c r="J36" s="445">
        <f t="shared" si="44"/>
        <v>0</v>
      </c>
      <c r="K36" s="445">
        <f t="shared" si="44"/>
        <v>0</v>
      </c>
      <c r="L36" s="445">
        <f t="shared" si="44"/>
        <v>0</v>
      </c>
      <c r="M36" s="445">
        <f t="shared" si="44"/>
        <v>0</v>
      </c>
      <c r="N36" s="445">
        <f t="shared" si="44"/>
        <v>0</v>
      </c>
      <c r="O36" s="445">
        <f t="shared" si="44"/>
        <v>0</v>
      </c>
      <c r="P36" s="445">
        <f t="shared" si="44"/>
        <v>0</v>
      </c>
      <c r="Q36" s="445">
        <f t="shared" si="44"/>
        <v>0</v>
      </c>
      <c r="R36" s="445">
        <f t="shared" si="44"/>
        <v>0</v>
      </c>
      <c r="S36" s="445">
        <f t="shared" si="44"/>
        <v>0</v>
      </c>
      <c r="T36" s="445">
        <f t="shared" si="44"/>
        <v>0</v>
      </c>
      <c r="U36" s="445">
        <f t="shared" si="44"/>
        <v>0</v>
      </c>
      <c r="V36" s="445">
        <f t="shared" si="44"/>
        <v>0</v>
      </c>
      <c r="W36" s="445">
        <f t="shared" si="44"/>
        <v>0</v>
      </c>
      <c r="X36" s="445">
        <f t="shared" si="44"/>
        <v>0</v>
      </c>
      <c r="Y36" s="445">
        <f t="shared" si="44"/>
        <v>0</v>
      </c>
      <c r="Z36" s="445">
        <f t="shared" si="44"/>
        <v>0</v>
      </c>
      <c r="AA36" s="445">
        <f t="shared" si="44"/>
        <v>0</v>
      </c>
      <c r="AB36" s="445">
        <f t="shared" si="44"/>
        <v>0</v>
      </c>
      <c r="AC36" s="445">
        <f t="shared" si="44"/>
        <v>0</v>
      </c>
      <c r="AD36" s="445">
        <f t="shared" si="44"/>
        <v>0</v>
      </c>
      <c r="AE36" s="445">
        <f t="shared" si="44"/>
        <v>0</v>
      </c>
      <c r="AF36" s="445">
        <f t="shared" si="44"/>
        <v>0</v>
      </c>
      <c r="AG36" s="445">
        <f t="shared" si="44"/>
        <v>0</v>
      </c>
      <c r="AH36" s="445">
        <f t="shared" si="44"/>
        <v>0</v>
      </c>
      <c r="AI36" s="445">
        <f t="shared" ref="AI36:CT36" si="45">SUM(AI25:AI35)</f>
        <v>0</v>
      </c>
      <c r="AJ36" s="445">
        <f t="shared" si="45"/>
        <v>0</v>
      </c>
      <c r="AK36" s="445">
        <f t="shared" si="45"/>
        <v>0</v>
      </c>
      <c r="AL36" s="445">
        <f t="shared" si="45"/>
        <v>0</v>
      </c>
      <c r="AM36" s="445">
        <f t="shared" si="45"/>
        <v>0</v>
      </c>
      <c r="AN36" s="445">
        <f t="shared" si="45"/>
        <v>0</v>
      </c>
      <c r="AO36" s="445">
        <f t="shared" si="45"/>
        <v>0</v>
      </c>
      <c r="AP36" s="445">
        <f t="shared" si="45"/>
        <v>0</v>
      </c>
      <c r="AQ36" s="445">
        <f t="shared" si="45"/>
        <v>0</v>
      </c>
      <c r="AR36" s="445">
        <f t="shared" si="45"/>
        <v>0</v>
      </c>
      <c r="AS36" s="445">
        <f t="shared" si="45"/>
        <v>0</v>
      </c>
      <c r="AT36" s="445">
        <f t="shared" si="45"/>
        <v>0</v>
      </c>
      <c r="AU36" s="445">
        <f t="shared" si="45"/>
        <v>0</v>
      </c>
      <c r="AV36" s="445">
        <f t="shared" si="45"/>
        <v>0</v>
      </c>
      <c r="AW36" s="445">
        <f t="shared" si="45"/>
        <v>650702.88</v>
      </c>
      <c r="AX36" s="445">
        <f t="shared" si="45"/>
        <v>836894.88</v>
      </c>
      <c r="AY36" s="445">
        <f t="shared" si="45"/>
        <v>965458.08000000007</v>
      </c>
      <c r="AZ36" s="445">
        <f t="shared" si="45"/>
        <v>1057690.08</v>
      </c>
      <c r="BA36" s="445">
        <f t="shared" si="45"/>
        <v>1149922.08</v>
      </c>
      <c r="BB36" s="445">
        <f t="shared" si="45"/>
        <v>1242154.08</v>
      </c>
      <c r="BC36" s="445">
        <f t="shared" si="45"/>
        <v>1334386.08</v>
      </c>
      <c r="BD36" s="445">
        <f t="shared" si="45"/>
        <v>1426618.08</v>
      </c>
      <c r="BE36" s="445">
        <f t="shared" si="45"/>
        <v>1518850.08</v>
      </c>
      <c r="BF36" s="445">
        <f t="shared" si="45"/>
        <v>1580640.48</v>
      </c>
      <c r="BG36" s="445">
        <f t="shared" si="45"/>
        <v>1629384.48</v>
      </c>
      <c r="BH36" s="445">
        <f t="shared" si="45"/>
        <v>1678128.48</v>
      </c>
      <c r="BI36" s="445">
        <f t="shared" si="45"/>
        <v>1712376</v>
      </c>
      <c r="BJ36" s="445">
        <f t="shared" si="45"/>
        <v>1712376</v>
      </c>
      <c r="BK36" s="445">
        <f t="shared" si="45"/>
        <v>1712376</v>
      </c>
      <c r="BL36" s="445">
        <f t="shared" si="45"/>
        <v>1712376</v>
      </c>
      <c r="BM36" s="445">
        <f t="shared" si="45"/>
        <v>1712376</v>
      </c>
      <c r="BN36" s="445">
        <f t="shared" si="45"/>
        <v>1712376</v>
      </c>
      <c r="BO36" s="445">
        <f t="shared" si="45"/>
        <v>1712376</v>
      </c>
      <c r="BP36" s="445">
        <f t="shared" si="45"/>
        <v>1712376</v>
      </c>
      <c r="BQ36" s="445">
        <f t="shared" si="45"/>
        <v>1712376</v>
      </c>
      <c r="BR36" s="445">
        <f t="shared" si="45"/>
        <v>1712376</v>
      </c>
      <c r="BS36" s="445">
        <f t="shared" si="45"/>
        <v>1712376</v>
      </c>
      <c r="BT36" s="445">
        <f t="shared" si="45"/>
        <v>1712376</v>
      </c>
      <c r="BU36" s="445">
        <f t="shared" si="45"/>
        <v>1712376</v>
      </c>
      <c r="BV36" s="445">
        <f t="shared" si="45"/>
        <v>1712376</v>
      </c>
      <c r="BW36" s="445">
        <f t="shared" si="45"/>
        <v>1712376</v>
      </c>
      <c r="BX36" s="445">
        <f t="shared" si="45"/>
        <v>1712376</v>
      </c>
      <c r="BY36" s="445">
        <f t="shared" si="45"/>
        <v>1712376</v>
      </c>
      <c r="BZ36" s="445">
        <f t="shared" si="45"/>
        <v>1712376</v>
      </c>
      <c r="CA36" s="445">
        <f t="shared" si="45"/>
        <v>1712376</v>
      </c>
      <c r="CB36" s="445">
        <f t="shared" si="45"/>
        <v>1712376</v>
      </c>
      <c r="CC36" s="445">
        <f t="shared" si="45"/>
        <v>1712376</v>
      </c>
      <c r="CD36" s="445">
        <f t="shared" si="45"/>
        <v>1712376</v>
      </c>
      <c r="CE36" s="445">
        <f t="shared" si="45"/>
        <v>1712376</v>
      </c>
      <c r="CF36" s="445">
        <f t="shared" si="45"/>
        <v>1712376</v>
      </c>
      <c r="CG36" s="445">
        <f t="shared" si="45"/>
        <v>1712376</v>
      </c>
      <c r="CH36" s="445">
        <f t="shared" si="45"/>
        <v>1712376</v>
      </c>
      <c r="CI36" s="445">
        <f t="shared" si="45"/>
        <v>1712376</v>
      </c>
      <c r="CJ36" s="445">
        <f t="shared" si="45"/>
        <v>1712376</v>
      </c>
      <c r="CK36" s="445">
        <f t="shared" si="45"/>
        <v>1712376</v>
      </c>
      <c r="CL36" s="445">
        <f t="shared" si="45"/>
        <v>1712376</v>
      </c>
      <c r="CM36" s="445">
        <f t="shared" si="45"/>
        <v>1712376</v>
      </c>
      <c r="CN36" s="445">
        <f t="shared" si="45"/>
        <v>1712376</v>
      </c>
      <c r="CO36" s="445">
        <f t="shared" si="45"/>
        <v>1712376</v>
      </c>
      <c r="CP36" s="445">
        <f t="shared" si="45"/>
        <v>1712376</v>
      </c>
      <c r="CQ36" s="445">
        <f t="shared" si="45"/>
        <v>1712376</v>
      </c>
      <c r="CR36" s="445">
        <f t="shared" si="45"/>
        <v>1712376</v>
      </c>
      <c r="CS36" s="445">
        <f t="shared" si="45"/>
        <v>1712376</v>
      </c>
      <c r="CT36" s="445">
        <f t="shared" si="45"/>
        <v>1712376</v>
      </c>
      <c r="CU36" s="445">
        <f t="shared" ref="CU36:DR36" si="46">SUM(CU25:CU35)</f>
        <v>1712376</v>
      </c>
      <c r="CV36" s="445">
        <f t="shared" si="46"/>
        <v>1712376</v>
      </c>
      <c r="CW36" s="445">
        <f t="shared" si="46"/>
        <v>1712376</v>
      </c>
      <c r="CX36" s="445">
        <f t="shared" si="46"/>
        <v>1712376</v>
      </c>
      <c r="CY36" s="445">
        <f t="shared" si="46"/>
        <v>1712376</v>
      </c>
      <c r="CZ36" s="445">
        <f t="shared" si="46"/>
        <v>1712376</v>
      </c>
      <c r="DA36" s="445">
        <f t="shared" si="46"/>
        <v>1712376</v>
      </c>
      <c r="DB36" s="445">
        <f t="shared" si="46"/>
        <v>1712376</v>
      </c>
      <c r="DC36" s="445">
        <f t="shared" si="46"/>
        <v>1712376</v>
      </c>
      <c r="DD36" s="445">
        <f t="shared" si="46"/>
        <v>1712376</v>
      </c>
      <c r="DE36" s="445">
        <f t="shared" si="46"/>
        <v>1712376</v>
      </c>
      <c r="DF36" s="445">
        <f t="shared" si="46"/>
        <v>1712376</v>
      </c>
      <c r="DG36" s="445">
        <f t="shared" si="46"/>
        <v>1712376</v>
      </c>
      <c r="DH36" s="445">
        <f t="shared" si="46"/>
        <v>1712376</v>
      </c>
      <c r="DI36" s="445">
        <f t="shared" si="46"/>
        <v>1712376</v>
      </c>
      <c r="DJ36" s="445">
        <f t="shared" si="46"/>
        <v>1712376</v>
      </c>
      <c r="DK36" s="445">
        <f t="shared" si="46"/>
        <v>1712376</v>
      </c>
      <c r="DL36" s="445">
        <f t="shared" si="46"/>
        <v>1712376</v>
      </c>
      <c r="DM36" s="445">
        <f t="shared" si="46"/>
        <v>1712376</v>
      </c>
      <c r="DN36" s="445">
        <f t="shared" si="46"/>
        <v>1712376</v>
      </c>
      <c r="DO36" s="445">
        <f t="shared" si="46"/>
        <v>1712376</v>
      </c>
      <c r="DP36" s="445">
        <f t="shared" si="46"/>
        <v>1712376</v>
      </c>
      <c r="DQ36" s="445">
        <f t="shared" si="46"/>
        <v>1712376</v>
      </c>
      <c r="DR36" s="446">
        <f t="shared" si="46"/>
        <v>1712376</v>
      </c>
    </row>
    <row r="38" spans="2:122" x14ac:dyDescent="0.2">
      <c r="B38" s="17" t="s">
        <v>284</v>
      </c>
    </row>
    <row r="39" spans="2:122" x14ac:dyDescent="0.2">
      <c r="B39" s="458"/>
      <c r="C39" s="459">
        <v>1</v>
      </c>
      <c r="D39" s="459">
        <f t="shared" ref="D39:N39" si="47">C39+1</f>
        <v>2</v>
      </c>
      <c r="E39" s="459">
        <f t="shared" si="47"/>
        <v>3</v>
      </c>
      <c r="F39" s="459">
        <f t="shared" si="47"/>
        <v>4</v>
      </c>
      <c r="G39" s="459">
        <f t="shared" si="47"/>
        <v>5</v>
      </c>
      <c r="H39" s="459">
        <f t="shared" si="47"/>
        <v>6</v>
      </c>
      <c r="I39" s="459">
        <f t="shared" si="47"/>
        <v>7</v>
      </c>
      <c r="J39" s="459">
        <f t="shared" si="47"/>
        <v>8</v>
      </c>
      <c r="K39" s="459">
        <f t="shared" si="47"/>
        <v>9</v>
      </c>
      <c r="L39" s="459">
        <f t="shared" si="47"/>
        <v>10</v>
      </c>
      <c r="M39" s="459">
        <f t="shared" si="47"/>
        <v>11</v>
      </c>
      <c r="N39" s="459">
        <f t="shared" si="47"/>
        <v>12</v>
      </c>
      <c r="O39" s="459">
        <f t="shared" ref="O39:U39" si="48">N39+1</f>
        <v>13</v>
      </c>
      <c r="P39" s="459">
        <f t="shared" si="48"/>
        <v>14</v>
      </c>
      <c r="Q39" s="459">
        <f t="shared" si="48"/>
        <v>15</v>
      </c>
      <c r="R39" s="459">
        <f t="shared" si="48"/>
        <v>16</v>
      </c>
      <c r="S39" s="459">
        <f t="shared" si="48"/>
        <v>17</v>
      </c>
      <c r="T39" s="459">
        <f t="shared" si="48"/>
        <v>18</v>
      </c>
      <c r="U39" s="459">
        <f t="shared" si="48"/>
        <v>19</v>
      </c>
      <c r="V39" s="459">
        <f t="shared" ref="V39:CG39" si="49">U39+1</f>
        <v>20</v>
      </c>
      <c r="W39" s="459">
        <f t="shared" si="49"/>
        <v>21</v>
      </c>
      <c r="X39" s="459">
        <f t="shared" si="49"/>
        <v>22</v>
      </c>
      <c r="Y39" s="459">
        <f t="shared" si="49"/>
        <v>23</v>
      </c>
      <c r="Z39" s="459">
        <f t="shared" si="49"/>
        <v>24</v>
      </c>
      <c r="AA39" s="459">
        <f t="shared" si="49"/>
        <v>25</v>
      </c>
      <c r="AB39" s="459">
        <f t="shared" si="49"/>
        <v>26</v>
      </c>
      <c r="AC39" s="459">
        <f t="shared" si="49"/>
        <v>27</v>
      </c>
      <c r="AD39" s="459">
        <f t="shared" si="49"/>
        <v>28</v>
      </c>
      <c r="AE39" s="459">
        <f t="shared" si="49"/>
        <v>29</v>
      </c>
      <c r="AF39" s="459">
        <f t="shared" si="49"/>
        <v>30</v>
      </c>
      <c r="AG39" s="459">
        <f t="shared" si="49"/>
        <v>31</v>
      </c>
      <c r="AH39" s="459">
        <f t="shared" si="49"/>
        <v>32</v>
      </c>
      <c r="AI39" s="459">
        <f t="shared" si="49"/>
        <v>33</v>
      </c>
      <c r="AJ39" s="459">
        <f t="shared" si="49"/>
        <v>34</v>
      </c>
      <c r="AK39" s="459">
        <f t="shared" si="49"/>
        <v>35</v>
      </c>
      <c r="AL39" s="459">
        <f t="shared" si="49"/>
        <v>36</v>
      </c>
      <c r="AM39" s="459">
        <f t="shared" si="49"/>
        <v>37</v>
      </c>
      <c r="AN39" s="459">
        <f t="shared" si="49"/>
        <v>38</v>
      </c>
      <c r="AO39" s="459">
        <f t="shared" si="49"/>
        <v>39</v>
      </c>
      <c r="AP39" s="459">
        <f t="shared" si="49"/>
        <v>40</v>
      </c>
      <c r="AQ39" s="459">
        <f t="shared" si="49"/>
        <v>41</v>
      </c>
      <c r="AR39" s="459">
        <f t="shared" si="49"/>
        <v>42</v>
      </c>
      <c r="AS39" s="459">
        <f t="shared" si="49"/>
        <v>43</v>
      </c>
      <c r="AT39" s="459">
        <f t="shared" si="49"/>
        <v>44</v>
      </c>
      <c r="AU39" s="459">
        <f t="shared" si="49"/>
        <v>45</v>
      </c>
      <c r="AV39" s="459">
        <f t="shared" si="49"/>
        <v>46</v>
      </c>
      <c r="AW39" s="459">
        <f t="shared" si="49"/>
        <v>47</v>
      </c>
      <c r="AX39" s="459">
        <f t="shared" si="49"/>
        <v>48</v>
      </c>
      <c r="AY39" s="459">
        <f t="shared" si="49"/>
        <v>49</v>
      </c>
      <c r="AZ39" s="459">
        <f t="shared" si="49"/>
        <v>50</v>
      </c>
      <c r="BA39" s="459">
        <f t="shared" si="49"/>
        <v>51</v>
      </c>
      <c r="BB39" s="459">
        <f t="shared" si="49"/>
        <v>52</v>
      </c>
      <c r="BC39" s="459">
        <f t="shared" si="49"/>
        <v>53</v>
      </c>
      <c r="BD39" s="459">
        <f t="shared" si="49"/>
        <v>54</v>
      </c>
      <c r="BE39" s="459">
        <f t="shared" si="49"/>
        <v>55</v>
      </c>
      <c r="BF39" s="459">
        <f t="shared" si="49"/>
        <v>56</v>
      </c>
      <c r="BG39" s="459">
        <f t="shared" si="49"/>
        <v>57</v>
      </c>
      <c r="BH39" s="459">
        <f t="shared" si="49"/>
        <v>58</v>
      </c>
      <c r="BI39" s="459">
        <f t="shared" si="49"/>
        <v>59</v>
      </c>
      <c r="BJ39" s="459">
        <f t="shared" si="49"/>
        <v>60</v>
      </c>
      <c r="BK39" s="459">
        <f t="shared" si="49"/>
        <v>61</v>
      </c>
      <c r="BL39" s="459">
        <f t="shared" si="49"/>
        <v>62</v>
      </c>
      <c r="BM39" s="459">
        <f t="shared" si="49"/>
        <v>63</v>
      </c>
      <c r="BN39" s="459">
        <f t="shared" si="49"/>
        <v>64</v>
      </c>
      <c r="BO39" s="459">
        <f t="shared" si="49"/>
        <v>65</v>
      </c>
      <c r="BP39" s="459">
        <f t="shared" si="49"/>
        <v>66</v>
      </c>
      <c r="BQ39" s="459">
        <f t="shared" si="49"/>
        <v>67</v>
      </c>
      <c r="BR39" s="459">
        <f t="shared" si="49"/>
        <v>68</v>
      </c>
      <c r="BS39" s="459">
        <f t="shared" si="49"/>
        <v>69</v>
      </c>
      <c r="BT39" s="459">
        <f t="shared" si="49"/>
        <v>70</v>
      </c>
      <c r="BU39" s="459">
        <f t="shared" si="49"/>
        <v>71</v>
      </c>
      <c r="BV39" s="459">
        <f t="shared" si="49"/>
        <v>72</v>
      </c>
      <c r="BW39" s="459">
        <f t="shared" si="49"/>
        <v>73</v>
      </c>
      <c r="BX39" s="459">
        <f t="shared" si="49"/>
        <v>74</v>
      </c>
      <c r="BY39" s="459">
        <f t="shared" si="49"/>
        <v>75</v>
      </c>
      <c r="BZ39" s="459">
        <f t="shared" si="49"/>
        <v>76</v>
      </c>
      <c r="CA39" s="459">
        <f t="shared" si="49"/>
        <v>77</v>
      </c>
      <c r="CB39" s="459">
        <f t="shared" si="49"/>
        <v>78</v>
      </c>
      <c r="CC39" s="459">
        <f t="shared" si="49"/>
        <v>79</v>
      </c>
      <c r="CD39" s="459">
        <f t="shared" si="49"/>
        <v>80</v>
      </c>
      <c r="CE39" s="459">
        <f t="shared" si="49"/>
        <v>81</v>
      </c>
      <c r="CF39" s="459">
        <f t="shared" si="49"/>
        <v>82</v>
      </c>
      <c r="CG39" s="459">
        <f t="shared" si="49"/>
        <v>83</v>
      </c>
      <c r="CH39" s="459">
        <f t="shared" ref="CH39:DR39" si="50">CG39+1</f>
        <v>84</v>
      </c>
      <c r="CI39" s="459">
        <f t="shared" si="50"/>
        <v>85</v>
      </c>
      <c r="CJ39" s="459">
        <f t="shared" si="50"/>
        <v>86</v>
      </c>
      <c r="CK39" s="459">
        <f t="shared" si="50"/>
        <v>87</v>
      </c>
      <c r="CL39" s="459">
        <f t="shared" si="50"/>
        <v>88</v>
      </c>
      <c r="CM39" s="459">
        <f t="shared" si="50"/>
        <v>89</v>
      </c>
      <c r="CN39" s="459">
        <f t="shared" si="50"/>
        <v>90</v>
      </c>
      <c r="CO39" s="459">
        <f t="shared" si="50"/>
        <v>91</v>
      </c>
      <c r="CP39" s="459">
        <f t="shared" si="50"/>
        <v>92</v>
      </c>
      <c r="CQ39" s="459">
        <f t="shared" si="50"/>
        <v>93</v>
      </c>
      <c r="CR39" s="459">
        <f t="shared" si="50"/>
        <v>94</v>
      </c>
      <c r="CS39" s="459">
        <f t="shared" si="50"/>
        <v>95</v>
      </c>
      <c r="CT39" s="459">
        <f t="shared" si="50"/>
        <v>96</v>
      </c>
      <c r="CU39" s="459">
        <f t="shared" si="50"/>
        <v>97</v>
      </c>
      <c r="CV39" s="459">
        <f t="shared" si="50"/>
        <v>98</v>
      </c>
      <c r="CW39" s="459">
        <f t="shared" si="50"/>
        <v>99</v>
      </c>
      <c r="CX39" s="459">
        <f t="shared" si="50"/>
        <v>100</v>
      </c>
      <c r="CY39" s="459">
        <f t="shared" si="50"/>
        <v>101</v>
      </c>
      <c r="CZ39" s="459">
        <f t="shared" si="50"/>
        <v>102</v>
      </c>
      <c r="DA39" s="459">
        <f t="shared" si="50"/>
        <v>103</v>
      </c>
      <c r="DB39" s="459">
        <f t="shared" si="50"/>
        <v>104</v>
      </c>
      <c r="DC39" s="459">
        <f t="shared" si="50"/>
        <v>105</v>
      </c>
      <c r="DD39" s="459">
        <f t="shared" si="50"/>
        <v>106</v>
      </c>
      <c r="DE39" s="459">
        <f t="shared" si="50"/>
        <v>107</v>
      </c>
      <c r="DF39" s="459">
        <f t="shared" si="50"/>
        <v>108</v>
      </c>
      <c r="DG39" s="459">
        <f t="shared" si="50"/>
        <v>109</v>
      </c>
      <c r="DH39" s="459">
        <f t="shared" si="50"/>
        <v>110</v>
      </c>
      <c r="DI39" s="459">
        <f t="shared" si="50"/>
        <v>111</v>
      </c>
      <c r="DJ39" s="459">
        <f t="shared" si="50"/>
        <v>112</v>
      </c>
      <c r="DK39" s="459">
        <f t="shared" si="50"/>
        <v>113</v>
      </c>
      <c r="DL39" s="459">
        <f t="shared" si="50"/>
        <v>114</v>
      </c>
      <c r="DM39" s="459">
        <f t="shared" si="50"/>
        <v>115</v>
      </c>
      <c r="DN39" s="459">
        <f t="shared" si="50"/>
        <v>116</v>
      </c>
      <c r="DO39" s="459">
        <f t="shared" si="50"/>
        <v>117</v>
      </c>
      <c r="DP39" s="459">
        <f t="shared" si="50"/>
        <v>118</v>
      </c>
      <c r="DQ39" s="459">
        <f t="shared" si="50"/>
        <v>119</v>
      </c>
      <c r="DR39" s="460">
        <f t="shared" si="50"/>
        <v>120</v>
      </c>
    </row>
    <row r="40" spans="2:122" x14ac:dyDescent="0.2">
      <c r="B40" s="4" t="str">
        <f t="shared" ref="B40:B46" si="51">IF(B9="","-",B9)</f>
        <v>Studios</v>
      </c>
      <c r="C40" s="19">
        <f t="shared" ref="C40:C46" si="52">(C$39&gt;=$J9)*$K9+(C$39&gt;$J9)*MIN($C9-$K9,MAX(0,(C$39-$J9)*$L9))</f>
        <v>0</v>
      </c>
      <c r="D40" s="19">
        <f t="shared" ref="D40:BO40" si="53">(D$39&gt;=$J9)*$K9+(D$39&gt;$J9)*MIN($C9-$K9,MAX(0,(D$39-$J9)*$L9))</f>
        <v>0</v>
      </c>
      <c r="E40" s="19">
        <f t="shared" si="53"/>
        <v>0</v>
      </c>
      <c r="F40" s="19">
        <f t="shared" si="53"/>
        <v>0</v>
      </c>
      <c r="G40" s="19">
        <f t="shared" si="53"/>
        <v>0</v>
      </c>
      <c r="H40" s="19">
        <f t="shared" si="53"/>
        <v>0</v>
      </c>
      <c r="I40" s="19">
        <f t="shared" si="53"/>
        <v>0</v>
      </c>
      <c r="J40" s="19">
        <f t="shared" si="53"/>
        <v>0</v>
      </c>
      <c r="K40" s="19">
        <f t="shared" si="53"/>
        <v>0</v>
      </c>
      <c r="L40" s="19">
        <f t="shared" si="53"/>
        <v>0</v>
      </c>
      <c r="M40" s="19">
        <f t="shared" si="53"/>
        <v>0</v>
      </c>
      <c r="N40" s="19">
        <f t="shared" si="53"/>
        <v>0</v>
      </c>
      <c r="O40" s="19">
        <f t="shared" si="53"/>
        <v>0</v>
      </c>
      <c r="P40" s="19">
        <f t="shared" si="53"/>
        <v>0</v>
      </c>
      <c r="Q40" s="19">
        <f t="shared" si="53"/>
        <v>0</v>
      </c>
      <c r="R40" s="19">
        <f t="shared" si="53"/>
        <v>0</v>
      </c>
      <c r="S40" s="19">
        <f t="shared" si="53"/>
        <v>0</v>
      </c>
      <c r="T40" s="19">
        <f t="shared" si="53"/>
        <v>0</v>
      </c>
      <c r="U40" s="19">
        <f t="shared" si="53"/>
        <v>0</v>
      </c>
      <c r="V40" s="19">
        <f t="shared" si="53"/>
        <v>0</v>
      </c>
      <c r="W40" s="19">
        <f t="shared" si="53"/>
        <v>0</v>
      </c>
      <c r="X40" s="19">
        <f t="shared" si="53"/>
        <v>0</v>
      </c>
      <c r="Y40" s="19">
        <f t="shared" si="53"/>
        <v>0</v>
      </c>
      <c r="Z40" s="19">
        <f t="shared" si="53"/>
        <v>0</v>
      </c>
      <c r="AA40" s="19">
        <f t="shared" si="53"/>
        <v>0</v>
      </c>
      <c r="AB40" s="19">
        <f t="shared" si="53"/>
        <v>0</v>
      </c>
      <c r="AC40" s="19">
        <f t="shared" si="53"/>
        <v>0</v>
      </c>
      <c r="AD40" s="19">
        <f t="shared" si="53"/>
        <v>0</v>
      </c>
      <c r="AE40" s="19">
        <f t="shared" si="53"/>
        <v>0</v>
      </c>
      <c r="AF40" s="19">
        <f t="shared" si="53"/>
        <v>0</v>
      </c>
      <c r="AG40" s="19">
        <f t="shared" si="53"/>
        <v>0</v>
      </c>
      <c r="AH40" s="19">
        <f t="shared" si="53"/>
        <v>0</v>
      </c>
      <c r="AI40" s="19">
        <f t="shared" si="53"/>
        <v>0</v>
      </c>
      <c r="AJ40" s="19">
        <f t="shared" si="53"/>
        <v>0</v>
      </c>
      <c r="AK40" s="19">
        <f t="shared" si="53"/>
        <v>0</v>
      </c>
      <c r="AL40" s="19">
        <f t="shared" si="53"/>
        <v>0</v>
      </c>
      <c r="AM40" s="19">
        <f t="shared" si="53"/>
        <v>0</v>
      </c>
      <c r="AN40" s="19">
        <f t="shared" si="53"/>
        <v>0</v>
      </c>
      <c r="AO40" s="19">
        <f t="shared" si="53"/>
        <v>0</v>
      </c>
      <c r="AP40" s="19">
        <f t="shared" si="53"/>
        <v>0</v>
      </c>
      <c r="AQ40" s="19">
        <f t="shared" si="53"/>
        <v>0</v>
      </c>
      <c r="AR40" s="19">
        <f t="shared" si="53"/>
        <v>0</v>
      </c>
      <c r="AS40" s="19">
        <f t="shared" si="53"/>
        <v>0</v>
      </c>
      <c r="AT40" s="19">
        <f t="shared" si="53"/>
        <v>0</v>
      </c>
      <c r="AU40" s="19">
        <f t="shared" si="53"/>
        <v>0</v>
      </c>
      <c r="AV40" s="19">
        <f t="shared" si="53"/>
        <v>0</v>
      </c>
      <c r="AW40" s="19">
        <f t="shared" si="53"/>
        <v>41.6</v>
      </c>
      <c r="AX40" s="19">
        <f t="shared" si="53"/>
        <v>86.6</v>
      </c>
      <c r="AY40" s="19">
        <f t="shared" si="53"/>
        <v>104</v>
      </c>
      <c r="AZ40" s="19">
        <f t="shared" si="53"/>
        <v>104</v>
      </c>
      <c r="BA40" s="19">
        <f t="shared" si="53"/>
        <v>104</v>
      </c>
      <c r="BB40" s="19">
        <f t="shared" si="53"/>
        <v>104</v>
      </c>
      <c r="BC40" s="19">
        <f t="shared" si="53"/>
        <v>104</v>
      </c>
      <c r="BD40" s="19">
        <f t="shared" si="53"/>
        <v>104</v>
      </c>
      <c r="BE40" s="19">
        <f t="shared" si="53"/>
        <v>104</v>
      </c>
      <c r="BF40" s="19">
        <f t="shared" si="53"/>
        <v>104</v>
      </c>
      <c r="BG40" s="19">
        <f t="shared" si="53"/>
        <v>104</v>
      </c>
      <c r="BH40" s="19">
        <f t="shared" si="53"/>
        <v>104</v>
      </c>
      <c r="BI40" s="19">
        <f t="shared" si="53"/>
        <v>104</v>
      </c>
      <c r="BJ40" s="19">
        <f t="shared" si="53"/>
        <v>104</v>
      </c>
      <c r="BK40" s="19">
        <f t="shared" si="53"/>
        <v>104</v>
      </c>
      <c r="BL40" s="19">
        <f t="shared" si="53"/>
        <v>104</v>
      </c>
      <c r="BM40" s="19">
        <f t="shared" si="53"/>
        <v>104</v>
      </c>
      <c r="BN40" s="19">
        <f t="shared" si="53"/>
        <v>104</v>
      </c>
      <c r="BO40" s="19">
        <f t="shared" si="53"/>
        <v>104</v>
      </c>
      <c r="BP40" s="19">
        <f t="shared" ref="BP40:DR40" si="54">(BP$39&gt;=$J9)*$K9+(BP$39&gt;$J9)*MIN($C9-$K9,MAX(0,(BP$39-$J9)*$L9))</f>
        <v>104</v>
      </c>
      <c r="BQ40" s="19">
        <f t="shared" si="54"/>
        <v>104</v>
      </c>
      <c r="BR40" s="19">
        <f t="shared" si="54"/>
        <v>104</v>
      </c>
      <c r="BS40" s="19">
        <f t="shared" si="54"/>
        <v>104</v>
      </c>
      <c r="BT40" s="19">
        <f t="shared" si="54"/>
        <v>104</v>
      </c>
      <c r="BU40" s="19">
        <f t="shared" si="54"/>
        <v>104</v>
      </c>
      <c r="BV40" s="19">
        <f t="shared" si="54"/>
        <v>104</v>
      </c>
      <c r="BW40" s="19">
        <f t="shared" si="54"/>
        <v>104</v>
      </c>
      <c r="BX40" s="19">
        <f t="shared" si="54"/>
        <v>104</v>
      </c>
      <c r="BY40" s="19">
        <f t="shared" si="54"/>
        <v>104</v>
      </c>
      <c r="BZ40" s="19">
        <f t="shared" si="54"/>
        <v>104</v>
      </c>
      <c r="CA40" s="19">
        <f t="shared" si="54"/>
        <v>104</v>
      </c>
      <c r="CB40" s="19">
        <f t="shared" si="54"/>
        <v>104</v>
      </c>
      <c r="CC40" s="19">
        <f t="shared" si="54"/>
        <v>104</v>
      </c>
      <c r="CD40" s="19">
        <f t="shared" si="54"/>
        <v>104</v>
      </c>
      <c r="CE40" s="19">
        <f t="shared" si="54"/>
        <v>104</v>
      </c>
      <c r="CF40" s="19">
        <f t="shared" si="54"/>
        <v>104</v>
      </c>
      <c r="CG40" s="19">
        <f t="shared" si="54"/>
        <v>104</v>
      </c>
      <c r="CH40" s="19">
        <f t="shared" si="54"/>
        <v>104</v>
      </c>
      <c r="CI40" s="19">
        <f t="shared" si="54"/>
        <v>104</v>
      </c>
      <c r="CJ40" s="19">
        <f t="shared" si="54"/>
        <v>104</v>
      </c>
      <c r="CK40" s="19">
        <f t="shared" si="54"/>
        <v>104</v>
      </c>
      <c r="CL40" s="19">
        <f t="shared" si="54"/>
        <v>104</v>
      </c>
      <c r="CM40" s="19">
        <f t="shared" si="54"/>
        <v>104</v>
      </c>
      <c r="CN40" s="19">
        <f t="shared" si="54"/>
        <v>104</v>
      </c>
      <c r="CO40" s="19">
        <f t="shared" si="54"/>
        <v>104</v>
      </c>
      <c r="CP40" s="19">
        <f t="shared" si="54"/>
        <v>104</v>
      </c>
      <c r="CQ40" s="19">
        <f t="shared" si="54"/>
        <v>104</v>
      </c>
      <c r="CR40" s="19">
        <f t="shared" si="54"/>
        <v>104</v>
      </c>
      <c r="CS40" s="19">
        <f t="shared" si="54"/>
        <v>104</v>
      </c>
      <c r="CT40" s="19">
        <f t="shared" si="54"/>
        <v>104</v>
      </c>
      <c r="CU40" s="19">
        <f t="shared" si="54"/>
        <v>104</v>
      </c>
      <c r="CV40" s="19">
        <f t="shared" si="54"/>
        <v>104</v>
      </c>
      <c r="CW40" s="19">
        <f t="shared" si="54"/>
        <v>104</v>
      </c>
      <c r="CX40" s="19">
        <f t="shared" si="54"/>
        <v>104</v>
      </c>
      <c r="CY40" s="19">
        <f t="shared" si="54"/>
        <v>104</v>
      </c>
      <c r="CZ40" s="19">
        <f t="shared" si="54"/>
        <v>104</v>
      </c>
      <c r="DA40" s="19">
        <f t="shared" si="54"/>
        <v>104</v>
      </c>
      <c r="DB40" s="19">
        <f t="shared" si="54"/>
        <v>104</v>
      </c>
      <c r="DC40" s="19">
        <f t="shared" si="54"/>
        <v>104</v>
      </c>
      <c r="DD40" s="19">
        <f t="shared" si="54"/>
        <v>104</v>
      </c>
      <c r="DE40" s="19">
        <f t="shared" si="54"/>
        <v>104</v>
      </c>
      <c r="DF40" s="19">
        <f t="shared" si="54"/>
        <v>104</v>
      </c>
      <c r="DG40" s="19">
        <f t="shared" si="54"/>
        <v>104</v>
      </c>
      <c r="DH40" s="19">
        <f t="shared" si="54"/>
        <v>104</v>
      </c>
      <c r="DI40" s="19">
        <f t="shared" si="54"/>
        <v>104</v>
      </c>
      <c r="DJ40" s="19">
        <f t="shared" si="54"/>
        <v>104</v>
      </c>
      <c r="DK40" s="19">
        <f t="shared" si="54"/>
        <v>104</v>
      </c>
      <c r="DL40" s="19">
        <f t="shared" si="54"/>
        <v>104</v>
      </c>
      <c r="DM40" s="19">
        <f t="shared" si="54"/>
        <v>104</v>
      </c>
      <c r="DN40" s="19">
        <f t="shared" si="54"/>
        <v>104</v>
      </c>
      <c r="DO40" s="19">
        <f t="shared" si="54"/>
        <v>104</v>
      </c>
      <c r="DP40" s="19">
        <f t="shared" si="54"/>
        <v>104</v>
      </c>
      <c r="DQ40" s="19">
        <f t="shared" si="54"/>
        <v>104</v>
      </c>
      <c r="DR40" s="19">
        <f t="shared" si="54"/>
        <v>104</v>
      </c>
    </row>
    <row r="41" spans="2:122" x14ac:dyDescent="0.2">
      <c r="B41" s="4" t="str">
        <f t="shared" si="51"/>
        <v>1 Bedroom</v>
      </c>
      <c r="C41" s="19">
        <f t="shared" si="52"/>
        <v>0</v>
      </c>
      <c r="D41" s="19">
        <f t="shared" ref="D41:AI41" si="55">(D$39&gt;=$J10)*$K10+(D$39&gt;$J10)*MIN($C10-$K10,MAX(0,(D$39-$J10)*$L10))</f>
        <v>0</v>
      </c>
      <c r="E41" s="19">
        <f t="shared" si="55"/>
        <v>0</v>
      </c>
      <c r="F41" s="19">
        <f t="shared" si="55"/>
        <v>0</v>
      </c>
      <c r="G41" s="19">
        <f t="shared" si="55"/>
        <v>0</v>
      </c>
      <c r="H41" s="19">
        <f t="shared" si="55"/>
        <v>0</v>
      </c>
      <c r="I41" s="19">
        <f t="shared" si="55"/>
        <v>0</v>
      </c>
      <c r="J41" s="19">
        <f t="shared" si="55"/>
        <v>0</v>
      </c>
      <c r="K41" s="19">
        <f t="shared" si="55"/>
        <v>0</v>
      </c>
      <c r="L41" s="19">
        <f t="shared" si="55"/>
        <v>0</v>
      </c>
      <c r="M41" s="19">
        <f t="shared" si="55"/>
        <v>0</v>
      </c>
      <c r="N41" s="19">
        <f t="shared" si="55"/>
        <v>0</v>
      </c>
      <c r="O41" s="19">
        <f t="shared" si="55"/>
        <v>0</v>
      </c>
      <c r="P41" s="19">
        <f t="shared" si="55"/>
        <v>0</v>
      </c>
      <c r="Q41" s="19">
        <f t="shared" si="55"/>
        <v>0</v>
      </c>
      <c r="R41" s="19">
        <f t="shared" si="55"/>
        <v>0</v>
      </c>
      <c r="S41" s="19">
        <f t="shared" si="55"/>
        <v>0</v>
      </c>
      <c r="T41" s="19">
        <f t="shared" si="55"/>
        <v>0</v>
      </c>
      <c r="U41" s="19">
        <f t="shared" si="55"/>
        <v>0</v>
      </c>
      <c r="V41" s="19">
        <f t="shared" si="55"/>
        <v>0</v>
      </c>
      <c r="W41" s="19">
        <f t="shared" si="55"/>
        <v>0</v>
      </c>
      <c r="X41" s="19">
        <f t="shared" si="55"/>
        <v>0</v>
      </c>
      <c r="Y41" s="19">
        <f t="shared" si="55"/>
        <v>0</v>
      </c>
      <c r="Z41" s="19">
        <f t="shared" si="55"/>
        <v>0</v>
      </c>
      <c r="AA41" s="19">
        <f t="shared" si="55"/>
        <v>0</v>
      </c>
      <c r="AB41" s="19">
        <f t="shared" si="55"/>
        <v>0</v>
      </c>
      <c r="AC41" s="19">
        <f t="shared" si="55"/>
        <v>0</v>
      </c>
      <c r="AD41" s="19">
        <f t="shared" si="55"/>
        <v>0</v>
      </c>
      <c r="AE41" s="19">
        <f t="shared" si="55"/>
        <v>0</v>
      </c>
      <c r="AF41" s="19">
        <f t="shared" si="55"/>
        <v>0</v>
      </c>
      <c r="AG41" s="19">
        <f t="shared" si="55"/>
        <v>0</v>
      </c>
      <c r="AH41" s="19">
        <f t="shared" si="55"/>
        <v>0</v>
      </c>
      <c r="AI41" s="19">
        <f t="shared" si="55"/>
        <v>0</v>
      </c>
      <c r="AJ41" s="19">
        <f t="shared" ref="AJ41:BO41" si="56">(AJ$39&gt;=$J10)*$K10+(AJ$39&gt;$J10)*MIN($C10-$K10,MAX(0,(AJ$39-$J10)*$L10))</f>
        <v>0</v>
      </c>
      <c r="AK41" s="19">
        <f t="shared" si="56"/>
        <v>0</v>
      </c>
      <c r="AL41" s="19">
        <f t="shared" si="56"/>
        <v>0</v>
      </c>
      <c r="AM41" s="19">
        <f t="shared" si="56"/>
        <v>0</v>
      </c>
      <c r="AN41" s="19">
        <f t="shared" si="56"/>
        <v>0</v>
      </c>
      <c r="AO41" s="19">
        <f t="shared" si="56"/>
        <v>0</v>
      </c>
      <c r="AP41" s="19">
        <f t="shared" si="56"/>
        <v>0</v>
      </c>
      <c r="AQ41" s="19">
        <f t="shared" si="56"/>
        <v>0</v>
      </c>
      <c r="AR41" s="19">
        <f t="shared" si="56"/>
        <v>0</v>
      </c>
      <c r="AS41" s="19">
        <f t="shared" si="56"/>
        <v>0</v>
      </c>
      <c r="AT41" s="19">
        <f t="shared" si="56"/>
        <v>0</v>
      </c>
      <c r="AU41" s="19">
        <f t="shared" si="56"/>
        <v>0</v>
      </c>
      <c r="AV41" s="19">
        <f t="shared" si="56"/>
        <v>0</v>
      </c>
      <c r="AW41" s="19">
        <f t="shared" si="56"/>
        <v>132</v>
      </c>
      <c r="AX41" s="19">
        <f t="shared" si="56"/>
        <v>150</v>
      </c>
      <c r="AY41" s="19">
        <f t="shared" si="56"/>
        <v>168</v>
      </c>
      <c r="AZ41" s="19">
        <f t="shared" si="56"/>
        <v>186</v>
      </c>
      <c r="BA41" s="19">
        <f t="shared" si="56"/>
        <v>204</v>
      </c>
      <c r="BB41" s="19">
        <f t="shared" si="56"/>
        <v>222</v>
      </c>
      <c r="BC41" s="19">
        <f t="shared" si="56"/>
        <v>240</v>
      </c>
      <c r="BD41" s="19">
        <f t="shared" si="56"/>
        <v>258</v>
      </c>
      <c r="BE41" s="19">
        <f t="shared" si="56"/>
        <v>276</v>
      </c>
      <c r="BF41" s="19">
        <f t="shared" si="56"/>
        <v>294</v>
      </c>
      <c r="BG41" s="19">
        <f t="shared" si="56"/>
        <v>312</v>
      </c>
      <c r="BH41" s="19">
        <f t="shared" si="56"/>
        <v>330</v>
      </c>
      <c r="BI41" s="19">
        <f t="shared" si="56"/>
        <v>330</v>
      </c>
      <c r="BJ41" s="19">
        <f t="shared" si="56"/>
        <v>330</v>
      </c>
      <c r="BK41" s="19">
        <f t="shared" si="56"/>
        <v>330</v>
      </c>
      <c r="BL41" s="19">
        <f t="shared" si="56"/>
        <v>330</v>
      </c>
      <c r="BM41" s="19">
        <f t="shared" si="56"/>
        <v>330</v>
      </c>
      <c r="BN41" s="19">
        <f t="shared" si="56"/>
        <v>330</v>
      </c>
      <c r="BO41" s="19">
        <f t="shared" si="56"/>
        <v>330</v>
      </c>
      <c r="BP41" s="19">
        <f t="shared" ref="BP41:CU41" si="57">(BP$39&gt;=$J10)*$K10+(BP$39&gt;$J10)*MIN($C10-$K10,MAX(0,(BP$39-$J10)*$L10))</f>
        <v>330</v>
      </c>
      <c r="BQ41" s="19">
        <f t="shared" si="57"/>
        <v>330</v>
      </c>
      <c r="BR41" s="19">
        <f t="shared" si="57"/>
        <v>330</v>
      </c>
      <c r="BS41" s="19">
        <f t="shared" si="57"/>
        <v>330</v>
      </c>
      <c r="BT41" s="19">
        <f t="shared" si="57"/>
        <v>330</v>
      </c>
      <c r="BU41" s="19">
        <f t="shared" si="57"/>
        <v>330</v>
      </c>
      <c r="BV41" s="19">
        <f t="shared" si="57"/>
        <v>330</v>
      </c>
      <c r="BW41" s="19">
        <f t="shared" si="57"/>
        <v>330</v>
      </c>
      <c r="BX41" s="19">
        <f t="shared" si="57"/>
        <v>330</v>
      </c>
      <c r="BY41" s="19">
        <f t="shared" si="57"/>
        <v>330</v>
      </c>
      <c r="BZ41" s="19">
        <f t="shared" si="57"/>
        <v>330</v>
      </c>
      <c r="CA41" s="19">
        <f t="shared" si="57"/>
        <v>330</v>
      </c>
      <c r="CB41" s="19">
        <f t="shared" si="57"/>
        <v>330</v>
      </c>
      <c r="CC41" s="19">
        <f t="shared" si="57"/>
        <v>330</v>
      </c>
      <c r="CD41" s="19">
        <f t="shared" si="57"/>
        <v>330</v>
      </c>
      <c r="CE41" s="19">
        <f t="shared" si="57"/>
        <v>330</v>
      </c>
      <c r="CF41" s="19">
        <f t="shared" si="57"/>
        <v>330</v>
      </c>
      <c r="CG41" s="19">
        <f t="shared" si="57"/>
        <v>330</v>
      </c>
      <c r="CH41" s="19">
        <f t="shared" si="57"/>
        <v>330</v>
      </c>
      <c r="CI41" s="19">
        <f t="shared" si="57"/>
        <v>330</v>
      </c>
      <c r="CJ41" s="19">
        <f t="shared" si="57"/>
        <v>330</v>
      </c>
      <c r="CK41" s="19">
        <f t="shared" si="57"/>
        <v>330</v>
      </c>
      <c r="CL41" s="19">
        <f t="shared" si="57"/>
        <v>330</v>
      </c>
      <c r="CM41" s="19">
        <f t="shared" si="57"/>
        <v>330</v>
      </c>
      <c r="CN41" s="19">
        <f t="shared" si="57"/>
        <v>330</v>
      </c>
      <c r="CO41" s="19">
        <f t="shared" si="57"/>
        <v>330</v>
      </c>
      <c r="CP41" s="19">
        <f t="shared" si="57"/>
        <v>330</v>
      </c>
      <c r="CQ41" s="19">
        <f t="shared" si="57"/>
        <v>330</v>
      </c>
      <c r="CR41" s="19">
        <f t="shared" si="57"/>
        <v>330</v>
      </c>
      <c r="CS41" s="19">
        <f t="shared" si="57"/>
        <v>330</v>
      </c>
      <c r="CT41" s="19">
        <f t="shared" si="57"/>
        <v>330</v>
      </c>
      <c r="CU41" s="19">
        <f t="shared" si="57"/>
        <v>330</v>
      </c>
      <c r="CV41" s="19">
        <f t="shared" ref="CV41:DR41" si="58">(CV$39&gt;=$J10)*$K10+(CV$39&gt;$J10)*MIN($C10-$K10,MAX(0,(CV$39-$J10)*$L10))</f>
        <v>330</v>
      </c>
      <c r="CW41" s="19">
        <f t="shared" si="58"/>
        <v>330</v>
      </c>
      <c r="CX41" s="19">
        <f t="shared" si="58"/>
        <v>330</v>
      </c>
      <c r="CY41" s="19">
        <f t="shared" si="58"/>
        <v>330</v>
      </c>
      <c r="CZ41" s="19">
        <f t="shared" si="58"/>
        <v>330</v>
      </c>
      <c r="DA41" s="19">
        <f t="shared" si="58"/>
        <v>330</v>
      </c>
      <c r="DB41" s="19">
        <f t="shared" si="58"/>
        <v>330</v>
      </c>
      <c r="DC41" s="19">
        <f t="shared" si="58"/>
        <v>330</v>
      </c>
      <c r="DD41" s="19">
        <f t="shared" si="58"/>
        <v>330</v>
      </c>
      <c r="DE41" s="19">
        <f t="shared" si="58"/>
        <v>330</v>
      </c>
      <c r="DF41" s="19">
        <f t="shared" si="58"/>
        <v>330</v>
      </c>
      <c r="DG41" s="19">
        <f t="shared" si="58"/>
        <v>330</v>
      </c>
      <c r="DH41" s="19">
        <f t="shared" si="58"/>
        <v>330</v>
      </c>
      <c r="DI41" s="19">
        <f t="shared" si="58"/>
        <v>330</v>
      </c>
      <c r="DJ41" s="19">
        <f t="shared" si="58"/>
        <v>330</v>
      </c>
      <c r="DK41" s="19">
        <f t="shared" si="58"/>
        <v>330</v>
      </c>
      <c r="DL41" s="19">
        <f t="shared" si="58"/>
        <v>330</v>
      </c>
      <c r="DM41" s="19">
        <f t="shared" si="58"/>
        <v>330</v>
      </c>
      <c r="DN41" s="19">
        <f t="shared" si="58"/>
        <v>330</v>
      </c>
      <c r="DO41" s="19">
        <f t="shared" si="58"/>
        <v>330</v>
      </c>
      <c r="DP41" s="19">
        <f t="shared" si="58"/>
        <v>330</v>
      </c>
      <c r="DQ41" s="19">
        <f t="shared" si="58"/>
        <v>330</v>
      </c>
      <c r="DR41" s="19">
        <f t="shared" si="58"/>
        <v>330</v>
      </c>
    </row>
    <row r="42" spans="2:122" x14ac:dyDescent="0.2">
      <c r="B42" s="4" t="str">
        <f t="shared" si="51"/>
        <v>2 Bedroom</v>
      </c>
      <c r="C42" s="19">
        <f t="shared" si="52"/>
        <v>0</v>
      </c>
      <c r="D42" s="19">
        <f t="shared" ref="D42:AI42" si="59">(D$39&gt;=$J11)*$K11+(D$39&gt;$J11)*MIN($C11-$K11,MAX(0,(D$39-$J11)*$L11))</f>
        <v>0</v>
      </c>
      <c r="E42" s="19">
        <f t="shared" si="59"/>
        <v>0</v>
      </c>
      <c r="F42" s="19">
        <f t="shared" si="59"/>
        <v>0</v>
      </c>
      <c r="G42" s="19">
        <f t="shared" si="59"/>
        <v>0</v>
      </c>
      <c r="H42" s="19">
        <f t="shared" si="59"/>
        <v>0</v>
      </c>
      <c r="I42" s="19">
        <f t="shared" si="59"/>
        <v>0</v>
      </c>
      <c r="J42" s="19">
        <f t="shared" si="59"/>
        <v>0</v>
      </c>
      <c r="K42" s="19">
        <f t="shared" si="59"/>
        <v>0</v>
      </c>
      <c r="L42" s="19">
        <f t="shared" si="59"/>
        <v>0</v>
      </c>
      <c r="M42" s="19">
        <f t="shared" si="59"/>
        <v>0</v>
      </c>
      <c r="N42" s="19">
        <f t="shared" si="59"/>
        <v>0</v>
      </c>
      <c r="O42" s="19">
        <f t="shared" si="59"/>
        <v>0</v>
      </c>
      <c r="P42" s="19">
        <f t="shared" si="59"/>
        <v>0</v>
      </c>
      <c r="Q42" s="19">
        <f t="shared" si="59"/>
        <v>0</v>
      </c>
      <c r="R42" s="19">
        <f t="shared" si="59"/>
        <v>0</v>
      </c>
      <c r="S42" s="19">
        <f t="shared" si="59"/>
        <v>0</v>
      </c>
      <c r="T42" s="19">
        <f t="shared" si="59"/>
        <v>0</v>
      </c>
      <c r="U42" s="19">
        <f t="shared" si="59"/>
        <v>0</v>
      </c>
      <c r="V42" s="19">
        <f t="shared" si="59"/>
        <v>0</v>
      </c>
      <c r="W42" s="19">
        <f t="shared" si="59"/>
        <v>0</v>
      </c>
      <c r="X42" s="19">
        <f t="shared" si="59"/>
        <v>0</v>
      </c>
      <c r="Y42" s="19">
        <f t="shared" si="59"/>
        <v>0</v>
      </c>
      <c r="Z42" s="19">
        <f t="shared" si="59"/>
        <v>0</v>
      </c>
      <c r="AA42" s="19">
        <f t="shared" si="59"/>
        <v>0</v>
      </c>
      <c r="AB42" s="19">
        <f t="shared" si="59"/>
        <v>0</v>
      </c>
      <c r="AC42" s="19">
        <f t="shared" si="59"/>
        <v>0</v>
      </c>
      <c r="AD42" s="19">
        <f t="shared" si="59"/>
        <v>0</v>
      </c>
      <c r="AE42" s="19">
        <f t="shared" si="59"/>
        <v>0</v>
      </c>
      <c r="AF42" s="19">
        <f t="shared" si="59"/>
        <v>0</v>
      </c>
      <c r="AG42" s="19">
        <f t="shared" si="59"/>
        <v>0</v>
      </c>
      <c r="AH42" s="19">
        <f t="shared" si="59"/>
        <v>0</v>
      </c>
      <c r="AI42" s="19">
        <f t="shared" si="59"/>
        <v>0</v>
      </c>
      <c r="AJ42" s="19">
        <f t="shared" ref="AJ42:BO42" si="60">(AJ$39&gt;=$J11)*$K11+(AJ$39&gt;$J11)*MIN($C11-$K11,MAX(0,(AJ$39-$J11)*$L11))</f>
        <v>0</v>
      </c>
      <c r="AK42" s="19">
        <f t="shared" si="60"/>
        <v>0</v>
      </c>
      <c r="AL42" s="19">
        <f t="shared" si="60"/>
        <v>0</v>
      </c>
      <c r="AM42" s="19">
        <f t="shared" si="60"/>
        <v>0</v>
      </c>
      <c r="AN42" s="19">
        <f t="shared" si="60"/>
        <v>0</v>
      </c>
      <c r="AO42" s="19">
        <f t="shared" si="60"/>
        <v>0</v>
      </c>
      <c r="AP42" s="19">
        <f t="shared" si="60"/>
        <v>0</v>
      </c>
      <c r="AQ42" s="19">
        <f t="shared" si="60"/>
        <v>0</v>
      </c>
      <c r="AR42" s="19">
        <f t="shared" si="60"/>
        <v>0</v>
      </c>
      <c r="AS42" s="19">
        <f t="shared" si="60"/>
        <v>0</v>
      </c>
      <c r="AT42" s="19">
        <f t="shared" si="60"/>
        <v>0</v>
      </c>
      <c r="AU42" s="19">
        <f t="shared" si="60"/>
        <v>0</v>
      </c>
      <c r="AV42" s="19">
        <f t="shared" si="60"/>
        <v>0</v>
      </c>
      <c r="AW42" s="19">
        <f t="shared" si="60"/>
        <v>66.400000000000006</v>
      </c>
      <c r="AX42" s="19">
        <f t="shared" si="60"/>
        <v>78.400000000000006</v>
      </c>
      <c r="AY42" s="19">
        <f t="shared" si="60"/>
        <v>90.4</v>
      </c>
      <c r="AZ42" s="19">
        <f t="shared" si="60"/>
        <v>102.4</v>
      </c>
      <c r="BA42" s="19">
        <f t="shared" si="60"/>
        <v>114.4</v>
      </c>
      <c r="BB42" s="19">
        <f t="shared" si="60"/>
        <v>126.4</v>
      </c>
      <c r="BC42" s="19">
        <f t="shared" si="60"/>
        <v>138.4</v>
      </c>
      <c r="BD42" s="19">
        <f t="shared" si="60"/>
        <v>150.4</v>
      </c>
      <c r="BE42" s="19">
        <f t="shared" si="60"/>
        <v>162.4</v>
      </c>
      <c r="BF42" s="19">
        <f t="shared" si="60"/>
        <v>166</v>
      </c>
      <c r="BG42" s="19">
        <f t="shared" si="60"/>
        <v>166</v>
      </c>
      <c r="BH42" s="19">
        <f t="shared" si="60"/>
        <v>166</v>
      </c>
      <c r="BI42" s="19">
        <f t="shared" si="60"/>
        <v>166</v>
      </c>
      <c r="BJ42" s="19">
        <f t="shared" si="60"/>
        <v>166</v>
      </c>
      <c r="BK42" s="19">
        <f t="shared" si="60"/>
        <v>166</v>
      </c>
      <c r="BL42" s="19">
        <f t="shared" si="60"/>
        <v>166</v>
      </c>
      <c r="BM42" s="19">
        <f t="shared" si="60"/>
        <v>166</v>
      </c>
      <c r="BN42" s="19">
        <f t="shared" si="60"/>
        <v>166</v>
      </c>
      <c r="BO42" s="19">
        <f t="shared" si="60"/>
        <v>166</v>
      </c>
      <c r="BP42" s="19">
        <f t="shared" ref="BP42:CU42" si="61">(BP$39&gt;=$J11)*$K11+(BP$39&gt;$J11)*MIN($C11-$K11,MAX(0,(BP$39-$J11)*$L11))</f>
        <v>166</v>
      </c>
      <c r="BQ42" s="19">
        <f t="shared" si="61"/>
        <v>166</v>
      </c>
      <c r="BR42" s="19">
        <f t="shared" si="61"/>
        <v>166</v>
      </c>
      <c r="BS42" s="19">
        <f t="shared" si="61"/>
        <v>166</v>
      </c>
      <c r="BT42" s="19">
        <f t="shared" si="61"/>
        <v>166</v>
      </c>
      <c r="BU42" s="19">
        <f t="shared" si="61"/>
        <v>166</v>
      </c>
      <c r="BV42" s="19">
        <f t="shared" si="61"/>
        <v>166</v>
      </c>
      <c r="BW42" s="19">
        <f t="shared" si="61"/>
        <v>166</v>
      </c>
      <c r="BX42" s="19">
        <f t="shared" si="61"/>
        <v>166</v>
      </c>
      <c r="BY42" s="19">
        <f t="shared" si="61"/>
        <v>166</v>
      </c>
      <c r="BZ42" s="19">
        <f t="shared" si="61"/>
        <v>166</v>
      </c>
      <c r="CA42" s="19">
        <f t="shared" si="61"/>
        <v>166</v>
      </c>
      <c r="CB42" s="19">
        <f t="shared" si="61"/>
        <v>166</v>
      </c>
      <c r="CC42" s="19">
        <f t="shared" si="61"/>
        <v>166</v>
      </c>
      <c r="CD42" s="19">
        <f t="shared" si="61"/>
        <v>166</v>
      </c>
      <c r="CE42" s="19">
        <f t="shared" si="61"/>
        <v>166</v>
      </c>
      <c r="CF42" s="19">
        <f t="shared" si="61"/>
        <v>166</v>
      </c>
      <c r="CG42" s="19">
        <f t="shared" si="61"/>
        <v>166</v>
      </c>
      <c r="CH42" s="19">
        <f t="shared" si="61"/>
        <v>166</v>
      </c>
      <c r="CI42" s="19">
        <f t="shared" si="61"/>
        <v>166</v>
      </c>
      <c r="CJ42" s="19">
        <f t="shared" si="61"/>
        <v>166</v>
      </c>
      <c r="CK42" s="19">
        <f t="shared" si="61"/>
        <v>166</v>
      </c>
      <c r="CL42" s="19">
        <f t="shared" si="61"/>
        <v>166</v>
      </c>
      <c r="CM42" s="19">
        <f t="shared" si="61"/>
        <v>166</v>
      </c>
      <c r="CN42" s="19">
        <f t="shared" si="61"/>
        <v>166</v>
      </c>
      <c r="CO42" s="19">
        <f t="shared" si="61"/>
        <v>166</v>
      </c>
      <c r="CP42" s="19">
        <f t="shared" si="61"/>
        <v>166</v>
      </c>
      <c r="CQ42" s="19">
        <f t="shared" si="61"/>
        <v>166</v>
      </c>
      <c r="CR42" s="19">
        <f t="shared" si="61"/>
        <v>166</v>
      </c>
      <c r="CS42" s="19">
        <f t="shared" si="61"/>
        <v>166</v>
      </c>
      <c r="CT42" s="19">
        <f t="shared" si="61"/>
        <v>166</v>
      </c>
      <c r="CU42" s="19">
        <f t="shared" si="61"/>
        <v>166</v>
      </c>
      <c r="CV42" s="19">
        <f t="shared" ref="CV42:DR42" si="62">(CV$39&gt;=$J11)*$K11+(CV$39&gt;$J11)*MIN($C11-$K11,MAX(0,(CV$39-$J11)*$L11))</f>
        <v>166</v>
      </c>
      <c r="CW42" s="19">
        <f t="shared" si="62"/>
        <v>166</v>
      </c>
      <c r="CX42" s="19">
        <f t="shared" si="62"/>
        <v>166</v>
      </c>
      <c r="CY42" s="19">
        <f t="shared" si="62"/>
        <v>166</v>
      </c>
      <c r="CZ42" s="19">
        <f t="shared" si="62"/>
        <v>166</v>
      </c>
      <c r="DA42" s="19">
        <f t="shared" si="62"/>
        <v>166</v>
      </c>
      <c r="DB42" s="19">
        <f t="shared" si="62"/>
        <v>166</v>
      </c>
      <c r="DC42" s="19">
        <f t="shared" si="62"/>
        <v>166</v>
      </c>
      <c r="DD42" s="19">
        <f t="shared" si="62"/>
        <v>166</v>
      </c>
      <c r="DE42" s="19">
        <f t="shared" si="62"/>
        <v>166</v>
      </c>
      <c r="DF42" s="19">
        <f t="shared" si="62"/>
        <v>166</v>
      </c>
      <c r="DG42" s="19">
        <f t="shared" si="62"/>
        <v>166</v>
      </c>
      <c r="DH42" s="19">
        <f t="shared" si="62"/>
        <v>166</v>
      </c>
      <c r="DI42" s="19">
        <f t="shared" si="62"/>
        <v>166</v>
      </c>
      <c r="DJ42" s="19">
        <f t="shared" si="62"/>
        <v>166</v>
      </c>
      <c r="DK42" s="19">
        <f t="shared" si="62"/>
        <v>166</v>
      </c>
      <c r="DL42" s="19">
        <f t="shared" si="62"/>
        <v>166</v>
      </c>
      <c r="DM42" s="19">
        <f t="shared" si="62"/>
        <v>166</v>
      </c>
      <c r="DN42" s="19">
        <f t="shared" si="62"/>
        <v>166</v>
      </c>
      <c r="DO42" s="19">
        <f t="shared" si="62"/>
        <v>166</v>
      </c>
      <c r="DP42" s="19">
        <f t="shared" si="62"/>
        <v>166</v>
      </c>
      <c r="DQ42" s="19">
        <f t="shared" si="62"/>
        <v>166</v>
      </c>
      <c r="DR42" s="19">
        <f t="shared" si="62"/>
        <v>166</v>
      </c>
    </row>
    <row r="43" spans="2:122" x14ac:dyDescent="0.2">
      <c r="B43" s="4" t="str">
        <f t="shared" si="51"/>
        <v>-</v>
      </c>
      <c r="C43" s="19">
        <f t="shared" si="52"/>
        <v>0</v>
      </c>
      <c r="D43" s="19">
        <f t="shared" ref="D43:AI43" si="63">(D$39&gt;=$J12)*$K12+(D$39&gt;$J12)*MIN($C12-$K12,MAX(0,(D$39-$J12)*$L12))</f>
        <v>0</v>
      </c>
      <c r="E43" s="19">
        <f t="shared" si="63"/>
        <v>0</v>
      </c>
      <c r="F43" s="19">
        <f t="shared" si="63"/>
        <v>0</v>
      </c>
      <c r="G43" s="19">
        <f t="shared" si="63"/>
        <v>0</v>
      </c>
      <c r="H43" s="19">
        <f t="shared" si="63"/>
        <v>0</v>
      </c>
      <c r="I43" s="19">
        <f t="shared" si="63"/>
        <v>0</v>
      </c>
      <c r="J43" s="19">
        <f t="shared" si="63"/>
        <v>0</v>
      </c>
      <c r="K43" s="19">
        <f t="shared" si="63"/>
        <v>0</v>
      </c>
      <c r="L43" s="19">
        <f t="shared" si="63"/>
        <v>0</v>
      </c>
      <c r="M43" s="19">
        <f t="shared" si="63"/>
        <v>0</v>
      </c>
      <c r="N43" s="19">
        <f t="shared" si="63"/>
        <v>0</v>
      </c>
      <c r="O43" s="19">
        <f t="shared" si="63"/>
        <v>0</v>
      </c>
      <c r="P43" s="19">
        <f t="shared" si="63"/>
        <v>0</v>
      </c>
      <c r="Q43" s="19">
        <f t="shared" si="63"/>
        <v>0</v>
      </c>
      <c r="R43" s="19">
        <f t="shared" si="63"/>
        <v>0</v>
      </c>
      <c r="S43" s="19">
        <f t="shared" si="63"/>
        <v>0</v>
      </c>
      <c r="T43" s="19">
        <f t="shared" si="63"/>
        <v>0</v>
      </c>
      <c r="U43" s="19">
        <f t="shared" si="63"/>
        <v>0</v>
      </c>
      <c r="V43" s="19">
        <f t="shared" si="63"/>
        <v>0</v>
      </c>
      <c r="W43" s="19">
        <f t="shared" si="63"/>
        <v>0</v>
      </c>
      <c r="X43" s="19">
        <f t="shared" si="63"/>
        <v>0</v>
      </c>
      <c r="Y43" s="19">
        <f t="shared" si="63"/>
        <v>0</v>
      </c>
      <c r="Z43" s="19">
        <f t="shared" si="63"/>
        <v>0</v>
      </c>
      <c r="AA43" s="19">
        <f t="shared" si="63"/>
        <v>0</v>
      </c>
      <c r="AB43" s="19">
        <f t="shared" si="63"/>
        <v>0</v>
      </c>
      <c r="AC43" s="19">
        <f t="shared" si="63"/>
        <v>0</v>
      </c>
      <c r="AD43" s="19">
        <f t="shared" si="63"/>
        <v>0</v>
      </c>
      <c r="AE43" s="19">
        <f t="shared" si="63"/>
        <v>0</v>
      </c>
      <c r="AF43" s="19">
        <f t="shared" si="63"/>
        <v>0</v>
      </c>
      <c r="AG43" s="19">
        <f t="shared" si="63"/>
        <v>0</v>
      </c>
      <c r="AH43" s="19">
        <f t="shared" si="63"/>
        <v>0</v>
      </c>
      <c r="AI43" s="19">
        <f t="shared" si="63"/>
        <v>0</v>
      </c>
      <c r="AJ43" s="19">
        <f t="shared" ref="AJ43:BO43" si="64">(AJ$39&gt;=$J12)*$K12+(AJ$39&gt;$J12)*MIN($C12-$K12,MAX(0,(AJ$39-$J12)*$L12))</f>
        <v>0</v>
      </c>
      <c r="AK43" s="19">
        <f t="shared" si="64"/>
        <v>0</v>
      </c>
      <c r="AL43" s="19">
        <f t="shared" si="64"/>
        <v>0</v>
      </c>
      <c r="AM43" s="19">
        <f t="shared" si="64"/>
        <v>0</v>
      </c>
      <c r="AN43" s="19">
        <f t="shared" si="64"/>
        <v>0</v>
      </c>
      <c r="AO43" s="19">
        <f t="shared" si="64"/>
        <v>0</v>
      </c>
      <c r="AP43" s="19">
        <f t="shared" si="64"/>
        <v>0</v>
      </c>
      <c r="AQ43" s="19">
        <f t="shared" si="64"/>
        <v>0</v>
      </c>
      <c r="AR43" s="19">
        <f t="shared" si="64"/>
        <v>0</v>
      </c>
      <c r="AS43" s="19">
        <f t="shared" si="64"/>
        <v>0</v>
      </c>
      <c r="AT43" s="19">
        <f t="shared" si="64"/>
        <v>0</v>
      </c>
      <c r="AU43" s="19">
        <f t="shared" si="64"/>
        <v>0</v>
      </c>
      <c r="AV43" s="19">
        <f t="shared" si="64"/>
        <v>0</v>
      </c>
      <c r="AW43" s="19">
        <f t="shared" si="64"/>
        <v>0</v>
      </c>
      <c r="AX43" s="19">
        <f t="shared" si="64"/>
        <v>0</v>
      </c>
      <c r="AY43" s="19">
        <f t="shared" si="64"/>
        <v>0</v>
      </c>
      <c r="AZ43" s="19">
        <f t="shared" si="64"/>
        <v>0</v>
      </c>
      <c r="BA43" s="19">
        <f t="shared" si="64"/>
        <v>0</v>
      </c>
      <c r="BB43" s="19">
        <f t="shared" si="64"/>
        <v>0</v>
      </c>
      <c r="BC43" s="19">
        <f t="shared" si="64"/>
        <v>0</v>
      </c>
      <c r="BD43" s="19">
        <f t="shared" si="64"/>
        <v>0</v>
      </c>
      <c r="BE43" s="19">
        <f t="shared" si="64"/>
        <v>0</v>
      </c>
      <c r="BF43" s="19">
        <f t="shared" si="64"/>
        <v>0</v>
      </c>
      <c r="BG43" s="19">
        <f t="shared" si="64"/>
        <v>0</v>
      </c>
      <c r="BH43" s="19">
        <f t="shared" si="64"/>
        <v>0</v>
      </c>
      <c r="BI43" s="19">
        <f t="shared" si="64"/>
        <v>0</v>
      </c>
      <c r="BJ43" s="19">
        <f t="shared" si="64"/>
        <v>0</v>
      </c>
      <c r="BK43" s="19">
        <f t="shared" si="64"/>
        <v>0</v>
      </c>
      <c r="BL43" s="19">
        <f t="shared" si="64"/>
        <v>0</v>
      </c>
      <c r="BM43" s="19">
        <f t="shared" si="64"/>
        <v>0</v>
      </c>
      <c r="BN43" s="19">
        <f t="shared" si="64"/>
        <v>0</v>
      </c>
      <c r="BO43" s="19">
        <f t="shared" si="64"/>
        <v>0</v>
      </c>
      <c r="BP43" s="19">
        <f t="shared" ref="BP43:CU43" si="65">(BP$39&gt;=$J12)*$K12+(BP$39&gt;$J12)*MIN($C12-$K12,MAX(0,(BP$39-$J12)*$L12))</f>
        <v>0</v>
      </c>
      <c r="BQ43" s="19">
        <f t="shared" si="65"/>
        <v>0</v>
      </c>
      <c r="BR43" s="19">
        <f t="shared" si="65"/>
        <v>0</v>
      </c>
      <c r="BS43" s="19">
        <f t="shared" si="65"/>
        <v>0</v>
      </c>
      <c r="BT43" s="19">
        <f t="shared" si="65"/>
        <v>0</v>
      </c>
      <c r="BU43" s="19">
        <f t="shared" si="65"/>
        <v>0</v>
      </c>
      <c r="BV43" s="19">
        <f t="shared" si="65"/>
        <v>0</v>
      </c>
      <c r="BW43" s="19">
        <f t="shared" si="65"/>
        <v>0</v>
      </c>
      <c r="BX43" s="19">
        <f t="shared" si="65"/>
        <v>0</v>
      </c>
      <c r="BY43" s="19">
        <f t="shared" si="65"/>
        <v>0</v>
      </c>
      <c r="BZ43" s="19">
        <f t="shared" si="65"/>
        <v>0</v>
      </c>
      <c r="CA43" s="19">
        <f t="shared" si="65"/>
        <v>0</v>
      </c>
      <c r="CB43" s="19">
        <f t="shared" si="65"/>
        <v>0</v>
      </c>
      <c r="CC43" s="19">
        <f t="shared" si="65"/>
        <v>0</v>
      </c>
      <c r="CD43" s="19">
        <f t="shared" si="65"/>
        <v>0</v>
      </c>
      <c r="CE43" s="19">
        <f t="shared" si="65"/>
        <v>0</v>
      </c>
      <c r="CF43" s="19">
        <f t="shared" si="65"/>
        <v>0</v>
      </c>
      <c r="CG43" s="19">
        <f t="shared" si="65"/>
        <v>0</v>
      </c>
      <c r="CH43" s="19">
        <f t="shared" si="65"/>
        <v>0</v>
      </c>
      <c r="CI43" s="19">
        <f t="shared" si="65"/>
        <v>0</v>
      </c>
      <c r="CJ43" s="19">
        <f t="shared" si="65"/>
        <v>0</v>
      </c>
      <c r="CK43" s="19">
        <f t="shared" si="65"/>
        <v>0</v>
      </c>
      <c r="CL43" s="19">
        <f t="shared" si="65"/>
        <v>0</v>
      </c>
      <c r="CM43" s="19">
        <f t="shared" si="65"/>
        <v>0</v>
      </c>
      <c r="CN43" s="19">
        <f t="shared" si="65"/>
        <v>0</v>
      </c>
      <c r="CO43" s="19">
        <f t="shared" si="65"/>
        <v>0</v>
      </c>
      <c r="CP43" s="19">
        <f t="shared" si="65"/>
        <v>0</v>
      </c>
      <c r="CQ43" s="19">
        <f t="shared" si="65"/>
        <v>0</v>
      </c>
      <c r="CR43" s="19">
        <f t="shared" si="65"/>
        <v>0</v>
      </c>
      <c r="CS43" s="19">
        <f t="shared" si="65"/>
        <v>0</v>
      </c>
      <c r="CT43" s="19">
        <f t="shared" si="65"/>
        <v>0</v>
      </c>
      <c r="CU43" s="19">
        <f t="shared" si="65"/>
        <v>0</v>
      </c>
      <c r="CV43" s="19">
        <f t="shared" ref="CV43:DR43" si="66">(CV$39&gt;=$J12)*$K12+(CV$39&gt;$J12)*MIN($C12-$K12,MAX(0,(CV$39-$J12)*$L12))</f>
        <v>0</v>
      </c>
      <c r="CW43" s="19">
        <f t="shared" si="66"/>
        <v>0</v>
      </c>
      <c r="CX43" s="19">
        <f t="shared" si="66"/>
        <v>0</v>
      </c>
      <c r="CY43" s="19">
        <f t="shared" si="66"/>
        <v>0</v>
      </c>
      <c r="CZ43" s="19">
        <f t="shared" si="66"/>
        <v>0</v>
      </c>
      <c r="DA43" s="19">
        <f t="shared" si="66"/>
        <v>0</v>
      </c>
      <c r="DB43" s="19">
        <f t="shared" si="66"/>
        <v>0</v>
      </c>
      <c r="DC43" s="19">
        <f t="shared" si="66"/>
        <v>0</v>
      </c>
      <c r="DD43" s="19">
        <f t="shared" si="66"/>
        <v>0</v>
      </c>
      <c r="DE43" s="19">
        <f t="shared" si="66"/>
        <v>0</v>
      </c>
      <c r="DF43" s="19">
        <f t="shared" si="66"/>
        <v>0</v>
      </c>
      <c r="DG43" s="19">
        <f t="shared" si="66"/>
        <v>0</v>
      </c>
      <c r="DH43" s="19">
        <f t="shared" si="66"/>
        <v>0</v>
      </c>
      <c r="DI43" s="19">
        <f t="shared" si="66"/>
        <v>0</v>
      </c>
      <c r="DJ43" s="19">
        <f t="shared" si="66"/>
        <v>0</v>
      </c>
      <c r="DK43" s="19">
        <f t="shared" si="66"/>
        <v>0</v>
      </c>
      <c r="DL43" s="19">
        <f t="shared" si="66"/>
        <v>0</v>
      </c>
      <c r="DM43" s="19">
        <f t="shared" si="66"/>
        <v>0</v>
      </c>
      <c r="DN43" s="19">
        <f t="shared" si="66"/>
        <v>0</v>
      </c>
      <c r="DO43" s="19">
        <f t="shared" si="66"/>
        <v>0</v>
      </c>
      <c r="DP43" s="19">
        <f t="shared" si="66"/>
        <v>0</v>
      </c>
      <c r="DQ43" s="19">
        <f t="shared" si="66"/>
        <v>0</v>
      </c>
      <c r="DR43" s="19">
        <f t="shared" si="66"/>
        <v>0</v>
      </c>
    </row>
    <row r="44" spans="2:122" x14ac:dyDescent="0.2">
      <c r="B44" s="4" t="str">
        <f t="shared" si="51"/>
        <v>-</v>
      </c>
      <c r="C44" s="19">
        <f t="shared" si="52"/>
        <v>0</v>
      </c>
      <c r="D44" s="19">
        <f t="shared" ref="D44:AI44" si="67">(D$39&gt;=$J13)*$K13+(D$39&gt;$J13)*MIN($C13-$K13,MAX(0,(D$39-$J13)*$L13))</f>
        <v>0</v>
      </c>
      <c r="E44" s="19">
        <f t="shared" si="67"/>
        <v>0</v>
      </c>
      <c r="F44" s="19">
        <f t="shared" si="67"/>
        <v>0</v>
      </c>
      <c r="G44" s="19">
        <f t="shared" si="67"/>
        <v>0</v>
      </c>
      <c r="H44" s="19">
        <f t="shared" si="67"/>
        <v>0</v>
      </c>
      <c r="I44" s="19">
        <f t="shared" si="67"/>
        <v>0</v>
      </c>
      <c r="J44" s="19">
        <f t="shared" si="67"/>
        <v>0</v>
      </c>
      <c r="K44" s="19">
        <f t="shared" si="67"/>
        <v>0</v>
      </c>
      <c r="L44" s="19">
        <f t="shared" si="67"/>
        <v>0</v>
      </c>
      <c r="M44" s="19">
        <f t="shared" si="67"/>
        <v>0</v>
      </c>
      <c r="N44" s="19">
        <f t="shared" si="67"/>
        <v>0</v>
      </c>
      <c r="O44" s="19">
        <f t="shared" si="67"/>
        <v>0</v>
      </c>
      <c r="P44" s="19">
        <f t="shared" si="67"/>
        <v>0</v>
      </c>
      <c r="Q44" s="19">
        <f t="shared" si="67"/>
        <v>0</v>
      </c>
      <c r="R44" s="19">
        <f t="shared" si="67"/>
        <v>0</v>
      </c>
      <c r="S44" s="19">
        <f t="shared" si="67"/>
        <v>0</v>
      </c>
      <c r="T44" s="19">
        <f t="shared" si="67"/>
        <v>0</v>
      </c>
      <c r="U44" s="19">
        <f t="shared" si="67"/>
        <v>0</v>
      </c>
      <c r="V44" s="19">
        <f t="shared" si="67"/>
        <v>0</v>
      </c>
      <c r="W44" s="19">
        <f t="shared" si="67"/>
        <v>0</v>
      </c>
      <c r="X44" s="19">
        <f t="shared" si="67"/>
        <v>0</v>
      </c>
      <c r="Y44" s="19">
        <f t="shared" si="67"/>
        <v>0</v>
      </c>
      <c r="Z44" s="19">
        <f t="shared" si="67"/>
        <v>0</v>
      </c>
      <c r="AA44" s="19">
        <f t="shared" si="67"/>
        <v>0</v>
      </c>
      <c r="AB44" s="19">
        <f t="shared" si="67"/>
        <v>0</v>
      </c>
      <c r="AC44" s="19">
        <f t="shared" si="67"/>
        <v>0</v>
      </c>
      <c r="AD44" s="19">
        <f t="shared" si="67"/>
        <v>0</v>
      </c>
      <c r="AE44" s="19">
        <f t="shared" si="67"/>
        <v>0</v>
      </c>
      <c r="AF44" s="19">
        <f t="shared" si="67"/>
        <v>0</v>
      </c>
      <c r="AG44" s="19">
        <f t="shared" si="67"/>
        <v>0</v>
      </c>
      <c r="AH44" s="19">
        <f t="shared" si="67"/>
        <v>0</v>
      </c>
      <c r="AI44" s="19">
        <f t="shared" si="67"/>
        <v>0</v>
      </c>
      <c r="AJ44" s="19">
        <f t="shared" ref="AJ44:BO44" si="68">(AJ$39&gt;=$J13)*$K13+(AJ$39&gt;$J13)*MIN($C13-$K13,MAX(0,(AJ$39-$J13)*$L13))</f>
        <v>0</v>
      </c>
      <c r="AK44" s="19">
        <f t="shared" si="68"/>
        <v>0</v>
      </c>
      <c r="AL44" s="19">
        <f t="shared" si="68"/>
        <v>0</v>
      </c>
      <c r="AM44" s="19">
        <f t="shared" si="68"/>
        <v>0</v>
      </c>
      <c r="AN44" s="19">
        <f t="shared" si="68"/>
        <v>0</v>
      </c>
      <c r="AO44" s="19">
        <f t="shared" si="68"/>
        <v>0</v>
      </c>
      <c r="AP44" s="19">
        <f t="shared" si="68"/>
        <v>0</v>
      </c>
      <c r="AQ44" s="19">
        <f t="shared" si="68"/>
        <v>0</v>
      </c>
      <c r="AR44" s="19">
        <f t="shared" si="68"/>
        <v>0</v>
      </c>
      <c r="AS44" s="19">
        <f t="shared" si="68"/>
        <v>0</v>
      </c>
      <c r="AT44" s="19">
        <f t="shared" si="68"/>
        <v>0</v>
      </c>
      <c r="AU44" s="19">
        <f t="shared" si="68"/>
        <v>0</v>
      </c>
      <c r="AV44" s="19">
        <f t="shared" si="68"/>
        <v>0</v>
      </c>
      <c r="AW44" s="19">
        <f t="shared" si="68"/>
        <v>0</v>
      </c>
      <c r="AX44" s="19">
        <f t="shared" si="68"/>
        <v>0</v>
      </c>
      <c r="AY44" s="19">
        <f t="shared" si="68"/>
        <v>0</v>
      </c>
      <c r="AZ44" s="19">
        <f t="shared" si="68"/>
        <v>0</v>
      </c>
      <c r="BA44" s="19">
        <f t="shared" si="68"/>
        <v>0</v>
      </c>
      <c r="BB44" s="19">
        <f t="shared" si="68"/>
        <v>0</v>
      </c>
      <c r="BC44" s="19">
        <f t="shared" si="68"/>
        <v>0</v>
      </c>
      <c r="BD44" s="19">
        <f t="shared" si="68"/>
        <v>0</v>
      </c>
      <c r="BE44" s="19">
        <f t="shared" si="68"/>
        <v>0</v>
      </c>
      <c r="BF44" s="19">
        <f t="shared" si="68"/>
        <v>0</v>
      </c>
      <c r="BG44" s="19">
        <f t="shared" si="68"/>
        <v>0</v>
      </c>
      <c r="BH44" s="19">
        <f t="shared" si="68"/>
        <v>0</v>
      </c>
      <c r="BI44" s="19">
        <f t="shared" si="68"/>
        <v>0</v>
      </c>
      <c r="BJ44" s="19">
        <f t="shared" si="68"/>
        <v>0</v>
      </c>
      <c r="BK44" s="19">
        <f t="shared" si="68"/>
        <v>0</v>
      </c>
      <c r="BL44" s="19">
        <f t="shared" si="68"/>
        <v>0</v>
      </c>
      <c r="BM44" s="19">
        <f t="shared" si="68"/>
        <v>0</v>
      </c>
      <c r="BN44" s="19">
        <f t="shared" si="68"/>
        <v>0</v>
      </c>
      <c r="BO44" s="19">
        <f t="shared" si="68"/>
        <v>0</v>
      </c>
      <c r="BP44" s="19">
        <f t="shared" ref="BP44:CU44" si="69">(BP$39&gt;=$J13)*$K13+(BP$39&gt;$J13)*MIN($C13-$K13,MAX(0,(BP$39-$J13)*$L13))</f>
        <v>0</v>
      </c>
      <c r="BQ44" s="19">
        <f t="shared" si="69"/>
        <v>0</v>
      </c>
      <c r="BR44" s="19">
        <f t="shared" si="69"/>
        <v>0</v>
      </c>
      <c r="BS44" s="19">
        <f t="shared" si="69"/>
        <v>0</v>
      </c>
      <c r="BT44" s="19">
        <f t="shared" si="69"/>
        <v>0</v>
      </c>
      <c r="BU44" s="19">
        <f t="shared" si="69"/>
        <v>0</v>
      </c>
      <c r="BV44" s="19">
        <f t="shared" si="69"/>
        <v>0</v>
      </c>
      <c r="BW44" s="19">
        <f t="shared" si="69"/>
        <v>0</v>
      </c>
      <c r="BX44" s="19">
        <f t="shared" si="69"/>
        <v>0</v>
      </c>
      <c r="BY44" s="19">
        <f t="shared" si="69"/>
        <v>0</v>
      </c>
      <c r="BZ44" s="19">
        <f t="shared" si="69"/>
        <v>0</v>
      </c>
      <c r="CA44" s="19">
        <f t="shared" si="69"/>
        <v>0</v>
      </c>
      <c r="CB44" s="19">
        <f t="shared" si="69"/>
        <v>0</v>
      </c>
      <c r="CC44" s="19">
        <f t="shared" si="69"/>
        <v>0</v>
      </c>
      <c r="CD44" s="19">
        <f t="shared" si="69"/>
        <v>0</v>
      </c>
      <c r="CE44" s="19">
        <f t="shared" si="69"/>
        <v>0</v>
      </c>
      <c r="CF44" s="19">
        <f t="shared" si="69"/>
        <v>0</v>
      </c>
      <c r="CG44" s="19">
        <f t="shared" si="69"/>
        <v>0</v>
      </c>
      <c r="CH44" s="19">
        <f t="shared" si="69"/>
        <v>0</v>
      </c>
      <c r="CI44" s="19">
        <f t="shared" si="69"/>
        <v>0</v>
      </c>
      <c r="CJ44" s="19">
        <f t="shared" si="69"/>
        <v>0</v>
      </c>
      <c r="CK44" s="19">
        <f t="shared" si="69"/>
        <v>0</v>
      </c>
      <c r="CL44" s="19">
        <f t="shared" si="69"/>
        <v>0</v>
      </c>
      <c r="CM44" s="19">
        <f t="shared" si="69"/>
        <v>0</v>
      </c>
      <c r="CN44" s="19">
        <f t="shared" si="69"/>
        <v>0</v>
      </c>
      <c r="CO44" s="19">
        <f t="shared" si="69"/>
        <v>0</v>
      </c>
      <c r="CP44" s="19">
        <f t="shared" si="69"/>
        <v>0</v>
      </c>
      <c r="CQ44" s="19">
        <f t="shared" si="69"/>
        <v>0</v>
      </c>
      <c r="CR44" s="19">
        <f t="shared" si="69"/>
        <v>0</v>
      </c>
      <c r="CS44" s="19">
        <f t="shared" si="69"/>
        <v>0</v>
      </c>
      <c r="CT44" s="19">
        <f t="shared" si="69"/>
        <v>0</v>
      </c>
      <c r="CU44" s="19">
        <f t="shared" si="69"/>
        <v>0</v>
      </c>
      <c r="CV44" s="19">
        <f t="shared" ref="CV44:DR44" si="70">(CV$39&gt;=$J13)*$K13+(CV$39&gt;$J13)*MIN($C13-$K13,MAX(0,(CV$39-$J13)*$L13))</f>
        <v>0</v>
      </c>
      <c r="CW44" s="19">
        <f t="shared" si="70"/>
        <v>0</v>
      </c>
      <c r="CX44" s="19">
        <f t="shared" si="70"/>
        <v>0</v>
      </c>
      <c r="CY44" s="19">
        <f t="shared" si="70"/>
        <v>0</v>
      </c>
      <c r="CZ44" s="19">
        <f t="shared" si="70"/>
        <v>0</v>
      </c>
      <c r="DA44" s="19">
        <f t="shared" si="70"/>
        <v>0</v>
      </c>
      <c r="DB44" s="19">
        <f t="shared" si="70"/>
        <v>0</v>
      </c>
      <c r="DC44" s="19">
        <f t="shared" si="70"/>
        <v>0</v>
      </c>
      <c r="DD44" s="19">
        <f t="shared" si="70"/>
        <v>0</v>
      </c>
      <c r="DE44" s="19">
        <f t="shared" si="70"/>
        <v>0</v>
      </c>
      <c r="DF44" s="19">
        <f t="shared" si="70"/>
        <v>0</v>
      </c>
      <c r="DG44" s="19">
        <f t="shared" si="70"/>
        <v>0</v>
      </c>
      <c r="DH44" s="19">
        <f t="shared" si="70"/>
        <v>0</v>
      </c>
      <c r="DI44" s="19">
        <f t="shared" si="70"/>
        <v>0</v>
      </c>
      <c r="DJ44" s="19">
        <f t="shared" si="70"/>
        <v>0</v>
      </c>
      <c r="DK44" s="19">
        <f t="shared" si="70"/>
        <v>0</v>
      </c>
      <c r="DL44" s="19">
        <f t="shared" si="70"/>
        <v>0</v>
      </c>
      <c r="DM44" s="19">
        <f t="shared" si="70"/>
        <v>0</v>
      </c>
      <c r="DN44" s="19">
        <f t="shared" si="70"/>
        <v>0</v>
      </c>
      <c r="DO44" s="19">
        <f t="shared" si="70"/>
        <v>0</v>
      </c>
      <c r="DP44" s="19">
        <f t="shared" si="70"/>
        <v>0</v>
      </c>
      <c r="DQ44" s="19">
        <f t="shared" si="70"/>
        <v>0</v>
      </c>
      <c r="DR44" s="19">
        <f t="shared" si="70"/>
        <v>0</v>
      </c>
    </row>
    <row r="45" spans="2:122" x14ac:dyDescent="0.2">
      <c r="B45" s="4" t="str">
        <f t="shared" si="51"/>
        <v>-</v>
      </c>
      <c r="C45" s="19">
        <f t="shared" si="52"/>
        <v>0</v>
      </c>
      <c r="D45" s="19">
        <f t="shared" ref="D45:AI45" si="71">(D$39&gt;=$J14)*$K14+(D$39&gt;$J14)*MIN($C14-$K14,MAX(0,(D$39-$J14)*$L14))</f>
        <v>0</v>
      </c>
      <c r="E45" s="19">
        <f t="shared" si="71"/>
        <v>0</v>
      </c>
      <c r="F45" s="19">
        <f t="shared" si="71"/>
        <v>0</v>
      </c>
      <c r="G45" s="19">
        <f t="shared" si="71"/>
        <v>0</v>
      </c>
      <c r="H45" s="19">
        <f t="shared" si="71"/>
        <v>0</v>
      </c>
      <c r="I45" s="19">
        <f t="shared" si="71"/>
        <v>0</v>
      </c>
      <c r="J45" s="19">
        <f t="shared" si="71"/>
        <v>0</v>
      </c>
      <c r="K45" s="19">
        <f t="shared" si="71"/>
        <v>0</v>
      </c>
      <c r="L45" s="19">
        <f t="shared" si="71"/>
        <v>0</v>
      </c>
      <c r="M45" s="19">
        <f t="shared" si="71"/>
        <v>0</v>
      </c>
      <c r="N45" s="19">
        <f t="shared" si="71"/>
        <v>0</v>
      </c>
      <c r="O45" s="19">
        <f t="shared" si="71"/>
        <v>0</v>
      </c>
      <c r="P45" s="19">
        <f t="shared" si="71"/>
        <v>0</v>
      </c>
      <c r="Q45" s="19">
        <f t="shared" si="71"/>
        <v>0</v>
      </c>
      <c r="R45" s="19">
        <f t="shared" si="71"/>
        <v>0</v>
      </c>
      <c r="S45" s="19">
        <f t="shared" si="71"/>
        <v>0</v>
      </c>
      <c r="T45" s="19">
        <f t="shared" si="71"/>
        <v>0</v>
      </c>
      <c r="U45" s="19">
        <f t="shared" si="71"/>
        <v>0</v>
      </c>
      <c r="V45" s="19">
        <f t="shared" si="71"/>
        <v>0</v>
      </c>
      <c r="W45" s="19">
        <f t="shared" si="71"/>
        <v>0</v>
      </c>
      <c r="X45" s="19">
        <f t="shared" si="71"/>
        <v>0</v>
      </c>
      <c r="Y45" s="19">
        <f t="shared" si="71"/>
        <v>0</v>
      </c>
      <c r="Z45" s="19">
        <f t="shared" si="71"/>
        <v>0</v>
      </c>
      <c r="AA45" s="19">
        <f t="shared" si="71"/>
        <v>0</v>
      </c>
      <c r="AB45" s="19">
        <f t="shared" si="71"/>
        <v>0</v>
      </c>
      <c r="AC45" s="19">
        <f t="shared" si="71"/>
        <v>0</v>
      </c>
      <c r="AD45" s="19">
        <f t="shared" si="71"/>
        <v>0</v>
      </c>
      <c r="AE45" s="19">
        <f t="shared" si="71"/>
        <v>0</v>
      </c>
      <c r="AF45" s="19">
        <f t="shared" si="71"/>
        <v>0</v>
      </c>
      <c r="AG45" s="19">
        <f t="shared" si="71"/>
        <v>0</v>
      </c>
      <c r="AH45" s="19">
        <f t="shared" si="71"/>
        <v>0</v>
      </c>
      <c r="AI45" s="19">
        <f t="shared" si="71"/>
        <v>0</v>
      </c>
      <c r="AJ45" s="19">
        <f t="shared" ref="AJ45:BO45" si="72">(AJ$39&gt;=$J14)*$K14+(AJ$39&gt;$J14)*MIN($C14-$K14,MAX(0,(AJ$39-$J14)*$L14))</f>
        <v>0</v>
      </c>
      <c r="AK45" s="19">
        <f t="shared" si="72"/>
        <v>0</v>
      </c>
      <c r="AL45" s="19">
        <f t="shared" si="72"/>
        <v>0</v>
      </c>
      <c r="AM45" s="19">
        <f t="shared" si="72"/>
        <v>0</v>
      </c>
      <c r="AN45" s="19">
        <f t="shared" si="72"/>
        <v>0</v>
      </c>
      <c r="AO45" s="19">
        <f t="shared" si="72"/>
        <v>0</v>
      </c>
      <c r="AP45" s="19">
        <f t="shared" si="72"/>
        <v>0</v>
      </c>
      <c r="AQ45" s="19">
        <f t="shared" si="72"/>
        <v>0</v>
      </c>
      <c r="AR45" s="19">
        <f t="shared" si="72"/>
        <v>0</v>
      </c>
      <c r="AS45" s="19">
        <f t="shared" si="72"/>
        <v>0</v>
      </c>
      <c r="AT45" s="19">
        <f t="shared" si="72"/>
        <v>0</v>
      </c>
      <c r="AU45" s="19">
        <f t="shared" si="72"/>
        <v>0</v>
      </c>
      <c r="AV45" s="19">
        <f t="shared" si="72"/>
        <v>0</v>
      </c>
      <c r="AW45" s="19">
        <f t="shared" si="72"/>
        <v>0</v>
      </c>
      <c r="AX45" s="19">
        <f t="shared" si="72"/>
        <v>0</v>
      </c>
      <c r="AY45" s="19">
        <f t="shared" si="72"/>
        <v>0</v>
      </c>
      <c r="AZ45" s="19">
        <f t="shared" si="72"/>
        <v>0</v>
      </c>
      <c r="BA45" s="19">
        <f t="shared" si="72"/>
        <v>0</v>
      </c>
      <c r="BB45" s="19">
        <f t="shared" si="72"/>
        <v>0</v>
      </c>
      <c r="BC45" s="19">
        <f t="shared" si="72"/>
        <v>0</v>
      </c>
      <c r="BD45" s="19">
        <f t="shared" si="72"/>
        <v>0</v>
      </c>
      <c r="BE45" s="19">
        <f t="shared" si="72"/>
        <v>0</v>
      </c>
      <c r="BF45" s="19">
        <f t="shared" si="72"/>
        <v>0</v>
      </c>
      <c r="BG45" s="19">
        <f t="shared" si="72"/>
        <v>0</v>
      </c>
      <c r="BH45" s="19">
        <f t="shared" si="72"/>
        <v>0</v>
      </c>
      <c r="BI45" s="19">
        <f t="shared" si="72"/>
        <v>0</v>
      </c>
      <c r="BJ45" s="19">
        <f t="shared" si="72"/>
        <v>0</v>
      </c>
      <c r="BK45" s="19">
        <f t="shared" si="72"/>
        <v>0</v>
      </c>
      <c r="BL45" s="19">
        <f t="shared" si="72"/>
        <v>0</v>
      </c>
      <c r="BM45" s="19">
        <f t="shared" si="72"/>
        <v>0</v>
      </c>
      <c r="BN45" s="19">
        <f t="shared" si="72"/>
        <v>0</v>
      </c>
      <c r="BO45" s="19">
        <f t="shared" si="72"/>
        <v>0</v>
      </c>
      <c r="BP45" s="19">
        <f t="shared" ref="BP45:CU45" si="73">(BP$39&gt;=$J14)*$K14+(BP$39&gt;$J14)*MIN($C14-$K14,MAX(0,(BP$39-$J14)*$L14))</f>
        <v>0</v>
      </c>
      <c r="BQ45" s="19">
        <f t="shared" si="73"/>
        <v>0</v>
      </c>
      <c r="BR45" s="19">
        <f t="shared" si="73"/>
        <v>0</v>
      </c>
      <c r="BS45" s="19">
        <f t="shared" si="73"/>
        <v>0</v>
      </c>
      <c r="BT45" s="19">
        <f t="shared" si="73"/>
        <v>0</v>
      </c>
      <c r="BU45" s="19">
        <f t="shared" si="73"/>
        <v>0</v>
      </c>
      <c r="BV45" s="19">
        <f t="shared" si="73"/>
        <v>0</v>
      </c>
      <c r="BW45" s="19">
        <f t="shared" si="73"/>
        <v>0</v>
      </c>
      <c r="BX45" s="19">
        <f t="shared" si="73"/>
        <v>0</v>
      </c>
      <c r="BY45" s="19">
        <f t="shared" si="73"/>
        <v>0</v>
      </c>
      <c r="BZ45" s="19">
        <f t="shared" si="73"/>
        <v>0</v>
      </c>
      <c r="CA45" s="19">
        <f t="shared" si="73"/>
        <v>0</v>
      </c>
      <c r="CB45" s="19">
        <f t="shared" si="73"/>
        <v>0</v>
      </c>
      <c r="CC45" s="19">
        <f t="shared" si="73"/>
        <v>0</v>
      </c>
      <c r="CD45" s="19">
        <f t="shared" si="73"/>
        <v>0</v>
      </c>
      <c r="CE45" s="19">
        <f t="shared" si="73"/>
        <v>0</v>
      </c>
      <c r="CF45" s="19">
        <f t="shared" si="73"/>
        <v>0</v>
      </c>
      <c r="CG45" s="19">
        <f t="shared" si="73"/>
        <v>0</v>
      </c>
      <c r="CH45" s="19">
        <f t="shared" si="73"/>
        <v>0</v>
      </c>
      <c r="CI45" s="19">
        <f t="shared" si="73"/>
        <v>0</v>
      </c>
      <c r="CJ45" s="19">
        <f t="shared" si="73"/>
        <v>0</v>
      </c>
      <c r="CK45" s="19">
        <f t="shared" si="73"/>
        <v>0</v>
      </c>
      <c r="CL45" s="19">
        <f t="shared" si="73"/>
        <v>0</v>
      </c>
      <c r="CM45" s="19">
        <f t="shared" si="73"/>
        <v>0</v>
      </c>
      <c r="CN45" s="19">
        <f t="shared" si="73"/>
        <v>0</v>
      </c>
      <c r="CO45" s="19">
        <f t="shared" si="73"/>
        <v>0</v>
      </c>
      <c r="CP45" s="19">
        <f t="shared" si="73"/>
        <v>0</v>
      </c>
      <c r="CQ45" s="19">
        <f t="shared" si="73"/>
        <v>0</v>
      </c>
      <c r="CR45" s="19">
        <f t="shared" si="73"/>
        <v>0</v>
      </c>
      <c r="CS45" s="19">
        <f t="shared" si="73"/>
        <v>0</v>
      </c>
      <c r="CT45" s="19">
        <f t="shared" si="73"/>
        <v>0</v>
      </c>
      <c r="CU45" s="19">
        <f t="shared" si="73"/>
        <v>0</v>
      </c>
      <c r="CV45" s="19">
        <f t="shared" ref="CV45:DR45" si="74">(CV$39&gt;=$J14)*$K14+(CV$39&gt;$J14)*MIN($C14-$K14,MAX(0,(CV$39-$J14)*$L14))</f>
        <v>0</v>
      </c>
      <c r="CW45" s="19">
        <f t="shared" si="74"/>
        <v>0</v>
      </c>
      <c r="CX45" s="19">
        <f t="shared" si="74"/>
        <v>0</v>
      </c>
      <c r="CY45" s="19">
        <f t="shared" si="74"/>
        <v>0</v>
      </c>
      <c r="CZ45" s="19">
        <f t="shared" si="74"/>
        <v>0</v>
      </c>
      <c r="DA45" s="19">
        <f t="shared" si="74"/>
        <v>0</v>
      </c>
      <c r="DB45" s="19">
        <f t="shared" si="74"/>
        <v>0</v>
      </c>
      <c r="DC45" s="19">
        <f t="shared" si="74"/>
        <v>0</v>
      </c>
      <c r="DD45" s="19">
        <f t="shared" si="74"/>
        <v>0</v>
      </c>
      <c r="DE45" s="19">
        <f t="shared" si="74"/>
        <v>0</v>
      </c>
      <c r="DF45" s="19">
        <f t="shared" si="74"/>
        <v>0</v>
      </c>
      <c r="DG45" s="19">
        <f t="shared" si="74"/>
        <v>0</v>
      </c>
      <c r="DH45" s="19">
        <f t="shared" si="74"/>
        <v>0</v>
      </c>
      <c r="DI45" s="19">
        <f t="shared" si="74"/>
        <v>0</v>
      </c>
      <c r="DJ45" s="19">
        <f t="shared" si="74"/>
        <v>0</v>
      </c>
      <c r="DK45" s="19">
        <f t="shared" si="74"/>
        <v>0</v>
      </c>
      <c r="DL45" s="19">
        <f t="shared" si="74"/>
        <v>0</v>
      </c>
      <c r="DM45" s="19">
        <f t="shared" si="74"/>
        <v>0</v>
      </c>
      <c r="DN45" s="19">
        <f t="shared" si="74"/>
        <v>0</v>
      </c>
      <c r="DO45" s="19">
        <f t="shared" si="74"/>
        <v>0</v>
      </c>
      <c r="DP45" s="19">
        <f t="shared" si="74"/>
        <v>0</v>
      </c>
      <c r="DQ45" s="19">
        <f t="shared" si="74"/>
        <v>0</v>
      </c>
      <c r="DR45" s="19">
        <f t="shared" si="74"/>
        <v>0</v>
      </c>
    </row>
    <row r="46" spans="2:122" x14ac:dyDescent="0.2">
      <c r="B46" s="4" t="str">
        <f t="shared" si="51"/>
        <v>-</v>
      </c>
      <c r="C46" s="19">
        <f t="shared" si="52"/>
        <v>0</v>
      </c>
      <c r="D46" s="19">
        <f t="shared" ref="D46:AI46" si="75">(D$39&gt;=$J15)*$K15+(D$39&gt;$J15)*MIN($C15-$K15,MAX(0,(D$39-$J15)*$L15))</f>
        <v>0</v>
      </c>
      <c r="E46" s="19">
        <f t="shared" si="75"/>
        <v>0</v>
      </c>
      <c r="F46" s="19">
        <f t="shared" si="75"/>
        <v>0</v>
      </c>
      <c r="G46" s="19">
        <f t="shared" si="75"/>
        <v>0</v>
      </c>
      <c r="H46" s="19">
        <f t="shared" si="75"/>
        <v>0</v>
      </c>
      <c r="I46" s="19">
        <f t="shared" si="75"/>
        <v>0</v>
      </c>
      <c r="J46" s="19">
        <f t="shared" si="75"/>
        <v>0</v>
      </c>
      <c r="K46" s="19">
        <f t="shared" si="75"/>
        <v>0</v>
      </c>
      <c r="L46" s="19">
        <f t="shared" si="75"/>
        <v>0</v>
      </c>
      <c r="M46" s="19">
        <f t="shared" si="75"/>
        <v>0</v>
      </c>
      <c r="N46" s="19">
        <f t="shared" si="75"/>
        <v>0</v>
      </c>
      <c r="O46" s="19">
        <f t="shared" si="75"/>
        <v>0</v>
      </c>
      <c r="P46" s="19">
        <f t="shared" si="75"/>
        <v>0</v>
      </c>
      <c r="Q46" s="19">
        <f t="shared" si="75"/>
        <v>0</v>
      </c>
      <c r="R46" s="19">
        <f t="shared" si="75"/>
        <v>0</v>
      </c>
      <c r="S46" s="19">
        <f t="shared" si="75"/>
        <v>0</v>
      </c>
      <c r="T46" s="19">
        <f t="shared" si="75"/>
        <v>0</v>
      </c>
      <c r="U46" s="19">
        <f t="shared" si="75"/>
        <v>0</v>
      </c>
      <c r="V46" s="19">
        <f t="shared" si="75"/>
        <v>0</v>
      </c>
      <c r="W46" s="19">
        <f t="shared" si="75"/>
        <v>0</v>
      </c>
      <c r="X46" s="19">
        <f t="shared" si="75"/>
        <v>0</v>
      </c>
      <c r="Y46" s="19">
        <f t="shared" si="75"/>
        <v>0</v>
      </c>
      <c r="Z46" s="19">
        <f t="shared" si="75"/>
        <v>0</v>
      </c>
      <c r="AA46" s="19">
        <f t="shared" si="75"/>
        <v>0</v>
      </c>
      <c r="AB46" s="19">
        <f t="shared" si="75"/>
        <v>0</v>
      </c>
      <c r="AC46" s="19">
        <f t="shared" si="75"/>
        <v>0</v>
      </c>
      <c r="AD46" s="19">
        <f t="shared" si="75"/>
        <v>0</v>
      </c>
      <c r="AE46" s="19">
        <f t="shared" si="75"/>
        <v>0</v>
      </c>
      <c r="AF46" s="19">
        <f t="shared" si="75"/>
        <v>0</v>
      </c>
      <c r="AG46" s="19">
        <f t="shared" si="75"/>
        <v>0</v>
      </c>
      <c r="AH46" s="19">
        <f t="shared" si="75"/>
        <v>0</v>
      </c>
      <c r="AI46" s="19">
        <f t="shared" si="75"/>
        <v>0</v>
      </c>
      <c r="AJ46" s="19">
        <f t="shared" ref="AJ46:BO46" si="76">(AJ$39&gt;=$J15)*$K15+(AJ$39&gt;$J15)*MIN($C15-$K15,MAX(0,(AJ$39-$J15)*$L15))</f>
        <v>0</v>
      </c>
      <c r="AK46" s="19">
        <f t="shared" si="76"/>
        <v>0</v>
      </c>
      <c r="AL46" s="19">
        <f t="shared" si="76"/>
        <v>0</v>
      </c>
      <c r="AM46" s="19">
        <f t="shared" si="76"/>
        <v>0</v>
      </c>
      <c r="AN46" s="19">
        <f t="shared" si="76"/>
        <v>0</v>
      </c>
      <c r="AO46" s="19">
        <f t="shared" si="76"/>
        <v>0</v>
      </c>
      <c r="AP46" s="19">
        <f t="shared" si="76"/>
        <v>0</v>
      </c>
      <c r="AQ46" s="19">
        <f t="shared" si="76"/>
        <v>0</v>
      </c>
      <c r="AR46" s="19">
        <f t="shared" si="76"/>
        <v>0</v>
      </c>
      <c r="AS46" s="19">
        <f t="shared" si="76"/>
        <v>0</v>
      </c>
      <c r="AT46" s="19">
        <f t="shared" si="76"/>
        <v>0</v>
      </c>
      <c r="AU46" s="19">
        <f t="shared" si="76"/>
        <v>0</v>
      </c>
      <c r="AV46" s="19">
        <f t="shared" si="76"/>
        <v>0</v>
      </c>
      <c r="AW46" s="19">
        <f t="shared" si="76"/>
        <v>0</v>
      </c>
      <c r="AX46" s="19">
        <f t="shared" si="76"/>
        <v>0</v>
      </c>
      <c r="AY46" s="19">
        <f t="shared" si="76"/>
        <v>0</v>
      </c>
      <c r="AZ46" s="19">
        <f t="shared" si="76"/>
        <v>0</v>
      </c>
      <c r="BA46" s="19">
        <f t="shared" si="76"/>
        <v>0</v>
      </c>
      <c r="BB46" s="19">
        <f t="shared" si="76"/>
        <v>0</v>
      </c>
      <c r="BC46" s="19">
        <f t="shared" si="76"/>
        <v>0</v>
      </c>
      <c r="BD46" s="19">
        <f t="shared" si="76"/>
        <v>0</v>
      </c>
      <c r="BE46" s="19">
        <f t="shared" si="76"/>
        <v>0</v>
      </c>
      <c r="BF46" s="19">
        <f t="shared" si="76"/>
        <v>0</v>
      </c>
      <c r="BG46" s="19">
        <f t="shared" si="76"/>
        <v>0</v>
      </c>
      <c r="BH46" s="19">
        <f t="shared" si="76"/>
        <v>0</v>
      </c>
      <c r="BI46" s="19">
        <f t="shared" si="76"/>
        <v>0</v>
      </c>
      <c r="BJ46" s="19">
        <f t="shared" si="76"/>
        <v>0</v>
      </c>
      <c r="BK46" s="19">
        <f t="shared" si="76"/>
        <v>0</v>
      </c>
      <c r="BL46" s="19">
        <f t="shared" si="76"/>
        <v>0</v>
      </c>
      <c r="BM46" s="19">
        <f t="shared" si="76"/>
        <v>0</v>
      </c>
      <c r="BN46" s="19">
        <f t="shared" si="76"/>
        <v>0</v>
      </c>
      <c r="BO46" s="19">
        <f t="shared" si="76"/>
        <v>0</v>
      </c>
      <c r="BP46" s="19">
        <f t="shared" ref="BP46:CU46" si="77">(BP$39&gt;=$J15)*$K15+(BP$39&gt;$J15)*MIN($C15-$K15,MAX(0,(BP$39-$J15)*$L15))</f>
        <v>0</v>
      </c>
      <c r="BQ46" s="19">
        <f t="shared" si="77"/>
        <v>0</v>
      </c>
      <c r="BR46" s="19">
        <f t="shared" si="77"/>
        <v>0</v>
      </c>
      <c r="BS46" s="19">
        <f t="shared" si="77"/>
        <v>0</v>
      </c>
      <c r="BT46" s="19">
        <f t="shared" si="77"/>
        <v>0</v>
      </c>
      <c r="BU46" s="19">
        <f t="shared" si="77"/>
        <v>0</v>
      </c>
      <c r="BV46" s="19">
        <f t="shared" si="77"/>
        <v>0</v>
      </c>
      <c r="BW46" s="19">
        <f t="shared" si="77"/>
        <v>0</v>
      </c>
      <c r="BX46" s="19">
        <f t="shared" si="77"/>
        <v>0</v>
      </c>
      <c r="BY46" s="19">
        <f t="shared" si="77"/>
        <v>0</v>
      </c>
      <c r="BZ46" s="19">
        <f t="shared" si="77"/>
        <v>0</v>
      </c>
      <c r="CA46" s="19">
        <f t="shared" si="77"/>
        <v>0</v>
      </c>
      <c r="CB46" s="19">
        <f t="shared" si="77"/>
        <v>0</v>
      </c>
      <c r="CC46" s="19">
        <f t="shared" si="77"/>
        <v>0</v>
      </c>
      <c r="CD46" s="19">
        <f t="shared" si="77"/>
        <v>0</v>
      </c>
      <c r="CE46" s="19">
        <f t="shared" si="77"/>
        <v>0</v>
      </c>
      <c r="CF46" s="19">
        <f t="shared" si="77"/>
        <v>0</v>
      </c>
      <c r="CG46" s="19">
        <f t="shared" si="77"/>
        <v>0</v>
      </c>
      <c r="CH46" s="19">
        <f t="shared" si="77"/>
        <v>0</v>
      </c>
      <c r="CI46" s="19">
        <f t="shared" si="77"/>
        <v>0</v>
      </c>
      <c r="CJ46" s="19">
        <f t="shared" si="77"/>
        <v>0</v>
      </c>
      <c r="CK46" s="19">
        <f t="shared" si="77"/>
        <v>0</v>
      </c>
      <c r="CL46" s="19">
        <f t="shared" si="77"/>
        <v>0</v>
      </c>
      <c r="CM46" s="19">
        <f t="shared" si="77"/>
        <v>0</v>
      </c>
      <c r="CN46" s="19">
        <f t="shared" si="77"/>
        <v>0</v>
      </c>
      <c r="CO46" s="19">
        <f t="shared" si="77"/>
        <v>0</v>
      </c>
      <c r="CP46" s="19">
        <f t="shared" si="77"/>
        <v>0</v>
      </c>
      <c r="CQ46" s="19">
        <f t="shared" si="77"/>
        <v>0</v>
      </c>
      <c r="CR46" s="19">
        <f t="shared" si="77"/>
        <v>0</v>
      </c>
      <c r="CS46" s="19">
        <f t="shared" si="77"/>
        <v>0</v>
      </c>
      <c r="CT46" s="19">
        <f t="shared" si="77"/>
        <v>0</v>
      </c>
      <c r="CU46" s="19">
        <f t="shared" si="77"/>
        <v>0</v>
      </c>
      <c r="CV46" s="19">
        <f t="shared" ref="CV46:DR46" si="78">(CV$39&gt;=$J15)*$K15+(CV$39&gt;$J15)*MIN($C15-$K15,MAX(0,(CV$39-$J15)*$L15))</f>
        <v>0</v>
      </c>
      <c r="CW46" s="19">
        <f t="shared" si="78"/>
        <v>0</v>
      </c>
      <c r="CX46" s="19">
        <f t="shared" si="78"/>
        <v>0</v>
      </c>
      <c r="CY46" s="19">
        <f t="shared" si="78"/>
        <v>0</v>
      </c>
      <c r="CZ46" s="19">
        <f t="shared" si="78"/>
        <v>0</v>
      </c>
      <c r="DA46" s="19">
        <f t="shared" si="78"/>
        <v>0</v>
      </c>
      <c r="DB46" s="19">
        <f t="shared" si="78"/>
        <v>0</v>
      </c>
      <c r="DC46" s="19">
        <f t="shared" si="78"/>
        <v>0</v>
      </c>
      <c r="DD46" s="19">
        <f t="shared" si="78"/>
        <v>0</v>
      </c>
      <c r="DE46" s="19">
        <f t="shared" si="78"/>
        <v>0</v>
      </c>
      <c r="DF46" s="19">
        <f t="shared" si="78"/>
        <v>0</v>
      </c>
      <c r="DG46" s="19">
        <f t="shared" si="78"/>
        <v>0</v>
      </c>
      <c r="DH46" s="19">
        <f t="shared" si="78"/>
        <v>0</v>
      </c>
      <c r="DI46" s="19">
        <f t="shared" si="78"/>
        <v>0</v>
      </c>
      <c r="DJ46" s="19">
        <f t="shared" si="78"/>
        <v>0</v>
      </c>
      <c r="DK46" s="19">
        <f t="shared" si="78"/>
        <v>0</v>
      </c>
      <c r="DL46" s="19">
        <f t="shared" si="78"/>
        <v>0</v>
      </c>
      <c r="DM46" s="19">
        <f t="shared" si="78"/>
        <v>0</v>
      </c>
      <c r="DN46" s="19">
        <f t="shared" si="78"/>
        <v>0</v>
      </c>
      <c r="DO46" s="19">
        <f t="shared" si="78"/>
        <v>0</v>
      </c>
      <c r="DP46" s="19">
        <f t="shared" si="78"/>
        <v>0</v>
      </c>
      <c r="DQ46" s="19">
        <f t="shared" si="78"/>
        <v>0</v>
      </c>
      <c r="DR46" s="19">
        <f t="shared" si="78"/>
        <v>0</v>
      </c>
    </row>
    <row r="47" spans="2:122" x14ac:dyDescent="0.2">
      <c r="B47" s="4" t="str">
        <f t="shared" ref="B47:B50" si="79">IF(B16="","-",B16)</f>
        <v>-</v>
      </c>
      <c r="C47" s="19">
        <f t="shared" ref="C47:R50" si="80">(C$39&gt;=$J16)*$K16+(C$39&gt;$J16)*MIN($C16-$K16,MAX(0,(C$39-$J16)*$L16))</f>
        <v>0</v>
      </c>
      <c r="D47" s="19">
        <f t="shared" si="80"/>
        <v>0</v>
      </c>
      <c r="E47" s="19">
        <f t="shared" si="80"/>
        <v>0</v>
      </c>
      <c r="F47" s="19">
        <f t="shared" si="80"/>
        <v>0</v>
      </c>
      <c r="G47" s="19">
        <f t="shared" si="80"/>
        <v>0</v>
      </c>
      <c r="H47" s="19">
        <f t="shared" si="80"/>
        <v>0</v>
      </c>
      <c r="I47" s="19">
        <f t="shared" si="80"/>
        <v>0</v>
      </c>
      <c r="J47" s="19">
        <f t="shared" si="80"/>
        <v>0</v>
      </c>
      <c r="K47" s="19">
        <f t="shared" si="80"/>
        <v>0</v>
      </c>
      <c r="L47" s="19">
        <f t="shared" si="80"/>
        <v>0</v>
      </c>
      <c r="M47" s="19">
        <f t="shared" si="80"/>
        <v>0</v>
      </c>
      <c r="N47" s="19">
        <f t="shared" si="80"/>
        <v>0</v>
      </c>
      <c r="O47" s="19">
        <f t="shared" si="80"/>
        <v>0</v>
      </c>
      <c r="P47" s="19">
        <f t="shared" si="80"/>
        <v>0</v>
      </c>
      <c r="Q47" s="19">
        <f t="shared" si="80"/>
        <v>0</v>
      </c>
      <c r="R47" s="19">
        <f t="shared" si="80"/>
        <v>0</v>
      </c>
      <c r="S47" s="19">
        <f t="shared" ref="S47:BZ49" si="81">(S$39&gt;=$J16)*$K16+(S$39&gt;$J16)*MIN($C16-$K16,MAX(0,(S$39-$J16)*$L16))</f>
        <v>0</v>
      </c>
      <c r="T47" s="19">
        <f t="shared" si="81"/>
        <v>0</v>
      </c>
      <c r="U47" s="19">
        <f t="shared" si="81"/>
        <v>0</v>
      </c>
      <c r="V47" s="19">
        <f t="shared" si="81"/>
        <v>0</v>
      </c>
      <c r="W47" s="19">
        <f t="shared" si="81"/>
        <v>0</v>
      </c>
      <c r="X47" s="19">
        <f t="shared" si="81"/>
        <v>0</v>
      </c>
      <c r="Y47" s="19">
        <f t="shared" si="81"/>
        <v>0</v>
      </c>
      <c r="Z47" s="19">
        <f t="shared" si="81"/>
        <v>0</v>
      </c>
      <c r="AA47" s="19">
        <f t="shared" si="81"/>
        <v>0</v>
      </c>
      <c r="AB47" s="19">
        <f t="shared" si="81"/>
        <v>0</v>
      </c>
      <c r="AC47" s="19">
        <f t="shared" si="81"/>
        <v>0</v>
      </c>
      <c r="AD47" s="19">
        <f t="shared" si="81"/>
        <v>0</v>
      </c>
      <c r="AE47" s="19">
        <f t="shared" si="81"/>
        <v>0</v>
      </c>
      <c r="AF47" s="19">
        <f t="shared" si="81"/>
        <v>0</v>
      </c>
      <c r="AG47" s="19">
        <f t="shared" si="81"/>
        <v>0</v>
      </c>
      <c r="AH47" s="19">
        <f t="shared" si="81"/>
        <v>0</v>
      </c>
      <c r="AI47" s="19">
        <f t="shared" si="81"/>
        <v>0</v>
      </c>
      <c r="AJ47" s="19">
        <f t="shared" si="81"/>
        <v>0</v>
      </c>
      <c r="AK47" s="19">
        <f t="shared" si="81"/>
        <v>0</v>
      </c>
      <c r="AL47" s="19">
        <f t="shared" si="81"/>
        <v>0</v>
      </c>
      <c r="AM47" s="19">
        <f t="shared" si="81"/>
        <v>0</v>
      </c>
      <c r="AN47" s="19">
        <f t="shared" si="81"/>
        <v>0</v>
      </c>
      <c r="AO47" s="19">
        <f t="shared" si="81"/>
        <v>0</v>
      </c>
      <c r="AP47" s="19">
        <f t="shared" si="81"/>
        <v>0</v>
      </c>
      <c r="AQ47" s="19">
        <f t="shared" si="81"/>
        <v>0</v>
      </c>
      <c r="AR47" s="19">
        <f t="shared" si="81"/>
        <v>0</v>
      </c>
      <c r="AS47" s="19">
        <f t="shared" si="81"/>
        <v>0</v>
      </c>
      <c r="AT47" s="19">
        <f t="shared" si="81"/>
        <v>0</v>
      </c>
      <c r="AU47" s="19">
        <f t="shared" si="81"/>
        <v>0</v>
      </c>
      <c r="AV47" s="19">
        <f t="shared" si="81"/>
        <v>0</v>
      </c>
      <c r="AW47" s="19">
        <f t="shared" si="81"/>
        <v>0</v>
      </c>
      <c r="AX47" s="19">
        <f t="shared" si="81"/>
        <v>0</v>
      </c>
      <c r="AY47" s="19">
        <f t="shared" si="81"/>
        <v>0</v>
      </c>
      <c r="AZ47" s="19">
        <f t="shared" si="81"/>
        <v>0</v>
      </c>
      <c r="BA47" s="19">
        <f t="shared" si="81"/>
        <v>0</v>
      </c>
      <c r="BB47" s="19">
        <f t="shared" si="81"/>
        <v>0</v>
      </c>
      <c r="BC47" s="19">
        <f t="shared" si="81"/>
        <v>0</v>
      </c>
      <c r="BD47" s="19">
        <f t="shared" si="81"/>
        <v>0</v>
      </c>
      <c r="BE47" s="19">
        <f t="shared" si="81"/>
        <v>0</v>
      </c>
      <c r="BF47" s="19">
        <f t="shared" si="81"/>
        <v>0</v>
      </c>
      <c r="BG47" s="19">
        <f t="shared" si="81"/>
        <v>0</v>
      </c>
      <c r="BH47" s="19">
        <f t="shared" si="81"/>
        <v>0</v>
      </c>
      <c r="BI47" s="19">
        <f t="shared" si="81"/>
        <v>0</v>
      </c>
      <c r="BJ47" s="19">
        <f t="shared" si="81"/>
        <v>0</v>
      </c>
      <c r="BK47" s="19">
        <f t="shared" si="81"/>
        <v>0</v>
      </c>
      <c r="BL47" s="19">
        <f t="shared" si="81"/>
        <v>0</v>
      </c>
      <c r="BM47" s="19">
        <f t="shared" si="81"/>
        <v>0</v>
      </c>
      <c r="BN47" s="19">
        <f t="shared" si="81"/>
        <v>0</v>
      </c>
      <c r="BO47" s="19">
        <f t="shared" si="81"/>
        <v>0</v>
      </c>
      <c r="BP47" s="19">
        <f t="shared" ref="BP47:CR47" si="82">(BP$39&gt;=$J16)*$K16+(BP$39&gt;$J16)*MIN($C16-$K16,MAX(0,(BP$39-$J16)*$L16))</f>
        <v>0</v>
      </c>
      <c r="BQ47" s="19">
        <f t="shared" si="82"/>
        <v>0</v>
      </c>
      <c r="BR47" s="19">
        <f t="shared" si="82"/>
        <v>0</v>
      </c>
      <c r="BS47" s="19">
        <f t="shared" si="82"/>
        <v>0</v>
      </c>
      <c r="BT47" s="19">
        <f t="shared" si="82"/>
        <v>0</v>
      </c>
      <c r="BU47" s="19">
        <f t="shared" si="82"/>
        <v>0</v>
      </c>
      <c r="BV47" s="19">
        <f t="shared" si="82"/>
        <v>0</v>
      </c>
      <c r="BW47" s="19">
        <f t="shared" si="82"/>
        <v>0</v>
      </c>
      <c r="BX47" s="19">
        <f t="shared" si="82"/>
        <v>0</v>
      </c>
      <c r="BY47" s="19">
        <f t="shared" si="82"/>
        <v>0</v>
      </c>
      <c r="BZ47" s="19">
        <f t="shared" si="82"/>
        <v>0</v>
      </c>
      <c r="CA47" s="19">
        <f t="shared" si="82"/>
        <v>0</v>
      </c>
      <c r="CB47" s="19">
        <f t="shared" si="82"/>
        <v>0</v>
      </c>
      <c r="CC47" s="19">
        <f t="shared" si="82"/>
        <v>0</v>
      </c>
      <c r="CD47" s="19">
        <f t="shared" si="82"/>
        <v>0</v>
      </c>
      <c r="CE47" s="19">
        <f t="shared" si="82"/>
        <v>0</v>
      </c>
      <c r="CF47" s="19">
        <f t="shared" si="82"/>
        <v>0</v>
      </c>
      <c r="CG47" s="19">
        <f t="shared" si="82"/>
        <v>0</v>
      </c>
      <c r="CH47" s="19">
        <f t="shared" si="82"/>
        <v>0</v>
      </c>
      <c r="CI47" s="19">
        <f t="shared" si="82"/>
        <v>0</v>
      </c>
      <c r="CJ47" s="19">
        <f t="shared" si="82"/>
        <v>0</v>
      </c>
      <c r="CK47" s="19">
        <f t="shared" si="82"/>
        <v>0</v>
      </c>
      <c r="CL47" s="19">
        <f t="shared" si="82"/>
        <v>0</v>
      </c>
      <c r="CM47" s="19">
        <f t="shared" si="82"/>
        <v>0</v>
      </c>
      <c r="CN47" s="19">
        <f t="shared" si="82"/>
        <v>0</v>
      </c>
      <c r="CO47" s="19">
        <f t="shared" si="82"/>
        <v>0</v>
      </c>
      <c r="CP47" s="19">
        <f t="shared" si="82"/>
        <v>0</v>
      </c>
      <c r="CQ47" s="19">
        <f t="shared" si="82"/>
        <v>0</v>
      </c>
      <c r="CR47" s="19">
        <f t="shared" si="82"/>
        <v>0</v>
      </c>
      <c r="CS47" s="19">
        <f t="shared" ref="CS47:DR50" si="83">(CS$39&gt;=$J16)*$K16+(CS$39&gt;$J16)*MIN($C16-$K16,MAX(0,(CS$39-$J16)*$L16))</f>
        <v>0</v>
      </c>
      <c r="CT47" s="19">
        <f t="shared" si="83"/>
        <v>0</v>
      </c>
      <c r="CU47" s="19">
        <f t="shared" si="83"/>
        <v>0</v>
      </c>
      <c r="CV47" s="19">
        <f t="shared" si="83"/>
        <v>0</v>
      </c>
      <c r="CW47" s="19">
        <f t="shared" si="83"/>
        <v>0</v>
      </c>
      <c r="CX47" s="19">
        <f t="shared" si="83"/>
        <v>0</v>
      </c>
      <c r="CY47" s="19">
        <f t="shared" si="83"/>
        <v>0</v>
      </c>
      <c r="CZ47" s="19">
        <f t="shared" si="83"/>
        <v>0</v>
      </c>
      <c r="DA47" s="19">
        <f t="shared" si="83"/>
        <v>0</v>
      </c>
      <c r="DB47" s="19">
        <f t="shared" si="83"/>
        <v>0</v>
      </c>
      <c r="DC47" s="19">
        <f t="shared" si="83"/>
        <v>0</v>
      </c>
      <c r="DD47" s="19">
        <f t="shared" si="83"/>
        <v>0</v>
      </c>
      <c r="DE47" s="19">
        <f t="shared" si="83"/>
        <v>0</v>
      </c>
      <c r="DF47" s="19">
        <f t="shared" si="83"/>
        <v>0</v>
      </c>
      <c r="DG47" s="19">
        <f t="shared" si="83"/>
        <v>0</v>
      </c>
      <c r="DH47" s="19">
        <f t="shared" si="83"/>
        <v>0</v>
      </c>
      <c r="DI47" s="19">
        <f t="shared" si="83"/>
        <v>0</v>
      </c>
      <c r="DJ47" s="19">
        <f t="shared" si="83"/>
        <v>0</v>
      </c>
      <c r="DK47" s="19">
        <f t="shared" si="83"/>
        <v>0</v>
      </c>
      <c r="DL47" s="19">
        <f t="shared" si="83"/>
        <v>0</v>
      </c>
      <c r="DM47" s="19">
        <f t="shared" si="83"/>
        <v>0</v>
      </c>
      <c r="DN47" s="19">
        <f t="shared" si="83"/>
        <v>0</v>
      </c>
      <c r="DO47" s="19">
        <f t="shared" si="83"/>
        <v>0</v>
      </c>
      <c r="DP47" s="19">
        <f t="shared" si="83"/>
        <v>0</v>
      </c>
      <c r="DQ47" s="19">
        <f t="shared" si="83"/>
        <v>0</v>
      </c>
      <c r="DR47" s="19">
        <f t="shared" si="83"/>
        <v>0</v>
      </c>
    </row>
    <row r="48" spans="2:122" x14ac:dyDescent="0.2">
      <c r="B48" s="4" t="str">
        <f t="shared" si="79"/>
        <v>-</v>
      </c>
      <c r="C48" s="19">
        <f t="shared" si="80"/>
        <v>0</v>
      </c>
      <c r="D48" s="19">
        <f t="shared" si="80"/>
        <v>0</v>
      </c>
      <c r="E48" s="19">
        <f t="shared" si="80"/>
        <v>0</v>
      </c>
      <c r="F48" s="19">
        <f t="shared" si="80"/>
        <v>0</v>
      </c>
      <c r="G48" s="19">
        <f t="shared" si="80"/>
        <v>0</v>
      </c>
      <c r="H48" s="19">
        <f t="shared" si="80"/>
        <v>0</v>
      </c>
      <c r="I48" s="19">
        <f t="shared" si="80"/>
        <v>0</v>
      </c>
      <c r="J48" s="19">
        <f t="shared" si="80"/>
        <v>0</v>
      </c>
      <c r="K48" s="19">
        <f t="shared" si="80"/>
        <v>0</v>
      </c>
      <c r="L48" s="19">
        <f t="shared" si="80"/>
        <v>0</v>
      </c>
      <c r="M48" s="19">
        <f t="shared" si="80"/>
        <v>0</v>
      </c>
      <c r="N48" s="19">
        <f t="shared" si="80"/>
        <v>0</v>
      </c>
      <c r="O48" s="19">
        <f t="shared" si="80"/>
        <v>0</v>
      </c>
      <c r="P48" s="19">
        <f t="shared" si="80"/>
        <v>0</v>
      </c>
      <c r="Q48" s="19">
        <f t="shared" si="80"/>
        <v>0</v>
      </c>
      <c r="R48" s="19">
        <f t="shared" si="80"/>
        <v>0</v>
      </c>
      <c r="S48" s="19">
        <f t="shared" si="81"/>
        <v>0</v>
      </c>
      <c r="T48" s="19">
        <f t="shared" si="81"/>
        <v>0</v>
      </c>
      <c r="U48" s="19">
        <f t="shared" si="81"/>
        <v>0</v>
      </c>
      <c r="V48" s="19">
        <f t="shared" si="81"/>
        <v>0</v>
      </c>
      <c r="W48" s="19">
        <f t="shared" si="81"/>
        <v>0</v>
      </c>
      <c r="X48" s="19">
        <f t="shared" si="81"/>
        <v>0</v>
      </c>
      <c r="Y48" s="19">
        <f t="shared" si="81"/>
        <v>0</v>
      </c>
      <c r="Z48" s="19">
        <f t="shared" si="81"/>
        <v>0</v>
      </c>
      <c r="AA48" s="19">
        <f t="shared" si="81"/>
        <v>0</v>
      </c>
      <c r="AB48" s="19">
        <f t="shared" si="81"/>
        <v>0</v>
      </c>
      <c r="AC48" s="19">
        <f t="shared" si="81"/>
        <v>0</v>
      </c>
      <c r="AD48" s="19">
        <f t="shared" si="81"/>
        <v>0</v>
      </c>
      <c r="AE48" s="19">
        <f t="shared" si="81"/>
        <v>0</v>
      </c>
      <c r="AF48" s="19">
        <f t="shared" si="81"/>
        <v>0</v>
      </c>
      <c r="AG48" s="19">
        <f t="shared" si="81"/>
        <v>0</v>
      </c>
      <c r="AH48" s="19">
        <f t="shared" si="81"/>
        <v>0</v>
      </c>
      <c r="AI48" s="19">
        <f t="shared" si="81"/>
        <v>0</v>
      </c>
      <c r="AJ48" s="19">
        <f t="shared" si="81"/>
        <v>0</v>
      </c>
      <c r="AK48" s="19">
        <f t="shared" si="81"/>
        <v>0</v>
      </c>
      <c r="AL48" s="19">
        <f t="shared" si="81"/>
        <v>0</v>
      </c>
      <c r="AM48" s="19">
        <f t="shared" si="81"/>
        <v>0</v>
      </c>
      <c r="AN48" s="19">
        <f t="shared" si="81"/>
        <v>0</v>
      </c>
      <c r="AO48" s="19">
        <f t="shared" si="81"/>
        <v>0</v>
      </c>
      <c r="AP48" s="19">
        <f t="shared" si="81"/>
        <v>0</v>
      </c>
      <c r="AQ48" s="19">
        <f t="shared" si="81"/>
        <v>0</v>
      </c>
      <c r="AR48" s="19">
        <f t="shared" si="81"/>
        <v>0</v>
      </c>
      <c r="AS48" s="19">
        <f t="shared" si="81"/>
        <v>0</v>
      </c>
      <c r="AT48" s="19">
        <f t="shared" si="81"/>
        <v>0</v>
      </c>
      <c r="AU48" s="19">
        <f t="shared" si="81"/>
        <v>0</v>
      </c>
      <c r="AV48" s="19">
        <f t="shared" si="81"/>
        <v>0</v>
      </c>
      <c r="AW48" s="19">
        <f t="shared" si="81"/>
        <v>0</v>
      </c>
      <c r="AX48" s="19">
        <f t="shared" si="81"/>
        <v>0</v>
      </c>
      <c r="AY48" s="19">
        <f t="shared" si="81"/>
        <v>0</v>
      </c>
      <c r="AZ48" s="19">
        <f t="shared" si="81"/>
        <v>0</v>
      </c>
      <c r="BA48" s="19">
        <f t="shared" si="81"/>
        <v>0</v>
      </c>
      <c r="BB48" s="19">
        <f t="shared" si="81"/>
        <v>0</v>
      </c>
      <c r="BC48" s="19">
        <f t="shared" si="81"/>
        <v>0</v>
      </c>
      <c r="BD48" s="19">
        <f t="shared" si="81"/>
        <v>0</v>
      </c>
      <c r="BE48" s="19">
        <f t="shared" si="81"/>
        <v>0</v>
      </c>
      <c r="BF48" s="19">
        <f t="shared" si="81"/>
        <v>0</v>
      </c>
      <c r="BG48" s="19">
        <f t="shared" si="81"/>
        <v>0</v>
      </c>
      <c r="BH48" s="19">
        <f t="shared" si="81"/>
        <v>0</v>
      </c>
      <c r="BI48" s="19">
        <f t="shared" si="81"/>
        <v>0</v>
      </c>
      <c r="BJ48" s="19">
        <f t="shared" si="81"/>
        <v>0</v>
      </c>
      <c r="BK48" s="19">
        <f t="shared" si="81"/>
        <v>0</v>
      </c>
      <c r="BL48" s="19">
        <f t="shared" si="81"/>
        <v>0</v>
      </c>
      <c r="BM48" s="19">
        <f t="shared" si="81"/>
        <v>0</v>
      </c>
      <c r="BN48" s="19">
        <f t="shared" si="81"/>
        <v>0</v>
      </c>
      <c r="BO48" s="19">
        <f t="shared" si="81"/>
        <v>0</v>
      </c>
      <c r="BP48" s="19">
        <f t="shared" ref="BP48:CR48" si="84">(BP$39&gt;=$J17)*$K17+(BP$39&gt;$J17)*MIN($C17-$K17,MAX(0,(BP$39-$J17)*$L17))</f>
        <v>0</v>
      </c>
      <c r="BQ48" s="19">
        <f t="shared" si="84"/>
        <v>0</v>
      </c>
      <c r="BR48" s="19">
        <f t="shared" si="84"/>
        <v>0</v>
      </c>
      <c r="BS48" s="19">
        <f t="shared" si="84"/>
        <v>0</v>
      </c>
      <c r="BT48" s="19">
        <f t="shared" si="84"/>
        <v>0</v>
      </c>
      <c r="BU48" s="19">
        <f t="shared" si="84"/>
        <v>0</v>
      </c>
      <c r="BV48" s="19">
        <f t="shared" si="84"/>
        <v>0</v>
      </c>
      <c r="BW48" s="19">
        <f t="shared" si="84"/>
        <v>0</v>
      </c>
      <c r="BX48" s="19">
        <f t="shared" si="84"/>
        <v>0</v>
      </c>
      <c r="BY48" s="19">
        <f t="shared" si="84"/>
        <v>0</v>
      </c>
      <c r="BZ48" s="19">
        <f t="shared" si="84"/>
        <v>0</v>
      </c>
      <c r="CA48" s="19">
        <f t="shared" si="84"/>
        <v>0</v>
      </c>
      <c r="CB48" s="19">
        <f t="shared" si="84"/>
        <v>0</v>
      </c>
      <c r="CC48" s="19">
        <f t="shared" si="84"/>
        <v>0</v>
      </c>
      <c r="CD48" s="19">
        <f t="shared" si="84"/>
        <v>0</v>
      </c>
      <c r="CE48" s="19">
        <f t="shared" si="84"/>
        <v>0</v>
      </c>
      <c r="CF48" s="19">
        <f t="shared" si="84"/>
        <v>0</v>
      </c>
      <c r="CG48" s="19">
        <f t="shared" si="84"/>
        <v>0</v>
      </c>
      <c r="CH48" s="19">
        <f t="shared" si="84"/>
        <v>0</v>
      </c>
      <c r="CI48" s="19">
        <f t="shared" si="84"/>
        <v>0</v>
      </c>
      <c r="CJ48" s="19">
        <f t="shared" si="84"/>
        <v>0</v>
      </c>
      <c r="CK48" s="19">
        <f t="shared" si="84"/>
        <v>0</v>
      </c>
      <c r="CL48" s="19">
        <f t="shared" si="84"/>
        <v>0</v>
      </c>
      <c r="CM48" s="19">
        <f t="shared" si="84"/>
        <v>0</v>
      </c>
      <c r="CN48" s="19">
        <f t="shared" si="84"/>
        <v>0</v>
      </c>
      <c r="CO48" s="19">
        <f t="shared" si="84"/>
        <v>0</v>
      </c>
      <c r="CP48" s="19">
        <f t="shared" si="84"/>
        <v>0</v>
      </c>
      <c r="CQ48" s="19">
        <f t="shared" si="84"/>
        <v>0</v>
      </c>
      <c r="CR48" s="19">
        <f t="shared" si="84"/>
        <v>0</v>
      </c>
      <c r="CS48" s="19">
        <f t="shared" si="83"/>
        <v>0</v>
      </c>
      <c r="CT48" s="19">
        <f t="shared" si="83"/>
        <v>0</v>
      </c>
      <c r="CU48" s="19">
        <f t="shared" si="83"/>
        <v>0</v>
      </c>
      <c r="CV48" s="19">
        <f t="shared" si="83"/>
        <v>0</v>
      </c>
      <c r="CW48" s="19">
        <f t="shared" si="83"/>
        <v>0</v>
      </c>
      <c r="CX48" s="19">
        <f t="shared" si="83"/>
        <v>0</v>
      </c>
      <c r="CY48" s="19">
        <f t="shared" si="83"/>
        <v>0</v>
      </c>
      <c r="CZ48" s="19">
        <f t="shared" si="83"/>
        <v>0</v>
      </c>
      <c r="DA48" s="19">
        <f t="shared" si="83"/>
        <v>0</v>
      </c>
      <c r="DB48" s="19">
        <f t="shared" si="83"/>
        <v>0</v>
      </c>
      <c r="DC48" s="19">
        <f t="shared" si="83"/>
        <v>0</v>
      </c>
      <c r="DD48" s="19">
        <f t="shared" si="83"/>
        <v>0</v>
      </c>
      <c r="DE48" s="19">
        <f t="shared" si="83"/>
        <v>0</v>
      </c>
      <c r="DF48" s="19">
        <f t="shared" si="83"/>
        <v>0</v>
      </c>
      <c r="DG48" s="19">
        <f t="shared" si="83"/>
        <v>0</v>
      </c>
      <c r="DH48" s="19">
        <f t="shared" si="83"/>
        <v>0</v>
      </c>
      <c r="DI48" s="19">
        <f t="shared" si="83"/>
        <v>0</v>
      </c>
      <c r="DJ48" s="19">
        <f t="shared" si="83"/>
        <v>0</v>
      </c>
      <c r="DK48" s="19">
        <f t="shared" si="83"/>
        <v>0</v>
      </c>
      <c r="DL48" s="19">
        <f t="shared" si="83"/>
        <v>0</v>
      </c>
      <c r="DM48" s="19">
        <f t="shared" si="83"/>
        <v>0</v>
      </c>
      <c r="DN48" s="19">
        <f t="shared" si="83"/>
        <v>0</v>
      </c>
      <c r="DO48" s="19">
        <f t="shared" si="83"/>
        <v>0</v>
      </c>
      <c r="DP48" s="19">
        <f t="shared" si="83"/>
        <v>0</v>
      </c>
      <c r="DQ48" s="19">
        <f t="shared" si="83"/>
        <v>0</v>
      </c>
      <c r="DR48" s="19">
        <f t="shared" si="83"/>
        <v>0</v>
      </c>
    </row>
    <row r="49" spans="2:122" x14ac:dyDescent="0.2">
      <c r="B49" s="4" t="str">
        <f t="shared" si="79"/>
        <v>-</v>
      </c>
      <c r="C49" s="19">
        <f t="shared" si="80"/>
        <v>0</v>
      </c>
      <c r="D49" s="19">
        <f t="shared" si="80"/>
        <v>0</v>
      </c>
      <c r="E49" s="19">
        <f t="shared" si="80"/>
        <v>0</v>
      </c>
      <c r="F49" s="19">
        <f t="shared" si="80"/>
        <v>0</v>
      </c>
      <c r="G49" s="19">
        <f t="shared" si="80"/>
        <v>0</v>
      </c>
      <c r="H49" s="19">
        <f t="shared" si="80"/>
        <v>0</v>
      </c>
      <c r="I49" s="19">
        <f t="shared" si="80"/>
        <v>0</v>
      </c>
      <c r="J49" s="19">
        <f t="shared" si="80"/>
        <v>0</v>
      </c>
      <c r="K49" s="19">
        <f t="shared" si="80"/>
        <v>0</v>
      </c>
      <c r="L49" s="19">
        <f t="shared" si="80"/>
        <v>0</v>
      </c>
      <c r="M49" s="19">
        <f t="shared" si="80"/>
        <v>0</v>
      </c>
      <c r="N49" s="19">
        <f t="shared" si="80"/>
        <v>0</v>
      </c>
      <c r="O49" s="19">
        <f t="shared" si="80"/>
        <v>0</v>
      </c>
      <c r="P49" s="19">
        <f t="shared" si="80"/>
        <v>0</v>
      </c>
      <c r="Q49" s="19">
        <f t="shared" si="80"/>
        <v>0</v>
      </c>
      <c r="R49" s="19">
        <f t="shared" si="80"/>
        <v>0</v>
      </c>
      <c r="S49" s="19">
        <f t="shared" si="81"/>
        <v>0</v>
      </c>
      <c r="T49" s="19">
        <f t="shared" si="81"/>
        <v>0</v>
      </c>
      <c r="U49" s="19">
        <f t="shared" si="81"/>
        <v>0</v>
      </c>
      <c r="V49" s="19">
        <f t="shared" si="81"/>
        <v>0</v>
      </c>
      <c r="W49" s="19">
        <f t="shared" si="81"/>
        <v>0</v>
      </c>
      <c r="X49" s="19">
        <f t="shared" si="81"/>
        <v>0</v>
      </c>
      <c r="Y49" s="19">
        <f t="shared" si="81"/>
        <v>0</v>
      </c>
      <c r="Z49" s="19">
        <f t="shared" si="81"/>
        <v>0</v>
      </c>
      <c r="AA49" s="19">
        <f t="shared" si="81"/>
        <v>0</v>
      </c>
      <c r="AB49" s="19">
        <f t="shared" si="81"/>
        <v>0</v>
      </c>
      <c r="AC49" s="19">
        <f t="shared" si="81"/>
        <v>0</v>
      </c>
      <c r="AD49" s="19">
        <f t="shared" si="81"/>
        <v>0</v>
      </c>
      <c r="AE49" s="19">
        <f t="shared" si="81"/>
        <v>0</v>
      </c>
      <c r="AF49" s="19">
        <f t="shared" si="81"/>
        <v>0</v>
      </c>
      <c r="AG49" s="19">
        <f t="shared" si="81"/>
        <v>0</v>
      </c>
      <c r="AH49" s="19">
        <f t="shared" si="81"/>
        <v>0</v>
      </c>
      <c r="AI49" s="19">
        <f t="shared" si="81"/>
        <v>0</v>
      </c>
      <c r="AJ49" s="19">
        <f t="shared" si="81"/>
        <v>0</v>
      </c>
      <c r="AK49" s="19">
        <f t="shared" si="81"/>
        <v>0</v>
      </c>
      <c r="AL49" s="19">
        <f t="shared" si="81"/>
        <v>0</v>
      </c>
      <c r="AM49" s="19">
        <f t="shared" si="81"/>
        <v>0</v>
      </c>
      <c r="AN49" s="19">
        <f t="shared" si="81"/>
        <v>0</v>
      </c>
      <c r="AO49" s="19">
        <f t="shared" si="81"/>
        <v>0</v>
      </c>
      <c r="AP49" s="19">
        <f t="shared" si="81"/>
        <v>0</v>
      </c>
      <c r="AQ49" s="19">
        <f t="shared" si="81"/>
        <v>0</v>
      </c>
      <c r="AR49" s="19">
        <f t="shared" si="81"/>
        <v>0</v>
      </c>
      <c r="AS49" s="19">
        <f t="shared" si="81"/>
        <v>0</v>
      </c>
      <c r="AT49" s="19">
        <f t="shared" si="81"/>
        <v>0</v>
      </c>
      <c r="AU49" s="19">
        <f t="shared" si="81"/>
        <v>0</v>
      </c>
      <c r="AV49" s="19">
        <f t="shared" si="81"/>
        <v>0</v>
      </c>
      <c r="AW49" s="19">
        <f t="shared" si="81"/>
        <v>0</v>
      </c>
      <c r="AX49" s="19">
        <f t="shared" si="81"/>
        <v>0</v>
      </c>
      <c r="AY49" s="19">
        <f t="shared" si="81"/>
        <v>0</v>
      </c>
      <c r="AZ49" s="19">
        <f t="shared" si="81"/>
        <v>0</v>
      </c>
      <c r="BA49" s="19">
        <f t="shared" si="81"/>
        <v>0</v>
      </c>
      <c r="BB49" s="19">
        <f t="shared" si="81"/>
        <v>0</v>
      </c>
      <c r="BC49" s="19">
        <f t="shared" si="81"/>
        <v>0</v>
      </c>
      <c r="BD49" s="19">
        <f t="shared" si="81"/>
        <v>0</v>
      </c>
      <c r="BE49" s="19">
        <f t="shared" si="81"/>
        <v>0</v>
      </c>
      <c r="BF49" s="19">
        <f t="shared" si="81"/>
        <v>0</v>
      </c>
      <c r="BG49" s="19">
        <f t="shared" si="81"/>
        <v>0</v>
      </c>
      <c r="BH49" s="19">
        <f t="shared" si="81"/>
        <v>0</v>
      </c>
      <c r="BI49" s="19">
        <f t="shared" si="81"/>
        <v>0</v>
      </c>
      <c r="BJ49" s="19">
        <f t="shared" si="81"/>
        <v>0</v>
      </c>
      <c r="BK49" s="19">
        <f t="shared" si="81"/>
        <v>0</v>
      </c>
      <c r="BL49" s="19">
        <f t="shared" si="81"/>
        <v>0</v>
      </c>
      <c r="BM49" s="19">
        <f t="shared" si="81"/>
        <v>0</v>
      </c>
      <c r="BN49" s="19">
        <f t="shared" si="81"/>
        <v>0</v>
      </c>
      <c r="BO49" s="19">
        <f t="shared" si="81"/>
        <v>0</v>
      </c>
      <c r="BP49" s="19">
        <f t="shared" si="81"/>
        <v>0</v>
      </c>
      <c r="BQ49" s="19">
        <f t="shared" si="81"/>
        <v>0</v>
      </c>
      <c r="BR49" s="19">
        <f t="shared" si="81"/>
        <v>0</v>
      </c>
      <c r="BS49" s="19">
        <f t="shared" si="81"/>
        <v>0</v>
      </c>
      <c r="BT49" s="19">
        <f t="shared" si="81"/>
        <v>0</v>
      </c>
      <c r="BU49" s="19">
        <f t="shared" si="81"/>
        <v>0</v>
      </c>
      <c r="BV49" s="19">
        <f t="shared" si="81"/>
        <v>0</v>
      </c>
      <c r="BW49" s="19">
        <f t="shared" si="81"/>
        <v>0</v>
      </c>
      <c r="BX49" s="19">
        <f t="shared" si="81"/>
        <v>0</v>
      </c>
      <c r="BY49" s="19">
        <f t="shared" si="81"/>
        <v>0</v>
      </c>
      <c r="BZ49" s="19">
        <f t="shared" si="81"/>
        <v>0</v>
      </c>
      <c r="CA49" s="19">
        <f t="shared" ref="CA49:CR49" si="85">(CA$39&gt;=$J18)*$K18+(CA$39&gt;$J18)*MIN($C18-$K18,MAX(0,(CA$39-$J18)*$L18))</f>
        <v>0</v>
      </c>
      <c r="CB49" s="19">
        <f t="shared" si="85"/>
        <v>0</v>
      </c>
      <c r="CC49" s="19">
        <f t="shared" si="85"/>
        <v>0</v>
      </c>
      <c r="CD49" s="19">
        <f t="shared" si="85"/>
        <v>0</v>
      </c>
      <c r="CE49" s="19">
        <f t="shared" si="85"/>
        <v>0</v>
      </c>
      <c r="CF49" s="19">
        <f t="shared" si="85"/>
        <v>0</v>
      </c>
      <c r="CG49" s="19">
        <f t="shared" si="85"/>
        <v>0</v>
      </c>
      <c r="CH49" s="19">
        <f t="shared" si="85"/>
        <v>0</v>
      </c>
      <c r="CI49" s="19">
        <f t="shared" si="85"/>
        <v>0</v>
      </c>
      <c r="CJ49" s="19">
        <f t="shared" si="85"/>
        <v>0</v>
      </c>
      <c r="CK49" s="19">
        <f t="shared" si="85"/>
        <v>0</v>
      </c>
      <c r="CL49" s="19">
        <f t="shared" si="85"/>
        <v>0</v>
      </c>
      <c r="CM49" s="19">
        <f t="shared" si="85"/>
        <v>0</v>
      </c>
      <c r="CN49" s="19">
        <f t="shared" si="85"/>
        <v>0</v>
      </c>
      <c r="CO49" s="19">
        <f t="shared" si="85"/>
        <v>0</v>
      </c>
      <c r="CP49" s="19">
        <f t="shared" si="85"/>
        <v>0</v>
      </c>
      <c r="CQ49" s="19">
        <f t="shared" si="85"/>
        <v>0</v>
      </c>
      <c r="CR49" s="19">
        <f t="shared" si="85"/>
        <v>0</v>
      </c>
      <c r="CS49" s="19">
        <f t="shared" si="83"/>
        <v>0</v>
      </c>
      <c r="CT49" s="19">
        <f t="shared" si="83"/>
        <v>0</v>
      </c>
      <c r="CU49" s="19">
        <f t="shared" si="83"/>
        <v>0</v>
      </c>
      <c r="CV49" s="19">
        <f t="shared" si="83"/>
        <v>0</v>
      </c>
      <c r="CW49" s="19">
        <f t="shared" si="83"/>
        <v>0</v>
      </c>
      <c r="CX49" s="19">
        <f t="shared" si="83"/>
        <v>0</v>
      </c>
      <c r="CY49" s="19">
        <f t="shared" si="83"/>
        <v>0</v>
      </c>
      <c r="CZ49" s="19">
        <f t="shared" si="83"/>
        <v>0</v>
      </c>
      <c r="DA49" s="19">
        <f t="shared" si="83"/>
        <v>0</v>
      </c>
      <c r="DB49" s="19">
        <f t="shared" si="83"/>
        <v>0</v>
      </c>
      <c r="DC49" s="19">
        <f t="shared" si="83"/>
        <v>0</v>
      </c>
      <c r="DD49" s="19">
        <f t="shared" si="83"/>
        <v>0</v>
      </c>
      <c r="DE49" s="19">
        <f t="shared" si="83"/>
        <v>0</v>
      </c>
      <c r="DF49" s="19">
        <f t="shared" si="83"/>
        <v>0</v>
      </c>
      <c r="DG49" s="19">
        <f t="shared" si="83"/>
        <v>0</v>
      </c>
      <c r="DH49" s="19">
        <f t="shared" si="83"/>
        <v>0</v>
      </c>
      <c r="DI49" s="19">
        <f t="shared" si="83"/>
        <v>0</v>
      </c>
      <c r="DJ49" s="19">
        <f t="shared" si="83"/>
        <v>0</v>
      </c>
      <c r="DK49" s="19">
        <f t="shared" si="83"/>
        <v>0</v>
      </c>
      <c r="DL49" s="19">
        <f t="shared" si="83"/>
        <v>0</v>
      </c>
      <c r="DM49" s="19">
        <f t="shared" si="83"/>
        <v>0</v>
      </c>
      <c r="DN49" s="19">
        <f t="shared" si="83"/>
        <v>0</v>
      </c>
      <c r="DO49" s="19">
        <f t="shared" si="83"/>
        <v>0</v>
      </c>
      <c r="DP49" s="19">
        <f t="shared" si="83"/>
        <v>0</v>
      </c>
      <c r="DQ49" s="19">
        <f t="shared" si="83"/>
        <v>0</v>
      </c>
      <c r="DR49" s="19">
        <f t="shared" si="83"/>
        <v>0</v>
      </c>
    </row>
    <row r="50" spans="2:122" x14ac:dyDescent="0.2">
      <c r="B50" s="4" t="str">
        <f t="shared" si="79"/>
        <v>-</v>
      </c>
      <c r="C50" s="19">
        <f t="shared" si="80"/>
        <v>0</v>
      </c>
      <c r="D50" s="19">
        <f t="shared" si="80"/>
        <v>0</v>
      </c>
      <c r="E50" s="19">
        <f t="shared" si="80"/>
        <v>0</v>
      </c>
      <c r="F50" s="19">
        <f t="shared" si="80"/>
        <v>0</v>
      </c>
      <c r="G50" s="19">
        <f t="shared" si="80"/>
        <v>0</v>
      </c>
      <c r="H50" s="19">
        <f t="shared" si="80"/>
        <v>0</v>
      </c>
      <c r="I50" s="19">
        <f t="shared" si="80"/>
        <v>0</v>
      </c>
      <c r="J50" s="19">
        <f t="shared" si="80"/>
        <v>0</v>
      </c>
      <c r="K50" s="19">
        <f t="shared" si="80"/>
        <v>0</v>
      </c>
      <c r="L50" s="19">
        <f t="shared" si="80"/>
        <v>0</v>
      </c>
      <c r="M50" s="19">
        <f t="shared" si="80"/>
        <v>0</v>
      </c>
      <c r="N50" s="19">
        <f t="shared" si="80"/>
        <v>0</v>
      </c>
      <c r="O50" s="19">
        <f t="shared" si="80"/>
        <v>0</v>
      </c>
      <c r="P50" s="19">
        <f t="shared" si="80"/>
        <v>0</v>
      </c>
      <c r="Q50" s="19">
        <f t="shared" si="80"/>
        <v>0</v>
      </c>
      <c r="R50" s="19">
        <f t="shared" si="80"/>
        <v>0</v>
      </c>
      <c r="S50" s="19">
        <f t="shared" ref="S50:CD50" si="86">(S$39&gt;=$J19)*$K19+(S$39&gt;$J19)*MIN($C19-$K19,MAX(0,(S$39-$J19)*$L19))</f>
        <v>0</v>
      </c>
      <c r="T50" s="19">
        <f t="shared" si="86"/>
        <v>0</v>
      </c>
      <c r="U50" s="19">
        <f t="shared" si="86"/>
        <v>0</v>
      </c>
      <c r="V50" s="19">
        <f t="shared" si="86"/>
        <v>0</v>
      </c>
      <c r="W50" s="19">
        <f t="shared" si="86"/>
        <v>0</v>
      </c>
      <c r="X50" s="19">
        <f t="shared" si="86"/>
        <v>0</v>
      </c>
      <c r="Y50" s="19">
        <f t="shared" si="86"/>
        <v>0</v>
      </c>
      <c r="Z50" s="19">
        <f t="shared" si="86"/>
        <v>0</v>
      </c>
      <c r="AA50" s="19">
        <f t="shared" si="86"/>
        <v>0</v>
      </c>
      <c r="AB50" s="19">
        <f t="shared" si="86"/>
        <v>0</v>
      </c>
      <c r="AC50" s="19">
        <f t="shared" si="86"/>
        <v>0</v>
      </c>
      <c r="AD50" s="19">
        <f t="shared" si="86"/>
        <v>0</v>
      </c>
      <c r="AE50" s="19">
        <f t="shared" si="86"/>
        <v>0</v>
      </c>
      <c r="AF50" s="19">
        <f t="shared" si="86"/>
        <v>0</v>
      </c>
      <c r="AG50" s="19">
        <f t="shared" si="86"/>
        <v>0</v>
      </c>
      <c r="AH50" s="19">
        <f t="shared" si="86"/>
        <v>0</v>
      </c>
      <c r="AI50" s="19">
        <f t="shared" si="86"/>
        <v>0</v>
      </c>
      <c r="AJ50" s="19">
        <f t="shared" si="86"/>
        <v>0</v>
      </c>
      <c r="AK50" s="19">
        <f t="shared" si="86"/>
        <v>0</v>
      </c>
      <c r="AL50" s="19">
        <f t="shared" si="86"/>
        <v>0</v>
      </c>
      <c r="AM50" s="19">
        <f t="shared" si="86"/>
        <v>0</v>
      </c>
      <c r="AN50" s="19">
        <f t="shared" si="86"/>
        <v>0</v>
      </c>
      <c r="AO50" s="19">
        <f t="shared" si="86"/>
        <v>0</v>
      </c>
      <c r="AP50" s="19">
        <f t="shared" si="86"/>
        <v>0</v>
      </c>
      <c r="AQ50" s="19">
        <f t="shared" si="86"/>
        <v>0</v>
      </c>
      <c r="AR50" s="19">
        <f t="shared" si="86"/>
        <v>0</v>
      </c>
      <c r="AS50" s="19">
        <f t="shared" si="86"/>
        <v>0</v>
      </c>
      <c r="AT50" s="19">
        <f t="shared" si="86"/>
        <v>0</v>
      </c>
      <c r="AU50" s="19">
        <f t="shared" si="86"/>
        <v>0</v>
      </c>
      <c r="AV50" s="19">
        <f t="shared" si="86"/>
        <v>0</v>
      </c>
      <c r="AW50" s="19">
        <f t="shared" si="86"/>
        <v>0</v>
      </c>
      <c r="AX50" s="19">
        <f t="shared" si="86"/>
        <v>0</v>
      </c>
      <c r="AY50" s="19">
        <f t="shared" si="86"/>
        <v>0</v>
      </c>
      <c r="AZ50" s="19">
        <f t="shared" si="86"/>
        <v>0</v>
      </c>
      <c r="BA50" s="19">
        <f t="shared" si="86"/>
        <v>0</v>
      </c>
      <c r="BB50" s="19">
        <f t="shared" si="86"/>
        <v>0</v>
      </c>
      <c r="BC50" s="19">
        <f t="shared" si="86"/>
        <v>0</v>
      </c>
      <c r="BD50" s="19">
        <f t="shared" si="86"/>
        <v>0</v>
      </c>
      <c r="BE50" s="19">
        <f t="shared" si="86"/>
        <v>0</v>
      </c>
      <c r="BF50" s="19">
        <f t="shared" si="86"/>
        <v>0</v>
      </c>
      <c r="BG50" s="19">
        <f t="shared" si="86"/>
        <v>0</v>
      </c>
      <c r="BH50" s="19">
        <f t="shared" si="86"/>
        <v>0</v>
      </c>
      <c r="BI50" s="19">
        <f t="shared" si="86"/>
        <v>0</v>
      </c>
      <c r="BJ50" s="19">
        <f t="shared" si="86"/>
        <v>0</v>
      </c>
      <c r="BK50" s="19">
        <f t="shared" si="86"/>
        <v>0</v>
      </c>
      <c r="BL50" s="19">
        <f t="shared" si="86"/>
        <v>0</v>
      </c>
      <c r="BM50" s="19">
        <f t="shared" si="86"/>
        <v>0</v>
      </c>
      <c r="BN50" s="19">
        <f t="shared" si="86"/>
        <v>0</v>
      </c>
      <c r="BO50" s="19">
        <f t="shared" si="86"/>
        <v>0</v>
      </c>
      <c r="BP50" s="19">
        <f t="shared" si="86"/>
        <v>0</v>
      </c>
      <c r="BQ50" s="19">
        <f t="shared" si="86"/>
        <v>0</v>
      </c>
      <c r="BR50" s="19">
        <f t="shared" si="86"/>
        <v>0</v>
      </c>
      <c r="BS50" s="19">
        <f t="shared" si="86"/>
        <v>0</v>
      </c>
      <c r="BT50" s="19">
        <f t="shared" si="86"/>
        <v>0</v>
      </c>
      <c r="BU50" s="19">
        <f t="shared" si="86"/>
        <v>0</v>
      </c>
      <c r="BV50" s="19">
        <f t="shared" si="86"/>
        <v>0</v>
      </c>
      <c r="BW50" s="19">
        <f t="shared" si="86"/>
        <v>0</v>
      </c>
      <c r="BX50" s="19">
        <f t="shared" si="86"/>
        <v>0</v>
      </c>
      <c r="BY50" s="19">
        <f t="shared" si="86"/>
        <v>0</v>
      </c>
      <c r="BZ50" s="19">
        <f t="shared" si="86"/>
        <v>0</v>
      </c>
      <c r="CA50" s="19">
        <f t="shared" si="86"/>
        <v>0</v>
      </c>
      <c r="CB50" s="19">
        <f t="shared" si="86"/>
        <v>0</v>
      </c>
      <c r="CC50" s="19">
        <f t="shared" si="86"/>
        <v>0</v>
      </c>
      <c r="CD50" s="19">
        <f t="shared" si="86"/>
        <v>0</v>
      </c>
      <c r="CE50" s="19">
        <f t="shared" ref="CE50:CR50" si="87">(CE$39&gt;=$J19)*$K19+(CE$39&gt;$J19)*MIN($C19-$K19,MAX(0,(CE$39-$J19)*$L19))</f>
        <v>0</v>
      </c>
      <c r="CF50" s="19">
        <f t="shared" si="87"/>
        <v>0</v>
      </c>
      <c r="CG50" s="19">
        <f t="shared" si="87"/>
        <v>0</v>
      </c>
      <c r="CH50" s="19">
        <f t="shared" si="87"/>
        <v>0</v>
      </c>
      <c r="CI50" s="19">
        <f t="shared" si="87"/>
        <v>0</v>
      </c>
      <c r="CJ50" s="19">
        <f t="shared" si="87"/>
        <v>0</v>
      </c>
      <c r="CK50" s="19">
        <f t="shared" si="87"/>
        <v>0</v>
      </c>
      <c r="CL50" s="19">
        <f t="shared" si="87"/>
        <v>0</v>
      </c>
      <c r="CM50" s="19">
        <f t="shared" si="87"/>
        <v>0</v>
      </c>
      <c r="CN50" s="19">
        <f t="shared" si="87"/>
        <v>0</v>
      </c>
      <c r="CO50" s="19">
        <f t="shared" si="87"/>
        <v>0</v>
      </c>
      <c r="CP50" s="19">
        <f t="shared" si="87"/>
        <v>0</v>
      </c>
      <c r="CQ50" s="19">
        <f t="shared" si="87"/>
        <v>0</v>
      </c>
      <c r="CR50" s="19">
        <f t="shared" si="87"/>
        <v>0</v>
      </c>
      <c r="CS50" s="19">
        <f t="shared" si="83"/>
        <v>0</v>
      </c>
      <c r="CT50" s="19">
        <f t="shared" si="83"/>
        <v>0</v>
      </c>
      <c r="CU50" s="19">
        <f t="shared" si="83"/>
        <v>0</v>
      </c>
      <c r="CV50" s="19">
        <f t="shared" si="83"/>
        <v>0</v>
      </c>
      <c r="CW50" s="19">
        <f t="shared" si="83"/>
        <v>0</v>
      </c>
      <c r="CX50" s="19">
        <f t="shared" si="83"/>
        <v>0</v>
      </c>
      <c r="CY50" s="19">
        <f t="shared" si="83"/>
        <v>0</v>
      </c>
      <c r="CZ50" s="19">
        <f t="shared" si="83"/>
        <v>0</v>
      </c>
      <c r="DA50" s="19">
        <f t="shared" si="83"/>
        <v>0</v>
      </c>
      <c r="DB50" s="19">
        <f t="shared" si="83"/>
        <v>0</v>
      </c>
      <c r="DC50" s="19">
        <f t="shared" si="83"/>
        <v>0</v>
      </c>
      <c r="DD50" s="19">
        <f t="shared" si="83"/>
        <v>0</v>
      </c>
      <c r="DE50" s="19">
        <f t="shared" si="83"/>
        <v>0</v>
      </c>
      <c r="DF50" s="19">
        <f t="shared" si="83"/>
        <v>0</v>
      </c>
      <c r="DG50" s="19">
        <f t="shared" si="83"/>
        <v>0</v>
      </c>
      <c r="DH50" s="19">
        <f t="shared" si="83"/>
        <v>0</v>
      </c>
      <c r="DI50" s="19">
        <f t="shared" si="83"/>
        <v>0</v>
      </c>
      <c r="DJ50" s="19">
        <f t="shared" si="83"/>
        <v>0</v>
      </c>
      <c r="DK50" s="19">
        <f t="shared" si="83"/>
        <v>0</v>
      </c>
      <c r="DL50" s="19">
        <f t="shared" si="83"/>
        <v>0</v>
      </c>
      <c r="DM50" s="19">
        <f t="shared" si="83"/>
        <v>0</v>
      </c>
      <c r="DN50" s="19">
        <f t="shared" si="83"/>
        <v>0</v>
      </c>
      <c r="DO50" s="19">
        <f t="shared" si="83"/>
        <v>0</v>
      </c>
      <c r="DP50" s="19">
        <f t="shared" si="83"/>
        <v>0</v>
      </c>
      <c r="DQ50" s="19">
        <f t="shared" si="83"/>
        <v>0</v>
      </c>
      <c r="DR50" s="19">
        <f t="shared" si="83"/>
        <v>0</v>
      </c>
    </row>
    <row r="51" spans="2:122" x14ac:dyDescent="0.2">
      <c r="B51" s="444" t="s">
        <v>15</v>
      </c>
      <c r="C51" s="445">
        <f t="shared" ref="C51:AH51" si="88">SUM(C40:C50)</f>
        <v>0</v>
      </c>
      <c r="D51" s="445">
        <f t="shared" si="88"/>
        <v>0</v>
      </c>
      <c r="E51" s="445">
        <f t="shared" si="88"/>
        <v>0</v>
      </c>
      <c r="F51" s="445">
        <f t="shared" si="88"/>
        <v>0</v>
      </c>
      <c r="G51" s="445">
        <f t="shared" si="88"/>
        <v>0</v>
      </c>
      <c r="H51" s="445">
        <f t="shared" si="88"/>
        <v>0</v>
      </c>
      <c r="I51" s="445">
        <f t="shared" si="88"/>
        <v>0</v>
      </c>
      <c r="J51" s="445">
        <f t="shared" si="88"/>
        <v>0</v>
      </c>
      <c r="K51" s="445">
        <f t="shared" si="88"/>
        <v>0</v>
      </c>
      <c r="L51" s="445">
        <f t="shared" si="88"/>
        <v>0</v>
      </c>
      <c r="M51" s="445">
        <f t="shared" si="88"/>
        <v>0</v>
      </c>
      <c r="N51" s="445">
        <f t="shared" si="88"/>
        <v>0</v>
      </c>
      <c r="O51" s="445">
        <f t="shared" si="88"/>
        <v>0</v>
      </c>
      <c r="P51" s="445">
        <f t="shared" si="88"/>
        <v>0</v>
      </c>
      <c r="Q51" s="445">
        <f t="shared" si="88"/>
        <v>0</v>
      </c>
      <c r="R51" s="445">
        <f t="shared" si="88"/>
        <v>0</v>
      </c>
      <c r="S51" s="445">
        <f t="shared" si="88"/>
        <v>0</v>
      </c>
      <c r="T51" s="445">
        <f t="shared" si="88"/>
        <v>0</v>
      </c>
      <c r="U51" s="445">
        <f t="shared" si="88"/>
        <v>0</v>
      </c>
      <c r="V51" s="445">
        <f t="shared" si="88"/>
        <v>0</v>
      </c>
      <c r="W51" s="445">
        <f t="shared" si="88"/>
        <v>0</v>
      </c>
      <c r="X51" s="445">
        <f t="shared" si="88"/>
        <v>0</v>
      </c>
      <c r="Y51" s="445">
        <f t="shared" si="88"/>
        <v>0</v>
      </c>
      <c r="Z51" s="445">
        <f t="shared" si="88"/>
        <v>0</v>
      </c>
      <c r="AA51" s="445">
        <f t="shared" si="88"/>
        <v>0</v>
      </c>
      <c r="AB51" s="445">
        <f t="shared" si="88"/>
        <v>0</v>
      </c>
      <c r="AC51" s="445">
        <f t="shared" si="88"/>
        <v>0</v>
      </c>
      <c r="AD51" s="445">
        <f t="shared" si="88"/>
        <v>0</v>
      </c>
      <c r="AE51" s="445">
        <f t="shared" si="88"/>
        <v>0</v>
      </c>
      <c r="AF51" s="445">
        <f t="shared" si="88"/>
        <v>0</v>
      </c>
      <c r="AG51" s="445">
        <f t="shared" si="88"/>
        <v>0</v>
      </c>
      <c r="AH51" s="445">
        <f t="shared" si="88"/>
        <v>0</v>
      </c>
      <c r="AI51" s="445">
        <f t="shared" ref="AI51:CT51" si="89">SUM(AI40:AI50)</f>
        <v>0</v>
      </c>
      <c r="AJ51" s="445">
        <f t="shared" si="89"/>
        <v>0</v>
      </c>
      <c r="AK51" s="445">
        <f t="shared" si="89"/>
        <v>0</v>
      </c>
      <c r="AL51" s="445">
        <f t="shared" si="89"/>
        <v>0</v>
      </c>
      <c r="AM51" s="445">
        <f t="shared" si="89"/>
        <v>0</v>
      </c>
      <c r="AN51" s="445">
        <f t="shared" si="89"/>
        <v>0</v>
      </c>
      <c r="AO51" s="445">
        <f t="shared" si="89"/>
        <v>0</v>
      </c>
      <c r="AP51" s="445">
        <f t="shared" si="89"/>
        <v>0</v>
      </c>
      <c r="AQ51" s="445">
        <f t="shared" si="89"/>
        <v>0</v>
      </c>
      <c r="AR51" s="445">
        <f t="shared" si="89"/>
        <v>0</v>
      </c>
      <c r="AS51" s="445">
        <f t="shared" si="89"/>
        <v>0</v>
      </c>
      <c r="AT51" s="445">
        <f t="shared" si="89"/>
        <v>0</v>
      </c>
      <c r="AU51" s="445">
        <f t="shared" si="89"/>
        <v>0</v>
      </c>
      <c r="AV51" s="445">
        <f t="shared" si="89"/>
        <v>0</v>
      </c>
      <c r="AW51" s="445">
        <f t="shared" si="89"/>
        <v>240</v>
      </c>
      <c r="AX51" s="445">
        <f t="shared" si="89"/>
        <v>315</v>
      </c>
      <c r="AY51" s="445">
        <f t="shared" si="89"/>
        <v>362.4</v>
      </c>
      <c r="AZ51" s="445">
        <f t="shared" si="89"/>
        <v>392.4</v>
      </c>
      <c r="BA51" s="445">
        <f t="shared" si="89"/>
        <v>422.4</v>
      </c>
      <c r="BB51" s="445">
        <f t="shared" si="89"/>
        <v>452.4</v>
      </c>
      <c r="BC51" s="445">
        <f t="shared" si="89"/>
        <v>482.4</v>
      </c>
      <c r="BD51" s="445">
        <f t="shared" si="89"/>
        <v>512.4</v>
      </c>
      <c r="BE51" s="445">
        <f t="shared" si="89"/>
        <v>542.4</v>
      </c>
      <c r="BF51" s="445">
        <f t="shared" si="89"/>
        <v>564</v>
      </c>
      <c r="BG51" s="445">
        <f t="shared" si="89"/>
        <v>582</v>
      </c>
      <c r="BH51" s="445">
        <f t="shared" si="89"/>
        <v>600</v>
      </c>
      <c r="BI51" s="445">
        <f t="shared" si="89"/>
        <v>600</v>
      </c>
      <c r="BJ51" s="445">
        <f t="shared" si="89"/>
        <v>600</v>
      </c>
      <c r="BK51" s="445">
        <f t="shared" si="89"/>
        <v>600</v>
      </c>
      <c r="BL51" s="445">
        <f t="shared" si="89"/>
        <v>600</v>
      </c>
      <c r="BM51" s="445">
        <f t="shared" si="89"/>
        <v>600</v>
      </c>
      <c r="BN51" s="445">
        <f t="shared" si="89"/>
        <v>600</v>
      </c>
      <c r="BO51" s="445">
        <f t="shared" si="89"/>
        <v>600</v>
      </c>
      <c r="BP51" s="445">
        <f t="shared" si="89"/>
        <v>600</v>
      </c>
      <c r="BQ51" s="445">
        <f t="shared" si="89"/>
        <v>600</v>
      </c>
      <c r="BR51" s="445">
        <f t="shared" si="89"/>
        <v>600</v>
      </c>
      <c r="BS51" s="445">
        <f t="shared" si="89"/>
        <v>600</v>
      </c>
      <c r="BT51" s="445">
        <f t="shared" si="89"/>
        <v>600</v>
      </c>
      <c r="BU51" s="445">
        <f t="shared" si="89"/>
        <v>600</v>
      </c>
      <c r="BV51" s="445">
        <f t="shared" si="89"/>
        <v>600</v>
      </c>
      <c r="BW51" s="445">
        <f t="shared" si="89"/>
        <v>600</v>
      </c>
      <c r="BX51" s="445">
        <f t="shared" si="89"/>
        <v>600</v>
      </c>
      <c r="BY51" s="445">
        <f t="shared" si="89"/>
        <v>600</v>
      </c>
      <c r="BZ51" s="445">
        <f t="shared" si="89"/>
        <v>600</v>
      </c>
      <c r="CA51" s="445">
        <f t="shared" si="89"/>
        <v>600</v>
      </c>
      <c r="CB51" s="445">
        <f t="shared" si="89"/>
        <v>600</v>
      </c>
      <c r="CC51" s="445">
        <f t="shared" si="89"/>
        <v>600</v>
      </c>
      <c r="CD51" s="445">
        <f t="shared" si="89"/>
        <v>600</v>
      </c>
      <c r="CE51" s="445">
        <f t="shared" si="89"/>
        <v>600</v>
      </c>
      <c r="CF51" s="445">
        <f t="shared" si="89"/>
        <v>600</v>
      </c>
      <c r="CG51" s="445">
        <f t="shared" si="89"/>
        <v>600</v>
      </c>
      <c r="CH51" s="445">
        <f t="shared" si="89"/>
        <v>600</v>
      </c>
      <c r="CI51" s="445">
        <f t="shared" si="89"/>
        <v>600</v>
      </c>
      <c r="CJ51" s="445">
        <f t="shared" si="89"/>
        <v>600</v>
      </c>
      <c r="CK51" s="445">
        <f t="shared" si="89"/>
        <v>600</v>
      </c>
      <c r="CL51" s="445">
        <f t="shared" si="89"/>
        <v>600</v>
      </c>
      <c r="CM51" s="445">
        <f t="shared" si="89"/>
        <v>600</v>
      </c>
      <c r="CN51" s="445">
        <f t="shared" si="89"/>
        <v>600</v>
      </c>
      <c r="CO51" s="445">
        <f t="shared" si="89"/>
        <v>600</v>
      </c>
      <c r="CP51" s="445">
        <f t="shared" si="89"/>
        <v>600</v>
      </c>
      <c r="CQ51" s="445">
        <f t="shared" si="89"/>
        <v>600</v>
      </c>
      <c r="CR51" s="445">
        <f t="shared" si="89"/>
        <v>600</v>
      </c>
      <c r="CS51" s="445">
        <f t="shared" si="89"/>
        <v>600</v>
      </c>
      <c r="CT51" s="445">
        <f t="shared" si="89"/>
        <v>600</v>
      </c>
      <c r="CU51" s="445">
        <f t="shared" ref="CU51:DR51" si="90">SUM(CU40:CU50)</f>
        <v>600</v>
      </c>
      <c r="CV51" s="445">
        <f t="shared" si="90"/>
        <v>600</v>
      </c>
      <c r="CW51" s="445">
        <f t="shared" si="90"/>
        <v>600</v>
      </c>
      <c r="CX51" s="445">
        <f t="shared" si="90"/>
        <v>600</v>
      </c>
      <c r="CY51" s="445">
        <f t="shared" si="90"/>
        <v>600</v>
      </c>
      <c r="CZ51" s="445">
        <f t="shared" si="90"/>
        <v>600</v>
      </c>
      <c r="DA51" s="445">
        <f t="shared" si="90"/>
        <v>600</v>
      </c>
      <c r="DB51" s="445">
        <f t="shared" si="90"/>
        <v>600</v>
      </c>
      <c r="DC51" s="445">
        <f t="shared" si="90"/>
        <v>600</v>
      </c>
      <c r="DD51" s="445">
        <f t="shared" si="90"/>
        <v>600</v>
      </c>
      <c r="DE51" s="445">
        <f t="shared" si="90"/>
        <v>600</v>
      </c>
      <c r="DF51" s="445">
        <f t="shared" si="90"/>
        <v>600</v>
      </c>
      <c r="DG51" s="445">
        <f t="shared" si="90"/>
        <v>600</v>
      </c>
      <c r="DH51" s="445">
        <f t="shared" si="90"/>
        <v>600</v>
      </c>
      <c r="DI51" s="445">
        <f t="shared" si="90"/>
        <v>600</v>
      </c>
      <c r="DJ51" s="445">
        <f t="shared" si="90"/>
        <v>600</v>
      </c>
      <c r="DK51" s="445">
        <f t="shared" si="90"/>
        <v>600</v>
      </c>
      <c r="DL51" s="445">
        <f t="shared" si="90"/>
        <v>600</v>
      </c>
      <c r="DM51" s="445">
        <f t="shared" si="90"/>
        <v>600</v>
      </c>
      <c r="DN51" s="445">
        <f t="shared" si="90"/>
        <v>600</v>
      </c>
      <c r="DO51" s="445">
        <f t="shared" si="90"/>
        <v>600</v>
      </c>
      <c r="DP51" s="445">
        <f t="shared" si="90"/>
        <v>600</v>
      </c>
      <c r="DQ51" s="445">
        <f t="shared" si="90"/>
        <v>600</v>
      </c>
      <c r="DR51" s="446">
        <f t="shared" si="90"/>
        <v>600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8DBBD-42E6-F943-AE4F-920B512EB371}">
  <dimension ref="A2:DY123"/>
  <sheetViews>
    <sheetView zoomScale="125" workbookViewId="0">
      <selection activeCell="G9" sqref="G9"/>
    </sheetView>
  </sheetViews>
  <sheetFormatPr baseColWidth="10" defaultColWidth="0" defaultRowHeight="16" outlineLevelRow="2" x14ac:dyDescent="0.2"/>
  <cols>
    <col min="1" max="1" width="1.6640625" customWidth="1"/>
    <col min="2" max="2" width="29.33203125" bestFit="1" customWidth="1"/>
    <col min="3" max="3" width="1" customWidth="1"/>
    <col min="4" max="4" width="57.83203125" bestFit="1" customWidth="1"/>
    <col min="5" max="5" width="13.1640625" bestFit="1" customWidth="1"/>
    <col min="6" max="6" width="0.83203125" customWidth="1"/>
    <col min="7" max="8" width="10.5" bestFit="1" customWidth="1"/>
    <col min="9" max="9" width="11.5" bestFit="1" customWidth="1"/>
    <col min="10" max="11" width="10.5" bestFit="1" customWidth="1"/>
    <col min="12" max="12" width="13.83203125" bestFit="1" customWidth="1"/>
    <col min="13" max="13" width="10.5" bestFit="1" customWidth="1"/>
    <col min="14" max="14" width="13.83203125" bestFit="1" customWidth="1"/>
    <col min="15" max="15" width="12" bestFit="1" customWidth="1"/>
    <col min="16" max="16" width="12.6640625" bestFit="1" customWidth="1"/>
    <col min="17" max="17" width="11" bestFit="1" customWidth="1"/>
    <col min="18" max="18" width="12.5" bestFit="1" customWidth="1"/>
    <col min="19" max="19" width="14.83203125" bestFit="1" customWidth="1"/>
    <col min="20" max="20" width="16" bestFit="1" customWidth="1"/>
    <col min="21" max="21" width="14.83203125" bestFit="1" customWidth="1"/>
    <col min="22" max="22" width="16" bestFit="1" customWidth="1"/>
    <col min="23" max="31" width="11" bestFit="1" customWidth="1"/>
    <col min="32" max="42" width="9.5" bestFit="1" customWidth="1"/>
    <col min="43" max="43" width="11" bestFit="1" customWidth="1"/>
    <col min="44" max="90" width="10.5" bestFit="1" customWidth="1"/>
    <col min="91" max="106" width="9.5" bestFit="1" customWidth="1"/>
    <col min="107" max="127" width="10.5" bestFit="1" customWidth="1"/>
    <col min="128" max="129" width="10.83203125" customWidth="1"/>
    <col min="130" max="16384" width="10.83203125" hidden="1"/>
  </cols>
  <sheetData>
    <row r="2" spans="2:27" ht="21" x14ac:dyDescent="0.25">
      <c r="B2" s="64" t="s">
        <v>220</v>
      </c>
      <c r="C2" s="64"/>
      <c r="D2" s="64"/>
      <c r="E2" s="64"/>
      <c r="F2" s="64"/>
      <c r="G2" s="64"/>
      <c r="H2" s="64"/>
      <c r="I2" s="64"/>
      <c r="J2" s="64"/>
      <c r="K2" s="64"/>
      <c r="L2" s="64"/>
      <c r="M2" s="64"/>
      <c r="N2" s="64"/>
      <c r="O2" s="64"/>
      <c r="P2" s="64"/>
      <c r="Q2" s="64"/>
      <c r="R2" s="64"/>
      <c r="S2" s="64"/>
      <c r="T2" s="64"/>
      <c r="U2" s="64"/>
      <c r="V2" s="64"/>
      <c r="W2" s="64"/>
      <c r="X2" s="64"/>
      <c r="Y2" s="64"/>
      <c r="Z2" s="64"/>
      <c r="AA2" s="64"/>
    </row>
    <row r="3" spans="2:27" x14ac:dyDescent="0.2">
      <c r="D3" s="265"/>
      <c r="E3" s="265"/>
      <c r="F3" s="265"/>
      <c r="G3" s="265"/>
      <c r="H3" s="265"/>
      <c r="I3" s="265"/>
      <c r="J3" s="265"/>
      <c r="K3" s="265"/>
      <c r="L3" s="265"/>
      <c r="M3" s="266"/>
      <c r="N3" s="266"/>
      <c r="O3" s="266"/>
      <c r="P3" s="876"/>
      <c r="Q3" s="265"/>
      <c r="R3" s="265"/>
    </row>
    <row r="4" spans="2:27" ht="17" thickBot="1" x14ac:dyDescent="0.25">
      <c r="B4" s="360" t="s">
        <v>257</v>
      </c>
      <c r="C4" s="346"/>
      <c r="D4" s="347"/>
      <c r="E4" s="265"/>
      <c r="F4" s="265"/>
      <c r="G4" s="265"/>
      <c r="H4" s="265"/>
      <c r="I4" s="265"/>
      <c r="J4" s="265"/>
      <c r="K4" s="265"/>
      <c r="L4" s="265"/>
      <c r="M4" s="266"/>
      <c r="N4" s="266"/>
      <c r="O4" s="266"/>
      <c r="P4" s="266"/>
      <c r="Q4" s="265"/>
      <c r="R4" s="265"/>
    </row>
    <row r="5" spans="2:27" ht="20" outlineLevel="1" thickBot="1" x14ac:dyDescent="0.4">
      <c r="B5" s="391"/>
      <c r="D5" s="722" t="s">
        <v>264</v>
      </c>
      <c r="E5" s="723"/>
      <c r="F5" s="723"/>
      <c r="G5" s="723"/>
      <c r="H5" s="723"/>
      <c r="I5" s="724" t="s">
        <v>187</v>
      </c>
      <c r="J5" s="725"/>
      <c r="K5" s="726"/>
      <c r="L5" s="727" t="s">
        <v>238</v>
      </c>
      <c r="M5" s="728" t="s">
        <v>188</v>
      </c>
      <c r="N5" s="729"/>
      <c r="O5" s="730" t="s">
        <v>247</v>
      </c>
      <c r="P5" s="731"/>
      <c r="Q5" s="731"/>
      <c r="R5" s="731"/>
      <c r="S5" s="731"/>
      <c r="T5" s="731"/>
      <c r="U5" s="731"/>
      <c r="V5" s="723" t="s">
        <v>259</v>
      </c>
      <c r="W5" s="732"/>
      <c r="X5" s="732"/>
      <c r="Y5" s="732"/>
      <c r="Z5" s="739"/>
    </row>
    <row r="6" spans="2:27" ht="16" customHeight="1" outlineLevel="1" x14ac:dyDescent="0.2">
      <c r="B6" s="391"/>
      <c r="C6" s="345"/>
      <c r="D6" s="331" t="s">
        <v>189</v>
      </c>
      <c r="E6" s="371" t="s">
        <v>190</v>
      </c>
      <c r="F6" s="371"/>
      <c r="G6" s="371" t="s">
        <v>217</v>
      </c>
      <c r="H6" s="371" t="s">
        <v>191</v>
      </c>
      <c r="I6" s="370" t="s">
        <v>192</v>
      </c>
      <c r="J6" s="371" t="s">
        <v>225</v>
      </c>
      <c r="K6" s="372" t="s">
        <v>224</v>
      </c>
      <c r="L6" s="373" t="s">
        <v>227</v>
      </c>
      <c r="M6" s="370" t="s">
        <v>193</v>
      </c>
      <c r="N6" s="372" t="s">
        <v>15</v>
      </c>
      <c r="O6" s="370" t="s">
        <v>194</v>
      </c>
      <c r="P6" s="371" t="s">
        <v>195</v>
      </c>
      <c r="Q6" s="371" t="s">
        <v>196</v>
      </c>
      <c r="R6" s="371" t="s">
        <v>197</v>
      </c>
      <c r="S6" s="371" t="s">
        <v>250</v>
      </c>
      <c r="T6" s="371" t="s">
        <v>248</v>
      </c>
      <c r="U6" s="371" t="s">
        <v>199</v>
      </c>
      <c r="V6" s="733">
        <v>1</v>
      </c>
      <c r="W6" s="734">
        <v>2</v>
      </c>
      <c r="X6" s="734">
        <v>3</v>
      </c>
      <c r="Y6" s="734">
        <v>4</v>
      </c>
      <c r="Z6" s="744">
        <v>5</v>
      </c>
      <c r="AA6" s="735" t="s">
        <v>198</v>
      </c>
    </row>
    <row r="7" spans="2:27" outlineLevel="1" x14ac:dyDescent="0.2">
      <c r="B7" s="391"/>
      <c r="C7" s="345"/>
      <c r="D7" s="332" t="s">
        <v>599</v>
      </c>
      <c r="E7" s="318">
        <v>1</v>
      </c>
      <c r="F7" s="318"/>
      <c r="G7" s="319">
        <v>10508</v>
      </c>
      <c r="H7" s="320">
        <f t="shared" ref="H7:H14" si="0">ROUND(G7/$G$15,4)</f>
        <v>6.4199999999999993E-2</v>
      </c>
      <c r="I7" s="351">
        <v>46023</v>
      </c>
      <c r="J7" s="321">
        <v>120</v>
      </c>
      <c r="K7" s="352">
        <f t="shared" ref="K7:K14" si="1">EOMONTH(I7,J7-1)</f>
        <v>49674</v>
      </c>
      <c r="L7" s="353">
        <v>0.02</v>
      </c>
      <c r="M7" s="354">
        <v>95</v>
      </c>
      <c r="N7" s="355">
        <f t="shared" ref="N7:N14" si="2">G7*M7</f>
        <v>998260</v>
      </c>
      <c r="O7" s="356">
        <f t="shared" ref="O7:O14" si="3">+P7*G7</f>
        <v>420320</v>
      </c>
      <c r="P7" s="324">
        <v>40</v>
      </c>
      <c r="Q7" s="323">
        <f t="shared" ref="Q7:Q14" si="4">+R7*G7</f>
        <v>35026.666666666672</v>
      </c>
      <c r="R7" s="325">
        <f t="shared" ref="R7:R15" si="5">P7/12</f>
        <v>3.3333333333333335</v>
      </c>
      <c r="S7" s="325">
        <f>12*T7</f>
        <v>47.803702744892433</v>
      </c>
      <c r="T7" s="325">
        <f>IFERROR(MAX(G21:DW21)/G7,"")</f>
        <v>3.9836418954077031</v>
      </c>
      <c r="U7" s="357">
        <f t="shared" ref="U7:U14" si="6">+O7/$O$15</f>
        <v>0.44649818880992598</v>
      </c>
      <c r="V7" s="717">
        <v>0.05</v>
      </c>
      <c r="W7" s="718">
        <v>0.04</v>
      </c>
      <c r="X7" s="718">
        <v>0.04</v>
      </c>
      <c r="Y7" s="718">
        <v>0.03</v>
      </c>
      <c r="Z7" s="721">
        <v>0.02</v>
      </c>
      <c r="AA7" s="374" t="s">
        <v>200</v>
      </c>
    </row>
    <row r="8" spans="2:27" outlineLevel="1" x14ac:dyDescent="0.2">
      <c r="B8" s="391"/>
      <c r="C8" s="345"/>
      <c r="D8" s="332" t="s">
        <v>600</v>
      </c>
      <c r="E8" s="318">
        <v>2</v>
      </c>
      <c r="F8" s="318"/>
      <c r="G8" s="319">
        <f>276546-123296</f>
        <v>153250</v>
      </c>
      <c r="H8" s="320">
        <f t="shared" si="0"/>
        <v>0.93579999999999997</v>
      </c>
      <c r="I8" s="351">
        <v>46023</v>
      </c>
      <c r="J8" s="321">
        <v>120</v>
      </c>
      <c r="K8" s="352">
        <f t="shared" si="1"/>
        <v>49674</v>
      </c>
      <c r="L8" s="353">
        <v>0.02</v>
      </c>
      <c r="M8" s="354">
        <v>75</v>
      </c>
      <c r="N8" s="355">
        <f t="shared" si="2"/>
        <v>11493750</v>
      </c>
      <c r="O8" s="356">
        <f t="shared" si="3"/>
        <v>521050</v>
      </c>
      <c r="P8" s="324">
        <v>3.4</v>
      </c>
      <c r="Q8" s="323">
        <f t="shared" si="4"/>
        <v>43420.833333333336</v>
      </c>
      <c r="R8" s="325">
        <f t="shared" si="5"/>
        <v>0.28333333333333333</v>
      </c>
      <c r="S8" s="325"/>
      <c r="T8" s="325">
        <f>IFERROR(MAX(G22:DW22)/G8,"")</f>
        <v>0.33860956110965479</v>
      </c>
      <c r="U8" s="357">
        <f t="shared" si="6"/>
        <v>0.55350181119007402</v>
      </c>
      <c r="V8" s="717">
        <v>0.05</v>
      </c>
      <c r="W8" s="718">
        <v>0.04</v>
      </c>
      <c r="X8" s="718">
        <v>0.04</v>
      </c>
      <c r="Y8" s="718">
        <v>0.03</v>
      </c>
      <c r="Z8" s="721">
        <v>0.02</v>
      </c>
      <c r="AA8" s="374" t="s">
        <v>200</v>
      </c>
    </row>
    <row r="9" spans="2:27" outlineLevel="1" x14ac:dyDescent="0.2">
      <c r="B9" s="391"/>
      <c r="C9" s="345"/>
      <c r="D9" s="332"/>
      <c r="E9" s="318">
        <v>3</v>
      </c>
      <c r="F9" s="318"/>
      <c r="G9" s="319"/>
      <c r="H9" s="320">
        <f t="shared" si="0"/>
        <v>0</v>
      </c>
      <c r="I9" s="351">
        <v>46023</v>
      </c>
      <c r="J9" s="321">
        <v>120</v>
      </c>
      <c r="K9" s="352">
        <f t="shared" si="1"/>
        <v>49674</v>
      </c>
      <c r="L9" s="353">
        <v>0.02</v>
      </c>
      <c r="M9" s="354">
        <v>75</v>
      </c>
      <c r="N9" s="355">
        <f t="shared" si="2"/>
        <v>0</v>
      </c>
      <c r="O9" s="356">
        <f t="shared" si="3"/>
        <v>0</v>
      </c>
      <c r="P9" s="324"/>
      <c r="Q9" s="323">
        <f t="shared" si="4"/>
        <v>0</v>
      </c>
      <c r="R9" s="325">
        <f t="shared" si="5"/>
        <v>0</v>
      </c>
      <c r="S9" s="325"/>
      <c r="T9" s="325" t="str">
        <f>IFERROR(MAX(G23:DW23)/G9,"")</f>
        <v/>
      </c>
      <c r="U9" s="357">
        <f t="shared" si="6"/>
        <v>0</v>
      </c>
      <c r="V9" s="717">
        <v>0.05</v>
      </c>
      <c r="W9" s="718">
        <v>0.04</v>
      </c>
      <c r="X9" s="718">
        <v>0.04</v>
      </c>
      <c r="Y9" s="718">
        <v>0.03</v>
      </c>
      <c r="Z9" s="721">
        <v>0.02</v>
      </c>
      <c r="AA9" s="374" t="s">
        <v>200</v>
      </c>
    </row>
    <row r="10" spans="2:27" outlineLevel="1" x14ac:dyDescent="0.2">
      <c r="B10" s="391"/>
      <c r="C10" s="345"/>
      <c r="D10" s="332"/>
      <c r="E10" s="318">
        <v>4</v>
      </c>
      <c r="F10" s="318"/>
      <c r="G10" s="319"/>
      <c r="H10" s="320">
        <f t="shared" si="0"/>
        <v>0</v>
      </c>
      <c r="I10" s="351">
        <v>46023</v>
      </c>
      <c r="J10" s="321">
        <v>120</v>
      </c>
      <c r="K10" s="352">
        <f t="shared" si="1"/>
        <v>49674</v>
      </c>
      <c r="L10" s="353">
        <v>0.02</v>
      </c>
      <c r="M10" s="354">
        <v>75</v>
      </c>
      <c r="N10" s="355">
        <f t="shared" si="2"/>
        <v>0</v>
      </c>
      <c r="O10" s="356">
        <f t="shared" si="3"/>
        <v>0</v>
      </c>
      <c r="P10" s="324"/>
      <c r="Q10" s="323">
        <f t="shared" si="4"/>
        <v>0</v>
      </c>
      <c r="R10" s="325">
        <f t="shared" si="5"/>
        <v>0</v>
      </c>
      <c r="S10" s="325"/>
      <c r="T10" s="325" t="str">
        <f>IFERROR(MAX(G24:DW24)/G10,"")</f>
        <v/>
      </c>
      <c r="U10" s="357">
        <f t="shared" si="6"/>
        <v>0</v>
      </c>
      <c r="V10" s="717">
        <v>0.05</v>
      </c>
      <c r="W10" s="718">
        <v>0.04</v>
      </c>
      <c r="X10" s="718">
        <v>0.04</v>
      </c>
      <c r="Y10" s="718">
        <v>0.03</v>
      </c>
      <c r="Z10" s="721">
        <v>0.02</v>
      </c>
      <c r="AA10" s="374" t="s">
        <v>200</v>
      </c>
    </row>
    <row r="11" spans="2:27" ht="16" customHeight="1" outlineLevel="2" x14ac:dyDescent="0.2">
      <c r="B11" s="391"/>
      <c r="C11" s="345"/>
      <c r="D11" s="332"/>
      <c r="E11" s="318">
        <v>5</v>
      </c>
      <c r="F11" s="318"/>
      <c r="G11" s="319"/>
      <c r="H11" s="320">
        <f t="shared" si="0"/>
        <v>0</v>
      </c>
      <c r="I11" s="351">
        <v>46023</v>
      </c>
      <c r="J11" s="321">
        <v>120</v>
      </c>
      <c r="K11" s="352">
        <f t="shared" si="1"/>
        <v>49674</v>
      </c>
      <c r="L11" s="353">
        <v>0.02</v>
      </c>
      <c r="M11" s="354">
        <v>75</v>
      </c>
      <c r="N11" s="355">
        <f t="shared" si="2"/>
        <v>0</v>
      </c>
      <c r="O11" s="356">
        <f t="shared" si="3"/>
        <v>0</v>
      </c>
      <c r="P11" s="324"/>
      <c r="Q11" s="323">
        <f t="shared" si="4"/>
        <v>0</v>
      </c>
      <c r="R11" s="325">
        <f t="shared" si="5"/>
        <v>0</v>
      </c>
      <c r="S11" s="325">
        <f t="shared" ref="S11:S14" si="7">12*T11</f>
        <v>0</v>
      </c>
      <c r="T11" s="325">
        <f>IFERROR(MAX(G25:DW25)/G11,0)</f>
        <v>0</v>
      </c>
      <c r="U11" s="357">
        <f t="shared" si="6"/>
        <v>0</v>
      </c>
      <c r="V11" s="717">
        <v>0.05</v>
      </c>
      <c r="W11" s="718">
        <v>0.04</v>
      </c>
      <c r="X11" s="718">
        <v>0.04</v>
      </c>
      <c r="Y11" s="718">
        <v>0.03</v>
      </c>
      <c r="Z11" s="721">
        <v>0.02</v>
      </c>
      <c r="AA11" s="374" t="s">
        <v>200</v>
      </c>
    </row>
    <row r="12" spans="2:27" ht="16" customHeight="1" outlineLevel="2" x14ac:dyDescent="0.2">
      <c r="B12" s="391"/>
      <c r="C12" s="345"/>
      <c r="D12" s="332"/>
      <c r="E12" s="318">
        <v>6</v>
      </c>
      <c r="F12" s="318"/>
      <c r="G12" s="319"/>
      <c r="H12" s="320">
        <f t="shared" si="0"/>
        <v>0</v>
      </c>
      <c r="I12" s="351">
        <v>46023</v>
      </c>
      <c r="J12" s="321">
        <v>120</v>
      </c>
      <c r="K12" s="352">
        <f t="shared" si="1"/>
        <v>49674</v>
      </c>
      <c r="L12" s="353">
        <v>0.02</v>
      </c>
      <c r="M12" s="354">
        <v>0</v>
      </c>
      <c r="N12" s="355">
        <f t="shared" si="2"/>
        <v>0</v>
      </c>
      <c r="O12" s="356">
        <f>+P12*G12</f>
        <v>0</v>
      </c>
      <c r="P12" s="324"/>
      <c r="Q12" s="323">
        <f t="shared" si="4"/>
        <v>0</v>
      </c>
      <c r="R12" s="325">
        <f t="shared" si="5"/>
        <v>0</v>
      </c>
      <c r="S12" s="325">
        <f t="shared" si="7"/>
        <v>0</v>
      </c>
      <c r="T12" s="325">
        <f>IFERROR(MAX(G26:DW26)/G12,0)</f>
        <v>0</v>
      </c>
      <c r="U12" s="357">
        <f t="shared" si="6"/>
        <v>0</v>
      </c>
      <c r="V12" s="717">
        <v>0.05</v>
      </c>
      <c r="W12" s="718">
        <v>0.04</v>
      </c>
      <c r="X12" s="718">
        <v>0.04</v>
      </c>
      <c r="Y12" s="718">
        <v>0.03</v>
      </c>
      <c r="Z12" s="721">
        <v>0.02</v>
      </c>
      <c r="AA12" s="374" t="s">
        <v>200</v>
      </c>
    </row>
    <row r="13" spans="2:27" ht="16" customHeight="1" outlineLevel="2" x14ac:dyDescent="0.2">
      <c r="B13" s="391"/>
      <c r="C13" s="345"/>
      <c r="D13" s="332"/>
      <c r="E13" s="318">
        <v>7</v>
      </c>
      <c r="F13" s="318"/>
      <c r="G13" s="319"/>
      <c r="H13" s="320">
        <f t="shared" si="0"/>
        <v>0</v>
      </c>
      <c r="I13" s="351">
        <v>46023</v>
      </c>
      <c r="J13" s="321">
        <v>120</v>
      </c>
      <c r="K13" s="352">
        <f t="shared" si="1"/>
        <v>49674</v>
      </c>
      <c r="L13" s="353">
        <v>0.02</v>
      </c>
      <c r="M13" s="354">
        <v>0</v>
      </c>
      <c r="N13" s="355">
        <f t="shared" si="2"/>
        <v>0</v>
      </c>
      <c r="O13" s="356">
        <f>+P13*G13</f>
        <v>0</v>
      </c>
      <c r="P13" s="324"/>
      <c r="Q13" s="323">
        <f t="shared" si="4"/>
        <v>0</v>
      </c>
      <c r="R13" s="325">
        <f t="shared" si="5"/>
        <v>0</v>
      </c>
      <c r="S13" s="325">
        <f t="shared" si="7"/>
        <v>0</v>
      </c>
      <c r="T13" s="325">
        <f>IFERROR(MAX(G27:DW27)/G13,0)</f>
        <v>0</v>
      </c>
      <c r="U13" s="357">
        <f t="shared" si="6"/>
        <v>0</v>
      </c>
      <c r="V13" s="717">
        <v>0.05</v>
      </c>
      <c r="W13" s="718">
        <v>0.04</v>
      </c>
      <c r="X13" s="718">
        <v>0.04</v>
      </c>
      <c r="Y13" s="718">
        <v>0.03</v>
      </c>
      <c r="Z13" s="721">
        <v>0.02</v>
      </c>
      <c r="AA13" s="374" t="s">
        <v>200</v>
      </c>
    </row>
    <row r="14" spans="2:27" ht="16" customHeight="1" outlineLevel="2" x14ac:dyDescent="0.2">
      <c r="B14" s="391"/>
      <c r="C14" s="345"/>
      <c r="D14" s="332"/>
      <c r="E14" s="318">
        <v>8</v>
      </c>
      <c r="F14" s="318"/>
      <c r="G14" s="319"/>
      <c r="H14" s="320">
        <f t="shared" si="0"/>
        <v>0</v>
      </c>
      <c r="I14" s="351">
        <v>46023</v>
      </c>
      <c r="J14" s="321">
        <v>120</v>
      </c>
      <c r="K14" s="352">
        <f t="shared" si="1"/>
        <v>49674</v>
      </c>
      <c r="L14" s="353">
        <v>0.02</v>
      </c>
      <c r="M14" s="354">
        <v>75</v>
      </c>
      <c r="N14" s="355">
        <f t="shared" si="2"/>
        <v>0</v>
      </c>
      <c r="O14" s="356">
        <f t="shared" si="3"/>
        <v>0</v>
      </c>
      <c r="P14" s="324"/>
      <c r="Q14" s="323">
        <f t="shared" si="4"/>
        <v>0</v>
      </c>
      <c r="R14" s="325">
        <f t="shared" si="5"/>
        <v>0</v>
      </c>
      <c r="S14" s="325">
        <f t="shared" si="7"/>
        <v>0</v>
      </c>
      <c r="T14" s="325">
        <f>IFERROR(MAX(G28:DW28)/G14,0)</f>
        <v>0</v>
      </c>
      <c r="U14" s="357">
        <f t="shared" si="6"/>
        <v>0</v>
      </c>
      <c r="V14" s="736">
        <v>0.05</v>
      </c>
      <c r="W14" s="737">
        <v>0.04</v>
      </c>
      <c r="X14" s="737">
        <v>0.04</v>
      </c>
      <c r="Y14" s="737">
        <v>0.03</v>
      </c>
      <c r="Z14" s="738">
        <v>0.02</v>
      </c>
      <c r="AA14" s="375" t="s">
        <v>200</v>
      </c>
    </row>
    <row r="15" spans="2:27" ht="17" outlineLevel="1" thickBot="1" x14ac:dyDescent="0.25">
      <c r="B15" s="391"/>
      <c r="C15" s="345"/>
      <c r="D15" s="333" t="s">
        <v>203</v>
      </c>
      <c r="E15" s="376"/>
      <c r="F15" s="376"/>
      <c r="G15" s="377">
        <f>SUM(G7:G14)</f>
        <v>163758</v>
      </c>
      <c r="H15" s="378">
        <f>SUM(H7:H14)</f>
        <v>1</v>
      </c>
      <c r="I15" s="379"/>
      <c r="J15" s="380"/>
      <c r="K15" s="381"/>
      <c r="L15" s="382"/>
      <c r="M15" s="379"/>
      <c r="N15" s="383">
        <f>SUM(N7:N14)</f>
        <v>12492010</v>
      </c>
      <c r="O15" s="384">
        <f>SUM(O7:O14)</f>
        <v>941370</v>
      </c>
      <c r="P15" s="385">
        <f>+O15/G15</f>
        <v>5.748543582603598</v>
      </c>
      <c r="Q15" s="386">
        <f>SUM(Q7:Q14)</f>
        <v>78447.5</v>
      </c>
      <c r="R15" s="385">
        <f t="shared" si="5"/>
        <v>0.47904529855029981</v>
      </c>
      <c r="S15" s="385"/>
      <c r="T15" s="385"/>
      <c r="U15" s="387">
        <f>SUM(U7:U14)</f>
        <v>1</v>
      </c>
      <c r="V15" s="719"/>
      <c r="W15" s="13"/>
      <c r="X15" s="13"/>
      <c r="Y15" s="13"/>
      <c r="Z15" s="317"/>
      <c r="AA15" s="14"/>
    </row>
    <row r="16" spans="2:27" outlineLevel="1" x14ac:dyDescent="0.2"/>
    <row r="17" spans="2:127" ht="17" outlineLevel="1" thickBot="1" x14ac:dyDescent="0.25">
      <c r="B17" s="391"/>
      <c r="C17" s="345"/>
      <c r="D17" s="283" t="s">
        <v>257</v>
      </c>
      <c r="G17" s="340" t="str">
        <f>IFERROR(ROUNDUP((DATEDIF(#REF!,G20,"M")+1)/12,0),"")</f>
        <v/>
      </c>
      <c r="H17" s="340"/>
      <c r="I17" s="340"/>
      <c r="J17" s="340"/>
      <c r="K17" s="340"/>
      <c r="L17" s="340"/>
      <c r="M17" s="340"/>
      <c r="N17" s="340"/>
      <c r="O17" s="340"/>
      <c r="P17" s="340"/>
      <c r="Q17" s="340"/>
      <c r="R17" s="340"/>
      <c r="S17" s="340"/>
      <c r="T17" s="340"/>
      <c r="U17" s="340"/>
      <c r="V17" s="340"/>
      <c r="W17" s="340"/>
      <c r="X17" s="340"/>
      <c r="Y17" s="340"/>
      <c r="Z17" s="340"/>
      <c r="AA17" s="340"/>
      <c r="AB17" s="340"/>
      <c r="AC17" s="340"/>
      <c r="AD17" s="340"/>
      <c r="AE17" s="340"/>
      <c r="AF17" s="340"/>
      <c r="AG17" s="340"/>
      <c r="AH17" s="340"/>
      <c r="AI17" s="340"/>
      <c r="AJ17" s="340"/>
      <c r="AK17" s="340"/>
      <c r="AL17" s="340"/>
      <c r="AM17" s="340"/>
      <c r="AN17" s="340"/>
      <c r="AQ17" s="268"/>
      <c r="AR17" s="268"/>
      <c r="AS17" s="268"/>
      <c r="AT17" s="268"/>
      <c r="AU17" s="268"/>
      <c r="AV17" s="268"/>
      <c r="AW17" s="268"/>
      <c r="AX17" s="268"/>
      <c r="AY17" s="268"/>
      <c r="AZ17" s="268"/>
      <c r="BA17" s="268"/>
      <c r="BB17" s="268"/>
      <c r="BC17" s="268"/>
      <c r="BD17" s="268"/>
      <c r="BE17" s="268"/>
      <c r="BF17" s="268"/>
      <c r="BG17" s="268"/>
      <c r="BH17" s="268"/>
      <c r="BI17" s="268"/>
      <c r="BJ17" s="268"/>
      <c r="BK17" s="268"/>
      <c r="BL17" s="268"/>
      <c r="BM17" s="268"/>
      <c r="BN17" s="268"/>
      <c r="BO17" s="268"/>
      <c r="BP17" s="268"/>
      <c r="BQ17" s="268"/>
      <c r="BR17" s="268"/>
      <c r="BS17" s="268"/>
      <c r="BT17" s="268"/>
      <c r="BU17" s="268"/>
      <c r="BV17" s="268"/>
      <c r="BW17" s="268"/>
      <c r="BX17" s="268"/>
      <c r="BY17" s="268"/>
      <c r="BZ17" s="268"/>
      <c r="CA17" s="268"/>
      <c r="CB17" s="268"/>
      <c r="CC17" s="268"/>
      <c r="CD17" s="268"/>
      <c r="CE17" s="268"/>
      <c r="CF17" s="268"/>
      <c r="CG17" s="268"/>
      <c r="CH17" s="268"/>
      <c r="CI17" s="268"/>
      <c r="CJ17" s="268"/>
      <c r="CK17" s="268"/>
      <c r="CL17" s="268"/>
      <c r="CM17" s="268"/>
      <c r="CN17" s="268"/>
      <c r="CO17" s="268"/>
      <c r="CP17" s="268"/>
      <c r="CQ17" s="268"/>
      <c r="CR17" s="268"/>
      <c r="CS17" s="268"/>
      <c r="CT17" s="268"/>
      <c r="CU17" s="268"/>
      <c r="CV17" s="268"/>
      <c r="CW17" s="268"/>
      <c r="CX17" s="268"/>
      <c r="CY17" s="268"/>
      <c r="CZ17" s="268"/>
      <c r="DA17" s="268"/>
      <c r="DB17" s="268"/>
      <c r="DC17" s="268"/>
      <c r="DD17" s="268"/>
      <c r="DE17" s="268"/>
      <c r="DF17" s="268"/>
      <c r="DG17" s="268"/>
      <c r="DH17" s="268"/>
      <c r="DI17" s="268"/>
      <c r="DJ17" s="268"/>
      <c r="DK17" s="268"/>
      <c r="DL17" s="268"/>
      <c r="DM17" s="268"/>
      <c r="DN17" s="268"/>
      <c r="DO17" s="268"/>
      <c r="DP17" s="268"/>
      <c r="DQ17" s="268"/>
      <c r="DR17" s="268"/>
      <c r="DS17" s="268"/>
      <c r="DT17" s="268"/>
      <c r="DU17" s="268"/>
      <c r="DV17" s="268"/>
      <c r="DW17" s="268"/>
    </row>
    <row r="18" spans="2:127" outlineLevel="1" x14ac:dyDescent="0.2">
      <c r="B18" s="391"/>
      <c r="C18" s="345"/>
      <c r="D18" s="284" t="s">
        <v>221</v>
      </c>
      <c r="E18" s="285"/>
      <c r="F18" s="285"/>
      <c r="G18" s="285">
        <f>CF!P4</f>
        <v>0</v>
      </c>
      <c r="H18" s="285">
        <f>CF!Q4</f>
        <v>1</v>
      </c>
      <c r="I18" s="285">
        <f>CF!R4</f>
        <v>2</v>
      </c>
      <c r="J18" s="285">
        <f>CF!S4</f>
        <v>3</v>
      </c>
      <c r="K18" s="285">
        <f>CF!T4</f>
        <v>4</v>
      </c>
      <c r="L18" s="285">
        <f>CF!U4</f>
        <v>5</v>
      </c>
      <c r="M18" s="285">
        <f>CF!V4</f>
        <v>6</v>
      </c>
      <c r="N18" s="285">
        <f>CF!W4</f>
        <v>7</v>
      </c>
      <c r="O18" s="285">
        <f>CF!X4</f>
        <v>8</v>
      </c>
      <c r="P18" s="285">
        <f>CF!Y4</f>
        <v>9</v>
      </c>
      <c r="Q18" s="285">
        <f>CF!Z4</f>
        <v>10</v>
      </c>
      <c r="R18" s="285">
        <f>CF!AA4</f>
        <v>11</v>
      </c>
      <c r="S18" s="285">
        <f>CF!AB4</f>
        <v>12</v>
      </c>
      <c r="T18" s="285">
        <f>CF!AC4</f>
        <v>13</v>
      </c>
      <c r="U18" s="285">
        <f>CF!AD4</f>
        <v>14</v>
      </c>
      <c r="V18" s="285">
        <f>CF!AE4</f>
        <v>15</v>
      </c>
      <c r="W18" s="285">
        <f>CF!AF4</f>
        <v>16</v>
      </c>
      <c r="X18" s="285">
        <f>CF!AG4</f>
        <v>17</v>
      </c>
      <c r="Y18" s="285">
        <f>CF!AH4</f>
        <v>18</v>
      </c>
      <c r="Z18" s="285">
        <f>CF!AI4</f>
        <v>19</v>
      </c>
      <c r="AA18" s="285">
        <f>CF!AJ4</f>
        <v>20</v>
      </c>
      <c r="AB18" s="285">
        <f>CF!AK4</f>
        <v>21</v>
      </c>
      <c r="AC18" s="285">
        <f>CF!AL4</f>
        <v>22</v>
      </c>
      <c r="AD18" s="285">
        <f>CF!AM4</f>
        <v>23</v>
      </c>
      <c r="AE18" s="285">
        <f>CF!AN4</f>
        <v>24</v>
      </c>
      <c r="AF18" s="285">
        <f>CF!AO4</f>
        <v>25</v>
      </c>
      <c r="AG18" s="285">
        <f>CF!AP4</f>
        <v>26</v>
      </c>
      <c r="AH18" s="285">
        <f>CF!AQ4</f>
        <v>27</v>
      </c>
      <c r="AI18" s="285">
        <f>CF!AR4</f>
        <v>28</v>
      </c>
      <c r="AJ18" s="285">
        <f>CF!AS4</f>
        <v>29</v>
      </c>
      <c r="AK18" s="285">
        <f>CF!AT4</f>
        <v>30</v>
      </c>
      <c r="AL18" s="285">
        <f>CF!AU4</f>
        <v>31</v>
      </c>
      <c r="AM18" s="285">
        <f>CF!AV4</f>
        <v>32</v>
      </c>
      <c r="AN18" s="285">
        <f>CF!AW4</f>
        <v>33</v>
      </c>
      <c r="AO18" s="285">
        <f>CF!AX4</f>
        <v>34</v>
      </c>
      <c r="AP18" s="285">
        <f>CF!AY4</f>
        <v>35</v>
      </c>
      <c r="AQ18" s="285">
        <f>CF!AZ4</f>
        <v>36</v>
      </c>
      <c r="AR18" s="285">
        <f>CF!BA4</f>
        <v>37</v>
      </c>
      <c r="AS18" s="285">
        <f>CF!BB4</f>
        <v>38</v>
      </c>
      <c r="AT18" s="285">
        <f>CF!BC4</f>
        <v>39</v>
      </c>
      <c r="AU18" s="285">
        <f>CF!BD4</f>
        <v>40</v>
      </c>
      <c r="AV18" s="285">
        <f>CF!BE4</f>
        <v>41</v>
      </c>
      <c r="AW18" s="285">
        <f>CF!BF4</f>
        <v>42</v>
      </c>
      <c r="AX18" s="285">
        <f>CF!BG4</f>
        <v>43</v>
      </c>
      <c r="AY18" s="285">
        <f>CF!BH4</f>
        <v>44</v>
      </c>
      <c r="AZ18" s="285">
        <f>CF!BI4</f>
        <v>45</v>
      </c>
      <c r="BA18" s="285">
        <f>CF!BJ4</f>
        <v>46</v>
      </c>
      <c r="BB18" s="285">
        <f>CF!BK4</f>
        <v>47</v>
      </c>
      <c r="BC18" s="285">
        <f>CF!BL4</f>
        <v>48</v>
      </c>
      <c r="BD18" s="285">
        <f>CF!BM4</f>
        <v>49</v>
      </c>
      <c r="BE18" s="285">
        <f>CF!BN4</f>
        <v>50</v>
      </c>
      <c r="BF18" s="285">
        <f>CF!BO4</f>
        <v>51</v>
      </c>
      <c r="BG18" s="285">
        <f>CF!BP4</f>
        <v>52</v>
      </c>
      <c r="BH18" s="285">
        <f>CF!BQ4</f>
        <v>53</v>
      </c>
      <c r="BI18" s="285">
        <f>CF!BR4</f>
        <v>54</v>
      </c>
      <c r="BJ18" s="285">
        <f>CF!BS4</f>
        <v>55</v>
      </c>
      <c r="BK18" s="285">
        <f>CF!BT4</f>
        <v>56</v>
      </c>
      <c r="BL18" s="285">
        <f>CF!BU4</f>
        <v>57</v>
      </c>
      <c r="BM18" s="285">
        <f>CF!BV4</f>
        <v>58</v>
      </c>
      <c r="BN18" s="285">
        <f>CF!BW4</f>
        <v>59</v>
      </c>
      <c r="BO18" s="285">
        <f>CF!BX4</f>
        <v>60</v>
      </c>
      <c r="BP18" s="285">
        <f>CF!BY4</f>
        <v>61</v>
      </c>
      <c r="BQ18" s="285">
        <f>CF!BZ4</f>
        <v>62</v>
      </c>
      <c r="BR18" s="285">
        <f>CF!CA4</f>
        <v>63</v>
      </c>
      <c r="BS18" s="285">
        <f>CF!CB4</f>
        <v>64</v>
      </c>
      <c r="BT18" s="285">
        <f>CF!CC4</f>
        <v>65</v>
      </c>
      <c r="BU18" s="285">
        <f>CF!CD4</f>
        <v>66</v>
      </c>
      <c r="BV18" s="285">
        <f>CF!CE4</f>
        <v>67</v>
      </c>
      <c r="BW18" s="285">
        <f>CF!CF4</f>
        <v>68</v>
      </c>
      <c r="BX18" s="285">
        <f>CF!CG4</f>
        <v>69</v>
      </c>
      <c r="BY18" s="285">
        <f>CF!CH4</f>
        <v>70</v>
      </c>
      <c r="BZ18" s="285">
        <f>CF!CI4</f>
        <v>71</v>
      </c>
      <c r="CA18" s="285">
        <f>CF!CJ4</f>
        <v>72</v>
      </c>
      <c r="CB18" s="285">
        <f>CF!CK4</f>
        <v>73</v>
      </c>
      <c r="CC18" s="285">
        <f>CF!CL4</f>
        <v>74</v>
      </c>
      <c r="CD18" s="285">
        <f>CF!CM4</f>
        <v>75</v>
      </c>
      <c r="CE18" s="285">
        <f>CF!CN4</f>
        <v>76</v>
      </c>
      <c r="CF18" s="285">
        <f>CF!CO4</f>
        <v>77</v>
      </c>
      <c r="CG18" s="285">
        <f>CF!CP4</f>
        <v>78</v>
      </c>
      <c r="CH18" s="285">
        <f>CF!CQ4</f>
        <v>79</v>
      </c>
      <c r="CI18" s="285">
        <f>CF!CR4</f>
        <v>80</v>
      </c>
      <c r="CJ18" s="285">
        <f>CF!CS4</f>
        <v>81</v>
      </c>
      <c r="CK18" s="285">
        <f>CF!CT4</f>
        <v>82</v>
      </c>
      <c r="CL18" s="285">
        <f>CF!CU4</f>
        <v>83</v>
      </c>
      <c r="CM18" s="285">
        <f>CF!CV4</f>
        <v>84</v>
      </c>
      <c r="CN18" s="285">
        <f>CF!CW4</f>
        <v>85</v>
      </c>
      <c r="CO18" s="285">
        <f>CF!CX4</f>
        <v>86</v>
      </c>
      <c r="CP18" s="285">
        <f>CF!CY4</f>
        <v>87</v>
      </c>
      <c r="CQ18" s="285">
        <f>CF!CZ4</f>
        <v>88</v>
      </c>
      <c r="CR18" s="285">
        <f>CF!DA4</f>
        <v>89</v>
      </c>
      <c r="CS18" s="285">
        <f>CF!DB4</f>
        <v>90</v>
      </c>
      <c r="CT18" s="285">
        <f>CF!DC4</f>
        <v>91</v>
      </c>
      <c r="CU18" s="285">
        <f>CF!DD4</f>
        <v>92</v>
      </c>
      <c r="CV18" s="285">
        <f>CF!DE4</f>
        <v>93</v>
      </c>
      <c r="CW18" s="285">
        <f>CF!DF4</f>
        <v>94</v>
      </c>
      <c r="CX18" s="285">
        <f>CF!DG4</f>
        <v>95</v>
      </c>
      <c r="CY18" s="285">
        <f>CF!DH4</f>
        <v>96</v>
      </c>
      <c r="CZ18" s="285">
        <f>CF!DI4</f>
        <v>97</v>
      </c>
      <c r="DA18" s="285">
        <f>CF!DJ4</f>
        <v>98</v>
      </c>
      <c r="DB18" s="285">
        <f>CF!DK4</f>
        <v>99</v>
      </c>
      <c r="DC18" s="285">
        <f>CF!DL4</f>
        <v>100</v>
      </c>
      <c r="DD18" s="285">
        <f>CF!DM4</f>
        <v>101</v>
      </c>
      <c r="DE18" s="285">
        <f>CF!DN4</f>
        <v>102</v>
      </c>
      <c r="DF18" s="285">
        <f>CF!DO4</f>
        <v>103</v>
      </c>
      <c r="DG18" s="285">
        <f>CF!DP4</f>
        <v>104</v>
      </c>
      <c r="DH18" s="285">
        <f>CF!DQ4</f>
        <v>105</v>
      </c>
      <c r="DI18" s="285">
        <f>CF!DR4</f>
        <v>106</v>
      </c>
      <c r="DJ18" s="285">
        <f>CF!DS4</f>
        <v>107</v>
      </c>
      <c r="DK18" s="285">
        <f>CF!DT4</f>
        <v>108</v>
      </c>
      <c r="DL18" s="285">
        <f>CF!DU4</f>
        <v>109</v>
      </c>
      <c r="DM18" s="285">
        <f>CF!DV4</f>
        <v>110</v>
      </c>
      <c r="DN18" s="285">
        <f>CF!DW4</f>
        <v>111</v>
      </c>
      <c r="DO18" s="285">
        <f>CF!DX4</f>
        <v>112</v>
      </c>
      <c r="DP18" s="285">
        <f>CF!DY4</f>
        <v>113</v>
      </c>
      <c r="DQ18" s="285">
        <f>CF!DZ4</f>
        <v>114</v>
      </c>
      <c r="DR18" s="285">
        <f>CF!EA4</f>
        <v>115</v>
      </c>
      <c r="DS18" s="285">
        <f>CF!EB4</f>
        <v>116</v>
      </c>
      <c r="DT18" s="285">
        <f>CF!EC4</f>
        <v>117</v>
      </c>
      <c r="DU18" s="285">
        <f>CF!ED4</f>
        <v>118</v>
      </c>
      <c r="DV18" s="285">
        <f>CF!EE4</f>
        <v>119</v>
      </c>
      <c r="DW18" s="286">
        <f>CF!EF4</f>
        <v>120</v>
      </c>
    </row>
    <row r="19" spans="2:127" outlineLevel="1" x14ac:dyDescent="0.2">
      <c r="B19" s="391"/>
      <c r="C19" s="345"/>
      <c r="D19" s="287" t="s">
        <v>222</v>
      </c>
      <c r="E19" s="94"/>
      <c r="F19" s="94"/>
      <c r="G19" s="94">
        <f>CF!P5</f>
        <v>0</v>
      </c>
      <c r="H19" s="94">
        <f>CF!Q5</f>
        <v>1</v>
      </c>
      <c r="I19" s="94">
        <f>CF!R5</f>
        <v>1</v>
      </c>
      <c r="J19" s="94">
        <f>CF!S5</f>
        <v>1</v>
      </c>
      <c r="K19" s="94">
        <f>CF!T5</f>
        <v>1</v>
      </c>
      <c r="L19" s="94">
        <f>CF!U5</f>
        <v>1</v>
      </c>
      <c r="M19" s="94">
        <f>CF!V5</f>
        <v>1</v>
      </c>
      <c r="N19" s="94">
        <f>CF!W5</f>
        <v>1</v>
      </c>
      <c r="O19" s="94">
        <f>CF!X5</f>
        <v>1</v>
      </c>
      <c r="P19" s="94">
        <f>CF!Y5</f>
        <v>1</v>
      </c>
      <c r="Q19" s="94">
        <f>CF!Z5</f>
        <v>1</v>
      </c>
      <c r="R19" s="94">
        <f>CF!AA5</f>
        <v>1</v>
      </c>
      <c r="S19" s="94">
        <f>CF!AB5</f>
        <v>1</v>
      </c>
      <c r="T19" s="94">
        <f>CF!AC5</f>
        <v>2</v>
      </c>
      <c r="U19" s="94">
        <f>CF!AD5</f>
        <v>2</v>
      </c>
      <c r="V19" s="94">
        <f>CF!AE5</f>
        <v>2</v>
      </c>
      <c r="W19" s="94">
        <f>CF!AF5</f>
        <v>2</v>
      </c>
      <c r="X19" s="94">
        <f>CF!AG5</f>
        <v>2</v>
      </c>
      <c r="Y19" s="94">
        <f>CF!AH5</f>
        <v>2</v>
      </c>
      <c r="Z19" s="94">
        <f>CF!AI5</f>
        <v>2</v>
      </c>
      <c r="AA19" s="94">
        <f>CF!AJ5</f>
        <v>2</v>
      </c>
      <c r="AB19" s="94">
        <f>CF!AK5</f>
        <v>2</v>
      </c>
      <c r="AC19" s="94">
        <f>CF!AL5</f>
        <v>2</v>
      </c>
      <c r="AD19" s="94">
        <f>CF!AM5</f>
        <v>2</v>
      </c>
      <c r="AE19" s="94">
        <f>CF!AN5</f>
        <v>2</v>
      </c>
      <c r="AF19" s="94">
        <f>CF!AO5</f>
        <v>3</v>
      </c>
      <c r="AG19" s="94">
        <f>CF!AP5</f>
        <v>3</v>
      </c>
      <c r="AH19" s="94">
        <f>CF!AQ5</f>
        <v>3</v>
      </c>
      <c r="AI19" s="94">
        <f>CF!AR5</f>
        <v>3</v>
      </c>
      <c r="AJ19" s="94">
        <f>CF!AS5</f>
        <v>3</v>
      </c>
      <c r="AK19" s="94">
        <f>CF!AT5</f>
        <v>3</v>
      </c>
      <c r="AL19" s="94">
        <f>CF!AU5</f>
        <v>3</v>
      </c>
      <c r="AM19" s="94">
        <f>CF!AV5</f>
        <v>3</v>
      </c>
      <c r="AN19" s="94">
        <f>CF!AW5</f>
        <v>3</v>
      </c>
      <c r="AO19" s="94">
        <f>CF!AX5</f>
        <v>3</v>
      </c>
      <c r="AP19" s="94">
        <f>CF!AY5</f>
        <v>3</v>
      </c>
      <c r="AQ19" s="94">
        <f>CF!AZ5</f>
        <v>3</v>
      </c>
      <c r="AR19" s="94">
        <f>CF!BA5</f>
        <v>4</v>
      </c>
      <c r="AS19" s="94">
        <f>CF!BB5</f>
        <v>4</v>
      </c>
      <c r="AT19" s="94">
        <f>CF!BC5</f>
        <v>4</v>
      </c>
      <c r="AU19" s="94">
        <f>CF!BD5</f>
        <v>4</v>
      </c>
      <c r="AV19" s="94">
        <f>CF!BE5</f>
        <v>4</v>
      </c>
      <c r="AW19" s="94">
        <f>CF!BF5</f>
        <v>4</v>
      </c>
      <c r="AX19" s="94">
        <f>CF!BG5</f>
        <v>4</v>
      </c>
      <c r="AY19" s="94">
        <f>CF!BH5</f>
        <v>4</v>
      </c>
      <c r="AZ19" s="94">
        <f>CF!BI5</f>
        <v>4</v>
      </c>
      <c r="BA19" s="94">
        <f>CF!BJ5</f>
        <v>4</v>
      </c>
      <c r="BB19" s="94">
        <f>CF!BK5</f>
        <v>4</v>
      </c>
      <c r="BC19" s="94">
        <f>CF!BL5</f>
        <v>4</v>
      </c>
      <c r="BD19" s="94">
        <f>CF!BM5</f>
        <v>5</v>
      </c>
      <c r="BE19" s="94">
        <f>CF!BN5</f>
        <v>5</v>
      </c>
      <c r="BF19" s="94">
        <f>CF!BO5</f>
        <v>5</v>
      </c>
      <c r="BG19" s="94">
        <f>CF!BP5</f>
        <v>5</v>
      </c>
      <c r="BH19" s="94">
        <f>CF!BQ5</f>
        <v>5</v>
      </c>
      <c r="BI19" s="94">
        <f>CF!BR5</f>
        <v>5</v>
      </c>
      <c r="BJ19" s="94">
        <f>CF!BS5</f>
        <v>5</v>
      </c>
      <c r="BK19" s="94">
        <f>CF!BT5</f>
        <v>5</v>
      </c>
      <c r="BL19" s="94">
        <f>CF!BU5</f>
        <v>5</v>
      </c>
      <c r="BM19" s="94">
        <f>CF!BV5</f>
        <v>5</v>
      </c>
      <c r="BN19" s="94">
        <f>CF!BW5</f>
        <v>5</v>
      </c>
      <c r="BO19" s="94">
        <f>CF!BX5</f>
        <v>5</v>
      </c>
      <c r="BP19" s="94">
        <f>CF!BY5</f>
        <v>6</v>
      </c>
      <c r="BQ19" s="94">
        <f>CF!BZ5</f>
        <v>6</v>
      </c>
      <c r="BR19" s="94">
        <f>CF!CA5</f>
        <v>6</v>
      </c>
      <c r="BS19" s="94">
        <f>CF!CB5</f>
        <v>6</v>
      </c>
      <c r="BT19" s="94">
        <f>CF!CC5</f>
        <v>6</v>
      </c>
      <c r="BU19" s="94">
        <f>CF!CD5</f>
        <v>6</v>
      </c>
      <c r="BV19" s="94">
        <f>CF!CE5</f>
        <v>6</v>
      </c>
      <c r="BW19" s="94">
        <f>CF!CF5</f>
        <v>6</v>
      </c>
      <c r="BX19" s="94">
        <f>CF!CG5</f>
        <v>6</v>
      </c>
      <c r="BY19" s="94">
        <f>CF!CH5</f>
        <v>6</v>
      </c>
      <c r="BZ19" s="94">
        <f>CF!CI5</f>
        <v>6</v>
      </c>
      <c r="CA19" s="94">
        <f>CF!CJ5</f>
        <v>6</v>
      </c>
      <c r="CB19" s="94">
        <f>CF!CK5</f>
        <v>7</v>
      </c>
      <c r="CC19" s="94">
        <f>CF!CL5</f>
        <v>7</v>
      </c>
      <c r="CD19" s="94">
        <f>CF!CM5</f>
        <v>7</v>
      </c>
      <c r="CE19" s="94">
        <f>CF!CN5</f>
        <v>7</v>
      </c>
      <c r="CF19" s="94">
        <f>CF!CO5</f>
        <v>7</v>
      </c>
      <c r="CG19" s="94">
        <f>CF!CP5</f>
        <v>7</v>
      </c>
      <c r="CH19" s="94">
        <f>CF!CQ5</f>
        <v>7</v>
      </c>
      <c r="CI19" s="94">
        <f>CF!CR5</f>
        <v>7</v>
      </c>
      <c r="CJ19" s="94">
        <f>CF!CS5</f>
        <v>7</v>
      </c>
      <c r="CK19" s="94">
        <f>CF!CT5</f>
        <v>7</v>
      </c>
      <c r="CL19" s="94">
        <f>CF!CU5</f>
        <v>7</v>
      </c>
      <c r="CM19" s="94">
        <f>CF!CV5</f>
        <v>7</v>
      </c>
      <c r="CN19" s="94">
        <f>CF!CW5</f>
        <v>8</v>
      </c>
      <c r="CO19" s="94">
        <f>CF!CX5</f>
        <v>8</v>
      </c>
      <c r="CP19" s="94">
        <f>CF!CY5</f>
        <v>8</v>
      </c>
      <c r="CQ19" s="94">
        <f>CF!CZ5</f>
        <v>8</v>
      </c>
      <c r="CR19" s="94">
        <f>CF!DA5</f>
        <v>8</v>
      </c>
      <c r="CS19" s="94">
        <f>CF!DB5</f>
        <v>8</v>
      </c>
      <c r="CT19" s="94">
        <f>CF!DC5</f>
        <v>8</v>
      </c>
      <c r="CU19" s="94">
        <f>CF!DD5</f>
        <v>8</v>
      </c>
      <c r="CV19" s="94">
        <f>CF!DE5</f>
        <v>8</v>
      </c>
      <c r="CW19" s="94">
        <f>CF!DF5</f>
        <v>8</v>
      </c>
      <c r="CX19" s="94">
        <f>CF!DG5</f>
        <v>8</v>
      </c>
      <c r="CY19" s="94">
        <f>CF!DH5</f>
        <v>8</v>
      </c>
      <c r="CZ19" s="94">
        <f>CF!DI5</f>
        <v>9</v>
      </c>
      <c r="DA19" s="94">
        <f>CF!DJ5</f>
        <v>9</v>
      </c>
      <c r="DB19" s="94">
        <f>CF!DK5</f>
        <v>9</v>
      </c>
      <c r="DC19" s="94">
        <f>CF!DL5</f>
        <v>9</v>
      </c>
      <c r="DD19" s="94">
        <f>CF!DM5</f>
        <v>9</v>
      </c>
      <c r="DE19" s="94">
        <f>CF!DN5</f>
        <v>9</v>
      </c>
      <c r="DF19" s="94">
        <f>CF!DO5</f>
        <v>9</v>
      </c>
      <c r="DG19" s="94">
        <f>CF!DP5</f>
        <v>9</v>
      </c>
      <c r="DH19" s="94">
        <f>CF!DQ5</f>
        <v>9</v>
      </c>
      <c r="DI19" s="94">
        <f>CF!DR5</f>
        <v>9</v>
      </c>
      <c r="DJ19" s="94">
        <f>CF!DS5</f>
        <v>9</v>
      </c>
      <c r="DK19" s="94">
        <f>CF!DT5</f>
        <v>9</v>
      </c>
      <c r="DL19" s="94">
        <f>CF!DU5</f>
        <v>10</v>
      </c>
      <c r="DM19" s="94">
        <f>CF!DV5</f>
        <v>10</v>
      </c>
      <c r="DN19" s="94">
        <f>CF!DW5</f>
        <v>10</v>
      </c>
      <c r="DO19" s="94">
        <f>CF!DX5</f>
        <v>10</v>
      </c>
      <c r="DP19" s="94">
        <f>CF!DY5</f>
        <v>10</v>
      </c>
      <c r="DQ19" s="94">
        <f>CF!DZ5</f>
        <v>10</v>
      </c>
      <c r="DR19" s="94">
        <f>CF!EA5</f>
        <v>10</v>
      </c>
      <c r="DS19" s="94">
        <f>CF!EB5</f>
        <v>10</v>
      </c>
      <c r="DT19" s="94">
        <f>CF!EC5</f>
        <v>10</v>
      </c>
      <c r="DU19" s="94">
        <f>CF!ED5</f>
        <v>10</v>
      </c>
      <c r="DV19" s="94">
        <f>CF!EE5</f>
        <v>10</v>
      </c>
      <c r="DW19" s="288">
        <f>CF!EF5</f>
        <v>10</v>
      </c>
    </row>
    <row r="20" spans="2:127" outlineLevel="1" x14ac:dyDescent="0.2">
      <c r="B20" s="391"/>
      <c r="C20" s="345"/>
      <c r="D20" s="289" t="s">
        <v>223</v>
      </c>
      <c r="E20" s="350" t="s">
        <v>256</v>
      </c>
      <c r="F20" s="350"/>
      <c r="G20" s="40">
        <f>CF!P6</f>
        <v>46022</v>
      </c>
      <c r="H20" s="40">
        <f>CF!Q6</f>
        <v>46053</v>
      </c>
      <c r="I20" s="40">
        <f>CF!R6</f>
        <v>46081</v>
      </c>
      <c r="J20" s="40">
        <f>CF!S6</f>
        <v>46112</v>
      </c>
      <c r="K20" s="40">
        <f>CF!T6</f>
        <v>46142</v>
      </c>
      <c r="L20" s="40">
        <f>CF!U6</f>
        <v>46173</v>
      </c>
      <c r="M20" s="40">
        <f>CF!V6</f>
        <v>46203</v>
      </c>
      <c r="N20" s="40">
        <f>CF!W6</f>
        <v>46234</v>
      </c>
      <c r="O20" s="40">
        <f>CF!X6</f>
        <v>46265</v>
      </c>
      <c r="P20" s="40">
        <f>CF!Y6</f>
        <v>46295</v>
      </c>
      <c r="Q20" s="40">
        <f>CF!Z6</f>
        <v>46326</v>
      </c>
      <c r="R20" s="40">
        <f>CF!AA6</f>
        <v>46356</v>
      </c>
      <c r="S20" s="40">
        <f>CF!AB6</f>
        <v>46387</v>
      </c>
      <c r="T20" s="40">
        <f>CF!AC6</f>
        <v>46418</v>
      </c>
      <c r="U20" s="40">
        <f>CF!AD6</f>
        <v>46446</v>
      </c>
      <c r="V20" s="40">
        <f>CF!AE6</f>
        <v>46477</v>
      </c>
      <c r="W20" s="40">
        <f>CF!AF6</f>
        <v>46507</v>
      </c>
      <c r="X20" s="40">
        <f>CF!AG6</f>
        <v>46538</v>
      </c>
      <c r="Y20" s="40">
        <f>CF!AH6</f>
        <v>46568</v>
      </c>
      <c r="Z20" s="40">
        <f>CF!AI6</f>
        <v>46599</v>
      </c>
      <c r="AA20" s="40">
        <f>CF!AJ6</f>
        <v>46630</v>
      </c>
      <c r="AB20" s="40">
        <f>CF!AK6</f>
        <v>46660</v>
      </c>
      <c r="AC20" s="40">
        <f>CF!AL6</f>
        <v>46691</v>
      </c>
      <c r="AD20" s="40">
        <f>CF!AM6</f>
        <v>46721</v>
      </c>
      <c r="AE20" s="40">
        <f>CF!AN6</f>
        <v>46752</v>
      </c>
      <c r="AF20" s="40">
        <f>CF!AO6</f>
        <v>46783</v>
      </c>
      <c r="AG20" s="40">
        <f>CF!AP6</f>
        <v>46812</v>
      </c>
      <c r="AH20" s="40">
        <f>CF!AQ6</f>
        <v>46843</v>
      </c>
      <c r="AI20" s="40">
        <f>CF!AR6</f>
        <v>46873</v>
      </c>
      <c r="AJ20" s="40">
        <f>CF!AS6</f>
        <v>46904</v>
      </c>
      <c r="AK20" s="40">
        <f>CF!AT6</f>
        <v>46934</v>
      </c>
      <c r="AL20" s="40">
        <f>CF!AU6</f>
        <v>46965</v>
      </c>
      <c r="AM20" s="40">
        <f>CF!AV6</f>
        <v>46996</v>
      </c>
      <c r="AN20" s="40">
        <f>CF!AW6</f>
        <v>47026</v>
      </c>
      <c r="AO20" s="40">
        <f>CF!AX6</f>
        <v>47057</v>
      </c>
      <c r="AP20" s="40">
        <f>CF!AY6</f>
        <v>47087</v>
      </c>
      <c r="AQ20" s="40">
        <f>CF!AZ6</f>
        <v>47118</v>
      </c>
      <c r="AR20" s="40">
        <f>CF!BA6</f>
        <v>47149</v>
      </c>
      <c r="AS20" s="40">
        <f>CF!BB6</f>
        <v>47177</v>
      </c>
      <c r="AT20" s="40">
        <f>CF!BC6</f>
        <v>47208</v>
      </c>
      <c r="AU20" s="40">
        <f>CF!BD6</f>
        <v>47238</v>
      </c>
      <c r="AV20" s="40">
        <f>CF!BE6</f>
        <v>47269</v>
      </c>
      <c r="AW20" s="40">
        <f>CF!BF6</f>
        <v>47299</v>
      </c>
      <c r="AX20" s="40">
        <f>CF!BG6</f>
        <v>47330</v>
      </c>
      <c r="AY20" s="40">
        <f>CF!BH6</f>
        <v>47361</v>
      </c>
      <c r="AZ20" s="40">
        <f>CF!BI6</f>
        <v>47391</v>
      </c>
      <c r="BA20" s="40">
        <f>CF!BJ6</f>
        <v>47422</v>
      </c>
      <c r="BB20" s="40">
        <f>CF!BK6</f>
        <v>47452</v>
      </c>
      <c r="BC20" s="40">
        <f>CF!BL6</f>
        <v>47483</v>
      </c>
      <c r="BD20" s="40">
        <f>CF!BM6</f>
        <v>47514</v>
      </c>
      <c r="BE20" s="40">
        <f>CF!BN6</f>
        <v>47542</v>
      </c>
      <c r="BF20" s="40">
        <f>CF!BO6</f>
        <v>47573</v>
      </c>
      <c r="BG20" s="40">
        <f>CF!BP6</f>
        <v>47603</v>
      </c>
      <c r="BH20" s="40">
        <f>CF!BQ6</f>
        <v>47634</v>
      </c>
      <c r="BI20" s="40">
        <f>CF!BR6</f>
        <v>47664</v>
      </c>
      <c r="BJ20" s="40">
        <f>CF!BS6</f>
        <v>47695</v>
      </c>
      <c r="BK20" s="40">
        <f>CF!BT6</f>
        <v>47726</v>
      </c>
      <c r="BL20" s="40">
        <f>CF!BU6</f>
        <v>47756</v>
      </c>
      <c r="BM20" s="40">
        <f>CF!BV6</f>
        <v>47787</v>
      </c>
      <c r="BN20" s="40">
        <f>CF!BW6</f>
        <v>47817</v>
      </c>
      <c r="BO20" s="40">
        <f>CF!BX6</f>
        <v>47848</v>
      </c>
      <c r="BP20" s="40">
        <f>CF!BY6</f>
        <v>47879</v>
      </c>
      <c r="BQ20" s="40">
        <f>CF!BZ6</f>
        <v>47907</v>
      </c>
      <c r="BR20" s="40">
        <f>CF!CA6</f>
        <v>47938</v>
      </c>
      <c r="BS20" s="40">
        <f>CF!CB6</f>
        <v>47968</v>
      </c>
      <c r="BT20" s="40">
        <f>CF!CC6</f>
        <v>47999</v>
      </c>
      <c r="BU20" s="40">
        <f>CF!CD6</f>
        <v>48029</v>
      </c>
      <c r="BV20" s="40">
        <f>CF!CE6</f>
        <v>48060</v>
      </c>
      <c r="BW20" s="40">
        <f>CF!CF6</f>
        <v>48091</v>
      </c>
      <c r="BX20" s="40">
        <f>CF!CG6</f>
        <v>48121</v>
      </c>
      <c r="BY20" s="40">
        <f>CF!CH6</f>
        <v>48152</v>
      </c>
      <c r="BZ20" s="40">
        <f>CF!CI6</f>
        <v>48182</v>
      </c>
      <c r="CA20" s="40">
        <f>CF!CJ6</f>
        <v>48213</v>
      </c>
      <c r="CB20" s="40">
        <f>CF!CK6</f>
        <v>48244</v>
      </c>
      <c r="CC20" s="40">
        <f>CF!CL6</f>
        <v>48273</v>
      </c>
      <c r="CD20" s="40">
        <f>CF!CM6</f>
        <v>48304</v>
      </c>
      <c r="CE20" s="40">
        <f>CF!CN6</f>
        <v>48334</v>
      </c>
      <c r="CF20" s="40">
        <f>CF!CO6</f>
        <v>48365</v>
      </c>
      <c r="CG20" s="40">
        <f>CF!CP6</f>
        <v>48395</v>
      </c>
      <c r="CH20" s="40">
        <f>CF!CQ6</f>
        <v>48426</v>
      </c>
      <c r="CI20" s="40">
        <f>CF!CR6</f>
        <v>48457</v>
      </c>
      <c r="CJ20" s="40">
        <f>CF!CS6</f>
        <v>48487</v>
      </c>
      <c r="CK20" s="40">
        <f>CF!CT6</f>
        <v>48518</v>
      </c>
      <c r="CL20" s="40">
        <f>CF!CU6</f>
        <v>48548</v>
      </c>
      <c r="CM20" s="40">
        <f>CF!CV6</f>
        <v>48579</v>
      </c>
      <c r="CN20" s="40">
        <f>CF!CW6</f>
        <v>48610</v>
      </c>
      <c r="CO20" s="40">
        <f>CF!CX6</f>
        <v>48638</v>
      </c>
      <c r="CP20" s="40">
        <f>CF!CY6</f>
        <v>48669</v>
      </c>
      <c r="CQ20" s="40">
        <f>CF!CZ6</f>
        <v>48699</v>
      </c>
      <c r="CR20" s="40">
        <f>CF!DA6</f>
        <v>48730</v>
      </c>
      <c r="CS20" s="40">
        <f>CF!DB6</f>
        <v>48760</v>
      </c>
      <c r="CT20" s="40">
        <f>CF!DC6</f>
        <v>48791</v>
      </c>
      <c r="CU20" s="40">
        <f>CF!DD6</f>
        <v>48822</v>
      </c>
      <c r="CV20" s="40">
        <f>CF!DE6</f>
        <v>48852</v>
      </c>
      <c r="CW20" s="40">
        <f>CF!DF6</f>
        <v>48883</v>
      </c>
      <c r="CX20" s="40">
        <f>CF!DG6</f>
        <v>48913</v>
      </c>
      <c r="CY20" s="40">
        <f>CF!DH6</f>
        <v>48944</v>
      </c>
      <c r="CZ20" s="40">
        <f>CF!DI6</f>
        <v>48975</v>
      </c>
      <c r="DA20" s="40">
        <f>CF!DJ6</f>
        <v>49003</v>
      </c>
      <c r="DB20" s="40">
        <f>CF!DK6</f>
        <v>49034</v>
      </c>
      <c r="DC20" s="40">
        <f>CF!DL6</f>
        <v>49064</v>
      </c>
      <c r="DD20" s="40">
        <f>CF!DM6</f>
        <v>49095</v>
      </c>
      <c r="DE20" s="40">
        <f>CF!DN6</f>
        <v>49125</v>
      </c>
      <c r="DF20" s="40">
        <f>CF!DO6</f>
        <v>49156</v>
      </c>
      <c r="DG20" s="40">
        <f>CF!DP6</f>
        <v>49187</v>
      </c>
      <c r="DH20" s="40">
        <f>CF!DQ6</f>
        <v>49217</v>
      </c>
      <c r="DI20" s="40">
        <f>CF!DR6</f>
        <v>49248</v>
      </c>
      <c r="DJ20" s="40">
        <f>CF!DS6</f>
        <v>49278</v>
      </c>
      <c r="DK20" s="40">
        <f>CF!DT6</f>
        <v>49309</v>
      </c>
      <c r="DL20" s="40">
        <f>CF!DU6</f>
        <v>49340</v>
      </c>
      <c r="DM20" s="40">
        <f>CF!DV6</f>
        <v>49368</v>
      </c>
      <c r="DN20" s="40">
        <f>CF!DW6</f>
        <v>49399</v>
      </c>
      <c r="DO20" s="40">
        <f>CF!DX6</f>
        <v>49429</v>
      </c>
      <c r="DP20" s="40">
        <f>CF!DY6</f>
        <v>49460</v>
      </c>
      <c r="DQ20" s="40">
        <f>CF!DZ6</f>
        <v>49490</v>
      </c>
      <c r="DR20" s="40">
        <f>CF!EA6</f>
        <v>49521</v>
      </c>
      <c r="DS20" s="40">
        <f>CF!EB6</f>
        <v>49552</v>
      </c>
      <c r="DT20" s="40">
        <f>CF!EC6</f>
        <v>49582</v>
      </c>
      <c r="DU20" s="40">
        <f>CF!ED6</f>
        <v>49613</v>
      </c>
      <c r="DV20" s="40">
        <f>CF!EE6</f>
        <v>49643</v>
      </c>
      <c r="DW20" s="290">
        <f>CF!EF6</f>
        <v>49674</v>
      </c>
    </row>
    <row r="21" spans="2:127" outlineLevel="1" x14ac:dyDescent="0.2">
      <c r="B21" s="391"/>
      <c r="C21" s="345"/>
      <c r="D21" s="25" t="str">
        <f t="shared" ref="D21:D28" si="8">D7</f>
        <v>Retail 1</v>
      </c>
      <c r="E21" s="30">
        <f t="shared" ref="E21:E28" si="9">SUM(G21:DW21)</f>
        <v>4602386.7306098184</v>
      </c>
      <c r="F21" s="19"/>
      <c r="G21" s="19">
        <f t="shared" ref="G21:AL21" si="10">IFERROR(AND($I7&lt;G$20,G$20&lt;=$K7)*$Q7*(1+$L7)^(ROUNDUP((DATEDIF($I7,G$20,"M")+1)/12,0)-1),0)</f>
        <v>0</v>
      </c>
      <c r="H21" s="19">
        <f t="shared" si="10"/>
        <v>35026.666666666672</v>
      </c>
      <c r="I21" s="19">
        <f t="shared" si="10"/>
        <v>35026.666666666672</v>
      </c>
      <c r="J21" s="19">
        <f t="shared" si="10"/>
        <v>35026.666666666672</v>
      </c>
      <c r="K21" s="19">
        <f t="shared" si="10"/>
        <v>35026.666666666672</v>
      </c>
      <c r="L21" s="19">
        <f t="shared" si="10"/>
        <v>35026.666666666672</v>
      </c>
      <c r="M21" s="19">
        <f t="shared" si="10"/>
        <v>35026.666666666672</v>
      </c>
      <c r="N21" s="19">
        <f t="shared" si="10"/>
        <v>35026.666666666672</v>
      </c>
      <c r="O21" s="19">
        <f t="shared" si="10"/>
        <v>35026.666666666672</v>
      </c>
      <c r="P21" s="19">
        <f t="shared" si="10"/>
        <v>35026.666666666672</v>
      </c>
      <c r="Q21" s="19">
        <f t="shared" si="10"/>
        <v>35026.666666666672</v>
      </c>
      <c r="R21" s="19">
        <f t="shared" si="10"/>
        <v>35026.666666666672</v>
      </c>
      <c r="S21" s="19">
        <f t="shared" si="10"/>
        <v>35026.666666666672</v>
      </c>
      <c r="T21" s="19">
        <f t="shared" si="10"/>
        <v>35727.200000000004</v>
      </c>
      <c r="U21" s="19">
        <f t="shared" si="10"/>
        <v>35727.200000000004</v>
      </c>
      <c r="V21" s="19">
        <f t="shared" si="10"/>
        <v>35727.200000000004</v>
      </c>
      <c r="W21" s="19">
        <f t="shared" si="10"/>
        <v>35727.200000000004</v>
      </c>
      <c r="X21" s="19">
        <f t="shared" si="10"/>
        <v>35727.200000000004</v>
      </c>
      <c r="Y21" s="19">
        <f t="shared" si="10"/>
        <v>35727.200000000004</v>
      </c>
      <c r="Z21" s="19">
        <f t="shared" si="10"/>
        <v>35727.200000000004</v>
      </c>
      <c r="AA21" s="19">
        <f t="shared" si="10"/>
        <v>35727.200000000004</v>
      </c>
      <c r="AB21" s="19">
        <f t="shared" si="10"/>
        <v>35727.200000000004</v>
      </c>
      <c r="AC21" s="19">
        <f t="shared" si="10"/>
        <v>35727.200000000004</v>
      </c>
      <c r="AD21" s="19">
        <f t="shared" si="10"/>
        <v>35727.200000000004</v>
      </c>
      <c r="AE21" s="19">
        <f t="shared" si="10"/>
        <v>35727.200000000004</v>
      </c>
      <c r="AF21" s="19">
        <f t="shared" si="10"/>
        <v>36441.744000000006</v>
      </c>
      <c r="AG21" s="19">
        <f t="shared" si="10"/>
        <v>36441.744000000006</v>
      </c>
      <c r="AH21" s="19">
        <f t="shared" si="10"/>
        <v>36441.744000000006</v>
      </c>
      <c r="AI21" s="19">
        <f t="shared" si="10"/>
        <v>36441.744000000006</v>
      </c>
      <c r="AJ21" s="19">
        <f t="shared" si="10"/>
        <v>36441.744000000006</v>
      </c>
      <c r="AK21" s="19">
        <f t="shared" si="10"/>
        <v>36441.744000000006</v>
      </c>
      <c r="AL21" s="19">
        <f t="shared" si="10"/>
        <v>36441.744000000006</v>
      </c>
      <c r="AM21" s="19">
        <f t="shared" ref="AM21:BR21" si="11">IFERROR(AND($I7&lt;AM$20,AM$20&lt;=$K7)*$Q7*(1+$L7)^(ROUNDUP((DATEDIF($I7,AM$20,"M")+1)/12,0)-1),0)</f>
        <v>36441.744000000006</v>
      </c>
      <c r="AN21" s="19">
        <f t="shared" si="11"/>
        <v>36441.744000000006</v>
      </c>
      <c r="AO21" s="19">
        <f t="shared" si="11"/>
        <v>36441.744000000006</v>
      </c>
      <c r="AP21" s="19">
        <f t="shared" si="11"/>
        <v>36441.744000000006</v>
      </c>
      <c r="AQ21" s="19">
        <f t="shared" si="11"/>
        <v>36441.744000000006</v>
      </c>
      <c r="AR21" s="19">
        <f t="shared" si="11"/>
        <v>37170.578880000001</v>
      </c>
      <c r="AS21" s="19">
        <f t="shared" si="11"/>
        <v>37170.578880000001</v>
      </c>
      <c r="AT21" s="19">
        <f t="shared" si="11"/>
        <v>37170.578880000001</v>
      </c>
      <c r="AU21" s="19">
        <f t="shared" si="11"/>
        <v>37170.578880000001</v>
      </c>
      <c r="AV21" s="19">
        <f t="shared" si="11"/>
        <v>37170.578880000001</v>
      </c>
      <c r="AW21" s="19">
        <f t="shared" si="11"/>
        <v>37170.578880000001</v>
      </c>
      <c r="AX21" s="19">
        <f t="shared" si="11"/>
        <v>37170.578880000001</v>
      </c>
      <c r="AY21" s="19">
        <f t="shared" si="11"/>
        <v>37170.578880000001</v>
      </c>
      <c r="AZ21" s="19">
        <f t="shared" si="11"/>
        <v>37170.578880000001</v>
      </c>
      <c r="BA21" s="19">
        <f t="shared" si="11"/>
        <v>37170.578880000001</v>
      </c>
      <c r="BB21" s="19">
        <f t="shared" si="11"/>
        <v>37170.578880000001</v>
      </c>
      <c r="BC21" s="19">
        <f t="shared" si="11"/>
        <v>37170.578880000001</v>
      </c>
      <c r="BD21" s="19">
        <f t="shared" si="11"/>
        <v>37913.990457600004</v>
      </c>
      <c r="BE21" s="19">
        <f t="shared" si="11"/>
        <v>37913.990457600004</v>
      </c>
      <c r="BF21" s="19">
        <f t="shared" si="11"/>
        <v>37913.990457600004</v>
      </c>
      <c r="BG21" s="19">
        <f t="shared" si="11"/>
        <v>37913.990457600004</v>
      </c>
      <c r="BH21" s="19">
        <f t="shared" si="11"/>
        <v>37913.990457600004</v>
      </c>
      <c r="BI21" s="19">
        <f t="shared" si="11"/>
        <v>37913.990457600004</v>
      </c>
      <c r="BJ21" s="19">
        <f t="shared" si="11"/>
        <v>37913.990457600004</v>
      </c>
      <c r="BK21" s="19">
        <f t="shared" si="11"/>
        <v>37913.990457600004</v>
      </c>
      <c r="BL21" s="19">
        <f t="shared" si="11"/>
        <v>37913.990457600004</v>
      </c>
      <c r="BM21" s="19">
        <f t="shared" si="11"/>
        <v>37913.990457600004</v>
      </c>
      <c r="BN21" s="19">
        <f t="shared" si="11"/>
        <v>37913.990457600004</v>
      </c>
      <c r="BO21" s="19">
        <f t="shared" si="11"/>
        <v>37913.990457600004</v>
      </c>
      <c r="BP21" s="19">
        <f t="shared" si="11"/>
        <v>38672.270266752006</v>
      </c>
      <c r="BQ21" s="19">
        <f t="shared" si="11"/>
        <v>38672.270266752006</v>
      </c>
      <c r="BR21" s="19">
        <f t="shared" si="11"/>
        <v>38672.270266752006</v>
      </c>
      <c r="BS21" s="19">
        <f t="shared" ref="BS21:CX21" si="12">IFERROR(AND($I7&lt;BS$20,BS$20&lt;=$K7)*$Q7*(1+$L7)^(ROUNDUP((DATEDIF($I7,BS$20,"M")+1)/12,0)-1),0)</f>
        <v>38672.270266752006</v>
      </c>
      <c r="BT21" s="19">
        <f t="shared" si="12"/>
        <v>38672.270266752006</v>
      </c>
      <c r="BU21" s="19">
        <f t="shared" si="12"/>
        <v>38672.270266752006</v>
      </c>
      <c r="BV21" s="19">
        <f t="shared" si="12"/>
        <v>38672.270266752006</v>
      </c>
      <c r="BW21" s="19">
        <f t="shared" si="12"/>
        <v>38672.270266752006</v>
      </c>
      <c r="BX21" s="19">
        <f t="shared" si="12"/>
        <v>38672.270266752006</v>
      </c>
      <c r="BY21" s="19">
        <f t="shared" si="12"/>
        <v>38672.270266752006</v>
      </c>
      <c r="BZ21" s="19">
        <f t="shared" si="12"/>
        <v>38672.270266752006</v>
      </c>
      <c r="CA21" s="19">
        <f t="shared" si="12"/>
        <v>38672.270266752006</v>
      </c>
      <c r="CB21" s="19">
        <f t="shared" si="12"/>
        <v>39445.715672087048</v>
      </c>
      <c r="CC21" s="19">
        <f t="shared" si="12"/>
        <v>39445.715672087048</v>
      </c>
      <c r="CD21" s="19">
        <f t="shared" si="12"/>
        <v>39445.715672087048</v>
      </c>
      <c r="CE21" s="19">
        <f t="shared" si="12"/>
        <v>39445.715672087048</v>
      </c>
      <c r="CF21" s="19">
        <f t="shared" si="12"/>
        <v>39445.715672087048</v>
      </c>
      <c r="CG21" s="19">
        <f t="shared" si="12"/>
        <v>39445.715672087048</v>
      </c>
      <c r="CH21" s="19">
        <f t="shared" si="12"/>
        <v>39445.715672087048</v>
      </c>
      <c r="CI21" s="19">
        <f t="shared" si="12"/>
        <v>39445.715672087048</v>
      </c>
      <c r="CJ21" s="19">
        <f t="shared" si="12"/>
        <v>39445.715672087048</v>
      </c>
      <c r="CK21" s="19">
        <f t="shared" si="12"/>
        <v>39445.715672087048</v>
      </c>
      <c r="CL21" s="19">
        <f t="shared" si="12"/>
        <v>39445.715672087048</v>
      </c>
      <c r="CM21" s="19">
        <f t="shared" si="12"/>
        <v>39445.715672087048</v>
      </c>
      <c r="CN21" s="19">
        <f t="shared" si="12"/>
        <v>40234.62998552878</v>
      </c>
      <c r="CO21" s="19">
        <f t="shared" si="12"/>
        <v>40234.62998552878</v>
      </c>
      <c r="CP21" s="19">
        <f t="shared" si="12"/>
        <v>40234.62998552878</v>
      </c>
      <c r="CQ21" s="19">
        <f t="shared" si="12"/>
        <v>40234.62998552878</v>
      </c>
      <c r="CR21" s="19">
        <f t="shared" si="12"/>
        <v>40234.62998552878</v>
      </c>
      <c r="CS21" s="19">
        <f t="shared" si="12"/>
        <v>40234.62998552878</v>
      </c>
      <c r="CT21" s="19">
        <f t="shared" si="12"/>
        <v>40234.62998552878</v>
      </c>
      <c r="CU21" s="19">
        <f t="shared" si="12"/>
        <v>40234.62998552878</v>
      </c>
      <c r="CV21" s="19">
        <f t="shared" si="12"/>
        <v>40234.62998552878</v>
      </c>
      <c r="CW21" s="19">
        <f t="shared" si="12"/>
        <v>40234.62998552878</v>
      </c>
      <c r="CX21" s="19">
        <f t="shared" si="12"/>
        <v>40234.62998552878</v>
      </c>
      <c r="CY21" s="19">
        <f t="shared" ref="CY21:DW21" si="13">IFERROR(AND($I7&lt;CY$20,CY$20&lt;=$K7)*$Q7*(1+$L7)^(ROUNDUP((DATEDIF($I7,CY$20,"M")+1)/12,0)-1),0)</f>
        <v>40234.62998552878</v>
      </c>
      <c r="CZ21" s="19">
        <f t="shared" si="13"/>
        <v>41039.322585239359</v>
      </c>
      <c r="DA21" s="19">
        <f t="shared" si="13"/>
        <v>41039.322585239359</v>
      </c>
      <c r="DB21" s="19">
        <f t="shared" si="13"/>
        <v>41039.322585239359</v>
      </c>
      <c r="DC21" s="19">
        <f t="shared" si="13"/>
        <v>41039.322585239359</v>
      </c>
      <c r="DD21" s="19">
        <f t="shared" si="13"/>
        <v>41039.322585239359</v>
      </c>
      <c r="DE21" s="19">
        <f t="shared" si="13"/>
        <v>41039.322585239359</v>
      </c>
      <c r="DF21" s="19">
        <f t="shared" si="13"/>
        <v>41039.322585239359</v>
      </c>
      <c r="DG21" s="19">
        <f t="shared" si="13"/>
        <v>41039.322585239359</v>
      </c>
      <c r="DH21" s="19">
        <f t="shared" si="13"/>
        <v>41039.322585239359</v>
      </c>
      <c r="DI21" s="19">
        <f t="shared" si="13"/>
        <v>41039.322585239359</v>
      </c>
      <c r="DJ21" s="19">
        <f t="shared" si="13"/>
        <v>41039.322585239359</v>
      </c>
      <c r="DK21" s="19">
        <f t="shared" si="13"/>
        <v>41039.322585239359</v>
      </c>
      <c r="DL21" s="19">
        <f t="shared" si="13"/>
        <v>41860.109036944144</v>
      </c>
      <c r="DM21" s="19">
        <f t="shared" si="13"/>
        <v>41860.109036944144</v>
      </c>
      <c r="DN21" s="19">
        <f t="shared" si="13"/>
        <v>41860.109036944144</v>
      </c>
      <c r="DO21" s="19">
        <f t="shared" si="13"/>
        <v>41860.109036944144</v>
      </c>
      <c r="DP21" s="19">
        <f t="shared" si="13"/>
        <v>41860.109036944144</v>
      </c>
      <c r="DQ21" s="19">
        <f t="shared" si="13"/>
        <v>41860.109036944144</v>
      </c>
      <c r="DR21" s="19">
        <f t="shared" si="13"/>
        <v>41860.109036944144</v>
      </c>
      <c r="DS21" s="19">
        <f t="shared" si="13"/>
        <v>41860.109036944144</v>
      </c>
      <c r="DT21" s="19">
        <f t="shared" si="13"/>
        <v>41860.109036944144</v>
      </c>
      <c r="DU21" s="19">
        <f t="shared" si="13"/>
        <v>41860.109036944144</v>
      </c>
      <c r="DV21" s="19">
        <f t="shared" si="13"/>
        <v>41860.109036944144</v>
      </c>
      <c r="DW21" s="121">
        <f t="shared" si="13"/>
        <v>41860.109036944144</v>
      </c>
    </row>
    <row r="22" spans="2:127" outlineLevel="1" x14ac:dyDescent="0.2">
      <c r="B22" s="391"/>
      <c r="C22" s="345"/>
      <c r="D22" s="25" t="str">
        <f t="shared" si="8"/>
        <v>Parking Space</v>
      </c>
      <c r="E22" s="30">
        <f t="shared" si="9"/>
        <v>5705352.1269134087</v>
      </c>
      <c r="F22" s="19"/>
      <c r="G22" s="19">
        <f t="shared" ref="G22:AL22" si="14">IFERROR(AND($I8&lt;G$20,G$20&lt;=$K8)*$Q8*(1+$L8)^(ROUNDUP((DATEDIF($I8,G$20,"M")+1)/12,0)-1),0)</f>
        <v>0</v>
      </c>
      <c r="H22" s="19">
        <f t="shared" si="14"/>
        <v>43420.833333333336</v>
      </c>
      <c r="I22" s="19">
        <f t="shared" si="14"/>
        <v>43420.833333333336</v>
      </c>
      <c r="J22" s="19">
        <f t="shared" si="14"/>
        <v>43420.833333333336</v>
      </c>
      <c r="K22" s="19">
        <f t="shared" si="14"/>
        <v>43420.833333333336</v>
      </c>
      <c r="L22" s="19">
        <f t="shared" si="14"/>
        <v>43420.833333333336</v>
      </c>
      <c r="M22" s="19">
        <f t="shared" si="14"/>
        <v>43420.833333333336</v>
      </c>
      <c r="N22" s="19">
        <f t="shared" si="14"/>
        <v>43420.833333333336</v>
      </c>
      <c r="O22" s="19">
        <f t="shared" si="14"/>
        <v>43420.833333333336</v>
      </c>
      <c r="P22" s="19">
        <f t="shared" si="14"/>
        <v>43420.833333333336</v>
      </c>
      <c r="Q22" s="19">
        <f t="shared" si="14"/>
        <v>43420.833333333336</v>
      </c>
      <c r="R22" s="19">
        <f t="shared" si="14"/>
        <v>43420.833333333336</v>
      </c>
      <c r="S22" s="19">
        <f t="shared" si="14"/>
        <v>43420.833333333336</v>
      </c>
      <c r="T22" s="19">
        <f t="shared" si="14"/>
        <v>44289.25</v>
      </c>
      <c r="U22" s="19">
        <f t="shared" si="14"/>
        <v>44289.25</v>
      </c>
      <c r="V22" s="19">
        <f t="shared" si="14"/>
        <v>44289.25</v>
      </c>
      <c r="W22" s="19">
        <f t="shared" si="14"/>
        <v>44289.25</v>
      </c>
      <c r="X22" s="19">
        <f t="shared" si="14"/>
        <v>44289.25</v>
      </c>
      <c r="Y22" s="19">
        <f t="shared" si="14"/>
        <v>44289.25</v>
      </c>
      <c r="Z22" s="19">
        <f t="shared" si="14"/>
        <v>44289.25</v>
      </c>
      <c r="AA22" s="19">
        <f t="shared" si="14"/>
        <v>44289.25</v>
      </c>
      <c r="AB22" s="19">
        <f t="shared" si="14"/>
        <v>44289.25</v>
      </c>
      <c r="AC22" s="19">
        <f t="shared" si="14"/>
        <v>44289.25</v>
      </c>
      <c r="AD22" s="19">
        <f t="shared" si="14"/>
        <v>44289.25</v>
      </c>
      <c r="AE22" s="19">
        <f t="shared" si="14"/>
        <v>44289.25</v>
      </c>
      <c r="AF22" s="19">
        <f t="shared" si="14"/>
        <v>45175.035000000003</v>
      </c>
      <c r="AG22" s="19">
        <f t="shared" si="14"/>
        <v>45175.035000000003</v>
      </c>
      <c r="AH22" s="19">
        <f t="shared" si="14"/>
        <v>45175.035000000003</v>
      </c>
      <c r="AI22" s="19">
        <f t="shared" si="14"/>
        <v>45175.035000000003</v>
      </c>
      <c r="AJ22" s="19">
        <f t="shared" si="14"/>
        <v>45175.035000000003</v>
      </c>
      <c r="AK22" s="19">
        <f t="shared" si="14"/>
        <v>45175.035000000003</v>
      </c>
      <c r="AL22" s="19">
        <f t="shared" si="14"/>
        <v>45175.035000000003</v>
      </c>
      <c r="AM22" s="19">
        <f t="shared" ref="AM22:BR22" si="15">IFERROR(AND($I8&lt;AM$20,AM$20&lt;=$K8)*$Q8*(1+$L8)^(ROUNDUP((DATEDIF($I8,AM$20,"M")+1)/12,0)-1),0)</f>
        <v>45175.035000000003</v>
      </c>
      <c r="AN22" s="19">
        <f t="shared" si="15"/>
        <v>45175.035000000003</v>
      </c>
      <c r="AO22" s="19">
        <f t="shared" si="15"/>
        <v>45175.035000000003</v>
      </c>
      <c r="AP22" s="19">
        <f t="shared" si="15"/>
        <v>45175.035000000003</v>
      </c>
      <c r="AQ22" s="19">
        <f t="shared" si="15"/>
        <v>45175.035000000003</v>
      </c>
      <c r="AR22" s="19">
        <f t="shared" si="15"/>
        <v>46078.5357</v>
      </c>
      <c r="AS22" s="19">
        <f t="shared" si="15"/>
        <v>46078.5357</v>
      </c>
      <c r="AT22" s="19">
        <f t="shared" si="15"/>
        <v>46078.5357</v>
      </c>
      <c r="AU22" s="19">
        <f t="shared" si="15"/>
        <v>46078.5357</v>
      </c>
      <c r="AV22" s="19">
        <f t="shared" si="15"/>
        <v>46078.5357</v>
      </c>
      <c r="AW22" s="19">
        <f t="shared" si="15"/>
        <v>46078.5357</v>
      </c>
      <c r="AX22" s="19">
        <f t="shared" si="15"/>
        <v>46078.5357</v>
      </c>
      <c r="AY22" s="19">
        <f t="shared" si="15"/>
        <v>46078.5357</v>
      </c>
      <c r="AZ22" s="19">
        <f t="shared" si="15"/>
        <v>46078.5357</v>
      </c>
      <c r="BA22" s="19">
        <f t="shared" si="15"/>
        <v>46078.5357</v>
      </c>
      <c r="BB22" s="19">
        <f t="shared" si="15"/>
        <v>46078.5357</v>
      </c>
      <c r="BC22" s="19">
        <f t="shared" si="15"/>
        <v>46078.5357</v>
      </c>
      <c r="BD22" s="19">
        <f t="shared" si="15"/>
        <v>47000.106414000002</v>
      </c>
      <c r="BE22" s="19">
        <f t="shared" si="15"/>
        <v>47000.106414000002</v>
      </c>
      <c r="BF22" s="19">
        <f t="shared" si="15"/>
        <v>47000.106414000002</v>
      </c>
      <c r="BG22" s="19">
        <f t="shared" si="15"/>
        <v>47000.106414000002</v>
      </c>
      <c r="BH22" s="19">
        <f t="shared" si="15"/>
        <v>47000.106414000002</v>
      </c>
      <c r="BI22" s="19">
        <f t="shared" si="15"/>
        <v>47000.106414000002</v>
      </c>
      <c r="BJ22" s="19">
        <f t="shared" si="15"/>
        <v>47000.106414000002</v>
      </c>
      <c r="BK22" s="19">
        <f t="shared" si="15"/>
        <v>47000.106414000002</v>
      </c>
      <c r="BL22" s="19">
        <f t="shared" si="15"/>
        <v>47000.106414000002</v>
      </c>
      <c r="BM22" s="19">
        <f t="shared" si="15"/>
        <v>47000.106414000002</v>
      </c>
      <c r="BN22" s="19">
        <f t="shared" si="15"/>
        <v>47000.106414000002</v>
      </c>
      <c r="BO22" s="19">
        <f t="shared" si="15"/>
        <v>47000.106414000002</v>
      </c>
      <c r="BP22" s="19">
        <f t="shared" si="15"/>
        <v>47940.108542280002</v>
      </c>
      <c r="BQ22" s="19">
        <f t="shared" si="15"/>
        <v>47940.108542280002</v>
      </c>
      <c r="BR22" s="19">
        <f t="shared" si="15"/>
        <v>47940.108542280002</v>
      </c>
      <c r="BS22" s="19">
        <f t="shared" ref="BS22:CX22" si="16">IFERROR(AND($I8&lt;BS$20,BS$20&lt;=$K8)*$Q8*(1+$L8)^(ROUNDUP((DATEDIF($I8,BS$20,"M")+1)/12,0)-1),0)</f>
        <v>47940.108542280002</v>
      </c>
      <c r="BT22" s="19">
        <f t="shared" si="16"/>
        <v>47940.108542280002</v>
      </c>
      <c r="BU22" s="19">
        <f t="shared" si="16"/>
        <v>47940.108542280002</v>
      </c>
      <c r="BV22" s="19">
        <f t="shared" si="16"/>
        <v>47940.108542280002</v>
      </c>
      <c r="BW22" s="19">
        <f t="shared" si="16"/>
        <v>47940.108542280002</v>
      </c>
      <c r="BX22" s="19">
        <f t="shared" si="16"/>
        <v>47940.108542280002</v>
      </c>
      <c r="BY22" s="19">
        <f t="shared" si="16"/>
        <v>47940.108542280002</v>
      </c>
      <c r="BZ22" s="19">
        <f t="shared" si="16"/>
        <v>47940.108542280002</v>
      </c>
      <c r="CA22" s="19">
        <f t="shared" si="16"/>
        <v>47940.108542280002</v>
      </c>
      <c r="CB22" s="19">
        <f t="shared" si="16"/>
        <v>48898.910713125602</v>
      </c>
      <c r="CC22" s="19">
        <f t="shared" si="16"/>
        <v>48898.910713125602</v>
      </c>
      <c r="CD22" s="19">
        <f t="shared" si="16"/>
        <v>48898.910713125602</v>
      </c>
      <c r="CE22" s="19">
        <f t="shared" si="16"/>
        <v>48898.910713125602</v>
      </c>
      <c r="CF22" s="19">
        <f t="shared" si="16"/>
        <v>48898.910713125602</v>
      </c>
      <c r="CG22" s="19">
        <f t="shared" si="16"/>
        <v>48898.910713125602</v>
      </c>
      <c r="CH22" s="19">
        <f t="shared" si="16"/>
        <v>48898.910713125602</v>
      </c>
      <c r="CI22" s="19">
        <f t="shared" si="16"/>
        <v>48898.910713125602</v>
      </c>
      <c r="CJ22" s="19">
        <f t="shared" si="16"/>
        <v>48898.910713125602</v>
      </c>
      <c r="CK22" s="19">
        <f t="shared" si="16"/>
        <v>48898.910713125602</v>
      </c>
      <c r="CL22" s="19">
        <f t="shared" si="16"/>
        <v>48898.910713125602</v>
      </c>
      <c r="CM22" s="19">
        <f t="shared" si="16"/>
        <v>48898.910713125602</v>
      </c>
      <c r="CN22" s="19">
        <f t="shared" si="16"/>
        <v>49876.888927388107</v>
      </c>
      <c r="CO22" s="19">
        <f t="shared" si="16"/>
        <v>49876.888927388107</v>
      </c>
      <c r="CP22" s="19">
        <f t="shared" si="16"/>
        <v>49876.888927388107</v>
      </c>
      <c r="CQ22" s="19">
        <f t="shared" si="16"/>
        <v>49876.888927388107</v>
      </c>
      <c r="CR22" s="19">
        <f t="shared" si="16"/>
        <v>49876.888927388107</v>
      </c>
      <c r="CS22" s="19">
        <f t="shared" si="16"/>
        <v>49876.888927388107</v>
      </c>
      <c r="CT22" s="19">
        <f t="shared" si="16"/>
        <v>49876.888927388107</v>
      </c>
      <c r="CU22" s="19">
        <f t="shared" si="16"/>
        <v>49876.888927388107</v>
      </c>
      <c r="CV22" s="19">
        <f t="shared" si="16"/>
        <v>49876.888927388107</v>
      </c>
      <c r="CW22" s="19">
        <f t="shared" si="16"/>
        <v>49876.888927388107</v>
      </c>
      <c r="CX22" s="19">
        <f t="shared" si="16"/>
        <v>49876.888927388107</v>
      </c>
      <c r="CY22" s="19">
        <f t="shared" ref="CY22:DW22" si="17">IFERROR(AND($I8&lt;CY$20,CY$20&lt;=$K8)*$Q8*(1+$L8)^(ROUNDUP((DATEDIF($I8,CY$20,"M")+1)/12,0)-1),0)</f>
        <v>49876.888927388107</v>
      </c>
      <c r="CZ22" s="19">
        <f t="shared" si="17"/>
        <v>50874.426705935875</v>
      </c>
      <c r="DA22" s="19">
        <f t="shared" si="17"/>
        <v>50874.426705935875</v>
      </c>
      <c r="DB22" s="19">
        <f t="shared" si="17"/>
        <v>50874.426705935875</v>
      </c>
      <c r="DC22" s="19">
        <f t="shared" si="17"/>
        <v>50874.426705935875</v>
      </c>
      <c r="DD22" s="19">
        <f t="shared" si="17"/>
        <v>50874.426705935875</v>
      </c>
      <c r="DE22" s="19">
        <f t="shared" si="17"/>
        <v>50874.426705935875</v>
      </c>
      <c r="DF22" s="19">
        <f t="shared" si="17"/>
        <v>50874.426705935875</v>
      </c>
      <c r="DG22" s="19">
        <f t="shared" si="17"/>
        <v>50874.426705935875</v>
      </c>
      <c r="DH22" s="19">
        <f t="shared" si="17"/>
        <v>50874.426705935875</v>
      </c>
      <c r="DI22" s="19">
        <f t="shared" si="17"/>
        <v>50874.426705935875</v>
      </c>
      <c r="DJ22" s="19">
        <f t="shared" si="17"/>
        <v>50874.426705935875</v>
      </c>
      <c r="DK22" s="19">
        <f t="shared" si="17"/>
        <v>50874.426705935875</v>
      </c>
      <c r="DL22" s="19">
        <f t="shared" si="17"/>
        <v>51891.915240054594</v>
      </c>
      <c r="DM22" s="19">
        <f t="shared" si="17"/>
        <v>51891.915240054594</v>
      </c>
      <c r="DN22" s="19">
        <f t="shared" si="17"/>
        <v>51891.915240054594</v>
      </c>
      <c r="DO22" s="19">
        <f t="shared" si="17"/>
        <v>51891.915240054594</v>
      </c>
      <c r="DP22" s="19">
        <f t="shared" si="17"/>
        <v>51891.915240054594</v>
      </c>
      <c r="DQ22" s="19">
        <f t="shared" si="17"/>
        <v>51891.915240054594</v>
      </c>
      <c r="DR22" s="19">
        <f t="shared" si="17"/>
        <v>51891.915240054594</v>
      </c>
      <c r="DS22" s="19">
        <f t="shared" si="17"/>
        <v>51891.915240054594</v>
      </c>
      <c r="DT22" s="19">
        <f t="shared" si="17"/>
        <v>51891.915240054594</v>
      </c>
      <c r="DU22" s="19">
        <f t="shared" si="17"/>
        <v>51891.915240054594</v>
      </c>
      <c r="DV22" s="19">
        <f t="shared" si="17"/>
        <v>51891.915240054594</v>
      </c>
      <c r="DW22" s="121">
        <f t="shared" si="17"/>
        <v>51891.915240054594</v>
      </c>
    </row>
    <row r="23" spans="2:127" outlineLevel="1" x14ac:dyDescent="0.2">
      <c r="B23" s="391"/>
      <c r="C23" s="345"/>
      <c r="D23" s="25">
        <f t="shared" si="8"/>
        <v>0</v>
      </c>
      <c r="E23" s="30">
        <f t="shared" si="9"/>
        <v>0</v>
      </c>
      <c r="F23" s="19"/>
      <c r="G23" s="19">
        <f t="shared" ref="G23:AL23" si="18">IFERROR(AND($I9&lt;G$20,G$20&lt;=$K9)*$Q9*(1+$L9)^(ROUNDUP((DATEDIF($I9,G$20,"M")+1)/12,0)-1),0)</f>
        <v>0</v>
      </c>
      <c r="H23" s="19">
        <f t="shared" si="18"/>
        <v>0</v>
      </c>
      <c r="I23" s="19">
        <f t="shared" si="18"/>
        <v>0</v>
      </c>
      <c r="J23" s="19">
        <f t="shared" si="18"/>
        <v>0</v>
      </c>
      <c r="K23" s="19">
        <f t="shared" si="18"/>
        <v>0</v>
      </c>
      <c r="L23" s="19">
        <f t="shared" si="18"/>
        <v>0</v>
      </c>
      <c r="M23" s="19">
        <f t="shared" si="18"/>
        <v>0</v>
      </c>
      <c r="N23" s="19">
        <f t="shared" si="18"/>
        <v>0</v>
      </c>
      <c r="O23" s="19">
        <f t="shared" si="18"/>
        <v>0</v>
      </c>
      <c r="P23" s="19">
        <f t="shared" si="18"/>
        <v>0</v>
      </c>
      <c r="Q23" s="19">
        <f t="shared" si="18"/>
        <v>0</v>
      </c>
      <c r="R23" s="19">
        <f t="shared" si="18"/>
        <v>0</v>
      </c>
      <c r="S23" s="19">
        <f t="shared" si="18"/>
        <v>0</v>
      </c>
      <c r="T23" s="19">
        <f t="shared" si="18"/>
        <v>0</v>
      </c>
      <c r="U23" s="19">
        <f t="shared" si="18"/>
        <v>0</v>
      </c>
      <c r="V23" s="19">
        <f t="shared" si="18"/>
        <v>0</v>
      </c>
      <c r="W23" s="19">
        <f t="shared" si="18"/>
        <v>0</v>
      </c>
      <c r="X23" s="19">
        <f t="shared" si="18"/>
        <v>0</v>
      </c>
      <c r="Y23" s="19">
        <f t="shared" si="18"/>
        <v>0</v>
      </c>
      <c r="Z23" s="19">
        <f t="shared" si="18"/>
        <v>0</v>
      </c>
      <c r="AA23" s="19">
        <f t="shared" si="18"/>
        <v>0</v>
      </c>
      <c r="AB23" s="19">
        <f t="shared" si="18"/>
        <v>0</v>
      </c>
      <c r="AC23" s="19">
        <f t="shared" si="18"/>
        <v>0</v>
      </c>
      <c r="AD23" s="19">
        <f t="shared" si="18"/>
        <v>0</v>
      </c>
      <c r="AE23" s="19">
        <f t="shared" si="18"/>
        <v>0</v>
      </c>
      <c r="AF23" s="19">
        <f t="shared" si="18"/>
        <v>0</v>
      </c>
      <c r="AG23" s="19">
        <f t="shared" si="18"/>
        <v>0</v>
      </c>
      <c r="AH23" s="19">
        <f t="shared" si="18"/>
        <v>0</v>
      </c>
      <c r="AI23" s="19">
        <f t="shared" si="18"/>
        <v>0</v>
      </c>
      <c r="AJ23" s="19">
        <f t="shared" si="18"/>
        <v>0</v>
      </c>
      <c r="AK23" s="19">
        <f t="shared" si="18"/>
        <v>0</v>
      </c>
      <c r="AL23" s="19">
        <f t="shared" si="18"/>
        <v>0</v>
      </c>
      <c r="AM23" s="19">
        <f t="shared" ref="AM23:BR23" si="19">IFERROR(AND($I9&lt;AM$20,AM$20&lt;=$K9)*$Q9*(1+$L9)^(ROUNDUP((DATEDIF($I9,AM$20,"M")+1)/12,0)-1),0)</f>
        <v>0</v>
      </c>
      <c r="AN23" s="19">
        <f t="shared" si="19"/>
        <v>0</v>
      </c>
      <c r="AO23" s="19">
        <f t="shared" si="19"/>
        <v>0</v>
      </c>
      <c r="AP23" s="19">
        <f t="shared" si="19"/>
        <v>0</v>
      </c>
      <c r="AQ23" s="19">
        <f t="shared" si="19"/>
        <v>0</v>
      </c>
      <c r="AR23" s="19">
        <f t="shared" si="19"/>
        <v>0</v>
      </c>
      <c r="AS23" s="19">
        <f t="shared" si="19"/>
        <v>0</v>
      </c>
      <c r="AT23" s="19">
        <f t="shared" si="19"/>
        <v>0</v>
      </c>
      <c r="AU23" s="19">
        <f t="shared" si="19"/>
        <v>0</v>
      </c>
      <c r="AV23" s="19">
        <f t="shared" si="19"/>
        <v>0</v>
      </c>
      <c r="AW23" s="19">
        <f t="shared" si="19"/>
        <v>0</v>
      </c>
      <c r="AX23" s="19">
        <f t="shared" si="19"/>
        <v>0</v>
      </c>
      <c r="AY23" s="19">
        <f t="shared" si="19"/>
        <v>0</v>
      </c>
      <c r="AZ23" s="19">
        <f t="shared" si="19"/>
        <v>0</v>
      </c>
      <c r="BA23" s="19">
        <f t="shared" si="19"/>
        <v>0</v>
      </c>
      <c r="BB23" s="19">
        <f t="shared" si="19"/>
        <v>0</v>
      </c>
      <c r="BC23" s="19">
        <f t="shared" si="19"/>
        <v>0</v>
      </c>
      <c r="BD23" s="19">
        <f t="shared" si="19"/>
        <v>0</v>
      </c>
      <c r="BE23" s="19">
        <f t="shared" si="19"/>
        <v>0</v>
      </c>
      <c r="BF23" s="19">
        <f t="shared" si="19"/>
        <v>0</v>
      </c>
      <c r="BG23" s="19">
        <f t="shared" si="19"/>
        <v>0</v>
      </c>
      <c r="BH23" s="19">
        <f t="shared" si="19"/>
        <v>0</v>
      </c>
      <c r="BI23" s="19">
        <f t="shared" si="19"/>
        <v>0</v>
      </c>
      <c r="BJ23" s="19">
        <f t="shared" si="19"/>
        <v>0</v>
      </c>
      <c r="BK23" s="19">
        <f t="shared" si="19"/>
        <v>0</v>
      </c>
      <c r="BL23" s="19">
        <f t="shared" si="19"/>
        <v>0</v>
      </c>
      <c r="BM23" s="19">
        <f t="shared" si="19"/>
        <v>0</v>
      </c>
      <c r="BN23" s="19">
        <f t="shared" si="19"/>
        <v>0</v>
      </c>
      <c r="BO23" s="19">
        <f t="shared" si="19"/>
        <v>0</v>
      </c>
      <c r="BP23" s="19">
        <f t="shared" si="19"/>
        <v>0</v>
      </c>
      <c r="BQ23" s="19">
        <f t="shared" si="19"/>
        <v>0</v>
      </c>
      <c r="BR23" s="19">
        <f t="shared" si="19"/>
        <v>0</v>
      </c>
      <c r="BS23" s="19">
        <f t="shared" ref="BS23:CX23" si="20">IFERROR(AND($I9&lt;BS$20,BS$20&lt;=$K9)*$Q9*(1+$L9)^(ROUNDUP((DATEDIF($I9,BS$20,"M")+1)/12,0)-1),0)</f>
        <v>0</v>
      </c>
      <c r="BT23" s="19">
        <f t="shared" si="20"/>
        <v>0</v>
      </c>
      <c r="BU23" s="19">
        <f t="shared" si="20"/>
        <v>0</v>
      </c>
      <c r="BV23" s="19">
        <f t="shared" si="20"/>
        <v>0</v>
      </c>
      <c r="BW23" s="19">
        <f t="shared" si="20"/>
        <v>0</v>
      </c>
      <c r="BX23" s="19">
        <f t="shared" si="20"/>
        <v>0</v>
      </c>
      <c r="BY23" s="19">
        <f t="shared" si="20"/>
        <v>0</v>
      </c>
      <c r="BZ23" s="19">
        <f t="shared" si="20"/>
        <v>0</v>
      </c>
      <c r="CA23" s="19">
        <f t="shared" si="20"/>
        <v>0</v>
      </c>
      <c r="CB23" s="19">
        <f t="shared" si="20"/>
        <v>0</v>
      </c>
      <c r="CC23" s="19">
        <f t="shared" si="20"/>
        <v>0</v>
      </c>
      <c r="CD23" s="19">
        <f t="shared" si="20"/>
        <v>0</v>
      </c>
      <c r="CE23" s="19">
        <f t="shared" si="20"/>
        <v>0</v>
      </c>
      <c r="CF23" s="19">
        <f t="shared" si="20"/>
        <v>0</v>
      </c>
      <c r="CG23" s="19">
        <f t="shared" si="20"/>
        <v>0</v>
      </c>
      <c r="CH23" s="19">
        <f t="shared" si="20"/>
        <v>0</v>
      </c>
      <c r="CI23" s="19">
        <f t="shared" si="20"/>
        <v>0</v>
      </c>
      <c r="CJ23" s="19">
        <f t="shared" si="20"/>
        <v>0</v>
      </c>
      <c r="CK23" s="19">
        <f t="shared" si="20"/>
        <v>0</v>
      </c>
      <c r="CL23" s="19">
        <f t="shared" si="20"/>
        <v>0</v>
      </c>
      <c r="CM23" s="19">
        <f t="shared" si="20"/>
        <v>0</v>
      </c>
      <c r="CN23" s="19">
        <f t="shared" si="20"/>
        <v>0</v>
      </c>
      <c r="CO23" s="19">
        <f t="shared" si="20"/>
        <v>0</v>
      </c>
      <c r="CP23" s="19">
        <f t="shared" si="20"/>
        <v>0</v>
      </c>
      <c r="CQ23" s="19">
        <f t="shared" si="20"/>
        <v>0</v>
      </c>
      <c r="CR23" s="19">
        <f t="shared" si="20"/>
        <v>0</v>
      </c>
      <c r="CS23" s="19">
        <f t="shared" si="20"/>
        <v>0</v>
      </c>
      <c r="CT23" s="19">
        <f t="shared" si="20"/>
        <v>0</v>
      </c>
      <c r="CU23" s="19">
        <f t="shared" si="20"/>
        <v>0</v>
      </c>
      <c r="CV23" s="19">
        <f t="shared" si="20"/>
        <v>0</v>
      </c>
      <c r="CW23" s="19">
        <f t="shared" si="20"/>
        <v>0</v>
      </c>
      <c r="CX23" s="19">
        <f t="shared" si="20"/>
        <v>0</v>
      </c>
      <c r="CY23" s="19">
        <f t="shared" ref="CY23:DW23" si="21">IFERROR(AND($I9&lt;CY$20,CY$20&lt;=$K9)*$Q9*(1+$L9)^(ROUNDUP((DATEDIF($I9,CY$20,"M")+1)/12,0)-1),0)</f>
        <v>0</v>
      </c>
      <c r="CZ23" s="19">
        <f t="shared" si="21"/>
        <v>0</v>
      </c>
      <c r="DA23" s="19">
        <f t="shared" si="21"/>
        <v>0</v>
      </c>
      <c r="DB23" s="19">
        <f t="shared" si="21"/>
        <v>0</v>
      </c>
      <c r="DC23" s="19">
        <f t="shared" si="21"/>
        <v>0</v>
      </c>
      <c r="DD23" s="19">
        <f t="shared" si="21"/>
        <v>0</v>
      </c>
      <c r="DE23" s="19">
        <f t="shared" si="21"/>
        <v>0</v>
      </c>
      <c r="DF23" s="19">
        <f t="shared" si="21"/>
        <v>0</v>
      </c>
      <c r="DG23" s="19">
        <f t="shared" si="21"/>
        <v>0</v>
      </c>
      <c r="DH23" s="19">
        <f t="shared" si="21"/>
        <v>0</v>
      </c>
      <c r="DI23" s="19">
        <f t="shared" si="21"/>
        <v>0</v>
      </c>
      <c r="DJ23" s="19">
        <f t="shared" si="21"/>
        <v>0</v>
      </c>
      <c r="DK23" s="19">
        <f t="shared" si="21"/>
        <v>0</v>
      </c>
      <c r="DL23" s="19">
        <f t="shared" si="21"/>
        <v>0</v>
      </c>
      <c r="DM23" s="19">
        <f t="shared" si="21"/>
        <v>0</v>
      </c>
      <c r="DN23" s="19">
        <f t="shared" si="21"/>
        <v>0</v>
      </c>
      <c r="DO23" s="19">
        <f t="shared" si="21"/>
        <v>0</v>
      </c>
      <c r="DP23" s="19">
        <f t="shared" si="21"/>
        <v>0</v>
      </c>
      <c r="DQ23" s="19">
        <f t="shared" si="21"/>
        <v>0</v>
      </c>
      <c r="DR23" s="19">
        <f t="shared" si="21"/>
        <v>0</v>
      </c>
      <c r="DS23" s="19">
        <f t="shared" si="21"/>
        <v>0</v>
      </c>
      <c r="DT23" s="19">
        <f t="shared" si="21"/>
        <v>0</v>
      </c>
      <c r="DU23" s="19">
        <f t="shared" si="21"/>
        <v>0</v>
      </c>
      <c r="DV23" s="19">
        <f t="shared" si="21"/>
        <v>0</v>
      </c>
      <c r="DW23" s="121">
        <f t="shared" si="21"/>
        <v>0</v>
      </c>
    </row>
    <row r="24" spans="2:127" outlineLevel="1" x14ac:dyDescent="0.2">
      <c r="B24" s="391"/>
      <c r="C24" s="345"/>
      <c r="D24" s="25">
        <f t="shared" si="8"/>
        <v>0</v>
      </c>
      <c r="E24" s="30">
        <f t="shared" si="9"/>
        <v>0</v>
      </c>
      <c r="F24" s="19"/>
      <c r="G24" s="19">
        <f t="shared" ref="G24:AL24" si="22">IFERROR(AND($I10&lt;G$20,G$20&lt;=$K10)*$Q10*(1+$L10)^(ROUNDUP((DATEDIF($I10,G$20,"M")+1)/12,0)-1),0)</f>
        <v>0</v>
      </c>
      <c r="H24" s="19">
        <f t="shared" si="22"/>
        <v>0</v>
      </c>
      <c r="I24" s="19">
        <f t="shared" si="22"/>
        <v>0</v>
      </c>
      <c r="J24" s="19">
        <f t="shared" si="22"/>
        <v>0</v>
      </c>
      <c r="K24" s="19">
        <f t="shared" si="22"/>
        <v>0</v>
      </c>
      <c r="L24" s="19">
        <f t="shared" si="22"/>
        <v>0</v>
      </c>
      <c r="M24" s="19">
        <f t="shared" si="22"/>
        <v>0</v>
      </c>
      <c r="N24" s="19">
        <f t="shared" si="22"/>
        <v>0</v>
      </c>
      <c r="O24" s="19">
        <f t="shared" si="22"/>
        <v>0</v>
      </c>
      <c r="P24" s="19">
        <f t="shared" si="22"/>
        <v>0</v>
      </c>
      <c r="Q24" s="19">
        <f t="shared" si="22"/>
        <v>0</v>
      </c>
      <c r="R24" s="19">
        <f t="shared" si="22"/>
        <v>0</v>
      </c>
      <c r="S24" s="19">
        <f t="shared" si="22"/>
        <v>0</v>
      </c>
      <c r="T24" s="19">
        <f t="shared" si="22"/>
        <v>0</v>
      </c>
      <c r="U24" s="19">
        <f t="shared" si="22"/>
        <v>0</v>
      </c>
      <c r="V24" s="19">
        <f t="shared" si="22"/>
        <v>0</v>
      </c>
      <c r="W24" s="19">
        <f t="shared" si="22"/>
        <v>0</v>
      </c>
      <c r="X24" s="19">
        <f t="shared" si="22"/>
        <v>0</v>
      </c>
      <c r="Y24" s="19">
        <f t="shared" si="22"/>
        <v>0</v>
      </c>
      <c r="Z24" s="19">
        <f t="shared" si="22"/>
        <v>0</v>
      </c>
      <c r="AA24" s="19">
        <f t="shared" si="22"/>
        <v>0</v>
      </c>
      <c r="AB24" s="19">
        <f t="shared" si="22"/>
        <v>0</v>
      </c>
      <c r="AC24" s="19">
        <f t="shared" si="22"/>
        <v>0</v>
      </c>
      <c r="AD24" s="19">
        <f t="shared" si="22"/>
        <v>0</v>
      </c>
      <c r="AE24" s="19">
        <f t="shared" si="22"/>
        <v>0</v>
      </c>
      <c r="AF24" s="19">
        <f t="shared" si="22"/>
        <v>0</v>
      </c>
      <c r="AG24" s="19">
        <f t="shared" si="22"/>
        <v>0</v>
      </c>
      <c r="AH24" s="19">
        <f t="shared" si="22"/>
        <v>0</v>
      </c>
      <c r="AI24" s="19">
        <f t="shared" si="22"/>
        <v>0</v>
      </c>
      <c r="AJ24" s="19">
        <f t="shared" si="22"/>
        <v>0</v>
      </c>
      <c r="AK24" s="19">
        <f t="shared" si="22"/>
        <v>0</v>
      </c>
      <c r="AL24" s="19">
        <f t="shared" si="22"/>
        <v>0</v>
      </c>
      <c r="AM24" s="19">
        <f t="shared" ref="AM24:BR24" si="23">IFERROR(AND($I10&lt;AM$20,AM$20&lt;=$K10)*$Q10*(1+$L10)^(ROUNDUP((DATEDIF($I10,AM$20,"M")+1)/12,0)-1),0)</f>
        <v>0</v>
      </c>
      <c r="AN24" s="19">
        <f t="shared" si="23"/>
        <v>0</v>
      </c>
      <c r="AO24" s="19">
        <f t="shared" si="23"/>
        <v>0</v>
      </c>
      <c r="AP24" s="19">
        <f t="shared" si="23"/>
        <v>0</v>
      </c>
      <c r="AQ24" s="19">
        <f t="shared" si="23"/>
        <v>0</v>
      </c>
      <c r="AR24" s="19">
        <f t="shared" si="23"/>
        <v>0</v>
      </c>
      <c r="AS24" s="19">
        <f t="shared" si="23"/>
        <v>0</v>
      </c>
      <c r="AT24" s="19">
        <f t="shared" si="23"/>
        <v>0</v>
      </c>
      <c r="AU24" s="19">
        <f t="shared" si="23"/>
        <v>0</v>
      </c>
      <c r="AV24" s="19">
        <f t="shared" si="23"/>
        <v>0</v>
      </c>
      <c r="AW24" s="19">
        <f t="shared" si="23"/>
        <v>0</v>
      </c>
      <c r="AX24" s="19">
        <f t="shared" si="23"/>
        <v>0</v>
      </c>
      <c r="AY24" s="19">
        <f t="shared" si="23"/>
        <v>0</v>
      </c>
      <c r="AZ24" s="19">
        <f t="shared" si="23"/>
        <v>0</v>
      </c>
      <c r="BA24" s="19">
        <f t="shared" si="23"/>
        <v>0</v>
      </c>
      <c r="BB24" s="19">
        <f t="shared" si="23"/>
        <v>0</v>
      </c>
      <c r="BC24" s="19">
        <f t="shared" si="23"/>
        <v>0</v>
      </c>
      <c r="BD24" s="19">
        <f t="shared" si="23"/>
        <v>0</v>
      </c>
      <c r="BE24" s="19">
        <f t="shared" si="23"/>
        <v>0</v>
      </c>
      <c r="BF24" s="19">
        <f t="shared" si="23"/>
        <v>0</v>
      </c>
      <c r="BG24" s="19">
        <f t="shared" si="23"/>
        <v>0</v>
      </c>
      <c r="BH24" s="19">
        <f t="shared" si="23"/>
        <v>0</v>
      </c>
      <c r="BI24" s="19">
        <f t="shared" si="23"/>
        <v>0</v>
      </c>
      <c r="BJ24" s="19">
        <f t="shared" si="23"/>
        <v>0</v>
      </c>
      <c r="BK24" s="19">
        <f t="shared" si="23"/>
        <v>0</v>
      </c>
      <c r="BL24" s="19">
        <f t="shared" si="23"/>
        <v>0</v>
      </c>
      <c r="BM24" s="19">
        <f t="shared" si="23"/>
        <v>0</v>
      </c>
      <c r="BN24" s="19">
        <f t="shared" si="23"/>
        <v>0</v>
      </c>
      <c r="BO24" s="19">
        <f t="shared" si="23"/>
        <v>0</v>
      </c>
      <c r="BP24" s="19">
        <f t="shared" si="23"/>
        <v>0</v>
      </c>
      <c r="BQ24" s="19">
        <f t="shared" si="23"/>
        <v>0</v>
      </c>
      <c r="BR24" s="19">
        <f t="shared" si="23"/>
        <v>0</v>
      </c>
      <c r="BS24" s="19">
        <f t="shared" ref="BS24:CX24" si="24">IFERROR(AND($I10&lt;BS$20,BS$20&lt;=$K10)*$Q10*(1+$L10)^(ROUNDUP((DATEDIF($I10,BS$20,"M")+1)/12,0)-1),0)</f>
        <v>0</v>
      </c>
      <c r="BT24" s="19">
        <f t="shared" si="24"/>
        <v>0</v>
      </c>
      <c r="BU24" s="19">
        <f t="shared" si="24"/>
        <v>0</v>
      </c>
      <c r="BV24" s="19">
        <f t="shared" si="24"/>
        <v>0</v>
      </c>
      <c r="BW24" s="19">
        <f t="shared" si="24"/>
        <v>0</v>
      </c>
      <c r="BX24" s="19">
        <f t="shared" si="24"/>
        <v>0</v>
      </c>
      <c r="BY24" s="19">
        <f t="shared" si="24"/>
        <v>0</v>
      </c>
      <c r="BZ24" s="19">
        <f t="shared" si="24"/>
        <v>0</v>
      </c>
      <c r="CA24" s="19">
        <f t="shared" si="24"/>
        <v>0</v>
      </c>
      <c r="CB24" s="19">
        <f t="shared" si="24"/>
        <v>0</v>
      </c>
      <c r="CC24" s="19">
        <f t="shared" si="24"/>
        <v>0</v>
      </c>
      <c r="CD24" s="19">
        <f t="shared" si="24"/>
        <v>0</v>
      </c>
      <c r="CE24" s="19">
        <f t="shared" si="24"/>
        <v>0</v>
      </c>
      <c r="CF24" s="19">
        <f t="shared" si="24"/>
        <v>0</v>
      </c>
      <c r="CG24" s="19">
        <f t="shared" si="24"/>
        <v>0</v>
      </c>
      <c r="CH24" s="19">
        <f t="shared" si="24"/>
        <v>0</v>
      </c>
      <c r="CI24" s="19">
        <f t="shared" si="24"/>
        <v>0</v>
      </c>
      <c r="CJ24" s="19">
        <f t="shared" si="24"/>
        <v>0</v>
      </c>
      <c r="CK24" s="19">
        <f t="shared" si="24"/>
        <v>0</v>
      </c>
      <c r="CL24" s="19">
        <f t="shared" si="24"/>
        <v>0</v>
      </c>
      <c r="CM24" s="19">
        <f t="shared" si="24"/>
        <v>0</v>
      </c>
      <c r="CN24" s="19">
        <f t="shared" si="24"/>
        <v>0</v>
      </c>
      <c r="CO24" s="19">
        <f t="shared" si="24"/>
        <v>0</v>
      </c>
      <c r="CP24" s="19">
        <f t="shared" si="24"/>
        <v>0</v>
      </c>
      <c r="CQ24" s="19">
        <f t="shared" si="24"/>
        <v>0</v>
      </c>
      <c r="CR24" s="19">
        <f t="shared" si="24"/>
        <v>0</v>
      </c>
      <c r="CS24" s="19">
        <f t="shared" si="24"/>
        <v>0</v>
      </c>
      <c r="CT24" s="19">
        <f t="shared" si="24"/>
        <v>0</v>
      </c>
      <c r="CU24" s="19">
        <f t="shared" si="24"/>
        <v>0</v>
      </c>
      <c r="CV24" s="19">
        <f t="shared" si="24"/>
        <v>0</v>
      </c>
      <c r="CW24" s="19">
        <f t="shared" si="24"/>
        <v>0</v>
      </c>
      <c r="CX24" s="19">
        <f t="shared" si="24"/>
        <v>0</v>
      </c>
      <c r="CY24" s="19">
        <f t="shared" ref="CY24:DW24" si="25">IFERROR(AND($I10&lt;CY$20,CY$20&lt;=$K10)*$Q10*(1+$L10)^(ROUNDUP((DATEDIF($I10,CY$20,"M")+1)/12,0)-1),0)</f>
        <v>0</v>
      </c>
      <c r="CZ24" s="19">
        <f t="shared" si="25"/>
        <v>0</v>
      </c>
      <c r="DA24" s="19">
        <f t="shared" si="25"/>
        <v>0</v>
      </c>
      <c r="DB24" s="19">
        <f t="shared" si="25"/>
        <v>0</v>
      </c>
      <c r="DC24" s="19">
        <f t="shared" si="25"/>
        <v>0</v>
      </c>
      <c r="DD24" s="19">
        <f t="shared" si="25"/>
        <v>0</v>
      </c>
      <c r="DE24" s="19">
        <f t="shared" si="25"/>
        <v>0</v>
      </c>
      <c r="DF24" s="19">
        <f t="shared" si="25"/>
        <v>0</v>
      </c>
      <c r="DG24" s="19">
        <f t="shared" si="25"/>
        <v>0</v>
      </c>
      <c r="DH24" s="19">
        <f t="shared" si="25"/>
        <v>0</v>
      </c>
      <c r="DI24" s="19">
        <f t="shared" si="25"/>
        <v>0</v>
      </c>
      <c r="DJ24" s="19">
        <f t="shared" si="25"/>
        <v>0</v>
      </c>
      <c r="DK24" s="19">
        <f t="shared" si="25"/>
        <v>0</v>
      </c>
      <c r="DL24" s="19">
        <f t="shared" si="25"/>
        <v>0</v>
      </c>
      <c r="DM24" s="19">
        <f t="shared" si="25"/>
        <v>0</v>
      </c>
      <c r="DN24" s="19">
        <f t="shared" si="25"/>
        <v>0</v>
      </c>
      <c r="DO24" s="19">
        <f t="shared" si="25"/>
        <v>0</v>
      </c>
      <c r="DP24" s="19">
        <f t="shared" si="25"/>
        <v>0</v>
      </c>
      <c r="DQ24" s="19">
        <f t="shared" si="25"/>
        <v>0</v>
      </c>
      <c r="DR24" s="19">
        <f t="shared" si="25"/>
        <v>0</v>
      </c>
      <c r="DS24" s="19">
        <f t="shared" si="25"/>
        <v>0</v>
      </c>
      <c r="DT24" s="19">
        <f t="shared" si="25"/>
        <v>0</v>
      </c>
      <c r="DU24" s="19">
        <f t="shared" si="25"/>
        <v>0</v>
      </c>
      <c r="DV24" s="19">
        <f t="shared" si="25"/>
        <v>0</v>
      </c>
      <c r="DW24" s="121">
        <f t="shared" si="25"/>
        <v>0</v>
      </c>
    </row>
    <row r="25" spans="2:127" ht="16" customHeight="1" outlineLevel="2" x14ac:dyDescent="0.2">
      <c r="B25" s="391"/>
      <c r="C25" s="345"/>
      <c r="D25" s="25">
        <f t="shared" si="8"/>
        <v>0</v>
      </c>
      <c r="E25" s="30">
        <f t="shared" si="9"/>
        <v>0</v>
      </c>
      <c r="F25" s="19"/>
      <c r="G25" s="19">
        <f t="shared" ref="G25:AL25" si="26">IFERROR(AND($I11&lt;G$20,G$20&lt;=$K11)*$Q11*(1+$L11)^(ROUNDUP((DATEDIF($I11,G$20,"M")+1)/12,0)-1),0)</f>
        <v>0</v>
      </c>
      <c r="H25" s="19">
        <f t="shared" si="26"/>
        <v>0</v>
      </c>
      <c r="I25" s="19">
        <f t="shared" si="26"/>
        <v>0</v>
      </c>
      <c r="J25" s="19">
        <f t="shared" si="26"/>
        <v>0</v>
      </c>
      <c r="K25" s="19">
        <f t="shared" si="26"/>
        <v>0</v>
      </c>
      <c r="L25" s="19">
        <f t="shared" si="26"/>
        <v>0</v>
      </c>
      <c r="M25" s="19">
        <f t="shared" si="26"/>
        <v>0</v>
      </c>
      <c r="N25" s="19">
        <f t="shared" si="26"/>
        <v>0</v>
      </c>
      <c r="O25" s="19">
        <f t="shared" si="26"/>
        <v>0</v>
      </c>
      <c r="P25" s="19">
        <f t="shared" si="26"/>
        <v>0</v>
      </c>
      <c r="Q25" s="19">
        <f t="shared" si="26"/>
        <v>0</v>
      </c>
      <c r="R25" s="19">
        <f t="shared" si="26"/>
        <v>0</v>
      </c>
      <c r="S25" s="19">
        <f t="shared" si="26"/>
        <v>0</v>
      </c>
      <c r="T25" s="19">
        <f t="shared" si="26"/>
        <v>0</v>
      </c>
      <c r="U25" s="19">
        <f t="shared" si="26"/>
        <v>0</v>
      </c>
      <c r="V25" s="19">
        <f t="shared" si="26"/>
        <v>0</v>
      </c>
      <c r="W25" s="19">
        <f t="shared" si="26"/>
        <v>0</v>
      </c>
      <c r="X25" s="19">
        <f t="shared" si="26"/>
        <v>0</v>
      </c>
      <c r="Y25" s="19">
        <f t="shared" si="26"/>
        <v>0</v>
      </c>
      <c r="Z25" s="19">
        <f t="shared" si="26"/>
        <v>0</v>
      </c>
      <c r="AA25" s="19">
        <f t="shared" si="26"/>
        <v>0</v>
      </c>
      <c r="AB25" s="19">
        <f t="shared" si="26"/>
        <v>0</v>
      </c>
      <c r="AC25" s="19">
        <f t="shared" si="26"/>
        <v>0</v>
      </c>
      <c r="AD25" s="19">
        <f t="shared" si="26"/>
        <v>0</v>
      </c>
      <c r="AE25" s="19">
        <f t="shared" si="26"/>
        <v>0</v>
      </c>
      <c r="AF25" s="19">
        <f t="shared" si="26"/>
        <v>0</v>
      </c>
      <c r="AG25" s="19">
        <f t="shared" si="26"/>
        <v>0</v>
      </c>
      <c r="AH25" s="19">
        <f t="shared" si="26"/>
        <v>0</v>
      </c>
      <c r="AI25" s="19">
        <f t="shared" si="26"/>
        <v>0</v>
      </c>
      <c r="AJ25" s="19">
        <f t="shared" si="26"/>
        <v>0</v>
      </c>
      <c r="AK25" s="19">
        <f t="shared" si="26"/>
        <v>0</v>
      </c>
      <c r="AL25" s="19">
        <f t="shared" si="26"/>
        <v>0</v>
      </c>
      <c r="AM25" s="19">
        <f t="shared" ref="AM25:BR25" si="27">IFERROR(AND($I11&lt;AM$20,AM$20&lt;=$K11)*$Q11*(1+$L11)^(ROUNDUP((DATEDIF($I11,AM$20,"M")+1)/12,0)-1),0)</f>
        <v>0</v>
      </c>
      <c r="AN25" s="19">
        <f t="shared" si="27"/>
        <v>0</v>
      </c>
      <c r="AO25" s="19">
        <f t="shared" si="27"/>
        <v>0</v>
      </c>
      <c r="AP25" s="19">
        <f t="shared" si="27"/>
        <v>0</v>
      </c>
      <c r="AQ25" s="19">
        <f t="shared" si="27"/>
        <v>0</v>
      </c>
      <c r="AR25" s="19">
        <f t="shared" si="27"/>
        <v>0</v>
      </c>
      <c r="AS25" s="19">
        <f t="shared" si="27"/>
        <v>0</v>
      </c>
      <c r="AT25" s="19">
        <f t="shared" si="27"/>
        <v>0</v>
      </c>
      <c r="AU25" s="19">
        <f t="shared" si="27"/>
        <v>0</v>
      </c>
      <c r="AV25" s="19">
        <f t="shared" si="27"/>
        <v>0</v>
      </c>
      <c r="AW25" s="19">
        <f t="shared" si="27"/>
        <v>0</v>
      </c>
      <c r="AX25" s="19">
        <f t="shared" si="27"/>
        <v>0</v>
      </c>
      <c r="AY25" s="19">
        <f t="shared" si="27"/>
        <v>0</v>
      </c>
      <c r="AZ25" s="19">
        <f t="shared" si="27"/>
        <v>0</v>
      </c>
      <c r="BA25" s="19">
        <f t="shared" si="27"/>
        <v>0</v>
      </c>
      <c r="BB25" s="19">
        <f t="shared" si="27"/>
        <v>0</v>
      </c>
      <c r="BC25" s="19">
        <f t="shared" si="27"/>
        <v>0</v>
      </c>
      <c r="BD25" s="19">
        <f t="shared" si="27"/>
        <v>0</v>
      </c>
      <c r="BE25" s="19">
        <f t="shared" si="27"/>
        <v>0</v>
      </c>
      <c r="BF25" s="19">
        <f t="shared" si="27"/>
        <v>0</v>
      </c>
      <c r="BG25" s="19">
        <f t="shared" si="27"/>
        <v>0</v>
      </c>
      <c r="BH25" s="19">
        <f t="shared" si="27"/>
        <v>0</v>
      </c>
      <c r="BI25" s="19">
        <f t="shared" si="27"/>
        <v>0</v>
      </c>
      <c r="BJ25" s="19">
        <f t="shared" si="27"/>
        <v>0</v>
      </c>
      <c r="BK25" s="19">
        <f t="shared" si="27"/>
        <v>0</v>
      </c>
      <c r="BL25" s="19">
        <f t="shared" si="27"/>
        <v>0</v>
      </c>
      <c r="BM25" s="19">
        <f t="shared" si="27"/>
        <v>0</v>
      </c>
      <c r="BN25" s="19">
        <f t="shared" si="27"/>
        <v>0</v>
      </c>
      <c r="BO25" s="19">
        <f t="shared" si="27"/>
        <v>0</v>
      </c>
      <c r="BP25" s="19">
        <f t="shared" si="27"/>
        <v>0</v>
      </c>
      <c r="BQ25" s="19">
        <f t="shared" si="27"/>
        <v>0</v>
      </c>
      <c r="BR25" s="19">
        <f t="shared" si="27"/>
        <v>0</v>
      </c>
      <c r="BS25" s="19">
        <f t="shared" ref="BS25:CX25" si="28">IFERROR(AND($I11&lt;BS$20,BS$20&lt;=$K11)*$Q11*(1+$L11)^(ROUNDUP((DATEDIF($I11,BS$20,"M")+1)/12,0)-1),0)</f>
        <v>0</v>
      </c>
      <c r="BT25" s="19">
        <f t="shared" si="28"/>
        <v>0</v>
      </c>
      <c r="BU25" s="19">
        <f t="shared" si="28"/>
        <v>0</v>
      </c>
      <c r="BV25" s="19">
        <f t="shared" si="28"/>
        <v>0</v>
      </c>
      <c r="BW25" s="19">
        <f t="shared" si="28"/>
        <v>0</v>
      </c>
      <c r="BX25" s="19">
        <f t="shared" si="28"/>
        <v>0</v>
      </c>
      <c r="BY25" s="19">
        <f t="shared" si="28"/>
        <v>0</v>
      </c>
      <c r="BZ25" s="19">
        <f t="shared" si="28"/>
        <v>0</v>
      </c>
      <c r="CA25" s="19">
        <f t="shared" si="28"/>
        <v>0</v>
      </c>
      <c r="CB25" s="19">
        <f t="shared" si="28"/>
        <v>0</v>
      </c>
      <c r="CC25" s="19">
        <f t="shared" si="28"/>
        <v>0</v>
      </c>
      <c r="CD25" s="19">
        <f t="shared" si="28"/>
        <v>0</v>
      </c>
      <c r="CE25" s="19">
        <f t="shared" si="28"/>
        <v>0</v>
      </c>
      <c r="CF25" s="19">
        <f t="shared" si="28"/>
        <v>0</v>
      </c>
      <c r="CG25" s="19">
        <f t="shared" si="28"/>
        <v>0</v>
      </c>
      <c r="CH25" s="19">
        <f t="shared" si="28"/>
        <v>0</v>
      </c>
      <c r="CI25" s="19">
        <f t="shared" si="28"/>
        <v>0</v>
      </c>
      <c r="CJ25" s="19">
        <f t="shared" si="28"/>
        <v>0</v>
      </c>
      <c r="CK25" s="19">
        <f t="shared" si="28"/>
        <v>0</v>
      </c>
      <c r="CL25" s="19">
        <f t="shared" si="28"/>
        <v>0</v>
      </c>
      <c r="CM25" s="19">
        <f t="shared" si="28"/>
        <v>0</v>
      </c>
      <c r="CN25" s="19">
        <f t="shared" si="28"/>
        <v>0</v>
      </c>
      <c r="CO25" s="19">
        <f t="shared" si="28"/>
        <v>0</v>
      </c>
      <c r="CP25" s="19">
        <f t="shared" si="28"/>
        <v>0</v>
      </c>
      <c r="CQ25" s="19">
        <f t="shared" si="28"/>
        <v>0</v>
      </c>
      <c r="CR25" s="19">
        <f t="shared" si="28"/>
        <v>0</v>
      </c>
      <c r="CS25" s="19">
        <f t="shared" si="28"/>
        <v>0</v>
      </c>
      <c r="CT25" s="19">
        <f t="shared" si="28"/>
        <v>0</v>
      </c>
      <c r="CU25" s="19">
        <f t="shared" si="28"/>
        <v>0</v>
      </c>
      <c r="CV25" s="19">
        <f t="shared" si="28"/>
        <v>0</v>
      </c>
      <c r="CW25" s="19">
        <f t="shared" si="28"/>
        <v>0</v>
      </c>
      <c r="CX25" s="19">
        <f t="shared" si="28"/>
        <v>0</v>
      </c>
      <c r="CY25" s="19">
        <f t="shared" ref="CY25:DW25" si="29">IFERROR(AND($I11&lt;CY$20,CY$20&lt;=$K11)*$Q11*(1+$L11)^(ROUNDUP((DATEDIF($I11,CY$20,"M")+1)/12,0)-1),0)</f>
        <v>0</v>
      </c>
      <c r="CZ25" s="19">
        <f t="shared" si="29"/>
        <v>0</v>
      </c>
      <c r="DA25" s="19">
        <f t="shared" si="29"/>
        <v>0</v>
      </c>
      <c r="DB25" s="19">
        <f t="shared" si="29"/>
        <v>0</v>
      </c>
      <c r="DC25" s="19">
        <f t="shared" si="29"/>
        <v>0</v>
      </c>
      <c r="DD25" s="19">
        <f t="shared" si="29"/>
        <v>0</v>
      </c>
      <c r="DE25" s="19">
        <f t="shared" si="29"/>
        <v>0</v>
      </c>
      <c r="DF25" s="19">
        <f t="shared" si="29"/>
        <v>0</v>
      </c>
      <c r="DG25" s="19">
        <f t="shared" si="29"/>
        <v>0</v>
      </c>
      <c r="DH25" s="19">
        <f t="shared" si="29"/>
        <v>0</v>
      </c>
      <c r="DI25" s="19">
        <f t="shared" si="29"/>
        <v>0</v>
      </c>
      <c r="DJ25" s="19">
        <f t="shared" si="29"/>
        <v>0</v>
      </c>
      <c r="DK25" s="19">
        <f t="shared" si="29"/>
        <v>0</v>
      </c>
      <c r="DL25" s="19">
        <f t="shared" si="29"/>
        <v>0</v>
      </c>
      <c r="DM25" s="19">
        <f t="shared" si="29"/>
        <v>0</v>
      </c>
      <c r="DN25" s="19">
        <f t="shared" si="29"/>
        <v>0</v>
      </c>
      <c r="DO25" s="19">
        <f t="shared" si="29"/>
        <v>0</v>
      </c>
      <c r="DP25" s="19">
        <f t="shared" si="29"/>
        <v>0</v>
      </c>
      <c r="DQ25" s="19">
        <f t="shared" si="29"/>
        <v>0</v>
      </c>
      <c r="DR25" s="19">
        <f t="shared" si="29"/>
        <v>0</v>
      </c>
      <c r="DS25" s="19">
        <f t="shared" si="29"/>
        <v>0</v>
      </c>
      <c r="DT25" s="19">
        <f t="shared" si="29"/>
        <v>0</v>
      </c>
      <c r="DU25" s="19">
        <f t="shared" si="29"/>
        <v>0</v>
      </c>
      <c r="DV25" s="19">
        <f t="shared" si="29"/>
        <v>0</v>
      </c>
      <c r="DW25" s="121">
        <f t="shared" si="29"/>
        <v>0</v>
      </c>
    </row>
    <row r="26" spans="2:127" ht="16" customHeight="1" outlineLevel="2" x14ac:dyDescent="0.2">
      <c r="B26" s="391"/>
      <c r="C26" s="345"/>
      <c r="D26" s="25">
        <f t="shared" si="8"/>
        <v>0</v>
      </c>
      <c r="E26" s="30">
        <f t="shared" si="9"/>
        <v>0</v>
      </c>
      <c r="F26" s="19"/>
      <c r="G26" s="19">
        <f t="shared" ref="G26:AL26" si="30">IFERROR(AND($I12&lt;G$20,G$20&lt;=$K12)*$Q12*(1+$L12)^(ROUNDUP((DATEDIF($I12,G$20,"M")+1)/12,0)-1),0)</f>
        <v>0</v>
      </c>
      <c r="H26" s="19">
        <f t="shared" si="30"/>
        <v>0</v>
      </c>
      <c r="I26" s="19">
        <f t="shared" si="30"/>
        <v>0</v>
      </c>
      <c r="J26" s="19">
        <f t="shared" si="30"/>
        <v>0</v>
      </c>
      <c r="K26" s="19">
        <f t="shared" si="30"/>
        <v>0</v>
      </c>
      <c r="L26" s="19">
        <f t="shared" si="30"/>
        <v>0</v>
      </c>
      <c r="M26" s="19">
        <f t="shared" si="30"/>
        <v>0</v>
      </c>
      <c r="N26" s="19">
        <f t="shared" si="30"/>
        <v>0</v>
      </c>
      <c r="O26" s="19">
        <f t="shared" si="30"/>
        <v>0</v>
      </c>
      <c r="P26" s="19">
        <f t="shared" si="30"/>
        <v>0</v>
      </c>
      <c r="Q26" s="19">
        <f t="shared" si="30"/>
        <v>0</v>
      </c>
      <c r="R26" s="19">
        <f t="shared" si="30"/>
        <v>0</v>
      </c>
      <c r="S26" s="19">
        <f t="shared" si="30"/>
        <v>0</v>
      </c>
      <c r="T26" s="19">
        <f t="shared" si="30"/>
        <v>0</v>
      </c>
      <c r="U26" s="19">
        <f t="shared" si="30"/>
        <v>0</v>
      </c>
      <c r="V26" s="19">
        <f t="shared" si="30"/>
        <v>0</v>
      </c>
      <c r="W26" s="19">
        <f t="shared" si="30"/>
        <v>0</v>
      </c>
      <c r="X26" s="19">
        <f t="shared" si="30"/>
        <v>0</v>
      </c>
      <c r="Y26" s="19">
        <f t="shared" si="30"/>
        <v>0</v>
      </c>
      <c r="Z26" s="19">
        <f t="shared" si="30"/>
        <v>0</v>
      </c>
      <c r="AA26" s="19">
        <f t="shared" si="30"/>
        <v>0</v>
      </c>
      <c r="AB26" s="19">
        <f t="shared" si="30"/>
        <v>0</v>
      </c>
      <c r="AC26" s="19">
        <f t="shared" si="30"/>
        <v>0</v>
      </c>
      <c r="AD26" s="19">
        <f t="shared" si="30"/>
        <v>0</v>
      </c>
      <c r="AE26" s="19">
        <f t="shared" si="30"/>
        <v>0</v>
      </c>
      <c r="AF26" s="19">
        <f t="shared" si="30"/>
        <v>0</v>
      </c>
      <c r="AG26" s="19">
        <f t="shared" si="30"/>
        <v>0</v>
      </c>
      <c r="AH26" s="19">
        <f t="shared" si="30"/>
        <v>0</v>
      </c>
      <c r="AI26" s="19">
        <f t="shared" si="30"/>
        <v>0</v>
      </c>
      <c r="AJ26" s="19">
        <f t="shared" si="30"/>
        <v>0</v>
      </c>
      <c r="AK26" s="19">
        <f t="shared" si="30"/>
        <v>0</v>
      </c>
      <c r="AL26" s="19">
        <f t="shared" si="30"/>
        <v>0</v>
      </c>
      <c r="AM26" s="19">
        <f t="shared" ref="AM26:BR26" si="31">IFERROR(AND($I12&lt;AM$20,AM$20&lt;=$K12)*$Q12*(1+$L12)^(ROUNDUP((DATEDIF($I12,AM$20,"M")+1)/12,0)-1),0)</f>
        <v>0</v>
      </c>
      <c r="AN26" s="19">
        <f t="shared" si="31"/>
        <v>0</v>
      </c>
      <c r="AO26" s="19">
        <f t="shared" si="31"/>
        <v>0</v>
      </c>
      <c r="AP26" s="19">
        <f t="shared" si="31"/>
        <v>0</v>
      </c>
      <c r="AQ26" s="19">
        <f t="shared" si="31"/>
        <v>0</v>
      </c>
      <c r="AR26" s="19">
        <f t="shared" si="31"/>
        <v>0</v>
      </c>
      <c r="AS26" s="19">
        <f t="shared" si="31"/>
        <v>0</v>
      </c>
      <c r="AT26" s="19">
        <f t="shared" si="31"/>
        <v>0</v>
      </c>
      <c r="AU26" s="19">
        <f t="shared" si="31"/>
        <v>0</v>
      </c>
      <c r="AV26" s="19">
        <f t="shared" si="31"/>
        <v>0</v>
      </c>
      <c r="AW26" s="19">
        <f t="shared" si="31"/>
        <v>0</v>
      </c>
      <c r="AX26" s="19">
        <f t="shared" si="31"/>
        <v>0</v>
      </c>
      <c r="AY26" s="19">
        <f t="shared" si="31"/>
        <v>0</v>
      </c>
      <c r="AZ26" s="19">
        <f t="shared" si="31"/>
        <v>0</v>
      </c>
      <c r="BA26" s="19">
        <f t="shared" si="31"/>
        <v>0</v>
      </c>
      <c r="BB26" s="19">
        <f t="shared" si="31"/>
        <v>0</v>
      </c>
      <c r="BC26" s="19">
        <f t="shared" si="31"/>
        <v>0</v>
      </c>
      <c r="BD26" s="19">
        <f t="shared" si="31"/>
        <v>0</v>
      </c>
      <c r="BE26" s="19">
        <f t="shared" si="31"/>
        <v>0</v>
      </c>
      <c r="BF26" s="19">
        <f t="shared" si="31"/>
        <v>0</v>
      </c>
      <c r="BG26" s="19">
        <f t="shared" si="31"/>
        <v>0</v>
      </c>
      <c r="BH26" s="19">
        <f t="shared" si="31"/>
        <v>0</v>
      </c>
      <c r="BI26" s="19">
        <f t="shared" si="31"/>
        <v>0</v>
      </c>
      <c r="BJ26" s="19">
        <f t="shared" si="31"/>
        <v>0</v>
      </c>
      <c r="BK26" s="19">
        <f t="shared" si="31"/>
        <v>0</v>
      </c>
      <c r="BL26" s="19">
        <f t="shared" si="31"/>
        <v>0</v>
      </c>
      <c r="BM26" s="19">
        <f t="shared" si="31"/>
        <v>0</v>
      </c>
      <c r="BN26" s="19">
        <f t="shared" si="31"/>
        <v>0</v>
      </c>
      <c r="BO26" s="19">
        <f t="shared" si="31"/>
        <v>0</v>
      </c>
      <c r="BP26" s="19">
        <f t="shared" si="31"/>
        <v>0</v>
      </c>
      <c r="BQ26" s="19">
        <f t="shared" si="31"/>
        <v>0</v>
      </c>
      <c r="BR26" s="19">
        <f t="shared" si="31"/>
        <v>0</v>
      </c>
      <c r="BS26" s="19">
        <f t="shared" ref="BS26:CX26" si="32">IFERROR(AND($I12&lt;BS$20,BS$20&lt;=$K12)*$Q12*(1+$L12)^(ROUNDUP((DATEDIF($I12,BS$20,"M")+1)/12,0)-1),0)</f>
        <v>0</v>
      </c>
      <c r="BT26" s="19">
        <f t="shared" si="32"/>
        <v>0</v>
      </c>
      <c r="BU26" s="19">
        <f t="shared" si="32"/>
        <v>0</v>
      </c>
      <c r="BV26" s="19">
        <f t="shared" si="32"/>
        <v>0</v>
      </c>
      <c r="BW26" s="19">
        <f t="shared" si="32"/>
        <v>0</v>
      </c>
      <c r="BX26" s="19">
        <f t="shared" si="32"/>
        <v>0</v>
      </c>
      <c r="BY26" s="19">
        <f t="shared" si="32"/>
        <v>0</v>
      </c>
      <c r="BZ26" s="19">
        <f t="shared" si="32"/>
        <v>0</v>
      </c>
      <c r="CA26" s="19">
        <f t="shared" si="32"/>
        <v>0</v>
      </c>
      <c r="CB26" s="19">
        <f t="shared" si="32"/>
        <v>0</v>
      </c>
      <c r="CC26" s="19">
        <f t="shared" si="32"/>
        <v>0</v>
      </c>
      <c r="CD26" s="19">
        <f t="shared" si="32"/>
        <v>0</v>
      </c>
      <c r="CE26" s="19">
        <f t="shared" si="32"/>
        <v>0</v>
      </c>
      <c r="CF26" s="19">
        <f t="shared" si="32"/>
        <v>0</v>
      </c>
      <c r="CG26" s="19">
        <f t="shared" si="32"/>
        <v>0</v>
      </c>
      <c r="CH26" s="19">
        <f t="shared" si="32"/>
        <v>0</v>
      </c>
      <c r="CI26" s="19">
        <f t="shared" si="32"/>
        <v>0</v>
      </c>
      <c r="CJ26" s="19">
        <f t="shared" si="32"/>
        <v>0</v>
      </c>
      <c r="CK26" s="19">
        <f t="shared" si="32"/>
        <v>0</v>
      </c>
      <c r="CL26" s="19">
        <f t="shared" si="32"/>
        <v>0</v>
      </c>
      <c r="CM26" s="19">
        <f t="shared" si="32"/>
        <v>0</v>
      </c>
      <c r="CN26" s="19">
        <f t="shared" si="32"/>
        <v>0</v>
      </c>
      <c r="CO26" s="19">
        <f t="shared" si="32"/>
        <v>0</v>
      </c>
      <c r="CP26" s="19">
        <f t="shared" si="32"/>
        <v>0</v>
      </c>
      <c r="CQ26" s="19">
        <f t="shared" si="32"/>
        <v>0</v>
      </c>
      <c r="CR26" s="19">
        <f t="shared" si="32"/>
        <v>0</v>
      </c>
      <c r="CS26" s="19">
        <f t="shared" si="32"/>
        <v>0</v>
      </c>
      <c r="CT26" s="19">
        <f t="shared" si="32"/>
        <v>0</v>
      </c>
      <c r="CU26" s="19">
        <f t="shared" si="32"/>
        <v>0</v>
      </c>
      <c r="CV26" s="19">
        <f t="shared" si="32"/>
        <v>0</v>
      </c>
      <c r="CW26" s="19">
        <f t="shared" si="32"/>
        <v>0</v>
      </c>
      <c r="CX26" s="19">
        <f t="shared" si="32"/>
        <v>0</v>
      </c>
      <c r="CY26" s="19">
        <f t="shared" ref="CY26:DW26" si="33">IFERROR(AND($I12&lt;CY$20,CY$20&lt;=$K12)*$Q12*(1+$L12)^(ROUNDUP((DATEDIF($I12,CY$20,"M")+1)/12,0)-1),0)</f>
        <v>0</v>
      </c>
      <c r="CZ26" s="19">
        <f t="shared" si="33"/>
        <v>0</v>
      </c>
      <c r="DA26" s="19">
        <f t="shared" si="33"/>
        <v>0</v>
      </c>
      <c r="DB26" s="19">
        <f t="shared" si="33"/>
        <v>0</v>
      </c>
      <c r="DC26" s="19">
        <f t="shared" si="33"/>
        <v>0</v>
      </c>
      <c r="DD26" s="19">
        <f t="shared" si="33"/>
        <v>0</v>
      </c>
      <c r="DE26" s="19">
        <f t="shared" si="33"/>
        <v>0</v>
      </c>
      <c r="DF26" s="19">
        <f t="shared" si="33"/>
        <v>0</v>
      </c>
      <c r="DG26" s="19">
        <f t="shared" si="33"/>
        <v>0</v>
      </c>
      <c r="DH26" s="19">
        <f t="shared" si="33"/>
        <v>0</v>
      </c>
      <c r="DI26" s="19">
        <f t="shared" si="33"/>
        <v>0</v>
      </c>
      <c r="DJ26" s="19">
        <f t="shared" si="33"/>
        <v>0</v>
      </c>
      <c r="DK26" s="19">
        <f t="shared" si="33"/>
        <v>0</v>
      </c>
      <c r="DL26" s="19">
        <f t="shared" si="33"/>
        <v>0</v>
      </c>
      <c r="DM26" s="19">
        <f t="shared" si="33"/>
        <v>0</v>
      </c>
      <c r="DN26" s="19">
        <f t="shared" si="33"/>
        <v>0</v>
      </c>
      <c r="DO26" s="19">
        <f t="shared" si="33"/>
        <v>0</v>
      </c>
      <c r="DP26" s="19">
        <f t="shared" si="33"/>
        <v>0</v>
      </c>
      <c r="DQ26" s="19">
        <f t="shared" si="33"/>
        <v>0</v>
      </c>
      <c r="DR26" s="19">
        <f t="shared" si="33"/>
        <v>0</v>
      </c>
      <c r="DS26" s="19">
        <f t="shared" si="33"/>
        <v>0</v>
      </c>
      <c r="DT26" s="19">
        <f t="shared" si="33"/>
        <v>0</v>
      </c>
      <c r="DU26" s="19">
        <f t="shared" si="33"/>
        <v>0</v>
      </c>
      <c r="DV26" s="19">
        <f t="shared" si="33"/>
        <v>0</v>
      </c>
      <c r="DW26" s="121">
        <f t="shared" si="33"/>
        <v>0</v>
      </c>
    </row>
    <row r="27" spans="2:127" ht="16" customHeight="1" outlineLevel="2" x14ac:dyDescent="0.2">
      <c r="B27" s="391"/>
      <c r="C27" s="345"/>
      <c r="D27" s="25">
        <f t="shared" si="8"/>
        <v>0</v>
      </c>
      <c r="E27" s="30">
        <f t="shared" si="9"/>
        <v>0</v>
      </c>
      <c r="F27" s="19"/>
      <c r="G27" s="19">
        <f t="shared" ref="G27:AL27" si="34">IFERROR(AND($I13&lt;G$20,G$20&lt;=$K13)*$Q13*(1+$L13)^(ROUNDUP((DATEDIF($I13,G$20,"M")+1)/12,0)-1),0)</f>
        <v>0</v>
      </c>
      <c r="H27" s="19">
        <f t="shared" si="34"/>
        <v>0</v>
      </c>
      <c r="I27" s="19">
        <f t="shared" si="34"/>
        <v>0</v>
      </c>
      <c r="J27" s="19">
        <f t="shared" si="34"/>
        <v>0</v>
      </c>
      <c r="K27" s="19">
        <f t="shared" si="34"/>
        <v>0</v>
      </c>
      <c r="L27" s="19">
        <f t="shared" si="34"/>
        <v>0</v>
      </c>
      <c r="M27" s="19">
        <f t="shared" si="34"/>
        <v>0</v>
      </c>
      <c r="N27" s="19">
        <f t="shared" si="34"/>
        <v>0</v>
      </c>
      <c r="O27" s="19">
        <f t="shared" si="34"/>
        <v>0</v>
      </c>
      <c r="P27" s="19">
        <f t="shared" si="34"/>
        <v>0</v>
      </c>
      <c r="Q27" s="19">
        <f t="shared" si="34"/>
        <v>0</v>
      </c>
      <c r="R27" s="19">
        <f t="shared" si="34"/>
        <v>0</v>
      </c>
      <c r="S27" s="19">
        <f t="shared" si="34"/>
        <v>0</v>
      </c>
      <c r="T27" s="19">
        <f t="shared" si="34"/>
        <v>0</v>
      </c>
      <c r="U27" s="19">
        <f t="shared" si="34"/>
        <v>0</v>
      </c>
      <c r="V27" s="19">
        <f t="shared" si="34"/>
        <v>0</v>
      </c>
      <c r="W27" s="19">
        <f t="shared" si="34"/>
        <v>0</v>
      </c>
      <c r="X27" s="19">
        <f t="shared" si="34"/>
        <v>0</v>
      </c>
      <c r="Y27" s="19">
        <f t="shared" si="34"/>
        <v>0</v>
      </c>
      <c r="Z27" s="19">
        <f t="shared" si="34"/>
        <v>0</v>
      </c>
      <c r="AA27" s="19">
        <f t="shared" si="34"/>
        <v>0</v>
      </c>
      <c r="AB27" s="19">
        <f t="shared" si="34"/>
        <v>0</v>
      </c>
      <c r="AC27" s="19">
        <f t="shared" si="34"/>
        <v>0</v>
      </c>
      <c r="AD27" s="19">
        <f t="shared" si="34"/>
        <v>0</v>
      </c>
      <c r="AE27" s="19">
        <f t="shared" si="34"/>
        <v>0</v>
      </c>
      <c r="AF27" s="19">
        <f t="shared" si="34"/>
        <v>0</v>
      </c>
      <c r="AG27" s="19">
        <f t="shared" si="34"/>
        <v>0</v>
      </c>
      <c r="AH27" s="19">
        <f t="shared" si="34"/>
        <v>0</v>
      </c>
      <c r="AI27" s="19">
        <f t="shared" si="34"/>
        <v>0</v>
      </c>
      <c r="AJ27" s="19">
        <f t="shared" si="34"/>
        <v>0</v>
      </c>
      <c r="AK27" s="19">
        <f t="shared" si="34"/>
        <v>0</v>
      </c>
      <c r="AL27" s="19">
        <f t="shared" si="34"/>
        <v>0</v>
      </c>
      <c r="AM27" s="19">
        <f t="shared" ref="AM27:BR27" si="35">IFERROR(AND($I13&lt;AM$20,AM$20&lt;=$K13)*$Q13*(1+$L13)^(ROUNDUP((DATEDIF($I13,AM$20,"M")+1)/12,0)-1),0)</f>
        <v>0</v>
      </c>
      <c r="AN27" s="19">
        <f t="shared" si="35"/>
        <v>0</v>
      </c>
      <c r="AO27" s="19">
        <f t="shared" si="35"/>
        <v>0</v>
      </c>
      <c r="AP27" s="19">
        <f t="shared" si="35"/>
        <v>0</v>
      </c>
      <c r="AQ27" s="19">
        <f t="shared" si="35"/>
        <v>0</v>
      </c>
      <c r="AR27" s="19">
        <f t="shared" si="35"/>
        <v>0</v>
      </c>
      <c r="AS27" s="19">
        <f t="shared" si="35"/>
        <v>0</v>
      </c>
      <c r="AT27" s="19">
        <f t="shared" si="35"/>
        <v>0</v>
      </c>
      <c r="AU27" s="19">
        <f t="shared" si="35"/>
        <v>0</v>
      </c>
      <c r="AV27" s="19">
        <f t="shared" si="35"/>
        <v>0</v>
      </c>
      <c r="AW27" s="19">
        <f t="shared" si="35"/>
        <v>0</v>
      </c>
      <c r="AX27" s="19">
        <f t="shared" si="35"/>
        <v>0</v>
      </c>
      <c r="AY27" s="19">
        <f t="shared" si="35"/>
        <v>0</v>
      </c>
      <c r="AZ27" s="19">
        <f t="shared" si="35"/>
        <v>0</v>
      </c>
      <c r="BA27" s="19">
        <f t="shared" si="35"/>
        <v>0</v>
      </c>
      <c r="BB27" s="19">
        <f t="shared" si="35"/>
        <v>0</v>
      </c>
      <c r="BC27" s="19">
        <f t="shared" si="35"/>
        <v>0</v>
      </c>
      <c r="BD27" s="19">
        <f t="shared" si="35"/>
        <v>0</v>
      </c>
      <c r="BE27" s="19">
        <f t="shared" si="35"/>
        <v>0</v>
      </c>
      <c r="BF27" s="19">
        <f t="shared" si="35"/>
        <v>0</v>
      </c>
      <c r="BG27" s="19">
        <f t="shared" si="35"/>
        <v>0</v>
      </c>
      <c r="BH27" s="19">
        <f t="shared" si="35"/>
        <v>0</v>
      </c>
      <c r="BI27" s="19">
        <f t="shared" si="35"/>
        <v>0</v>
      </c>
      <c r="BJ27" s="19">
        <f t="shared" si="35"/>
        <v>0</v>
      </c>
      <c r="BK27" s="19">
        <f t="shared" si="35"/>
        <v>0</v>
      </c>
      <c r="BL27" s="19">
        <f t="shared" si="35"/>
        <v>0</v>
      </c>
      <c r="BM27" s="19">
        <f t="shared" si="35"/>
        <v>0</v>
      </c>
      <c r="BN27" s="19">
        <f t="shared" si="35"/>
        <v>0</v>
      </c>
      <c r="BO27" s="19">
        <f t="shared" si="35"/>
        <v>0</v>
      </c>
      <c r="BP27" s="19">
        <f t="shared" si="35"/>
        <v>0</v>
      </c>
      <c r="BQ27" s="19">
        <f t="shared" si="35"/>
        <v>0</v>
      </c>
      <c r="BR27" s="19">
        <f t="shared" si="35"/>
        <v>0</v>
      </c>
      <c r="BS27" s="19">
        <f t="shared" ref="BS27:CX27" si="36">IFERROR(AND($I13&lt;BS$20,BS$20&lt;=$K13)*$Q13*(1+$L13)^(ROUNDUP((DATEDIF($I13,BS$20,"M")+1)/12,0)-1),0)</f>
        <v>0</v>
      </c>
      <c r="BT27" s="19">
        <f t="shared" si="36"/>
        <v>0</v>
      </c>
      <c r="BU27" s="19">
        <f t="shared" si="36"/>
        <v>0</v>
      </c>
      <c r="BV27" s="19">
        <f t="shared" si="36"/>
        <v>0</v>
      </c>
      <c r="BW27" s="19">
        <f t="shared" si="36"/>
        <v>0</v>
      </c>
      <c r="BX27" s="19">
        <f t="shared" si="36"/>
        <v>0</v>
      </c>
      <c r="BY27" s="19">
        <f t="shared" si="36"/>
        <v>0</v>
      </c>
      <c r="BZ27" s="19">
        <f t="shared" si="36"/>
        <v>0</v>
      </c>
      <c r="CA27" s="19">
        <f t="shared" si="36"/>
        <v>0</v>
      </c>
      <c r="CB27" s="19">
        <f t="shared" si="36"/>
        <v>0</v>
      </c>
      <c r="CC27" s="19">
        <f t="shared" si="36"/>
        <v>0</v>
      </c>
      <c r="CD27" s="19">
        <f t="shared" si="36"/>
        <v>0</v>
      </c>
      <c r="CE27" s="19">
        <f t="shared" si="36"/>
        <v>0</v>
      </c>
      <c r="CF27" s="19">
        <f t="shared" si="36"/>
        <v>0</v>
      </c>
      <c r="CG27" s="19">
        <f t="shared" si="36"/>
        <v>0</v>
      </c>
      <c r="CH27" s="19">
        <f t="shared" si="36"/>
        <v>0</v>
      </c>
      <c r="CI27" s="19">
        <f t="shared" si="36"/>
        <v>0</v>
      </c>
      <c r="CJ27" s="19">
        <f t="shared" si="36"/>
        <v>0</v>
      </c>
      <c r="CK27" s="19">
        <f t="shared" si="36"/>
        <v>0</v>
      </c>
      <c r="CL27" s="19">
        <f t="shared" si="36"/>
        <v>0</v>
      </c>
      <c r="CM27" s="19">
        <f t="shared" si="36"/>
        <v>0</v>
      </c>
      <c r="CN27" s="19">
        <f t="shared" si="36"/>
        <v>0</v>
      </c>
      <c r="CO27" s="19">
        <f t="shared" si="36"/>
        <v>0</v>
      </c>
      <c r="CP27" s="19">
        <f t="shared" si="36"/>
        <v>0</v>
      </c>
      <c r="CQ27" s="19">
        <f t="shared" si="36"/>
        <v>0</v>
      </c>
      <c r="CR27" s="19">
        <f t="shared" si="36"/>
        <v>0</v>
      </c>
      <c r="CS27" s="19">
        <f t="shared" si="36"/>
        <v>0</v>
      </c>
      <c r="CT27" s="19">
        <f t="shared" si="36"/>
        <v>0</v>
      </c>
      <c r="CU27" s="19">
        <f t="shared" si="36"/>
        <v>0</v>
      </c>
      <c r="CV27" s="19">
        <f t="shared" si="36"/>
        <v>0</v>
      </c>
      <c r="CW27" s="19">
        <f t="shared" si="36"/>
        <v>0</v>
      </c>
      <c r="CX27" s="19">
        <f t="shared" si="36"/>
        <v>0</v>
      </c>
      <c r="CY27" s="19">
        <f t="shared" ref="CY27:DW27" si="37">IFERROR(AND($I13&lt;CY$20,CY$20&lt;=$K13)*$Q13*(1+$L13)^(ROUNDUP((DATEDIF($I13,CY$20,"M")+1)/12,0)-1),0)</f>
        <v>0</v>
      </c>
      <c r="CZ27" s="19">
        <f t="shared" si="37"/>
        <v>0</v>
      </c>
      <c r="DA27" s="19">
        <f t="shared" si="37"/>
        <v>0</v>
      </c>
      <c r="DB27" s="19">
        <f t="shared" si="37"/>
        <v>0</v>
      </c>
      <c r="DC27" s="19">
        <f t="shared" si="37"/>
        <v>0</v>
      </c>
      <c r="DD27" s="19">
        <f t="shared" si="37"/>
        <v>0</v>
      </c>
      <c r="DE27" s="19">
        <f t="shared" si="37"/>
        <v>0</v>
      </c>
      <c r="DF27" s="19">
        <f t="shared" si="37"/>
        <v>0</v>
      </c>
      <c r="DG27" s="19">
        <f t="shared" si="37"/>
        <v>0</v>
      </c>
      <c r="DH27" s="19">
        <f t="shared" si="37"/>
        <v>0</v>
      </c>
      <c r="DI27" s="19">
        <f t="shared" si="37"/>
        <v>0</v>
      </c>
      <c r="DJ27" s="19">
        <f t="shared" si="37"/>
        <v>0</v>
      </c>
      <c r="DK27" s="19">
        <f t="shared" si="37"/>
        <v>0</v>
      </c>
      <c r="DL27" s="19">
        <f t="shared" si="37"/>
        <v>0</v>
      </c>
      <c r="DM27" s="19">
        <f t="shared" si="37"/>
        <v>0</v>
      </c>
      <c r="DN27" s="19">
        <f t="shared" si="37"/>
        <v>0</v>
      </c>
      <c r="DO27" s="19">
        <f t="shared" si="37"/>
        <v>0</v>
      </c>
      <c r="DP27" s="19">
        <f t="shared" si="37"/>
        <v>0</v>
      </c>
      <c r="DQ27" s="19">
        <f t="shared" si="37"/>
        <v>0</v>
      </c>
      <c r="DR27" s="19">
        <f t="shared" si="37"/>
        <v>0</v>
      </c>
      <c r="DS27" s="19">
        <f t="shared" si="37"/>
        <v>0</v>
      </c>
      <c r="DT27" s="19">
        <f t="shared" si="37"/>
        <v>0</v>
      </c>
      <c r="DU27" s="19">
        <f t="shared" si="37"/>
        <v>0</v>
      </c>
      <c r="DV27" s="19">
        <f t="shared" si="37"/>
        <v>0</v>
      </c>
      <c r="DW27" s="121">
        <f t="shared" si="37"/>
        <v>0</v>
      </c>
    </row>
    <row r="28" spans="2:127" ht="16" customHeight="1" outlineLevel="2" x14ac:dyDescent="0.2">
      <c r="B28" s="391"/>
      <c r="C28" s="345"/>
      <c r="D28" s="25">
        <f t="shared" si="8"/>
        <v>0</v>
      </c>
      <c r="E28" s="30">
        <f t="shared" si="9"/>
        <v>0</v>
      </c>
      <c r="F28" s="19"/>
      <c r="G28" s="19">
        <f t="shared" ref="G28:AL28" si="38">IFERROR(AND($I14&lt;G$20,G$20&lt;=$K14)*$Q14*(1+$L14)^(ROUNDUP((DATEDIF($I14,G$20,"M")+1)/12,0)-1),0)</f>
        <v>0</v>
      </c>
      <c r="H28" s="19">
        <f t="shared" si="38"/>
        <v>0</v>
      </c>
      <c r="I28" s="19">
        <f t="shared" si="38"/>
        <v>0</v>
      </c>
      <c r="J28" s="19">
        <f t="shared" si="38"/>
        <v>0</v>
      </c>
      <c r="K28" s="19">
        <f t="shared" si="38"/>
        <v>0</v>
      </c>
      <c r="L28" s="19">
        <f t="shared" si="38"/>
        <v>0</v>
      </c>
      <c r="M28" s="19">
        <f t="shared" si="38"/>
        <v>0</v>
      </c>
      <c r="N28" s="19">
        <f t="shared" si="38"/>
        <v>0</v>
      </c>
      <c r="O28" s="19">
        <f t="shared" si="38"/>
        <v>0</v>
      </c>
      <c r="P28" s="19">
        <f t="shared" si="38"/>
        <v>0</v>
      </c>
      <c r="Q28" s="19">
        <f t="shared" si="38"/>
        <v>0</v>
      </c>
      <c r="R28" s="19">
        <f t="shared" si="38"/>
        <v>0</v>
      </c>
      <c r="S28" s="19">
        <f t="shared" si="38"/>
        <v>0</v>
      </c>
      <c r="T28" s="19">
        <f t="shared" si="38"/>
        <v>0</v>
      </c>
      <c r="U28" s="19">
        <f t="shared" si="38"/>
        <v>0</v>
      </c>
      <c r="V28" s="19">
        <f t="shared" si="38"/>
        <v>0</v>
      </c>
      <c r="W28" s="19">
        <f t="shared" si="38"/>
        <v>0</v>
      </c>
      <c r="X28" s="19">
        <f t="shared" si="38"/>
        <v>0</v>
      </c>
      <c r="Y28" s="19">
        <f t="shared" si="38"/>
        <v>0</v>
      </c>
      <c r="Z28" s="19">
        <f t="shared" si="38"/>
        <v>0</v>
      </c>
      <c r="AA28" s="19">
        <f t="shared" si="38"/>
        <v>0</v>
      </c>
      <c r="AB28" s="19">
        <f t="shared" si="38"/>
        <v>0</v>
      </c>
      <c r="AC28" s="19">
        <f t="shared" si="38"/>
        <v>0</v>
      </c>
      <c r="AD28" s="19">
        <f t="shared" si="38"/>
        <v>0</v>
      </c>
      <c r="AE28" s="19">
        <f t="shared" si="38"/>
        <v>0</v>
      </c>
      <c r="AF28" s="19">
        <f t="shared" si="38"/>
        <v>0</v>
      </c>
      <c r="AG28" s="19">
        <f t="shared" si="38"/>
        <v>0</v>
      </c>
      <c r="AH28" s="19">
        <f t="shared" si="38"/>
        <v>0</v>
      </c>
      <c r="AI28" s="19">
        <f t="shared" si="38"/>
        <v>0</v>
      </c>
      <c r="AJ28" s="19">
        <f t="shared" si="38"/>
        <v>0</v>
      </c>
      <c r="AK28" s="19">
        <f t="shared" si="38"/>
        <v>0</v>
      </c>
      <c r="AL28" s="19">
        <f t="shared" si="38"/>
        <v>0</v>
      </c>
      <c r="AM28" s="19">
        <f t="shared" ref="AM28:BR28" si="39">IFERROR(AND($I14&lt;AM$20,AM$20&lt;=$K14)*$Q14*(1+$L14)^(ROUNDUP((DATEDIF($I14,AM$20,"M")+1)/12,0)-1),0)</f>
        <v>0</v>
      </c>
      <c r="AN28" s="19">
        <f t="shared" si="39"/>
        <v>0</v>
      </c>
      <c r="AO28" s="19">
        <f t="shared" si="39"/>
        <v>0</v>
      </c>
      <c r="AP28" s="19">
        <f t="shared" si="39"/>
        <v>0</v>
      </c>
      <c r="AQ28" s="19">
        <f t="shared" si="39"/>
        <v>0</v>
      </c>
      <c r="AR28" s="19">
        <f t="shared" si="39"/>
        <v>0</v>
      </c>
      <c r="AS28" s="19">
        <f t="shared" si="39"/>
        <v>0</v>
      </c>
      <c r="AT28" s="19">
        <f t="shared" si="39"/>
        <v>0</v>
      </c>
      <c r="AU28" s="19">
        <f t="shared" si="39"/>
        <v>0</v>
      </c>
      <c r="AV28" s="19">
        <f t="shared" si="39"/>
        <v>0</v>
      </c>
      <c r="AW28" s="19">
        <f t="shared" si="39"/>
        <v>0</v>
      </c>
      <c r="AX28" s="19">
        <f t="shared" si="39"/>
        <v>0</v>
      </c>
      <c r="AY28" s="19">
        <f t="shared" si="39"/>
        <v>0</v>
      </c>
      <c r="AZ28" s="19">
        <f t="shared" si="39"/>
        <v>0</v>
      </c>
      <c r="BA28" s="19">
        <f t="shared" si="39"/>
        <v>0</v>
      </c>
      <c r="BB28" s="19">
        <f t="shared" si="39"/>
        <v>0</v>
      </c>
      <c r="BC28" s="19">
        <f t="shared" si="39"/>
        <v>0</v>
      </c>
      <c r="BD28" s="19">
        <f t="shared" si="39"/>
        <v>0</v>
      </c>
      <c r="BE28" s="19">
        <f t="shared" si="39"/>
        <v>0</v>
      </c>
      <c r="BF28" s="19">
        <f t="shared" si="39"/>
        <v>0</v>
      </c>
      <c r="BG28" s="19">
        <f t="shared" si="39"/>
        <v>0</v>
      </c>
      <c r="BH28" s="19">
        <f t="shared" si="39"/>
        <v>0</v>
      </c>
      <c r="BI28" s="19">
        <f t="shared" si="39"/>
        <v>0</v>
      </c>
      <c r="BJ28" s="19">
        <f t="shared" si="39"/>
        <v>0</v>
      </c>
      <c r="BK28" s="19">
        <f t="shared" si="39"/>
        <v>0</v>
      </c>
      <c r="BL28" s="19">
        <f t="shared" si="39"/>
        <v>0</v>
      </c>
      <c r="BM28" s="19">
        <f t="shared" si="39"/>
        <v>0</v>
      </c>
      <c r="BN28" s="19">
        <f t="shared" si="39"/>
        <v>0</v>
      </c>
      <c r="BO28" s="19">
        <f t="shared" si="39"/>
        <v>0</v>
      </c>
      <c r="BP28" s="19">
        <f t="shared" si="39"/>
        <v>0</v>
      </c>
      <c r="BQ28" s="19">
        <f t="shared" si="39"/>
        <v>0</v>
      </c>
      <c r="BR28" s="19">
        <f t="shared" si="39"/>
        <v>0</v>
      </c>
      <c r="BS28" s="19">
        <f t="shared" ref="BS28:CX28" si="40">IFERROR(AND($I14&lt;BS$20,BS$20&lt;=$K14)*$Q14*(1+$L14)^(ROUNDUP((DATEDIF($I14,BS$20,"M")+1)/12,0)-1),0)</f>
        <v>0</v>
      </c>
      <c r="BT28" s="19">
        <f t="shared" si="40"/>
        <v>0</v>
      </c>
      <c r="BU28" s="19">
        <f t="shared" si="40"/>
        <v>0</v>
      </c>
      <c r="BV28" s="19">
        <f t="shared" si="40"/>
        <v>0</v>
      </c>
      <c r="BW28" s="19">
        <f t="shared" si="40"/>
        <v>0</v>
      </c>
      <c r="BX28" s="19">
        <f t="shared" si="40"/>
        <v>0</v>
      </c>
      <c r="BY28" s="19">
        <f t="shared" si="40"/>
        <v>0</v>
      </c>
      <c r="BZ28" s="19">
        <f t="shared" si="40"/>
        <v>0</v>
      </c>
      <c r="CA28" s="19">
        <f t="shared" si="40"/>
        <v>0</v>
      </c>
      <c r="CB28" s="19">
        <f t="shared" si="40"/>
        <v>0</v>
      </c>
      <c r="CC28" s="19">
        <f t="shared" si="40"/>
        <v>0</v>
      </c>
      <c r="CD28" s="19">
        <f t="shared" si="40"/>
        <v>0</v>
      </c>
      <c r="CE28" s="19">
        <f t="shared" si="40"/>
        <v>0</v>
      </c>
      <c r="CF28" s="19">
        <f t="shared" si="40"/>
        <v>0</v>
      </c>
      <c r="CG28" s="19">
        <f t="shared" si="40"/>
        <v>0</v>
      </c>
      <c r="CH28" s="19">
        <f t="shared" si="40"/>
        <v>0</v>
      </c>
      <c r="CI28" s="19">
        <f t="shared" si="40"/>
        <v>0</v>
      </c>
      <c r="CJ28" s="19">
        <f t="shared" si="40"/>
        <v>0</v>
      </c>
      <c r="CK28" s="19">
        <f t="shared" si="40"/>
        <v>0</v>
      </c>
      <c r="CL28" s="19">
        <f t="shared" si="40"/>
        <v>0</v>
      </c>
      <c r="CM28" s="19">
        <f t="shared" si="40"/>
        <v>0</v>
      </c>
      <c r="CN28" s="19">
        <f t="shared" si="40"/>
        <v>0</v>
      </c>
      <c r="CO28" s="19">
        <f t="shared" si="40"/>
        <v>0</v>
      </c>
      <c r="CP28" s="19">
        <f t="shared" si="40"/>
        <v>0</v>
      </c>
      <c r="CQ28" s="19">
        <f t="shared" si="40"/>
        <v>0</v>
      </c>
      <c r="CR28" s="19">
        <f t="shared" si="40"/>
        <v>0</v>
      </c>
      <c r="CS28" s="19">
        <f t="shared" si="40"/>
        <v>0</v>
      </c>
      <c r="CT28" s="19">
        <f t="shared" si="40"/>
        <v>0</v>
      </c>
      <c r="CU28" s="19">
        <f t="shared" si="40"/>
        <v>0</v>
      </c>
      <c r="CV28" s="19">
        <f t="shared" si="40"/>
        <v>0</v>
      </c>
      <c r="CW28" s="19">
        <f t="shared" si="40"/>
        <v>0</v>
      </c>
      <c r="CX28" s="19">
        <f t="shared" si="40"/>
        <v>0</v>
      </c>
      <c r="CY28" s="19">
        <f t="shared" ref="CY28:DW28" si="41">IFERROR(AND($I14&lt;CY$20,CY$20&lt;=$K14)*$Q14*(1+$L14)^(ROUNDUP((DATEDIF($I14,CY$20,"M")+1)/12,0)-1),0)</f>
        <v>0</v>
      </c>
      <c r="CZ28" s="19">
        <f t="shared" si="41"/>
        <v>0</v>
      </c>
      <c r="DA28" s="19">
        <f t="shared" si="41"/>
        <v>0</v>
      </c>
      <c r="DB28" s="19">
        <f t="shared" si="41"/>
        <v>0</v>
      </c>
      <c r="DC28" s="19">
        <f t="shared" si="41"/>
        <v>0</v>
      </c>
      <c r="DD28" s="19">
        <f t="shared" si="41"/>
        <v>0</v>
      </c>
      <c r="DE28" s="19">
        <f t="shared" si="41"/>
        <v>0</v>
      </c>
      <c r="DF28" s="19">
        <f t="shared" si="41"/>
        <v>0</v>
      </c>
      <c r="DG28" s="19">
        <f t="shared" si="41"/>
        <v>0</v>
      </c>
      <c r="DH28" s="19">
        <f t="shared" si="41"/>
        <v>0</v>
      </c>
      <c r="DI28" s="19">
        <f t="shared" si="41"/>
        <v>0</v>
      </c>
      <c r="DJ28" s="19">
        <f t="shared" si="41"/>
        <v>0</v>
      </c>
      <c r="DK28" s="19">
        <f t="shared" si="41"/>
        <v>0</v>
      </c>
      <c r="DL28" s="19">
        <f t="shared" si="41"/>
        <v>0</v>
      </c>
      <c r="DM28" s="19">
        <f t="shared" si="41"/>
        <v>0</v>
      </c>
      <c r="DN28" s="19">
        <f t="shared" si="41"/>
        <v>0</v>
      </c>
      <c r="DO28" s="19">
        <f t="shared" si="41"/>
        <v>0</v>
      </c>
      <c r="DP28" s="19">
        <f t="shared" si="41"/>
        <v>0</v>
      </c>
      <c r="DQ28" s="19">
        <f t="shared" si="41"/>
        <v>0</v>
      </c>
      <c r="DR28" s="19">
        <f t="shared" si="41"/>
        <v>0</v>
      </c>
      <c r="DS28" s="19">
        <f t="shared" si="41"/>
        <v>0</v>
      </c>
      <c r="DT28" s="19">
        <f t="shared" si="41"/>
        <v>0</v>
      </c>
      <c r="DU28" s="19">
        <f t="shared" si="41"/>
        <v>0</v>
      </c>
      <c r="DV28" s="19">
        <f t="shared" si="41"/>
        <v>0</v>
      </c>
      <c r="DW28" s="121">
        <f t="shared" si="41"/>
        <v>0</v>
      </c>
    </row>
    <row r="29" spans="2:127" ht="17" outlineLevel="1" thickBot="1" x14ac:dyDescent="0.25">
      <c r="B29" s="391"/>
      <c r="C29" s="345"/>
      <c r="D29" s="291" t="s">
        <v>15</v>
      </c>
      <c r="E29" s="344">
        <f>SUM(E21:E28)</f>
        <v>10307738.857523227</v>
      </c>
      <c r="F29" s="293"/>
      <c r="G29" s="293">
        <f t="shared" ref="G29:AL29" si="42">SUM(G21:G28)</f>
        <v>0</v>
      </c>
      <c r="H29" s="293">
        <f t="shared" si="42"/>
        <v>78447.5</v>
      </c>
      <c r="I29" s="293">
        <f t="shared" si="42"/>
        <v>78447.5</v>
      </c>
      <c r="J29" s="293">
        <f t="shared" si="42"/>
        <v>78447.5</v>
      </c>
      <c r="K29" s="293">
        <f t="shared" si="42"/>
        <v>78447.5</v>
      </c>
      <c r="L29" s="293">
        <f t="shared" si="42"/>
        <v>78447.5</v>
      </c>
      <c r="M29" s="293">
        <f t="shared" si="42"/>
        <v>78447.5</v>
      </c>
      <c r="N29" s="293">
        <f t="shared" si="42"/>
        <v>78447.5</v>
      </c>
      <c r="O29" s="293">
        <f t="shared" si="42"/>
        <v>78447.5</v>
      </c>
      <c r="P29" s="293">
        <f t="shared" si="42"/>
        <v>78447.5</v>
      </c>
      <c r="Q29" s="293">
        <f t="shared" si="42"/>
        <v>78447.5</v>
      </c>
      <c r="R29" s="293">
        <f t="shared" si="42"/>
        <v>78447.5</v>
      </c>
      <c r="S29" s="293">
        <f t="shared" si="42"/>
        <v>78447.5</v>
      </c>
      <c r="T29" s="293">
        <f t="shared" si="42"/>
        <v>80016.450000000012</v>
      </c>
      <c r="U29" s="293">
        <f t="shared" si="42"/>
        <v>80016.450000000012</v>
      </c>
      <c r="V29" s="293">
        <f t="shared" si="42"/>
        <v>80016.450000000012</v>
      </c>
      <c r="W29" s="293">
        <f t="shared" si="42"/>
        <v>80016.450000000012</v>
      </c>
      <c r="X29" s="293">
        <f t="shared" si="42"/>
        <v>80016.450000000012</v>
      </c>
      <c r="Y29" s="293">
        <f t="shared" si="42"/>
        <v>80016.450000000012</v>
      </c>
      <c r="Z29" s="293">
        <f t="shared" si="42"/>
        <v>80016.450000000012</v>
      </c>
      <c r="AA29" s="293">
        <f t="shared" si="42"/>
        <v>80016.450000000012</v>
      </c>
      <c r="AB29" s="293">
        <f t="shared" si="42"/>
        <v>80016.450000000012</v>
      </c>
      <c r="AC29" s="293">
        <f t="shared" si="42"/>
        <v>80016.450000000012</v>
      </c>
      <c r="AD29" s="293">
        <f t="shared" si="42"/>
        <v>80016.450000000012</v>
      </c>
      <c r="AE29" s="293">
        <f t="shared" si="42"/>
        <v>80016.450000000012</v>
      </c>
      <c r="AF29" s="293">
        <f t="shared" si="42"/>
        <v>81616.77900000001</v>
      </c>
      <c r="AG29" s="293">
        <f t="shared" si="42"/>
        <v>81616.77900000001</v>
      </c>
      <c r="AH29" s="293">
        <f t="shared" si="42"/>
        <v>81616.77900000001</v>
      </c>
      <c r="AI29" s="293">
        <f t="shared" si="42"/>
        <v>81616.77900000001</v>
      </c>
      <c r="AJ29" s="293">
        <f t="shared" si="42"/>
        <v>81616.77900000001</v>
      </c>
      <c r="AK29" s="293">
        <f t="shared" si="42"/>
        <v>81616.77900000001</v>
      </c>
      <c r="AL29" s="293">
        <f t="shared" si="42"/>
        <v>81616.77900000001</v>
      </c>
      <c r="AM29" s="293">
        <f t="shared" ref="AM29:BR29" si="43">SUM(AM21:AM28)</f>
        <v>81616.77900000001</v>
      </c>
      <c r="AN29" s="293">
        <f t="shared" si="43"/>
        <v>81616.77900000001</v>
      </c>
      <c r="AO29" s="293">
        <f t="shared" si="43"/>
        <v>81616.77900000001</v>
      </c>
      <c r="AP29" s="293">
        <f t="shared" si="43"/>
        <v>81616.77900000001</v>
      </c>
      <c r="AQ29" s="293">
        <f t="shared" si="43"/>
        <v>81616.77900000001</v>
      </c>
      <c r="AR29" s="293">
        <f t="shared" si="43"/>
        <v>83249.114579999994</v>
      </c>
      <c r="AS29" s="293">
        <f t="shared" si="43"/>
        <v>83249.114579999994</v>
      </c>
      <c r="AT29" s="293">
        <f t="shared" si="43"/>
        <v>83249.114579999994</v>
      </c>
      <c r="AU29" s="293">
        <f t="shared" si="43"/>
        <v>83249.114579999994</v>
      </c>
      <c r="AV29" s="293">
        <f t="shared" si="43"/>
        <v>83249.114579999994</v>
      </c>
      <c r="AW29" s="293">
        <f t="shared" si="43"/>
        <v>83249.114579999994</v>
      </c>
      <c r="AX29" s="293">
        <f t="shared" si="43"/>
        <v>83249.114579999994</v>
      </c>
      <c r="AY29" s="293">
        <f t="shared" si="43"/>
        <v>83249.114579999994</v>
      </c>
      <c r="AZ29" s="293">
        <f t="shared" si="43"/>
        <v>83249.114579999994</v>
      </c>
      <c r="BA29" s="293">
        <f t="shared" si="43"/>
        <v>83249.114579999994</v>
      </c>
      <c r="BB29" s="293">
        <f t="shared" si="43"/>
        <v>83249.114579999994</v>
      </c>
      <c r="BC29" s="293">
        <f t="shared" si="43"/>
        <v>83249.114579999994</v>
      </c>
      <c r="BD29" s="293">
        <f t="shared" si="43"/>
        <v>84914.096871600006</v>
      </c>
      <c r="BE29" s="293">
        <f t="shared" si="43"/>
        <v>84914.096871600006</v>
      </c>
      <c r="BF29" s="293">
        <f t="shared" si="43"/>
        <v>84914.096871600006</v>
      </c>
      <c r="BG29" s="293">
        <f t="shared" si="43"/>
        <v>84914.096871600006</v>
      </c>
      <c r="BH29" s="293">
        <f t="shared" si="43"/>
        <v>84914.096871600006</v>
      </c>
      <c r="BI29" s="293">
        <f t="shared" si="43"/>
        <v>84914.096871600006</v>
      </c>
      <c r="BJ29" s="293">
        <f t="shared" si="43"/>
        <v>84914.096871600006</v>
      </c>
      <c r="BK29" s="293">
        <f t="shared" si="43"/>
        <v>84914.096871600006</v>
      </c>
      <c r="BL29" s="293">
        <f t="shared" si="43"/>
        <v>84914.096871600006</v>
      </c>
      <c r="BM29" s="293">
        <f t="shared" si="43"/>
        <v>84914.096871600006</v>
      </c>
      <c r="BN29" s="293">
        <f t="shared" si="43"/>
        <v>84914.096871600006</v>
      </c>
      <c r="BO29" s="293">
        <f t="shared" si="43"/>
        <v>84914.096871600006</v>
      </c>
      <c r="BP29" s="293">
        <f t="shared" si="43"/>
        <v>86612.378809032001</v>
      </c>
      <c r="BQ29" s="293">
        <f t="shared" si="43"/>
        <v>86612.378809032001</v>
      </c>
      <c r="BR29" s="293">
        <f t="shared" si="43"/>
        <v>86612.378809032001</v>
      </c>
      <c r="BS29" s="293">
        <f t="shared" ref="BS29:CX29" si="44">SUM(BS21:BS28)</f>
        <v>86612.378809032001</v>
      </c>
      <c r="BT29" s="293">
        <f t="shared" si="44"/>
        <v>86612.378809032001</v>
      </c>
      <c r="BU29" s="293">
        <f t="shared" si="44"/>
        <v>86612.378809032001</v>
      </c>
      <c r="BV29" s="293">
        <f t="shared" si="44"/>
        <v>86612.378809032001</v>
      </c>
      <c r="BW29" s="293">
        <f t="shared" si="44"/>
        <v>86612.378809032001</v>
      </c>
      <c r="BX29" s="293">
        <f t="shared" si="44"/>
        <v>86612.378809032001</v>
      </c>
      <c r="BY29" s="293">
        <f t="shared" si="44"/>
        <v>86612.378809032001</v>
      </c>
      <c r="BZ29" s="293">
        <f t="shared" si="44"/>
        <v>86612.378809032001</v>
      </c>
      <c r="CA29" s="293">
        <f t="shared" si="44"/>
        <v>86612.378809032001</v>
      </c>
      <c r="CB29" s="293">
        <f t="shared" si="44"/>
        <v>88344.626385212643</v>
      </c>
      <c r="CC29" s="293">
        <f t="shared" si="44"/>
        <v>88344.626385212643</v>
      </c>
      <c r="CD29" s="293">
        <f t="shared" si="44"/>
        <v>88344.626385212643</v>
      </c>
      <c r="CE29" s="293">
        <f t="shared" si="44"/>
        <v>88344.626385212643</v>
      </c>
      <c r="CF29" s="293">
        <f t="shared" si="44"/>
        <v>88344.626385212643</v>
      </c>
      <c r="CG29" s="293">
        <f t="shared" si="44"/>
        <v>88344.626385212643</v>
      </c>
      <c r="CH29" s="293">
        <f t="shared" si="44"/>
        <v>88344.626385212643</v>
      </c>
      <c r="CI29" s="293">
        <f t="shared" si="44"/>
        <v>88344.626385212643</v>
      </c>
      <c r="CJ29" s="293">
        <f t="shared" si="44"/>
        <v>88344.626385212643</v>
      </c>
      <c r="CK29" s="293">
        <f t="shared" si="44"/>
        <v>88344.626385212643</v>
      </c>
      <c r="CL29" s="293">
        <f t="shared" si="44"/>
        <v>88344.626385212643</v>
      </c>
      <c r="CM29" s="293">
        <f t="shared" si="44"/>
        <v>88344.626385212643</v>
      </c>
      <c r="CN29" s="293">
        <f t="shared" si="44"/>
        <v>90111.518912916887</v>
      </c>
      <c r="CO29" s="293">
        <f t="shared" si="44"/>
        <v>90111.518912916887</v>
      </c>
      <c r="CP29" s="293">
        <f t="shared" si="44"/>
        <v>90111.518912916887</v>
      </c>
      <c r="CQ29" s="293">
        <f t="shared" si="44"/>
        <v>90111.518912916887</v>
      </c>
      <c r="CR29" s="293">
        <f t="shared" si="44"/>
        <v>90111.518912916887</v>
      </c>
      <c r="CS29" s="293">
        <f t="shared" si="44"/>
        <v>90111.518912916887</v>
      </c>
      <c r="CT29" s="293">
        <f t="shared" si="44"/>
        <v>90111.518912916887</v>
      </c>
      <c r="CU29" s="293">
        <f t="shared" si="44"/>
        <v>90111.518912916887</v>
      </c>
      <c r="CV29" s="293">
        <f t="shared" si="44"/>
        <v>90111.518912916887</v>
      </c>
      <c r="CW29" s="293">
        <f t="shared" si="44"/>
        <v>90111.518912916887</v>
      </c>
      <c r="CX29" s="293">
        <f t="shared" si="44"/>
        <v>90111.518912916887</v>
      </c>
      <c r="CY29" s="293">
        <f t="shared" ref="CY29:DW29" si="45">SUM(CY21:CY28)</f>
        <v>90111.518912916887</v>
      </c>
      <c r="CZ29" s="293">
        <f t="shared" si="45"/>
        <v>91913.749291175234</v>
      </c>
      <c r="DA29" s="293">
        <f t="shared" si="45"/>
        <v>91913.749291175234</v>
      </c>
      <c r="DB29" s="293">
        <f t="shared" si="45"/>
        <v>91913.749291175234</v>
      </c>
      <c r="DC29" s="293">
        <f t="shared" si="45"/>
        <v>91913.749291175234</v>
      </c>
      <c r="DD29" s="293">
        <f t="shared" si="45"/>
        <v>91913.749291175234</v>
      </c>
      <c r="DE29" s="293">
        <f t="shared" si="45"/>
        <v>91913.749291175234</v>
      </c>
      <c r="DF29" s="293">
        <f t="shared" si="45"/>
        <v>91913.749291175234</v>
      </c>
      <c r="DG29" s="293">
        <f t="shared" si="45"/>
        <v>91913.749291175234</v>
      </c>
      <c r="DH29" s="293">
        <f t="shared" si="45"/>
        <v>91913.749291175234</v>
      </c>
      <c r="DI29" s="293">
        <f t="shared" si="45"/>
        <v>91913.749291175234</v>
      </c>
      <c r="DJ29" s="293">
        <f t="shared" si="45"/>
        <v>91913.749291175234</v>
      </c>
      <c r="DK29" s="293">
        <f t="shared" si="45"/>
        <v>91913.749291175234</v>
      </c>
      <c r="DL29" s="293">
        <f t="shared" si="45"/>
        <v>93752.024276998738</v>
      </c>
      <c r="DM29" s="293">
        <f t="shared" si="45"/>
        <v>93752.024276998738</v>
      </c>
      <c r="DN29" s="293">
        <f t="shared" si="45"/>
        <v>93752.024276998738</v>
      </c>
      <c r="DO29" s="293">
        <f t="shared" si="45"/>
        <v>93752.024276998738</v>
      </c>
      <c r="DP29" s="293">
        <f t="shared" si="45"/>
        <v>93752.024276998738</v>
      </c>
      <c r="DQ29" s="293">
        <f t="shared" si="45"/>
        <v>93752.024276998738</v>
      </c>
      <c r="DR29" s="293">
        <f t="shared" si="45"/>
        <v>93752.024276998738</v>
      </c>
      <c r="DS29" s="293">
        <f t="shared" si="45"/>
        <v>93752.024276998738</v>
      </c>
      <c r="DT29" s="293">
        <f t="shared" si="45"/>
        <v>93752.024276998738</v>
      </c>
      <c r="DU29" s="293">
        <f t="shared" si="45"/>
        <v>93752.024276998738</v>
      </c>
      <c r="DV29" s="293">
        <f t="shared" si="45"/>
        <v>93752.024276998738</v>
      </c>
      <c r="DW29" s="294">
        <f t="shared" si="45"/>
        <v>93752.024276998738</v>
      </c>
    </row>
    <row r="30" spans="2:127" ht="19" x14ac:dyDescent="0.2">
      <c r="D30" s="17"/>
      <c r="E30" s="42"/>
      <c r="F30" s="42"/>
      <c r="G30" s="720"/>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2"/>
      <c r="BE30" s="42"/>
      <c r="BF30" s="42"/>
      <c r="BG30" s="42"/>
      <c r="BH30" s="42"/>
      <c r="BI30" s="42"/>
      <c r="BJ30" s="42"/>
      <c r="BK30" s="42"/>
      <c r="BL30" s="42"/>
      <c r="BM30" s="42"/>
      <c r="BN30" s="42"/>
      <c r="BO30" s="42"/>
      <c r="BP30" s="42"/>
      <c r="BQ30" s="42"/>
      <c r="BR30" s="42"/>
      <c r="BS30" s="42"/>
      <c r="BT30" s="42"/>
      <c r="BU30" s="42"/>
      <c r="BV30" s="42"/>
      <c r="BW30" s="42"/>
      <c r="BX30" s="42"/>
      <c r="BY30" s="42"/>
      <c r="BZ30" s="42"/>
      <c r="CA30" s="42"/>
      <c r="CB30" s="42"/>
      <c r="CC30" s="42"/>
      <c r="CD30" s="42"/>
      <c r="CE30" s="42"/>
      <c r="CF30" s="42"/>
      <c r="CG30" s="42"/>
      <c r="CH30" s="42"/>
      <c r="CI30" s="42"/>
      <c r="CJ30" s="42"/>
      <c r="CK30" s="42"/>
      <c r="CL30" s="42"/>
      <c r="CM30" s="42"/>
      <c r="CN30" s="42"/>
      <c r="CO30" s="42"/>
      <c r="CP30" s="42"/>
      <c r="CQ30" s="42"/>
      <c r="CR30" s="42"/>
      <c r="CS30" s="42"/>
      <c r="CT30" s="42"/>
      <c r="CU30" s="42"/>
      <c r="CV30" s="42"/>
      <c r="CW30" s="42"/>
      <c r="CX30" s="42"/>
      <c r="CY30" s="42"/>
      <c r="CZ30" s="42"/>
      <c r="DA30" s="42"/>
      <c r="DB30" s="42"/>
      <c r="DC30" s="42"/>
      <c r="DD30" s="42"/>
      <c r="DE30" s="42"/>
      <c r="DF30" s="42"/>
      <c r="DG30" s="42"/>
      <c r="DH30" s="42"/>
      <c r="DI30" s="42"/>
      <c r="DJ30" s="42"/>
      <c r="DK30" s="42"/>
      <c r="DL30" s="42"/>
      <c r="DM30" s="42"/>
      <c r="DN30" s="42"/>
      <c r="DO30" s="42"/>
      <c r="DP30" s="42"/>
      <c r="DQ30" s="42"/>
      <c r="DR30" s="42"/>
      <c r="DS30" s="42"/>
      <c r="DT30" s="42"/>
      <c r="DU30" s="42"/>
      <c r="DV30" s="42"/>
      <c r="DW30" s="42"/>
    </row>
    <row r="31" spans="2:127" ht="19" x14ac:dyDescent="0.2">
      <c r="D31" s="17"/>
      <c r="E31" s="42"/>
      <c r="F31" s="42"/>
      <c r="G31" s="720"/>
      <c r="H31" s="720"/>
      <c r="I31" s="720"/>
      <c r="J31" s="720"/>
      <c r="K31" s="720"/>
      <c r="L31" s="720"/>
      <c r="M31" s="720"/>
      <c r="N31" s="720"/>
      <c r="O31" s="720"/>
      <c r="P31" s="720"/>
      <c r="Q31" s="720"/>
      <c r="R31" s="720"/>
      <c r="S31" s="720"/>
      <c r="T31" s="720"/>
      <c r="U31" s="720"/>
      <c r="V31" s="720"/>
      <c r="W31" s="720"/>
      <c r="X31" s="720"/>
      <c r="Y31" s="720"/>
      <c r="Z31" s="720"/>
      <c r="AA31" s="720"/>
      <c r="AB31" s="720"/>
      <c r="AC31" s="720"/>
      <c r="AD31" s="720"/>
      <c r="AE31" s="720"/>
      <c r="AF31" s="720"/>
      <c r="AG31" s="720"/>
      <c r="AH31" s="720"/>
      <c r="AI31" s="720"/>
      <c r="AJ31" s="720"/>
      <c r="AK31" s="720"/>
      <c r="AL31" s="720"/>
      <c r="AM31" s="720"/>
      <c r="AN31" s="720"/>
      <c r="AO31" s="720"/>
      <c r="AP31" s="720"/>
      <c r="AQ31" s="720"/>
      <c r="AR31" s="720"/>
      <c r="AS31" s="720"/>
      <c r="AT31" s="720"/>
      <c r="AU31" s="720"/>
      <c r="AV31" s="720"/>
      <c r="AW31" s="720"/>
      <c r="AX31" s="720"/>
      <c r="AY31" s="720"/>
      <c r="AZ31" s="720"/>
      <c r="BA31" s="720"/>
      <c r="BB31" s="720"/>
      <c r="BC31" s="720"/>
      <c r="BD31" s="720"/>
      <c r="BE31" s="720"/>
      <c r="BF31" s="720"/>
      <c r="BG31" s="720"/>
      <c r="BH31" s="720"/>
      <c r="BI31" s="720"/>
      <c r="BJ31" s="720"/>
      <c r="BK31" s="720"/>
      <c r="BL31" s="720"/>
      <c r="BM31" s="720"/>
      <c r="BN31" s="720"/>
      <c r="BO31" s="720"/>
      <c r="BP31" s="720"/>
      <c r="BQ31" s="720"/>
      <c r="BR31" s="720"/>
      <c r="BS31" s="720"/>
      <c r="BT31" s="720"/>
      <c r="BU31" s="720"/>
      <c r="BV31" s="720"/>
      <c r="BW31" s="720"/>
      <c r="BX31" s="720"/>
      <c r="BY31" s="720"/>
      <c r="BZ31" s="720"/>
      <c r="CA31" s="720"/>
      <c r="CB31" s="720"/>
      <c r="CC31" s="720"/>
      <c r="CD31" s="720"/>
      <c r="CE31" s="720"/>
      <c r="CF31" s="720"/>
      <c r="CG31" s="720"/>
      <c r="CH31" s="720"/>
      <c r="CI31" s="720"/>
      <c r="CJ31" s="720"/>
      <c r="CK31" s="720"/>
      <c r="CL31" s="720"/>
      <c r="CM31" s="720"/>
      <c r="CN31" s="720"/>
      <c r="CO31" s="720"/>
      <c r="CP31" s="720"/>
      <c r="CQ31" s="720"/>
      <c r="CR31" s="720"/>
      <c r="CS31" s="720"/>
      <c r="CT31" s="720"/>
      <c r="CU31" s="720"/>
      <c r="CV31" s="720"/>
      <c r="CW31" s="720"/>
      <c r="CX31" s="720"/>
      <c r="CY31" s="720"/>
      <c r="CZ31" s="720"/>
      <c r="DA31" s="720"/>
      <c r="DB31" s="720"/>
      <c r="DC31" s="720"/>
      <c r="DD31" s="720"/>
      <c r="DE31" s="720"/>
      <c r="DF31" s="720"/>
      <c r="DG31" s="720"/>
      <c r="DH31" s="720"/>
      <c r="DI31" s="720"/>
      <c r="DJ31" s="720"/>
      <c r="DK31" s="720"/>
      <c r="DL31" s="720"/>
      <c r="DM31" s="720"/>
      <c r="DN31" s="720"/>
      <c r="DO31" s="720"/>
      <c r="DP31" s="720"/>
      <c r="DQ31" s="720"/>
      <c r="DR31" s="720"/>
      <c r="DS31" s="720"/>
      <c r="DT31" s="720"/>
      <c r="DU31" s="720"/>
      <c r="DV31" s="720"/>
      <c r="DW31" s="720"/>
    </row>
    <row r="32" spans="2:127" x14ac:dyDescent="0.2">
      <c r="B32" s="349" t="s">
        <v>258</v>
      </c>
      <c r="C32" s="348"/>
      <c r="D32" s="349"/>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42"/>
      <c r="BE32" s="42"/>
      <c r="BF32" s="42"/>
      <c r="BG32" s="42"/>
      <c r="BH32" s="42"/>
      <c r="BI32" s="42"/>
      <c r="BJ32" s="42"/>
      <c r="BK32" s="42"/>
      <c r="BL32" s="42"/>
      <c r="BM32" s="42"/>
      <c r="BN32" s="42"/>
      <c r="BO32" s="42"/>
      <c r="BP32" s="42"/>
      <c r="BQ32" s="42"/>
      <c r="BR32" s="42"/>
      <c r="BS32" s="42"/>
      <c r="BT32" s="42"/>
      <c r="BU32" s="42"/>
      <c r="BV32" s="42"/>
      <c r="BW32" s="42"/>
      <c r="BX32" s="42"/>
      <c r="BY32" s="42"/>
      <c r="BZ32" s="42"/>
      <c r="CA32" s="42"/>
      <c r="CB32" s="42"/>
      <c r="CC32" s="42"/>
      <c r="CD32" s="42"/>
      <c r="CE32" s="42"/>
      <c r="CF32" s="42"/>
      <c r="CG32" s="42"/>
      <c r="CH32" s="42"/>
      <c r="CI32" s="42"/>
      <c r="CJ32" s="42"/>
      <c r="CK32" s="42"/>
      <c r="CL32" s="42"/>
      <c r="CM32" s="42"/>
      <c r="CN32" s="42"/>
      <c r="CO32" s="42"/>
      <c r="CP32" s="42"/>
      <c r="CQ32" s="42"/>
      <c r="CR32" s="42"/>
      <c r="CS32" s="42"/>
      <c r="CT32" s="42"/>
      <c r="CU32" s="42"/>
      <c r="CV32" s="42"/>
      <c r="CW32" s="42"/>
      <c r="CX32" s="42"/>
      <c r="CY32" s="42"/>
      <c r="CZ32" s="42"/>
      <c r="DA32" s="42"/>
      <c r="DB32" s="42"/>
      <c r="DC32" s="42"/>
      <c r="DD32" s="42"/>
      <c r="DE32" s="42"/>
      <c r="DF32" s="42"/>
      <c r="DG32" s="42"/>
      <c r="DH32" s="42"/>
      <c r="DI32" s="42"/>
      <c r="DJ32" s="42"/>
      <c r="DK32" s="42"/>
      <c r="DL32" s="42"/>
      <c r="DM32" s="42"/>
      <c r="DN32" s="42"/>
      <c r="DO32" s="42"/>
      <c r="DP32" s="42"/>
      <c r="DQ32" s="42"/>
      <c r="DR32" s="42"/>
      <c r="DS32" s="42"/>
      <c r="DT32" s="42"/>
      <c r="DU32" s="42"/>
      <c r="DV32" s="42"/>
      <c r="DW32" s="42"/>
    </row>
    <row r="33" spans="4:127" ht="20" hidden="1" outlineLevel="1" thickBot="1" x14ac:dyDescent="0.4">
      <c r="D33" s="395" t="s">
        <v>264</v>
      </c>
      <c r="E33" s="396"/>
      <c r="F33" s="396"/>
      <c r="G33" s="396"/>
      <c r="H33" s="396"/>
      <c r="I33" s="397" t="s">
        <v>187</v>
      </c>
      <c r="J33" s="398"/>
      <c r="K33" s="398"/>
      <c r="L33" s="398"/>
      <c r="M33" s="399"/>
      <c r="N33" s="400" t="s">
        <v>238</v>
      </c>
      <c r="O33" s="401" t="s">
        <v>188</v>
      </c>
      <c r="P33" s="402"/>
      <c r="Q33" s="403" t="s">
        <v>247</v>
      </c>
      <c r="R33" s="404"/>
      <c r="S33" s="404"/>
      <c r="T33" s="404"/>
      <c r="U33" s="404"/>
      <c r="V33" s="404"/>
      <c r="W33" s="404"/>
      <c r="X33" s="723" t="s">
        <v>262</v>
      </c>
      <c r="Y33" s="732"/>
      <c r="Z33" s="732"/>
      <c r="AA33" s="732"/>
      <c r="AB33" s="739"/>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2"/>
      <c r="BE33" s="42"/>
      <c r="BF33" s="42"/>
      <c r="BG33" s="42"/>
      <c r="BH33" s="42"/>
      <c r="BI33" s="42"/>
      <c r="BJ33" s="42"/>
      <c r="BK33" s="42"/>
      <c r="BL33" s="42"/>
      <c r="BM33" s="42"/>
      <c r="BN33" s="42"/>
      <c r="BO33" s="42"/>
      <c r="BP33" s="42"/>
      <c r="BQ33" s="42"/>
      <c r="BR33" s="42"/>
      <c r="BS33" s="42"/>
      <c r="BT33" s="42"/>
      <c r="BU33" s="42"/>
      <c r="BV33" s="42"/>
      <c r="BW33" s="42"/>
      <c r="BX33" s="42"/>
      <c r="BY33" s="42"/>
      <c r="BZ33" s="42"/>
      <c r="CA33" s="42"/>
      <c r="CB33" s="42"/>
      <c r="CC33" s="42"/>
      <c r="CD33" s="42"/>
      <c r="CE33" s="42"/>
      <c r="CF33" s="42"/>
      <c r="CG33" s="42"/>
      <c r="CH33" s="42"/>
      <c r="CI33" s="42"/>
      <c r="CJ33" s="42"/>
      <c r="CK33" s="42"/>
      <c r="CL33" s="42"/>
      <c r="CM33" s="42"/>
      <c r="CN33" s="42"/>
      <c r="CO33" s="42"/>
      <c r="CP33" s="42"/>
      <c r="CQ33" s="42"/>
      <c r="CR33" s="42"/>
      <c r="CS33" s="42"/>
      <c r="CT33" s="42"/>
      <c r="CU33" s="42"/>
      <c r="CV33" s="42"/>
      <c r="CW33" s="42"/>
      <c r="CX33" s="42"/>
      <c r="CY33" s="42"/>
      <c r="CZ33" s="42"/>
      <c r="DA33" s="42"/>
      <c r="DB33" s="42"/>
      <c r="DC33" s="42"/>
      <c r="DD33" s="42"/>
      <c r="DE33" s="42"/>
      <c r="DF33" s="42"/>
      <c r="DG33" s="42"/>
      <c r="DH33" s="42"/>
      <c r="DI33" s="42"/>
      <c r="DJ33" s="42"/>
      <c r="DK33" s="42"/>
      <c r="DL33" s="42"/>
      <c r="DM33" s="42"/>
      <c r="DN33" s="42"/>
      <c r="DO33" s="42"/>
      <c r="DP33" s="42"/>
      <c r="DQ33" s="42"/>
      <c r="DR33" s="42"/>
      <c r="DS33" s="42"/>
      <c r="DT33" s="42"/>
      <c r="DU33" s="42"/>
      <c r="DV33" s="42"/>
      <c r="DW33" s="42"/>
    </row>
    <row r="34" spans="4:127" ht="16" hidden="1" customHeight="1" outlineLevel="1" x14ac:dyDescent="0.2">
      <c r="D34" s="331" t="s">
        <v>189</v>
      </c>
      <c r="E34" s="371" t="s">
        <v>190</v>
      </c>
      <c r="F34" s="371"/>
      <c r="G34" s="371" t="s">
        <v>217</v>
      </c>
      <c r="H34" s="371" t="s">
        <v>191</v>
      </c>
      <c r="I34" s="370" t="s">
        <v>255</v>
      </c>
      <c r="J34" s="371" t="s">
        <v>226</v>
      </c>
      <c r="K34" s="371" t="s">
        <v>192</v>
      </c>
      <c r="L34" s="371" t="s">
        <v>225</v>
      </c>
      <c r="M34" s="372" t="s">
        <v>224</v>
      </c>
      <c r="N34" s="373" t="s">
        <v>227</v>
      </c>
      <c r="O34" s="370" t="s">
        <v>193</v>
      </c>
      <c r="P34" s="372" t="s">
        <v>15</v>
      </c>
      <c r="Q34" s="370" t="s">
        <v>194</v>
      </c>
      <c r="R34" s="371" t="s">
        <v>195</v>
      </c>
      <c r="S34" s="371" t="s">
        <v>196</v>
      </c>
      <c r="T34" s="371" t="s">
        <v>197</v>
      </c>
      <c r="U34" s="371" t="s">
        <v>250</v>
      </c>
      <c r="V34" s="371" t="s">
        <v>248</v>
      </c>
      <c r="W34" s="371" t="s">
        <v>199</v>
      </c>
      <c r="X34" s="733">
        <v>1</v>
      </c>
      <c r="Y34" s="734">
        <v>2</v>
      </c>
      <c r="Z34" s="734">
        <v>3</v>
      </c>
      <c r="AA34" s="734">
        <v>4</v>
      </c>
      <c r="AB34" s="744">
        <v>5</v>
      </c>
      <c r="AC34" s="735" t="s">
        <v>198</v>
      </c>
      <c r="AD34" s="42"/>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42"/>
      <c r="BE34" s="42"/>
      <c r="BF34" s="42"/>
      <c r="BG34" s="42"/>
      <c r="BH34" s="42"/>
      <c r="BI34" s="42"/>
      <c r="BJ34" s="42"/>
      <c r="BK34" s="42"/>
      <c r="BL34" s="42"/>
      <c r="BM34" s="42"/>
      <c r="BN34" s="42"/>
      <c r="BO34" s="42"/>
      <c r="BP34" s="42"/>
      <c r="BQ34" s="42"/>
      <c r="BR34" s="42"/>
      <c r="BS34" s="42"/>
      <c r="BT34" s="42"/>
      <c r="BU34" s="42"/>
      <c r="BV34" s="42"/>
      <c r="BW34" s="42"/>
      <c r="BX34" s="42"/>
      <c r="BY34" s="42"/>
      <c r="BZ34" s="42"/>
      <c r="CA34" s="42"/>
      <c r="CB34" s="42"/>
      <c r="CC34" s="42"/>
      <c r="CD34" s="42"/>
      <c r="CE34" s="42"/>
      <c r="CF34" s="42"/>
      <c r="CG34" s="42"/>
      <c r="CH34" s="42"/>
      <c r="CI34" s="42"/>
      <c r="CJ34" s="42"/>
      <c r="CK34" s="42"/>
      <c r="CL34" s="42"/>
      <c r="CM34" s="42"/>
      <c r="CN34" s="42"/>
      <c r="CO34" s="42"/>
      <c r="CP34" s="42"/>
      <c r="CQ34" s="42"/>
      <c r="CR34" s="42"/>
      <c r="CS34" s="42"/>
      <c r="CT34" s="42"/>
      <c r="CU34" s="42"/>
      <c r="CV34" s="42"/>
      <c r="CW34" s="42"/>
      <c r="CX34" s="42"/>
      <c r="CY34" s="42"/>
      <c r="CZ34" s="42"/>
      <c r="DA34" s="42"/>
      <c r="DB34" s="42"/>
      <c r="DC34" s="42"/>
      <c r="DD34" s="42"/>
      <c r="DE34" s="42"/>
      <c r="DF34" s="42"/>
      <c r="DG34" s="42"/>
      <c r="DH34" s="42"/>
      <c r="DI34" s="42"/>
      <c r="DJ34" s="42"/>
      <c r="DK34" s="42"/>
      <c r="DL34" s="42"/>
      <c r="DM34" s="42"/>
      <c r="DN34" s="42"/>
      <c r="DO34" s="42"/>
      <c r="DP34" s="42"/>
      <c r="DQ34" s="42"/>
      <c r="DR34" s="42"/>
      <c r="DS34" s="42"/>
      <c r="DT34" s="42"/>
      <c r="DU34" s="42"/>
      <c r="DV34" s="42"/>
      <c r="DW34" s="42"/>
    </row>
    <row r="35" spans="4:127" hidden="1" outlineLevel="1" x14ac:dyDescent="0.2">
      <c r="D35" s="332" t="s">
        <v>306</v>
      </c>
      <c r="E35" s="318">
        <f>E7</f>
        <v>1</v>
      </c>
      <c r="F35" s="318"/>
      <c r="G35" s="319">
        <v>14280</v>
      </c>
      <c r="H35" s="320">
        <f>ROUND(G35/$G$15,4)</f>
        <v>8.72E-2</v>
      </c>
      <c r="I35" s="393">
        <f t="shared" ref="I35:I42" si="46">K7</f>
        <v>49674</v>
      </c>
      <c r="J35" s="321">
        <v>0</v>
      </c>
      <c r="K35" s="322">
        <f t="shared" ref="K35:K42" si="47">EOMONTH(I35,J35)+1</f>
        <v>49675</v>
      </c>
      <c r="L35" s="321">
        <v>60</v>
      </c>
      <c r="M35" s="352">
        <f t="shared" ref="M35:M42" si="48">EOMONTH(K35,L35-1)</f>
        <v>51501</v>
      </c>
      <c r="N35" s="353">
        <v>0.02</v>
      </c>
      <c r="O35" s="354">
        <v>0</v>
      </c>
      <c r="P35" s="355">
        <f t="shared" ref="P35:P42" si="49">G35*O35</f>
        <v>0</v>
      </c>
      <c r="Q35" s="356">
        <f t="shared" ref="Q35:Q42" si="50">+R35*G35</f>
        <v>682636.8751970639</v>
      </c>
      <c r="R35" s="324">
        <f t="shared" ref="R35:R42" si="51">S7</f>
        <v>47.803702744892433</v>
      </c>
      <c r="S35" s="323">
        <f t="shared" ref="S35:S42" si="52">+T35*G35</f>
        <v>56886.406266421996</v>
      </c>
      <c r="T35" s="325">
        <f t="shared" ref="T35:T43" si="53">R35/12</f>
        <v>3.9836418954077026</v>
      </c>
      <c r="U35" s="702">
        <f>IFERROR(12*V35,"-")</f>
        <v>0</v>
      </c>
      <c r="V35" s="702">
        <f>IFERROR(MAX(G49:DW49)/G35,"-")</f>
        <v>0</v>
      </c>
      <c r="W35" s="357">
        <f>+Q35/$Q$43</f>
        <v>1</v>
      </c>
      <c r="X35" s="717">
        <v>0.05</v>
      </c>
      <c r="Y35" s="718">
        <v>0.04</v>
      </c>
      <c r="Z35" s="718">
        <v>0.04</v>
      </c>
      <c r="AA35" s="718">
        <v>0.03</v>
      </c>
      <c r="AB35" s="721">
        <v>0.02</v>
      </c>
      <c r="AC35" s="374" t="s">
        <v>200</v>
      </c>
      <c r="AD35" s="42"/>
      <c r="AE35" s="42"/>
      <c r="AF35" s="42"/>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42"/>
      <c r="BE35" s="42"/>
      <c r="BF35" s="42"/>
      <c r="BG35" s="42"/>
      <c r="BH35" s="42"/>
      <c r="BI35" s="42"/>
      <c r="BJ35" s="42"/>
      <c r="BK35" s="42"/>
      <c r="BL35" s="42"/>
      <c r="BM35" s="42"/>
      <c r="BN35" s="42"/>
      <c r="BO35" s="42"/>
      <c r="BP35" s="42"/>
      <c r="BQ35" s="42"/>
      <c r="BR35" s="42"/>
      <c r="BS35" s="42"/>
      <c r="BT35" s="42"/>
      <c r="BU35" s="42"/>
      <c r="BV35" s="42"/>
      <c r="BW35" s="42"/>
      <c r="BX35" s="42"/>
      <c r="BY35" s="42"/>
      <c r="BZ35" s="42"/>
      <c r="CA35" s="42"/>
      <c r="CB35" s="42"/>
      <c r="CC35" s="42"/>
      <c r="CD35" s="42"/>
      <c r="CE35" s="42"/>
      <c r="CF35" s="42"/>
      <c r="CG35" s="42"/>
      <c r="CH35" s="42"/>
      <c r="CI35" s="42"/>
      <c r="CJ35" s="42"/>
      <c r="CK35" s="42"/>
      <c r="CL35" s="42"/>
      <c r="CM35" s="42"/>
      <c r="CN35" s="42"/>
      <c r="CO35" s="42"/>
      <c r="CP35" s="42"/>
      <c r="CQ35" s="42"/>
      <c r="CR35" s="42"/>
      <c r="CS35" s="42"/>
      <c r="CT35" s="42"/>
      <c r="CU35" s="42"/>
      <c r="CV35" s="42"/>
      <c r="CW35" s="42"/>
      <c r="CX35" s="42"/>
      <c r="CY35" s="42"/>
      <c r="CZ35" s="42"/>
      <c r="DA35" s="42"/>
      <c r="DB35" s="42"/>
      <c r="DC35" s="42"/>
      <c r="DD35" s="42"/>
      <c r="DE35" s="42"/>
      <c r="DF35" s="42"/>
      <c r="DG35" s="42"/>
      <c r="DH35" s="42"/>
      <c r="DI35" s="42"/>
      <c r="DJ35" s="42"/>
      <c r="DK35" s="42"/>
      <c r="DL35" s="42"/>
      <c r="DM35" s="42"/>
      <c r="DN35" s="42"/>
      <c r="DO35" s="42"/>
      <c r="DP35" s="42"/>
      <c r="DQ35" s="42"/>
      <c r="DR35" s="42"/>
      <c r="DS35" s="42"/>
      <c r="DT35" s="42"/>
      <c r="DU35" s="42"/>
      <c r="DV35" s="42"/>
      <c r="DW35" s="42"/>
    </row>
    <row r="36" spans="4:127" hidden="1" outlineLevel="1" x14ac:dyDescent="0.2">
      <c r="D36" s="332" t="s">
        <v>201</v>
      </c>
      <c r="E36" s="318">
        <f t="shared" ref="E36:E42" si="54">E8</f>
        <v>2</v>
      </c>
      <c r="F36" s="318"/>
      <c r="G36" s="319">
        <v>5952</v>
      </c>
      <c r="H36" s="320">
        <f t="shared" ref="H36:H42" si="55">ROUND(G36/$G$15,4)</f>
        <v>3.6299999999999999E-2</v>
      </c>
      <c r="I36" s="393">
        <f t="shared" si="46"/>
        <v>49674</v>
      </c>
      <c r="J36" s="321">
        <v>0</v>
      </c>
      <c r="K36" s="322">
        <f t="shared" si="47"/>
        <v>49675</v>
      </c>
      <c r="L36" s="321">
        <v>60</v>
      </c>
      <c r="M36" s="352">
        <f t="shared" si="48"/>
        <v>51501</v>
      </c>
      <c r="N36" s="353">
        <v>0.02</v>
      </c>
      <c r="O36" s="354">
        <v>22.5</v>
      </c>
      <c r="P36" s="355">
        <f t="shared" si="49"/>
        <v>133920</v>
      </c>
      <c r="Q36" s="356">
        <f t="shared" si="50"/>
        <v>0</v>
      </c>
      <c r="R36" s="324">
        <f t="shared" si="51"/>
        <v>0</v>
      </c>
      <c r="S36" s="323">
        <f t="shared" si="52"/>
        <v>0</v>
      </c>
      <c r="T36" s="325">
        <f t="shared" si="53"/>
        <v>0</v>
      </c>
      <c r="U36" s="702">
        <f t="shared" ref="U36:U42" si="56">IFERROR(12*V36,"-")</f>
        <v>0</v>
      </c>
      <c r="V36" s="702">
        <f t="shared" ref="V36:V42" si="57">IFERROR(MAX(G50:DW50)/G36,"-")</f>
        <v>0</v>
      </c>
      <c r="W36" s="357">
        <f t="shared" ref="W36:W42" si="58">+Q36/$Q$43</f>
        <v>0</v>
      </c>
      <c r="X36" s="717">
        <v>0.05</v>
      </c>
      <c r="Y36" s="718">
        <v>0.04</v>
      </c>
      <c r="Z36" s="718">
        <v>0.04</v>
      </c>
      <c r="AA36" s="718">
        <v>0.03</v>
      </c>
      <c r="AB36" s="721">
        <v>0.02</v>
      </c>
      <c r="AC36" s="374" t="s">
        <v>200</v>
      </c>
      <c r="AD36" s="42"/>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42"/>
      <c r="BE36" s="42"/>
      <c r="BF36" s="42"/>
      <c r="BG36" s="42"/>
      <c r="BH36" s="42"/>
      <c r="BI36" s="42"/>
      <c r="BJ36" s="42"/>
      <c r="BK36" s="42"/>
      <c r="BL36" s="42"/>
      <c r="BM36" s="42"/>
      <c r="BN36" s="42"/>
      <c r="BO36" s="42"/>
      <c r="BP36" s="42"/>
      <c r="BQ36" s="42"/>
      <c r="BR36" s="42"/>
      <c r="BS36" s="42"/>
      <c r="BT36" s="42"/>
      <c r="BU36" s="42"/>
      <c r="BV36" s="42"/>
      <c r="BW36" s="42"/>
      <c r="BX36" s="42"/>
      <c r="BY36" s="42"/>
      <c r="BZ36" s="42"/>
      <c r="CA36" s="42"/>
      <c r="CB36" s="42"/>
      <c r="CC36" s="42"/>
      <c r="CD36" s="42"/>
      <c r="CE36" s="42"/>
      <c r="CF36" s="42"/>
      <c r="CG36" s="42"/>
      <c r="CH36" s="42"/>
      <c r="CI36" s="42"/>
      <c r="CJ36" s="42"/>
      <c r="CK36" s="42"/>
      <c r="CL36" s="42"/>
      <c r="CM36" s="42"/>
      <c r="CN36" s="42"/>
      <c r="CO36" s="42"/>
      <c r="CP36" s="42"/>
      <c r="CQ36" s="42"/>
      <c r="CR36" s="42"/>
      <c r="CS36" s="42"/>
      <c r="CT36" s="42"/>
      <c r="CU36" s="42"/>
      <c r="CV36" s="42"/>
      <c r="CW36" s="42"/>
      <c r="CX36" s="42"/>
      <c r="CY36" s="42"/>
      <c r="CZ36" s="42"/>
      <c r="DA36" s="42"/>
      <c r="DB36" s="42"/>
      <c r="DC36" s="42"/>
      <c r="DD36" s="42"/>
      <c r="DE36" s="42"/>
      <c r="DF36" s="42"/>
      <c r="DG36" s="42"/>
      <c r="DH36" s="42"/>
      <c r="DI36" s="42"/>
      <c r="DJ36" s="42"/>
      <c r="DK36" s="42"/>
      <c r="DL36" s="42"/>
      <c r="DM36" s="42"/>
      <c r="DN36" s="42"/>
      <c r="DO36" s="42"/>
      <c r="DP36" s="42"/>
      <c r="DQ36" s="42"/>
      <c r="DR36" s="42"/>
      <c r="DS36" s="42"/>
      <c r="DT36" s="42"/>
      <c r="DU36" s="42"/>
      <c r="DV36" s="42"/>
      <c r="DW36" s="42"/>
    </row>
    <row r="37" spans="4:127" hidden="1" outlineLevel="1" x14ac:dyDescent="0.2">
      <c r="D37" s="332" t="s">
        <v>202</v>
      </c>
      <c r="E37" s="318">
        <f t="shared" si="54"/>
        <v>3</v>
      </c>
      <c r="F37" s="318"/>
      <c r="G37" s="319">
        <v>5952</v>
      </c>
      <c r="H37" s="320">
        <f t="shared" si="55"/>
        <v>3.6299999999999999E-2</v>
      </c>
      <c r="I37" s="393">
        <f t="shared" si="46"/>
        <v>49674</v>
      </c>
      <c r="J37" s="321">
        <v>0</v>
      </c>
      <c r="K37" s="322">
        <f t="shared" si="47"/>
        <v>49675</v>
      </c>
      <c r="L37" s="321">
        <v>60</v>
      </c>
      <c r="M37" s="352">
        <f t="shared" si="48"/>
        <v>51501</v>
      </c>
      <c r="N37" s="353">
        <v>0.02</v>
      </c>
      <c r="O37" s="354">
        <v>22.5</v>
      </c>
      <c r="P37" s="355">
        <f t="shared" si="49"/>
        <v>133920</v>
      </c>
      <c r="Q37" s="356">
        <f t="shared" si="50"/>
        <v>0</v>
      </c>
      <c r="R37" s="324">
        <f t="shared" si="51"/>
        <v>0</v>
      </c>
      <c r="S37" s="323">
        <f t="shared" si="52"/>
        <v>0</v>
      </c>
      <c r="T37" s="325">
        <f t="shared" si="53"/>
        <v>0</v>
      </c>
      <c r="U37" s="702">
        <f t="shared" si="56"/>
        <v>0</v>
      </c>
      <c r="V37" s="702">
        <f t="shared" si="57"/>
        <v>0</v>
      </c>
      <c r="W37" s="357">
        <f t="shared" si="58"/>
        <v>0</v>
      </c>
      <c r="X37" s="717">
        <v>0.05</v>
      </c>
      <c r="Y37" s="718">
        <v>0.04</v>
      </c>
      <c r="Z37" s="718">
        <v>0.04</v>
      </c>
      <c r="AA37" s="718">
        <v>0.03</v>
      </c>
      <c r="AB37" s="721">
        <v>0.02</v>
      </c>
      <c r="AC37" s="374" t="s">
        <v>200</v>
      </c>
      <c r="AD37" s="42"/>
      <c r="AE37" s="42"/>
      <c r="AF37" s="42"/>
      <c r="AG37" s="42"/>
      <c r="AH37" s="42"/>
      <c r="AI37" s="42"/>
      <c r="AJ37" s="42"/>
      <c r="AK37" s="42"/>
      <c r="AL37" s="42"/>
      <c r="AM37" s="42"/>
      <c r="AN37" s="42"/>
      <c r="AO37" s="42"/>
      <c r="AP37" s="42"/>
      <c r="AQ37" s="42"/>
      <c r="AR37" s="42"/>
      <c r="AS37" s="42"/>
      <c r="AT37" s="42"/>
      <c r="AU37" s="42"/>
      <c r="AV37" s="42"/>
      <c r="AW37" s="42"/>
      <c r="AX37" s="42"/>
      <c r="AY37" s="42"/>
      <c r="AZ37" s="42"/>
      <c r="BA37" s="42"/>
      <c r="BB37" s="42"/>
      <c r="BC37" s="42"/>
      <c r="BD37" s="42"/>
      <c r="BE37" s="42"/>
      <c r="BF37" s="42"/>
      <c r="BG37" s="42"/>
      <c r="BH37" s="42"/>
      <c r="BI37" s="42"/>
      <c r="BJ37" s="42"/>
      <c r="BK37" s="42"/>
      <c r="BL37" s="42"/>
      <c r="BM37" s="42"/>
      <c r="BN37" s="42"/>
      <c r="BO37" s="42"/>
      <c r="BP37" s="42"/>
      <c r="BQ37" s="42"/>
      <c r="BR37" s="42"/>
      <c r="BS37" s="42"/>
      <c r="BT37" s="42"/>
      <c r="BU37" s="42"/>
      <c r="BV37" s="42"/>
      <c r="BW37" s="42"/>
      <c r="BX37" s="42"/>
      <c r="BY37" s="42"/>
      <c r="BZ37" s="42"/>
      <c r="CA37" s="42"/>
      <c r="CB37" s="42"/>
      <c r="CC37" s="42"/>
      <c r="CD37" s="42"/>
      <c r="CE37" s="42"/>
      <c r="CF37" s="42"/>
      <c r="CG37" s="42"/>
      <c r="CH37" s="42"/>
      <c r="CI37" s="42"/>
      <c r="CJ37" s="42"/>
      <c r="CK37" s="42"/>
      <c r="CL37" s="42"/>
      <c r="CM37" s="42"/>
      <c r="CN37" s="42"/>
      <c r="CO37" s="42"/>
      <c r="CP37" s="42"/>
      <c r="CQ37" s="42"/>
      <c r="CR37" s="42"/>
      <c r="CS37" s="42"/>
      <c r="CT37" s="42"/>
      <c r="CU37" s="42"/>
      <c r="CV37" s="42"/>
      <c r="CW37" s="42"/>
      <c r="CX37" s="42"/>
      <c r="CY37" s="42"/>
      <c r="CZ37" s="42"/>
      <c r="DA37" s="42"/>
      <c r="DB37" s="42"/>
      <c r="DC37" s="42"/>
      <c r="DD37" s="42"/>
      <c r="DE37" s="42"/>
      <c r="DF37" s="42"/>
      <c r="DG37" s="42"/>
      <c r="DH37" s="42"/>
      <c r="DI37" s="42"/>
      <c r="DJ37" s="42"/>
      <c r="DK37" s="42"/>
      <c r="DL37" s="42"/>
      <c r="DM37" s="42"/>
      <c r="DN37" s="42"/>
      <c r="DO37" s="42"/>
      <c r="DP37" s="42"/>
      <c r="DQ37" s="42"/>
      <c r="DR37" s="42"/>
      <c r="DS37" s="42"/>
      <c r="DT37" s="42"/>
      <c r="DU37" s="42"/>
      <c r="DV37" s="42"/>
      <c r="DW37" s="42"/>
    </row>
    <row r="38" spans="4:127" hidden="1" outlineLevel="1" x14ac:dyDescent="0.2">
      <c r="D38" s="332" t="s">
        <v>239</v>
      </c>
      <c r="E38" s="318">
        <f t="shared" si="54"/>
        <v>4</v>
      </c>
      <c r="F38" s="318"/>
      <c r="G38" s="319">
        <v>3486</v>
      </c>
      <c r="H38" s="320">
        <f t="shared" si="55"/>
        <v>2.1299999999999999E-2</v>
      </c>
      <c r="I38" s="393">
        <f t="shared" si="46"/>
        <v>49674</v>
      </c>
      <c r="J38" s="321">
        <v>0</v>
      </c>
      <c r="K38" s="322">
        <f t="shared" si="47"/>
        <v>49675</v>
      </c>
      <c r="L38" s="321">
        <v>60</v>
      </c>
      <c r="M38" s="352">
        <f t="shared" si="48"/>
        <v>51501</v>
      </c>
      <c r="N38" s="353">
        <v>0.02</v>
      </c>
      <c r="O38" s="354">
        <v>22.5</v>
      </c>
      <c r="P38" s="355">
        <f t="shared" si="49"/>
        <v>78435</v>
      </c>
      <c r="Q38" s="356">
        <f t="shared" si="50"/>
        <v>0</v>
      </c>
      <c r="R38" s="324">
        <f t="shared" si="51"/>
        <v>0</v>
      </c>
      <c r="S38" s="323">
        <f t="shared" si="52"/>
        <v>0</v>
      </c>
      <c r="T38" s="325">
        <f t="shared" si="53"/>
        <v>0</v>
      </c>
      <c r="U38" s="702">
        <f t="shared" si="56"/>
        <v>0</v>
      </c>
      <c r="V38" s="702">
        <f t="shared" si="57"/>
        <v>0</v>
      </c>
      <c r="W38" s="357">
        <f t="shared" si="58"/>
        <v>0</v>
      </c>
      <c r="X38" s="717">
        <v>0.05</v>
      </c>
      <c r="Y38" s="718">
        <v>0.04</v>
      </c>
      <c r="Z38" s="718">
        <v>0.04</v>
      </c>
      <c r="AA38" s="718">
        <v>0.03</v>
      </c>
      <c r="AB38" s="721">
        <v>0.02</v>
      </c>
      <c r="AC38" s="374" t="s">
        <v>200</v>
      </c>
      <c r="AD38" s="42"/>
      <c r="AE38" s="42"/>
      <c r="AF38" s="42"/>
      <c r="AG38" s="42"/>
      <c r="AH38" s="42"/>
      <c r="AI38" s="42"/>
      <c r="AJ38" s="42"/>
      <c r="AK38" s="42"/>
      <c r="AL38" s="42"/>
      <c r="AM38" s="42"/>
      <c r="AN38" s="42"/>
      <c r="AO38" s="42"/>
      <c r="AP38" s="42"/>
      <c r="AQ38" s="42"/>
      <c r="AR38" s="42"/>
      <c r="AS38" s="42"/>
      <c r="AT38" s="42"/>
      <c r="AU38" s="42"/>
      <c r="AV38" s="42"/>
      <c r="AW38" s="42"/>
      <c r="AX38" s="42"/>
      <c r="AY38" s="42"/>
      <c r="AZ38" s="42"/>
      <c r="BA38" s="42"/>
      <c r="BB38" s="42"/>
      <c r="BC38" s="42"/>
      <c r="BD38" s="42"/>
      <c r="BE38" s="42"/>
      <c r="BF38" s="42"/>
      <c r="BG38" s="42"/>
      <c r="BH38" s="42"/>
      <c r="BI38" s="42"/>
      <c r="BJ38" s="42"/>
      <c r="BK38" s="42"/>
      <c r="BL38" s="42"/>
      <c r="BM38" s="42"/>
      <c r="BN38" s="42"/>
      <c r="BO38" s="42"/>
      <c r="BP38" s="42"/>
      <c r="BQ38" s="42"/>
      <c r="BR38" s="42"/>
      <c r="BS38" s="42"/>
      <c r="BT38" s="42"/>
      <c r="BU38" s="42"/>
      <c r="BV38" s="42"/>
      <c r="BW38" s="42"/>
      <c r="BX38" s="42"/>
      <c r="BY38" s="42"/>
      <c r="BZ38" s="42"/>
      <c r="CA38" s="42"/>
      <c r="CB38" s="42"/>
      <c r="CC38" s="42"/>
      <c r="CD38" s="42"/>
      <c r="CE38" s="42"/>
      <c r="CF38" s="42"/>
      <c r="CG38" s="42"/>
      <c r="CH38" s="42"/>
      <c r="CI38" s="42"/>
      <c r="CJ38" s="42"/>
      <c r="CK38" s="42"/>
      <c r="CL38" s="42"/>
      <c r="CM38" s="42"/>
      <c r="CN38" s="42"/>
      <c r="CO38" s="42"/>
      <c r="CP38" s="42"/>
      <c r="CQ38" s="42"/>
      <c r="CR38" s="42"/>
      <c r="CS38" s="42"/>
      <c r="CT38" s="42"/>
      <c r="CU38" s="42"/>
      <c r="CV38" s="42"/>
      <c r="CW38" s="42"/>
      <c r="CX38" s="42"/>
      <c r="CY38" s="42"/>
      <c r="CZ38" s="42"/>
      <c r="DA38" s="42"/>
      <c r="DB38" s="42"/>
      <c r="DC38" s="42"/>
      <c r="DD38" s="42"/>
      <c r="DE38" s="42"/>
      <c r="DF38" s="42"/>
      <c r="DG38" s="42"/>
      <c r="DH38" s="42"/>
      <c r="DI38" s="42"/>
      <c r="DJ38" s="42"/>
      <c r="DK38" s="42"/>
      <c r="DL38" s="42"/>
      <c r="DM38" s="42"/>
      <c r="DN38" s="42"/>
      <c r="DO38" s="42"/>
      <c r="DP38" s="42"/>
      <c r="DQ38" s="42"/>
      <c r="DR38" s="42"/>
      <c r="DS38" s="42"/>
      <c r="DT38" s="42"/>
      <c r="DU38" s="42"/>
      <c r="DV38" s="42"/>
      <c r="DW38" s="42"/>
    </row>
    <row r="39" spans="4:127" ht="16" hidden="1" customHeight="1" outlineLevel="2" x14ac:dyDescent="0.2">
      <c r="D39" s="332" t="s">
        <v>240</v>
      </c>
      <c r="E39" s="318">
        <f t="shared" si="54"/>
        <v>5</v>
      </c>
      <c r="F39" s="318"/>
      <c r="G39" s="319">
        <v>0</v>
      </c>
      <c r="H39" s="320">
        <f t="shared" si="55"/>
        <v>0</v>
      </c>
      <c r="I39" s="393">
        <f t="shared" si="46"/>
        <v>49674</v>
      </c>
      <c r="J39" s="321">
        <v>0</v>
      </c>
      <c r="K39" s="322">
        <f t="shared" si="47"/>
        <v>49675</v>
      </c>
      <c r="L39" s="321">
        <v>60</v>
      </c>
      <c r="M39" s="352">
        <f t="shared" si="48"/>
        <v>51501</v>
      </c>
      <c r="N39" s="353">
        <v>0</v>
      </c>
      <c r="O39" s="354">
        <v>0</v>
      </c>
      <c r="P39" s="355">
        <f t="shared" si="49"/>
        <v>0</v>
      </c>
      <c r="Q39" s="356">
        <f t="shared" si="50"/>
        <v>0</v>
      </c>
      <c r="R39" s="324">
        <f t="shared" si="51"/>
        <v>0</v>
      </c>
      <c r="S39" s="323">
        <f t="shared" si="52"/>
        <v>0</v>
      </c>
      <c r="T39" s="325">
        <f t="shared" si="53"/>
        <v>0</v>
      </c>
      <c r="U39" s="702" t="str">
        <f t="shared" si="56"/>
        <v>-</v>
      </c>
      <c r="V39" s="702" t="str">
        <f t="shared" si="57"/>
        <v>-</v>
      </c>
      <c r="W39" s="357">
        <f t="shared" si="58"/>
        <v>0</v>
      </c>
      <c r="X39" s="717">
        <v>0.05</v>
      </c>
      <c r="Y39" s="718">
        <v>0.04</v>
      </c>
      <c r="Z39" s="718">
        <v>0.04</v>
      </c>
      <c r="AA39" s="718">
        <v>0.03</v>
      </c>
      <c r="AB39" s="721">
        <v>0.02</v>
      </c>
      <c r="AC39" s="374" t="s">
        <v>200</v>
      </c>
      <c r="AD39" s="42"/>
      <c r="AE39" s="42"/>
      <c r="AF39" s="42"/>
      <c r="AG39" s="42"/>
      <c r="AH39" s="42"/>
      <c r="AI39" s="42"/>
      <c r="AJ39" s="42"/>
      <c r="AK39" s="42"/>
      <c r="AL39" s="42"/>
      <c r="AM39" s="42"/>
      <c r="AN39" s="42"/>
      <c r="AO39" s="42"/>
      <c r="AP39" s="42"/>
      <c r="AQ39" s="42"/>
      <c r="AR39" s="42"/>
      <c r="AS39" s="42"/>
      <c r="AT39" s="42"/>
      <c r="AU39" s="42"/>
      <c r="AV39" s="42"/>
      <c r="AW39" s="42"/>
      <c r="AX39" s="42"/>
      <c r="AY39" s="42"/>
      <c r="AZ39" s="42"/>
      <c r="BA39" s="42"/>
      <c r="BB39" s="42"/>
      <c r="BC39" s="42"/>
      <c r="BD39" s="42"/>
      <c r="BE39" s="42"/>
      <c r="BF39" s="42"/>
      <c r="BG39" s="42"/>
      <c r="BH39" s="42"/>
      <c r="BI39" s="42"/>
      <c r="BJ39" s="42"/>
      <c r="BK39" s="42"/>
      <c r="BL39" s="42"/>
      <c r="BM39" s="42"/>
      <c r="BN39" s="42"/>
      <c r="BO39" s="42"/>
      <c r="BP39" s="42"/>
      <c r="BQ39" s="42"/>
      <c r="BR39" s="42"/>
      <c r="BS39" s="42"/>
      <c r="BT39" s="42"/>
      <c r="BU39" s="42"/>
      <c r="BV39" s="42"/>
      <c r="BW39" s="42"/>
      <c r="BX39" s="42"/>
      <c r="BY39" s="42"/>
      <c r="BZ39" s="42"/>
      <c r="CA39" s="42"/>
      <c r="CB39" s="42"/>
      <c r="CC39" s="42"/>
      <c r="CD39" s="42"/>
      <c r="CE39" s="42"/>
      <c r="CF39" s="42"/>
      <c r="CG39" s="42"/>
      <c r="CH39" s="42"/>
      <c r="CI39" s="42"/>
      <c r="CJ39" s="42"/>
      <c r="CK39" s="42"/>
      <c r="CL39" s="42"/>
      <c r="CM39" s="42"/>
      <c r="CN39" s="42"/>
      <c r="CO39" s="42"/>
      <c r="CP39" s="42"/>
      <c r="CQ39" s="42"/>
      <c r="CR39" s="42"/>
      <c r="CS39" s="42"/>
      <c r="CT39" s="42"/>
      <c r="CU39" s="42"/>
      <c r="CV39" s="42"/>
      <c r="CW39" s="42"/>
      <c r="CX39" s="42"/>
      <c r="CY39" s="42"/>
      <c r="CZ39" s="42"/>
      <c r="DA39" s="42"/>
      <c r="DB39" s="42"/>
      <c r="DC39" s="42"/>
      <c r="DD39" s="42"/>
      <c r="DE39" s="42"/>
      <c r="DF39" s="42"/>
      <c r="DG39" s="42"/>
      <c r="DH39" s="42"/>
      <c r="DI39" s="42"/>
      <c r="DJ39" s="42"/>
      <c r="DK39" s="42"/>
      <c r="DL39" s="42"/>
      <c r="DM39" s="42"/>
      <c r="DN39" s="42"/>
      <c r="DO39" s="42"/>
      <c r="DP39" s="42"/>
      <c r="DQ39" s="42"/>
      <c r="DR39" s="42"/>
      <c r="DS39" s="42"/>
      <c r="DT39" s="42"/>
      <c r="DU39" s="42"/>
      <c r="DV39" s="42"/>
      <c r="DW39" s="42"/>
    </row>
    <row r="40" spans="4:127" ht="16" hidden="1" customHeight="1" outlineLevel="2" x14ac:dyDescent="0.2">
      <c r="D40" s="332" t="s">
        <v>241</v>
      </c>
      <c r="E40" s="318">
        <f t="shared" si="54"/>
        <v>6</v>
      </c>
      <c r="F40" s="318"/>
      <c r="G40" s="319">
        <v>0</v>
      </c>
      <c r="H40" s="320">
        <f t="shared" si="55"/>
        <v>0</v>
      </c>
      <c r="I40" s="393">
        <f t="shared" si="46"/>
        <v>49674</v>
      </c>
      <c r="J40" s="321">
        <v>0</v>
      </c>
      <c r="K40" s="322">
        <f t="shared" si="47"/>
        <v>49675</v>
      </c>
      <c r="L40" s="321">
        <v>60</v>
      </c>
      <c r="M40" s="352">
        <f t="shared" si="48"/>
        <v>51501</v>
      </c>
      <c r="N40" s="353">
        <v>0</v>
      </c>
      <c r="O40" s="354">
        <v>0</v>
      </c>
      <c r="P40" s="355">
        <f t="shared" si="49"/>
        <v>0</v>
      </c>
      <c r="Q40" s="356">
        <f t="shared" si="50"/>
        <v>0</v>
      </c>
      <c r="R40" s="324">
        <f t="shared" si="51"/>
        <v>0</v>
      </c>
      <c r="S40" s="323">
        <f t="shared" si="52"/>
        <v>0</v>
      </c>
      <c r="T40" s="325">
        <f t="shared" si="53"/>
        <v>0</v>
      </c>
      <c r="U40" s="702" t="str">
        <f t="shared" si="56"/>
        <v>-</v>
      </c>
      <c r="V40" s="702" t="str">
        <f t="shared" si="57"/>
        <v>-</v>
      </c>
      <c r="W40" s="357">
        <f t="shared" si="58"/>
        <v>0</v>
      </c>
      <c r="X40" s="717">
        <v>0.05</v>
      </c>
      <c r="Y40" s="718">
        <v>0.04</v>
      </c>
      <c r="Z40" s="718">
        <v>0.04</v>
      </c>
      <c r="AA40" s="718">
        <v>0.03</v>
      </c>
      <c r="AB40" s="721">
        <v>0.02</v>
      </c>
      <c r="AC40" s="374" t="s">
        <v>200</v>
      </c>
      <c r="AD40" s="42"/>
      <c r="AE40" s="42"/>
      <c r="AF40" s="42"/>
      <c r="AG40" s="42"/>
      <c r="AH40" s="42"/>
      <c r="AI40" s="42"/>
      <c r="AJ40" s="42"/>
      <c r="AK40" s="42"/>
      <c r="AL40" s="42"/>
      <c r="AM40" s="42"/>
      <c r="AN40" s="42"/>
      <c r="AO40" s="42"/>
      <c r="AP40" s="42"/>
      <c r="AQ40" s="42"/>
      <c r="AR40" s="42"/>
      <c r="AS40" s="42"/>
      <c r="AT40" s="42"/>
      <c r="AU40" s="42"/>
      <c r="AV40" s="42"/>
      <c r="AW40" s="42"/>
      <c r="AX40" s="42"/>
      <c r="AY40" s="42"/>
      <c r="AZ40" s="42"/>
      <c r="BA40" s="42"/>
      <c r="BB40" s="42"/>
      <c r="BC40" s="42"/>
      <c r="BD40" s="42"/>
      <c r="BE40" s="42"/>
      <c r="BF40" s="42"/>
      <c r="BG40" s="42"/>
      <c r="BH40" s="42"/>
      <c r="BI40" s="42"/>
      <c r="BJ40" s="42"/>
      <c r="BK40" s="42"/>
      <c r="BL40" s="42"/>
      <c r="BM40" s="42"/>
      <c r="BN40" s="42"/>
      <c r="BO40" s="42"/>
      <c r="BP40" s="42"/>
      <c r="BQ40" s="42"/>
      <c r="BR40" s="42"/>
      <c r="BS40" s="42"/>
      <c r="BT40" s="42"/>
      <c r="BU40" s="42"/>
      <c r="BV40" s="42"/>
      <c r="BW40" s="42"/>
      <c r="BX40" s="42"/>
      <c r="BY40" s="42"/>
      <c r="BZ40" s="42"/>
      <c r="CA40" s="42"/>
      <c r="CB40" s="42"/>
      <c r="CC40" s="42"/>
      <c r="CD40" s="42"/>
      <c r="CE40" s="42"/>
      <c r="CF40" s="42"/>
      <c r="CG40" s="42"/>
      <c r="CH40" s="42"/>
      <c r="CI40" s="42"/>
      <c r="CJ40" s="42"/>
      <c r="CK40" s="42"/>
      <c r="CL40" s="42"/>
      <c r="CM40" s="42"/>
      <c r="CN40" s="42"/>
      <c r="CO40" s="42"/>
      <c r="CP40" s="42"/>
      <c r="CQ40" s="42"/>
      <c r="CR40" s="42"/>
      <c r="CS40" s="42"/>
      <c r="CT40" s="42"/>
      <c r="CU40" s="42"/>
      <c r="CV40" s="42"/>
      <c r="CW40" s="42"/>
      <c r="CX40" s="42"/>
      <c r="CY40" s="42"/>
      <c r="CZ40" s="42"/>
      <c r="DA40" s="42"/>
      <c r="DB40" s="42"/>
      <c r="DC40" s="42"/>
      <c r="DD40" s="42"/>
      <c r="DE40" s="42"/>
      <c r="DF40" s="42"/>
      <c r="DG40" s="42"/>
      <c r="DH40" s="42"/>
      <c r="DI40" s="42"/>
      <c r="DJ40" s="42"/>
      <c r="DK40" s="42"/>
      <c r="DL40" s="42"/>
      <c r="DM40" s="42"/>
      <c r="DN40" s="42"/>
      <c r="DO40" s="42"/>
      <c r="DP40" s="42"/>
      <c r="DQ40" s="42"/>
      <c r="DR40" s="42"/>
      <c r="DS40" s="42"/>
      <c r="DT40" s="42"/>
      <c r="DU40" s="42"/>
      <c r="DV40" s="42"/>
      <c r="DW40" s="42"/>
    </row>
    <row r="41" spans="4:127" ht="16" hidden="1" customHeight="1" outlineLevel="2" x14ac:dyDescent="0.2">
      <c r="D41" s="332" t="s">
        <v>242</v>
      </c>
      <c r="E41" s="318">
        <f t="shared" si="54"/>
        <v>7</v>
      </c>
      <c r="F41" s="318"/>
      <c r="G41" s="319">
        <v>0</v>
      </c>
      <c r="H41" s="320">
        <f t="shared" si="55"/>
        <v>0</v>
      </c>
      <c r="I41" s="393">
        <f t="shared" si="46"/>
        <v>49674</v>
      </c>
      <c r="J41" s="321">
        <v>0</v>
      </c>
      <c r="K41" s="322">
        <f t="shared" si="47"/>
        <v>49675</v>
      </c>
      <c r="L41" s="321">
        <v>60</v>
      </c>
      <c r="M41" s="352">
        <f t="shared" si="48"/>
        <v>51501</v>
      </c>
      <c r="N41" s="353">
        <v>0</v>
      </c>
      <c r="O41" s="354">
        <v>0</v>
      </c>
      <c r="P41" s="355">
        <f t="shared" si="49"/>
        <v>0</v>
      </c>
      <c r="Q41" s="356">
        <f t="shared" si="50"/>
        <v>0</v>
      </c>
      <c r="R41" s="324">
        <f t="shared" si="51"/>
        <v>0</v>
      </c>
      <c r="S41" s="323">
        <f t="shared" si="52"/>
        <v>0</v>
      </c>
      <c r="T41" s="325">
        <f t="shared" si="53"/>
        <v>0</v>
      </c>
      <c r="U41" s="702" t="str">
        <f t="shared" si="56"/>
        <v>-</v>
      </c>
      <c r="V41" s="702" t="str">
        <f t="shared" si="57"/>
        <v>-</v>
      </c>
      <c r="W41" s="357">
        <f t="shared" si="58"/>
        <v>0</v>
      </c>
      <c r="X41" s="717">
        <v>0.05</v>
      </c>
      <c r="Y41" s="718">
        <v>0.04</v>
      </c>
      <c r="Z41" s="718">
        <v>0.04</v>
      </c>
      <c r="AA41" s="718">
        <v>0.03</v>
      </c>
      <c r="AB41" s="721">
        <v>0.02</v>
      </c>
      <c r="AC41" s="374" t="s">
        <v>200</v>
      </c>
      <c r="AD41" s="42"/>
      <c r="AE41" s="42"/>
      <c r="AF41" s="42"/>
      <c r="AG41" s="42"/>
      <c r="AH41" s="42"/>
      <c r="AI41" s="42"/>
      <c r="AJ41" s="42"/>
      <c r="AK41" s="42"/>
      <c r="AL41" s="42"/>
      <c r="AM41" s="42"/>
      <c r="AN41" s="42"/>
      <c r="AO41" s="42"/>
      <c r="AP41" s="42"/>
      <c r="AQ41" s="42"/>
      <c r="AR41" s="42"/>
      <c r="AS41" s="42"/>
      <c r="AT41" s="42"/>
      <c r="AU41" s="42"/>
      <c r="AV41" s="42"/>
      <c r="AW41" s="42"/>
      <c r="AX41" s="42"/>
      <c r="AY41" s="42"/>
      <c r="AZ41" s="42"/>
      <c r="BA41" s="42"/>
      <c r="BB41" s="42"/>
      <c r="BC41" s="42"/>
      <c r="BD41" s="42"/>
      <c r="BE41" s="42"/>
      <c r="BF41" s="42"/>
      <c r="BG41" s="42"/>
      <c r="BH41" s="42"/>
      <c r="BI41" s="42"/>
      <c r="BJ41" s="42"/>
      <c r="BK41" s="42"/>
      <c r="BL41" s="42"/>
      <c r="BM41" s="42"/>
      <c r="BN41" s="42"/>
      <c r="BO41" s="42"/>
      <c r="BP41" s="42"/>
      <c r="BQ41" s="42"/>
      <c r="BR41" s="42"/>
      <c r="BS41" s="42"/>
      <c r="BT41" s="42"/>
      <c r="BU41" s="42"/>
      <c r="BV41" s="42"/>
      <c r="BW41" s="42"/>
      <c r="BX41" s="42"/>
      <c r="BY41" s="42"/>
      <c r="BZ41" s="42"/>
      <c r="CA41" s="42"/>
      <c r="CB41" s="42"/>
      <c r="CC41" s="42"/>
      <c r="CD41" s="42"/>
      <c r="CE41" s="42"/>
      <c r="CF41" s="42"/>
      <c r="CG41" s="42"/>
      <c r="CH41" s="42"/>
      <c r="CI41" s="42"/>
      <c r="CJ41" s="42"/>
      <c r="CK41" s="42"/>
      <c r="CL41" s="42"/>
      <c r="CM41" s="42"/>
      <c r="CN41" s="42"/>
      <c r="CO41" s="42"/>
      <c r="CP41" s="42"/>
      <c r="CQ41" s="42"/>
      <c r="CR41" s="42"/>
      <c r="CS41" s="42"/>
      <c r="CT41" s="42"/>
      <c r="CU41" s="42"/>
      <c r="CV41" s="42"/>
      <c r="CW41" s="42"/>
      <c r="CX41" s="42"/>
      <c r="CY41" s="42"/>
      <c r="CZ41" s="42"/>
      <c r="DA41" s="42"/>
      <c r="DB41" s="42"/>
      <c r="DC41" s="42"/>
      <c r="DD41" s="42"/>
      <c r="DE41" s="42"/>
      <c r="DF41" s="42"/>
      <c r="DG41" s="42"/>
      <c r="DH41" s="42"/>
      <c r="DI41" s="42"/>
      <c r="DJ41" s="42"/>
      <c r="DK41" s="42"/>
      <c r="DL41" s="42"/>
      <c r="DM41" s="42"/>
      <c r="DN41" s="42"/>
      <c r="DO41" s="42"/>
      <c r="DP41" s="42"/>
      <c r="DQ41" s="42"/>
      <c r="DR41" s="42"/>
      <c r="DS41" s="42"/>
      <c r="DT41" s="42"/>
      <c r="DU41" s="42"/>
      <c r="DV41" s="42"/>
      <c r="DW41" s="42"/>
    </row>
    <row r="42" spans="4:127" ht="16" hidden="1" customHeight="1" outlineLevel="2" x14ac:dyDescent="0.2">
      <c r="D42" s="332" t="s">
        <v>243</v>
      </c>
      <c r="E42" s="318">
        <f t="shared" si="54"/>
        <v>8</v>
      </c>
      <c r="F42" s="318"/>
      <c r="G42" s="319">
        <v>0</v>
      </c>
      <c r="H42" s="320">
        <f t="shared" si="55"/>
        <v>0</v>
      </c>
      <c r="I42" s="392">
        <f t="shared" si="46"/>
        <v>49674</v>
      </c>
      <c r="J42" s="369">
        <v>0</v>
      </c>
      <c r="K42" s="368">
        <f t="shared" si="47"/>
        <v>49675</v>
      </c>
      <c r="L42" s="369">
        <v>60</v>
      </c>
      <c r="M42" s="394">
        <f t="shared" si="48"/>
        <v>51501</v>
      </c>
      <c r="N42" s="353">
        <v>0</v>
      </c>
      <c r="O42" s="354">
        <v>0</v>
      </c>
      <c r="P42" s="355">
        <f t="shared" si="49"/>
        <v>0</v>
      </c>
      <c r="Q42" s="356">
        <f t="shared" si="50"/>
        <v>0</v>
      </c>
      <c r="R42" s="324">
        <f t="shared" si="51"/>
        <v>0</v>
      </c>
      <c r="S42" s="323">
        <f t="shared" si="52"/>
        <v>0</v>
      </c>
      <c r="T42" s="325">
        <f t="shared" si="53"/>
        <v>0</v>
      </c>
      <c r="U42" s="702" t="str">
        <f t="shared" si="56"/>
        <v>-</v>
      </c>
      <c r="V42" s="702" t="str">
        <f t="shared" si="57"/>
        <v>-</v>
      </c>
      <c r="W42" s="357">
        <f t="shared" si="58"/>
        <v>0</v>
      </c>
      <c r="X42" s="736">
        <v>0.05</v>
      </c>
      <c r="Y42" s="737">
        <v>0.04</v>
      </c>
      <c r="Z42" s="737">
        <v>0.04</v>
      </c>
      <c r="AA42" s="737">
        <v>0.03</v>
      </c>
      <c r="AB42" s="738">
        <v>0.02</v>
      </c>
      <c r="AC42" s="375" t="s">
        <v>200</v>
      </c>
      <c r="AD42" s="42"/>
      <c r="AE42" s="42"/>
      <c r="AF42" s="42"/>
      <c r="AG42" s="42"/>
      <c r="AH42" s="42"/>
      <c r="AI42" s="42"/>
      <c r="AJ42" s="42"/>
      <c r="AK42" s="42"/>
      <c r="AL42" s="42"/>
      <c r="AM42" s="42"/>
      <c r="AN42" s="42"/>
      <c r="AO42" s="42"/>
      <c r="AP42" s="42"/>
      <c r="AQ42" s="42"/>
      <c r="AR42" s="42"/>
      <c r="AS42" s="42"/>
      <c r="AT42" s="42"/>
      <c r="AU42" s="42"/>
      <c r="AV42" s="42"/>
      <c r="AW42" s="42"/>
      <c r="AX42" s="42"/>
      <c r="AY42" s="42"/>
      <c r="AZ42" s="42"/>
      <c r="BA42" s="42"/>
      <c r="BB42" s="42"/>
      <c r="BC42" s="42"/>
      <c r="BD42" s="42"/>
      <c r="BE42" s="42"/>
      <c r="BF42" s="42"/>
      <c r="BG42" s="42"/>
      <c r="BH42" s="42"/>
      <c r="BI42" s="42"/>
      <c r="BJ42" s="42"/>
      <c r="BK42" s="42"/>
      <c r="BL42" s="42"/>
      <c r="BM42" s="42"/>
      <c r="BN42" s="42"/>
      <c r="BO42" s="42"/>
      <c r="BP42" s="42"/>
      <c r="BQ42" s="42"/>
      <c r="BR42" s="42"/>
      <c r="BS42" s="42"/>
      <c r="BT42" s="42"/>
      <c r="BU42" s="42"/>
      <c r="BV42" s="42"/>
      <c r="BW42" s="42"/>
      <c r="BX42" s="42"/>
      <c r="BY42" s="42"/>
      <c r="BZ42" s="42"/>
      <c r="CA42" s="42"/>
      <c r="CB42" s="42"/>
      <c r="CC42" s="42"/>
      <c r="CD42" s="42"/>
      <c r="CE42" s="42"/>
      <c r="CF42" s="42"/>
      <c r="CG42" s="42"/>
      <c r="CH42" s="42"/>
      <c r="CI42" s="42"/>
      <c r="CJ42" s="42"/>
      <c r="CK42" s="42"/>
      <c r="CL42" s="42"/>
      <c r="CM42" s="42"/>
      <c r="CN42" s="42"/>
      <c r="CO42" s="42"/>
      <c r="CP42" s="42"/>
      <c r="CQ42" s="42"/>
      <c r="CR42" s="42"/>
      <c r="CS42" s="42"/>
      <c r="CT42" s="42"/>
      <c r="CU42" s="42"/>
      <c r="CV42" s="42"/>
      <c r="CW42" s="42"/>
      <c r="CX42" s="42"/>
      <c r="CY42" s="42"/>
      <c r="CZ42" s="42"/>
      <c r="DA42" s="42"/>
      <c r="DB42" s="42"/>
      <c r="DC42" s="42"/>
      <c r="DD42" s="42"/>
      <c r="DE42" s="42"/>
      <c r="DF42" s="42"/>
      <c r="DG42" s="42"/>
      <c r="DH42" s="42"/>
      <c r="DI42" s="42"/>
      <c r="DJ42" s="42"/>
      <c r="DK42" s="42"/>
      <c r="DL42" s="42"/>
      <c r="DM42" s="42"/>
      <c r="DN42" s="42"/>
      <c r="DO42" s="42"/>
      <c r="DP42" s="42"/>
      <c r="DQ42" s="42"/>
      <c r="DR42" s="42"/>
      <c r="DS42" s="42"/>
      <c r="DT42" s="42"/>
      <c r="DU42" s="42"/>
      <c r="DV42" s="42"/>
      <c r="DW42" s="42"/>
    </row>
    <row r="43" spans="4:127" ht="17" hidden="1" outlineLevel="1" collapsed="1" thickBot="1" x14ac:dyDescent="0.25">
      <c r="D43" s="333" t="s">
        <v>203</v>
      </c>
      <c r="E43" s="376"/>
      <c r="F43" s="376"/>
      <c r="G43" s="377">
        <f>SUM(G35:G42)</f>
        <v>29670</v>
      </c>
      <c r="H43" s="378">
        <f>SUM(H35:H42)</f>
        <v>0.18109999999999998</v>
      </c>
      <c r="I43" s="388"/>
      <c r="J43" s="388"/>
      <c r="K43" s="389"/>
      <c r="L43" s="380"/>
      <c r="M43" s="389"/>
      <c r="N43" s="382"/>
      <c r="O43" s="379"/>
      <c r="P43" s="383">
        <f>SUM(P35:P42)</f>
        <v>346275</v>
      </c>
      <c r="Q43" s="384">
        <f>SUM(Q35:Q42)</f>
        <v>682636.8751970639</v>
      </c>
      <c r="R43" s="385">
        <f>+Q43/G43</f>
        <v>23.007646619381998</v>
      </c>
      <c r="S43" s="386">
        <f>SUM(S35:S42)</f>
        <v>56886.406266421996</v>
      </c>
      <c r="T43" s="385">
        <f t="shared" si="53"/>
        <v>1.9173038849484998</v>
      </c>
      <c r="U43" s="385"/>
      <c r="V43" s="385"/>
      <c r="W43" s="387">
        <f>SUM(W35:W42)</f>
        <v>1</v>
      </c>
      <c r="X43" s="719"/>
      <c r="Y43" s="13"/>
      <c r="Z43" s="13"/>
      <c r="AA43" s="13"/>
      <c r="AB43" s="317"/>
      <c r="AC43" s="14"/>
      <c r="AD43" s="42"/>
      <c r="AE43" s="42"/>
      <c r="AF43" s="42"/>
      <c r="AG43" s="42"/>
      <c r="AH43" s="42"/>
      <c r="AI43" s="42"/>
      <c r="AJ43" s="42"/>
      <c r="AK43" s="42"/>
      <c r="AL43" s="42"/>
      <c r="AM43" s="42"/>
      <c r="AN43" s="42"/>
      <c r="AO43" s="42"/>
      <c r="AP43" s="42"/>
      <c r="AQ43" s="42"/>
      <c r="AR43" s="42"/>
      <c r="AS43" s="42"/>
      <c r="AT43" s="42"/>
      <c r="AU43" s="42"/>
      <c r="AV43" s="42"/>
      <c r="AW43" s="42"/>
      <c r="AX43" s="42"/>
      <c r="AY43" s="42"/>
      <c r="AZ43" s="42"/>
      <c r="BA43" s="42"/>
      <c r="BB43" s="42"/>
      <c r="BC43" s="42"/>
      <c r="BD43" s="42"/>
      <c r="BE43" s="42"/>
      <c r="BF43" s="42"/>
      <c r="BG43" s="42"/>
      <c r="BH43" s="42"/>
      <c r="BI43" s="42"/>
      <c r="BJ43" s="42"/>
      <c r="BK43" s="42"/>
      <c r="BL43" s="42"/>
      <c r="BM43" s="42"/>
      <c r="BN43" s="42"/>
      <c r="BO43" s="42"/>
      <c r="BP43" s="42"/>
      <c r="BQ43" s="42"/>
      <c r="BR43" s="42"/>
      <c r="BS43" s="42"/>
      <c r="BT43" s="42"/>
      <c r="BU43" s="42"/>
      <c r="BV43" s="42"/>
      <c r="BW43" s="42"/>
      <c r="BX43" s="42"/>
      <c r="BY43" s="42"/>
      <c r="BZ43" s="42"/>
      <c r="CA43" s="42"/>
      <c r="CB43" s="42"/>
      <c r="CC43" s="42"/>
      <c r="CD43" s="42"/>
      <c r="CE43" s="42"/>
      <c r="CF43" s="42"/>
      <c r="CG43" s="42"/>
      <c r="CH43" s="42"/>
      <c r="CI43" s="42"/>
      <c r="CJ43" s="42"/>
      <c r="CK43" s="42"/>
      <c r="CL43" s="42"/>
      <c r="CM43" s="42"/>
      <c r="CN43" s="42"/>
      <c r="CO43" s="42"/>
      <c r="CP43" s="42"/>
      <c r="CQ43" s="42"/>
      <c r="CR43" s="42"/>
      <c r="CS43" s="42"/>
      <c r="CT43" s="42"/>
      <c r="CU43" s="42"/>
      <c r="CV43" s="42"/>
      <c r="CW43" s="42"/>
      <c r="CX43" s="42"/>
      <c r="CY43" s="42"/>
      <c r="CZ43" s="42"/>
      <c r="DA43" s="42"/>
      <c r="DB43" s="42"/>
      <c r="DC43" s="42"/>
      <c r="DD43" s="42"/>
      <c r="DE43" s="42"/>
      <c r="DF43" s="42"/>
      <c r="DG43" s="42"/>
      <c r="DH43" s="42"/>
      <c r="DI43" s="42"/>
      <c r="DJ43" s="42"/>
      <c r="DK43" s="42"/>
      <c r="DL43" s="42"/>
      <c r="DM43" s="42"/>
      <c r="DN43" s="42"/>
      <c r="DO43" s="42"/>
      <c r="DP43" s="42"/>
      <c r="DQ43" s="42"/>
      <c r="DR43" s="42"/>
      <c r="DS43" s="42"/>
      <c r="DT43" s="42"/>
      <c r="DU43" s="42"/>
      <c r="DV43" s="42"/>
      <c r="DW43" s="42"/>
    </row>
    <row r="44" spans="4:127" hidden="1" outlineLevel="1" x14ac:dyDescent="0.2">
      <c r="D44" s="17"/>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42"/>
      <c r="AU44" s="42"/>
      <c r="AV44" s="42"/>
      <c r="AW44" s="42"/>
      <c r="AX44" s="42"/>
      <c r="AY44" s="42"/>
      <c r="AZ44" s="42"/>
      <c r="BA44" s="42"/>
      <c r="BB44" s="42"/>
      <c r="BC44" s="42"/>
      <c r="BD44" s="42"/>
      <c r="BE44" s="42"/>
      <c r="BF44" s="42"/>
      <c r="BG44" s="42"/>
      <c r="BH44" s="42"/>
      <c r="BI44" s="42"/>
      <c r="BJ44" s="42"/>
      <c r="BK44" s="42"/>
      <c r="BL44" s="42"/>
      <c r="BM44" s="42"/>
      <c r="BN44" s="42"/>
      <c r="BO44" s="42"/>
      <c r="BP44" s="42"/>
      <c r="BQ44" s="42"/>
      <c r="BR44" s="42"/>
      <c r="BS44" s="42"/>
      <c r="BT44" s="42"/>
      <c r="BU44" s="42"/>
      <c r="BV44" s="42"/>
      <c r="BW44" s="42"/>
      <c r="BX44" s="42"/>
      <c r="BY44" s="42"/>
      <c r="BZ44" s="42"/>
      <c r="CA44" s="42"/>
      <c r="CB44" s="42"/>
      <c r="CC44" s="42"/>
      <c r="CD44" s="42"/>
      <c r="CE44" s="42"/>
      <c r="CF44" s="42"/>
      <c r="CG44" s="42"/>
      <c r="CH44" s="42"/>
      <c r="CI44" s="42"/>
      <c r="CJ44" s="42"/>
      <c r="CK44" s="42"/>
      <c r="CL44" s="42"/>
      <c r="CM44" s="42"/>
      <c r="CN44" s="42"/>
      <c r="CO44" s="42"/>
      <c r="CP44" s="42"/>
      <c r="CQ44" s="42"/>
      <c r="CR44" s="42"/>
      <c r="CS44" s="42"/>
      <c r="CT44" s="42"/>
      <c r="CU44" s="42"/>
      <c r="CV44" s="42"/>
      <c r="CW44" s="42"/>
      <c r="CX44" s="42"/>
      <c r="CY44" s="42"/>
      <c r="CZ44" s="42"/>
      <c r="DA44" s="42"/>
      <c r="DB44" s="42"/>
      <c r="DC44" s="42"/>
      <c r="DD44" s="42"/>
      <c r="DE44" s="42"/>
      <c r="DF44" s="42"/>
      <c r="DG44" s="42"/>
      <c r="DH44" s="42"/>
      <c r="DI44" s="42"/>
      <c r="DJ44" s="42"/>
      <c r="DK44" s="42"/>
      <c r="DL44" s="42"/>
      <c r="DM44" s="42"/>
      <c r="DN44" s="42"/>
      <c r="DO44" s="42"/>
      <c r="DP44" s="42"/>
      <c r="DQ44" s="42"/>
      <c r="DR44" s="42"/>
      <c r="DS44" s="42"/>
      <c r="DT44" s="42"/>
      <c r="DU44" s="42"/>
      <c r="DV44" s="42"/>
      <c r="DW44" s="42"/>
    </row>
    <row r="45" spans="4:127" ht="17" hidden="1" outlineLevel="1" thickBot="1" x14ac:dyDescent="0.25">
      <c r="D45" s="283" t="s">
        <v>258</v>
      </c>
      <c r="G45" s="340" t="str">
        <f>IFERROR(ROUNDUP((DATEDIF(#REF!,G48,"M")+1)/12,0),"")</f>
        <v/>
      </c>
      <c r="H45" s="340"/>
      <c r="I45" s="340"/>
      <c r="J45" s="340"/>
      <c r="K45" s="340"/>
      <c r="L45" s="340"/>
      <c r="M45" s="340"/>
      <c r="N45" s="340"/>
      <c r="O45" s="340"/>
      <c r="P45" s="340"/>
      <c r="Q45" s="340"/>
      <c r="R45" s="340"/>
      <c r="S45" s="340"/>
      <c r="T45" s="340"/>
      <c r="U45" s="340"/>
      <c r="V45" s="340"/>
      <c r="W45" s="340"/>
      <c r="X45" s="340"/>
      <c r="Y45" s="340"/>
      <c r="Z45" s="340"/>
      <c r="AA45" s="340"/>
      <c r="AB45" s="340"/>
      <c r="AC45" s="340"/>
      <c r="AD45" s="340"/>
      <c r="AE45" s="340"/>
      <c r="AF45" s="340"/>
      <c r="AG45" s="340"/>
      <c r="AH45" s="340"/>
      <c r="AI45" s="340"/>
      <c r="AJ45" s="340"/>
      <c r="AK45" s="340"/>
      <c r="AL45" s="340"/>
      <c r="AM45" s="340"/>
      <c r="AN45" s="340"/>
    </row>
    <row r="46" spans="4:127" hidden="1" outlineLevel="1" x14ac:dyDescent="0.2">
      <c r="D46" s="284" t="s">
        <v>221</v>
      </c>
      <c r="E46" s="285"/>
      <c r="F46" s="285"/>
      <c r="G46" s="285">
        <f t="shared" ref="G46:AL46" si="59">G18</f>
        <v>0</v>
      </c>
      <c r="H46" s="285">
        <f t="shared" si="59"/>
        <v>1</v>
      </c>
      <c r="I46" s="285">
        <f t="shared" si="59"/>
        <v>2</v>
      </c>
      <c r="J46" s="285">
        <f t="shared" si="59"/>
        <v>3</v>
      </c>
      <c r="K46" s="285">
        <f t="shared" si="59"/>
        <v>4</v>
      </c>
      <c r="L46" s="285">
        <f t="shared" si="59"/>
        <v>5</v>
      </c>
      <c r="M46" s="285">
        <f t="shared" si="59"/>
        <v>6</v>
      </c>
      <c r="N46" s="285">
        <f t="shared" si="59"/>
        <v>7</v>
      </c>
      <c r="O46" s="285">
        <f t="shared" si="59"/>
        <v>8</v>
      </c>
      <c r="P46" s="285">
        <f t="shared" si="59"/>
        <v>9</v>
      </c>
      <c r="Q46" s="285">
        <f t="shared" si="59"/>
        <v>10</v>
      </c>
      <c r="R46" s="285">
        <f t="shared" si="59"/>
        <v>11</v>
      </c>
      <c r="S46" s="285">
        <f t="shared" si="59"/>
        <v>12</v>
      </c>
      <c r="T46" s="285">
        <f t="shared" si="59"/>
        <v>13</v>
      </c>
      <c r="U46" s="285">
        <f t="shared" si="59"/>
        <v>14</v>
      </c>
      <c r="V46" s="285">
        <f t="shared" si="59"/>
        <v>15</v>
      </c>
      <c r="W46" s="285">
        <f t="shared" si="59"/>
        <v>16</v>
      </c>
      <c r="X46" s="285">
        <f t="shared" si="59"/>
        <v>17</v>
      </c>
      <c r="Y46" s="285">
        <f t="shared" si="59"/>
        <v>18</v>
      </c>
      <c r="Z46" s="285">
        <f t="shared" si="59"/>
        <v>19</v>
      </c>
      <c r="AA46" s="285">
        <f t="shared" si="59"/>
        <v>20</v>
      </c>
      <c r="AB46" s="285">
        <f t="shared" si="59"/>
        <v>21</v>
      </c>
      <c r="AC46" s="285">
        <f t="shared" si="59"/>
        <v>22</v>
      </c>
      <c r="AD46" s="285">
        <f t="shared" si="59"/>
        <v>23</v>
      </c>
      <c r="AE46" s="285">
        <f t="shared" si="59"/>
        <v>24</v>
      </c>
      <c r="AF46" s="285">
        <f t="shared" si="59"/>
        <v>25</v>
      </c>
      <c r="AG46" s="285">
        <f t="shared" si="59"/>
        <v>26</v>
      </c>
      <c r="AH46" s="285">
        <f t="shared" si="59"/>
        <v>27</v>
      </c>
      <c r="AI46" s="285">
        <f t="shared" si="59"/>
        <v>28</v>
      </c>
      <c r="AJ46" s="285">
        <f t="shared" si="59"/>
        <v>29</v>
      </c>
      <c r="AK46" s="285">
        <f t="shared" si="59"/>
        <v>30</v>
      </c>
      <c r="AL46" s="285">
        <f t="shared" si="59"/>
        <v>31</v>
      </c>
      <c r="AM46" s="285">
        <f t="shared" ref="AM46:BR46" si="60">AM18</f>
        <v>32</v>
      </c>
      <c r="AN46" s="285">
        <f t="shared" si="60"/>
        <v>33</v>
      </c>
      <c r="AO46" s="285">
        <f t="shared" si="60"/>
        <v>34</v>
      </c>
      <c r="AP46" s="285">
        <f t="shared" si="60"/>
        <v>35</v>
      </c>
      <c r="AQ46" s="285">
        <f t="shared" si="60"/>
        <v>36</v>
      </c>
      <c r="AR46" s="285">
        <f t="shared" si="60"/>
        <v>37</v>
      </c>
      <c r="AS46" s="285">
        <f t="shared" si="60"/>
        <v>38</v>
      </c>
      <c r="AT46" s="285">
        <f t="shared" si="60"/>
        <v>39</v>
      </c>
      <c r="AU46" s="285">
        <f t="shared" si="60"/>
        <v>40</v>
      </c>
      <c r="AV46" s="285">
        <f t="shared" si="60"/>
        <v>41</v>
      </c>
      <c r="AW46" s="285">
        <f t="shared" si="60"/>
        <v>42</v>
      </c>
      <c r="AX46" s="285">
        <f t="shared" si="60"/>
        <v>43</v>
      </c>
      <c r="AY46" s="285">
        <f t="shared" si="60"/>
        <v>44</v>
      </c>
      <c r="AZ46" s="285">
        <f t="shared" si="60"/>
        <v>45</v>
      </c>
      <c r="BA46" s="285">
        <f t="shared" si="60"/>
        <v>46</v>
      </c>
      <c r="BB46" s="285">
        <f t="shared" si="60"/>
        <v>47</v>
      </c>
      <c r="BC46" s="285">
        <f t="shared" si="60"/>
        <v>48</v>
      </c>
      <c r="BD46" s="285">
        <f t="shared" si="60"/>
        <v>49</v>
      </c>
      <c r="BE46" s="285">
        <f t="shared" si="60"/>
        <v>50</v>
      </c>
      <c r="BF46" s="285">
        <f t="shared" si="60"/>
        <v>51</v>
      </c>
      <c r="BG46" s="285">
        <f t="shared" si="60"/>
        <v>52</v>
      </c>
      <c r="BH46" s="285">
        <f t="shared" si="60"/>
        <v>53</v>
      </c>
      <c r="BI46" s="285">
        <f t="shared" si="60"/>
        <v>54</v>
      </c>
      <c r="BJ46" s="285">
        <f t="shared" si="60"/>
        <v>55</v>
      </c>
      <c r="BK46" s="285">
        <f t="shared" si="60"/>
        <v>56</v>
      </c>
      <c r="BL46" s="285">
        <f t="shared" si="60"/>
        <v>57</v>
      </c>
      <c r="BM46" s="285">
        <f t="shared" si="60"/>
        <v>58</v>
      </c>
      <c r="BN46" s="285">
        <f t="shared" si="60"/>
        <v>59</v>
      </c>
      <c r="BO46" s="285">
        <f t="shared" si="60"/>
        <v>60</v>
      </c>
      <c r="BP46" s="285">
        <f t="shared" si="60"/>
        <v>61</v>
      </c>
      <c r="BQ46" s="285">
        <f t="shared" si="60"/>
        <v>62</v>
      </c>
      <c r="BR46" s="285">
        <f t="shared" si="60"/>
        <v>63</v>
      </c>
      <c r="BS46" s="285">
        <f t="shared" ref="BS46:CX46" si="61">BS18</f>
        <v>64</v>
      </c>
      <c r="BT46" s="285">
        <f t="shared" si="61"/>
        <v>65</v>
      </c>
      <c r="BU46" s="285">
        <f t="shared" si="61"/>
        <v>66</v>
      </c>
      <c r="BV46" s="285">
        <f t="shared" si="61"/>
        <v>67</v>
      </c>
      <c r="BW46" s="285">
        <f t="shared" si="61"/>
        <v>68</v>
      </c>
      <c r="BX46" s="285">
        <f t="shared" si="61"/>
        <v>69</v>
      </c>
      <c r="BY46" s="285">
        <f t="shared" si="61"/>
        <v>70</v>
      </c>
      <c r="BZ46" s="285">
        <f t="shared" si="61"/>
        <v>71</v>
      </c>
      <c r="CA46" s="285">
        <f t="shared" si="61"/>
        <v>72</v>
      </c>
      <c r="CB46" s="285">
        <f t="shared" si="61"/>
        <v>73</v>
      </c>
      <c r="CC46" s="285">
        <f t="shared" si="61"/>
        <v>74</v>
      </c>
      <c r="CD46" s="285">
        <f t="shared" si="61"/>
        <v>75</v>
      </c>
      <c r="CE46" s="285">
        <f t="shared" si="61"/>
        <v>76</v>
      </c>
      <c r="CF46" s="285">
        <f t="shared" si="61"/>
        <v>77</v>
      </c>
      <c r="CG46" s="285">
        <f t="shared" si="61"/>
        <v>78</v>
      </c>
      <c r="CH46" s="285">
        <f t="shared" si="61"/>
        <v>79</v>
      </c>
      <c r="CI46" s="285">
        <f t="shared" si="61"/>
        <v>80</v>
      </c>
      <c r="CJ46" s="285">
        <f t="shared" si="61"/>
        <v>81</v>
      </c>
      <c r="CK46" s="285">
        <f t="shared" si="61"/>
        <v>82</v>
      </c>
      <c r="CL46" s="285">
        <f t="shared" si="61"/>
        <v>83</v>
      </c>
      <c r="CM46" s="285">
        <f t="shared" si="61"/>
        <v>84</v>
      </c>
      <c r="CN46" s="285">
        <f t="shared" si="61"/>
        <v>85</v>
      </c>
      <c r="CO46" s="285">
        <f t="shared" si="61"/>
        <v>86</v>
      </c>
      <c r="CP46" s="285">
        <f t="shared" si="61"/>
        <v>87</v>
      </c>
      <c r="CQ46" s="285">
        <f t="shared" si="61"/>
        <v>88</v>
      </c>
      <c r="CR46" s="285">
        <f t="shared" si="61"/>
        <v>89</v>
      </c>
      <c r="CS46" s="285">
        <f t="shared" si="61"/>
        <v>90</v>
      </c>
      <c r="CT46" s="285">
        <f t="shared" si="61"/>
        <v>91</v>
      </c>
      <c r="CU46" s="285">
        <f t="shared" si="61"/>
        <v>92</v>
      </c>
      <c r="CV46" s="285">
        <f t="shared" si="61"/>
        <v>93</v>
      </c>
      <c r="CW46" s="285">
        <f t="shared" si="61"/>
        <v>94</v>
      </c>
      <c r="CX46" s="285">
        <f t="shared" si="61"/>
        <v>95</v>
      </c>
      <c r="CY46" s="285">
        <f t="shared" ref="CY46:DW46" si="62">CY18</f>
        <v>96</v>
      </c>
      <c r="CZ46" s="285">
        <f t="shared" si="62"/>
        <v>97</v>
      </c>
      <c r="DA46" s="285">
        <f t="shared" si="62"/>
        <v>98</v>
      </c>
      <c r="DB46" s="285">
        <f t="shared" si="62"/>
        <v>99</v>
      </c>
      <c r="DC46" s="285">
        <f t="shared" si="62"/>
        <v>100</v>
      </c>
      <c r="DD46" s="285">
        <f t="shared" si="62"/>
        <v>101</v>
      </c>
      <c r="DE46" s="285">
        <f t="shared" si="62"/>
        <v>102</v>
      </c>
      <c r="DF46" s="285">
        <f t="shared" si="62"/>
        <v>103</v>
      </c>
      <c r="DG46" s="285">
        <f t="shared" si="62"/>
        <v>104</v>
      </c>
      <c r="DH46" s="285">
        <f t="shared" si="62"/>
        <v>105</v>
      </c>
      <c r="DI46" s="285">
        <f t="shared" si="62"/>
        <v>106</v>
      </c>
      <c r="DJ46" s="285">
        <f t="shared" si="62"/>
        <v>107</v>
      </c>
      <c r="DK46" s="285">
        <f t="shared" si="62"/>
        <v>108</v>
      </c>
      <c r="DL46" s="285">
        <f t="shared" si="62"/>
        <v>109</v>
      </c>
      <c r="DM46" s="285">
        <f t="shared" si="62"/>
        <v>110</v>
      </c>
      <c r="DN46" s="285">
        <f t="shared" si="62"/>
        <v>111</v>
      </c>
      <c r="DO46" s="285">
        <f t="shared" si="62"/>
        <v>112</v>
      </c>
      <c r="DP46" s="285">
        <f t="shared" si="62"/>
        <v>113</v>
      </c>
      <c r="DQ46" s="285">
        <f t="shared" si="62"/>
        <v>114</v>
      </c>
      <c r="DR46" s="285">
        <f t="shared" si="62"/>
        <v>115</v>
      </c>
      <c r="DS46" s="285">
        <f t="shared" si="62"/>
        <v>116</v>
      </c>
      <c r="DT46" s="285">
        <f t="shared" si="62"/>
        <v>117</v>
      </c>
      <c r="DU46" s="285">
        <f t="shared" si="62"/>
        <v>118</v>
      </c>
      <c r="DV46" s="285">
        <f t="shared" si="62"/>
        <v>119</v>
      </c>
      <c r="DW46" s="286">
        <f t="shared" si="62"/>
        <v>120</v>
      </c>
    </row>
    <row r="47" spans="4:127" hidden="1" outlineLevel="1" x14ac:dyDescent="0.2">
      <c r="D47" s="287" t="s">
        <v>222</v>
      </c>
      <c r="E47" s="94"/>
      <c r="F47" s="94"/>
      <c r="G47" s="94">
        <f t="shared" ref="G47:AL47" si="63">G19</f>
        <v>0</v>
      </c>
      <c r="H47" s="94">
        <f t="shared" si="63"/>
        <v>1</v>
      </c>
      <c r="I47" s="94">
        <f t="shared" si="63"/>
        <v>1</v>
      </c>
      <c r="J47" s="94">
        <f t="shared" si="63"/>
        <v>1</v>
      </c>
      <c r="K47" s="94">
        <f t="shared" si="63"/>
        <v>1</v>
      </c>
      <c r="L47" s="94">
        <f t="shared" si="63"/>
        <v>1</v>
      </c>
      <c r="M47" s="94">
        <f t="shared" si="63"/>
        <v>1</v>
      </c>
      <c r="N47" s="94">
        <f t="shared" si="63"/>
        <v>1</v>
      </c>
      <c r="O47" s="94">
        <f t="shared" si="63"/>
        <v>1</v>
      </c>
      <c r="P47" s="94">
        <f t="shared" si="63"/>
        <v>1</v>
      </c>
      <c r="Q47" s="94">
        <f t="shared" si="63"/>
        <v>1</v>
      </c>
      <c r="R47" s="94">
        <f t="shared" si="63"/>
        <v>1</v>
      </c>
      <c r="S47" s="94">
        <f t="shared" si="63"/>
        <v>1</v>
      </c>
      <c r="T47" s="94">
        <f t="shared" si="63"/>
        <v>2</v>
      </c>
      <c r="U47" s="94">
        <f t="shared" si="63"/>
        <v>2</v>
      </c>
      <c r="V47" s="94">
        <f t="shared" si="63"/>
        <v>2</v>
      </c>
      <c r="W47" s="94">
        <f t="shared" si="63"/>
        <v>2</v>
      </c>
      <c r="X47" s="94">
        <f t="shared" si="63"/>
        <v>2</v>
      </c>
      <c r="Y47" s="94">
        <f t="shared" si="63"/>
        <v>2</v>
      </c>
      <c r="Z47" s="94">
        <f t="shared" si="63"/>
        <v>2</v>
      </c>
      <c r="AA47" s="94">
        <f t="shared" si="63"/>
        <v>2</v>
      </c>
      <c r="AB47" s="94">
        <f t="shared" si="63"/>
        <v>2</v>
      </c>
      <c r="AC47" s="94">
        <f t="shared" si="63"/>
        <v>2</v>
      </c>
      <c r="AD47" s="94">
        <f t="shared" si="63"/>
        <v>2</v>
      </c>
      <c r="AE47" s="94">
        <f t="shared" si="63"/>
        <v>2</v>
      </c>
      <c r="AF47" s="94">
        <f t="shared" si="63"/>
        <v>3</v>
      </c>
      <c r="AG47" s="94">
        <f t="shared" si="63"/>
        <v>3</v>
      </c>
      <c r="AH47" s="94">
        <f t="shared" si="63"/>
        <v>3</v>
      </c>
      <c r="AI47" s="94">
        <f t="shared" si="63"/>
        <v>3</v>
      </c>
      <c r="AJ47" s="94">
        <f t="shared" si="63"/>
        <v>3</v>
      </c>
      <c r="AK47" s="94">
        <f t="shared" si="63"/>
        <v>3</v>
      </c>
      <c r="AL47" s="94">
        <f t="shared" si="63"/>
        <v>3</v>
      </c>
      <c r="AM47" s="94">
        <f t="shared" ref="AM47:BR47" si="64">AM19</f>
        <v>3</v>
      </c>
      <c r="AN47" s="94">
        <f t="shared" si="64"/>
        <v>3</v>
      </c>
      <c r="AO47" s="94">
        <f t="shared" si="64"/>
        <v>3</v>
      </c>
      <c r="AP47" s="94">
        <f t="shared" si="64"/>
        <v>3</v>
      </c>
      <c r="AQ47" s="94">
        <f t="shared" si="64"/>
        <v>3</v>
      </c>
      <c r="AR47" s="94">
        <f t="shared" si="64"/>
        <v>4</v>
      </c>
      <c r="AS47" s="94">
        <f t="shared" si="64"/>
        <v>4</v>
      </c>
      <c r="AT47" s="94">
        <f t="shared" si="64"/>
        <v>4</v>
      </c>
      <c r="AU47" s="94">
        <f t="shared" si="64"/>
        <v>4</v>
      </c>
      <c r="AV47" s="94">
        <f t="shared" si="64"/>
        <v>4</v>
      </c>
      <c r="AW47" s="94">
        <f t="shared" si="64"/>
        <v>4</v>
      </c>
      <c r="AX47" s="94">
        <f t="shared" si="64"/>
        <v>4</v>
      </c>
      <c r="AY47" s="94">
        <f t="shared" si="64"/>
        <v>4</v>
      </c>
      <c r="AZ47" s="94">
        <f t="shared" si="64"/>
        <v>4</v>
      </c>
      <c r="BA47" s="94">
        <f t="shared" si="64"/>
        <v>4</v>
      </c>
      <c r="BB47" s="94">
        <f t="shared" si="64"/>
        <v>4</v>
      </c>
      <c r="BC47" s="94">
        <f t="shared" si="64"/>
        <v>4</v>
      </c>
      <c r="BD47" s="94">
        <f t="shared" si="64"/>
        <v>5</v>
      </c>
      <c r="BE47" s="94">
        <f t="shared" si="64"/>
        <v>5</v>
      </c>
      <c r="BF47" s="94">
        <f t="shared" si="64"/>
        <v>5</v>
      </c>
      <c r="BG47" s="94">
        <f t="shared" si="64"/>
        <v>5</v>
      </c>
      <c r="BH47" s="94">
        <f t="shared" si="64"/>
        <v>5</v>
      </c>
      <c r="BI47" s="94">
        <f t="shared" si="64"/>
        <v>5</v>
      </c>
      <c r="BJ47" s="94">
        <f t="shared" si="64"/>
        <v>5</v>
      </c>
      <c r="BK47" s="94">
        <f t="shared" si="64"/>
        <v>5</v>
      </c>
      <c r="BL47" s="94">
        <f t="shared" si="64"/>
        <v>5</v>
      </c>
      <c r="BM47" s="94">
        <f t="shared" si="64"/>
        <v>5</v>
      </c>
      <c r="BN47" s="94">
        <f t="shared" si="64"/>
        <v>5</v>
      </c>
      <c r="BO47" s="94">
        <f t="shared" si="64"/>
        <v>5</v>
      </c>
      <c r="BP47" s="94">
        <f t="shared" si="64"/>
        <v>6</v>
      </c>
      <c r="BQ47" s="94">
        <f t="shared" si="64"/>
        <v>6</v>
      </c>
      <c r="BR47" s="94">
        <f t="shared" si="64"/>
        <v>6</v>
      </c>
      <c r="BS47" s="94">
        <f t="shared" ref="BS47:CX47" si="65">BS19</f>
        <v>6</v>
      </c>
      <c r="BT47" s="94">
        <f t="shared" si="65"/>
        <v>6</v>
      </c>
      <c r="BU47" s="94">
        <f t="shared" si="65"/>
        <v>6</v>
      </c>
      <c r="BV47" s="94">
        <f t="shared" si="65"/>
        <v>6</v>
      </c>
      <c r="BW47" s="94">
        <f t="shared" si="65"/>
        <v>6</v>
      </c>
      <c r="BX47" s="94">
        <f t="shared" si="65"/>
        <v>6</v>
      </c>
      <c r="BY47" s="94">
        <f t="shared" si="65"/>
        <v>6</v>
      </c>
      <c r="BZ47" s="94">
        <f t="shared" si="65"/>
        <v>6</v>
      </c>
      <c r="CA47" s="94">
        <f t="shared" si="65"/>
        <v>6</v>
      </c>
      <c r="CB47" s="94">
        <f t="shared" si="65"/>
        <v>7</v>
      </c>
      <c r="CC47" s="94">
        <f t="shared" si="65"/>
        <v>7</v>
      </c>
      <c r="CD47" s="94">
        <f t="shared" si="65"/>
        <v>7</v>
      </c>
      <c r="CE47" s="94">
        <f t="shared" si="65"/>
        <v>7</v>
      </c>
      <c r="CF47" s="94">
        <f t="shared" si="65"/>
        <v>7</v>
      </c>
      <c r="CG47" s="94">
        <f t="shared" si="65"/>
        <v>7</v>
      </c>
      <c r="CH47" s="94">
        <f t="shared" si="65"/>
        <v>7</v>
      </c>
      <c r="CI47" s="94">
        <f t="shared" si="65"/>
        <v>7</v>
      </c>
      <c r="CJ47" s="94">
        <f t="shared" si="65"/>
        <v>7</v>
      </c>
      <c r="CK47" s="94">
        <f t="shared" si="65"/>
        <v>7</v>
      </c>
      <c r="CL47" s="94">
        <f t="shared" si="65"/>
        <v>7</v>
      </c>
      <c r="CM47" s="94">
        <f t="shared" si="65"/>
        <v>7</v>
      </c>
      <c r="CN47" s="94">
        <f t="shared" si="65"/>
        <v>8</v>
      </c>
      <c r="CO47" s="94">
        <f t="shared" si="65"/>
        <v>8</v>
      </c>
      <c r="CP47" s="94">
        <f t="shared" si="65"/>
        <v>8</v>
      </c>
      <c r="CQ47" s="94">
        <f t="shared" si="65"/>
        <v>8</v>
      </c>
      <c r="CR47" s="94">
        <f t="shared" si="65"/>
        <v>8</v>
      </c>
      <c r="CS47" s="94">
        <f t="shared" si="65"/>
        <v>8</v>
      </c>
      <c r="CT47" s="94">
        <f t="shared" si="65"/>
        <v>8</v>
      </c>
      <c r="CU47" s="94">
        <f t="shared" si="65"/>
        <v>8</v>
      </c>
      <c r="CV47" s="94">
        <f t="shared" si="65"/>
        <v>8</v>
      </c>
      <c r="CW47" s="94">
        <f t="shared" si="65"/>
        <v>8</v>
      </c>
      <c r="CX47" s="94">
        <f t="shared" si="65"/>
        <v>8</v>
      </c>
      <c r="CY47" s="94">
        <f t="shared" ref="CY47:DW47" si="66">CY19</f>
        <v>8</v>
      </c>
      <c r="CZ47" s="94">
        <f t="shared" si="66"/>
        <v>9</v>
      </c>
      <c r="DA47" s="94">
        <f t="shared" si="66"/>
        <v>9</v>
      </c>
      <c r="DB47" s="94">
        <f t="shared" si="66"/>
        <v>9</v>
      </c>
      <c r="DC47" s="94">
        <f t="shared" si="66"/>
        <v>9</v>
      </c>
      <c r="DD47" s="94">
        <f t="shared" si="66"/>
        <v>9</v>
      </c>
      <c r="DE47" s="94">
        <f t="shared" si="66"/>
        <v>9</v>
      </c>
      <c r="DF47" s="94">
        <f t="shared" si="66"/>
        <v>9</v>
      </c>
      <c r="DG47" s="94">
        <f t="shared" si="66"/>
        <v>9</v>
      </c>
      <c r="DH47" s="94">
        <f t="shared" si="66"/>
        <v>9</v>
      </c>
      <c r="DI47" s="94">
        <f t="shared" si="66"/>
        <v>9</v>
      </c>
      <c r="DJ47" s="94">
        <f t="shared" si="66"/>
        <v>9</v>
      </c>
      <c r="DK47" s="94">
        <f t="shared" si="66"/>
        <v>9</v>
      </c>
      <c r="DL47" s="94">
        <f t="shared" si="66"/>
        <v>10</v>
      </c>
      <c r="DM47" s="94">
        <f t="shared" si="66"/>
        <v>10</v>
      </c>
      <c r="DN47" s="94">
        <f t="shared" si="66"/>
        <v>10</v>
      </c>
      <c r="DO47" s="94">
        <f t="shared" si="66"/>
        <v>10</v>
      </c>
      <c r="DP47" s="94">
        <f t="shared" si="66"/>
        <v>10</v>
      </c>
      <c r="DQ47" s="94">
        <f t="shared" si="66"/>
        <v>10</v>
      </c>
      <c r="DR47" s="94">
        <f t="shared" si="66"/>
        <v>10</v>
      </c>
      <c r="DS47" s="94">
        <f t="shared" si="66"/>
        <v>10</v>
      </c>
      <c r="DT47" s="94">
        <f t="shared" si="66"/>
        <v>10</v>
      </c>
      <c r="DU47" s="94">
        <f t="shared" si="66"/>
        <v>10</v>
      </c>
      <c r="DV47" s="94">
        <f t="shared" si="66"/>
        <v>10</v>
      </c>
      <c r="DW47" s="288">
        <f t="shared" si="66"/>
        <v>10</v>
      </c>
    </row>
    <row r="48" spans="4:127" hidden="1" outlineLevel="1" x14ac:dyDescent="0.2">
      <c r="D48" s="289" t="s">
        <v>223</v>
      </c>
      <c r="E48" s="350" t="s">
        <v>260</v>
      </c>
      <c r="F48" s="350"/>
      <c r="G48" s="40">
        <f t="shared" ref="G48:AL48" si="67">G20</f>
        <v>46022</v>
      </c>
      <c r="H48" s="40">
        <f t="shared" si="67"/>
        <v>46053</v>
      </c>
      <c r="I48" s="40">
        <f t="shared" si="67"/>
        <v>46081</v>
      </c>
      <c r="J48" s="40">
        <f t="shared" si="67"/>
        <v>46112</v>
      </c>
      <c r="K48" s="40">
        <f t="shared" si="67"/>
        <v>46142</v>
      </c>
      <c r="L48" s="40">
        <f t="shared" si="67"/>
        <v>46173</v>
      </c>
      <c r="M48" s="40">
        <f t="shared" si="67"/>
        <v>46203</v>
      </c>
      <c r="N48" s="40">
        <f t="shared" si="67"/>
        <v>46234</v>
      </c>
      <c r="O48" s="40">
        <f t="shared" si="67"/>
        <v>46265</v>
      </c>
      <c r="P48" s="40">
        <f t="shared" si="67"/>
        <v>46295</v>
      </c>
      <c r="Q48" s="40">
        <f t="shared" si="67"/>
        <v>46326</v>
      </c>
      <c r="R48" s="40">
        <f t="shared" si="67"/>
        <v>46356</v>
      </c>
      <c r="S48" s="40">
        <f t="shared" si="67"/>
        <v>46387</v>
      </c>
      <c r="T48" s="40">
        <f t="shared" si="67"/>
        <v>46418</v>
      </c>
      <c r="U48" s="40">
        <f t="shared" si="67"/>
        <v>46446</v>
      </c>
      <c r="V48" s="40">
        <f t="shared" si="67"/>
        <v>46477</v>
      </c>
      <c r="W48" s="40">
        <f t="shared" si="67"/>
        <v>46507</v>
      </c>
      <c r="X48" s="40">
        <f t="shared" si="67"/>
        <v>46538</v>
      </c>
      <c r="Y48" s="40">
        <f t="shared" si="67"/>
        <v>46568</v>
      </c>
      <c r="Z48" s="40">
        <f t="shared" si="67"/>
        <v>46599</v>
      </c>
      <c r="AA48" s="40">
        <f t="shared" si="67"/>
        <v>46630</v>
      </c>
      <c r="AB48" s="40">
        <f t="shared" si="67"/>
        <v>46660</v>
      </c>
      <c r="AC48" s="40">
        <f t="shared" si="67"/>
        <v>46691</v>
      </c>
      <c r="AD48" s="40">
        <f t="shared" si="67"/>
        <v>46721</v>
      </c>
      <c r="AE48" s="40">
        <f t="shared" si="67"/>
        <v>46752</v>
      </c>
      <c r="AF48" s="40">
        <f t="shared" si="67"/>
        <v>46783</v>
      </c>
      <c r="AG48" s="40">
        <f t="shared" si="67"/>
        <v>46812</v>
      </c>
      <c r="AH48" s="40">
        <f t="shared" si="67"/>
        <v>46843</v>
      </c>
      <c r="AI48" s="40">
        <f t="shared" si="67"/>
        <v>46873</v>
      </c>
      <c r="AJ48" s="40">
        <f t="shared" si="67"/>
        <v>46904</v>
      </c>
      <c r="AK48" s="40">
        <f t="shared" si="67"/>
        <v>46934</v>
      </c>
      <c r="AL48" s="40">
        <f t="shared" si="67"/>
        <v>46965</v>
      </c>
      <c r="AM48" s="40">
        <f t="shared" ref="AM48:BR48" si="68">AM20</f>
        <v>46996</v>
      </c>
      <c r="AN48" s="40">
        <f t="shared" si="68"/>
        <v>47026</v>
      </c>
      <c r="AO48" s="40">
        <f t="shared" si="68"/>
        <v>47057</v>
      </c>
      <c r="AP48" s="40">
        <f t="shared" si="68"/>
        <v>47087</v>
      </c>
      <c r="AQ48" s="40">
        <f t="shared" si="68"/>
        <v>47118</v>
      </c>
      <c r="AR48" s="40">
        <f t="shared" si="68"/>
        <v>47149</v>
      </c>
      <c r="AS48" s="40">
        <f t="shared" si="68"/>
        <v>47177</v>
      </c>
      <c r="AT48" s="40">
        <f t="shared" si="68"/>
        <v>47208</v>
      </c>
      <c r="AU48" s="40">
        <f t="shared" si="68"/>
        <v>47238</v>
      </c>
      <c r="AV48" s="40">
        <f t="shared" si="68"/>
        <v>47269</v>
      </c>
      <c r="AW48" s="40">
        <f t="shared" si="68"/>
        <v>47299</v>
      </c>
      <c r="AX48" s="40">
        <f t="shared" si="68"/>
        <v>47330</v>
      </c>
      <c r="AY48" s="40">
        <f t="shared" si="68"/>
        <v>47361</v>
      </c>
      <c r="AZ48" s="40">
        <f t="shared" si="68"/>
        <v>47391</v>
      </c>
      <c r="BA48" s="40">
        <f t="shared" si="68"/>
        <v>47422</v>
      </c>
      <c r="BB48" s="40">
        <f t="shared" si="68"/>
        <v>47452</v>
      </c>
      <c r="BC48" s="40">
        <f t="shared" si="68"/>
        <v>47483</v>
      </c>
      <c r="BD48" s="40">
        <f t="shared" si="68"/>
        <v>47514</v>
      </c>
      <c r="BE48" s="40">
        <f t="shared" si="68"/>
        <v>47542</v>
      </c>
      <c r="BF48" s="40">
        <f t="shared" si="68"/>
        <v>47573</v>
      </c>
      <c r="BG48" s="40">
        <f t="shared" si="68"/>
        <v>47603</v>
      </c>
      <c r="BH48" s="40">
        <f t="shared" si="68"/>
        <v>47634</v>
      </c>
      <c r="BI48" s="40">
        <f t="shared" si="68"/>
        <v>47664</v>
      </c>
      <c r="BJ48" s="40">
        <f t="shared" si="68"/>
        <v>47695</v>
      </c>
      <c r="BK48" s="40">
        <f t="shared" si="68"/>
        <v>47726</v>
      </c>
      <c r="BL48" s="40">
        <f t="shared" si="68"/>
        <v>47756</v>
      </c>
      <c r="BM48" s="40">
        <f t="shared" si="68"/>
        <v>47787</v>
      </c>
      <c r="BN48" s="40">
        <f t="shared" si="68"/>
        <v>47817</v>
      </c>
      <c r="BO48" s="40">
        <f t="shared" si="68"/>
        <v>47848</v>
      </c>
      <c r="BP48" s="40">
        <f t="shared" si="68"/>
        <v>47879</v>
      </c>
      <c r="BQ48" s="40">
        <f t="shared" si="68"/>
        <v>47907</v>
      </c>
      <c r="BR48" s="40">
        <f t="shared" si="68"/>
        <v>47938</v>
      </c>
      <c r="BS48" s="40">
        <f t="shared" ref="BS48:CX48" si="69">BS20</f>
        <v>47968</v>
      </c>
      <c r="BT48" s="40">
        <f t="shared" si="69"/>
        <v>47999</v>
      </c>
      <c r="BU48" s="40">
        <f t="shared" si="69"/>
        <v>48029</v>
      </c>
      <c r="BV48" s="40">
        <f t="shared" si="69"/>
        <v>48060</v>
      </c>
      <c r="BW48" s="40">
        <f t="shared" si="69"/>
        <v>48091</v>
      </c>
      <c r="BX48" s="40">
        <f t="shared" si="69"/>
        <v>48121</v>
      </c>
      <c r="BY48" s="40">
        <f t="shared" si="69"/>
        <v>48152</v>
      </c>
      <c r="BZ48" s="40">
        <f t="shared" si="69"/>
        <v>48182</v>
      </c>
      <c r="CA48" s="40">
        <f t="shared" si="69"/>
        <v>48213</v>
      </c>
      <c r="CB48" s="40">
        <f t="shared" si="69"/>
        <v>48244</v>
      </c>
      <c r="CC48" s="40">
        <f t="shared" si="69"/>
        <v>48273</v>
      </c>
      <c r="CD48" s="40">
        <f t="shared" si="69"/>
        <v>48304</v>
      </c>
      <c r="CE48" s="40">
        <f t="shared" si="69"/>
        <v>48334</v>
      </c>
      <c r="CF48" s="40">
        <f t="shared" si="69"/>
        <v>48365</v>
      </c>
      <c r="CG48" s="40">
        <f t="shared" si="69"/>
        <v>48395</v>
      </c>
      <c r="CH48" s="40">
        <f t="shared" si="69"/>
        <v>48426</v>
      </c>
      <c r="CI48" s="40">
        <f t="shared" si="69"/>
        <v>48457</v>
      </c>
      <c r="CJ48" s="40">
        <f t="shared" si="69"/>
        <v>48487</v>
      </c>
      <c r="CK48" s="40">
        <f t="shared" si="69"/>
        <v>48518</v>
      </c>
      <c r="CL48" s="40">
        <f t="shared" si="69"/>
        <v>48548</v>
      </c>
      <c r="CM48" s="40">
        <f t="shared" si="69"/>
        <v>48579</v>
      </c>
      <c r="CN48" s="40">
        <f t="shared" si="69"/>
        <v>48610</v>
      </c>
      <c r="CO48" s="40">
        <f t="shared" si="69"/>
        <v>48638</v>
      </c>
      <c r="CP48" s="40">
        <f t="shared" si="69"/>
        <v>48669</v>
      </c>
      <c r="CQ48" s="40">
        <f t="shared" si="69"/>
        <v>48699</v>
      </c>
      <c r="CR48" s="40">
        <f t="shared" si="69"/>
        <v>48730</v>
      </c>
      <c r="CS48" s="40">
        <f t="shared" si="69"/>
        <v>48760</v>
      </c>
      <c r="CT48" s="40">
        <f t="shared" si="69"/>
        <v>48791</v>
      </c>
      <c r="CU48" s="40">
        <f t="shared" si="69"/>
        <v>48822</v>
      </c>
      <c r="CV48" s="40">
        <f t="shared" si="69"/>
        <v>48852</v>
      </c>
      <c r="CW48" s="40">
        <f t="shared" si="69"/>
        <v>48883</v>
      </c>
      <c r="CX48" s="40">
        <f t="shared" si="69"/>
        <v>48913</v>
      </c>
      <c r="CY48" s="40">
        <f t="shared" ref="CY48:DW48" si="70">CY20</f>
        <v>48944</v>
      </c>
      <c r="CZ48" s="40">
        <f t="shared" si="70"/>
        <v>48975</v>
      </c>
      <c r="DA48" s="40">
        <f t="shared" si="70"/>
        <v>49003</v>
      </c>
      <c r="DB48" s="40">
        <f t="shared" si="70"/>
        <v>49034</v>
      </c>
      <c r="DC48" s="40">
        <f t="shared" si="70"/>
        <v>49064</v>
      </c>
      <c r="DD48" s="40">
        <f t="shared" si="70"/>
        <v>49095</v>
      </c>
      <c r="DE48" s="40">
        <f t="shared" si="70"/>
        <v>49125</v>
      </c>
      <c r="DF48" s="40">
        <f t="shared" si="70"/>
        <v>49156</v>
      </c>
      <c r="DG48" s="40">
        <f t="shared" si="70"/>
        <v>49187</v>
      </c>
      <c r="DH48" s="40">
        <f t="shared" si="70"/>
        <v>49217</v>
      </c>
      <c r="DI48" s="40">
        <f t="shared" si="70"/>
        <v>49248</v>
      </c>
      <c r="DJ48" s="40">
        <f t="shared" si="70"/>
        <v>49278</v>
      </c>
      <c r="DK48" s="40">
        <f t="shared" si="70"/>
        <v>49309</v>
      </c>
      <c r="DL48" s="40">
        <f t="shared" si="70"/>
        <v>49340</v>
      </c>
      <c r="DM48" s="40">
        <f t="shared" si="70"/>
        <v>49368</v>
      </c>
      <c r="DN48" s="40">
        <f t="shared" si="70"/>
        <v>49399</v>
      </c>
      <c r="DO48" s="40">
        <f t="shared" si="70"/>
        <v>49429</v>
      </c>
      <c r="DP48" s="40">
        <f t="shared" si="70"/>
        <v>49460</v>
      </c>
      <c r="DQ48" s="40">
        <f t="shared" si="70"/>
        <v>49490</v>
      </c>
      <c r="DR48" s="40">
        <f t="shared" si="70"/>
        <v>49521</v>
      </c>
      <c r="DS48" s="40">
        <f t="shared" si="70"/>
        <v>49552</v>
      </c>
      <c r="DT48" s="40">
        <f t="shared" si="70"/>
        <v>49582</v>
      </c>
      <c r="DU48" s="40">
        <f t="shared" si="70"/>
        <v>49613</v>
      </c>
      <c r="DV48" s="40">
        <f t="shared" si="70"/>
        <v>49643</v>
      </c>
      <c r="DW48" s="290">
        <f t="shared" si="70"/>
        <v>49674</v>
      </c>
    </row>
    <row r="49" spans="2:127" hidden="1" outlineLevel="1" x14ac:dyDescent="0.2">
      <c r="B49" s="390"/>
      <c r="D49" s="25" t="str">
        <f t="shared" ref="D49:D56" si="71">D35</f>
        <v>Spec Tenant 0</v>
      </c>
      <c r="E49" s="30">
        <f>S35*L35</f>
        <v>3413184.3759853197</v>
      </c>
      <c r="F49" s="19"/>
      <c r="G49" s="19">
        <f t="shared" ref="G49:AL49" si="72">IFERROR(AND($K35&lt;G$20,G$20&lt;=$M35)*$S35*(1+$N35)^(ROUNDUP((DATEDIF($K35,G$20,"M")+1)/12,0)-1),0)</f>
        <v>0</v>
      </c>
      <c r="H49" s="19">
        <f t="shared" si="72"/>
        <v>0</v>
      </c>
      <c r="I49" s="19">
        <f t="shared" si="72"/>
        <v>0</v>
      </c>
      <c r="J49" s="19">
        <f t="shared" si="72"/>
        <v>0</v>
      </c>
      <c r="K49" s="19">
        <f t="shared" si="72"/>
        <v>0</v>
      </c>
      <c r="L49" s="19">
        <f t="shared" si="72"/>
        <v>0</v>
      </c>
      <c r="M49" s="19">
        <f t="shared" si="72"/>
        <v>0</v>
      </c>
      <c r="N49" s="19">
        <f t="shared" si="72"/>
        <v>0</v>
      </c>
      <c r="O49" s="19">
        <f t="shared" si="72"/>
        <v>0</v>
      </c>
      <c r="P49" s="19">
        <f t="shared" si="72"/>
        <v>0</v>
      </c>
      <c r="Q49" s="19">
        <f t="shared" si="72"/>
        <v>0</v>
      </c>
      <c r="R49" s="19">
        <f t="shared" si="72"/>
        <v>0</v>
      </c>
      <c r="S49" s="19">
        <f t="shared" si="72"/>
        <v>0</v>
      </c>
      <c r="T49" s="19">
        <f t="shared" si="72"/>
        <v>0</v>
      </c>
      <c r="U49" s="19">
        <f t="shared" si="72"/>
        <v>0</v>
      </c>
      <c r="V49" s="19">
        <f t="shared" si="72"/>
        <v>0</v>
      </c>
      <c r="W49" s="19">
        <f t="shared" si="72"/>
        <v>0</v>
      </c>
      <c r="X49" s="19">
        <f t="shared" si="72"/>
        <v>0</v>
      </c>
      <c r="Y49" s="19">
        <f t="shared" si="72"/>
        <v>0</v>
      </c>
      <c r="Z49" s="19">
        <f t="shared" si="72"/>
        <v>0</v>
      </c>
      <c r="AA49" s="19">
        <f t="shared" si="72"/>
        <v>0</v>
      </c>
      <c r="AB49" s="19">
        <f t="shared" si="72"/>
        <v>0</v>
      </c>
      <c r="AC49" s="19">
        <f t="shared" si="72"/>
        <v>0</v>
      </c>
      <c r="AD49" s="19">
        <f t="shared" si="72"/>
        <v>0</v>
      </c>
      <c r="AE49" s="19">
        <f t="shared" si="72"/>
        <v>0</v>
      </c>
      <c r="AF49" s="19">
        <f t="shared" si="72"/>
        <v>0</v>
      </c>
      <c r="AG49" s="19">
        <f t="shared" si="72"/>
        <v>0</v>
      </c>
      <c r="AH49" s="19">
        <f t="shared" si="72"/>
        <v>0</v>
      </c>
      <c r="AI49" s="19">
        <f t="shared" si="72"/>
        <v>0</v>
      </c>
      <c r="AJ49" s="19">
        <f t="shared" si="72"/>
        <v>0</v>
      </c>
      <c r="AK49" s="19">
        <f t="shared" si="72"/>
        <v>0</v>
      </c>
      <c r="AL49" s="19">
        <f t="shared" si="72"/>
        <v>0</v>
      </c>
      <c r="AM49" s="19">
        <f t="shared" ref="AM49:BR49" si="73">IFERROR(AND($K35&lt;AM$20,AM$20&lt;=$M35)*$S35*(1+$N35)^(ROUNDUP((DATEDIF($K35,AM$20,"M")+1)/12,0)-1),0)</f>
        <v>0</v>
      </c>
      <c r="AN49" s="19">
        <f t="shared" si="73"/>
        <v>0</v>
      </c>
      <c r="AO49" s="19">
        <f t="shared" si="73"/>
        <v>0</v>
      </c>
      <c r="AP49" s="19">
        <f t="shared" si="73"/>
        <v>0</v>
      </c>
      <c r="AQ49" s="19">
        <f t="shared" si="73"/>
        <v>0</v>
      </c>
      <c r="AR49" s="19">
        <f t="shared" si="73"/>
        <v>0</v>
      </c>
      <c r="AS49" s="19">
        <f t="shared" si="73"/>
        <v>0</v>
      </c>
      <c r="AT49" s="19">
        <f t="shared" si="73"/>
        <v>0</v>
      </c>
      <c r="AU49" s="19">
        <f t="shared" si="73"/>
        <v>0</v>
      </c>
      <c r="AV49" s="19">
        <f t="shared" si="73"/>
        <v>0</v>
      </c>
      <c r="AW49" s="19">
        <f t="shared" si="73"/>
        <v>0</v>
      </c>
      <c r="AX49" s="19">
        <f t="shared" si="73"/>
        <v>0</v>
      </c>
      <c r="AY49" s="19">
        <f t="shared" si="73"/>
        <v>0</v>
      </c>
      <c r="AZ49" s="19">
        <f t="shared" si="73"/>
        <v>0</v>
      </c>
      <c r="BA49" s="19">
        <f t="shared" si="73"/>
        <v>0</v>
      </c>
      <c r="BB49" s="19">
        <f t="shared" si="73"/>
        <v>0</v>
      </c>
      <c r="BC49" s="19">
        <f t="shared" si="73"/>
        <v>0</v>
      </c>
      <c r="BD49" s="19">
        <f t="shared" si="73"/>
        <v>0</v>
      </c>
      <c r="BE49" s="19">
        <f t="shared" si="73"/>
        <v>0</v>
      </c>
      <c r="BF49" s="19">
        <f t="shared" si="73"/>
        <v>0</v>
      </c>
      <c r="BG49" s="19">
        <f t="shared" si="73"/>
        <v>0</v>
      </c>
      <c r="BH49" s="19">
        <f t="shared" si="73"/>
        <v>0</v>
      </c>
      <c r="BI49" s="19">
        <f t="shared" si="73"/>
        <v>0</v>
      </c>
      <c r="BJ49" s="19">
        <f t="shared" si="73"/>
        <v>0</v>
      </c>
      <c r="BK49" s="19">
        <f t="shared" si="73"/>
        <v>0</v>
      </c>
      <c r="BL49" s="19">
        <f t="shared" si="73"/>
        <v>0</v>
      </c>
      <c r="BM49" s="19">
        <f t="shared" si="73"/>
        <v>0</v>
      </c>
      <c r="BN49" s="19">
        <f t="shared" si="73"/>
        <v>0</v>
      </c>
      <c r="BO49" s="19">
        <f t="shared" si="73"/>
        <v>0</v>
      </c>
      <c r="BP49" s="19">
        <f t="shared" si="73"/>
        <v>0</v>
      </c>
      <c r="BQ49" s="19">
        <f t="shared" si="73"/>
        <v>0</v>
      </c>
      <c r="BR49" s="19">
        <f t="shared" si="73"/>
        <v>0</v>
      </c>
      <c r="BS49" s="19">
        <f t="shared" ref="BS49:CX49" si="74">IFERROR(AND($K35&lt;BS$20,BS$20&lt;=$M35)*$S35*(1+$N35)^(ROUNDUP((DATEDIF($K35,BS$20,"M")+1)/12,0)-1),0)</f>
        <v>0</v>
      </c>
      <c r="BT49" s="19">
        <f t="shared" si="74"/>
        <v>0</v>
      </c>
      <c r="BU49" s="19">
        <f t="shared" si="74"/>
        <v>0</v>
      </c>
      <c r="BV49" s="19">
        <f t="shared" si="74"/>
        <v>0</v>
      </c>
      <c r="BW49" s="19">
        <f t="shared" si="74"/>
        <v>0</v>
      </c>
      <c r="BX49" s="19">
        <f t="shared" si="74"/>
        <v>0</v>
      </c>
      <c r="BY49" s="19">
        <f t="shared" si="74"/>
        <v>0</v>
      </c>
      <c r="BZ49" s="19">
        <f t="shared" si="74"/>
        <v>0</v>
      </c>
      <c r="CA49" s="19">
        <f t="shared" si="74"/>
        <v>0</v>
      </c>
      <c r="CB49" s="19">
        <f t="shared" si="74"/>
        <v>0</v>
      </c>
      <c r="CC49" s="19">
        <f t="shared" si="74"/>
        <v>0</v>
      </c>
      <c r="CD49" s="19">
        <f t="shared" si="74"/>
        <v>0</v>
      </c>
      <c r="CE49" s="19">
        <f t="shared" si="74"/>
        <v>0</v>
      </c>
      <c r="CF49" s="19">
        <f t="shared" si="74"/>
        <v>0</v>
      </c>
      <c r="CG49" s="19">
        <f t="shared" si="74"/>
        <v>0</v>
      </c>
      <c r="CH49" s="19">
        <f t="shared" si="74"/>
        <v>0</v>
      </c>
      <c r="CI49" s="19">
        <f t="shared" si="74"/>
        <v>0</v>
      </c>
      <c r="CJ49" s="19">
        <f t="shared" si="74"/>
        <v>0</v>
      </c>
      <c r="CK49" s="19">
        <f t="shared" si="74"/>
        <v>0</v>
      </c>
      <c r="CL49" s="19">
        <f t="shared" si="74"/>
        <v>0</v>
      </c>
      <c r="CM49" s="19">
        <f t="shared" si="74"/>
        <v>0</v>
      </c>
      <c r="CN49" s="19">
        <f t="shared" si="74"/>
        <v>0</v>
      </c>
      <c r="CO49" s="19">
        <f t="shared" si="74"/>
        <v>0</v>
      </c>
      <c r="CP49" s="19">
        <f t="shared" si="74"/>
        <v>0</v>
      </c>
      <c r="CQ49" s="19">
        <f t="shared" si="74"/>
        <v>0</v>
      </c>
      <c r="CR49" s="19">
        <f t="shared" si="74"/>
        <v>0</v>
      </c>
      <c r="CS49" s="19">
        <f t="shared" si="74"/>
        <v>0</v>
      </c>
      <c r="CT49" s="19">
        <f t="shared" si="74"/>
        <v>0</v>
      </c>
      <c r="CU49" s="19">
        <f t="shared" si="74"/>
        <v>0</v>
      </c>
      <c r="CV49" s="19">
        <f t="shared" si="74"/>
        <v>0</v>
      </c>
      <c r="CW49" s="19">
        <f t="shared" si="74"/>
        <v>0</v>
      </c>
      <c r="CX49" s="19">
        <f t="shared" si="74"/>
        <v>0</v>
      </c>
      <c r="CY49" s="19">
        <f t="shared" ref="CY49:DW49" si="75">IFERROR(AND($K35&lt;CY$20,CY$20&lt;=$M35)*$S35*(1+$N35)^(ROUNDUP((DATEDIF($K35,CY$20,"M")+1)/12,0)-1),0)</f>
        <v>0</v>
      </c>
      <c r="CZ49" s="19">
        <f t="shared" si="75"/>
        <v>0</v>
      </c>
      <c r="DA49" s="19">
        <f t="shared" si="75"/>
        <v>0</v>
      </c>
      <c r="DB49" s="19">
        <f t="shared" si="75"/>
        <v>0</v>
      </c>
      <c r="DC49" s="19">
        <f t="shared" si="75"/>
        <v>0</v>
      </c>
      <c r="DD49" s="19">
        <f t="shared" si="75"/>
        <v>0</v>
      </c>
      <c r="DE49" s="19">
        <f t="shared" si="75"/>
        <v>0</v>
      </c>
      <c r="DF49" s="19">
        <f t="shared" si="75"/>
        <v>0</v>
      </c>
      <c r="DG49" s="19">
        <f t="shared" si="75"/>
        <v>0</v>
      </c>
      <c r="DH49" s="19">
        <f t="shared" si="75"/>
        <v>0</v>
      </c>
      <c r="DI49" s="19">
        <f t="shared" si="75"/>
        <v>0</v>
      </c>
      <c r="DJ49" s="19">
        <f t="shared" si="75"/>
        <v>0</v>
      </c>
      <c r="DK49" s="19">
        <f t="shared" si="75"/>
        <v>0</v>
      </c>
      <c r="DL49" s="19">
        <f t="shared" si="75"/>
        <v>0</v>
      </c>
      <c r="DM49" s="19">
        <f t="shared" si="75"/>
        <v>0</v>
      </c>
      <c r="DN49" s="19">
        <f t="shared" si="75"/>
        <v>0</v>
      </c>
      <c r="DO49" s="19">
        <f t="shared" si="75"/>
        <v>0</v>
      </c>
      <c r="DP49" s="19">
        <f t="shared" si="75"/>
        <v>0</v>
      </c>
      <c r="DQ49" s="19">
        <f t="shared" si="75"/>
        <v>0</v>
      </c>
      <c r="DR49" s="19">
        <f t="shared" si="75"/>
        <v>0</v>
      </c>
      <c r="DS49" s="19">
        <f t="shared" si="75"/>
        <v>0</v>
      </c>
      <c r="DT49" s="19">
        <f t="shared" si="75"/>
        <v>0</v>
      </c>
      <c r="DU49" s="19">
        <f t="shared" si="75"/>
        <v>0</v>
      </c>
      <c r="DV49" s="19">
        <f t="shared" si="75"/>
        <v>0</v>
      </c>
      <c r="DW49" s="121">
        <f t="shared" si="75"/>
        <v>0</v>
      </c>
    </row>
    <row r="50" spans="2:127" hidden="1" outlineLevel="1" x14ac:dyDescent="0.2">
      <c r="B50" s="390"/>
      <c r="D50" s="25" t="str">
        <f t="shared" si="71"/>
        <v>Spec Tenant 1</v>
      </c>
      <c r="E50" s="30">
        <f>S36*L36</f>
        <v>0</v>
      </c>
      <c r="F50" s="19"/>
      <c r="G50" s="19">
        <f t="shared" ref="G50:AL50" si="76">IFERROR(AND($K36&lt;G$20,G$20&lt;=$M36)*$S36*(1+$N36)^(ROUNDUP((DATEDIF($K36,G$20,"M")+1)/12,0)-1),0)</f>
        <v>0</v>
      </c>
      <c r="H50" s="19">
        <f t="shared" si="76"/>
        <v>0</v>
      </c>
      <c r="I50" s="19">
        <f t="shared" si="76"/>
        <v>0</v>
      </c>
      <c r="J50" s="19">
        <f t="shared" si="76"/>
        <v>0</v>
      </c>
      <c r="K50" s="19">
        <f t="shared" si="76"/>
        <v>0</v>
      </c>
      <c r="L50" s="19">
        <f t="shared" si="76"/>
        <v>0</v>
      </c>
      <c r="M50" s="19">
        <f t="shared" si="76"/>
        <v>0</v>
      </c>
      <c r="N50" s="19">
        <f t="shared" si="76"/>
        <v>0</v>
      </c>
      <c r="O50" s="19">
        <f t="shared" si="76"/>
        <v>0</v>
      </c>
      <c r="P50" s="19">
        <f t="shared" si="76"/>
        <v>0</v>
      </c>
      <c r="Q50" s="19">
        <f t="shared" si="76"/>
        <v>0</v>
      </c>
      <c r="R50" s="19">
        <f t="shared" si="76"/>
        <v>0</v>
      </c>
      <c r="S50" s="19">
        <f t="shared" si="76"/>
        <v>0</v>
      </c>
      <c r="T50" s="19">
        <f t="shared" si="76"/>
        <v>0</v>
      </c>
      <c r="U50" s="19">
        <f t="shared" si="76"/>
        <v>0</v>
      </c>
      <c r="V50" s="19">
        <f t="shared" si="76"/>
        <v>0</v>
      </c>
      <c r="W50" s="19">
        <f t="shared" si="76"/>
        <v>0</v>
      </c>
      <c r="X50" s="19">
        <f t="shared" si="76"/>
        <v>0</v>
      </c>
      <c r="Y50" s="19">
        <f t="shared" si="76"/>
        <v>0</v>
      </c>
      <c r="Z50" s="19">
        <f t="shared" si="76"/>
        <v>0</v>
      </c>
      <c r="AA50" s="19">
        <f t="shared" si="76"/>
        <v>0</v>
      </c>
      <c r="AB50" s="19">
        <f t="shared" si="76"/>
        <v>0</v>
      </c>
      <c r="AC50" s="19">
        <f t="shared" si="76"/>
        <v>0</v>
      </c>
      <c r="AD50" s="19">
        <f t="shared" si="76"/>
        <v>0</v>
      </c>
      <c r="AE50" s="19">
        <f t="shared" si="76"/>
        <v>0</v>
      </c>
      <c r="AF50" s="19">
        <f t="shared" si="76"/>
        <v>0</v>
      </c>
      <c r="AG50" s="19">
        <f t="shared" si="76"/>
        <v>0</v>
      </c>
      <c r="AH50" s="19">
        <f t="shared" si="76"/>
        <v>0</v>
      </c>
      <c r="AI50" s="19">
        <f t="shared" si="76"/>
        <v>0</v>
      </c>
      <c r="AJ50" s="19">
        <f t="shared" si="76"/>
        <v>0</v>
      </c>
      <c r="AK50" s="19">
        <f t="shared" si="76"/>
        <v>0</v>
      </c>
      <c r="AL50" s="19">
        <f t="shared" si="76"/>
        <v>0</v>
      </c>
      <c r="AM50" s="19">
        <f t="shared" ref="AM50:BR50" si="77">IFERROR(AND($K36&lt;AM$20,AM$20&lt;=$M36)*$S36*(1+$N36)^(ROUNDUP((DATEDIF($K36,AM$20,"M")+1)/12,0)-1),0)</f>
        <v>0</v>
      </c>
      <c r="AN50" s="19">
        <f t="shared" si="77"/>
        <v>0</v>
      </c>
      <c r="AO50" s="19">
        <f t="shared" si="77"/>
        <v>0</v>
      </c>
      <c r="AP50" s="19">
        <f t="shared" si="77"/>
        <v>0</v>
      </c>
      <c r="AQ50" s="19">
        <f t="shared" si="77"/>
        <v>0</v>
      </c>
      <c r="AR50" s="19">
        <f t="shared" si="77"/>
        <v>0</v>
      </c>
      <c r="AS50" s="19">
        <f t="shared" si="77"/>
        <v>0</v>
      </c>
      <c r="AT50" s="19">
        <f t="shared" si="77"/>
        <v>0</v>
      </c>
      <c r="AU50" s="19">
        <f t="shared" si="77"/>
        <v>0</v>
      </c>
      <c r="AV50" s="19">
        <f t="shared" si="77"/>
        <v>0</v>
      </c>
      <c r="AW50" s="19">
        <f t="shared" si="77"/>
        <v>0</v>
      </c>
      <c r="AX50" s="19">
        <f t="shared" si="77"/>
        <v>0</v>
      </c>
      <c r="AY50" s="19">
        <f t="shared" si="77"/>
        <v>0</v>
      </c>
      <c r="AZ50" s="19">
        <f t="shared" si="77"/>
        <v>0</v>
      </c>
      <c r="BA50" s="19">
        <f t="shared" si="77"/>
        <v>0</v>
      </c>
      <c r="BB50" s="19">
        <f t="shared" si="77"/>
        <v>0</v>
      </c>
      <c r="BC50" s="19">
        <f t="shared" si="77"/>
        <v>0</v>
      </c>
      <c r="BD50" s="19">
        <f t="shared" si="77"/>
        <v>0</v>
      </c>
      <c r="BE50" s="19">
        <f t="shared" si="77"/>
        <v>0</v>
      </c>
      <c r="BF50" s="19">
        <f t="shared" si="77"/>
        <v>0</v>
      </c>
      <c r="BG50" s="19">
        <f t="shared" si="77"/>
        <v>0</v>
      </c>
      <c r="BH50" s="19">
        <f t="shared" si="77"/>
        <v>0</v>
      </c>
      <c r="BI50" s="19">
        <f t="shared" si="77"/>
        <v>0</v>
      </c>
      <c r="BJ50" s="19">
        <f t="shared" si="77"/>
        <v>0</v>
      </c>
      <c r="BK50" s="19">
        <f t="shared" si="77"/>
        <v>0</v>
      </c>
      <c r="BL50" s="19">
        <f t="shared" si="77"/>
        <v>0</v>
      </c>
      <c r="BM50" s="19">
        <f t="shared" si="77"/>
        <v>0</v>
      </c>
      <c r="BN50" s="19">
        <f t="shared" si="77"/>
        <v>0</v>
      </c>
      <c r="BO50" s="19">
        <f t="shared" si="77"/>
        <v>0</v>
      </c>
      <c r="BP50" s="19">
        <f t="shared" si="77"/>
        <v>0</v>
      </c>
      <c r="BQ50" s="19">
        <f t="shared" si="77"/>
        <v>0</v>
      </c>
      <c r="BR50" s="19">
        <f t="shared" si="77"/>
        <v>0</v>
      </c>
      <c r="BS50" s="19">
        <f t="shared" ref="BS50:CX50" si="78">IFERROR(AND($K36&lt;BS$20,BS$20&lt;=$M36)*$S36*(1+$N36)^(ROUNDUP((DATEDIF($K36,BS$20,"M")+1)/12,0)-1),0)</f>
        <v>0</v>
      </c>
      <c r="BT50" s="19">
        <f t="shared" si="78"/>
        <v>0</v>
      </c>
      <c r="BU50" s="19">
        <f t="shared" si="78"/>
        <v>0</v>
      </c>
      <c r="BV50" s="19">
        <f t="shared" si="78"/>
        <v>0</v>
      </c>
      <c r="BW50" s="19">
        <f t="shared" si="78"/>
        <v>0</v>
      </c>
      <c r="BX50" s="19">
        <f t="shared" si="78"/>
        <v>0</v>
      </c>
      <c r="BY50" s="19">
        <f t="shared" si="78"/>
        <v>0</v>
      </c>
      <c r="BZ50" s="19">
        <f t="shared" si="78"/>
        <v>0</v>
      </c>
      <c r="CA50" s="19">
        <f t="shared" si="78"/>
        <v>0</v>
      </c>
      <c r="CB50" s="19">
        <f t="shared" si="78"/>
        <v>0</v>
      </c>
      <c r="CC50" s="19">
        <f t="shared" si="78"/>
        <v>0</v>
      </c>
      <c r="CD50" s="19">
        <f t="shared" si="78"/>
        <v>0</v>
      </c>
      <c r="CE50" s="19">
        <f t="shared" si="78"/>
        <v>0</v>
      </c>
      <c r="CF50" s="19">
        <f t="shared" si="78"/>
        <v>0</v>
      </c>
      <c r="CG50" s="19">
        <f t="shared" si="78"/>
        <v>0</v>
      </c>
      <c r="CH50" s="19">
        <f t="shared" si="78"/>
        <v>0</v>
      </c>
      <c r="CI50" s="19">
        <f t="shared" si="78"/>
        <v>0</v>
      </c>
      <c r="CJ50" s="19">
        <f t="shared" si="78"/>
        <v>0</v>
      </c>
      <c r="CK50" s="19">
        <f t="shared" si="78"/>
        <v>0</v>
      </c>
      <c r="CL50" s="19">
        <f t="shared" si="78"/>
        <v>0</v>
      </c>
      <c r="CM50" s="19">
        <f t="shared" si="78"/>
        <v>0</v>
      </c>
      <c r="CN50" s="19">
        <f t="shared" si="78"/>
        <v>0</v>
      </c>
      <c r="CO50" s="19">
        <f t="shared" si="78"/>
        <v>0</v>
      </c>
      <c r="CP50" s="19">
        <f t="shared" si="78"/>
        <v>0</v>
      </c>
      <c r="CQ50" s="19">
        <f t="shared" si="78"/>
        <v>0</v>
      </c>
      <c r="CR50" s="19">
        <f t="shared" si="78"/>
        <v>0</v>
      </c>
      <c r="CS50" s="19">
        <f t="shared" si="78"/>
        <v>0</v>
      </c>
      <c r="CT50" s="19">
        <f t="shared" si="78"/>
        <v>0</v>
      </c>
      <c r="CU50" s="19">
        <f t="shared" si="78"/>
        <v>0</v>
      </c>
      <c r="CV50" s="19">
        <f t="shared" si="78"/>
        <v>0</v>
      </c>
      <c r="CW50" s="19">
        <f t="shared" si="78"/>
        <v>0</v>
      </c>
      <c r="CX50" s="19">
        <f t="shared" si="78"/>
        <v>0</v>
      </c>
      <c r="CY50" s="19">
        <f t="shared" ref="CY50:DW50" si="79">IFERROR(AND($K36&lt;CY$20,CY$20&lt;=$M36)*$S36*(1+$N36)^(ROUNDUP((DATEDIF($K36,CY$20,"M")+1)/12,0)-1),0)</f>
        <v>0</v>
      </c>
      <c r="CZ50" s="19">
        <f t="shared" si="79"/>
        <v>0</v>
      </c>
      <c r="DA50" s="19">
        <f t="shared" si="79"/>
        <v>0</v>
      </c>
      <c r="DB50" s="19">
        <f t="shared" si="79"/>
        <v>0</v>
      </c>
      <c r="DC50" s="19">
        <f t="shared" si="79"/>
        <v>0</v>
      </c>
      <c r="DD50" s="19">
        <f t="shared" si="79"/>
        <v>0</v>
      </c>
      <c r="DE50" s="19">
        <f t="shared" si="79"/>
        <v>0</v>
      </c>
      <c r="DF50" s="19">
        <f t="shared" si="79"/>
        <v>0</v>
      </c>
      <c r="DG50" s="19">
        <f t="shared" si="79"/>
        <v>0</v>
      </c>
      <c r="DH50" s="19">
        <f t="shared" si="79"/>
        <v>0</v>
      </c>
      <c r="DI50" s="19">
        <f t="shared" si="79"/>
        <v>0</v>
      </c>
      <c r="DJ50" s="19">
        <f t="shared" si="79"/>
        <v>0</v>
      </c>
      <c r="DK50" s="19">
        <f t="shared" si="79"/>
        <v>0</v>
      </c>
      <c r="DL50" s="19">
        <f t="shared" si="79"/>
        <v>0</v>
      </c>
      <c r="DM50" s="19">
        <f t="shared" si="79"/>
        <v>0</v>
      </c>
      <c r="DN50" s="19">
        <f t="shared" si="79"/>
        <v>0</v>
      </c>
      <c r="DO50" s="19">
        <f t="shared" si="79"/>
        <v>0</v>
      </c>
      <c r="DP50" s="19">
        <f t="shared" si="79"/>
        <v>0</v>
      </c>
      <c r="DQ50" s="19">
        <f t="shared" si="79"/>
        <v>0</v>
      </c>
      <c r="DR50" s="19">
        <f t="shared" si="79"/>
        <v>0</v>
      </c>
      <c r="DS50" s="19">
        <f t="shared" si="79"/>
        <v>0</v>
      </c>
      <c r="DT50" s="19">
        <f t="shared" si="79"/>
        <v>0</v>
      </c>
      <c r="DU50" s="19">
        <f t="shared" si="79"/>
        <v>0</v>
      </c>
      <c r="DV50" s="19">
        <f t="shared" si="79"/>
        <v>0</v>
      </c>
      <c r="DW50" s="121">
        <f t="shared" si="79"/>
        <v>0</v>
      </c>
    </row>
    <row r="51" spans="2:127" hidden="1" outlineLevel="1" x14ac:dyDescent="0.2">
      <c r="B51" s="390"/>
      <c r="D51" s="25" t="str">
        <f t="shared" si="71"/>
        <v>Spec Tenant 2</v>
      </c>
      <c r="E51" s="30">
        <f>S37*L37</f>
        <v>0</v>
      </c>
      <c r="F51" s="19"/>
      <c r="G51" s="19">
        <f t="shared" ref="G51:AL51" si="80">IFERROR(AND($K37&lt;G$20,G$20&lt;=$M37)*$S37*(1+$N37)^(ROUNDUP((DATEDIF($K37,G$20,"M")+1)/12,0)-1),0)</f>
        <v>0</v>
      </c>
      <c r="H51" s="19">
        <f t="shared" si="80"/>
        <v>0</v>
      </c>
      <c r="I51" s="19">
        <f t="shared" si="80"/>
        <v>0</v>
      </c>
      <c r="J51" s="19">
        <f t="shared" si="80"/>
        <v>0</v>
      </c>
      <c r="K51" s="19">
        <f t="shared" si="80"/>
        <v>0</v>
      </c>
      <c r="L51" s="19">
        <f t="shared" si="80"/>
        <v>0</v>
      </c>
      <c r="M51" s="19">
        <f t="shared" si="80"/>
        <v>0</v>
      </c>
      <c r="N51" s="19">
        <f t="shared" si="80"/>
        <v>0</v>
      </c>
      <c r="O51" s="19">
        <f t="shared" si="80"/>
        <v>0</v>
      </c>
      <c r="P51" s="19">
        <f t="shared" si="80"/>
        <v>0</v>
      </c>
      <c r="Q51" s="19">
        <f t="shared" si="80"/>
        <v>0</v>
      </c>
      <c r="R51" s="19">
        <f t="shared" si="80"/>
        <v>0</v>
      </c>
      <c r="S51" s="19">
        <f t="shared" si="80"/>
        <v>0</v>
      </c>
      <c r="T51" s="19">
        <f t="shared" si="80"/>
        <v>0</v>
      </c>
      <c r="U51" s="19">
        <f t="shared" si="80"/>
        <v>0</v>
      </c>
      <c r="V51" s="19">
        <f t="shared" si="80"/>
        <v>0</v>
      </c>
      <c r="W51" s="19">
        <f t="shared" si="80"/>
        <v>0</v>
      </c>
      <c r="X51" s="19">
        <f t="shared" si="80"/>
        <v>0</v>
      </c>
      <c r="Y51" s="19">
        <f t="shared" si="80"/>
        <v>0</v>
      </c>
      <c r="Z51" s="19">
        <f t="shared" si="80"/>
        <v>0</v>
      </c>
      <c r="AA51" s="19">
        <f t="shared" si="80"/>
        <v>0</v>
      </c>
      <c r="AB51" s="19">
        <f t="shared" si="80"/>
        <v>0</v>
      </c>
      <c r="AC51" s="19">
        <f t="shared" si="80"/>
        <v>0</v>
      </c>
      <c r="AD51" s="19">
        <f t="shared" si="80"/>
        <v>0</v>
      </c>
      <c r="AE51" s="19">
        <f t="shared" si="80"/>
        <v>0</v>
      </c>
      <c r="AF51" s="19">
        <f t="shared" si="80"/>
        <v>0</v>
      </c>
      <c r="AG51" s="19">
        <f t="shared" si="80"/>
        <v>0</v>
      </c>
      <c r="AH51" s="19">
        <f t="shared" si="80"/>
        <v>0</v>
      </c>
      <c r="AI51" s="19">
        <f t="shared" si="80"/>
        <v>0</v>
      </c>
      <c r="AJ51" s="19">
        <f t="shared" si="80"/>
        <v>0</v>
      </c>
      <c r="AK51" s="19">
        <f t="shared" si="80"/>
        <v>0</v>
      </c>
      <c r="AL51" s="19">
        <f t="shared" si="80"/>
        <v>0</v>
      </c>
      <c r="AM51" s="19">
        <f t="shared" ref="AM51:BR51" si="81">IFERROR(AND($K37&lt;AM$20,AM$20&lt;=$M37)*$S37*(1+$N37)^(ROUNDUP((DATEDIF($K37,AM$20,"M")+1)/12,0)-1),0)</f>
        <v>0</v>
      </c>
      <c r="AN51" s="19">
        <f t="shared" si="81"/>
        <v>0</v>
      </c>
      <c r="AO51" s="19">
        <f t="shared" si="81"/>
        <v>0</v>
      </c>
      <c r="AP51" s="19">
        <f t="shared" si="81"/>
        <v>0</v>
      </c>
      <c r="AQ51" s="19">
        <f t="shared" si="81"/>
        <v>0</v>
      </c>
      <c r="AR51" s="19">
        <f t="shared" si="81"/>
        <v>0</v>
      </c>
      <c r="AS51" s="19">
        <f t="shared" si="81"/>
        <v>0</v>
      </c>
      <c r="AT51" s="19">
        <f t="shared" si="81"/>
        <v>0</v>
      </c>
      <c r="AU51" s="19">
        <f t="shared" si="81"/>
        <v>0</v>
      </c>
      <c r="AV51" s="19">
        <f t="shared" si="81"/>
        <v>0</v>
      </c>
      <c r="AW51" s="19">
        <f t="shared" si="81"/>
        <v>0</v>
      </c>
      <c r="AX51" s="19">
        <f t="shared" si="81"/>
        <v>0</v>
      </c>
      <c r="AY51" s="19">
        <f t="shared" si="81"/>
        <v>0</v>
      </c>
      <c r="AZ51" s="19">
        <f t="shared" si="81"/>
        <v>0</v>
      </c>
      <c r="BA51" s="19">
        <f t="shared" si="81"/>
        <v>0</v>
      </c>
      <c r="BB51" s="19">
        <f t="shared" si="81"/>
        <v>0</v>
      </c>
      <c r="BC51" s="19">
        <f t="shared" si="81"/>
        <v>0</v>
      </c>
      <c r="BD51" s="19">
        <f t="shared" si="81"/>
        <v>0</v>
      </c>
      <c r="BE51" s="19">
        <f t="shared" si="81"/>
        <v>0</v>
      </c>
      <c r="BF51" s="19">
        <f t="shared" si="81"/>
        <v>0</v>
      </c>
      <c r="BG51" s="19">
        <f t="shared" si="81"/>
        <v>0</v>
      </c>
      <c r="BH51" s="19">
        <f t="shared" si="81"/>
        <v>0</v>
      </c>
      <c r="BI51" s="19">
        <f t="shared" si="81"/>
        <v>0</v>
      </c>
      <c r="BJ51" s="19">
        <f t="shared" si="81"/>
        <v>0</v>
      </c>
      <c r="BK51" s="19">
        <f t="shared" si="81"/>
        <v>0</v>
      </c>
      <c r="BL51" s="19">
        <f t="shared" si="81"/>
        <v>0</v>
      </c>
      <c r="BM51" s="19">
        <f t="shared" si="81"/>
        <v>0</v>
      </c>
      <c r="BN51" s="19">
        <f t="shared" si="81"/>
        <v>0</v>
      </c>
      <c r="BO51" s="19">
        <f t="shared" si="81"/>
        <v>0</v>
      </c>
      <c r="BP51" s="19">
        <f t="shared" si="81"/>
        <v>0</v>
      </c>
      <c r="BQ51" s="19">
        <f t="shared" si="81"/>
        <v>0</v>
      </c>
      <c r="BR51" s="19">
        <f t="shared" si="81"/>
        <v>0</v>
      </c>
      <c r="BS51" s="19">
        <f t="shared" ref="BS51:CX51" si="82">IFERROR(AND($K37&lt;BS$20,BS$20&lt;=$M37)*$S37*(1+$N37)^(ROUNDUP((DATEDIF($K37,BS$20,"M")+1)/12,0)-1),0)</f>
        <v>0</v>
      </c>
      <c r="BT51" s="19">
        <f t="shared" si="82"/>
        <v>0</v>
      </c>
      <c r="BU51" s="19">
        <f t="shared" si="82"/>
        <v>0</v>
      </c>
      <c r="BV51" s="19">
        <f t="shared" si="82"/>
        <v>0</v>
      </c>
      <c r="BW51" s="19">
        <f t="shared" si="82"/>
        <v>0</v>
      </c>
      <c r="BX51" s="19">
        <f t="shared" si="82"/>
        <v>0</v>
      </c>
      <c r="BY51" s="19">
        <f t="shared" si="82"/>
        <v>0</v>
      </c>
      <c r="BZ51" s="19">
        <f t="shared" si="82"/>
        <v>0</v>
      </c>
      <c r="CA51" s="19">
        <f t="shared" si="82"/>
        <v>0</v>
      </c>
      <c r="CB51" s="19">
        <f t="shared" si="82"/>
        <v>0</v>
      </c>
      <c r="CC51" s="19">
        <f t="shared" si="82"/>
        <v>0</v>
      </c>
      <c r="CD51" s="19">
        <f t="shared" si="82"/>
        <v>0</v>
      </c>
      <c r="CE51" s="19">
        <f t="shared" si="82"/>
        <v>0</v>
      </c>
      <c r="CF51" s="19">
        <f t="shared" si="82"/>
        <v>0</v>
      </c>
      <c r="CG51" s="19">
        <f t="shared" si="82"/>
        <v>0</v>
      </c>
      <c r="CH51" s="19">
        <f t="shared" si="82"/>
        <v>0</v>
      </c>
      <c r="CI51" s="19">
        <f t="shared" si="82"/>
        <v>0</v>
      </c>
      <c r="CJ51" s="19">
        <f t="shared" si="82"/>
        <v>0</v>
      </c>
      <c r="CK51" s="19">
        <f t="shared" si="82"/>
        <v>0</v>
      </c>
      <c r="CL51" s="19">
        <f t="shared" si="82"/>
        <v>0</v>
      </c>
      <c r="CM51" s="19">
        <f t="shared" si="82"/>
        <v>0</v>
      </c>
      <c r="CN51" s="19">
        <f t="shared" si="82"/>
        <v>0</v>
      </c>
      <c r="CO51" s="19">
        <f t="shared" si="82"/>
        <v>0</v>
      </c>
      <c r="CP51" s="19">
        <f t="shared" si="82"/>
        <v>0</v>
      </c>
      <c r="CQ51" s="19">
        <f t="shared" si="82"/>
        <v>0</v>
      </c>
      <c r="CR51" s="19">
        <f t="shared" si="82"/>
        <v>0</v>
      </c>
      <c r="CS51" s="19">
        <f t="shared" si="82"/>
        <v>0</v>
      </c>
      <c r="CT51" s="19">
        <f t="shared" si="82"/>
        <v>0</v>
      </c>
      <c r="CU51" s="19">
        <f t="shared" si="82"/>
        <v>0</v>
      </c>
      <c r="CV51" s="19">
        <f t="shared" si="82"/>
        <v>0</v>
      </c>
      <c r="CW51" s="19">
        <f t="shared" si="82"/>
        <v>0</v>
      </c>
      <c r="CX51" s="19">
        <f t="shared" si="82"/>
        <v>0</v>
      </c>
      <c r="CY51" s="19">
        <f t="shared" ref="CY51:DW51" si="83">IFERROR(AND($K37&lt;CY$20,CY$20&lt;=$M37)*$S37*(1+$N37)^(ROUNDUP((DATEDIF($K37,CY$20,"M")+1)/12,0)-1),0)</f>
        <v>0</v>
      </c>
      <c r="CZ51" s="19">
        <f t="shared" si="83"/>
        <v>0</v>
      </c>
      <c r="DA51" s="19">
        <f t="shared" si="83"/>
        <v>0</v>
      </c>
      <c r="DB51" s="19">
        <f t="shared" si="83"/>
        <v>0</v>
      </c>
      <c r="DC51" s="19">
        <f t="shared" si="83"/>
        <v>0</v>
      </c>
      <c r="DD51" s="19">
        <f t="shared" si="83"/>
        <v>0</v>
      </c>
      <c r="DE51" s="19">
        <f t="shared" si="83"/>
        <v>0</v>
      </c>
      <c r="DF51" s="19">
        <f t="shared" si="83"/>
        <v>0</v>
      </c>
      <c r="DG51" s="19">
        <f t="shared" si="83"/>
        <v>0</v>
      </c>
      <c r="DH51" s="19">
        <f t="shared" si="83"/>
        <v>0</v>
      </c>
      <c r="DI51" s="19">
        <f t="shared" si="83"/>
        <v>0</v>
      </c>
      <c r="DJ51" s="19">
        <f t="shared" si="83"/>
        <v>0</v>
      </c>
      <c r="DK51" s="19">
        <f t="shared" si="83"/>
        <v>0</v>
      </c>
      <c r="DL51" s="19">
        <f t="shared" si="83"/>
        <v>0</v>
      </c>
      <c r="DM51" s="19">
        <f t="shared" si="83"/>
        <v>0</v>
      </c>
      <c r="DN51" s="19">
        <f t="shared" si="83"/>
        <v>0</v>
      </c>
      <c r="DO51" s="19">
        <f t="shared" si="83"/>
        <v>0</v>
      </c>
      <c r="DP51" s="19">
        <f t="shared" si="83"/>
        <v>0</v>
      </c>
      <c r="DQ51" s="19">
        <f t="shared" si="83"/>
        <v>0</v>
      </c>
      <c r="DR51" s="19">
        <f t="shared" si="83"/>
        <v>0</v>
      </c>
      <c r="DS51" s="19">
        <f t="shared" si="83"/>
        <v>0</v>
      </c>
      <c r="DT51" s="19">
        <f t="shared" si="83"/>
        <v>0</v>
      </c>
      <c r="DU51" s="19">
        <f t="shared" si="83"/>
        <v>0</v>
      </c>
      <c r="DV51" s="19">
        <f t="shared" si="83"/>
        <v>0</v>
      </c>
      <c r="DW51" s="121">
        <f t="shared" si="83"/>
        <v>0</v>
      </c>
    </row>
    <row r="52" spans="2:127" hidden="1" outlineLevel="1" x14ac:dyDescent="0.2">
      <c r="B52" s="390"/>
      <c r="D52" s="25" t="str">
        <f t="shared" si="71"/>
        <v>Spec Tenant 3</v>
      </c>
      <c r="E52" s="30">
        <f>S38*L38</f>
        <v>0</v>
      </c>
      <c r="F52" s="19"/>
      <c r="G52" s="19">
        <f t="shared" ref="G52:AL52" si="84">IFERROR(AND($K38&lt;G$20,G$20&lt;=$M38)*$S38*(1+$N38)^(ROUNDUP((DATEDIF($K38,G$20,"M")+1)/12,0)-1),0)</f>
        <v>0</v>
      </c>
      <c r="H52" s="19">
        <f t="shared" si="84"/>
        <v>0</v>
      </c>
      <c r="I52" s="19">
        <f t="shared" si="84"/>
        <v>0</v>
      </c>
      <c r="J52" s="19">
        <f t="shared" si="84"/>
        <v>0</v>
      </c>
      <c r="K52" s="19">
        <f t="shared" si="84"/>
        <v>0</v>
      </c>
      <c r="L52" s="19">
        <f t="shared" si="84"/>
        <v>0</v>
      </c>
      <c r="M52" s="19">
        <f t="shared" si="84"/>
        <v>0</v>
      </c>
      <c r="N52" s="19">
        <f t="shared" si="84"/>
        <v>0</v>
      </c>
      <c r="O52" s="19">
        <f t="shared" si="84"/>
        <v>0</v>
      </c>
      <c r="P52" s="19">
        <f t="shared" si="84"/>
        <v>0</v>
      </c>
      <c r="Q52" s="19">
        <f t="shared" si="84"/>
        <v>0</v>
      </c>
      <c r="R52" s="19">
        <f t="shared" si="84"/>
        <v>0</v>
      </c>
      <c r="S52" s="19">
        <f t="shared" si="84"/>
        <v>0</v>
      </c>
      <c r="T52" s="19">
        <f t="shared" si="84"/>
        <v>0</v>
      </c>
      <c r="U52" s="19">
        <f t="shared" si="84"/>
        <v>0</v>
      </c>
      <c r="V52" s="19">
        <f t="shared" si="84"/>
        <v>0</v>
      </c>
      <c r="W52" s="19">
        <f t="shared" si="84"/>
        <v>0</v>
      </c>
      <c r="X52" s="19">
        <f t="shared" si="84"/>
        <v>0</v>
      </c>
      <c r="Y52" s="19">
        <f t="shared" si="84"/>
        <v>0</v>
      </c>
      <c r="Z52" s="19">
        <f t="shared" si="84"/>
        <v>0</v>
      </c>
      <c r="AA52" s="19">
        <f t="shared" si="84"/>
        <v>0</v>
      </c>
      <c r="AB52" s="19">
        <f t="shared" si="84"/>
        <v>0</v>
      </c>
      <c r="AC52" s="19">
        <f t="shared" si="84"/>
        <v>0</v>
      </c>
      <c r="AD52" s="19">
        <f t="shared" si="84"/>
        <v>0</v>
      </c>
      <c r="AE52" s="19">
        <f t="shared" si="84"/>
        <v>0</v>
      </c>
      <c r="AF52" s="19">
        <f t="shared" si="84"/>
        <v>0</v>
      </c>
      <c r="AG52" s="19">
        <f t="shared" si="84"/>
        <v>0</v>
      </c>
      <c r="AH52" s="19">
        <f t="shared" si="84"/>
        <v>0</v>
      </c>
      <c r="AI52" s="19">
        <f t="shared" si="84"/>
        <v>0</v>
      </c>
      <c r="AJ52" s="19">
        <f t="shared" si="84"/>
        <v>0</v>
      </c>
      <c r="AK52" s="19">
        <f t="shared" si="84"/>
        <v>0</v>
      </c>
      <c r="AL52" s="19">
        <f t="shared" si="84"/>
        <v>0</v>
      </c>
      <c r="AM52" s="19">
        <f t="shared" ref="AM52:BR52" si="85">IFERROR(AND($K38&lt;AM$20,AM$20&lt;=$M38)*$S38*(1+$N38)^(ROUNDUP((DATEDIF($K38,AM$20,"M")+1)/12,0)-1),0)</f>
        <v>0</v>
      </c>
      <c r="AN52" s="19">
        <f t="shared" si="85"/>
        <v>0</v>
      </c>
      <c r="AO52" s="19">
        <f t="shared" si="85"/>
        <v>0</v>
      </c>
      <c r="AP52" s="19">
        <f t="shared" si="85"/>
        <v>0</v>
      </c>
      <c r="AQ52" s="19">
        <f t="shared" si="85"/>
        <v>0</v>
      </c>
      <c r="AR52" s="19">
        <f t="shared" si="85"/>
        <v>0</v>
      </c>
      <c r="AS52" s="19">
        <f t="shared" si="85"/>
        <v>0</v>
      </c>
      <c r="AT52" s="19">
        <f t="shared" si="85"/>
        <v>0</v>
      </c>
      <c r="AU52" s="19">
        <f t="shared" si="85"/>
        <v>0</v>
      </c>
      <c r="AV52" s="19">
        <f t="shared" si="85"/>
        <v>0</v>
      </c>
      <c r="AW52" s="19">
        <f t="shared" si="85"/>
        <v>0</v>
      </c>
      <c r="AX52" s="19">
        <f t="shared" si="85"/>
        <v>0</v>
      </c>
      <c r="AY52" s="19">
        <f t="shared" si="85"/>
        <v>0</v>
      </c>
      <c r="AZ52" s="19">
        <f t="shared" si="85"/>
        <v>0</v>
      </c>
      <c r="BA52" s="19">
        <f t="shared" si="85"/>
        <v>0</v>
      </c>
      <c r="BB52" s="19">
        <f t="shared" si="85"/>
        <v>0</v>
      </c>
      <c r="BC52" s="19">
        <f t="shared" si="85"/>
        <v>0</v>
      </c>
      <c r="BD52" s="19">
        <f t="shared" si="85"/>
        <v>0</v>
      </c>
      <c r="BE52" s="19">
        <f t="shared" si="85"/>
        <v>0</v>
      </c>
      <c r="BF52" s="19">
        <f t="shared" si="85"/>
        <v>0</v>
      </c>
      <c r="BG52" s="19">
        <f t="shared" si="85"/>
        <v>0</v>
      </c>
      <c r="BH52" s="19">
        <f t="shared" si="85"/>
        <v>0</v>
      </c>
      <c r="BI52" s="19">
        <f t="shared" si="85"/>
        <v>0</v>
      </c>
      <c r="BJ52" s="19">
        <f t="shared" si="85"/>
        <v>0</v>
      </c>
      <c r="BK52" s="19">
        <f t="shared" si="85"/>
        <v>0</v>
      </c>
      <c r="BL52" s="19">
        <f t="shared" si="85"/>
        <v>0</v>
      </c>
      <c r="BM52" s="19">
        <f t="shared" si="85"/>
        <v>0</v>
      </c>
      <c r="BN52" s="19">
        <f t="shared" si="85"/>
        <v>0</v>
      </c>
      <c r="BO52" s="19">
        <f t="shared" si="85"/>
        <v>0</v>
      </c>
      <c r="BP52" s="19">
        <f t="shared" si="85"/>
        <v>0</v>
      </c>
      <c r="BQ52" s="19">
        <f t="shared" si="85"/>
        <v>0</v>
      </c>
      <c r="BR52" s="19">
        <f t="shared" si="85"/>
        <v>0</v>
      </c>
      <c r="BS52" s="19">
        <f t="shared" ref="BS52:CX52" si="86">IFERROR(AND($K38&lt;BS$20,BS$20&lt;=$M38)*$S38*(1+$N38)^(ROUNDUP((DATEDIF($K38,BS$20,"M")+1)/12,0)-1),0)</f>
        <v>0</v>
      </c>
      <c r="BT52" s="19">
        <f t="shared" si="86"/>
        <v>0</v>
      </c>
      <c r="BU52" s="19">
        <f t="shared" si="86"/>
        <v>0</v>
      </c>
      <c r="BV52" s="19">
        <f t="shared" si="86"/>
        <v>0</v>
      </c>
      <c r="BW52" s="19">
        <f t="shared" si="86"/>
        <v>0</v>
      </c>
      <c r="BX52" s="19">
        <f t="shared" si="86"/>
        <v>0</v>
      </c>
      <c r="BY52" s="19">
        <f t="shared" si="86"/>
        <v>0</v>
      </c>
      <c r="BZ52" s="19">
        <f t="shared" si="86"/>
        <v>0</v>
      </c>
      <c r="CA52" s="19">
        <f t="shared" si="86"/>
        <v>0</v>
      </c>
      <c r="CB52" s="19">
        <f t="shared" si="86"/>
        <v>0</v>
      </c>
      <c r="CC52" s="19">
        <f t="shared" si="86"/>
        <v>0</v>
      </c>
      <c r="CD52" s="19">
        <f t="shared" si="86"/>
        <v>0</v>
      </c>
      <c r="CE52" s="19">
        <f t="shared" si="86"/>
        <v>0</v>
      </c>
      <c r="CF52" s="19">
        <f t="shared" si="86"/>
        <v>0</v>
      </c>
      <c r="CG52" s="19">
        <f t="shared" si="86"/>
        <v>0</v>
      </c>
      <c r="CH52" s="19">
        <f t="shared" si="86"/>
        <v>0</v>
      </c>
      <c r="CI52" s="19">
        <f t="shared" si="86"/>
        <v>0</v>
      </c>
      <c r="CJ52" s="19">
        <f t="shared" si="86"/>
        <v>0</v>
      </c>
      <c r="CK52" s="19">
        <f t="shared" si="86"/>
        <v>0</v>
      </c>
      <c r="CL52" s="19">
        <f t="shared" si="86"/>
        <v>0</v>
      </c>
      <c r="CM52" s="19">
        <f t="shared" si="86"/>
        <v>0</v>
      </c>
      <c r="CN52" s="19">
        <f t="shared" si="86"/>
        <v>0</v>
      </c>
      <c r="CO52" s="19">
        <f t="shared" si="86"/>
        <v>0</v>
      </c>
      <c r="CP52" s="19">
        <f t="shared" si="86"/>
        <v>0</v>
      </c>
      <c r="CQ52" s="19">
        <f t="shared" si="86"/>
        <v>0</v>
      </c>
      <c r="CR52" s="19">
        <f t="shared" si="86"/>
        <v>0</v>
      </c>
      <c r="CS52" s="19">
        <f t="shared" si="86"/>
        <v>0</v>
      </c>
      <c r="CT52" s="19">
        <f t="shared" si="86"/>
        <v>0</v>
      </c>
      <c r="CU52" s="19">
        <f t="shared" si="86"/>
        <v>0</v>
      </c>
      <c r="CV52" s="19">
        <f t="shared" si="86"/>
        <v>0</v>
      </c>
      <c r="CW52" s="19">
        <f t="shared" si="86"/>
        <v>0</v>
      </c>
      <c r="CX52" s="19">
        <f t="shared" si="86"/>
        <v>0</v>
      </c>
      <c r="CY52" s="19">
        <f t="shared" ref="CY52:DW52" si="87">IFERROR(AND($K38&lt;CY$20,CY$20&lt;=$M38)*$S38*(1+$N38)^(ROUNDUP((DATEDIF($K38,CY$20,"M")+1)/12,0)-1),0)</f>
        <v>0</v>
      </c>
      <c r="CZ52" s="19">
        <f t="shared" si="87"/>
        <v>0</v>
      </c>
      <c r="DA52" s="19">
        <f t="shared" si="87"/>
        <v>0</v>
      </c>
      <c r="DB52" s="19">
        <f t="shared" si="87"/>
        <v>0</v>
      </c>
      <c r="DC52" s="19">
        <f t="shared" si="87"/>
        <v>0</v>
      </c>
      <c r="DD52" s="19">
        <f t="shared" si="87"/>
        <v>0</v>
      </c>
      <c r="DE52" s="19">
        <f t="shared" si="87"/>
        <v>0</v>
      </c>
      <c r="DF52" s="19">
        <f t="shared" si="87"/>
        <v>0</v>
      </c>
      <c r="DG52" s="19">
        <f t="shared" si="87"/>
        <v>0</v>
      </c>
      <c r="DH52" s="19">
        <f t="shared" si="87"/>
        <v>0</v>
      </c>
      <c r="DI52" s="19">
        <f t="shared" si="87"/>
        <v>0</v>
      </c>
      <c r="DJ52" s="19">
        <f t="shared" si="87"/>
        <v>0</v>
      </c>
      <c r="DK52" s="19">
        <f t="shared" si="87"/>
        <v>0</v>
      </c>
      <c r="DL52" s="19">
        <f t="shared" si="87"/>
        <v>0</v>
      </c>
      <c r="DM52" s="19">
        <f t="shared" si="87"/>
        <v>0</v>
      </c>
      <c r="DN52" s="19">
        <f t="shared" si="87"/>
        <v>0</v>
      </c>
      <c r="DO52" s="19">
        <f t="shared" si="87"/>
        <v>0</v>
      </c>
      <c r="DP52" s="19">
        <f t="shared" si="87"/>
        <v>0</v>
      </c>
      <c r="DQ52" s="19">
        <f t="shared" si="87"/>
        <v>0</v>
      </c>
      <c r="DR52" s="19">
        <f t="shared" si="87"/>
        <v>0</v>
      </c>
      <c r="DS52" s="19">
        <f t="shared" si="87"/>
        <v>0</v>
      </c>
      <c r="DT52" s="19">
        <f t="shared" si="87"/>
        <v>0</v>
      </c>
      <c r="DU52" s="19">
        <f t="shared" si="87"/>
        <v>0</v>
      </c>
      <c r="DV52" s="19">
        <f t="shared" si="87"/>
        <v>0</v>
      </c>
      <c r="DW52" s="121">
        <f t="shared" si="87"/>
        <v>0</v>
      </c>
    </row>
    <row r="53" spans="2:127" ht="16" hidden="1" customHeight="1" outlineLevel="2" x14ac:dyDescent="0.2">
      <c r="B53" s="390"/>
      <c r="D53" s="25" t="str">
        <f t="shared" si="71"/>
        <v>Spec Tenant 4</v>
      </c>
      <c r="E53" s="30">
        <f>S39*L39</f>
        <v>0</v>
      </c>
      <c r="F53" s="19"/>
      <c r="G53" s="19">
        <f t="shared" ref="G53:AL53" si="88">IFERROR(AND($K39&lt;G$20,G$20&lt;=$M39)*$S39*(1+$N39)^(ROUNDUP((DATEDIF($K39,G$20,"M")+1)/12,0)-1),0)</f>
        <v>0</v>
      </c>
      <c r="H53" s="19">
        <f t="shared" si="88"/>
        <v>0</v>
      </c>
      <c r="I53" s="19">
        <f t="shared" si="88"/>
        <v>0</v>
      </c>
      <c r="J53" s="19">
        <f t="shared" si="88"/>
        <v>0</v>
      </c>
      <c r="K53" s="19">
        <f t="shared" si="88"/>
        <v>0</v>
      </c>
      <c r="L53" s="19">
        <f t="shared" si="88"/>
        <v>0</v>
      </c>
      <c r="M53" s="19">
        <f t="shared" si="88"/>
        <v>0</v>
      </c>
      <c r="N53" s="19">
        <f t="shared" si="88"/>
        <v>0</v>
      </c>
      <c r="O53" s="19">
        <f t="shared" si="88"/>
        <v>0</v>
      </c>
      <c r="P53" s="19">
        <f t="shared" si="88"/>
        <v>0</v>
      </c>
      <c r="Q53" s="19">
        <f t="shared" si="88"/>
        <v>0</v>
      </c>
      <c r="R53" s="19">
        <f t="shared" si="88"/>
        <v>0</v>
      </c>
      <c r="S53" s="19">
        <f t="shared" si="88"/>
        <v>0</v>
      </c>
      <c r="T53" s="19">
        <f t="shared" si="88"/>
        <v>0</v>
      </c>
      <c r="U53" s="19">
        <f t="shared" si="88"/>
        <v>0</v>
      </c>
      <c r="V53" s="19">
        <f t="shared" si="88"/>
        <v>0</v>
      </c>
      <c r="W53" s="19">
        <f t="shared" si="88"/>
        <v>0</v>
      </c>
      <c r="X53" s="19">
        <f t="shared" si="88"/>
        <v>0</v>
      </c>
      <c r="Y53" s="19">
        <f t="shared" si="88"/>
        <v>0</v>
      </c>
      <c r="Z53" s="19">
        <f t="shared" si="88"/>
        <v>0</v>
      </c>
      <c r="AA53" s="19">
        <f t="shared" si="88"/>
        <v>0</v>
      </c>
      <c r="AB53" s="19">
        <f t="shared" si="88"/>
        <v>0</v>
      </c>
      <c r="AC53" s="19">
        <f t="shared" si="88"/>
        <v>0</v>
      </c>
      <c r="AD53" s="19">
        <f t="shared" si="88"/>
        <v>0</v>
      </c>
      <c r="AE53" s="19">
        <f t="shared" si="88"/>
        <v>0</v>
      </c>
      <c r="AF53" s="19">
        <f t="shared" si="88"/>
        <v>0</v>
      </c>
      <c r="AG53" s="19">
        <f t="shared" si="88"/>
        <v>0</v>
      </c>
      <c r="AH53" s="19">
        <f t="shared" si="88"/>
        <v>0</v>
      </c>
      <c r="AI53" s="19">
        <f t="shared" si="88"/>
        <v>0</v>
      </c>
      <c r="AJ53" s="19">
        <f t="shared" si="88"/>
        <v>0</v>
      </c>
      <c r="AK53" s="19">
        <f t="shared" si="88"/>
        <v>0</v>
      </c>
      <c r="AL53" s="19">
        <f t="shared" si="88"/>
        <v>0</v>
      </c>
      <c r="AM53" s="19">
        <f t="shared" ref="AM53:BR53" si="89">IFERROR(AND($K39&lt;AM$20,AM$20&lt;=$M39)*$S39*(1+$N39)^(ROUNDUP((DATEDIF($K39,AM$20,"M")+1)/12,0)-1),0)</f>
        <v>0</v>
      </c>
      <c r="AN53" s="19">
        <f t="shared" si="89"/>
        <v>0</v>
      </c>
      <c r="AO53" s="19">
        <f t="shared" si="89"/>
        <v>0</v>
      </c>
      <c r="AP53" s="19">
        <f t="shared" si="89"/>
        <v>0</v>
      </c>
      <c r="AQ53" s="19">
        <f t="shared" si="89"/>
        <v>0</v>
      </c>
      <c r="AR53" s="19">
        <f t="shared" si="89"/>
        <v>0</v>
      </c>
      <c r="AS53" s="19">
        <f t="shared" si="89"/>
        <v>0</v>
      </c>
      <c r="AT53" s="19">
        <f t="shared" si="89"/>
        <v>0</v>
      </c>
      <c r="AU53" s="19">
        <f t="shared" si="89"/>
        <v>0</v>
      </c>
      <c r="AV53" s="19">
        <f t="shared" si="89"/>
        <v>0</v>
      </c>
      <c r="AW53" s="19">
        <f t="shared" si="89"/>
        <v>0</v>
      </c>
      <c r="AX53" s="19">
        <f t="shared" si="89"/>
        <v>0</v>
      </c>
      <c r="AY53" s="19">
        <f t="shared" si="89"/>
        <v>0</v>
      </c>
      <c r="AZ53" s="19">
        <f t="shared" si="89"/>
        <v>0</v>
      </c>
      <c r="BA53" s="19">
        <f t="shared" si="89"/>
        <v>0</v>
      </c>
      <c r="BB53" s="19">
        <f t="shared" si="89"/>
        <v>0</v>
      </c>
      <c r="BC53" s="19">
        <f t="shared" si="89"/>
        <v>0</v>
      </c>
      <c r="BD53" s="19">
        <f t="shared" si="89"/>
        <v>0</v>
      </c>
      <c r="BE53" s="19">
        <f t="shared" si="89"/>
        <v>0</v>
      </c>
      <c r="BF53" s="19">
        <f t="shared" si="89"/>
        <v>0</v>
      </c>
      <c r="BG53" s="19">
        <f t="shared" si="89"/>
        <v>0</v>
      </c>
      <c r="BH53" s="19">
        <f t="shared" si="89"/>
        <v>0</v>
      </c>
      <c r="BI53" s="19">
        <f t="shared" si="89"/>
        <v>0</v>
      </c>
      <c r="BJ53" s="19">
        <f t="shared" si="89"/>
        <v>0</v>
      </c>
      <c r="BK53" s="19">
        <f t="shared" si="89"/>
        <v>0</v>
      </c>
      <c r="BL53" s="19">
        <f t="shared" si="89"/>
        <v>0</v>
      </c>
      <c r="BM53" s="19">
        <f t="shared" si="89"/>
        <v>0</v>
      </c>
      <c r="BN53" s="19">
        <f t="shared" si="89"/>
        <v>0</v>
      </c>
      <c r="BO53" s="19">
        <f t="shared" si="89"/>
        <v>0</v>
      </c>
      <c r="BP53" s="19">
        <f t="shared" si="89"/>
        <v>0</v>
      </c>
      <c r="BQ53" s="19">
        <f t="shared" si="89"/>
        <v>0</v>
      </c>
      <c r="BR53" s="19">
        <f t="shared" si="89"/>
        <v>0</v>
      </c>
      <c r="BS53" s="19">
        <f t="shared" ref="BS53:CX53" si="90">IFERROR(AND($K39&lt;BS$20,BS$20&lt;=$M39)*$S39*(1+$N39)^(ROUNDUP((DATEDIF($K39,BS$20,"M")+1)/12,0)-1),0)</f>
        <v>0</v>
      </c>
      <c r="BT53" s="19">
        <f t="shared" si="90"/>
        <v>0</v>
      </c>
      <c r="BU53" s="19">
        <f t="shared" si="90"/>
        <v>0</v>
      </c>
      <c r="BV53" s="19">
        <f t="shared" si="90"/>
        <v>0</v>
      </c>
      <c r="BW53" s="19">
        <f t="shared" si="90"/>
        <v>0</v>
      </c>
      <c r="BX53" s="19">
        <f t="shared" si="90"/>
        <v>0</v>
      </c>
      <c r="BY53" s="19">
        <f t="shared" si="90"/>
        <v>0</v>
      </c>
      <c r="BZ53" s="19">
        <f t="shared" si="90"/>
        <v>0</v>
      </c>
      <c r="CA53" s="19">
        <f t="shared" si="90"/>
        <v>0</v>
      </c>
      <c r="CB53" s="19">
        <f t="shared" si="90"/>
        <v>0</v>
      </c>
      <c r="CC53" s="19">
        <f t="shared" si="90"/>
        <v>0</v>
      </c>
      <c r="CD53" s="19">
        <f t="shared" si="90"/>
        <v>0</v>
      </c>
      <c r="CE53" s="19">
        <f t="shared" si="90"/>
        <v>0</v>
      </c>
      <c r="CF53" s="19">
        <f t="shared" si="90"/>
        <v>0</v>
      </c>
      <c r="CG53" s="19">
        <f t="shared" si="90"/>
        <v>0</v>
      </c>
      <c r="CH53" s="19">
        <f t="shared" si="90"/>
        <v>0</v>
      </c>
      <c r="CI53" s="19">
        <f t="shared" si="90"/>
        <v>0</v>
      </c>
      <c r="CJ53" s="19">
        <f t="shared" si="90"/>
        <v>0</v>
      </c>
      <c r="CK53" s="19">
        <f t="shared" si="90"/>
        <v>0</v>
      </c>
      <c r="CL53" s="19">
        <f t="shared" si="90"/>
        <v>0</v>
      </c>
      <c r="CM53" s="19">
        <f t="shared" si="90"/>
        <v>0</v>
      </c>
      <c r="CN53" s="19">
        <f t="shared" si="90"/>
        <v>0</v>
      </c>
      <c r="CO53" s="19">
        <f t="shared" si="90"/>
        <v>0</v>
      </c>
      <c r="CP53" s="19">
        <f t="shared" si="90"/>
        <v>0</v>
      </c>
      <c r="CQ53" s="19">
        <f t="shared" si="90"/>
        <v>0</v>
      </c>
      <c r="CR53" s="19">
        <f t="shared" si="90"/>
        <v>0</v>
      </c>
      <c r="CS53" s="19">
        <f t="shared" si="90"/>
        <v>0</v>
      </c>
      <c r="CT53" s="19">
        <f t="shared" si="90"/>
        <v>0</v>
      </c>
      <c r="CU53" s="19">
        <f t="shared" si="90"/>
        <v>0</v>
      </c>
      <c r="CV53" s="19">
        <f t="shared" si="90"/>
        <v>0</v>
      </c>
      <c r="CW53" s="19">
        <f t="shared" si="90"/>
        <v>0</v>
      </c>
      <c r="CX53" s="19">
        <f t="shared" si="90"/>
        <v>0</v>
      </c>
      <c r="CY53" s="19">
        <f t="shared" ref="CY53:DW53" si="91">IFERROR(AND($K39&lt;CY$20,CY$20&lt;=$M39)*$S39*(1+$N39)^(ROUNDUP((DATEDIF($K39,CY$20,"M")+1)/12,0)-1),0)</f>
        <v>0</v>
      </c>
      <c r="CZ53" s="19">
        <f t="shared" si="91"/>
        <v>0</v>
      </c>
      <c r="DA53" s="19">
        <f t="shared" si="91"/>
        <v>0</v>
      </c>
      <c r="DB53" s="19">
        <f t="shared" si="91"/>
        <v>0</v>
      </c>
      <c r="DC53" s="19">
        <f t="shared" si="91"/>
        <v>0</v>
      </c>
      <c r="DD53" s="19">
        <f t="shared" si="91"/>
        <v>0</v>
      </c>
      <c r="DE53" s="19">
        <f t="shared" si="91"/>
        <v>0</v>
      </c>
      <c r="DF53" s="19">
        <f t="shared" si="91"/>
        <v>0</v>
      </c>
      <c r="DG53" s="19">
        <f t="shared" si="91"/>
        <v>0</v>
      </c>
      <c r="DH53" s="19">
        <f t="shared" si="91"/>
        <v>0</v>
      </c>
      <c r="DI53" s="19">
        <f t="shared" si="91"/>
        <v>0</v>
      </c>
      <c r="DJ53" s="19">
        <f t="shared" si="91"/>
        <v>0</v>
      </c>
      <c r="DK53" s="19">
        <f t="shared" si="91"/>
        <v>0</v>
      </c>
      <c r="DL53" s="19">
        <f t="shared" si="91"/>
        <v>0</v>
      </c>
      <c r="DM53" s="19">
        <f t="shared" si="91"/>
        <v>0</v>
      </c>
      <c r="DN53" s="19">
        <f t="shared" si="91"/>
        <v>0</v>
      </c>
      <c r="DO53" s="19">
        <f t="shared" si="91"/>
        <v>0</v>
      </c>
      <c r="DP53" s="19">
        <f t="shared" si="91"/>
        <v>0</v>
      </c>
      <c r="DQ53" s="19">
        <f t="shared" si="91"/>
        <v>0</v>
      </c>
      <c r="DR53" s="19">
        <f t="shared" si="91"/>
        <v>0</v>
      </c>
      <c r="DS53" s="19">
        <f t="shared" si="91"/>
        <v>0</v>
      </c>
      <c r="DT53" s="19">
        <f t="shared" si="91"/>
        <v>0</v>
      </c>
      <c r="DU53" s="19">
        <f t="shared" si="91"/>
        <v>0</v>
      </c>
      <c r="DV53" s="19">
        <f t="shared" si="91"/>
        <v>0</v>
      </c>
      <c r="DW53" s="121">
        <f t="shared" si="91"/>
        <v>0</v>
      </c>
    </row>
    <row r="54" spans="2:127" ht="16" hidden="1" customHeight="1" outlineLevel="2" x14ac:dyDescent="0.2">
      <c r="B54" s="390"/>
      <c r="D54" s="25" t="str">
        <f t="shared" si="71"/>
        <v>Spec Tenant 5</v>
      </c>
      <c r="E54" s="30"/>
      <c r="F54" s="19"/>
      <c r="G54" s="19">
        <f t="shared" ref="G54:AL54" si="92">IFERROR(AND($K40&lt;G$20,G$20&lt;=$M40)*$S40*(1+$N40)^(ROUNDUP((DATEDIF($K40,G$20,"M")+1)/12,0)-1),0)</f>
        <v>0</v>
      </c>
      <c r="H54" s="19">
        <f t="shared" si="92"/>
        <v>0</v>
      </c>
      <c r="I54" s="19">
        <f t="shared" si="92"/>
        <v>0</v>
      </c>
      <c r="J54" s="19">
        <f t="shared" si="92"/>
        <v>0</v>
      </c>
      <c r="K54" s="19">
        <f t="shared" si="92"/>
        <v>0</v>
      </c>
      <c r="L54" s="19">
        <f t="shared" si="92"/>
        <v>0</v>
      </c>
      <c r="M54" s="19">
        <f t="shared" si="92"/>
        <v>0</v>
      </c>
      <c r="N54" s="19">
        <f t="shared" si="92"/>
        <v>0</v>
      </c>
      <c r="O54" s="19">
        <f t="shared" si="92"/>
        <v>0</v>
      </c>
      <c r="P54" s="19">
        <f t="shared" si="92"/>
        <v>0</v>
      </c>
      <c r="Q54" s="19">
        <f t="shared" si="92"/>
        <v>0</v>
      </c>
      <c r="R54" s="19">
        <f t="shared" si="92"/>
        <v>0</v>
      </c>
      <c r="S54" s="19">
        <f t="shared" si="92"/>
        <v>0</v>
      </c>
      <c r="T54" s="19">
        <f t="shared" si="92"/>
        <v>0</v>
      </c>
      <c r="U54" s="19">
        <f t="shared" si="92"/>
        <v>0</v>
      </c>
      <c r="V54" s="19">
        <f t="shared" si="92"/>
        <v>0</v>
      </c>
      <c r="W54" s="19">
        <f t="shared" si="92"/>
        <v>0</v>
      </c>
      <c r="X54" s="19">
        <f t="shared" si="92"/>
        <v>0</v>
      </c>
      <c r="Y54" s="19">
        <f t="shared" si="92"/>
        <v>0</v>
      </c>
      <c r="Z54" s="19">
        <f t="shared" si="92"/>
        <v>0</v>
      </c>
      <c r="AA54" s="19">
        <f t="shared" si="92"/>
        <v>0</v>
      </c>
      <c r="AB54" s="19">
        <f t="shared" si="92"/>
        <v>0</v>
      </c>
      <c r="AC54" s="19">
        <f t="shared" si="92"/>
        <v>0</v>
      </c>
      <c r="AD54" s="19">
        <f t="shared" si="92"/>
        <v>0</v>
      </c>
      <c r="AE54" s="19">
        <f t="shared" si="92"/>
        <v>0</v>
      </c>
      <c r="AF54" s="19">
        <f t="shared" si="92"/>
        <v>0</v>
      </c>
      <c r="AG54" s="19">
        <f t="shared" si="92"/>
        <v>0</v>
      </c>
      <c r="AH54" s="19">
        <f t="shared" si="92"/>
        <v>0</v>
      </c>
      <c r="AI54" s="19">
        <f t="shared" si="92"/>
        <v>0</v>
      </c>
      <c r="AJ54" s="19">
        <f t="shared" si="92"/>
        <v>0</v>
      </c>
      <c r="AK54" s="19">
        <f t="shared" si="92"/>
        <v>0</v>
      </c>
      <c r="AL54" s="19">
        <f t="shared" si="92"/>
        <v>0</v>
      </c>
      <c r="AM54" s="19">
        <f t="shared" ref="AM54:BR54" si="93">IFERROR(AND($K40&lt;AM$20,AM$20&lt;=$M40)*$S40*(1+$N40)^(ROUNDUP((DATEDIF($K40,AM$20,"M")+1)/12,0)-1),0)</f>
        <v>0</v>
      </c>
      <c r="AN54" s="19">
        <f t="shared" si="93"/>
        <v>0</v>
      </c>
      <c r="AO54" s="19">
        <f t="shared" si="93"/>
        <v>0</v>
      </c>
      <c r="AP54" s="19">
        <f t="shared" si="93"/>
        <v>0</v>
      </c>
      <c r="AQ54" s="19">
        <f t="shared" si="93"/>
        <v>0</v>
      </c>
      <c r="AR54" s="19">
        <f t="shared" si="93"/>
        <v>0</v>
      </c>
      <c r="AS54" s="19">
        <f t="shared" si="93"/>
        <v>0</v>
      </c>
      <c r="AT54" s="19">
        <f t="shared" si="93"/>
        <v>0</v>
      </c>
      <c r="AU54" s="19">
        <f t="shared" si="93"/>
        <v>0</v>
      </c>
      <c r="AV54" s="19">
        <f t="shared" si="93"/>
        <v>0</v>
      </c>
      <c r="AW54" s="19">
        <f t="shared" si="93"/>
        <v>0</v>
      </c>
      <c r="AX54" s="19">
        <f t="shared" si="93"/>
        <v>0</v>
      </c>
      <c r="AY54" s="19">
        <f t="shared" si="93"/>
        <v>0</v>
      </c>
      <c r="AZ54" s="19">
        <f t="shared" si="93"/>
        <v>0</v>
      </c>
      <c r="BA54" s="19">
        <f t="shared" si="93"/>
        <v>0</v>
      </c>
      <c r="BB54" s="19">
        <f t="shared" si="93"/>
        <v>0</v>
      </c>
      <c r="BC54" s="19">
        <f t="shared" si="93"/>
        <v>0</v>
      </c>
      <c r="BD54" s="19">
        <f t="shared" si="93"/>
        <v>0</v>
      </c>
      <c r="BE54" s="19">
        <f t="shared" si="93"/>
        <v>0</v>
      </c>
      <c r="BF54" s="19">
        <f t="shared" si="93"/>
        <v>0</v>
      </c>
      <c r="BG54" s="19">
        <f t="shared" si="93"/>
        <v>0</v>
      </c>
      <c r="BH54" s="19">
        <f t="shared" si="93"/>
        <v>0</v>
      </c>
      <c r="BI54" s="19">
        <f t="shared" si="93"/>
        <v>0</v>
      </c>
      <c r="BJ54" s="19">
        <f t="shared" si="93"/>
        <v>0</v>
      </c>
      <c r="BK54" s="19">
        <f t="shared" si="93"/>
        <v>0</v>
      </c>
      <c r="BL54" s="19">
        <f t="shared" si="93"/>
        <v>0</v>
      </c>
      <c r="BM54" s="19">
        <f t="shared" si="93"/>
        <v>0</v>
      </c>
      <c r="BN54" s="19">
        <f t="shared" si="93"/>
        <v>0</v>
      </c>
      <c r="BO54" s="19">
        <f t="shared" si="93"/>
        <v>0</v>
      </c>
      <c r="BP54" s="19">
        <f t="shared" si="93"/>
        <v>0</v>
      </c>
      <c r="BQ54" s="19">
        <f t="shared" si="93"/>
        <v>0</v>
      </c>
      <c r="BR54" s="19">
        <f t="shared" si="93"/>
        <v>0</v>
      </c>
      <c r="BS54" s="19">
        <f t="shared" ref="BS54:CX54" si="94">IFERROR(AND($K40&lt;BS$20,BS$20&lt;=$M40)*$S40*(1+$N40)^(ROUNDUP((DATEDIF($K40,BS$20,"M")+1)/12,0)-1),0)</f>
        <v>0</v>
      </c>
      <c r="BT54" s="19">
        <f t="shared" si="94"/>
        <v>0</v>
      </c>
      <c r="BU54" s="19">
        <f t="shared" si="94"/>
        <v>0</v>
      </c>
      <c r="BV54" s="19">
        <f t="shared" si="94"/>
        <v>0</v>
      </c>
      <c r="BW54" s="19">
        <f t="shared" si="94"/>
        <v>0</v>
      </c>
      <c r="BX54" s="19">
        <f t="shared" si="94"/>
        <v>0</v>
      </c>
      <c r="BY54" s="19">
        <f t="shared" si="94"/>
        <v>0</v>
      </c>
      <c r="BZ54" s="19">
        <f t="shared" si="94"/>
        <v>0</v>
      </c>
      <c r="CA54" s="19">
        <f t="shared" si="94"/>
        <v>0</v>
      </c>
      <c r="CB54" s="19">
        <f t="shared" si="94"/>
        <v>0</v>
      </c>
      <c r="CC54" s="19">
        <f t="shared" si="94"/>
        <v>0</v>
      </c>
      <c r="CD54" s="19">
        <f t="shared" si="94"/>
        <v>0</v>
      </c>
      <c r="CE54" s="19">
        <f t="shared" si="94"/>
        <v>0</v>
      </c>
      <c r="CF54" s="19">
        <f t="shared" si="94"/>
        <v>0</v>
      </c>
      <c r="CG54" s="19">
        <f t="shared" si="94"/>
        <v>0</v>
      </c>
      <c r="CH54" s="19">
        <f t="shared" si="94"/>
        <v>0</v>
      </c>
      <c r="CI54" s="19">
        <f t="shared" si="94"/>
        <v>0</v>
      </c>
      <c r="CJ54" s="19">
        <f t="shared" si="94"/>
        <v>0</v>
      </c>
      <c r="CK54" s="19">
        <f t="shared" si="94"/>
        <v>0</v>
      </c>
      <c r="CL54" s="19">
        <f t="shared" si="94"/>
        <v>0</v>
      </c>
      <c r="CM54" s="19">
        <f t="shared" si="94"/>
        <v>0</v>
      </c>
      <c r="CN54" s="19">
        <f t="shared" si="94"/>
        <v>0</v>
      </c>
      <c r="CO54" s="19">
        <f t="shared" si="94"/>
        <v>0</v>
      </c>
      <c r="CP54" s="19">
        <f t="shared" si="94"/>
        <v>0</v>
      </c>
      <c r="CQ54" s="19">
        <f t="shared" si="94"/>
        <v>0</v>
      </c>
      <c r="CR54" s="19">
        <f t="shared" si="94"/>
        <v>0</v>
      </c>
      <c r="CS54" s="19">
        <f t="shared" si="94"/>
        <v>0</v>
      </c>
      <c r="CT54" s="19">
        <f t="shared" si="94"/>
        <v>0</v>
      </c>
      <c r="CU54" s="19">
        <f t="shared" si="94"/>
        <v>0</v>
      </c>
      <c r="CV54" s="19">
        <f t="shared" si="94"/>
        <v>0</v>
      </c>
      <c r="CW54" s="19">
        <f t="shared" si="94"/>
        <v>0</v>
      </c>
      <c r="CX54" s="19">
        <f t="shared" si="94"/>
        <v>0</v>
      </c>
      <c r="CY54" s="19">
        <f t="shared" ref="CY54:DW54" si="95">IFERROR(AND($K40&lt;CY$20,CY$20&lt;=$M40)*$S40*(1+$N40)^(ROUNDUP((DATEDIF($K40,CY$20,"M")+1)/12,0)-1),0)</f>
        <v>0</v>
      </c>
      <c r="CZ54" s="19">
        <f t="shared" si="95"/>
        <v>0</v>
      </c>
      <c r="DA54" s="19">
        <f t="shared" si="95"/>
        <v>0</v>
      </c>
      <c r="DB54" s="19">
        <f t="shared" si="95"/>
        <v>0</v>
      </c>
      <c r="DC54" s="19">
        <f t="shared" si="95"/>
        <v>0</v>
      </c>
      <c r="DD54" s="19">
        <f t="shared" si="95"/>
        <v>0</v>
      </c>
      <c r="DE54" s="19">
        <f t="shared" si="95"/>
        <v>0</v>
      </c>
      <c r="DF54" s="19">
        <f t="shared" si="95"/>
        <v>0</v>
      </c>
      <c r="DG54" s="19">
        <f t="shared" si="95"/>
        <v>0</v>
      </c>
      <c r="DH54" s="19">
        <f t="shared" si="95"/>
        <v>0</v>
      </c>
      <c r="DI54" s="19">
        <f t="shared" si="95"/>
        <v>0</v>
      </c>
      <c r="DJ54" s="19">
        <f t="shared" si="95"/>
        <v>0</v>
      </c>
      <c r="DK54" s="19">
        <f t="shared" si="95"/>
        <v>0</v>
      </c>
      <c r="DL54" s="19">
        <f t="shared" si="95"/>
        <v>0</v>
      </c>
      <c r="DM54" s="19">
        <f t="shared" si="95"/>
        <v>0</v>
      </c>
      <c r="DN54" s="19">
        <f t="shared" si="95"/>
        <v>0</v>
      </c>
      <c r="DO54" s="19">
        <f t="shared" si="95"/>
        <v>0</v>
      </c>
      <c r="DP54" s="19">
        <f t="shared" si="95"/>
        <v>0</v>
      </c>
      <c r="DQ54" s="19">
        <f t="shared" si="95"/>
        <v>0</v>
      </c>
      <c r="DR54" s="19">
        <f t="shared" si="95"/>
        <v>0</v>
      </c>
      <c r="DS54" s="19">
        <f t="shared" si="95"/>
        <v>0</v>
      </c>
      <c r="DT54" s="19">
        <f t="shared" si="95"/>
        <v>0</v>
      </c>
      <c r="DU54" s="19">
        <f t="shared" si="95"/>
        <v>0</v>
      </c>
      <c r="DV54" s="19">
        <f t="shared" si="95"/>
        <v>0</v>
      </c>
      <c r="DW54" s="121">
        <f t="shared" si="95"/>
        <v>0</v>
      </c>
    </row>
    <row r="55" spans="2:127" ht="16" hidden="1" customHeight="1" outlineLevel="2" x14ac:dyDescent="0.2">
      <c r="B55" s="390"/>
      <c r="D55" s="25" t="str">
        <f t="shared" si="71"/>
        <v>Spec Tenant 6</v>
      </c>
      <c r="E55" s="30">
        <f>S40*L40</f>
        <v>0</v>
      </c>
      <c r="F55" s="19"/>
      <c r="G55" s="19">
        <f t="shared" ref="G55:AL55" si="96">IFERROR(AND($K41&lt;G$20,G$20&lt;=$M41)*$S41*(1+$N41)^(ROUNDUP((DATEDIF($K41,G$20,"M")+1)/12,0)-1),0)</f>
        <v>0</v>
      </c>
      <c r="H55" s="19">
        <f t="shared" si="96"/>
        <v>0</v>
      </c>
      <c r="I55" s="19">
        <f t="shared" si="96"/>
        <v>0</v>
      </c>
      <c r="J55" s="19">
        <f t="shared" si="96"/>
        <v>0</v>
      </c>
      <c r="K55" s="19">
        <f t="shared" si="96"/>
        <v>0</v>
      </c>
      <c r="L55" s="19">
        <f t="shared" si="96"/>
        <v>0</v>
      </c>
      <c r="M55" s="19">
        <f t="shared" si="96"/>
        <v>0</v>
      </c>
      <c r="N55" s="19">
        <f t="shared" si="96"/>
        <v>0</v>
      </c>
      <c r="O55" s="19">
        <f t="shared" si="96"/>
        <v>0</v>
      </c>
      <c r="P55" s="19">
        <f t="shared" si="96"/>
        <v>0</v>
      </c>
      <c r="Q55" s="19">
        <f t="shared" si="96"/>
        <v>0</v>
      </c>
      <c r="R55" s="19">
        <f t="shared" si="96"/>
        <v>0</v>
      </c>
      <c r="S55" s="19">
        <f t="shared" si="96"/>
        <v>0</v>
      </c>
      <c r="T55" s="19">
        <f t="shared" si="96"/>
        <v>0</v>
      </c>
      <c r="U55" s="19">
        <f t="shared" si="96"/>
        <v>0</v>
      </c>
      <c r="V55" s="19">
        <f t="shared" si="96"/>
        <v>0</v>
      </c>
      <c r="W55" s="19">
        <f t="shared" si="96"/>
        <v>0</v>
      </c>
      <c r="X55" s="19">
        <f t="shared" si="96"/>
        <v>0</v>
      </c>
      <c r="Y55" s="19">
        <f t="shared" si="96"/>
        <v>0</v>
      </c>
      <c r="Z55" s="19">
        <f t="shared" si="96"/>
        <v>0</v>
      </c>
      <c r="AA55" s="19">
        <f t="shared" si="96"/>
        <v>0</v>
      </c>
      <c r="AB55" s="19">
        <f t="shared" si="96"/>
        <v>0</v>
      </c>
      <c r="AC55" s="19">
        <f t="shared" si="96"/>
        <v>0</v>
      </c>
      <c r="AD55" s="19">
        <f t="shared" si="96"/>
        <v>0</v>
      </c>
      <c r="AE55" s="19">
        <f t="shared" si="96"/>
        <v>0</v>
      </c>
      <c r="AF55" s="19">
        <f t="shared" si="96"/>
        <v>0</v>
      </c>
      <c r="AG55" s="19">
        <f t="shared" si="96"/>
        <v>0</v>
      </c>
      <c r="AH55" s="19">
        <f t="shared" si="96"/>
        <v>0</v>
      </c>
      <c r="AI55" s="19">
        <f t="shared" si="96"/>
        <v>0</v>
      </c>
      <c r="AJ55" s="19">
        <f t="shared" si="96"/>
        <v>0</v>
      </c>
      <c r="AK55" s="19">
        <f t="shared" si="96"/>
        <v>0</v>
      </c>
      <c r="AL55" s="19">
        <f t="shared" si="96"/>
        <v>0</v>
      </c>
      <c r="AM55" s="19">
        <f t="shared" ref="AM55:BR55" si="97">IFERROR(AND($K41&lt;AM$20,AM$20&lt;=$M41)*$S41*(1+$N41)^(ROUNDUP((DATEDIF($K41,AM$20,"M")+1)/12,0)-1),0)</f>
        <v>0</v>
      </c>
      <c r="AN55" s="19">
        <f t="shared" si="97"/>
        <v>0</v>
      </c>
      <c r="AO55" s="19">
        <f t="shared" si="97"/>
        <v>0</v>
      </c>
      <c r="AP55" s="19">
        <f t="shared" si="97"/>
        <v>0</v>
      </c>
      <c r="AQ55" s="19">
        <f t="shared" si="97"/>
        <v>0</v>
      </c>
      <c r="AR55" s="19">
        <f t="shared" si="97"/>
        <v>0</v>
      </c>
      <c r="AS55" s="19">
        <f t="shared" si="97"/>
        <v>0</v>
      </c>
      <c r="AT55" s="19">
        <f t="shared" si="97"/>
        <v>0</v>
      </c>
      <c r="AU55" s="19">
        <f t="shared" si="97"/>
        <v>0</v>
      </c>
      <c r="AV55" s="19">
        <f t="shared" si="97"/>
        <v>0</v>
      </c>
      <c r="AW55" s="19">
        <f t="shared" si="97"/>
        <v>0</v>
      </c>
      <c r="AX55" s="19">
        <f t="shared" si="97"/>
        <v>0</v>
      </c>
      <c r="AY55" s="19">
        <f t="shared" si="97"/>
        <v>0</v>
      </c>
      <c r="AZ55" s="19">
        <f t="shared" si="97"/>
        <v>0</v>
      </c>
      <c r="BA55" s="19">
        <f t="shared" si="97"/>
        <v>0</v>
      </c>
      <c r="BB55" s="19">
        <f t="shared" si="97"/>
        <v>0</v>
      </c>
      <c r="BC55" s="19">
        <f t="shared" si="97"/>
        <v>0</v>
      </c>
      <c r="BD55" s="19">
        <f t="shared" si="97"/>
        <v>0</v>
      </c>
      <c r="BE55" s="19">
        <f t="shared" si="97"/>
        <v>0</v>
      </c>
      <c r="BF55" s="19">
        <f t="shared" si="97"/>
        <v>0</v>
      </c>
      <c r="BG55" s="19">
        <f t="shared" si="97"/>
        <v>0</v>
      </c>
      <c r="BH55" s="19">
        <f t="shared" si="97"/>
        <v>0</v>
      </c>
      <c r="BI55" s="19">
        <f t="shared" si="97"/>
        <v>0</v>
      </c>
      <c r="BJ55" s="19">
        <f t="shared" si="97"/>
        <v>0</v>
      </c>
      <c r="BK55" s="19">
        <f t="shared" si="97"/>
        <v>0</v>
      </c>
      <c r="BL55" s="19">
        <f t="shared" si="97"/>
        <v>0</v>
      </c>
      <c r="BM55" s="19">
        <f t="shared" si="97"/>
        <v>0</v>
      </c>
      <c r="BN55" s="19">
        <f t="shared" si="97"/>
        <v>0</v>
      </c>
      <c r="BO55" s="19">
        <f t="shared" si="97"/>
        <v>0</v>
      </c>
      <c r="BP55" s="19">
        <f t="shared" si="97"/>
        <v>0</v>
      </c>
      <c r="BQ55" s="19">
        <f t="shared" si="97"/>
        <v>0</v>
      </c>
      <c r="BR55" s="19">
        <f t="shared" si="97"/>
        <v>0</v>
      </c>
      <c r="BS55" s="19">
        <f t="shared" ref="BS55:CX55" si="98">IFERROR(AND($K41&lt;BS$20,BS$20&lt;=$M41)*$S41*(1+$N41)^(ROUNDUP((DATEDIF($K41,BS$20,"M")+1)/12,0)-1),0)</f>
        <v>0</v>
      </c>
      <c r="BT55" s="19">
        <f t="shared" si="98"/>
        <v>0</v>
      </c>
      <c r="BU55" s="19">
        <f t="shared" si="98"/>
        <v>0</v>
      </c>
      <c r="BV55" s="19">
        <f t="shared" si="98"/>
        <v>0</v>
      </c>
      <c r="BW55" s="19">
        <f t="shared" si="98"/>
        <v>0</v>
      </c>
      <c r="BX55" s="19">
        <f t="shared" si="98"/>
        <v>0</v>
      </c>
      <c r="BY55" s="19">
        <f t="shared" si="98"/>
        <v>0</v>
      </c>
      <c r="BZ55" s="19">
        <f t="shared" si="98"/>
        <v>0</v>
      </c>
      <c r="CA55" s="19">
        <f t="shared" si="98"/>
        <v>0</v>
      </c>
      <c r="CB55" s="19">
        <f t="shared" si="98"/>
        <v>0</v>
      </c>
      <c r="CC55" s="19">
        <f t="shared" si="98"/>
        <v>0</v>
      </c>
      <c r="CD55" s="19">
        <f t="shared" si="98"/>
        <v>0</v>
      </c>
      <c r="CE55" s="19">
        <f t="shared" si="98"/>
        <v>0</v>
      </c>
      <c r="CF55" s="19">
        <f t="shared" si="98"/>
        <v>0</v>
      </c>
      <c r="CG55" s="19">
        <f t="shared" si="98"/>
        <v>0</v>
      </c>
      <c r="CH55" s="19">
        <f t="shared" si="98"/>
        <v>0</v>
      </c>
      <c r="CI55" s="19">
        <f t="shared" si="98"/>
        <v>0</v>
      </c>
      <c r="CJ55" s="19">
        <f t="shared" si="98"/>
        <v>0</v>
      </c>
      <c r="CK55" s="19">
        <f t="shared" si="98"/>
        <v>0</v>
      </c>
      <c r="CL55" s="19">
        <f t="shared" si="98"/>
        <v>0</v>
      </c>
      <c r="CM55" s="19">
        <f t="shared" si="98"/>
        <v>0</v>
      </c>
      <c r="CN55" s="19">
        <f t="shared" si="98"/>
        <v>0</v>
      </c>
      <c r="CO55" s="19">
        <f t="shared" si="98"/>
        <v>0</v>
      </c>
      <c r="CP55" s="19">
        <f t="shared" si="98"/>
        <v>0</v>
      </c>
      <c r="CQ55" s="19">
        <f t="shared" si="98"/>
        <v>0</v>
      </c>
      <c r="CR55" s="19">
        <f t="shared" si="98"/>
        <v>0</v>
      </c>
      <c r="CS55" s="19">
        <f t="shared" si="98"/>
        <v>0</v>
      </c>
      <c r="CT55" s="19">
        <f t="shared" si="98"/>
        <v>0</v>
      </c>
      <c r="CU55" s="19">
        <f t="shared" si="98"/>
        <v>0</v>
      </c>
      <c r="CV55" s="19">
        <f t="shared" si="98"/>
        <v>0</v>
      </c>
      <c r="CW55" s="19">
        <f t="shared" si="98"/>
        <v>0</v>
      </c>
      <c r="CX55" s="19">
        <f t="shared" si="98"/>
        <v>0</v>
      </c>
      <c r="CY55" s="19">
        <f t="shared" ref="CY55:DW55" si="99">IFERROR(AND($K41&lt;CY$20,CY$20&lt;=$M41)*$S41*(1+$N41)^(ROUNDUP((DATEDIF($K41,CY$20,"M")+1)/12,0)-1),0)</f>
        <v>0</v>
      </c>
      <c r="CZ55" s="19">
        <f t="shared" si="99"/>
        <v>0</v>
      </c>
      <c r="DA55" s="19">
        <f t="shared" si="99"/>
        <v>0</v>
      </c>
      <c r="DB55" s="19">
        <f t="shared" si="99"/>
        <v>0</v>
      </c>
      <c r="DC55" s="19">
        <f t="shared" si="99"/>
        <v>0</v>
      </c>
      <c r="DD55" s="19">
        <f t="shared" si="99"/>
        <v>0</v>
      </c>
      <c r="DE55" s="19">
        <f t="shared" si="99"/>
        <v>0</v>
      </c>
      <c r="DF55" s="19">
        <f t="shared" si="99"/>
        <v>0</v>
      </c>
      <c r="DG55" s="19">
        <f t="shared" si="99"/>
        <v>0</v>
      </c>
      <c r="DH55" s="19">
        <f t="shared" si="99"/>
        <v>0</v>
      </c>
      <c r="DI55" s="19">
        <f t="shared" si="99"/>
        <v>0</v>
      </c>
      <c r="DJ55" s="19">
        <f t="shared" si="99"/>
        <v>0</v>
      </c>
      <c r="DK55" s="19">
        <f t="shared" si="99"/>
        <v>0</v>
      </c>
      <c r="DL55" s="19">
        <f t="shared" si="99"/>
        <v>0</v>
      </c>
      <c r="DM55" s="19">
        <f t="shared" si="99"/>
        <v>0</v>
      </c>
      <c r="DN55" s="19">
        <f t="shared" si="99"/>
        <v>0</v>
      </c>
      <c r="DO55" s="19">
        <f t="shared" si="99"/>
        <v>0</v>
      </c>
      <c r="DP55" s="19">
        <f t="shared" si="99"/>
        <v>0</v>
      </c>
      <c r="DQ55" s="19">
        <f t="shared" si="99"/>
        <v>0</v>
      </c>
      <c r="DR55" s="19">
        <f t="shared" si="99"/>
        <v>0</v>
      </c>
      <c r="DS55" s="19">
        <f t="shared" si="99"/>
        <v>0</v>
      </c>
      <c r="DT55" s="19">
        <f t="shared" si="99"/>
        <v>0</v>
      </c>
      <c r="DU55" s="19">
        <f t="shared" si="99"/>
        <v>0</v>
      </c>
      <c r="DV55" s="19">
        <f t="shared" si="99"/>
        <v>0</v>
      </c>
      <c r="DW55" s="121">
        <f t="shared" si="99"/>
        <v>0</v>
      </c>
    </row>
    <row r="56" spans="2:127" ht="16" hidden="1" customHeight="1" outlineLevel="2" x14ac:dyDescent="0.2">
      <c r="B56" s="390"/>
      <c r="D56" s="25" t="str">
        <f t="shared" si="71"/>
        <v>Spec Tenant 7</v>
      </c>
      <c r="E56" s="30">
        <f>S41*L41</f>
        <v>0</v>
      </c>
      <c r="F56" s="19"/>
      <c r="G56" s="19">
        <f t="shared" ref="G56:AL56" si="100">IFERROR(AND($K42&lt;G$20,G$20&lt;=$M42)*$S42*(1+$N42)^(ROUNDUP((DATEDIF($K42,G$20,"M")+1)/12,0)-1),0)</f>
        <v>0</v>
      </c>
      <c r="H56" s="19">
        <f t="shared" si="100"/>
        <v>0</v>
      </c>
      <c r="I56" s="19">
        <f t="shared" si="100"/>
        <v>0</v>
      </c>
      <c r="J56" s="19">
        <f t="shared" si="100"/>
        <v>0</v>
      </c>
      <c r="K56" s="19">
        <f t="shared" si="100"/>
        <v>0</v>
      </c>
      <c r="L56" s="19">
        <f t="shared" si="100"/>
        <v>0</v>
      </c>
      <c r="M56" s="19">
        <f t="shared" si="100"/>
        <v>0</v>
      </c>
      <c r="N56" s="19">
        <f t="shared" si="100"/>
        <v>0</v>
      </c>
      <c r="O56" s="19">
        <f t="shared" si="100"/>
        <v>0</v>
      </c>
      <c r="P56" s="19">
        <f t="shared" si="100"/>
        <v>0</v>
      </c>
      <c r="Q56" s="19">
        <f t="shared" si="100"/>
        <v>0</v>
      </c>
      <c r="R56" s="19">
        <f t="shared" si="100"/>
        <v>0</v>
      </c>
      <c r="S56" s="19">
        <f t="shared" si="100"/>
        <v>0</v>
      </c>
      <c r="T56" s="19">
        <f t="shared" si="100"/>
        <v>0</v>
      </c>
      <c r="U56" s="19">
        <f t="shared" si="100"/>
        <v>0</v>
      </c>
      <c r="V56" s="19">
        <f t="shared" si="100"/>
        <v>0</v>
      </c>
      <c r="W56" s="19">
        <f t="shared" si="100"/>
        <v>0</v>
      </c>
      <c r="X56" s="19">
        <f t="shared" si="100"/>
        <v>0</v>
      </c>
      <c r="Y56" s="19">
        <f t="shared" si="100"/>
        <v>0</v>
      </c>
      <c r="Z56" s="19">
        <f t="shared" si="100"/>
        <v>0</v>
      </c>
      <c r="AA56" s="19">
        <f t="shared" si="100"/>
        <v>0</v>
      </c>
      <c r="AB56" s="19">
        <f t="shared" si="100"/>
        <v>0</v>
      </c>
      <c r="AC56" s="19">
        <f t="shared" si="100"/>
        <v>0</v>
      </c>
      <c r="AD56" s="19">
        <f t="shared" si="100"/>
        <v>0</v>
      </c>
      <c r="AE56" s="19">
        <f t="shared" si="100"/>
        <v>0</v>
      </c>
      <c r="AF56" s="19">
        <f t="shared" si="100"/>
        <v>0</v>
      </c>
      <c r="AG56" s="19">
        <f t="shared" si="100"/>
        <v>0</v>
      </c>
      <c r="AH56" s="19">
        <f t="shared" si="100"/>
        <v>0</v>
      </c>
      <c r="AI56" s="19">
        <f t="shared" si="100"/>
        <v>0</v>
      </c>
      <c r="AJ56" s="19">
        <f t="shared" si="100"/>
        <v>0</v>
      </c>
      <c r="AK56" s="19">
        <f t="shared" si="100"/>
        <v>0</v>
      </c>
      <c r="AL56" s="19">
        <f t="shared" si="100"/>
        <v>0</v>
      </c>
      <c r="AM56" s="19">
        <f t="shared" ref="AM56:BR56" si="101">IFERROR(AND($K42&lt;AM$20,AM$20&lt;=$M42)*$S42*(1+$N42)^(ROUNDUP((DATEDIF($K42,AM$20,"M")+1)/12,0)-1),0)</f>
        <v>0</v>
      </c>
      <c r="AN56" s="19">
        <f t="shared" si="101"/>
        <v>0</v>
      </c>
      <c r="AO56" s="19">
        <f t="shared" si="101"/>
        <v>0</v>
      </c>
      <c r="AP56" s="19">
        <f t="shared" si="101"/>
        <v>0</v>
      </c>
      <c r="AQ56" s="19">
        <f t="shared" si="101"/>
        <v>0</v>
      </c>
      <c r="AR56" s="19">
        <f t="shared" si="101"/>
        <v>0</v>
      </c>
      <c r="AS56" s="19">
        <f t="shared" si="101"/>
        <v>0</v>
      </c>
      <c r="AT56" s="19">
        <f t="shared" si="101"/>
        <v>0</v>
      </c>
      <c r="AU56" s="19">
        <f t="shared" si="101"/>
        <v>0</v>
      </c>
      <c r="AV56" s="19">
        <f t="shared" si="101"/>
        <v>0</v>
      </c>
      <c r="AW56" s="19">
        <f t="shared" si="101"/>
        <v>0</v>
      </c>
      <c r="AX56" s="19">
        <f t="shared" si="101"/>
        <v>0</v>
      </c>
      <c r="AY56" s="19">
        <f t="shared" si="101"/>
        <v>0</v>
      </c>
      <c r="AZ56" s="19">
        <f t="shared" si="101"/>
        <v>0</v>
      </c>
      <c r="BA56" s="19">
        <f t="shared" si="101"/>
        <v>0</v>
      </c>
      <c r="BB56" s="19">
        <f t="shared" si="101"/>
        <v>0</v>
      </c>
      <c r="BC56" s="19">
        <f t="shared" si="101"/>
        <v>0</v>
      </c>
      <c r="BD56" s="19">
        <f t="shared" si="101"/>
        <v>0</v>
      </c>
      <c r="BE56" s="19">
        <f t="shared" si="101"/>
        <v>0</v>
      </c>
      <c r="BF56" s="19">
        <f t="shared" si="101"/>
        <v>0</v>
      </c>
      <c r="BG56" s="19">
        <f t="shared" si="101"/>
        <v>0</v>
      </c>
      <c r="BH56" s="19">
        <f t="shared" si="101"/>
        <v>0</v>
      </c>
      <c r="BI56" s="19">
        <f t="shared" si="101"/>
        <v>0</v>
      </c>
      <c r="BJ56" s="19">
        <f t="shared" si="101"/>
        <v>0</v>
      </c>
      <c r="BK56" s="19">
        <f t="shared" si="101"/>
        <v>0</v>
      </c>
      <c r="BL56" s="19">
        <f t="shared" si="101"/>
        <v>0</v>
      </c>
      <c r="BM56" s="19">
        <f t="shared" si="101"/>
        <v>0</v>
      </c>
      <c r="BN56" s="19">
        <f t="shared" si="101"/>
        <v>0</v>
      </c>
      <c r="BO56" s="19">
        <f t="shared" si="101"/>
        <v>0</v>
      </c>
      <c r="BP56" s="19">
        <f t="shared" si="101"/>
        <v>0</v>
      </c>
      <c r="BQ56" s="19">
        <f t="shared" si="101"/>
        <v>0</v>
      </c>
      <c r="BR56" s="19">
        <f t="shared" si="101"/>
        <v>0</v>
      </c>
      <c r="BS56" s="19">
        <f t="shared" ref="BS56:CX56" si="102">IFERROR(AND($K42&lt;BS$20,BS$20&lt;=$M42)*$S42*(1+$N42)^(ROUNDUP((DATEDIF($K42,BS$20,"M")+1)/12,0)-1),0)</f>
        <v>0</v>
      </c>
      <c r="BT56" s="19">
        <f t="shared" si="102"/>
        <v>0</v>
      </c>
      <c r="BU56" s="19">
        <f t="shared" si="102"/>
        <v>0</v>
      </c>
      <c r="BV56" s="19">
        <f t="shared" si="102"/>
        <v>0</v>
      </c>
      <c r="BW56" s="19">
        <f t="shared" si="102"/>
        <v>0</v>
      </c>
      <c r="BX56" s="19">
        <f t="shared" si="102"/>
        <v>0</v>
      </c>
      <c r="BY56" s="19">
        <f t="shared" si="102"/>
        <v>0</v>
      </c>
      <c r="BZ56" s="19">
        <f t="shared" si="102"/>
        <v>0</v>
      </c>
      <c r="CA56" s="19">
        <f t="shared" si="102"/>
        <v>0</v>
      </c>
      <c r="CB56" s="19">
        <f t="shared" si="102"/>
        <v>0</v>
      </c>
      <c r="CC56" s="19">
        <f t="shared" si="102"/>
        <v>0</v>
      </c>
      <c r="CD56" s="19">
        <f t="shared" si="102"/>
        <v>0</v>
      </c>
      <c r="CE56" s="19">
        <f t="shared" si="102"/>
        <v>0</v>
      </c>
      <c r="CF56" s="19">
        <f t="shared" si="102"/>
        <v>0</v>
      </c>
      <c r="CG56" s="19">
        <f t="shared" si="102"/>
        <v>0</v>
      </c>
      <c r="CH56" s="19">
        <f t="shared" si="102"/>
        <v>0</v>
      </c>
      <c r="CI56" s="19">
        <f t="shared" si="102"/>
        <v>0</v>
      </c>
      <c r="CJ56" s="19">
        <f t="shared" si="102"/>
        <v>0</v>
      </c>
      <c r="CK56" s="19">
        <f t="shared" si="102"/>
        <v>0</v>
      </c>
      <c r="CL56" s="19">
        <f t="shared" si="102"/>
        <v>0</v>
      </c>
      <c r="CM56" s="19">
        <f t="shared" si="102"/>
        <v>0</v>
      </c>
      <c r="CN56" s="19">
        <f t="shared" si="102"/>
        <v>0</v>
      </c>
      <c r="CO56" s="19">
        <f t="shared" si="102"/>
        <v>0</v>
      </c>
      <c r="CP56" s="19">
        <f t="shared" si="102"/>
        <v>0</v>
      </c>
      <c r="CQ56" s="19">
        <f t="shared" si="102"/>
        <v>0</v>
      </c>
      <c r="CR56" s="19">
        <f t="shared" si="102"/>
        <v>0</v>
      </c>
      <c r="CS56" s="19">
        <f t="shared" si="102"/>
        <v>0</v>
      </c>
      <c r="CT56" s="19">
        <f t="shared" si="102"/>
        <v>0</v>
      </c>
      <c r="CU56" s="19">
        <f t="shared" si="102"/>
        <v>0</v>
      </c>
      <c r="CV56" s="19">
        <f t="shared" si="102"/>
        <v>0</v>
      </c>
      <c r="CW56" s="19">
        <f t="shared" si="102"/>
        <v>0</v>
      </c>
      <c r="CX56" s="19">
        <f t="shared" si="102"/>
        <v>0</v>
      </c>
      <c r="CY56" s="19">
        <f t="shared" ref="CY56:DW56" si="103">IFERROR(AND($K42&lt;CY$20,CY$20&lt;=$M42)*$S42*(1+$N42)^(ROUNDUP((DATEDIF($K42,CY$20,"M")+1)/12,0)-1),0)</f>
        <v>0</v>
      </c>
      <c r="CZ56" s="19">
        <f t="shared" si="103"/>
        <v>0</v>
      </c>
      <c r="DA56" s="19">
        <f t="shared" si="103"/>
        <v>0</v>
      </c>
      <c r="DB56" s="19">
        <f t="shared" si="103"/>
        <v>0</v>
      </c>
      <c r="DC56" s="19">
        <f t="shared" si="103"/>
        <v>0</v>
      </c>
      <c r="DD56" s="19">
        <f t="shared" si="103"/>
        <v>0</v>
      </c>
      <c r="DE56" s="19">
        <f t="shared" si="103"/>
        <v>0</v>
      </c>
      <c r="DF56" s="19">
        <f t="shared" si="103"/>
        <v>0</v>
      </c>
      <c r="DG56" s="19">
        <f t="shared" si="103"/>
        <v>0</v>
      </c>
      <c r="DH56" s="19">
        <f t="shared" si="103"/>
        <v>0</v>
      </c>
      <c r="DI56" s="19">
        <f t="shared" si="103"/>
        <v>0</v>
      </c>
      <c r="DJ56" s="19">
        <f t="shared" si="103"/>
        <v>0</v>
      </c>
      <c r="DK56" s="19">
        <f t="shared" si="103"/>
        <v>0</v>
      </c>
      <c r="DL56" s="19">
        <f t="shared" si="103"/>
        <v>0</v>
      </c>
      <c r="DM56" s="19">
        <f t="shared" si="103"/>
        <v>0</v>
      </c>
      <c r="DN56" s="19">
        <f t="shared" si="103"/>
        <v>0</v>
      </c>
      <c r="DO56" s="19">
        <f t="shared" si="103"/>
        <v>0</v>
      </c>
      <c r="DP56" s="19">
        <f t="shared" si="103"/>
        <v>0</v>
      </c>
      <c r="DQ56" s="19">
        <f t="shared" si="103"/>
        <v>0</v>
      </c>
      <c r="DR56" s="19">
        <f t="shared" si="103"/>
        <v>0</v>
      </c>
      <c r="DS56" s="19">
        <f t="shared" si="103"/>
        <v>0</v>
      </c>
      <c r="DT56" s="19">
        <f t="shared" si="103"/>
        <v>0</v>
      </c>
      <c r="DU56" s="19">
        <f t="shared" si="103"/>
        <v>0</v>
      </c>
      <c r="DV56" s="19">
        <f t="shared" si="103"/>
        <v>0</v>
      </c>
      <c r="DW56" s="121">
        <f t="shared" si="103"/>
        <v>0</v>
      </c>
    </row>
    <row r="57" spans="2:127" ht="17" hidden="1" outlineLevel="1" thickBot="1" x14ac:dyDescent="0.25">
      <c r="B57" s="390"/>
      <c r="D57" s="291" t="s">
        <v>15</v>
      </c>
      <c r="E57" s="344">
        <f>SUM(E49:E56)</f>
        <v>3413184.3759853197</v>
      </c>
      <c r="F57" s="293"/>
      <c r="G57" s="293">
        <f t="shared" ref="G57:AL57" si="104">SUM(G49:G56)</f>
        <v>0</v>
      </c>
      <c r="H57" s="293">
        <f t="shared" si="104"/>
        <v>0</v>
      </c>
      <c r="I57" s="293">
        <f t="shared" si="104"/>
        <v>0</v>
      </c>
      <c r="J57" s="293">
        <f t="shared" si="104"/>
        <v>0</v>
      </c>
      <c r="K57" s="293">
        <f t="shared" si="104"/>
        <v>0</v>
      </c>
      <c r="L57" s="293">
        <f t="shared" si="104"/>
        <v>0</v>
      </c>
      <c r="M57" s="293">
        <f t="shared" si="104"/>
        <v>0</v>
      </c>
      <c r="N57" s="293">
        <f t="shared" si="104"/>
        <v>0</v>
      </c>
      <c r="O57" s="293">
        <f t="shared" si="104"/>
        <v>0</v>
      </c>
      <c r="P57" s="293">
        <f t="shared" si="104"/>
        <v>0</v>
      </c>
      <c r="Q57" s="293">
        <f t="shared" si="104"/>
        <v>0</v>
      </c>
      <c r="R57" s="293">
        <f t="shared" si="104"/>
        <v>0</v>
      </c>
      <c r="S57" s="293">
        <f t="shared" si="104"/>
        <v>0</v>
      </c>
      <c r="T57" s="293">
        <f t="shared" si="104"/>
        <v>0</v>
      </c>
      <c r="U57" s="293">
        <f t="shared" si="104"/>
        <v>0</v>
      </c>
      <c r="V57" s="293">
        <f t="shared" si="104"/>
        <v>0</v>
      </c>
      <c r="W57" s="293">
        <f t="shared" si="104"/>
        <v>0</v>
      </c>
      <c r="X57" s="293">
        <f t="shared" si="104"/>
        <v>0</v>
      </c>
      <c r="Y57" s="293">
        <f t="shared" si="104"/>
        <v>0</v>
      </c>
      <c r="Z57" s="293">
        <f t="shared" si="104"/>
        <v>0</v>
      </c>
      <c r="AA57" s="293">
        <f t="shared" si="104"/>
        <v>0</v>
      </c>
      <c r="AB57" s="293">
        <f t="shared" si="104"/>
        <v>0</v>
      </c>
      <c r="AC57" s="293">
        <f t="shared" si="104"/>
        <v>0</v>
      </c>
      <c r="AD57" s="293">
        <f t="shared" si="104"/>
        <v>0</v>
      </c>
      <c r="AE57" s="293">
        <f t="shared" si="104"/>
        <v>0</v>
      </c>
      <c r="AF57" s="293">
        <f t="shared" si="104"/>
        <v>0</v>
      </c>
      <c r="AG57" s="293">
        <f t="shared" si="104"/>
        <v>0</v>
      </c>
      <c r="AH57" s="293">
        <f t="shared" si="104"/>
        <v>0</v>
      </c>
      <c r="AI57" s="293">
        <f t="shared" si="104"/>
        <v>0</v>
      </c>
      <c r="AJ57" s="293">
        <f t="shared" si="104"/>
        <v>0</v>
      </c>
      <c r="AK57" s="293">
        <f t="shared" si="104"/>
        <v>0</v>
      </c>
      <c r="AL57" s="293">
        <f t="shared" si="104"/>
        <v>0</v>
      </c>
      <c r="AM57" s="293">
        <f t="shared" ref="AM57:BR57" si="105">SUM(AM49:AM56)</f>
        <v>0</v>
      </c>
      <c r="AN57" s="293">
        <f t="shared" si="105"/>
        <v>0</v>
      </c>
      <c r="AO57" s="293">
        <f t="shared" si="105"/>
        <v>0</v>
      </c>
      <c r="AP57" s="293">
        <f t="shared" si="105"/>
        <v>0</v>
      </c>
      <c r="AQ57" s="293">
        <f t="shared" si="105"/>
        <v>0</v>
      </c>
      <c r="AR57" s="293">
        <f t="shared" si="105"/>
        <v>0</v>
      </c>
      <c r="AS57" s="293">
        <f t="shared" si="105"/>
        <v>0</v>
      </c>
      <c r="AT57" s="293">
        <f t="shared" si="105"/>
        <v>0</v>
      </c>
      <c r="AU57" s="293">
        <f t="shared" si="105"/>
        <v>0</v>
      </c>
      <c r="AV57" s="293">
        <f t="shared" si="105"/>
        <v>0</v>
      </c>
      <c r="AW57" s="293">
        <f t="shared" si="105"/>
        <v>0</v>
      </c>
      <c r="AX57" s="293">
        <f t="shared" si="105"/>
        <v>0</v>
      </c>
      <c r="AY57" s="293">
        <f t="shared" si="105"/>
        <v>0</v>
      </c>
      <c r="AZ57" s="293">
        <f t="shared" si="105"/>
        <v>0</v>
      </c>
      <c r="BA57" s="293">
        <f t="shared" si="105"/>
        <v>0</v>
      </c>
      <c r="BB57" s="293">
        <f t="shared" si="105"/>
        <v>0</v>
      </c>
      <c r="BC57" s="293">
        <f t="shared" si="105"/>
        <v>0</v>
      </c>
      <c r="BD57" s="293">
        <f t="shared" si="105"/>
        <v>0</v>
      </c>
      <c r="BE57" s="293">
        <f t="shared" si="105"/>
        <v>0</v>
      </c>
      <c r="BF57" s="293">
        <f t="shared" si="105"/>
        <v>0</v>
      </c>
      <c r="BG57" s="293">
        <f t="shared" si="105"/>
        <v>0</v>
      </c>
      <c r="BH57" s="293">
        <f t="shared" si="105"/>
        <v>0</v>
      </c>
      <c r="BI57" s="293">
        <f t="shared" si="105"/>
        <v>0</v>
      </c>
      <c r="BJ57" s="293">
        <f t="shared" si="105"/>
        <v>0</v>
      </c>
      <c r="BK57" s="293">
        <f t="shared" si="105"/>
        <v>0</v>
      </c>
      <c r="BL57" s="293">
        <f t="shared" si="105"/>
        <v>0</v>
      </c>
      <c r="BM57" s="293">
        <f t="shared" si="105"/>
        <v>0</v>
      </c>
      <c r="BN57" s="293">
        <f t="shared" si="105"/>
        <v>0</v>
      </c>
      <c r="BO57" s="293">
        <f t="shared" si="105"/>
        <v>0</v>
      </c>
      <c r="BP57" s="293">
        <f t="shared" si="105"/>
        <v>0</v>
      </c>
      <c r="BQ57" s="293">
        <f t="shared" si="105"/>
        <v>0</v>
      </c>
      <c r="BR57" s="293">
        <f t="shared" si="105"/>
        <v>0</v>
      </c>
      <c r="BS57" s="293">
        <f t="shared" ref="BS57:CX57" si="106">SUM(BS49:BS56)</f>
        <v>0</v>
      </c>
      <c r="BT57" s="293">
        <f t="shared" si="106"/>
        <v>0</v>
      </c>
      <c r="BU57" s="293">
        <f t="shared" si="106"/>
        <v>0</v>
      </c>
      <c r="BV57" s="293">
        <f t="shared" si="106"/>
        <v>0</v>
      </c>
      <c r="BW57" s="293">
        <f t="shared" si="106"/>
        <v>0</v>
      </c>
      <c r="BX57" s="293">
        <f t="shared" si="106"/>
        <v>0</v>
      </c>
      <c r="BY57" s="293">
        <f t="shared" si="106"/>
        <v>0</v>
      </c>
      <c r="BZ57" s="293">
        <f t="shared" si="106"/>
        <v>0</v>
      </c>
      <c r="CA57" s="293">
        <f t="shared" si="106"/>
        <v>0</v>
      </c>
      <c r="CB57" s="293">
        <f t="shared" si="106"/>
        <v>0</v>
      </c>
      <c r="CC57" s="293">
        <f t="shared" si="106"/>
        <v>0</v>
      </c>
      <c r="CD57" s="293">
        <f t="shared" si="106"/>
        <v>0</v>
      </c>
      <c r="CE57" s="293">
        <f t="shared" si="106"/>
        <v>0</v>
      </c>
      <c r="CF57" s="293">
        <f t="shared" si="106"/>
        <v>0</v>
      </c>
      <c r="CG57" s="293">
        <f t="shared" si="106"/>
        <v>0</v>
      </c>
      <c r="CH57" s="293">
        <f t="shared" si="106"/>
        <v>0</v>
      </c>
      <c r="CI57" s="293">
        <f t="shared" si="106"/>
        <v>0</v>
      </c>
      <c r="CJ57" s="293">
        <f t="shared" si="106"/>
        <v>0</v>
      </c>
      <c r="CK57" s="293">
        <f t="shared" si="106"/>
        <v>0</v>
      </c>
      <c r="CL57" s="293">
        <f t="shared" si="106"/>
        <v>0</v>
      </c>
      <c r="CM57" s="293">
        <f t="shared" si="106"/>
        <v>0</v>
      </c>
      <c r="CN57" s="293">
        <f t="shared" si="106"/>
        <v>0</v>
      </c>
      <c r="CO57" s="293">
        <f t="shared" si="106"/>
        <v>0</v>
      </c>
      <c r="CP57" s="293">
        <f t="shared" si="106"/>
        <v>0</v>
      </c>
      <c r="CQ57" s="293">
        <f t="shared" si="106"/>
        <v>0</v>
      </c>
      <c r="CR57" s="293">
        <f t="shared" si="106"/>
        <v>0</v>
      </c>
      <c r="CS57" s="293">
        <f t="shared" si="106"/>
        <v>0</v>
      </c>
      <c r="CT57" s="293">
        <f t="shared" si="106"/>
        <v>0</v>
      </c>
      <c r="CU57" s="293">
        <f t="shared" si="106"/>
        <v>0</v>
      </c>
      <c r="CV57" s="293">
        <f t="shared" si="106"/>
        <v>0</v>
      </c>
      <c r="CW57" s="293">
        <f t="shared" si="106"/>
        <v>0</v>
      </c>
      <c r="CX57" s="293">
        <f t="shared" si="106"/>
        <v>0</v>
      </c>
      <c r="CY57" s="293">
        <f t="shared" ref="CY57:DW57" si="107">SUM(CY49:CY56)</f>
        <v>0</v>
      </c>
      <c r="CZ57" s="293">
        <f t="shared" si="107"/>
        <v>0</v>
      </c>
      <c r="DA57" s="293">
        <f t="shared" si="107"/>
        <v>0</v>
      </c>
      <c r="DB57" s="293">
        <f t="shared" si="107"/>
        <v>0</v>
      </c>
      <c r="DC57" s="293">
        <f t="shared" si="107"/>
        <v>0</v>
      </c>
      <c r="DD57" s="293">
        <f t="shared" si="107"/>
        <v>0</v>
      </c>
      <c r="DE57" s="293">
        <f t="shared" si="107"/>
        <v>0</v>
      </c>
      <c r="DF57" s="293">
        <f t="shared" si="107"/>
        <v>0</v>
      </c>
      <c r="DG57" s="293">
        <f t="shared" si="107"/>
        <v>0</v>
      </c>
      <c r="DH57" s="293">
        <f t="shared" si="107"/>
        <v>0</v>
      </c>
      <c r="DI57" s="293">
        <f t="shared" si="107"/>
        <v>0</v>
      </c>
      <c r="DJ57" s="293">
        <f t="shared" si="107"/>
        <v>0</v>
      </c>
      <c r="DK57" s="293">
        <f t="shared" si="107"/>
        <v>0</v>
      </c>
      <c r="DL57" s="293">
        <f t="shared" si="107"/>
        <v>0</v>
      </c>
      <c r="DM57" s="293">
        <f t="shared" si="107"/>
        <v>0</v>
      </c>
      <c r="DN57" s="293">
        <f t="shared" si="107"/>
        <v>0</v>
      </c>
      <c r="DO57" s="293">
        <f t="shared" si="107"/>
        <v>0</v>
      </c>
      <c r="DP57" s="293">
        <f t="shared" si="107"/>
        <v>0</v>
      </c>
      <c r="DQ57" s="293">
        <f t="shared" si="107"/>
        <v>0</v>
      </c>
      <c r="DR57" s="293">
        <f t="shared" si="107"/>
        <v>0</v>
      </c>
      <c r="DS57" s="293">
        <f t="shared" si="107"/>
        <v>0</v>
      </c>
      <c r="DT57" s="293">
        <f t="shared" si="107"/>
        <v>0</v>
      </c>
      <c r="DU57" s="293">
        <f t="shared" si="107"/>
        <v>0</v>
      </c>
      <c r="DV57" s="293">
        <f t="shared" si="107"/>
        <v>0</v>
      </c>
      <c r="DW57" s="294">
        <f t="shared" si="107"/>
        <v>0</v>
      </c>
    </row>
    <row r="58" spans="2:127" hidden="1" outlineLevel="1" x14ac:dyDescent="0.2">
      <c r="D58" t="s">
        <v>263</v>
      </c>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c r="AF58" s="42"/>
      <c r="AG58" s="42"/>
      <c r="AH58" s="42"/>
      <c r="AI58" s="42"/>
      <c r="AJ58" s="42"/>
      <c r="AK58" s="42"/>
      <c r="AL58" s="42"/>
      <c r="AM58" s="42"/>
      <c r="AN58" s="42"/>
      <c r="AO58" s="42"/>
      <c r="AP58" s="42"/>
      <c r="AQ58" s="42"/>
      <c r="AR58" s="42"/>
      <c r="AS58" s="42"/>
      <c r="AT58" s="42"/>
      <c r="AU58" s="42"/>
      <c r="AV58" s="42"/>
      <c r="AW58" s="42"/>
      <c r="AX58" s="42"/>
      <c r="AY58" s="42"/>
      <c r="AZ58" s="42"/>
      <c r="BA58" s="42"/>
      <c r="BB58" s="42"/>
      <c r="BC58" s="42"/>
      <c r="BD58" s="42"/>
      <c r="BE58" s="42"/>
      <c r="BF58" s="42"/>
      <c r="BG58" s="42"/>
      <c r="BH58" s="42"/>
      <c r="BI58" s="42"/>
      <c r="BJ58" s="42"/>
      <c r="BK58" s="42"/>
      <c r="BL58" s="42"/>
      <c r="BM58" s="42"/>
      <c r="BN58" s="42"/>
      <c r="BO58" s="42"/>
      <c r="BP58" s="42"/>
      <c r="BQ58" s="42"/>
      <c r="BR58" s="42"/>
      <c r="BS58" s="42"/>
      <c r="BT58" s="42"/>
      <c r="BU58" s="42"/>
      <c r="BV58" s="42"/>
      <c r="BW58" s="42"/>
      <c r="BX58" s="42"/>
      <c r="BY58" s="42"/>
      <c r="BZ58" s="42"/>
      <c r="CA58" s="42"/>
      <c r="CB58" s="42"/>
      <c r="CC58" s="42"/>
      <c r="CD58" s="42"/>
      <c r="CE58" s="42"/>
      <c r="CF58" s="42"/>
      <c r="CG58" s="42"/>
      <c r="CH58" s="42"/>
      <c r="CI58" s="42"/>
      <c r="CJ58" s="42"/>
      <c r="CK58" s="42"/>
      <c r="CL58" s="42"/>
      <c r="CM58" s="42"/>
      <c r="CN58" s="42"/>
      <c r="CO58" s="42"/>
      <c r="CP58" s="42"/>
      <c r="CQ58" s="42"/>
      <c r="CR58" s="42"/>
      <c r="CS58" s="42"/>
      <c r="CT58" s="42"/>
      <c r="CU58" s="42"/>
      <c r="CV58" s="42"/>
      <c r="CW58" s="42"/>
      <c r="CX58" s="42"/>
      <c r="CY58" s="42"/>
      <c r="CZ58" s="42"/>
      <c r="DA58" s="42"/>
      <c r="DB58" s="42"/>
      <c r="DC58" s="42"/>
      <c r="DD58" s="42"/>
      <c r="DE58" s="42"/>
      <c r="DF58" s="42"/>
      <c r="DG58" s="42"/>
      <c r="DH58" s="42"/>
      <c r="DI58" s="42"/>
      <c r="DJ58" s="42"/>
      <c r="DK58" s="42"/>
      <c r="DL58" s="42"/>
      <c r="DM58" s="42"/>
      <c r="DN58" s="42"/>
      <c r="DO58" s="42"/>
      <c r="DP58" s="42"/>
      <c r="DQ58" s="42"/>
      <c r="DR58" s="42"/>
      <c r="DS58" s="42"/>
      <c r="DT58" s="42"/>
      <c r="DU58" s="42"/>
      <c r="DV58" s="42"/>
      <c r="DW58" s="42"/>
    </row>
    <row r="59" spans="2:127" collapsed="1" x14ac:dyDescent="0.2">
      <c r="D59" s="17"/>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2"/>
      <c r="AS59" s="42"/>
      <c r="AT59" s="42"/>
      <c r="AU59" s="42"/>
      <c r="AV59" s="42"/>
      <c r="AW59" s="42"/>
      <c r="AX59" s="42"/>
      <c r="AY59" s="42"/>
      <c r="AZ59" s="42"/>
      <c r="BA59" s="42"/>
      <c r="BB59" s="42"/>
      <c r="BC59" s="42"/>
      <c r="BD59" s="42"/>
      <c r="BE59" s="42"/>
      <c r="BF59" s="42"/>
      <c r="BG59" s="42"/>
      <c r="BH59" s="42"/>
      <c r="BI59" s="42"/>
      <c r="BJ59" s="42"/>
      <c r="BK59" s="42"/>
      <c r="BL59" s="42"/>
      <c r="BM59" s="42"/>
      <c r="BN59" s="42"/>
      <c r="BO59" s="42"/>
      <c r="BP59" s="42"/>
      <c r="BQ59" s="42"/>
      <c r="BR59" s="42"/>
      <c r="BS59" s="42"/>
      <c r="BT59" s="42"/>
      <c r="BU59" s="42"/>
      <c r="BV59" s="42"/>
      <c r="BW59" s="42"/>
      <c r="BX59" s="42"/>
      <c r="BY59" s="42"/>
      <c r="BZ59" s="42"/>
      <c r="CA59" s="42"/>
      <c r="CB59" s="42"/>
      <c r="CC59" s="42"/>
      <c r="CD59" s="42"/>
      <c r="CE59" s="42"/>
      <c r="CF59" s="42"/>
      <c r="CG59" s="42"/>
      <c r="CH59" s="42"/>
      <c r="CI59" s="42"/>
      <c r="CJ59" s="42"/>
      <c r="CK59" s="42"/>
      <c r="CL59" s="42"/>
      <c r="CM59" s="42"/>
      <c r="CN59" s="42"/>
      <c r="CO59" s="42"/>
      <c r="CP59" s="42"/>
      <c r="CQ59" s="42"/>
      <c r="CR59" s="42"/>
      <c r="CS59" s="42"/>
      <c r="CT59" s="42"/>
      <c r="CU59" s="42"/>
      <c r="CV59" s="42"/>
      <c r="CW59" s="42"/>
      <c r="CX59" s="42"/>
      <c r="CY59" s="42"/>
      <c r="CZ59" s="42"/>
      <c r="DA59" s="42"/>
      <c r="DB59" s="42"/>
      <c r="DC59" s="42"/>
      <c r="DD59" s="42"/>
      <c r="DE59" s="42"/>
      <c r="DF59" s="42"/>
      <c r="DG59" s="42"/>
      <c r="DH59" s="42"/>
      <c r="DI59" s="42"/>
      <c r="DJ59" s="42"/>
      <c r="DK59" s="42"/>
      <c r="DL59" s="42"/>
      <c r="DM59" s="42"/>
      <c r="DN59" s="42"/>
      <c r="DO59" s="42"/>
      <c r="DP59" s="42"/>
      <c r="DQ59" s="42"/>
      <c r="DR59" s="42"/>
      <c r="DS59" s="42"/>
      <c r="DT59" s="42"/>
      <c r="DU59" s="42"/>
      <c r="DV59" s="42"/>
      <c r="DW59" s="42"/>
    </row>
    <row r="60" spans="2:127" x14ac:dyDescent="0.2">
      <c r="D60" s="17"/>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2"/>
      <c r="BK60" s="42"/>
      <c r="BL60" s="42"/>
      <c r="BM60" s="42"/>
      <c r="BN60" s="42"/>
      <c r="BO60" s="42"/>
      <c r="BP60" s="42"/>
      <c r="BQ60" s="42"/>
      <c r="BR60" s="42"/>
      <c r="BS60" s="42"/>
      <c r="BT60" s="42"/>
      <c r="BU60" s="42"/>
      <c r="BV60" s="42"/>
      <c r="BW60" s="42"/>
      <c r="BX60" s="42"/>
      <c r="BY60" s="42"/>
      <c r="BZ60" s="42"/>
      <c r="CA60" s="42"/>
      <c r="CB60" s="42"/>
      <c r="CC60" s="42"/>
      <c r="CD60" s="42"/>
      <c r="CE60" s="42"/>
      <c r="CF60" s="42"/>
      <c r="CG60" s="42"/>
      <c r="CH60" s="42"/>
      <c r="CI60" s="42"/>
      <c r="CJ60" s="42"/>
      <c r="CK60" s="42"/>
      <c r="CL60" s="42"/>
      <c r="CM60" s="42"/>
      <c r="CN60" s="42"/>
      <c r="CO60" s="42"/>
      <c r="CP60" s="42"/>
      <c r="CQ60" s="42"/>
      <c r="CR60" s="42"/>
      <c r="CS60" s="42"/>
      <c r="CT60" s="42"/>
      <c r="CU60" s="42"/>
      <c r="CV60" s="42"/>
      <c r="CW60" s="42"/>
      <c r="CX60" s="42"/>
      <c r="CY60" s="42"/>
      <c r="CZ60" s="42"/>
      <c r="DA60" s="42"/>
      <c r="DB60" s="42"/>
      <c r="DC60" s="42"/>
      <c r="DD60" s="42"/>
      <c r="DE60" s="42"/>
      <c r="DF60" s="42"/>
      <c r="DG60" s="42"/>
      <c r="DH60" s="42"/>
      <c r="DI60" s="42"/>
      <c r="DJ60" s="42"/>
      <c r="DK60" s="42"/>
      <c r="DL60" s="42"/>
      <c r="DM60" s="42"/>
      <c r="DN60" s="42"/>
      <c r="DO60" s="42"/>
      <c r="DP60" s="42"/>
      <c r="DQ60" s="42"/>
      <c r="DR60" s="42"/>
      <c r="DS60" s="42"/>
      <c r="DT60" s="42"/>
      <c r="DU60" s="42"/>
      <c r="DV60" s="42"/>
      <c r="DW60" s="42"/>
    </row>
    <row r="61" spans="2:127" ht="17" thickBot="1" x14ac:dyDescent="0.25">
      <c r="B61" s="358" t="s">
        <v>261</v>
      </c>
      <c r="C61" s="359"/>
      <c r="D61" s="358"/>
      <c r="AQ61">
        <f>AQ74/AQ29</f>
        <v>0.04</v>
      </c>
      <c r="AR61">
        <f t="shared" ref="AR61:DC61" si="108">AR74/AR29</f>
        <v>3.0000000000000002E-2</v>
      </c>
      <c r="AS61">
        <f t="shared" si="108"/>
        <v>3.0000000000000002E-2</v>
      </c>
      <c r="AT61">
        <f t="shared" si="108"/>
        <v>3.0000000000000002E-2</v>
      </c>
      <c r="AU61">
        <f t="shared" si="108"/>
        <v>3.0000000000000002E-2</v>
      </c>
      <c r="AV61">
        <f t="shared" si="108"/>
        <v>3.0000000000000002E-2</v>
      </c>
      <c r="AW61">
        <f t="shared" si="108"/>
        <v>3.0000000000000002E-2</v>
      </c>
      <c r="AX61">
        <f t="shared" si="108"/>
        <v>3.0000000000000002E-2</v>
      </c>
      <c r="AY61">
        <f t="shared" si="108"/>
        <v>3.0000000000000002E-2</v>
      </c>
      <c r="AZ61">
        <f t="shared" si="108"/>
        <v>3.0000000000000002E-2</v>
      </c>
      <c r="BA61">
        <f t="shared" si="108"/>
        <v>3.0000000000000002E-2</v>
      </c>
      <c r="BB61">
        <f t="shared" si="108"/>
        <v>3.0000000000000002E-2</v>
      </c>
      <c r="BC61">
        <f t="shared" si="108"/>
        <v>3.0000000000000002E-2</v>
      </c>
      <c r="BD61">
        <f t="shared" si="108"/>
        <v>0.02</v>
      </c>
      <c r="BE61">
        <f t="shared" si="108"/>
        <v>0.02</v>
      </c>
      <c r="BF61">
        <f t="shared" si="108"/>
        <v>0.02</v>
      </c>
      <c r="BG61">
        <f t="shared" si="108"/>
        <v>0.02</v>
      </c>
      <c r="BH61">
        <f t="shared" si="108"/>
        <v>0.02</v>
      </c>
      <c r="BI61">
        <f t="shared" si="108"/>
        <v>0.02</v>
      </c>
      <c r="BJ61">
        <f t="shared" si="108"/>
        <v>0.02</v>
      </c>
      <c r="BK61">
        <f t="shared" si="108"/>
        <v>0.02</v>
      </c>
      <c r="BL61">
        <f t="shared" si="108"/>
        <v>0.02</v>
      </c>
      <c r="BM61">
        <f t="shared" si="108"/>
        <v>0.02</v>
      </c>
      <c r="BN61">
        <f t="shared" si="108"/>
        <v>0.02</v>
      </c>
      <c r="BO61">
        <f t="shared" si="108"/>
        <v>0.02</v>
      </c>
      <c r="BP61">
        <f t="shared" si="108"/>
        <v>0.02</v>
      </c>
      <c r="BQ61">
        <f t="shared" si="108"/>
        <v>0.02</v>
      </c>
      <c r="BR61">
        <f t="shared" si="108"/>
        <v>0.02</v>
      </c>
      <c r="BS61">
        <f t="shared" si="108"/>
        <v>0.02</v>
      </c>
      <c r="BT61">
        <f t="shared" si="108"/>
        <v>0.02</v>
      </c>
      <c r="BU61">
        <f t="shared" si="108"/>
        <v>0.02</v>
      </c>
      <c r="BV61">
        <f t="shared" si="108"/>
        <v>0.02</v>
      </c>
      <c r="BW61">
        <f t="shared" si="108"/>
        <v>0.02</v>
      </c>
      <c r="BX61">
        <f t="shared" si="108"/>
        <v>0.02</v>
      </c>
      <c r="BY61">
        <f t="shared" si="108"/>
        <v>0.02</v>
      </c>
      <c r="BZ61">
        <f t="shared" si="108"/>
        <v>0.02</v>
      </c>
      <c r="CA61">
        <f t="shared" si="108"/>
        <v>0.02</v>
      </c>
      <c r="CB61">
        <f t="shared" si="108"/>
        <v>2.0000000000000004E-2</v>
      </c>
      <c r="CC61">
        <f t="shared" si="108"/>
        <v>2.0000000000000004E-2</v>
      </c>
      <c r="CD61">
        <f t="shared" si="108"/>
        <v>2.0000000000000004E-2</v>
      </c>
      <c r="CE61">
        <f t="shared" si="108"/>
        <v>2.0000000000000004E-2</v>
      </c>
      <c r="CF61">
        <f t="shared" si="108"/>
        <v>2.0000000000000004E-2</v>
      </c>
      <c r="CG61">
        <f t="shared" si="108"/>
        <v>2.0000000000000004E-2</v>
      </c>
      <c r="CH61">
        <f t="shared" si="108"/>
        <v>2.0000000000000004E-2</v>
      </c>
      <c r="CI61">
        <f t="shared" si="108"/>
        <v>2.0000000000000004E-2</v>
      </c>
      <c r="CJ61">
        <f t="shared" si="108"/>
        <v>2.0000000000000004E-2</v>
      </c>
      <c r="CK61">
        <f t="shared" si="108"/>
        <v>2.0000000000000004E-2</v>
      </c>
      <c r="CL61">
        <f t="shared" si="108"/>
        <v>2.0000000000000004E-2</v>
      </c>
      <c r="CM61">
        <f t="shared" si="108"/>
        <v>2.0000000000000004E-2</v>
      </c>
      <c r="CN61">
        <f t="shared" si="108"/>
        <v>0.02</v>
      </c>
      <c r="CO61">
        <f t="shared" si="108"/>
        <v>0.02</v>
      </c>
      <c r="CP61">
        <f t="shared" si="108"/>
        <v>0.02</v>
      </c>
      <c r="CQ61">
        <f t="shared" si="108"/>
        <v>0.02</v>
      </c>
      <c r="CR61">
        <f t="shared" si="108"/>
        <v>0.02</v>
      </c>
      <c r="CS61">
        <f t="shared" si="108"/>
        <v>0.02</v>
      </c>
      <c r="CT61">
        <f t="shared" si="108"/>
        <v>0.02</v>
      </c>
      <c r="CU61">
        <f t="shared" si="108"/>
        <v>0.02</v>
      </c>
      <c r="CV61">
        <f t="shared" si="108"/>
        <v>0.02</v>
      </c>
      <c r="CW61">
        <f t="shared" si="108"/>
        <v>0.02</v>
      </c>
      <c r="CX61">
        <f t="shared" si="108"/>
        <v>0.02</v>
      </c>
      <c r="CY61">
        <f t="shared" si="108"/>
        <v>0.02</v>
      </c>
      <c r="CZ61">
        <f t="shared" si="108"/>
        <v>0.02</v>
      </c>
      <c r="DA61">
        <f t="shared" si="108"/>
        <v>0.02</v>
      </c>
      <c r="DB61">
        <f t="shared" si="108"/>
        <v>0.02</v>
      </c>
      <c r="DC61">
        <f t="shared" si="108"/>
        <v>0.02</v>
      </c>
      <c r="DD61">
        <f t="shared" ref="DD61:DW61" si="109">DD74/DD29</f>
        <v>0.02</v>
      </c>
      <c r="DE61">
        <f t="shared" si="109"/>
        <v>0.02</v>
      </c>
      <c r="DF61">
        <f t="shared" si="109"/>
        <v>0.02</v>
      </c>
      <c r="DG61">
        <f t="shared" si="109"/>
        <v>0.02</v>
      </c>
      <c r="DH61">
        <f t="shared" si="109"/>
        <v>0.02</v>
      </c>
      <c r="DI61">
        <f t="shared" si="109"/>
        <v>0.02</v>
      </c>
      <c r="DJ61">
        <f t="shared" si="109"/>
        <v>0.02</v>
      </c>
      <c r="DK61">
        <f t="shared" si="109"/>
        <v>0.02</v>
      </c>
      <c r="DL61">
        <f t="shared" si="109"/>
        <v>0.02</v>
      </c>
      <c r="DM61">
        <f t="shared" si="109"/>
        <v>0.02</v>
      </c>
      <c r="DN61">
        <f t="shared" si="109"/>
        <v>0.02</v>
      </c>
      <c r="DO61">
        <f t="shared" si="109"/>
        <v>0.02</v>
      </c>
      <c r="DP61">
        <f t="shared" si="109"/>
        <v>0.02</v>
      </c>
      <c r="DQ61">
        <f t="shared" si="109"/>
        <v>0.02</v>
      </c>
      <c r="DR61">
        <f t="shared" si="109"/>
        <v>0.02</v>
      </c>
      <c r="DS61">
        <f t="shared" si="109"/>
        <v>0.02</v>
      </c>
      <c r="DT61">
        <f t="shared" si="109"/>
        <v>0.02</v>
      </c>
      <c r="DU61">
        <f t="shared" si="109"/>
        <v>0.02</v>
      </c>
      <c r="DV61">
        <f t="shared" si="109"/>
        <v>0.02</v>
      </c>
      <c r="DW61">
        <f t="shared" si="109"/>
        <v>0.02</v>
      </c>
    </row>
    <row r="62" spans="2:127" outlineLevel="1" x14ac:dyDescent="0.2">
      <c r="B62" s="359"/>
      <c r="D62" s="284" t="s">
        <v>221</v>
      </c>
      <c r="E62" s="285"/>
      <c r="F62" s="285"/>
      <c r="G62" s="285">
        <f t="shared" ref="G62:AL62" si="110">G46</f>
        <v>0</v>
      </c>
      <c r="H62" s="285">
        <f t="shared" si="110"/>
        <v>1</v>
      </c>
      <c r="I62" s="285">
        <f t="shared" si="110"/>
        <v>2</v>
      </c>
      <c r="J62" s="285">
        <f t="shared" si="110"/>
        <v>3</v>
      </c>
      <c r="K62" s="285">
        <f t="shared" si="110"/>
        <v>4</v>
      </c>
      <c r="L62" s="285">
        <f t="shared" si="110"/>
        <v>5</v>
      </c>
      <c r="M62" s="285">
        <f t="shared" si="110"/>
        <v>6</v>
      </c>
      <c r="N62" s="285">
        <f t="shared" si="110"/>
        <v>7</v>
      </c>
      <c r="O62" s="285">
        <f t="shared" si="110"/>
        <v>8</v>
      </c>
      <c r="P62" s="285">
        <f t="shared" si="110"/>
        <v>9</v>
      </c>
      <c r="Q62" s="285">
        <f t="shared" si="110"/>
        <v>10</v>
      </c>
      <c r="R62" s="285">
        <f t="shared" si="110"/>
        <v>11</v>
      </c>
      <c r="S62" s="285">
        <f t="shared" si="110"/>
        <v>12</v>
      </c>
      <c r="T62" s="285">
        <f t="shared" si="110"/>
        <v>13</v>
      </c>
      <c r="U62" s="285">
        <f t="shared" si="110"/>
        <v>14</v>
      </c>
      <c r="V62" s="285">
        <f t="shared" si="110"/>
        <v>15</v>
      </c>
      <c r="W62" s="285">
        <f t="shared" si="110"/>
        <v>16</v>
      </c>
      <c r="X62" s="285">
        <f t="shared" si="110"/>
        <v>17</v>
      </c>
      <c r="Y62" s="285">
        <f t="shared" si="110"/>
        <v>18</v>
      </c>
      <c r="Z62" s="285">
        <f t="shared" si="110"/>
        <v>19</v>
      </c>
      <c r="AA62" s="285">
        <f t="shared" si="110"/>
        <v>20</v>
      </c>
      <c r="AB62" s="285">
        <f t="shared" si="110"/>
        <v>21</v>
      </c>
      <c r="AC62" s="285">
        <f t="shared" si="110"/>
        <v>22</v>
      </c>
      <c r="AD62" s="285">
        <f t="shared" si="110"/>
        <v>23</v>
      </c>
      <c r="AE62" s="285">
        <f t="shared" si="110"/>
        <v>24</v>
      </c>
      <c r="AF62" s="285">
        <f t="shared" si="110"/>
        <v>25</v>
      </c>
      <c r="AG62" s="285">
        <f t="shared" si="110"/>
        <v>26</v>
      </c>
      <c r="AH62" s="285">
        <f t="shared" si="110"/>
        <v>27</v>
      </c>
      <c r="AI62" s="285">
        <f t="shared" si="110"/>
        <v>28</v>
      </c>
      <c r="AJ62" s="285">
        <f t="shared" si="110"/>
        <v>29</v>
      </c>
      <c r="AK62" s="285">
        <f t="shared" si="110"/>
        <v>30</v>
      </c>
      <c r="AL62" s="285">
        <f t="shared" si="110"/>
        <v>31</v>
      </c>
      <c r="AM62" s="285">
        <f t="shared" ref="AM62:BR62" si="111">AM46</f>
        <v>32</v>
      </c>
      <c r="AN62" s="285">
        <f t="shared" si="111"/>
        <v>33</v>
      </c>
      <c r="AO62" s="285">
        <f t="shared" si="111"/>
        <v>34</v>
      </c>
      <c r="AP62" s="285">
        <f t="shared" si="111"/>
        <v>35</v>
      </c>
      <c r="AQ62" s="285">
        <f t="shared" si="111"/>
        <v>36</v>
      </c>
      <c r="AR62" s="285">
        <f t="shared" si="111"/>
        <v>37</v>
      </c>
      <c r="AS62" s="285">
        <f t="shared" si="111"/>
        <v>38</v>
      </c>
      <c r="AT62" s="285">
        <f t="shared" si="111"/>
        <v>39</v>
      </c>
      <c r="AU62" s="285">
        <f t="shared" si="111"/>
        <v>40</v>
      </c>
      <c r="AV62" s="285">
        <f t="shared" si="111"/>
        <v>41</v>
      </c>
      <c r="AW62" s="285">
        <f t="shared" si="111"/>
        <v>42</v>
      </c>
      <c r="AX62" s="285">
        <f t="shared" si="111"/>
        <v>43</v>
      </c>
      <c r="AY62" s="285">
        <f t="shared" si="111"/>
        <v>44</v>
      </c>
      <c r="AZ62" s="285">
        <f t="shared" si="111"/>
        <v>45</v>
      </c>
      <c r="BA62" s="285">
        <f t="shared" si="111"/>
        <v>46</v>
      </c>
      <c r="BB62" s="285">
        <f t="shared" si="111"/>
        <v>47</v>
      </c>
      <c r="BC62" s="285">
        <f t="shared" si="111"/>
        <v>48</v>
      </c>
      <c r="BD62" s="285">
        <f t="shared" si="111"/>
        <v>49</v>
      </c>
      <c r="BE62" s="285">
        <f t="shared" si="111"/>
        <v>50</v>
      </c>
      <c r="BF62" s="285">
        <f t="shared" si="111"/>
        <v>51</v>
      </c>
      <c r="BG62" s="285">
        <f t="shared" si="111"/>
        <v>52</v>
      </c>
      <c r="BH62" s="285">
        <f t="shared" si="111"/>
        <v>53</v>
      </c>
      <c r="BI62" s="285">
        <f t="shared" si="111"/>
        <v>54</v>
      </c>
      <c r="BJ62" s="285">
        <f t="shared" si="111"/>
        <v>55</v>
      </c>
      <c r="BK62" s="285">
        <f t="shared" si="111"/>
        <v>56</v>
      </c>
      <c r="BL62" s="285">
        <f t="shared" si="111"/>
        <v>57</v>
      </c>
      <c r="BM62" s="285">
        <f t="shared" si="111"/>
        <v>58</v>
      </c>
      <c r="BN62" s="285">
        <f t="shared" si="111"/>
        <v>59</v>
      </c>
      <c r="BO62" s="285">
        <f t="shared" si="111"/>
        <v>60</v>
      </c>
      <c r="BP62" s="285">
        <f t="shared" si="111"/>
        <v>61</v>
      </c>
      <c r="BQ62" s="285">
        <f t="shared" si="111"/>
        <v>62</v>
      </c>
      <c r="BR62" s="285">
        <f t="shared" si="111"/>
        <v>63</v>
      </c>
      <c r="BS62" s="285">
        <f t="shared" ref="BS62:CX62" si="112">BS46</f>
        <v>64</v>
      </c>
      <c r="BT62" s="285">
        <f t="shared" si="112"/>
        <v>65</v>
      </c>
      <c r="BU62" s="285">
        <f t="shared" si="112"/>
        <v>66</v>
      </c>
      <c r="BV62" s="285">
        <f t="shared" si="112"/>
        <v>67</v>
      </c>
      <c r="BW62" s="285">
        <f t="shared" si="112"/>
        <v>68</v>
      </c>
      <c r="BX62" s="285">
        <f t="shared" si="112"/>
        <v>69</v>
      </c>
      <c r="BY62" s="285">
        <f t="shared" si="112"/>
        <v>70</v>
      </c>
      <c r="BZ62" s="285">
        <f t="shared" si="112"/>
        <v>71</v>
      </c>
      <c r="CA62" s="285">
        <f t="shared" si="112"/>
        <v>72</v>
      </c>
      <c r="CB62" s="285">
        <f t="shared" si="112"/>
        <v>73</v>
      </c>
      <c r="CC62" s="285">
        <f t="shared" si="112"/>
        <v>74</v>
      </c>
      <c r="CD62" s="285">
        <f t="shared" si="112"/>
        <v>75</v>
      </c>
      <c r="CE62" s="285">
        <f t="shared" si="112"/>
        <v>76</v>
      </c>
      <c r="CF62" s="285">
        <f t="shared" si="112"/>
        <v>77</v>
      </c>
      <c r="CG62" s="285">
        <f t="shared" si="112"/>
        <v>78</v>
      </c>
      <c r="CH62" s="285">
        <f t="shared" si="112"/>
        <v>79</v>
      </c>
      <c r="CI62" s="285">
        <f t="shared" si="112"/>
        <v>80</v>
      </c>
      <c r="CJ62" s="285">
        <f t="shared" si="112"/>
        <v>81</v>
      </c>
      <c r="CK62" s="285">
        <f t="shared" si="112"/>
        <v>82</v>
      </c>
      <c r="CL62" s="285">
        <f t="shared" si="112"/>
        <v>83</v>
      </c>
      <c r="CM62" s="285">
        <f t="shared" si="112"/>
        <v>84</v>
      </c>
      <c r="CN62" s="285">
        <f t="shared" si="112"/>
        <v>85</v>
      </c>
      <c r="CO62" s="285">
        <f t="shared" si="112"/>
        <v>86</v>
      </c>
      <c r="CP62" s="285">
        <f t="shared" si="112"/>
        <v>87</v>
      </c>
      <c r="CQ62" s="285">
        <f t="shared" si="112"/>
        <v>88</v>
      </c>
      <c r="CR62" s="285">
        <f t="shared" si="112"/>
        <v>89</v>
      </c>
      <c r="CS62" s="285">
        <f t="shared" si="112"/>
        <v>90</v>
      </c>
      <c r="CT62" s="285">
        <f t="shared" si="112"/>
        <v>91</v>
      </c>
      <c r="CU62" s="285">
        <f t="shared" si="112"/>
        <v>92</v>
      </c>
      <c r="CV62" s="285">
        <f t="shared" si="112"/>
        <v>93</v>
      </c>
      <c r="CW62" s="285">
        <f t="shared" si="112"/>
        <v>94</v>
      </c>
      <c r="CX62" s="285">
        <f t="shared" si="112"/>
        <v>95</v>
      </c>
      <c r="CY62" s="285">
        <f t="shared" ref="CY62:DW62" si="113">CY46</f>
        <v>96</v>
      </c>
      <c r="CZ62" s="285">
        <f t="shared" si="113"/>
        <v>97</v>
      </c>
      <c r="DA62" s="285">
        <f t="shared" si="113"/>
        <v>98</v>
      </c>
      <c r="DB62" s="285">
        <f t="shared" si="113"/>
        <v>99</v>
      </c>
      <c r="DC62" s="285">
        <f t="shared" si="113"/>
        <v>100</v>
      </c>
      <c r="DD62" s="285">
        <f t="shared" si="113"/>
        <v>101</v>
      </c>
      <c r="DE62" s="285">
        <f t="shared" si="113"/>
        <v>102</v>
      </c>
      <c r="DF62" s="285">
        <f t="shared" si="113"/>
        <v>103</v>
      </c>
      <c r="DG62" s="285">
        <f t="shared" si="113"/>
        <v>104</v>
      </c>
      <c r="DH62" s="285">
        <f t="shared" si="113"/>
        <v>105</v>
      </c>
      <c r="DI62" s="285">
        <f t="shared" si="113"/>
        <v>106</v>
      </c>
      <c r="DJ62" s="285">
        <f t="shared" si="113"/>
        <v>107</v>
      </c>
      <c r="DK62" s="285">
        <f t="shared" si="113"/>
        <v>108</v>
      </c>
      <c r="DL62" s="285">
        <f t="shared" si="113"/>
        <v>109</v>
      </c>
      <c r="DM62" s="285">
        <f t="shared" si="113"/>
        <v>110</v>
      </c>
      <c r="DN62" s="285">
        <f t="shared" si="113"/>
        <v>111</v>
      </c>
      <c r="DO62" s="285">
        <f t="shared" si="113"/>
        <v>112</v>
      </c>
      <c r="DP62" s="285">
        <f t="shared" si="113"/>
        <v>113</v>
      </c>
      <c r="DQ62" s="285">
        <f t="shared" si="113"/>
        <v>114</v>
      </c>
      <c r="DR62" s="285">
        <f t="shared" si="113"/>
        <v>115</v>
      </c>
      <c r="DS62" s="285">
        <f t="shared" si="113"/>
        <v>116</v>
      </c>
      <c r="DT62" s="285">
        <f t="shared" si="113"/>
        <v>117</v>
      </c>
      <c r="DU62" s="285">
        <f t="shared" si="113"/>
        <v>118</v>
      </c>
      <c r="DV62" s="285">
        <f t="shared" si="113"/>
        <v>119</v>
      </c>
      <c r="DW62" s="286">
        <f t="shared" si="113"/>
        <v>120</v>
      </c>
    </row>
    <row r="63" spans="2:127" outlineLevel="1" x14ac:dyDescent="0.2">
      <c r="B63" s="359"/>
      <c r="D63" s="287" t="s">
        <v>222</v>
      </c>
      <c r="E63" s="94"/>
      <c r="F63" s="94"/>
      <c r="G63" s="94">
        <f t="shared" ref="G63:AL63" si="114">G47</f>
        <v>0</v>
      </c>
      <c r="H63" s="94">
        <f t="shared" si="114"/>
        <v>1</v>
      </c>
      <c r="I63" s="94">
        <f t="shared" si="114"/>
        <v>1</v>
      </c>
      <c r="J63" s="94">
        <f t="shared" si="114"/>
        <v>1</v>
      </c>
      <c r="K63" s="94">
        <f t="shared" si="114"/>
        <v>1</v>
      </c>
      <c r="L63" s="94">
        <f t="shared" si="114"/>
        <v>1</v>
      </c>
      <c r="M63" s="94">
        <f t="shared" si="114"/>
        <v>1</v>
      </c>
      <c r="N63" s="94">
        <f t="shared" si="114"/>
        <v>1</v>
      </c>
      <c r="O63" s="94">
        <f t="shared" si="114"/>
        <v>1</v>
      </c>
      <c r="P63" s="94">
        <f t="shared" si="114"/>
        <v>1</v>
      </c>
      <c r="Q63" s="94">
        <f t="shared" si="114"/>
        <v>1</v>
      </c>
      <c r="R63" s="94">
        <f t="shared" si="114"/>
        <v>1</v>
      </c>
      <c r="S63" s="94">
        <f t="shared" si="114"/>
        <v>1</v>
      </c>
      <c r="T63" s="94">
        <f t="shared" si="114"/>
        <v>2</v>
      </c>
      <c r="U63" s="94">
        <f t="shared" si="114"/>
        <v>2</v>
      </c>
      <c r="V63" s="94">
        <f t="shared" si="114"/>
        <v>2</v>
      </c>
      <c r="W63" s="94">
        <f t="shared" si="114"/>
        <v>2</v>
      </c>
      <c r="X63" s="94">
        <f t="shared" si="114"/>
        <v>2</v>
      </c>
      <c r="Y63" s="94">
        <f t="shared" si="114"/>
        <v>2</v>
      </c>
      <c r="Z63" s="94">
        <f t="shared" si="114"/>
        <v>2</v>
      </c>
      <c r="AA63" s="94">
        <f t="shared" si="114"/>
        <v>2</v>
      </c>
      <c r="AB63" s="94">
        <f t="shared" si="114"/>
        <v>2</v>
      </c>
      <c r="AC63" s="94">
        <f t="shared" si="114"/>
        <v>2</v>
      </c>
      <c r="AD63" s="94">
        <f t="shared" si="114"/>
        <v>2</v>
      </c>
      <c r="AE63" s="94">
        <f t="shared" si="114"/>
        <v>2</v>
      </c>
      <c r="AF63" s="94">
        <f t="shared" si="114"/>
        <v>3</v>
      </c>
      <c r="AG63" s="94">
        <f t="shared" si="114"/>
        <v>3</v>
      </c>
      <c r="AH63" s="94">
        <f t="shared" si="114"/>
        <v>3</v>
      </c>
      <c r="AI63" s="94">
        <f t="shared" si="114"/>
        <v>3</v>
      </c>
      <c r="AJ63" s="94">
        <f t="shared" si="114"/>
        <v>3</v>
      </c>
      <c r="AK63" s="94">
        <f t="shared" si="114"/>
        <v>3</v>
      </c>
      <c r="AL63" s="94">
        <f t="shared" si="114"/>
        <v>3</v>
      </c>
      <c r="AM63" s="94">
        <f t="shared" ref="AM63:BR63" si="115">AM47</f>
        <v>3</v>
      </c>
      <c r="AN63" s="94">
        <f t="shared" si="115"/>
        <v>3</v>
      </c>
      <c r="AO63" s="94">
        <f t="shared" si="115"/>
        <v>3</v>
      </c>
      <c r="AP63" s="94">
        <f t="shared" si="115"/>
        <v>3</v>
      </c>
      <c r="AQ63" s="94">
        <f t="shared" si="115"/>
        <v>3</v>
      </c>
      <c r="AR63" s="94">
        <f t="shared" si="115"/>
        <v>4</v>
      </c>
      <c r="AS63" s="94">
        <f t="shared" si="115"/>
        <v>4</v>
      </c>
      <c r="AT63" s="94">
        <f t="shared" si="115"/>
        <v>4</v>
      </c>
      <c r="AU63" s="94">
        <f t="shared" si="115"/>
        <v>4</v>
      </c>
      <c r="AV63" s="94">
        <f t="shared" si="115"/>
        <v>4</v>
      </c>
      <c r="AW63" s="94">
        <f t="shared" si="115"/>
        <v>4</v>
      </c>
      <c r="AX63" s="94">
        <f t="shared" si="115"/>
        <v>4</v>
      </c>
      <c r="AY63" s="94">
        <f t="shared" si="115"/>
        <v>4</v>
      </c>
      <c r="AZ63" s="94">
        <f t="shared" si="115"/>
        <v>4</v>
      </c>
      <c r="BA63" s="94">
        <f t="shared" si="115"/>
        <v>4</v>
      </c>
      <c r="BB63" s="94">
        <f t="shared" si="115"/>
        <v>4</v>
      </c>
      <c r="BC63" s="94">
        <f t="shared" si="115"/>
        <v>4</v>
      </c>
      <c r="BD63" s="94">
        <f t="shared" si="115"/>
        <v>5</v>
      </c>
      <c r="BE63" s="94">
        <f t="shared" si="115"/>
        <v>5</v>
      </c>
      <c r="BF63" s="94">
        <f t="shared" si="115"/>
        <v>5</v>
      </c>
      <c r="BG63" s="94">
        <f t="shared" si="115"/>
        <v>5</v>
      </c>
      <c r="BH63" s="94">
        <f t="shared" si="115"/>
        <v>5</v>
      </c>
      <c r="BI63" s="94">
        <f t="shared" si="115"/>
        <v>5</v>
      </c>
      <c r="BJ63" s="94">
        <f t="shared" si="115"/>
        <v>5</v>
      </c>
      <c r="BK63" s="94">
        <f t="shared" si="115"/>
        <v>5</v>
      </c>
      <c r="BL63" s="94">
        <f t="shared" si="115"/>
        <v>5</v>
      </c>
      <c r="BM63" s="94">
        <f t="shared" si="115"/>
        <v>5</v>
      </c>
      <c r="BN63" s="94">
        <f t="shared" si="115"/>
        <v>5</v>
      </c>
      <c r="BO63" s="94">
        <f t="shared" si="115"/>
        <v>5</v>
      </c>
      <c r="BP63" s="94">
        <f t="shared" si="115"/>
        <v>6</v>
      </c>
      <c r="BQ63" s="94">
        <f t="shared" si="115"/>
        <v>6</v>
      </c>
      <c r="BR63" s="94">
        <f t="shared" si="115"/>
        <v>6</v>
      </c>
      <c r="BS63" s="94">
        <f t="shared" ref="BS63:CX63" si="116">BS47</f>
        <v>6</v>
      </c>
      <c r="BT63" s="94">
        <f t="shared" si="116"/>
        <v>6</v>
      </c>
      <c r="BU63" s="94">
        <f t="shared" si="116"/>
        <v>6</v>
      </c>
      <c r="BV63" s="94">
        <f t="shared" si="116"/>
        <v>6</v>
      </c>
      <c r="BW63" s="94">
        <f t="shared" si="116"/>
        <v>6</v>
      </c>
      <c r="BX63" s="94">
        <f t="shared" si="116"/>
        <v>6</v>
      </c>
      <c r="BY63" s="94">
        <f t="shared" si="116"/>
        <v>6</v>
      </c>
      <c r="BZ63" s="94">
        <f t="shared" si="116"/>
        <v>6</v>
      </c>
      <c r="CA63" s="94">
        <f t="shared" si="116"/>
        <v>6</v>
      </c>
      <c r="CB63" s="94">
        <f t="shared" si="116"/>
        <v>7</v>
      </c>
      <c r="CC63" s="94">
        <f t="shared" si="116"/>
        <v>7</v>
      </c>
      <c r="CD63" s="94">
        <f t="shared" si="116"/>
        <v>7</v>
      </c>
      <c r="CE63" s="94">
        <f t="shared" si="116"/>
        <v>7</v>
      </c>
      <c r="CF63" s="94">
        <f t="shared" si="116"/>
        <v>7</v>
      </c>
      <c r="CG63" s="94">
        <f t="shared" si="116"/>
        <v>7</v>
      </c>
      <c r="CH63" s="94">
        <f t="shared" si="116"/>
        <v>7</v>
      </c>
      <c r="CI63" s="94">
        <f t="shared" si="116"/>
        <v>7</v>
      </c>
      <c r="CJ63" s="94">
        <f t="shared" si="116"/>
        <v>7</v>
      </c>
      <c r="CK63" s="94">
        <f t="shared" si="116"/>
        <v>7</v>
      </c>
      <c r="CL63" s="94">
        <f t="shared" si="116"/>
        <v>7</v>
      </c>
      <c r="CM63" s="94">
        <f t="shared" si="116"/>
        <v>7</v>
      </c>
      <c r="CN63" s="94">
        <f t="shared" si="116"/>
        <v>8</v>
      </c>
      <c r="CO63" s="94">
        <f t="shared" si="116"/>
        <v>8</v>
      </c>
      <c r="CP63" s="94">
        <f t="shared" si="116"/>
        <v>8</v>
      </c>
      <c r="CQ63" s="94">
        <f t="shared" si="116"/>
        <v>8</v>
      </c>
      <c r="CR63" s="94">
        <f t="shared" si="116"/>
        <v>8</v>
      </c>
      <c r="CS63" s="94">
        <f t="shared" si="116"/>
        <v>8</v>
      </c>
      <c r="CT63" s="94">
        <f t="shared" si="116"/>
        <v>8</v>
      </c>
      <c r="CU63" s="94">
        <f t="shared" si="116"/>
        <v>8</v>
      </c>
      <c r="CV63" s="94">
        <f t="shared" si="116"/>
        <v>8</v>
      </c>
      <c r="CW63" s="94">
        <f t="shared" si="116"/>
        <v>8</v>
      </c>
      <c r="CX63" s="94">
        <f t="shared" si="116"/>
        <v>8</v>
      </c>
      <c r="CY63" s="94">
        <f t="shared" ref="CY63:DW63" si="117">CY47</f>
        <v>8</v>
      </c>
      <c r="CZ63" s="94">
        <f t="shared" si="117"/>
        <v>9</v>
      </c>
      <c r="DA63" s="94">
        <f t="shared" si="117"/>
        <v>9</v>
      </c>
      <c r="DB63" s="94">
        <f t="shared" si="117"/>
        <v>9</v>
      </c>
      <c r="DC63" s="94">
        <f t="shared" si="117"/>
        <v>9</v>
      </c>
      <c r="DD63" s="94">
        <f t="shared" si="117"/>
        <v>9</v>
      </c>
      <c r="DE63" s="94">
        <f t="shared" si="117"/>
        <v>9</v>
      </c>
      <c r="DF63" s="94">
        <f t="shared" si="117"/>
        <v>9</v>
      </c>
      <c r="DG63" s="94">
        <f t="shared" si="117"/>
        <v>9</v>
      </c>
      <c r="DH63" s="94">
        <f t="shared" si="117"/>
        <v>9</v>
      </c>
      <c r="DI63" s="94">
        <f t="shared" si="117"/>
        <v>9</v>
      </c>
      <c r="DJ63" s="94">
        <f t="shared" si="117"/>
        <v>9</v>
      </c>
      <c r="DK63" s="94">
        <f t="shared" si="117"/>
        <v>9</v>
      </c>
      <c r="DL63" s="94">
        <f t="shared" si="117"/>
        <v>10</v>
      </c>
      <c r="DM63" s="94">
        <f t="shared" si="117"/>
        <v>10</v>
      </c>
      <c r="DN63" s="94">
        <f t="shared" si="117"/>
        <v>10</v>
      </c>
      <c r="DO63" s="94">
        <f t="shared" si="117"/>
        <v>10</v>
      </c>
      <c r="DP63" s="94">
        <f t="shared" si="117"/>
        <v>10</v>
      </c>
      <c r="DQ63" s="94">
        <f t="shared" si="117"/>
        <v>10</v>
      </c>
      <c r="DR63" s="94">
        <f t="shared" si="117"/>
        <v>10</v>
      </c>
      <c r="DS63" s="94">
        <f t="shared" si="117"/>
        <v>10</v>
      </c>
      <c r="DT63" s="94">
        <f t="shared" si="117"/>
        <v>10</v>
      </c>
      <c r="DU63" s="94">
        <f t="shared" si="117"/>
        <v>10</v>
      </c>
      <c r="DV63" s="94">
        <f t="shared" si="117"/>
        <v>10</v>
      </c>
      <c r="DW63" s="288">
        <f t="shared" si="117"/>
        <v>10</v>
      </c>
    </row>
    <row r="64" spans="2:127" outlineLevel="1" x14ac:dyDescent="0.2">
      <c r="B64" s="359"/>
      <c r="D64" s="289" t="s">
        <v>223</v>
      </c>
      <c r="E64" s="40"/>
      <c r="F64" s="40"/>
      <c r="G64" s="40">
        <f t="shared" ref="G64:AL64" si="118">G48</f>
        <v>46022</v>
      </c>
      <c r="H64" s="40">
        <f t="shared" si="118"/>
        <v>46053</v>
      </c>
      <c r="I64" s="40">
        <f t="shared" si="118"/>
        <v>46081</v>
      </c>
      <c r="J64" s="40">
        <f t="shared" si="118"/>
        <v>46112</v>
      </c>
      <c r="K64" s="40">
        <f t="shared" si="118"/>
        <v>46142</v>
      </c>
      <c r="L64" s="40">
        <f t="shared" si="118"/>
        <v>46173</v>
      </c>
      <c r="M64" s="40">
        <f t="shared" si="118"/>
        <v>46203</v>
      </c>
      <c r="N64" s="40">
        <f t="shared" si="118"/>
        <v>46234</v>
      </c>
      <c r="O64" s="40">
        <f t="shared" si="118"/>
        <v>46265</v>
      </c>
      <c r="P64" s="40">
        <f t="shared" si="118"/>
        <v>46295</v>
      </c>
      <c r="Q64" s="40">
        <f t="shared" si="118"/>
        <v>46326</v>
      </c>
      <c r="R64" s="40">
        <f t="shared" si="118"/>
        <v>46356</v>
      </c>
      <c r="S64" s="40">
        <f t="shared" si="118"/>
        <v>46387</v>
      </c>
      <c r="T64" s="40">
        <f t="shared" si="118"/>
        <v>46418</v>
      </c>
      <c r="U64" s="40">
        <f t="shared" si="118"/>
        <v>46446</v>
      </c>
      <c r="V64" s="40">
        <f t="shared" si="118"/>
        <v>46477</v>
      </c>
      <c r="W64" s="40">
        <f t="shared" si="118"/>
        <v>46507</v>
      </c>
      <c r="X64" s="40">
        <f t="shared" si="118"/>
        <v>46538</v>
      </c>
      <c r="Y64" s="40">
        <f t="shared" si="118"/>
        <v>46568</v>
      </c>
      <c r="Z64" s="40">
        <f t="shared" si="118"/>
        <v>46599</v>
      </c>
      <c r="AA64" s="40">
        <f t="shared" si="118"/>
        <v>46630</v>
      </c>
      <c r="AB64" s="40">
        <f t="shared" si="118"/>
        <v>46660</v>
      </c>
      <c r="AC64" s="40">
        <f t="shared" si="118"/>
        <v>46691</v>
      </c>
      <c r="AD64" s="40">
        <f t="shared" si="118"/>
        <v>46721</v>
      </c>
      <c r="AE64" s="40">
        <f t="shared" si="118"/>
        <v>46752</v>
      </c>
      <c r="AF64" s="40">
        <f t="shared" si="118"/>
        <v>46783</v>
      </c>
      <c r="AG64" s="40">
        <f t="shared" si="118"/>
        <v>46812</v>
      </c>
      <c r="AH64" s="40">
        <f t="shared" si="118"/>
        <v>46843</v>
      </c>
      <c r="AI64" s="40">
        <f t="shared" si="118"/>
        <v>46873</v>
      </c>
      <c r="AJ64" s="40">
        <f t="shared" si="118"/>
        <v>46904</v>
      </c>
      <c r="AK64" s="40">
        <f t="shared" si="118"/>
        <v>46934</v>
      </c>
      <c r="AL64" s="40">
        <f t="shared" si="118"/>
        <v>46965</v>
      </c>
      <c r="AM64" s="40">
        <f t="shared" ref="AM64:BR64" si="119">AM48</f>
        <v>46996</v>
      </c>
      <c r="AN64" s="40">
        <f t="shared" si="119"/>
        <v>47026</v>
      </c>
      <c r="AO64" s="40">
        <f t="shared" si="119"/>
        <v>47057</v>
      </c>
      <c r="AP64" s="40">
        <f t="shared" si="119"/>
        <v>47087</v>
      </c>
      <c r="AQ64" s="40">
        <f t="shared" si="119"/>
        <v>47118</v>
      </c>
      <c r="AR64" s="40">
        <f t="shared" si="119"/>
        <v>47149</v>
      </c>
      <c r="AS64" s="40">
        <f t="shared" si="119"/>
        <v>47177</v>
      </c>
      <c r="AT64" s="40">
        <f t="shared" si="119"/>
        <v>47208</v>
      </c>
      <c r="AU64" s="40">
        <f t="shared" si="119"/>
        <v>47238</v>
      </c>
      <c r="AV64" s="40">
        <f t="shared" si="119"/>
        <v>47269</v>
      </c>
      <c r="AW64" s="40">
        <f t="shared" si="119"/>
        <v>47299</v>
      </c>
      <c r="AX64" s="40">
        <f t="shared" si="119"/>
        <v>47330</v>
      </c>
      <c r="AY64" s="40">
        <f t="shared" si="119"/>
        <v>47361</v>
      </c>
      <c r="AZ64" s="40">
        <f t="shared" si="119"/>
        <v>47391</v>
      </c>
      <c r="BA64" s="40">
        <f t="shared" si="119"/>
        <v>47422</v>
      </c>
      <c r="BB64" s="40">
        <f t="shared" si="119"/>
        <v>47452</v>
      </c>
      <c r="BC64" s="40">
        <f t="shared" si="119"/>
        <v>47483</v>
      </c>
      <c r="BD64" s="40">
        <f t="shared" si="119"/>
        <v>47514</v>
      </c>
      <c r="BE64" s="40">
        <f t="shared" si="119"/>
        <v>47542</v>
      </c>
      <c r="BF64" s="40">
        <f t="shared" si="119"/>
        <v>47573</v>
      </c>
      <c r="BG64" s="40">
        <f t="shared" si="119"/>
        <v>47603</v>
      </c>
      <c r="BH64" s="40">
        <f t="shared" si="119"/>
        <v>47634</v>
      </c>
      <c r="BI64" s="40">
        <f t="shared" si="119"/>
        <v>47664</v>
      </c>
      <c r="BJ64" s="40">
        <f t="shared" si="119"/>
        <v>47695</v>
      </c>
      <c r="BK64" s="40">
        <f t="shared" si="119"/>
        <v>47726</v>
      </c>
      <c r="BL64" s="40">
        <f t="shared" si="119"/>
        <v>47756</v>
      </c>
      <c r="BM64" s="40">
        <f t="shared" si="119"/>
        <v>47787</v>
      </c>
      <c r="BN64" s="40">
        <f t="shared" si="119"/>
        <v>47817</v>
      </c>
      <c r="BO64" s="40">
        <f t="shared" si="119"/>
        <v>47848</v>
      </c>
      <c r="BP64" s="40">
        <f t="shared" si="119"/>
        <v>47879</v>
      </c>
      <c r="BQ64" s="40">
        <f t="shared" si="119"/>
        <v>47907</v>
      </c>
      <c r="BR64" s="40">
        <f t="shared" si="119"/>
        <v>47938</v>
      </c>
      <c r="BS64" s="40">
        <f t="shared" ref="BS64:CX64" si="120">BS48</f>
        <v>47968</v>
      </c>
      <c r="BT64" s="40">
        <f t="shared" si="120"/>
        <v>47999</v>
      </c>
      <c r="BU64" s="40">
        <f t="shared" si="120"/>
        <v>48029</v>
      </c>
      <c r="BV64" s="40">
        <f t="shared" si="120"/>
        <v>48060</v>
      </c>
      <c r="BW64" s="40">
        <f t="shared" si="120"/>
        <v>48091</v>
      </c>
      <c r="BX64" s="40">
        <f t="shared" si="120"/>
        <v>48121</v>
      </c>
      <c r="BY64" s="40">
        <f t="shared" si="120"/>
        <v>48152</v>
      </c>
      <c r="BZ64" s="40">
        <f t="shared" si="120"/>
        <v>48182</v>
      </c>
      <c r="CA64" s="40">
        <f t="shared" si="120"/>
        <v>48213</v>
      </c>
      <c r="CB64" s="40">
        <f t="shared" si="120"/>
        <v>48244</v>
      </c>
      <c r="CC64" s="40">
        <f t="shared" si="120"/>
        <v>48273</v>
      </c>
      <c r="CD64" s="40">
        <f t="shared" si="120"/>
        <v>48304</v>
      </c>
      <c r="CE64" s="40">
        <f t="shared" si="120"/>
        <v>48334</v>
      </c>
      <c r="CF64" s="40">
        <f t="shared" si="120"/>
        <v>48365</v>
      </c>
      <c r="CG64" s="40">
        <f t="shared" si="120"/>
        <v>48395</v>
      </c>
      <c r="CH64" s="40">
        <f t="shared" si="120"/>
        <v>48426</v>
      </c>
      <c r="CI64" s="40">
        <f t="shared" si="120"/>
        <v>48457</v>
      </c>
      <c r="CJ64" s="40">
        <f t="shared" si="120"/>
        <v>48487</v>
      </c>
      <c r="CK64" s="40">
        <f t="shared" si="120"/>
        <v>48518</v>
      </c>
      <c r="CL64" s="40">
        <f t="shared" si="120"/>
        <v>48548</v>
      </c>
      <c r="CM64" s="40">
        <f t="shared" si="120"/>
        <v>48579</v>
      </c>
      <c r="CN64" s="40">
        <f t="shared" si="120"/>
        <v>48610</v>
      </c>
      <c r="CO64" s="40">
        <f t="shared" si="120"/>
        <v>48638</v>
      </c>
      <c r="CP64" s="40">
        <f t="shared" si="120"/>
        <v>48669</v>
      </c>
      <c r="CQ64" s="40">
        <f t="shared" si="120"/>
        <v>48699</v>
      </c>
      <c r="CR64" s="40">
        <f t="shared" si="120"/>
        <v>48730</v>
      </c>
      <c r="CS64" s="40">
        <f t="shared" si="120"/>
        <v>48760</v>
      </c>
      <c r="CT64" s="40">
        <f t="shared" si="120"/>
        <v>48791</v>
      </c>
      <c r="CU64" s="40">
        <f t="shared" si="120"/>
        <v>48822</v>
      </c>
      <c r="CV64" s="40">
        <f t="shared" si="120"/>
        <v>48852</v>
      </c>
      <c r="CW64" s="40">
        <f t="shared" si="120"/>
        <v>48883</v>
      </c>
      <c r="CX64" s="40">
        <f t="shared" si="120"/>
        <v>48913</v>
      </c>
      <c r="CY64" s="40">
        <f t="shared" ref="CY64:DW64" si="121">CY48</f>
        <v>48944</v>
      </c>
      <c r="CZ64" s="40">
        <f t="shared" si="121"/>
        <v>48975</v>
      </c>
      <c r="DA64" s="40">
        <f t="shared" si="121"/>
        <v>49003</v>
      </c>
      <c r="DB64" s="40">
        <f t="shared" si="121"/>
        <v>49034</v>
      </c>
      <c r="DC64" s="40">
        <f t="shared" si="121"/>
        <v>49064</v>
      </c>
      <c r="DD64" s="40">
        <f t="shared" si="121"/>
        <v>49095</v>
      </c>
      <c r="DE64" s="40">
        <f t="shared" si="121"/>
        <v>49125</v>
      </c>
      <c r="DF64" s="40">
        <f t="shared" si="121"/>
        <v>49156</v>
      </c>
      <c r="DG64" s="40">
        <f t="shared" si="121"/>
        <v>49187</v>
      </c>
      <c r="DH64" s="40">
        <f t="shared" si="121"/>
        <v>49217</v>
      </c>
      <c r="DI64" s="40">
        <f t="shared" si="121"/>
        <v>49248</v>
      </c>
      <c r="DJ64" s="40">
        <f t="shared" si="121"/>
        <v>49278</v>
      </c>
      <c r="DK64" s="40">
        <f t="shared" si="121"/>
        <v>49309</v>
      </c>
      <c r="DL64" s="40">
        <f t="shared" si="121"/>
        <v>49340</v>
      </c>
      <c r="DM64" s="40">
        <f t="shared" si="121"/>
        <v>49368</v>
      </c>
      <c r="DN64" s="40">
        <f t="shared" si="121"/>
        <v>49399</v>
      </c>
      <c r="DO64" s="40">
        <f t="shared" si="121"/>
        <v>49429</v>
      </c>
      <c r="DP64" s="40">
        <f t="shared" si="121"/>
        <v>49460</v>
      </c>
      <c r="DQ64" s="40">
        <f t="shared" si="121"/>
        <v>49490</v>
      </c>
      <c r="DR64" s="40">
        <f t="shared" si="121"/>
        <v>49521</v>
      </c>
      <c r="DS64" s="40">
        <f t="shared" si="121"/>
        <v>49552</v>
      </c>
      <c r="DT64" s="40">
        <f t="shared" si="121"/>
        <v>49582</v>
      </c>
      <c r="DU64" s="40">
        <f t="shared" si="121"/>
        <v>49613</v>
      </c>
      <c r="DV64" s="40">
        <f t="shared" si="121"/>
        <v>49643</v>
      </c>
      <c r="DW64" s="290">
        <f t="shared" si="121"/>
        <v>49674</v>
      </c>
    </row>
    <row r="65" spans="4:127" outlineLevel="2" x14ac:dyDescent="0.2">
      <c r="D65" s="10" t="s">
        <v>251</v>
      </c>
      <c r="E65" s="363" t="s">
        <v>259</v>
      </c>
      <c r="DW65" s="11"/>
    </row>
    <row r="66" spans="4:127" outlineLevel="2" x14ac:dyDescent="0.2">
      <c r="D66" s="25" t="str">
        <f t="shared" ref="D66:D73" si="122">D21</f>
        <v>Retail 1</v>
      </c>
      <c r="E66" s="30">
        <f t="shared" ref="E66:E73" si="123">SUM(G66:DW66)</f>
        <v>126438.35063779604</v>
      </c>
      <c r="G66" s="19">
        <f>(AND(G$64&gt;=$I7,G$64&lt;EDATE($I7,12*$V$6))*G21*$V7)+(AND(G$64&gt;=EDATE($I7,12*$V$6),G$64&lt;EDATE($I7,12*$W$6))*G21*$W7)+(AND(G$64&gt;=EDATE($I7,12*$W$6),G$64&lt;EDATE($I7,12*$X$6))*G21*$X7)+(AND(G$64&gt;=EDATE($I7,12*$X$6),G$64&lt;EDATE($I7,12*$Y$6))*G21*$Y7)+((G$64&gt;=EDATE($I7,12*$Y$6))*G21*$Z7)</f>
        <v>0</v>
      </c>
      <c r="H66" s="19">
        <f t="shared" ref="H66:BS66" si="124">(AND(H$64&gt;=$I7,H$64&lt;EDATE($I7,12*$V$6))*H21*$V7)+(AND(H$64&gt;=EDATE($I7,12*$V$6),H$64&lt;EDATE($I7,12*$W$6))*H21*$W7)+(AND(H$64&gt;=EDATE($I7,12*$W$6),H$64&lt;EDATE($I7,12*$X$6))*H21*$X7)+(AND(H$64&gt;=EDATE($I7,12*$X$6),H$64&lt;EDATE($I7,12*$Y$6))*H21*$Y7)+((H$64&gt;=EDATE($I7,12*$Y$6))*H21*$Z7)</f>
        <v>1751.3333333333337</v>
      </c>
      <c r="I66" s="19">
        <f t="shared" si="124"/>
        <v>1751.3333333333337</v>
      </c>
      <c r="J66" s="19">
        <f t="shared" si="124"/>
        <v>1751.3333333333337</v>
      </c>
      <c r="K66" s="19">
        <f t="shared" si="124"/>
        <v>1751.3333333333337</v>
      </c>
      <c r="L66" s="19">
        <f t="shared" si="124"/>
        <v>1751.3333333333337</v>
      </c>
      <c r="M66" s="19">
        <f t="shared" si="124"/>
        <v>1751.3333333333337</v>
      </c>
      <c r="N66" s="19">
        <f t="shared" si="124"/>
        <v>1751.3333333333337</v>
      </c>
      <c r="O66" s="19">
        <f t="shared" si="124"/>
        <v>1751.3333333333337</v>
      </c>
      <c r="P66" s="19">
        <f t="shared" si="124"/>
        <v>1751.3333333333337</v>
      </c>
      <c r="Q66" s="19">
        <f t="shared" si="124"/>
        <v>1751.3333333333337</v>
      </c>
      <c r="R66" s="19">
        <f t="shared" si="124"/>
        <v>1751.3333333333337</v>
      </c>
      <c r="S66" s="19">
        <f t="shared" si="124"/>
        <v>1751.3333333333337</v>
      </c>
      <c r="T66" s="19">
        <f t="shared" si="124"/>
        <v>1429.0880000000002</v>
      </c>
      <c r="U66" s="19">
        <f t="shared" si="124"/>
        <v>1429.0880000000002</v>
      </c>
      <c r="V66" s="19">
        <f t="shared" si="124"/>
        <v>1429.0880000000002</v>
      </c>
      <c r="W66" s="19">
        <f t="shared" si="124"/>
        <v>1429.0880000000002</v>
      </c>
      <c r="X66" s="19">
        <f t="shared" si="124"/>
        <v>1429.0880000000002</v>
      </c>
      <c r="Y66" s="19">
        <f t="shared" si="124"/>
        <v>1429.0880000000002</v>
      </c>
      <c r="Z66" s="19">
        <f t="shared" si="124"/>
        <v>1429.0880000000002</v>
      </c>
      <c r="AA66" s="19">
        <f t="shared" si="124"/>
        <v>1429.0880000000002</v>
      </c>
      <c r="AB66" s="19">
        <f t="shared" si="124"/>
        <v>1429.0880000000002</v>
      </c>
      <c r="AC66" s="19">
        <f t="shared" si="124"/>
        <v>1429.0880000000002</v>
      </c>
      <c r="AD66" s="19">
        <f t="shared" si="124"/>
        <v>1429.0880000000002</v>
      </c>
      <c r="AE66" s="19">
        <f t="shared" si="124"/>
        <v>1429.0880000000002</v>
      </c>
      <c r="AF66" s="19">
        <f t="shared" si="124"/>
        <v>1457.6697600000002</v>
      </c>
      <c r="AG66" s="19">
        <f t="shared" si="124"/>
        <v>1457.6697600000002</v>
      </c>
      <c r="AH66" s="19">
        <f t="shared" si="124"/>
        <v>1457.6697600000002</v>
      </c>
      <c r="AI66" s="19">
        <f t="shared" si="124"/>
        <v>1457.6697600000002</v>
      </c>
      <c r="AJ66" s="19">
        <f t="shared" si="124"/>
        <v>1457.6697600000002</v>
      </c>
      <c r="AK66" s="19">
        <f t="shared" si="124"/>
        <v>1457.6697600000002</v>
      </c>
      <c r="AL66" s="19">
        <f t="shared" si="124"/>
        <v>1457.6697600000002</v>
      </c>
      <c r="AM66" s="19">
        <f t="shared" si="124"/>
        <v>1457.6697600000002</v>
      </c>
      <c r="AN66" s="19">
        <f t="shared" si="124"/>
        <v>1457.6697600000002</v>
      </c>
      <c r="AO66" s="19">
        <f t="shared" si="124"/>
        <v>1457.6697600000002</v>
      </c>
      <c r="AP66" s="19">
        <f t="shared" si="124"/>
        <v>1457.6697600000002</v>
      </c>
      <c r="AQ66" s="19">
        <f t="shared" si="124"/>
        <v>1457.6697600000002</v>
      </c>
      <c r="AR66" s="19">
        <f t="shared" si="124"/>
        <v>1115.1173664</v>
      </c>
      <c r="AS66" s="19">
        <f t="shared" si="124"/>
        <v>1115.1173664</v>
      </c>
      <c r="AT66" s="19">
        <f t="shared" si="124"/>
        <v>1115.1173664</v>
      </c>
      <c r="AU66" s="19">
        <f t="shared" si="124"/>
        <v>1115.1173664</v>
      </c>
      <c r="AV66" s="19">
        <f t="shared" si="124"/>
        <v>1115.1173664</v>
      </c>
      <c r="AW66" s="19">
        <f t="shared" si="124"/>
        <v>1115.1173664</v>
      </c>
      <c r="AX66" s="19">
        <f t="shared" si="124"/>
        <v>1115.1173664</v>
      </c>
      <c r="AY66" s="19">
        <f t="shared" si="124"/>
        <v>1115.1173664</v>
      </c>
      <c r="AZ66" s="19">
        <f t="shared" si="124"/>
        <v>1115.1173664</v>
      </c>
      <c r="BA66" s="19">
        <f t="shared" si="124"/>
        <v>1115.1173664</v>
      </c>
      <c r="BB66" s="19">
        <f t="shared" si="124"/>
        <v>1115.1173664</v>
      </c>
      <c r="BC66" s="19">
        <f t="shared" si="124"/>
        <v>1115.1173664</v>
      </c>
      <c r="BD66" s="19">
        <f t="shared" si="124"/>
        <v>758.2798091520001</v>
      </c>
      <c r="BE66" s="19">
        <f t="shared" si="124"/>
        <v>758.2798091520001</v>
      </c>
      <c r="BF66" s="19">
        <f t="shared" si="124"/>
        <v>758.2798091520001</v>
      </c>
      <c r="BG66" s="19">
        <f t="shared" si="124"/>
        <v>758.2798091520001</v>
      </c>
      <c r="BH66" s="19">
        <f t="shared" si="124"/>
        <v>758.2798091520001</v>
      </c>
      <c r="BI66" s="19">
        <f t="shared" si="124"/>
        <v>758.2798091520001</v>
      </c>
      <c r="BJ66" s="19">
        <f t="shared" si="124"/>
        <v>758.2798091520001</v>
      </c>
      <c r="BK66" s="19">
        <f t="shared" si="124"/>
        <v>758.2798091520001</v>
      </c>
      <c r="BL66" s="19">
        <f t="shared" si="124"/>
        <v>758.2798091520001</v>
      </c>
      <c r="BM66" s="19">
        <f t="shared" si="124"/>
        <v>758.2798091520001</v>
      </c>
      <c r="BN66" s="19">
        <f t="shared" si="124"/>
        <v>758.2798091520001</v>
      </c>
      <c r="BO66" s="19">
        <f t="shared" si="124"/>
        <v>758.2798091520001</v>
      </c>
      <c r="BP66" s="19">
        <f t="shared" si="124"/>
        <v>773.44540533504016</v>
      </c>
      <c r="BQ66" s="19">
        <f t="shared" si="124"/>
        <v>773.44540533504016</v>
      </c>
      <c r="BR66" s="19">
        <f t="shared" si="124"/>
        <v>773.44540533504016</v>
      </c>
      <c r="BS66" s="19">
        <f t="shared" si="124"/>
        <v>773.44540533504016</v>
      </c>
      <c r="BT66" s="19">
        <f t="shared" ref="BT66:DW66" si="125">(AND(BT$64&gt;=$I7,BT$64&lt;EDATE($I7,12*$V$6))*BT21*$V7)+(AND(BT$64&gt;=EDATE($I7,12*$V$6),BT$64&lt;EDATE($I7,12*$W$6))*BT21*$W7)+(AND(BT$64&gt;=EDATE($I7,12*$W$6),BT$64&lt;EDATE($I7,12*$X$6))*BT21*$X7)+(AND(BT$64&gt;=EDATE($I7,12*$X$6),BT$64&lt;EDATE($I7,12*$Y$6))*BT21*$Y7)+((BT$64&gt;=EDATE($I7,12*$Y$6))*BT21*$Z7)</f>
        <v>773.44540533504016</v>
      </c>
      <c r="BU66" s="19">
        <f t="shared" si="125"/>
        <v>773.44540533504016</v>
      </c>
      <c r="BV66" s="19">
        <f t="shared" si="125"/>
        <v>773.44540533504016</v>
      </c>
      <c r="BW66" s="19">
        <f t="shared" si="125"/>
        <v>773.44540533504016</v>
      </c>
      <c r="BX66" s="19">
        <f t="shared" si="125"/>
        <v>773.44540533504016</v>
      </c>
      <c r="BY66" s="19">
        <f t="shared" si="125"/>
        <v>773.44540533504016</v>
      </c>
      <c r="BZ66" s="19">
        <f t="shared" si="125"/>
        <v>773.44540533504016</v>
      </c>
      <c r="CA66" s="19">
        <f t="shared" si="125"/>
        <v>773.44540533504016</v>
      </c>
      <c r="CB66" s="19">
        <f t="shared" si="125"/>
        <v>788.914313441741</v>
      </c>
      <c r="CC66" s="19">
        <f t="shared" si="125"/>
        <v>788.914313441741</v>
      </c>
      <c r="CD66" s="19">
        <f t="shared" si="125"/>
        <v>788.914313441741</v>
      </c>
      <c r="CE66" s="19">
        <f t="shared" si="125"/>
        <v>788.914313441741</v>
      </c>
      <c r="CF66" s="19">
        <f t="shared" si="125"/>
        <v>788.914313441741</v>
      </c>
      <c r="CG66" s="19">
        <f t="shared" si="125"/>
        <v>788.914313441741</v>
      </c>
      <c r="CH66" s="19">
        <f t="shared" si="125"/>
        <v>788.914313441741</v>
      </c>
      <c r="CI66" s="19">
        <f t="shared" si="125"/>
        <v>788.914313441741</v>
      </c>
      <c r="CJ66" s="19">
        <f t="shared" si="125"/>
        <v>788.914313441741</v>
      </c>
      <c r="CK66" s="19">
        <f t="shared" si="125"/>
        <v>788.914313441741</v>
      </c>
      <c r="CL66" s="19">
        <f t="shared" si="125"/>
        <v>788.914313441741</v>
      </c>
      <c r="CM66" s="19">
        <f t="shared" si="125"/>
        <v>788.914313441741</v>
      </c>
      <c r="CN66" s="19">
        <f t="shared" si="125"/>
        <v>804.69259971057556</v>
      </c>
      <c r="CO66" s="19">
        <f t="shared" si="125"/>
        <v>804.69259971057556</v>
      </c>
      <c r="CP66" s="19">
        <f t="shared" si="125"/>
        <v>804.69259971057556</v>
      </c>
      <c r="CQ66" s="19">
        <f t="shared" si="125"/>
        <v>804.69259971057556</v>
      </c>
      <c r="CR66" s="19">
        <f t="shared" si="125"/>
        <v>804.69259971057556</v>
      </c>
      <c r="CS66" s="19">
        <f t="shared" si="125"/>
        <v>804.69259971057556</v>
      </c>
      <c r="CT66" s="19">
        <f t="shared" si="125"/>
        <v>804.69259971057556</v>
      </c>
      <c r="CU66" s="19">
        <f t="shared" si="125"/>
        <v>804.69259971057556</v>
      </c>
      <c r="CV66" s="19">
        <f t="shared" si="125"/>
        <v>804.69259971057556</v>
      </c>
      <c r="CW66" s="19">
        <f t="shared" si="125"/>
        <v>804.69259971057556</v>
      </c>
      <c r="CX66" s="19">
        <f t="shared" si="125"/>
        <v>804.69259971057556</v>
      </c>
      <c r="CY66" s="19">
        <f t="shared" si="125"/>
        <v>804.69259971057556</v>
      </c>
      <c r="CZ66" s="19">
        <f t="shared" si="125"/>
        <v>820.78645170478717</v>
      </c>
      <c r="DA66" s="19">
        <f t="shared" si="125"/>
        <v>820.78645170478717</v>
      </c>
      <c r="DB66" s="19">
        <f t="shared" si="125"/>
        <v>820.78645170478717</v>
      </c>
      <c r="DC66" s="19">
        <f t="shared" si="125"/>
        <v>820.78645170478717</v>
      </c>
      <c r="DD66" s="19">
        <f t="shared" si="125"/>
        <v>820.78645170478717</v>
      </c>
      <c r="DE66" s="19">
        <f t="shared" si="125"/>
        <v>820.78645170478717</v>
      </c>
      <c r="DF66" s="19">
        <f t="shared" si="125"/>
        <v>820.78645170478717</v>
      </c>
      <c r="DG66" s="19">
        <f t="shared" si="125"/>
        <v>820.78645170478717</v>
      </c>
      <c r="DH66" s="19">
        <f t="shared" si="125"/>
        <v>820.78645170478717</v>
      </c>
      <c r="DI66" s="19">
        <f t="shared" si="125"/>
        <v>820.78645170478717</v>
      </c>
      <c r="DJ66" s="19">
        <f t="shared" si="125"/>
        <v>820.78645170478717</v>
      </c>
      <c r="DK66" s="19">
        <f t="shared" si="125"/>
        <v>820.78645170478717</v>
      </c>
      <c r="DL66" s="19">
        <f t="shared" si="125"/>
        <v>837.20218073888293</v>
      </c>
      <c r="DM66" s="19">
        <f t="shared" si="125"/>
        <v>837.20218073888293</v>
      </c>
      <c r="DN66" s="19">
        <f t="shared" si="125"/>
        <v>837.20218073888293</v>
      </c>
      <c r="DO66" s="19">
        <f t="shared" si="125"/>
        <v>837.20218073888293</v>
      </c>
      <c r="DP66" s="19">
        <f t="shared" si="125"/>
        <v>837.20218073888293</v>
      </c>
      <c r="DQ66" s="19">
        <f t="shared" si="125"/>
        <v>837.20218073888293</v>
      </c>
      <c r="DR66" s="19">
        <f t="shared" si="125"/>
        <v>837.20218073888293</v>
      </c>
      <c r="DS66" s="19">
        <f t="shared" si="125"/>
        <v>837.20218073888293</v>
      </c>
      <c r="DT66" s="19">
        <f t="shared" si="125"/>
        <v>837.20218073888293</v>
      </c>
      <c r="DU66" s="19">
        <f t="shared" si="125"/>
        <v>837.20218073888293</v>
      </c>
      <c r="DV66" s="19">
        <f t="shared" si="125"/>
        <v>837.20218073888293</v>
      </c>
      <c r="DW66" s="121">
        <f t="shared" si="125"/>
        <v>837.20218073888293</v>
      </c>
    </row>
    <row r="67" spans="4:127" outlineLevel="2" x14ac:dyDescent="0.2">
      <c r="D67" s="25" t="str">
        <f t="shared" si="122"/>
        <v>Parking Space</v>
      </c>
      <c r="E67" s="30">
        <f t="shared" si="123"/>
        <v>156739.39522226836</v>
      </c>
      <c r="G67" s="19">
        <f t="shared" ref="G67:BR67" si="126">(AND(G$64&gt;=$I8,G$64&lt;EDATE($I8,12*$V$6))*G22*$V8)+(AND(G$64&gt;=EDATE($I8,12*$V$6),G$64&lt;EDATE($I8,12*$W$6))*G22*$W8)+(AND(G$64&gt;=EDATE($I8,12*$W$6),G$64&lt;EDATE($I8,12*$X$6))*G22*$X8)+(AND(G$64&gt;=EDATE($I8,12*$X$6),G$64&lt;EDATE($I8,12*$Y$6))*G22*$Y8)+((G$64&gt;=EDATE($I8,12*$Y$6))*G22*$Z8)</f>
        <v>0</v>
      </c>
      <c r="H67" s="19">
        <f t="shared" si="126"/>
        <v>2171.041666666667</v>
      </c>
      <c r="I67" s="19">
        <f t="shared" si="126"/>
        <v>2171.041666666667</v>
      </c>
      <c r="J67" s="19">
        <f t="shared" si="126"/>
        <v>2171.041666666667</v>
      </c>
      <c r="K67" s="19">
        <f t="shared" si="126"/>
        <v>2171.041666666667</v>
      </c>
      <c r="L67" s="19">
        <f t="shared" si="126"/>
        <v>2171.041666666667</v>
      </c>
      <c r="M67" s="19">
        <f t="shared" si="126"/>
        <v>2171.041666666667</v>
      </c>
      <c r="N67" s="19">
        <f t="shared" si="126"/>
        <v>2171.041666666667</v>
      </c>
      <c r="O67" s="19">
        <f t="shared" si="126"/>
        <v>2171.041666666667</v>
      </c>
      <c r="P67" s="19">
        <f t="shared" si="126"/>
        <v>2171.041666666667</v>
      </c>
      <c r="Q67" s="19">
        <f t="shared" si="126"/>
        <v>2171.041666666667</v>
      </c>
      <c r="R67" s="19">
        <f t="shared" si="126"/>
        <v>2171.041666666667</v>
      </c>
      <c r="S67" s="19">
        <f t="shared" si="126"/>
        <v>2171.041666666667</v>
      </c>
      <c r="T67" s="19">
        <f t="shared" si="126"/>
        <v>1771.57</v>
      </c>
      <c r="U67" s="19">
        <f t="shared" si="126"/>
        <v>1771.57</v>
      </c>
      <c r="V67" s="19">
        <f t="shared" si="126"/>
        <v>1771.57</v>
      </c>
      <c r="W67" s="19">
        <f t="shared" si="126"/>
        <v>1771.57</v>
      </c>
      <c r="X67" s="19">
        <f t="shared" si="126"/>
        <v>1771.57</v>
      </c>
      <c r="Y67" s="19">
        <f t="shared" si="126"/>
        <v>1771.57</v>
      </c>
      <c r="Z67" s="19">
        <f t="shared" si="126"/>
        <v>1771.57</v>
      </c>
      <c r="AA67" s="19">
        <f t="shared" si="126"/>
        <v>1771.57</v>
      </c>
      <c r="AB67" s="19">
        <f t="shared" si="126"/>
        <v>1771.57</v>
      </c>
      <c r="AC67" s="19">
        <f t="shared" si="126"/>
        <v>1771.57</v>
      </c>
      <c r="AD67" s="19">
        <f t="shared" si="126"/>
        <v>1771.57</v>
      </c>
      <c r="AE67" s="19">
        <f t="shared" si="126"/>
        <v>1771.57</v>
      </c>
      <c r="AF67" s="19">
        <f t="shared" si="126"/>
        <v>1807.0014000000001</v>
      </c>
      <c r="AG67" s="19">
        <f t="shared" si="126"/>
        <v>1807.0014000000001</v>
      </c>
      <c r="AH67" s="19">
        <f t="shared" si="126"/>
        <v>1807.0014000000001</v>
      </c>
      <c r="AI67" s="19">
        <f t="shared" si="126"/>
        <v>1807.0014000000001</v>
      </c>
      <c r="AJ67" s="19">
        <f t="shared" si="126"/>
        <v>1807.0014000000001</v>
      </c>
      <c r="AK67" s="19">
        <f t="shared" si="126"/>
        <v>1807.0014000000001</v>
      </c>
      <c r="AL67" s="19">
        <f t="shared" si="126"/>
        <v>1807.0014000000001</v>
      </c>
      <c r="AM67" s="19">
        <f t="shared" si="126"/>
        <v>1807.0014000000001</v>
      </c>
      <c r="AN67" s="19">
        <f t="shared" si="126"/>
        <v>1807.0014000000001</v>
      </c>
      <c r="AO67" s="19">
        <f t="shared" si="126"/>
        <v>1807.0014000000001</v>
      </c>
      <c r="AP67" s="19">
        <f t="shared" si="126"/>
        <v>1807.0014000000001</v>
      </c>
      <c r="AQ67" s="19">
        <f t="shared" si="126"/>
        <v>1807.0014000000001</v>
      </c>
      <c r="AR67" s="19">
        <f t="shared" si="126"/>
        <v>1382.3560709999999</v>
      </c>
      <c r="AS67" s="19">
        <f t="shared" si="126"/>
        <v>1382.3560709999999</v>
      </c>
      <c r="AT67" s="19">
        <f t="shared" si="126"/>
        <v>1382.3560709999999</v>
      </c>
      <c r="AU67" s="19">
        <f t="shared" si="126"/>
        <v>1382.3560709999999</v>
      </c>
      <c r="AV67" s="19">
        <f t="shared" si="126"/>
        <v>1382.3560709999999</v>
      </c>
      <c r="AW67" s="19">
        <f t="shared" si="126"/>
        <v>1382.3560709999999</v>
      </c>
      <c r="AX67" s="19">
        <f t="shared" si="126"/>
        <v>1382.3560709999999</v>
      </c>
      <c r="AY67" s="19">
        <f t="shared" si="126"/>
        <v>1382.3560709999999</v>
      </c>
      <c r="AZ67" s="19">
        <f t="shared" si="126"/>
        <v>1382.3560709999999</v>
      </c>
      <c r="BA67" s="19">
        <f t="shared" si="126"/>
        <v>1382.3560709999999</v>
      </c>
      <c r="BB67" s="19">
        <f t="shared" si="126"/>
        <v>1382.3560709999999</v>
      </c>
      <c r="BC67" s="19">
        <f t="shared" si="126"/>
        <v>1382.3560709999999</v>
      </c>
      <c r="BD67" s="19">
        <f t="shared" si="126"/>
        <v>940.00212828000008</v>
      </c>
      <c r="BE67" s="19">
        <f t="shared" si="126"/>
        <v>940.00212828000008</v>
      </c>
      <c r="BF67" s="19">
        <f t="shared" si="126"/>
        <v>940.00212828000008</v>
      </c>
      <c r="BG67" s="19">
        <f t="shared" si="126"/>
        <v>940.00212828000008</v>
      </c>
      <c r="BH67" s="19">
        <f t="shared" si="126"/>
        <v>940.00212828000008</v>
      </c>
      <c r="BI67" s="19">
        <f t="shared" si="126"/>
        <v>940.00212828000008</v>
      </c>
      <c r="BJ67" s="19">
        <f t="shared" si="126"/>
        <v>940.00212828000008</v>
      </c>
      <c r="BK67" s="19">
        <f t="shared" si="126"/>
        <v>940.00212828000008</v>
      </c>
      <c r="BL67" s="19">
        <f t="shared" si="126"/>
        <v>940.00212828000008</v>
      </c>
      <c r="BM67" s="19">
        <f t="shared" si="126"/>
        <v>940.00212828000008</v>
      </c>
      <c r="BN67" s="19">
        <f t="shared" si="126"/>
        <v>940.00212828000008</v>
      </c>
      <c r="BO67" s="19">
        <f t="shared" si="126"/>
        <v>940.00212828000008</v>
      </c>
      <c r="BP67" s="19">
        <f t="shared" si="126"/>
        <v>958.80217084560002</v>
      </c>
      <c r="BQ67" s="19">
        <f t="shared" si="126"/>
        <v>958.80217084560002</v>
      </c>
      <c r="BR67" s="19">
        <f t="shared" si="126"/>
        <v>958.80217084560002</v>
      </c>
      <c r="BS67" s="19">
        <f t="shared" ref="BS67:DW67" si="127">(AND(BS$64&gt;=$I8,BS$64&lt;EDATE($I8,12*$V$6))*BS22*$V8)+(AND(BS$64&gt;=EDATE($I8,12*$V$6),BS$64&lt;EDATE($I8,12*$W$6))*BS22*$W8)+(AND(BS$64&gt;=EDATE($I8,12*$W$6),BS$64&lt;EDATE($I8,12*$X$6))*BS22*$X8)+(AND(BS$64&gt;=EDATE($I8,12*$X$6),BS$64&lt;EDATE($I8,12*$Y$6))*BS22*$Y8)+((BS$64&gt;=EDATE($I8,12*$Y$6))*BS22*$Z8)</f>
        <v>958.80217084560002</v>
      </c>
      <c r="BT67" s="19">
        <f t="shared" si="127"/>
        <v>958.80217084560002</v>
      </c>
      <c r="BU67" s="19">
        <f t="shared" si="127"/>
        <v>958.80217084560002</v>
      </c>
      <c r="BV67" s="19">
        <f t="shared" si="127"/>
        <v>958.80217084560002</v>
      </c>
      <c r="BW67" s="19">
        <f t="shared" si="127"/>
        <v>958.80217084560002</v>
      </c>
      <c r="BX67" s="19">
        <f t="shared" si="127"/>
        <v>958.80217084560002</v>
      </c>
      <c r="BY67" s="19">
        <f t="shared" si="127"/>
        <v>958.80217084560002</v>
      </c>
      <c r="BZ67" s="19">
        <f t="shared" si="127"/>
        <v>958.80217084560002</v>
      </c>
      <c r="CA67" s="19">
        <f t="shared" si="127"/>
        <v>958.80217084560002</v>
      </c>
      <c r="CB67" s="19">
        <f t="shared" si="127"/>
        <v>977.9782142625121</v>
      </c>
      <c r="CC67" s="19">
        <f t="shared" si="127"/>
        <v>977.9782142625121</v>
      </c>
      <c r="CD67" s="19">
        <f t="shared" si="127"/>
        <v>977.9782142625121</v>
      </c>
      <c r="CE67" s="19">
        <f t="shared" si="127"/>
        <v>977.9782142625121</v>
      </c>
      <c r="CF67" s="19">
        <f t="shared" si="127"/>
        <v>977.9782142625121</v>
      </c>
      <c r="CG67" s="19">
        <f t="shared" si="127"/>
        <v>977.9782142625121</v>
      </c>
      <c r="CH67" s="19">
        <f t="shared" si="127"/>
        <v>977.9782142625121</v>
      </c>
      <c r="CI67" s="19">
        <f t="shared" si="127"/>
        <v>977.9782142625121</v>
      </c>
      <c r="CJ67" s="19">
        <f t="shared" si="127"/>
        <v>977.9782142625121</v>
      </c>
      <c r="CK67" s="19">
        <f t="shared" si="127"/>
        <v>977.9782142625121</v>
      </c>
      <c r="CL67" s="19">
        <f t="shared" si="127"/>
        <v>977.9782142625121</v>
      </c>
      <c r="CM67" s="19">
        <f t="shared" si="127"/>
        <v>977.9782142625121</v>
      </c>
      <c r="CN67" s="19">
        <f t="shared" si="127"/>
        <v>997.53777854776217</v>
      </c>
      <c r="CO67" s="19">
        <f t="shared" si="127"/>
        <v>997.53777854776217</v>
      </c>
      <c r="CP67" s="19">
        <f t="shared" si="127"/>
        <v>997.53777854776217</v>
      </c>
      <c r="CQ67" s="19">
        <f t="shared" si="127"/>
        <v>997.53777854776217</v>
      </c>
      <c r="CR67" s="19">
        <f t="shared" si="127"/>
        <v>997.53777854776217</v>
      </c>
      <c r="CS67" s="19">
        <f t="shared" si="127"/>
        <v>997.53777854776217</v>
      </c>
      <c r="CT67" s="19">
        <f t="shared" si="127"/>
        <v>997.53777854776217</v>
      </c>
      <c r="CU67" s="19">
        <f t="shared" si="127"/>
        <v>997.53777854776217</v>
      </c>
      <c r="CV67" s="19">
        <f t="shared" si="127"/>
        <v>997.53777854776217</v>
      </c>
      <c r="CW67" s="19">
        <f t="shared" si="127"/>
        <v>997.53777854776217</v>
      </c>
      <c r="CX67" s="19">
        <f t="shared" si="127"/>
        <v>997.53777854776217</v>
      </c>
      <c r="CY67" s="19">
        <f t="shared" si="127"/>
        <v>997.53777854776217</v>
      </c>
      <c r="CZ67" s="19">
        <f t="shared" si="127"/>
        <v>1017.4885341187176</v>
      </c>
      <c r="DA67" s="19">
        <f t="shared" si="127"/>
        <v>1017.4885341187176</v>
      </c>
      <c r="DB67" s="19">
        <f t="shared" si="127"/>
        <v>1017.4885341187176</v>
      </c>
      <c r="DC67" s="19">
        <f t="shared" si="127"/>
        <v>1017.4885341187176</v>
      </c>
      <c r="DD67" s="19">
        <f t="shared" si="127"/>
        <v>1017.4885341187176</v>
      </c>
      <c r="DE67" s="19">
        <f t="shared" si="127"/>
        <v>1017.4885341187176</v>
      </c>
      <c r="DF67" s="19">
        <f t="shared" si="127"/>
        <v>1017.4885341187176</v>
      </c>
      <c r="DG67" s="19">
        <f t="shared" si="127"/>
        <v>1017.4885341187176</v>
      </c>
      <c r="DH67" s="19">
        <f t="shared" si="127"/>
        <v>1017.4885341187176</v>
      </c>
      <c r="DI67" s="19">
        <f t="shared" si="127"/>
        <v>1017.4885341187176</v>
      </c>
      <c r="DJ67" s="19">
        <f t="shared" si="127"/>
        <v>1017.4885341187176</v>
      </c>
      <c r="DK67" s="19">
        <f t="shared" si="127"/>
        <v>1017.4885341187176</v>
      </c>
      <c r="DL67" s="19">
        <f t="shared" si="127"/>
        <v>1037.8383048010919</v>
      </c>
      <c r="DM67" s="19">
        <f t="shared" si="127"/>
        <v>1037.8383048010919</v>
      </c>
      <c r="DN67" s="19">
        <f t="shared" si="127"/>
        <v>1037.8383048010919</v>
      </c>
      <c r="DO67" s="19">
        <f t="shared" si="127"/>
        <v>1037.8383048010919</v>
      </c>
      <c r="DP67" s="19">
        <f t="shared" si="127"/>
        <v>1037.8383048010919</v>
      </c>
      <c r="DQ67" s="19">
        <f t="shared" si="127"/>
        <v>1037.8383048010919</v>
      </c>
      <c r="DR67" s="19">
        <f t="shared" si="127"/>
        <v>1037.8383048010919</v>
      </c>
      <c r="DS67" s="19">
        <f t="shared" si="127"/>
        <v>1037.8383048010919</v>
      </c>
      <c r="DT67" s="19">
        <f t="shared" si="127"/>
        <v>1037.8383048010919</v>
      </c>
      <c r="DU67" s="19">
        <f t="shared" si="127"/>
        <v>1037.8383048010919</v>
      </c>
      <c r="DV67" s="19">
        <f t="shared" si="127"/>
        <v>1037.8383048010919</v>
      </c>
      <c r="DW67" s="121">
        <f t="shared" si="127"/>
        <v>1037.8383048010919</v>
      </c>
    </row>
    <row r="68" spans="4:127" outlineLevel="2" x14ac:dyDescent="0.2">
      <c r="D68" s="25">
        <f t="shared" si="122"/>
        <v>0</v>
      </c>
      <c r="E68" s="30">
        <f t="shared" si="123"/>
        <v>0</v>
      </c>
      <c r="G68" s="19">
        <f t="shared" ref="G68:BR68" si="128">(AND(G$64&gt;=$I9,G$64&lt;EDATE($I9,12*$V$6))*G23*$V9)+(AND(G$64&gt;=EDATE($I9,12*$V$6),G$64&lt;EDATE($I9,12*$W$6))*G23*$W9)+(AND(G$64&gt;=EDATE($I9,12*$W$6),G$64&lt;EDATE($I9,12*$X$6))*G23*$X9)+(AND(G$64&gt;=EDATE($I9,12*$X$6),G$64&lt;EDATE($I9,12*$Y$6))*G23*$Y9)+((G$64&gt;=EDATE($I9,12*$Y$6))*G23*$Z9)</f>
        <v>0</v>
      </c>
      <c r="H68" s="19">
        <f t="shared" si="128"/>
        <v>0</v>
      </c>
      <c r="I68" s="19">
        <f t="shared" si="128"/>
        <v>0</v>
      </c>
      <c r="J68" s="19">
        <f t="shared" si="128"/>
        <v>0</v>
      </c>
      <c r="K68" s="19">
        <f t="shared" si="128"/>
        <v>0</v>
      </c>
      <c r="L68" s="19">
        <f t="shared" si="128"/>
        <v>0</v>
      </c>
      <c r="M68" s="19">
        <f t="shared" si="128"/>
        <v>0</v>
      </c>
      <c r="N68" s="19">
        <f t="shared" si="128"/>
        <v>0</v>
      </c>
      <c r="O68" s="19">
        <f t="shared" si="128"/>
        <v>0</v>
      </c>
      <c r="P68" s="19">
        <f t="shared" si="128"/>
        <v>0</v>
      </c>
      <c r="Q68" s="19">
        <f t="shared" si="128"/>
        <v>0</v>
      </c>
      <c r="R68" s="19">
        <f t="shared" si="128"/>
        <v>0</v>
      </c>
      <c r="S68" s="19">
        <f t="shared" si="128"/>
        <v>0</v>
      </c>
      <c r="T68" s="19">
        <f t="shared" si="128"/>
        <v>0</v>
      </c>
      <c r="U68" s="19">
        <f t="shared" si="128"/>
        <v>0</v>
      </c>
      <c r="V68" s="19">
        <f t="shared" si="128"/>
        <v>0</v>
      </c>
      <c r="W68" s="19">
        <f t="shared" si="128"/>
        <v>0</v>
      </c>
      <c r="X68" s="19">
        <f t="shared" si="128"/>
        <v>0</v>
      </c>
      <c r="Y68" s="19">
        <f t="shared" si="128"/>
        <v>0</v>
      </c>
      <c r="Z68" s="19">
        <f t="shared" si="128"/>
        <v>0</v>
      </c>
      <c r="AA68" s="19">
        <f t="shared" si="128"/>
        <v>0</v>
      </c>
      <c r="AB68" s="19">
        <f t="shared" si="128"/>
        <v>0</v>
      </c>
      <c r="AC68" s="19">
        <f t="shared" si="128"/>
        <v>0</v>
      </c>
      <c r="AD68" s="19">
        <f t="shared" si="128"/>
        <v>0</v>
      </c>
      <c r="AE68" s="19">
        <f t="shared" si="128"/>
        <v>0</v>
      </c>
      <c r="AF68" s="19">
        <f t="shared" si="128"/>
        <v>0</v>
      </c>
      <c r="AG68" s="19">
        <f t="shared" si="128"/>
        <v>0</v>
      </c>
      <c r="AH68" s="19">
        <f t="shared" si="128"/>
        <v>0</v>
      </c>
      <c r="AI68" s="19">
        <f t="shared" si="128"/>
        <v>0</v>
      </c>
      <c r="AJ68" s="19">
        <f t="shared" si="128"/>
        <v>0</v>
      </c>
      <c r="AK68" s="19">
        <f t="shared" si="128"/>
        <v>0</v>
      </c>
      <c r="AL68" s="19">
        <f t="shared" si="128"/>
        <v>0</v>
      </c>
      <c r="AM68" s="19">
        <f t="shared" si="128"/>
        <v>0</v>
      </c>
      <c r="AN68" s="19">
        <f t="shared" si="128"/>
        <v>0</v>
      </c>
      <c r="AO68" s="19">
        <f t="shared" si="128"/>
        <v>0</v>
      </c>
      <c r="AP68" s="19">
        <f t="shared" si="128"/>
        <v>0</v>
      </c>
      <c r="AQ68" s="19">
        <f t="shared" si="128"/>
        <v>0</v>
      </c>
      <c r="AR68" s="19">
        <f t="shared" si="128"/>
        <v>0</v>
      </c>
      <c r="AS68" s="19">
        <f t="shared" si="128"/>
        <v>0</v>
      </c>
      <c r="AT68" s="19">
        <f t="shared" si="128"/>
        <v>0</v>
      </c>
      <c r="AU68" s="19">
        <f t="shared" si="128"/>
        <v>0</v>
      </c>
      <c r="AV68" s="19">
        <f t="shared" si="128"/>
        <v>0</v>
      </c>
      <c r="AW68" s="19">
        <f t="shared" si="128"/>
        <v>0</v>
      </c>
      <c r="AX68" s="19">
        <f t="shared" si="128"/>
        <v>0</v>
      </c>
      <c r="AY68" s="19">
        <f t="shared" si="128"/>
        <v>0</v>
      </c>
      <c r="AZ68" s="19">
        <f t="shared" si="128"/>
        <v>0</v>
      </c>
      <c r="BA68" s="19">
        <f t="shared" si="128"/>
        <v>0</v>
      </c>
      <c r="BB68" s="19">
        <f t="shared" si="128"/>
        <v>0</v>
      </c>
      <c r="BC68" s="19">
        <f t="shared" si="128"/>
        <v>0</v>
      </c>
      <c r="BD68" s="19">
        <f t="shared" si="128"/>
        <v>0</v>
      </c>
      <c r="BE68" s="19">
        <f t="shared" si="128"/>
        <v>0</v>
      </c>
      <c r="BF68" s="19">
        <f t="shared" si="128"/>
        <v>0</v>
      </c>
      <c r="BG68" s="19">
        <f t="shared" si="128"/>
        <v>0</v>
      </c>
      <c r="BH68" s="19">
        <f t="shared" si="128"/>
        <v>0</v>
      </c>
      <c r="BI68" s="19">
        <f t="shared" si="128"/>
        <v>0</v>
      </c>
      <c r="BJ68" s="19">
        <f t="shared" si="128"/>
        <v>0</v>
      </c>
      <c r="BK68" s="19">
        <f t="shared" si="128"/>
        <v>0</v>
      </c>
      <c r="BL68" s="19">
        <f t="shared" si="128"/>
        <v>0</v>
      </c>
      <c r="BM68" s="19">
        <f t="shared" si="128"/>
        <v>0</v>
      </c>
      <c r="BN68" s="19">
        <f t="shared" si="128"/>
        <v>0</v>
      </c>
      <c r="BO68" s="19">
        <f t="shared" si="128"/>
        <v>0</v>
      </c>
      <c r="BP68" s="19">
        <f t="shared" si="128"/>
        <v>0</v>
      </c>
      <c r="BQ68" s="19">
        <f t="shared" si="128"/>
        <v>0</v>
      </c>
      <c r="BR68" s="19">
        <f t="shared" si="128"/>
        <v>0</v>
      </c>
      <c r="BS68" s="19">
        <f t="shared" ref="BS68:DW68" si="129">(AND(BS$64&gt;=$I9,BS$64&lt;EDATE($I9,12*$V$6))*BS23*$V9)+(AND(BS$64&gt;=EDATE($I9,12*$V$6),BS$64&lt;EDATE($I9,12*$W$6))*BS23*$W9)+(AND(BS$64&gt;=EDATE($I9,12*$W$6),BS$64&lt;EDATE($I9,12*$X$6))*BS23*$X9)+(AND(BS$64&gt;=EDATE($I9,12*$X$6),BS$64&lt;EDATE($I9,12*$Y$6))*BS23*$Y9)+((BS$64&gt;=EDATE($I9,12*$Y$6))*BS23*$Z9)</f>
        <v>0</v>
      </c>
      <c r="BT68" s="19">
        <f t="shared" si="129"/>
        <v>0</v>
      </c>
      <c r="BU68" s="19">
        <f t="shared" si="129"/>
        <v>0</v>
      </c>
      <c r="BV68" s="19">
        <f t="shared" si="129"/>
        <v>0</v>
      </c>
      <c r="BW68" s="19">
        <f t="shared" si="129"/>
        <v>0</v>
      </c>
      <c r="BX68" s="19">
        <f t="shared" si="129"/>
        <v>0</v>
      </c>
      <c r="BY68" s="19">
        <f t="shared" si="129"/>
        <v>0</v>
      </c>
      <c r="BZ68" s="19">
        <f t="shared" si="129"/>
        <v>0</v>
      </c>
      <c r="CA68" s="19">
        <f t="shared" si="129"/>
        <v>0</v>
      </c>
      <c r="CB68" s="19">
        <f t="shared" si="129"/>
        <v>0</v>
      </c>
      <c r="CC68" s="19">
        <f t="shared" si="129"/>
        <v>0</v>
      </c>
      <c r="CD68" s="19">
        <f t="shared" si="129"/>
        <v>0</v>
      </c>
      <c r="CE68" s="19">
        <f t="shared" si="129"/>
        <v>0</v>
      </c>
      <c r="CF68" s="19">
        <f t="shared" si="129"/>
        <v>0</v>
      </c>
      <c r="CG68" s="19">
        <f t="shared" si="129"/>
        <v>0</v>
      </c>
      <c r="CH68" s="19">
        <f t="shared" si="129"/>
        <v>0</v>
      </c>
      <c r="CI68" s="19">
        <f t="shared" si="129"/>
        <v>0</v>
      </c>
      <c r="CJ68" s="19">
        <f t="shared" si="129"/>
        <v>0</v>
      </c>
      <c r="CK68" s="19">
        <f t="shared" si="129"/>
        <v>0</v>
      </c>
      <c r="CL68" s="19">
        <f t="shared" si="129"/>
        <v>0</v>
      </c>
      <c r="CM68" s="19">
        <f t="shared" si="129"/>
        <v>0</v>
      </c>
      <c r="CN68" s="19">
        <f t="shared" si="129"/>
        <v>0</v>
      </c>
      <c r="CO68" s="19">
        <f t="shared" si="129"/>
        <v>0</v>
      </c>
      <c r="CP68" s="19">
        <f t="shared" si="129"/>
        <v>0</v>
      </c>
      <c r="CQ68" s="19">
        <f t="shared" si="129"/>
        <v>0</v>
      </c>
      <c r="CR68" s="19">
        <f t="shared" si="129"/>
        <v>0</v>
      </c>
      <c r="CS68" s="19">
        <f t="shared" si="129"/>
        <v>0</v>
      </c>
      <c r="CT68" s="19">
        <f t="shared" si="129"/>
        <v>0</v>
      </c>
      <c r="CU68" s="19">
        <f t="shared" si="129"/>
        <v>0</v>
      </c>
      <c r="CV68" s="19">
        <f t="shared" si="129"/>
        <v>0</v>
      </c>
      <c r="CW68" s="19">
        <f t="shared" si="129"/>
        <v>0</v>
      </c>
      <c r="CX68" s="19">
        <f t="shared" si="129"/>
        <v>0</v>
      </c>
      <c r="CY68" s="19">
        <f t="shared" si="129"/>
        <v>0</v>
      </c>
      <c r="CZ68" s="19">
        <f t="shared" si="129"/>
        <v>0</v>
      </c>
      <c r="DA68" s="19">
        <f t="shared" si="129"/>
        <v>0</v>
      </c>
      <c r="DB68" s="19">
        <f t="shared" si="129"/>
        <v>0</v>
      </c>
      <c r="DC68" s="19">
        <f t="shared" si="129"/>
        <v>0</v>
      </c>
      <c r="DD68" s="19">
        <f t="shared" si="129"/>
        <v>0</v>
      </c>
      <c r="DE68" s="19">
        <f t="shared" si="129"/>
        <v>0</v>
      </c>
      <c r="DF68" s="19">
        <f t="shared" si="129"/>
        <v>0</v>
      </c>
      <c r="DG68" s="19">
        <f t="shared" si="129"/>
        <v>0</v>
      </c>
      <c r="DH68" s="19">
        <f t="shared" si="129"/>
        <v>0</v>
      </c>
      <c r="DI68" s="19">
        <f t="shared" si="129"/>
        <v>0</v>
      </c>
      <c r="DJ68" s="19">
        <f t="shared" si="129"/>
        <v>0</v>
      </c>
      <c r="DK68" s="19">
        <f t="shared" si="129"/>
        <v>0</v>
      </c>
      <c r="DL68" s="19">
        <f t="shared" si="129"/>
        <v>0</v>
      </c>
      <c r="DM68" s="19">
        <f t="shared" si="129"/>
        <v>0</v>
      </c>
      <c r="DN68" s="19">
        <f t="shared" si="129"/>
        <v>0</v>
      </c>
      <c r="DO68" s="19">
        <f t="shared" si="129"/>
        <v>0</v>
      </c>
      <c r="DP68" s="19">
        <f t="shared" si="129"/>
        <v>0</v>
      </c>
      <c r="DQ68" s="19">
        <f t="shared" si="129"/>
        <v>0</v>
      </c>
      <c r="DR68" s="19">
        <f t="shared" si="129"/>
        <v>0</v>
      </c>
      <c r="DS68" s="19">
        <f t="shared" si="129"/>
        <v>0</v>
      </c>
      <c r="DT68" s="19">
        <f t="shared" si="129"/>
        <v>0</v>
      </c>
      <c r="DU68" s="19">
        <f t="shared" si="129"/>
        <v>0</v>
      </c>
      <c r="DV68" s="19">
        <f t="shared" si="129"/>
        <v>0</v>
      </c>
      <c r="DW68" s="121">
        <f t="shared" si="129"/>
        <v>0</v>
      </c>
    </row>
    <row r="69" spans="4:127" outlineLevel="2" x14ac:dyDescent="0.2">
      <c r="D69" s="25">
        <f t="shared" si="122"/>
        <v>0</v>
      </c>
      <c r="E69" s="30">
        <f t="shared" si="123"/>
        <v>0</v>
      </c>
      <c r="G69" s="19">
        <f t="shared" ref="G69:BR69" si="130">(AND(G$64&gt;=$I10,G$64&lt;EDATE($I10,12*$V$6))*G24*$V10)+(AND(G$64&gt;=EDATE($I10,12*$V$6),G$64&lt;EDATE($I10,12*$W$6))*G24*$W10)+(AND(G$64&gt;=EDATE($I10,12*$W$6),G$64&lt;EDATE($I10,12*$X$6))*G24*$X10)+(AND(G$64&gt;=EDATE($I10,12*$X$6),G$64&lt;EDATE($I10,12*$Y$6))*G24*$Y10)+((G$64&gt;=EDATE($I10,12*$Y$6))*G24*$Z10)</f>
        <v>0</v>
      </c>
      <c r="H69" s="19">
        <f t="shared" si="130"/>
        <v>0</v>
      </c>
      <c r="I69" s="19">
        <f t="shared" si="130"/>
        <v>0</v>
      </c>
      <c r="J69" s="19">
        <f t="shared" si="130"/>
        <v>0</v>
      </c>
      <c r="K69" s="19">
        <f t="shared" si="130"/>
        <v>0</v>
      </c>
      <c r="L69" s="19">
        <f t="shared" si="130"/>
        <v>0</v>
      </c>
      <c r="M69" s="19">
        <f t="shared" si="130"/>
        <v>0</v>
      </c>
      <c r="N69" s="19">
        <f t="shared" si="130"/>
        <v>0</v>
      </c>
      <c r="O69" s="19">
        <f t="shared" si="130"/>
        <v>0</v>
      </c>
      <c r="P69" s="19">
        <f t="shared" si="130"/>
        <v>0</v>
      </c>
      <c r="Q69" s="19">
        <f t="shared" si="130"/>
        <v>0</v>
      </c>
      <c r="R69" s="19">
        <f t="shared" si="130"/>
        <v>0</v>
      </c>
      <c r="S69" s="19">
        <f t="shared" si="130"/>
        <v>0</v>
      </c>
      <c r="T69" s="19">
        <f t="shared" si="130"/>
        <v>0</v>
      </c>
      <c r="U69" s="19">
        <f t="shared" si="130"/>
        <v>0</v>
      </c>
      <c r="V69" s="19">
        <f t="shared" si="130"/>
        <v>0</v>
      </c>
      <c r="W69" s="19">
        <f t="shared" si="130"/>
        <v>0</v>
      </c>
      <c r="X69" s="19">
        <f t="shared" si="130"/>
        <v>0</v>
      </c>
      <c r="Y69" s="19">
        <f t="shared" si="130"/>
        <v>0</v>
      </c>
      <c r="Z69" s="19">
        <f t="shared" si="130"/>
        <v>0</v>
      </c>
      <c r="AA69" s="19">
        <f t="shared" si="130"/>
        <v>0</v>
      </c>
      <c r="AB69" s="19">
        <f t="shared" si="130"/>
        <v>0</v>
      </c>
      <c r="AC69" s="19">
        <f t="shared" si="130"/>
        <v>0</v>
      </c>
      <c r="AD69" s="19">
        <f t="shared" si="130"/>
        <v>0</v>
      </c>
      <c r="AE69" s="19">
        <f t="shared" si="130"/>
        <v>0</v>
      </c>
      <c r="AF69" s="19">
        <f t="shared" si="130"/>
        <v>0</v>
      </c>
      <c r="AG69" s="19">
        <f t="shared" si="130"/>
        <v>0</v>
      </c>
      <c r="AH69" s="19">
        <f t="shared" si="130"/>
        <v>0</v>
      </c>
      <c r="AI69" s="19">
        <f t="shared" si="130"/>
        <v>0</v>
      </c>
      <c r="AJ69" s="19">
        <f t="shared" si="130"/>
        <v>0</v>
      </c>
      <c r="AK69" s="19">
        <f t="shared" si="130"/>
        <v>0</v>
      </c>
      <c r="AL69" s="19">
        <f t="shared" si="130"/>
        <v>0</v>
      </c>
      <c r="AM69" s="19">
        <f t="shared" si="130"/>
        <v>0</v>
      </c>
      <c r="AN69" s="19">
        <f t="shared" si="130"/>
        <v>0</v>
      </c>
      <c r="AO69" s="19">
        <f t="shared" si="130"/>
        <v>0</v>
      </c>
      <c r="AP69" s="19">
        <f t="shared" si="130"/>
        <v>0</v>
      </c>
      <c r="AQ69" s="19">
        <f t="shared" si="130"/>
        <v>0</v>
      </c>
      <c r="AR69" s="19">
        <f t="shared" si="130"/>
        <v>0</v>
      </c>
      <c r="AS69" s="19">
        <f t="shared" si="130"/>
        <v>0</v>
      </c>
      <c r="AT69" s="19">
        <f t="shared" si="130"/>
        <v>0</v>
      </c>
      <c r="AU69" s="19">
        <f t="shared" si="130"/>
        <v>0</v>
      </c>
      <c r="AV69" s="19">
        <f t="shared" si="130"/>
        <v>0</v>
      </c>
      <c r="AW69" s="19">
        <f t="shared" si="130"/>
        <v>0</v>
      </c>
      <c r="AX69" s="19">
        <f t="shared" si="130"/>
        <v>0</v>
      </c>
      <c r="AY69" s="19">
        <f t="shared" si="130"/>
        <v>0</v>
      </c>
      <c r="AZ69" s="19">
        <f t="shared" si="130"/>
        <v>0</v>
      </c>
      <c r="BA69" s="19">
        <f t="shared" si="130"/>
        <v>0</v>
      </c>
      <c r="BB69" s="19">
        <f t="shared" si="130"/>
        <v>0</v>
      </c>
      <c r="BC69" s="19">
        <f t="shared" si="130"/>
        <v>0</v>
      </c>
      <c r="BD69" s="19">
        <f t="shared" si="130"/>
        <v>0</v>
      </c>
      <c r="BE69" s="19">
        <f t="shared" si="130"/>
        <v>0</v>
      </c>
      <c r="BF69" s="19">
        <f t="shared" si="130"/>
        <v>0</v>
      </c>
      <c r="BG69" s="19">
        <f t="shared" si="130"/>
        <v>0</v>
      </c>
      <c r="BH69" s="19">
        <f t="shared" si="130"/>
        <v>0</v>
      </c>
      <c r="BI69" s="19">
        <f t="shared" si="130"/>
        <v>0</v>
      </c>
      <c r="BJ69" s="19">
        <f t="shared" si="130"/>
        <v>0</v>
      </c>
      <c r="BK69" s="19">
        <f t="shared" si="130"/>
        <v>0</v>
      </c>
      <c r="BL69" s="19">
        <f t="shared" si="130"/>
        <v>0</v>
      </c>
      <c r="BM69" s="19">
        <f t="shared" si="130"/>
        <v>0</v>
      </c>
      <c r="BN69" s="19">
        <f t="shared" si="130"/>
        <v>0</v>
      </c>
      <c r="BO69" s="19">
        <f t="shared" si="130"/>
        <v>0</v>
      </c>
      <c r="BP69" s="19">
        <f t="shared" si="130"/>
        <v>0</v>
      </c>
      <c r="BQ69" s="19">
        <f t="shared" si="130"/>
        <v>0</v>
      </c>
      <c r="BR69" s="19">
        <f t="shared" si="130"/>
        <v>0</v>
      </c>
      <c r="BS69" s="19">
        <f t="shared" ref="BS69:DW69" si="131">(AND(BS$64&gt;=$I10,BS$64&lt;EDATE($I10,12*$V$6))*BS24*$V10)+(AND(BS$64&gt;=EDATE($I10,12*$V$6),BS$64&lt;EDATE($I10,12*$W$6))*BS24*$W10)+(AND(BS$64&gt;=EDATE($I10,12*$W$6),BS$64&lt;EDATE($I10,12*$X$6))*BS24*$X10)+(AND(BS$64&gt;=EDATE($I10,12*$X$6),BS$64&lt;EDATE($I10,12*$Y$6))*BS24*$Y10)+((BS$64&gt;=EDATE($I10,12*$Y$6))*BS24*$Z10)</f>
        <v>0</v>
      </c>
      <c r="BT69" s="19">
        <f t="shared" si="131"/>
        <v>0</v>
      </c>
      <c r="BU69" s="19">
        <f t="shared" si="131"/>
        <v>0</v>
      </c>
      <c r="BV69" s="19">
        <f t="shared" si="131"/>
        <v>0</v>
      </c>
      <c r="BW69" s="19">
        <f t="shared" si="131"/>
        <v>0</v>
      </c>
      <c r="BX69" s="19">
        <f t="shared" si="131"/>
        <v>0</v>
      </c>
      <c r="BY69" s="19">
        <f t="shared" si="131"/>
        <v>0</v>
      </c>
      <c r="BZ69" s="19">
        <f t="shared" si="131"/>
        <v>0</v>
      </c>
      <c r="CA69" s="19">
        <f t="shared" si="131"/>
        <v>0</v>
      </c>
      <c r="CB69" s="19">
        <f t="shared" si="131"/>
        <v>0</v>
      </c>
      <c r="CC69" s="19">
        <f t="shared" si="131"/>
        <v>0</v>
      </c>
      <c r="CD69" s="19">
        <f t="shared" si="131"/>
        <v>0</v>
      </c>
      <c r="CE69" s="19">
        <f t="shared" si="131"/>
        <v>0</v>
      </c>
      <c r="CF69" s="19">
        <f t="shared" si="131"/>
        <v>0</v>
      </c>
      <c r="CG69" s="19">
        <f t="shared" si="131"/>
        <v>0</v>
      </c>
      <c r="CH69" s="19">
        <f t="shared" si="131"/>
        <v>0</v>
      </c>
      <c r="CI69" s="19">
        <f t="shared" si="131"/>
        <v>0</v>
      </c>
      <c r="CJ69" s="19">
        <f t="shared" si="131"/>
        <v>0</v>
      </c>
      <c r="CK69" s="19">
        <f t="shared" si="131"/>
        <v>0</v>
      </c>
      <c r="CL69" s="19">
        <f t="shared" si="131"/>
        <v>0</v>
      </c>
      <c r="CM69" s="19">
        <f t="shared" si="131"/>
        <v>0</v>
      </c>
      <c r="CN69" s="19">
        <f t="shared" si="131"/>
        <v>0</v>
      </c>
      <c r="CO69" s="19">
        <f t="shared" si="131"/>
        <v>0</v>
      </c>
      <c r="CP69" s="19">
        <f t="shared" si="131"/>
        <v>0</v>
      </c>
      <c r="CQ69" s="19">
        <f t="shared" si="131"/>
        <v>0</v>
      </c>
      <c r="CR69" s="19">
        <f t="shared" si="131"/>
        <v>0</v>
      </c>
      <c r="CS69" s="19">
        <f t="shared" si="131"/>
        <v>0</v>
      </c>
      <c r="CT69" s="19">
        <f t="shared" si="131"/>
        <v>0</v>
      </c>
      <c r="CU69" s="19">
        <f t="shared" si="131"/>
        <v>0</v>
      </c>
      <c r="CV69" s="19">
        <f t="shared" si="131"/>
        <v>0</v>
      </c>
      <c r="CW69" s="19">
        <f t="shared" si="131"/>
        <v>0</v>
      </c>
      <c r="CX69" s="19">
        <f t="shared" si="131"/>
        <v>0</v>
      </c>
      <c r="CY69" s="19">
        <f t="shared" si="131"/>
        <v>0</v>
      </c>
      <c r="CZ69" s="19">
        <f t="shared" si="131"/>
        <v>0</v>
      </c>
      <c r="DA69" s="19">
        <f t="shared" si="131"/>
        <v>0</v>
      </c>
      <c r="DB69" s="19">
        <f t="shared" si="131"/>
        <v>0</v>
      </c>
      <c r="DC69" s="19">
        <f t="shared" si="131"/>
        <v>0</v>
      </c>
      <c r="DD69" s="19">
        <f t="shared" si="131"/>
        <v>0</v>
      </c>
      <c r="DE69" s="19">
        <f t="shared" si="131"/>
        <v>0</v>
      </c>
      <c r="DF69" s="19">
        <f t="shared" si="131"/>
        <v>0</v>
      </c>
      <c r="DG69" s="19">
        <f t="shared" si="131"/>
        <v>0</v>
      </c>
      <c r="DH69" s="19">
        <f t="shared" si="131"/>
        <v>0</v>
      </c>
      <c r="DI69" s="19">
        <f t="shared" si="131"/>
        <v>0</v>
      </c>
      <c r="DJ69" s="19">
        <f t="shared" si="131"/>
        <v>0</v>
      </c>
      <c r="DK69" s="19">
        <f t="shared" si="131"/>
        <v>0</v>
      </c>
      <c r="DL69" s="19">
        <f t="shared" si="131"/>
        <v>0</v>
      </c>
      <c r="DM69" s="19">
        <f t="shared" si="131"/>
        <v>0</v>
      </c>
      <c r="DN69" s="19">
        <f t="shared" si="131"/>
        <v>0</v>
      </c>
      <c r="DO69" s="19">
        <f t="shared" si="131"/>
        <v>0</v>
      </c>
      <c r="DP69" s="19">
        <f t="shared" si="131"/>
        <v>0</v>
      </c>
      <c r="DQ69" s="19">
        <f t="shared" si="131"/>
        <v>0</v>
      </c>
      <c r="DR69" s="19">
        <f t="shared" si="131"/>
        <v>0</v>
      </c>
      <c r="DS69" s="19">
        <f t="shared" si="131"/>
        <v>0</v>
      </c>
      <c r="DT69" s="19">
        <f t="shared" si="131"/>
        <v>0</v>
      </c>
      <c r="DU69" s="19">
        <f t="shared" si="131"/>
        <v>0</v>
      </c>
      <c r="DV69" s="19">
        <f t="shared" si="131"/>
        <v>0</v>
      </c>
      <c r="DW69" s="121">
        <f t="shared" si="131"/>
        <v>0</v>
      </c>
    </row>
    <row r="70" spans="4:127" outlineLevel="2" x14ac:dyDescent="0.2">
      <c r="D70" s="25">
        <f t="shared" si="122"/>
        <v>0</v>
      </c>
      <c r="E70" s="30">
        <f t="shared" si="123"/>
        <v>0</v>
      </c>
      <c r="G70" s="19">
        <f t="shared" ref="G70:BR70" si="132">(AND(G$64&gt;=$I11,G$64&lt;EDATE($I11,12*$V$6))*G25*$V11)+(AND(G$64&gt;=EDATE($I11,12*$V$6),G$64&lt;EDATE($I11,12*$W$6))*G25*$W11)+(AND(G$64&gt;=EDATE($I11,12*$W$6),G$64&lt;EDATE($I11,12*$X$6))*G25*$X11)+(AND(G$64&gt;=EDATE($I11,12*$X$6),G$64&lt;EDATE($I11,12*$Y$6))*G25*$Y11)+((G$64&gt;=EDATE($I11,12*$Y$6))*G25*$Z11)</f>
        <v>0</v>
      </c>
      <c r="H70" s="19">
        <f t="shared" si="132"/>
        <v>0</v>
      </c>
      <c r="I70" s="19">
        <f t="shared" si="132"/>
        <v>0</v>
      </c>
      <c r="J70" s="19">
        <f t="shared" si="132"/>
        <v>0</v>
      </c>
      <c r="K70" s="19">
        <f t="shared" si="132"/>
        <v>0</v>
      </c>
      <c r="L70" s="19">
        <f t="shared" si="132"/>
        <v>0</v>
      </c>
      <c r="M70" s="19">
        <f t="shared" si="132"/>
        <v>0</v>
      </c>
      <c r="N70" s="19">
        <f t="shared" si="132"/>
        <v>0</v>
      </c>
      <c r="O70" s="19">
        <f t="shared" si="132"/>
        <v>0</v>
      </c>
      <c r="P70" s="19">
        <f t="shared" si="132"/>
        <v>0</v>
      </c>
      <c r="Q70" s="19">
        <f t="shared" si="132"/>
        <v>0</v>
      </c>
      <c r="R70" s="19">
        <f t="shared" si="132"/>
        <v>0</v>
      </c>
      <c r="S70" s="19">
        <f t="shared" si="132"/>
        <v>0</v>
      </c>
      <c r="T70" s="19">
        <f t="shared" si="132"/>
        <v>0</v>
      </c>
      <c r="U70" s="19">
        <f t="shared" si="132"/>
        <v>0</v>
      </c>
      <c r="V70" s="19">
        <f t="shared" si="132"/>
        <v>0</v>
      </c>
      <c r="W70" s="19">
        <f t="shared" si="132"/>
        <v>0</v>
      </c>
      <c r="X70" s="19">
        <f t="shared" si="132"/>
        <v>0</v>
      </c>
      <c r="Y70" s="19">
        <f t="shared" si="132"/>
        <v>0</v>
      </c>
      <c r="Z70" s="19">
        <f t="shared" si="132"/>
        <v>0</v>
      </c>
      <c r="AA70" s="19">
        <f t="shared" si="132"/>
        <v>0</v>
      </c>
      <c r="AB70" s="19">
        <f t="shared" si="132"/>
        <v>0</v>
      </c>
      <c r="AC70" s="19">
        <f t="shared" si="132"/>
        <v>0</v>
      </c>
      <c r="AD70" s="19">
        <f t="shared" si="132"/>
        <v>0</v>
      </c>
      <c r="AE70" s="19">
        <f t="shared" si="132"/>
        <v>0</v>
      </c>
      <c r="AF70" s="19">
        <f t="shared" si="132"/>
        <v>0</v>
      </c>
      <c r="AG70" s="19">
        <f t="shared" si="132"/>
        <v>0</v>
      </c>
      <c r="AH70" s="19">
        <f t="shared" si="132"/>
        <v>0</v>
      </c>
      <c r="AI70" s="19">
        <f t="shared" si="132"/>
        <v>0</v>
      </c>
      <c r="AJ70" s="19">
        <f t="shared" si="132"/>
        <v>0</v>
      </c>
      <c r="AK70" s="19">
        <f t="shared" si="132"/>
        <v>0</v>
      </c>
      <c r="AL70" s="19">
        <f t="shared" si="132"/>
        <v>0</v>
      </c>
      <c r="AM70" s="19">
        <f t="shared" si="132"/>
        <v>0</v>
      </c>
      <c r="AN70" s="19">
        <f t="shared" si="132"/>
        <v>0</v>
      </c>
      <c r="AO70" s="19">
        <f t="shared" si="132"/>
        <v>0</v>
      </c>
      <c r="AP70" s="19">
        <f t="shared" si="132"/>
        <v>0</v>
      </c>
      <c r="AQ70" s="19">
        <f t="shared" si="132"/>
        <v>0</v>
      </c>
      <c r="AR70" s="19">
        <f t="shared" si="132"/>
        <v>0</v>
      </c>
      <c r="AS70" s="19">
        <f t="shared" si="132"/>
        <v>0</v>
      </c>
      <c r="AT70" s="19">
        <f t="shared" si="132"/>
        <v>0</v>
      </c>
      <c r="AU70" s="19">
        <f t="shared" si="132"/>
        <v>0</v>
      </c>
      <c r="AV70" s="19">
        <f t="shared" si="132"/>
        <v>0</v>
      </c>
      <c r="AW70" s="19">
        <f t="shared" si="132"/>
        <v>0</v>
      </c>
      <c r="AX70" s="19">
        <f t="shared" si="132"/>
        <v>0</v>
      </c>
      <c r="AY70" s="19">
        <f t="shared" si="132"/>
        <v>0</v>
      </c>
      <c r="AZ70" s="19">
        <f t="shared" si="132"/>
        <v>0</v>
      </c>
      <c r="BA70" s="19">
        <f t="shared" si="132"/>
        <v>0</v>
      </c>
      <c r="BB70" s="19">
        <f t="shared" si="132"/>
        <v>0</v>
      </c>
      <c r="BC70" s="19">
        <f t="shared" si="132"/>
        <v>0</v>
      </c>
      <c r="BD70" s="19">
        <f t="shared" si="132"/>
        <v>0</v>
      </c>
      <c r="BE70" s="19">
        <f t="shared" si="132"/>
        <v>0</v>
      </c>
      <c r="BF70" s="19">
        <f t="shared" si="132"/>
        <v>0</v>
      </c>
      <c r="BG70" s="19">
        <f t="shared" si="132"/>
        <v>0</v>
      </c>
      <c r="BH70" s="19">
        <f t="shared" si="132"/>
        <v>0</v>
      </c>
      <c r="BI70" s="19">
        <f t="shared" si="132"/>
        <v>0</v>
      </c>
      <c r="BJ70" s="19">
        <f t="shared" si="132"/>
        <v>0</v>
      </c>
      <c r="BK70" s="19">
        <f t="shared" si="132"/>
        <v>0</v>
      </c>
      <c r="BL70" s="19">
        <f t="shared" si="132"/>
        <v>0</v>
      </c>
      <c r="BM70" s="19">
        <f t="shared" si="132"/>
        <v>0</v>
      </c>
      <c r="BN70" s="19">
        <f t="shared" si="132"/>
        <v>0</v>
      </c>
      <c r="BO70" s="19">
        <f t="shared" si="132"/>
        <v>0</v>
      </c>
      <c r="BP70" s="19">
        <f t="shared" si="132"/>
        <v>0</v>
      </c>
      <c r="BQ70" s="19">
        <f t="shared" si="132"/>
        <v>0</v>
      </c>
      <c r="BR70" s="19">
        <f t="shared" si="132"/>
        <v>0</v>
      </c>
      <c r="BS70" s="19">
        <f t="shared" ref="BS70:DW70" si="133">(AND(BS$64&gt;=$I11,BS$64&lt;EDATE($I11,12*$V$6))*BS25*$V11)+(AND(BS$64&gt;=EDATE($I11,12*$V$6),BS$64&lt;EDATE($I11,12*$W$6))*BS25*$W11)+(AND(BS$64&gt;=EDATE($I11,12*$W$6),BS$64&lt;EDATE($I11,12*$X$6))*BS25*$X11)+(AND(BS$64&gt;=EDATE($I11,12*$X$6),BS$64&lt;EDATE($I11,12*$Y$6))*BS25*$Y11)+((BS$64&gt;=EDATE($I11,12*$Y$6))*BS25*$Z11)</f>
        <v>0</v>
      </c>
      <c r="BT70" s="19">
        <f t="shared" si="133"/>
        <v>0</v>
      </c>
      <c r="BU70" s="19">
        <f t="shared" si="133"/>
        <v>0</v>
      </c>
      <c r="BV70" s="19">
        <f t="shared" si="133"/>
        <v>0</v>
      </c>
      <c r="BW70" s="19">
        <f t="shared" si="133"/>
        <v>0</v>
      </c>
      <c r="BX70" s="19">
        <f t="shared" si="133"/>
        <v>0</v>
      </c>
      <c r="BY70" s="19">
        <f t="shared" si="133"/>
        <v>0</v>
      </c>
      <c r="BZ70" s="19">
        <f t="shared" si="133"/>
        <v>0</v>
      </c>
      <c r="CA70" s="19">
        <f t="shared" si="133"/>
        <v>0</v>
      </c>
      <c r="CB70" s="19">
        <f t="shared" si="133"/>
        <v>0</v>
      </c>
      <c r="CC70" s="19">
        <f t="shared" si="133"/>
        <v>0</v>
      </c>
      <c r="CD70" s="19">
        <f t="shared" si="133"/>
        <v>0</v>
      </c>
      <c r="CE70" s="19">
        <f t="shared" si="133"/>
        <v>0</v>
      </c>
      <c r="CF70" s="19">
        <f t="shared" si="133"/>
        <v>0</v>
      </c>
      <c r="CG70" s="19">
        <f t="shared" si="133"/>
        <v>0</v>
      </c>
      <c r="CH70" s="19">
        <f t="shared" si="133"/>
        <v>0</v>
      </c>
      <c r="CI70" s="19">
        <f t="shared" si="133"/>
        <v>0</v>
      </c>
      <c r="CJ70" s="19">
        <f t="shared" si="133"/>
        <v>0</v>
      </c>
      <c r="CK70" s="19">
        <f t="shared" si="133"/>
        <v>0</v>
      </c>
      <c r="CL70" s="19">
        <f t="shared" si="133"/>
        <v>0</v>
      </c>
      <c r="CM70" s="19">
        <f t="shared" si="133"/>
        <v>0</v>
      </c>
      <c r="CN70" s="19">
        <f t="shared" si="133"/>
        <v>0</v>
      </c>
      <c r="CO70" s="19">
        <f t="shared" si="133"/>
        <v>0</v>
      </c>
      <c r="CP70" s="19">
        <f t="shared" si="133"/>
        <v>0</v>
      </c>
      <c r="CQ70" s="19">
        <f t="shared" si="133"/>
        <v>0</v>
      </c>
      <c r="CR70" s="19">
        <f t="shared" si="133"/>
        <v>0</v>
      </c>
      <c r="CS70" s="19">
        <f t="shared" si="133"/>
        <v>0</v>
      </c>
      <c r="CT70" s="19">
        <f t="shared" si="133"/>
        <v>0</v>
      </c>
      <c r="CU70" s="19">
        <f t="shared" si="133"/>
        <v>0</v>
      </c>
      <c r="CV70" s="19">
        <f t="shared" si="133"/>
        <v>0</v>
      </c>
      <c r="CW70" s="19">
        <f t="shared" si="133"/>
        <v>0</v>
      </c>
      <c r="CX70" s="19">
        <f t="shared" si="133"/>
        <v>0</v>
      </c>
      <c r="CY70" s="19">
        <f t="shared" si="133"/>
        <v>0</v>
      </c>
      <c r="CZ70" s="19">
        <f t="shared" si="133"/>
        <v>0</v>
      </c>
      <c r="DA70" s="19">
        <f t="shared" si="133"/>
        <v>0</v>
      </c>
      <c r="DB70" s="19">
        <f t="shared" si="133"/>
        <v>0</v>
      </c>
      <c r="DC70" s="19">
        <f t="shared" si="133"/>
        <v>0</v>
      </c>
      <c r="DD70" s="19">
        <f t="shared" si="133"/>
        <v>0</v>
      </c>
      <c r="DE70" s="19">
        <f t="shared" si="133"/>
        <v>0</v>
      </c>
      <c r="DF70" s="19">
        <f t="shared" si="133"/>
        <v>0</v>
      </c>
      <c r="DG70" s="19">
        <f t="shared" si="133"/>
        <v>0</v>
      </c>
      <c r="DH70" s="19">
        <f t="shared" si="133"/>
        <v>0</v>
      </c>
      <c r="DI70" s="19">
        <f t="shared" si="133"/>
        <v>0</v>
      </c>
      <c r="DJ70" s="19">
        <f t="shared" si="133"/>
        <v>0</v>
      </c>
      <c r="DK70" s="19">
        <f t="shared" si="133"/>
        <v>0</v>
      </c>
      <c r="DL70" s="19">
        <f t="shared" si="133"/>
        <v>0</v>
      </c>
      <c r="DM70" s="19">
        <f t="shared" si="133"/>
        <v>0</v>
      </c>
      <c r="DN70" s="19">
        <f t="shared" si="133"/>
        <v>0</v>
      </c>
      <c r="DO70" s="19">
        <f t="shared" si="133"/>
        <v>0</v>
      </c>
      <c r="DP70" s="19">
        <f t="shared" si="133"/>
        <v>0</v>
      </c>
      <c r="DQ70" s="19">
        <f t="shared" si="133"/>
        <v>0</v>
      </c>
      <c r="DR70" s="19">
        <f t="shared" si="133"/>
        <v>0</v>
      </c>
      <c r="DS70" s="19">
        <f t="shared" si="133"/>
        <v>0</v>
      </c>
      <c r="DT70" s="19">
        <f t="shared" si="133"/>
        <v>0</v>
      </c>
      <c r="DU70" s="19">
        <f t="shared" si="133"/>
        <v>0</v>
      </c>
      <c r="DV70" s="19">
        <f t="shared" si="133"/>
        <v>0</v>
      </c>
      <c r="DW70" s="121">
        <f t="shared" si="133"/>
        <v>0</v>
      </c>
    </row>
    <row r="71" spans="4:127" outlineLevel="2" x14ac:dyDescent="0.2">
      <c r="D71" s="25">
        <f t="shared" si="122"/>
        <v>0</v>
      </c>
      <c r="E71" s="30">
        <f t="shared" si="123"/>
        <v>0</v>
      </c>
      <c r="G71" s="19">
        <f t="shared" ref="G71:BR71" si="134">(AND(G$64&gt;=$I12,G$64&lt;EDATE($I12,12*$V$6))*G26*$V12)+(AND(G$64&gt;=EDATE($I12,12*$V$6),G$64&lt;EDATE($I12,12*$W$6))*G26*$W12)+(AND(G$64&gt;=EDATE($I12,12*$W$6),G$64&lt;EDATE($I12,12*$X$6))*G26*$X12)+(AND(G$64&gt;=EDATE($I12,12*$X$6),G$64&lt;EDATE($I12,12*$Y$6))*G26*$Y12)+((G$64&gt;=EDATE($I12,12*$Y$6))*G26*$Z12)</f>
        <v>0</v>
      </c>
      <c r="H71" s="19">
        <f t="shared" si="134"/>
        <v>0</v>
      </c>
      <c r="I71" s="19">
        <f t="shared" si="134"/>
        <v>0</v>
      </c>
      <c r="J71" s="19">
        <f t="shared" si="134"/>
        <v>0</v>
      </c>
      <c r="K71" s="19">
        <f t="shared" si="134"/>
        <v>0</v>
      </c>
      <c r="L71" s="19">
        <f t="shared" si="134"/>
        <v>0</v>
      </c>
      <c r="M71" s="19">
        <f t="shared" si="134"/>
        <v>0</v>
      </c>
      <c r="N71" s="19">
        <f t="shared" si="134"/>
        <v>0</v>
      </c>
      <c r="O71" s="19">
        <f t="shared" si="134"/>
        <v>0</v>
      </c>
      <c r="P71" s="19">
        <f t="shared" si="134"/>
        <v>0</v>
      </c>
      <c r="Q71" s="19">
        <f t="shared" si="134"/>
        <v>0</v>
      </c>
      <c r="R71" s="19">
        <f t="shared" si="134"/>
        <v>0</v>
      </c>
      <c r="S71" s="19">
        <f t="shared" si="134"/>
        <v>0</v>
      </c>
      <c r="T71" s="19">
        <f t="shared" si="134"/>
        <v>0</v>
      </c>
      <c r="U71" s="19">
        <f t="shared" si="134"/>
        <v>0</v>
      </c>
      <c r="V71" s="19">
        <f t="shared" si="134"/>
        <v>0</v>
      </c>
      <c r="W71" s="19">
        <f t="shared" si="134"/>
        <v>0</v>
      </c>
      <c r="X71" s="19">
        <f t="shared" si="134"/>
        <v>0</v>
      </c>
      <c r="Y71" s="19">
        <f t="shared" si="134"/>
        <v>0</v>
      </c>
      <c r="Z71" s="19">
        <f t="shared" si="134"/>
        <v>0</v>
      </c>
      <c r="AA71" s="19">
        <f t="shared" si="134"/>
        <v>0</v>
      </c>
      <c r="AB71" s="19">
        <f t="shared" si="134"/>
        <v>0</v>
      </c>
      <c r="AC71" s="19">
        <f t="shared" si="134"/>
        <v>0</v>
      </c>
      <c r="AD71" s="19">
        <f t="shared" si="134"/>
        <v>0</v>
      </c>
      <c r="AE71" s="19">
        <f t="shared" si="134"/>
        <v>0</v>
      </c>
      <c r="AF71" s="19">
        <f t="shared" si="134"/>
        <v>0</v>
      </c>
      <c r="AG71" s="19">
        <f t="shared" si="134"/>
        <v>0</v>
      </c>
      <c r="AH71" s="19">
        <f t="shared" si="134"/>
        <v>0</v>
      </c>
      <c r="AI71" s="19">
        <f t="shared" si="134"/>
        <v>0</v>
      </c>
      <c r="AJ71" s="19">
        <f t="shared" si="134"/>
        <v>0</v>
      </c>
      <c r="AK71" s="19">
        <f t="shared" si="134"/>
        <v>0</v>
      </c>
      <c r="AL71" s="19">
        <f t="shared" si="134"/>
        <v>0</v>
      </c>
      <c r="AM71" s="19">
        <f t="shared" si="134"/>
        <v>0</v>
      </c>
      <c r="AN71" s="19">
        <f t="shared" si="134"/>
        <v>0</v>
      </c>
      <c r="AO71" s="19">
        <f t="shared" si="134"/>
        <v>0</v>
      </c>
      <c r="AP71" s="19">
        <f t="shared" si="134"/>
        <v>0</v>
      </c>
      <c r="AQ71" s="19">
        <f t="shared" si="134"/>
        <v>0</v>
      </c>
      <c r="AR71" s="19">
        <f t="shared" si="134"/>
        <v>0</v>
      </c>
      <c r="AS71" s="19">
        <f t="shared" si="134"/>
        <v>0</v>
      </c>
      <c r="AT71" s="19">
        <f t="shared" si="134"/>
        <v>0</v>
      </c>
      <c r="AU71" s="19">
        <f t="shared" si="134"/>
        <v>0</v>
      </c>
      <c r="AV71" s="19">
        <f t="shared" si="134"/>
        <v>0</v>
      </c>
      <c r="AW71" s="19">
        <f t="shared" si="134"/>
        <v>0</v>
      </c>
      <c r="AX71" s="19">
        <f t="shared" si="134"/>
        <v>0</v>
      </c>
      <c r="AY71" s="19">
        <f t="shared" si="134"/>
        <v>0</v>
      </c>
      <c r="AZ71" s="19">
        <f t="shared" si="134"/>
        <v>0</v>
      </c>
      <c r="BA71" s="19">
        <f t="shared" si="134"/>
        <v>0</v>
      </c>
      <c r="BB71" s="19">
        <f t="shared" si="134"/>
        <v>0</v>
      </c>
      <c r="BC71" s="19">
        <f t="shared" si="134"/>
        <v>0</v>
      </c>
      <c r="BD71" s="19">
        <f t="shared" si="134"/>
        <v>0</v>
      </c>
      <c r="BE71" s="19">
        <f t="shared" si="134"/>
        <v>0</v>
      </c>
      <c r="BF71" s="19">
        <f t="shared" si="134"/>
        <v>0</v>
      </c>
      <c r="BG71" s="19">
        <f t="shared" si="134"/>
        <v>0</v>
      </c>
      <c r="BH71" s="19">
        <f t="shared" si="134"/>
        <v>0</v>
      </c>
      <c r="BI71" s="19">
        <f t="shared" si="134"/>
        <v>0</v>
      </c>
      <c r="BJ71" s="19">
        <f t="shared" si="134"/>
        <v>0</v>
      </c>
      <c r="BK71" s="19">
        <f t="shared" si="134"/>
        <v>0</v>
      </c>
      <c r="BL71" s="19">
        <f t="shared" si="134"/>
        <v>0</v>
      </c>
      <c r="BM71" s="19">
        <f t="shared" si="134"/>
        <v>0</v>
      </c>
      <c r="BN71" s="19">
        <f t="shared" si="134"/>
        <v>0</v>
      </c>
      <c r="BO71" s="19">
        <f t="shared" si="134"/>
        <v>0</v>
      </c>
      <c r="BP71" s="19">
        <f t="shared" si="134"/>
        <v>0</v>
      </c>
      <c r="BQ71" s="19">
        <f t="shared" si="134"/>
        <v>0</v>
      </c>
      <c r="BR71" s="19">
        <f t="shared" si="134"/>
        <v>0</v>
      </c>
      <c r="BS71" s="19">
        <f t="shared" ref="BS71:DW71" si="135">(AND(BS$64&gt;=$I12,BS$64&lt;EDATE($I12,12*$V$6))*BS26*$V12)+(AND(BS$64&gt;=EDATE($I12,12*$V$6),BS$64&lt;EDATE($I12,12*$W$6))*BS26*$W12)+(AND(BS$64&gt;=EDATE($I12,12*$W$6),BS$64&lt;EDATE($I12,12*$X$6))*BS26*$X12)+(AND(BS$64&gt;=EDATE($I12,12*$X$6),BS$64&lt;EDATE($I12,12*$Y$6))*BS26*$Y12)+((BS$64&gt;=EDATE($I12,12*$Y$6))*BS26*$Z12)</f>
        <v>0</v>
      </c>
      <c r="BT71" s="19">
        <f t="shared" si="135"/>
        <v>0</v>
      </c>
      <c r="BU71" s="19">
        <f t="shared" si="135"/>
        <v>0</v>
      </c>
      <c r="BV71" s="19">
        <f t="shared" si="135"/>
        <v>0</v>
      </c>
      <c r="BW71" s="19">
        <f t="shared" si="135"/>
        <v>0</v>
      </c>
      <c r="BX71" s="19">
        <f t="shared" si="135"/>
        <v>0</v>
      </c>
      <c r="BY71" s="19">
        <f t="shared" si="135"/>
        <v>0</v>
      </c>
      <c r="BZ71" s="19">
        <f t="shared" si="135"/>
        <v>0</v>
      </c>
      <c r="CA71" s="19">
        <f t="shared" si="135"/>
        <v>0</v>
      </c>
      <c r="CB71" s="19">
        <f t="shared" si="135"/>
        <v>0</v>
      </c>
      <c r="CC71" s="19">
        <f t="shared" si="135"/>
        <v>0</v>
      </c>
      <c r="CD71" s="19">
        <f t="shared" si="135"/>
        <v>0</v>
      </c>
      <c r="CE71" s="19">
        <f t="shared" si="135"/>
        <v>0</v>
      </c>
      <c r="CF71" s="19">
        <f t="shared" si="135"/>
        <v>0</v>
      </c>
      <c r="CG71" s="19">
        <f t="shared" si="135"/>
        <v>0</v>
      </c>
      <c r="CH71" s="19">
        <f t="shared" si="135"/>
        <v>0</v>
      </c>
      <c r="CI71" s="19">
        <f t="shared" si="135"/>
        <v>0</v>
      </c>
      <c r="CJ71" s="19">
        <f t="shared" si="135"/>
        <v>0</v>
      </c>
      <c r="CK71" s="19">
        <f t="shared" si="135"/>
        <v>0</v>
      </c>
      <c r="CL71" s="19">
        <f t="shared" si="135"/>
        <v>0</v>
      </c>
      <c r="CM71" s="19">
        <f t="shared" si="135"/>
        <v>0</v>
      </c>
      <c r="CN71" s="19">
        <f t="shared" si="135"/>
        <v>0</v>
      </c>
      <c r="CO71" s="19">
        <f t="shared" si="135"/>
        <v>0</v>
      </c>
      <c r="CP71" s="19">
        <f t="shared" si="135"/>
        <v>0</v>
      </c>
      <c r="CQ71" s="19">
        <f t="shared" si="135"/>
        <v>0</v>
      </c>
      <c r="CR71" s="19">
        <f t="shared" si="135"/>
        <v>0</v>
      </c>
      <c r="CS71" s="19">
        <f t="shared" si="135"/>
        <v>0</v>
      </c>
      <c r="CT71" s="19">
        <f t="shared" si="135"/>
        <v>0</v>
      </c>
      <c r="CU71" s="19">
        <f t="shared" si="135"/>
        <v>0</v>
      </c>
      <c r="CV71" s="19">
        <f t="shared" si="135"/>
        <v>0</v>
      </c>
      <c r="CW71" s="19">
        <f t="shared" si="135"/>
        <v>0</v>
      </c>
      <c r="CX71" s="19">
        <f t="shared" si="135"/>
        <v>0</v>
      </c>
      <c r="CY71" s="19">
        <f t="shared" si="135"/>
        <v>0</v>
      </c>
      <c r="CZ71" s="19">
        <f t="shared" si="135"/>
        <v>0</v>
      </c>
      <c r="DA71" s="19">
        <f t="shared" si="135"/>
        <v>0</v>
      </c>
      <c r="DB71" s="19">
        <f t="shared" si="135"/>
        <v>0</v>
      </c>
      <c r="DC71" s="19">
        <f t="shared" si="135"/>
        <v>0</v>
      </c>
      <c r="DD71" s="19">
        <f t="shared" si="135"/>
        <v>0</v>
      </c>
      <c r="DE71" s="19">
        <f t="shared" si="135"/>
        <v>0</v>
      </c>
      <c r="DF71" s="19">
        <f t="shared" si="135"/>
        <v>0</v>
      </c>
      <c r="DG71" s="19">
        <f t="shared" si="135"/>
        <v>0</v>
      </c>
      <c r="DH71" s="19">
        <f t="shared" si="135"/>
        <v>0</v>
      </c>
      <c r="DI71" s="19">
        <f t="shared" si="135"/>
        <v>0</v>
      </c>
      <c r="DJ71" s="19">
        <f t="shared" si="135"/>
        <v>0</v>
      </c>
      <c r="DK71" s="19">
        <f t="shared" si="135"/>
        <v>0</v>
      </c>
      <c r="DL71" s="19">
        <f t="shared" si="135"/>
        <v>0</v>
      </c>
      <c r="DM71" s="19">
        <f t="shared" si="135"/>
        <v>0</v>
      </c>
      <c r="DN71" s="19">
        <f t="shared" si="135"/>
        <v>0</v>
      </c>
      <c r="DO71" s="19">
        <f t="shared" si="135"/>
        <v>0</v>
      </c>
      <c r="DP71" s="19">
        <f t="shared" si="135"/>
        <v>0</v>
      </c>
      <c r="DQ71" s="19">
        <f t="shared" si="135"/>
        <v>0</v>
      </c>
      <c r="DR71" s="19">
        <f t="shared" si="135"/>
        <v>0</v>
      </c>
      <c r="DS71" s="19">
        <f t="shared" si="135"/>
        <v>0</v>
      </c>
      <c r="DT71" s="19">
        <f t="shared" si="135"/>
        <v>0</v>
      </c>
      <c r="DU71" s="19">
        <f t="shared" si="135"/>
        <v>0</v>
      </c>
      <c r="DV71" s="19">
        <f t="shared" si="135"/>
        <v>0</v>
      </c>
      <c r="DW71" s="121">
        <f t="shared" si="135"/>
        <v>0</v>
      </c>
    </row>
    <row r="72" spans="4:127" outlineLevel="2" x14ac:dyDescent="0.2">
      <c r="D72" s="25">
        <f t="shared" si="122"/>
        <v>0</v>
      </c>
      <c r="E72" s="30">
        <f>SUM(G72:DW72)</f>
        <v>0</v>
      </c>
      <c r="G72" s="19">
        <f t="shared" ref="G72:BR72" si="136">(AND(G$64&gt;=$I13,G$64&lt;EDATE($I13,12*$V$6))*G27*$V13)+(AND(G$64&gt;=EDATE($I13,12*$V$6),G$64&lt;EDATE($I13,12*$W$6))*G27*$W13)+(AND(G$64&gt;=EDATE($I13,12*$W$6),G$64&lt;EDATE($I13,12*$X$6))*G27*$X13)+(AND(G$64&gt;=EDATE($I13,12*$X$6),G$64&lt;EDATE($I13,12*$Y$6))*G27*$Y13)+((G$64&gt;=EDATE($I13,12*$Y$6))*G27*$Z13)</f>
        <v>0</v>
      </c>
      <c r="H72" s="19">
        <f t="shared" si="136"/>
        <v>0</v>
      </c>
      <c r="I72" s="19">
        <f t="shared" si="136"/>
        <v>0</v>
      </c>
      <c r="J72" s="19">
        <f t="shared" si="136"/>
        <v>0</v>
      </c>
      <c r="K72" s="19">
        <f t="shared" si="136"/>
        <v>0</v>
      </c>
      <c r="L72" s="19">
        <f t="shared" si="136"/>
        <v>0</v>
      </c>
      <c r="M72" s="19">
        <f t="shared" si="136"/>
        <v>0</v>
      </c>
      <c r="N72" s="19">
        <f t="shared" si="136"/>
        <v>0</v>
      </c>
      <c r="O72" s="19">
        <f t="shared" si="136"/>
        <v>0</v>
      </c>
      <c r="P72" s="19">
        <f t="shared" si="136"/>
        <v>0</v>
      </c>
      <c r="Q72" s="19">
        <f t="shared" si="136"/>
        <v>0</v>
      </c>
      <c r="R72" s="19">
        <f>(AND(R$64&gt;=$I13,R$64&lt;EDATE($I13,12*$V$6))*R27*$V13)+(AND(R$64&gt;=EDATE($I13,12*$V$6),R$64&lt;EDATE($I13,12*$W$6))*R27*$W13)+(AND(R$64&gt;=EDATE($I13,12*$W$6),R$64&lt;EDATE($I13,12*$X$6))*R27*$X13)+(AND(R$64&gt;=EDATE($I13,12*$X$6),R$64&lt;EDATE($I13,12*$Y$6))*R27*$Y13)+((R$64&gt;=EDATE($I13,12*$Y$6))*R27*$Z13)</f>
        <v>0</v>
      </c>
      <c r="S72" s="19">
        <f>(AND(S$64&gt;=$I13,S$64&lt;EDATE($I13,12*$V$6))*S27*$V13)+(AND(S$64&gt;=EDATE($I13,12*$V$6),S$64&lt;EDATE($I13,12*$W$6))*S27*$W13)+(AND(S$64&gt;=EDATE($I13,12*$W$6),S$64&lt;EDATE($I13,12*$X$6))*S27*$X13)+(AND(S$64&gt;=EDATE($I13,12*$X$6),S$64&lt;EDATE($I13,12*$Y$6))*S27*$Y13)+((S$64&gt;=EDATE($I13,12*$Y$6))*S27*$Z13)</f>
        <v>0</v>
      </c>
      <c r="T72" s="19">
        <f t="shared" si="136"/>
        <v>0</v>
      </c>
      <c r="U72" s="19">
        <f t="shared" si="136"/>
        <v>0</v>
      </c>
      <c r="V72" s="19">
        <f t="shared" si="136"/>
        <v>0</v>
      </c>
      <c r="W72" s="19">
        <f t="shared" si="136"/>
        <v>0</v>
      </c>
      <c r="X72" s="19">
        <f t="shared" si="136"/>
        <v>0</v>
      </c>
      <c r="Y72" s="19">
        <f t="shared" si="136"/>
        <v>0</v>
      </c>
      <c r="Z72" s="19">
        <f t="shared" si="136"/>
        <v>0</v>
      </c>
      <c r="AA72" s="19">
        <f t="shared" si="136"/>
        <v>0</v>
      </c>
      <c r="AB72" s="19">
        <f t="shared" si="136"/>
        <v>0</v>
      </c>
      <c r="AC72" s="19">
        <f t="shared" si="136"/>
        <v>0</v>
      </c>
      <c r="AD72" s="19">
        <f t="shared" si="136"/>
        <v>0</v>
      </c>
      <c r="AE72" s="19">
        <f t="shared" si="136"/>
        <v>0</v>
      </c>
      <c r="AF72" s="19">
        <f t="shared" si="136"/>
        <v>0</v>
      </c>
      <c r="AG72" s="19">
        <f t="shared" si="136"/>
        <v>0</v>
      </c>
      <c r="AH72" s="19">
        <f t="shared" si="136"/>
        <v>0</v>
      </c>
      <c r="AI72" s="19">
        <f t="shared" si="136"/>
        <v>0</v>
      </c>
      <c r="AJ72" s="19">
        <f t="shared" si="136"/>
        <v>0</v>
      </c>
      <c r="AK72" s="19">
        <f t="shared" si="136"/>
        <v>0</v>
      </c>
      <c r="AL72" s="19">
        <f t="shared" si="136"/>
        <v>0</v>
      </c>
      <c r="AM72" s="19">
        <f t="shared" si="136"/>
        <v>0</v>
      </c>
      <c r="AN72" s="19">
        <f t="shared" si="136"/>
        <v>0</v>
      </c>
      <c r="AO72" s="19">
        <f t="shared" si="136"/>
        <v>0</v>
      </c>
      <c r="AP72" s="19">
        <f t="shared" si="136"/>
        <v>0</v>
      </c>
      <c r="AQ72" s="19">
        <f t="shared" si="136"/>
        <v>0</v>
      </c>
      <c r="AR72" s="19">
        <f t="shared" si="136"/>
        <v>0</v>
      </c>
      <c r="AS72" s="19">
        <f t="shared" si="136"/>
        <v>0</v>
      </c>
      <c r="AT72" s="19">
        <f t="shared" si="136"/>
        <v>0</v>
      </c>
      <c r="AU72" s="19">
        <f t="shared" si="136"/>
        <v>0</v>
      </c>
      <c r="AV72" s="19">
        <f t="shared" si="136"/>
        <v>0</v>
      </c>
      <c r="AW72" s="19">
        <f t="shared" si="136"/>
        <v>0</v>
      </c>
      <c r="AX72" s="19">
        <f t="shared" si="136"/>
        <v>0</v>
      </c>
      <c r="AY72" s="19">
        <f t="shared" si="136"/>
        <v>0</v>
      </c>
      <c r="AZ72" s="19">
        <f t="shared" si="136"/>
        <v>0</v>
      </c>
      <c r="BA72" s="19">
        <f t="shared" si="136"/>
        <v>0</v>
      </c>
      <c r="BB72" s="19">
        <f t="shared" si="136"/>
        <v>0</v>
      </c>
      <c r="BC72" s="19">
        <f t="shared" si="136"/>
        <v>0</v>
      </c>
      <c r="BD72" s="19">
        <f t="shared" si="136"/>
        <v>0</v>
      </c>
      <c r="BE72" s="19">
        <f t="shared" si="136"/>
        <v>0</v>
      </c>
      <c r="BF72" s="19">
        <f t="shared" si="136"/>
        <v>0</v>
      </c>
      <c r="BG72" s="19">
        <f t="shared" si="136"/>
        <v>0</v>
      </c>
      <c r="BH72" s="19">
        <f t="shared" si="136"/>
        <v>0</v>
      </c>
      <c r="BI72" s="19">
        <f t="shared" si="136"/>
        <v>0</v>
      </c>
      <c r="BJ72" s="19">
        <f t="shared" si="136"/>
        <v>0</v>
      </c>
      <c r="BK72" s="19">
        <f t="shared" si="136"/>
        <v>0</v>
      </c>
      <c r="BL72" s="19">
        <f t="shared" si="136"/>
        <v>0</v>
      </c>
      <c r="BM72" s="19">
        <f t="shared" si="136"/>
        <v>0</v>
      </c>
      <c r="BN72" s="19">
        <f t="shared" si="136"/>
        <v>0</v>
      </c>
      <c r="BO72" s="19">
        <f t="shared" si="136"/>
        <v>0</v>
      </c>
      <c r="BP72" s="19">
        <f t="shared" si="136"/>
        <v>0</v>
      </c>
      <c r="BQ72" s="19">
        <f t="shared" si="136"/>
        <v>0</v>
      </c>
      <c r="BR72" s="19">
        <f t="shared" si="136"/>
        <v>0</v>
      </c>
      <c r="BS72" s="19">
        <f t="shared" ref="BS72:DW72" si="137">(AND(BS$64&gt;=$I13,BS$64&lt;EDATE($I13,12*$V$6))*BS27*$V13)+(AND(BS$64&gt;=EDATE($I13,12*$V$6),BS$64&lt;EDATE($I13,12*$W$6))*BS27*$W13)+(AND(BS$64&gt;=EDATE($I13,12*$W$6),BS$64&lt;EDATE($I13,12*$X$6))*BS27*$X13)+(AND(BS$64&gt;=EDATE($I13,12*$X$6),BS$64&lt;EDATE($I13,12*$Y$6))*BS27*$Y13)+((BS$64&gt;=EDATE($I13,12*$Y$6))*BS27*$Z13)</f>
        <v>0</v>
      </c>
      <c r="BT72" s="19">
        <f t="shared" si="137"/>
        <v>0</v>
      </c>
      <c r="BU72" s="19">
        <f t="shared" si="137"/>
        <v>0</v>
      </c>
      <c r="BV72" s="19">
        <f t="shared" si="137"/>
        <v>0</v>
      </c>
      <c r="BW72" s="19">
        <f t="shared" si="137"/>
        <v>0</v>
      </c>
      <c r="BX72" s="19">
        <f t="shared" si="137"/>
        <v>0</v>
      </c>
      <c r="BY72" s="19">
        <f t="shared" si="137"/>
        <v>0</v>
      </c>
      <c r="BZ72" s="19">
        <f t="shared" si="137"/>
        <v>0</v>
      </c>
      <c r="CA72" s="19">
        <f t="shared" si="137"/>
        <v>0</v>
      </c>
      <c r="CB72" s="19">
        <f t="shared" si="137"/>
        <v>0</v>
      </c>
      <c r="CC72" s="19">
        <f t="shared" si="137"/>
        <v>0</v>
      </c>
      <c r="CD72" s="19">
        <f t="shared" si="137"/>
        <v>0</v>
      </c>
      <c r="CE72" s="19">
        <f t="shared" si="137"/>
        <v>0</v>
      </c>
      <c r="CF72" s="19">
        <f t="shared" si="137"/>
        <v>0</v>
      </c>
      <c r="CG72" s="19">
        <f t="shared" si="137"/>
        <v>0</v>
      </c>
      <c r="CH72" s="19">
        <f t="shared" si="137"/>
        <v>0</v>
      </c>
      <c r="CI72" s="19">
        <f t="shared" si="137"/>
        <v>0</v>
      </c>
      <c r="CJ72" s="19">
        <f t="shared" si="137"/>
        <v>0</v>
      </c>
      <c r="CK72" s="19">
        <f t="shared" si="137"/>
        <v>0</v>
      </c>
      <c r="CL72" s="19">
        <f t="shared" si="137"/>
        <v>0</v>
      </c>
      <c r="CM72" s="19">
        <f t="shared" si="137"/>
        <v>0</v>
      </c>
      <c r="CN72" s="19">
        <f t="shared" si="137"/>
        <v>0</v>
      </c>
      <c r="CO72" s="19">
        <f t="shared" si="137"/>
        <v>0</v>
      </c>
      <c r="CP72" s="19">
        <f t="shared" si="137"/>
        <v>0</v>
      </c>
      <c r="CQ72" s="19">
        <f t="shared" si="137"/>
        <v>0</v>
      </c>
      <c r="CR72" s="19">
        <f t="shared" si="137"/>
        <v>0</v>
      </c>
      <c r="CS72" s="19">
        <f t="shared" si="137"/>
        <v>0</v>
      </c>
      <c r="CT72" s="19">
        <f t="shared" si="137"/>
        <v>0</v>
      </c>
      <c r="CU72" s="19">
        <f t="shared" si="137"/>
        <v>0</v>
      </c>
      <c r="CV72" s="19">
        <f t="shared" si="137"/>
        <v>0</v>
      </c>
      <c r="CW72" s="19">
        <f t="shared" si="137"/>
        <v>0</v>
      </c>
      <c r="CX72" s="19">
        <f t="shared" si="137"/>
        <v>0</v>
      </c>
      <c r="CY72" s="19">
        <f t="shared" si="137"/>
        <v>0</v>
      </c>
      <c r="CZ72" s="19">
        <f t="shared" si="137"/>
        <v>0</v>
      </c>
      <c r="DA72" s="19">
        <f t="shared" si="137"/>
        <v>0</v>
      </c>
      <c r="DB72" s="19">
        <f t="shared" si="137"/>
        <v>0</v>
      </c>
      <c r="DC72" s="19">
        <f t="shared" si="137"/>
        <v>0</v>
      </c>
      <c r="DD72" s="19">
        <f t="shared" si="137"/>
        <v>0</v>
      </c>
      <c r="DE72" s="19">
        <f t="shared" si="137"/>
        <v>0</v>
      </c>
      <c r="DF72" s="19">
        <f t="shared" si="137"/>
        <v>0</v>
      </c>
      <c r="DG72" s="19">
        <f t="shared" si="137"/>
        <v>0</v>
      </c>
      <c r="DH72" s="19">
        <f t="shared" si="137"/>
        <v>0</v>
      </c>
      <c r="DI72" s="19">
        <f t="shared" si="137"/>
        <v>0</v>
      </c>
      <c r="DJ72" s="19">
        <f t="shared" si="137"/>
        <v>0</v>
      </c>
      <c r="DK72" s="19">
        <f t="shared" si="137"/>
        <v>0</v>
      </c>
      <c r="DL72" s="19">
        <f t="shared" si="137"/>
        <v>0</v>
      </c>
      <c r="DM72" s="19">
        <f t="shared" si="137"/>
        <v>0</v>
      </c>
      <c r="DN72" s="19">
        <f t="shared" si="137"/>
        <v>0</v>
      </c>
      <c r="DO72" s="19">
        <f t="shared" si="137"/>
        <v>0</v>
      </c>
      <c r="DP72" s="19">
        <f t="shared" si="137"/>
        <v>0</v>
      </c>
      <c r="DQ72" s="19">
        <f t="shared" si="137"/>
        <v>0</v>
      </c>
      <c r="DR72" s="19">
        <f t="shared" si="137"/>
        <v>0</v>
      </c>
      <c r="DS72" s="19">
        <f t="shared" si="137"/>
        <v>0</v>
      </c>
      <c r="DT72" s="19">
        <f t="shared" si="137"/>
        <v>0</v>
      </c>
      <c r="DU72" s="19">
        <f t="shared" si="137"/>
        <v>0</v>
      </c>
      <c r="DV72" s="19">
        <f t="shared" si="137"/>
        <v>0</v>
      </c>
      <c r="DW72" s="121">
        <f t="shared" si="137"/>
        <v>0</v>
      </c>
    </row>
    <row r="73" spans="4:127" outlineLevel="2" x14ac:dyDescent="0.2">
      <c r="D73" s="25">
        <f t="shared" si="122"/>
        <v>0</v>
      </c>
      <c r="E73" s="30">
        <f t="shared" si="123"/>
        <v>0</v>
      </c>
      <c r="G73" s="19">
        <f t="shared" ref="G73:BR73" si="138">(AND(G$64&gt;=$I14,G$64&lt;EDATE($I14,12*$V$6))*G28*$V14)+(AND(G$64&gt;=EDATE($I14,12*$V$6),G$64&lt;EDATE($I14,12*$W$6))*G28*$W14)+(AND(G$64&gt;=EDATE($I14,12*$W$6),G$64&lt;EDATE($I14,12*$X$6))*G28*$X14)+(AND(G$64&gt;=EDATE($I14,12*$X$6),G$64&lt;EDATE($I14,12*$Y$6))*G28*$Y14)+((G$64&gt;=EDATE($I14,12*$Y$6))*G28*$Z14)</f>
        <v>0</v>
      </c>
      <c r="H73" s="19">
        <f t="shared" si="138"/>
        <v>0</v>
      </c>
      <c r="I73" s="19">
        <f t="shared" si="138"/>
        <v>0</v>
      </c>
      <c r="J73" s="19">
        <f t="shared" si="138"/>
        <v>0</v>
      </c>
      <c r="K73" s="19">
        <f t="shared" si="138"/>
        <v>0</v>
      </c>
      <c r="L73" s="19">
        <f t="shared" si="138"/>
        <v>0</v>
      </c>
      <c r="M73" s="19">
        <f t="shared" si="138"/>
        <v>0</v>
      </c>
      <c r="N73" s="19">
        <f t="shared" si="138"/>
        <v>0</v>
      </c>
      <c r="O73" s="19">
        <f t="shared" si="138"/>
        <v>0</v>
      </c>
      <c r="P73" s="19">
        <f t="shared" si="138"/>
        <v>0</v>
      </c>
      <c r="Q73" s="19">
        <f t="shared" si="138"/>
        <v>0</v>
      </c>
      <c r="R73" s="19">
        <f t="shared" si="138"/>
        <v>0</v>
      </c>
      <c r="S73" s="19">
        <f t="shared" si="138"/>
        <v>0</v>
      </c>
      <c r="T73" s="19">
        <f t="shared" si="138"/>
        <v>0</v>
      </c>
      <c r="U73" s="19">
        <f t="shared" si="138"/>
        <v>0</v>
      </c>
      <c r="V73" s="19">
        <f t="shared" si="138"/>
        <v>0</v>
      </c>
      <c r="W73" s="19">
        <f t="shared" si="138"/>
        <v>0</v>
      </c>
      <c r="X73" s="19">
        <f t="shared" si="138"/>
        <v>0</v>
      </c>
      <c r="Y73" s="19">
        <f t="shared" si="138"/>
        <v>0</v>
      </c>
      <c r="Z73" s="19">
        <f t="shared" si="138"/>
        <v>0</v>
      </c>
      <c r="AA73" s="19">
        <f t="shared" si="138"/>
        <v>0</v>
      </c>
      <c r="AB73" s="19">
        <f t="shared" si="138"/>
        <v>0</v>
      </c>
      <c r="AC73" s="19">
        <f t="shared" si="138"/>
        <v>0</v>
      </c>
      <c r="AD73" s="19">
        <f t="shared" si="138"/>
        <v>0</v>
      </c>
      <c r="AE73" s="19">
        <f t="shared" si="138"/>
        <v>0</v>
      </c>
      <c r="AF73" s="19">
        <f t="shared" si="138"/>
        <v>0</v>
      </c>
      <c r="AG73" s="19">
        <f t="shared" si="138"/>
        <v>0</v>
      </c>
      <c r="AH73" s="19">
        <f t="shared" si="138"/>
        <v>0</v>
      </c>
      <c r="AI73" s="19">
        <f t="shared" si="138"/>
        <v>0</v>
      </c>
      <c r="AJ73" s="19">
        <f t="shared" si="138"/>
        <v>0</v>
      </c>
      <c r="AK73" s="19">
        <f t="shared" si="138"/>
        <v>0</v>
      </c>
      <c r="AL73" s="19">
        <f t="shared" si="138"/>
        <v>0</v>
      </c>
      <c r="AM73" s="19">
        <f t="shared" si="138"/>
        <v>0</v>
      </c>
      <c r="AN73" s="19">
        <f t="shared" si="138"/>
        <v>0</v>
      </c>
      <c r="AO73" s="19">
        <f t="shared" si="138"/>
        <v>0</v>
      </c>
      <c r="AP73" s="19">
        <f t="shared" si="138"/>
        <v>0</v>
      </c>
      <c r="AQ73" s="19">
        <f t="shared" si="138"/>
        <v>0</v>
      </c>
      <c r="AR73" s="19">
        <f t="shared" si="138"/>
        <v>0</v>
      </c>
      <c r="AS73" s="19">
        <f t="shared" si="138"/>
        <v>0</v>
      </c>
      <c r="AT73" s="19">
        <f t="shared" si="138"/>
        <v>0</v>
      </c>
      <c r="AU73" s="19">
        <f t="shared" si="138"/>
        <v>0</v>
      </c>
      <c r="AV73" s="19">
        <f t="shared" si="138"/>
        <v>0</v>
      </c>
      <c r="AW73" s="19">
        <f t="shared" si="138"/>
        <v>0</v>
      </c>
      <c r="AX73" s="19">
        <f t="shared" si="138"/>
        <v>0</v>
      </c>
      <c r="AY73" s="19">
        <f t="shared" si="138"/>
        <v>0</v>
      </c>
      <c r="AZ73" s="19">
        <f t="shared" si="138"/>
        <v>0</v>
      </c>
      <c r="BA73" s="19">
        <f t="shared" si="138"/>
        <v>0</v>
      </c>
      <c r="BB73" s="19">
        <f t="shared" si="138"/>
        <v>0</v>
      </c>
      <c r="BC73" s="19">
        <f t="shared" si="138"/>
        <v>0</v>
      </c>
      <c r="BD73" s="19">
        <f t="shared" si="138"/>
        <v>0</v>
      </c>
      <c r="BE73" s="19">
        <f t="shared" si="138"/>
        <v>0</v>
      </c>
      <c r="BF73" s="19">
        <f t="shared" si="138"/>
        <v>0</v>
      </c>
      <c r="BG73" s="19">
        <f t="shared" si="138"/>
        <v>0</v>
      </c>
      <c r="BH73" s="19">
        <f t="shared" si="138"/>
        <v>0</v>
      </c>
      <c r="BI73" s="19">
        <f t="shared" si="138"/>
        <v>0</v>
      </c>
      <c r="BJ73" s="19">
        <f t="shared" si="138"/>
        <v>0</v>
      </c>
      <c r="BK73" s="19">
        <f t="shared" si="138"/>
        <v>0</v>
      </c>
      <c r="BL73" s="19">
        <f t="shared" si="138"/>
        <v>0</v>
      </c>
      <c r="BM73" s="19">
        <f t="shared" si="138"/>
        <v>0</v>
      </c>
      <c r="BN73" s="19">
        <f t="shared" si="138"/>
        <v>0</v>
      </c>
      <c r="BO73" s="19">
        <f t="shared" si="138"/>
        <v>0</v>
      </c>
      <c r="BP73" s="19">
        <f t="shared" si="138"/>
        <v>0</v>
      </c>
      <c r="BQ73" s="19">
        <f t="shared" si="138"/>
        <v>0</v>
      </c>
      <c r="BR73" s="19">
        <f t="shared" si="138"/>
        <v>0</v>
      </c>
      <c r="BS73" s="19">
        <f t="shared" ref="BS73:DW73" si="139">(AND(BS$64&gt;=$I14,BS$64&lt;EDATE($I14,12*$V$6))*BS28*$V14)+(AND(BS$64&gt;=EDATE($I14,12*$V$6),BS$64&lt;EDATE($I14,12*$W$6))*BS28*$W14)+(AND(BS$64&gt;=EDATE($I14,12*$W$6),BS$64&lt;EDATE($I14,12*$X$6))*BS28*$X14)+(AND(BS$64&gt;=EDATE($I14,12*$X$6),BS$64&lt;EDATE($I14,12*$Y$6))*BS28*$Y14)+((BS$64&gt;=EDATE($I14,12*$Y$6))*BS28*$Z14)</f>
        <v>0</v>
      </c>
      <c r="BT73" s="19">
        <f t="shared" si="139"/>
        <v>0</v>
      </c>
      <c r="BU73" s="19">
        <f t="shared" si="139"/>
        <v>0</v>
      </c>
      <c r="BV73" s="19">
        <f t="shared" si="139"/>
        <v>0</v>
      </c>
      <c r="BW73" s="19">
        <f t="shared" si="139"/>
        <v>0</v>
      </c>
      <c r="BX73" s="19">
        <f t="shared" si="139"/>
        <v>0</v>
      </c>
      <c r="BY73" s="19">
        <f t="shared" si="139"/>
        <v>0</v>
      </c>
      <c r="BZ73" s="19">
        <f t="shared" si="139"/>
        <v>0</v>
      </c>
      <c r="CA73" s="19">
        <f t="shared" si="139"/>
        <v>0</v>
      </c>
      <c r="CB73" s="19">
        <f t="shared" si="139"/>
        <v>0</v>
      </c>
      <c r="CC73" s="19">
        <f t="shared" si="139"/>
        <v>0</v>
      </c>
      <c r="CD73" s="19">
        <f t="shared" si="139"/>
        <v>0</v>
      </c>
      <c r="CE73" s="19">
        <f t="shared" si="139"/>
        <v>0</v>
      </c>
      <c r="CF73" s="19">
        <f t="shared" si="139"/>
        <v>0</v>
      </c>
      <c r="CG73" s="19">
        <f t="shared" si="139"/>
        <v>0</v>
      </c>
      <c r="CH73" s="19">
        <f t="shared" si="139"/>
        <v>0</v>
      </c>
      <c r="CI73" s="19">
        <f t="shared" si="139"/>
        <v>0</v>
      </c>
      <c r="CJ73" s="19">
        <f t="shared" si="139"/>
        <v>0</v>
      </c>
      <c r="CK73" s="19">
        <f t="shared" si="139"/>
        <v>0</v>
      </c>
      <c r="CL73" s="19">
        <f t="shared" si="139"/>
        <v>0</v>
      </c>
      <c r="CM73" s="19">
        <f t="shared" si="139"/>
        <v>0</v>
      </c>
      <c r="CN73" s="19">
        <f t="shared" si="139"/>
        <v>0</v>
      </c>
      <c r="CO73" s="19">
        <f t="shared" si="139"/>
        <v>0</v>
      </c>
      <c r="CP73" s="19">
        <f t="shared" si="139"/>
        <v>0</v>
      </c>
      <c r="CQ73" s="19">
        <f t="shared" si="139"/>
        <v>0</v>
      </c>
      <c r="CR73" s="19">
        <f t="shared" si="139"/>
        <v>0</v>
      </c>
      <c r="CS73" s="19">
        <f t="shared" si="139"/>
        <v>0</v>
      </c>
      <c r="CT73" s="19">
        <f t="shared" si="139"/>
        <v>0</v>
      </c>
      <c r="CU73" s="19">
        <f t="shared" si="139"/>
        <v>0</v>
      </c>
      <c r="CV73" s="19">
        <f t="shared" si="139"/>
        <v>0</v>
      </c>
      <c r="CW73" s="19">
        <f t="shared" si="139"/>
        <v>0</v>
      </c>
      <c r="CX73" s="19">
        <f t="shared" si="139"/>
        <v>0</v>
      </c>
      <c r="CY73" s="19">
        <f t="shared" si="139"/>
        <v>0</v>
      </c>
      <c r="CZ73" s="19">
        <f t="shared" si="139"/>
        <v>0</v>
      </c>
      <c r="DA73" s="19">
        <f t="shared" si="139"/>
        <v>0</v>
      </c>
      <c r="DB73" s="19">
        <f t="shared" si="139"/>
        <v>0</v>
      </c>
      <c r="DC73" s="19">
        <f t="shared" si="139"/>
        <v>0</v>
      </c>
      <c r="DD73" s="19">
        <f t="shared" si="139"/>
        <v>0</v>
      </c>
      <c r="DE73" s="19">
        <f t="shared" si="139"/>
        <v>0</v>
      </c>
      <c r="DF73" s="19">
        <f t="shared" si="139"/>
        <v>0</v>
      </c>
      <c r="DG73" s="19">
        <f t="shared" si="139"/>
        <v>0</v>
      </c>
      <c r="DH73" s="19">
        <f t="shared" si="139"/>
        <v>0</v>
      </c>
      <c r="DI73" s="19">
        <f t="shared" si="139"/>
        <v>0</v>
      </c>
      <c r="DJ73" s="19">
        <f t="shared" si="139"/>
        <v>0</v>
      </c>
      <c r="DK73" s="19">
        <f t="shared" si="139"/>
        <v>0</v>
      </c>
      <c r="DL73" s="19">
        <f t="shared" si="139"/>
        <v>0</v>
      </c>
      <c r="DM73" s="19">
        <f t="shared" si="139"/>
        <v>0</v>
      </c>
      <c r="DN73" s="19">
        <f t="shared" si="139"/>
        <v>0</v>
      </c>
      <c r="DO73" s="19">
        <f t="shared" si="139"/>
        <v>0</v>
      </c>
      <c r="DP73" s="19">
        <f t="shared" si="139"/>
        <v>0</v>
      </c>
      <c r="DQ73" s="19">
        <f t="shared" si="139"/>
        <v>0</v>
      </c>
      <c r="DR73" s="19">
        <f t="shared" si="139"/>
        <v>0</v>
      </c>
      <c r="DS73" s="19">
        <f t="shared" si="139"/>
        <v>0</v>
      </c>
      <c r="DT73" s="19">
        <f t="shared" si="139"/>
        <v>0</v>
      </c>
      <c r="DU73" s="19">
        <f t="shared" si="139"/>
        <v>0</v>
      </c>
      <c r="DV73" s="19">
        <f t="shared" si="139"/>
        <v>0</v>
      </c>
      <c r="DW73" s="121">
        <f t="shared" si="139"/>
        <v>0</v>
      </c>
    </row>
    <row r="74" spans="4:127" outlineLevel="1" x14ac:dyDescent="0.2">
      <c r="D74" s="365" t="s">
        <v>253</v>
      </c>
      <c r="E74" s="166">
        <f>SUM(E66:E73)</f>
        <v>283177.7458600644</v>
      </c>
      <c r="F74" s="361"/>
      <c r="G74" s="362">
        <f t="shared" ref="G74:AL74" si="140">SUM(G66:G73)</f>
        <v>0</v>
      </c>
      <c r="H74" s="362">
        <f t="shared" si="140"/>
        <v>3922.3750000000009</v>
      </c>
      <c r="I74" s="362">
        <f t="shared" si="140"/>
        <v>3922.3750000000009</v>
      </c>
      <c r="J74" s="362">
        <f t="shared" si="140"/>
        <v>3922.3750000000009</v>
      </c>
      <c r="K74" s="362">
        <f t="shared" si="140"/>
        <v>3922.3750000000009</v>
      </c>
      <c r="L74" s="362">
        <f t="shared" si="140"/>
        <v>3922.3750000000009</v>
      </c>
      <c r="M74" s="362">
        <f t="shared" si="140"/>
        <v>3922.3750000000009</v>
      </c>
      <c r="N74" s="362">
        <f t="shared" si="140"/>
        <v>3922.3750000000009</v>
      </c>
      <c r="O74" s="362">
        <f t="shared" si="140"/>
        <v>3922.3750000000009</v>
      </c>
      <c r="P74" s="362">
        <f t="shared" si="140"/>
        <v>3922.3750000000009</v>
      </c>
      <c r="Q74" s="362">
        <f t="shared" si="140"/>
        <v>3922.3750000000009</v>
      </c>
      <c r="R74" s="362">
        <f t="shared" si="140"/>
        <v>3922.3750000000009</v>
      </c>
      <c r="S74" s="362">
        <f t="shared" si="140"/>
        <v>3922.3750000000009</v>
      </c>
      <c r="T74" s="362">
        <f t="shared" si="140"/>
        <v>3200.6580000000004</v>
      </c>
      <c r="U74" s="362">
        <f t="shared" si="140"/>
        <v>3200.6580000000004</v>
      </c>
      <c r="V74" s="362">
        <f t="shared" si="140"/>
        <v>3200.6580000000004</v>
      </c>
      <c r="W74" s="362">
        <f t="shared" si="140"/>
        <v>3200.6580000000004</v>
      </c>
      <c r="X74" s="362">
        <f t="shared" si="140"/>
        <v>3200.6580000000004</v>
      </c>
      <c r="Y74" s="362">
        <f t="shared" si="140"/>
        <v>3200.6580000000004</v>
      </c>
      <c r="Z74" s="362">
        <f t="shared" si="140"/>
        <v>3200.6580000000004</v>
      </c>
      <c r="AA74" s="362">
        <f t="shared" si="140"/>
        <v>3200.6580000000004</v>
      </c>
      <c r="AB74" s="362">
        <f t="shared" si="140"/>
        <v>3200.6580000000004</v>
      </c>
      <c r="AC74" s="362">
        <f t="shared" si="140"/>
        <v>3200.6580000000004</v>
      </c>
      <c r="AD74" s="362">
        <f t="shared" si="140"/>
        <v>3200.6580000000004</v>
      </c>
      <c r="AE74" s="362">
        <f t="shared" si="140"/>
        <v>3200.6580000000004</v>
      </c>
      <c r="AF74" s="362">
        <f t="shared" si="140"/>
        <v>3264.6711600000003</v>
      </c>
      <c r="AG74" s="362">
        <f t="shared" si="140"/>
        <v>3264.6711600000003</v>
      </c>
      <c r="AH74" s="362">
        <f t="shared" si="140"/>
        <v>3264.6711600000003</v>
      </c>
      <c r="AI74" s="362">
        <f t="shared" si="140"/>
        <v>3264.6711600000003</v>
      </c>
      <c r="AJ74" s="362">
        <f t="shared" si="140"/>
        <v>3264.6711600000003</v>
      </c>
      <c r="AK74" s="362">
        <f t="shared" si="140"/>
        <v>3264.6711600000003</v>
      </c>
      <c r="AL74" s="362">
        <f t="shared" si="140"/>
        <v>3264.6711600000003</v>
      </c>
      <c r="AM74" s="362">
        <f t="shared" ref="AM74:BR74" si="141">SUM(AM66:AM73)</f>
        <v>3264.6711600000003</v>
      </c>
      <c r="AN74" s="362">
        <f t="shared" si="141"/>
        <v>3264.6711600000003</v>
      </c>
      <c r="AO74" s="362">
        <f t="shared" si="141"/>
        <v>3264.6711600000003</v>
      </c>
      <c r="AP74" s="362">
        <f t="shared" si="141"/>
        <v>3264.6711600000003</v>
      </c>
      <c r="AQ74" s="362">
        <f t="shared" si="141"/>
        <v>3264.6711600000003</v>
      </c>
      <c r="AR74" s="362">
        <f t="shared" si="141"/>
        <v>2497.4734374</v>
      </c>
      <c r="AS74" s="362">
        <f t="shared" si="141"/>
        <v>2497.4734374</v>
      </c>
      <c r="AT74" s="362">
        <f t="shared" si="141"/>
        <v>2497.4734374</v>
      </c>
      <c r="AU74" s="362">
        <f t="shared" si="141"/>
        <v>2497.4734374</v>
      </c>
      <c r="AV74" s="362">
        <f t="shared" si="141"/>
        <v>2497.4734374</v>
      </c>
      <c r="AW74" s="362">
        <f t="shared" si="141"/>
        <v>2497.4734374</v>
      </c>
      <c r="AX74" s="362">
        <f t="shared" si="141"/>
        <v>2497.4734374</v>
      </c>
      <c r="AY74" s="362">
        <f t="shared" si="141"/>
        <v>2497.4734374</v>
      </c>
      <c r="AZ74" s="362">
        <f t="shared" si="141"/>
        <v>2497.4734374</v>
      </c>
      <c r="BA74" s="362">
        <f t="shared" si="141"/>
        <v>2497.4734374</v>
      </c>
      <c r="BB74" s="362">
        <f t="shared" si="141"/>
        <v>2497.4734374</v>
      </c>
      <c r="BC74" s="362">
        <f t="shared" si="141"/>
        <v>2497.4734374</v>
      </c>
      <c r="BD74" s="362">
        <f t="shared" si="141"/>
        <v>1698.2819374320002</v>
      </c>
      <c r="BE74" s="362">
        <f t="shared" si="141"/>
        <v>1698.2819374320002</v>
      </c>
      <c r="BF74" s="362">
        <f t="shared" si="141"/>
        <v>1698.2819374320002</v>
      </c>
      <c r="BG74" s="362">
        <f t="shared" si="141"/>
        <v>1698.2819374320002</v>
      </c>
      <c r="BH74" s="362">
        <f t="shared" si="141"/>
        <v>1698.2819374320002</v>
      </c>
      <c r="BI74" s="362">
        <f t="shared" si="141"/>
        <v>1698.2819374320002</v>
      </c>
      <c r="BJ74" s="362">
        <f t="shared" si="141"/>
        <v>1698.2819374320002</v>
      </c>
      <c r="BK74" s="362">
        <f t="shared" si="141"/>
        <v>1698.2819374320002</v>
      </c>
      <c r="BL74" s="362">
        <f t="shared" si="141"/>
        <v>1698.2819374320002</v>
      </c>
      <c r="BM74" s="362">
        <f t="shared" si="141"/>
        <v>1698.2819374320002</v>
      </c>
      <c r="BN74" s="362">
        <f t="shared" si="141"/>
        <v>1698.2819374320002</v>
      </c>
      <c r="BO74" s="362">
        <f t="shared" si="141"/>
        <v>1698.2819374320002</v>
      </c>
      <c r="BP74" s="362">
        <f t="shared" si="141"/>
        <v>1732.2475761806402</v>
      </c>
      <c r="BQ74" s="362">
        <f t="shared" si="141"/>
        <v>1732.2475761806402</v>
      </c>
      <c r="BR74" s="362">
        <f t="shared" si="141"/>
        <v>1732.2475761806402</v>
      </c>
      <c r="BS74" s="362">
        <f t="shared" ref="BS74:CX74" si="142">SUM(BS66:BS73)</f>
        <v>1732.2475761806402</v>
      </c>
      <c r="BT74" s="362">
        <f t="shared" si="142"/>
        <v>1732.2475761806402</v>
      </c>
      <c r="BU74" s="362">
        <f t="shared" si="142"/>
        <v>1732.2475761806402</v>
      </c>
      <c r="BV74" s="362">
        <f t="shared" si="142"/>
        <v>1732.2475761806402</v>
      </c>
      <c r="BW74" s="362">
        <f t="shared" si="142"/>
        <v>1732.2475761806402</v>
      </c>
      <c r="BX74" s="362">
        <f t="shared" si="142"/>
        <v>1732.2475761806402</v>
      </c>
      <c r="BY74" s="362">
        <f t="shared" si="142"/>
        <v>1732.2475761806402</v>
      </c>
      <c r="BZ74" s="362">
        <f t="shared" si="142"/>
        <v>1732.2475761806402</v>
      </c>
      <c r="CA74" s="362">
        <f t="shared" si="142"/>
        <v>1732.2475761806402</v>
      </c>
      <c r="CB74" s="362">
        <f t="shared" si="142"/>
        <v>1766.8925277042531</v>
      </c>
      <c r="CC74" s="362">
        <f t="shared" si="142"/>
        <v>1766.8925277042531</v>
      </c>
      <c r="CD74" s="362">
        <f t="shared" si="142"/>
        <v>1766.8925277042531</v>
      </c>
      <c r="CE74" s="362">
        <f t="shared" si="142"/>
        <v>1766.8925277042531</v>
      </c>
      <c r="CF74" s="362">
        <f t="shared" si="142"/>
        <v>1766.8925277042531</v>
      </c>
      <c r="CG74" s="362">
        <f t="shared" si="142"/>
        <v>1766.8925277042531</v>
      </c>
      <c r="CH74" s="362">
        <f t="shared" si="142"/>
        <v>1766.8925277042531</v>
      </c>
      <c r="CI74" s="362">
        <f t="shared" si="142"/>
        <v>1766.8925277042531</v>
      </c>
      <c r="CJ74" s="362">
        <f t="shared" si="142"/>
        <v>1766.8925277042531</v>
      </c>
      <c r="CK74" s="362">
        <f t="shared" si="142"/>
        <v>1766.8925277042531</v>
      </c>
      <c r="CL74" s="362">
        <f t="shared" si="142"/>
        <v>1766.8925277042531</v>
      </c>
      <c r="CM74" s="362">
        <f t="shared" si="142"/>
        <v>1766.8925277042531</v>
      </c>
      <c r="CN74" s="362">
        <f t="shared" si="142"/>
        <v>1802.2303782583376</v>
      </c>
      <c r="CO74" s="362">
        <f t="shared" si="142"/>
        <v>1802.2303782583376</v>
      </c>
      <c r="CP74" s="362">
        <f t="shared" si="142"/>
        <v>1802.2303782583376</v>
      </c>
      <c r="CQ74" s="362">
        <f t="shared" si="142"/>
        <v>1802.2303782583376</v>
      </c>
      <c r="CR74" s="362">
        <f t="shared" si="142"/>
        <v>1802.2303782583376</v>
      </c>
      <c r="CS74" s="362">
        <f t="shared" si="142"/>
        <v>1802.2303782583376</v>
      </c>
      <c r="CT74" s="362">
        <f t="shared" si="142"/>
        <v>1802.2303782583376</v>
      </c>
      <c r="CU74" s="362">
        <f t="shared" si="142"/>
        <v>1802.2303782583376</v>
      </c>
      <c r="CV74" s="362">
        <f t="shared" si="142"/>
        <v>1802.2303782583376</v>
      </c>
      <c r="CW74" s="362">
        <f t="shared" si="142"/>
        <v>1802.2303782583376</v>
      </c>
      <c r="CX74" s="362">
        <f t="shared" si="142"/>
        <v>1802.2303782583376</v>
      </c>
      <c r="CY74" s="362">
        <f t="shared" ref="CY74:DW74" si="143">SUM(CY66:CY73)</f>
        <v>1802.2303782583376</v>
      </c>
      <c r="CZ74" s="362">
        <f t="shared" si="143"/>
        <v>1838.2749858235047</v>
      </c>
      <c r="DA74" s="362">
        <f t="shared" si="143"/>
        <v>1838.2749858235047</v>
      </c>
      <c r="DB74" s="362">
        <f t="shared" si="143"/>
        <v>1838.2749858235047</v>
      </c>
      <c r="DC74" s="362">
        <f t="shared" si="143"/>
        <v>1838.2749858235047</v>
      </c>
      <c r="DD74" s="362">
        <f t="shared" si="143"/>
        <v>1838.2749858235047</v>
      </c>
      <c r="DE74" s="362">
        <f t="shared" si="143"/>
        <v>1838.2749858235047</v>
      </c>
      <c r="DF74" s="362">
        <f t="shared" si="143"/>
        <v>1838.2749858235047</v>
      </c>
      <c r="DG74" s="362">
        <f t="shared" si="143"/>
        <v>1838.2749858235047</v>
      </c>
      <c r="DH74" s="362">
        <f t="shared" si="143"/>
        <v>1838.2749858235047</v>
      </c>
      <c r="DI74" s="362">
        <f t="shared" si="143"/>
        <v>1838.2749858235047</v>
      </c>
      <c r="DJ74" s="362">
        <f t="shared" si="143"/>
        <v>1838.2749858235047</v>
      </c>
      <c r="DK74" s="362">
        <f t="shared" si="143"/>
        <v>1838.2749858235047</v>
      </c>
      <c r="DL74" s="362">
        <f t="shared" si="143"/>
        <v>1875.0404855399747</v>
      </c>
      <c r="DM74" s="362">
        <f t="shared" si="143"/>
        <v>1875.0404855399747</v>
      </c>
      <c r="DN74" s="362">
        <f t="shared" si="143"/>
        <v>1875.0404855399747</v>
      </c>
      <c r="DO74" s="362">
        <f t="shared" si="143"/>
        <v>1875.0404855399747</v>
      </c>
      <c r="DP74" s="362">
        <f t="shared" si="143"/>
        <v>1875.0404855399747</v>
      </c>
      <c r="DQ74" s="362">
        <f t="shared" si="143"/>
        <v>1875.0404855399747</v>
      </c>
      <c r="DR74" s="362">
        <f t="shared" si="143"/>
        <v>1875.0404855399747</v>
      </c>
      <c r="DS74" s="362">
        <f t="shared" si="143"/>
        <v>1875.0404855399747</v>
      </c>
      <c r="DT74" s="362">
        <f t="shared" si="143"/>
        <v>1875.0404855399747</v>
      </c>
      <c r="DU74" s="362">
        <f t="shared" si="143"/>
        <v>1875.0404855399747</v>
      </c>
      <c r="DV74" s="362">
        <f t="shared" si="143"/>
        <v>1875.0404855399747</v>
      </c>
      <c r="DW74" s="366">
        <f t="shared" si="143"/>
        <v>1875.0404855399747</v>
      </c>
    </row>
    <row r="75" spans="4:127" hidden="1" outlineLevel="2" x14ac:dyDescent="0.2">
      <c r="D75" s="10" t="s">
        <v>252</v>
      </c>
      <c r="E75" s="364" t="s">
        <v>262</v>
      </c>
      <c r="G75" s="19"/>
      <c r="CY75" s="740"/>
      <c r="CZ75" s="740"/>
      <c r="DA75" s="740"/>
      <c r="DB75" s="740"/>
      <c r="DC75" s="740"/>
      <c r="DD75" s="740"/>
      <c r="DE75" s="740"/>
      <c r="DF75" s="740"/>
      <c r="DG75" s="740"/>
      <c r="DH75" s="740"/>
      <c r="DI75" s="740"/>
      <c r="DJ75" s="740"/>
      <c r="DK75" s="740"/>
      <c r="DL75" s="740"/>
      <c r="DM75" s="740"/>
      <c r="DN75" s="740"/>
      <c r="DO75" s="740"/>
      <c r="DP75" s="740"/>
      <c r="DQ75" s="740"/>
      <c r="DR75" s="740"/>
      <c r="DS75" s="740"/>
      <c r="DT75" s="740"/>
      <c r="DU75" s="740"/>
      <c r="DV75" s="740"/>
      <c r="DW75" s="741"/>
    </row>
    <row r="76" spans="4:127" hidden="1" outlineLevel="2" x14ac:dyDescent="0.2">
      <c r="D76" s="25" t="str">
        <f t="shared" ref="D76:D83" si="144">D35</f>
        <v>Spec Tenant 0</v>
      </c>
      <c r="E76" s="30">
        <f t="shared" ref="E76:E83" si="145">SUM(G76:DW76)</f>
        <v>0</v>
      </c>
      <c r="G76" s="19">
        <f t="shared" ref="G76:G83" si="146">(AND(G$64&gt;=$K35,G$64&lt;EDATE($K35,12*$X$34))*G49*$X35)+(AND(G$64&gt;=EDATE($K35,12*$X$34),G$64&lt;EDATE($K35,12*$Y$34))*G49*$Y35)+(AND(G$64&gt;=EDATE($K35,12*$Y$34),G$64&lt;EDATE($K35,12*$Z$34))*G49*$Z35)+(AND(G$64&gt;=EDATE($K35,12*$Z$34),G$64&lt;EDATE($K35,12*$AA$34))*G49*$AA35)+((G$64&gt;=EDATE($K35,12*$AA$34))*G49*$AB35)</f>
        <v>0</v>
      </c>
      <c r="H76" s="19">
        <f t="shared" ref="H76:BS77" si="147">(AND(H$64&gt;=$K35,H$64&lt;EDATE($K35,12*$X$34))*H49*$X35)+(AND(H$64&gt;=EDATE($K35,12*$X$34),H$64&lt;EDATE($K35,12*$Y$34))*H49*$Y35)+(AND(H$64&gt;=EDATE($K35,12*$Y$34),H$64&lt;EDATE($K35,12*$Z$34))*H49*$Z35)+(AND(H$64&gt;=EDATE($K35,12*$Z$34),H$64&lt;EDATE($K35,12*$AA$34))*H49*$AA35)+((H$64&gt;=EDATE($K35,12*$AA$34))*H49*$AB35)</f>
        <v>0</v>
      </c>
      <c r="I76" s="19">
        <f t="shared" si="147"/>
        <v>0</v>
      </c>
      <c r="J76" s="19">
        <f t="shared" si="147"/>
        <v>0</v>
      </c>
      <c r="K76" s="19">
        <f t="shared" si="147"/>
        <v>0</v>
      </c>
      <c r="L76" s="19">
        <f t="shared" si="147"/>
        <v>0</v>
      </c>
      <c r="M76" s="19">
        <f t="shared" si="147"/>
        <v>0</v>
      </c>
      <c r="N76" s="19">
        <f t="shared" si="147"/>
        <v>0</v>
      </c>
      <c r="O76" s="19">
        <f t="shared" si="147"/>
        <v>0</v>
      </c>
      <c r="P76" s="19">
        <f t="shared" si="147"/>
        <v>0</v>
      </c>
      <c r="Q76" s="19">
        <f t="shared" si="147"/>
        <v>0</v>
      </c>
      <c r="R76" s="19">
        <f t="shared" si="147"/>
        <v>0</v>
      </c>
      <c r="S76" s="19">
        <f t="shared" si="147"/>
        <v>0</v>
      </c>
      <c r="T76" s="19">
        <f t="shared" si="147"/>
        <v>0</v>
      </c>
      <c r="U76" s="19">
        <f t="shared" si="147"/>
        <v>0</v>
      </c>
      <c r="V76" s="19">
        <f t="shared" si="147"/>
        <v>0</v>
      </c>
      <c r="W76" s="19">
        <f t="shared" si="147"/>
        <v>0</v>
      </c>
      <c r="X76" s="19">
        <f t="shared" si="147"/>
        <v>0</v>
      </c>
      <c r="Y76" s="19">
        <f t="shared" si="147"/>
        <v>0</v>
      </c>
      <c r="Z76" s="19">
        <f t="shared" si="147"/>
        <v>0</v>
      </c>
      <c r="AA76" s="19">
        <f t="shared" si="147"/>
        <v>0</v>
      </c>
      <c r="AB76" s="19">
        <f t="shared" si="147"/>
        <v>0</v>
      </c>
      <c r="AC76" s="19">
        <f t="shared" si="147"/>
        <v>0</v>
      </c>
      <c r="AD76" s="19">
        <f t="shared" si="147"/>
        <v>0</v>
      </c>
      <c r="AE76" s="19">
        <f t="shared" si="147"/>
        <v>0</v>
      </c>
      <c r="AF76" s="19">
        <f t="shared" si="147"/>
        <v>0</v>
      </c>
      <c r="AG76" s="19">
        <f t="shared" si="147"/>
        <v>0</v>
      </c>
      <c r="AH76" s="19">
        <f t="shared" si="147"/>
        <v>0</v>
      </c>
      <c r="AI76" s="19">
        <f t="shared" si="147"/>
        <v>0</v>
      </c>
      <c r="AJ76" s="19">
        <f t="shared" si="147"/>
        <v>0</v>
      </c>
      <c r="AK76" s="19">
        <f t="shared" si="147"/>
        <v>0</v>
      </c>
      <c r="AL76" s="19">
        <f t="shared" si="147"/>
        <v>0</v>
      </c>
      <c r="AM76" s="19">
        <f t="shared" si="147"/>
        <v>0</v>
      </c>
      <c r="AN76" s="19">
        <f t="shared" si="147"/>
        <v>0</v>
      </c>
      <c r="AO76" s="19">
        <f t="shared" si="147"/>
        <v>0</v>
      </c>
      <c r="AP76" s="19">
        <f t="shared" si="147"/>
        <v>0</v>
      </c>
      <c r="AQ76" s="19">
        <f t="shared" si="147"/>
        <v>0</v>
      </c>
      <c r="AR76" s="19">
        <f t="shared" si="147"/>
        <v>0</v>
      </c>
      <c r="AS76" s="19">
        <f t="shared" si="147"/>
        <v>0</v>
      </c>
      <c r="AT76" s="19">
        <f t="shared" si="147"/>
        <v>0</v>
      </c>
      <c r="AU76" s="19">
        <f t="shared" si="147"/>
        <v>0</v>
      </c>
      <c r="AV76" s="19">
        <f t="shared" si="147"/>
        <v>0</v>
      </c>
      <c r="AW76" s="19">
        <f t="shared" si="147"/>
        <v>0</v>
      </c>
      <c r="AX76" s="19">
        <f t="shared" si="147"/>
        <v>0</v>
      </c>
      <c r="AY76" s="19">
        <f t="shared" si="147"/>
        <v>0</v>
      </c>
      <c r="AZ76" s="19">
        <f t="shared" si="147"/>
        <v>0</v>
      </c>
      <c r="BA76" s="19">
        <f t="shared" si="147"/>
        <v>0</v>
      </c>
      <c r="BB76" s="19">
        <f t="shared" si="147"/>
        <v>0</v>
      </c>
      <c r="BC76" s="19">
        <f t="shared" si="147"/>
        <v>0</v>
      </c>
      <c r="BD76" s="19">
        <f t="shared" si="147"/>
        <v>0</v>
      </c>
      <c r="BE76" s="19">
        <f t="shared" si="147"/>
        <v>0</v>
      </c>
      <c r="BF76" s="19">
        <f t="shared" si="147"/>
        <v>0</v>
      </c>
      <c r="BG76" s="19">
        <f t="shared" si="147"/>
        <v>0</v>
      </c>
      <c r="BH76" s="19">
        <f t="shared" si="147"/>
        <v>0</v>
      </c>
      <c r="BI76" s="19">
        <f t="shared" si="147"/>
        <v>0</v>
      </c>
      <c r="BJ76" s="19">
        <f t="shared" si="147"/>
        <v>0</v>
      </c>
      <c r="BK76" s="19">
        <f t="shared" si="147"/>
        <v>0</v>
      </c>
      <c r="BL76" s="19">
        <f t="shared" si="147"/>
        <v>0</v>
      </c>
      <c r="BM76" s="19">
        <f t="shared" si="147"/>
        <v>0</v>
      </c>
      <c r="BN76" s="19">
        <f t="shared" si="147"/>
        <v>0</v>
      </c>
      <c r="BO76" s="19">
        <f t="shared" si="147"/>
        <v>0</v>
      </c>
      <c r="BP76" s="19">
        <f t="shared" si="147"/>
        <v>0</v>
      </c>
      <c r="BQ76" s="19">
        <f t="shared" si="147"/>
        <v>0</v>
      </c>
      <c r="BR76" s="19">
        <f t="shared" si="147"/>
        <v>0</v>
      </c>
      <c r="BS76" s="19">
        <f t="shared" si="147"/>
        <v>0</v>
      </c>
      <c r="BT76" s="19">
        <f t="shared" ref="BT76:DW80" si="148">(AND(BT$64&gt;=$K35,BT$64&lt;EDATE($K35,12*$X$34))*BT49*$X35)+(AND(BT$64&gt;=EDATE($K35,12*$X$34),BT$64&lt;EDATE($K35,12*$Y$34))*BT49*$Y35)+(AND(BT$64&gt;=EDATE($K35,12*$Y$34),BT$64&lt;EDATE($K35,12*$Z$34))*BT49*$Z35)+(AND(BT$64&gt;=EDATE($K35,12*$Z$34),BT$64&lt;EDATE($K35,12*$AA$34))*BT49*$AA35)+((BT$64&gt;=EDATE($K35,12*$AA$34))*BT49*$AB35)</f>
        <v>0</v>
      </c>
      <c r="BU76" s="19">
        <f t="shared" si="148"/>
        <v>0</v>
      </c>
      <c r="BV76" s="19">
        <f t="shared" si="148"/>
        <v>0</v>
      </c>
      <c r="BW76" s="19">
        <f t="shared" si="148"/>
        <v>0</v>
      </c>
      <c r="BX76" s="19">
        <f t="shared" si="148"/>
        <v>0</v>
      </c>
      <c r="BY76" s="19">
        <f t="shared" si="148"/>
        <v>0</v>
      </c>
      <c r="BZ76" s="19">
        <f t="shared" si="148"/>
        <v>0</v>
      </c>
      <c r="CA76" s="19">
        <f t="shared" si="148"/>
        <v>0</v>
      </c>
      <c r="CB76" s="19">
        <f t="shared" si="148"/>
        <v>0</v>
      </c>
      <c r="CC76" s="19">
        <f t="shared" si="148"/>
        <v>0</v>
      </c>
      <c r="CD76" s="19">
        <f t="shared" si="148"/>
        <v>0</v>
      </c>
      <c r="CE76" s="19">
        <f t="shared" si="148"/>
        <v>0</v>
      </c>
      <c r="CF76" s="19">
        <f t="shared" si="148"/>
        <v>0</v>
      </c>
      <c r="CG76" s="19">
        <f t="shared" si="148"/>
        <v>0</v>
      </c>
      <c r="CH76" s="19">
        <f t="shared" si="148"/>
        <v>0</v>
      </c>
      <c r="CI76" s="19">
        <f t="shared" si="148"/>
        <v>0</v>
      </c>
      <c r="CJ76" s="19">
        <f t="shared" si="148"/>
        <v>0</v>
      </c>
      <c r="CK76" s="19">
        <f t="shared" si="148"/>
        <v>0</v>
      </c>
      <c r="CL76" s="19">
        <f t="shared" si="148"/>
        <v>0</v>
      </c>
      <c r="CM76" s="19">
        <f t="shared" si="148"/>
        <v>0</v>
      </c>
      <c r="CN76" s="19">
        <f t="shared" si="148"/>
        <v>0</v>
      </c>
      <c r="CO76" s="19">
        <f t="shared" si="148"/>
        <v>0</v>
      </c>
      <c r="CP76" s="19">
        <f t="shared" si="148"/>
        <v>0</v>
      </c>
      <c r="CQ76" s="19">
        <f t="shared" si="148"/>
        <v>0</v>
      </c>
      <c r="CR76" s="19">
        <f t="shared" si="148"/>
        <v>0</v>
      </c>
      <c r="CS76" s="19">
        <f t="shared" si="148"/>
        <v>0</v>
      </c>
      <c r="CT76" s="19">
        <f t="shared" si="148"/>
        <v>0</v>
      </c>
      <c r="CU76" s="19">
        <f t="shared" si="148"/>
        <v>0</v>
      </c>
      <c r="CV76" s="19">
        <f t="shared" si="148"/>
        <v>0</v>
      </c>
      <c r="CW76" s="19">
        <f t="shared" si="148"/>
        <v>0</v>
      </c>
      <c r="CX76" s="19">
        <f t="shared" si="148"/>
        <v>0</v>
      </c>
      <c r="CY76" s="19">
        <f t="shared" si="148"/>
        <v>0</v>
      </c>
      <c r="CZ76" s="19">
        <f t="shared" si="148"/>
        <v>0</v>
      </c>
      <c r="DA76" s="19">
        <f t="shared" si="148"/>
        <v>0</v>
      </c>
      <c r="DB76" s="19">
        <f t="shared" si="148"/>
        <v>0</v>
      </c>
      <c r="DC76" s="19">
        <f t="shared" si="148"/>
        <v>0</v>
      </c>
      <c r="DD76" s="19">
        <f t="shared" si="148"/>
        <v>0</v>
      </c>
      <c r="DE76" s="19">
        <f t="shared" si="148"/>
        <v>0</v>
      </c>
      <c r="DF76" s="19">
        <f t="shared" si="148"/>
        <v>0</v>
      </c>
      <c r="DG76" s="19">
        <f t="shared" si="148"/>
        <v>0</v>
      </c>
      <c r="DH76" s="19">
        <f t="shared" si="148"/>
        <v>0</v>
      </c>
      <c r="DI76" s="19">
        <f t="shared" si="148"/>
        <v>0</v>
      </c>
      <c r="DJ76" s="19">
        <f t="shared" si="148"/>
        <v>0</v>
      </c>
      <c r="DK76" s="19">
        <f t="shared" si="148"/>
        <v>0</v>
      </c>
      <c r="DL76" s="19">
        <f t="shared" si="148"/>
        <v>0</v>
      </c>
      <c r="DM76" s="19">
        <f t="shared" si="148"/>
        <v>0</v>
      </c>
      <c r="DN76" s="19">
        <f t="shared" si="148"/>
        <v>0</v>
      </c>
      <c r="DO76" s="19">
        <f t="shared" si="148"/>
        <v>0</v>
      </c>
      <c r="DP76" s="19">
        <f t="shared" si="148"/>
        <v>0</v>
      </c>
      <c r="DQ76" s="19">
        <f t="shared" si="148"/>
        <v>0</v>
      </c>
      <c r="DR76" s="19">
        <f t="shared" si="148"/>
        <v>0</v>
      </c>
      <c r="DS76" s="19">
        <f t="shared" si="148"/>
        <v>0</v>
      </c>
      <c r="DT76" s="19">
        <f t="shared" si="148"/>
        <v>0</v>
      </c>
      <c r="DU76" s="19">
        <f t="shared" si="148"/>
        <v>0</v>
      </c>
      <c r="DV76" s="19">
        <f t="shared" si="148"/>
        <v>0</v>
      </c>
      <c r="DW76" s="121">
        <f t="shared" si="148"/>
        <v>0</v>
      </c>
    </row>
    <row r="77" spans="4:127" hidden="1" outlineLevel="2" x14ac:dyDescent="0.2">
      <c r="D77" s="25" t="str">
        <f t="shared" si="144"/>
        <v>Spec Tenant 1</v>
      </c>
      <c r="E77" s="30">
        <f t="shared" si="145"/>
        <v>0</v>
      </c>
      <c r="G77" s="19">
        <f t="shared" si="146"/>
        <v>0</v>
      </c>
      <c r="H77" s="19">
        <f t="shared" ref="H77:V77" si="149">(AND(H$64&gt;=$K36,H$64&lt;EDATE($K36,12*$X$34))*H50*$X36)+(AND(H$64&gt;=EDATE($K36,12*$X$34),H$64&lt;EDATE($K36,12*$Y$34))*H50*$Y36)+(AND(H$64&gt;=EDATE($K36,12*$Y$34),H$64&lt;EDATE($K36,12*$Z$34))*H50*$Z36)+(AND(H$64&gt;=EDATE($K36,12*$Z$34),H$64&lt;EDATE($K36,12*$AA$34))*H50*$AA36)+((H$64&gt;=EDATE($K36,12*$AA$34))*H50*$AB36)</f>
        <v>0</v>
      </c>
      <c r="I77" s="19">
        <f t="shared" si="149"/>
        <v>0</v>
      </c>
      <c r="J77" s="19">
        <f t="shared" si="149"/>
        <v>0</v>
      </c>
      <c r="K77" s="19">
        <f t="shared" si="149"/>
        <v>0</v>
      </c>
      <c r="L77" s="19">
        <f t="shared" si="149"/>
        <v>0</v>
      </c>
      <c r="M77" s="19">
        <f t="shared" si="149"/>
        <v>0</v>
      </c>
      <c r="N77" s="19">
        <f t="shared" si="149"/>
        <v>0</v>
      </c>
      <c r="O77" s="19">
        <f t="shared" si="149"/>
        <v>0</v>
      </c>
      <c r="P77" s="19">
        <f t="shared" si="149"/>
        <v>0</v>
      </c>
      <c r="Q77" s="19">
        <f t="shared" si="149"/>
        <v>0</v>
      </c>
      <c r="R77" s="19">
        <f t="shared" si="149"/>
        <v>0</v>
      </c>
      <c r="S77" s="19">
        <f t="shared" si="149"/>
        <v>0</v>
      </c>
      <c r="T77" s="19">
        <f t="shared" si="149"/>
        <v>0</v>
      </c>
      <c r="U77" s="19">
        <f t="shared" si="149"/>
        <v>0</v>
      </c>
      <c r="V77" s="19">
        <f t="shared" si="149"/>
        <v>0</v>
      </c>
      <c r="W77" s="19">
        <f t="shared" si="147"/>
        <v>0</v>
      </c>
      <c r="X77" s="19">
        <f t="shared" si="147"/>
        <v>0</v>
      </c>
      <c r="Y77" s="19">
        <f t="shared" si="147"/>
        <v>0</v>
      </c>
      <c r="Z77" s="19">
        <f t="shared" si="147"/>
        <v>0</v>
      </c>
      <c r="AA77" s="19">
        <f t="shared" si="147"/>
        <v>0</v>
      </c>
      <c r="AB77" s="19">
        <f t="shared" si="147"/>
        <v>0</v>
      </c>
      <c r="AC77" s="19">
        <f t="shared" si="147"/>
        <v>0</v>
      </c>
      <c r="AD77" s="19">
        <f t="shared" si="147"/>
        <v>0</v>
      </c>
      <c r="AE77" s="19">
        <f t="shared" si="147"/>
        <v>0</v>
      </c>
      <c r="AF77" s="19">
        <f t="shared" si="147"/>
        <v>0</v>
      </c>
      <c r="AG77" s="19">
        <f t="shared" si="147"/>
        <v>0</v>
      </c>
      <c r="AH77" s="19">
        <f t="shared" si="147"/>
        <v>0</v>
      </c>
      <c r="AI77" s="19">
        <f t="shared" si="147"/>
        <v>0</v>
      </c>
      <c r="AJ77" s="19">
        <f t="shared" si="147"/>
        <v>0</v>
      </c>
      <c r="AK77" s="19">
        <f t="shared" si="147"/>
        <v>0</v>
      </c>
      <c r="AL77" s="19">
        <f t="shared" si="147"/>
        <v>0</v>
      </c>
      <c r="AM77" s="19">
        <f t="shared" si="147"/>
        <v>0</v>
      </c>
      <c r="AN77" s="19">
        <f t="shared" si="147"/>
        <v>0</v>
      </c>
      <c r="AO77" s="19">
        <f t="shared" si="147"/>
        <v>0</v>
      </c>
      <c r="AP77" s="19">
        <f t="shared" si="147"/>
        <v>0</v>
      </c>
      <c r="AQ77" s="19">
        <f t="shared" si="147"/>
        <v>0</v>
      </c>
      <c r="AR77" s="19">
        <f t="shared" si="147"/>
        <v>0</v>
      </c>
      <c r="AS77" s="19">
        <f t="shared" si="147"/>
        <v>0</v>
      </c>
      <c r="AT77" s="19">
        <f t="shared" si="147"/>
        <v>0</v>
      </c>
      <c r="AU77" s="19">
        <f t="shared" si="147"/>
        <v>0</v>
      </c>
      <c r="AV77" s="19">
        <f t="shared" si="147"/>
        <v>0</v>
      </c>
      <c r="AW77" s="19">
        <f t="shared" si="147"/>
        <v>0</v>
      </c>
      <c r="AX77" s="19">
        <f t="shared" si="147"/>
        <v>0</v>
      </c>
      <c r="AY77" s="19">
        <f t="shared" si="147"/>
        <v>0</v>
      </c>
      <c r="AZ77" s="19">
        <f t="shared" si="147"/>
        <v>0</v>
      </c>
      <c r="BA77" s="19">
        <f t="shared" si="147"/>
        <v>0</v>
      </c>
      <c r="BB77" s="19">
        <f t="shared" si="147"/>
        <v>0</v>
      </c>
      <c r="BC77" s="19">
        <f t="shared" si="147"/>
        <v>0</v>
      </c>
      <c r="BD77" s="19">
        <f t="shared" si="147"/>
        <v>0</v>
      </c>
      <c r="BE77" s="19">
        <f t="shared" si="147"/>
        <v>0</v>
      </c>
      <c r="BF77" s="19">
        <f t="shared" si="147"/>
        <v>0</v>
      </c>
      <c r="BG77" s="19">
        <f t="shared" si="147"/>
        <v>0</v>
      </c>
      <c r="BH77" s="19">
        <f t="shared" si="147"/>
        <v>0</v>
      </c>
      <c r="BI77" s="19">
        <f t="shared" si="147"/>
        <v>0</v>
      </c>
      <c r="BJ77" s="19">
        <f t="shared" si="147"/>
        <v>0</v>
      </c>
      <c r="BK77" s="19">
        <f t="shared" si="147"/>
        <v>0</v>
      </c>
      <c r="BL77" s="19">
        <f t="shared" si="147"/>
        <v>0</v>
      </c>
      <c r="BM77" s="19">
        <f t="shared" si="147"/>
        <v>0</v>
      </c>
      <c r="BN77" s="19">
        <f t="shared" si="147"/>
        <v>0</v>
      </c>
      <c r="BO77" s="19">
        <f t="shared" si="147"/>
        <v>0</v>
      </c>
      <c r="BP77" s="19">
        <f t="shared" si="147"/>
        <v>0</v>
      </c>
      <c r="BQ77" s="19">
        <f t="shared" si="147"/>
        <v>0</v>
      </c>
      <c r="BR77" s="19">
        <f t="shared" si="147"/>
        <v>0</v>
      </c>
      <c r="BS77" s="19">
        <f t="shared" si="147"/>
        <v>0</v>
      </c>
      <c r="BT77" s="19">
        <f t="shared" si="148"/>
        <v>0</v>
      </c>
      <c r="BU77" s="19">
        <f t="shared" si="148"/>
        <v>0</v>
      </c>
      <c r="BV77" s="19">
        <f t="shared" si="148"/>
        <v>0</v>
      </c>
      <c r="BW77" s="19">
        <f t="shared" si="148"/>
        <v>0</v>
      </c>
      <c r="BX77" s="19">
        <f t="shared" si="148"/>
        <v>0</v>
      </c>
      <c r="BY77" s="19">
        <f t="shared" si="148"/>
        <v>0</v>
      </c>
      <c r="BZ77" s="19">
        <f t="shared" si="148"/>
        <v>0</v>
      </c>
      <c r="CA77" s="19">
        <f t="shared" si="148"/>
        <v>0</v>
      </c>
      <c r="CB77" s="19">
        <f t="shared" si="148"/>
        <v>0</v>
      </c>
      <c r="CC77" s="19">
        <f t="shared" si="148"/>
        <v>0</v>
      </c>
      <c r="CD77" s="19">
        <f t="shared" si="148"/>
        <v>0</v>
      </c>
      <c r="CE77" s="19">
        <f t="shared" si="148"/>
        <v>0</v>
      </c>
      <c r="CF77" s="19">
        <f t="shared" si="148"/>
        <v>0</v>
      </c>
      <c r="CG77" s="19">
        <f t="shared" si="148"/>
        <v>0</v>
      </c>
      <c r="CH77" s="19">
        <f t="shared" si="148"/>
        <v>0</v>
      </c>
      <c r="CI77" s="19">
        <f t="shared" si="148"/>
        <v>0</v>
      </c>
      <c r="CJ77" s="19">
        <f t="shared" si="148"/>
        <v>0</v>
      </c>
      <c r="CK77" s="19">
        <f t="shared" si="148"/>
        <v>0</v>
      </c>
      <c r="CL77" s="19">
        <f t="shared" si="148"/>
        <v>0</v>
      </c>
      <c r="CM77" s="19">
        <f t="shared" si="148"/>
        <v>0</v>
      </c>
      <c r="CN77" s="19">
        <f t="shared" si="148"/>
        <v>0</v>
      </c>
      <c r="CO77" s="19">
        <f t="shared" si="148"/>
        <v>0</v>
      </c>
      <c r="CP77" s="19">
        <f t="shared" si="148"/>
        <v>0</v>
      </c>
      <c r="CQ77" s="19">
        <f t="shared" si="148"/>
        <v>0</v>
      </c>
      <c r="CR77" s="19">
        <f t="shared" si="148"/>
        <v>0</v>
      </c>
      <c r="CS77" s="19">
        <f t="shared" si="148"/>
        <v>0</v>
      </c>
      <c r="CT77" s="19">
        <f t="shared" si="148"/>
        <v>0</v>
      </c>
      <c r="CU77" s="19">
        <f t="shared" si="148"/>
        <v>0</v>
      </c>
      <c r="CV77" s="19">
        <f t="shared" si="148"/>
        <v>0</v>
      </c>
      <c r="CW77" s="19">
        <f t="shared" si="148"/>
        <v>0</v>
      </c>
      <c r="CX77" s="19">
        <f t="shared" si="148"/>
        <v>0</v>
      </c>
      <c r="CY77" s="19">
        <f t="shared" si="148"/>
        <v>0</v>
      </c>
      <c r="CZ77" s="19">
        <f t="shared" si="148"/>
        <v>0</v>
      </c>
      <c r="DA77" s="19">
        <f t="shared" si="148"/>
        <v>0</v>
      </c>
      <c r="DB77" s="19">
        <f t="shared" si="148"/>
        <v>0</v>
      </c>
      <c r="DC77" s="19">
        <f t="shared" si="148"/>
        <v>0</v>
      </c>
      <c r="DD77" s="19">
        <f t="shared" si="148"/>
        <v>0</v>
      </c>
      <c r="DE77" s="19">
        <f t="shared" si="148"/>
        <v>0</v>
      </c>
      <c r="DF77" s="19">
        <f t="shared" si="148"/>
        <v>0</v>
      </c>
      <c r="DG77" s="19">
        <f t="shared" si="148"/>
        <v>0</v>
      </c>
      <c r="DH77" s="19">
        <f t="shared" si="148"/>
        <v>0</v>
      </c>
      <c r="DI77" s="19">
        <f t="shared" si="148"/>
        <v>0</v>
      </c>
      <c r="DJ77" s="19">
        <f t="shared" si="148"/>
        <v>0</v>
      </c>
      <c r="DK77" s="19">
        <f t="shared" si="148"/>
        <v>0</v>
      </c>
      <c r="DL77" s="19">
        <f t="shared" si="148"/>
        <v>0</v>
      </c>
      <c r="DM77" s="19">
        <f t="shared" si="148"/>
        <v>0</v>
      </c>
      <c r="DN77" s="19">
        <f t="shared" si="148"/>
        <v>0</v>
      </c>
      <c r="DO77" s="19">
        <f t="shared" si="148"/>
        <v>0</v>
      </c>
      <c r="DP77" s="19">
        <f t="shared" si="148"/>
        <v>0</v>
      </c>
      <c r="DQ77" s="19">
        <f t="shared" si="148"/>
        <v>0</v>
      </c>
      <c r="DR77" s="19">
        <f t="shared" si="148"/>
        <v>0</v>
      </c>
      <c r="DS77" s="19">
        <f t="shared" si="148"/>
        <v>0</v>
      </c>
      <c r="DT77" s="19">
        <f t="shared" si="148"/>
        <v>0</v>
      </c>
      <c r="DU77" s="19">
        <f t="shared" si="148"/>
        <v>0</v>
      </c>
      <c r="DV77" s="19">
        <f t="shared" si="148"/>
        <v>0</v>
      </c>
      <c r="DW77" s="121">
        <f t="shared" si="148"/>
        <v>0</v>
      </c>
    </row>
    <row r="78" spans="4:127" hidden="1" outlineLevel="2" x14ac:dyDescent="0.2">
      <c r="D78" s="25" t="str">
        <f t="shared" si="144"/>
        <v>Spec Tenant 2</v>
      </c>
      <c r="E78" s="30">
        <f t="shared" si="145"/>
        <v>0</v>
      </c>
      <c r="G78" s="19">
        <f t="shared" si="146"/>
        <v>0</v>
      </c>
      <c r="H78" s="19">
        <f t="shared" ref="H78:BS81" si="150">(AND(H$64&gt;=$K37,H$64&lt;EDATE($K37,12*$X$34))*H51*$X37)+(AND(H$64&gt;=EDATE($K37,12*$X$34),H$64&lt;EDATE($K37,12*$Y$34))*H51*$Y37)+(AND(H$64&gt;=EDATE($K37,12*$Y$34),H$64&lt;EDATE($K37,12*$Z$34))*H51*$Z37)+(AND(H$64&gt;=EDATE($K37,12*$Z$34),H$64&lt;EDATE($K37,12*$AA$34))*H51*$AA37)+((H$64&gt;=EDATE($K37,12*$AA$34))*H51*$AB37)</f>
        <v>0</v>
      </c>
      <c r="I78" s="19">
        <f t="shared" si="150"/>
        <v>0</v>
      </c>
      <c r="J78" s="19">
        <f t="shared" si="150"/>
        <v>0</v>
      </c>
      <c r="K78" s="19">
        <f t="shared" si="150"/>
        <v>0</v>
      </c>
      <c r="L78" s="19">
        <f t="shared" si="150"/>
        <v>0</v>
      </c>
      <c r="M78" s="19">
        <f t="shared" si="150"/>
        <v>0</v>
      </c>
      <c r="N78" s="19">
        <f t="shared" si="150"/>
        <v>0</v>
      </c>
      <c r="O78" s="19">
        <f t="shared" si="150"/>
        <v>0</v>
      </c>
      <c r="P78" s="19">
        <f t="shared" si="150"/>
        <v>0</v>
      </c>
      <c r="Q78" s="19">
        <f t="shared" si="150"/>
        <v>0</v>
      </c>
      <c r="R78" s="19">
        <f t="shared" si="150"/>
        <v>0</v>
      </c>
      <c r="S78" s="19">
        <f t="shared" si="150"/>
        <v>0</v>
      </c>
      <c r="T78" s="19">
        <f t="shared" si="150"/>
        <v>0</v>
      </c>
      <c r="U78" s="19">
        <f t="shared" si="150"/>
        <v>0</v>
      </c>
      <c r="V78" s="19">
        <f t="shared" si="150"/>
        <v>0</v>
      </c>
      <c r="W78" s="19">
        <f t="shared" si="150"/>
        <v>0</v>
      </c>
      <c r="X78" s="19">
        <f t="shared" si="150"/>
        <v>0</v>
      </c>
      <c r="Y78" s="19">
        <f t="shared" si="150"/>
        <v>0</v>
      </c>
      <c r="Z78" s="19">
        <f t="shared" si="150"/>
        <v>0</v>
      </c>
      <c r="AA78" s="19">
        <f t="shared" si="150"/>
        <v>0</v>
      </c>
      <c r="AB78" s="19">
        <f t="shared" si="150"/>
        <v>0</v>
      </c>
      <c r="AC78" s="19">
        <f t="shared" si="150"/>
        <v>0</v>
      </c>
      <c r="AD78" s="19">
        <f t="shared" si="150"/>
        <v>0</v>
      </c>
      <c r="AE78" s="19">
        <f t="shared" si="150"/>
        <v>0</v>
      </c>
      <c r="AF78" s="19">
        <f t="shared" si="150"/>
        <v>0</v>
      </c>
      <c r="AG78" s="19">
        <f t="shared" si="150"/>
        <v>0</v>
      </c>
      <c r="AH78" s="19">
        <f t="shared" si="150"/>
        <v>0</v>
      </c>
      <c r="AI78" s="19">
        <f t="shared" si="150"/>
        <v>0</v>
      </c>
      <c r="AJ78" s="19">
        <f t="shared" si="150"/>
        <v>0</v>
      </c>
      <c r="AK78" s="19">
        <f t="shared" si="150"/>
        <v>0</v>
      </c>
      <c r="AL78" s="19">
        <f t="shared" si="150"/>
        <v>0</v>
      </c>
      <c r="AM78" s="19">
        <f t="shared" si="150"/>
        <v>0</v>
      </c>
      <c r="AN78" s="19">
        <f t="shared" si="150"/>
        <v>0</v>
      </c>
      <c r="AO78" s="19">
        <f t="shared" si="150"/>
        <v>0</v>
      </c>
      <c r="AP78" s="19">
        <f t="shared" si="150"/>
        <v>0</v>
      </c>
      <c r="AQ78" s="19">
        <f t="shared" si="150"/>
        <v>0</v>
      </c>
      <c r="AR78" s="19">
        <f t="shared" si="150"/>
        <v>0</v>
      </c>
      <c r="AS78" s="19">
        <f t="shared" si="150"/>
        <v>0</v>
      </c>
      <c r="AT78" s="19">
        <f t="shared" si="150"/>
        <v>0</v>
      </c>
      <c r="AU78" s="19">
        <f t="shared" si="150"/>
        <v>0</v>
      </c>
      <c r="AV78" s="19">
        <f t="shared" si="150"/>
        <v>0</v>
      </c>
      <c r="AW78" s="19">
        <f t="shared" si="150"/>
        <v>0</v>
      </c>
      <c r="AX78" s="19">
        <f t="shared" si="150"/>
        <v>0</v>
      </c>
      <c r="AY78" s="19">
        <f t="shared" si="150"/>
        <v>0</v>
      </c>
      <c r="AZ78" s="19">
        <f t="shared" si="150"/>
        <v>0</v>
      </c>
      <c r="BA78" s="19">
        <f t="shared" si="150"/>
        <v>0</v>
      </c>
      <c r="BB78" s="19">
        <f t="shared" si="150"/>
        <v>0</v>
      </c>
      <c r="BC78" s="19">
        <f t="shared" si="150"/>
        <v>0</v>
      </c>
      <c r="BD78" s="19">
        <f t="shared" si="150"/>
        <v>0</v>
      </c>
      <c r="BE78" s="19">
        <f t="shared" si="150"/>
        <v>0</v>
      </c>
      <c r="BF78" s="19">
        <f t="shared" si="150"/>
        <v>0</v>
      </c>
      <c r="BG78" s="19">
        <f t="shared" si="150"/>
        <v>0</v>
      </c>
      <c r="BH78" s="19">
        <f t="shared" si="150"/>
        <v>0</v>
      </c>
      <c r="BI78" s="19">
        <f t="shared" si="150"/>
        <v>0</v>
      </c>
      <c r="BJ78" s="19">
        <f t="shared" si="150"/>
        <v>0</v>
      </c>
      <c r="BK78" s="19">
        <f t="shared" si="150"/>
        <v>0</v>
      </c>
      <c r="BL78" s="19">
        <f t="shared" si="150"/>
        <v>0</v>
      </c>
      <c r="BM78" s="19">
        <f t="shared" si="150"/>
        <v>0</v>
      </c>
      <c r="BN78" s="19">
        <f t="shared" si="150"/>
        <v>0</v>
      </c>
      <c r="BO78" s="19">
        <f t="shared" si="150"/>
        <v>0</v>
      </c>
      <c r="BP78" s="19">
        <f t="shared" si="150"/>
        <v>0</v>
      </c>
      <c r="BQ78" s="19">
        <f t="shared" si="150"/>
        <v>0</v>
      </c>
      <c r="BR78" s="19">
        <f t="shared" si="150"/>
        <v>0</v>
      </c>
      <c r="BS78" s="19">
        <f t="shared" si="150"/>
        <v>0</v>
      </c>
      <c r="BT78" s="19">
        <f t="shared" si="148"/>
        <v>0</v>
      </c>
      <c r="BU78" s="19">
        <f t="shared" si="148"/>
        <v>0</v>
      </c>
      <c r="BV78" s="19">
        <f t="shared" si="148"/>
        <v>0</v>
      </c>
      <c r="BW78" s="19">
        <f t="shared" si="148"/>
        <v>0</v>
      </c>
      <c r="BX78" s="19">
        <f t="shared" si="148"/>
        <v>0</v>
      </c>
      <c r="BY78" s="19">
        <f t="shared" si="148"/>
        <v>0</v>
      </c>
      <c r="BZ78" s="19">
        <f t="shared" si="148"/>
        <v>0</v>
      </c>
      <c r="CA78" s="19">
        <f t="shared" si="148"/>
        <v>0</v>
      </c>
      <c r="CB78" s="19">
        <f t="shared" si="148"/>
        <v>0</v>
      </c>
      <c r="CC78" s="19">
        <f t="shared" si="148"/>
        <v>0</v>
      </c>
      <c r="CD78" s="19">
        <f t="shared" si="148"/>
        <v>0</v>
      </c>
      <c r="CE78" s="19">
        <f t="shared" si="148"/>
        <v>0</v>
      </c>
      <c r="CF78" s="19">
        <f t="shared" si="148"/>
        <v>0</v>
      </c>
      <c r="CG78" s="19">
        <f t="shared" si="148"/>
        <v>0</v>
      </c>
      <c r="CH78" s="19">
        <f t="shared" si="148"/>
        <v>0</v>
      </c>
      <c r="CI78" s="19">
        <f t="shared" si="148"/>
        <v>0</v>
      </c>
      <c r="CJ78" s="19">
        <f t="shared" si="148"/>
        <v>0</v>
      </c>
      <c r="CK78" s="19">
        <f t="shared" si="148"/>
        <v>0</v>
      </c>
      <c r="CL78" s="19">
        <f t="shared" si="148"/>
        <v>0</v>
      </c>
      <c r="CM78" s="19">
        <f t="shared" si="148"/>
        <v>0</v>
      </c>
      <c r="CN78" s="19">
        <f t="shared" si="148"/>
        <v>0</v>
      </c>
      <c r="CO78" s="19">
        <f t="shared" si="148"/>
        <v>0</v>
      </c>
      <c r="CP78" s="19">
        <f t="shared" si="148"/>
        <v>0</v>
      </c>
      <c r="CQ78" s="19">
        <f t="shared" si="148"/>
        <v>0</v>
      </c>
      <c r="CR78" s="19">
        <f t="shared" si="148"/>
        <v>0</v>
      </c>
      <c r="CS78" s="19">
        <f t="shared" si="148"/>
        <v>0</v>
      </c>
      <c r="CT78" s="19">
        <f t="shared" si="148"/>
        <v>0</v>
      </c>
      <c r="CU78" s="19">
        <f t="shared" si="148"/>
        <v>0</v>
      </c>
      <c r="CV78" s="19">
        <f t="shared" si="148"/>
        <v>0</v>
      </c>
      <c r="CW78" s="19">
        <f t="shared" si="148"/>
        <v>0</v>
      </c>
      <c r="CX78" s="19">
        <f t="shared" si="148"/>
        <v>0</v>
      </c>
      <c r="CY78" s="19">
        <f t="shared" si="148"/>
        <v>0</v>
      </c>
      <c r="CZ78" s="19">
        <f t="shared" si="148"/>
        <v>0</v>
      </c>
      <c r="DA78" s="19">
        <f t="shared" si="148"/>
        <v>0</v>
      </c>
      <c r="DB78" s="19">
        <f t="shared" si="148"/>
        <v>0</v>
      </c>
      <c r="DC78" s="19">
        <f t="shared" si="148"/>
        <v>0</v>
      </c>
      <c r="DD78" s="19">
        <f t="shared" si="148"/>
        <v>0</v>
      </c>
      <c r="DE78" s="19">
        <f t="shared" si="148"/>
        <v>0</v>
      </c>
      <c r="DF78" s="19">
        <f t="shared" si="148"/>
        <v>0</v>
      </c>
      <c r="DG78" s="19">
        <f t="shared" si="148"/>
        <v>0</v>
      </c>
      <c r="DH78" s="19">
        <f t="shared" si="148"/>
        <v>0</v>
      </c>
      <c r="DI78" s="19">
        <f t="shared" si="148"/>
        <v>0</v>
      </c>
      <c r="DJ78" s="19">
        <f t="shared" si="148"/>
        <v>0</v>
      </c>
      <c r="DK78" s="19">
        <f t="shared" si="148"/>
        <v>0</v>
      </c>
      <c r="DL78" s="19">
        <f t="shared" si="148"/>
        <v>0</v>
      </c>
      <c r="DM78" s="19">
        <f t="shared" si="148"/>
        <v>0</v>
      </c>
      <c r="DN78" s="19">
        <f t="shared" si="148"/>
        <v>0</v>
      </c>
      <c r="DO78" s="19">
        <f t="shared" si="148"/>
        <v>0</v>
      </c>
      <c r="DP78" s="19">
        <f t="shared" si="148"/>
        <v>0</v>
      </c>
      <c r="DQ78" s="19">
        <f t="shared" si="148"/>
        <v>0</v>
      </c>
      <c r="DR78" s="19">
        <f t="shared" si="148"/>
        <v>0</v>
      </c>
      <c r="DS78" s="19">
        <f t="shared" si="148"/>
        <v>0</v>
      </c>
      <c r="DT78" s="19">
        <f t="shared" si="148"/>
        <v>0</v>
      </c>
      <c r="DU78" s="19">
        <f t="shared" si="148"/>
        <v>0</v>
      </c>
      <c r="DV78" s="19">
        <f t="shared" si="148"/>
        <v>0</v>
      </c>
      <c r="DW78" s="121">
        <f t="shared" si="148"/>
        <v>0</v>
      </c>
    </row>
    <row r="79" spans="4:127" hidden="1" outlineLevel="2" x14ac:dyDescent="0.2">
      <c r="D79" s="25" t="str">
        <f t="shared" si="144"/>
        <v>Spec Tenant 3</v>
      </c>
      <c r="E79" s="30">
        <f t="shared" si="145"/>
        <v>0</v>
      </c>
      <c r="G79" s="19">
        <f t="shared" si="146"/>
        <v>0</v>
      </c>
      <c r="H79" s="19">
        <f t="shared" si="150"/>
        <v>0</v>
      </c>
      <c r="I79" s="19">
        <f t="shared" si="150"/>
        <v>0</v>
      </c>
      <c r="J79" s="19">
        <f t="shared" si="150"/>
        <v>0</v>
      </c>
      <c r="K79" s="19">
        <f t="shared" si="150"/>
        <v>0</v>
      </c>
      <c r="L79" s="19">
        <f t="shared" si="150"/>
        <v>0</v>
      </c>
      <c r="M79" s="19">
        <f t="shared" si="150"/>
        <v>0</v>
      </c>
      <c r="N79" s="19">
        <f t="shared" si="150"/>
        <v>0</v>
      </c>
      <c r="O79" s="19">
        <f t="shared" si="150"/>
        <v>0</v>
      </c>
      <c r="P79" s="19">
        <f t="shared" si="150"/>
        <v>0</v>
      </c>
      <c r="Q79" s="19">
        <f t="shared" si="150"/>
        <v>0</v>
      </c>
      <c r="R79" s="19">
        <f t="shared" si="150"/>
        <v>0</v>
      </c>
      <c r="S79" s="19">
        <f t="shared" si="150"/>
        <v>0</v>
      </c>
      <c r="T79" s="19">
        <f t="shared" si="150"/>
        <v>0</v>
      </c>
      <c r="U79" s="19">
        <f t="shared" si="150"/>
        <v>0</v>
      </c>
      <c r="V79" s="19">
        <f t="shared" si="150"/>
        <v>0</v>
      </c>
      <c r="W79" s="19">
        <f t="shared" si="150"/>
        <v>0</v>
      </c>
      <c r="X79" s="19">
        <f t="shared" si="150"/>
        <v>0</v>
      </c>
      <c r="Y79" s="19">
        <f t="shared" si="150"/>
        <v>0</v>
      </c>
      <c r="Z79" s="19">
        <f t="shared" si="150"/>
        <v>0</v>
      </c>
      <c r="AA79" s="19">
        <f t="shared" si="150"/>
        <v>0</v>
      </c>
      <c r="AB79" s="19">
        <f t="shared" si="150"/>
        <v>0</v>
      </c>
      <c r="AC79" s="19">
        <f t="shared" si="150"/>
        <v>0</v>
      </c>
      <c r="AD79" s="19">
        <f t="shared" si="150"/>
        <v>0</v>
      </c>
      <c r="AE79" s="19">
        <f t="shared" si="150"/>
        <v>0</v>
      </c>
      <c r="AF79" s="19">
        <f t="shared" si="150"/>
        <v>0</v>
      </c>
      <c r="AG79" s="19">
        <f t="shared" si="150"/>
        <v>0</v>
      </c>
      <c r="AH79" s="19">
        <f t="shared" si="150"/>
        <v>0</v>
      </c>
      <c r="AI79" s="19">
        <f t="shared" si="150"/>
        <v>0</v>
      </c>
      <c r="AJ79" s="19">
        <f t="shared" si="150"/>
        <v>0</v>
      </c>
      <c r="AK79" s="19">
        <f t="shared" si="150"/>
        <v>0</v>
      </c>
      <c r="AL79" s="19">
        <f t="shared" si="150"/>
        <v>0</v>
      </c>
      <c r="AM79" s="19">
        <f t="shared" si="150"/>
        <v>0</v>
      </c>
      <c r="AN79" s="19">
        <f t="shared" si="150"/>
        <v>0</v>
      </c>
      <c r="AO79" s="19">
        <f t="shared" si="150"/>
        <v>0</v>
      </c>
      <c r="AP79" s="19">
        <f t="shared" si="150"/>
        <v>0</v>
      </c>
      <c r="AQ79" s="19">
        <f t="shared" si="150"/>
        <v>0</v>
      </c>
      <c r="AR79" s="19">
        <f t="shared" si="150"/>
        <v>0</v>
      </c>
      <c r="AS79" s="19">
        <f t="shared" si="150"/>
        <v>0</v>
      </c>
      <c r="AT79" s="19">
        <f t="shared" si="150"/>
        <v>0</v>
      </c>
      <c r="AU79" s="19">
        <f t="shared" si="150"/>
        <v>0</v>
      </c>
      <c r="AV79" s="19">
        <f t="shared" si="150"/>
        <v>0</v>
      </c>
      <c r="AW79" s="19">
        <f t="shared" si="150"/>
        <v>0</v>
      </c>
      <c r="AX79" s="19">
        <f t="shared" si="150"/>
        <v>0</v>
      </c>
      <c r="AY79" s="19">
        <f t="shared" si="150"/>
        <v>0</v>
      </c>
      <c r="AZ79" s="19">
        <f t="shared" si="150"/>
        <v>0</v>
      </c>
      <c r="BA79" s="19">
        <f t="shared" si="150"/>
        <v>0</v>
      </c>
      <c r="BB79" s="19">
        <f t="shared" si="150"/>
        <v>0</v>
      </c>
      <c r="BC79" s="19">
        <f t="shared" si="150"/>
        <v>0</v>
      </c>
      <c r="BD79" s="19">
        <f t="shared" si="150"/>
        <v>0</v>
      </c>
      <c r="BE79" s="19">
        <f t="shared" si="150"/>
        <v>0</v>
      </c>
      <c r="BF79" s="19">
        <f t="shared" si="150"/>
        <v>0</v>
      </c>
      <c r="BG79" s="19">
        <f t="shared" si="150"/>
        <v>0</v>
      </c>
      <c r="BH79" s="19">
        <f t="shared" si="150"/>
        <v>0</v>
      </c>
      <c r="BI79" s="19">
        <f t="shared" si="150"/>
        <v>0</v>
      </c>
      <c r="BJ79" s="19">
        <f t="shared" si="150"/>
        <v>0</v>
      </c>
      <c r="BK79" s="19">
        <f t="shared" si="150"/>
        <v>0</v>
      </c>
      <c r="BL79" s="19">
        <f t="shared" si="150"/>
        <v>0</v>
      </c>
      <c r="BM79" s="19">
        <f t="shared" si="150"/>
        <v>0</v>
      </c>
      <c r="BN79" s="19">
        <f t="shared" si="150"/>
        <v>0</v>
      </c>
      <c r="BO79" s="19">
        <f t="shared" si="150"/>
        <v>0</v>
      </c>
      <c r="BP79" s="19">
        <f t="shared" si="150"/>
        <v>0</v>
      </c>
      <c r="BQ79" s="19">
        <f t="shared" si="150"/>
        <v>0</v>
      </c>
      <c r="BR79" s="19">
        <f t="shared" si="150"/>
        <v>0</v>
      </c>
      <c r="BS79" s="19">
        <f t="shared" si="150"/>
        <v>0</v>
      </c>
      <c r="BT79" s="19">
        <f t="shared" si="148"/>
        <v>0</v>
      </c>
      <c r="BU79" s="19">
        <f t="shared" si="148"/>
        <v>0</v>
      </c>
      <c r="BV79" s="19">
        <f t="shared" si="148"/>
        <v>0</v>
      </c>
      <c r="BW79" s="19">
        <f t="shared" si="148"/>
        <v>0</v>
      </c>
      <c r="BX79" s="19">
        <f t="shared" si="148"/>
        <v>0</v>
      </c>
      <c r="BY79" s="19">
        <f t="shared" si="148"/>
        <v>0</v>
      </c>
      <c r="BZ79" s="19">
        <f t="shared" si="148"/>
        <v>0</v>
      </c>
      <c r="CA79" s="19">
        <f t="shared" si="148"/>
        <v>0</v>
      </c>
      <c r="CB79" s="19">
        <f t="shared" si="148"/>
        <v>0</v>
      </c>
      <c r="CC79" s="19">
        <f t="shared" si="148"/>
        <v>0</v>
      </c>
      <c r="CD79" s="19">
        <f t="shared" si="148"/>
        <v>0</v>
      </c>
      <c r="CE79" s="19">
        <f t="shared" si="148"/>
        <v>0</v>
      </c>
      <c r="CF79" s="19">
        <f t="shared" si="148"/>
        <v>0</v>
      </c>
      <c r="CG79" s="19">
        <f t="shared" si="148"/>
        <v>0</v>
      </c>
      <c r="CH79" s="19">
        <f t="shared" si="148"/>
        <v>0</v>
      </c>
      <c r="CI79" s="19">
        <f t="shared" si="148"/>
        <v>0</v>
      </c>
      <c r="CJ79" s="19">
        <f t="shared" si="148"/>
        <v>0</v>
      </c>
      <c r="CK79" s="19">
        <f t="shared" si="148"/>
        <v>0</v>
      </c>
      <c r="CL79" s="19">
        <f t="shared" si="148"/>
        <v>0</v>
      </c>
      <c r="CM79" s="19">
        <f t="shared" si="148"/>
        <v>0</v>
      </c>
      <c r="CN79" s="19">
        <f t="shared" si="148"/>
        <v>0</v>
      </c>
      <c r="CO79" s="19">
        <f t="shared" si="148"/>
        <v>0</v>
      </c>
      <c r="CP79" s="19">
        <f t="shared" si="148"/>
        <v>0</v>
      </c>
      <c r="CQ79" s="19">
        <f t="shared" si="148"/>
        <v>0</v>
      </c>
      <c r="CR79" s="19">
        <f t="shared" si="148"/>
        <v>0</v>
      </c>
      <c r="CS79" s="19">
        <f t="shared" si="148"/>
        <v>0</v>
      </c>
      <c r="CT79" s="19">
        <f t="shared" si="148"/>
        <v>0</v>
      </c>
      <c r="CU79" s="19">
        <f t="shared" si="148"/>
        <v>0</v>
      </c>
      <c r="CV79" s="19">
        <f t="shared" si="148"/>
        <v>0</v>
      </c>
      <c r="CW79" s="19">
        <f t="shared" si="148"/>
        <v>0</v>
      </c>
      <c r="CX79" s="19">
        <f t="shared" si="148"/>
        <v>0</v>
      </c>
      <c r="CY79" s="19">
        <f t="shared" si="148"/>
        <v>0</v>
      </c>
      <c r="CZ79" s="19">
        <f t="shared" si="148"/>
        <v>0</v>
      </c>
      <c r="DA79" s="19">
        <f t="shared" si="148"/>
        <v>0</v>
      </c>
      <c r="DB79" s="19">
        <f t="shared" si="148"/>
        <v>0</v>
      </c>
      <c r="DC79" s="19">
        <f t="shared" si="148"/>
        <v>0</v>
      </c>
      <c r="DD79" s="19">
        <f t="shared" si="148"/>
        <v>0</v>
      </c>
      <c r="DE79" s="19">
        <f t="shared" si="148"/>
        <v>0</v>
      </c>
      <c r="DF79" s="19">
        <f t="shared" si="148"/>
        <v>0</v>
      </c>
      <c r="DG79" s="19">
        <f t="shared" si="148"/>
        <v>0</v>
      </c>
      <c r="DH79" s="19">
        <f t="shared" si="148"/>
        <v>0</v>
      </c>
      <c r="DI79" s="19">
        <f t="shared" si="148"/>
        <v>0</v>
      </c>
      <c r="DJ79" s="19">
        <f t="shared" si="148"/>
        <v>0</v>
      </c>
      <c r="DK79" s="19">
        <f t="shared" si="148"/>
        <v>0</v>
      </c>
      <c r="DL79" s="19">
        <f t="shared" si="148"/>
        <v>0</v>
      </c>
      <c r="DM79" s="19">
        <f t="shared" si="148"/>
        <v>0</v>
      </c>
      <c r="DN79" s="19">
        <f t="shared" si="148"/>
        <v>0</v>
      </c>
      <c r="DO79" s="19">
        <f t="shared" si="148"/>
        <v>0</v>
      </c>
      <c r="DP79" s="19">
        <f t="shared" si="148"/>
        <v>0</v>
      </c>
      <c r="DQ79" s="19">
        <f t="shared" si="148"/>
        <v>0</v>
      </c>
      <c r="DR79" s="19">
        <f t="shared" si="148"/>
        <v>0</v>
      </c>
      <c r="DS79" s="19">
        <f t="shared" si="148"/>
        <v>0</v>
      </c>
      <c r="DT79" s="19">
        <f t="shared" si="148"/>
        <v>0</v>
      </c>
      <c r="DU79" s="19">
        <f t="shared" si="148"/>
        <v>0</v>
      </c>
      <c r="DV79" s="19">
        <f t="shared" si="148"/>
        <v>0</v>
      </c>
      <c r="DW79" s="121">
        <f t="shared" si="148"/>
        <v>0</v>
      </c>
    </row>
    <row r="80" spans="4:127" hidden="1" outlineLevel="2" x14ac:dyDescent="0.2">
      <c r="D80" s="25" t="str">
        <f t="shared" si="144"/>
        <v>Spec Tenant 4</v>
      </c>
      <c r="E80" s="30">
        <f t="shared" si="145"/>
        <v>0</v>
      </c>
      <c r="G80" s="19">
        <f t="shared" si="146"/>
        <v>0</v>
      </c>
      <c r="H80" s="19">
        <f t="shared" si="150"/>
        <v>0</v>
      </c>
      <c r="I80" s="19">
        <f t="shared" si="150"/>
        <v>0</v>
      </c>
      <c r="J80" s="19">
        <f t="shared" si="150"/>
        <v>0</v>
      </c>
      <c r="K80" s="19">
        <f t="shared" si="150"/>
        <v>0</v>
      </c>
      <c r="L80" s="19">
        <f t="shared" si="150"/>
        <v>0</v>
      </c>
      <c r="M80" s="19">
        <f t="shared" si="150"/>
        <v>0</v>
      </c>
      <c r="N80" s="19">
        <f t="shared" si="150"/>
        <v>0</v>
      </c>
      <c r="O80" s="19">
        <f t="shared" si="150"/>
        <v>0</v>
      </c>
      <c r="P80" s="19">
        <f t="shared" si="150"/>
        <v>0</v>
      </c>
      <c r="Q80" s="19">
        <f t="shared" si="150"/>
        <v>0</v>
      </c>
      <c r="R80" s="19">
        <f t="shared" si="150"/>
        <v>0</v>
      </c>
      <c r="S80" s="19">
        <f t="shared" si="150"/>
        <v>0</v>
      </c>
      <c r="T80" s="19">
        <f t="shared" si="150"/>
        <v>0</v>
      </c>
      <c r="U80" s="19">
        <f t="shared" si="150"/>
        <v>0</v>
      </c>
      <c r="V80" s="19">
        <f t="shared" si="150"/>
        <v>0</v>
      </c>
      <c r="W80" s="19">
        <f t="shared" si="150"/>
        <v>0</v>
      </c>
      <c r="X80" s="19">
        <f t="shared" si="150"/>
        <v>0</v>
      </c>
      <c r="Y80" s="19">
        <f t="shared" si="150"/>
        <v>0</v>
      </c>
      <c r="Z80" s="19">
        <f t="shared" si="150"/>
        <v>0</v>
      </c>
      <c r="AA80" s="19">
        <f t="shared" si="150"/>
        <v>0</v>
      </c>
      <c r="AB80" s="19">
        <f t="shared" si="150"/>
        <v>0</v>
      </c>
      <c r="AC80" s="19">
        <f t="shared" si="150"/>
        <v>0</v>
      </c>
      <c r="AD80" s="19">
        <f t="shared" si="150"/>
        <v>0</v>
      </c>
      <c r="AE80" s="19">
        <f t="shared" si="150"/>
        <v>0</v>
      </c>
      <c r="AF80" s="19">
        <f t="shared" si="150"/>
        <v>0</v>
      </c>
      <c r="AG80" s="19">
        <f t="shared" si="150"/>
        <v>0</v>
      </c>
      <c r="AH80" s="19">
        <f t="shared" si="150"/>
        <v>0</v>
      </c>
      <c r="AI80" s="19">
        <f t="shared" si="150"/>
        <v>0</v>
      </c>
      <c r="AJ80" s="19">
        <f t="shared" si="150"/>
        <v>0</v>
      </c>
      <c r="AK80" s="19">
        <f t="shared" si="150"/>
        <v>0</v>
      </c>
      <c r="AL80" s="19">
        <f t="shared" si="150"/>
        <v>0</v>
      </c>
      <c r="AM80" s="19">
        <f t="shared" si="150"/>
        <v>0</v>
      </c>
      <c r="AN80" s="19">
        <f t="shared" si="150"/>
        <v>0</v>
      </c>
      <c r="AO80" s="19">
        <f t="shared" si="150"/>
        <v>0</v>
      </c>
      <c r="AP80" s="19">
        <f t="shared" si="150"/>
        <v>0</v>
      </c>
      <c r="AQ80" s="19">
        <f t="shared" si="150"/>
        <v>0</v>
      </c>
      <c r="AR80" s="19">
        <f t="shared" si="150"/>
        <v>0</v>
      </c>
      <c r="AS80" s="19">
        <f t="shared" si="150"/>
        <v>0</v>
      </c>
      <c r="AT80" s="19">
        <f t="shared" si="150"/>
        <v>0</v>
      </c>
      <c r="AU80" s="19">
        <f t="shared" si="150"/>
        <v>0</v>
      </c>
      <c r="AV80" s="19">
        <f t="shared" si="150"/>
        <v>0</v>
      </c>
      <c r="AW80" s="19">
        <f t="shared" si="150"/>
        <v>0</v>
      </c>
      <c r="AX80" s="19">
        <f t="shared" si="150"/>
        <v>0</v>
      </c>
      <c r="AY80" s="19">
        <f t="shared" si="150"/>
        <v>0</v>
      </c>
      <c r="AZ80" s="19">
        <f t="shared" si="150"/>
        <v>0</v>
      </c>
      <c r="BA80" s="19">
        <f t="shared" si="150"/>
        <v>0</v>
      </c>
      <c r="BB80" s="19">
        <f t="shared" si="150"/>
        <v>0</v>
      </c>
      <c r="BC80" s="19">
        <f t="shared" si="150"/>
        <v>0</v>
      </c>
      <c r="BD80" s="19">
        <f t="shared" si="150"/>
        <v>0</v>
      </c>
      <c r="BE80" s="19">
        <f t="shared" si="150"/>
        <v>0</v>
      </c>
      <c r="BF80" s="19">
        <f t="shared" si="150"/>
        <v>0</v>
      </c>
      <c r="BG80" s="19">
        <f t="shared" si="150"/>
        <v>0</v>
      </c>
      <c r="BH80" s="19">
        <f t="shared" si="150"/>
        <v>0</v>
      </c>
      <c r="BI80" s="19">
        <f t="shared" si="150"/>
        <v>0</v>
      </c>
      <c r="BJ80" s="19">
        <f t="shared" si="150"/>
        <v>0</v>
      </c>
      <c r="BK80" s="19">
        <f t="shared" si="150"/>
        <v>0</v>
      </c>
      <c r="BL80" s="19">
        <f t="shared" si="150"/>
        <v>0</v>
      </c>
      <c r="BM80" s="19">
        <f t="shared" si="150"/>
        <v>0</v>
      </c>
      <c r="BN80" s="19">
        <f t="shared" si="150"/>
        <v>0</v>
      </c>
      <c r="BO80" s="19">
        <f t="shared" si="150"/>
        <v>0</v>
      </c>
      <c r="BP80" s="19">
        <f t="shared" si="150"/>
        <v>0</v>
      </c>
      <c r="BQ80" s="19">
        <f t="shared" si="150"/>
        <v>0</v>
      </c>
      <c r="BR80" s="19">
        <f t="shared" si="150"/>
        <v>0</v>
      </c>
      <c r="BS80" s="19">
        <f t="shared" si="150"/>
        <v>0</v>
      </c>
      <c r="BT80" s="19">
        <f t="shared" si="148"/>
        <v>0</v>
      </c>
      <c r="BU80" s="19">
        <f t="shared" si="148"/>
        <v>0</v>
      </c>
      <c r="BV80" s="19">
        <f t="shared" si="148"/>
        <v>0</v>
      </c>
      <c r="BW80" s="19">
        <f t="shared" si="148"/>
        <v>0</v>
      </c>
      <c r="BX80" s="19">
        <f t="shared" si="148"/>
        <v>0</v>
      </c>
      <c r="BY80" s="19">
        <f t="shared" si="148"/>
        <v>0</v>
      </c>
      <c r="BZ80" s="19">
        <f t="shared" si="148"/>
        <v>0</v>
      </c>
      <c r="CA80" s="19">
        <f t="shared" si="148"/>
        <v>0</v>
      </c>
      <c r="CB80" s="19">
        <f t="shared" si="148"/>
        <v>0</v>
      </c>
      <c r="CC80" s="19">
        <f t="shared" si="148"/>
        <v>0</v>
      </c>
      <c r="CD80" s="19">
        <f t="shared" si="148"/>
        <v>0</v>
      </c>
      <c r="CE80" s="19">
        <f t="shared" si="148"/>
        <v>0</v>
      </c>
      <c r="CF80" s="19">
        <f t="shared" si="148"/>
        <v>0</v>
      </c>
      <c r="CG80" s="19">
        <f t="shared" si="148"/>
        <v>0</v>
      </c>
      <c r="CH80" s="19">
        <f t="shared" si="148"/>
        <v>0</v>
      </c>
      <c r="CI80" s="19">
        <f t="shared" si="148"/>
        <v>0</v>
      </c>
      <c r="CJ80" s="19">
        <f t="shared" si="148"/>
        <v>0</v>
      </c>
      <c r="CK80" s="19">
        <f t="shared" si="148"/>
        <v>0</v>
      </c>
      <c r="CL80" s="19">
        <f t="shared" si="148"/>
        <v>0</v>
      </c>
      <c r="CM80" s="19">
        <f t="shared" si="148"/>
        <v>0</v>
      </c>
      <c r="CN80" s="19">
        <f t="shared" si="148"/>
        <v>0</v>
      </c>
      <c r="CO80" s="19">
        <f t="shared" si="148"/>
        <v>0</v>
      </c>
      <c r="CP80" s="19">
        <f t="shared" si="148"/>
        <v>0</v>
      </c>
      <c r="CQ80" s="19">
        <f t="shared" si="148"/>
        <v>0</v>
      </c>
      <c r="CR80" s="19">
        <f t="shared" si="148"/>
        <v>0</v>
      </c>
      <c r="CS80" s="19">
        <f t="shared" si="148"/>
        <v>0</v>
      </c>
      <c r="CT80" s="19">
        <f t="shared" si="148"/>
        <v>0</v>
      </c>
      <c r="CU80" s="19">
        <f t="shared" si="148"/>
        <v>0</v>
      </c>
      <c r="CV80" s="19">
        <f t="shared" si="148"/>
        <v>0</v>
      </c>
      <c r="CW80" s="19">
        <f t="shared" si="148"/>
        <v>0</v>
      </c>
      <c r="CX80" s="19">
        <f t="shared" si="148"/>
        <v>0</v>
      </c>
      <c r="CY80" s="19">
        <f t="shared" ref="CY80:DW80" si="151">(AND(CY$64&gt;=$K39,CY$64&lt;EDATE($K39,12*$X$34))*CY53*$X39)+(AND(CY$64&gt;=EDATE($K39,12*$X$34),CY$64&lt;EDATE($K39,12*$Y$34))*CY53*$Y39)+(AND(CY$64&gt;=EDATE($K39,12*$Y$34),CY$64&lt;EDATE($K39,12*$Z$34))*CY53*$Z39)+(AND(CY$64&gt;=EDATE($K39,12*$Z$34),CY$64&lt;EDATE($K39,12*$AA$34))*CY53*$AA39)+((CY$64&gt;=EDATE($K39,12*$AA$34))*CY53*$AB39)</f>
        <v>0</v>
      </c>
      <c r="CZ80" s="19">
        <f t="shared" si="151"/>
        <v>0</v>
      </c>
      <c r="DA80" s="19">
        <f t="shared" si="151"/>
        <v>0</v>
      </c>
      <c r="DB80" s="19">
        <f t="shared" si="151"/>
        <v>0</v>
      </c>
      <c r="DC80" s="19">
        <f t="shared" si="151"/>
        <v>0</v>
      </c>
      <c r="DD80" s="19">
        <f t="shared" si="151"/>
        <v>0</v>
      </c>
      <c r="DE80" s="19">
        <f t="shared" si="151"/>
        <v>0</v>
      </c>
      <c r="DF80" s="19">
        <f t="shared" si="151"/>
        <v>0</v>
      </c>
      <c r="DG80" s="19">
        <f t="shared" si="151"/>
        <v>0</v>
      </c>
      <c r="DH80" s="19">
        <f t="shared" si="151"/>
        <v>0</v>
      </c>
      <c r="DI80" s="19">
        <f t="shared" si="151"/>
        <v>0</v>
      </c>
      <c r="DJ80" s="19">
        <f t="shared" si="151"/>
        <v>0</v>
      </c>
      <c r="DK80" s="19">
        <f t="shared" si="151"/>
        <v>0</v>
      </c>
      <c r="DL80" s="19">
        <f t="shared" si="151"/>
        <v>0</v>
      </c>
      <c r="DM80" s="19">
        <f t="shared" si="151"/>
        <v>0</v>
      </c>
      <c r="DN80" s="19">
        <f t="shared" si="151"/>
        <v>0</v>
      </c>
      <c r="DO80" s="19">
        <f t="shared" si="151"/>
        <v>0</v>
      </c>
      <c r="DP80" s="19">
        <f t="shared" si="151"/>
        <v>0</v>
      </c>
      <c r="DQ80" s="19">
        <f t="shared" si="151"/>
        <v>0</v>
      </c>
      <c r="DR80" s="19">
        <f t="shared" si="151"/>
        <v>0</v>
      </c>
      <c r="DS80" s="19">
        <f t="shared" si="151"/>
        <v>0</v>
      </c>
      <c r="DT80" s="19">
        <f t="shared" si="151"/>
        <v>0</v>
      </c>
      <c r="DU80" s="19">
        <f t="shared" si="151"/>
        <v>0</v>
      </c>
      <c r="DV80" s="19">
        <f t="shared" si="151"/>
        <v>0</v>
      </c>
      <c r="DW80" s="121">
        <f t="shared" si="151"/>
        <v>0</v>
      </c>
    </row>
    <row r="81" spans="2:127" hidden="1" outlineLevel="2" x14ac:dyDescent="0.2">
      <c r="B81" s="359"/>
      <c r="D81" s="25" t="str">
        <f t="shared" si="144"/>
        <v>Spec Tenant 5</v>
      </c>
      <c r="E81" s="30">
        <f t="shared" si="145"/>
        <v>0</v>
      </c>
      <c r="G81" s="19">
        <f t="shared" si="146"/>
        <v>0</v>
      </c>
      <c r="H81" s="19">
        <f t="shared" si="150"/>
        <v>0</v>
      </c>
      <c r="I81" s="19">
        <f t="shared" si="150"/>
        <v>0</v>
      </c>
      <c r="J81" s="19">
        <f t="shared" si="150"/>
        <v>0</v>
      </c>
      <c r="K81" s="19">
        <f t="shared" si="150"/>
        <v>0</v>
      </c>
      <c r="L81" s="19">
        <f t="shared" si="150"/>
        <v>0</v>
      </c>
      <c r="M81" s="19">
        <f t="shared" si="150"/>
        <v>0</v>
      </c>
      <c r="N81" s="19">
        <f t="shared" si="150"/>
        <v>0</v>
      </c>
      <c r="O81" s="19">
        <f t="shared" si="150"/>
        <v>0</v>
      </c>
      <c r="P81" s="19">
        <f t="shared" si="150"/>
        <v>0</v>
      </c>
      <c r="Q81" s="19">
        <f t="shared" si="150"/>
        <v>0</v>
      </c>
      <c r="R81" s="19">
        <f t="shared" si="150"/>
        <v>0</v>
      </c>
      <c r="S81" s="19">
        <f t="shared" si="150"/>
        <v>0</v>
      </c>
      <c r="T81" s="19">
        <f t="shared" si="150"/>
        <v>0</v>
      </c>
      <c r="U81" s="19">
        <f t="shared" si="150"/>
        <v>0</v>
      </c>
      <c r="V81" s="19">
        <f t="shared" si="150"/>
        <v>0</v>
      </c>
      <c r="W81" s="19">
        <f t="shared" si="150"/>
        <v>0</v>
      </c>
      <c r="X81" s="19">
        <f t="shared" si="150"/>
        <v>0</v>
      </c>
      <c r="Y81" s="19">
        <f t="shared" si="150"/>
        <v>0</v>
      </c>
      <c r="Z81" s="19">
        <f t="shared" si="150"/>
        <v>0</v>
      </c>
      <c r="AA81" s="19">
        <f t="shared" si="150"/>
        <v>0</v>
      </c>
      <c r="AB81" s="19">
        <f t="shared" si="150"/>
        <v>0</v>
      </c>
      <c r="AC81" s="19">
        <f t="shared" si="150"/>
        <v>0</v>
      </c>
      <c r="AD81" s="19">
        <f t="shared" si="150"/>
        <v>0</v>
      </c>
      <c r="AE81" s="19">
        <f t="shared" si="150"/>
        <v>0</v>
      </c>
      <c r="AF81" s="19">
        <f t="shared" si="150"/>
        <v>0</v>
      </c>
      <c r="AG81" s="19">
        <f t="shared" si="150"/>
        <v>0</v>
      </c>
      <c r="AH81" s="19">
        <f t="shared" si="150"/>
        <v>0</v>
      </c>
      <c r="AI81" s="19">
        <f t="shared" si="150"/>
        <v>0</v>
      </c>
      <c r="AJ81" s="19">
        <f t="shared" si="150"/>
        <v>0</v>
      </c>
      <c r="AK81" s="19">
        <f t="shared" si="150"/>
        <v>0</v>
      </c>
      <c r="AL81" s="19">
        <f t="shared" si="150"/>
        <v>0</v>
      </c>
      <c r="AM81" s="19">
        <f t="shared" si="150"/>
        <v>0</v>
      </c>
      <c r="AN81" s="19">
        <f t="shared" si="150"/>
        <v>0</v>
      </c>
      <c r="AO81" s="19">
        <f t="shared" si="150"/>
        <v>0</v>
      </c>
      <c r="AP81" s="19">
        <f t="shared" si="150"/>
        <v>0</v>
      </c>
      <c r="AQ81" s="19">
        <f t="shared" si="150"/>
        <v>0</v>
      </c>
      <c r="AR81" s="19">
        <f t="shared" si="150"/>
        <v>0</v>
      </c>
      <c r="AS81" s="19">
        <f t="shared" si="150"/>
        <v>0</v>
      </c>
      <c r="AT81" s="19">
        <f t="shared" si="150"/>
        <v>0</v>
      </c>
      <c r="AU81" s="19">
        <f t="shared" si="150"/>
        <v>0</v>
      </c>
      <c r="AV81" s="19">
        <f t="shared" si="150"/>
        <v>0</v>
      </c>
      <c r="AW81" s="19">
        <f t="shared" si="150"/>
        <v>0</v>
      </c>
      <c r="AX81" s="19">
        <f t="shared" si="150"/>
        <v>0</v>
      </c>
      <c r="AY81" s="19">
        <f t="shared" si="150"/>
        <v>0</v>
      </c>
      <c r="AZ81" s="19">
        <f t="shared" si="150"/>
        <v>0</v>
      </c>
      <c r="BA81" s="19">
        <f t="shared" si="150"/>
        <v>0</v>
      </c>
      <c r="BB81" s="19">
        <f t="shared" si="150"/>
        <v>0</v>
      </c>
      <c r="BC81" s="19">
        <f t="shared" si="150"/>
        <v>0</v>
      </c>
      <c r="BD81" s="19">
        <f t="shared" si="150"/>
        <v>0</v>
      </c>
      <c r="BE81" s="19">
        <f t="shared" si="150"/>
        <v>0</v>
      </c>
      <c r="BF81" s="19">
        <f t="shared" si="150"/>
        <v>0</v>
      </c>
      <c r="BG81" s="19">
        <f t="shared" si="150"/>
        <v>0</v>
      </c>
      <c r="BH81" s="19">
        <f t="shared" si="150"/>
        <v>0</v>
      </c>
      <c r="BI81" s="19">
        <f t="shared" si="150"/>
        <v>0</v>
      </c>
      <c r="BJ81" s="19">
        <f t="shared" si="150"/>
        <v>0</v>
      </c>
      <c r="BK81" s="19">
        <f t="shared" si="150"/>
        <v>0</v>
      </c>
      <c r="BL81" s="19">
        <f t="shared" si="150"/>
        <v>0</v>
      </c>
      <c r="BM81" s="19">
        <f t="shared" si="150"/>
        <v>0</v>
      </c>
      <c r="BN81" s="19">
        <f t="shared" si="150"/>
        <v>0</v>
      </c>
      <c r="BO81" s="19">
        <f t="shared" si="150"/>
        <v>0</v>
      </c>
      <c r="BP81" s="19">
        <f t="shared" si="150"/>
        <v>0</v>
      </c>
      <c r="BQ81" s="19">
        <f t="shared" si="150"/>
        <v>0</v>
      </c>
      <c r="BR81" s="19">
        <f t="shared" si="150"/>
        <v>0</v>
      </c>
      <c r="BS81" s="19">
        <f t="shared" ref="BS81:DW83" si="152">(AND(BS$64&gt;=$K40,BS$64&lt;EDATE($K40,12*$X$34))*BS54*$X40)+(AND(BS$64&gt;=EDATE($K40,12*$X$34),BS$64&lt;EDATE($K40,12*$Y$34))*BS54*$Y40)+(AND(BS$64&gt;=EDATE($K40,12*$Y$34),BS$64&lt;EDATE($K40,12*$Z$34))*BS54*$Z40)+(AND(BS$64&gt;=EDATE($K40,12*$Z$34),BS$64&lt;EDATE($K40,12*$AA$34))*BS54*$AA40)+((BS$64&gt;=EDATE($K40,12*$AA$34))*BS54*$AB40)</f>
        <v>0</v>
      </c>
      <c r="BT81" s="19">
        <f t="shared" si="152"/>
        <v>0</v>
      </c>
      <c r="BU81" s="19">
        <f t="shared" si="152"/>
        <v>0</v>
      </c>
      <c r="BV81" s="19">
        <f t="shared" si="152"/>
        <v>0</v>
      </c>
      <c r="BW81" s="19">
        <f t="shared" si="152"/>
        <v>0</v>
      </c>
      <c r="BX81" s="19">
        <f t="shared" si="152"/>
        <v>0</v>
      </c>
      <c r="BY81" s="19">
        <f t="shared" si="152"/>
        <v>0</v>
      </c>
      <c r="BZ81" s="19">
        <f t="shared" si="152"/>
        <v>0</v>
      </c>
      <c r="CA81" s="19">
        <f t="shared" si="152"/>
        <v>0</v>
      </c>
      <c r="CB81" s="19">
        <f t="shared" si="152"/>
        <v>0</v>
      </c>
      <c r="CC81" s="19">
        <f t="shared" si="152"/>
        <v>0</v>
      </c>
      <c r="CD81" s="19">
        <f t="shared" si="152"/>
        <v>0</v>
      </c>
      <c r="CE81" s="19">
        <f t="shared" si="152"/>
        <v>0</v>
      </c>
      <c r="CF81" s="19">
        <f t="shared" si="152"/>
        <v>0</v>
      </c>
      <c r="CG81" s="19">
        <f t="shared" si="152"/>
        <v>0</v>
      </c>
      <c r="CH81" s="19">
        <f t="shared" si="152"/>
        <v>0</v>
      </c>
      <c r="CI81" s="19">
        <f t="shared" si="152"/>
        <v>0</v>
      </c>
      <c r="CJ81" s="19">
        <f t="shared" si="152"/>
        <v>0</v>
      </c>
      <c r="CK81" s="19">
        <f t="shared" si="152"/>
        <v>0</v>
      </c>
      <c r="CL81" s="19">
        <f t="shared" si="152"/>
        <v>0</v>
      </c>
      <c r="CM81" s="19">
        <f t="shared" si="152"/>
        <v>0</v>
      </c>
      <c r="CN81" s="19">
        <f t="shared" si="152"/>
        <v>0</v>
      </c>
      <c r="CO81" s="19">
        <f t="shared" si="152"/>
        <v>0</v>
      </c>
      <c r="CP81" s="19">
        <f t="shared" si="152"/>
        <v>0</v>
      </c>
      <c r="CQ81" s="19">
        <f t="shared" si="152"/>
        <v>0</v>
      </c>
      <c r="CR81" s="19">
        <f t="shared" si="152"/>
        <v>0</v>
      </c>
      <c r="CS81" s="19">
        <f t="shared" si="152"/>
        <v>0</v>
      </c>
      <c r="CT81" s="19">
        <f t="shared" si="152"/>
        <v>0</v>
      </c>
      <c r="CU81" s="19">
        <f t="shared" si="152"/>
        <v>0</v>
      </c>
      <c r="CV81" s="19">
        <f t="shared" si="152"/>
        <v>0</v>
      </c>
      <c r="CW81" s="19">
        <f t="shared" si="152"/>
        <v>0</v>
      </c>
      <c r="CX81" s="19">
        <f t="shared" si="152"/>
        <v>0</v>
      </c>
      <c r="CY81" s="19">
        <f t="shared" si="152"/>
        <v>0</v>
      </c>
      <c r="CZ81" s="19">
        <f t="shared" si="152"/>
        <v>0</v>
      </c>
      <c r="DA81" s="19">
        <f t="shared" si="152"/>
        <v>0</v>
      </c>
      <c r="DB81" s="19">
        <f t="shared" si="152"/>
        <v>0</v>
      </c>
      <c r="DC81" s="19">
        <f t="shared" si="152"/>
        <v>0</v>
      </c>
      <c r="DD81" s="19">
        <f t="shared" si="152"/>
        <v>0</v>
      </c>
      <c r="DE81" s="19">
        <f t="shared" si="152"/>
        <v>0</v>
      </c>
      <c r="DF81" s="19">
        <f t="shared" si="152"/>
        <v>0</v>
      </c>
      <c r="DG81" s="19">
        <f t="shared" si="152"/>
        <v>0</v>
      </c>
      <c r="DH81" s="19">
        <f t="shared" si="152"/>
        <v>0</v>
      </c>
      <c r="DI81" s="19">
        <f t="shared" si="152"/>
        <v>0</v>
      </c>
      <c r="DJ81" s="19">
        <f t="shared" si="152"/>
        <v>0</v>
      </c>
      <c r="DK81" s="19">
        <f t="shared" si="152"/>
        <v>0</v>
      </c>
      <c r="DL81" s="19">
        <f t="shared" si="152"/>
        <v>0</v>
      </c>
      <c r="DM81" s="19">
        <f t="shared" si="152"/>
        <v>0</v>
      </c>
      <c r="DN81" s="19">
        <f t="shared" si="152"/>
        <v>0</v>
      </c>
      <c r="DO81" s="19">
        <f t="shared" si="152"/>
        <v>0</v>
      </c>
      <c r="DP81" s="19">
        <f t="shared" si="152"/>
        <v>0</v>
      </c>
      <c r="DQ81" s="19">
        <f t="shared" si="152"/>
        <v>0</v>
      </c>
      <c r="DR81" s="19">
        <f t="shared" si="152"/>
        <v>0</v>
      </c>
      <c r="DS81" s="19">
        <f t="shared" si="152"/>
        <v>0</v>
      </c>
      <c r="DT81" s="19">
        <f t="shared" si="152"/>
        <v>0</v>
      </c>
      <c r="DU81" s="19">
        <f t="shared" si="152"/>
        <v>0</v>
      </c>
      <c r="DV81" s="19">
        <f t="shared" si="152"/>
        <v>0</v>
      </c>
      <c r="DW81" s="121">
        <f t="shared" si="152"/>
        <v>0</v>
      </c>
    </row>
    <row r="82" spans="2:127" hidden="1" outlineLevel="2" x14ac:dyDescent="0.2">
      <c r="B82" s="359"/>
      <c r="D82" s="25" t="str">
        <f t="shared" si="144"/>
        <v>Spec Tenant 6</v>
      </c>
      <c r="E82" s="30">
        <f t="shared" si="145"/>
        <v>0</v>
      </c>
      <c r="G82" s="19">
        <f t="shared" si="146"/>
        <v>0</v>
      </c>
      <c r="H82" s="19">
        <f t="shared" ref="H82:BS83" si="153">(AND(H$64&gt;=$K41,H$64&lt;EDATE($K41,12*$X$34))*H55*$X41)+(AND(H$64&gt;=EDATE($K41,12*$X$34),H$64&lt;EDATE($K41,12*$Y$34))*H55*$Y41)+(AND(H$64&gt;=EDATE($K41,12*$Y$34),H$64&lt;EDATE($K41,12*$Z$34))*H55*$Z41)+(AND(H$64&gt;=EDATE($K41,12*$Z$34),H$64&lt;EDATE($K41,12*$AA$34))*H55*$AA41)+((H$64&gt;=EDATE($K41,12*$AA$34))*H55*$AB41)</f>
        <v>0</v>
      </c>
      <c r="I82" s="19">
        <f t="shared" si="153"/>
        <v>0</v>
      </c>
      <c r="J82" s="19">
        <f t="shared" si="153"/>
        <v>0</v>
      </c>
      <c r="K82" s="19">
        <f t="shared" si="153"/>
        <v>0</v>
      </c>
      <c r="L82" s="19">
        <f t="shared" si="153"/>
        <v>0</v>
      </c>
      <c r="M82" s="19">
        <f t="shared" si="153"/>
        <v>0</v>
      </c>
      <c r="N82" s="19">
        <f t="shared" si="153"/>
        <v>0</v>
      </c>
      <c r="O82" s="19">
        <f t="shared" si="153"/>
        <v>0</v>
      </c>
      <c r="P82" s="19">
        <f t="shared" si="153"/>
        <v>0</v>
      </c>
      <c r="Q82" s="19">
        <f t="shared" si="153"/>
        <v>0</v>
      </c>
      <c r="R82" s="19">
        <f t="shared" si="153"/>
        <v>0</v>
      </c>
      <c r="S82" s="19">
        <f t="shared" si="153"/>
        <v>0</v>
      </c>
      <c r="T82" s="19">
        <f t="shared" si="153"/>
        <v>0</v>
      </c>
      <c r="U82" s="19">
        <f t="shared" si="153"/>
        <v>0</v>
      </c>
      <c r="V82" s="19">
        <f t="shared" si="153"/>
        <v>0</v>
      </c>
      <c r="W82" s="19">
        <f t="shared" si="153"/>
        <v>0</v>
      </c>
      <c r="X82" s="19">
        <f t="shared" si="153"/>
        <v>0</v>
      </c>
      <c r="Y82" s="19">
        <f t="shared" si="153"/>
        <v>0</v>
      </c>
      <c r="Z82" s="19">
        <f t="shared" si="153"/>
        <v>0</v>
      </c>
      <c r="AA82" s="19">
        <f t="shared" si="153"/>
        <v>0</v>
      </c>
      <c r="AB82" s="19">
        <f t="shared" si="153"/>
        <v>0</v>
      </c>
      <c r="AC82" s="19">
        <f t="shared" si="153"/>
        <v>0</v>
      </c>
      <c r="AD82" s="19">
        <f t="shared" si="153"/>
        <v>0</v>
      </c>
      <c r="AE82" s="19">
        <f t="shared" si="153"/>
        <v>0</v>
      </c>
      <c r="AF82" s="19">
        <f t="shared" si="153"/>
        <v>0</v>
      </c>
      <c r="AG82" s="19">
        <f t="shared" si="153"/>
        <v>0</v>
      </c>
      <c r="AH82" s="19">
        <f t="shared" si="153"/>
        <v>0</v>
      </c>
      <c r="AI82" s="19">
        <f t="shared" si="153"/>
        <v>0</v>
      </c>
      <c r="AJ82" s="19">
        <f t="shared" si="153"/>
        <v>0</v>
      </c>
      <c r="AK82" s="19">
        <f t="shared" si="153"/>
        <v>0</v>
      </c>
      <c r="AL82" s="19">
        <f t="shared" si="153"/>
        <v>0</v>
      </c>
      <c r="AM82" s="19">
        <f t="shared" si="153"/>
        <v>0</v>
      </c>
      <c r="AN82" s="19">
        <f t="shared" si="153"/>
        <v>0</v>
      </c>
      <c r="AO82" s="19">
        <f t="shared" si="153"/>
        <v>0</v>
      </c>
      <c r="AP82" s="19">
        <f t="shared" si="153"/>
        <v>0</v>
      </c>
      <c r="AQ82" s="19">
        <f t="shared" si="153"/>
        <v>0</v>
      </c>
      <c r="AR82" s="19">
        <f t="shared" si="153"/>
        <v>0</v>
      </c>
      <c r="AS82" s="19">
        <f t="shared" si="153"/>
        <v>0</v>
      </c>
      <c r="AT82" s="19">
        <f t="shared" si="153"/>
        <v>0</v>
      </c>
      <c r="AU82" s="19">
        <f t="shared" si="153"/>
        <v>0</v>
      </c>
      <c r="AV82" s="19">
        <f t="shared" si="153"/>
        <v>0</v>
      </c>
      <c r="AW82" s="19">
        <f t="shared" si="153"/>
        <v>0</v>
      </c>
      <c r="AX82" s="19">
        <f t="shared" si="153"/>
        <v>0</v>
      </c>
      <c r="AY82" s="19">
        <f t="shared" si="153"/>
        <v>0</v>
      </c>
      <c r="AZ82" s="19">
        <f t="shared" si="153"/>
        <v>0</v>
      </c>
      <c r="BA82" s="19">
        <f t="shared" si="153"/>
        <v>0</v>
      </c>
      <c r="BB82" s="19">
        <f t="shared" si="153"/>
        <v>0</v>
      </c>
      <c r="BC82" s="19">
        <f t="shared" si="153"/>
        <v>0</v>
      </c>
      <c r="BD82" s="19">
        <f t="shared" si="153"/>
        <v>0</v>
      </c>
      <c r="BE82" s="19">
        <f t="shared" si="153"/>
        <v>0</v>
      </c>
      <c r="BF82" s="19">
        <f t="shared" si="153"/>
        <v>0</v>
      </c>
      <c r="BG82" s="19">
        <f t="shared" si="153"/>
        <v>0</v>
      </c>
      <c r="BH82" s="19">
        <f t="shared" si="153"/>
        <v>0</v>
      </c>
      <c r="BI82" s="19">
        <f t="shared" si="153"/>
        <v>0</v>
      </c>
      <c r="BJ82" s="19">
        <f t="shared" si="153"/>
        <v>0</v>
      </c>
      <c r="BK82" s="19">
        <f t="shared" si="153"/>
        <v>0</v>
      </c>
      <c r="BL82" s="19">
        <f t="shared" si="153"/>
        <v>0</v>
      </c>
      <c r="BM82" s="19">
        <f t="shared" si="153"/>
        <v>0</v>
      </c>
      <c r="BN82" s="19">
        <f t="shared" si="153"/>
        <v>0</v>
      </c>
      <c r="BO82" s="19">
        <f t="shared" si="153"/>
        <v>0</v>
      </c>
      <c r="BP82" s="19">
        <f t="shared" si="153"/>
        <v>0</v>
      </c>
      <c r="BQ82" s="19">
        <f t="shared" si="153"/>
        <v>0</v>
      </c>
      <c r="BR82" s="19">
        <f t="shared" si="153"/>
        <v>0</v>
      </c>
      <c r="BS82" s="19">
        <f t="shared" si="153"/>
        <v>0</v>
      </c>
      <c r="BT82" s="19">
        <f t="shared" si="152"/>
        <v>0</v>
      </c>
      <c r="BU82" s="19">
        <f t="shared" si="152"/>
        <v>0</v>
      </c>
      <c r="BV82" s="19">
        <f t="shared" si="152"/>
        <v>0</v>
      </c>
      <c r="BW82" s="19">
        <f t="shared" si="152"/>
        <v>0</v>
      </c>
      <c r="BX82" s="19">
        <f t="shared" si="152"/>
        <v>0</v>
      </c>
      <c r="BY82" s="19">
        <f t="shared" si="152"/>
        <v>0</v>
      </c>
      <c r="BZ82" s="19">
        <f t="shared" si="152"/>
        <v>0</v>
      </c>
      <c r="CA82" s="19">
        <f t="shared" si="152"/>
        <v>0</v>
      </c>
      <c r="CB82" s="19">
        <f t="shared" si="152"/>
        <v>0</v>
      </c>
      <c r="CC82" s="19">
        <f t="shared" si="152"/>
        <v>0</v>
      </c>
      <c r="CD82" s="19">
        <f t="shared" si="152"/>
        <v>0</v>
      </c>
      <c r="CE82" s="19">
        <f t="shared" si="152"/>
        <v>0</v>
      </c>
      <c r="CF82" s="19">
        <f t="shared" si="152"/>
        <v>0</v>
      </c>
      <c r="CG82" s="19">
        <f t="shared" si="152"/>
        <v>0</v>
      </c>
      <c r="CH82" s="19">
        <f t="shared" si="152"/>
        <v>0</v>
      </c>
      <c r="CI82" s="19">
        <f t="shared" si="152"/>
        <v>0</v>
      </c>
      <c r="CJ82" s="19">
        <f t="shared" si="152"/>
        <v>0</v>
      </c>
      <c r="CK82" s="19">
        <f t="shared" si="152"/>
        <v>0</v>
      </c>
      <c r="CL82" s="19">
        <f t="shared" si="152"/>
        <v>0</v>
      </c>
      <c r="CM82" s="19">
        <f t="shared" si="152"/>
        <v>0</v>
      </c>
      <c r="CN82" s="19">
        <f t="shared" si="152"/>
        <v>0</v>
      </c>
      <c r="CO82" s="19">
        <f t="shared" si="152"/>
        <v>0</v>
      </c>
      <c r="CP82" s="19">
        <f t="shared" si="152"/>
        <v>0</v>
      </c>
      <c r="CQ82" s="19">
        <f t="shared" si="152"/>
        <v>0</v>
      </c>
      <c r="CR82" s="19">
        <f t="shared" si="152"/>
        <v>0</v>
      </c>
      <c r="CS82" s="19">
        <f t="shared" si="152"/>
        <v>0</v>
      </c>
      <c r="CT82" s="19">
        <f t="shared" si="152"/>
        <v>0</v>
      </c>
      <c r="CU82" s="19">
        <f t="shared" si="152"/>
        <v>0</v>
      </c>
      <c r="CV82" s="19">
        <f t="shared" si="152"/>
        <v>0</v>
      </c>
      <c r="CW82" s="19">
        <f t="shared" si="152"/>
        <v>0</v>
      </c>
      <c r="CX82" s="19">
        <f t="shared" si="152"/>
        <v>0</v>
      </c>
      <c r="CY82" s="19">
        <f t="shared" si="152"/>
        <v>0</v>
      </c>
      <c r="CZ82" s="19">
        <f t="shared" si="152"/>
        <v>0</v>
      </c>
      <c r="DA82" s="19">
        <f t="shared" si="152"/>
        <v>0</v>
      </c>
      <c r="DB82" s="19">
        <f t="shared" si="152"/>
        <v>0</v>
      </c>
      <c r="DC82" s="19">
        <f t="shared" si="152"/>
        <v>0</v>
      </c>
      <c r="DD82" s="19">
        <f t="shared" si="152"/>
        <v>0</v>
      </c>
      <c r="DE82" s="19">
        <f t="shared" si="152"/>
        <v>0</v>
      </c>
      <c r="DF82" s="19">
        <f t="shared" si="152"/>
        <v>0</v>
      </c>
      <c r="DG82" s="19">
        <f t="shared" si="152"/>
        <v>0</v>
      </c>
      <c r="DH82" s="19">
        <f t="shared" si="152"/>
        <v>0</v>
      </c>
      <c r="DI82" s="19">
        <f t="shared" si="152"/>
        <v>0</v>
      </c>
      <c r="DJ82" s="19">
        <f t="shared" si="152"/>
        <v>0</v>
      </c>
      <c r="DK82" s="19">
        <f t="shared" si="152"/>
        <v>0</v>
      </c>
      <c r="DL82" s="19">
        <f t="shared" si="152"/>
        <v>0</v>
      </c>
      <c r="DM82" s="19">
        <f t="shared" si="152"/>
        <v>0</v>
      </c>
      <c r="DN82" s="19">
        <f t="shared" si="152"/>
        <v>0</v>
      </c>
      <c r="DO82" s="19">
        <f t="shared" si="152"/>
        <v>0</v>
      </c>
      <c r="DP82" s="19">
        <f t="shared" si="152"/>
        <v>0</v>
      </c>
      <c r="DQ82" s="19">
        <f t="shared" si="152"/>
        <v>0</v>
      </c>
      <c r="DR82" s="19">
        <f t="shared" si="152"/>
        <v>0</v>
      </c>
      <c r="DS82" s="19">
        <f t="shared" si="152"/>
        <v>0</v>
      </c>
      <c r="DT82" s="19">
        <f t="shared" si="152"/>
        <v>0</v>
      </c>
      <c r="DU82" s="19">
        <f t="shared" si="152"/>
        <v>0</v>
      </c>
      <c r="DV82" s="19">
        <f t="shared" si="152"/>
        <v>0</v>
      </c>
      <c r="DW82" s="121">
        <f t="shared" si="152"/>
        <v>0</v>
      </c>
    </row>
    <row r="83" spans="2:127" hidden="1" outlineLevel="2" x14ac:dyDescent="0.2">
      <c r="B83" s="359"/>
      <c r="D83" s="25" t="str">
        <f t="shared" si="144"/>
        <v>Spec Tenant 7</v>
      </c>
      <c r="E83" s="30">
        <f t="shared" si="145"/>
        <v>0</v>
      </c>
      <c r="G83" s="19">
        <f t="shared" si="146"/>
        <v>0</v>
      </c>
      <c r="H83" s="19">
        <f t="shared" si="153"/>
        <v>0</v>
      </c>
      <c r="I83" s="19">
        <f t="shared" si="153"/>
        <v>0</v>
      </c>
      <c r="J83" s="19">
        <f t="shared" si="153"/>
        <v>0</v>
      </c>
      <c r="K83" s="19">
        <f t="shared" si="153"/>
        <v>0</v>
      </c>
      <c r="L83" s="19">
        <f t="shared" si="153"/>
        <v>0</v>
      </c>
      <c r="M83" s="19">
        <f t="shared" si="153"/>
        <v>0</v>
      </c>
      <c r="N83" s="19">
        <f t="shared" si="153"/>
        <v>0</v>
      </c>
      <c r="O83" s="19">
        <f t="shared" si="153"/>
        <v>0</v>
      </c>
      <c r="P83" s="19">
        <f t="shared" si="153"/>
        <v>0</v>
      </c>
      <c r="Q83" s="19">
        <f t="shared" si="153"/>
        <v>0</v>
      </c>
      <c r="R83" s="19">
        <f t="shared" si="153"/>
        <v>0</v>
      </c>
      <c r="S83" s="19">
        <f t="shared" si="153"/>
        <v>0</v>
      </c>
      <c r="T83" s="19">
        <f t="shared" si="153"/>
        <v>0</v>
      </c>
      <c r="U83" s="19">
        <f t="shared" si="153"/>
        <v>0</v>
      </c>
      <c r="V83" s="19">
        <f t="shared" si="153"/>
        <v>0</v>
      </c>
      <c r="W83" s="19">
        <f t="shared" si="153"/>
        <v>0</v>
      </c>
      <c r="X83" s="19">
        <f t="shared" si="153"/>
        <v>0</v>
      </c>
      <c r="Y83" s="19">
        <f t="shared" si="153"/>
        <v>0</v>
      </c>
      <c r="Z83" s="19">
        <f t="shared" si="153"/>
        <v>0</v>
      </c>
      <c r="AA83" s="19">
        <f t="shared" si="153"/>
        <v>0</v>
      </c>
      <c r="AB83" s="19">
        <f t="shared" si="153"/>
        <v>0</v>
      </c>
      <c r="AC83" s="19">
        <f t="shared" si="153"/>
        <v>0</v>
      </c>
      <c r="AD83" s="19">
        <f t="shared" si="153"/>
        <v>0</v>
      </c>
      <c r="AE83" s="19">
        <f t="shared" si="153"/>
        <v>0</v>
      </c>
      <c r="AF83" s="19">
        <f t="shared" si="153"/>
        <v>0</v>
      </c>
      <c r="AG83" s="19">
        <f t="shared" si="153"/>
        <v>0</v>
      </c>
      <c r="AH83" s="19">
        <f t="shared" si="153"/>
        <v>0</v>
      </c>
      <c r="AI83" s="19">
        <f t="shared" si="153"/>
        <v>0</v>
      </c>
      <c r="AJ83" s="19">
        <f t="shared" si="153"/>
        <v>0</v>
      </c>
      <c r="AK83" s="19">
        <f t="shared" si="153"/>
        <v>0</v>
      </c>
      <c r="AL83" s="19">
        <f t="shared" si="153"/>
        <v>0</v>
      </c>
      <c r="AM83" s="19">
        <f t="shared" si="153"/>
        <v>0</v>
      </c>
      <c r="AN83" s="19">
        <f t="shared" si="153"/>
        <v>0</v>
      </c>
      <c r="AO83" s="19">
        <f t="shared" si="153"/>
        <v>0</v>
      </c>
      <c r="AP83" s="19">
        <f t="shared" si="153"/>
        <v>0</v>
      </c>
      <c r="AQ83" s="19">
        <f t="shared" si="153"/>
        <v>0</v>
      </c>
      <c r="AR83" s="19">
        <f t="shared" si="153"/>
        <v>0</v>
      </c>
      <c r="AS83" s="19">
        <f t="shared" si="153"/>
        <v>0</v>
      </c>
      <c r="AT83" s="19">
        <f t="shared" si="153"/>
        <v>0</v>
      </c>
      <c r="AU83" s="19">
        <f t="shared" si="153"/>
        <v>0</v>
      </c>
      <c r="AV83" s="19">
        <f t="shared" si="153"/>
        <v>0</v>
      </c>
      <c r="AW83" s="19">
        <f t="shared" si="153"/>
        <v>0</v>
      </c>
      <c r="AX83" s="19">
        <f t="shared" si="153"/>
        <v>0</v>
      </c>
      <c r="AY83" s="19">
        <f t="shared" si="153"/>
        <v>0</v>
      </c>
      <c r="AZ83" s="19">
        <f t="shared" si="153"/>
        <v>0</v>
      </c>
      <c r="BA83" s="19">
        <f t="shared" si="153"/>
        <v>0</v>
      </c>
      <c r="BB83" s="19">
        <f t="shared" si="153"/>
        <v>0</v>
      </c>
      <c r="BC83" s="19">
        <f t="shared" si="153"/>
        <v>0</v>
      </c>
      <c r="BD83" s="19">
        <f t="shared" si="153"/>
        <v>0</v>
      </c>
      <c r="BE83" s="19">
        <f t="shared" si="153"/>
        <v>0</v>
      </c>
      <c r="BF83" s="19">
        <f t="shared" si="153"/>
        <v>0</v>
      </c>
      <c r="BG83" s="19">
        <f t="shared" si="153"/>
        <v>0</v>
      </c>
      <c r="BH83" s="19">
        <f t="shared" si="153"/>
        <v>0</v>
      </c>
      <c r="BI83" s="19">
        <f t="shared" si="153"/>
        <v>0</v>
      </c>
      <c r="BJ83" s="19">
        <f t="shared" si="153"/>
        <v>0</v>
      </c>
      <c r="BK83" s="19">
        <f t="shared" si="153"/>
        <v>0</v>
      </c>
      <c r="BL83" s="19">
        <f t="shared" si="153"/>
        <v>0</v>
      </c>
      <c r="BM83" s="19">
        <f t="shared" si="153"/>
        <v>0</v>
      </c>
      <c r="BN83" s="19">
        <f t="shared" si="153"/>
        <v>0</v>
      </c>
      <c r="BO83" s="19">
        <f t="shared" si="153"/>
        <v>0</v>
      </c>
      <c r="BP83" s="19">
        <f t="shared" si="153"/>
        <v>0</v>
      </c>
      <c r="BQ83" s="19">
        <f t="shared" si="153"/>
        <v>0</v>
      </c>
      <c r="BR83" s="19">
        <f t="shared" si="153"/>
        <v>0</v>
      </c>
      <c r="BS83" s="19">
        <f t="shared" si="153"/>
        <v>0</v>
      </c>
      <c r="BT83" s="19">
        <f t="shared" si="152"/>
        <v>0</v>
      </c>
      <c r="BU83" s="19">
        <f t="shared" si="152"/>
        <v>0</v>
      </c>
      <c r="BV83" s="19">
        <f t="shared" si="152"/>
        <v>0</v>
      </c>
      <c r="BW83" s="19">
        <f t="shared" si="152"/>
        <v>0</v>
      </c>
      <c r="BX83" s="19">
        <f t="shared" si="152"/>
        <v>0</v>
      </c>
      <c r="BY83" s="19">
        <f t="shared" si="152"/>
        <v>0</v>
      </c>
      <c r="BZ83" s="19">
        <f t="shared" si="152"/>
        <v>0</v>
      </c>
      <c r="CA83" s="19">
        <f t="shared" si="152"/>
        <v>0</v>
      </c>
      <c r="CB83" s="19">
        <f t="shared" si="152"/>
        <v>0</v>
      </c>
      <c r="CC83" s="19">
        <f t="shared" si="152"/>
        <v>0</v>
      </c>
      <c r="CD83" s="19">
        <f t="shared" si="152"/>
        <v>0</v>
      </c>
      <c r="CE83" s="19">
        <f t="shared" si="152"/>
        <v>0</v>
      </c>
      <c r="CF83" s="19">
        <f t="shared" si="152"/>
        <v>0</v>
      </c>
      <c r="CG83" s="19">
        <f t="shared" si="152"/>
        <v>0</v>
      </c>
      <c r="CH83" s="19">
        <f t="shared" si="152"/>
        <v>0</v>
      </c>
      <c r="CI83" s="19">
        <f t="shared" si="152"/>
        <v>0</v>
      </c>
      <c r="CJ83" s="19">
        <f t="shared" si="152"/>
        <v>0</v>
      </c>
      <c r="CK83" s="19">
        <f t="shared" si="152"/>
        <v>0</v>
      </c>
      <c r="CL83" s="19">
        <f t="shared" si="152"/>
        <v>0</v>
      </c>
      <c r="CM83" s="19">
        <f t="shared" si="152"/>
        <v>0</v>
      </c>
      <c r="CN83" s="19">
        <f t="shared" si="152"/>
        <v>0</v>
      </c>
      <c r="CO83" s="19">
        <f t="shared" si="152"/>
        <v>0</v>
      </c>
      <c r="CP83" s="19">
        <f t="shared" si="152"/>
        <v>0</v>
      </c>
      <c r="CQ83" s="19">
        <f t="shared" si="152"/>
        <v>0</v>
      </c>
      <c r="CR83" s="19">
        <f t="shared" si="152"/>
        <v>0</v>
      </c>
      <c r="CS83" s="19">
        <f t="shared" si="152"/>
        <v>0</v>
      </c>
      <c r="CT83" s="19">
        <f t="shared" si="152"/>
        <v>0</v>
      </c>
      <c r="CU83" s="19">
        <f t="shared" si="152"/>
        <v>0</v>
      </c>
      <c r="CV83" s="19">
        <f t="shared" si="152"/>
        <v>0</v>
      </c>
      <c r="CW83" s="19">
        <f t="shared" si="152"/>
        <v>0</v>
      </c>
      <c r="CX83" s="19">
        <f t="shared" si="152"/>
        <v>0</v>
      </c>
      <c r="CY83" s="19">
        <f t="shared" si="152"/>
        <v>0</v>
      </c>
      <c r="CZ83" s="19">
        <f t="shared" si="152"/>
        <v>0</v>
      </c>
      <c r="DA83" s="19">
        <f t="shared" si="152"/>
        <v>0</v>
      </c>
      <c r="DB83" s="19">
        <f t="shared" si="152"/>
        <v>0</v>
      </c>
      <c r="DC83" s="19">
        <f t="shared" si="152"/>
        <v>0</v>
      </c>
      <c r="DD83" s="19">
        <f t="shared" si="152"/>
        <v>0</v>
      </c>
      <c r="DE83" s="19">
        <f t="shared" si="152"/>
        <v>0</v>
      </c>
      <c r="DF83" s="19">
        <f t="shared" si="152"/>
        <v>0</v>
      </c>
      <c r="DG83" s="19">
        <f t="shared" si="152"/>
        <v>0</v>
      </c>
      <c r="DH83" s="19">
        <f t="shared" si="152"/>
        <v>0</v>
      </c>
      <c r="DI83" s="19">
        <f t="shared" si="152"/>
        <v>0</v>
      </c>
      <c r="DJ83" s="19">
        <f t="shared" si="152"/>
        <v>0</v>
      </c>
      <c r="DK83" s="19">
        <f t="shared" si="152"/>
        <v>0</v>
      </c>
      <c r="DL83" s="19">
        <f t="shared" si="152"/>
        <v>0</v>
      </c>
      <c r="DM83" s="19">
        <f t="shared" si="152"/>
        <v>0</v>
      </c>
      <c r="DN83" s="19">
        <f t="shared" si="152"/>
        <v>0</v>
      </c>
      <c r="DO83" s="19">
        <f t="shared" si="152"/>
        <v>0</v>
      </c>
      <c r="DP83" s="19">
        <f t="shared" si="152"/>
        <v>0</v>
      </c>
      <c r="DQ83" s="19">
        <f t="shared" si="152"/>
        <v>0</v>
      </c>
      <c r="DR83" s="19">
        <f t="shared" si="152"/>
        <v>0</v>
      </c>
      <c r="DS83" s="19">
        <f t="shared" si="152"/>
        <v>0</v>
      </c>
      <c r="DT83" s="19">
        <f t="shared" si="152"/>
        <v>0</v>
      </c>
      <c r="DU83" s="19">
        <f t="shared" si="152"/>
        <v>0</v>
      </c>
      <c r="DV83" s="19">
        <f t="shared" si="152"/>
        <v>0</v>
      </c>
      <c r="DW83" s="121">
        <f t="shared" si="152"/>
        <v>0</v>
      </c>
    </row>
    <row r="84" spans="2:127" outlineLevel="1" collapsed="1" x14ac:dyDescent="0.2">
      <c r="B84" s="359"/>
      <c r="D84" s="365" t="s">
        <v>254</v>
      </c>
      <c r="E84" s="166">
        <f>SUM(E76:E83)</f>
        <v>0</v>
      </c>
      <c r="F84" s="361"/>
      <c r="G84" s="362">
        <f t="shared" ref="G84:AL84" si="154">SUM(G76:G83)</f>
        <v>0</v>
      </c>
      <c r="H84" s="362">
        <f t="shared" si="154"/>
        <v>0</v>
      </c>
      <c r="I84" s="362">
        <f t="shared" si="154"/>
        <v>0</v>
      </c>
      <c r="J84" s="362">
        <f t="shared" si="154"/>
        <v>0</v>
      </c>
      <c r="K84" s="362">
        <f t="shared" si="154"/>
        <v>0</v>
      </c>
      <c r="L84" s="362">
        <f t="shared" si="154"/>
        <v>0</v>
      </c>
      <c r="M84" s="362">
        <f t="shared" si="154"/>
        <v>0</v>
      </c>
      <c r="N84" s="362">
        <f t="shared" si="154"/>
        <v>0</v>
      </c>
      <c r="O84" s="362">
        <f t="shared" si="154"/>
        <v>0</v>
      </c>
      <c r="P84" s="362">
        <f t="shared" si="154"/>
        <v>0</v>
      </c>
      <c r="Q84" s="362">
        <f t="shared" si="154"/>
        <v>0</v>
      </c>
      <c r="R84" s="362">
        <f t="shared" si="154"/>
        <v>0</v>
      </c>
      <c r="S84" s="362">
        <f t="shared" si="154"/>
        <v>0</v>
      </c>
      <c r="T84" s="362">
        <f t="shared" si="154"/>
        <v>0</v>
      </c>
      <c r="U84" s="362">
        <f t="shared" si="154"/>
        <v>0</v>
      </c>
      <c r="V84" s="362">
        <f t="shared" si="154"/>
        <v>0</v>
      </c>
      <c r="W84" s="362">
        <f t="shared" si="154"/>
        <v>0</v>
      </c>
      <c r="X84" s="362">
        <f t="shared" si="154"/>
        <v>0</v>
      </c>
      <c r="Y84" s="362">
        <f t="shared" si="154"/>
        <v>0</v>
      </c>
      <c r="Z84" s="362">
        <f t="shared" si="154"/>
        <v>0</v>
      </c>
      <c r="AA84" s="362">
        <f t="shared" si="154"/>
        <v>0</v>
      </c>
      <c r="AB84" s="362">
        <f t="shared" si="154"/>
        <v>0</v>
      </c>
      <c r="AC84" s="362">
        <f t="shared" si="154"/>
        <v>0</v>
      </c>
      <c r="AD84" s="362">
        <f t="shared" si="154"/>
        <v>0</v>
      </c>
      <c r="AE84" s="362">
        <f t="shared" si="154"/>
        <v>0</v>
      </c>
      <c r="AF84" s="362">
        <f t="shared" si="154"/>
        <v>0</v>
      </c>
      <c r="AG84" s="362">
        <f t="shared" si="154"/>
        <v>0</v>
      </c>
      <c r="AH84" s="362">
        <f t="shared" si="154"/>
        <v>0</v>
      </c>
      <c r="AI84" s="362">
        <f t="shared" si="154"/>
        <v>0</v>
      </c>
      <c r="AJ84" s="362">
        <f t="shared" si="154"/>
        <v>0</v>
      </c>
      <c r="AK84" s="362">
        <f t="shared" si="154"/>
        <v>0</v>
      </c>
      <c r="AL84" s="362">
        <f t="shared" si="154"/>
        <v>0</v>
      </c>
      <c r="AM84" s="362">
        <f t="shared" ref="AM84:BR84" si="155">SUM(AM76:AM83)</f>
        <v>0</v>
      </c>
      <c r="AN84" s="362">
        <f t="shared" si="155"/>
        <v>0</v>
      </c>
      <c r="AO84" s="362">
        <f t="shared" si="155"/>
        <v>0</v>
      </c>
      <c r="AP84" s="362">
        <f t="shared" si="155"/>
        <v>0</v>
      </c>
      <c r="AQ84" s="362">
        <f t="shared" si="155"/>
        <v>0</v>
      </c>
      <c r="AR84" s="362">
        <f t="shared" si="155"/>
        <v>0</v>
      </c>
      <c r="AS84" s="362">
        <f t="shared" si="155"/>
        <v>0</v>
      </c>
      <c r="AT84" s="362">
        <f t="shared" si="155"/>
        <v>0</v>
      </c>
      <c r="AU84" s="362">
        <f t="shared" si="155"/>
        <v>0</v>
      </c>
      <c r="AV84" s="362">
        <f t="shared" si="155"/>
        <v>0</v>
      </c>
      <c r="AW84" s="362">
        <f t="shared" si="155"/>
        <v>0</v>
      </c>
      <c r="AX84" s="362">
        <f t="shared" si="155"/>
        <v>0</v>
      </c>
      <c r="AY84" s="362">
        <f t="shared" si="155"/>
        <v>0</v>
      </c>
      <c r="AZ84" s="362">
        <f t="shared" si="155"/>
        <v>0</v>
      </c>
      <c r="BA84" s="362">
        <f t="shared" si="155"/>
        <v>0</v>
      </c>
      <c r="BB84" s="362">
        <f t="shared" si="155"/>
        <v>0</v>
      </c>
      <c r="BC84" s="362">
        <f t="shared" si="155"/>
        <v>0</v>
      </c>
      <c r="BD84" s="362">
        <f t="shared" si="155"/>
        <v>0</v>
      </c>
      <c r="BE84" s="362">
        <f t="shared" si="155"/>
        <v>0</v>
      </c>
      <c r="BF84" s="362">
        <f t="shared" si="155"/>
        <v>0</v>
      </c>
      <c r="BG84" s="362">
        <f t="shared" si="155"/>
        <v>0</v>
      </c>
      <c r="BH84" s="362">
        <f t="shared" si="155"/>
        <v>0</v>
      </c>
      <c r="BI84" s="362">
        <f t="shared" si="155"/>
        <v>0</v>
      </c>
      <c r="BJ84" s="362">
        <f t="shared" si="155"/>
        <v>0</v>
      </c>
      <c r="BK84" s="362">
        <f t="shared" si="155"/>
        <v>0</v>
      </c>
      <c r="BL84" s="362">
        <f t="shared" si="155"/>
        <v>0</v>
      </c>
      <c r="BM84" s="362">
        <f t="shared" si="155"/>
        <v>0</v>
      </c>
      <c r="BN84" s="362">
        <f t="shared" si="155"/>
        <v>0</v>
      </c>
      <c r="BO84" s="362">
        <f t="shared" si="155"/>
        <v>0</v>
      </c>
      <c r="BP84" s="362">
        <f t="shared" si="155"/>
        <v>0</v>
      </c>
      <c r="BQ84" s="362">
        <f t="shared" si="155"/>
        <v>0</v>
      </c>
      <c r="BR84" s="362">
        <f t="shared" si="155"/>
        <v>0</v>
      </c>
      <c r="BS84" s="362">
        <f t="shared" ref="BS84:CX84" si="156">SUM(BS76:BS83)</f>
        <v>0</v>
      </c>
      <c r="BT84" s="362">
        <f t="shared" si="156"/>
        <v>0</v>
      </c>
      <c r="BU84" s="362">
        <f t="shared" si="156"/>
        <v>0</v>
      </c>
      <c r="BV84" s="362">
        <f t="shared" si="156"/>
        <v>0</v>
      </c>
      <c r="BW84" s="362">
        <f t="shared" si="156"/>
        <v>0</v>
      </c>
      <c r="BX84" s="362">
        <f t="shared" si="156"/>
        <v>0</v>
      </c>
      <c r="BY84" s="362">
        <f t="shared" si="156"/>
        <v>0</v>
      </c>
      <c r="BZ84" s="362">
        <f t="shared" si="156"/>
        <v>0</v>
      </c>
      <c r="CA84" s="362">
        <f t="shared" si="156"/>
        <v>0</v>
      </c>
      <c r="CB84" s="362">
        <f t="shared" si="156"/>
        <v>0</v>
      </c>
      <c r="CC84" s="362">
        <f t="shared" si="156"/>
        <v>0</v>
      </c>
      <c r="CD84" s="362">
        <f t="shared" si="156"/>
        <v>0</v>
      </c>
      <c r="CE84" s="362">
        <f t="shared" si="156"/>
        <v>0</v>
      </c>
      <c r="CF84" s="362">
        <f t="shared" si="156"/>
        <v>0</v>
      </c>
      <c r="CG84" s="362">
        <f t="shared" si="156"/>
        <v>0</v>
      </c>
      <c r="CH84" s="362">
        <f t="shared" si="156"/>
        <v>0</v>
      </c>
      <c r="CI84" s="362">
        <f t="shared" si="156"/>
        <v>0</v>
      </c>
      <c r="CJ84" s="362">
        <f t="shared" si="156"/>
        <v>0</v>
      </c>
      <c r="CK84" s="362">
        <f t="shared" si="156"/>
        <v>0</v>
      </c>
      <c r="CL84" s="362">
        <f t="shared" si="156"/>
        <v>0</v>
      </c>
      <c r="CM84" s="362">
        <f t="shared" si="156"/>
        <v>0</v>
      </c>
      <c r="CN84" s="362">
        <f t="shared" si="156"/>
        <v>0</v>
      </c>
      <c r="CO84" s="362">
        <f t="shared" si="156"/>
        <v>0</v>
      </c>
      <c r="CP84" s="362">
        <f t="shared" si="156"/>
        <v>0</v>
      </c>
      <c r="CQ84" s="362">
        <f t="shared" si="156"/>
        <v>0</v>
      </c>
      <c r="CR84" s="362">
        <f t="shared" si="156"/>
        <v>0</v>
      </c>
      <c r="CS84" s="362">
        <f t="shared" si="156"/>
        <v>0</v>
      </c>
      <c r="CT84" s="362">
        <f t="shared" si="156"/>
        <v>0</v>
      </c>
      <c r="CU84" s="362">
        <f t="shared" si="156"/>
        <v>0</v>
      </c>
      <c r="CV84" s="362">
        <f t="shared" si="156"/>
        <v>0</v>
      </c>
      <c r="CW84" s="362">
        <f t="shared" si="156"/>
        <v>0</v>
      </c>
      <c r="CX84" s="362">
        <f t="shared" si="156"/>
        <v>0</v>
      </c>
      <c r="CY84" s="362">
        <f t="shared" ref="CY84:DW84" si="157">SUM(CY76:CY83)</f>
        <v>0</v>
      </c>
      <c r="CZ84" s="362">
        <f t="shared" si="157"/>
        <v>0</v>
      </c>
      <c r="DA84" s="362">
        <f t="shared" si="157"/>
        <v>0</v>
      </c>
      <c r="DB84" s="362">
        <f t="shared" si="157"/>
        <v>0</v>
      </c>
      <c r="DC84" s="362">
        <f t="shared" si="157"/>
        <v>0</v>
      </c>
      <c r="DD84" s="362">
        <f t="shared" si="157"/>
        <v>0</v>
      </c>
      <c r="DE84" s="362">
        <f t="shared" si="157"/>
        <v>0</v>
      </c>
      <c r="DF84" s="362">
        <f t="shared" si="157"/>
        <v>0</v>
      </c>
      <c r="DG84" s="362">
        <f t="shared" si="157"/>
        <v>0</v>
      </c>
      <c r="DH84" s="362">
        <f t="shared" si="157"/>
        <v>0</v>
      </c>
      <c r="DI84" s="362">
        <f t="shared" si="157"/>
        <v>0</v>
      </c>
      <c r="DJ84" s="362">
        <f t="shared" si="157"/>
        <v>0</v>
      </c>
      <c r="DK84" s="362">
        <f t="shared" si="157"/>
        <v>0</v>
      </c>
      <c r="DL84" s="362">
        <f t="shared" si="157"/>
        <v>0</v>
      </c>
      <c r="DM84" s="362">
        <f t="shared" si="157"/>
        <v>0</v>
      </c>
      <c r="DN84" s="362">
        <f t="shared" si="157"/>
        <v>0</v>
      </c>
      <c r="DO84" s="362">
        <f t="shared" si="157"/>
        <v>0</v>
      </c>
      <c r="DP84" s="362">
        <f t="shared" si="157"/>
        <v>0</v>
      </c>
      <c r="DQ84" s="362">
        <f t="shared" si="157"/>
        <v>0</v>
      </c>
      <c r="DR84" s="362">
        <f t="shared" si="157"/>
        <v>0</v>
      </c>
      <c r="DS84" s="362">
        <f t="shared" si="157"/>
        <v>0</v>
      </c>
      <c r="DT84" s="362">
        <f t="shared" si="157"/>
        <v>0</v>
      </c>
      <c r="DU84" s="362">
        <f t="shared" si="157"/>
        <v>0</v>
      </c>
      <c r="DV84" s="362">
        <f t="shared" si="157"/>
        <v>0</v>
      </c>
      <c r="DW84" s="366">
        <f t="shared" si="157"/>
        <v>0</v>
      </c>
    </row>
    <row r="85" spans="2:127" ht="17" outlineLevel="1" thickBot="1" x14ac:dyDescent="0.25">
      <c r="B85" s="359"/>
      <c r="D85" s="367" t="s">
        <v>244</v>
      </c>
      <c r="E85" s="344">
        <f>E74+E84</f>
        <v>283177.7458600644</v>
      </c>
      <c r="F85" s="292"/>
      <c r="G85" s="293">
        <f t="shared" ref="G85:AL85" si="158">SUM(G74,G84)</f>
        <v>0</v>
      </c>
      <c r="H85" s="293">
        <f t="shared" si="158"/>
        <v>3922.3750000000009</v>
      </c>
      <c r="I85" s="293">
        <f t="shared" si="158"/>
        <v>3922.3750000000009</v>
      </c>
      <c r="J85" s="293">
        <f t="shared" si="158"/>
        <v>3922.3750000000009</v>
      </c>
      <c r="K85" s="293">
        <f t="shared" si="158"/>
        <v>3922.3750000000009</v>
      </c>
      <c r="L85" s="293">
        <f t="shared" si="158"/>
        <v>3922.3750000000009</v>
      </c>
      <c r="M85" s="293">
        <f t="shared" si="158"/>
        <v>3922.3750000000009</v>
      </c>
      <c r="N85" s="293">
        <f t="shared" si="158"/>
        <v>3922.3750000000009</v>
      </c>
      <c r="O85" s="293">
        <f t="shared" si="158"/>
        <v>3922.3750000000009</v>
      </c>
      <c r="P85" s="293">
        <f t="shared" si="158"/>
        <v>3922.3750000000009</v>
      </c>
      <c r="Q85" s="293">
        <f t="shared" si="158"/>
        <v>3922.3750000000009</v>
      </c>
      <c r="R85" s="293">
        <f t="shared" si="158"/>
        <v>3922.3750000000009</v>
      </c>
      <c r="S85" s="293">
        <f t="shared" si="158"/>
        <v>3922.3750000000009</v>
      </c>
      <c r="T85" s="293">
        <f t="shared" si="158"/>
        <v>3200.6580000000004</v>
      </c>
      <c r="U85" s="293">
        <f t="shared" si="158"/>
        <v>3200.6580000000004</v>
      </c>
      <c r="V85" s="293">
        <f t="shared" si="158"/>
        <v>3200.6580000000004</v>
      </c>
      <c r="W85" s="293">
        <f t="shared" si="158"/>
        <v>3200.6580000000004</v>
      </c>
      <c r="X85" s="293">
        <f t="shared" si="158"/>
        <v>3200.6580000000004</v>
      </c>
      <c r="Y85" s="293">
        <f t="shared" si="158"/>
        <v>3200.6580000000004</v>
      </c>
      <c r="Z85" s="293">
        <f t="shared" si="158"/>
        <v>3200.6580000000004</v>
      </c>
      <c r="AA85" s="293">
        <f t="shared" si="158"/>
        <v>3200.6580000000004</v>
      </c>
      <c r="AB85" s="293">
        <f t="shared" si="158"/>
        <v>3200.6580000000004</v>
      </c>
      <c r="AC85" s="293">
        <f t="shared" si="158"/>
        <v>3200.6580000000004</v>
      </c>
      <c r="AD85" s="293">
        <f t="shared" si="158"/>
        <v>3200.6580000000004</v>
      </c>
      <c r="AE85" s="293">
        <f t="shared" si="158"/>
        <v>3200.6580000000004</v>
      </c>
      <c r="AF85" s="293">
        <f t="shared" si="158"/>
        <v>3264.6711600000003</v>
      </c>
      <c r="AG85" s="293">
        <f t="shared" si="158"/>
        <v>3264.6711600000003</v>
      </c>
      <c r="AH85" s="293">
        <f t="shared" si="158"/>
        <v>3264.6711600000003</v>
      </c>
      <c r="AI85" s="293">
        <f t="shared" si="158"/>
        <v>3264.6711600000003</v>
      </c>
      <c r="AJ85" s="293">
        <f t="shared" si="158"/>
        <v>3264.6711600000003</v>
      </c>
      <c r="AK85" s="293">
        <f t="shared" si="158"/>
        <v>3264.6711600000003</v>
      </c>
      <c r="AL85" s="293">
        <f t="shared" si="158"/>
        <v>3264.6711600000003</v>
      </c>
      <c r="AM85" s="293">
        <f t="shared" ref="AM85:BR85" si="159">SUM(AM74,AM84)</f>
        <v>3264.6711600000003</v>
      </c>
      <c r="AN85" s="293">
        <f t="shared" si="159"/>
        <v>3264.6711600000003</v>
      </c>
      <c r="AO85" s="293">
        <f t="shared" si="159"/>
        <v>3264.6711600000003</v>
      </c>
      <c r="AP85" s="293">
        <f t="shared" si="159"/>
        <v>3264.6711600000003</v>
      </c>
      <c r="AQ85" s="293">
        <f t="shared" si="159"/>
        <v>3264.6711600000003</v>
      </c>
      <c r="AR85" s="293">
        <f t="shared" si="159"/>
        <v>2497.4734374</v>
      </c>
      <c r="AS85" s="293">
        <f t="shared" si="159"/>
        <v>2497.4734374</v>
      </c>
      <c r="AT85" s="293">
        <f t="shared" si="159"/>
        <v>2497.4734374</v>
      </c>
      <c r="AU85" s="293">
        <f t="shared" si="159"/>
        <v>2497.4734374</v>
      </c>
      <c r="AV85" s="293">
        <f t="shared" si="159"/>
        <v>2497.4734374</v>
      </c>
      <c r="AW85" s="293">
        <f t="shared" si="159"/>
        <v>2497.4734374</v>
      </c>
      <c r="AX85" s="293">
        <f t="shared" si="159"/>
        <v>2497.4734374</v>
      </c>
      <c r="AY85" s="293">
        <f t="shared" si="159"/>
        <v>2497.4734374</v>
      </c>
      <c r="AZ85" s="293">
        <f t="shared" si="159"/>
        <v>2497.4734374</v>
      </c>
      <c r="BA85" s="293">
        <f t="shared" si="159"/>
        <v>2497.4734374</v>
      </c>
      <c r="BB85" s="293">
        <f t="shared" si="159"/>
        <v>2497.4734374</v>
      </c>
      <c r="BC85" s="293">
        <f t="shared" si="159"/>
        <v>2497.4734374</v>
      </c>
      <c r="BD85" s="293">
        <f t="shared" si="159"/>
        <v>1698.2819374320002</v>
      </c>
      <c r="BE85" s="293">
        <f t="shared" si="159"/>
        <v>1698.2819374320002</v>
      </c>
      <c r="BF85" s="293">
        <f t="shared" si="159"/>
        <v>1698.2819374320002</v>
      </c>
      <c r="BG85" s="293">
        <f t="shared" si="159"/>
        <v>1698.2819374320002</v>
      </c>
      <c r="BH85" s="293">
        <f t="shared" si="159"/>
        <v>1698.2819374320002</v>
      </c>
      <c r="BI85" s="293">
        <f t="shared" si="159"/>
        <v>1698.2819374320002</v>
      </c>
      <c r="BJ85" s="293">
        <f t="shared" si="159"/>
        <v>1698.2819374320002</v>
      </c>
      <c r="BK85" s="293">
        <f t="shared" si="159"/>
        <v>1698.2819374320002</v>
      </c>
      <c r="BL85" s="293">
        <f t="shared" si="159"/>
        <v>1698.2819374320002</v>
      </c>
      <c r="BM85" s="293">
        <f t="shared" si="159"/>
        <v>1698.2819374320002</v>
      </c>
      <c r="BN85" s="293">
        <f t="shared" si="159"/>
        <v>1698.2819374320002</v>
      </c>
      <c r="BO85" s="293">
        <f t="shared" si="159"/>
        <v>1698.2819374320002</v>
      </c>
      <c r="BP85" s="293">
        <f t="shared" si="159"/>
        <v>1732.2475761806402</v>
      </c>
      <c r="BQ85" s="293">
        <f t="shared" si="159"/>
        <v>1732.2475761806402</v>
      </c>
      <c r="BR85" s="293">
        <f t="shared" si="159"/>
        <v>1732.2475761806402</v>
      </c>
      <c r="BS85" s="293">
        <f t="shared" ref="BS85:CX85" si="160">SUM(BS74,BS84)</f>
        <v>1732.2475761806402</v>
      </c>
      <c r="BT85" s="293">
        <f t="shared" si="160"/>
        <v>1732.2475761806402</v>
      </c>
      <c r="BU85" s="293">
        <f t="shared" si="160"/>
        <v>1732.2475761806402</v>
      </c>
      <c r="BV85" s="293">
        <f t="shared" si="160"/>
        <v>1732.2475761806402</v>
      </c>
      <c r="BW85" s="293">
        <f t="shared" si="160"/>
        <v>1732.2475761806402</v>
      </c>
      <c r="BX85" s="293">
        <f t="shared" si="160"/>
        <v>1732.2475761806402</v>
      </c>
      <c r="BY85" s="293">
        <f t="shared" si="160"/>
        <v>1732.2475761806402</v>
      </c>
      <c r="BZ85" s="293">
        <f t="shared" si="160"/>
        <v>1732.2475761806402</v>
      </c>
      <c r="CA85" s="293">
        <f t="shared" si="160"/>
        <v>1732.2475761806402</v>
      </c>
      <c r="CB85" s="293">
        <f t="shared" si="160"/>
        <v>1766.8925277042531</v>
      </c>
      <c r="CC85" s="293">
        <f t="shared" si="160"/>
        <v>1766.8925277042531</v>
      </c>
      <c r="CD85" s="293">
        <f t="shared" si="160"/>
        <v>1766.8925277042531</v>
      </c>
      <c r="CE85" s="293">
        <f t="shared" si="160"/>
        <v>1766.8925277042531</v>
      </c>
      <c r="CF85" s="293">
        <f t="shared" si="160"/>
        <v>1766.8925277042531</v>
      </c>
      <c r="CG85" s="293">
        <f t="shared" si="160"/>
        <v>1766.8925277042531</v>
      </c>
      <c r="CH85" s="293">
        <f t="shared" si="160"/>
        <v>1766.8925277042531</v>
      </c>
      <c r="CI85" s="293">
        <f t="shared" si="160"/>
        <v>1766.8925277042531</v>
      </c>
      <c r="CJ85" s="293">
        <f t="shared" si="160"/>
        <v>1766.8925277042531</v>
      </c>
      <c r="CK85" s="293">
        <f t="shared" si="160"/>
        <v>1766.8925277042531</v>
      </c>
      <c r="CL85" s="293">
        <f t="shared" si="160"/>
        <v>1766.8925277042531</v>
      </c>
      <c r="CM85" s="293">
        <f t="shared" si="160"/>
        <v>1766.8925277042531</v>
      </c>
      <c r="CN85" s="293">
        <f t="shared" si="160"/>
        <v>1802.2303782583376</v>
      </c>
      <c r="CO85" s="293">
        <f t="shared" si="160"/>
        <v>1802.2303782583376</v>
      </c>
      <c r="CP85" s="293">
        <f t="shared" si="160"/>
        <v>1802.2303782583376</v>
      </c>
      <c r="CQ85" s="293">
        <f t="shared" si="160"/>
        <v>1802.2303782583376</v>
      </c>
      <c r="CR85" s="293">
        <f t="shared" si="160"/>
        <v>1802.2303782583376</v>
      </c>
      <c r="CS85" s="293">
        <f t="shared" si="160"/>
        <v>1802.2303782583376</v>
      </c>
      <c r="CT85" s="293">
        <f t="shared" si="160"/>
        <v>1802.2303782583376</v>
      </c>
      <c r="CU85" s="293">
        <f t="shared" si="160"/>
        <v>1802.2303782583376</v>
      </c>
      <c r="CV85" s="293">
        <f t="shared" si="160"/>
        <v>1802.2303782583376</v>
      </c>
      <c r="CW85" s="293">
        <f t="shared" si="160"/>
        <v>1802.2303782583376</v>
      </c>
      <c r="CX85" s="293">
        <f t="shared" si="160"/>
        <v>1802.2303782583376</v>
      </c>
      <c r="CY85" s="293">
        <f t="shared" ref="CY85:DW85" si="161">SUM(CY74,CY84)</f>
        <v>1802.2303782583376</v>
      </c>
      <c r="CZ85" s="293">
        <f t="shared" si="161"/>
        <v>1838.2749858235047</v>
      </c>
      <c r="DA85" s="293">
        <f t="shared" si="161"/>
        <v>1838.2749858235047</v>
      </c>
      <c r="DB85" s="293">
        <f t="shared" si="161"/>
        <v>1838.2749858235047</v>
      </c>
      <c r="DC85" s="293">
        <f t="shared" si="161"/>
        <v>1838.2749858235047</v>
      </c>
      <c r="DD85" s="293">
        <f t="shared" si="161"/>
        <v>1838.2749858235047</v>
      </c>
      <c r="DE85" s="293">
        <f t="shared" si="161"/>
        <v>1838.2749858235047</v>
      </c>
      <c r="DF85" s="293">
        <f t="shared" si="161"/>
        <v>1838.2749858235047</v>
      </c>
      <c r="DG85" s="293">
        <f t="shared" si="161"/>
        <v>1838.2749858235047</v>
      </c>
      <c r="DH85" s="293">
        <f t="shared" si="161"/>
        <v>1838.2749858235047</v>
      </c>
      <c r="DI85" s="293">
        <f t="shared" si="161"/>
        <v>1838.2749858235047</v>
      </c>
      <c r="DJ85" s="293">
        <f t="shared" si="161"/>
        <v>1838.2749858235047</v>
      </c>
      <c r="DK85" s="293">
        <f t="shared" si="161"/>
        <v>1838.2749858235047</v>
      </c>
      <c r="DL85" s="293">
        <f t="shared" si="161"/>
        <v>1875.0404855399747</v>
      </c>
      <c r="DM85" s="293">
        <f t="shared" si="161"/>
        <v>1875.0404855399747</v>
      </c>
      <c r="DN85" s="293">
        <f t="shared" si="161"/>
        <v>1875.0404855399747</v>
      </c>
      <c r="DO85" s="293">
        <f t="shared" si="161"/>
        <v>1875.0404855399747</v>
      </c>
      <c r="DP85" s="293">
        <f t="shared" si="161"/>
        <v>1875.0404855399747</v>
      </c>
      <c r="DQ85" s="293">
        <f t="shared" si="161"/>
        <v>1875.0404855399747</v>
      </c>
      <c r="DR85" s="293">
        <f t="shared" si="161"/>
        <v>1875.0404855399747</v>
      </c>
      <c r="DS85" s="293">
        <f t="shared" si="161"/>
        <v>1875.0404855399747</v>
      </c>
      <c r="DT85" s="293">
        <f t="shared" si="161"/>
        <v>1875.0404855399747</v>
      </c>
      <c r="DU85" s="293">
        <f t="shared" si="161"/>
        <v>1875.0404855399747</v>
      </c>
      <c r="DV85" s="293">
        <f t="shared" si="161"/>
        <v>1875.0404855399747</v>
      </c>
      <c r="DW85" s="294">
        <f t="shared" si="161"/>
        <v>1875.0404855399747</v>
      </c>
    </row>
    <row r="86" spans="2:127" x14ac:dyDescent="0.2">
      <c r="D86" s="17"/>
      <c r="E86" s="42"/>
      <c r="F86" s="42"/>
      <c r="G86" s="42"/>
      <c r="H86" s="42"/>
      <c r="I86" s="42"/>
      <c r="J86" s="42"/>
      <c r="K86" s="42"/>
      <c r="L86" s="42"/>
      <c r="M86" s="42"/>
      <c r="N86" s="42"/>
      <c r="O86" s="42"/>
      <c r="P86" s="42"/>
      <c r="Q86" s="42"/>
      <c r="R86" s="42"/>
      <c r="S86" s="42"/>
      <c r="T86" s="42"/>
      <c r="U86" s="42"/>
      <c r="V86" s="42"/>
      <c r="W86" s="42"/>
      <c r="X86" s="42"/>
      <c r="Y86" s="42"/>
      <c r="Z86" s="42"/>
      <c r="AA86" s="42"/>
      <c r="AB86" s="42"/>
      <c r="AC86" s="42"/>
      <c r="AD86" s="42"/>
      <c r="AE86" s="42"/>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s="42"/>
      <c r="BM86" s="42"/>
      <c r="BN86" s="42"/>
      <c r="BO86" s="42"/>
      <c r="BP86" s="42"/>
      <c r="BQ86" s="42"/>
      <c r="BR86" s="42"/>
      <c r="BS86" s="42"/>
      <c r="BT86" s="42"/>
      <c r="BU86" s="42"/>
      <c r="BV86" s="42"/>
      <c r="BW86" s="42"/>
      <c r="BX86" s="42"/>
      <c r="BY86" s="42"/>
      <c r="BZ86" s="42"/>
      <c r="CA86" s="42"/>
      <c r="CB86" s="42"/>
      <c r="CC86" s="42"/>
      <c r="CD86" s="42"/>
      <c r="CE86" s="42"/>
      <c r="CF86" s="42"/>
      <c r="CG86" s="42"/>
      <c r="CH86" s="42"/>
      <c r="CI86" s="42"/>
      <c r="CJ86" s="42"/>
      <c r="CK86" s="42"/>
      <c r="CL86" s="42"/>
      <c r="CM86" s="42"/>
      <c r="CN86" s="42"/>
      <c r="CO86" s="42"/>
      <c r="CP86" s="42"/>
      <c r="CQ86" s="42"/>
      <c r="CR86" s="42"/>
      <c r="CS86" s="42"/>
      <c r="CT86" s="42"/>
      <c r="CU86" s="42"/>
      <c r="CV86" s="42"/>
      <c r="CW86" s="42"/>
      <c r="CX86" s="42"/>
      <c r="CY86" s="42"/>
      <c r="CZ86" s="42"/>
      <c r="DA86" s="42"/>
      <c r="DB86" s="42"/>
      <c r="DC86" s="42"/>
      <c r="DD86" s="42"/>
      <c r="DE86" s="42"/>
      <c r="DF86" s="42"/>
      <c r="DG86" s="42"/>
      <c r="DH86" s="42"/>
      <c r="DI86" s="42"/>
      <c r="DJ86" s="42"/>
      <c r="DK86" s="42"/>
      <c r="DL86" s="42"/>
      <c r="DM86" s="42"/>
      <c r="DN86" s="42"/>
      <c r="DO86" s="42"/>
      <c r="DP86" s="42"/>
      <c r="DQ86" s="42"/>
      <c r="DR86" s="42"/>
      <c r="DS86" s="42"/>
      <c r="DT86" s="42"/>
      <c r="DU86" s="42"/>
      <c r="DV86" s="42"/>
      <c r="DW86" s="42"/>
    </row>
    <row r="87" spans="2:127" x14ac:dyDescent="0.2">
      <c r="D87" s="17"/>
      <c r="E87" s="42"/>
      <c r="F87" s="42"/>
      <c r="G87" s="42"/>
      <c r="H87" s="42"/>
      <c r="I87" s="42"/>
      <c r="J87" s="42"/>
      <c r="K87" s="42"/>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2"/>
      <c r="AQ87" s="42"/>
      <c r="AR87" s="42"/>
      <c r="AS87" s="42"/>
      <c r="AT87" s="42"/>
      <c r="AU87" s="42"/>
      <c r="AV87" s="42"/>
      <c r="AW87" s="42"/>
      <c r="AX87" s="42"/>
      <c r="AY87" s="42"/>
      <c r="AZ87" s="42"/>
      <c r="BA87" s="42"/>
      <c r="BB87" s="42"/>
      <c r="BC87" s="42"/>
      <c r="BD87" s="42"/>
      <c r="BE87" s="42"/>
      <c r="BF87" s="42"/>
      <c r="BG87" s="42"/>
      <c r="BH87" s="42"/>
      <c r="BI87" s="42"/>
      <c r="BJ87" s="42"/>
      <c r="BK87" s="42"/>
      <c r="BL87" s="42"/>
      <c r="BM87" s="42"/>
      <c r="BN87" s="42"/>
      <c r="BO87" s="42"/>
      <c r="BP87" s="42"/>
      <c r="BQ87" s="42"/>
      <c r="BR87" s="42"/>
      <c r="BS87" s="42"/>
      <c r="BT87" s="42"/>
      <c r="BU87" s="42"/>
      <c r="BV87" s="42"/>
      <c r="BW87" s="42"/>
      <c r="BX87" s="42"/>
      <c r="BY87" s="42"/>
      <c r="BZ87" s="42"/>
      <c r="CA87" s="42"/>
      <c r="CB87" s="42"/>
      <c r="CC87" s="42"/>
      <c r="CD87" s="42"/>
      <c r="CE87" s="42"/>
      <c r="CF87" s="42"/>
      <c r="CG87" s="42"/>
      <c r="CH87" s="42"/>
      <c r="CI87" s="42"/>
      <c r="CJ87" s="42"/>
      <c r="CK87" s="42"/>
      <c r="CL87" s="42"/>
      <c r="CM87" s="42"/>
      <c r="CN87" s="42"/>
      <c r="CO87" s="42"/>
      <c r="CP87" s="42"/>
      <c r="CQ87" s="42"/>
      <c r="CR87" s="42"/>
      <c r="CS87" s="42"/>
      <c r="CT87" s="42"/>
      <c r="CU87" s="42"/>
      <c r="CV87" s="42"/>
      <c r="CW87" s="42"/>
      <c r="CX87" s="42"/>
      <c r="CY87" s="42"/>
      <c r="CZ87" s="42"/>
      <c r="DA87" s="42"/>
      <c r="DB87" s="42"/>
      <c r="DC87" s="42"/>
      <c r="DD87" s="42"/>
      <c r="DE87" s="42"/>
      <c r="DF87" s="42"/>
      <c r="DG87" s="42"/>
      <c r="DH87" s="42"/>
      <c r="DI87" s="42"/>
      <c r="DJ87" s="42"/>
      <c r="DK87" s="42"/>
      <c r="DL87" s="42"/>
      <c r="DM87" s="42"/>
      <c r="DN87" s="42"/>
      <c r="DO87" s="42"/>
      <c r="DP87" s="42"/>
      <c r="DQ87" s="42"/>
      <c r="DR87" s="42"/>
      <c r="DS87" s="42"/>
      <c r="DT87" s="42"/>
      <c r="DU87" s="42"/>
      <c r="DV87" s="42"/>
      <c r="DW87" s="42"/>
    </row>
    <row r="88" spans="2:127" ht="17" thickBot="1" x14ac:dyDescent="0.25">
      <c r="B88" s="406" t="s">
        <v>266</v>
      </c>
      <c r="C88" s="407"/>
      <c r="D88" s="406"/>
    </row>
    <row r="89" spans="2:127" outlineLevel="1" x14ac:dyDescent="0.2">
      <c r="B89" s="407"/>
      <c r="D89" s="284" t="s">
        <v>221</v>
      </c>
      <c r="E89" s="285"/>
      <c r="F89" s="285"/>
      <c r="G89" s="285">
        <f>G18</f>
        <v>0</v>
      </c>
      <c r="H89" s="285">
        <f t="shared" ref="H89:BS89" si="162">H18</f>
        <v>1</v>
      </c>
      <c r="I89" s="285">
        <f t="shared" si="162"/>
        <v>2</v>
      </c>
      <c r="J89" s="285">
        <f t="shared" si="162"/>
        <v>3</v>
      </c>
      <c r="K89" s="285">
        <f t="shared" si="162"/>
        <v>4</v>
      </c>
      <c r="L89" s="285">
        <f t="shared" si="162"/>
        <v>5</v>
      </c>
      <c r="M89" s="285">
        <f t="shared" si="162"/>
        <v>6</v>
      </c>
      <c r="N89" s="285">
        <f t="shared" si="162"/>
        <v>7</v>
      </c>
      <c r="O89" s="285">
        <f t="shared" si="162"/>
        <v>8</v>
      </c>
      <c r="P89" s="285">
        <f t="shared" si="162"/>
        <v>9</v>
      </c>
      <c r="Q89" s="285">
        <f t="shared" si="162"/>
        <v>10</v>
      </c>
      <c r="R89" s="285">
        <f t="shared" si="162"/>
        <v>11</v>
      </c>
      <c r="S89" s="285">
        <f t="shared" si="162"/>
        <v>12</v>
      </c>
      <c r="T89" s="285">
        <f t="shared" si="162"/>
        <v>13</v>
      </c>
      <c r="U89" s="285">
        <f t="shared" si="162"/>
        <v>14</v>
      </c>
      <c r="V89" s="285">
        <f t="shared" si="162"/>
        <v>15</v>
      </c>
      <c r="W89" s="285">
        <f t="shared" si="162"/>
        <v>16</v>
      </c>
      <c r="X89" s="285">
        <f t="shared" si="162"/>
        <v>17</v>
      </c>
      <c r="Y89" s="285">
        <f t="shared" si="162"/>
        <v>18</v>
      </c>
      <c r="Z89" s="285">
        <f t="shared" si="162"/>
        <v>19</v>
      </c>
      <c r="AA89" s="285">
        <f t="shared" si="162"/>
        <v>20</v>
      </c>
      <c r="AB89" s="285">
        <f t="shared" si="162"/>
        <v>21</v>
      </c>
      <c r="AC89" s="285">
        <f t="shared" si="162"/>
        <v>22</v>
      </c>
      <c r="AD89" s="285">
        <f t="shared" si="162"/>
        <v>23</v>
      </c>
      <c r="AE89" s="285">
        <f t="shared" si="162"/>
        <v>24</v>
      </c>
      <c r="AF89" s="285">
        <f t="shared" si="162"/>
        <v>25</v>
      </c>
      <c r="AG89" s="285">
        <f t="shared" si="162"/>
        <v>26</v>
      </c>
      <c r="AH89" s="285">
        <f t="shared" si="162"/>
        <v>27</v>
      </c>
      <c r="AI89" s="285">
        <f t="shared" si="162"/>
        <v>28</v>
      </c>
      <c r="AJ89" s="285">
        <f t="shared" si="162"/>
        <v>29</v>
      </c>
      <c r="AK89" s="285">
        <f t="shared" si="162"/>
        <v>30</v>
      </c>
      <c r="AL89" s="285">
        <f t="shared" si="162"/>
        <v>31</v>
      </c>
      <c r="AM89" s="285">
        <f t="shared" si="162"/>
        <v>32</v>
      </c>
      <c r="AN89" s="285">
        <f t="shared" si="162"/>
        <v>33</v>
      </c>
      <c r="AO89" s="285">
        <f t="shared" si="162"/>
        <v>34</v>
      </c>
      <c r="AP89" s="285">
        <f t="shared" si="162"/>
        <v>35</v>
      </c>
      <c r="AQ89" s="285">
        <f t="shared" si="162"/>
        <v>36</v>
      </c>
      <c r="AR89" s="285">
        <f t="shared" si="162"/>
        <v>37</v>
      </c>
      <c r="AS89" s="285">
        <f t="shared" si="162"/>
        <v>38</v>
      </c>
      <c r="AT89" s="285">
        <f t="shared" si="162"/>
        <v>39</v>
      </c>
      <c r="AU89" s="285">
        <f t="shared" si="162"/>
        <v>40</v>
      </c>
      <c r="AV89" s="285">
        <f t="shared" si="162"/>
        <v>41</v>
      </c>
      <c r="AW89" s="285">
        <f t="shared" si="162"/>
        <v>42</v>
      </c>
      <c r="AX89" s="285">
        <f t="shared" si="162"/>
        <v>43</v>
      </c>
      <c r="AY89" s="285">
        <f t="shared" si="162"/>
        <v>44</v>
      </c>
      <c r="AZ89" s="285">
        <f t="shared" si="162"/>
        <v>45</v>
      </c>
      <c r="BA89" s="285">
        <f t="shared" si="162"/>
        <v>46</v>
      </c>
      <c r="BB89" s="285">
        <f t="shared" si="162"/>
        <v>47</v>
      </c>
      <c r="BC89" s="285">
        <f t="shared" si="162"/>
        <v>48</v>
      </c>
      <c r="BD89" s="285">
        <f t="shared" si="162"/>
        <v>49</v>
      </c>
      <c r="BE89" s="285">
        <f t="shared" si="162"/>
        <v>50</v>
      </c>
      <c r="BF89" s="285">
        <f t="shared" si="162"/>
        <v>51</v>
      </c>
      <c r="BG89" s="285">
        <f t="shared" si="162"/>
        <v>52</v>
      </c>
      <c r="BH89" s="285">
        <f t="shared" si="162"/>
        <v>53</v>
      </c>
      <c r="BI89" s="285">
        <f t="shared" si="162"/>
        <v>54</v>
      </c>
      <c r="BJ89" s="285">
        <f t="shared" si="162"/>
        <v>55</v>
      </c>
      <c r="BK89" s="285">
        <f t="shared" si="162"/>
        <v>56</v>
      </c>
      <c r="BL89" s="285">
        <f t="shared" si="162"/>
        <v>57</v>
      </c>
      <c r="BM89" s="285">
        <f t="shared" si="162"/>
        <v>58</v>
      </c>
      <c r="BN89" s="285">
        <f t="shared" si="162"/>
        <v>59</v>
      </c>
      <c r="BO89" s="285">
        <f t="shared" si="162"/>
        <v>60</v>
      </c>
      <c r="BP89" s="285">
        <f t="shared" si="162"/>
        <v>61</v>
      </c>
      <c r="BQ89" s="285">
        <f t="shared" si="162"/>
        <v>62</v>
      </c>
      <c r="BR89" s="285">
        <f t="shared" si="162"/>
        <v>63</v>
      </c>
      <c r="BS89" s="285">
        <f t="shared" si="162"/>
        <v>64</v>
      </c>
      <c r="BT89" s="285">
        <f t="shared" ref="BT89:DW89" si="163">BT18</f>
        <v>65</v>
      </c>
      <c r="BU89" s="285">
        <f t="shared" si="163"/>
        <v>66</v>
      </c>
      <c r="BV89" s="285">
        <f t="shared" si="163"/>
        <v>67</v>
      </c>
      <c r="BW89" s="285">
        <f t="shared" si="163"/>
        <v>68</v>
      </c>
      <c r="BX89" s="285">
        <f t="shared" si="163"/>
        <v>69</v>
      </c>
      <c r="BY89" s="285">
        <f t="shared" si="163"/>
        <v>70</v>
      </c>
      <c r="BZ89" s="285">
        <f t="shared" si="163"/>
        <v>71</v>
      </c>
      <c r="CA89" s="285">
        <f t="shared" si="163"/>
        <v>72</v>
      </c>
      <c r="CB89" s="285">
        <f t="shared" si="163"/>
        <v>73</v>
      </c>
      <c r="CC89" s="285">
        <f t="shared" si="163"/>
        <v>74</v>
      </c>
      <c r="CD89" s="285">
        <f t="shared" si="163"/>
        <v>75</v>
      </c>
      <c r="CE89" s="285">
        <f t="shared" si="163"/>
        <v>76</v>
      </c>
      <c r="CF89" s="285">
        <f t="shared" si="163"/>
        <v>77</v>
      </c>
      <c r="CG89" s="285">
        <f t="shared" si="163"/>
        <v>78</v>
      </c>
      <c r="CH89" s="285">
        <f t="shared" si="163"/>
        <v>79</v>
      </c>
      <c r="CI89" s="285">
        <f t="shared" si="163"/>
        <v>80</v>
      </c>
      <c r="CJ89" s="285">
        <f t="shared" si="163"/>
        <v>81</v>
      </c>
      <c r="CK89" s="285">
        <f t="shared" si="163"/>
        <v>82</v>
      </c>
      <c r="CL89" s="285">
        <f t="shared" si="163"/>
        <v>83</v>
      </c>
      <c r="CM89" s="285">
        <f t="shared" si="163"/>
        <v>84</v>
      </c>
      <c r="CN89" s="285">
        <f t="shared" si="163"/>
        <v>85</v>
      </c>
      <c r="CO89" s="285">
        <f t="shared" si="163"/>
        <v>86</v>
      </c>
      <c r="CP89" s="285">
        <f t="shared" si="163"/>
        <v>87</v>
      </c>
      <c r="CQ89" s="285">
        <f t="shared" si="163"/>
        <v>88</v>
      </c>
      <c r="CR89" s="285">
        <f t="shared" si="163"/>
        <v>89</v>
      </c>
      <c r="CS89" s="285">
        <f t="shared" si="163"/>
        <v>90</v>
      </c>
      <c r="CT89" s="285">
        <f t="shared" si="163"/>
        <v>91</v>
      </c>
      <c r="CU89" s="285">
        <f t="shared" si="163"/>
        <v>92</v>
      </c>
      <c r="CV89" s="285">
        <f t="shared" si="163"/>
        <v>93</v>
      </c>
      <c r="CW89" s="285">
        <f t="shared" si="163"/>
        <v>94</v>
      </c>
      <c r="CX89" s="285">
        <f t="shared" si="163"/>
        <v>95</v>
      </c>
      <c r="CY89" s="285">
        <f t="shared" si="163"/>
        <v>96</v>
      </c>
      <c r="CZ89" s="285">
        <f t="shared" si="163"/>
        <v>97</v>
      </c>
      <c r="DA89" s="285">
        <f t="shared" si="163"/>
        <v>98</v>
      </c>
      <c r="DB89" s="285">
        <f t="shared" si="163"/>
        <v>99</v>
      </c>
      <c r="DC89" s="285">
        <f t="shared" si="163"/>
        <v>100</v>
      </c>
      <c r="DD89" s="285">
        <f t="shared" si="163"/>
        <v>101</v>
      </c>
      <c r="DE89" s="285">
        <f t="shared" si="163"/>
        <v>102</v>
      </c>
      <c r="DF89" s="285">
        <f t="shared" si="163"/>
        <v>103</v>
      </c>
      <c r="DG89" s="285">
        <f t="shared" si="163"/>
        <v>104</v>
      </c>
      <c r="DH89" s="285">
        <f t="shared" si="163"/>
        <v>105</v>
      </c>
      <c r="DI89" s="285">
        <f t="shared" si="163"/>
        <v>106</v>
      </c>
      <c r="DJ89" s="285">
        <f t="shared" si="163"/>
        <v>107</v>
      </c>
      <c r="DK89" s="285">
        <f t="shared" si="163"/>
        <v>108</v>
      </c>
      <c r="DL89" s="285">
        <f t="shared" si="163"/>
        <v>109</v>
      </c>
      <c r="DM89" s="285">
        <f t="shared" si="163"/>
        <v>110</v>
      </c>
      <c r="DN89" s="285">
        <f t="shared" si="163"/>
        <v>111</v>
      </c>
      <c r="DO89" s="285">
        <f t="shared" si="163"/>
        <v>112</v>
      </c>
      <c r="DP89" s="285">
        <f t="shared" si="163"/>
        <v>113</v>
      </c>
      <c r="DQ89" s="285">
        <f t="shared" si="163"/>
        <v>114</v>
      </c>
      <c r="DR89" s="285">
        <f t="shared" si="163"/>
        <v>115</v>
      </c>
      <c r="DS89" s="285">
        <f t="shared" si="163"/>
        <v>116</v>
      </c>
      <c r="DT89" s="285">
        <f t="shared" si="163"/>
        <v>117</v>
      </c>
      <c r="DU89" s="285">
        <f t="shared" si="163"/>
        <v>118</v>
      </c>
      <c r="DV89" s="285">
        <f t="shared" si="163"/>
        <v>119</v>
      </c>
      <c r="DW89" s="285">
        <f t="shared" si="163"/>
        <v>120</v>
      </c>
    </row>
    <row r="90" spans="2:127" outlineLevel="1" x14ac:dyDescent="0.2">
      <c r="B90" s="407"/>
      <c r="D90" s="287" t="s">
        <v>222</v>
      </c>
      <c r="E90" s="94"/>
      <c r="F90" s="94"/>
      <c r="G90" s="94">
        <f>G19</f>
        <v>0</v>
      </c>
      <c r="H90" s="94">
        <f t="shared" ref="H90:BS90" si="164">H19</f>
        <v>1</v>
      </c>
      <c r="I90" s="94">
        <f t="shared" si="164"/>
        <v>1</v>
      </c>
      <c r="J90" s="94">
        <f t="shared" si="164"/>
        <v>1</v>
      </c>
      <c r="K90" s="94">
        <f t="shared" si="164"/>
        <v>1</v>
      </c>
      <c r="L90" s="94">
        <f t="shared" si="164"/>
        <v>1</v>
      </c>
      <c r="M90" s="94">
        <f t="shared" si="164"/>
        <v>1</v>
      </c>
      <c r="N90" s="94">
        <f t="shared" si="164"/>
        <v>1</v>
      </c>
      <c r="O90" s="94">
        <f t="shared" si="164"/>
        <v>1</v>
      </c>
      <c r="P90" s="94">
        <f t="shared" si="164"/>
        <v>1</v>
      </c>
      <c r="Q90" s="94">
        <f t="shared" si="164"/>
        <v>1</v>
      </c>
      <c r="R90" s="94">
        <f t="shared" si="164"/>
        <v>1</v>
      </c>
      <c r="S90" s="94">
        <f t="shared" si="164"/>
        <v>1</v>
      </c>
      <c r="T90" s="94">
        <f t="shared" si="164"/>
        <v>2</v>
      </c>
      <c r="U90" s="94">
        <f t="shared" si="164"/>
        <v>2</v>
      </c>
      <c r="V90" s="94">
        <f t="shared" si="164"/>
        <v>2</v>
      </c>
      <c r="W90" s="94">
        <f t="shared" si="164"/>
        <v>2</v>
      </c>
      <c r="X90" s="94">
        <f t="shared" si="164"/>
        <v>2</v>
      </c>
      <c r="Y90" s="94">
        <f t="shared" si="164"/>
        <v>2</v>
      </c>
      <c r="Z90" s="94">
        <f t="shared" si="164"/>
        <v>2</v>
      </c>
      <c r="AA90" s="94">
        <f t="shared" si="164"/>
        <v>2</v>
      </c>
      <c r="AB90" s="94">
        <f t="shared" si="164"/>
        <v>2</v>
      </c>
      <c r="AC90" s="94">
        <f t="shared" si="164"/>
        <v>2</v>
      </c>
      <c r="AD90" s="94">
        <f t="shared" si="164"/>
        <v>2</v>
      </c>
      <c r="AE90" s="94">
        <f t="shared" si="164"/>
        <v>2</v>
      </c>
      <c r="AF90" s="94">
        <f t="shared" si="164"/>
        <v>3</v>
      </c>
      <c r="AG90" s="94">
        <f t="shared" si="164"/>
        <v>3</v>
      </c>
      <c r="AH90" s="94">
        <f t="shared" si="164"/>
        <v>3</v>
      </c>
      <c r="AI90" s="94">
        <f t="shared" si="164"/>
        <v>3</v>
      </c>
      <c r="AJ90" s="94">
        <f t="shared" si="164"/>
        <v>3</v>
      </c>
      <c r="AK90" s="94">
        <f t="shared" si="164"/>
        <v>3</v>
      </c>
      <c r="AL90" s="94">
        <f t="shared" si="164"/>
        <v>3</v>
      </c>
      <c r="AM90" s="94">
        <f t="shared" si="164"/>
        <v>3</v>
      </c>
      <c r="AN90" s="94">
        <f t="shared" si="164"/>
        <v>3</v>
      </c>
      <c r="AO90" s="94">
        <f t="shared" si="164"/>
        <v>3</v>
      </c>
      <c r="AP90" s="94">
        <f t="shared" si="164"/>
        <v>3</v>
      </c>
      <c r="AQ90" s="94">
        <f t="shared" si="164"/>
        <v>3</v>
      </c>
      <c r="AR90" s="94">
        <f t="shared" si="164"/>
        <v>4</v>
      </c>
      <c r="AS90" s="94">
        <f t="shared" si="164"/>
        <v>4</v>
      </c>
      <c r="AT90" s="94">
        <f t="shared" si="164"/>
        <v>4</v>
      </c>
      <c r="AU90" s="94">
        <f t="shared" si="164"/>
        <v>4</v>
      </c>
      <c r="AV90" s="94">
        <f t="shared" si="164"/>
        <v>4</v>
      </c>
      <c r="AW90" s="94">
        <f t="shared" si="164"/>
        <v>4</v>
      </c>
      <c r="AX90" s="94">
        <f t="shared" si="164"/>
        <v>4</v>
      </c>
      <c r="AY90" s="94">
        <f t="shared" si="164"/>
        <v>4</v>
      </c>
      <c r="AZ90" s="94">
        <f t="shared" si="164"/>
        <v>4</v>
      </c>
      <c r="BA90" s="94">
        <f t="shared" si="164"/>
        <v>4</v>
      </c>
      <c r="BB90" s="94">
        <f t="shared" si="164"/>
        <v>4</v>
      </c>
      <c r="BC90" s="94">
        <f t="shared" si="164"/>
        <v>4</v>
      </c>
      <c r="BD90" s="94">
        <f t="shared" si="164"/>
        <v>5</v>
      </c>
      <c r="BE90" s="94">
        <f t="shared" si="164"/>
        <v>5</v>
      </c>
      <c r="BF90" s="94">
        <f t="shared" si="164"/>
        <v>5</v>
      </c>
      <c r="BG90" s="94">
        <f t="shared" si="164"/>
        <v>5</v>
      </c>
      <c r="BH90" s="94">
        <f t="shared" si="164"/>
        <v>5</v>
      </c>
      <c r="BI90" s="94">
        <f t="shared" si="164"/>
        <v>5</v>
      </c>
      <c r="BJ90" s="94">
        <f t="shared" si="164"/>
        <v>5</v>
      </c>
      <c r="BK90" s="94">
        <f t="shared" si="164"/>
        <v>5</v>
      </c>
      <c r="BL90" s="94">
        <f t="shared" si="164"/>
        <v>5</v>
      </c>
      <c r="BM90" s="94">
        <f t="shared" si="164"/>
        <v>5</v>
      </c>
      <c r="BN90" s="94">
        <f t="shared" si="164"/>
        <v>5</v>
      </c>
      <c r="BO90" s="94">
        <f t="shared" si="164"/>
        <v>5</v>
      </c>
      <c r="BP90" s="94">
        <f t="shared" si="164"/>
        <v>6</v>
      </c>
      <c r="BQ90" s="94">
        <f t="shared" si="164"/>
        <v>6</v>
      </c>
      <c r="BR90" s="94">
        <f t="shared" si="164"/>
        <v>6</v>
      </c>
      <c r="BS90" s="94">
        <f t="shared" si="164"/>
        <v>6</v>
      </c>
      <c r="BT90" s="94">
        <f t="shared" ref="BT90:DW90" si="165">BT19</f>
        <v>6</v>
      </c>
      <c r="BU90" s="94">
        <f t="shared" si="165"/>
        <v>6</v>
      </c>
      <c r="BV90" s="94">
        <f t="shared" si="165"/>
        <v>6</v>
      </c>
      <c r="BW90" s="94">
        <f t="shared" si="165"/>
        <v>6</v>
      </c>
      <c r="BX90" s="94">
        <f t="shared" si="165"/>
        <v>6</v>
      </c>
      <c r="BY90" s="94">
        <f t="shared" si="165"/>
        <v>6</v>
      </c>
      <c r="BZ90" s="94">
        <f t="shared" si="165"/>
        <v>6</v>
      </c>
      <c r="CA90" s="94">
        <f t="shared" si="165"/>
        <v>6</v>
      </c>
      <c r="CB90" s="94">
        <f t="shared" si="165"/>
        <v>7</v>
      </c>
      <c r="CC90" s="94">
        <f t="shared" si="165"/>
        <v>7</v>
      </c>
      <c r="CD90" s="94">
        <f t="shared" si="165"/>
        <v>7</v>
      </c>
      <c r="CE90" s="94">
        <f t="shared" si="165"/>
        <v>7</v>
      </c>
      <c r="CF90" s="94">
        <f t="shared" si="165"/>
        <v>7</v>
      </c>
      <c r="CG90" s="94">
        <f t="shared" si="165"/>
        <v>7</v>
      </c>
      <c r="CH90" s="94">
        <f t="shared" si="165"/>
        <v>7</v>
      </c>
      <c r="CI90" s="94">
        <f t="shared" si="165"/>
        <v>7</v>
      </c>
      <c r="CJ90" s="94">
        <f t="shared" si="165"/>
        <v>7</v>
      </c>
      <c r="CK90" s="94">
        <f t="shared" si="165"/>
        <v>7</v>
      </c>
      <c r="CL90" s="94">
        <f t="shared" si="165"/>
        <v>7</v>
      </c>
      <c r="CM90" s="94">
        <f t="shared" si="165"/>
        <v>7</v>
      </c>
      <c r="CN90" s="94">
        <f t="shared" si="165"/>
        <v>8</v>
      </c>
      <c r="CO90" s="94">
        <f t="shared" si="165"/>
        <v>8</v>
      </c>
      <c r="CP90" s="94">
        <f t="shared" si="165"/>
        <v>8</v>
      </c>
      <c r="CQ90" s="94">
        <f t="shared" si="165"/>
        <v>8</v>
      </c>
      <c r="CR90" s="94">
        <f t="shared" si="165"/>
        <v>8</v>
      </c>
      <c r="CS90" s="94">
        <f t="shared" si="165"/>
        <v>8</v>
      </c>
      <c r="CT90" s="94">
        <f t="shared" si="165"/>
        <v>8</v>
      </c>
      <c r="CU90" s="94">
        <f t="shared" si="165"/>
        <v>8</v>
      </c>
      <c r="CV90" s="94">
        <f t="shared" si="165"/>
        <v>8</v>
      </c>
      <c r="CW90" s="94">
        <f t="shared" si="165"/>
        <v>8</v>
      </c>
      <c r="CX90" s="94">
        <f t="shared" si="165"/>
        <v>8</v>
      </c>
      <c r="CY90" s="94">
        <f t="shared" si="165"/>
        <v>8</v>
      </c>
      <c r="CZ90" s="94">
        <f t="shared" si="165"/>
        <v>9</v>
      </c>
      <c r="DA90" s="94">
        <f t="shared" si="165"/>
        <v>9</v>
      </c>
      <c r="DB90" s="94">
        <f t="shared" si="165"/>
        <v>9</v>
      </c>
      <c r="DC90" s="94">
        <f t="shared" si="165"/>
        <v>9</v>
      </c>
      <c r="DD90" s="94">
        <f t="shared" si="165"/>
        <v>9</v>
      </c>
      <c r="DE90" s="94">
        <f t="shared" si="165"/>
        <v>9</v>
      </c>
      <c r="DF90" s="94">
        <f t="shared" si="165"/>
        <v>9</v>
      </c>
      <c r="DG90" s="94">
        <f t="shared" si="165"/>
        <v>9</v>
      </c>
      <c r="DH90" s="94">
        <f t="shared" si="165"/>
        <v>9</v>
      </c>
      <c r="DI90" s="94">
        <f t="shared" si="165"/>
        <v>9</v>
      </c>
      <c r="DJ90" s="94">
        <f t="shared" si="165"/>
        <v>9</v>
      </c>
      <c r="DK90" s="94">
        <f t="shared" si="165"/>
        <v>9</v>
      </c>
      <c r="DL90" s="94">
        <f t="shared" si="165"/>
        <v>10</v>
      </c>
      <c r="DM90" s="94">
        <f t="shared" si="165"/>
        <v>10</v>
      </c>
      <c r="DN90" s="94">
        <f t="shared" si="165"/>
        <v>10</v>
      </c>
      <c r="DO90" s="94">
        <f t="shared" si="165"/>
        <v>10</v>
      </c>
      <c r="DP90" s="94">
        <f t="shared" si="165"/>
        <v>10</v>
      </c>
      <c r="DQ90" s="94">
        <f t="shared" si="165"/>
        <v>10</v>
      </c>
      <c r="DR90" s="94">
        <f t="shared" si="165"/>
        <v>10</v>
      </c>
      <c r="DS90" s="94">
        <f t="shared" si="165"/>
        <v>10</v>
      </c>
      <c r="DT90" s="94">
        <f t="shared" si="165"/>
        <v>10</v>
      </c>
      <c r="DU90" s="94">
        <f t="shared" si="165"/>
        <v>10</v>
      </c>
      <c r="DV90" s="94">
        <f t="shared" si="165"/>
        <v>10</v>
      </c>
      <c r="DW90" s="94">
        <f t="shared" si="165"/>
        <v>10</v>
      </c>
    </row>
    <row r="91" spans="2:127" outlineLevel="1" x14ac:dyDescent="0.2">
      <c r="B91" s="407"/>
      <c r="D91" s="289" t="s">
        <v>223</v>
      </c>
      <c r="E91" s="350"/>
      <c r="F91" s="350"/>
      <c r="G91" s="40">
        <f>G20</f>
        <v>46022</v>
      </c>
      <c r="H91" s="40">
        <f t="shared" ref="H91:BS91" si="166">H20</f>
        <v>46053</v>
      </c>
      <c r="I91" s="40">
        <f t="shared" si="166"/>
        <v>46081</v>
      </c>
      <c r="J91" s="40">
        <f t="shared" si="166"/>
        <v>46112</v>
      </c>
      <c r="K91" s="40">
        <f t="shared" si="166"/>
        <v>46142</v>
      </c>
      <c r="L91" s="40">
        <f t="shared" si="166"/>
        <v>46173</v>
      </c>
      <c r="M91" s="40">
        <f t="shared" si="166"/>
        <v>46203</v>
      </c>
      <c r="N91" s="40">
        <f t="shared" si="166"/>
        <v>46234</v>
      </c>
      <c r="O91" s="40">
        <f t="shared" si="166"/>
        <v>46265</v>
      </c>
      <c r="P91" s="40">
        <f t="shared" si="166"/>
        <v>46295</v>
      </c>
      <c r="Q91" s="40">
        <f t="shared" si="166"/>
        <v>46326</v>
      </c>
      <c r="R91" s="40">
        <f t="shared" si="166"/>
        <v>46356</v>
      </c>
      <c r="S91" s="40">
        <f t="shared" si="166"/>
        <v>46387</v>
      </c>
      <c r="T91" s="40">
        <f t="shared" si="166"/>
        <v>46418</v>
      </c>
      <c r="U91" s="40">
        <f t="shared" si="166"/>
        <v>46446</v>
      </c>
      <c r="V91" s="40">
        <f t="shared" si="166"/>
        <v>46477</v>
      </c>
      <c r="W91" s="40">
        <f t="shared" si="166"/>
        <v>46507</v>
      </c>
      <c r="X91" s="40">
        <f t="shared" si="166"/>
        <v>46538</v>
      </c>
      <c r="Y91" s="40">
        <f t="shared" si="166"/>
        <v>46568</v>
      </c>
      <c r="Z91" s="40">
        <f t="shared" si="166"/>
        <v>46599</v>
      </c>
      <c r="AA91" s="40">
        <f t="shared" si="166"/>
        <v>46630</v>
      </c>
      <c r="AB91" s="40">
        <f t="shared" si="166"/>
        <v>46660</v>
      </c>
      <c r="AC91" s="40">
        <f t="shared" si="166"/>
        <v>46691</v>
      </c>
      <c r="AD91" s="40">
        <f t="shared" si="166"/>
        <v>46721</v>
      </c>
      <c r="AE91" s="40">
        <f t="shared" si="166"/>
        <v>46752</v>
      </c>
      <c r="AF91" s="40">
        <f t="shared" si="166"/>
        <v>46783</v>
      </c>
      <c r="AG91" s="40">
        <f t="shared" si="166"/>
        <v>46812</v>
      </c>
      <c r="AH91" s="40">
        <f t="shared" si="166"/>
        <v>46843</v>
      </c>
      <c r="AI91" s="40">
        <f t="shared" si="166"/>
        <v>46873</v>
      </c>
      <c r="AJ91" s="40">
        <f t="shared" si="166"/>
        <v>46904</v>
      </c>
      <c r="AK91" s="40">
        <f t="shared" si="166"/>
        <v>46934</v>
      </c>
      <c r="AL91" s="40">
        <f t="shared" si="166"/>
        <v>46965</v>
      </c>
      <c r="AM91" s="40">
        <f t="shared" si="166"/>
        <v>46996</v>
      </c>
      <c r="AN91" s="40">
        <f t="shared" si="166"/>
        <v>47026</v>
      </c>
      <c r="AO91" s="40">
        <f t="shared" si="166"/>
        <v>47057</v>
      </c>
      <c r="AP91" s="40">
        <f t="shared" si="166"/>
        <v>47087</v>
      </c>
      <c r="AQ91" s="40">
        <f t="shared" si="166"/>
        <v>47118</v>
      </c>
      <c r="AR91" s="40">
        <f t="shared" si="166"/>
        <v>47149</v>
      </c>
      <c r="AS91" s="40">
        <f t="shared" si="166"/>
        <v>47177</v>
      </c>
      <c r="AT91" s="40">
        <f t="shared" si="166"/>
        <v>47208</v>
      </c>
      <c r="AU91" s="40">
        <f t="shared" si="166"/>
        <v>47238</v>
      </c>
      <c r="AV91" s="40">
        <f t="shared" si="166"/>
        <v>47269</v>
      </c>
      <c r="AW91" s="40">
        <f t="shared" si="166"/>
        <v>47299</v>
      </c>
      <c r="AX91" s="40">
        <f t="shared" si="166"/>
        <v>47330</v>
      </c>
      <c r="AY91" s="40">
        <f t="shared" si="166"/>
        <v>47361</v>
      </c>
      <c r="AZ91" s="40">
        <f t="shared" si="166"/>
        <v>47391</v>
      </c>
      <c r="BA91" s="40">
        <f t="shared" si="166"/>
        <v>47422</v>
      </c>
      <c r="BB91" s="40">
        <f t="shared" si="166"/>
        <v>47452</v>
      </c>
      <c r="BC91" s="40">
        <f t="shared" si="166"/>
        <v>47483</v>
      </c>
      <c r="BD91" s="40">
        <f t="shared" si="166"/>
        <v>47514</v>
      </c>
      <c r="BE91" s="40">
        <f t="shared" si="166"/>
        <v>47542</v>
      </c>
      <c r="BF91" s="40">
        <f t="shared" si="166"/>
        <v>47573</v>
      </c>
      <c r="BG91" s="40">
        <f t="shared" si="166"/>
        <v>47603</v>
      </c>
      <c r="BH91" s="40">
        <f t="shared" si="166"/>
        <v>47634</v>
      </c>
      <c r="BI91" s="40">
        <f t="shared" si="166"/>
        <v>47664</v>
      </c>
      <c r="BJ91" s="40">
        <f t="shared" si="166"/>
        <v>47695</v>
      </c>
      <c r="BK91" s="40">
        <f t="shared" si="166"/>
        <v>47726</v>
      </c>
      <c r="BL91" s="40">
        <f t="shared" si="166"/>
        <v>47756</v>
      </c>
      <c r="BM91" s="40">
        <f t="shared" si="166"/>
        <v>47787</v>
      </c>
      <c r="BN91" s="40">
        <f t="shared" si="166"/>
        <v>47817</v>
      </c>
      <c r="BO91" s="40">
        <f t="shared" si="166"/>
        <v>47848</v>
      </c>
      <c r="BP91" s="40">
        <f t="shared" si="166"/>
        <v>47879</v>
      </c>
      <c r="BQ91" s="40">
        <f t="shared" si="166"/>
        <v>47907</v>
      </c>
      <c r="BR91" s="40">
        <f t="shared" si="166"/>
        <v>47938</v>
      </c>
      <c r="BS91" s="40">
        <f t="shared" si="166"/>
        <v>47968</v>
      </c>
      <c r="BT91" s="40">
        <f t="shared" ref="BT91:DW91" si="167">BT20</f>
        <v>47999</v>
      </c>
      <c r="BU91" s="40">
        <f t="shared" si="167"/>
        <v>48029</v>
      </c>
      <c r="BV91" s="40">
        <f t="shared" si="167"/>
        <v>48060</v>
      </c>
      <c r="BW91" s="40">
        <f t="shared" si="167"/>
        <v>48091</v>
      </c>
      <c r="BX91" s="40">
        <f t="shared" si="167"/>
        <v>48121</v>
      </c>
      <c r="BY91" s="40">
        <f t="shared" si="167"/>
        <v>48152</v>
      </c>
      <c r="BZ91" s="40">
        <f t="shared" si="167"/>
        <v>48182</v>
      </c>
      <c r="CA91" s="40">
        <f t="shared" si="167"/>
        <v>48213</v>
      </c>
      <c r="CB91" s="40">
        <f t="shared" si="167"/>
        <v>48244</v>
      </c>
      <c r="CC91" s="40">
        <f t="shared" si="167"/>
        <v>48273</v>
      </c>
      <c r="CD91" s="40">
        <f t="shared" si="167"/>
        <v>48304</v>
      </c>
      <c r="CE91" s="40">
        <f t="shared" si="167"/>
        <v>48334</v>
      </c>
      <c r="CF91" s="40">
        <f t="shared" si="167"/>
        <v>48365</v>
      </c>
      <c r="CG91" s="40">
        <f t="shared" si="167"/>
        <v>48395</v>
      </c>
      <c r="CH91" s="40">
        <f t="shared" si="167"/>
        <v>48426</v>
      </c>
      <c r="CI91" s="40">
        <f t="shared" si="167"/>
        <v>48457</v>
      </c>
      <c r="CJ91" s="40">
        <f t="shared" si="167"/>
        <v>48487</v>
      </c>
      <c r="CK91" s="40">
        <f t="shared" si="167"/>
        <v>48518</v>
      </c>
      <c r="CL91" s="40">
        <f t="shared" si="167"/>
        <v>48548</v>
      </c>
      <c r="CM91" s="40">
        <f t="shared" si="167"/>
        <v>48579</v>
      </c>
      <c r="CN91" s="40">
        <f t="shared" si="167"/>
        <v>48610</v>
      </c>
      <c r="CO91" s="40">
        <f t="shared" si="167"/>
        <v>48638</v>
      </c>
      <c r="CP91" s="40">
        <f t="shared" si="167"/>
        <v>48669</v>
      </c>
      <c r="CQ91" s="40">
        <f t="shared" si="167"/>
        <v>48699</v>
      </c>
      <c r="CR91" s="40">
        <f t="shared" si="167"/>
        <v>48730</v>
      </c>
      <c r="CS91" s="40">
        <f t="shared" si="167"/>
        <v>48760</v>
      </c>
      <c r="CT91" s="40">
        <f t="shared" si="167"/>
        <v>48791</v>
      </c>
      <c r="CU91" s="40">
        <f t="shared" si="167"/>
        <v>48822</v>
      </c>
      <c r="CV91" s="40">
        <f t="shared" si="167"/>
        <v>48852</v>
      </c>
      <c r="CW91" s="40">
        <f t="shared" si="167"/>
        <v>48883</v>
      </c>
      <c r="CX91" s="40">
        <f t="shared" si="167"/>
        <v>48913</v>
      </c>
      <c r="CY91" s="40">
        <f t="shared" si="167"/>
        <v>48944</v>
      </c>
      <c r="CZ91" s="40">
        <f t="shared" si="167"/>
        <v>48975</v>
      </c>
      <c r="DA91" s="40">
        <f t="shared" si="167"/>
        <v>49003</v>
      </c>
      <c r="DB91" s="40">
        <f t="shared" si="167"/>
        <v>49034</v>
      </c>
      <c r="DC91" s="40">
        <f t="shared" si="167"/>
        <v>49064</v>
      </c>
      <c r="DD91" s="40">
        <f t="shared" si="167"/>
        <v>49095</v>
      </c>
      <c r="DE91" s="40">
        <f t="shared" si="167"/>
        <v>49125</v>
      </c>
      <c r="DF91" s="40">
        <f t="shared" si="167"/>
        <v>49156</v>
      </c>
      <c r="DG91" s="40">
        <f t="shared" si="167"/>
        <v>49187</v>
      </c>
      <c r="DH91" s="40">
        <f t="shared" si="167"/>
        <v>49217</v>
      </c>
      <c r="DI91" s="40">
        <f t="shared" si="167"/>
        <v>49248</v>
      </c>
      <c r="DJ91" s="40">
        <f t="shared" si="167"/>
        <v>49278</v>
      </c>
      <c r="DK91" s="40">
        <f t="shared" si="167"/>
        <v>49309</v>
      </c>
      <c r="DL91" s="40">
        <f t="shared" si="167"/>
        <v>49340</v>
      </c>
      <c r="DM91" s="40">
        <f t="shared" si="167"/>
        <v>49368</v>
      </c>
      <c r="DN91" s="40">
        <f t="shared" si="167"/>
        <v>49399</v>
      </c>
      <c r="DO91" s="40">
        <f t="shared" si="167"/>
        <v>49429</v>
      </c>
      <c r="DP91" s="40">
        <f t="shared" si="167"/>
        <v>49460</v>
      </c>
      <c r="DQ91" s="40">
        <f t="shared" si="167"/>
        <v>49490</v>
      </c>
      <c r="DR91" s="40">
        <f t="shared" si="167"/>
        <v>49521</v>
      </c>
      <c r="DS91" s="40">
        <f t="shared" si="167"/>
        <v>49552</v>
      </c>
      <c r="DT91" s="40">
        <f t="shared" si="167"/>
        <v>49582</v>
      </c>
      <c r="DU91" s="40">
        <f t="shared" si="167"/>
        <v>49613</v>
      </c>
      <c r="DV91" s="40">
        <f t="shared" si="167"/>
        <v>49643</v>
      </c>
      <c r="DW91" s="40">
        <f t="shared" si="167"/>
        <v>49674</v>
      </c>
    </row>
    <row r="92" spans="2:127" ht="17" outlineLevel="1" thickBot="1" x14ac:dyDescent="0.25">
      <c r="B92" s="407"/>
      <c r="D92" s="12" t="s">
        <v>335</v>
      </c>
      <c r="E92" s="317"/>
      <c r="F92" s="13"/>
      <c r="G92" s="405">
        <f t="shared" ref="G92:AL92" si="168">(G21&gt;0)*$G7/$G$15+(G22&gt;0)*$G8/$G$15+(G23&gt;0)*$G9/$G$15+(G24&gt;0)*$G10/$G$15+(G25&gt;0)*$G11/$G$15+(G26&gt;0)*$G12/$G$15+(G27&gt;0)*$G13/$G$15+(G28&gt;0)*$G14/$G$15+(G49&gt;0)*$G35/$G$43+(G50&gt;0)*$G36/$G$43+(G51&gt;0)*$G37/$G$43+(G52&gt;0)*$G38/$G$43+(G53&gt;0)*$G39/$G$43+(G54&gt;0)*$G40/$G$43+(G55&gt;0)*$G41/$G$43+(G56&gt;0)*$G42/$G$43</f>
        <v>0</v>
      </c>
      <c r="H92" s="405">
        <f t="shared" si="168"/>
        <v>1</v>
      </c>
      <c r="I92" s="405">
        <f t="shared" si="168"/>
        <v>1</v>
      </c>
      <c r="J92" s="405">
        <f t="shared" si="168"/>
        <v>1</v>
      </c>
      <c r="K92" s="405">
        <f t="shared" si="168"/>
        <v>1</v>
      </c>
      <c r="L92" s="405">
        <f t="shared" si="168"/>
        <v>1</v>
      </c>
      <c r="M92" s="405">
        <f t="shared" si="168"/>
        <v>1</v>
      </c>
      <c r="N92" s="405">
        <f t="shared" si="168"/>
        <v>1</v>
      </c>
      <c r="O92" s="405">
        <f t="shared" si="168"/>
        <v>1</v>
      </c>
      <c r="P92" s="405">
        <f t="shared" si="168"/>
        <v>1</v>
      </c>
      <c r="Q92" s="405">
        <f t="shared" si="168"/>
        <v>1</v>
      </c>
      <c r="R92" s="405">
        <f t="shared" si="168"/>
        <v>1</v>
      </c>
      <c r="S92" s="405">
        <f t="shared" si="168"/>
        <v>1</v>
      </c>
      <c r="T92" s="405">
        <f t="shared" si="168"/>
        <v>1</v>
      </c>
      <c r="U92" s="405">
        <f t="shared" si="168"/>
        <v>1</v>
      </c>
      <c r="V92" s="405">
        <f t="shared" si="168"/>
        <v>1</v>
      </c>
      <c r="W92" s="405">
        <f t="shared" si="168"/>
        <v>1</v>
      </c>
      <c r="X92" s="405">
        <f t="shared" si="168"/>
        <v>1</v>
      </c>
      <c r="Y92" s="405">
        <f t="shared" si="168"/>
        <v>1</v>
      </c>
      <c r="Z92" s="405">
        <f t="shared" si="168"/>
        <v>1</v>
      </c>
      <c r="AA92" s="405">
        <f t="shared" si="168"/>
        <v>1</v>
      </c>
      <c r="AB92" s="405">
        <f t="shared" si="168"/>
        <v>1</v>
      </c>
      <c r="AC92" s="405">
        <f t="shared" si="168"/>
        <v>1</v>
      </c>
      <c r="AD92" s="405">
        <f t="shared" si="168"/>
        <v>1</v>
      </c>
      <c r="AE92" s="405">
        <f t="shared" si="168"/>
        <v>1</v>
      </c>
      <c r="AF92" s="405">
        <f t="shared" si="168"/>
        <v>1</v>
      </c>
      <c r="AG92" s="405">
        <f t="shared" si="168"/>
        <v>1</v>
      </c>
      <c r="AH92" s="405">
        <f t="shared" si="168"/>
        <v>1</v>
      </c>
      <c r="AI92" s="405">
        <f t="shared" si="168"/>
        <v>1</v>
      </c>
      <c r="AJ92" s="405">
        <f t="shared" si="168"/>
        <v>1</v>
      </c>
      <c r="AK92" s="405">
        <f t="shared" si="168"/>
        <v>1</v>
      </c>
      <c r="AL92" s="405">
        <f t="shared" si="168"/>
        <v>1</v>
      </c>
      <c r="AM92" s="405">
        <f t="shared" ref="AM92:BR92" si="169">(AM21&gt;0)*$G7/$G$15+(AM22&gt;0)*$G8/$G$15+(AM23&gt;0)*$G9/$G$15+(AM24&gt;0)*$G10/$G$15+(AM25&gt;0)*$G11/$G$15+(AM26&gt;0)*$G12/$G$15+(AM27&gt;0)*$G13/$G$15+(AM28&gt;0)*$G14/$G$15+(AM49&gt;0)*$G35/$G$43+(AM50&gt;0)*$G36/$G$43+(AM51&gt;0)*$G37/$G$43+(AM52&gt;0)*$G38/$G$43+(AM53&gt;0)*$G39/$G$43+(AM54&gt;0)*$G40/$G$43+(AM55&gt;0)*$G41/$G$43+(AM56&gt;0)*$G42/$G$43</f>
        <v>1</v>
      </c>
      <c r="AN92" s="405">
        <f t="shared" si="169"/>
        <v>1</v>
      </c>
      <c r="AO92" s="405">
        <f t="shared" si="169"/>
        <v>1</v>
      </c>
      <c r="AP92" s="405">
        <f t="shared" si="169"/>
        <v>1</v>
      </c>
      <c r="AQ92" s="405">
        <f t="shared" si="169"/>
        <v>1</v>
      </c>
      <c r="AR92" s="405">
        <f t="shared" si="169"/>
        <v>1</v>
      </c>
      <c r="AS92" s="405">
        <f t="shared" si="169"/>
        <v>1</v>
      </c>
      <c r="AT92" s="405">
        <f t="shared" si="169"/>
        <v>1</v>
      </c>
      <c r="AU92" s="405">
        <f t="shared" si="169"/>
        <v>1</v>
      </c>
      <c r="AV92" s="405">
        <f t="shared" si="169"/>
        <v>1</v>
      </c>
      <c r="AW92" s="405">
        <f t="shared" si="169"/>
        <v>1</v>
      </c>
      <c r="AX92" s="405">
        <f t="shared" si="169"/>
        <v>1</v>
      </c>
      <c r="AY92" s="405">
        <f t="shared" si="169"/>
        <v>1</v>
      </c>
      <c r="AZ92" s="405">
        <f t="shared" si="169"/>
        <v>1</v>
      </c>
      <c r="BA92" s="405">
        <f t="shared" si="169"/>
        <v>1</v>
      </c>
      <c r="BB92" s="405">
        <f t="shared" si="169"/>
        <v>1</v>
      </c>
      <c r="BC92" s="405">
        <f t="shared" si="169"/>
        <v>1</v>
      </c>
      <c r="BD92" s="405">
        <f t="shared" si="169"/>
        <v>1</v>
      </c>
      <c r="BE92" s="405">
        <f t="shared" si="169"/>
        <v>1</v>
      </c>
      <c r="BF92" s="405">
        <f t="shared" si="169"/>
        <v>1</v>
      </c>
      <c r="BG92" s="405">
        <f t="shared" si="169"/>
        <v>1</v>
      </c>
      <c r="BH92" s="405">
        <f t="shared" si="169"/>
        <v>1</v>
      </c>
      <c r="BI92" s="405">
        <f t="shared" si="169"/>
        <v>1</v>
      </c>
      <c r="BJ92" s="405">
        <f t="shared" si="169"/>
        <v>1</v>
      </c>
      <c r="BK92" s="405">
        <f t="shared" si="169"/>
        <v>1</v>
      </c>
      <c r="BL92" s="405">
        <f t="shared" si="169"/>
        <v>1</v>
      </c>
      <c r="BM92" s="405">
        <f t="shared" si="169"/>
        <v>1</v>
      </c>
      <c r="BN92" s="405">
        <f t="shared" si="169"/>
        <v>1</v>
      </c>
      <c r="BO92" s="405">
        <f t="shared" si="169"/>
        <v>1</v>
      </c>
      <c r="BP92" s="405">
        <f t="shared" si="169"/>
        <v>1</v>
      </c>
      <c r="BQ92" s="405">
        <f t="shared" si="169"/>
        <v>1</v>
      </c>
      <c r="BR92" s="405">
        <f t="shared" si="169"/>
        <v>1</v>
      </c>
      <c r="BS92" s="405">
        <f t="shared" ref="BS92:CX92" si="170">(BS21&gt;0)*$G7/$G$15+(BS22&gt;0)*$G8/$G$15+(BS23&gt;0)*$G9/$G$15+(BS24&gt;0)*$G10/$G$15+(BS25&gt;0)*$G11/$G$15+(BS26&gt;0)*$G12/$G$15+(BS27&gt;0)*$G13/$G$15+(BS28&gt;0)*$G14/$G$15+(BS49&gt;0)*$G35/$G$43+(BS50&gt;0)*$G36/$G$43+(BS51&gt;0)*$G37/$G$43+(BS52&gt;0)*$G38/$G$43+(BS53&gt;0)*$G39/$G$43+(BS54&gt;0)*$G40/$G$43+(BS55&gt;0)*$G41/$G$43+(BS56&gt;0)*$G42/$G$43</f>
        <v>1</v>
      </c>
      <c r="BT92" s="405">
        <f t="shared" si="170"/>
        <v>1</v>
      </c>
      <c r="BU92" s="405">
        <f t="shared" si="170"/>
        <v>1</v>
      </c>
      <c r="BV92" s="405">
        <f t="shared" si="170"/>
        <v>1</v>
      </c>
      <c r="BW92" s="405">
        <f t="shared" si="170"/>
        <v>1</v>
      </c>
      <c r="BX92" s="405">
        <f t="shared" si="170"/>
        <v>1</v>
      </c>
      <c r="BY92" s="405">
        <f t="shared" si="170"/>
        <v>1</v>
      </c>
      <c r="BZ92" s="405">
        <f t="shared" si="170"/>
        <v>1</v>
      </c>
      <c r="CA92" s="405">
        <f t="shared" si="170"/>
        <v>1</v>
      </c>
      <c r="CB92" s="405">
        <f t="shared" si="170"/>
        <v>1</v>
      </c>
      <c r="CC92" s="405">
        <f t="shared" si="170"/>
        <v>1</v>
      </c>
      <c r="CD92" s="405">
        <f t="shared" si="170"/>
        <v>1</v>
      </c>
      <c r="CE92" s="405">
        <f t="shared" si="170"/>
        <v>1</v>
      </c>
      <c r="CF92" s="405">
        <f t="shared" si="170"/>
        <v>1</v>
      </c>
      <c r="CG92" s="405">
        <f t="shared" si="170"/>
        <v>1</v>
      </c>
      <c r="CH92" s="405">
        <f t="shared" si="170"/>
        <v>1</v>
      </c>
      <c r="CI92" s="405">
        <f t="shared" si="170"/>
        <v>1</v>
      </c>
      <c r="CJ92" s="405">
        <f t="shared" si="170"/>
        <v>1</v>
      </c>
      <c r="CK92" s="405">
        <f t="shared" si="170"/>
        <v>1</v>
      </c>
      <c r="CL92" s="405">
        <f t="shared" si="170"/>
        <v>1</v>
      </c>
      <c r="CM92" s="405">
        <f t="shared" si="170"/>
        <v>1</v>
      </c>
      <c r="CN92" s="405">
        <f t="shared" si="170"/>
        <v>1</v>
      </c>
      <c r="CO92" s="405">
        <f t="shared" si="170"/>
        <v>1</v>
      </c>
      <c r="CP92" s="405">
        <f t="shared" si="170"/>
        <v>1</v>
      </c>
      <c r="CQ92" s="405">
        <f t="shared" si="170"/>
        <v>1</v>
      </c>
      <c r="CR92" s="405">
        <f t="shared" si="170"/>
        <v>1</v>
      </c>
      <c r="CS92" s="405">
        <f t="shared" si="170"/>
        <v>1</v>
      </c>
      <c r="CT92" s="405">
        <f t="shared" si="170"/>
        <v>1</v>
      </c>
      <c r="CU92" s="405">
        <f t="shared" si="170"/>
        <v>1</v>
      </c>
      <c r="CV92" s="405">
        <f t="shared" si="170"/>
        <v>1</v>
      </c>
      <c r="CW92" s="405">
        <f t="shared" si="170"/>
        <v>1</v>
      </c>
      <c r="CX92" s="405">
        <f t="shared" si="170"/>
        <v>1</v>
      </c>
      <c r="CY92" s="405">
        <f t="shared" ref="CY92:DW92" si="171">(CY21&gt;0)*$G7/$G$15+(CY22&gt;0)*$G8/$G$15+(CY23&gt;0)*$G9/$G$15+(CY24&gt;0)*$G10/$G$15+(CY25&gt;0)*$G11/$G$15+(CY26&gt;0)*$G12/$G$15+(CY27&gt;0)*$G13/$G$15+(CY28&gt;0)*$G14/$G$15+(CY49&gt;0)*$G35/$G$43+(CY50&gt;0)*$G36/$G$43+(CY51&gt;0)*$G37/$G$43+(CY52&gt;0)*$G38/$G$43+(CY53&gt;0)*$G39/$G$43+(CY54&gt;0)*$G40/$G$43+(CY55&gt;0)*$G41/$G$43+(CY56&gt;0)*$G42/$G$43</f>
        <v>1</v>
      </c>
      <c r="CZ92" s="405">
        <f t="shared" si="171"/>
        <v>1</v>
      </c>
      <c r="DA92" s="405">
        <f t="shared" si="171"/>
        <v>1</v>
      </c>
      <c r="DB92" s="405">
        <f t="shared" si="171"/>
        <v>1</v>
      </c>
      <c r="DC92" s="405">
        <f t="shared" si="171"/>
        <v>1</v>
      </c>
      <c r="DD92" s="405">
        <f t="shared" si="171"/>
        <v>1</v>
      </c>
      <c r="DE92" s="405">
        <f t="shared" si="171"/>
        <v>1</v>
      </c>
      <c r="DF92" s="405">
        <f t="shared" si="171"/>
        <v>1</v>
      </c>
      <c r="DG92" s="405">
        <f t="shared" si="171"/>
        <v>1</v>
      </c>
      <c r="DH92" s="405">
        <f t="shared" si="171"/>
        <v>1</v>
      </c>
      <c r="DI92" s="405">
        <f t="shared" si="171"/>
        <v>1</v>
      </c>
      <c r="DJ92" s="405">
        <f t="shared" si="171"/>
        <v>1</v>
      </c>
      <c r="DK92" s="405">
        <f t="shared" si="171"/>
        <v>1</v>
      </c>
      <c r="DL92" s="405">
        <f t="shared" si="171"/>
        <v>1</v>
      </c>
      <c r="DM92" s="405">
        <f t="shared" si="171"/>
        <v>1</v>
      </c>
      <c r="DN92" s="405">
        <f t="shared" si="171"/>
        <v>1</v>
      </c>
      <c r="DO92" s="405">
        <f t="shared" si="171"/>
        <v>1</v>
      </c>
      <c r="DP92" s="405">
        <f t="shared" si="171"/>
        <v>1</v>
      </c>
      <c r="DQ92" s="405">
        <f t="shared" si="171"/>
        <v>1</v>
      </c>
      <c r="DR92" s="405">
        <f t="shared" si="171"/>
        <v>1</v>
      </c>
      <c r="DS92" s="405">
        <f t="shared" si="171"/>
        <v>1</v>
      </c>
      <c r="DT92" s="405">
        <f t="shared" si="171"/>
        <v>1</v>
      </c>
      <c r="DU92" s="405">
        <f t="shared" si="171"/>
        <v>1</v>
      </c>
      <c r="DV92" s="405">
        <f t="shared" si="171"/>
        <v>1</v>
      </c>
      <c r="DW92" s="405">
        <f t="shared" si="171"/>
        <v>1</v>
      </c>
    </row>
    <row r="123" spans="7:7" x14ac:dyDescent="0.2">
      <c r="G123" s="268" t="e">
        <f>(G49&gt;0)*$U35+(G50&gt;0)*$U36+(G51&gt;0)*$U37+(G52&gt;0)*$U38+(G53&gt;0)*$U39+(G54&gt;0)*$U40+(G55&gt;0)*$U41+(G56&gt;0)*$U42</f>
        <v>#VALUE!</v>
      </c>
    </row>
  </sheetData>
  <phoneticPr fontId="3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0291B-3BD0-2543-92F4-D5A5E92E08F8}">
  <dimension ref="A2:V28"/>
  <sheetViews>
    <sheetView topLeftCell="A2" zoomScale="145" zoomScaleNormal="145" workbookViewId="0">
      <selection activeCell="G12" sqref="G12"/>
    </sheetView>
  </sheetViews>
  <sheetFormatPr baseColWidth="10" defaultColWidth="0" defaultRowHeight="16" zeroHeight="1" x14ac:dyDescent="0.2"/>
  <cols>
    <col min="1" max="1" width="1.6640625" customWidth="1"/>
    <col min="2" max="2" width="17.33203125" hidden="1" customWidth="1"/>
    <col min="3" max="3" width="22.6640625" hidden="1" customWidth="1"/>
    <col min="4" max="4" width="14" hidden="1" customWidth="1"/>
    <col min="5" max="5" width="5" customWidth="1"/>
    <col min="6" max="6" width="34.1640625" bestFit="1" customWidth="1"/>
    <col min="7" max="7" width="22" customWidth="1"/>
    <col min="8" max="8" width="12" bestFit="1" customWidth="1"/>
    <col min="9" max="9" width="12.6640625" bestFit="1" customWidth="1"/>
    <col min="10" max="10" width="1.1640625" customWidth="1"/>
    <col min="11" max="11" width="14.83203125" bestFit="1" customWidth="1"/>
    <col min="12" max="12" width="5" customWidth="1"/>
    <col min="13" max="13" width="13.5" customWidth="1"/>
    <col min="14" max="22" width="0" hidden="1" customWidth="1"/>
    <col min="23" max="16384" width="10.83203125" hidden="1"/>
  </cols>
  <sheetData>
    <row r="2" spans="2:13" ht="21" x14ac:dyDescent="0.25">
      <c r="B2" s="63" t="s">
        <v>0</v>
      </c>
      <c r="C2" s="64"/>
      <c r="D2" s="64"/>
      <c r="E2" s="64"/>
      <c r="F2" s="64"/>
      <c r="G2" s="64"/>
      <c r="H2" s="64"/>
      <c r="I2" s="64"/>
      <c r="J2" s="64"/>
      <c r="K2" s="64"/>
      <c r="L2" s="200"/>
    </row>
    <row r="3" spans="2:13" ht="17" thickBot="1" x14ac:dyDescent="0.25"/>
    <row r="4" spans="2:13" x14ac:dyDescent="0.2">
      <c r="B4" s="326" t="s">
        <v>179</v>
      </c>
      <c r="C4" s="327"/>
      <c r="D4" s="328"/>
      <c r="F4" s="98" t="s">
        <v>1</v>
      </c>
      <c r="G4" s="99"/>
      <c r="H4" s="99"/>
      <c r="I4" s="123" t="s">
        <v>218</v>
      </c>
      <c r="J4" s="99"/>
      <c r="K4" s="124" t="str">
        <f>IF(K9&gt;G13,"yes","no")</f>
        <v>yes</v>
      </c>
    </row>
    <row r="5" spans="2:13" x14ac:dyDescent="0.2">
      <c r="B5" s="10" t="s">
        <v>168</v>
      </c>
      <c r="C5" s="247">
        <f>MAX(CF!G7,CF!G34,CF!G61,CF!G88,CF!G115,CF!G142)</f>
        <v>47</v>
      </c>
      <c r="D5" s="259">
        <f>C5</f>
        <v>47</v>
      </c>
      <c r="F5" s="115" t="s">
        <v>2</v>
      </c>
      <c r="G5" s="29">
        <f>CF!M168</f>
        <v>299851236.70492166</v>
      </c>
      <c r="H5" s="312" t="s">
        <v>159</v>
      </c>
      <c r="I5" s="311"/>
      <c r="J5" s="311"/>
      <c r="K5" s="316" t="s">
        <v>176</v>
      </c>
    </row>
    <row r="6" spans="2:13" x14ac:dyDescent="0.2">
      <c r="B6" s="10" t="s">
        <v>184</v>
      </c>
      <c r="D6" s="249">
        <v>120</v>
      </c>
      <c r="F6" s="10" t="s">
        <v>4</v>
      </c>
      <c r="G6" s="30">
        <f>CF!M171</f>
        <v>353771826.84236181</v>
      </c>
      <c r="H6" t="s">
        <v>178</v>
      </c>
      <c r="K6" s="302">
        <v>0.67</v>
      </c>
    </row>
    <row r="7" spans="2:13" x14ac:dyDescent="0.2">
      <c r="B7" s="10" t="s">
        <v>339</v>
      </c>
      <c r="D7" s="747">
        <v>0</v>
      </c>
      <c r="F7" s="10" t="s">
        <v>3</v>
      </c>
      <c r="G7" s="313">
        <v>0.6467135359803704</v>
      </c>
      <c r="H7" t="s">
        <v>318</v>
      </c>
      <c r="I7" s="863">
        <f>SUMIF(CF!P4:EF4,(Inputs!D5+1),CF!P264:EF264)</f>
        <v>1072812.6070717396</v>
      </c>
      <c r="K7" s="303">
        <f>CF!M264</f>
        <v>19406099.536799997</v>
      </c>
      <c r="L7" t="s">
        <v>558</v>
      </c>
    </row>
    <row r="8" spans="2:13" x14ac:dyDescent="0.2">
      <c r="B8" s="10" t="s">
        <v>233</v>
      </c>
      <c r="D8" s="250">
        <v>4.9000000000000002E-2</v>
      </c>
      <c r="F8" s="10" t="s">
        <v>5</v>
      </c>
      <c r="G8" s="314">
        <f>G13/G6</f>
        <v>0.70056014891599072</v>
      </c>
      <c r="H8" s="864" t="s">
        <v>160</v>
      </c>
      <c r="I8" s="865">
        <v>4.9000000000000002E-2</v>
      </c>
      <c r="J8" s="864"/>
      <c r="K8" s="304">
        <f>K7/I8</f>
        <v>396042847.68979585</v>
      </c>
      <c r="L8" s="248" t="s">
        <v>182</v>
      </c>
    </row>
    <row r="9" spans="2:13" x14ac:dyDescent="0.2">
      <c r="B9" s="10" t="s">
        <v>155</v>
      </c>
      <c r="D9" s="250">
        <v>5.0999999999999997E-2</v>
      </c>
      <c r="F9" s="10" t="s">
        <v>594</v>
      </c>
      <c r="G9" s="886">
        <v>55493043</v>
      </c>
      <c r="H9" s="864" t="s">
        <v>161</v>
      </c>
      <c r="I9" s="864"/>
      <c r="J9" s="864"/>
      <c r="K9" s="121">
        <f>K8*K6</f>
        <v>265348707.95216325</v>
      </c>
    </row>
    <row r="10" spans="2:13" x14ac:dyDescent="0.2">
      <c r="B10" s="10" t="s">
        <v>337</v>
      </c>
      <c r="D10" s="258">
        <f>CF!M299</f>
        <v>457133959.63899606</v>
      </c>
      <c r="F10" s="10" t="s">
        <v>596</v>
      </c>
      <c r="G10" s="887">
        <f>-'Partnership Returns'!BE31</f>
        <v>384065.17736940889</v>
      </c>
      <c r="H10" s="864" t="s">
        <v>162</v>
      </c>
      <c r="I10" s="868">
        <v>1.2500000000000001E-2</v>
      </c>
      <c r="J10" s="864"/>
      <c r="K10" s="304">
        <f>K9*I10</f>
        <v>3316858.8494020407</v>
      </c>
      <c r="M10" s="19"/>
    </row>
    <row r="11" spans="2:13" ht="17" thickBot="1" x14ac:dyDescent="0.25">
      <c r="B11" s="12" t="s">
        <v>177</v>
      </c>
      <c r="C11" s="13"/>
      <c r="D11" s="408">
        <v>0.03</v>
      </c>
      <c r="F11" s="10" t="s">
        <v>595</v>
      </c>
      <c r="G11" s="887">
        <f>SUM(G9:G10)</f>
        <v>55877108.177369408</v>
      </c>
      <c r="H11" s="864" t="s">
        <v>10</v>
      </c>
      <c r="I11" s="864"/>
      <c r="J11" s="864"/>
      <c r="K11" s="305">
        <v>5.6000000000000001E-2</v>
      </c>
    </row>
    <row r="12" spans="2:13" x14ac:dyDescent="0.2">
      <c r="F12" s="10" t="s">
        <v>7</v>
      </c>
      <c r="G12" s="30">
        <f>G5*G7</f>
        <v>193917853.55752692</v>
      </c>
      <c r="H12" s="864" t="s">
        <v>429</v>
      </c>
      <c r="I12" s="864"/>
      <c r="J12" s="864"/>
      <c r="K12" s="306">
        <v>420</v>
      </c>
    </row>
    <row r="13" spans="2:13" x14ac:dyDescent="0.2">
      <c r="F13" s="10" t="s">
        <v>563</v>
      </c>
      <c r="G13" s="30">
        <f>CF!C286</f>
        <v>247838443.69496709</v>
      </c>
      <c r="H13" s="864" t="s">
        <v>163</v>
      </c>
      <c r="I13" s="864"/>
      <c r="J13" s="864"/>
      <c r="K13" s="306">
        <v>0</v>
      </c>
    </row>
    <row r="14" spans="2:13" x14ac:dyDescent="0.2">
      <c r="E14" s="9"/>
      <c r="F14" s="10" t="s">
        <v>605</v>
      </c>
      <c r="G14" s="867">
        <f>'Net Zero + Incentives'!J11</f>
        <v>59255363.200000003</v>
      </c>
      <c r="H14" s="864" t="s">
        <v>164</v>
      </c>
      <c r="I14" s="864"/>
      <c r="J14" s="864"/>
      <c r="K14" s="307">
        <f>D6-D5</f>
        <v>73</v>
      </c>
    </row>
    <row r="15" spans="2:13" x14ac:dyDescent="0.2">
      <c r="C15" s="268"/>
      <c r="F15" s="10" t="s">
        <v>9</v>
      </c>
      <c r="G15" s="314">
        <f>G16/G13</f>
        <v>2.1273959444682675E-2</v>
      </c>
      <c r="H15" s="864" t="s">
        <v>165</v>
      </c>
      <c r="I15" s="864"/>
      <c r="J15" s="864"/>
      <c r="K15" s="121">
        <f>PMT(K11/12,K12,-K9)</f>
        <v>1442396.0094691485</v>
      </c>
    </row>
    <row r="16" spans="2:13" x14ac:dyDescent="0.2">
      <c r="C16" s="268"/>
      <c r="D16" s="268"/>
      <c r="F16" s="10" t="s">
        <v>553</v>
      </c>
      <c r="G16" s="315">
        <v>5272505</v>
      </c>
      <c r="H16" s="864" t="s">
        <v>166</v>
      </c>
      <c r="I16" s="864"/>
      <c r="J16" s="864"/>
      <c r="K16" s="121">
        <f>K11/12*K9</f>
        <v>1238293.9704434285</v>
      </c>
    </row>
    <row r="17" spans="2:11" x14ac:dyDescent="0.2">
      <c r="F17" s="115" t="s">
        <v>183</v>
      </c>
      <c r="G17" s="308" t="s">
        <v>86</v>
      </c>
      <c r="H17" t="s">
        <v>167</v>
      </c>
      <c r="I17" s="864"/>
      <c r="J17" s="864"/>
      <c r="K17" s="121">
        <f>PV(K11/12,K12-K14+K13,-K15)</f>
        <v>247645585.85243249</v>
      </c>
    </row>
    <row r="18" spans="2:11" ht="17" thickBot="1" x14ac:dyDescent="0.25">
      <c r="F18" s="10" t="str">
        <f>IF(G17="Fixed","Interest Rate", "Basis Points Over LIBOR")</f>
        <v>Interest Rate</v>
      </c>
      <c r="G18" s="309">
        <v>6.5000000000000002E-2</v>
      </c>
      <c r="H18" s="13" t="s">
        <v>249</v>
      </c>
      <c r="I18" s="343">
        <v>0</v>
      </c>
      <c r="J18" s="13"/>
      <c r="K18" s="715">
        <f>K15*I18</f>
        <v>0</v>
      </c>
    </row>
    <row r="19" spans="2:11" x14ac:dyDescent="0.2">
      <c r="F19" s="10" t="s">
        <v>11</v>
      </c>
      <c r="G19" s="310">
        <v>0.03</v>
      </c>
    </row>
    <row r="20" spans="2:11" ht="17" thickBot="1" x14ac:dyDescent="0.25">
      <c r="F20" s="12" t="s">
        <v>12</v>
      </c>
      <c r="G20" s="866">
        <v>0.06</v>
      </c>
    </row>
    <row r="21" spans="2:11" ht="17" thickBot="1" x14ac:dyDescent="0.25">
      <c r="F21" t="s">
        <v>246</v>
      </c>
      <c r="H21" s="17" t="s">
        <v>559</v>
      </c>
    </row>
    <row r="22" spans="2:11" x14ac:dyDescent="0.2">
      <c r="C22" s="885"/>
      <c r="H22" s="858" t="s">
        <v>336</v>
      </c>
      <c r="I22" s="859"/>
      <c r="J22" s="859"/>
      <c r="K22" s="860">
        <v>1.25</v>
      </c>
    </row>
    <row r="23" spans="2:11" x14ac:dyDescent="0.2">
      <c r="C23" s="19"/>
      <c r="H23" s="10" t="s">
        <v>560</v>
      </c>
      <c r="K23" s="121">
        <f>SUMIF(CF!P4:EF4,Inputs!D5+11,CF!P264:EF264)*12</f>
        <v>20640101.246684201</v>
      </c>
    </row>
    <row r="24" spans="2:11" x14ac:dyDescent="0.2">
      <c r="C24" s="885"/>
      <c r="D24" s="885"/>
      <c r="F24" s="268">
        <f>Summary!J23</f>
        <v>-9860392.9499616623</v>
      </c>
      <c r="H24" s="10" t="s">
        <v>561</v>
      </c>
      <c r="K24" s="121">
        <f>K23/K22</f>
        <v>16512080.99734736</v>
      </c>
    </row>
    <row r="25" spans="2:11" x14ac:dyDescent="0.2">
      <c r="F25" s="19"/>
      <c r="H25" s="10" t="s">
        <v>161</v>
      </c>
      <c r="K25" s="857">
        <f>PV((K11/12),K12,-(K24/12),0)</f>
        <v>253135484.83933687</v>
      </c>
    </row>
    <row r="26" spans="2:11" ht="17" thickBot="1" x14ac:dyDescent="0.25">
      <c r="B26" s="268">
        <f>Summary!J23</f>
        <v>-9860392.9499616623</v>
      </c>
      <c r="F26" s="19"/>
      <c r="H26" s="12" t="s">
        <v>562</v>
      </c>
      <c r="I26" s="13"/>
      <c r="J26" s="13"/>
      <c r="K26" s="861">
        <f>MIN(K25,K9)</f>
        <v>253135484.83933687</v>
      </c>
    </row>
    <row r="27" spans="2:11" hidden="1" x14ac:dyDescent="0.2">
      <c r="F27" s="885"/>
    </row>
    <row r="28" spans="2:11" hidden="1" x14ac:dyDescent="0.2">
      <c r="F28" s="19"/>
    </row>
  </sheetData>
  <conditionalFormatting sqref="C5">
    <cfRule type="expression" dxfId="37" priority="6">
      <formula>$C$5&lt;&gt;$D$5</formula>
    </cfRule>
  </conditionalFormatting>
  <conditionalFormatting sqref="D10">
    <cfRule type="expression" dxfId="36" priority="4">
      <formula>$K$5="No"</formula>
    </cfRule>
  </conditionalFormatting>
  <conditionalFormatting sqref="F19:G20">
    <cfRule type="expression" dxfId="35" priority="13">
      <formula>$G$17="Fixed"</formula>
    </cfRule>
  </conditionalFormatting>
  <conditionalFormatting sqref="I6:K17">
    <cfRule type="expression" dxfId="34" priority="5">
      <formula>$K$5="No"</formula>
    </cfRule>
  </conditionalFormatting>
  <conditionalFormatting sqref="K4">
    <cfRule type="expression" dxfId="33" priority="3">
      <formula>$K$4="no"</formula>
    </cfRule>
  </conditionalFormatting>
  <conditionalFormatting sqref="K22:K26">
    <cfRule type="expression" dxfId="32" priority="1">
      <formula>$K$5="No"</formula>
    </cfRule>
  </conditionalFormatting>
  <dataValidations count="2">
    <dataValidation type="list" allowBlank="1" showInputMessage="1" showErrorMessage="1" sqref="G17" xr:uid="{AC16B5B0-5401-1C45-9D98-196E03153E8E}">
      <formula1>"Floating, Fixed"</formula1>
    </dataValidation>
    <dataValidation type="list" allowBlank="1" showInputMessage="1" showErrorMessage="1" sqref="K5" xr:uid="{1C4F87D8-E49F-5F48-82C4-D8317CDDD436}">
      <formula1>"Yes,No"</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A244A-E690-604F-8EEC-65BB865C7B79}">
  <dimension ref="A2:EG319"/>
  <sheetViews>
    <sheetView topLeftCell="A236" workbookViewId="0">
      <selection activeCell="H279" sqref="H279"/>
    </sheetView>
  </sheetViews>
  <sheetFormatPr baseColWidth="10" defaultColWidth="0" defaultRowHeight="16" zeroHeight="1" outlineLevelRow="1" x14ac:dyDescent="0.2"/>
  <cols>
    <col min="1" max="1" width="1.6640625" customWidth="1"/>
    <col min="2" max="2" width="45.1640625" customWidth="1"/>
    <col min="3" max="3" width="17.5" bestFit="1" customWidth="1"/>
    <col min="4" max="4" width="16.33203125" style="19" customWidth="1"/>
    <col min="5" max="5" width="9.83203125" customWidth="1"/>
    <col min="6" max="6" width="17.5" bestFit="1" customWidth="1"/>
    <col min="7" max="7" width="15.83203125" bestFit="1" customWidth="1"/>
    <col min="8" max="8" width="13.83203125" customWidth="1"/>
    <col min="9" max="9" width="13.5" bestFit="1" customWidth="1"/>
    <col min="10" max="11" width="15.6640625" bestFit="1" customWidth="1"/>
    <col min="12" max="12" width="13.5" bestFit="1" customWidth="1"/>
    <col min="13" max="13" width="15.1640625" bestFit="1" customWidth="1"/>
    <col min="14" max="14" width="8.33203125" bestFit="1" customWidth="1"/>
    <col min="15" max="15" width="1.6640625" customWidth="1"/>
    <col min="16" max="16" width="15.33203125" customWidth="1"/>
    <col min="17" max="114" width="13.6640625" bestFit="1" customWidth="1"/>
    <col min="115" max="115" width="14.33203125" bestFit="1" customWidth="1"/>
    <col min="116" max="135" width="12.6640625" bestFit="1" customWidth="1"/>
    <col min="136" max="136" width="14.33203125" bestFit="1" customWidth="1"/>
    <col min="137" max="137" width="10.83203125" customWidth="1"/>
    <col min="138" max="16384" width="10.83203125" hidden="1"/>
  </cols>
  <sheetData>
    <row r="2" spans="2:136" ht="19" x14ac:dyDescent="0.25">
      <c r="B2" s="147" t="s">
        <v>24</v>
      </c>
      <c r="C2" s="63"/>
      <c r="D2" s="108"/>
      <c r="E2" s="109"/>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3"/>
      <c r="DK2" s="63"/>
      <c r="DL2" s="63"/>
      <c r="DM2" s="63"/>
      <c r="DN2" s="63"/>
      <c r="DO2" s="63"/>
      <c r="DP2" s="63"/>
      <c r="DQ2" s="63"/>
      <c r="DR2" s="63"/>
      <c r="DS2" s="63"/>
      <c r="DT2" s="63"/>
      <c r="DU2" s="63"/>
      <c r="DV2" s="63"/>
      <c r="DW2" s="63"/>
      <c r="DX2" s="63"/>
      <c r="DY2" s="63"/>
      <c r="DZ2" s="63"/>
      <c r="EA2" s="63"/>
      <c r="EB2" s="63"/>
      <c r="EC2" s="63"/>
      <c r="ED2" s="63"/>
      <c r="EE2" s="63"/>
      <c r="EF2" s="63"/>
    </row>
    <row r="3" spans="2:136" ht="17" thickBot="1" x14ac:dyDescent="0.25">
      <c r="E3" s="9"/>
    </row>
    <row r="4" spans="2:136" s="17" customFormat="1" x14ac:dyDescent="0.2">
      <c r="B4" s="98" t="s">
        <v>25</v>
      </c>
      <c r="C4" s="99"/>
      <c r="D4" s="269"/>
      <c r="E4" s="100"/>
      <c r="F4" s="99"/>
      <c r="G4" s="99"/>
      <c r="H4" s="99"/>
      <c r="I4" s="99"/>
      <c r="J4" s="99"/>
      <c r="K4" s="99"/>
      <c r="L4" s="99"/>
      <c r="M4" s="99"/>
      <c r="N4" s="296">
        <v>-1</v>
      </c>
      <c r="O4" s="296"/>
      <c r="P4" s="285">
        <v>0</v>
      </c>
      <c r="Q4" s="285">
        <f>P4+1</f>
        <v>1</v>
      </c>
      <c r="R4" s="285">
        <f t="shared" ref="R4:CC4" si="0">Q4+1</f>
        <v>2</v>
      </c>
      <c r="S4" s="285">
        <f t="shared" si="0"/>
        <v>3</v>
      </c>
      <c r="T4" s="285">
        <f t="shared" si="0"/>
        <v>4</v>
      </c>
      <c r="U4" s="285">
        <f t="shared" si="0"/>
        <v>5</v>
      </c>
      <c r="V4" s="285">
        <f t="shared" si="0"/>
        <v>6</v>
      </c>
      <c r="W4" s="285">
        <f t="shared" si="0"/>
        <v>7</v>
      </c>
      <c r="X4" s="285">
        <f t="shared" si="0"/>
        <v>8</v>
      </c>
      <c r="Y4" s="285">
        <f t="shared" si="0"/>
        <v>9</v>
      </c>
      <c r="Z4" s="285">
        <f t="shared" si="0"/>
        <v>10</v>
      </c>
      <c r="AA4" s="285">
        <f t="shared" si="0"/>
        <v>11</v>
      </c>
      <c r="AB4" s="285">
        <f t="shared" si="0"/>
        <v>12</v>
      </c>
      <c r="AC4" s="285">
        <f t="shared" si="0"/>
        <v>13</v>
      </c>
      <c r="AD4" s="285">
        <f t="shared" si="0"/>
        <v>14</v>
      </c>
      <c r="AE4" s="285">
        <f t="shared" si="0"/>
        <v>15</v>
      </c>
      <c r="AF4" s="285">
        <f t="shared" si="0"/>
        <v>16</v>
      </c>
      <c r="AG4" s="285">
        <f t="shared" si="0"/>
        <v>17</v>
      </c>
      <c r="AH4" s="285">
        <f t="shared" si="0"/>
        <v>18</v>
      </c>
      <c r="AI4" s="285">
        <f t="shared" si="0"/>
        <v>19</v>
      </c>
      <c r="AJ4" s="285">
        <f t="shared" si="0"/>
        <v>20</v>
      </c>
      <c r="AK4" s="285">
        <f t="shared" si="0"/>
        <v>21</v>
      </c>
      <c r="AL4" s="285">
        <f t="shared" si="0"/>
        <v>22</v>
      </c>
      <c r="AM4" s="285">
        <f t="shared" si="0"/>
        <v>23</v>
      </c>
      <c r="AN4" s="285">
        <f t="shared" si="0"/>
        <v>24</v>
      </c>
      <c r="AO4" s="285">
        <f t="shared" si="0"/>
        <v>25</v>
      </c>
      <c r="AP4" s="285">
        <f t="shared" si="0"/>
        <v>26</v>
      </c>
      <c r="AQ4" s="285">
        <f t="shared" si="0"/>
        <v>27</v>
      </c>
      <c r="AR4" s="285">
        <f t="shared" si="0"/>
        <v>28</v>
      </c>
      <c r="AS4" s="285">
        <f t="shared" si="0"/>
        <v>29</v>
      </c>
      <c r="AT4" s="285">
        <f t="shared" si="0"/>
        <v>30</v>
      </c>
      <c r="AU4" s="285">
        <f t="shared" si="0"/>
        <v>31</v>
      </c>
      <c r="AV4" s="285">
        <f t="shared" si="0"/>
        <v>32</v>
      </c>
      <c r="AW4" s="285">
        <f t="shared" si="0"/>
        <v>33</v>
      </c>
      <c r="AX4" s="285">
        <f t="shared" si="0"/>
        <v>34</v>
      </c>
      <c r="AY4" s="285">
        <f t="shared" si="0"/>
        <v>35</v>
      </c>
      <c r="AZ4" s="285">
        <f t="shared" si="0"/>
        <v>36</v>
      </c>
      <c r="BA4" s="285">
        <f t="shared" si="0"/>
        <v>37</v>
      </c>
      <c r="BB4" s="285">
        <f t="shared" si="0"/>
        <v>38</v>
      </c>
      <c r="BC4" s="285">
        <f t="shared" si="0"/>
        <v>39</v>
      </c>
      <c r="BD4" s="285">
        <f t="shared" si="0"/>
        <v>40</v>
      </c>
      <c r="BE4" s="285">
        <f t="shared" si="0"/>
        <v>41</v>
      </c>
      <c r="BF4" s="285">
        <f t="shared" si="0"/>
        <v>42</v>
      </c>
      <c r="BG4" s="285">
        <f t="shared" si="0"/>
        <v>43</v>
      </c>
      <c r="BH4" s="285">
        <f t="shared" si="0"/>
        <v>44</v>
      </c>
      <c r="BI4" s="285">
        <f t="shared" si="0"/>
        <v>45</v>
      </c>
      <c r="BJ4" s="285">
        <f t="shared" si="0"/>
        <v>46</v>
      </c>
      <c r="BK4" s="285">
        <f t="shared" si="0"/>
        <v>47</v>
      </c>
      <c r="BL4" s="285">
        <f t="shared" si="0"/>
        <v>48</v>
      </c>
      <c r="BM4" s="285">
        <f t="shared" si="0"/>
        <v>49</v>
      </c>
      <c r="BN4" s="285">
        <f t="shared" si="0"/>
        <v>50</v>
      </c>
      <c r="BO4" s="285">
        <f t="shared" si="0"/>
        <v>51</v>
      </c>
      <c r="BP4" s="285">
        <f t="shared" si="0"/>
        <v>52</v>
      </c>
      <c r="BQ4" s="285">
        <f t="shared" si="0"/>
        <v>53</v>
      </c>
      <c r="BR4" s="285">
        <f t="shared" si="0"/>
        <v>54</v>
      </c>
      <c r="BS4" s="285">
        <f t="shared" si="0"/>
        <v>55</v>
      </c>
      <c r="BT4" s="285">
        <f t="shared" si="0"/>
        <v>56</v>
      </c>
      <c r="BU4" s="285">
        <f t="shared" si="0"/>
        <v>57</v>
      </c>
      <c r="BV4" s="285">
        <f t="shared" si="0"/>
        <v>58</v>
      </c>
      <c r="BW4" s="285">
        <f t="shared" si="0"/>
        <v>59</v>
      </c>
      <c r="BX4" s="285">
        <f t="shared" si="0"/>
        <v>60</v>
      </c>
      <c r="BY4" s="285">
        <f t="shared" si="0"/>
        <v>61</v>
      </c>
      <c r="BZ4" s="285">
        <f t="shared" si="0"/>
        <v>62</v>
      </c>
      <c r="CA4" s="285">
        <f t="shared" si="0"/>
        <v>63</v>
      </c>
      <c r="CB4" s="285">
        <f t="shared" si="0"/>
        <v>64</v>
      </c>
      <c r="CC4" s="285">
        <f t="shared" si="0"/>
        <v>65</v>
      </c>
      <c r="CD4" s="285">
        <f t="shared" ref="CD4:CT4" si="1">CC4+1</f>
        <v>66</v>
      </c>
      <c r="CE4" s="285">
        <f t="shared" si="1"/>
        <v>67</v>
      </c>
      <c r="CF4" s="285">
        <f t="shared" si="1"/>
        <v>68</v>
      </c>
      <c r="CG4" s="285">
        <f t="shared" si="1"/>
        <v>69</v>
      </c>
      <c r="CH4" s="285">
        <f t="shared" si="1"/>
        <v>70</v>
      </c>
      <c r="CI4" s="285">
        <f t="shared" si="1"/>
        <v>71</v>
      </c>
      <c r="CJ4" s="285">
        <f t="shared" si="1"/>
        <v>72</v>
      </c>
      <c r="CK4" s="285">
        <f t="shared" si="1"/>
        <v>73</v>
      </c>
      <c r="CL4" s="285">
        <f t="shared" si="1"/>
        <v>74</v>
      </c>
      <c r="CM4" s="285">
        <f t="shared" si="1"/>
        <v>75</v>
      </c>
      <c r="CN4" s="285">
        <f t="shared" si="1"/>
        <v>76</v>
      </c>
      <c r="CO4" s="285">
        <f t="shared" si="1"/>
        <v>77</v>
      </c>
      <c r="CP4" s="285">
        <f t="shared" si="1"/>
        <v>78</v>
      </c>
      <c r="CQ4" s="285">
        <f t="shared" si="1"/>
        <v>79</v>
      </c>
      <c r="CR4" s="285">
        <f t="shared" si="1"/>
        <v>80</v>
      </c>
      <c r="CS4" s="285">
        <f t="shared" si="1"/>
        <v>81</v>
      </c>
      <c r="CT4" s="285">
        <f t="shared" si="1"/>
        <v>82</v>
      </c>
      <c r="CU4" s="285">
        <f t="shared" ref="CU4:EF4" si="2">CT4+1</f>
        <v>83</v>
      </c>
      <c r="CV4" s="285">
        <f t="shared" si="2"/>
        <v>84</v>
      </c>
      <c r="CW4" s="285">
        <f t="shared" si="2"/>
        <v>85</v>
      </c>
      <c r="CX4" s="285">
        <f t="shared" si="2"/>
        <v>86</v>
      </c>
      <c r="CY4" s="285">
        <f t="shared" si="2"/>
        <v>87</v>
      </c>
      <c r="CZ4" s="285">
        <f t="shared" si="2"/>
        <v>88</v>
      </c>
      <c r="DA4" s="285">
        <f t="shared" si="2"/>
        <v>89</v>
      </c>
      <c r="DB4" s="285">
        <f t="shared" si="2"/>
        <v>90</v>
      </c>
      <c r="DC4" s="285">
        <f t="shared" si="2"/>
        <v>91</v>
      </c>
      <c r="DD4" s="285">
        <f t="shared" si="2"/>
        <v>92</v>
      </c>
      <c r="DE4" s="285">
        <f t="shared" si="2"/>
        <v>93</v>
      </c>
      <c r="DF4" s="285">
        <f t="shared" si="2"/>
        <v>94</v>
      </c>
      <c r="DG4" s="285">
        <f t="shared" si="2"/>
        <v>95</v>
      </c>
      <c r="DH4" s="285">
        <f t="shared" si="2"/>
        <v>96</v>
      </c>
      <c r="DI4" s="285">
        <f t="shared" si="2"/>
        <v>97</v>
      </c>
      <c r="DJ4" s="285">
        <f t="shared" si="2"/>
        <v>98</v>
      </c>
      <c r="DK4" s="285">
        <f t="shared" si="2"/>
        <v>99</v>
      </c>
      <c r="DL4" s="285">
        <f t="shared" si="2"/>
        <v>100</v>
      </c>
      <c r="DM4" s="285">
        <f t="shared" si="2"/>
        <v>101</v>
      </c>
      <c r="DN4" s="285">
        <f t="shared" si="2"/>
        <v>102</v>
      </c>
      <c r="DO4" s="285">
        <f t="shared" si="2"/>
        <v>103</v>
      </c>
      <c r="DP4" s="285">
        <f t="shared" si="2"/>
        <v>104</v>
      </c>
      <c r="DQ4" s="285">
        <f t="shared" si="2"/>
        <v>105</v>
      </c>
      <c r="DR4" s="285">
        <f t="shared" si="2"/>
        <v>106</v>
      </c>
      <c r="DS4" s="285">
        <f t="shared" si="2"/>
        <v>107</v>
      </c>
      <c r="DT4" s="285">
        <f t="shared" si="2"/>
        <v>108</v>
      </c>
      <c r="DU4" s="285">
        <f t="shared" si="2"/>
        <v>109</v>
      </c>
      <c r="DV4" s="285">
        <f t="shared" si="2"/>
        <v>110</v>
      </c>
      <c r="DW4" s="285">
        <f t="shared" si="2"/>
        <v>111</v>
      </c>
      <c r="DX4" s="285">
        <f t="shared" si="2"/>
        <v>112</v>
      </c>
      <c r="DY4" s="285">
        <f t="shared" si="2"/>
        <v>113</v>
      </c>
      <c r="DZ4" s="285">
        <f t="shared" si="2"/>
        <v>114</v>
      </c>
      <c r="EA4" s="285">
        <f t="shared" si="2"/>
        <v>115</v>
      </c>
      <c r="EB4" s="285">
        <f t="shared" si="2"/>
        <v>116</v>
      </c>
      <c r="EC4" s="285">
        <f t="shared" si="2"/>
        <v>117</v>
      </c>
      <c r="ED4" s="285">
        <f t="shared" si="2"/>
        <v>118</v>
      </c>
      <c r="EE4" s="285">
        <f t="shared" si="2"/>
        <v>119</v>
      </c>
      <c r="EF4" s="286">
        <f t="shared" si="2"/>
        <v>120</v>
      </c>
    </row>
    <row r="5" spans="2:136" s="17" customFormat="1" x14ac:dyDescent="0.2">
      <c r="B5" s="101"/>
      <c r="C5" s="38"/>
      <c r="D5" s="102"/>
      <c r="E5" s="39"/>
      <c r="F5" s="38"/>
      <c r="G5" s="38"/>
      <c r="H5" s="38"/>
      <c r="I5" s="38"/>
      <c r="J5" s="38"/>
      <c r="K5" s="38"/>
      <c r="L5" s="38"/>
      <c r="M5" s="38"/>
      <c r="N5" s="38"/>
      <c r="O5" s="38"/>
      <c r="P5" s="94">
        <f>ROUNDUP(P4/12,0)</f>
        <v>0</v>
      </c>
      <c r="Q5" s="94">
        <f t="shared" ref="Q5:CB5" si="3">ROUNDUP(Q4/12,0)</f>
        <v>1</v>
      </c>
      <c r="R5" s="94">
        <f t="shared" si="3"/>
        <v>1</v>
      </c>
      <c r="S5" s="94">
        <f t="shared" si="3"/>
        <v>1</v>
      </c>
      <c r="T5" s="94">
        <f t="shared" si="3"/>
        <v>1</v>
      </c>
      <c r="U5" s="94">
        <f t="shared" si="3"/>
        <v>1</v>
      </c>
      <c r="V5" s="94">
        <f t="shared" si="3"/>
        <v>1</v>
      </c>
      <c r="W5" s="94">
        <f t="shared" si="3"/>
        <v>1</v>
      </c>
      <c r="X5" s="94">
        <f t="shared" si="3"/>
        <v>1</v>
      </c>
      <c r="Y5" s="94">
        <f t="shared" si="3"/>
        <v>1</v>
      </c>
      <c r="Z5" s="94">
        <f t="shared" si="3"/>
        <v>1</v>
      </c>
      <c r="AA5" s="94">
        <f t="shared" si="3"/>
        <v>1</v>
      </c>
      <c r="AB5" s="94">
        <f t="shared" si="3"/>
        <v>1</v>
      </c>
      <c r="AC5" s="94">
        <f t="shared" si="3"/>
        <v>2</v>
      </c>
      <c r="AD5" s="94">
        <f t="shared" si="3"/>
        <v>2</v>
      </c>
      <c r="AE5" s="94">
        <f t="shared" si="3"/>
        <v>2</v>
      </c>
      <c r="AF5" s="94">
        <f t="shared" si="3"/>
        <v>2</v>
      </c>
      <c r="AG5" s="94">
        <f t="shared" si="3"/>
        <v>2</v>
      </c>
      <c r="AH5" s="94">
        <f t="shared" si="3"/>
        <v>2</v>
      </c>
      <c r="AI5" s="94">
        <f t="shared" si="3"/>
        <v>2</v>
      </c>
      <c r="AJ5" s="94">
        <f t="shared" si="3"/>
        <v>2</v>
      </c>
      <c r="AK5" s="94">
        <f t="shared" si="3"/>
        <v>2</v>
      </c>
      <c r="AL5" s="94">
        <f t="shared" si="3"/>
        <v>2</v>
      </c>
      <c r="AM5" s="94">
        <f t="shared" si="3"/>
        <v>2</v>
      </c>
      <c r="AN5" s="94">
        <f t="shared" si="3"/>
        <v>2</v>
      </c>
      <c r="AO5" s="94">
        <f t="shared" si="3"/>
        <v>3</v>
      </c>
      <c r="AP5" s="94">
        <f t="shared" si="3"/>
        <v>3</v>
      </c>
      <c r="AQ5" s="94">
        <f t="shared" si="3"/>
        <v>3</v>
      </c>
      <c r="AR5" s="94">
        <f t="shared" si="3"/>
        <v>3</v>
      </c>
      <c r="AS5" s="94">
        <f t="shared" si="3"/>
        <v>3</v>
      </c>
      <c r="AT5" s="94">
        <f t="shared" si="3"/>
        <v>3</v>
      </c>
      <c r="AU5" s="94">
        <f t="shared" si="3"/>
        <v>3</v>
      </c>
      <c r="AV5" s="94">
        <f t="shared" si="3"/>
        <v>3</v>
      </c>
      <c r="AW5" s="94">
        <f t="shared" si="3"/>
        <v>3</v>
      </c>
      <c r="AX5" s="94">
        <f t="shared" si="3"/>
        <v>3</v>
      </c>
      <c r="AY5" s="94">
        <f t="shared" si="3"/>
        <v>3</v>
      </c>
      <c r="AZ5" s="94">
        <f t="shared" si="3"/>
        <v>3</v>
      </c>
      <c r="BA5" s="94">
        <f t="shared" si="3"/>
        <v>4</v>
      </c>
      <c r="BB5" s="94">
        <f t="shared" si="3"/>
        <v>4</v>
      </c>
      <c r="BC5" s="94">
        <f t="shared" si="3"/>
        <v>4</v>
      </c>
      <c r="BD5" s="94">
        <f t="shared" si="3"/>
        <v>4</v>
      </c>
      <c r="BE5" s="94">
        <f t="shared" si="3"/>
        <v>4</v>
      </c>
      <c r="BF5" s="94">
        <f t="shared" si="3"/>
        <v>4</v>
      </c>
      <c r="BG5" s="94">
        <f t="shared" si="3"/>
        <v>4</v>
      </c>
      <c r="BH5" s="94">
        <f t="shared" si="3"/>
        <v>4</v>
      </c>
      <c r="BI5" s="94">
        <f t="shared" si="3"/>
        <v>4</v>
      </c>
      <c r="BJ5" s="94">
        <f t="shared" si="3"/>
        <v>4</v>
      </c>
      <c r="BK5" s="94">
        <f t="shared" si="3"/>
        <v>4</v>
      </c>
      <c r="BL5" s="94">
        <f t="shared" si="3"/>
        <v>4</v>
      </c>
      <c r="BM5" s="94">
        <f t="shared" si="3"/>
        <v>5</v>
      </c>
      <c r="BN5" s="94">
        <f t="shared" si="3"/>
        <v>5</v>
      </c>
      <c r="BO5" s="94">
        <f t="shared" si="3"/>
        <v>5</v>
      </c>
      <c r="BP5" s="94">
        <f t="shared" si="3"/>
        <v>5</v>
      </c>
      <c r="BQ5" s="94">
        <f t="shared" si="3"/>
        <v>5</v>
      </c>
      <c r="BR5" s="94">
        <f t="shared" si="3"/>
        <v>5</v>
      </c>
      <c r="BS5" s="94">
        <f t="shared" si="3"/>
        <v>5</v>
      </c>
      <c r="BT5" s="94">
        <f t="shared" si="3"/>
        <v>5</v>
      </c>
      <c r="BU5" s="94">
        <f t="shared" si="3"/>
        <v>5</v>
      </c>
      <c r="BV5" s="94">
        <f t="shared" si="3"/>
        <v>5</v>
      </c>
      <c r="BW5" s="94">
        <f t="shared" si="3"/>
        <v>5</v>
      </c>
      <c r="BX5" s="94">
        <f t="shared" si="3"/>
        <v>5</v>
      </c>
      <c r="BY5" s="94">
        <f t="shared" si="3"/>
        <v>6</v>
      </c>
      <c r="BZ5" s="94">
        <f t="shared" si="3"/>
        <v>6</v>
      </c>
      <c r="CA5" s="94">
        <f t="shared" si="3"/>
        <v>6</v>
      </c>
      <c r="CB5" s="94">
        <f t="shared" si="3"/>
        <v>6</v>
      </c>
      <c r="CC5" s="94">
        <f t="shared" ref="CC5:CT5" si="4">ROUNDUP(CC4/12,0)</f>
        <v>6</v>
      </c>
      <c r="CD5" s="94">
        <f t="shared" si="4"/>
        <v>6</v>
      </c>
      <c r="CE5" s="94">
        <f t="shared" si="4"/>
        <v>6</v>
      </c>
      <c r="CF5" s="94">
        <f t="shared" si="4"/>
        <v>6</v>
      </c>
      <c r="CG5" s="94">
        <f t="shared" si="4"/>
        <v>6</v>
      </c>
      <c r="CH5" s="94">
        <f t="shared" si="4"/>
        <v>6</v>
      </c>
      <c r="CI5" s="94">
        <f t="shared" si="4"/>
        <v>6</v>
      </c>
      <c r="CJ5" s="94">
        <f t="shared" si="4"/>
        <v>6</v>
      </c>
      <c r="CK5" s="94">
        <f t="shared" si="4"/>
        <v>7</v>
      </c>
      <c r="CL5" s="94">
        <f t="shared" si="4"/>
        <v>7</v>
      </c>
      <c r="CM5" s="94">
        <f t="shared" si="4"/>
        <v>7</v>
      </c>
      <c r="CN5" s="94">
        <f t="shared" si="4"/>
        <v>7</v>
      </c>
      <c r="CO5" s="94">
        <f t="shared" si="4"/>
        <v>7</v>
      </c>
      <c r="CP5" s="94">
        <f t="shared" si="4"/>
        <v>7</v>
      </c>
      <c r="CQ5" s="94">
        <f t="shared" si="4"/>
        <v>7</v>
      </c>
      <c r="CR5" s="94">
        <f t="shared" si="4"/>
        <v>7</v>
      </c>
      <c r="CS5" s="94">
        <f t="shared" si="4"/>
        <v>7</v>
      </c>
      <c r="CT5" s="94">
        <f t="shared" si="4"/>
        <v>7</v>
      </c>
      <c r="CU5" s="94">
        <f t="shared" ref="CU5:ED5" si="5">ROUNDUP(CU4/12,0)</f>
        <v>7</v>
      </c>
      <c r="CV5" s="94">
        <f t="shared" si="5"/>
        <v>7</v>
      </c>
      <c r="CW5" s="94">
        <f t="shared" si="5"/>
        <v>8</v>
      </c>
      <c r="CX5" s="94">
        <f t="shared" si="5"/>
        <v>8</v>
      </c>
      <c r="CY5" s="94">
        <f t="shared" si="5"/>
        <v>8</v>
      </c>
      <c r="CZ5" s="94">
        <f t="shared" si="5"/>
        <v>8</v>
      </c>
      <c r="DA5" s="94">
        <f t="shared" si="5"/>
        <v>8</v>
      </c>
      <c r="DB5" s="94">
        <f t="shared" si="5"/>
        <v>8</v>
      </c>
      <c r="DC5" s="94">
        <f t="shared" si="5"/>
        <v>8</v>
      </c>
      <c r="DD5" s="94">
        <f t="shared" si="5"/>
        <v>8</v>
      </c>
      <c r="DE5" s="94">
        <f t="shared" si="5"/>
        <v>8</v>
      </c>
      <c r="DF5" s="94">
        <f t="shared" si="5"/>
        <v>8</v>
      </c>
      <c r="DG5" s="94">
        <f t="shared" si="5"/>
        <v>8</v>
      </c>
      <c r="DH5" s="94">
        <f t="shared" si="5"/>
        <v>8</v>
      </c>
      <c r="DI5" s="94">
        <f t="shared" si="5"/>
        <v>9</v>
      </c>
      <c r="DJ5" s="94">
        <f t="shared" si="5"/>
        <v>9</v>
      </c>
      <c r="DK5" s="94">
        <f t="shared" si="5"/>
        <v>9</v>
      </c>
      <c r="DL5" s="94">
        <f t="shared" si="5"/>
        <v>9</v>
      </c>
      <c r="DM5" s="94">
        <f t="shared" si="5"/>
        <v>9</v>
      </c>
      <c r="DN5" s="94">
        <f t="shared" si="5"/>
        <v>9</v>
      </c>
      <c r="DO5" s="94">
        <f t="shared" si="5"/>
        <v>9</v>
      </c>
      <c r="DP5" s="94">
        <f t="shared" si="5"/>
        <v>9</v>
      </c>
      <c r="DQ5" s="94">
        <f t="shared" si="5"/>
        <v>9</v>
      </c>
      <c r="DR5" s="94">
        <f t="shared" si="5"/>
        <v>9</v>
      </c>
      <c r="DS5" s="94">
        <f t="shared" si="5"/>
        <v>9</v>
      </c>
      <c r="DT5" s="94">
        <f t="shared" si="5"/>
        <v>9</v>
      </c>
      <c r="DU5" s="94">
        <f t="shared" si="5"/>
        <v>10</v>
      </c>
      <c r="DV5" s="94">
        <f t="shared" si="5"/>
        <v>10</v>
      </c>
      <c r="DW5" s="94">
        <f t="shared" si="5"/>
        <v>10</v>
      </c>
      <c r="DX5" s="94">
        <f t="shared" si="5"/>
        <v>10</v>
      </c>
      <c r="DY5" s="94">
        <f t="shared" si="5"/>
        <v>10</v>
      </c>
      <c r="DZ5" s="94">
        <f t="shared" si="5"/>
        <v>10</v>
      </c>
      <c r="EA5" s="94">
        <f t="shared" si="5"/>
        <v>10</v>
      </c>
      <c r="EB5" s="94">
        <f t="shared" si="5"/>
        <v>10</v>
      </c>
      <c r="EC5" s="94">
        <f t="shared" si="5"/>
        <v>10</v>
      </c>
      <c r="ED5" s="94">
        <f t="shared" si="5"/>
        <v>10</v>
      </c>
      <c r="EE5" s="94">
        <f>ROUNDUP(EE4/12,0)</f>
        <v>10</v>
      </c>
      <c r="EF5" s="288">
        <f>ROUNDUP(EF4/12,0)</f>
        <v>10</v>
      </c>
    </row>
    <row r="6" spans="2:136" s="17" customFormat="1" ht="34" x14ac:dyDescent="0.2">
      <c r="B6" s="101" t="s">
        <v>26</v>
      </c>
      <c r="C6" s="95" t="s">
        <v>27</v>
      </c>
      <c r="D6" s="102"/>
      <c r="E6" s="104" t="s">
        <v>69</v>
      </c>
      <c r="F6" s="104" t="s">
        <v>70</v>
      </c>
      <c r="G6" s="104" t="s">
        <v>71</v>
      </c>
      <c r="H6" s="104" t="s">
        <v>72</v>
      </c>
      <c r="I6" s="104" t="s">
        <v>73</v>
      </c>
      <c r="J6" s="104" t="s">
        <v>74</v>
      </c>
      <c r="K6" s="104" t="s">
        <v>75</v>
      </c>
      <c r="L6" s="104" t="s">
        <v>76</v>
      </c>
      <c r="M6" s="95" t="s">
        <v>15</v>
      </c>
      <c r="N6" s="104" t="s">
        <v>85</v>
      </c>
      <c r="O6" s="104"/>
      <c r="P6" s="40">
        <f>EOMONTH(Summary!C18,0)</f>
        <v>46022</v>
      </c>
      <c r="Q6" s="40">
        <f>EOMONTH(P6,1)</f>
        <v>46053</v>
      </c>
      <c r="R6" s="40">
        <f t="shared" ref="R6:CC6" si="6">EOMONTH(Q6,1)</f>
        <v>46081</v>
      </c>
      <c r="S6" s="40">
        <f t="shared" si="6"/>
        <v>46112</v>
      </c>
      <c r="T6" s="40">
        <f t="shared" si="6"/>
        <v>46142</v>
      </c>
      <c r="U6" s="40">
        <f t="shared" si="6"/>
        <v>46173</v>
      </c>
      <c r="V6" s="40">
        <f t="shared" si="6"/>
        <v>46203</v>
      </c>
      <c r="W6" s="40">
        <f t="shared" si="6"/>
        <v>46234</v>
      </c>
      <c r="X6" s="40">
        <f t="shared" si="6"/>
        <v>46265</v>
      </c>
      <c r="Y6" s="40">
        <f t="shared" si="6"/>
        <v>46295</v>
      </c>
      <c r="Z6" s="40">
        <f t="shared" si="6"/>
        <v>46326</v>
      </c>
      <c r="AA6" s="40">
        <f t="shared" si="6"/>
        <v>46356</v>
      </c>
      <c r="AB6" s="40">
        <f t="shared" si="6"/>
        <v>46387</v>
      </c>
      <c r="AC6" s="40">
        <f t="shared" si="6"/>
        <v>46418</v>
      </c>
      <c r="AD6" s="40">
        <f t="shared" si="6"/>
        <v>46446</v>
      </c>
      <c r="AE6" s="40">
        <f t="shared" si="6"/>
        <v>46477</v>
      </c>
      <c r="AF6" s="40">
        <f t="shared" si="6"/>
        <v>46507</v>
      </c>
      <c r="AG6" s="40">
        <f t="shared" si="6"/>
        <v>46538</v>
      </c>
      <c r="AH6" s="40">
        <f t="shared" si="6"/>
        <v>46568</v>
      </c>
      <c r="AI6" s="40">
        <f t="shared" si="6"/>
        <v>46599</v>
      </c>
      <c r="AJ6" s="40">
        <f t="shared" si="6"/>
        <v>46630</v>
      </c>
      <c r="AK6" s="40">
        <f t="shared" si="6"/>
        <v>46660</v>
      </c>
      <c r="AL6" s="40">
        <f t="shared" si="6"/>
        <v>46691</v>
      </c>
      <c r="AM6" s="40">
        <f t="shared" si="6"/>
        <v>46721</v>
      </c>
      <c r="AN6" s="40">
        <f t="shared" si="6"/>
        <v>46752</v>
      </c>
      <c r="AO6" s="40">
        <f t="shared" si="6"/>
        <v>46783</v>
      </c>
      <c r="AP6" s="40">
        <f t="shared" si="6"/>
        <v>46812</v>
      </c>
      <c r="AQ6" s="40">
        <f t="shared" si="6"/>
        <v>46843</v>
      </c>
      <c r="AR6" s="40">
        <f t="shared" si="6"/>
        <v>46873</v>
      </c>
      <c r="AS6" s="40">
        <f t="shared" si="6"/>
        <v>46904</v>
      </c>
      <c r="AT6" s="40">
        <f t="shared" si="6"/>
        <v>46934</v>
      </c>
      <c r="AU6" s="40">
        <f t="shared" si="6"/>
        <v>46965</v>
      </c>
      <c r="AV6" s="40">
        <f t="shared" si="6"/>
        <v>46996</v>
      </c>
      <c r="AW6" s="40">
        <f t="shared" si="6"/>
        <v>47026</v>
      </c>
      <c r="AX6" s="40">
        <f t="shared" si="6"/>
        <v>47057</v>
      </c>
      <c r="AY6" s="40">
        <f t="shared" si="6"/>
        <v>47087</v>
      </c>
      <c r="AZ6" s="40">
        <f t="shared" si="6"/>
        <v>47118</v>
      </c>
      <c r="BA6" s="40">
        <f t="shared" si="6"/>
        <v>47149</v>
      </c>
      <c r="BB6" s="40">
        <f t="shared" si="6"/>
        <v>47177</v>
      </c>
      <c r="BC6" s="40">
        <f t="shared" si="6"/>
        <v>47208</v>
      </c>
      <c r="BD6" s="40">
        <f t="shared" si="6"/>
        <v>47238</v>
      </c>
      <c r="BE6" s="40">
        <f t="shared" si="6"/>
        <v>47269</v>
      </c>
      <c r="BF6" s="40">
        <f t="shared" si="6"/>
        <v>47299</v>
      </c>
      <c r="BG6" s="40">
        <f t="shared" si="6"/>
        <v>47330</v>
      </c>
      <c r="BH6" s="40">
        <f t="shared" si="6"/>
        <v>47361</v>
      </c>
      <c r="BI6" s="40">
        <f t="shared" si="6"/>
        <v>47391</v>
      </c>
      <c r="BJ6" s="40">
        <f t="shared" si="6"/>
        <v>47422</v>
      </c>
      <c r="BK6" s="40">
        <f t="shared" si="6"/>
        <v>47452</v>
      </c>
      <c r="BL6" s="40">
        <f t="shared" si="6"/>
        <v>47483</v>
      </c>
      <c r="BM6" s="40">
        <f t="shared" si="6"/>
        <v>47514</v>
      </c>
      <c r="BN6" s="40">
        <f t="shared" si="6"/>
        <v>47542</v>
      </c>
      <c r="BO6" s="40">
        <f t="shared" si="6"/>
        <v>47573</v>
      </c>
      <c r="BP6" s="40">
        <f t="shared" si="6"/>
        <v>47603</v>
      </c>
      <c r="BQ6" s="40">
        <f t="shared" si="6"/>
        <v>47634</v>
      </c>
      <c r="BR6" s="40">
        <f t="shared" si="6"/>
        <v>47664</v>
      </c>
      <c r="BS6" s="40">
        <f t="shared" si="6"/>
        <v>47695</v>
      </c>
      <c r="BT6" s="40">
        <f t="shared" si="6"/>
        <v>47726</v>
      </c>
      <c r="BU6" s="40">
        <f t="shared" si="6"/>
        <v>47756</v>
      </c>
      <c r="BV6" s="40">
        <f t="shared" si="6"/>
        <v>47787</v>
      </c>
      <c r="BW6" s="40">
        <f t="shared" si="6"/>
        <v>47817</v>
      </c>
      <c r="BX6" s="40">
        <f t="shared" si="6"/>
        <v>47848</v>
      </c>
      <c r="BY6" s="40">
        <f t="shared" si="6"/>
        <v>47879</v>
      </c>
      <c r="BZ6" s="40">
        <f t="shared" si="6"/>
        <v>47907</v>
      </c>
      <c r="CA6" s="40">
        <f t="shared" si="6"/>
        <v>47938</v>
      </c>
      <c r="CB6" s="40">
        <f t="shared" si="6"/>
        <v>47968</v>
      </c>
      <c r="CC6" s="40">
        <f t="shared" si="6"/>
        <v>47999</v>
      </c>
      <c r="CD6" s="40">
        <f t="shared" ref="CD6:CT6" si="7">EOMONTH(CC6,1)</f>
        <v>48029</v>
      </c>
      <c r="CE6" s="40">
        <f t="shared" si="7"/>
        <v>48060</v>
      </c>
      <c r="CF6" s="40">
        <f t="shared" si="7"/>
        <v>48091</v>
      </c>
      <c r="CG6" s="40">
        <f t="shared" si="7"/>
        <v>48121</v>
      </c>
      <c r="CH6" s="40">
        <f t="shared" si="7"/>
        <v>48152</v>
      </c>
      <c r="CI6" s="40">
        <f t="shared" si="7"/>
        <v>48182</v>
      </c>
      <c r="CJ6" s="40">
        <f t="shared" si="7"/>
        <v>48213</v>
      </c>
      <c r="CK6" s="40">
        <f t="shared" si="7"/>
        <v>48244</v>
      </c>
      <c r="CL6" s="40">
        <f t="shared" si="7"/>
        <v>48273</v>
      </c>
      <c r="CM6" s="40">
        <f t="shared" si="7"/>
        <v>48304</v>
      </c>
      <c r="CN6" s="40">
        <f t="shared" si="7"/>
        <v>48334</v>
      </c>
      <c r="CO6" s="40">
        <f t="shared" si="7"/>
        <v>48365</v>
      </c>
      <c r="CP6" s="40">
        <f t="shared" si="7"/>
        <v>48395</v>
      </c>
      <c r="CQ6" s="40">
        <f t="shared" si="7"/>
        <v>48426</v>
      </c>
      <c r="CR6" s="40">
        <f t="shared" si="7"/>
        <v>48457</v>
      </c>
      <c r="CS6" s="40">
        <f t="shared" si="7"/>
        <v>48487</v>
      </c>
      <c r="CT6" s="40">
        <f t="shared" si="7"/>
        <v>48518</v>
      </c>
      <c r="CU6" s="40">
        <f t="shared" ref="CU6:EF6" si="8">EOMONTH(CT6,1)</f>
        <v>48548</v>
      </c>
      <c r="CV6" s="40">
        <f t="shared" si="8"/>
        <v>48579</v>
      </c>
      <c r="CW6" s="40">
        <f t="shared" si="8"/>
        <v>48610</v>
      </c>
      <c r="CX6" s="40">
        <f t="shared" si="8"/>
        <v>48638</v>
      </c>
      <c r="CY6" s="40">
        <f t="shared" si="8"/>
        <v>48669</v>
      </c>
      <c r="CZ6" s="40">
        <f t="shared" si="8"/>
        <v>48699</v>
      </c>
      <c r="DA6" s="40">
        <f t="shared" si="8"/>
        <v>48730</v>
      </c>
      <c r="DB6" s="40">
        <f t="shared" si="8"/>
        <v>48760</v>
      </c>
      <c r="DC6" s="40">
        <f t="shared" si="8"/>
        <v>48791</v>
      </c>
      <c r="DD6" s="40">
        <f t="shared" si="8"/>
        <v>48822</v>
      </c>
      <c r="DE6" s="40">
        <f t="shared" si="8"/>
        <v>48852</v>
      </c>
      <c r="DF6" s="40">
        <f t="shared" si="8"/>
        <v>48883</v>
      </c>
      <c r="DG6" s="40">
        <f t="shared" si="8"/>
        <v>48913</v>
      </c>
      <c r="DH6" s="40">
        <f t="shared" si="8"/>
        <v>48944</v>
      </c>
      <c r="DI6" s="40">
        <f t="shared" si="8"/>
        <v>48975</v>
      </c>
      <c r="DJ6" s="40">
        <f t="shared" si="8"/>
        <v>49003</v>
      </c>
      <c r="DK6" s="40">
        <f t="shared" si="8"/>
        <v>49034</v>
      </c>
      <c r="DL6" s="40">
        <f t="shared" si="8"/>
        <v>49064</v>
      </c>
      <c r="DM6" s="40">
        <f t="shared" si="8"/>
        <v>49095</v>
      </c>
      <c r="DN6" s="40">
        <f t="shared" si="8"/>
        <v>49125</v>
      </c>
      <c r="DO6" s="40">
        <f t="shared" si="8"/>
        <v>49156</v>
      </c>
      <c r="DP6" s="40">
        <f t="shared" si="8"/>
        <v>49187</v>
      </c>
      <c r="DQ6" s="40">
        <f t="shared" si="8"/>
        <v>49217</v>
      </c>
      <c r="DR6" s="40">
        <f t="shared" si="8"/>
        <v>49248</v>
      </c>
      <c r="DS6" s="40">
        <f t="shared" si="8"/>
        <v>49278</v>
      </c>
      <c r="DT6" s="40">
        <f t="shared" si="8"/>
        <v>49309</v>
      </c>
      <c r="DU6" s="40">
        <f t="shared" si="8"/>
        <v>49340</v>
      </c>
      <c r="DV6" s="40">
        <f t="shared" si="8"/>
        <v>49368</v>
      </c>
      <c r="DW6" s="40">
        <f t="shared" si="8"/>
        <v>49399</v>
      </c>
      <c r="DX6" s="40">
        <f t="shared" si="8"/>
        <v>49429</v>
      </c>
      <c r="DY6" s="40">
        <f t="shared" si="8"/>
        <v>49460</v>
      </c>
      <c r="DZ6" s="40">
        <f t="shared" si="8"/>
        <v>49490</v>
      </c>
      <c r="EA6" s="40">
        <f t="shared" si="8"/>
        <v>49521</v>
      </c>
      <c r="EB6" s="40">
        <f t="shared" si="8"/>
        <v>49552</v>
      </c>
      <c r="EC6" s="40">
        <f t="shared" si="8"/>
        <v>49582</v>
      </c>
      <c r="ED6" s="40">
        <f t="shared" si="8"/>
        <v>49613</v>
      </c>
      <c r="EE6" s="40">
        <f t="shared" si="8"/>
        <v>49643</v>
      </c>
      <c r="EF6" s="290">
        <f t="shared" si="8"/>
        <v>49674</v>
      </c>
    </row>
    <row r="7" spans="2:136" x14ac:dyDescent="0.2">
      <c r="B7" s="297" t="str">
        <f>Budget!K7</f>
        <v>Acquisition / Land Purchase</v>
      </c>
      <c r="C7" s="89">
        <f>Budget!L7</f>
        <v>14210000</v>
      </c>
      <c r="D7" s="28"/>
      <c r="E7" s="90">
        <f>IFERROR(INDEX($P$4:$EF$4,MATCH(F7,$P$6:$EF$6,0)),"")</f>
        <v>0</v>
      </c>
      <c r="F7" s="91">
        <f>MIN(F8:F32)</f>
        <v>46022</v>
      </c>
      <c r="G7" s="90">
        <f>IFERROR(INDEX($P$4:$EF$4,MATCH(H7,CF!$P$6:$EF$6,0)),"")</f>
        <v>0</v>
      </c>
      <c r="H7" s="91">
        <f>MAX(H8:H32)</f>
        <v>46022</v>
      </c>
      <c r="I7" s="90">
        <f t="shared" ref="I7:I62" si="9">IFERROR(G7-E7+1,"")</f>
        <v>1</v>
      </c>
      <c r="J7" s="2"/>
      <c r="K7" s="2"/>
      <c r="L7" s="2"/>
      <c r="M7" s="105">
        <f>(SUM(P7:CU7))</f>
        <v>14209999.980227379</v>
      </c>
      <c r="N7" s="146" t="str">
        <f t="shared" ref="N7:N64" si="10">IF(ROUND(M7,0)=ROUND(C7,0),"OK","ERROR")</f>
        <v>OK</v>
      </c>
      <c r="O7" s="111"/>
      <c r="P7" s="89">
        <f>SUM(P8:P32)</f>
        <v>14209999.980227379</v>
      </c>
      <c r="Q7" s="89">
        <f t="shared" ref="Q7:X7" si="11">SUM(Q8:Q32)</f>
        <v>0</v>
      </c>
      <c r="R7" s="89">
        <f t="shared" si="11"/>
        <v>0</v>
      </c>
      <c r="S7" s="89">
        <f t="shared" si="11"/>
        <v>0</v>
      </c>
      <c r="T7" s="89">
        <f t="shared" si="11"/>
        <v>0</v>
      </c>
      <c r="U7" s="89">
        <f t="shared" si="11"/>
        <v>0</v>
      </c>
      <c r="V7" s="89">
        <f t="shared" si="11"/>
        <v>0</v>
      </c>
      <c r="W7" s="89">
        <f t="shared" si="11"/>
        <v>0</v>
      </c>
      <c r="X7" s="89">
        <f t="shared" si="11"/>
        <v>0</v>
      </c>
      <c r="Y7" s="89">
        <f t="shared" ref="Y7:CJ7" si="12">SUM(Y8:Y32)</f>
        <v>0</v>
      </c>
      <c r="Z7" s="89">
        <f t="shared" si="12"/>
        <v>0</v>
      </c>
      <c r="AA7" s="89">
        <f t="shared" si="12"/>
        <v>0</v>
      </c>
      <c r="AB7" s="89">
        <f t="shared" si="12"/>
        <v>0</v>
      </c>
      <c r="AC7" s="89">
        <f t="shared" si="12"/>
        <v>0</v>
      </c>
      <c r="AD7" s="89">
        <f t="shared" si="12"/>
        <v>0</v>
      </c>
      <c r="AE7" s="89">
        <f t="shared" si="12"/>
        <v>0</v>
      </c>
      <c r="AF7" s="89">
        <f t="shared" si="12"/>
        <v>0</v>
      </c>
      <c r="AG7" s="89">
        <f t="shared" si="12"/>
        <v>0</v>
      </c>
      <c r="AH7" s="89">
        <f t="shared" si="12"/>
        <v>0</v>
      </c>
      <c r="AI7" s="89">
        <f t="shared" si="12"/>
        <v>0</v>
      </c>
      <c r="AJ7" s="89">
        <f t="shared" si="12"/>
        <v>0</v>
      </c>
      <c r="AK7" s="89">
        <f t="shared" si="12"/>
        <v>0</v>
      </c>
      <c r="AL7" s="89">
        <f t="shared" si="12"/>
        <v>0</v>
      </c>
      <c r="AM7" s="89">
        <f t="shared" si="12"/>
        <v>0</v>
      </c>
      <c r="AN7" s="89">
        <f t="shared" si="12"/>
        <v>0</v>
      </c>
      <c r="AO7" s="89">
        <f t="shared" si="12"/>
        <v>0</v>
      </c>
      <c r="AP7" s="89">
        <f t="shared" si="12"/>
        <v>0</v>
      </c>
      <c r="AQ7" s="89">
        <f t="shared" si="12"/>
        <v>0</v>
      </c>
      <c r="AR7" s="89">
        <f t="shared" si="12"/>
        <v>0</v>
      </c>
      <c r="AS7" s="89">
        <f t="shared" si="12"/>
        <v>0</v>
      </c>
      <c r="AT7" s="89">
        <f t="shared" si="12"/>
        <v>0</v>
      </c>
      <c r="AU7" s="89">
        <f t="shared" si="12"/>
        <v>0</v>
      </c>
      <c r="AV7" s="89">
        <f t="shared" si="12"/>
        <v>0</v>
      </c>
      <c r="AW7" s="89">
        <f t="shared" si="12"/>
        <v>0</v>
      </c>
      <c r="AX7" s="89">
        <f t="shared" si="12"/>
        <v>0</v>
      </c>
      <c r="AY7" s="89">
        <f t="shared" si="12"/>
        <v>0</v>
      </c>
      <c r="AZ7" s="89">
        <f t="shared" si="12"/>
        <v>0</v>
      </c>
      <c r="BA7" s="89">
        <f t="shared" si="12"/>
        <v>0</v>
      </c>
      <c r="BB7" s="89">
        <f t="shared" si="12"/>
        <v>0</v>
      </c>
      <c r="BC7" s="89">
        <f t="shared" si="12"/>
        <v>0</v>
      </c>
      <c r="BD7" s="89">
        <f t="shared" si="12"/>
        <v>0</v>
      </c>
      <c r="BE7" s="89">
        <f t="shared" si="12"/>
        <v>0</v>
      </c>
      <c r="BF7" s="89">
        <f t="shared" si="12"/>
        <v>0</v>
      </c>
      <c r="BG7" s="89">
        <f t="shared" si="12"/>
        <v>0</v>
      </c>
      <c r="BH7" s="89">
        <f t="shared" si="12"/>
        <v>0</v>
      </c>
      <c r="BI7" s="89">
        <f t="shared" si="12"/>
        <v>0</v>
      </c>
      <c r="BJ7" s="89">
        <f t="shared" si="12"/>
        <v>0</v>
      </c>
      <c r="BK7" s="89">
        <f t="shared" si="12"/>
        <v>0</v>
      </c>
      <c r="BL7" s="89">
        <f t="shared" si="12"/>
        <v>0</v>
      </c>
      <c r="BM7" s="89">
        <f t="shared" si="12"/>
        <v>0</v>
      </c>
      <c r="BN7" s="89">
        <f t="shared" si="12"/>
        <v>0</v>
      </c>
      <c r="BO7" s="89">
        <f t="shared" si="12"/>
        <v>0</v>
      </c>
      <c r="BP7" s="89">
        <f t="shared" si="12"/>
        <v>0</v>
      </c>
      <c r="BQ7" s="89">
        <f t="shared" si="12"/>
        <v>0</v>
      </c>
      <c r="BR7" s="89">
        <f t="shared" si="12"/>
        <v>0</v>
      </c>
      <c r="BS7" s="89">
        <f t="shared" si="12"/>
        <v>0</v>
      </c>
      <c r="BT7" s="89">
        <f t="shared" si="12"/>
        <v>0</v>
      </c>
      <c r="BU7" s="89">
        <f t="shared" si="12"/>
        <v>0</v>
      </c>
      <c r="BV7" s="89">
        <f t="shared" si="12"/>
        <v>0</v>
      </c>
      <c r="BW7" s="89">
        <f t="shared" si="12"/>
        <v>0</v>
      </c>
      <c r="BX7" s="89">
        <f t="shared" si="12"/>
        <v>0</v>
      </c>
      <c r="BY7" s="89">
        <f t="shared" si="12"/>
        <v>0</v>
      </c>
      <c r="BZ7" s="89">
        <f t="shared" si="12"/>
        <v>0</v>
      </c>
      <c r="CA7" s="89">
        <f t="shared" si="12"/>
        <v>0</v>
      </c>
      <c r="CB7" s="89">
        <f t="shared" si="12"/>
        <v>0</v>
      </c>
      <c r="CC7" s="89">
        <f t="shared" si="12"/>
        <v>0</v>
      </c>
      <c r="CD7" s="89">
        <f t="shared" si="12"/>
        <v>0</v>
      </c>
      <c r="CE7" s="89">
        <f t="shared" si="12"/>
        <v>0</v>
      </c>
      <c r="CF7" s="89">
        <f t="shared" si="12"/>
        <v>0</v>
      </c>
      <c r="CG7" s="89">
        <f t="shared" si="12"/>
        <v>0</v>
      </c>
      <c r="CH7" s="89">
        <f t="shared" si="12"/>
        <v>0</v>
      </c>
      <c r="CI7" s="89">
        <f t="shared" si="12"/>
        <v>0</v>
      </c>
      <c r="CJ7" s="89">
        <f t="shared" si="12"/>
        <v>0</v>
      </c>
      <c r="CK7" s="89">
        <f t="shared" ref="CK7:CT7" si="13">SUM(CK8:CK32)</f>
        <v>0</v>
      </c>
      <c r="CL7" s="89">
        <f t="shared" si="13"/>
        <v>0</v>
      </c>
      <c r="CM7" s="89">
        <f t="shared" si="13"/>
        <v>0</v>
      </c>
      <c r="CN7" s="89">
        <f t="shared" si="13"/>
        <v>0</v>
      </c>
      <c r="CO7" s="89">
        <f t="shared" si="13"/>
        <v>0</v>
      </c>
      <c r="CP7" s="89">
        <f t="shared" si="13"/>
        <v>0</v>
      </c>
      <c r="CQ7" s="89">
        <f t="shared" si="13"/>
        <v>0</v>
      </c>
      <c r="CR7" s="89">
        <f t="shared" si="13"/>
        <v>0</v>
      </c>
      <c r="CS7" s="89">
        <f t="shared" si="13"/>
        <v>0</v>
      </c>
      <c r="CT7" s="89">
        <f t="shared" si="13"/>
        <v>0</v>
      </c>
      <c r="CU7" s="89">
        <f t="shared" ref="CU7:ED7" si="14">SUM(CU8:CU32)</f>
        <v>0</v>
      </c>
      <c r="CV7" s="89">
        <f t="shared" si="14"/>
        <v>0</v>
      </c>
      <c r="CW7" s="89">
        <f t="shared" si="14"/>
        <v>0</v>
      </c>
      <c r="CX7" s="89">
        <f t="shared" si="14"/>
        <v>0</v>
      </c>
      <c r="CY7" s="89">
        <f t="shared" si="14"/>
        <v>0</v>
      </c>
      <c r="CZ7" s="89">
        <f t="shared" si="14"/>
        <v>0</v>
      </c>
      <c r="DA7" s="89">
        <f t="shared" si="14"/>
        <v>0</v>
      </c>
      <c r="DB7" s="89">
        <f t="shared" si="14"/>
        <v>0</v>
      </c>
      <c r="DC7" s="89">
        <f t="shared" si="14"/>
        <v>0</v>
      </c>
      <c r="DD7" s="89">
        <f t="shared" si="14"/>
        <v>0</v>
      </c>
      <c r="DE7" s="89">
        <f t="shared" si="14"/>
        <v>0</v>
      </c>
      <c r="DF7" s="89">
        <f t="shared" si="14"/>
        <v>0</v>
      </c>
      <c r="DG7" s="89">
        <f t="shared" si="14"/>
        <v>0</v>
      </c>
      <c r="DH7" s="89">
        <f t="shared" si="14"/>
        <v>0</v>
      </c>
      <c r="DI7" s="89">
        <f t="shared" si="14"/>
        <v>0</v>
      </c>
      <c r="DJ7" s="89">
        <f t="shared" si="14"/>
        <v>0</v>
      </c>
      <c r="DK7" s="89">
        <f t="shared" si="14"/>
        <v>0</v>
      </c>
      <c r="DL7" s="89">
        <f t="shared" si="14"/>
        <v>0</v>
      </c>
      <c r="DM7" s="89">
        <f t="shared" si="14"/>
        <v>0</v>
      </c>
      <c r="DN7" s="89">
        <f t="shared" si="14"/>
        <v>0</v>
      </c>
      <c r="DO7" s="89">
        <f t="shared" si="14"/>
        <v>0</v>
      </c>
      <c r="DP7" s="89">
        <f t="shared" si="14"/>
        <v>0</v>
      </c>
      <c r="DQ7" s="89">
        <f t="shared" si="14"/>
        <v>0</v>
      </c>
      <c r="DR7" s="89">
        <f t="shared" si="14"/>
        <v>0</v>
      </c>
      <c r="DS7" s="89">
        <f t="shared" si="14"/>
        <v>0</v>
      </c>
      <c r="DT7" s="89">
        <f t="shared" si="14"/>
        <v>0</v>
      </c>
      <c r="DU7" s="89">
        <f t="shared" si="14"/>
        <v>0</v>
      </c>
      <c r="DV7" s="89">
        <f t="shared" si="14"/>
        <v>0</v>
      </c>
      <c r="DW7" s="89">
        <f t="shared" si="14"/>
        <v>0</v>
      </c>
      <c r="DX7" s="89">
        <f t="shared" si="14"/>
        <v>0</v>
      </c>
      <c r="DY7" s="89">
        <f t="shared" si="14"/>
        <v>0</v>
      </c>
      <c r="DZ7" s="89">
        <f t="shared" si="14"/>
        <v>0</v>
      </c>
      <c r="EA7" s="89">
        <f t="shared" si="14"/>
        <v>0</v>
      </c>
      <c r="EB7" s="89">
        <f t="shared" si="14"/>
        <v>0</v>
      </c>
      <c r="EC7" s="89">
        <f t="shared" si="14"/>
        <v>0</v>
      </c>
      <c r="ED7" s="89">
        <f t="shared" si="14"/>
        <v>0</v>
      </c>
      <c r="EE7" s="89">
        <f>SUM(EE8:EE32)</f>
        <v>0</v>
      </c>
      <c r="EF7" s="298">
        <f>SUM(EF8:EF32)</f>
        <v>0</v>
      </c>
    </row>
    <row r="8" spans="2:136" hidden="1" outlineLevel="1" x14ac:dyDescent="0.2">
      <c r="B8" s="103" t="str">
        <f>Budget!K8</f>
        <v>Land</v>
      </c>
      <c r="C8" s="19">
        <f>Budget!L8</f>
        <v>14000000</v>
      </c>
      <c r="D8" s="19">
        <f>IF(C8&lt;&gt;0,E8,"")</f>
        <v>0</v>
      </c>
      <c r="E8" s="92">
        <v>0</v>
      </c>
      <c r="F8" s="18">
        <f>IF(J8="Custom",CustomCF!E8,INDEX($P$6:$EF$6,MATCH(E8,$P$4:$EF$4,0)))</f>
        <v>46022</v>
      </c>
      <c r="G8" s="92">
        <v>0</v>
      </c>
      <c r="H8" s="18">
        <f>IF(J8="Custom",CustomCF!F8,INDEX($P$6:$EF$6,MATCH(G8,$P$4:$EF$4,0)))</f>
        <v>46022</v>
      </c>
      <c r="I8" s="9">
        <f t="shared" si="9"/>
        <v>1</v>
      </c>
      <c r="J8" s="92" t="s">
        <v>30</v>
      </c>
      <c r="K8" s="92" t="s">
        <v>31</v>
      </c>
      <c r="L8" s="9">
        <f t="shared" ref="L8:L32" si="15">INDEX($C$309:$C$314,MATCH(K8,$B$309:$B$314,0))</f>
        <v>10000000</v>
      </c>
      <c r="M8" s="106">
        <f t="shared" ref="M8:M32" si="16">ROUND(SUM(P8:CU8),0)</f>
        <v>14000000</v>
      </c>
      <c r="N8" s="112" t="str">
        <f t="shared" si="10"/>
        <v>OK</v>
      </c>
      <c r="O8" s="112"/>
      <c r="P8" s="19">
        <f>($J8="Bell Curve")*(_xlfn.NORM.DIST(AND(P$4&gt;=$E8,P$4&lt;=$G8)*(P$4-$E8+1),$I8/2,$L8,TRUE)-_xlfn.NORM.DIST(AND(P$4&gt;=$E8,P$4&lt;=$G8)*(N$4-$E8+1),$I8/2,$L8,TRUE))/(1-2*_xlfn.NORM.DIST(0,$I8/2,$L8,TRUE))*$C8+($J8="Steady Growth")*(AND(P$4&gt;=$E8,P$4&lt;=$G8)*((P$4-$E8+1)/($I8*($I8+1)/2)*$C8))+($J8="custom")*CustomCF!I8</f>
        <v>13999999.980519585</v>
      </c>
      <c r="Q8" s="19">
        <f>($J8="Bell Curve")*(_xlfn.NORM.DIST(AND(Q$4&gt;=$E8,Q$4&lt;=$G8)*(Q$4-$E8+1),$I8/2,$L8,TRUE)-_xlfn.NORM.DIST(AND(Q$4&gt;=$E8,Q$4&lt;=$G8)*(P$4-$E8+1),$I8/2,$L8,TRUE))/(1-2*_xlfn.NORM.DIST(0,$I8/2,$L8,TRUE))*$C8+($J8="Steady Growth")*(AND(Q$4&gt;=$E8,Q$4&lt;=$G8)*((Q$4-$E8+1)/($I8*($I8+1)/2)*$C8))+($J8="custom")*CustomCF!J8</f>
        <v>0</v>
      </c>
      <c r="R8" s="19">
        <f>($J8="Bell Curve")*(_xlfn.NORM.DIST(AND(R$4&gt;=$E8,R$4&lt;=$G8)*(R$4-$E8+1),$I8/2,$L8,TRUE)-_xlfn.NORM.DIST(AND(R$4&gt;=$E8,R$4&lt;=$G8)*(Q$4-$E8+1),$I8/2,$L8,TRUE))/(1-2*_xlfn.NORM.DIST(0,$I8/2,$L8,TRUE))*$C8+($J8="Steady Growth")*(AND(R$4&gt;=$E8,R$4&lt;=$G8)*((R$4-$E8+1)/($I8*($I8+1)/2)*$C8))+($J8="custom")*CustomCF!K8</f>
        <v>0</v>
      </c>
      <c r="S8" s="19">
        <f>($J8="Bell Curve")*(_xlfn.NORM.DIST(AND(S$4&gt;=$E8,S$4&lt;=$G8)*(S$4-$E8+1),$I8/2,$L8,TRUE)-_xlfn.NORM.DIST(AND(S$4&gt;=$E8,S$4&lt;=$G8)*(R$4-$E8+1),$I8/2,$L8,TRUE))/(1-2*_xlfn.NORM.DIST(0,$I8/2,$L8,TRUE))*$C8+($J8="Steady Growth")*(AND(S$4&gt;=$E8,S$4&lt;=$G8)*((S$4-$E8+1)/($I8*($I8+1)/2)*$C8))+($J8="custom")*CustomCF!L8</f>
        <v>0</v>
      </c>
      <c r="T8" s="19">
        <f>($J8="Bell Curve")*(_xlfn.NORM.DIST(AND(T$4&gt;=$E8,T$4&lt;=$G8)*(T$4-$E8+1),$I8/2,$L8,TRUE)-_xlfn.NORM.DIST(AND(T$4&gt;=$E8,T$4&lt;=$G8)*(S$4-$E8+1),$I8/2,$L8,TRUE))/(1-2*_xlfn.NORM.DIST(0,$I8/2,$L8,TRUE))*$C8+($J8="Steady Growth")*(AND(T$4&gt;=$E8,T$4&lt;=$G8)*((T$4-$E8+1)/($I8*($I8+1)/2)*$C8))+($J8="custom")*CustomCF!M8</f>
        <v>0</v>
      </c>
      <c r="U8" s="19">
        <f>($J8="Bell Curve")*(_xlfn.NORM.DIST(AND(U$4&gt;=$E8,U$4&lt;=$G8)*(U$4-$E8+1),$I8/2,$L8,TRUE)-_xlfn.NORM.DIST(AND(U$4&gt;=$E8,U$4&lt;=$G8)*(T$4-$E8+1),$I8/2,$L8,TRUE))/(1-2*_xlfn.NORM.DIST(0,$I8/2,$L8,TRUE))*$C8+($J8="Steady Growth")*(AND(U$4&gt;=$E8,U$4&lt;=$G8)*((U$4-$E8+1)/($I8*($I8+1)/2)*$C8))+($J8="custom")*CustomCF!N8</f>
        <v>0</v>
      </c>
      <c r="V8" s="19">
        <f>($J8="Bell Curve")*(_xlfn.NORM.DIST(AND(V$4&gt;=$E8,V$4&lt;=$G8)*(V$4-$E8+1),$I8/2,$L8,TRUE)-_xlfn.NORM.DIST(AND(V$4&gt;=$E8,V$4&lt;=$G8)*(U$4-$E8+1),$I8/2,$L8,TRUE))/(1-2*_xlfn.NORM.DIST(0,$I8/2,$L8,TRUE))*$C8+($J8="Steady Growth")*(AND(V$4&gt;=$E8,V$4&lt;=$G8)*((V$4-$E8+1)/($I8*($I8+1)/2)*$C8))+($J8="custom")*CustomCF!O8</f>
        <v>0</v>
      </c>
      <c r="W8" s="19">
        <f>($J8="Bell Curve")*(_xlfn.NORM.DIST(AND(W$4&gt;=$E8,W$4&lt;=$G8)*(W$4-$E8+1),$I8/2,$L8,TRUE)-_xlfn.NORM.DIST(AND(W$4&gt;=$E8,W$4&lt;=$G8)*(V$4-$E8+1),$I8/2,$L8,TRUE))/(1-2*_xlfn.NORM.DIST(0,$I8/2,$L8,TRUE))*$C8+($J8="Steady Growth")*(AND(W$4&gt;=$E8,W$4&lt;=$G8)*((W$4-$E8+1)/($I8*($I8+1)/2)*$C8))+($J8="custom")*CustomCF!P8</f>
        <v>0</v>
      </c>
      <c r="X8" s="19">
        <f>($J8="Bell Curve")*(_xlfn.NORM.DIST(AND(X$4&gt;=$E8,X$4&lt;=$G8)*(X$4-$E8+1),$I8/2,$L8,TRUE)-_xlfn.NORM.DIST(AND(X$4&gt;=$E8,X$4&lt;=$G8)*(W$4-$E8+1),$I8/2,$L8,TRUE))/(1-2*_xlfn.NORM.DIST(0,$I8/2,$L8,TRUE))*$C8+($J8="Steady Growth")*(AND(X$4&gt;=$E8,X$4&lt;=$G8)*((X$4-$E8+1)/($I8*($I8+1)/2)*$C8))+($J8="custom")*CustomCF!Q8</f>
        <v>0</v>
      </c>
      <c r="Y8" s="19">
        <f>($J8="Bell Curve")*(_xlfn.NORM.DIST(AND(Y$4&gt;=$E8,Y$4&lt;=$G8)*(Y$4-$E8+1),$I8/2,$L8,TRUE)-_xlfn.NORM.DIST(AND(Y$4&gt;=$E8,Y$4&lt;=$G8)*(X$4-$E8+1),$I8/2,$L8,TRUE))/(1-2*_xlfn.NORM.DIST(0,$I8/2,$L8,TRUE))*$C8+($J8="Steady Growth")*(AND(Y$4&gt;=$E8,Y$4&lt;=$G8)*((Y$4-$E8+1)/($I8*($I8+1)/2)*$C8))+($J8="custom")*CustomCF!R8</f>
        <v>0</v>
      </c>
      <c r="Z8" s="19">
        <f>($J8="Bell Curve")*(_xlfn.NORM.DIST(AND(Z$4&gt;=$E8,Z$4&lt;=$G8)*(Z$4-$E8+1),$I8/2,$L8,TRUE)-_xlfn.NORM.DIST(AND(Z$4&gt;=$E8,Z$4&lt;=$G8)*(Y$4-$E8+1),$I8/2,$L8,TRUE))/(1-2*_xlfn.NORM.DIST(0,$I8/2,$L8,TRUE))*$C8+($J8="Steady Growth")*(AND(Z$4&gt;=$E8,Z$4&lt;=$G8)*((Z$4-$E8+1)/($I8*($I8+1)/2)*$C8))+($J8="custom")*CustomCF!S8</f>
        <v>0</v>
      </c>
      <c r="AA8" s="19">
        <f>($J8="Bell Curve")*(_xlfn.NORM.DIST(AND(AA$4&gt;=$E8,AA$4&lt;=$G8)*(AA$4-$E8+1),$I8/2,$L8,TRUE)-_xlfn.NORM.DIST(AND(AA$4&gt;=$E8,AA$4&lt;=$G8)*(Z$4-$E8+1),$I8/2,$L8,TRUE))/(1-2*_xlfn.NORM.DIST(0,$I8/2,$L8,TRUE))*$C8+($J8="Steady Growth")*(AND(AA$4&gt;=$E8,AA$4&lt;=$G8)*((AA$4-$E8+1)/($I8*($I8+1)/2)*$C8))+($J8="custom")*CustomCF!T8</f>
        <v>0</v>
      </c>
      <c r="AB8" s="19">
        <f>($J8="Bell Curve")*(_xlfn.NORM.DIST(AND(AB$4&gt;=$E8,AB$4&lt;=$G8)*(AB$4-$E8+1),$I8/2,$L8,TRUE)-_xlfn.NORM.DIST(AND(AB$4&gt;=$E8,AB$4&lt;=$G8)*(AA$4-$E8+1),$I8/2,$L8,TRUE))/(1-2*_xlfn.NORM.DIST(0,$I8/2,$L8,TRUE))*$C8+($J8="Steady Growth")*(AND(AB$4&gt;=$E8,AB$4&lt;=$G8)*((AB$4-$E8+1)/($I8*($I8+1)/2)*$C8))+($J8="custom")*CustomCF!U8</f>
        <v>0</v>
      </c>
      <c r="AC8" s="19">
        <f>($J8="Bell Curve")*(_xlfn.NORM.DIST(AND(AC$4&gt;=$E8,AC$4&lt;=$G8)*(AC$4-$E8+1),$I8/2,$L8,TRUE)-_xlfn.NORM.DIST(AND(AC$4&gt;=$E8,AC$4&lt;=$G8)*(AB$4-$E8+1),$I8/2,$L8,TRUE))/(1-2*_xlfn.NORM.DIST(0,$I8/2,$L8,TRUE))*$C8+($J8="Steady Growth")*(AND(AC$4&gt;=$E8,AC$4&lt;=$G8)*((AC$4-$E8+1)/($I8*($I8+1)/2)*$C8))+($J8="custom")*CustomCF!V8</f>
        <v>0</v>
      </c>
      <c r="AD8" s="19">
        <f>($J8="Bell Curve")*(_xlfn.NORM.DIST(AND(AD$4&gt;=$E8,AD$4&lt;=$G8)*(AD$4-$E8+1),$I8/2,$L8,TRUE)-_xlfn.NORM.DIST(AND(AD$4&gt;=$E8,AD$4&lt;=$G8)*(AC$4-$E8+1),$I8/2,$L8,TRUE))/(1-2*_xlfn.NORM.DIST(0,$I8/2,$L8,TRUE))*$C8+($J8="Steady Growth")*(AND(AD$4&gt;=$E8,AD$4&lt;=$G8)*((AD$4-$E8+1)/($I8*($I8+1)/2)*$C8))+($J8="custom")*CustomCF!W8</f>
        <v>0</v>
      </c>
      <c r="AE8" s="19">
        <f>($J8="Bell Curve")*(_xlfn.NORM.DIST(AND(AE$4&gt;=$E8,AE$4&lt;=$G8)*(AE$4-$E8+1),$I8/2,$L8,TRUE)-_xlfn.NORM.DIST(AND(AE$4&gt;=$E8,AE$4&lt;=$G8)*(AD$4-$E8+1),$I8/2,$L8,TRUE))/(1-2*_xlfn.NORM.DIST(0,$I8/2,$L8,TRUE))*$C8+($J8="Steady Growth")*(AND(AE$4&gt;=$E8,AE$4&lt;=$G8)*((AE$4-$E8+1)/($I8*($I8+1)/2)*$C8))+($J8="custom")*CustomCF!X8</f>
        <v>0</v>
      </c>
      <c r="AF8" s="19">
        <f>($J8="Bell Curve")*(_xlfn.NORM.DIST(AND(AF$4&gt;=$E8,AF$4&lt;=$G8)*(AF$4-$E8+1),$I8/2,$L8,TRUE)-_xlfn.NORM.DIST(AND(AF$4&gt;=$E8,AF$4&lt;=$G8)*(AE$4-$E8+1),$I8/2,$L8,TRUE))/(1-2*_xlfn.NORM.DIST(0,$I8/2,$L8,TRUE))*$C8+($J8="Steady Growth")*(AND(AF$4&gt;=$E8,AF$4&lt;=$G8)*((AF$4-$E8+1)/($I8*($I8+1)/2)*$C8))+($J8="custom")*CustomCF!Y8</f>
        <v>0</v>
      </c>
      <c r="AG8" s="19">
        <f>($J8="Bell Curve")*(_xlfn.NORM.DIST(AND(AG$4&gt;=$E8,AG$4&lt;=$G8)*(AG$4-$E8+1),$I8/2,$L8,TRUE)-_xlfn.NORM.DIST(AND(AG$4&gt;=$E8,AG$4&lt;=$G8)*(AF$4-$E8+1),$I8/2,$L8,TRUE))/(1-2*_xlfn.NORM.DIST(0,$I8/2,$L8,TRUE))*$C8+($J8="Steady Growth")*(AND(AG$4&gt;=$E8,AG$4&lt;=$G8)*((AG$4-$E8+1)/($I8*($I8+1)/2)*$C8))+($J8="custom")*CustomCF!Z8</f>
        <v>0</v>
      </c>
      <c r="AH8" s="19">
        <f>($J8="Bell Curve")*(_xlfn.NORM.DIST(AND(AH$4&gt;=$E8,AH$4&lt;=$G8)*(AH$4-$E8+1),$I8/2,$L8,TRUE)-_xlfn.NORM.DIST(AND(AH$4&gt;=$E8,AH$4&lt;=$G8)*(AG$4-$E8+1),$I8/2,$L8,TRUE))/(1-2*_xlfn.NORM.DIST(0,$I8/2,$L8,TRUE))*$C8+($J8="Steady Growth")*(AND(AH$4&gt;=$E8,AH$4&lt;=$G8)*((AH$4-$E8+1)/($I8*($I8+1)/2)*$C8))+($J8="custom")*CustomCF!AA8</f>
        <v>0</v>
      </c>
      <c r="AI8" s="19">
        <f>($J8="Bell Curve")*(_xlfn.NORM.DIST(AND(AI$4&gt;=$E8,AI$4&lt;=$G8)*(AI$4-$E8+1),$I8/2,$L8,TRUE)-_xlfn.NORM.DIST(AND(AI$4&gt;=$E8,AI$4&lt;=$G8)*(AH$4-$E8+1),$I8/2,$L8,TRUE))/(1-2*_xlfn.NORM.DIST(0,$I8/2,$L8,TRUE))*$C8+($J8="Steady Growth")*(AND(AI$4&gt;=$E8,AI$4&lt;=$G8)*((AI$4-$E8+1)/($I8*($I8+1)/2)*$C8))+($J8="custom")*CustomCF!AB8</f>
        <v>0</v>
      </c>
      <c r="AJ8" s="19">
        <f>($J8="Bell Curve")*(_xlfn.NORM.DIST(AND(AJ$4&gt;=$E8,AJ$4&lt;=$G8)*(AJ$4-$E8+1),$I8/2,$L8,TRUE)-_xlfn.NORM.DIST(AND(AJ$4&gt;=$E8,AJ$4&lt;=$G8)*(AI$4-$E8+1),$I8/2,$L8,TRUE))/(1-2*_xlfn.NORM.DIST(0,$I8/2,$L8,TRUE))*$C8+($J8="Steady Growth")*(AND(AJ$4&gt;=$E8,AJ$4&lt;=$G8)*((AJ$4-$E8+1)/($I8*($I8+1)/2)*$C8))+($J8="custom")*CustomCF!AC8</f>
        <v>0</v>
      </c>
      <c r="AK8" s="19">
        <f>($J8="Bell Curve")*(_xlfn.NORM.DIST(AND(AK$4&gt;=$E8,AK$4&lt;=$G8)*(AK$4-$E8+1),$I8/2,$L8,TRUE)-_xlfn.NORM.DIST(AND(AK$4&gt;=$E8,AK$4&lt;=$G8)*(AJ$4-$E8+1),$I8/2,$L8,TRUE))/(1-2*_xlfn.NORM.DIST(0,$I8/2,$L8,TRUE))*$C8+($J8="Steady Growth")*(AND(AK$4&gt;=$E8,AK$4&lt;=$G8)*((AK$4-$E8+1)/($I8*($I8+1)/2)*$C8))+($J8="custom")*CustomCF!AD8</f>
        <v>0</v>
      </c>
      <c r="AL8" s="19">
        <f>($J8="Bell Curve")*(_xlfn.NORM.DIST(AND(AL$4&gt;=$E8,AL$4&lt;=$G8)*(AL$4-$E8+1),$I8/2,$L8,TRUE)-_xlfn.NORM.DIST(AND(AL$4&gt;=$E8,AL$4&lt;=$G8)*(AK$4-$E8+1),$I8/2,$L8,TRUE))/(1-2*_xlfn.NORM.DIST(0,$I8/2,$L8,TRUE))*$C8+($J8="Steady Growth")*(AND(AL$4&gt;=$E8,AL$4&lt;=$G8)*((AL$4-$E8+1)/($I8*($I8+1)/2)*$C8))+($J8="custom")*CustomCF!AE8</f>
        <v>0</v>
      </c>
      <c r="AM8" s="19">
        <f>($J8="Bell Curve")*(_xlfn.NORM.DIST(AND(AM$4&gt;=$E8,AM$4&lt;=$G8)*(AM$4-$E8+1),$I8/2,$L8,TRUE)-_xlfn.NORM.DIST(AND(AM$4&gt;=$E8,AM$4&lt;=$G8)*(AL$4-$E8+1),$I8/2,$L8,TRUE))/(1-2*_xlfn.NORM.DIST(0,$I8/2,$L8,TRUE))*$C8+($J8="Steady Growth")*(AND(AM$4&gt;=$E8,AM$4&lt;=$G8)*((AM$4-$E8+1)/($I8*($I8+1)/2)*$C8))+($J8="custom")*CustomCF!AF8</f>
        <v>0</v>
      </c>
      <c r="AN8" s="19">
        <f>($J8="Bell Curve")*(_xlfn.NORM.DIST(AND(AN$4&gt;=$E8,AN$4&lt;=$G8)*(AN$4-$E8+1),$I8/2,$L8,TRUE)-_xlfn.NORM.DIST(AND(AN$4&gt;=$E8,AN$4&lt;=$G8)*(AM$4-$E8+1),$I8/2,$L8,TRUE))/(1-2*_xlfn.NORM.DIST(0,$I8/2,$L8,TRUE))*$C8+($J8="Steady Growth")*(AND(AN$4&gt;=$E8,AN$4&lt;=$G8)*((AN$4-$E8+1)/($I8*($I8+1)/2)*$C8))+($J8="custom")*CustomCF!AG8</f>
        <v>0</v>
      </c>
      <c r="AO8" s="19">
        <f>($J8="Bell Curve")*(_xlfn.NORM.DIST(AND(AO$4&gt;=$E8,AO$4&lt;=$G8)*(AO$4-$E8+1),$I8/2,$L8,TRUE)-_xlfn.NORM.DIST(AND(AO$4&gt;=$E8,AO$4&lt;=$G8)*(AN$4-$E8+1),$I8/2,$L8,TRUE))/(1-2*_xlfn.NORM.DIST(0,$I8/2,$L8,TRUE))*$C8+($J8="Steady Growth")*(AND(AO$4&gt;=$E8,AO$4&lt;=$G8)*((AO$4-$E8+1)/($I8*($I8+1)/2)*$C8))+($J8="custom")*CustomCF!AH8</f>
        <v>0</v>
      </c>
      <c r="AP8" s="19">
        <f>($J8="Bell Curve")*(_xlfn.NORM.DIST(AND(AP$4&gt;=$E8,AP$4&lt;=$G8)*(AP$4-$E8+1),$I8/2,$L8,TRUE)-_xlfn.NORM.DIST(AND(AP$4&gt;=$E8,AP$4&lt;=$G8)*(AO$4-$E8+1),$I8/2,$L8,TRUE))/(1-2*_xlfn.NORM.DIST(0,$I8/2,$L8,TRUE))*$C8+($J8="Steady Growth")*(AND(AP$4&gt;=$E8,AP$4&lt;=$G8)*((AP$4-$E8+1)/($I8*($I8+1)/2)*$C8))+($J8="custom")*CustomCF!AI8</f>
        <v>0</v>
      </c>
      <c r="AQ8" s="19">
        <f>($J8="Bell Curve")*(_xlfn.NORM.DIST(AND(AQ$4&gt;=$E8,AQ$4&lt;=$G8)*(AQ$4-$E8+1),$I8/2,$L8,TRUE)-_xlfn.NORM.DIST(AND(AQ$4&gt;=$E8,AQ$4&lt;=$G8)*(AP$4-$E8+1),$I8/2,$L8,TRUE))/(1-2*_xlfn.NORM.DIST(0,$I8/2,$L8,TRUE))*$C8+($J8="Steady Growth")*(AND(AQ$4&gt;=$E8,AQ$4&lt;=$G8)*((AQ$4-$E8+1)/($I8*($I8+1)/2)*$C8))+($J8="custom")*CustomCF!AJ8</f>
        <v>0</v>
      </c>
      <c r="AR8" s="19">
        <f>($J8="Bell Curve")*(_xlfn.NORM.DIST(AND(AR$4&gt;=$E8,AR$4&lt;=$G8)*(AR$4-$E8+1),$I8/2,$L8,TRUE)-_xlfn.NORM.DIST(AND(AR$4&gt;=$E8,AR$4&lt;=$G8)*(AQ$4-$E8+1),$I8/2,$L8,TRUE))/(1-2*_xlfn.NORM.DIST(0,$I8/2,$L8,TRUE))*$C8+($J8="Steady Growth")*(AND(AR$4&gt;=$E8,AR$4&lt;=$G8)*((AR$4-$E8+1)/($I8*($I8+1)/2)*$C8))+($J8="custom")*CustomCF!AK8</f>
        <v>0</v>
      </c>
      <c r="AS8" s="19">
        <f>($J8="Bell Curve")*(_xlfn.NORM.DIST(AND(AS$4&gt;=$E8,AS$4&lt;=$G8)*(AS$4-$E8+1),$I8/2,$L8,TRUE)-_xlfn.NORM.DIST(AND(AS$4&gt;=$E8,AS$4&lt;=$G8)*(AR$4-$E8+1),$I8/2,$L8,TRUE))/(1-2*_xlfn.NORM.DIST(0,$I8/2,$L8,TRUE))*$C8+($J8="Steady Growth")*(AND(AS$4&gt;=$E8,AS$4&lt;=$G8)*((AS$4-$E8+1)/($I8*($I8+1)/2)*$C8))+($J8="custom")*CustomCF!AL8</f>
        <v>0</v>
      </c>
      <c r="AT8" s="19">
        <f>($J8="Bell Curve")*(_xlfn.NORM.DIST(AND(AT$4&gt;=$E8,AT$4&lt;=$G8)*(AT$4-$E8+1),$I8/2,$L8,TRUE)-_xlfn.NORM.DIST(AND(AT$4&gt;=$E8,AT$4&lt;=$G8)*(AS$4-$E8+1),$I8/2,$L8,TRUE))/(1-2*_xlfn.NORM.DIST(0,$I8/2,$L8,TRUE))*$C8+($J8="Steady Growth")*(AND(AT$4&gt;=$E8,AT$4&lt;=$G8)*((AT$4-$E8+1)/($I8*($I8+1)/2)*$C8))+($J8="custom")*CustomCF!AM8</f>
        <v>0</v>
      </c>
      <c r="AU8" s="19">
        <f>($J8="Bell Curve")*(_xlfn.NORM.DIST(AND(AU$4&gt;=$E8,AU$4&lt;=$G8)*(AU$4-$E8+1),$I8/2,$L8,TRUE)-_xlfn.NORM.DIST(AND(AU$4&gt;=$E8,AU$4&lt;=$G8)*(AT$4-$E8+1),$I8/2,$L8,TRUE))/(1-2*_xlfn.NORM.DIST(0,$I8/2,$L8,TRUE))*$C8+($J8="Steady Growth")*(AND(AU$4&gt;=$E8,AU$4&lt;=$G8)*((AU$4-$E8+1)/($I8*($I8+1)/2)*$C8))+($J8="custom")*CustomCF!AN8</f>
        <v>0</v>
      </c>
      <c r="AV8" s="19">
        <f>($J8="Bell Curve")*(_xlfn.NORM.DIST(AND(AV$4&gt;=$E8,AV$4&lt;=$G8)*(AV$4-$E8+1),$I8/2,$L8,TRUE)-_xlfn.NORM.DIST(AND(AV$4&gt;=$E8,AV$4&lt;=$G8)*(AU$4-$E8+1),$I8/2,$L8,TRUE))/(1-2*_xlfn.NORM.DIST(0,$I8/2,$L8,TRUE))*$C8+($J8="Steady Growth")*(AND(AV$4&gt;=$E8,AV$4&lt;=$G8)*((AV$4-$E8+1)/($I8*($I8+1)/2)*$C8))+($J8="custom")*CustomCF!AO8</f>
        <v>0</v>
      </c>
      <c r="AW8" s="19">
        <f>($J8="Bell Curve")*(_xlfn.NORM.DIST(AND(AW$4&gt;=$E8,AW$4&lt;=$G8)*(AW$4-$E8+1),$I8/2,$L8,TRUE)-_xlfn.NORM.DIST(AND(AW$4&gt;=$E8,AW$4&lt;=$G8)*(AV$4-$E8+1),$I8/2,$L8,TRUE))/(1-2*_xlfn.NORM.DIST(0,$I8/2,$L8,TRUE))*$C8+($J8="Steady Growth")*(AND(AW$4&gt;=$E8,AW$4&lt;=$G8)*((AW$4-$E8+1)/($I8*($I8+1)/2)*$C8))+($J8="custom")*CustomCF!AP8</f>
        <v>0</v>
      </c>
      <c r="AX8" s="19">
        <f>($J8="Bell Curve")*(_xlfn.NORM.DIST(AND(AX$4&gt;=$E8,AX$4&lt;=$G8)*(AX$4-$E8+1),$I8/2,$L8,TRUE)-_xlfn.NORM.DIST(AND(AX$4&gt;=$E8,AX$4&lt;=$G8)*(AW$4-$E8+1),$I8/2,$L8,TRUE))/(1-2*_xlfn.NORM.DIST(0,$I8/2,$L8,TRUE))*$C8+($J8="Steady Growth")*(AND(AX$4&gt;=$E8,AX$4&lt;=$G8)*((AX$4-$E8+1)/($I8*($I8+1)/2)*$C8))+($J8="custom")*CustomCF!AQ8</f>
        <v>0</v>
      </c>
      <c r="AY8" s="19">
        <f>($J8="Bell Curve")*(_xlfn.NORM.DIST(AND(AY$4&gt;=$E8,AY$4&lt;=$G8)*(AY$4-$E8+1),$I8/2,$L8,TRUE)-_xlfn.NORM.DIST(AND(AY$4&gt;=$E8,AY$4&lt;=$G8)*(AX$4-$E8+1),$I8/2,$L8,TRUE))/(1-2*_xlfn.NORM.DIST(0,$I8/2,$L8,TRUE))*$C8+($J8="Steady Growth")*(AND(AY$4&gt;=$E8,AY$4&lt;=$G8)*((AY$4-$E8+1)/($I8*($I8+1)/2)*$C8))+($J8="custom")*CustomCF!AR8</f>
        <v>0</v>
      </c>
      <c r="AZ8" s="19">
        <f>($J8="Bell Curve")*(_xlfn.NORM.DIST(AND(AZ$4&gt;=$E8,AZ$4&lt;=$G8)*(AZ$4-$E8+1),$I8/2,$L8,TRUE)-_xlfn.NORM.DIST(AND(AZ$4&gt;=$E8,AZ$4&lt;=$G8)*(AY$4-$E8+1),$I8/2,$L8,TRUE))/(1-2*_xlfn.NORM.DIST(0,$I8/2,$L8,TRUE))*$C8+($J8="Steady Growth")*(AND(AZ$4&gt;=$E8,AZ$4&lt;=$G8)*((AZ$4-$E8+1)/($I8*($I8+1)/2)*$C8))+($J8="custom")*CustomCF!AS8</f>
        <v>0</v>
      </c>
      <c r="BA8" s="19">
        <f>($J8="Bell Curve")*(_xlfn.NORM.DIST(AND(BA$4&gt;=$E8,BA$4&lt;=$G8)*(BA$4-$E8+1),$I8/2,$L8,TRUE)-_xlfn.NORM.DIST(AND(BA$4&gt;=$E8,BA$4&lt;=$G8)*(AZ$4-$E8+1),$I8/2,$L8,TRUE))/(1-2*_xlfn.NORM.DIST(0,$I8/2,$L8,TRUE))*$C8+($J8="Steady Growth")*(AND(BA$4&gt;=$E8,BA$4&lt;=$G8)*((BA$4-$E8+1)/($I8*($I8+1)/2)*$C8))+($J8="custom")*CustomCF!AT8</f>
        <v>0</v>
      </c>
      <c r="BB8" s="19">
        <f>($J8="Bell Curve")*(_xlfn.NORM.DIST(AND(BB$4&gt;=$E8,BB$4&lt;=$G8)*(BB$4-$E8+1),$I8/2,$L8,TRUE)-_xlfn.NORM.DIST(AND(BB$4&gt;=$E8,BB$4&lt;=$G8)*(BA$4-$E8+1),$I8/2,$L8,TRUE))/(1-2*_xlfn.NORM.DIST(0,$I8/2,$L8,TRUE))*$C8+($J8="Steady Growth")*(AND(BB$4&gt;=$E8,BB$4&lt;=$G8)*((BB$4-$E8+1)/($I8*($I8+1)/2)*$C8))+($J8="custom")*CustomCF!AU8</f>
        <v>0</v>
      </c>
      <c r="BC8" s="19">
        <f>($J8="Bell Curve")*(_xlfn.NORM.DIST(AND(BC$4&gt;=$E8,BC$4&lt;=$G8)*(BC$4-$E8+1),$I8/2,$L8,TRUE)-_xlfn.NORM.DIST(AND(BC$4&gt;=$E8,BC$4&lt;=$G8)*(BB$4-$E8+1),$I8/2,$L8,TRUE))/(1-2*_xlfn.NORM.DIST(0,$I8/2,$L8,TRUE))*$C8+($J8="Steady Growth")*(AND(BC$4&gt;=$E8,BC$4&lt;=$G8)*((BC$4-$E8+1)/($I8*($I8+1)/2)*$C8))+($J8="custom")*CustomCF!AV8</f>
        <v>0</v>
      </c>
      <c r="BD8" s="19">
        <f>($J8="Bell Curve")*(_xlfn.NORM.DIST(AND(BD$4&gt;=$E8,BD$4&lt;=$G8)*(BD$4-$E8+1),$I8/2,$L8,TRUE)-_xlfn.NORM.DIST(AND(BD$4&gt;=$E8,BD$4&lt;=$G8)*(BC$4-$E8+1),$I8/2,$L8,TRUE))/(1-2*_xlfn.NORM.DIST(0,$I8/2,$L8,TRUE))*$C8+($J8="Steady Growth")*(AND(BD$4&gt;=$E8,BD$4&lt;=$G8)*((BD$4-$E8+1)/($I8*($I8+1)/2)*$C8))+($J8="custom")*CustomCF!AW8</f>
        <v>0</v>
      </c>
      <c r="BE8" s="19">
        <f>($J8="Bell Curve")*(_xlfn.NORM.DIST(AND(BE$4&gt;=$E8,BE$4&lt;=$G8)*(BE$4-$E8+1),$I8/2,$L8,TRUE)-_xlfn.NORM.DIST(AND(BE$4&gt;=$E8,BE$4&lt;=$G8)*(BD$4-$E8+1),$I8/2,$L8,TRUE))/(1-2*_xlfn.NORM.DIST(0,$I8/2,$L8,TRUE))*$C8+($J8="Steady Growth")*(AND(BE$4&gt;=$E8,BE$4&lt;=$G8)*((BE$4-$E8+1)/($I8*($I8+1)/2)*$C8))+($J8="custom")*CustomCF!AX8</f>
        <v>0</v>
      </c>
      <c r="BF8" s="19">
        <f>($J8="Bell Curve")*(_xlfn.NORM.DIST(AND(BF$4&gt;=$E8,BF$4&lt;=$G8)*(BF$4-$E8+1),$I8/2,$L8,TRUE)-_xlfn.NORM.DIST(AND(BF$4&gt;=$E8,BF$4&lt;=$G8)*(BE$4-$E8+1),$I8/2,$L8,TRUE))/(1-2*_xlfn.NORM.DIST(0,$I8/2,$L8,TRUE))*$C8+($J8="Steady Growth")*(AND(BF$4&gt;=$E8,BF$4&lt;=$G8)*((BF$4-$E8+1)/($I8*($I8+1)/2)*$C8))+($J8="custom")*CustomCF!AY8</f>
        <v>0</v>
      </c>
      <c r="BG8" s="19">
        <f>($J8="Bell Curve")*(_xlfn.NORM.DIST(AND(BG$4&gt;=$E8,BG$4&lt;=$G8)*(BG$4-$E8+1),$I8/2,$L8,TRUE)-_xlfn.NORM.DIST(AND(BG$4&gt;=$E8,BG$4&lt;=$G8)*(BF$4-$E8+1),$I8/2,$L8,TRUE))/(1-2*_xlfn.NORM.DIST(0,$I8/2,$L8,TRUE))*$C8+($J8="Steady Growth")*(AND(BG$4&gt;=$E8,BG$4&lt;=$G8)*((BG$4-$E8+1)/($I8*($I8+1)/2)*$C8))+($J8="custom")*CustomCF!AZ8</f>
        <v>0</v>
      </c>
      <c r="BH8" s="19">
        <f>($J8="Bell Curve")*(_xlfn.NORM.DIST(AND(BH$4&gt;=$E8,BH$4&lt;=$G8)*(BH$4-$E8+1),$I8/2,$L8,TRUE)-_xlfn.NORM.DIST(AND(BH$4&gt;=$E8,BH$4&lt;=$G8)*(BG$4-$E8+1),$I8/2,$L8,TRUE))/(1-2*_xlfn.NORM.DIST(0,$I8/2,$L8,TRUE))*$C8+($J8="Steady Growth")*(AND(BH$4&gt;=$E8,BH$4&lt;=$G8)*((BH$4-$E8+1)/($I8*($I8+1)/2)*$C8))+($J8="custom")*CustomCF!BA8</f>
        <v>0</v>
      </c>
      <c r="BI8" s="19">
        <f>($J8="Bell Curve")*(_xlfn.NORM.DIST(AND(BI$4&gt;=$E8,BI$4&lt;=$G8)*(BI$4-$E8+1),$I8/2,$L8,TRUE)-_xlfn.NORM.DIST(AND(BI$4&gt;=$E8,BI$4&lt;=$G8)*(BH$4-$E8+1),$I8/2,$L8,TRUE))/(1-2*_xlfn.NORM.DIST(0,$I8/2,$L8,TRUE))*$C8+($J8="Steady Growth")*(AND(BI$4&gt;=$E8,BI$4&lt;=$G8)*((BI$4-$E8+1)/($I8*($I8+1)/2)*$C8))+($J8="custom")*CustomCF!BB8</f>
        <v>0</v>
      </c>
      <c r="BJ8" s="19">
        <f>($J8="Bell Curve")*(_xlfn.NORM.DIST(AND(BJ$4&gt;=$E8,BJ$4&lt;=$G8)*(BJ$4-$E8+1),$I8/2,$L8,TRUE)-_xlfn.NORM.DIST(AND(BJ$4&gt;=$E8,BJ$4&lt;=$G8)*(BI$4-$E8+1),$I8/2,$L8,TRUE))/(1-2*_xlfn.NORM.DIST(0,$I8/2,$L8,TRUE))*$C8+($J8="Steady Growth")*(AND(BJ$4&gt;=$E8,BJ$4&lt;=$G8)*((BJ$4-$E8+1)/($I8*($I8+1)/2)*$C8))+($J8="custom")*CustomCF!BC8</f>
        <v>0</v>
      </c>
      <c r="BK8" s="19">
        <f>($J8="Bell Curve")*(_xlfn.NORM.DIST(AND(BK$4&gt;=$E8,BK$4&lt;=$G8)*(BK$4-$E8+1),$I8/2,$L8,TRUE)-_xlfn.NORM.DIST(AND(BK$4&gt;=$E8,BK$4&lt;=$G8)*(BJ$4-$E8+1),$I8/2,$L8,TRUE))/(1-2*_xlfn.NORM.DIST(0,$I8/2,$L8,TRUE))*$C8+($J8="Steady Growth")*(AND(BK$4&gt;=$E8,BK$4&lt;=$G8)*((BK$4-$E8+1)/($I8*($I8+1)/2)*$C8))+($J8="custom")*CustomCF!BD8</f>
        <v>0</v>
      </c>
      <c r="BL8" s="19">
        <f>($J8="Bell Curve")*(_xlfn.NORM.DIST(AND(BL$4&gt;=$E8,BL$4&lt;=$G8)*(BL$4-$E8+1),$I8/2,$L8,TRUE)-_xlfn.NORM.DIST(AND(BL$4&gt;=$E8,BL$4&lt;=$G8)*(BK$4-$E8+1),$I8/2,$L8,TRUE))/(1-2*_xlfn.NORM.DIST(0,$I8/2,$L8,TRUE))*$C8+($J8="Steady Growth")*(AND(BL$4&gt;=$E8,BL$4&lt;=$G8)*((BL$4-$E8+1)/($I8*($I8+1)/2)*$C8))+($J8="custom")*CustomCF!BE8</f>
        <v>0</v>
      </c>
      <c r="BM8" s="19">
        <f>($J8="Bell Curve")*(_xlfn.NORM.DIST(AND(BM$4&gt;=$E8,BM$4&lt;=$G8)*(BM$4-$E8+1),$I8/2,$L8,TRUE)-_xlfn.NORM.DIST(AND(BM$4&gt;=$E8,BM$4&lt;=$G8)*(BL$4-$E8+1),$I8/2,$L8,TRUE))/(1-2*_xlfn.NORM.DIST(0,$I8/2,$L8,TRUE))*$C8+($J8="Steady Growth")*(AND(BM$4&gt;=$E8,BM$4&lt;=$G8)*((BM$4-$E8+1)/($I8*($I8+1)/2)*$C8))+($J8="custom")*CustomCF!BF8</f>
        <v>0</v>
      </c>
      <c r="BN8" s="19">
        <f>($J8="Bell Curve")*(_xlfn.NORM.DIST(AND(BN$4&gt;=$E8,BN$4&lt;=$G8)*(BN$4-$E8+1),$I8/2,$L8,TRUE)-_xlfn.NORM.DIST(AND(BN$4&gt;=$E8,BN$4&lt;=$G8)*(BM$4-$E8+1),$I8/2,$L8,TRUE))/(1-2*_xlfn.NORM.DIST(0,$I8/2,$L8,TRUE))*$C8+($J8="Steady Growth")*(AND(BN$4&gt;=$E8,BN$4&lt;=$G8)*((BN$4-$E8+1)/($I8*($I8+1)/2)*$C8))+($J8="custom")*CustomCF!BG8</f>
        <v>0</v>
      </c>
      <c r="BO8" s="19">
        <f>($J8="Bell Curve")*(_xlfn.NORM.DIST(AND(BO$4&gt;=$E8,BO$4&lt;=$G8)*(BO$4-$E8+1),$I8/2,$L8,TRUE)-_xlfn.NORM.DIST(AND(BO$4&gt;=$E8,BO$4&lt;=$G8)*(BN$4-$E8+1),$I8/2,$L8,TRUE))/(1-2*_xlfn.NORM.DIST(0,$I8/2,$L8,TRUE))*$C8+($J8="Steady Growth")*(AND(BO$4&gt;=$E8,BO$4&lt;=$G8)*((BO$4-$E8+1)/($I8*($I8+1)/2)*$C8))+($J8="custom")*CustomCF!BH8</f>
        <v>0</v>
      </c>
      <c r="BP8" s="19">
        <f>($J8="Bell Curve")*(_xlfn.NORM.DIST(AND(BP$4&gt;=$E8,BP$4&lt;=$G8)*(BP$4-$E8+1),$I8/2,$L8,TRUE)-_xlfn.NORM.DIST(AND(BP$4&gt;=$E8,BP$4&lt;=$G8)*(BO$4-$E8+1),$I8/2,$L8,TRUE))/(1-2*_xlfn.NORM.DIST(0,$I8/2,$L8,TRUE))*$C8+($J8="Steady Growth")*(AND(BP$4&gt;=$E8,BP$4&lt;=$G8)*((BP$4-$E8+1)/($I8*($I8+1)/2)*$C8))+($J8="custom")*CustomCF!BI8</f>
        <v>0</v>
      </c>
      <c r="BQ8" s="19">
        <f>($J8="Bell Curve")*(_xlfn.NORM.DIST(AND(BQ$4&gt;=$E8,BQ$4&lt;=$G8)*(BQ$4-$E8+1),$I8/2,$L8,TRUE)-_xlfn.NORM.DIST(AND(BQ$4&gt;=$E8,BQ$4&lt;=$G8)*(BP$4-$E8+1),$I8/2,$L8,TRUE))/(1-2*_xlfn.NORM.DIST(0,$I8/2,$L8,TRUE))*$C8+($J8="Steady Growth")*(AND(BQ$4&gt;=$E8,BQ$4&lt;=$G8)*((BQ$4-$E8+1)/($I8*($I8+1)/2)*$C8))+($J8="custom")*CustomCF!BJ8</f>
        <v>0</v>
      </c>
      <c r="BR8" s="19">
        <f>($J8="Bell Curve")*(_xlfn.NORM.DIST(AND(BR$4&gt;=$E8,BR$4&lt;=$G8)*(BR$4-$E8+1),$I8/2,$L8,TRUE)-_xlfn.NORM.DIST(AND(BR$4&gt;=$E8,BR$4&lt;=$G8)*(BQ$4-$E8+1),$I8/2,$L8,TRUE))/(1-2*_xlfn.NORM.DIST(0,$I8/2,$L8,TRUE))*$C8+($J8="Steady Growth")*(AND(BR$4&gt;=$E8,BR$4&lt;=$G8)*((BR$4-$E8+1)/($I8*($I8+1)/2)*$C8))+($J8="custom")*CustomCF!BK8</f>
        <v>0</v>
      </c>
      <c r="BS8" s="19">
        <f>($J8="Bell Curve")*(_xlfn.NORM.DIST(AND(BS$4&gt;=$E8,BS$4&lt;=$G8)*(BS$4-$E8+1),$I8/2,$L8,TRUE)-_xlfn.NORM.DIST(AND(BS$4&gt;=$E8,BS$4&lt;=$G8)*(BR$4-$E8+1),$I8/2,$L8,TRUE))/(1-2*_xlfn.NORM.DIST(0,$I8/2,$L8,TRUE))*$C8+($J8="Steady Growth")*(AND(BS$4&gt;=$E8,BS$4&lt;=$G8)*((BS$4-$E8+1)/($I8*($I8+1)/2)*$C8))+($J8="custom")*CustomCF!BL8</f>
        <v>0</v>
      </c>
      <c r="BT8" s="19">
        <f>($J8="Bell Curve")*(_xlfn.NORM.DIST(AND(BT$4&gt;=$E8,BT$4&lt;=$G8)*(BT$4-$E8+1),$I8/2,$L8,TRUE)-_xlfn.NORM.DIST(AND(BT$4&gt;=$E8,BT$4&lt;=$G8)*(BS$4-$E8+1),$I8/2,$L8,TRUE))/(1-2*_xlfn.NORM.DIST(0,$I8/2,$L8,TRUE))*$C8+($J8="Steady Growth")*(AND(BT$4&gt;=$E8,BT$4&lt;=$G8)*((BT$4-$E8+1)/($I8*($I8+1)/2)*$C8))+($J8="custom")*CustomCF!BM8</f>
        <v>0</v>
      </c>
      <c r="BU8" s="19">
        <f>($J8="Bell Curve")*(_xlfn.NORM.DIST(AND(BU$4&gt;=$E8,BU$4&lt;=$G8)*(BU$4-$E8+1),$I8/2,$L8,TRUE)-_xlfn.NORM.DIST(AND(BU$4&gt;=$E8,BU$4&lt;=$G8)*(BT$4-$E8+1),$I8/2,$L8,TRUE))/(1-2*_xlfn.NORM.DIST(0,$I8/2,$L8,TRUE))*$C8+($J8="Steady Growth")*(AND(BU$4&gt;=$E8,BU$4&lt;=$G8)*((BU$4-$E8+1)/($I8*($I8+1)/2)*$C8))+($J8="custom")*CustomCF!BN8</f>
        <v>0</v>
      </c>
      <c r="BV8" s="19">
        <f>($J8="Bell Curve")*(_xlfn.NORM.DIST(AND(BV$4&gt;=$E8,BV$4&lt;=$G8)*(BV$4-$E8+1),$I8/2,$L8,TRUE)-_xlfn.NORM.DIST(AND(BV$4&gt;=$E8,BV$4&lt;=$G8)*(BU$4-$E8+1),$I8/2,$L8,TRUE))/(1-2*_xlfn.NORM.DIST(0,$I8/2,$L8,TRUE))*$C8+($J8="Steady Growth")*(AND(BV$4&gt;=$E8,BV$4&lt;=$G8)*((BV$4-$E8+1)/($I8*($I8+1)/2)*$C8))+($J8="custom")*CustomCF!BO8</f>
        <v>0</v>
      </c>
      <c r="BW8" s="19">
        <f>($J8="Bell Curve")*(_xlfn.NORM.DIST(AND(BW$4&gt;=$E8,BW$4&lt;=$G8)*(BW$4-$E8+1),$I8/2,$L8,TRUE)-_xlfn.NORM.DIST(AND(BW$4&gt;=$E8,BW$4&lt;=$G8)*(BV$4-$E8+1),$I8/2,$L8,TRUE))/(1-2*_xlfn.NORM.DIST(0,$I8/2,$L8,TRUE))*$C8+($J8="Steady Growth")*(AND(BW$4&gt;=$E8,BW$4&lt;=$G8)*((BW$4-$E8+1)/($I8*($I8+1)/2)*$C8))+($J8="custom")*CustomCF!BP8</f>
        <v>0</v>
      </c>
      <c r="BX8" s="19">
        <f>($J8="Bell Curve")*(_xlfn.NORM.DIST(AND(BX$4&gt;=$E8,BX$4&lt;=$G8)*(BX$4-$E8+1),$I8/2,$L8,TRUE)-_xlfn.NORM.DIST(AND(BX$4&gt;=$E8,BX$4&lt;=$G8)*(BW$4-$E8+1),$I8/2,$L8,TRUE))/(1-2*_xlfn.NORM.DIST(0,$I8/2,$L8,TRUE))*$C8+($J8="Steady Growth")*(AND(BX$4&gt;=$E8,BX$4&lt;=$G8)*((BX$4-$E8+1)/($I8*($I8+1)/2)*$C8))+($J8="custom")*CustomCF!BQ8</f>
        <v>0</v>
      </c>
      <c r="BY8" s="19">
        <f>($J8="Bell Curve")*(_xlfn.NORM.DIST(AND(BY$4&gt;=$E8,BY$4&lt;=$G8)*(BY$4-$E8+1),$I8/2,$L8,TRUE)-_xlfn.NORM.DIST(AND(BY$4&gt;=$E8,BY$4&lt;=$G8)*(BX$4-$E8+1),$I8/2,$L8,TRUE))/(1-2*_xlfn.NORM.DIST(0,$I8/2,$L8,TRUE))*$C8+($J8="Steady Growth")*(AND(BY$4&gt;=$E8,BY$4&lt;=$G8)*((BY$4-$E8+1)/($I8*($I8+1)/2)*$C8))+($J8="custom")*CustomCF!BR8</f>
        <v>0</v>
      </c>
      <c r="BZ8" s="19">
        <f>($J8="Bell Curve")*(_xlfn.NORM.DIST(AND(BZ$4&gt;=$E8,BZ$4&lt;=$G8)*(BZ$4-$E8+1),$I8/2,$L8,TRUE)-_xlfn.NORM.DIST(AND(BZ$4&gt;=$E8,BZ$4&lt;=$G8)*(BY$4-$E8+1),$I8/2,$L8,TRUE))/(1-2*_xlfn.NORM.DIST(0,$I8/2,$L8,TRUE))*$C8+($J8="Steady Growth")*(AND(BZ$4&gt;=$E8,BZ$4&lt;=$G8)*((BZ$4-$E8+1)/($I8*($I8+1)/2)*$C8))+($J8="custom")*CustomCF!BS8</f>
        <v>0</v>
      </c>
      <c r="CA8" s="19">
        <f>($J8="Bell Curve")*(_xlfn.NORM.DIST(AND(CA$4&gt;=$E8,CA$4&lt;=$G8)*(CA$4-$E8+1),$I8/2,$L8,TRUE)-_xlfn.NORM.DIST(AND(CA$4&gt;=$E8,CA$4&lt;=$G8)*(BZ$4-$E8+1),$I8/2,$L8,TRUE))/(1-2*_xlfn.NORM.DIST(0,$I8/2,$L8,TRUE))*$C8+($J8="Steady Growth")*(AND(CA$4&gt;=$E8,CA$4&lt;=$G8)*((CA$4-$E8+1)/($I8*($I8+1)/2)*$C8))+($J8="custom")*CustomCF!BT8</f>
        <v>0</v>
      </c>
      <c r="CB8" s="19">
        <f>($J8="Bell Curve")*(_xlfn.NORM.DIST(AND(CB$4&gt;=$E8,CB$4&lt;=$G8)*(CB$4-$E8+1),$I8/2,$L8,TRUE)-_xlfn.NORM.DIST(AND(CB$4&gt;=$E8,CB$4&lt;=$G8)*(CA$4-$E8+1),$I8/2,$L8,TRUE))/(1-2*_xlfn.NORM.DIST(0,$I8/2,$L8,TRUE))*$C8+($J8="Steady Growth")*(AND(CB$4&gt;=$E8,CB$4&lt;=$G8)*((CB$4-$E8+1)/($I8*($I8+1)/2)*$C8))+($J8="custom")*CustomCF!BU8</f>
        <v>0</v>
      </c>
      <c r="CC8" s="19">
        <f>($J8="Bell Curve")*(_xlfn.NORM.DIST(AND(CC$4&gt;=$E8,CC$4&lt;=$G8)*(CC$4-$E8+1),$I8/2,$L8,TRUE)-_xlfn.NORM.DIST(AND(CC$4&gt;=$E8,CC$4&lt;=$G8)*(CB$4-$E8+1),$I8/2,$L8,TRUE))/(1-2*_xlfn.NORM.DIST(0,$I8/2,$L8,TRUE))*$C8+($J8="Steady Growth")*(AND(CC$4&gt;=$E8,CC$4&lt;=$G8)*((CC$4-$E8+1)/($I8*($I8+1)/2)*$C8))+($J8="custom")*CustomCF!BV8</f>
        <v>0</v>
      </c>
      <c r="CD8" s="19">
        <f>($J8="Bell Curve")*(_xlfn.NORM.DIST(AND(CD$4&gt;=$E8,CD$4&lt;=$G8)*(CD$4-$E8+1),$I8/2,$L8,TRUE)-_xlfn.NORM.DIST(AND(CD$4&gt;=$E8,CD$4&lt;=$G8)*(CC$4-$E8+1),$I8/2,$L8,TRUE))/(1-2*_xlfn.NORM.DIST(0,$I8/2,$L8,TRUE))*$C8+($J8="Steady Growth")*(AND(CD$4&gt;=$E8,CD$4&lt;=$G8)*((CD$4-$E8+1)/($I8*($I8+1)/2)*$C8))+($J8="custom")*CustomCF!BW8</f>
        <v>0</v>
      </c>
      <c r="CE8" s="19">
        <f>($J8="Bell Curve")*(_xlfn.NORM.DIST(AND(CE$4&gt;=$E8,CE$4&lt;=$G8)*(CE$4-$E8+1),$I8/2,$L8,TRUE)-_xlfn.NORM.DIST(AND(CE$4&gt;=$E8,CE$4&lt;=$G8)*(CD$4-$E8+1),$I8/2,$L8,TRUE))/(1-2*_xlfn.NORM.DIST(0,$I8/2,$L8,TRUE))*$C8+($J8="Steady Growth")*(AND(CE$4&gt;=$E8,CE$4&lt;=$G8)*((CE$4-$E8+1)/($I8*($I8+1)/2)*$C8))+($J8="custom")*CustomCF!BX8</f>
        <v>0</v>
      </c>
      <c r="CF8" s="19">
        <f>($J8="Bell Curve")*(_xlfn.NORM.DIST(AND(CF$4&gt;=$E8,CF$4&lt;=$G8)*(CF$4-$E8+1),$I8/2,$L8,TRUE)-_xlfn.NORM.DIST(AND(CF$4&gt;=$E8,CF$4&lt;=$G8)*(CE$4-$E8+1),$I8/2,$L8,TRUE))/(1-2*_xlfn.NORM.DIST(0,$I8/2,$L8,TRUE))*$C8+($J8="Steady Growth")*(AND(CF$4&gt;=$E8,CF$4&lt;=$G8)*((CF$4-$E8+1)/($I8*($I8+1)/2)*$C8))+($J8="custom")*CustomCF!BY8</f>
        <v>0</v>
      </c>
      <c r="CG8" s="19">
        <f>($J8="Bell Curve")*(_xlfn.NORM.DIST(AND(CG$4&gt;=$E8,CG$4&lt;=$G8)*(CG$4-$E8+1),$I8/2,$L8,TRUE)-_xlfn.NORM.DIST(AND(CG$4&gt;=$E8,CG$4&lt;=$G8)*(CF$4-$E8+1),$I8/2,$L8,TRUE))/(1-2*_xlfn.NORM.DIST(0,$I8/2,$L8,TRUE))*$C8+($J8="Steady Growth")*(AND(CG$4&gt;=$E8,CG$4&lt;=$G8)*((CG$4-$E8+1)/($I8*($I8+1)/2)*$C8))+($J8="custom")*CustomCF!BZ8</f>
        <v>0</v>
      </c>
      <c r="CH8" s="19">
        <f>($J8="Bell Curve")*(_xlfn.NORM.DIST(AND(CH$4&gt;=$E8,CH$4&lt;=$G8)*(CH$4-$E8+1),$I8/2,$L8,TRUE)-_xlfn.NORM.DIST(AND(CH$4&gt;=$E8,CH$4&lt;=$G8)*(CG$4-$E8+1),$I8/2,$L8,TRUE))/(1-2*_xlfn.NORM.DIST(0,$I8/2,$L8,TRUE))*$C8+($J8="Steady Growth")*(AND(CH$4&gt;=$E8,CH$4&lt;=$G8)*((CH$4-$E8+1)/($I8*($I8+1)/2)*$C8))+($J8="custom")*CustomCF!CA8</f>
        <v>0</v>
      </c>
      <c r="CI8" s="19">
        <f>($J8="Bell Curve")*(_xlfn.NORM.DIST(AND(CI$4&gt;=$E8,CI$4&lt;=$G8)*(CI$4-$E8+1),$I8/2,$L8,TRUE)-_xlfn.NORM.DIST(AND(CI$4&gt;=$E8,CI$4&lt;=$G8)*(CH$4-$E8+1),$I8/2,$L8,TRUE))/(1-2*_xlfn.NORM.DIST(0,$I8/2,$L8,TRUE))*$C8+($J8="Steady Growth")*(AND(CI$4&gt;=$E8,CI$4&lt;=$G8)*((CI$4-$E8+1)/($I8*($I8+1)/2)*$C8))+($J8="custom")*CustomCF!CB8</f>
        <v>0</v>
      </c>
      <c r="CJ8" s="19">
        <f>($J8="Bell Curve")*(_xlfn.NORM.DIST(AND(CJ$4&gt;=$E8,CJ$4&lt;=$G8)*(CJ$4-$E8+1),$I8/2,$L8,TRUE)-_xlfn.NORM.DIST(AND(CJ$4&gt;=$E8,CJ$4&lt;=$G8)*(CI$4-$E8+1),$I8/2,$L8,TRUE))/(1-2*_xlfn.NORM.DIST(0,$I8/2,$L8,TRUE))*$C8+($J8="Steady Growth")*(AND(CJ$4&gt;=$E8,CJ$4&lt;=$G8)*((CJ$4-$E8+1)/($I8*($I8+1)/2)*$C8))+($J8="custom")*CustomCF!CC8</f>
        <v>0</v>
      </c>
      <c r="CK8" s="19">
        <f>($J8="Bell Curve")*(_xlfn.NORM.DIST(AND(CK$4&gt;=$E8,CK$4&lt;=$G8)*(CK$4-$E8+1),$I8/2,$L8,TRUE)-_xlfn.NORM.DIST(AND(CK$4&gt;=$E8,CK$4&lt;=$G8)*(CJ$4-$E8+1),$I8/2,$L8,TRUE))/(1-2*_xlfn.NORM.DIST(0,$I8/2,$L8,TRUE))*$C8+($J8="Steady Growth")*(AND(CK$4&gt;=$E8,CK$4&lt;=$G8)*((CK$4-$E8+1)/($I8*($I8+1)/2)*$C8))+($J8="custom")*CustomCF!CD8</f>
        <v>0</v>
      </c>
      <c r="CL8" s="19">
        <f>($J8="Bell Curve")*(_xlfn.NORM.DIST(AND(CL$4&gt;=$E8,CL$4&lt;=$G8)*(CL$4-$E8+1),$I8/2,$L8,TRUE)-_xlfn.NORM.DIST(AND(CL$4&gt;=$E8,CL$4&lt;=$G8)*(CK$4-$E8+1),$I8/2,$L8,TRUE))/(1-2*_xlfn.NORM.DIST(0,$I8/2,$L8,TRUE))*$C8+($J8="Steady Growth")*(AND(CL$4&gt;=$E8,CL$4&lt;=$G8)*((CL$4-$E8+1)/($I8*($I8+1)/2)*$C8))+($J8="custom")*CustomCF!CE8</f>
        <v>0</v>
      </c>
      <c r="CM8" s="19">
        <f>($J8="Bell Curve")*(_xlfn.NORM.DIST(AND(CM$4&gt;=$E8,CM$4&lt;=$G8)*(CM$4-$E8+1),$I8/2,$L8,TRUE)-_xlfn.NORM.DIST(AND(CM$4&gt;=$E8,CM$4&lt;=$G8)*(CL$4-$E8+1),$I8/2,$L8,TRUE))/(1-2*_xlfn.NORM.DIST(0,$I8/2,$L8,TRUE))*$C8+($J8="Steady Growth")*(AND(CM$4&gt;=$E8,CM$4&lt;=$G8)*((CM$4-$E8+1)/($I8*($I8+1)/2)*$C8))+($J8="custom")*CustomCF!CF8</f>
        <v>0</v>
      </c>
      <c r="CN8" s="19">
        <f>($J8="Bell Curve")*(_xlfn.NORM.DIST(AND(CN$4&gt;=$E8,CN$4&lt;=$G8)*(CN$4-$E8+1),$I8/2,$L8,TRUE)-_xlfn.NORM.DIST(AND(CN$4&gt;=$E8,CN$4&lt;=$G8)*(CM$4-$E8+1),$I8/2,$L8,TRUE))/(1-2*_xlfn.NORM.DIST(0,$I8/2,$L8,TRUE))*$C8+($J8="Steady Growth")*(AND(CN$4&gt;=$E8,CN$4&lt;=$G8)*((CN$4-$E8+1)/($I8*($I8+1)/2)*$C8))+($J8="custom")*CustomCF!CG8</f>
        <v>0</v>
      </c>
      <c r="CO8" s="19">
        <f>($J8="Bell Curve")*(_xlfn.NORM.DIST(AND(CO$4&gt;=$E8,CO$4&lt;=$G8)*(CO$4-$E8+1),$I8/2,$L8,TRUE)-_xlfn.NORM.DIST(AND(CO$4&gt;=$E8,CO$4&lt;=$G8)*(CN$4-$E8+1),$I8/2,$L8,TRUE))/(1-2*_xlfn.NORM.DIST(0,$I8/2,$L8,TRUE))*$C8+($J8="Steady Growth")*(AND(CO$4&gt;=$E8,CO$4&lt;=$G8)*((CO$4-$E8+1)/($I8*($I8+1)/2)*$C8))+($J8="custom")*CustomCF!CH8</f>
        <v>0</v>
      </c>
      <c r="CP8" s="19">
        <f>($J8="Bell Curve")*(_xlfn.NORM.DIST(AND(CP$4&gt;=$E8,CP$4&lt;=$G8)*(CP$4-$E8+1),$I8/2,$L8,TRUE)-_xlfn.NORM.DIST(AND(CP$4&gt;=$E8,CP$4&lt;=$G8)*(CO$4-$E8+1),$I8/2,$L8,TRUE))/(1-2*_xlfn.NORM.DIST(0,$I8/2,$L8,TRUE))*$C8+($J8="Steady Growth")*(AND(CP$4&gt;=$E8,CP$4&lt;=$G8)*((CP$4-$E8+1)/($I8*($I8+1)/2)*$C8))+($J8="custom")*CustomCF!CI8</f>
        <v>0</v>
      </c>
      <c r="CQ8" s="19">
        <f>($J8="Bell Curve")*(_xlfn.NORM.DIST(AND(CQ$4&gt;=$E8,CQ$4&lt;=$G8)*(CQ$4-$E8+1),$I8/2,$L8,TRUE)-_xlfn.NORM.DIST(AND(CQ$4&gt;=$E8,CQ$4&lt;=$G8)*(CP$4-$E8+1),$I8/2,$L8,TRUE))/(1-2*_xlfn.NORM.DIST(0,$I8/2,$L8,TRUE))*$C8+($J8="Steady Growth")*(AND(CQ$4&gt;=$E8,CQ$4&lt;=$G8)*((CQ$4-$E8+1)/($I8*($I8+1)/2)*$C8))+($J8="custom")*CustomCF!CJ8</f>
        <v>0</v>
      </c>
      <c r="CR8" s="19">
        <f>($J8="Bell Curve")*(_xlfn.NORM.DIST(AND(CR$4&gt;=$E8,CR$4&lt;=$G8)*(CR$4-$E8+1),$I8/2,$L8,TRUE)-_xlfn.NORM.DIST(AND(CR$4&gt;=$E8,CR$4&lt;=$G8)*(CQ$4-$E8+1),$I8/2,$L8,TRUE))/(1-2*_xlfn.NORM.DIST(0,$I8/2,$L8,TRUE))*$C8+($J8="Steady Growth")*(AND(CR$4&gt;=$E8,CR$4&lt;=$G8)*((CR$4-$E8+1)/($I8*($I8+1)/2)*$C8))+($J8="custom")*CustomCF!CK8</f>
        <v>0</v>
      </c>
      <c r="CS8" s="19">
        <f>($J8="Bell Curve")*(_xlfn.NORM.DIST(AND(CS$4&gt;=$E8,CS$4&lt;=$G8)*(CS$4-$E8+1),$I8/2,$L8,TRUE)-_xlfn.NORM.DIST(AND(CS$4&gt;=$E8,CS$4&lt;=$G8)*(CR$4-$E8+1),$I8/2,$L8,TRUE))/(1-2*_xlfn.NORM.DIST(0,$I8/2,$L8,TRUE))*$C8+($J8="Steady Growth")*(AND(CS$4&gt;=$E8,CS$4&lt;=$G8)*((CS$4-$E8+1)/($I8*($I8+1)/2)*$C8))+($J8="custom")*CustomCF!CL8</f>
        <v>0</v>
      </c>
      <c r="CT8" s="19">
        <f>($J8="Bell Curve")*(_xlfn.NORM.DIST(AND(CT$4&gt;=$E8,CT$4&lt;=$G8)*(CT$4-$E8+1),$I8/2,$L8,TRUE)-_xlfn.NORM.DIST(AND(CT$4&gt;=$E8,CT$4&lt;=$G8)*(CS$4-$E8+1),$I8/2,$L8,TRUE))/(1-2*_xlfn.NORM.DIST(0,$I8/2,$L8,TRUE))*$C8+($J8="Steady Growth")*(AND(CT$4&gt;=$E8,CT$4&lt;=$G8)*((CT$4-$E8+1)/($I8*($I8+1)/2)*$C8))+($J8="custom")*CustomCF!CM8</f>
        <v>0</v>
      </c>
      <c r="CU8" s="19">
        <f>($J8="Bell Curve")*(_xlfn.NORM.DIST(AND(CU$4&gt;=$E8,CU$4&lt;=$G8)*(CU$4-$E8+1),$I8/2,$L8,TRUE)-_xlfn.NORM.DIST(AND(CU$4&gt;=$E8,CU$4&lt;=$G8)*(CT$4-$E8+1),$I8/2,$L8,TRUE))/(1-2*_xlfn.NORM.DIST(0,$I8/2,$L8,TRUE))*$C8+($J8="Steady Growth")*(AND(CU$4&gt;=$E8,CU$4&lt;=$G8)*((CU$4-$E8+1)/($I8*($I8+1)/2)*$C8))+($J8="custom")*CustomCF!CN8</f>
        <v>0</v>
      </c>
      <c r="CV8" s="19">
        <f>($J8="Bell Curve")*(_xlfn.NORM.DIST(AND(CV$4&gt;=$E8,CV$4&lt;=$G8)*(CV$4-$E8+1),$I8/2,$L8,TRUE)-_xlfn.NORM.DIST(AND(CV$4&gt;=$E8,CV$4&lt;=$G8)*(CU$4-$E8+1),$I8/2,$L8,TRUE))/(1-2*_xlfn.NORM.DIST(0,$I8/2,$L8,TRUE))*$C8+($J8="Steady Growth")*(AND(CV$4&gt;=$E8,CV$4&lt;=$G8)*((CV$4-$E8+1)/($I8*($I8+1)/2)*$C8))+($J8="custom")*CustomCF!CO8</f>
        <v>0</v>
      </c>
      <c r="CW8" s="19">
        <f>($J8="Bell Curve")*(_xlfn.NORM.DIST(AND(CW$4&gt;=$E8,CW$4&lt;=$G8)*(CW$4-$E8+1),$I8/2,$L8,TRUE)-_xlfn.NORM.DIST(AND(CW$4&gt;=$E8,CW$4&lt;=$G8)*(CV$4-$E8+1),$I8/2,$L8,TRUE))/(1-2*_xlfn.NORM.DIST(0,$I8/2,$L8,TRUE))*$C8+($J8="Steady Growth")*(AND(CW$4&gt;=$E8,CW$4&lt;=$G8)*((CW$4-$E8+1)/($I8*($I8+1)/2)*$C8))+($J8="custom")*CustomCF!CP8</f>
        <v>0</v>
      </c>
      <c r="CX8" s="19">
        <f>($J8="Bell Curve")*(_xlfn.NORM.DIST(AND(CX$4&gt;=$E8,CX$4&lt;=$G8)*(CX$4-$E8+1),$I8/2,$L8,TRUE)-_xlfn.NORM.DIST(AND(CX$4&gt;=$E8,CX$4&lt;=$G8)*(CW$4-$E8+1),$I8/2,$L8,TRUE))/(1-2*_xlfn.NORM.DIST(0,$I8/2,$L8,TRUE))*$C8+($J8="Steady Growth")*(AND(CX$4&gt;=$E8,CX$4&lt;=$G8)*((CX$4-$E8+1)/($I8*($I8+1)/2)*$C8))+($J8="custom")*CustomCF!CQ8</f>
        <v>0</v>
      </c>
      <c r="CY8" s="19">
        <f>($J8="Bell Curve")*(_xlfn.NORM.DIST(AND(CY$4&gt;=$E8,CY$4&lt;=$G8)*(CY$4-$E8+1),$I8/2,$L8,TRUE)-_xlfn.NORM.DIST(AND(CY$4&gt;=$E8,CY$4&lt;=$G8)*(CX$4-$E8+1),$I8/2,$L8,TRUE))/(1-2*_xlfn.NORM.DIST(0,$I8/2,$L8,TRUE))*$C8+($J8="Steady Growth")*(AND(CY$4&gt;=$E8,CY$4&lt;=$G8)*((CY$4-$E8+1)/($I8*($I8+1)/2)*$C8))+($J8="custom")*CustomCF!CR8</f>
        <v>0</v>
      </c>
      <c r="CZ8" s="19">
        <f>($J8="Bell Curve")*(_xlfn.NORM.DIST(AND(CZ$4&gt;=$E8,CZ$4&lt;=$G8)*(CZ$4-$E8+1),$I8/2,$L8,TRUE)-_xlfn.NORM.DIST(AND(CZ$4&gt;=$E8,CZ$4&lt;=$G8)*(CY$4-$E8+1),$I8/2,$L8,TRUE))/(1-2*_xlfn.NORM.DIST(0,$I8/2,$L8,TRUE))*$C8+($J8="Steady Growth")*(AND(CZ$4&gt;=$E8,CZ$4&lt;=$G8)*((CZ$4-$E8+1)/($I8*($I8+1)/2)*$C8))+($J8="custom")*CustomCF!CS8</f>
        <v>0</v>
      </c>
      <c r="DA8" s="19">
        <f>($J8="Bell Curve")*(_xlfn.NORM.DIST(AND(DA$4&gt;=$E8,DA$4&lt;=$G8)*(DA$4-$E8+1),$I8/2,$L8,TRUE)-_xlfn.NORM.DIST(AND(DA$4&gt;=$E8,DA$4&lt;=$G8)*(CZ$4-$E8+1),$I8/2,$L8,TRUE))/(1-2*_xlfn.NORM.DIST(0,$I8/2,$L8,TRUE))*$C8+($J8="Steady Growth")*(AND(DA$4&gt;=$E8,DA$4&lt;=$G8)*((DA$4-$E8+1)/($I8*($I8+1)/2)*$C8))+($J8="custom")*CustomCF!CT8</f>
        <v>0</v>
      </c>
      <c r="DB8" s="19">
        <f>($J8="Bell Curve")*(_xlfn.NORM.DIST(AND(DB$4&gt;=$E8,DB$4&lt;=$G8)*(DB$4-$E8+1),$I8/2,$L8,TRUE)-_xlfn.NORM.DIST(AND(DB$4&gt;=$E8,DB$4&lt;=$G8)*(DA$4-$E8+1),$I8/2,$L8,TRUE))/(1-2*_xlfn.NORM.DIST(0,$I8/2,$L8,TRUE))*$C8+($J8="Steady Growth")*(AND(DB$4&gt;=$E8,DB$4&lt;=$G8)*((DB$4-$E8+1)/($I8*($I8+1)/2)*$C8))+($J8="custom")*CustomCF!CU8</f>
        <v>0</v>
      </c>
      <c r="DC8" s="19">
        <f>($J8="Bell Curve")*(_xlfn.NORM.DIST(AND(DC$4&gt;=$E8,DC$4&lt;=$G8)*(DC$4-$E8+1),$I8/2,$L8,TRUE)-_xlfn.NORM.DIST(AND(DC$4&gt;=$E8,DC$4&lt;=$G8)*(DB$4-$E8+1),$I8/2,$L8,TRUE))/(1-2*_xlfn.NORM.DIST(0,$I8/2,$L8,TRUE))*$C8+($J8="Steady Growth")*(AND(DC$4&gt;=$E8,DC$4&lt;=$G8)*((DC$4-$E8+1)/($I8*($I8+1)/2)*$C8))+($J8="custom")*CustomCF!CV8</f>
        <v>0</v>
      </c>
      <c r="DD8" s="19">
        <f>($J8="Bell Curve")*(_xlfn.NORM.DIST(AND(DD$4&gt;=$E8,DD$4&lt;=$G8)*(DD$4-$E8+1),$I8/2,$L8,TRUE)-_xlfn.NORM.DIST(AND(DD$4&gt;=$E8,DD$4&lt;=$G8)*(DC$4-$E8+1),$I8/2,$L8,TRUE))/(1-2*_xlfn.NORM.DIST(0,$I8/2,$L8,TRUE))*$C8+($J8="Steady Growth")*(AND(DD$4&gt;=$E8,DD$4&lt;=$G8)*((DD$4-$E8+1)/($I8*($I8+1)/2)*$C8))+($J8="custom")*CustomCF!CW8</f>
        <v>0</v>
      </c>
      <c r="DE8" s="19">
        <f>($J8="Bell Curve")*(_xlfn.NORM.DIST(AND(DE$4&gt;=$E8,DE$4&lt;=$G8)*(DE$4-$E8+1),$I8/2,$L8,TRUE)-_xlfn.NORM.DIST(AND(DE$4&gt;=$E8,DE$4&lt;=$G8)*(DD$4-$E8+1),$I8/2,$L8,TRUE))/(1-2*_xlfn.NORM.DIST(0,$I8/2,$L8,TRUE))*$C8+($J8="Steady Growth")*(AND(DE$4&gt;=$E8,DE$4&lt;=$G8)*((DE$4-$E8+1)/($I8*($I8+1)/2)*$C8))+($J8="custom")*CustomCF!CX8</f>
        <v>0</v>
      </c>
      <c r="DF8" s="19">
        <f>($J8="Bell Curve")*(_xlfn.NORM.DIST(AND(DF$4&gt;=$E8,DF$4&lt;=$G8)*(DF$4-$E8+1),$I8/2,$L8,TRUE)-_xlfn.NORM.DIST(AND(DF$4&gt;=$E8,DF$4&lt;=$G8)*(DE$4-$E8+1),$I8/2,$L8,TRUE))/(1-2*_xlfn.NORM.DIST(0,$I8/2,$L8,TRUE))*$C8+($J8="Steady Growth")*(AND(DF$4&gt;=$E8,DF$4&lt;=$G8)*((DF$4-$E8+1)/($I8*($I8+1)/2)*$C8))+($J8="custom")*CustomCF!CY8</f>
        <v>0</v>
      </c>
      <c r="DG8" s="19">
        <f>($J8="Bell Curve")*(_xlfn.NORM.DIST(AND(DG$4&gt;=$E8,DG$4&lt;=$G8)*(DG$4-$E8+1),$I8/2,$L8,TRUE)-_xlfn.NORM.DIST(AND(DG$4&gt;=$E8,DG$4&lt;=$G8)*(DF$4-$E8+1),$I8/2,$L8,TRUE))/(1-2*_xlfn.NORM.DIST(0,$I8/2,$L8,TRUE))*$C8+($J8="Steady Growth")*(AND(DG$4&gt;=$E8,DG$4&lt;=$G8)*((DG$4-$E8+1)/($I8*($I8+1)/2)*$C8))+($J8="custom")*CustomCF!CZ8</f>
        <v>0</v>
      </c>
      <c r="DH8" s="19">
        <f>($J8="Bell Curve")*(_xlfn.NORM.DIST(AND(DH$4&gt;=$E8,DH$4&lt;=$G8)*(DH$4-$E8+1),$I8/2,$L8,TRUE)-_xlfn.NORM.DIST(AND(DH$4&gt;=$E8,DH$4&lt;=$G8)*(DG$4-$E8+1),$I8/2,$L8,TRUE))/(1-2*_xlfn.NORM.DIST(0,$I8/2,$L8,TRUE))*$C8+($J8="Steady Growth")*(AND(DH$4&gt;=$E8,DH$4&lt;=$G8)*((DH$4-$E8+1)/($I8*($I8+1)/2)*$C8))+($J8="custom")*CustomCF!DA8</f>
        <v>0</v>
      </c>
      <c r="DI8" s="19">
        <f>($J8="Bell Curve")*(_xlfn.NORM.DIST(AND(DI$4&gt;=$E8,DI$4&lt;=$G8)*(DI$4-$E8+1),$I8/2,$L8,TRUE)-_xlfn.NORM.DIST(AND(DI$4&gt;=$E8,DI$4&lt;=$G8)*(DH$4-$E8+1),$I8/2,$L8,TRUE))/(1-2*_xlfn.NORM.DIST(0,$I8/2,$L8,TRUE))*$C8+($J8="Steady Growth")*(AND(DI$4&gt;=$E8,DI$4&lt;=$G8)*((DI$4-$E8+1)/($I8*($I8+1)/2)*$C8))+($J8="custom")*CustomCF!DB8</f>
        <v>0</v>
      </c>
      <c r="DJ8" s="19">
        <f>($J8="Bell Curve")*(_xlfn.NORM.DIST(AND(DJ$4&gt;=$E8,DJ$4&lt;=$G8)*(DJ$4-$E8+1),$I8/2,$L8,TRUE)-_xlfn.NORM.DIST(AND(DJ$4&gt;=$E8,DJ$4&lt;=$G8)*(DI$4-$E8+1),$I8/2,$L8,TRUE))/(1-2*_xlfn.NORM.DIST(0,$I8/2,$L8,TRUE))*$C8+($J8="Steady Growth")*(AND(DJ$4&gt;=$E8,DJ$4&lt;=$G8)*((DJ$4-$E8+1)/($I8*($I8+1)/2)*$C8))+($J8="custom")*CustomCF!DC8</f>
        <v>0</v>
      </c>
      <c r="DK8" s="19">
        <f>($J8="Bell Curve")*(_xlfn.NORM.DIST(AND(DK$4&gt;=$E8,DK$4&lt;=$G8)*(DK$4-$E8+1),$I8/2,$L8,TRUE)-_xlfn.NORM.DIST(AND(DK$4&gt;=$E8,DK$4&lt;=$G8)*(DJ$4-$E8+1),$I8/2,$L8,TRUE))/(1-2*_xlfn.NORM.DIST(0,$I8/2,$L8,TRUE))*$C8+($J8="Steady Growth")*(AND(DK$4&gt;=$E8,DK$4&lt;=$G8)*((DK$4-$E8+1)/($I8*($I8+1)/2)*$C8))+($J8="custom")*CustomCF!DD8</f>
        <v>0</v>
      </c>
      <c r="DL8" s="19">
        <f>($J8="Bell Curve")*(_xlfn.NORM.DIST(AND(DL$4&gt;=$E8,DL$4&lt;=$G8)*(DL$4-$E8+1),$I8/2,$L8,TRUE)-_xlfn.NORM.DIST(AND(DL$4&gt;=$E8,DL$4&lt;=$G8)*(DK$4-$E8+1),$I8/2,$L8,TRUE))/(1-2*_xlfn.NORM.DIST(0,$I8/2,$L8,TRUE))*$C8+($J8="Steady Growth")*(AND(DL$4&gt;=$E8,DL$4&lt;=$G8)*((DL$4-$E8+1)/($I8*($I8+1)/2)*$C8))+($J8="custom")*CustomCF!DE8</f>
        <v>0</v>
      </c>
      <c r="DM8" s="19">
        <f>($J8="Bell Curve")*(_xlfn.NORM.DIST(AND(DM$4&gt;=$E8,DM$4&lt;=$G8)*(DM$4-$E8+1),$I8/2,$L8,TRUE)-_xlfn.NORM.DIST(AND(DM$4&gt;=$E8,DM$4&lt;=$G8)*(DL$4-$E8+1),$I8/2,$L8,TRUE))/(1-2*_xlfn.NORM.DIST(0,$I8/2,$L8,TRUE))*$C8+($J8="Steady Growth")*(AND(DM$4&gt;=$E8,DM$4&lt;=$G8)*((DM$4-$E8+1)/($I8*($I8+1)/2)*$C8))+($J8="custom")*CustomCF!DF8</f>
        <v>0</v>
      </c>
      <c r="DN8" s="19">
        <f>($J8="Bell Curve")*(_xlfn.NORM.DIST(AND(DN$4&gt;=$E8,DN$4&lt;=$G8)*(DN$4-$E8+1),$I8/2,$L8,TRUE)-_xlfn.NORM.DIST(AND(DN$4&gt;=$E8,DN$4&lt;=$G8)*(DM$4-$E8+1),$I8/2,$L8,TRUE))/(1-2*_xlfn.NORM.DIST(0,$I8/2,$L8,TRUE))*$C8+($J8="Steady Growth")*(AND(DN$4&gt;=$E8,DN$4&lt;=$G8)*((DN$4-$E8+1)/($I8*($I8+1)/2)*$C8))+($J8="custom")*CustomCF!DG8</f>
        <v>0</v>
      </c>
      <c r="DO8" s="19">
        <f>($J8="Bell Curve")*(_xlfn.NORM.DIST(AND(DO$4&gt;=$E8,DO$4&lt;=$G8)*(DO$4-$E8+1),$I8/2,$L8,TRUE)-_xlfn.NORM.DIST(AND(DO$4&gt;=$E8,DO$4&lt;=$G8)*(DN$4-$E8+1),$I8/2,$L8,TRUE))/(1-2*_xlfn.NORM.DIST(0,$I8/2,$L8,TRUE))*$C8+($J8="Steady Growth")*(AND(DO$4&gt;=$E8,DO$4&lt;=$G8)*((DO$4-$E8+1)/($I8*($I8+1)/2)*$C8))+($J8="custom")*CustomCF!DH8</f>
        <v>0</v>
      </c>
      <c r="DP8" s="19">
        <f>($J8="Bell Curve")*(_xlfn.NORM.DIST(AND(DP$4&gt;=$E8,DP$4&lt;=$G8)*(DP$4-$E8+1),$I8/2,$L8,TRUE)-_xlfn.NORM.DIST(AND(DP$4&gt;=$E8,DP$4&lt;=$G8)*(DO$4-$E8+1),$I8/2,$L8,TRUE))/(1-2*_xlfn.NORM.DIST(0,$I8/2,$L8,TRUE))*$C8+($J8="Steady Growth")*(AND(DP$4&gt;=$E8,DP$4&lt;=$G8)*((DP$4-$E8+1)/($I8*($I8+1)/2)*$C8))+($J8="custom")*CustomCF!DI8</f>
        <v>0</v>
      </c>
      <c r="DQ8" s="19">
        <f>($J8="Bell Curve")*(_xlfn.NORM.DIST(AND(DQ$4&gt;=$E8,DQ$4&lt;=$G8)*(DQ$4-$E8+1),$I8/2,$L8,TRUE)-_xlfn.NORM.DIST(AND(DQ$4&gt;=$E8,DQ$4&lt;=$G8)*(DP$4-$E8+1),$I8/2,$L8,TRUE))/(1-2*_xlfn.NORM.DIST(0,$I8/2,$L8,TRUE))*$C8+($J8="Steady Growth")*(AND(DQ$4&gt;=$E8,DQ$4&lt;=$G8)*((DQ$4-$E8+1)/($I8*($I8+1)/2)*$C8))+($J8="custom")*CustomCF!DJ8</f>
        <v>0</v>
      </c>
      <c r="DR8" s="19">
        <f>($J8="Bell Curve")*(_xlfn.NORM.DIST(AND(DR$4&gt;=$E8,DR$4&lt;=$G8)*(DR$4-$E8+1),$I8/2,$L8,TRUE)-_xlfn.NORM.DIST(AND(DR$4&gt;=$E8,DR$4&lt;=$G8)*(DQ$4-$E8+1),$I8/2,$L8,TRUE))/(1-2*_xlfn.NORM.DIST(0,$I8/2,$L8,TRUE))*$C8+($J8="Steady Growth")*(AND(DR$4&gt;=$E8,DR$4&lt;=$G8)*((DR$4-$E8+1)/($I8*($I8+1)/2)*$C8))+($J8="custom")*CustomCF!DK8</f>
        <v>0</v>
      </c>
      <c r="DS8" s="19">
        <f>($J8="Bell Curve")*(_xlfn.NORM.DIST(AND(DS$4&gt;=$E8,DS$4&lt;=$G8)*(DS$4-$E8+1),$I8/2,$L8,TRUE)-_xlfn.NORM.DIST(AND(DS$4&gt;=$E8,DS$4&lt;=$G8)*(DR$4-$E8+1),$I8/2,$L8,TRUE))/(1-2*_xlfn.NORM.DIST(0,$I8/2,$L8,TRUE))*$C8+($J8="Steady Growth")*(AND(DS$4&gt;=$E8,DS$4&lt;=$G8)*((DS$4-$E8+1)/($I8*($I8+1)/2)*$C8))+($J8="custom")*CustomCF!DL8</f>
        <v>0</v>
      </c>
      <c r="DT8" s="19">
        <f>($J8="Bell Curve")*(_xlfn.NORM.DIST(AND(DT$4&gt;=$E8,DT$4&lt;=$G8)*(DT$4-$E8+1),$I8/2,$L8,TRUE)-_xlfn.NORM.DIST(AND(DT$4&gt;=$E8,DT$4&lt;=$G8)*(DS$4-$E8+1),$I8/2,$L8,TRUE))/(1-2*_xlfn.NORM.DIST(0,$I8/2,$L8,TRUE))*$C8+($J8="Steady Growth")*(AND(DT$4&gt;=$E8,DT$4&lt;=$G8)*((DT$4-$E8+1)/($I8*($I8+1)/2)*$C8))+($J8="custom")*CustomCF!DM8</f>
        <v>0</v>
      </c>
      <c r="DU8" s="19">
        <f>($J8="Bell Curve")*(_xlfn.NORM.DIST(AND(DU$4&gt;=$E8,DU$4&lt;=$G8)*(DU$4-$E8+1),$I8/2,$L8,TRUE)-_xlfn.NORM.DIST(AND(DU$4&gt;=$E8,DU$4&lt;=$G8)*(DT$4-$E8+1),$I8/2,$L8,TRUE))/(1-2*_xlfn.NORM.DIST(0,$I8/2,$L8,TRUE))*$C8+($J8="Steady Growth")*(AND(DU$4&gt;=$E8,DU$4&lt;=$G8)*((DU$4-$E8+1)/($I8*($I8+1)/2)*$C8))+($J8="custom")*CustomCF!DN8</f>
        <v>0</v>
      </c>
      <c r="DV8" s="19">
        <f>($J8="Bell Curve")*(_xlfn.NORM.DIST(AND(DV$4&gt;=$E8,DV$4&lt;=$G8)*(DV$4-$E8+1),$I8/2,$L8,TRUE)-_xlfn.NORM.DIST(AND(DV$4&gt;=$E8,DV$4&lt;=$G8)*(DU$4-$E8+1),$I8/2,$L8,TRUE))/(1-2*_xlfn.NORM.DIST(0,$I8/2,$L8,TRUE))*$C8+($J8="Steady Growth")*(AND(DV$4&gt;=$E8,DV$4&lt;=$G8)*((DV$4-$E8+1)/($I8*($I8+1)/2)*$C8))+($J8="custom")*CustomCF!DO8</f>
        <v>0</v>
      </c>
      <c r="DW8" s="19">
        <f>($J8="Bell Curve")*(_xlfn.NORM.DIST(AND(DW$4&gt;=$E8,DW$4&lt;=$G8)*(DW$4-$E8+1),$I8/2,$L8,TRUE)-_xlfn.NORM.DIST(AND(DW$4&gt;=$E8,DW$4&lt;=$G8)*(DV$4-$E8+1),$I8/2,$L8,TRUE))/(1-2*_xlfn.NORM.DIST(0,$I8/2,$L8,TRUE))*$C8+($J8="Steady Growth")*(AND(DW$4&gt;=$E8,DW$4&lt;=$G8)*((DW$4-$E8+1)/($I8*($I8+1)/2)*$C8))+($J8="custom")*CustomCF!DP8</f>
        <v>0</v>
      </c>
      <c r="DX8" s="19">
        <f>($J8="Bell Curve")*(_xlfn.NORM.DIST(AND(DX$4&gt;=$E8,DX$4&lt;=$G8)*(DX$4-$E8+1),$I8/2,$L8,TRUE)-_xlfn.NORM.DIST(AND(DX$4&gt;=$E8,DX$4&lt;=$G8)*(DW$4-$E8+1),$I8/2,$L8,TRUE))/(1-2*_xlfn.NORM.DIST(0,$I8/2,$L8,TRUE))*$C8+($J8="Steady Growth")*(AND(DX$4&gt;=$E8,DX$4&lt;=$G8)*((DX$4-$E8+1)/($I8*($I8+1)/2)*$C8))+($J8="custom")*CustomCF!DQ8</f>
        <v>0</v>
      </c>
      <c r="DY8" s="19">
        <f>($J8="Bell Curve")*(_xlfn.NORM.DIST(AND(DY$4&gt;=$E8,DY$4&lt;=$G8)*(DY$4-$E8+1),$I8/2,$L8,TRUE)-_xlfn.NORM.DIST(AND(DY$4&gt;=$E8,DY$4&lt;=$G8)*(DX$4-$E8+1),$I8/2,$L8,TRUE))/(1-2*_xlfn.NORM.DIST(0,$I8/2,$L8,TRUE))*$C8+($J8="Steady Growth")*(AND(DY$4&gt;=$E8,DY$4&lt;=$G8)*((DY$4-$E8+1)/($I8*($I8+1)/2)*$C8))+($J8="custom")*CustomCF!DR8</f>
        <v>0</v>
      </c>
      <c r="DZ8" s="19">
        <f>($J8="Bell Curve")*(_xlfn.NORM.DIST(AND(DZ$4&gt;=$E8,DZ$4&lt;=$G8)*(DZ$4-$E8+1),$I8/2,$L8,TRUE)-_xlfn.NORM.DIST(AND(DZ$4&gt;=$E8,DZ$4&lt;=$G8)*(DY$4-$E8+1),$I8/2,$L8,TRUE))/(1-2*_xlfn.NORM.DIST(0,$I8/2,$L8,TRUE))*$C8+($J8="Steady Growth")*(AND(DZ$4&gt;=$E8,DZ$4&lt;=$G8)*((DZ$4-$E8+1)/($I8*($I8+1)/2)*$C8))+($J8="custom")*CustomCF!DS8</f>
        <v>0</v>
      </c>
      <c r="EA8" s="19">
        <f>($J8="Bell Curve")*(_xlfn.NORM.DIST(AND(EA$4&gt;=$E8,EA$4&lt;=$G8)*(EA$4-$E8+1),$I8/2,$L8,TRUE)-_xlfn.NORM.DIST(AND(EA$4&gt;=$E8,EA$4&lt;=$G8)*(DZ$4-$E8+1),$I8/2,$L8,TRUE))/(1-2*_xlfn.NORM.DIST(0,$I8/2,$L8,TRUE))*$C8+($J8="Steady Growth")*(AND(EA$4&gt;=$E8,EA$4&lt;=$G8)*((EA$4-$E8+1)/($I8*($I8+1)/2)*$C8))+($J8="custom")*CustomCF!DT8</f>
        <v>0</v>
      </c>
      <c r="EB8" s="19">
        <f>($J8="Bell Curve")*(_xlfn.NORM.DIST(AND(EB$4&gt;=$E8,EB$4&lt;=$G8)*(EB$4-$E8+1),$I8/2,$L8,TRUE)-_xlfn.NORM.DIST(AND(EB$4&gt;=$E8,EB$4&lt;=$G8)*(EA$4-$E8+1),$I8/2,$L8,TRUE))/(1-2*_xlfn.NORM.DIST(0,$I8/2,$L8,TRUE))*$C8+($J8="Steady Growth")*(AND(EB$4&gt;=$E8,EB$4&lt;=$G8)*((EB$4-$E8+1)/($I8*($I8+1)/2)*$C8))+($J8="custom")*CustomCF!DU8</f>
        <v>0</v>
      </c>
      <c r="EC8" s="19">
        <f>($J8="Bell Curve")*(_xlfn.NORM.DIST(AND(EC$4&gt;=$E8,EC$4&lt;=$G8)*(EC$4-$E8+1),$I8/2,$L8,TRUE)-_xlfn.NORM.DIST(AND(EC$4&gt;=$E8,EC$4&lt;=$G8)*(EB$4-$E8+1),$I8/2,$L8,TRUE))/(1-2*_xlfn.NORM.DIST(0,$I8/2,$L8,TRUE))*$C8+($J8="Steady Growth")*(AND(EC$4&gt;=$E8,EC$4&lt;=$G8)*((EC$4-$E8+1)/($I8*($I8+1)/2)*$C8))+($J8="custom")*CustomCF!DV8</f>
        <v>0</v>
      </c>
      <c r="ED8" s="19">
        <f>($J8="Bell Curve")*(_xlfn.NORM.DIST(AND(ED$4&gt;=$E8,ED$4&lt;=$G8)*(ED$4-$E8+1),$I8/2,$L8,TRUE)-_xlfn.NORM.DIST(AND(ED$4&gt;=$E8,ED$4&lt;=$G8)*(EC$4-$E8+1),$I8/2,$L8,TRUE))/(1-2*_xlfn.NORM.DIST(0,$I8/2,$L8,TRUE))*$C8+($J8="Steady Growth")*(AND(ED$4&gt;=$E8,ED$4&lt;=$G8)*((ED$4-$E8+1)/($I8*($I8+1)/2)*$C8))+($J8="custom")*CustomCF!DW8</f>
        <v>0</v>
      </c>
      <c r="EE8" s="19">
        <f>($J8="Bell Curve")*(_xlfn.NORM.DIST(AND(EE$4&gt;=$E8,EE$4&lt;=$G8)*(EE$4-$E8+1),$I8/2,$L8,TRUE)-_xlfn.NORM.DIST(AND(EE$4&gt;=$E8,EE$4&lt;=$G8)*(ED$4-$E8+1),$I8/2,$L8,TRUE))/(1-2*_xlfn.NORM.DIST(0,$I8/2,$L8,TRUE))*$C8+($J8="Steady Growth")*(AND(EE$4&gt;=$E8,EE$4&lt;=$G8)*((EE$4-$E8+1)/($I8*($I8+1)/2)*$C8))+($J8="custom")*CustomCF!DX8</f>
        <v>0</v>
      </c>
      <c r="EF8" s="121">
        <f>($J8="Bell Curve")*(_xlfn.NORM.DIST(AND(EF$4&gt;=$E8,EF$4&lt;=$G8)*(EF$4-$E8+1),$I8/2,$L8,TRUE)-_xlfn.NORM.DIST(AND(EF$4&gt;=$E8,EF$4&lt;=$G8)*(EE$4-$E8+1),$I8/2,$L8,TRUE))/(1-2*_xlfn.NORM.DIST(0,$I8/2,$L8,TRUE))*$C8+($J8="Steady Growth")*(AND(EF$4&gt;=$E8,EF$4&lt;=$G8)*((EF$4-$E8+1)/($I8*($I8+1)/2)*$C8))+($J8="custom")*CustomCF!DY8</f>
        <v>0</v>
      </c>
    </row>
    <row r="9" spans="2:136" hidden="1" outlineLevel="1" x14ac:dyDescent="0.2">
      <c r="B9" s="103" t="str">
        <f>Budget!K9</f>
        <v>Acquisition Fee (1.5%)</v>
      </c>
      <c r="C9" s="19">
        <f>Budget!L9</f>
        <v>210000</v>
      </c>
      <c r="D9" s="19">
        <f t="shared" ref="D9:D62" si="17">IF(C9&lt;&gt;0,E9,"")</f>
        <v>0</v>
      </c>
      <c r="E9" s="92">
        <v>0</v>
      </c>
      <c r="F9" s="18">
        <f>IF(J9="Custom",CustomCF!E9,INDEX($P$6:$DY$6,MATCH(E9,CF!$P$4:$DY$4,0)))</f>
        <v>46022</v>
      </c>
      <c r="G9" s="92">
        <v>0</v>
      </c>
      <c r="H9" s="18">
        <f>IF(J9="Custom",CustomCF!F9,INDEX($P$6:$EF$6,MATCH(G9,$P$4:$EF$4,0)))</f>
        <v>46022</v>
      </c>
      <c r="I9" s="9">
        <f t="shared" si="9"/>
        <v>1</v>
      </c>
      <c r="J9" s="92" t="s">
        <v>30</v>
      </c>
      <c r="K9" s="92" t="s">
        <v>31</v>
      </c>
      <c r="L9" s="9">
        <f t="shared" si="15"/>
        <v>10000000</v>
      </c>
      <c r="M9" s="106">
        <f t="shared" si="16"/>
        <v>210000</v>
      </c>
      <c r="N9" s="112" t="str">
        <f t="shared" si="10"/>
        <v>OK</v>
      </c>
      <c r="O9" s="112"/>
      <c r="P9" s="19">
        <f>($J9="Bell Curve")*(_xlfn.NORM.DIST(AND(P$4&gt;=$E9,P$4&lt;=$G9)*(P$4-$E9+1),$I9/2,$L9,TRUE)-_xlfn.NORM.DIST(AND(P$4&gt;=$E9,P$4&lt;=$G9)*(N$4-$E9+1),$I9/2,$L9,TRUE))/(1-2*_xlfn.NORM.DIST(0,$I9/2,$L9,TRUE))*$C9+($J9="Steady Growth")*(AND(P$4&gt;=$E9,P$4&lt;=$G9)*((P$4-$E9+1)/($I9*($I9+1)/2)*$C9))+($J9="custom")*CustomCF!I9</f>
        <v>209999.99970779379</v>
      </c>
      <c r="Q9" s="19">
        <f>($J9="Bell Curve")*(_xlfn.NORM.DIST(AND(Q$4&gt;=$E9,Q$4&lt;=$G9)*(Q$4-$E9+1),$I9/2,$L9,TRUE)-_xlfn.NORM.DIST(AND(Q$4&gt;=$E9,Q$4&lt;=$G9)*(P$4-$E9+1),$I9/2,$L9,TRUE))/(1-2*_xlfn.NORM.DIST(0,$I9/2,$L9,TRUE))*$C9+($J9="Steady Growth")*(AND(Q$4&gt;=$E9,Q$4&lt;=$G9)*((Q$4-$E9+1)/($I9*($I9+1)/2)*$C9))+($J9="custom")*CustomCF!J9</f>
        <v>0</v>
      </c>
      <c r="R9" s="19">
        <f>($J9="Bell Curve")*(_xlfn.NORM.DIST(AND(R$4&gt;=$E9,R$4&lt;=$G9)*(R$4-$E9+1),$I9/2,$L9,TRUE)-_xlfn.NORM.DIST(AND(R$4&gt;=$E9,R$4&lt;=$G9)*(Q$4-$E9+1),$I9/2,$L9,TRUE))/(1-2*_xlfn.NORM.DIST(0,$I9/2,$L9,TRUE))*$C9+($J9="Steady Growth")*(AND(R$4&gt;=$E9,R$4&lt;=$G9)*((R$4-$E9+1)/($I9*($I9+1)/2)*$C9))+($J9="custom")*CustomCF!K9</f>
        <v>0</v>
      </c>
      <c r="S9" s="19">
        <f>($J9="Bell Curve")*(_xlfn.NORM.DIST(AND(S$4&gt;=$E9,S$4&lt;=$G9)*(S$4-$E9+1),$I9/2,$L9,TRUE)-_xlfn.NORM.DIST(AND(S$4&gt;=$E9,S$4&lt;=$G9)*(R$4-$E9+1),$I9/2,$L9,TRUE))/(1-2*_xlfn.NORM.DIST(0,$I9/2,$L9,TRUE))*$C9+($J9="Steady Growth")*(AND(S$4&gt;=$E9,S$4&lt;=$G9)*((S$4-$E9+1)/($I9*($I9+1)/2)*$C9))+($J9="custom")*CustomCF!L9</f>
        <v>0</v>
      </c>
      <c r="T9" s="19">
        <f>($J9="Bell Curve")*(_xlfn.NORM.DIST(AND(T$4&gt;=$E9,T$4&lt;=$G9)*(T$4-$E9+1),$I9/2,$L9,TRUE)-_xlfn.NORM.DIST(AND(T$4&gt;=$E9,T$4&lt;=$G9)*(S$4-$E9+1),$I9/2,$L9,TRUE))/(1-2*_xlfn.NORM.DIST(0,$I9/2,$L9,TRUE))*$C9+($J9="Steady Growth")*(AND(T$4&gt;=$E9,T$4&lt;=$G9)*((T$4-$E9+1)/($I9*($I9+1)/2)*$C9))+($J9="custom")*CustomCF!M9</f>
        <v>0</v>
      </c>
      <c r="U9" s="19">
        <f>($J9="Bell Curve")*(_xlfn.NORM.DIST(AND(U$4&gt;=$E9,U$4&lt;=$G9)*(U$4-$E9+1),$I9/2,$L9,TRUE)-_xlfn.NORM.DIST(AND(U$4&gt;=$E9,U$4&lt;=$G9)*(T$4-$E9+1),$I9/2,$L9,TRUE))/(1-2*_xlfn.NORM.DIST(0,$I9/2,$L9,TRUE))*$C9+($J9="Steady Growth")*(AND(U$4&gt;=$E9,U$4&lt;=$G9)*((U$4-$E9+1)/($I9*($I9+1)/2)*$C9))+($J9="custom")*CustomCF!N9</f>
        <v>0</v>
      </c>
      <c r="V9" s="19">
        <f>($J9="Bell Curve")*(_xlfn.NORM.DIST(AND(V$4&gt;=$E9,V$4&lt;=$G9)*(V$4-$E9+1),$I9/2,$L9,TRUE)-_xlfn.NORM.DIST(AND(V$4&gt;=$E9,V$4&lt;=$G9)*(U$4-$E9+1),$I9/2,$L9,TRUE))/(1-2*_xlfn.NORM.DIST(0,$I9/2,$L9,TRUE))*$C9+($J9="Steady Growth")*(AND(V$4&gt;=$E9,V$4&lt;=$G9)*((V$4-$E9+1)/($I9*($I9+1)/2)*$C9))+($J9="custom")*CustomCF!O9</f>
        <v>0</v>
      </c>
      <c r="W9" s="19">
        <f>($J9="Bell Curve")*(_xlfn.NORM.DIST(AND(W$4&gt;=$E9,W$4&lt;=$G9)*(W$4-$E9+1),$I9/2,$L9,TRUE)-_xlfn.NORM.DIST(AND(W$4&gt;=$E9,W$4&lt;=$G9)*(V$4-$E9+1),$I9/2,$L9,TRUE))/(1-2*_xlfn.NORM.DIST(0,$I9/2,$L9,TRUE))*$C9+($J9="Steady Growth")*(AND(W$4&gt;=$E9,W$4&lt;=$G9)*((W$4-$E9+1)/($I9*($I9+1)/2)*$C9))+($J9="custom")*CustomCF!P9</f>
        <v>0</v>
      </c>
      <c r="X9" s="19">
        <f>($J9="Bell Curve")*(_xlfn.NORM.DIST(AND(X$4&gt;=$E9,X$4&lt;=$G9)*(X$4-$E9+1),$I9/2,$L9,TRUE)-_xlfn.NORM.DIST(AND(X$4&gt;=$E9,X$4&lt;=$G9)*(W$4-$E9+1),$I9/2,$L9,TRUE))/(1-2*_xlfn.NORM.DIST(0,$I9/2,$L9,TRUE))*$C9+($J9="Steady Growth")*(AND(X$4&gt;=$E9,X$4&lt;=$G9)*((X$4-$E9+1)/($I9*($I9+1)/2)*$C9))+($J9="custom")*CustomCF!Q9</f>
        <v>0</v>
      </c>
      <c r="Y9" s="19">
        <f>($J9="Bell Curve")*(_xlfn.NORM.DIST(AND(Y$4&gt;=$E9,Y$4&lt;=$G9)*(Y$4-$E9+1),$I9/2,$L9,TRUE)-_xlfn.NORM.DIST(AND(Y$4&gt;=$E9,Y$4&lt;=$G9)*(X$4-$E9+1),$I9/2,$L9,TRUE))/(1-2*_xlfn.NORM.DIST(0,$I9/2,$L9,TRUE))*$C9+($J9="Steady Growth")*(AND(Y$4&gt;=$E9,Y$4&lt;=$G9)*((Y$4-$E9+1)/($I9*($I9+1)/2)*$C9))+($J9="custom")*CustomCF!R9</f>
        <v>0</v>
      </c>
      <c r="Z9" s="19">
        <f>($J9="Bell Curve")*(_xlfn.NORM.DIST(AND(Z$4&gt;=$E9,Z$4&lt;=$G9)*(Z$4-$E9+1),$I9/2,$L9,TRUE)-_xlfn.NORM.DIST(AND(Z$4&gt;=$E9,Z$4&lt;=$G9)*(Y$4-$E9+1),$I9/2,$L9,TRUE))/(1-2*_xlfn.NORM.DIST(0,$I9/2,$L9,TRUE))*$C9+($J9="Steady Growth")*(AND(Z$4&gt;=$E9,Z$4&lt;=$G9)*((Z$4-$E9+1)/($I9*($I9+1)/2)*$C9))+($J9="custom")*CustomCF!S9</f>
        <v>0</v>
      </c>
      <c r="AA9" s="19">
        <f>($J9="Bell Curve")*(_xlfn.NORM.DIST(AND(AA$4&gt;=$E9,AA$4&lt;=$G9)*(AA$4-$E9+1),$I9/2,$L9,TRUE)-_xlfn.NORM.DIST(AND(AA$4&gt;=$E9,AA$4&lt;=$G9)*(Z$4-$E9+1),$I9/2,$L9,TRUE))/(1-2*_xlfn.NORM.DIST(0,$I9/2,$L9,TRUE))*$C9+($J9="Steady Growth")*(AND(AA$4&gt;=$E9,AA$4&lt;=$G9)*((AA$4-$E9+1)/($I9*($I9+1)/2)*$C9))+($J9="custom")*CustomCF!T9</f>
        <v>0</v>
      </c>
      <c r="AB9" s="19">
        <f>($J9="Bell Curve")*(_xlfn.NORM.DIST(AND(AB$4&gt;=$E9,AB$4&lt;=$G9)*(AB$4-$E9+1),$I9/2,$L9,TRUE)-_xlfn.NORM.DIST(AND(AB$4&gt;=$E9,AB$4&lt;=$G9)*(AA$4-$E9+1),$I9/2,$L9,TRUE))/(1-2*_xlfn.NORM.DIST(0,$I9/2,$L9,TRUE))*$C9+($J9="Steady Growth")*(AND(AB$4&gt;=$E9,AB$4&lt;=$G9)*((AB$4-$E9+1)/($I9*($I9+1)/2)*$C9))+($J9="custom")*CustomCF!U9</f>
        <v>0</v>
      </c>
      <c r="AC9" s="19">
        <f>($J9="Bell Curve")*(_xlfn.NORM.DIST(AND(AC$4&gt;=$E9,AC$4&lt;=$G9)*(AC$4-$E9+1),$I9/2,$L9,TRUE)-_xlfn.NORM.DIST(AND(AC$4&gt;=$E9,AC$4&lt;=$G9)*(AB$4-$E9+1),$I9/2,$L9,TRUE))/(1-2*_xlfn.NORM.DIST(0,$I9/2,$L9,TRUE))*$C9+($J9="Steady Growth")*(AND(AC$4&gt;=$E9,AC$4&lt;=$G9)*((AC$4-$E9+1)/($I9*($I9+1)/2)*$C9))+($J9="custom")*CustomCF!V9</f>
        <v>0</v>
      </c>
      <c r="AD9" s="19">
        <f>($J9="Bell Curve")*(_xlfn.NORM.DIST(AND(AD$4&gt;=$E9,AD$4&lt;=$G9)*(AD$4-$E9+1),$I9/2,$L9,TRUE)-_xlfn.NORM.DIST(AND(AD$4&gt;=$E9,AD$4&lt;=$G9)*(AC$4-$E9+1),$I9/2,$L9,TRUE))/(1-2*_xlfn.NORM.DIST(0,$I9/2,$L9,TRUE))*$C9+($J9="Steady Growth")*(AND(AD$4&gt;=$E9,AD$4&lt;=$G9)*((AD$4-$E9+1)/($I9*($I9+1)/2)*$C9))+($J9="custom")*CustomCF!W9</f>
        <v>0</v>
      </c>
      <c r="AE9" s="19">
        <f>($J9="Bell Curve")*(_xlfn.NORM.DIST(AND(AE$4&gt;=$E9,AE$4&lt;=$G9)*(AE$4-$E9+1),$I9/2,$L9,TRUE)-_xlfn.NORM.DIST(AND(AE$4&gt;=$E9,AE$4&lt;=$G9)*(AD$4-$E9+1),$I9/2,$L9,TRUE))/(1-2*_xlfn.NORM.DIST(0,$I9/2,$L9,TRUE))*$C9+($J9="Steady Growth")*(AND(AE$4&gt;=$E9,AE$4&lt;=$G9)*((AE$4-$E9+1)/($I9*($I9+1)/2)*$C9))+($J9="custom")*CustomCF!X9</f>
        <v>0</v>
      </c>
      <c r="AF9" s="19">
        <f>($J9="Bell Curve")*(_xlfn.NORM.DIST(AND(AF$4&gt;=$E9,AF$4&lt;=$G9)*(AF$4-$E9+1),$I9/2,$L9,TRUE)-_xlfn.NORM.DIST(AND(AF$4&gt;=$E9,AF$4&lt;=$G9)*(AE$4-$E9+1),$I9/2,$L9,TRUE))/(1-2*_xlfn.NORM.DIST(0,$I9/2,$L9,TRUE))*$C9+($J9="Steady Growth")*(AND(AF$4&gt;=$E9,AF$4&lt;=$G9)*((AF$4-$E9+1)/($I9*($I9+1)/2)*$C9))+($J9="custom")*CustomCF!Y9</f>
        <v>0</v>
      </c>
      <c r="AG9" s="19">
        <f>($J9="Bell Curve")*(_xlfn.NORM.DIST(AND(AG$4&gt;=$E9,AG$4&lt;=$G9)*(AG$4-$E9+1),$I9/2,$L9,TRUE)-_xlfn.NORM.DIST(AND(AG$4&gt;=$E9,AG$4&lt;=$G9)*(AF$4-$E9+1),$I9/2,$L9,TRUE))/(1-2*_xlfn.NORM.DIST(0,$I9/2,$L9,TRUE))*$C9+($J9="Steady Growth")*(AND(AG$4&gt;=$E9,AG$4&lt;=$G9)*((AG$4-$E9+1)/($I9*($I9+1)/2)*$C9))+($J9="custom")*CustomCF!Z9</f>
        <v>0</v>
      </c>
      <c r="AH9" s="19">
        <f>($J9="Bell Curve")*(_xlfn.NORM.DIST(AND(AH$4&gt;=$E9,AH$4&lt;=$G9)*(AH$4-$E9+1),$I9/2,$L9,TRUE)-_xlfn.NORM.DIST(AND(AH$4&gt;=$E9,AH$4&lt;=$G9)*(AG$4-$E9+1),$I9/2,$L9,TRUE))/(1-2*_xlfn.NORM.DIST(0,$I9/2,$L9,TRUE))*$C9+($J9="Steady Growth")*(AND(AH$4&gt;=$E9,AH$4&lt;=$G9)*((AH$4-$E9+1)/($I9*($I9+1)/2)*$C9))+($J9="custom")*CustomCF!AA9</f>
        <v>0</v>
      </c>
      <c r="AI9" s="19">
        <f>($J9="Bell Curve")*(_xlfn.NORM.DIST(AND(AI$4&gt;=$E9,AI$4&lt;=$G9)*(AI$4-$E9+1),$I9/2,$L9,TRUE)-_xlfn.NORM.DIST(AND(AI$4&gt;=$E9,AI$4&lt;=$G9)*(AH$4-$E9+1),$I9/2,$L9,TRUE))/(1-2*_xlfn.NORM.DIST(0,$I9/2,$L9,TRUE))*$C9+($J9="Steady Growth")*(AND(AI$4&gt;=$E9,AI$4&lt;=$G9)*((AI$4-$E9+1)/($I9*($I9+1)/2)*$C9))+($J9="custom")*CustomCF!AB9</f>
        <v>0</v>
      </c>
      <c r="AJ9" s="19">
        <f>($J9="Bell Curve")*(_xlfn.NORM.DIST(AND(AJ$4&gt;=$E9,AJ$4&lt;=$G9)*(AJ$4-$E9+1),$I9/2,$L9,TRUE)-_xlfn.NORM.DIST(AND(AJ$4&gt;=$E9,AJ$4&lt;=$G9)*(AI$4-$E9+1),$I9/2,$L9,TRUE))/(1-2*_xlfn.NORM.DIST(0,$I9/2,$L9,TRUE))*$C9+($J9="Steady Growth")*(AND(AJ$4&gt;=$E9,AJ$4&lt;=$G9)*((AJ$4-$E9+1)/($I9*($I9+1)/2)*$C9))+($J9="custom")*CustomCF!AC9</f>
        <v>0</v>
      </c>
      <c r="AK9" s="19">
        <f>($J9="Bell Curve")*(_xlfn.NORM.DIST(AND(AK$4&gt;=$E9,AK$4&lt;=$G9)*(AK$4-$E9+1),$I9/2,$L9,TRUE)-_xlfn.NORM.DIST(AND(AK$4&gt;=$E9,AK$4&lt;=$G9)*(AJ$4-$E9+1),$I9/2,$L9,TRUE))/(1-2*_xlfn.NORM.DIST(0,$I9/2,$L9,TRUE))*$C9+($J9="Steady Growth")*(AND(AK$4&gt;=$E9,AK$4&lt;=$G9)*((AK$4-$E9+1)/($I9*($I9+1)/2)*$C9))+($J9="custom")*CustomCF!AD9</f>
        <v>0</v>
      </c>
      <c r="AL9" s="19">
        <f>($J9="Bell Curve")*(_xlfn.NORM.DIST(AND(AL$4&gt;=$E9,AL$4&lt;=$G9)*(AL$4-$E9+1),$I9/2,$L9,TRUE)-_xlfn.NORM.DIST(AND(AL$4&gt;=$E9,AL$4&lt;=$G9)*(AK$4-$E9+1),$I9/2,$L9,TRUE))/(1-2*_xlfn.NORM.DIST(0,$I9/2,$L9,TRUE))*$C9+($J9="Steady Growth")*(AND(AL$4&gt;=$E9,AL$4&lt;=$G9)*((AL$4-$E9+1)/($I9*($I9+1)/2)*$C9))+($J9="custom")*CustomCF!AE9</f>
        <v>0</v>
      </c>
      <c r="AM9" s="19">
        <f>($J9="Bell Curve")*(_xlfn.NORM.DIST(AND(AM$4&gt;=$E9,AM$4&lt;=$G9)*(AM$4-$E9+1),$I9/2,$L9,TRUE)-_xlfn.NORM.DIST(AND(AM$4&gt;=$E9,AM$4&lt;=$G9)*(AL$4-$E9+1),$I9/2,$L9,TRUE))/(1-2*_xlfn.NORM.DIST(0,$I9/2,$L9,TRUE))*$C9+($J9="Steady Growth")*(AND(AM$4&gt;=$E9,AM$4&lt;=$G9)*((AM$4-$E9+1)/($I9*($I9+1)/2)*$C9))+($J9="custom")*CustomCF!AF9</f>
        <v>0</v>
      </c>
      <c r="AN9" s="19">
        <f>($J9="Bell Curve")*(_xlfn.NORM.DIST(AND(AN$4&gt;=$E9,AN$4&lt;=$G9)*(AN$4-$E9+1),$I9/2,$L9,TRUE)-_xlfn.NORM.DIST(AND(AN$4&gt;=$E9,AN$4&lt;=$G9)*(AM$4-$E9+1),$I9/2,$L9,TRUE))/(1-2*_xlfn.NORM.DIST(0,$I9/2,$L9,TRUE))*$C9+($J9="Steady Growth")*(AND(AN$4&gt;=$E9,AN$4&lt;=$G9)*((AN$4-$E9+1)/($I9*($I9+1)/2)*$C9))+($J9="custom")*CustomCF!AG9</f>
        <v>0</v>
      </c>
      <c r="AO9" s="19">
        <f>($J9="Bell Curve")*(_xlfn.NORM.DIST(AND(AO$4&gt;=$E9,AO$4&lt;=$G9)*(AO$4-$E9+1),$I9/2,$L9,TRUE)-_xlfn.NORM.DIST(AND(AO$4&gt;=$E9,AO$4&lt;=$G9)*(AN$4-$E9+1),$I9/2,$L9,TRUE))/(1-2*_xlfn.NORM.DIST(0,$I9/2,$L9,TRUE))*$C9+($J9="Steady Growth")*(AND(AO$4&gt;=$E9,AO$4&lt;=$G9)*((AO$4-$E9+1)/($I9*($I9+1)/2)*$C9))+($J9="custom")*CustomCF!AH9</f>
        <v>0</v>
      </c>
      <c r="AP9" s="19">
        <f>($J9="Bell Curve")*(_xlfn.NORM.DIST(AND(AP$4&gt;=$E9,AP$4&lt;=$G9)*(AP$4-$E9+1),$I9/2,$L9,TRUE)-_xlfn.NORM.DIST(AND(AP$4&gt;=$E9,AP$4&lt;=$G9)*(AO$4-$E9+1),$I9/2,$L9,TRUE))/(1-2*_xlfn.NORM.DIST(0,$I9/2,$L9,TRUE))*$C9+($J9="Steady Growth")*(AND(AP$4&gt;=$E9,AP$4&lt;=$G9)*((AP$4-$E9+1)/($I9*($I9+1)/2)*$C9))+($J9="custom")*CustomCF!AI9</f>
        <v>0</v>
      </c>
      <c r="AQ9" s="19">
        <f>($J9="Bell Curve")*(_xlfn.NORM.DIST(AND(AQ$4&gt;=$E9,AQ$4&lt;=$G9)*(AQ$4-$E9+1),$I9/2,$L9,TRUE)-_xlfn.NORM.DIST(AND(AQ$4&gt;=$E9,AQ$4&lt;=$G9)*(AP$4-$E9+1),$I9/2,$L9,TRUE))/(1-2*_xlfn.NORM.DIST(0,$I9/2,$L9,TRUE))*$C9+($J9="Steady Growth")*(AND(AQ$4&gt;=$E9,AQ$4&lt;=$G9)*((AQ$4-$E9+1)/($I9*($I9+1)/2)*$C9))+($J9="custom")*CustomCF!AJ9</f>
        <v>0</v>
      </c>
      <c r="AR9" s="19">
        <f>($J9="Bell Curve")*(_xlfn.NORM.DIST(AND(AR$4&gt;=$E9,AR$4&lt;=$G9)*(AR$4-$E9+1),$I9/2,$L9,TRUE)-_xlfn.NORM.DIST(AND(AR$4&gt;=$E9,AR$4&lt;=$G9)*(AQ$4-$E9+1),$I9/2,$L9,TRUE))/(1-2*_xlfn.NORM.DIST(0,$I9/2,$L9,TRUE))*$C9+($J9="Steady Growth")*(AND(AR$4&gt;=$E9,AR$4&lt;=$G9)*((AR$4-$E9+1)/($I9*($I9+1)/2)*$C9))+($J9="custom")*CustomCF!AK9</f>
        <v>0</v>
      </c>
      <c r="AS9" s="19">
        <f>($J9="Bell Curve")*(_xlfn.NORM.DIST(AND(AS$4&gt;=$E9,AS$4&lt;=$G9)*(AS$4-$E9+1),$I9/2,$L9,TRUE)-_xlfn.NORM.DIST(AND(AS$4&gt;=$E9,AS$4&lt;=$G9)*(AR$4-$E9+1),$I9/2,$L9,TRUE))/(1-2*_xlfn.NORM.DIST(0,$I9/2,$L9,TRUE))*$C9+($J9="Steady Growth")*(AND(AS$4&gt;=$E9,AS$4&lt;=$G9)*((AS$4-$E9+1)/($I9*($I9+1)/2)*$C9))+($J9="custom")*CustomCF!AL9</f>
        <v>0</v>
      </c>
      <c r="AT9" s="19">
        <f>($J9="Bell Curve")*(_xlfn.NORM.DIST(AND(AT$4&gt;=$E9,AT$4&lt;=$G9)*(AT$4-$E9+1),$I9/2,$L9,TRUE)-_xlfn.NORM.DIST(AND(AT$4&gt;=$E9,AT$4&lt;=$G9)*(AS$4-$E9+1),$I9/2,$L9,TRUE))/(1-2*_xlfn.NORM.DIST(0,$I9/2,$L9,TRUE))*$C9+($J9="Steady Growth")*(AND(AT$4&gt;=$E9,AT$4&lt;=$G9)*((AT$4-$E9+1)/($I9*($I9+1)/2)*$C9))+($J9="custom")*CustomCF!AM9</f>
        <v>0</v>
      </c>
      <c r="AU9" s="19">
        <f>($J9="Bell Curve")*(_xlfn.NORM.DIST(AND(AU$4&gt;=$E9,AU$4&lt;=$G9)*(AU$4-$E9+1),$I9/2,$L9,TRUE)-_xlfn.NORM.DIST(AND(AU$4&gt;=$E9,AU$4&lt;=$G9)*(AT$4-$E9+1),$I9/2,$L9,TRUE))/(1-2*_xlfn.NORM.DIST(0,$I9/2,$L9,TRUE))*$C9+($J9="Steady Growth")*(AND(AU$4&gt;=$E9,AU$4&lt;=$G9)*((AU$4-$E9+1)/($I9*($I9+1)/2)*$C9))+($J9="custom")*CustomCF!AN9</f>
        <v>0</v>
      </c>
      <c r="AV9" s="19">
        <f>($J9="Bell Curve")*(_xlfn.NORM.DIST(AND(AV$4&gt;=$E9,AV$4&lt;=$G9)*(AV$4-$E9+1),$I9/2,$L9,TRUE)-_xlfn.NORM.DIST(AND(AV$4&gt;=$E9,AV$4&lt;=$G9)*(AU$4-$E9+1),$I9/2,$L9,TRUE))/(1-2*_xlfn.NORM.DIST(0,$I9/2,$L9,TRUE))*$C9+($J9="Steady Growth")*(AND(AV$4&gt;=$E9,AV$4&lt;=$G9)*((AV$4-$E9+1)/($I9*($I9+1)/2)*$C9))+($J9="custom")*CustomCF!AO9</f>
        <v>0</v>
      </c>
      <c r="AW9" s="19">
        <f>($J9="Bell Curve")*(_xlfn.NORM.DIST(AND(AW$4&gt;=$E9,AW$4&lt;=$G9)*(AW$4-$E9+1),$I9/2,$L9,TRUE)-_xlfn.NORM.DIST(AND(AW$4&gt;=$E9,AW$4&lt;=$G9)*(AV$4-$E9+1),$I9/2,$L9,TRUE))/(1-2*_xlfn.NORM.DIST(0,$I9/2,$L9,TRUE))*$C9+($J9="Steady Growth")*(AND(AW$4&gt;=$E9,AW$4&lt;=$G9)*((AW$4-$E9+1)/($I9*($I9+1)/2)*$C9))+($J9="custom")*CustomCF!AP9</f>
        <v>0</v>
      </c>
      <c r="AX9" s="19">
        <f>($J9="Bell Curve")*(_xlfn.NORM.DIST(AND(AX$4&gt;=$E9,AX$4&lt;=$G9)*(AX$4-$E9+1),$I9/2,$L9,TRUE)-_xlfn.NORM.DIST(AND(AX$4&gt;=$E9,AX$4&lt;=$G9)*(AW$4-$E9+1),$I9/2,$L9,TRUE))/(1-2*_xlfn.NORM.DIST(0,$I9/2,$L9,TRUE))*$C9+($J9="Steady Growth")*(AND(AX$4&gt;=$E9,AX$4&lt;=$G9)*((AX$4-$E9+1)/($I9*($I9+1)/2)*$C9))+($J9="custom")*CustomCF!AQ9</f>
        <v>0</v>
      </c>
      <c r="AY9" s="19">
        <f>($J9="Bell Curve")*(_xlfn.NORM.DIST(AND(AY$4&gt;=$E9,AY$4&lt;=$G9)*(AY$4-$E9+1),$I9/2,$L9,TRUE)-_xlfn.NORM.DIST(AND(AY$4&gt;=$E9,AY$4&lt;=$G9)*(AX$4-$E9+1),$I9/2,$L9,TRUE))/(1-2*_xlfn.NORM.DIST(0,$I9/2,$L9,TRUE))*$C9+($J9="Steady Growth")*(AND(AY$4&gt;=$E9,AY$4&lt;=$G9)*((AY$4-$E9+1)/($I9*($I9+1)/2)*$C9))+($J9="custom")*CustomCF!AR9</f>
        <v>0</v>
      </c>
      <c r="AZ9" s="19">
        <f>($J9="Bell Curve")*(_xlfn.NORM.DIST(AND(AZ$4&gt;=$E9,AZ$4&lt;=$G9)*(AZ$4-$E9+1),$I9/2,$L9,TRUE)-_xlfn.NORM.DIST(AND(AZ$4&gt;=$E9,AZ$4&lt;=$G9)*(AY$4-$E9+1),$I9/2,$L9,TRUE))/(1-2*_xlfn.NORM.DIST(0,$I9/2,$L9,TRUE))*$C9+($J9="Steady Growth")*(AND(AZ$4&gt;=$E9,AZ$4&lt;=$G9)*((AZ$4-$E9+1)/($I9*($I9+1)/2)*$C9))+($J9="custom")*CustomCF!AS9</f>
        <v>0</v>
      </c>
      <c r="BA9" s="19">
        <f>($J9="Bell Curve")*(_xlfn.NORM.DIST(AND(BA$4&gt;=$E9,BA$4&lt;=$G9)*(BA$4-$E9+1),$I9/2,$L9,TRUE)-_xlfn.NORM.DIST(AND(BA$4&gt;=$E9,BA$4&lt;=$G9)*(AZ$4-$E9+1),$I9/2,$L9,TRUE))/(1-2*_xlfn.NORM.DIST(0,$I9/2,$L9,TRUE))*$C9+($J9="Steady Growth")*(AND(BA$4&gt;=$E9,BA$4&lt;=$G9)*((BA$4-$E9+1)/($I9*($I9+1)/2)*$C9))+($J9="custom")*CustomCF!AT9</f>
        <v>0</v>
      </c>
      <c r="BB9" s="19">
        <f>($J9="Bell Curve")*(_xlfn.NORM.DIST(AND(BB$4&gt;=$E9,BB$4&lt;=$G9)*(BB$4-$E9+1),$I9/2,$L9,TRUE)-_xlfn.NORM.DIST(AND(BB$4&gt;=$E9,BB$4&lt;=$G9)*(BA$4-$E9+1),$I9/2,$L9,TRUE))/(1-2*_xlfn.NORM.DIST(0,$I9/2,$L9,TRUE))*$C9+($J9="Steady Growth")*(AND(BB$4&gt;=$E9,BB$4&lt;=$G9)*((BB$4-$E9+1)/($I9*($I9+1)/2)*$C9))+($J9="custom")*CustomCF!AU9</f>
        <v>0</v>
      </c>
      <c r="BC9" s="19">
        <f>($J9="Bell Curve")*(_xlfn.NORM.DIST(AND(BC$4&gt;=$E9,BC$4&lt;=$G9)*(BC$4-$E9+1),$I9/2,$L9,TRUE)-_xlfn.NORM.DIST(AND(BC$4&gt;=$E9,BC$4&lt;=$G9)*(BB$4-$E9+1),$I9/2,$L9,TRUE))/(1-2*_xlfn.NORM.DIST(0,$I9/2,$L9,TRUE))*$C9+($J9="Steady Growth")*(AND(BC$4&gt;=$E9,BC$4&lt;=$G9)*((BC$4-$E9+1)/($I9*($I9+1)/2)*$C9))+($J9="custom")*CustomCF!AV9</f>
        <v>0</v>
      </c>
      <c r="BD9" s="19">
        <f>($J9="Bell Curve")*(_xlfn.NORM.DIST(AND(BD$4&gt;=$E9,BD$4&lt;=$G9)*(BD$4-$E9+1),$I9/2,$L9,TRUE)-_xlfn.NORM.DIST(AND(BD$4&gt;=$E9,BD$4&lt;=$G9)*(BC$4-$E9+1),$I9/2,$L9,TRUE))/(1-2*_xlfn.NORM.DIST(0,$I9/2,$L9,TRUE))*$C9+($J9="Steady Growth")*(AND(BD$4&gt;=$E9,BD$4&lt;=$G9)*((BD$4-$E9+1)/($I9*($I9+1)/2)*$C9))+($J9="custom")*CustomCF!AW9</f>
        <v>0</v>
      </c>
      <c r="BE9" s="19">
        <f>($J9="Bell Curve")*(_xlfn.NORM.DIST(AND(BE$4&gt;=$E9,BE$4&lt;=$G9)*(BE$4-$E9+1),$I9/2,$L9,TRUE)-_xlfn.NORM.DIST(AND(BE$4&gt;=$E9,BE$4&lt;=$G9)*(BD$4-$E9+1),$I9/2,$L9,TRUE))/(1-2*_xlfn.NORM.DIST(0,$I9/2,$L9,TRUE))*$C9+($J9="Steady Growth")*(AND(BE$4&gt;=$E9,BE$4&lt;=$G9)*((BE$4-$E9+1)/($I9*($I9+1)/2)*$C9))+($J9="custom")*CustomCF!AX9</f>
        <v>0</v>
      </c>
      <c r="BF9" s="19">
        <f>($J9="Bell Curve")*(_xlfn.NORM.DIST(AND(BF$4&gt;=$E9,BF$4&lt;=$G9)*(BF$4-$E9+1),$I9/2,$L9,TRUE)-_xlfn.NORM.DIST(AND(BF$4&gt;=$E9,BF$4&lt;=$G9)*(BE$4-$E9+1),$I9/2,$L9,TRUE))/(1-2*_xlfn.NORM.DIST(0,$I9/2,$L9,TRUE))*$C9+($J9="Steady Growth")*(AND(BF$4&gt;=$E9,BF$4&lt;=$G9)*((BF$4-$E9+1)/($I9*($I9+1)/2)*$C9))+($J9="custom")*CustomCF!AY9</f>
        <v>0</v>
      </c>
      <c r="BG9" s="19">
        <f>($J9="Bell Curve")*(_xlfn.NORM.DIST(AND(BG$4&gt;=$E9,BG$4&lt;=$G9)*(BG$4-$E9+1),$I9/2,$L9,TRUE)-_xlfn.NORM.DIST(AND(BG$4&gt;=$E9,BG$4&lt;=$G9)*(BF$4-$E9+1),$I9/2,$L9,TRUE))/(1-2*_xlfn.NORM.DIST(0,$I9/2,$L9,TRUE))*$C9+($J9="Steady Growth")*(AND(BG$4&gt;=$E9,BG$4&lt;=$G9)*((BG$4-$E9+1)/($I9*($I9+1)/2)*$C9))+($J9="custom")*CustomCF!AZ9</f>
        <v>0</v>
      </c>
      <c r="BH9" s="19">
        <f>($J9="Bell Curve")*(_xlfn.NORM.DIST(AND(BH$4&gt;=$E9,BH$4&lt;=$G9)*(BH$4-$E9+1),$I9/2,$L9,TRUE)-_xlfn.NORM.DIST(AND(BH$4&gt;=$E9,BH$4&lt;=$G9)*(BG$4-$E9+1),$I9/2,$L9,TRUE))/(1-2*_xlfn.NORM.DIST(0,$I9/2,$L9,TRUE))*$C9+($J9="Steady Growth")*(AND(BH$4&gt;=$E9,BH$4&lt;=$G9)*((BH$4-$E9+1)/($I9*($I9+1)/2)*$C9))+($J9="custom")*CustomCF!BA9</f>
        <v>0</v>
      </c>
      <c r="BI9" s="19">
        <f>($J9="Bell Curve")*(_xlfn.NORM.DIST(AND(BI$4&gt;=$E9,BI$4&lt;=$G9)*(BI$4-$E9+1),$I9/2,$L9,TRUE)-_xlfn.NORM.DIST(AND(BI$4&gt;=$E9,BI$4&lt;=$G9)*(BH$4-$E9+1),$I9/2,$L9,TRUE))/(1-2*_xlfn.NORM.DIST(0,$I9/2,$L9,TRUE))*$C9+($J9="Steady Growth")*(AND(BI$4&gt;=$E9,BI$4&lt;=$G9)*((BI$4-$E9+1)/($I9*($I9+1)/2)*$C9))+($J9="custom")*CustomCF!BB9</f>
        <v>0</v>
      </c>
      <c r="BJ9" s="19">
        <f>($J9="Bell Curve")*(_xlfn.NORM.DIST(AND(BJ$4&gt;=$E9,BJ$4&lt;=$G9)*(BJ$4-$E9+1),$I9/2,$L9,TRUE)-_xlfn.NORM.DIST(AND(BJ$4&gt;=$E9,BJ$4&lt;=$G9)*(BI$4-$E9+1),$I9/2,$L9,TRUE))/(1-2*_xlfn.NORM.DIST(0,$I9/2,$L9,TRUE))*$C9+($J9="Steady Growth")*(AND(BJ$4&gt;=$E9,BJ$4&lt;=$G9)*((BJ$4-$E9+1)/($I9*($I9+1)/2)*$C9))+($J9="custom")*CustomCF!BC9</f>
        <v>0</v>
      </c>
      <c r="BK9" s="19">
        <f>($J9="Bell Curve")*(_xlfn.NORM.DIST(AND(BK$4&gt;=$E9,BK$4&lt;=$G9)*(BK$4-$E9+1),$I9/2,$L9,TRUE)-_xlfn.NORM.DIST(AND(BK$4&gt;=$E9,BK$4&lt;=$G9)*(BJ$4-$E9+1),$I9/2,$L9,TRUE))/(1-2*_xlfn.NORM.DIST(0,$I9/2,$L9,TRUE))*$C9+($J9="Steady Growth")*(AND(BK$4&gt;=$E9,BK$4&lt;=$G9)*((BK$4-$E9+1)/($I9*($I9+1)/2)*$C9))+($J9="custom")*CustomCF!BD9</f>
        <v>0</v>
      </c>
      <c r="BL9" s="19">
        <f>($J9="Bell Curve")*(_xlfn.NORM.DIST(AND(BL$4&gt;=$E9,BL$4&lt;=$G9)*(BL$4-$E9+1),$I9/2,$L9,TRUE)-_xlfn.NORM.DIST(AND(BL$4&gt;=$E9,BL$4&lt;=$G9)*(BK$4-$E9+1),$I9/2,$L9,TRUE))/(1-2*_xlfn.NORM.DIST(0,$I9/2,$L9,TRUE))*$C9+($J9="Steady Growth")*(AND(BL$4&gt;=$E9,BL$4&lt;=$G9)*((BL$4-$E9+1)/($I9*($I9+1)/2)*$C9))+($J9="custom")*CustomCF!BE9</f>
        <v>0</v>
      </c>
      <c r="BM9" s="19">
        <f>($J9="Bell Curve")*(_xlfn.NORM.DIST(AND(BM$4&gt;=$E9,BM$4&lt;=$G9)*(BM$4-$E9+1),$I9/2,$L9,TRUE)-_xlfn.NORM.DIST(AND(BM$4&gt;=$E9,BM$4&lt;=$G9)*(BL$4-$E9+1),$I9/2,$L9,TRUE))/(1-2*_xlfn.NORM.DIST(0,$I9/2,$L9,TRUE))*$C9+($J9="Steady Growth")*(AND(BM$4&gt;=$E9,BM$4&lt;=$G9)*((BM$4-$E9+1)/($I9*($I9+1)/2)*$C9))+($J9="custom")*CustomCF!BF9</f>
        <v>0</v>
      </c>
      <c r="BN9" s="19">
        <f>($J9="Bell Curve")*(_xlfn.NORM.DIST(AND(BN$4&gt;=$E9,BN$4&lt;=$G9)*(BN$4-$E9+1),$I9/2,$L9,TRUE)-_xlfn.NORM.DIST(AND(BN$4&gt;=$E9,BN$4&lt;=$G9)*(BM$4-$E9+1),$I9/2,$L9,TRUE))/(1-2*_xlfn.NORM.DIST(0,$I9/2,$L9,TRUE))*$C9+($J9="Steady Growth")*(AND(BN$4&gt;=$E9,BN$4&lt;=$G9)*((BN$4-$E9+1)/($I9*($I9+1)/2)*$C9))+($J9="custom")*CustomCF!BG9</f>
        <v>0</v>
      </c>
      <c r="BO9" s="19">
        <f>($J9="Bell Curve")*(_xlfn.NORM.DIST(AND(BO$4&gt;=$E9,BO$4&lt;=$G9)*(BO$4-$E9+1),$I9/2,$L9,TRUE)-_xlfn.NORM.DIST(AND(BO$4&gt;=$E9,BO$4&lt;=$G9)*(BN$4-$E9+1),$I9/2,$L9,TRUE))/(1-2*_xlfn.NORM.DIST(0,$I9/2,$L9,TRUE))*$C9+($J9="Steady Growth")*(AND(BO$4&gt;=$E9,BO$4&lt;=$G9)*((BO$4-$E9+1)/($I9*($I9+1)/2)*$C9))+($J9="custom")*CustomCF!BH9</f>
        <v>0</v>
      </c>
      <c r="BP9" s="19">
        <f>($J9="Bell Curve")*(_xlfn.NORM.DIST(AND(BP$4&gt;=$E9,BP$4&lt;=$G9)*(BP$4-$E9+1),$I9/2,$L9,TRUE)-_xlfn.NORM.DIST(AND(BP$4&gt;=$E9,BP$4&lt;=$G9)*(BO$4-$E9+1),$I9/2,$L9,TRUE))/(1-2*_xlfn.NORM.DIST(0,$I9/2,$L9,TRUE))*$C9+($J9="Steady Growth")*(AND(BP$4&gt;=$E9,BP$4&lt;=$G9)*((BP$4-$E9+1)/($I9*($I9+1)/2)*$C9))+($J9="custom")*CustomCF!BI9</f>
        <v>0</v>
      </c>
      <c r="BQ9" s="19">
        <f>($J9="Bell Curve")*(_xlfn.NORM.DIST(AND(BQ$4&gt;=$E9,BQ$4&lt;=$G9)*(BQ$4-$E9+1),$I9/2,$L9,TRUE)-_xlfn.NORM.DIST(AND(BQ$4&gt;=$E9,BQ$4&lt;=$G9)*(BP$4-$E9+1),$I9/2,$L9,TRUE))/(1-2*_xlfn.NORM.DIST(0,$I9/2,$L9,TRUE))*$C9+($J9="Steady Growth")*(AND(BQ$4&gt;=$E9,BQ$4&lt;=$G9)*((BQ$4-$E9+1)/($I9*($I9+1)/2)*$C9))+($J9="custom")*CustomCF!BJ9</f>
        <v>0</v>
      </c>
      <c r="BR9" s="19">
        <f>($J9="Bell Curve")*(_xlfn.NORM.DIST(AND(BR$4&gt;=$E9,BR$4&lt;=$G9)*(BR$4-$E9+1),$I9/2,$L9,TRUE)-_xlfn.NORM.DIST(AND(BR$4&gt;=$E9,BR$4&lt;=$G9)*(BQ$4-$E9+1),$I9/2,$L9,TRUE))/(1-2*_xlfn.NORM.DIST(0,$I9/2,$L9,TRUE))*$C9+($J9="Steady Growth")*(AND(BR$4&gt;=$E9,BR$4&lt;=$G9)*((BR$4-$E9+1)/($I9*($I9+1)/2)*$C9))+($J9="custom")*CustomCF!BK9</f>
        <v>0</v>
      </c>
      <c r="BS9" s="19">
        <f>($J9="Bell Curve")*(_xlfn.NORM.DIST(AND(BS$4&gt;=$E9,BS$4&lt;=$G9)*(BS$4-$E9+1),$I9/2,$L9,TRUE)-_xlfn.NORM.DIST(AND(BS$4&gt;=$E9,BS$4&lt;=$G9)*(BR$4-$E9+1),$I9/2,$L9,TRUE))/(1-2*_xlfn.NORM.DIST(0,$I9/2,$L9,TRUE))*$C9+($J9="Steady Growth")*(AND(BS$4&gt;=$E9,BS$4&lt;=$G9)*((BS$4-$E9+1)/($I9*($I9+1)/2)*$C9))+($J9="custom")*CustomCF!BL9</f>
        <v>0</v>
      </c>
      <c r="BT9" s="19">
        <f>($J9="Bell Curve")*(_xlfn.NORM.DIST(AND(BT$4&gt;=$E9,BT$4&lt;=$G9)*(BT$4-$E9+1),$I9/2,$L9,TRUE)-_xlfn.NORM.DIST(AND(BT$4&gt;=$E9,BT$4&lt;=$G9)*(BS$4-$E9+1),$I9/2,$L9,TRUE))/(1-2*_xlfn.NORM.DIST(0,$I9/2,$L9,TRUE))*$C9+($J9="Steady Growth")*(AND(BT$4&gt;=$E9,BT$4&lt;=$G9)*((BT$4-$E9+1)/($I9*($I9+1)/2)*$C9))+($J9="custom")*CustomCF!BM9</f>
        <v>0</v>
      </c>
      <c r="BU9" s="19">
        <f>($J9="Bell Curve")*(_xlfn.NORM.DIST(AND(BU$4&gt;=$E9,BU$4&lt;=$G9)*(BU$4-$E9+1),$I9/2,$L9,TRUE)-_xlfn.NORM.DIST(AND(BU$4&gt;=$E9,BU$4&lt;=$G9)*(BT$4-$E9+1),$I9/2,$L9,TRUE))/(1-2*_xlfn.NORM.DIST(0,$I9/2,$L9,TRUE))*$C9+($J9="Steady Growth")*(AND(BU$4&gt;=$E9,BU$4&lt;=$G9)*((BU$4-$E9+1)/($I9*($I9+1)/2)*$C9))+($J9="custom")*CustomCF!BN9</f>
        <v>0</v>
      </c>
      <c r="BV9" s="19">
        <f>($J9="Bell Curve")*(_xlfn.NORM.DIST(AND(BV$4&gt;=$E9,BV$4&lt;=$G9)*(BV$4-$E9+1),$I9/2,$L9,TRUE)-_xlfn.NORM.DIST(AND(BV$4&gt;=$E9,BV$4&lt;=$G9)*(BU$4-$E9+1),$I9/2,$L9,TRUE))/(1-2*_xlfn.NORM.DIST(0,$I9/2,$L9,TRUE))*$C9+($J9="Steady Growth")*(AND(BV$4&gt;=$E9,BV$4&lt;=$G9)*((BV$4-$E9+1)/($I9*($I9+1)/2)*$C9))+($J9="custom")*CustomCF!BO9</f>
        <v>0</v>
      </c>
      <c r="BW9" s="19">
        <f>($J9="Bell Curve")*(_xlfn.NORM.DIST(AND(BW$4&gt;=$E9,BW$4&lt;=$G9)*(BW$4-$E9+1),$I9/2,$L9,TRUE)-_xlfn.NORM.DIST(AND(BW$4&gt;=$E9,BW$4&lt;=$G9)*(BV$4-$E9+1),$I9/2,$L9,TRUE))/(1-2*_xlfn.NORM.DIST(0,$I9/2,$L9,TRUE))*$C9+($J9="Steady Growth")*(AND(BW$4&gt;=$E9,BW$4&lt;=$G9)*((BW$4-$E9+1)/($I9*($I9+1)/2)*$C9))+($J9="custom")*CustomCF!BP9</f>
        <v>0</v>
      </c>
      <c r="BX9" s="19">
        <f>($J9="Bell Curve")*(_xlfn.NORM.DIST(AND(BX$4&gt;=$E9,BX$4&lt;=$G9)*(BX$4-$E9+1),$I9/2,$L9,TRUE)-_xlfn.NORM.DIST(AND(BX$4&gt;=$E9,BX$4&lt;=$G9)*(BW$4-$E9+1),$I9/2,$L9,TRUE))/(1-2*_xlfn.NORM.DIST(0,$I9/2,$L9,TRUE))*$C9+($J9="Steady Growth")*(AND(BX$4&gt;=$E9,BX$4&lt;=$G9)*((BX$4-$E9+1)/($I9*($I9+1)/2)*$C9))+($J9="custom")*CustomCF!BQ9</f>
        <v>0</v>
      </c>
      <c r="BY9" s="19">
        <f>($J9="Bell Curve")*(_xlfn.NORM.DIST(AND(BY$4&gt;=$E9,BY$4&lt;=$G9)*(BY$4-$E9+1),$I9/2,$L9,TRUE)-_xlfn.NORM.DIST(AND(BY$4&gt;=$E9,BY$4&lt;=$G9)*(BX$4-$E9+1),$I9/2,$L9,TRUE))/(1-2*_xlfn.NORM.DIST(0,$I9/2,$L9,TRUE))*$C9+($J9="Steady Growth")*(AND(BY$4&gt;=$E9,BY$4&lt;=$G9)*((BY$4-$E9+1)/($I9*($I9+1)/2)*$C9))+($J9="custom")*CustomCF!BR9</f>
        <v>0</v>
      </c>
      <c r="BZ9" s="19">
        <f>($J9="Bell Curve")*(_xlfn.NORM.DIST(AND(BZ$4&gt;=$E9,BZ$4&lt;=$G9)*(BZ$4-$E9+1),$I9/2,$L9,TRUE)-_xlfn.NORM.DIST(AND(BZ$4&gt;=$E9,BZ$4&lt;=$G9)*(BY$4-$E9+1),$I9/2,$L9,TRUE))/(1-2*_xlfn.NORM.DIST(0,$I9/2,$L9,TRUE))*$C9+($J9="Steady Growth")*(AND(BZ$4&gt;=$E9,BZ$4&lt;=$G9)*((BZ$4-$E9+1)/($I9*($I9+1)/2)*$C9))+($J9="custom")*CustomCF!BS9</f>
        <v>0</v>
      </c>
      <c r="CA9" s="19">
        <f>($J9="Bell Curve")*(_xlfn.NORM.DIST(AND(CA$4&gt;=$E9,CA$4&lt;=$G9)*(CA$4-$E9+1),$I9/2,$L9,TRUE)-_xlfn.NORM.DIST(AND(CA$4&gt;=$E9,CA$4&lt;=$G9)*(BZ$4-$E9+1),$I9/2,$L9,TRUE))/(1-2*_xlfn.NORM.DIST(0,$I9/2,$L9,TRUE))*$C9+($J9="Steady Growth")*(AND(CA$4&gt;=$E9,CA$4&lt;=$G9)*((CA$4-$E9+1)/($I9*($I9+1)/2)*$C9))+($J9="custom")*CustomCF!BT9</f>
        <v>0</v>
      </c>
      <c r="CB9" s="19">
        <f>($J9="Bell Curve")*(_xlfn.NORM.DIST(AND(CB$4&gt;=$E9,CB$4&lt;=$G9)*(CB$4-$E9+1),$I9/2,$L9,TRUE)-_xlfn.NORM.DIST(AND(CB$4&gt;=$E9,CB$4&lt;=$G9)*(CA$4-$E9+1),$I9/2,$L9,TRUE))/(1-2*_xlfn.NORM.DIST(0,$I9/2,$L9,TRUE))*$C9+($J9="Steady Growth")*(AND(CB$4&gt;=$E9,CB$4&lt;=$G9)*((CB$4-$E9+1)/($I9*($I9+1)/2)*$C9))+($J9="custom")*CustomCF!BU9</f>
        <v>0</v>
      </c>
      <c r="CC9" s="19">
        <f>($J9="Bell Curve")*(_xlfn.NORM.DIST(AND(CC$4&gt;=$E9,CC$4&lt;=$G9)*(CC$4-$E9+1),$I9/2,$L9,TRUE)-_xlfn.NORM.DIST(AND(CC$4&gt;=$E9,CC$4&lt;=$G9)*(CB$4-$E9+1),$I9/2,$L9,TRUE))/(1-2*_xlfn.NORM.DIST(0,$I9/2,$L9,TRUE))*$C9+($J9="Steady Growth")*(AND(CC$4&gt;=$E9,CC$4&lt;=$G9)*((CC$4-$E9+1)/($I9*($I9+1)/2)*$C9))+($J9="custom")*CustomCF!BV9</f>
        <v>0</v>
      </c>
      <c r="CD9" s="19">
        <f>($J9="Bell Curve")*(_xlfn.NORM.DIST(AND(CD$4&gt;=$E9,CD$4&lt;=$G9)*(CD$4-$E9+1),$I9/2,$L9,TRUE)-_xlfn.NORM.DIST(AND(CD$4&gt;=$E9,CD$4&lt;=$G9)*(CC$4-$E9+1),$I9/2,$L9,TRUE))/(1-2*_xlfn.NORM.DIST(0,$I9/2,$L9,TRUE))*$C9+($J9="Steady Growth")*(AND(CD$4&gt;=$E9,CD$4&lt;=$G9)*((CD$4-$E9+1)/($I9*($I9+1)/2)*$C9))+($J9="custom")*CustomCF!BW9</f>
        <v>0</v>
      </c>
      <c r="CE9" s="19">
        <f>($J9="Bell Curve")*(_xlfn.NORM.DIST(AND(CE$4&gt;=$E9,CE$4&lt;=$G9)*(CE$4-$E9+1),$I9/2,$L9,TRUE)-_xlfn.NORM.DIST(AND(CE$4&gt;=$E9,CE$4&lt;=$G9)*(CD$4-$E9+1),$I9/2,$L9,TRUE))/(1-2*_xlfn.NORM.DIST(0,$I9/2,$L9,TRUE))*$C9+($J9="Steady Growth")*(AND(CE$4&gt;=$E9,CE$4&lt;=$G9)*((CE$4-$E9+1)/($I9*($I9+1)/2)*$C9))+($J9="custom")*CustomCF!BX9</f>
        <v>0</v>
      </c>
      <c r="CF9" s="19">
        <f>($J9="Bell Curve")*(_xlfn.NORM.DIST(AND(CF$4&gt;=$E9,CF$4&lt;=$G9)*(CF$4-$E9+1),$I9/2,$L9,TRUE)-_xlfn.NORM.DIST(AND(CF$4&gt;=$E9,CF$4&lt;=$G9)*(CE$4-$E9+1),$I9/2,$L9,TRUE))/(1-2*_xlfn.NORM.DIST(0,$I9/2,$L9,TRUE))*$C9+($J9="Steady Growth")*(AND(CF$4&gt;=$E9,CF$4&lt;=$G9)*((CF$4-$E9+1)/($I9*($I9+1)/2)*$C9))+($J9="custom")*CustomCF!BY9</f>
        <v>0</v>
      </c>
      <c r="CG9" s="19">
        <f>($J9="Bell Curve")*(_xlfn.NORM.DIST(AND(CG$4&gt;=$E9,CG$4&lt;=$G9)*(CG$4-$E9+1),$I9/2,$L9,TRUE)-_xlfn.NORM.DIST(AND(CG$4&gt;=$E9,CG$4&lt;=$G9)*(CF$4-$E9+1),$I9/2,$L9,TRUE))/(1-2*_xlfn.NORM.DIST(0,$I9/2,$L9,TRUE))*$C9+($J9="Steady Growth")*(AND(CG$4&gt;=$E9,CG$4&lt;=$G9)*((CG$4-$E9+1)/($I9*($I9+1)/2)*$C9))+($J9="custom")*CustomCF!BZ9</f>
        <v>0</v>
      </c>
      <c r="CH9" s="19">
        <f>($J9="Bell Curve")*(_xlfn.NORM.DIST(AND(CH$4&gt;=$E9,CH$4&lt;=$G9)*(CH$4-$E9+1),$I9/2,$L9,TRUE)-_xlfn.NORM.DIST(AND(CH$4&gt;=$E9,CH$4&lt;=$G9)*(CG$4-$E9+1),$I9/2,$L9,TRUE))/(1-2*_xlfn.NORM.DIST(0,$I9/2,$L9,TRUE))*$C9+($J9="Steady Growth")*(AND(CH$4&gt;=$E9,CH$4&lt;=$G9)*((CH$4-$E9+1)/($I9*($I9+1)/2)*$C9))+($J9="custom")*CustomCF!CA9</f>
        <v>0</v>
      </c>
      <c r="CI9" s="19">
        <f>($J9="Bell Curve")*(_xlfn.NORM.DIST(AND(CI$4&gt;=$E9,CI$4&lt;=$G9)*(CI$4-$E9+1),$I9/2,$L9,TRUE)-_xlfn.NORM.DIST(AND(CI$4&gt;=$E9,CI$4&lt;=$G9)*(CH$4-$E9+1),$I9/2,$L9,TRUE))/(1-2*_xlfn.NORM.DIST(0,$I9/2,$L9,TRUE))*$C9+($J9="Steady Growth")*(AND(CI$4&gt;=$E9,CI$4&lt;=$G9)*((CI$4-$E9+1)/($I9*($I9+1)/2)*$C9))+($J9="custom")*CustomCF!CB9</f>
        <v>0</v>
      </c>
      <c r="CJ9" s="19">
        <f>($J9="Bell Curve")*(_xlfn.NORM.DIST(AND(CJ$4&gt;=$E9,CJ$4&lt;=$G9)*(CJ$4-$E9+1),$I9/2,$L9,TRUE)-_xlfn.NORM.DIST(AND(CJ$4&gt;=$E9,CJ$4&lt;=$G9)*(CI$4-$E9+1),$I9/2,$L9,TRUE))/(1-2*_xlfn.NORM.DIST(0,$I9/2,$L9,TRUE))*$C9+($J9="Steady Growth")*(AND(CJ$4&gt;=$E9,CJ$4&lt;=$G9)*((CJ$4-$E9+1)/($I9*($I9+1)/2)*$C9))+($J9="custom")*CustomCF!CC9</f>
        <v>0</v>
      </c>
      <c r="CK9" s="19">
        <f>($J9="Bell Curve")*(_xlfn.NORM.DIST(AND(CK$4&gt;=$E9,CK$4&lt;=$G9)*(CK$4-$E9+1),$I9/2,$L9,TRUE)-_xlfn.NORM.DIST(AND(CK$4&gt;=$E9,CK$4&lt;=$G9)*(CJ$4-$E9+1),$I9/2,$L9,TRUE))/(1-2*_xlfn.NORM.DIST(0,$I9/2,$L9,TRUE))*$C9+($J9="Steady Growth")*(AND(CK$4&gt;=$E9,CK$4&lt;=$G9)*((CK$4-$E9+1)/($I9*($I9+1)/2)*$C9))+($J9="custom")*CustomCF!CD9</f>
        <v>0</v>
      </c>
      <c r="CL9" s="19">
        <f>($J9="Bell Curve")*(_xlfn.NORM.DIST(AND(CL$4&gt;=$E9,CL$4&lt;=$G9)*(CL$4-$E9+1),$I9/2,$L9,TRUE)-_xlfn.NORM.DIST(AND(CL$4&gt;=$E9,CL$4&lt;=$G9)*(CK$4-$E9+1),$I9/2,$L9,TRUE))/(1-2*_xlfn.NORM.DIST(0,$I9/2,$L9,TRUE))*$C9+($J9="Steady Growth")*(AND(CL$4&gt;=$E9,CL$4&lt;=$G9)*((CL$4-$E9+1)/($I9*($I9+1)/2)*$C9))+($J9="custom")*CustomCF!CE9</f>
        <v>0</v>
      </c>
      <c r="CM9" s="19">
        <f>($J9="Bell Curve")*(_xlfn.NORM.DIST(AND(CM$4&gt;=$E9,CM$4&lt;=$G9)*(CM$4-$E9+1),$I9/2,$L9,TRUE)-_xlfn.NORM.DIST(AND(CM$4&gt;=$E9,CM$4&lt;=$G9)*(CL$4-$E9+1),$I9/2,$L9,TRUE))/(1-2*_xlfn.NORM.DIST(0,$I9/2,$L9,TRUE))*$C9+($J9="Steady Growth")*(AND(CM$4&gt;=$E9,CM$4&lt;=$G9)*((CM$4-$E9+1)/($I9*($I9+1)/2)*$C9))+($J9="custom")*CustomCF!CF9</f>
        <v>0</v>
      </c>
      <c r="CN9" s="19">
        <f>($J9="Bell Curve")*(_xlfn.NORM.DIST(AND(CN$4&gt;=$E9,CN$4&lt;=$G9)*(CN$4-$E9+1),$I9/2,$L9,TRUE)-_xlfn.NORM.DIST(AND(CN$4&gt;=$E9,CN$4&lt;=$G9)*(CM$4-$E9+1),$I9/2,$L9,TRUE))/(1-2*_xlfn.NORM.DIST(0,$I9/2,$L9,TRUE))*$C9+($J9="Steady Growth")*(AND(CN$4&gt;=$E9,CN$4&lt;=$G9)*((CN$4-$E9+1)/($I9*($I9+1)/2)*$C9))+($J9="custom")*CustomCF!CG9</f>
        <v>0</v>
      </c>
      <c r="CO9" s="19">
        <f>($J9="Bell Curve")*(_xlfn.NORM.DIST(AND(CO$4&gt;=$E9,CO$4&lt;=$G9)*(CO$4-$E9+1),$I9/2,$L9,TRUE)-_xlfn.NORM.DIST(AND(CO$4&gt;=$E9,CO$4&lt;=$G9)*(CN$4-$E9+1),$I9/2,$L9,TRUE))/(1-2*_xlfn.NORM.DIST(0,$I9/2,$L9,TRUE))*$C9+($J9="Steady Growth")*(AND(CO$4&gt;=$E9,CO$4&lt;=$G9)*((CO$4-$E9+1)/($I9*($I9+1)/2)*$C9))+($J9="custom")*CustomCF!CH9</f>
        <v>0</v>
      </c>
      <c r="CP9" s="19">
        <f>($J9="Bell Curve")*(_xlfn.NORM.DIST(AND(CP$4&gt;=$E9,CP$4&lt;=$G9)*(CP$4-$E9+1),$I9/2,$L9,TRUE)-_xlfn.NORM.DIST(AND(CP$4&gt;=$E9,CP$4&lt;=$G9)*(CO$4-$E9+1),$I9/2,$L9,TRUE))/(1-2*_xlfn.NORM.DIST(0,$I9/2,$L9,TRUE))*$C9+($J9="Steady Growth")*(AND(CP$4&gt;=$E9,CP$4&lt;=$G9)*((CP$4-$E9+1)/($I9*($I9+1)/2)*$C9))+($J9="custom")*CustomCF!CI9</f>
        <v>0</v>
      </c>
      <c r="CQ9" s="19">
        <f>($J9="Bell Curve")*(_xlfn.NORM.DIST(AND(CQ$4&gt;=$E9,CQ$4&lt;=$G9)*(CQ$4-$E9+1),$I9/2,$L9,TRUE)-_xlfn.NORM.DIST(AND(CQ$4&gt;=$E9,CQ$4&lt;=$G9)*(CP$4-$E9+1),$I9/2,$L9,TRUE))/(1-2*_xlfn.NORM.DIST(0,$I9/2,$L9,TRUE))*$C9+($J9="Steady Growth")*(AND(CQ$4&gt;=$E9,CQ$4&lt;=$G9)*((CQ$4-$E9+1)/($I9*($I9+1)/2)*$C9))+($J9="custom")*CustomCF!CJ9</f>
        <v>0</v>
      </c>
      <c r="CR9" s="19">
        <f>($J9="Bell Curve")*(_xlfn.NORM.DIST(AND(CR$4&gt;=$E9,CR$4&lt;=$G9)*(CR$4-$E9+1),$I9/2,$L9,TRUE)-_xlfn.NORM.DIST(AND(CR$4&gt;=$E9,CR$4&lt;=$G9)*(CQ$4-$E9+1),$I9/2,$L9,TRUE))/(1-2*_xlfn.NORM.DIST(0,$I9/2,$L9,TRUE))*$C9+($J9="Steady Growth")*(AND(CR$4&gt;=$E9,CR$4&lt;=$G9)*((CR$4-$E9+1)/($I9*($I9+1)/2)*$C9))+($J9="custom")*CustomCF!CK9</f>
        <v>0</v>
      </c>
      <c r="CS9" s="19">
        <f>($J9="Bell Curve")*(_xlfn.NORM.DIST(AND(CS$4&gt;=$E9,CS$4&lt;=$G9)*(CS$4-$E9+1),$I9/2,$L9,TRUE)-_xlfn.NORM.DIST(AND(CS$4&gt;=$E9,CS$4&lt;=$G9)*(CR$4-$E9+1),$I9/2,$L9,TRUE))/(1-2*_xlfn.NORM.DIST(0,$I9/2,$L9,TRUE))*$C9+($J9="Steady Growth")*(AND(CS$4&gt;=$E9,CS$4&lt;=$G9)*((CS$4-$E9+1)/($I9*($I9+1)/2)*$C9))+($J9="custom")*CustomCF!CL9</f>
        <v>0</v>
      </c>
      <c r="CT9" s="19">
        <f>($J9="Bell Curve")*(_xlfn.NORM.DIST(AND(CT$4&gt;=$E9,CT$4&lt;=$G9)*(CT$4-$E9+1),$I9/2,$L9,TRUE)-_xlfn.NORM.DIST(AND(CT$4&gt;=$E9,CT$4&lt;=$G9)*(CS$4-$E9+1),$I9/2,$L9,TRUE))/(1-2*_xlfn.NORM.DIST(0,$I9/2,$L9,TRUE))*$C9+($J9="Steady Growth")*(AND(CT$4&gt;=$E9,CT$4&lt;=$G9)*((CT$4-$E9+1)/($I9*($I9+1)/2)*$C9))+($J9="custom")*CustomCF!CM9</f>
        <v>0</v>
      </c>
      <c r="CU9" s="19">
        <f>($J9="Bell Curve")*(_xlfn.NORM.DIST(AND(CU$4&gt;=$E9,CU$4&lt;=$G9)*(CU$4-$E9+1),$I9/2,$L9,TRUE)-_xlfn.NORM.DIST(AND(CU$4&gt;=$E9,CU$4&lt;=$G9)*(CT$4-$E9+1),$I9/2,$L9,TRUE))/(1-2*_xlfn.NORM.DIST(0,$I9/2,$L9,TRUE))*$C9+($J9="Steady Growth")*(AND(CU$4&gt;=$E9,CU$4&lt;=$G9)*((CU$4-$E9+1)/($I9*($I9+1)/2)*$C9))+($J9="custom")*CustomCF!CN9</f>
        <v>0</v>
      </c>
      <c r="CV9" s="19">
        <f>($J9="Bell Curve")*(_xlfn.NORM.DIST(AND(CV$4&gt;=$E9,CV$4&lt;=$G9)*(CV$4-$E9+1),$I9/2,$L9,TRUE)-_xlfn.NORM.DIST(AND(CV$4&gt;=$E9,CV$4&lt;=$G9)*(CU$4-$E9+1),$I9/2,$L9,TRUE))/(1-2*_xlfn.NORM.DIST(0,$I9/2,$L9,TRUE))*$C9+($J9="Steady Growth")*(AND(CV$4&gt;=$E9,CV$4&lt;=$G9)*((CV$4-$E9+1)/($I9*($I9+1)/2)*$C9))+($J9="custom")*CustomCF!CO9</f>
        <v>0</v>
      </c>
      <c r="CW9" s="19">
        <f>($J9="Bell Curve")*(_xlfn.NORM.DIST(AND(CW$4&gt;=$E9,CW$4&lt;=$G9)*(CW$4-$E9+1),$I9/2,$L9,TRUE)-_xlfn.NORM.DIST(AND(CW$4&gt;=$E9,CW$4&lt;=$G9)*(CV$4-$E9+1),$I9/2,$L9,TRUE))/(1-2*_xlfn.NORM.DIST(0,$I9/2,$L9,TRUE))*$C9+($J9="Steady Growth")*(AND(CW$4&gt;=$E9,CW$4&lt;=$G9)*((CW$4-$E9+1)/($I9*($I9+1)/2)*$C9))+($J9="custom")*CustomCF!CP9</f>
        <v>0</v>
      </c>
      <c r="CX9" s="19">
        <f>($J9="Bell Curve")*(_xlfn.NORM.DIST(AND(CX$4&gt;=$E9,CX$4&lt;=$G9)*(CX$4-$E9+1),$I9/2,$L9,TRUE)-_xlfn.NORM.DIST(AND(CX$4&gt;=$E9,CX$4&lt;=$G9)*(CW$4-$E9+1),$I9/2,$L9,TRUE))/(1-2*_xlfn.NORM.DIST(0,$I9/2,$L9,TRUE))*$C9+($J9="Steady Growth")*(AND(CX$4&gt;=$E9,CX$4&lt;=$G9)*((CX$4-$E9+1)/($I9*($I9+1)/2)*$C9))+($J9="custom")*CustomCF!CQ9</f>
        <v>0</v>
      </c>
      <c r="CY9" s="19">
        <f>($J9="Bell Curve")*(_xlfn.NORM.DIST(AND(CY$4&gt;=$E9,CY$4&lt;=$G9)*(CY$4-$E9+1),$I9/2,$L9,TRUE)-_xlfn.NORM.DIST(AND(CY$4&gt;=$E9,CY$4&lt;=$G9)*(CX$4-$E9+1),$I9/2,$L9,TRUE))/(1-2*_xlfn.NORM.DIST(0,$I9/2,$L9,TRUE))*$C9+($J9="Steady Growth")*(AND(CY$4&gt;=$E9,CY$4&lt;=$G9)*((CY$4-$E9+1)/($I9*($I9+1)/2)*$C9))+($J9="custom")*CustomCF!CR9</f>
        <v>0</v>
      </c>
      <c r="CZ9" s="19">
        <f>($J9="Bell Curve")*(_xlfn.NORM.DIST(AND(CZ$4&gt;=$E9,CZ$4&lt;=$G9)*(CZ$4-$E9+1),$I9/2,$L9,TRUE)-_xlfn.NORM.DIST(AND(CZ$4&gt;=$E9,CZ$4&lt;=$G9)*(CY$4-$E9+1),$I9/2,$L9,TRUE))/(1-2*_xlfn.NORM.DIST(0,$I9/2,$L9,TRUE))*$C9+($J9="Steady Growth")*(AND(CZ$4&gt;=$E9,CZ$4&lt;=$G9)*((CZ$4-$E9+1)/($I9*($I9+1)/2)*$C9))+($J9="custom")*CustomCF!CS9</f>
        <v>0</v>
      </c>
      <c r="DA9" s="19">
        <f>($J9="Bell Curve")*(_xlfn.NORM.DIST(AND(DA$4&gt;=$E9,DA$4&lt;=$G9)*(DA$4-$E9+1),$I9/2,$L9,TRUE)-_xlfn.NORM.DIST(AND(DA$4&gt;=$E9,DA$4&lt;=$G9)*(CZ$4-$E9+1),$I9/2,$L9,TRUE))/(1-2*_xlfn.NORM.DIST(0,$I9/2,$L9,TRUE))*$C9+($J9="Steady Growth")*(AND(DA$4&gt;=$E9,DA$4&lt;=$G9)*((DA$4-$E9+1)/($I9*($I9+1)/2)*$C9))+($J9="custom")*CustomCF!CT9</f>
        <v>0</v>
      </c>
      <c r="DB9" s="19">
        <f>($J9="Bell Curve")*(_xlfn.NORM.DIST(AND(DB$4&gt;=$E9,DB$4&lt;=$G9)*(DB$4-$E9+1),$I9/2,$L9,TRUE)-_xlfn.NORM.DIST(AND(DB$4&gt;=$E9,DB$4&lt;=$G9)*(DA$4-$E9+1),$I9/2,$L9,TRUE))/(1-2*_xlfn.NORM.DIST(0,$I9/2,$L9,TRUE))*$C9+($J9="Steady Growth")*(AND(DB$4&gt;=$E9,DB$4&lt;=$G9)*((DB$4-$E9+1)/($I9*($I9+1)/2)*$C9))+($J9="custom")*CustomCF!CU9</f>
        <v>0</v>
      </c>
      <c r="DC9" s="19">
        <f>($J9="Bell Curve")*(_xlfn.NORM.DIST(AND(DC$4&gt;=$E9,DC$4&lt;=$G9)*(DC$4-$E9+1),$I9/2,$L9,TRUE)-_xlfn.NORM.DIST(AND(DC$4&gt;=$E9,DC$4&lt;=$G9)*(DB$4-$E9+1),$I9/2,$L9,TRUE))/(1-2*_xlfn.NORM.DIST(0,$I9/2,$L9,TRUE))*$C9+($J9="Steady Growth")*(AND(DC$4&gt;=$E9,DC$4&lt;=$G9)*((DC$4-$E9+1)/($I9*($I9+1)/2)*$C9))+($J9="custom")*CustomCF!CV9</f>
        <v>0</v>
      </c>
      <c r="DD9" s="19">
        <f>($J9="Bell Curve")*(_xlfn.NORM.DIST(AND(DD$4&gt;=$E9,DD$4&lt;=$G9)*(DD$4-$E9+1),$I9/2,$L9,TRUE)-_xlfn.NORM.DIST(AND(DD$4&gt;=$E9,DD$4&lt;=$G9)*(DC$4-$E9+1),$I9/2,$L9,TRUE))/(1-2*_xlfn.NORM.DIST(0,$I9/2,$L9,TRUE))*$C9+($J9="Steady Growth")*(AND(DD$4&gt;=$E9,DD$4&lt;=$G9)*((DD$4-$E9+1)/($I9*($I9+1)/2)*$C9))+($J9="custom")*CustomCF!CW9</f>
        <v>0</v>
      </c>
      <c r="DE9" s="19">
        <f>($J9="Bell Curve")*(_xlfn.NORM.DIST(AND(DE$4&gt;=$E9,DE$4&lt;=$G9)*(DE$4-$E9+1),$I9/2,$L9,TRUE)-_xlfn.NORM.DIST(AND(DE$4&gt;=$E9,DE$4&lt;=$G9)*(DD$4-$E9+1),$I9/2,$L9,TRUE))/(1-2*_xlfn.NORM.DIST(0,$I9/2,$L9,TRUE))*$C9+($J9="Steady Growth")*(AND(DE$4&gt;=$E9,DE$4&lt;=$G9)*((DE$4-$E9+1)/($I9*($I9+1)/2)*$C9))+($J9="custom")*CustomCF!CX9</f>
        <v>0</v>
      </c>
      <c r="DF9" s="19">
        <f>($J9="Bell Curve")*(_xlfn.NORM.DIST(AND(DF$4&gt;=$E9,DF$4&lt;=$G9)*(DF$4-$E9+1),$I9/2,$L9,TRUE)-_xlfn.NORM.DIST(AND(DF$4&gt;=$E9,DF$4&lt;=$G9)*(DE$4-$E9+1),$I9/2,$L9,TRUE))/(1-2*_xlfn.NORM.DIST(0,$I9/2,$L9,TRUE))*$C9+($J9="Steady Growth")*(AND(DF$4&gt;=$E9,DF$4&lt;=$G9)*((DF$4-$E9+1)/($I9*($I9+1)/2)*$C9))+($J9="custom")*CustomCF!CY9</f>
        <v>0</v>
      </c>
      <c r="DG9" s="19">
        <f>($J9="Bell Curve")*(_xlfn.NORM.DIST(AND(DG$4&gt;=$E9,DG$4&lt;=$G9)*(DG$4-$E9+1),$I9/2,$L9,TRUE)-_xlfn.NORM.DIST(AND(DG$4&gt;=$E9,DG$4&lt;=$G9)*(DF$4-$E9+1),$I9/2,$L9,TRUE))/(1-2*_xlfn.NORM.DIST(0,$I9/2,$L9,TRUE))*$C9+($J9="Steady Growth")*(AND(DG$4&gt;=$E9,DG$4&lt;=$G9)*((DG$4-$E9+1)/($I9*($I9+1)/2)*$C9))+($J9="custom")*CustomCF!CZ9</f>
        <v>0</v>
      </c>
      <c r="DH9" s="19">
        <f>($J9="Bell Curve")*(_xlfn.NORM.DIST(AND(DH$4&gt;=$E9,DH$4&lt;=$G9)*(DH$4-$E9+1),$I9/2,$L9,TRUE)-_xlfn.NORM.DIST(AND(DH$4&gt;=$E9,DH$4&lt;=$G9)*(DG$4-$E9+1),$I9/2,$L9,TRUE))/(1-2*_xlfn.NORM.DIST(0,$I9/2,$L9,TRUE))*$C9+($J9="Steady Growth")*(AND(DH$4&gt;=$E9,DH$4&lt;=$G9)*((DH$4-$E9+1)/($I9*($I9+1)/2)*$C9))+($J9="custom")*CustomCF!DA9</f>
        <v>0</v>
      </c>
      <c r="DI9" s="19">
        <f>($J9="Bell Curve")*(_xlfn.NORM.DIST(AND(DI$4&gt;=$E9,DI$4&lt;=$G9)*(DI$4-$E9+1),$I9/2,$L9,TRUE)-_xlfn.NORM.DIST(AND(DI$4&gt;=$E9,DI$4&lt;=$G9)*(DH$4-$E9+1),$I9/2,$L9,TRUE))/(1-2*_xlfn.NORM.DIST(0,$I9/2,$L9,TRUE))*$C9+($J9="Steady Growth")*(AND(DI$4&gt;=$E9,DI$4&lt;=$G9)*((DI$4-$E9+1)/($I9*($I9+1)/2)*$C9))+($J9="custom")*CustomCF!DB9</f>
        <v>0</v>
      </c>
      <c r="DJ9" s="19">
        <f>($J9="Bell Curve")*(_xlfn.NORM.DIST(AND(DJ$4&gt;=$E9,DJ$4&lt;=$G9)*(DJ$4-$E9+1),$I9/2,$L9,TRUE)-_xlfn.NORM.DIST(AND(DJ$4&gt;=$E9,DJ$4&lt;=$G9)*(DI$4-$E9+1),$I9/2,$L9,TRUE))/(1-2*_xlfn.NORM.DIST(0,$I9/2,$L9,TRUE))*$C9+($J9="Steady Growth")*(AND(DJ$4&gt;=$E9,DJ$4&lt;=$G9)*((DJ$4-$E9+1)/($I9*($I9+1)/2)*$C9))+($J9="custom")*CustomCF!DC9</f>
        <v>0</v>
      </c>
      <c r="DK9" s="19">
        <f>($J9="Bell Curve")*(_xlfn.NORM.DIST(AND(DK$4&gt;=$E9,DK$4&lt;=$G9)*(DK$4-$E9+1),$I9/2,$L9,TRUE)-_xlfn.NORM.DIST(AND(DK$4&gt;=$E9,DK$4&lt;=$G9)*(DJ$4-$E9+1),$I9/2,$L9,TRUE))/(1-2*_xlfn.NORM.DIST(0,$I9/2,$L9,TRUE))*$C9+($J9="Steady Growth")*(AND(DK$4&gt;=$E9,DK$4&lt;=$G9)*((DK$4-$E9+1)/($I9*($I9+1)/2)*$C9))+($J9="custom")*CustomCF!DD9</f>
        <v>0</v>
      </c>
      <c r="DL9" s="19">
        <f>($J9="Bell Curve")*(_xlfn.NORM.DIST(AND(DL$4&gt;=$E9,DL$4&lt;=$G9)*(DL$4-$E9+1),$I9/2,$L9,TRUE)-_xlfn.NORM.DIST(AND(DL$4&gt;=$E9,DL$4&lt;=$G9)*(DK$4-$E9+1),$I9/2,$L9,TRUE))/(1-2*_xlfn.NORM.DIST(0,$I9/2,$L9,TRUE))*$C9+($J9="Steady Growth")*(AND(DL$4&gt;=$E9,DL$4&lt;=$G9)*((DL$4-$E9+1)/($I9*($I9+1)/2)*$C9))+($J9="custom")*CustomCF!DE9</f>
        <v>0</v>
      </c>
      <c r="DM9" s="19">
        <f>($J9="Bell Curve")*(_xlfn.NORM.DIST(AND(DM$4&gt;=$E9,DM$4&lt;=$G9)*(DM$4-$E9+1),$I9/2,$L9,TRUE)-_xlfn.NORM.DIST(AND(DM$4&gt;=$E9,DM$4&lt;=$G9)*(DL$4-$E9+1),$I9/2,$L9,TRUE))/(1-2*_xlfn.NORM.DIST(0,$I9/2,$L9,TRUE))*$C9+($J9="Steady Growth")*(AND(DM$4&gt;=$E9,DM$4&lt;=$G9)*((DM$4-$E9+1)/($I9*($I9+1)/2)*$C9))+($J9="custom")*CustomCF!DF9</f>
        <v>0</v>
      </c>
      <c r="DN9" s="19">
        <f>($J9="Bell Curve")*(_xlfn.NORM.DIST(AND(DN$4&gt;=$E9,DN$4&lt;=$G9)*(DN$4-$E9+1),$I9/2,$L9,TRUE)-_xlfn.NORM.DIST(AND(DN$4&gt;=$E9,DN$4&lt;=$G9)*(DM$4-$E9+1),$I9/2,$L9,TRUE))/(1-2*_xlfn.NORM.DIST(0,$I9/2,$L9,TRUE))*$C9+($J9="Steady Growth")*(AND(DN$4&gt;=$E9,DN$4&lt;=$G9)*((DN$4-$E9+1)/($I9*($I9+1)/2)*$C9))+($J9="custom")*CustomCF!DG9</f>
        <v>0</v>
      </c>
      <c r="DO9" s="19">
        <f>($J9="Bell Curve")*(_xlfn.NORM.DIST(AND(DO$4&gt;=$E9,DO$4&lt;=$G9)*(DO$4-$E9+1),$I9/2,$L9,TRUE)-_xlfn.NORM.DIST(AND(DO$4&gt;=$E9,DO$4&lt;=$G9)*(DN$4-$E9+1),$I9/2,$L9,TRUE))/(1-2*_xlfn.NORM.DIST(0,$I9/2,$L9,TRUE))*$C9+($J9="Steady Growth")*(AND(DO$4&gt;=$E9,DO$4&lt;=$G9)*((DO$4-$E9+1)/($I9*($I9+1)/2)*$C9))+($J9="custom")*CustomCF!DH9</f>
        <v>0</v>
      </c>
      <c r="DP9" s="19">
        <f>($J9="Bell Curve")*(_xlfn.NORM.DIST(AND(DP$4&gt;=$E9,DP$4&lt;=$G9)*(DP$4-$E9+1),$I9/2,$L9,TRUE)-_xlfn.NORM.DIST(AND(DP$4&gt;=$E9,DP$4&lt;=$G9)*(DO$4-$E9+1),$I9/2,$L9,TRUE))/(1-2*_xlfn.NORM.DIST(0,$I9/2,$L9,TRUE))*$C9+($J9="Steady Growth")*(AND(DP$4&gt;=$E9,DP$4&lt;=$G9)*((DP$4-$E9+1)/($I9*($I9+1)/2)*$C9))+($J9="custom")*CustomCF!DI9</f>
        <v>0</v>
      </c>
      <c r="DQ9" s="19">
        <f>($J9="Bell Curve")*(_xlfn.NORM.DIST(AND(DQ$4&gt;=$E9,DQ$4&lt;=$G9)*(DQ$4-$E9+1),$I9/2,$L9,TRUE)-_xlfn.NORM.DIST(AND(DQ$4&gt;=$E9,DQ$4&lt;=$G9)*(DP$4-$E9+1),$I9/2,$L9,TRUE))/(1-2*_xlfn.NORM.DIST(0,$I9/2,$L9,TRUE))*$C9+($J9="Steady Growth")*(AND(DQ$4&gt;=$E9,DQ$4&lt;=$G9)*((DQ$4-$E9+1)/($I9*($I9+1)/2)*$C9))+($J9="custom")*CustomCF!DJ9</f>
        <v>0</v>
      </c>
      <c r="DR9" s="19">
        <f>($J9="Bell Curve")*(_xlfn.NORM.DIST(AND(DR$4&gt;=$E9,DR$4&lt;=$G9)*(DR$4-$E9+1),$I9/2,$L9,TRUE)-_xlfn.NORM.DIST(AND(DR$4&gt;=$E9,DR$4&lt;=$G9)*(DQ$4-$E9+1),$I9/2,$L9,TRUE))/(1-2*_xlfn.NORM.DIST(0,$I9/2,$L9,TRUE))*$C9+($J9="Steady Growth")*(AND(DR$4&gt;=$E9,DR$4&lt;=$G9)*((DR$4-$E9+1)/($I9*($I9+1)/2)*$C9))+($J9="custom")*CustomCF!DK9</f>
        <v>0</v>
      </c>
      <c r="DS9" s="19">
        <f>($J9="Bell Curve")*(_xlfn.NORM.DIST(AND(DS$4&gt;=$E9,DS$4&lt;=$G9)*(DS$4-$E9+1),$I9/2,$L9,TRUE)-_xlfn.NORM.DIST(AND(DS$4&gt;=$E9,DS$4&lt;=$G9)*(DR$4-$E9+1),$I9/2,$L9,TRUE))/(1-2*_xlfn.NORM.DIST(0,$I9/2,$L9,TRUE))*$C9+($J9="Steady Growth")*(AND(DS$4&gt;=$E9,DS$4&lt;=$G9)*((DS$4-$E9+1)/($I9*($I9+1)/2)*$C9))+($J9="custom")*CustomCF!DL9</f>
        <v>0</v>
      </c>
      <c r="DT9" s="19">
        <f>($J9="Bell Curve")*(_xlfn.NORM.DIST(AND(DT$4&gt;=$E9,DT$4&lt;=$G9)*(DT$4-$E9+1),$I9/2,$L9,TRUE)-_xlfn.NORM.DIST(AND(DT$4&gt;=$E9,DT$4&lt;=$G9)*(DS$4-$E9+1),$I9/2,$L9,TRUE))/(1-2*_xlfn.NORM.DIST(0,$I9/2,$L9,TRUE))*$C9+($J9="Steady Growth")*(AND(DT$4&gt;=$E9,DT$4&lt;=$G9)*((DT$4-$E9+1)/($I9*($I9+1)/2)*$C9))+($J9="custom")*CustomCF!DM9</f>
        <v>0</v>
      </c>
      <c r="DU9" s="19">
        <f>($J9="Bell Curve")*(_xlfn.NORM.DIST(AND(DU$4&gt;=$E9,DU$4&lt;=$G9)*(DU$4-$E9+1),$I9/2,$L9,TRUE)-_xlfn.NORM.DIST(AND(DU$4&gt;=$E9,DU$4&lt;=$G9)*(DT$4-$E9+1),$I9/2,$L9,TRUE))/(1-2*_xlfn.NORM.DIST(0,$I9/2,$L9,TRUE))*$C9+($J9="Steady Growth")*(AND(DU$4&gt;=$E9,DU$4&lt;=$G9)*((DU$4-$E9+1)/($I9*($I9+1)/2)*$C9))+($J9="custom")*CustomCF!DN9</f>
        <v>0</v>
      </c>
      <c r="DV9" s="19">
        <f>($J9="Bell Curve")*(_xlfn.NORM.DIST(AND(DV$4&gt;=$E9,DV$4&lt;=$G9)*(DV$4-$E9+1),$I9/2,$L9,TRUE)-_xlfn.NORM.DIST(AND(DV$4&gt;=$E9,DV$4&lt;=$G9)*(DU$4-$E9+1),$I9/2,$L9,TRUE))/(1-2*_xlfn.NORM.DIST(0,$I9/2,$L9,TRUE))*$C9+($J9="Steady Growth")*(AND(DV$4&gt;=$E9,DV$4&lt;=$G9)*((DV$4-$E9+1)/($I9*($I9+1)/2)*$C9))+($J9="custom")*CustomCF!DO9</f>
        <v>0</v>
      </c>
      <c r="DW9" s="19">
        <f>($J9="Bell Curve")*(_xlfn.NORM.DIST(AND(DW$4&gt;=$E9,DW$4&lt;=$G9)*(DW$4-$E9+1),$I9/2,$L9,TRUE)-_xlfn.NORM.DIST(AND(DW$4&gt;=$E9,DW$4&lt;=$G9)*(DV$4-$E9+1),$I9/2,$L9,TRUE))/(1-2*_xlfn.NORM.DIST(0,$I9/2,$L9,TRUE))*$C9+($J9="Steady Growth")*(AND(DW$4&gt;=$E9,DW$4&lt;=$G9)*((DW$4-$E9+1)/($I9*($I9+1)/2)*$C9))+($J9="custom")*CustomCF!DP9</f>
        <v>0</v>
      </c>
      <c r="DX9" s="19">
        <f>($J9="Bell Curve")*(_xlfn.NORM.DIST(AND(DX$4&gt;=$E9,DX$4&lt;=$G9)*(DX$4-$E9+1),$I9/2,$L9,TRUE)-_xlfn.NORM.DIST(AND(DX$4&gt;=$E9,DX$4&lt;=$G9)*(DW$4-$E9+1),$I9/2,$L9,TRUE))/(1-2*_xlfn.NORM.DIST(0,$I9/2,$L9,TRUE))*$C9+($J9="Steady Growth")*(AND(DX$4&gt;=$E9,DX$4&lt;=$G9)*((DX$4-$E9+1)/($I9*($I9+1)/2)*$C9))+($J9="custom")*CustomCF!DQ9</f>
        <v>0</v>
      </c>
      <c r="DY9" s="19">
        <f>($J9="Bell Curve")*(_xlfn.NORM.DIST(AND(DY$4&gt;=$E9,DY$4&lt;=$G9)*(DY$4-$E9+1),$I9/2,$L9,TRUE)-_xlfn.NORM.DIST(AND(DY$4&gt;=$E9,DY$4&lt;=$G9)*(DX$4-$E9+1),$I9/2,$L9,TRUE))/(1-2*_xlfn.NORM.DIST(0,$I9/2,$L9,TRUE))*$C9+($J9="Steady Growth")*(AND(DY$4&gt;=$E9,DY$4&lt;=$G9)*((DY$4-$E9+1)/($I9*($I9+1)/2)*$C9))+($J9="custom")*CustomCF!DR9</f>
        <v>0</v>
      </c>
      <c r="DZ9" s="19">
        <f>($J9="Bell Curve")*(_xlfn.NORM.DIST(AND(DZ$4&gt;=$E9,DZ$4&lt;=$G9)*(DZ$4-$E9+1),$I9/2,$L9,TRUE)-_xlfn.NORM.DIST(AND(DZ$4&gt;=$E9,DZ$4&lt;=$G9)*(DY$4-$E9+1),$I9/2,$L9,TRUE))/(1-2*_xlfn.NORM.DIST(0,$I9/2,$L9,TRUE))*$C9+($J9="Steady Growth")*(AND(DZ$4&gt;=$E9,DZ$4&lt;=$G9)*((DZ$4-$E9+1)/($I9*($I9+1)/2)*$C9))+($J9="custom")*CustomCF!DS9</f>
        <v>0</v>
      </c>
      <c r="EA9" s="19">
        <f>($J9="Bell Curve")*(_xlfn.NORM.DIST(AND(EA$4&gt;=$E9,EA$4&lt;=$G9)*(EA$4-$E9+1),$I9/2,$L9,TRUE)-_xlfn.NORM.DIST(AND(EA$4&gt;=$E9,EA$4&lt;=$G9)*(DZ$4-$E9+1),$I9/2,$L9,TRUE))/(1-2*_xlfn.NORM.DIST(0,$I9/2,$L9,TRUE))*$C9+($J9="Steady Growth")*(AND(EA$4&gt;=$E9,EA$4&lt;=$G9)*((EA$4-$E9+1)/($I9*($I9+1)/2)*$C9))+($J9="custom")*CustomCF!DT9</f>
        <v>0</v>
      </c>
      <c r="EB9" s="19">
        <f>($J9="Bell Curve")*(_xlfn.NORM.DIST(AND(EB$4&gt;=$E9,EB$4&lt;=$G9)*(EB$4-$E9+1),$I9/2,$L9,TRUE)-_xlfn.NORM.DIST(AND(EB$4&gt;=$E9,EB$4&lt;=$G9)*(EA$4-$E9+1),$I9/2,$L9,TRUE))/(1-2*_xlfn.NORM.DIST(0,$I9/2,$L9,TRUE))*$C9+($J9="Steady Growth")*(AND(EB$4&gt;=$E9,EB$4&lt;=$G9)*((EB$4-$E9+1)/($I9*($I9+1)/2)*$C9))+($J9="custom")*CustomCF!DU9</f>
        <v>0</v>
      </c>
      <c r="EC9" s="19">
        <f>($J9="Bell Curve")*(_xlfn.NORM.DIST(AND(EC$4&gt;=$E9,EC$4&lt;=$G9)*(EC$4-$E9+1),$I9/2,$L9,TRUE)-_xlfn.NORM.DIST(AND(EC$4&gt;=$E9,EC$4&lt;=$G9)*(EB$4-$E9+1),$I9/2,$L9,TRUE))/(1-2*_xlfn.NORM.DIST(0,$I9/2,$L9,TRUE))*$C9+($J9="Steady Growth")*(AND(EC$4&gt;=$E9,EC$4&lt;=$G9)*((EC$4-$E9+1)/($I9*($I9+1)/2)*$C9))+($J9="custom")*CustomCF!DV9</f>
        <v>0</v>
      </c>
      <c r="ED9" s="19">
        <f>($J9="Bell Curve")*(_xlfn.NORM.DIST(AND(ED$4&gt;=$E9,ED$4&lt;=$G9)*(ED$4-$E9+1),$I9/2,$L9,TRUE)-_xlfn.NORM.DIST(AND(ED$4&gt;=$E9,ED$4&lt;=$G9)*(EC$4-$E9+1),$I9/2,$L9,TRUE))/(1-2*_xlfn.NORM.DIST(0,$I9/2,$L9,TRUE))*$C9+($J9="Steady Growth")*(AND(ED$4&gt;=$E9,ED$4&lt;=$G9)*((ED$4-$E9+1)/($I9*($I9+1)/2)*$C9))+($J9="custom")*CustomCF!DW9</f>
        <v>0</v>
      </c>
      <c r="EE9" s="19">
        <f>($J9="Bell Curve")*(_xlfn.NORM.DIST(AND(EE$4&gt;=$E9,EE$4&lt;=$G9)*(EE$4-$E9+1),$I9/2,$L9,TRUE)-_xlfn.NORM.DIST(AND(EE$4&gt;=$E9,EE$4&lt;=$G9)*(ED$4-$E9+1),$I9/2,$L9,TRUE))/(1-2*_xlfn.NORM.DIST(0,$I9/2,$L9,TRUE))*$C9+($J9="Steady Growth")*(AND(EE$4&gt;=$E9,EE$4&lt;=$G9)*((EE$4-$E9+1)/($I9*($I9+1)/2)*$C9))+($J9="custom")*CustomCF!DX9</f>
        <v>0</v>
      </c>
      <c r="EF9" s="121">
        <f>($J9="Bell Curve")*(_xlfn.NORM.DIST(AND(EF$4&gt;=$E9,EF$4&lt;=$G9)*(EF$4-$E9+1),$I9/2,$L9,TRUE)-_xlfn.NORM.DIST(AND(EF$4&gt;=$E9,EF$4&lt;=$G9)*(EE$4-$E9+1),$I9/2,$L9,TRUE))/(1-2*_xlfn.NORM.DIST(0,$I9/2,$L9,TRUE))*$C9+($J9="Steady Growth")*(AND(EF$4&gt;=$E9,EF$4&lt;=$G9)*((EF$4-$E9+1)/($I9*($I9+1)/2)*$C9))+($J9="custom")*CustomCF!DY9</f>
        <v>0</v>
      </c>
    </row>
    <row r="10" spans="2:136" hidden="1" outlineLevel="1" x14ac:dyDescent="0.2">
      <c r="B10" s="103">
        <f>Budget!K10</f>
        <v>0</v>
      </c>
      <c r="C10" s="19">
        <f>Budget!L10</f>
        <v>0</v>
      </c>
      <c r="D10" s="19" t="str">
        <f t="shared" si="17"/>
        <v/>
      </c>
      <c r="E10" s="92">
        <v>0</v>
      </c>
      <c r="F10" s="18">
        <f>IF(J10="Custom",CustomCF!E10,INDEX($P$6:$DY$6,MATCH(E10,CF!$P$4:$DY$4,0)))</f>
        <v>46022</v>
      </c>
      <c r="G10" s="92">
        <v>0</v>
      </c>
      <c r="H10" s="18">
        <f>IF(J10="Custom",CustomCF!F10,INDEX($P$6:$EF$6,MATCH(G10,$P$4:$EF$4,0)))</f>
        <v>46022</v>
      </c>
      <c r="I10" s="9">
        <f t="shared" si="9"/>
        <v>1</v>
      </c>
      <c r="J10" s="92" t="s">
        <v>30</v>
      </c>
      <c r="K10" s="92" t="s">
        <v>31</v>
      </c>
      <c r="L10" s="9">
        <f t="shared" si="15"/>
        <v>10000000</v>
      </c>
      <c r="M10" s="106">
        <f t="shared" si="16"/>
        <v>0</v>
      </c>
      <c r="N10" s="112" t="str">
        <f t="shared" si="10"/>
        <v>OK</v>
      </c>
      <c r="O10" s="112"/>
      <c r="P10" s="19">
        <f>($J10="Bell Curve")*(_xlfn.NORM.DIST(AND(P$4&gt;=$E10,P$4&lt;=$G10)*(P$4-$E10+1),$I10/2,$L10,TRUE)-_xlfn.NORM.DIST(AND(P$4&gt;=$E10,P$4&lt;=$G10)*(N$4-$E10+1),$I10/2,$L10,TRUE))/(1-2*_xlfn.NORM.DIST(0,$I10/2,$L10,TRUE))*$C10+($J10="Steady Growth")*(AND(P$4&gt;=$E10,P$4&lt;=$G10)*((P$4-$E10+1)/($I10*($I10+1)/2)*$C10))+($J10="custom")*CustomCF!I10</f>
        <v>0</v>
      </c>
      <c r="Q10" s="19">
        <f>($J10="Bell Curve")*(_xlfn.NORM.DIST(AND(Q$4&gt;=$E10,Q$4&lt;=$G10)*(Q$4-$E10+1),$I10/2,$L10,TRUE)-_xlfn.NORM.DIST(AND(Q$4&gt;=$E10,Q$4&lt;=$G10)*(P$4-$E10+1),$I10/2,$L10,TRUE))/(1-2*_xlfn.NORM.DIST(0,$I10/2,$L10,TRUE))*$C10+($J10="Steady Growth")*(AND(Q$4&gt;=$E10,Q$4&lt;=$G10)*((Q$4-$E10+1)/($I10*($I10+1)/2)*$C10))+($J10="custom")*CustomCF!J10</f>
        <v>0</v>
      </c>
      <c r="R10" s="19">
        <f>($J10="Bell Curve")*(_xlfn.NORM.DIST(AND(R$4&gt;=$E10,R$4&lt;=$G10)*(R$4-$E10+1),$I10/2,$L10,TRUE)-_xlfn.NORM.DIST(AND(R$4&gt;=$E10,R$4&lt;=$G10)*(Q$4-$E10+1),$I10/2,$L10,TRUE))/(1-2*_xlfn.NORM.DIST(0,$I10/2,$L10,TRUE))*$C10+($J10="Steady Growth")*(AND(R$4&gt;=$E10,R$4&lt;=$G10)*((R$4-$E10+1)/($I10*($I10+1)/2)*$C10))+($J10="custom")*CustomCF!K10</f>
        <v>0</v>
      </c>
      <c r="S10" s="19">
        <f>($J10="Bell Curve")*(_xlfn.NORM.DIST(AND(S$4&gt;=$E10,S$4&lt;=$G10)*(S$4-$E10+1),$I10/2,$L10,TRUE)-_xlfn.NORM.DIST(AND(S$4&gt;=$E10,S$4&lt;=$G10)*(R$4-$E10+1),$I10/2,$L10,TRUE))/(1-2*_xlfn.NORM.DIST(0,$I10/2,$L10,TRUE))*$C10+($J10="Steady Growth")*(AND(S$4&gt;=$E10,S$4&lt;=$G10)*((S$4-$E10+1)/($I10*($I10+1)/2)*$C10))+($J10="custom")*CustomCF!L10</f>
        <v>0</v>
      </c>
      <c r="T10" s="19">
        <f>($J10="Bell Curve")*(_xlfn.NORM.DIST(AND(T$4&gt;=$E10,T$4&lt;=$G10)*(T$4-$E10+1),$I10/2,$L10,TRUE)-_xlfn.NORM.DIST(AND(T$4&gt;=$E10,T$4&lt;=$G10)*(S$4-$E10+1),$I10/2,$L10,TRUE))/(1-2*_xlfn.NORM.DIST(0,$I10/2,$L10,TRUE))*$C10+($J10="Steady Growth")*(AND(T$4&gt;=$E10,T$4&lt;=$G10)*((T$4-$E10+1)/($I10*($I10+1)/2)*$C10))+($J10="custom")*CustomCF!M10</f>
        <v>0</v>
      </c>
      <c r="U10" s="19">
        <f>($J10="Bell Curve")*(_xlfn.NORM.DIST(AND(U$4&gt;=$E10,U$4&lt;=$G10)*(U$4-$E10+1),$I10/2,$L10,TRUE)-_xlfn.NORM.DIST(AND(U$4&gt;=$E10,U$4&lt;=$G10)*(T$4-$E10+1),$I10/2,$L10,TRUE))/(1-2*_xlfn.NORM.DIST(0,$I10/2,$L10,TRUE))*$C10+($J10="Steady Growth")*(AND(U$4&gt;=$E10,U$4&lt;=$G10)*((U$4-$E10+1)/($I10*($I10+1)/2)*$C10))+($J10="custom")*CustomCF!N10</f>
        <v>0</v>
      </c>
      <c r="V10" s="19">
        <f>($J10="Bell Curve")*(_xlfn.NORM.DIST(AND(V$4&gt;=$E10,V$4&lt;=$G10)*(V$4-$E10+1),$I10/2,$L10,TRUE)-_xlfn.NORM.DIST(AND(V$4&gt;=$E10,V$4&lt;=$G10)*(U$4-$E10+1),$I10/2,$L10,TRUE))/(1-2*_xlfn.NORM.DIST(0,$I10/2,$L10,TRUE))*$C10+($J10="Steady Growth")*(AND(V$4&gt;=$E10,V$4&lt;=$G10)*((V$4-$E10+1)/($I10*($I10+1)/2)*$C10))+($J10="custom")*CustomCF!O10</f>
        <v>0</v>
      </c>
      <c r="W10" s="19">
        <f>($J10="Bell Curve")*(_xlfn.NORM.DIST(AND(W$4&gt;=$E10,W$4&lt;=$G10)*(W$4-$E10+1),$I10/2,$L10,TRUE)-_xlfn.NORM.DIST(AND(W$4&gt;=$E10,W$4&lt;=$G10)*(V$4-$E10+1),$I10/2,$L10,TRUE))/(1-2*_xlfn.NORM.DIST(0,$I10/2,$L10,TRUE))*$C10+($J10="Steady Growth")*(AND(W$4&gt;=$E10,W$4&lt;=$G10)*((W$4-$E10+1)/($I10*($I10+1)/2)*$C10))+($J10="custom")*CustomCF!P10</f>
        <v>0</v>
      </c>
      <c r="X10" s="19">
        <f>($J10="Bell Curve")*(_xlfn.NORM.DIST(AND(X$4&gt;=$E10,X$4&lt;=$G10)*(X$4-$E10+1),$I10/2,$L10,TRUE)-_xlfn.NORM.DIST(AND(X$4&gt;=$E10,X$4&lt;=$G10)*(W$4-$E10+1),$I10/2,$L10,TRUE))/(1-2*_xlfn.NORM.DIST(0,$I10/2,$L10,TRUE))*$C10+($J10="Steady Growth")*(AND(X$4&gt;=$E10,X$4&lt;=$G10)*((X$4-$E10+1)/($I10*($I10+1)/2)*$C10))+($J10="custom")*CustomCF!Q10</f>
        <v>0</v>
      </c>
      <c r="Y10" s="19">
        <f>($J10="Bell Curve")*(_xlfn.NORM.DIST(AND(Y$4&gt;=$E10,Y$4&lt;=$G10)*(Y$4-$E10+1),$I10/2,$L10,TRUE)-_xlfn.NORM.DIST(AND(Y$4&gt;=$E10,Y$4&lt;=$G10)*(X$4-$E10+1),$I10/2,$L10,TRUE))/(1-2*_xlfn.NORM.DIST(0,$I10/2,$L10,TRUE))*$C10+($J10="Steady Growth")*(AND(Y$4&gt;=$E10,Y$4&lt;=$G10)*((Y$4-$E10+1)/($I10*($I10+1)/2)*$C10))+($J10="custom")*CustomCF!R10</f>
        <v>0</v>
      </c>
      <c r="Z10" s="19">
        <f>($J10="Bell Curve")*(_xlfn.NORM.DIST(AND(Z$4&gt;=$E10,Z$4&lt;=$G10)*(Z$4-$E10+1),$I10/2,$L10,TRUE)-_xlfn.NORM.DIST(AND(Z$4&gt;=$E10,Z$4&lt;=$G10)*(Y$4-$E10+1),$I10/2,$L10,TRUE))/(1-2*_xlfn.NORM.DIST(0,$I10/2,$L10,TRUE))*$C10+($J10="Steady Growth")*(AND(Z$4&gt;=$E10,Z$4&lt;=$G10)*((Z$4-$E10+1)/($I10*($I10+1)/2)*$C10))+($J10="custom")*CustomCF!S10</f>
        <v>0</v>
      </c>
      <c r="AA10" s="19">
        <f>($J10="Bell Curve")*(_xlfn.NORM.DIST(AND(AA$4&gt;=$E10,AA$4&lt;=$G10)*(AA$4-$E10+1),$I10/2,$L10,TRUE)-_xlfn.NORM.DIST(AND(AA$4&gt;=$E10,AA$4&lt;=$G10)*(Z$4-$E10+1),$I10/2,$L10,TRUE))/(1-2*_xlfn.NORM.DIST(0,$I10/2,$L10,TRUE))*$C10+($J10="Steady Growth")*(AND(AA$4&gt;=$E10,AA$4&lt;=$G10)*((AA$4-$E10+1)/($I10*($I10+1)/2)*$C10))+($J10="custom")*CustomCF!T10</f>
        <v>0</v>
      </c>
      <c r="AB10" s="19">
        <f>($J10="Bell Curve")*(_xlfn.NORM.DIST(AND(AB$4&gt;=$E10,AB$4&lt;=$G10)*(AB$4-$E10+1),$I10/2,$L10,TRUE)-_xlfn.NORM.DIST(AND(AB$4&gt;=$E10,AB$4&lt;=$G10)*(AA$4-$E10+1),$I10/2,$L10,TRUE))/(1-2*_xlfn.NORM.DIST(0,$I10/2,$L10,TRUE))*$C10+($J10="Steady Growth")*(AND(AB$4&gt;=$E10,AB$4&lt;=$G10)*((AB$4-$E10+1)/($I10*($I10+1)/2)*$C10))+($J10="custom")*CustomCF!U10</f>
        <v>0</v>
      </c>
      <c r="AC10" s="19">
        <f>($J10="Bell Curve")*(_xlfn.NORM.DIST(AND(AC$4&gt;=$E10,AC$4&lt;=$G10)*(AC$4-$E10+1),$I10/2,$L10,TRUE)-_xlfn.NORM.DIST(AND(AC$4&gt;=$E10,AC$4&lt;=$G10)*(AB$4-$E10+1),$I10/2,$L10,TRUE))/(1-2*_xlfn.NORM.DIST(0,$I10/2,$L10,TRUE))*$C10+($J10="Steady Growth")*(AND(AC$4&gt;=$E10,AC$4&lt;=$G10)*((AC$4-$E10+1)/($I10*($I10+1)/2)*$C10))+($J10="custom")*CustomCF!V10</f>
        <v>0</v>
      </c>
      <c r="AD10" s="19">
        <f>($J10="Bell Curve")*(_xlfn.NORM.DIST(AND(AD$4&gt;=$E10,AD$4&lt;=$G10)*(AD$4-$E10+1),$I10/2,$L10,TRUE)-_xlfn.NORM.DIST(AND(AD$4&gt;=$E10,AD$4&lt;=$G10)*(AC$4-$E10+1),$I10/2,$L10,TRUE))/(1-2*_xlfn.NORM.DIST(0,$I10/2,$L10,TRUE))*$C10+($J10="Steady Growth")*(AND(AD$4&gt;=$E10,AD$4&lt;=$G10)*((AD$4-$E10+1)/($I10*($I10+1)/2)*$C10))+($J10="custom")*CustomCF!W10</f>
        <v>0</v>
      </c>
      <c r="AE10" s="19">
        <f>($J10="Bell Curve")*(_xlfn.NORM.DIST(AND(AE$4&gt;=$E10,AE$4&lt;=$G10)*(AE$4-$E10+1),$I10/2,$L10,TRUE)-_xlfn.NORM.DIST(AND(AE$4&gt;=$E10,AE$4&lt;=$G10)*(AD$4-$E10+1),$I10/2,$L10,TRUE))/(1-2*_xlfn.NORM.DIST(0,$I10/2,$L10,TRUE))*$C10+($J10="Steady Growth")*(AND(AE$4&gt;=$E10,AE$4&lt;=$G10)*((AE$4-$E10+1)/($I10*($I10+1)/2)*$C10))+($J10="custom")*CustomCF!X10</f>
        <v>0</v>
      </c>
      <c r="AF10" s="19">
        <f>($J10="Bell Curve")*(_xlfn.NORM.DIST(AND(AF$4&gt;=$E10,AF$4&lt;=$G10)*(AF$4-$E10+1),$I10/2,$L10,TRUE)-_xlfn.NORM.DIST(AND(AF$4&gt;=$E10,AF$4&lt;=$G10)*(AE$4-$E10+1),$I10/2,$L10,TRUE))/(1-2*_xlfn.NORM.DIST(0,$I10/2,$L10,TRUE))*$C10+($J10="Steady Growth")*(AND(AF$4&gt;=$E10,AF$4&lt;=$G10)*((AF$4-$E10+1)/($I10*($I10+1)/2)*$C10))+($J10="custom")*CustomCF!Y10</f>
        <v>0</v>
      </c>
      <c r="AG10" s="19">
        <f>($J10="Bell Curve")*(_xlfn.NORM.DIST(AND(AG$4&gt;=$E10,AG$4&lt;=$G10)*(AG$4-$E10+1),$I10/2,$L10,TRUE)-_xlfn.NORM.DIST(AND(AG$4&gt;=$E10,AG$4&lt;=$G10)*(AF$4-$E10+1),$I10/2,$L10,TRUE))/(1-2*_xlfn.NORM.DIST(0,$I10/2,$L10,TRUE))*$C10+($J10="Steady Growth")*(AND(AG$4&gt;=$E10,AG$4&lt;=$G10)*((AG$4-$E10+1)/($I10*($I10+1)/2)*$C10))+($J10="custom")*CustomCF!Z10</f>
        <v>0</v>
      </c>
      <c r="AH10" s="19">
        <f>($J10="Bell Curve")*(_xlfn.NORM.DIST(AND(AH$4&gt;=$E10,AH$4&lt;=$G10)*(AH$4-$E10+1),$I10/2,$L10,TRUE)-_xlfn.NORM.DIST(AND(AH$4&gt;=$E10,AH$4&lt;=$G10)*(AG$4-$E10+1),$I10/2,$L10,TRUE))/(1-2*_xlfn.NORM.DIST(0,$I10/2,$L10,TRUE))*$C10+($J10="Steady Growth")*(AND(AH$4&gt;=$E10,AH$4&lt;=$G10)*((AH$4-$E10+1)/($I10*($I10+1)/2)*$C10))+($J10="custom")*CustomCF!AA10</f>
        <v>0</v>
      </c>
      <c r="AI10" s="19">
        <f>($J10="Bell Curve")*(_xlfn.NORM.DIST(AND(AI$4&gt;=$E10,AI$4&lt;=$G10)*(AI$4-$E10+1),$I10/2,$L10,TRUE)-_xlfn.NORM.DIST(AND(AI$4&gt;=$E10,AI$4&lt;=$G10)*(AH$4-$E10+1),$I10/2,$L10,TRUE))/(1-2*_xlfn.NORM.DIST(0,$I10/2,$L10,TRUE))*$C10+($J10="Steady Growth")*(AND(AI$4&gt;=$E10,AI$4&lt;=$G10)*((AI$4-$E10+1)/($I10*($I10+1)/2)*$C10))+($J10="custom")*CustomCF!AB10</f>
        <v>0</v>
      </c>
      <c r="AJ10" s="19">
        <f>($J10="Bell Curve")*(_xlfn.NORM.DIST(AND(AJ$4&gt;=$E10,AJ$4&lt;=$G10)*(AJ$4-$E10+1),$I10/2,$L10,TRUE)-_xlfn.NORM.DIST(AND(AJ$4&gt;=$E10,AJ$4&lt;=$G10)*(AI$4-$E10+1),$I10/2,$L10,TRUE))/(1-2*_xlfn.NORM.DIST(0,$I10/2,$L10,TRUE))*$C10+($J10="Steady Growth")*(AND(AJ$4&gt;=$E10,AJ$4&lt;=$G10)*((AJ$4-$E10+1)/($I10*($I10+1)/2)*$C10))+($J10="custom")*CustomCF!AC10</f>
        <v>0</v>
      </c>
      <c r="AK10" s="19">
        <f>($J10="Bell Curve")*(_xlfn.NORM.DIST(AND(AK$4&gt;=$E10,AK$4&lt;=$G10)*(AK$4-$E10+1),$I10/2,$L10,TRUE)-_xlfn.NORM.DIST(AND(AK$4&gt;=$E10,AK$4&lt;=$G10)*(AJ$4-$E10+1),$I10/2,$L10,TRUE))/(1-2*_xlfn.NORM.DIST(0,$I10/2,$L10,TRUE))*$C10+($J10="Steady Growth")*(AND(AK$4&gt;=$E10,AK$4&lt;=$G10)*((AK$4-$E10+1)/($I10*($I10+1)/2)*$C10))+($J10="custom")*CustomCF!AD10</f>
        <v>0</v>
      </c>
      <c r="AL10" s="19">
        <f>($J10="Bell Curve")*(_xlfn.NORM.DIST(AND(AL$4&gt;=$E10,AL$4&lt;=$G10)*(AL$4-$E10+1),$I10/2,$L10,TRUE)-_xlfn.NORM.DIST(AND(AL$4&gt;=$E10,AL$4&lt;=$G10)*(AK$4-$E10+1),$I10/2,$L10,TRUE))/(1-2*_xlfn.NORM.DIST(0,$I10/2,$L10,TRUE))*$C10+($J10="Steady Growth")*(AND(AL$4&gt;=$E10,AL$4&lt;=$G10)*((AL$4-$E10+1)/($I10*($I10+1)/2)*$C10))+($J10="custom")*CustomCF!AE10</f>
        <v>0</v>
      </c>
      <c r="AM10" s="19">
        <f>($J10="Bell Curve")*(_xlfn.NORM.DIST(AND(AM$4&gt;=$E10,AM$4&lt;=$G10)*(AM$4-$E10+1),$I10/2,$L10,TRUE)-_xlfn.NORM.DIST(AND(AM$4&gt;=$E10,AM$4&lt;=$G10)*(AL$4-$E10+1),$I10/2,$L10,TRUE))/(1-2*_xlfn.NORM.DIST(0,$I10/2,$L10,TRUE))*$C10+($J10="Steady Growth")*(AND(AM$4&gt;=$E10,AM$4&lt;=$G10)*((AM$4-$E10+1)/($I10*($I10+1)/2)*$C10))+($J10="custom")*CustomCF!AF10</f>
        <v>0</v>
      </c>
      <c r="AN10" s="19">
        <f>($J10="Bell Curve")*(_xlfn.NORM.DIST(AND(AN$4&gt;=$E10,AN$4&lt;=$G10)*(AN$4-$E10+1),$I10/2,$L10,TRUE)-_xlfn.NORM.DIST(AND(AN$4&gt;=$E10,AN$4&lt;=$G10)*(AM$4-$E10+1),$I10/2,$L10,TRUE))/(1-2*_xlfn.NORM.DIST(0,$I10/2,$L10,TRUE))*$C10+($J10="Steady Growth")*(AND(AN$4&gt;=$E10,AN$4&lt;=$G10)*((AN$4-$E10+1)/($I10*($I10+1)/2)*$C10))+($J10="custom")*CustomCF!AG10</f>
        <v>0</v>
      </c>
      <c r="AO10" s="19">
        <f>($J10="Bell Curve")*(_xlfn.NORM.DIST(AND(AO$4&gt;=$E10,AO$4&lt;=$G10)*(AO$4-$E10+1),$I10/2,$L10,TRUE)-_xlfn.NORM.DIST(AND(AO$4&gt;=$E10,AO$4&lt;=$G10)*(AN$4-$E10+1),$I10/2,$L10,TRUE))/(1-2*_xlfn.NORM.DIST(0,$I10/2,$L10,TRUE))*$C10+($J10="Steady Growth")*(AND(AO$4&gt;=$E10,AO$4&lt;=$G10)*((AO$4-$E10+1)/($I10*($I10+1)/2)*$C10))+($J10="custom")*CustomCF!AH10</f>
        <v>0</v>
      </c>
      <c r="AP10" s="19">
        <f>($J10="Bell Curve")*(_xlfn.NORM.DIST(AND(AP$4&gt;=$E10,AP$4&lt;=$G10)*(AP$4-$E10+1),$I10/2,$L10,TRUE)-_xlfn.NORM.DIST(AND(AP$4&gt;=$E10,AP$4&lt;=$G10)*(AO$4-$E10+1),$I10/2,$L10,TRUE))/(1-2*_xlfn.NORM.DIST(0,$I10/2,$L10,TRUE))*$C10+($J10="Steady Growth")*(AND(AP$4&gt;=$E10,AP$4&lt;=$G10)*((AP$4-$E10+1)/($I10*($I10+1)/2)*$C10))+($J10="custom")*CustomCF!AI10</f>
        <v>0</v>
      </c>
      <c r="AQ10" s="19">
        <f>($J10="Bell Curve")*(_xlfn.NORM.DIST(AND(AQ$4&gt;=$E10,AQ$4&lt;=$G10)*(AQ$4-$E10+1),$I10/2,$L10,TRUE)-_xlfn.NORM.DIST(AND(AQ$4&gt;=$E10,AQ$4&lt;=$G10)*(AP$4-$E10+1),$I10/2,$L10,TRUE))/(1-2*_xlfn.NORM.DIST(0,$I10/2,$L10,TRUE))*$C10+($J10="Steady Growth")*(AND(AQ$4&gt;=$E10,AQ$4&lt;=$G10)*((AQ$4-$E10+1)/($I10*($I10+1)/2)*$C10))+($J10="custom")*CustomCF!AJ10</f>
        <v>0</v>
      </c>
      <c r="AR10" s="19">
        <f>($J10="Bell Curve")*(_xlfn.NORM.DIST(AND(AR$4&gt;=$E10,AR$4&lt;=$G10)*(AR$4-$E10+1),$I10/2,$L10,TRUE)-_xlfn.NORM.DIST(AND(AR$4&gt;=$E10,AR$4&lt;=$G10)*(AQ$4-$E10+1),$I10/2,$L10,TRUE))/(1-2*_xlfn.NORM.DIST(0,$I10/2,$L10,TRUE))*$C10+($J10="Steady Growth")*(AND(AR$4&gt;=$E10,AR$4&lt;=$G10)*((AR$4-$E10+1)/($I10*($I10+1)/2)*$C10))+($J10="custom")*CustomCF!AK10</f>
        <v>0</v>
      </c>
      <c r="AS10" s="19">
        <f>($J10="Bell Curve")*(_xlfn.NORM.DIST(AND(AS$4&gt;=$E10,AS$4&lt;=$G10)*(AS$4-$E10+1),$I10/2,$L10,TRUE)-_xlfn.NORM.DIST(AND(AS$4&gt;=$E10,AS$4&lt;=$G10)*(AR$4-$E10+1),$I10/2,$L10,TRUE))/(1-2*_xlfn.NORM.DIST(0,$I10/2,$L10,TRUE))*$C10+($J10="Steady Growth")*(AND(AS$4&gt;=$E10,AS$4&lt;=$G10)*((AS$4-$E10+1)/($I10*($I10+1)/2)*$C10))+($J10="custom")*CustomCF!AL10</f>
        <v>0</v>
      </c>
      <c r="AT10" s="19">
        <f>($J10="Bell Curve")*(_xlfn.NORM.DIST(AND(AT$4&gt;=$E10,AT$4&lt;=$G10)*(AT$4-$E10+1),$I10/2,$L10,TRUE)-_xlfn.NORM.DIST(AND(AT$4&gt;=$E10,AT$4&lt;=$G10)*(AS$4-$E10+1),$I10/2,$L10,TRUE))/(1-2*_xlfn.NORM.DIST(0,$I10/2,$L10,TRUE))*$C10+($J10="Steady Growth")*(AND(AT$4&gt;=$E10,AT$4&lt;=$G10)*((AT$4-$E10+1)/($I10*($I10+1)/2)*$C10))+($J10="custom")*CustomCF!AM10</f>
        <v>0</v>
      </c>
      <c r="AU10" s="19">
        <f>($J10="Bell Curve")*(_xlfn.NORM.DIST(AND(AU$4&gt;=$E10,AU$4&lt;=$G10)*(AU$4-$E10+1),$I10/2,$L10,TRUE)-_xlfn.NORM.DIST(AND(AU$4&gt;=$E10,AU$4&lt;=$G10)*(AT$4-$E10+1),$I10/2,$L10,TRUE))/(1-2*_xlfn.NORM.DIST(0,$I10/2,$L10,TRUE))*$C10+($J10="Steady Growth")*(AND(AU$4&gt;=$E10,AU$4&lt;=$G10)*((AU$4-$E10+1)/($I10*($I10+1)/2)*$C10))+($J10="custom")*CustomCF!AN10</f>
        <v>0</v>
      </c>
      <c r="AV10" s="19">
        <f>($J10="Bell Curve")*(_xlfn.NORM.DIST(AND(AV$4&gt;=$E10,AV$4&lt;=$G10)*(AV$4-$E10+1),$I10/2,$L10,TRUE)-_xlfn.NORM.DIST(AND(AV$4&gt;=$E10,AV$4&lt;=$G10)*(AU$4-$E10+1),$I10/2,$L10,TRUE))/(1-2*_xlfn.NORM.DIST(0,$I10/2,$L10,TRUE))*$C10+($J10="Steady Growth")*(AND(AV$4&gt;=$E10,AV$4&lt;=$G10)*((AV$4-$E10+1)/($I10*($I10+1)/2)*$C10))+($J10="custom")*CustomCF!AO10</f>
        <v>0</v>
      </c>
      <c r="AW10" s="19">
        <f>($J10="Bell Curve")*(_xlfn.NORM.DIST(AND(AW$4&gt;=$E10,AW$4&lt;=$G10)*(AW$4-$E10+1),$I10/2,$L10,TRUE)-_xlfn.NORM.DIST(AND(AW$4&gt;=$E10,AW$4&lt;=$G10)*(AV$4-$E10+1),$I10/2,$L10,TRUE))/(1-2*_xlfn.NORM.DIST(0,$I10/2,$L10,TRUE))*$C10+($J10="Steady Growth")*(AND(AW$4&gt;=$E10,AW$4&lt;=$G10)*((AW$4-$E10+1)/($I10*($I10+1)/2)*$C10))+($J10="custom")*CustomCF!AP10</f>
        <v>0</v>
      </c>
      <c r="AX10" s="19">
        <f>($J10="Bell Curve")*(_xlfn.NORM.DIST(AND(AX$4&gt;=$E10,AX$4&lt;=$G10)*(AX$4-$E10+1),$I10/2,$L10,TRUE)-_xlfn.NORM.DIST(AND(AX$4&gt;=$E10,AX$4&lt;=$G10)*(AW$4-$E10+1),$I10/2,$L10,TRUE))/(1-2*_xlfn.NORM.DIST(0,$I10/2,$L10,TRUE))*$C10+($J10="Steady Growth")*(AND(AX$4&gt;=$E10,AX$4&lt;=$G10)*((AX$4-$E10+1)/($I10*($I10+1)/2)*$C10))+($J10="custom")*CustomCF!AQ10</f>
        <v>0</v>
      </c>
      <c r="AY10" s="19">
        <f>($J10="Bell Curve")*(_xlfn.NORM.DIST(AND(AY$4&gt;=$E10,AY$4&lt;=$G10)*(AY$4-$E10+1),$I10/2,$L10,TRUE)-_xlfn.NORM.DIST(AND(AY$4&gt;=$E10,AY$4&lt;=$G10)*(AX$4-$E10+1),$I10/2,$L10,TRUE))/(1-2*_xlfn.NORM.DIST(0,$I10/2,$L10,TRUE))*$C10+($J10="Steady Growth")*(AND(AY$4&gt;=$E10,AY$4&lt;=$G10)*((AY$4-$E10+1)/($I10*($I10+1)/2)*$C10))+($J10="custom")*CustomCF!AR10</f>
        <v>0</v>
      </c>
      <c r="AZ10" s="19">
        <f>($J10="Bell Curve")*(_xlfn.NORM.DIST(AND(AZ$4&gt;=$E10,AZ$4&lt;=$G10)*(AZ$4-$E10+1),$I10/2,$L10,TRUE)-_xlfn.NORM.DIST(AND(AZ$4&gt;=$E10,AZ$4&lt;=$G10)*(AY$4-$E10+1),$I10/2,$L10,TRUE))/(1-2*_xlfn.NORM.DIST(0,$I10/2,$L10,TRUE))*$C10+($J10="Steady Growth")*(AND(AZ$4&gt;=$E10,AZ$4&lt;=$G10)*((AZ$4-$E10+1)/($I10*($I10+1)/2)*$C10))+($J10="custom")*CustomCF!AS10</f>
        <v>0</v>
      </c>
      <c r="BA10" s="19">
        <f>($J10="Bell Curve")*(_xlfn.NORM.DIST(AND(BA$4&gt;=$E10,BA$4&lt;=$G10)*(BA$4-$E10+1),$I10/2,$L10,TRUE)-_xlfn.NORM.DIST(AND(BA$4&gt;=$E10,BA$4&lt;=$G10)*(AZ$4-$E10+1),$I10/2,$L10,TRUE))/(1-2*_xlfn.NORM.DIST(0,$I10/2,$L10,TRUE))*$C10+($J10="Steady Growth")*(AND(BA$4&gt;=$E10,BA$4&lt;=$G10)*((BA$4-$E10+1)/($I10*($I10+1)/2)*$C10))+($J10="custom")*CustomCF!AT10</f>
        <v>0</v>
      </c>
      <c r="BB10" s="19">
        <f>($J10="Bell Curve")*(_xlfn.NORM.DIST(AND(BB$4&gt;=$E10,BB$4&lt;=$G10)*(BB$4-$E10+1),$I10/2,$L10,TRUE)-_xlfn.NORM.DIST(AND(BB$4&gt;=$E10,BB$4&lt;=$G10)*(BA$4-$E10+1),$I10/2,$L10,TRUE))/(1-2*_xlfn.NORM.DIST(0,$I10/2,$L10,TRUE))*$C10+($J10="Steady Growth")*(AND(BB$4&gt;=$E10,BB$4&lt;=$G10)*((BB$4-$E10+1)/($I10*($I10+1)/2)*$C10))+($J10="custom")*CustomCF!AU10</f>
        <v>0</v>
      </c>
      <c r="BC10" s="19">
        <f>($J10="Bell Curve")*(_xlfn.NORM.DIST(AND(BC$4&gt;=$E10,BC$4&lt;=$G10)*(BC$4-$E10+1),$I10/2,$L10,TRUE)-_xlfn.NORM.DIST(AND(BC$4&gt;=$E10,BC$4&lt;=$G10)*(BB$4-$E10+1),$I10/2,$L10,TRUE))/(1-2*_xlfn.NORM.DIST(0,$I10/2,$L10,TRUE))*$C10+($J10="Steady Growth")*(AND(BC$4&gt;=$E10,BC$4&lt;=$G10)*((BC$4-$E10+1)/($I10*($I10+1)/2)*$C10))+($J10="custom")*CustomCF!AV10</f>
        <v>0</v>
      </c>
      <c r="BD10" s="19">
        <f>($J10="Bell Curve")*(_xlfn.NORM.DIST(AND(BD$4&gt;=$E10,BD$4&lt;=$G10)*(BD$4-$E10+1),$I10/2,$L10,TRUE)-_xlfn.NORM.DIST(AND(BD$4&gt;=$E10,BD$4&lt;=$G10)*(BC$4-$E10+1),$I10/2,$L10,TRUE))/(1-2*_xlfn.NORM.DIST(0,$I10/2,$L10,TRUE))*$C10+($J10="Steady Growth")*(AND(BD$4&gt;=$E10,BD$4&lt;=$G10)*((BD$4-$E10+1)/($I10*($I10+1)/2)*$C10))+($J10="custom")*CustomCF!AW10</f>
        <v>0</v>
      </c>
      <c r="BE10" s="19">
        <f>($J10="Bell Curve")*(_xlfn.NORM.DIST(AND(BE$4&gt;=$E10,BE$4&lt;=$G10)*(BE$4-$E10+1),$I10/2,$L10,TRUE)-_xlfn.NORM.DIST(AND(BE$4&gt;=$E10,BE$4&lt;=$G10)*(BD$4-$E10+1),$I10/2,$L10,TRUE))/(1-2*_xlfn.NORM.DIST(0,$I10/2,$L10,TRUE))*$C10+($J10="Steady Growth")*(AND(BE$4&gt;=$E10,BE$4&lt;=$G10)*((BE$4-$E10+1)/($I10*($I10+1)/2)*$C10))+($J10="custom")*CustomCF!AX10</f>
        <v>0</v>
      </c>
      <c r="BF10" s="19">
        <f>($J10="Bell Curve")*(_xlfn.NORM.DIST(AND(BF$4&gt;=$E10,BF$4&lt;=$G10)*(BF$4-$E10+1),$I10/2,$L10,TRUE)-_xlfn.NORM.DIST(AND(BF$4&gt;=$E10,BF$4&lt;=$G10)*(BE$4-$E10+1),$I10/2,$L10,TRUE))/(1-2*_xlfn.NORM.DIST(0,$I10/2,$L10,TRUE))*$C10+($J10="Steady Growth")*(AND(BF$4&gt;=$E10,BF$4&lt;=$G10)*((BF$4-$E10+1)/($I10*($I10+1)/2)*$C10))+($J10="custom")*CustomCF!AY10</f>
        <v>0</v>
      </c>
      <c r="BG10" s="19">
        <f>($J10="Bell Curve")*(_xlfn.NORM.DIST(AND(BG$4&gt;=$E10,BG$4&lt;=$G10)*(BG$4-$E10+1),$I10/2,$L10,TRUE)-_xlfn.NORM.DIST(AND(BG$4&gt;=$E10,BG$4&lt;=$G10)*(BF$4-$E10+1),$I10/2,$L10,TRUE))/(1-2*_xlfn.NORM.DIST(0,$I10/2,$L10,TRUE))*$C10+($J10="Steady Growth")*(AND(BG$4&gt;=$E10,BG$4&lt;=$G10)*((BG$4-$E10+1)/($I10*($I10+1)/2)*$C10))+($J10="custom")*CustomCF!AZ10</f>
        <v>0</v>
      </c>
      <c r="BH10" s="19">
        <f>($J10="Bell Curve")*(_xlfn.NORM.DIST(AND(BH$4&gt;=$E10,BH$4&lt;=$G10)*(BH$4-$E10+1),$I10/2,$L10,TRUE)-_xlfn.NORM.DIST(AND(BH$4&gt;=$E10,BH$4&lt;=$G10)*(BG$4-$E10+1),$I10/2,$L10,TRUE))/(1-2*_xlfn.NORM.DIST(0,$I10/2,$L10,TRUE))*$C10+($J10="Steady Growth")*(AND(BH$4&gt;=$E10,BH$4&lt;=$G10)*((BH$4-$E10+1)/($I10*($I10+1)/2)*$C10))+($J10="custom")*CustomCF!BA10</f>
        <v>0</v>
      </c>
      <c r="BI10" s="19">
        <f>($J10="Bell Curve")*(_xlfn.NORM.DIST(AND(BI$4&gt;=$E10,BI$4&lt;=$G10)*(BI$4-$E10+1),$I10/2,$L10,TRUE)-_xlfn.NORM.DIST(AND(BI$4&gt;=$E10,BI$4&lt;=$G10)*(BH$4-$E10+1),$I10/2,$L10,TRUE))/(1-2*_xlfn.NORM.DIST(0,$I10/2,$L10,TRUE))*$C10+($J10="Steady Growth")*(AND(BI$4&gt;=$E10,BI$4&lt;=$G10)*((BI$4-$E10+1)/($I10*($I10+1)/2)*$C10))+($J10="custom")*CustomCF!BB10</f>
        <v>0</v>
      </c>
      <c r="BJ10" s="19">
        <f>($J10="Bell Curve")*(_xlfn.NORM.DIST(AND(BJ$4&gt;=$E10,BJ$4&lt;=$G10)*(BJ$4-$E10+1),$I10/2,$L10,TRUE)-_xlfn.NORM.DIST(AND(BJ$4&gt;=$E10,BJ$4&lt;=$G10)*(BI$4-$E10+1),$I10/2,$L10,TRUE))/(1-2*_xlfn.NORM.DIST(0,$I10/2,$L10,TRUE))*$C10+($J10="Steady Growth")*(AND(BJ$4&gt;=$E10,BJ$4&lt;=$G10)*((BJ$4-$E10+1)/($I10*($I10+1)/2)*$C10))+($J10="custom")*CustomCF!BC10</f>
        <v>0</v>
      </c>
      <c r="BK10" s="19">
        <f>($J10="Bell Curve")*(_xlfn.NORM.DIST(AND(BK$4&gt;=$E10,BK$4&lt;=$G10)*(BK$4-$E10+1),$I10/2,$L10,TRUE)-_xlfn.NORM.DIST(AND(BK$4&gt;=$E10,BK$4&lt;=$G10)*(BJ$4-$E10+1),$I10/2,$L10,TRUE))/(1-2*_xlfn.NORM.DIST(0,$I10/2,$L10,TRUE))*$C10+($J10="Steady Growth")*(AND(BK$4&gt;=$E10,BK$4&lt;=$G10)*((BK$4-$E10+1)/($I10*($I10+1)/2)*$C10))+($J10="custom")*CustomCF!BD10</f>
        <v>0</v>
      </c>
      <c r="BL10" s="19">
        <f>($J10="Bell Curve")*(_xlfn.NORM.DIST(AND(BL$4&gt;=$E10,BL$4&lt;=$G10)*(BL$4-$E10+1),$I10/2,$L10,TRUE)-_xlfn.NORM.DIST(AND(BL$4&gt;=$E10,BL$4&lt;=$G10)*(BK$4-$E10+1),$I10/2,$L10,TRUE))/(1-2*_xlfn.NORM.DIST(0,$I10/2,$L10,TRUE))*$C10+($J10="Steady Growth")*(AND(BL$4&gt;=$E10,BL$4&lt;=$G10)*((BL$4-$E10+1)/($I10*($I10+1)/2)*$C10))+($J10="custom")*CustomCF!BE10</f>
        <v>0</v>
      </c>
      <c r="BM10" s="19">
        <f>($J10="Bell Curve")*(_xlfn.NORM.DIST(AND(BM$4&gt;=$E10,BM$4&lt;=$G10)*(BM$4-$E10+1),$I10/2,$L10,TRUE)-_xlfn.NORM.DIST(AND(BM$4&gt;=$E10,BM$4&lt;=$G10)*(BL$4-$E10+1),$I10/2,$L10,TRUE))/(1-2*_xlfn.NORM.DIST(0,$I10/2,$L10,TRUE))*$C10+($J10="Steady Growth")*(AND(BM$4&gt;=$E10,BM$4&lt;=$G10)*((BM$4-$E10+1)/($I10*($I10+1)/2)*$C10))+($J10="custom")*CustomCF!BF10</f>
        <v>0</v>
      </c>
      <c r="BN10" s="19">
        <f>($J10="Bell Curve")*(_xlfn.NORM.DIST(AND(BN$4&gt;=$E10,BN$4&lt;=$G10)*(BN$4-$E10+1),$I10/2,$L10,TRUE)-_xlfn.NORM.DIST(AND(BN$4&gt;=$E10,BN$4&lt;=$G10)*(BM$4-$E10+1),$I10/2,$L10,TRUE))/(1-2*_xlfn.NORM.DIST(0,$I10/2,$L10,TRUE))*$C10+($J10="Steady Growth")*(AND(BN$4&gt;=$E10,BN$4&lt;=$G10)*((BN$4-$E10+1)/($I10*($I10+1)/2)*$C10))+($J10="custom")*CustomCF!BG10</f>
        <v>0</v>
      </c>
      <c r="BO10" s="19">
        <f>($J10="Bell Curve")*(_xlfn.NORM.DIST(AND(BO$4&gt;=$E10,BO$4&lt;=$G10)*(BO$4-$E10+1),$I10/2,$L10,TRUE)-_xlfn.NORM.DIST(AND(BO$4&gt;=$E10,BO$4&lt;=$G10)*(BN$4-$E10+1),$I10/2,$L10,TRUE))/(1-2*_xlfn.NORM.DIST(0,$I10/2,$L10,TRUE))*$C10+($J10="Steady Growth")*(AND(BO$4&gt;=$E10,BO$4&lt;=$G10)*((BO$4-$E10+1)/($I10*($I10+1)/2)*$C10))+($J10="custom")*CustomCF!BH10</f>
        <v>0</v>
      </c>
      <c r="BP10" s="19">
        <f>($J10="Bell Curve")*(_xlfn.NORM.DIST(AND(BP$4&gt;=$E10,BP$4&lt;=$G10)*(BP$4-$E10+1),$I10/2,$L10,TRUE)-_xlfn.NORM.DIST(AND(BP$4&gt;=$E10,BP$4&lt;=$G10)*(BO$4-$E10+1),$I10/2,$L10,TRUE))/(1-2*_xlfn.NORM.DIST(0,$I10/2,$L10,TRUE))*$C10+($J10="Steady Growth")*(AND(BP$4&gt;=$E10,BP$4&lt;=$G10)*((BP$4-$E10+1)/($I10*($I10+1)/2)*$C10))+($J10="custom")*CustomCF!BI10</f>
        <v>0</v>
      </c>
      <c r="BQ10" s="19">
        <f>($J10="Bell Curve")*(_xlfn.NORM.DIST(AND(BQ$4&gt;=$E10,BQ$4&lt;=$G10)*(BQ$4-$E10+1),$I10/2,$L10,TRUE)-_xlfn.NORM.DIST(AND(BQ$4&gt;=$E10,BQ$4&lt;=$G10)*(BP$4-$E10+1),$I10/2,$L10,TRUE))/(1-2*_xlfn.NORM.DIST(0,$I10/2,$L10,TRUE))*$C10+($J10="Steady Growth")*(AND(BQ$4&gt;=$E10,BQ$4&lt;=$G10)*((BQ$4-$E10+1)/($I10*($I10+1)/2)*$C10))+($J10="custom")*CustomCF!BJ10</f>
        <v>0</v>
      </c>
      <c r="BR10" s="19">
        <f>($J10="Bell Curve")*(_xlfn.NORM.DIST(AND(BR$4&gt;=$E10,BR$4&lt;=$G10)*(BR$4-$E10+1),$I10/2,$L10,TRUE)-_xlfn.NORM.DIST(AND(BR$4&gt;=$E10,BR$4&lt;=$G10)*(BQ$4-$E10+1),$I10/2,$L10,TRUE))/(1-2*_xlfn.NORM.DIST(0,$I10/2,$L10,TRUE))*$C10+($J10="Steady Growth")*(AND(BR$4&gt;=$E10,BR$4&lt;=$G10)*((BR$4-$E10+1)/($I10*($I10+1)/2)*$C10))+($J10="custom")*CustomCF!BK10</f>
        <v>0</v>
      </c>
      <c r="BS10" s="19">
        <f>($J10="Bell Curve")*(_xlfn.NORM.DIST(AND(BS$4&gt;=$E10,BS$4&lt;=$G10)*(BS$4-$E10+1),$I10/2,$L10,TRUE)-_xlfn.NORM.DIST(AND(BS$4&gt;=$E10,BS$4&lt;=$G10)*(BR$4-$E10+1),$I10/2,$L10,TRUE))/(1-2*_xlfn.NORM.DIST(0,$I10/2,$L10,TRUE))*$C10+($J10="Steady Growth")*(AND(BS$4&gt;=$E10,BS$4&lt;=$G10)*((BS$4-$E10+1)/($I10*($I10+1)/2)*$C10))+($J10="custom")*CustomCF!BL10</f>
        <v>0</v>
      </c>
      <c r="BT10" s="19">
        <f>($J10="Bell Curve")*(_xlfn.NORM.DIST(AND(BT$4&gt;=$E10,BT$4&lt;=$G10)*(BT$4-$E10+1),$I10/2,$L10,TRUE)-_xlfn.NORM.DIST(AND(BT$4&gt;=$E10,BT$4&lt;=$G10)*(BS$4-$E10+1),$I10/2,$L10,TRUE))/(1-2*_xlfn.NORM.DIST(0,$I10/2,$L10,TRUE))*$C10+($J10="Steady Growth")*(AND(BT$4&gt;=$E10,BT$4&lt;=$G10)*((BT$4-$E10+1)/($I10*($I10+1)/2)*$C10))+($J10="custom")*CustomCF!BM10</f>
        <v>0</v>
      </c>
      <c r="BU10" s="19">
        <f>($J10="Bell Curve")*(_xlfn.NORM.DIST(AND(BU$4&gt;=$E10,BU$4&lt;=$G10)*(BU$4-$E10+1),$I10/2,$L10,TRUE)-_xlfn.NORM.DIST(AND(BU$4&gt;=$E10,BU$4&lt;=$G10)*(BT$4-$E10+1),$I10/2,$L10,TRUE))/(1-2*_xlfn.NORM.DIST(0,$I10/2,$L10,TRUE))*$C10+($J10="Steady Growth")*(AND(BU$4&gt;=$E10,BU$4&lt;=$G10)*((BU$4-$E10+1)/($I10*($I10+1)/2)*$C10))+($J10="custom")*CustomCF!BN10</f>
        <v>0</v>
      </c>
      <c r="BV10" s="19">
        <f>($J10="Bell Curve")*(_xlfn.NORM.DIST(AND(BV$4&gt;=$E10,BV$4&lt;=$G10)*(BV$4-$E10+1),$I10/2,$L10,TRUE)-_xlfn.NORM.DIST(AND(BV$4&gt;=$E10,BV$4&lt;=$G10)*(BU$4-$E10+1),$I10/2,$L10,TRUE))/(1-2*_xlfn.NORM.DIST(0,$I10/2,$L10,TRUE))*$C10+($J10="Steady Growth")*(AND(BV$4&gt;=$E10,BV$4&lt;=$G10)*((BV$4-$E10+1)/($I10*($I10+1)/2)*$C10))+($J10="custom")*CustomCF!BO10</f>
        <v>0</v>
      </c>
      <c r="BW10" s="19">
        <f>($J10="Bell Curve")*(_xlfn.NORM.DIST(AND(BW$4&gt;=$E10,BW$4&lt;=$G10)*(BW$4-$E10+1),$I10/2,$L10,TRUE)-_xlfn.NORM.DIST(AND(BW$4&gt;=$E10,BW$4&lt;=$G10)*(BV$4-$E10+1),$I10/2,$L10,TRUE))/(1-2*_xlfn.NORM.DIST(0,$I10/2,$L10,TRUE))*$C10+($J10="Steady Growth")*(AND(BW$4&gt;=$E10,BW$4&lt;=$G10)*((BW$4-$E10+1)/($I10*($I10+1)/2)*$C10))+($J10="custom")*CustomCF!BP10</f>
        <v>0</v>
      </c>
      <c r="BX10" s="19">
        <f>($J10="Bell Curve")*(_xlfn.NORM.DIST(AND(BX$4&gt;=$E10,BX$4&lt;=$G10)*(BX$4-$E10+1),$I10/2,$L10,TRUE)-_xlfn.NORM.DIST(AND(BX$4&gt;=$E10,BX$4&lt;=$G10)*(BW$4-$E10+1),$I10/2,$L10,TRUE))/(1-2*_xlfn.NORM.DIST(0,$I10/2,$L10,TRUE))*$C10+($J10="Steady Growth")*(AND(BX$4&gt;=$E10,BX$4&lt;=$G10)*((BX$4-$E10+1)/($I10*($I10+1)/2)*$C10))+($J10="custom")*CustomCF!BQ10</f>
        <v>0</v>
      </c>
      <c r="BY10" s="19">
        <f>($J10="Bell Curve")*(_xlfn.NORM.DIST(AND(BY$4&gt;=$E10,BY$4&lt;=$G10)*(BY$4-$E10+1),$I10/2,$L10,TRUE)-_xlfn.NORM.DIST(AND(BY$4&gt;=$E10,BY$4&lt;=$G10)*(BX$4-$E10+1),$I10/2,$L10,TRUE))/(1-2*_xlfn.NORM.DIST(0,$I10/2,$L10,TRUE))*$C10+($J10="Steady Growth")*(AND(BY$4&gt;=$E10,BY$4&lt;=$G10)*((BY$4-$E10+1)/($I10*($I10+1)/2)*$C10))+($J10="custom")*CustomCF!BR10</f>
        <v>0</v>
      </c>
      <c r="BZ10" s="19">
        <f>($J10="Bell Curve")*(_xlfn.NORM.DIST(AND(BZ$4&gt;=$E10,BZ$4&lt;=$G10)*(BZ$4-$E10+1),$I10/2,$L10,TRUE)-_xlfn.NORM.DIST(AND(BZ$4&gt;=$E10,BZ$4&lt;=$G10)*(BY$4-$E10+1),$I10/2,$L10,TRUE))/(1-2*_xlfn.NORM.DIST(0,$I10/2,$L10,TRUE))*$C10+($J10="Steady Growth")*(AND(BZ$4&gt;=$E10,BZ$4&lt;=$G10)*((BZ$4-$E10+1)/($I10*($I10+1)/2)*$C10))+($J10="custom")*CustomCF!BS10</f>
        <v>0</v>
      </c>
      <c r="CA10" s="19">
        <f>($J10="Bell Curve")*(_xlfn.NORM.DIST(AND(CA$4&gt;=$E10,CA$4&lt;=$G10)*(CA$4-$E10+1),$I10/2,$L10,TRUE)-_xlfn.NORM.DIST(AND(CA$4&gt;=$E10,CA$4&lt;=$G10)*(BZ$4-$E10+1),$I10/2,$L10,TRUE))/(1-2*_xlfn.NORM.DIST(0,$I10/2,$L10,TRUE))*$C10+($J10="Steady Growth")*(AND(CA$4&gt;=$E10,CA$4&lt;=$G10)*((CA$4-$E10+1)/($I10*($I10+1)/2)*$C10))+($J10="custom")*CustomCF!BT10</f>
        <v>0</v>
      </c>
      <c r="CB10" s="19">
        <f>($J10="Bell Curve")*(_xlfn.NORM.DIST(AND(CB$4&gt;=$E10,CB$4&lt;=$G10)*(CB$4-$E10+1),$I10/2,$L10,TRUE)-_xlfn.NORM.DIST(AND(CB$4&gt;=$E10,CB$4&lt;=$G10)*(CA$4-$E10+1),$I10/2,$L10,TRUE))/(1-2*_xlfn.NORM.DIST(0,$I10/2,$L10,TRUE))*$C10+($J10="Steady Growth")*(AND(CB$4&gt;=$E10,CB$4&lt;=$G10)*((CB$4-$E10+1)/($I10*($I10+1)/2)*$C10))+($J10="custom")*CustomCF!BU10</f>
        <v>0</v>
      </c>
      <c r="CC10" s="19">
        <f>($J10="Bell Curve")*(_xlfn.NORM.DIST(AND(CC$4&gt;=$E10,CC$4&lt;=$G10)*(CC$4-$E10+1),$I10/2,$L10,TRUE)-_xlfn.NORM.DIST(AND(CC$4&gt;=$E10,CC$4&lt;=$G10)*(CB$4-$E10+1),$I10/2,$L10,TRUE))/(1-2*_xlfn.NORM.DIST(0,$I10/2,$L10,TRUE))*$C10+($J10="Steady Growth")*(AND(CC$4&gt;=$E10,CC$4&lt;=$G10)*((CC$4-$E10+1)/($I10*($I10+1)/2)*$C10))+($J10="custom")*CustomCF!BV10</f>
        <v>0</v>
      </c>
      <c r="CD10" s="19">
        <f>($J10="Bell Curve")*(_xlfn.NORM.DIST(AND(CD$4&gt;=$E10,CD$4&lt;=$G10)*(CD$4-$E10+1),$I10/2,$L10,TRUE)-_xlfn.NORM.DIST(AND(CD$4&gt;=$E10,CD$4&lt;=$G10)*(CC$4-$E10+1),$I10/2,$L10,TRUE))/(1-2*_xlfn.NORM.DIST(0,$I10/2,$L10,TRUE))*$C10+($J10="Steady Growth")*(AND(CD$4&gt;=$E10,CD$4&lt;=$G10)*((CD$4-$E10+1)/($I10*($I10+1)/2)*$C10))+($J10="custom")*CustomCF!BW10</f>
        <v>0</v>
      </c>
      <c r="CE10" s="19">
        <f>($J10="Bell Curve")*(_xlfn.NORM.DIST(AND(CE$4&gt;=$E10,CE$4&lt;=$G10)*(CE$4-$E10+1),$I10/2,$L10,TRUE)-_xlfn.NORM.DIST(AND(CE$4&gt;=$E10,CE$4&lt;=$G10)*(CD$4-$E10+1),$I10/2,$L10,TRUE))/(1-2*_xlfn.NORM.DIST(0,$I10/2,$L10,TRUE))*$C10+($J10="Steady Growth")*(AND(CE$4&gt;=$E10,CE$4&lt;=$G10)*((CE$4-$E10+1)/($I10*($I10+1)/2)*$C10))+($J10="custom")*CustomCF!BX10</f>
        <v>0</v>
      </c>
      <c r="CF10" s="19">
        <f>($J10="Bell Curve")*(_xlfn.NORM.DIST(AND(CF$4&gt;=$E10,CF$4&lt;=$G10)*(CF$4-$E10+1),$I10/2,$L10,TRUE)-_xlfn.NORM.DIST(AND(CF$4&gt;=$E10,CF$4&lt;=$G10)*(CE$4-$E10+1),$I10/2,$L10,TRUE))/(1-2*_xlfn.NORM.DIST(0,$I10/2,$L10,TRUE))*$C10+($J10="Steady Growth")*(AND(CF$4&gt;=$E10,CF$4&lt;=$G10)*((CF$4-$E10+1)/($I10*($I10+1)/2)*$C10))+($J10="custom")*CustomCF!BY10</f>
        <v>0</v>
      </c>
      <c r="CG10" s="19">
        <f>($J10="Bell Curve")*(_xlfn.NORM.DIST(AND(CG$4&gt;=$E10,CG$4&lt;=$G10)*(CG$4-$E10+1),$I10/2,$L10,TRUE)-_xlfn.NORM.DIST(AND(CG$4&gt;=$E10,CG$4&lt;=$G10)*(CF$4-$E10+1),$I10/2,$L10,TRUE))/(1-2*_xlfn.NORM.DIST(0,$I10/2,$L10,TRUE))*$C10+($J10="Steady Growth")*(AND(CG$4&gt;=$E10,CG$4&lt;=$G10)*((CG$4-$E10+1)/($I10*($I10+1)/2)*$C10))+($J10="custom")*CustomCF!BZ10</f>
        <v>0</v>
      </c>
      <c r="CH10" s="19">
        <f>($J10="Bell Curve")*(_xlfn.NORM.DIST(AND(CH$4&gt;=$E10,CH$4&lt;=$G10)*(CH$4-$E10+1),$I10/2,$L10,TRUE)-_xlfn.NORM.DIST(AND(CH$4&gt;=$E10,CH$4&lt;=$G10)*(CG$4-$E10+1),$I10/2,$L10,TRUE))/(1-2*_xlfn.NORM.DIST(0,$I10/2,$L10,TRUE))*$C10+($J10="Steady Growth")*(AND(CH$4&gt;=$E10,CH$4&lt;=$G10)*((CH$4-$E10+1)/($I10*($I10+1)/2)*$C10))+($J10="custom")*CustomCF!CA10</f>
        <v>0</v>
      </c>
      <c r="CI10" s="19">
        <f>($J10="Bell Curve")*(_xlfn.NORM.DIST(AND(CI$4&gt;=$E10,CI$4&lt;=$G10)*(CI$4-$E10+1),$I10/2,$L10,TRUE)-_xlfn.NORM.DIST(AND(CI$4&gt;=$E10,CI$4&lt;=$G10)*(CH$4-$E10+1),$I10/2,$L10,TRUE))/(1-2*_xlfn.NORM.DIST(0,$I10/2,$L10,TRUE))*$C10+($J10="Steady Growth")*(AND(CI$4&gt;=$E10,CI$4&lt;=$G10)*((CI$4-$E10+1)/($I10*($I10+1)/2)*$C10))+($J10="custom")*CustomCF!CB10</f>
        <v>0</v>
      </c>
      <c r="CJ10" s="19">
        <f>($J10="Bell Curve")*(_xlfn.NORM.DIST(AND(CJ$4&gt;=$E10,CJ$4&lt;=$G10)*(CJ$4-$E10+1),$I10/2,$L10,TRUE)-_xlfn.NORM.DIST(AND(CJ$4&gt;=$E10,CJ$4&lt;=$G10)*(CI$4-$E10+1),$I10/2,$L10,TRUE))/(1-2*_xlfn.NORM.DIST(0,$I10/2,$L10,TRUE))*$C10+($J10="Steady Growth")*(AND(CJ$4&gt;=$E10,CJ$4&lt;=$G10)*((CJ$4-$E10+1)/($I10*($I10+1)/2)*$C10))+($J10="custom")*CustomCF!CC10</f>
        <v>0</v>
      </c>
      <c r="CK10" s="19">
        <f>($J10="Bell Curve")*(_xlfn.NORM.DIST(AND(CK$4&gt;=$E10,CK$4&lt;=$G10)*(CK$4-$E10+1),$I10/2,$L10,TRUE)-_xlfn.NORM.DIST(AND(CK$4&gt;=$E10,CK$4&lt;=$G10)*(CJ$4-$E10+1),$I10/2,$L10,TRUE))/(1-2*_xlfn.NORM.DIST(0,$I10/2,$L10,TRUE))*$C10+($J10="Steady Growth")*(AND(CK$4&gt;=$E10,CK$4&lt;=$G10)*((CK$4-$E10+1)/($I10*($I10+1)/2)*$C10))+($J10="custom")*CustomCF!CD10</f>
        <v>0</v>
      </c>
      <c r="CL10" s="19">
        <f>($J10="Bell Curve")*(_xlfn.NORM.DIST(AND(CL$4&gt;=$E10,CL$4&lt;=$G10)*(CL$4-$E10+1),$I10/2,$L10,TRUE)-_xlfn.NORM.DIST(AND(CL$4&gt;=$E10,CL$4&lt;=$G10)*(CK$4-$E10+1),$I10/2,$L10,TRUE))/(1-2*_xlfn.NORM.DIST(0,$I10/2,$L10,TRUE))*$C10+($J10="Steady Growth")*(AND(CL$4&gt;=$E10,CL$4&lt;=$G10)*((CL$4-$E10+1)/($I10*($I10+1)/2)*$C10))+($J10="custom")*CustomCF!CE10</f>
        <v>0</v>
      </c>
      <c r="CM10" s="19">
        <f>($J10="Bell Curve")*(_xlfn.NORM.DIST(AND(CM$4&gt;=$E10,CM$4&lt;=$G10)*(CM$4-$E10+1),$I10/2,$L10,TRUE)-_xlfn.NORM.DIST(AND(CM$4&gt;=$E10,CM$4&lt;=$G10)*(CL$4-$E10+1),$I10/2,$L10,TRUE))/(1-2*_xlfn.NORM.DIST(0,$I10/2,$L10,TRUE))*$C10+($J10="Steady Growth")*(AND(CM$4&gt;=$E10,CM$4&lt;=$G10)*((CM$4-$E10+1)/($I10*($I10+1)/2)*$C10))+($J10="custom")*CustomCF!CF10</f>
        <v>0</v>
      </c>
      <c r="CN10" s="19">
        <f>($J10="Bell Curve")*(_xlfn.NORM.DIST(AND(CN$4&gt;=$E10,CN$4&lt;=$G10)*(CN$4-$E10+1),$I10/2,$L10,TRUE)-_xlfn.NORM.DIST(AND(CN$4&gt;=$E10,CN$4&lt;=$G10)*(CM$4-$E10+1),$I10/2,$L10,TRUE))/(1-2*_xlfn.NORM.DIST(0,$I10/2,$L10,TRUE))*$C10+($J10="Steady Growth")*(AND(CN$4&gt;=$E10,CN$4&lt;=$G10)*((CN$4-$E10+1)/($I10*($I10+1)/2)*$C10))+($J10="custom")*CustomCF!CG10</f>
        <v>0</v>
      </c>
      <c r="CO10" s="19">
        <f>($J10="Bell Curve")*(_xlfn.NORM.DIST(AND(CO$4&gt;=$E10,CO$4&lt;=$G10)*(CO$4-$E10+1),$I10/2,$L10,TRUE)-_xlfn.NORM.DIST(AND(CO$4&gt;=$E10,CO$4&lt;=$G10)*(CN$4-$E10+1),$I10/2,$L10,TRUE))/(1-2*_xlfn.NORM.DIST(0,$I10/2,$L10,TRUE))*$C10+($J10="Steady Growth")*(AND(CO$4&gt;=$E10,CO$4&lt;=$G10)*((CO$4-$E10+1)/($I10*($I10+1)/2)*$C10))+($J10="custom")*CustomCF!CH10</f>
        <v>0</v>
      </c>
      <c r="CP10" s="19">
        <f>($J10="Bell Curve")*(_xlfn.NORM.DIST(AND(CP$4&gt;=$E10,CP$4&lt;=$G10)*(CP$4-$E10+1),$I10/2,$L10,TRUE)-_xlfn.NORM.DIST(AND(CP$4&gt;=$E10,CP$4&lt;=$G10)*(CO$4-$E10+1),$I10/2,$L10,TRUE))/(1-2*_xlfn.NORM.DIST(0,$I10/2,$L10,TRUE))*$C10+($J10="Steady Growth")*(AND(CP$4&gt;=$E10,CP$4&lt;=$G10)*((CP$4-$E10+1)/($I10*($I10+1)/2)*$C10))+($J10="custom")*CustomCF!CI10</f>
        <v>0</v>
      </c>
      <c r="CQ10" s="19">
        <f>($J10="Bell Curve")*(_xlfn.NORM.DIST(AND(CQ$4&gt;=$E10,CQ$4&lt;=$G10)*(CQ$4-$E10+1),$I10/2,$L10,TRUE)-_xlfn.NORM.DIST(AND(CQ$4&gt;=$E10,CQ$4&lt;=$G10)*(CP$4-$E10+1),$I10/2,$L10,TRUE))/(1-2*_xlfn.NORM.DIST(0,$I10/2,$L10,TRUE))*$C10+($J10="Steady Growth")*(AND(CQ$4&gt;=$E10,CQ$4&lt;=$G10)*((CQ$4-$E10+1)/($I10*($I10+1)/2)*$C10))+($J10="custom")*CustomCF!CJ10</f>
        <v>0</v>
      </c>
      <c r="CR10" s="19">
        <f>($J10="Bell Curve")*(_xlfn.NORM.DIST(AND(CR$4&gt;=$E10,CR$4&lt;=$G10)*(CR$4-$E10+1),$I10/2,$L10,TRUE)-_xlfn.NORM.DIST(AND(CR$4&gt;=$E10,CR$4&lt;=$G10)*(CQ$4-$E10+1),$I10/2,$L10,TRUE))/(1-2*_xlfn.NORM.DIST(0,$I10/2,$L10,TRUE))*$C10+($J10="Steady Growth")*(AND(CR$4&gt;=$E10,CR$4&lt;=$G10)*((CR$4-$E10+1)/($I10*($I10+1)/2)*$C10))+($J10="custom")*CustomCF!CK10</f>
        <v>0</v>
      </c>
      <c r="CS10" s="19">
        <f>($J10="Bell Curve")*(_xlfn.NORM.DIST(AND(CS$4&gt;=$E10,CS$4&lt;=$G10)*(CS$4-$E10+1),$I10/2,$L10,TRUE)-_xlfn.NORM.DIST(AND(CS$4&gt;=$E10,CS$4&lt;=$G10)*(CR$4-$E10+1),$I10/2,$L10,TRUE))/(1-2*_xlfn.NORM.DIST(0,$I10/2,$L10,TRUE))*$C10+($J10="Steady Growth")*(AND(CS$4&gt;=$E10,CS$4&lt;=$G10)*((CS$4-$E10+1)/($I10*($I10+1)/2)*$C10))+($J10="custom")*CustomCF!CL10</f>
        <v>0</v>
      </c>
      <c r="CT10" s="19">
        <f>($J10="Bell Curve")*(_xlfn.NORM.DIST(AND(CT$4&gt;=$E10,CT$4&lt;=$G10)*(CT$4-$E10+1),$I10/2,$L10,TRUE)-_xlfn.NORM.DIST(AND(CT$4&gt;=$E10,CT$4&lt;=$G10)*(CS$4-$E10+1),$I10/2,$L10,TRUE))/(1-2*_xlfn.NORM.DIST(0,$I10/2,$L10,TRUE))*$C10+($J10="Steady Growth")*(AND(CT$4&gt;=$E10,CT$4&lt;=$G10)*((CT$4-$E10+1)/($I10*($I10+1)/2)*$C10))+($J10="custom")*CustomCF!CM10</f>
        <v>0</v>
      </c>
      <c r="CU10" s="19">
        <f>($J10="Bell Curve")*(_xlfn.NORM.DIST(AND(CU$4&gt;=$E10,CU$4&lt;=$G10)*(CU$4-$E10+1),$I10/2,$L10,TRUE)-_xlfn.NORM.DIST(AND(CU$4&gt;=$E10,CU$4&lt;=$G10)*(CT$4-$E10+1),$I10/2,$L10,TRUE))/(1-2*_xlfn.NORM.DIST(0,$I10/2,$L10,TRUE))*$C10+($J10="Steady Growth")*(AND(CU$4&gt;=$E10,CU$4&lt;=$G10)*((CU$4-$E10+1)/($I10*($I10+1)/2)*$C10))+($J10="custom")*CustomCF!CN10</f>
        <v>0</v>
      </c>
      <c r="CV10" s="19">
        <f>($J10="Bell Curve")*(_xlfn.NORM.DIST(AND(CV$4&gt;=$E10,CV$4&lt;=$G10)*(CV$4-$E10+1),$I10/2,$L10,TRUE)-_xlfn.NORM.DIST(AND(CV$4&gt;=$E10,CV$4&lt;=$G10)*(CU$4-$E10+1),$I10/2,$L10,TRUE))/(1-2*_xlfn.NORM.DIST(0,$I10/2,$L10,TRUE))*$C10+($J10="Steady Growth")*(AND(CV$4&gt;=$E10,CV$4&lt;=$G10)*((CV$4-$E10+1)/($I10*($I10+1)/2)*$C10))+($J10="custom")*CustomCF!CO10</f>
        <v>0</v>
      </c>
      <c r="CW10" s="19">
        <f>($J10="Bell Curve")*(_xlfn.NORM.DIST(AND(CW$4&gt;=$E10,CW$4&lt;=$G10)*(CW$4-$E10+1),$I10/2,$L10,TRUE)-_xlfn.NORM.DIST(AND(CW$4&gt;=$E10,CW$4&lt;=$G10)*(CV$4-$E10+1),$I10/2,$L10,TRUE))/(1-2*_xlfn.NORM.DIST(0,$I10/2,$L10,TRUE))*$C10+($J10="Steady Growth")*(AND(CW$4&gt;=$E10,CW$4&lt;=$G10)*((CW$4-$E10+1)/($I10*($I10+1)/2)*$C10))+($J10="custom")*CustomCF!CP10</f>
        <v>0</v>
      </c>
      <c r="CX10" s="19">
        <f>($J10="Bell Curve")*(_xlfn.NORM.DIST(AND(CX$4&gt;=$E10,CX$4&lt;=$G10)*(CX$4-$E10+1),$I10/2,$L10,TRUE)-_xlfn.NORM.DIST(AND(CX$4&gt;=$E10,CX$4&lt;=$G10)*(CW$4-$E10+1),$I10/2,$L10,TRUE))/(1-2*_xlfn.NORM.DIST(0,$I10/2,$L10,TRUE))*$C10+($J10="Steady Growth")*(AND(CX$4&gt;=$E10,CX$4&lt;=$G10)*((CX$4-$E10+1)/($I10*($I10+1)/2)*$C10))+($J10="custom")*CustomCF!CQ10</f>
        <v>0</v>
      </c>
      <c r="CY10" s="19">
        <f>($J10="Bell Curve")*(_xlfn.NORM.DIST(AND(CY$4&gt;=$E10,CY$4&lt;=$G10)*(CY$4-$E10+1),$I10/2,$L10,TRUE)-_xlfn.NORM.DIST(AND(CY$4&gt;=$E10,CY$4&lt;=$G10)*(CX$4-$E10+1),$I10/2,$L10,TRUE))/(1-2*_xlfn.NORM.DIST(0,$I10/2,$L10,TRUE))*$C10+($J10="Steady Growth")*(AND(CY$4&gt;=$E10,CY$4&lt;=$G10)*((CY$4-$E10+1)/($I10*($I10+1)/2)*$C10))+($J10="custom")*CustomCF!CR10</f>
        <v>0</v>
      </c>
      <c r="CZ10" s="19">
        <f>($J10="Bell Curve")*(_xlfn.NORM.DIST(AND(CZ$4&gt;=$E10,CZ$4&lt;=$G10)*(CZ$4-$E10+1),$I10/2,$L10,TRUE)-_xlfn.NORM.DIST(AND(CZ$4&gt;=$E10,CZ$4&lt;=$G10)*(CY$4-$E10+1),$I10/2,$L10,TRUE))/(1-2*_xlfn.NORM.DIST(0,$I10/2,$L10,TRUE))*$C10+($J10="Steady Growth")*(AND(CZ$4&gt;=$E10,CZ$4&lt;=$G10)*((CZ$4-$E10+1)/($I10*($I10+1)/2)*$C10))+($J10="custom")*CustomCF!CS10</f>
        <v>0</v>
      </c>
      <c r="DA10" s="19">
        <f>($J10="Bell Curve")*(_xlfn.NORM.DIST(AND(DA$4&gt;=$E10,DA$4&lt;=$G10)*(DA$4-$E10+1),$I10/2,$L10,TRUE)-_xlfn.NORM.DIST(AND(DA$4&gt;=$E10,DA$4&lt;=$G10)*(CZ$4-$E10+1),$I10/2,$L10,TRUE))/(1-2*_xlfn.NORM.DIST(0,$I10/2,$L10,TRUE))*$C10+($J10="Steady Growth")*(AND(DA$4&gt;=$E10,DA$4&lt;=$G10)*((DA$4-$E10+1)/($I10*($I10+1)/2)*$C10))+($J10="custom")*CustomCF!CT10</f>
        <v>0</v>
      </c>
      <c r="DB10" s="19">
        <f>($J10="Bell Curve")*(_xlfn.NORM.DIST(AND(DB$4&gt;=$E10,DB$4&lt;=$G10)*(DB$4-$E10+1),$I10/2,$L10,TRUE)-_xlfn.NORM.DIST(AND(DB$4&gt;=$E10,DB$4&lt;=$G10)*(DA$4-$E10+1),$I10/2,$L10,TRUE))/(1-2*_xlfn.NORM.DIST(0,$I10/2,$L10,TRUE))*$C10+($J10="Steady Growth")*(AND(DB$4&gt;=$E10,DB$4&lt;=$G10)*((DB$4-$E10+1)/($I10*($I10+1)/2)*$C10))+($J10="custom")*CustomCF!CU10</f>
        <v>0</v>
      </c>
      <c r="DC10" s="19">
        <f>($J10="Bell Curve")*(_xlfn.NORM.DIST(AND(DC$4&gt;=$E10,DC$4&lt;=$G10)*(DC$4-$E10+1),$I10/2,$L10,TRUE)-_xlfn.NORM.DIST(AND(DC$4&gt;=$E10,DC$4&lt;=$G10)*(DB$4-$E10+1),$I10/2,$L10,TRUE))/(1-2*_xlfn.NORM.DIST(0,$I10/2,$L10,TRUE))*$C10+($J10="Steady Growth")*(AND(DC$4&gt;=$E10,DC$4&lt;=$G10)*((DC$4-$E10+1)/($I10*($I10+1)/2)*$C10))+($J10="custom")*CustomCF!CV10</f>
        <v>0</v>
      </c>
      <c r="DD10" s="19">
        <f>($J10="Bell Curve")*(_xlfn.NORM.DIST(AND(DD$4&gt;=$E10,DD$4&lt;=$G10)*(DD$4-$E10+1),$I10/2,$L10,TRUE)-_xlfn.NORM.DIST(AND(DD$4&gt;=$E10,DD$4&lt;=$G10)*(DC$4-$E10+1),$I10/2,$L10,TRUE))/(1-2*_xlfn.NORM.DIST(0,$I10/2,$L10,TRUE))*$C10+($J10="Steady Growth")*(AND(DD$4&gt;=$E10,DD$4&lt;=$G10)*((DD$4-$E10+1)/($I10*($I10+1)/2)*$C10))+($J10="custom")*CustomCF!CW10</f>
        <v>0</v>
      </c>
      <c r="DE10" s="19">
        <f>($J10="Bell Curve")*(_xlfn.NORM.DIST(AND(DE$4&gt;=$E10,DE$4&lt;=$G10)*(DE$4-$E10+1),$I10/2,$L10,TRUE)-_xlfn.NORM.DIST(AND(DE$4&gt;=$E10,DE$4&lt;=$G10)*(DD$4-$E10+1),$I10/2,$L10,TRUE))/(1-2*_xlfn.NORM.DIST(0,$I10/2,$L10,TRUE))*$C10+($J10="Steady Growth")*(AND(DE$4&gt;=$E10,DE$4&lt;=$G10)*((DE$4-$E10+1)/($I10*($I10+1)/2)*$C10))+($J10="custom")*CustomCF!CX10</f>
        <v>0</v>
      </c>
      <c r="DF10" s="19">
        <f>($J10="Bell Curve")*(_xlfn.NORM.DIST(AND(DF$4&gt;=$E10,DF$4&lt;=$G10)*(DF$4-$E10+1),$I10/2,$L10,TRUE)-_xlfn.NORM.DIST(AND(DF$4&gt;=$E10,DF$4&lt;=$G10)*(DE$4-$E10+1),$I10/2,$L10,TRUE))/(1-2*_xlfn.NORM.DIST(0,$I10/2,$L10,TRUE))*$C10+($J10="Steady Growth")*(AND(DF$4&gt;=$E10,DF$4&lt;=$G10)*((DF$4-$E10+1)/($I10*($I10+1)/2)*$C10))+($J10="custom")*CustomCF!CY10</f>
        <v>0</v>
      </c>
      <c r="DG10" s="19">
        <f>($J10="Bell Curve")*(_xlfn.NORM.DIST(AND(DG$4&gt;=$E10,DG$4&lt;=$G10)*(DG$4-$E10+1),$I10/2,$L10,TRUE)-_xlfn.NORM.DIST(AND(DG$4&gt;=$E10,DG$4&lt;=$G10)*(DF$4-$E10+1),$I10/2,$L10,TRUE))/(1-2*_xlfn.NORM.DIST(0,$I10/2,$L10,TRUE))*$C10+($J10="Steady Growth")*(AND(DG$4&gt;=$E10,DG$4&lt;=$G10)*((DG$4-$E10+1)/($I10*($I10+1)/2)*$C10))+($J10="custom")*CustomCF!CZ10</f>
        <v>0</v>
      </c>
      <c r="DH10" s="19">
        <f>($J10="Bell Curve")*(_xlfn.NORM.DIST(AND(DH$4&gt;=$E10,DH$4&lt;=$G10)*(DH$4-$E10+1),$I10/2,$L10,TRUE)-_xlfn.NORM.DIST(AND(DH$4&gt;=$E10,DH$4&lt;=$G10)*(DG$4-$E10+1),$I10/2,$L10,TRUE))/(1-2*_xlfn.NORM.DIST(0,$I10/2,$L10,TRUE))*$C10+($J10="Steady Growth")*(AND(DH$4&gt;=$E10,DH$4&lt;=$G10)*((DH$4-$E10+1)/($I10*($I10+1)/2)*$C10))+($J10="custom")*CustomCF!DA10</f>
        <v>0</v>
      </c>
      <c r="DI10" s="19">
        <f>($J10="Bell Curve")*(_xlfn.NORM.DIST(AND(DI$4&gt;=$E10,DI$4&lt;=$G10)*(DI$4-$E10+1),$I10/2,$L10,TRUE)-_xlfn.NORM.DIST(AND(DI$4&gt;=$E10,DI$4&lt;=$G10)*(DH$4-$E10+1),$I10/2,$L10,TRUE))/(1-2*_xlfn.NORM.DIST(0,$I10/2,$L10,TRUE))*$C10+($J10="Steady Growth")*(AND(DI$4&gt;=$E10,DI$4&lt;=$G10)*((DI$4-$E10+1)/($I10*($I10+1)/2)*$C10))+($J10="custom")*CustomCF!DB10</f>
        <v>0</v>
      </c>
      <c r="DJ10" s="19">
        <f>($J10="Bell Curve")*(_xlfn.NORM.DIST(AND(DJ$4&gt;=$E10,DJ$4&lt;=$G10)*(DJ$4-$E10+1),$I10/2,$L10,TRUE)-_xlfn.NORM.DIST(AND(DJ$4&gt;=$E10,DJ$4&lt;=$G10)*(DI$4-$E10+1),$I10/2,$L10,TRUE))/(1-2*_xlfn.NORM.DIST(0,$I10/2,$L10,TRUE))*$C10+($J10="Steady Growth")*(AND(DJ$4&gt;=$E10,DJ$4&lt;=$G10)*((DJ$4-$E10+1)/($I10*($I10+1)/2)*$C10))+($J10="custom")*CustomCF!DC10</f>
        <v>0</v>
      </c>
      <c r="DK10" s="19">
        <f>($J10="Bell Curve")*(_xlfn.NORM.DIST(AND(DK$4&gt;=$E10,DK$4&lt;=$G10)*(DK$4-$E10+1),$I10/2,$L10,TRUE)-_xlfn.NORM.DIST(AND(DK$4&gt;=$E10,DK$4&lt;=$G10)*(DJ$4-$E10+1),$I10/2,$L10,TRUE))/(1-2*_xlfn.NORM.DIST(0,$I10/2,$L10,TRUE))*$C10+($J10="Steady Growth")*(AND(DK$4&gt;=$E10,DK$4&lt;=$G10)*((DK$4-$E10+1)/($I10*($I10+1)/2)*$C10))+($J10="custom")*CustomCF!DD10</f>
        <v>0</v>
      </c>
      <c r="DL10" s="19">
        <f>($J10="Bell Curve")*(_xlfn.NORM.DIST(AND(DL$4&gt;=$E10,DL$4&lt;=$G10)*(DL$4-$E10+1),$I10/2,$L10,TRUE)-_xlfn.NORM.DIST(AND(DL$4&gt;=$E10,DL$4&lt;=$G10)*(DK$4-$E10+1),$I10/2,$L10,TRUE))/(1-2*_xlfn.NORM.DIST(0,$I10/2,$L10,TRUE))*$C10+($J10="Steady Growth")*(AND(DL$4&gt;=$E10,DL$4&lt;=$G10)*((DL$4-$E10+1)/($I10*($I10+1)/2)*$C10))+($J10="custom")*CustomCF!DE10</f>
        <v>0</v>
      </c>
      <c r="DM10" s="19">
        <f>($J10="Bell Curve")*(_xlfn.NORM.DIST(AND(DM$4&gt;=$E10,DM$4&lt;=$G10)*(DM$4-$E10+1),$I10/2,$L10,TRUE)-_xlfn.NORM.DIST(AND(DM$4&gt;=$E10,DM$4&lt;=$G10)*(DL$4-$E10+1),$I10/2,$L10,TRUE))/(1-2*_xlfn.NORM.DIST(0,$I10/2,$L10,TRUE))*$C10+($J10="Steady Growth")*(AND(DM$4&gt;=$E10,DM$4&lt;=$G10)*((DM$4-$E10+1)/($I10*($I10+1)/2)*$C10))+($J10="custom")*CustomCF!DF10</f>
        <v>0</v>
      </c>
      <c r="DN10" s="19">
        <f>($J10="Bell Curve")*(_xlfn.NORM.DIST(AND(DN$4&gt;=$E10,DN$4&lt;=$G10)*(DN$4-$E10+1),$I10/2,$L10,TRUE)-_xlfn.NORM.DIST(AND(DN$4&gt;=$E10,DN$4&lt;=$G10)*(DM$4-$E10+1),$I10/2,$L10,TRUE))/(1-2*_xlfn.NORM.DIST(0,$I10/2,$L10,TRUE))*$C10+($J10="Steady Growth")*(AND(DN$4&gt;=$E10,DN$4&lt;=$G10)*((DN$4-$E10+1)/($I10*($I10+1)/2)*$C10))+($J10="custom")*CustomCF!DG10</f>
        <v>0</v>
      </c>
      <c r="DO10" s="19">
        <f>($J10="Bell Curve")*(_xlfn.NORM.DIST(AND(DO$4&gt;=$E10,DO$4&lt;=$G10)*(DO$4-$E10+1),$I10/2,$L10,TRUE)-_xlfn.NORM.DIST(AND(DO$4&gt;=$E10,DO$4&lt;=$G10)*(DN$4-$E10+1),$I10/2,$L10,TRUE))/(1-2*_xlfn.NORM.DIST(0,$I10/2,$L10,TRUE))*$C10+($J10="Steady Growth")*(AND(DO$4&gt;=$E10,DO$4&lt;=$G10)*((DO$4-$E10+1)/($I10*($I10+1)/2)*$C10))+($J10="custom")*CustomCF!DH10</f>
        <v>0</v>
      </c>
      <c r="DP10" s="19">
        <f>($J10="Bell Curve")*(_xlfn.NORM.DIST(AND(DP$4&gt;=$E10,DP$4&lt;=$G10)*(DP$4-$E10+1),$I10/2,$L10,TRUE)-_xlfn.NORM.DIST(AND(DP$4&gt;=$E10,DP$4&lt;=$G10)*(DO$4-$E10+1),$I10/2,$L10,TRUE))/(1-2*_xlfn.NORM.DIST(0,$I10/2,$L10,TRUE))*$C10+($J10="Steady Growth")*(AND(DP$4&gt;=$E10,DP$4&lt;=$G10)*((DP$4-$E10+1)/($I10*($I10+1)/2)*$C10))+($J10="custom")*CustomCF!DI10</f>
        <v>0</v>
      </c>
      <c r="DQ10" s="19">
        <f>($J10="Bell Curve")*(_xlfn.NORM.DIST(AND(DQ$4&gt;=$E10,DQ$4&lt;=$G10)*(DQ$4-$E10+1),$I10/2,$L10,TRUE)-_xlfn.NORM.DIST(AND(DQ$4&gt;=$E10,DQ$4&lt;=$G10)*(DP$4-$E10+1),$I10/2,$L10,TRUE))/(1-2*_xlfn.NORM.DIST(0,$I10/2,$L10,TRUE))*$C10+($J10="Steady Growth")*(AND(DQ$4&gt;=$E10,DQ$4&lt;=$G10)*((DQ$4-$E10+1)/($I10*($I10+1)/2)*$C10))+($J10="custom")*CustomCF!DJ10</f>
        <v>0</v>
      </c>
      <c r="DR10" s="19">
        <f>($J10="Bell Curve")*(_xlfn.NORM.DIST(AND(DR$4&gt;=$E10,DR$4&lt;=$G10)*(DR$4-$E10+1),$I10/2,$L10,TRUE)-_xlfn.NORM.DIST(AND(DR$4&gt;=$E10,DR$4&lt;=$G10)*(DQ$4-$E10+1),$I10/2,$L10,TRUE))/(1-2*_xlfn.NORM.DIST(0,$I10/2,$L10,TRUE))*$C10+($J10="Steady Growth")*(AND(DR$4&gt;=$E10,DR$4&lt;=$G10)*((DR$4-$E10+1)/($I10*($I10+1)/2)*$C10))+($J10="custom")*CustomCF!DK10</f>
        <v>0</v>
      </c>
      <c r="DS10" s="19">
        <f>($J10="Bell Curve")*(_xlfn.NORM.DIST(AND(DS$4&gt;=$E10,DS$4&lt;=$G10)*(DS$4-$E10+1),$I10/2,$L10,TRUE)-_xlfn.NORM.DIST(AND(DS$4&gt;=$E10,DS$4&lt;=$G10)*(DR$4-$E10+1),$I10/2,$L10,TRUE))/(1-2*_xlfn.NORM.DIST(0,$I10/2,$L10,TRUE))*$C10+($J10="Steady Growth")*(AND(DS$4&gt;=$E10,DS$4&lt;=$G10)*((DS$4-$E10+1)/($I10*($I10+1)/2)*$C10))+($J10="custom")*CustomCF!DL10</f>
        <v>0</v>
      </c>
      <c r="DT10" s="19">
        <f>($J10="Bell Curve")*(_xlfn.NORM.DIST(AND(DT$4&gt;=$E10,DT$4&lt;=$G10)*(DT$4-$E10+1),$I10/2,$L10,TRUE)-_xlfn.NORM.DIST(AND(DT$4&gt;=$E10,DT$4&lt;=$G10)*(DS$4-$E10+1),$I10/2,$L10,TRUE))/(1-2*_xlfn.NORM.DIST(0,$I10/2,$L10,TRUE))*$C10+($J10="Steady Growth")*(AND(DT$4&gt;=$E10,DT$4&lt;=$G10)*((DT$4-$E10+1)/($I10*($I10+1)/2)*$C10))+($J10="custom")*CustomCF!DM10</f>
        <v>0</v>
      </c>
      <c r="DU10" s="19">
        <f>($J10="Bell Curve")*(_xlfn.NORM.DIST(AND(DU$4&gt;=$E10,DU$4&lt;=$G10)*(DU$4-$E10+1),$I10/2,$L10,TRUE)-_xlfn.NORM.DIST(AND(DU$4&gt;=$E10,DU$4&lt;=$G10)*(DT$4-$E10+1),$I10/2,$L10,TRUE))/(1-2*_xlfn.NORM.DIST(0,$I10/2,$L10,TRUE))*$C10+($J10="Steady Growth")*(AND(DU$4&gt;=$E10,DU$4&lt;=$G10)*((DU$4-$E10+1)/($I10*($I10+1)/2)*$C10))+($J10="custom")*CustomCF!DN10</f>
        <v>0</v>
      </c>
      <c r="DV10" s="19">
        <f>($J10="Bell Curve")*(_xlfn.NORM.DIST(AND(DV$4&gt;=$E10,DV$4&lt;=$G10)*(DV$4-$E10+1),$I10/2,$L10,TRUE)-_xlfn.NORM.DIST(AND(DV$4&gt;=$E10,DV$4&lt;=$G10)*(DU$4-$E10+1),$I10/2,$L10,TRUE))/(1-2*_xlfn.NORM.DIST(0,$I10/2,$L10,TRUE))*$C10+($J10="Steady Growth")*(AND(DV$4&gt;=$E10,DV$4&lt;=$G10)*((DV$4-$E10+1)/($I10*($I10+1)/2)*$C10))+($J10="custom")*CustomCF!DO10</f>
        <v>0</v>
      </c>
      <c r="DW10" s="19">
        <f>($J10="Bell Curve")*(_xlfn.NORM.DIST(AND(DW$4&gt;=$E10,DW$4&lt;=$G10)*(DW$4-$E10+1),$I10/2,$L10,TRUE)-_xlfn.NORM.DIST(AND(DW$4&gt;=$E10,DW$4&lt;=$G10)*(DV$4-$E10+1),$I10/2,$L10,TRUE))/(1-2*_xlfn.NORM.DIST(0,$I10/2,$L10,TRUE))*$C10+($J10="Steady Growth")*(AND(DW$4&gt;=$E10,DW$4&lt;=$G10)*((DW$4-$E10+1)/($I10*($I10+1)/2)*$C10))+($J10="custom")*CustomCF!DP10</f>
        <v>0</v>
      </c>
      <c r="DX10" s="19">
        <f>($J10="Bell Curve")*(_xlfn.NORM.DIST(AND(DX$4&gt;=$E10,DX$4&lt;=$G10)*(DX$4-$E10+1),$I10/2,$L10,TRUE)-_xlfn.NORM.DIST(AND(DX$4&gt;=$E10,DX$4&lt;=$G10)*(DW$4-$E10+1),$I10/2,$L10,TRUE))/(1-2*_xlfn.NORM.DIST(0,$I10/2,$L10,TRUE))*$C10+($J10="Steady Growth")*(AND(DX$4&gt;=$E10,DX$4&lt;=$G10)*((DX$4-$E10+1)/($I10*($I10+1)/2)*$C10))+($J10="custom")*CustomCF!DQ10</f>
        <v>0</v>
      </c>
      <c r="DY10" s="19">
        <f>($J10="Bell Curve")*(_xlfn.NORM.DIST(AND(DY$4&gt;=$E10,DY$4&lt;=$G10)*(DY$4-$E10+1),$I10/2,$L10,TRUE)-_xlfn.NORM.DIST(AND(DY$4&gt;=$E10,DY$4&lt;=$G10)*(DX$4-$E10+1),$I10/2,$L10,TRUE))/(1-2*_xlfn.NORM.DIST(0,$I10/2,$L10,TRUE))*$C10+($J10="Steady Growth")*(AND(DY$4&gt;=$E10,DY$4&lt;=$G10)*((DY$4-$E10+1)/($I10*($I10+1)/2)*$C10))+($J10="custom")*CustomCF!DR10</f>
        <v>0</v>
      </c>
      <c r="DZ10" s="19">
        <f>($J10="Bell Curve")*(_xlfn.NORM.DIST(AND(DZ$4&gt;=$E10,DZ$4&lt;=$G10)*(DZ$4-$E10+1),$I10/2,$L10,TRUE)-_xlfn.NORM.DIST(AND(DZ$4&gt;=$E10,DZ$4&lt;=$G10)*(DY$4-$E10+1),$I10/2,$L10,TRUE))/(1-2*_xlfn.NORM.DIST(0,$I10/2,$L10,TRUE))*$C10+($J10="Steady Growth")*(AND(DZ$4&gt;=$E10,DZ$4&lt;=$G10)*((DZ$4-$E10+1)/($I10*($I10+1)/2)*$C10))+($J10="custom")*CustomCF!DS10</f>
        <v>0</v>
      </c>
      <c r="EA10" s="19">
        <f>($J10="Bell Curve")*(_xlfn.NORM.DIST(AND(EA$4&gt;=$E10,EA$4&lt;=$G10)*(EA$4-$E10+1),$I10/2,$L10,TRUE)-_xlfn.NORM.DIST(AND(EA$4&gt;=$E10,EA$4&lt;=$G10)*(DZ$4-$E10+1),$I10/2,$L10,TRUE))/(1-2*_xlfn.NORM.DIST(0,$I10/2,$L10,TRUE))*$C10+($J10="Steady Growth")*(AND(EA$4&gt;=$E10,EA$4&lt;=$G10)*((EA$4-$E10+1)/($I10*($I10+1)/2)*$C10))+($J10="custom")*CustomCF!DT10</f>
        <v>0</v>
      </c>
      <c r="EB10" s="19">
        <f>($J10="Bell Curve")*(_xlfn.NORM.DIST(AND(EB$4&gt;=$E10,EB$4&lt;=$G10)*(EB$4-$E10+1),$I10/2,$L10,TRUE)-_xlfn.NORM.DIST(AND(EB$4&gt;=$E10,EB$4&lt;=$G10)*(EA$4-$E10+1),$I10/2,$L10,TRUE))/(1-2*_xlfn.NORM.DIST(0,$I10/2,$L10,TRUE))*$C10+($J10="Steady Growth")*(AND(EB$4&gt;=$E10,EB$4&lt;=$G10)*((EB$4-$E10+1)/($I10*($I10+1)/2)*$C10))+($J10="custom")*CustomCF!DU10</f>
        <v>0</v>
      </c>
      <c r="EC10" s="19">
        <f>($J10="Bell Curve")*(_xlfn.NORM.DIST(AND(EC$4&gt;=$E10,EC$4&lt;=$G10)*(EC$4-$E10+1),$I10/2,$L10,TRUE)-_xlfn.NORM.DIST(AND(EC$4&gt;=$E10,EC$4&lt;=$G10)*(EB$4-$E10+1),$I10/2,$L10,TRUE))/(1-2*_xlfn.NORM.DIST(0,$I10/2,$L10,TRUE))*$C10+($J10="Steady Growth")*(AND(EC$4&gt;=$E10,EC$4&lt;=$G10)*((EC$4-$E10+1)/($I10*($I10+1)/2)*$C10))+($J10="custom")*CustomCF!DV10</f>
        <v>0</v>
      </c>
      <c r="ED10" s="19">
        <f>($J10="Bell Curve")*(_xlfn.NORM.DIST(AND(ED$4&gt;=$E10,ED$4&lt;=$G10)*(ED$4-$E10+1),$I10/2,$L10,TRUE)-_xlfn.NORM.DIST(AND(ED$4&gt;=$E10,ED$4&lt;=$G10)*(EC$4-$E10+1),$I10/2,$L10,TRUE))/(1-2*_xlfn.NORM.DIST(0,$I10/2,$L10,TRUE))*$C10+($J10="Steady Growth")*(AND(ED$4&gt;=$E10,ED$4&lt;=$G10)*((ED$4-$E10+1)/($I10*($I10+1)/2)*$C10))+($J10="custom")*CustomCF!DW10</f>
        <v>0</v>
      </c>
      <c r="EE10" s="19">
        <f>($J10="Bell Curve")*(_xlfn.NORM.DIST(AND(EE$4&gt;=$E10,EE$4&lt;=$G10)*(EE$4-$E10+1),$I10/2,$L10,TRUE)-_xlfn.NORM.DIST(AND(EE$4&gt;=$E10,EE$4&lt;=$G10)*(ED$4-$E10+1),$I10/2,$L10,TRUE))/(1-2*_xlfn.NORM.DIST(0,$I10/2,$L10,TRUE))*$C10+($J10="Steady Growth")*(AND(EE$4&gt;=$E10,EE$4&lt;=$G10)*((EE$4-$E10+1)/($I10*($I10+1)/2)*$C10))+($J10="custom")*CustomCF!DX10</f>
        <v>0</v>
      </c>
      <c r="EF10" s="121">
        <f>($J10="Bell Curve")*(_xlfn.NORM.DIST(AND(EF$4&gt;=$E10,EF$4&lt;=$G10)*(EF$4-$E10+1),$I10/2,$L10,TRUE)-_xlfn.NORM.DIST(AND(EF$4&gt;=$E10,EF$4&lt;=$G10)*(EE$4-$E10+1),$I10/2,$L10,TRUE))/(1-2*_xlfn.NORM.DIST(0,$I10/2,$L10,TRUE))*$C10+($J10="Steady Growth")*(AND(EF$4&gt;=$E10,EF$4&lt;=$G10)*((EF$4-$E10+1)/($I10*($I10+1)/2)*$C10))+($J10="custom")*CustomCF!DY10</f>
        <v>0</v>
      </c>
    </row>
    <row r="11" spans="2:136" hidden="1" outlineLevel="1" x14ac:dyDescent="0.2">
      <c r="B11" s="103">
        <f>Budget!K11</f>
        <v>0</v>
      </c>
      <c r="C11" s="19">
        <f>Budget!L11</f>
        <v>0</v>
      </c>
      <c r="D11" s="19" t="str">
        <f t="shared" si="17"/>
        <v/>
      </c>
      <c r="E11" s="92">
        <v>0</v>
      </c>
      <c r="F11" s="18">
        <f>IF(J11="Custom",CustomCF!E11,INDEX($P$6:$DY$6,MATCH(E11,CF!$P$4:$DY$4,0)))</f>
        <v>46022</v>
      </c>
      <c r="G11" s="92">
        <v>0</v>
      </c>
      <c r="H11" s="18">
        <f>IF(J11="Custom",CustomCF!F11,INDEX($P$6:$EF$6,MATCH(G11,$P$4:$EF$4,0)))</f>
        <v>46022</v>
      </c>
      <c r="I11" s="9">
        <f t="shared" si="9"/>
        <v>1</v>
      </c>
      <c r="J11" s="92" t="s">
        <v>30</v>
      </c>
      <c r="K11" s="92" t="s">
        <v>31</v>
      </c>
      <c r="L11" s="9">
        <f t="shared" si="15"/>
        <v>10000000</v>
      </c>
      <c r="M11" s="106">
        <f t="shared" si="16"/>
        <v>0</v>
      </c>
      <c r="N11" s="112" t="str">
        <f t="shared" si="10"/>
        <v>OK</v>
      </c>
      <c r="O11" s="112"/>
      <c r="P11" s="19">
        <f>($J11="Bell Curve")*(_xlfn.NORM.DIST(AND(P$4&gt;=$E11,P$4&lt;=$G11)*(P$4-$E11+1),$I11/2,$L11,TRUE)-_xlfn.NORM.DIST(AND(P$4&gt;=$E11,P$4&lt;=$G11)*(N$4-$E11+1),$I11/2,$L11,TRUE))/(1-2*_xlfn.NORM.DIST(0,$I11/2,$L11,TRUE))*$C11+($J11="Steady Growth")*(AND(P$4&gt;=$E11,P$4&lt;=$G11)*((P$4-$E11+1)/($I11*($I11+1)/2)*$C11))+($J11="custom")*CustomCF!I11</f>
        <v>0</v>
      </c>
      <c r="Q11" s="19">
        <f>($J11="Bell Curve")*(_xlfn.NORM.DIST(AND(Q$4&gt;=$E11,Q$4&lt;=$G11)*(Q$4-$E11+1),$I11/2,$L11,TRUE)-_xlfn.NORM.DIST(AND(Q$4&gt;=$E11,Q$4&lt;=$G11)*(P$4-$E11+1),$I11/2,$L11,TRUE))/(1-2*_xlfn.NORM.DIST(0,$I11/2,$L11,TRUE))*$C11+($J11="Steady Growth")*(AND(Q$4&gt;=$E11,Q$4&lt;=$G11)*((Q$4-$E11+1)/($I11*($I11+1)/2)*$C11))+($J11="custom")*CustomCF!J11</f>
        <v>0</v>
      </c>
      <c r="R11" s="19">
        <f>($J11="Bell Curve")*(_xlfn.NORM.DIST(AND(R$4&gt;=$E11,R$4&lt;=$G11)*(R$4-$E11+1),$I11/2,$L11,TRUE)-_xlfn.NORM.DIST(AND(R$4&gt;=$E11,R$4&lt;=$G11)*(Q$4-$E11+1),$I11/2,$L11,TRUE))/(1-2*_xlfn.NORM.DIST(0,$I11/2,$L11,TRUE))*$C11+($J11="Steady Growth")*(AND(R$4&gt;=$E11,R$4&lt;=$G11)*((R$4-$E11+1)/($I11*($I11+1)/2)*$C11))+($J11="custom")*CustomCF!K11</f>
        <v>0</v>
      </c>
      <c r="S11" s="19">
        <f>($J11="Bell Curve")*(_xlfn.NORM.DIST(AND(S$4&gt;=$E11,S$4&lt;=$G11)*(S$4-$E11+1),$I11/2,$L11,TRUE)-_xlfn.NORM.DIST(AND(S$4&gt;=$E11,S$4&lt;=$G11)*(R$4-$E11+1),$I11/2,$L11,TRUE))/(1-2*_xlfn.NORM.DIST(0,$I11/2,$L11,TRUE))*$C11+($J11="Steady Growth")*(AND(S$4&gt;=$E11,S$4&lt;=$G11)*((S$4-$E11+1)/($I11*($I11+1)/2)*$C11))+($J11="custom")*CustomCF!L11</f>
        <v>0</v>
      </c>
      <c r="T11" s="19">
        <f>($J11="Bell Curve")*(_xlfn.NORM.DIST(AND(T$4&gt;=$E11,T$4&lt;=$G11)*(T$4-$E11+1),$I11/2,$L11,TRUE)-_xlfn.NORM.DIST(AND(T$4&gt;=$E11,T$4&lt;=$G11)*(S$4-$E11+1),$I11/2,$L11,TRUE))/(1-2*_xlfn.NORM.DIST(0,$I11/2,$L11,TRUE))*$C11+($J11="Steady Growth")*(AND(T$4&gt;=$E11,T$4&lt;=$G11)*((T$4-$E11+1)/($I11*($I11+1)/2)*$C11))+($J11="custom")*CustomCF!M11</f>
        <v>0</v>
      </c>
      <c r="U11" s="19">
        <f>($J11="Bell Curve")*(_xlfn.NORM.DIST(AND(U$4&gt;=$E11,U$4&lt;=$G11)*(U$4-$E11+1),$I11/2,$L11,TRUE)-_xlfn.NORM.DIST(AND(U$4&gt;=$E11,U$4&lt;=$G11)*(T$4-$E11+1),$I11/2,$L11,TRUE))/(1-2*_xlfn.NORM.DIST(0,$I11/2,$L11,TRUE))*$C11+($J11="Steady Growth")*(AND(U$4&gt;=$E11,U$4&lt;=$G11)*((U$4-$E11+1)/($I11*($I11+1)/2)*$C11))+($J11="custom")*CustomCF!N11</f>
        <v>0</v>
      </c>
      <c r="V11" s="19">
        <f>($J11="Bell Curve")*(_xlfn.NORM.DIST(AND(V$4&gt;=$E11,V$4&lt;=$G11)*(V$4-$E11+1),$I11/2,$L11,TRUE)-_xlfn.NORM.DIST(AND(V$4&gt;=$E11,V$4&lt;=$G11)*(U$4-$E11+1),$I11/2,$L11,TRUE))/(1-2*_xlfn.NORM.DIST(0,$I11/2,$L11,TRUE))*$C11+($J11="Steady Growth")*(AND(V$4&gt;=$E11,V$4&lt;=$G11)*((V$4-$E11+1)/($I11*($I11+1)/2)*$C11))+($J11="custom")*CustomCF!O11</f>
        <v>0</v>
      </c>
      <c r="W11" s="19">
        <f>($J11="Bell Curve")*(_xlfn.NORM.DIST(AND(W$4&gt;=$E11,W$4&lt;=$G11)*(W$4-$E11+1),$I11/2,$L11,TRUE)-_xlfn.NORM.DIST(AND(W$4&gt;=$E11,W$4&lt;=$G11)*(V$4-$E11+1),$I11/2,$L11,TRUE))/(1-2*_xlfn.NORM.DIST(0,$I11/2,$L11,TRUE))*$C11+($J11="Steady Growth")*(AND(W$4&gt;=$E11,W$4&lt;=$G11)*((W$4-$E11+1)/($I11*($I11+1)/2)*$C11))+($J11="custom")*CustomCF!P11</f>
        <v>0</v>
      </c>
      <c r="X11" s="19">
        <f>($J11="Bell Curve")*(_xlfn.NORM.DIST(AND(X$4&gt;=$E11,X$4&lt;=$G11)*(X$4-$E11+1),$I11/2,$L11,TRUE)-_xlfn.NORM.DIST(AND(X$4&gt;=$E11,X$4&lt;=$G11)*(W$4-$E11+1),$I11/2,$L11,TRUE))/(1-2*_xlfn.NORM.DIST(0,$I11/2,$L11,TRUE))*$C11+($J11="Steady Growth")*(AND(X$4&gt;=$E11,X$4&lt;=$G11)*((X$4-$E11+1)/($I11*($I11+1)/2)*$C11))+($J11="custom")*CustomCF!Q11</f>
        <v>0</v>
      </c>
      <c r="Y11" s="19">
        <f>($J11="Bell Curve")*(_xlfn.NORM.DIST(AND(Y$4&gt;=$E11,Y$4&lt;=$G11)*(Y$4-$E11+1),$I11/2,$L11,TRUE)-_xlfn.NORM.DIST(AND(Y$4&gt;=$E11,Y$4&lt;=$G11)*(X$4-$E11+1),$I11/2,$L11,TRUE))/(1-2*_xlfn.NORM.DIST(0,$I11/2,$L11,TRUE))*$C11+($J11="Steady Growth")*(AND(Y$4&gt;=$E11,Y$4&lt;=$G11)*((Y$4-$E11+1)/($I11*($I11+1)/2)*$C11))+($J11="custom")*CustomCF!R11</f>
        <v>0</v>
      </c>
      <c r="Z11" s="19">
        <f>($J11="Bell Curve")*(_xlfn.NORM.DIST(AND(Z$4&gt;=$E11,Z$4&lt;=$G11)*(Z$4-$E11+1),$I11/2,$L11,TRUE)-_xlfn.NORM.DIST(AND(Z$4&gt;=$E11,Z$4&lt;=$G11)*(Y$4-$E11+1),$I11/2,$L11,TRUE))/(1-2*_xlfn.NORM.DIST(0,$I11/2,$L11,TRUE))*$C11+($J11="Steady Growth")*(AND(Z$4&gt;=$E11,Z$4&lt;=$G11)*((Z$4-$E11+1)/($I11*($I11+1)/2)*$C11))+($J11="custom")*CustomCF!S11</f>
        <v>0</v>
      </c>
      <c r="AA11" s="19">
        <f>($J11="Bell Curve")*(_xlfn.NORM.DIST(AND(AA$4&gt;=$E11,AA$4&lt;=$G11)*(AA$4-$E11+1),$I11/2,$L11,TRUE)-_xlfn.NORM.DIST(AND(AA$4&gt;=$E11,AA$4&lt;=$G11)*(Z$4-$E11+1),$I11/2,$L11,TRUE))/(1-2*_xlfn.NORM.DIST(0,$I11/2,$L11,TRUE))*$C11+($J11="Steady Growth")*(AND(AA$4&gt;=$E11,AA$4&lt;=$G11)*((AA$4-$E11+1)/($I11*($I11+1)/2)*$C11))+($J11="custom")*CustomCF!T11</f>
        <v>0</v>
      </c>
      <c r="AB11" s="19">
        <f>($J11="Bell Curve")*(_xlfn.NORM.DIST(AND(AB$4&gt;=$E11,AB$4&lt;=$G11)*(AB$4-$E11+1),$I11/2,$L11,TRUE)-_xlfn.NORM.DIST(AND(AB$4&gt;=$E11,AB$4&lt;=$G11)*(AA$4-$E11+1),$I11/2,$L11,TRUE))/(1-2*_xlfn.NORM.DIST(0,$I11/2,$L11,TRUE))*$C11+($J11="Steady Growth")*(AND(AB$4&gt;=$E11,AB$4&lt;=$G11)*((AB$4-$E11+1)/($I11*($I11+1)/2)*$C11))+($J11="custom")*CustomCF!U11</f>
        <v>0</v>
      </c>
      <c r="AC11" s="19">
        <f>($J11="Bell Curve")*(_xlfn.NORM.DIST(AND(AC$4&gt;=$E11,AC$4&lt;=$G11)*(AC$4-$E11+1),$I11/2,$L11,TRUE)-_xlfn.NORM.DIST(AND(AC$4&gt;=$E11,AC$4&lt;=$G11)*(AB$4-$E11+1),$I11/2,$L11,TRUE))/(1-2*_xlfn.NORM.DIST(0,$I11/2,$L11,TRUE))*$C11+($J11="Steady Growth")*(AND(AC$4&gt;=$E11,AC$4&lt;=$G11)*((AC$4-$E11+1)/($I11*($I11+1)/2)*$C11))+($J11="custom")*CustomCF!V11</f>
        <v>0</v>
      </c>
      <c r="AD11" s="19">
        <f>($J11="Bell Curve")*(_xlfn.NORM.DIST(AND(AD$4&gt;=$E11,AD$4&lt;=$G11)*(AD$4-$E11+1),$I11/2,$L11,TRUE)-_xlfn.NORM.DIST(AND(AD$4&gt;=$E11,AD$4&lt;=$G11)*(AC$4-$E11+1),$I11/2,$L11,TRUE))/(1-2*_xlfn.NORM.DIST(0,$I11/2,$L11,TRUE))*$C11+($J11="Steady Growth")*(AND(AD$4&gt;=$E11,AD$4&lt;=$G11)*((AD$4-$E11+1)/($I11*($I11+1)/2)*$C11))+($J11="custom")*CustomCF!W11</f>
        <v>0</v>
      </c>
      <c r="AE11" s="19">
        <f>($J11="Bell Curve")*(_xlfn.NORM.DIST(AND(AE$4&gt;=$E11,AE$4&lt;=$G11)*(AE$4-$E11+1),$I11/2,$L11,TRUE)-_xlfn.NORM.DIST(AND(AE$4&gt;=$E11,AE$4&lt;=$G11)*(AD$4-$E11+1),$I11/2,$L11,TRUE))/(1-2*_xlfn.NORM.DIST(0,$I11/2,$L11,TRUE))*$C11+($J11="Steady Growth")*(AND(AE$4&gt;=$E11,AE$4&lt;=$G11)*((AE$4-$E11+1)/($I11*($I11+1)/2)*$C11))+($J11="custom")*CustomCF!X11</f>
        <v>0</v>
      </c>
      <c r="AF11" s="19">
        <f>($J11="Bell Curve")*(_xlfn.NORM.DIST(AND(AF$4&gt;=$E11,AF$4&lt;=$G11)*(AF$4-$E11+1),$I11/2,$L11,TRUE)-_xlfn.NORM.DIST(AND(AF$4&gt;=$E11,AF$4&lt;=$G11)*(AE$4-$E11+1),$I11/2,$L11,TRUE))/(1-2*_xlfn.NORM.DIST(0,$I11/2,$L11,TRUE))*$C11+($J11="Steady Growth")*(AND(AF$4&gt;=$E11,AF$4&lt;=$G11)*((AF$4-$E11+1)/($I11*($I11+1)/2)*$C11))+($J11="custom")*CustomCF!Y11</f>
        <v>0</v>
      </c>
      <c r="AG11" s="19">
        <f>($J11="Bell Curve")*(_xlfn.NORM.DIST(AND(AG$4&gt;=$E11,AG$4&lt;=$G11)*(AG$4-$E11+1),$I11/2,$L11,TRUE)-_xlfn.NORM.DIST(AND(AG$4&gt;=$E11,AG$4&lt;=$G11)*(AF$4-$E11+1),$I11/2,$L11,TRUE))/(1-2*_xlfn.NORM.DIST(0,$I11/2,$L11,TRUE))*$C11+($J11="Steady Growth")*(AND(AG$4&gt;=$E11,AG$4&lt;=$G11)*((AG$4-$E11+1)/($I11*($I11+1)/2)*$C11))+($J11="custom")*CustomCF!Z11</f>
        <v>0</v>
      </c>
      <c r="AH11" s="19">
        <f>($J11="Bell Curve")*(_xlfn.NORM.DIST(AND(AH$4&gt;=$E11,AH$4&lt;=$G11)*(AH$4-$E11+1),$I11/2,$L11,TRUE)-_xlfn.NORM.DIST(AND(AH$4&gt;=$E11,AH$4&lt;=$G11)*(AG$4-$E11+1),$I11/2,$L11,TRUE))/(1-2*_xlfn.NORM.DIST(0,$I11/2,$L11,TRUE))*$C11+($J11="Steady Growth")*(AND(AH$4&gt;=$E11,AH$4&lt;=$G11)*((AH$4-$E11+1)/($I11*($I11+1)/2)*$C11))+($J11="custom")*CustomCF!AA11</f>
        <v>0</v>
      </c>
      <c r="AI11" s="19">
        <f>($J11="Bell Curve")*(_xlfn.NORM.DIST(AND(AI$4&gt;=$E11,AI$4&lt;=$G11)*(AI$4-$E11+1),$I11/2,$L11,TRUE)-_xlfn.NORM.DIST(AND(AI$4&gt;=$E11,AI$4&lt;=$G11)*(AH$4-$E11+1),$I11/2,$L11,TRUE))/(1-2*_xlfn.NORM.DIST(0,$I11/2,$L11,TRUE))*$C11+($J11="Steady Growth")*(AND(AI$4&gt;=$E11,AI$4&lt;=$G11)*((AI$4-$E11+1)/($I11*($I11+1)/2)*$C11))+($J11="custom")*CustomCF!AB11</f>
        <v>0</v>
      </c>
      <c r="AJ11" s="19">
        <f>($J11="Bell Curve")*(_xlfn.NORM.DIST(AND(AJ$4&gt;=$E11,AJ$4&lt;=$G11)*(AJ$4-$E11+1),$I11/2,$L11,TRUE)-_xlfn.NORM.DIST(AND(AJ$4&gt;=$E11,AJ$4&lt;=$G11)*(AI$4-$E11+1),$I11/2,$L11,TRUE))/(1-2*_xlfn.NORM.DIST(0,$I11/2,$L11,TRUE))*$C11+($J11="Steady Growth")*(AND(AJ$4&gt;=$E11,AJ$4&lt;=$G11)*((AJ$4-$E11+1)/($I11*($I11+1)/2)*$C11))+($J11="custom")*CustomCF!AC11</f>
        <v>0</v>
      </c>
      <c r="AK11" s="19">
        <f>($J11="Bell Curve")*(_xlfn.NORM.DIST(AND(AK$4&gt;=$E11,AK$4&lt;=$G11)*(AK$4-$E11+1),$I11/2,$L11,TRUE)-_xlfn.NORM.DIST(AND(AK$4&gt;=$E11,AK$4&lt;=$G11)*(AJ$4-$E11+1),$I11/2,$L11,TRUE))/(1-2*_xlfn.NORM.DIST(0,$I11/2,$L11,TRUE))*$C11+($J11="Steady Growth")*(AND(AK$4&gt;=$E11,AK$4&lt;=$G11)*((AK$4-$E11+1)/($I11*($I11+1)/2)*$C11))+($J11="custom")*CustomCF!AD11</f>
        <v>0</v>
      </c>
      <c r="AL11" s="19">
        <f>($J11="Bell Curve")*(_xlfn.NORM.DIST(AND(AL$4&gt;=$E11,AL$4&lt;=$G11)*(AL$4-$E11+1),$I11/2,$L11,TRUE)-_xlfn.NORM.DIST(AND(AL$4&gt;=$E11,AL$4&lt;=$G11)*(AK$4-$E11+1),$I11/2,$L11,TRUE))/(1-2*_xlfn.NORM.DIST(0,$I11/2,$L11,TRUE))*$C11+($J11="Steady Growth")*(AND(AL$4&gt;=$E11,AL$4&lt;=$G11)*((AL$4-$E11+1)/($I11*($I11+1)/2)*$C11))+($J11="custom")*CustomCF!AE11</f>
        <v>0</v>
      </c>
      <c r="AM11" s="19">
        <f>($J11="Bell Curve")*(_xlfn.NORM.DIST(AND(AM$4&gt;=$E11,AM$4&lt;=$G11)*(AM$4-$E11+1),$I11/2,$L11,TRUE)-_xlfn.NORM.DIST(AND(AM$4&gt;=$E11,AM$4&lt;=$G11)*(AL$4-$E11+1),$I11/2,$L11,TRUE))/(1-2*_xlfn.NORM.DIST(0,$I11/2,$L11,TRUE))*$C11+($J11="Steady Growth")*(AND(AM$4&gt;=$E11,AM$4&lt;=$G11)*((AM$4-$E11+1)/($I11*($I11+1)/2)*$C11))+($J11="custom")*CustomCF!AF11</f>
        <v>0</v>
      </c>
      <c r="AN11" s="19">
        <f>($J11="Bell Curve")*(_xlfn.NORM.DIST(AND(AN$4&gt;=$E11,AN$4&lt;=$G11)*(AN$4-$E11+1),$I11/2,$L11,TRUE)-_xlfn.NORM.DIST(AND(AN$4&gt;=$E11,AN$4&lt;=$G11)*(AM$4-$E11+1),$I11/2,$L11,TRUE))/(1-2*_xlfn.NORM.DIST(0,$I11/2,$L11,TRUE))*$C11+($J11="Steady Growth")*(AND(AN$4&gt;=$E11,AN$4&lt;=$G11)*((AN$4-$E11+1)/($I11*($I11+1)/2)*$C11))+($J11="custom")*CustomCF!AG11</f>
        <v>0</v>
      </c>
      <c r="AO11" s="19">
        <f>($J11="Bell Curve")*(_xlfn.NORM.DIST(AND(AO$4&gt;=$E11,AO$4&lt;=$G11)*(AO$4-$E11+1),$I11/2,$L11,TRUE)-_xlfn.NORM.DIST(AND(AO$4&gt;=$E11,AO$4&lt;=$G11)*(AN$4-$E11+1),$I11/2,$L11,TRUE))/(1-2*_xlfn.NORM.DIST(0,$I11/2,$L11,TRUE))*$C11+($J11="Steady Growth")*(AND(AO$4&gt;=$E11,AO$4&lt;=$G11)*((AO$4-$E11+1)/($I11*($I11+1)/2)*$C11))+($J11="custom")*CustomCF!AH11</f>
        <v>0</v>
      </c>
      <c r="AP11" s="19">
        <f>($J11="Bell Curve")*(_xlfn.NORM.DIST(AND(AP$4&gt;=$E11,AP$4&lt;=$G11)*(AP$4-$E11+1),$I11/2,$L11,TRUE)-_xlfn.NORM.DIST(AND(AP$4&gt;=$E11,AP$4&lt;=$G11)*(AO$4-$E11+1),$I11/2,$L11,TRUE))/(1-2*_xlfn.NORM.DIST(0,$I11/2,$L11,TRUE))*$C11+($J11="Steady Growth")*(AND(AP$4&gt;=$E11,AP$4&lt;=$G11)*((AP$4-$E11+1)/($I11*($I11+1)/2)*$C11))+($J11="custom")*CustomCF!AI11</f>
        <v>0</v>
      </c>
      <c r="AQ11" s="19">
        <f>($J11="Bell Curve")*(_xlfn.NORM.DIST(AND(AQ$4&gt;=$E11,AQ$4&lt;=$G11)*(AQ$4-$E11+1),$I11/2,$L11,TRUE)-_xlfn.NORM.DIST(AND(AQ$4&gt;=$E11,AQ$4&lt;=$G11)*(AP$4-$E11+1),$I11/2,$L11,TRUE))/(1-2*_xlfn.NORM.DIST(0,$I11/2,$L11,TRUE))*$C11+($J11="Steady Growth")*(AND(AQ$4&gt;=$E11,AQ$4&lt;=$G11)*((AQ$4-$E11+1)/($I11*($I11+1)/2)*$C11))+($J11="custom")*CustomCF!AJ11</f>
        <v>0</v>
      </c>
      <c r="AR11" s="19">
        <f>($J11="Bell Curve")*(_xlfn.NORM.DIST(AND(AR$4&gt;=$E11,AR$4&lt;=$G11)*(AR$4-$E11+1),$I11/2,$L11,TRUE)-_xlfn.NORM.DIST(AND(AR$4&gt;=$E11,AR$4&lt;=$G11)*(AQ$4-$E11+1),$I11/2,$L11,TRUE))/(1-2*_xlfn.NORM.DIST(0,$I11/2,$L11,TRUE))*$C11+($J11="Steady Growth")*(AND(AR$4&gt;=$E11,AR$4&lt;=$G11)*((AR$4-$E11+1)/($I11*($I11+1)/2)*$C11))+($J11="custom")*CustomCF!AK11</f>
        <v>0</v>
      </c>
      <c r="AS11" s="19">
        <f>($J11="Bell Curve")*(_xlfn.NORM.DIST(AND(AS$4&gt;=$E11,AS$4&lt;=$G11)*(AS$4-$E11+1),$I11/2,$L11,TRUE)-_xlfn.NORM.DIST(AND(AS$4&gt;=$E11,AS$4&lt;=$G11)*(AR$4-$E11+1),$I11/2,$L11,TRUE))/(1-2*_xlfn.NORM.DIST(0,$I11/2,$L11,TRUE))*$C11+($J11="Steady Growth")*(AND(AS$4&gt;=$E11,AS$4&lt;=$G11)*((AS$4-$E11+1)/($I11*($I11+1)/2)*$C11))+($J11="custom")*CustomCF!AL11</f>
        <v>0</v>
      </c>
      <c r="AT11" s="19">
        <f>($J11="Bell Curve")*(_xlfn.NORM.DIST(AND(AT$4&gt;=$E11,AT$4&lt;=$G11)*(AT$4-$E11+1),$I11/2,$L11,TRUE)-_xlfn.NORM.DIST(AND(AT$4&gt;=$E11,AT$4&lt;=$G11)*(AS$4-$E11+1),$I11/2,$L11,TRUE))/(1-2*_xlfn.NORM.DIST(0,$I11/2,$L11,TRUE))*$C11+($J11="Steady Growth")*(AND(AT$4&gt;=$E11,AT$4&lt;=$G11)*((AT$4-$E11+1)/($I11*($I11+1)/2)*$C11))+($J11="custom")*CustomCF!AM11</f>
        <v>0</v>
      </c>
      <c r="AU11" s="19">
        <f>($J11="Bell Curve")*(_xlfn.NORM.DIST(AND(AU$4&gt;=$E11,AU$4&lt;=$G11)*(AU$4-$E11+1),$I11/2,$L11,TRUE)-_xlfn.NORM.DIST(AND(AU$4&gt;=$E11,AU$4&lt;=$G11)*(AT$4-$E11+1),$I11/2,$L11,TRUE))/(1-2*_xlfn.NORM.DIST(0,$I11/2,$L11,TRUE))*$C11+($J11="Steady Growth")*(AND(AU$4&gt;=$E11,AU$4&lt;=$G11)*((AU$4-$E11+1)/($I11*($I11+1)/2)*$C11))+($J11="custom")*CustomCF!AN11</f>
        <v>0</v>
      </c>
      <c r="AV11" s="19">
        <f>($J11="Bell Curve")*(_xlfn.NORM.DIST(AND(AV$4&gt;=$E11,AV$4&lt;=$G11)*(AV$4-$E11+1),$I11/2,$L11,TRUE)-_xlfn.NORM.DIST(AND(AV$4&gt;=$E11,AV$4&lt;=$G11)*(AU$4-$E11+1),$I11/2,$L11,TRUE))/(1-2*_xlfn.NORM.DIST(0,$I11/2,$L11,TRUE))*$C11+($J11="Steady Growth")*(AND(AV$4&gt;=$E11,AV$4&lt;=$G11)*((AV$4-$E11+1)/($I11*($I11+1)/2)*$C11))+($J11="custom")*CustomCF!AO11</f>
        <v>0</v>
      </c>
      <c r="AW11" s="19">
        <f>($J11="Bell Curve")*(_xlfn.NORM.DIST(AND(AW$4&gt;=$E11,AW$4&lt;=$G11)*(AW$4-$E11+1),$I11/2,$L11,TRUE)-_xlfn.NORM.DIST(AND(AW$4&gt;=$E11,AW$4&lt;=$G11)*(AV$4-$E11+1),$I11/2,$L11,TRUE))/(1-2*_xlfn.NORM.DIST(0,$I11/2,$L11,TRUE))*$C11+($J11="Steady Growth")*(AND(AW$4&gt;=$E11,AW$4&lt;=$G11)*((AW$4-$E11+1)/($I11*($I11+1)/2)*$C11))+($J11="custom")*CustomCF!AP11</f>
        <v>0</v>
      </c>
      <c r="AX11" s="19">
        <f>($J11="Bell Curve")*(_xlfn.NORM.DIST(AND(AX$4&gt;=$E11,AX$4&lt;=$G11)*(AX$4-$E11+1),$I11/2,$L11,TRUE)-_xlfn.NORM.DIST(AND(AX$4&gt;=$E11,AX$4&lt;=$G11)*(AW$4-$E11+1),$I11/2,$L11,TRUE))/(1-2*_xlfn.NORM.DIST(0,$I11/2,$L11,TRUE))*$C11+($J11="Steady Growth")*(AND(AX$4&gt;=$E11,AX$4&lt;=$G11)*((AX$4-$E11+1)/($I11*($I11+1)/2)*$C11))+($J11="custom")*CustomCF!AQ11</f>
        <v>0</v>
      </c>
      <c r="AY11" s="19">
        <f>($J11="Bell Curve")*(_xlfn.NORM.DIST(AND(AY$4&gt;=$E11,AY$4&lt;=$G11)*(AY$4-$E11+1),$I11/2,$L11,TRUE)-_xlfn.NORM.DIST(AND(AY$4&gt;=$E11,AY$4&lt;=$G11)*(AX$4-$E11+1),$I11/2,$L11,TRUE))/(1-2*_xlfn.NORM.DIST(0,$I11/2,$L11,TRUE))*$C11+($J11="Steady Growth")*(AND(AY$4&gt;=$E11,AY$4&lt;=$G11)*((AY$4-$E11+1)/($I11*($I11+1)/2)*$C11))+($J11="custom")*CustomCF!AR11</f>
        <v>0</v>
      </c>
      <c r="AZ11" s="19">
        <f>($J11="Bell Curve")*(_xlfn.NORM.DIST(AND(AZ$4&gt;=$E11,AZ$4&lt;=$G11)*(AZ$4-$E11+1),$I11/2,$L11,TRUE)-_xlfn.NORM.DIST(AND(AZ$4&gt;=$E11,AZ$4&lt;=$G11)*(AY$4-$E11+1),$I11/2,$L11,TRUE))/(1-2*_xlfn.NORM.DIST(0,$I11/2,$L11,TRUE))*$C11+($J11="Steady Growth")*(AND(AZ$4&gt;=$E11,AZ$4&lt;=$G11)*((AZ$4-$E11+1)/($I11*($I11+1)/2)*$C11))+($J11="custom")*CustomCF!AS11</f>
        <v>0</v>
      </c>
      <c r="BA11" s="19">
        <f>($J11="Bell Curve")*(_xlfn.NORM.DIST(AND(BA$4&gt;=$E11,BA$4&lt;=$G11)*(BA$4-$E11+1),$I11/2,$L11,TRUE)-_xlfn.NORM.DIST(AND(BA$4&gt;=$E11,BA$4&lt;=$G11)*(AZ$4-$E11+1),$I11/2,$L11,TRUE))/(1-2*_xlfn.NORM.DIST(0,$I11/2,$L11,TRUE))*$C11+($J11="Steady Growth")*(AND(BA$4&gt;=$E11,BA$4&lt;=$G11)*((BA$4-$E11+1)/($I11*($I11+1)/2)*$C11))+($J11="custom")*CustomCF!AT11</f>
        <v>0</v>
      </c>
      <c r="BB11" s="19">
        <f>($J11="Bell Curve")*(_xlfn.NORM.DIST(AND(BB$4&gt;=$E11,BB$4&lt;=$G11)*(BB$4-$E11+1),$I11/2,$L11,TRUE)-_xlfn.NORM.DIST(AND(BB$4&gt;=$E11,BB$4&lt;=$G11)*(BA$4-$E11+1),$I11/2,$L11,TRUE))/(1-2*_xlfn.NORM.DIST(0,$I11/2,$L11,TRUE))*$C11+($J11="Steady Growth")*(AND(BB$4&gt;=$E11,BB$4&lt;=$G11)*((BB$4-$E11+1)/($I11*($I11+1)/2)*$C11))+($J11="custom")*CustomCF!AU11</f>
        <v>0</v>
      </c>
      <c r="BC11" s="19">
        <f>($J11="Bell Curve")*(_xlfn.NORM.DIST(AND(BC$4&gt;=$E11,BC$4&lt;=$G11)*(BC$4-$E11+1),$I11/2,$L11,TRUE)-_xlfn.NORM.DIST(AND(BC$4&gt;=$E11,BC$4&lt;=$G11)*(BB$4-$E11+1),$I11/2,$L11,TRUE))/(1-2*_xlfn.NORM.DIST(0,$I11/2,$L11,TRUE))*$C11+($J11="Steady Growth")*(AND(BC$4&gt;=$E11,BC$4&lt;=$G11)*((BC$4-$E11+1)/($I11*($I11+1)/2)*$C11))+($J11="custom")*CustomCF!AV11</f>
        <v>0</v>
      </c>
      <c r="BD11" s="19">
        <f>($J11="Bell Curve")*(_xlfn.NORM.DIST(AND(BD$4&gt;=$E11,BD$4&lt;=$G11)*(BD$4-$E11+1),$I11/2,$L11,TRUE)-_xlfn.NORM.DIST(AND(BD$4&gt;=$E11,BD$4&lt;=$G11)*(BC$4-$E11+1),$I11/2,$L11,TRUE))/(1-2*_xlfn.NORM.DIST(0,$I11/2,$L11,TRUE))*$C11+($J11="Steady Growth")*(AND(BD$4&gt;=$E11,BD$4&lt;=$G11)*((BD$4-$E11+1)/($I11*($I11+1)/2)*$C11))+($J11="custom")*CustomCF!AW11</f>
        <v>0</v>
      </c>
      <c r="BE11" s="19">
        <f>($J11="Bell Curve")*(_xlfn.NORM.DIST(AND(BE$4&gt;=$E11,BE$4&lt;=$G11)*(BE$4-$E11+1),$I11/2,$L11,TRUE)-_xlfn.NORM.DIST(AND(BE$4&gt;=$E11,BE$4&lt;=$G11)*(BD$4-$E11+1),$I11/2,$L11,TRUE))/(1-2*_xlfn.NORM.DIST(0,$I11/2,$L11,TRUE))*$C11+($J11="Steady Growth")*(AND(BE$4&gt;=$E11,BE$4&lt;=$G11)*((BE$4-$E11+1)/($I11*($I11+1)/2)*$C11))+($J11="custom")*CustomCF!AX11</f>
        <v>0</v>
      </c>
      <c r="BF11" s="19">
        <f>($J11="Bell Curve")*(_xlfn.NORM.DIST(AND(BF$4&gt;=$E11,BF$4&lt;=$G11)*(BF$4-$E11+1),$I11/2,$L11,TRUE)-_xlfn.NORM.DIST(AND(BF$4&gt;=$E11,BF$4&lt;=$G11)*(BE$4-$E11+1),$I11/2,$L11,TRUE))/(1-2*_xlfn.NORM.DIST(0,$I11/2,$L11,TRUE))*$C11+($J11="Steady Growth")*(AND(BF$4&gt;=$E11,BF$4&lt;=$G11)*((BF$4-$E11+1)/($I11*($I11+1)/2)*$C11))+($J11="custom")*CustomCF!AY11</f>
        <v>0</v>
      </c>
      <c r="BG11" s="19">
        <f>($J11="Bell Curve")*(_xlfn.NORM.DIST(AND(BG$4&gt;=$E11,BG$4&lt;=$G11)*(BG$4-$E11+1),$I11/2,$L11,TRUE)-_xlfn.NORM.DIST(AND(BG$4&gt;=$E11,BG$4&lt;=$G11)*(BF$4-$E11+1),$I11/2,$L11,TRUE))/(1-2*_xlfn.NORM.DIST(0,$I11/2,$L11,TRUE))*$C11+($J11="Steady Growth")*(AND(BG$4&gt;=$E11,BG$4&lt;=$G11)*((BG$4-$E11+1)/($I11*($I11+1)/2)*$C11))+($J11="custom")*CustomCF!AZ11</f>
        <v>0</v>
      </c>
      <c r="BH11" s="19">
        <f>($J11="Bell Curve")*(_xlfn.NORM.DIST(AND(BH$4&gt;=$E11,BH$4&lt;=$G11)*(BH$4-$E11+1),$I11/2,$L11,TRUE)-_xlfn.NORM.DIST(AND(BH$4&gt;=$E11,BH$4&lt;=$G11)*(BG$4-$E11+1),$I11/2,$L11,TRUE))/(1-2*_xlfn.NORM.DIST(0,$I11/2,$L11,TRUE))*$C11+($J11="Steady Growth")*(AND(BH$4&gt;=$E11,BH$4&lt;=$G11)*((BH$4-$E11+1)/($I11*($I11+1)/2)*$C11))+($J11="custom")*CustomCF!BA11</f>
        <v>0</v>
      </c>
      <c r="BI11" s="19">
        <f>($J11="Bell Curve")*(_xlfn.NORM.DIST(AND(BI$4&gt;=$E11,BI$4&lt;=$G11)*(BI$4-$E11+1),$I11/2,$L11,TRUE)-_xlfn.NORM.DIST(AND(BI$4&gt;=$E11,BI$4&lt;=$G11)*(BH$4-$E11+1),$I11/2,$L11,TRUE))/(1-2*_xlfn.NORM.DIST(0,$I11/2,$L11,TRUE))*$C11+($J11="Steady Growth")*(AND(BI$4&gt;=$E11,BI$4&lt;=$G11)*((BI$4-$E11+1)/($I11*($I11+1)/2)*$C11))+($J11="custom")*CustomCF!BB11</f>
        <v>0</v>
      </c>
      <c r="BJ11" s="19">
        <f>($J11="Bell Curve")*(_xlfn.NORM.DIST(AND(BJ$4&gt;=$E11,BJ$4&lt;=$G11)*(BJ$4-$E11+1),$I11/2,$L11,TRUE)-_xlfn.NORM.DIST(AND(BJ$4&gt;=$E11,BJ$4&lt;=$G11)*(BI$4-$E11+1),$I11/2,$L11,TRUE))/(1-2*_xlfn.NORM.DIST(0,$I11/2,$L11,TRUE))*$C11+($J11="Steady Growth")*(AND(BJ$4&gt;=$E11,BJ$4&lt;=$G11)*((BJ$4-$E11+1)/($I11*($I11+1)/2)*$C11))+($J11="custom")*CustomCF!BC11</f>
        <v>0</v>
      </c>
      <c r="BK11" s="19">
        <f>($J11="Bell Curve")*(_xlfn.NORM.DIST(AND(BK$4&gt;=$E11,BK$4&lt;=$G11)*(BK$4-$E11+1),$I11/2,$L11,TRUE)-_xlfn.NORM.DIST(AND(BK$4&gt;=$E11,BK$4&lt;=$G11)*(BJ$4-$E11+1),$I11/2,$L11,TRUE))/(1-2*_xlfn.NORM.DIST(0,$I11/2,$L11,TRUE))*$C11+($J11="Steady Growth")*(AND(BK$4&gt;=$E11,BK$4&lt;=$G11)*((BK$4-$E11+1)/($I11*($I11+1)/2)*$C11))+($J11="custom")*CustomCF!BD11</f>
        <v>0</v>
      </c>
      <c r="BL11" s="19">
        <f>($J11="Bell Curve")*(_xlfn.NORM.DIST(AND(BL$4&gt;=$E11,BL$4&lt;=$G11)*(BL$4-$E11+1),$I11/2,$L11,TRUE)-_xlfn.NORM.DIST(AND(BL$4&gt;=$E11,BL$4&lt;=$G11)*(BK$4-$E11+1),$I11/2,$L11,TRUE))/(1-2*_xlfn.NORM.DIST(0,$I11/2,$L11,TRUE))*$C11+($J11="Steady Growth")*(AND(BL$4&gt;=$E11,BL$4&lt;=$G11)*((BL$4-$E11+1)/($I11*($I11+1)/2)*$C11))+($J11="custom")*CustomCF!BE11</f>
        <v>0</v>
      </c>
      <c r="BM11" s="19">
        <f>($J11="Bell Curve")*(_xlfn.NORM.DIST(AND(BM$4&gt;=$E11,BM$4&lt;=$G11)*(BM$4-$E11+1),$I11/2,$L11,TRUE)-_xlfn.NORM.DIST(AND(BM$4&gt;=$E11,BM$4&lt;=$G11)*(BL$4-$E11+1),$I11/2,$L11,TRUE))/(1-2*_xlfn.NORM.DIST(0,$I11/2,$L11,TRUE))*$C11+($J11="Steady Growth")*(AND(BM$4&gt;=$E11,BM$4&lt;=$G11)*((BM$4-$E11+1)/($I11*($I11+1)/2)*$C11))+($J11="custom")*CustomCF!BF11</f>
        <v>0</v>
      </c>
      <c r="BN11" s="19">
        <f>($J11="Bell Curve")*(_xlfn.NORM.DIST(AND(BN$4&gt;=$E11,BN$4&lt;=$G11)*(BN$4-$E11+1),$I11/2,$L11,TRUE)-_xlfn.NORM.DIST(AND(BN$4&gt;=$E11,BN$4&lt;=$G11)*(BM$4-$E11+1),$I11/2,$L11,TRUE))/(1-2*_xlfn.NORM.DIST(0,$I11/2,$L11,TRUE))*$C11+($J11="Steady Growth")*(AND(BN$4&gt;=$E11,BN$4&lt;=$G11)*((BN$4-$E11+1)/($I11*($I11+1)/2)*$C11))+($J11="custom")*CustomCF!BG11</f>
        <v>0</v>
      </c>
      <c r="BO11" s="19">
        <f>($J11="Bell Curve")*(_xlfn.NORM.DIST(AND(BO$4&gt;=$E11,BO$4&lt;=$G11)*(BO$4-$E11+1),$I11/2,$L11,TRUE)-_xlfn.NORM.DIST(AND(BO$4&gt;=$E11,BO$4&lt;=$G11)*(BN$4-$E11+1),$I11/2,$L11,TRUE))/(1-2*_xlfn.NORM.DIST(0,$I11/2,$L11,TRUE))*$C11+($J11="Steady Growth")*(AND(BO$4&gt;=$E11,BO$4&lt;=$G11)*((BO$4-$E11+1)/($I11*($I11+1)/2)*$C11))+($J11="custom")*CustomCF!BH11</f>
        <v>0</v>
      </c>
      <c r="BP11" s="19">
        <f>($J11="Bell Curve")*(_xlfn.NORM.DIST(AND(BP$4&gt;=$E11,BP$4&lt;=$G11)*(BP$4-$E11+1),$I11/2,$L11,TRUE)-_xlfn.NORM.DIST(AND(BP$4&gt;=$E11,BP$4&lt;=$G11)*(BO$4-$E11+1),$I11/2,$L11,TRUE))/(1-2*_xlfn.NORM.DIST(0,$I11/2,$L11,TRUE))*$C11+($J11="Steady Growth")*(AND(BP$4&gt;=$E11,BP$4&lt;=$G11)*((BP$4-$E11+1)/($I11*($I11+1)/2)*$C11))+($J11="custom")*CustomCF!BI11</f>
        <v>0</v>
      </c>
      <c r="BQ11" s="19">
        <f>($J11="Bell Curve")*(_xlfn.NORM.DIST(AND(BQ$4&gt;=$E11,BQ$4&lt;=$G11)*(BQ$4-$E11+1),$I11/2,$L11,TRUE)-_xlfn.NORM.DIST(AND(BQ$4&gt;=$E11,BQ$4&lt;=$G11)*(BP$4-$E11+1),$I11/2,$L11,TRUE))/(1-2*_xlfn.NORM.DIST(0,$I11/2,$L11,TRUE))*$C11+($J11="Steady Growth")*(AND(BQ$4&gt;=$E11,BQ$4&lt;=$G11)*((BQ$4-$E11+1)/($I11*($I11+1)/2)*$C11))+($J11="custom")*CustomCF!BJ11</f>
        <v>0</v>
      </c>
      <c r="BR11" s="19">
        <f>($J11="Bell Curve")*(_xlfn.NORM.DIST(AND(BR$4&gt;=$E11,BR$4&lt;=$G11)*(BR$4-$E11+1),$I11/2,$L11,TRUE)-_xlfn.NORM.DIST(AND(BR$4&gt;=$E11,BR$4&lt;=$G11)*(BQ$4-$E11+1),$I11/2,$L11,TRUE))/(1-2*_xlfn.NORM.DIST(0,$I11/2,$L11,TRUE))*$C11+($J11="Steady Growth")*(AND(BR$4&gt;=$E11,BR$4&lt;=$G11)*((BR$4-$E11+1)/($I11*($I11+1)/2)*$C11))+($J11="custom")*CustomCF!BK11</f>
        <v>0</v>
      </c>
      <c r="BS11" s="19">
        <f>($J11="Bell Curve")*(_xlfn.NORM.DIST(AND(BS$4&gt;=$E11,BS$4&lt;=$G11)*(BS$4-$E11+1),$I11/2,$L11,TRUE)-_xlfn.NORM.DIST(AND(BS$4&gt;=$E11,BS$4&lt;=$G11)*(BR$4-$E11+1),$I11/2,$L11,TRUE))/(1-2*_xlfn.NORM.DIST(0,$I11/2,$L11,TRUE))*$C11+($J11="Steady Growth")*(AND(BS$4&gt;=$E11,BS$4&lt;=$G11)*((BS$4-$E11+1)/($I11*($I11+1)/2)*$C11))+($J11="custom")*CustomCF!BL11</f>
        <v>0</v>
      </c>
      <c r="BT11" s="19">
        <f>($J11="Bell Curve")*(_xlfn.NORM.DIST(AND(BT$4&gt;=$E11,BT$4&lt;=$G11)*(BT$4-$E11+1),$I11/2,$L11,TRUE)-_xlfn.NORM.DIST(AND(BT$4&gt;=$E11,BT$4&lt;=$G11)*(BS$4-$E11+1),$I11/2,$L11,TRUE))/(1-2*_xlfn.NORM.DIST(0,$I11/2,$L11,TRUE))*$C11+($J11="Steady Growth")*(AND(BT$4&gt;=$E11,BT$4&lt;=$G11)*((BT$4-$E11+1)/($I11*($I11+1)/2)*$C11))+($J11="custom")*CustomCF!BM11</f>
        <v>0</v>
      </c>
      <c r="BU11" s="19">
        <f>($J11="Bell Curve")*(_xlfn.NORM.DIST(AND(BU$4&gt;=$E11,BU$4&lt;=$G11)*(BU$4-$E11+1),$I11/2,$L11,TRUE)-_xlfn.NORM.DIST(AND(BU$4&gt;=$E11,BU$4&lt;=$G11)*(BT$4-$E11+1),$I11/2,$L11,TRUE))/(1-2*_xlfn.NORM.DIST(0,$I11/2,$L11,TRUE))*$C11+($J11="Steady Growth")*(AND(BU$4&gt;=$E11,BU$4&lt;=$G11)*((BU$4-$E11+1)/($I11*($I11+1)/2)*$C11))+($J11="custom")*CustomCF!BN11</f>
        <v>0</v>
      </c>
      <c r="BV11" s="19">
        <f>($J11="Bell Curve")*(_xlfn.NORM.DIST(AND(BV$4&gt;=$E11,BV$4&lt;=$G11)*(BV$4-$E11+1),$I11/2,$L11,TRUE)-_xlfn.NORM.DIST(AND(BV$4&gt;=$E11,BV$4&lt;=$G11)*(BU$4-$E11+1),$I11/2,$L11,TRUE))/(1-2*_xlfn.NORM.DIST(0,$I11/2,$L11,TRUE))*$C11+($J11="Steady Growth")*(AND(BV$4&gt;=$E11,BV$4&lt;=$G11)*((BV$4-$E11+1)/($I11*($I11+1)/2)*$C11))+($J11="custom")*CustomCF!BO11</f>
        <v>0</v>
      </c>
      <c r="BW11" s="19">
        <f>($J11="Bell Curve")*(_xlfn.NORM.DIST(AND(BW$4&gt;=$E11,BW$4&lt;=$G11)*(BW$4-$E11+1),$I11/2,$L11,TRUE)-_xlfn.NORM.DIST(AND(BW$4&gt;=$E11,BW$4&lt;=$G11)*(BV$4-$E11+1),$I11/2,$L11,TRUE))/(1-2*_xlfn.NORM.DIST(0,$I11/2,$L11,TRUE))*$C11+($J11="Steady Growth")*(AND(BW$4&gt;=$E11,BW$4&lt;=$G11)*((BW$4-$E11+1)/($I11*($I11+1)/2)*$C11))+($J11="custom")*CustomCF!BP11</f>
        <v>0</v>
      </c>
      <c r="BX11" s="19">
        <f>($J11="Bell Curve")*(_xlfn.NORM.DIST(AND(BX$4&gt;=$E11,BX$4&lt;=$G11)*(BX$4-$E11+1),$I11/2,$L11,TRUE)-_xlfn.NORM.DIST(AND(BX$4&gt;=$E11,BX$4&lt;=$G11)*(BW$4-$E11+1),$I11/2,$L11,TRUE))/(1-2*_xlfn.NORM.DIST(0,$I11/2,$L11,TRUE))*$C11+($J11="Steady Growth")*(AND(BX$4&gt;=$E11,BX$4&lt;=$G11)*((BX$4-$E11+1)/($I11*($I11+1)/2)*$C11))+($J11="custom")*CustomCF!BQ11</f>
        <v>0</v>
      </c>
      <c r="BY11" s="19">
        <f>($J11="Bell Curve")*(_xlfn.NORM.DIST(AND(BY$4&gt;=$E11,BY$4&lt;=$G11)*(BY$4-$E11+1),$I11/2,$L11,TRUE)-_xlfn.NORM.DIST(AND(BY$4&gt;=$E11,BY$4&lt;=$G11)*(BX$4-$E11+1),$I11/2,$L11,TRUE))/(1-2*_xlfn.NORM.DIST(0,$I11/2,$L11,TRUE))*$C11+($J11="Steady Growth")*(AND(BY$4&gt;=$E11,BY$4&lt;=$G11)*((BY$4-$E11+1)/($I11*($I11+1)/2)*$C11))+($J11="custom")*CustomCF!BR11</f>
        <v>0</v>
      </c>
      <c r="BZ11" s="19">
        <f>($J11="Bell Curve")*(_xlfn.NORM.DIST(AND(BZ$4&gt;=$E11,BZ$4&lt;=$G11)*(BZ$4-$E11+1),$I11/2,$L11,TRUE)-_xlfn.NORM.DIST(AND(BZ$4&gt;=$E11,BZ$4&lt;=$G11)*(BY$4-$E11+1),$I11/2,$L11,TRUE))/(1-2*_xlfn.NORM.DIST(0,$I11/2,$L11,TRUE))*$C11+($J11="Steady Growth")*(AND(BZ$4&gt;=$E11,BZ$4&lt;=$G11)*((BZ$4-$E11+1)/($I11*($I11+1)/2)*$C11))+($J11="custom")*CustomCF!BS11</f>
        <v>0</v>
      </c>
      <c r="CA11" s="19">
        <f>($J11="Bell Curve")*(_xlfn.NORM.DIST(AND(CA$4&gt;=$E11,CA$4&lt;=$G11)*(CA$4-$E11+1),$I11/2,$L11,TRUE)-_xlfn.NORM.DIST(AND(CA$4&gt;=$E11,CA$4&lt;=$G11)*(BZ$4-$E11+1),$I11/2,$L11,TRUE))/(1-2*_xlfn.NORM.DIST(0,$I11/2,$L11,TRUE))*$C11+($J11="Steady Growth")*(AND(CA$4&gt;=$E11,CA$4&lt;=$G11)*((CA$4-$E11+1)/($I11*($I11+1)/2)*$C11))+($J11="custom")*CustomCF!BT11</f>
        <v>0</v>
      </c>
      <c r="CB11" s="19">
        <f>($J11="Bell Curve")*(_xlfn.NORM.DIST(AND(CB$4&gt;=$E11,CB$4&lt;=$G11)*(CB$4-$E11+1),$I11/2,$L11,TRUE)-_xlfn.NORM.DIST(AND(CB$4&gt;=$E11,CB$4&lt;=$G11)*(CA$4-$E11+1),$I11/2,$L11,TRUE))/(1-2*_xlfn.NORM.DIST(0,$I11/2,$L11,TRUE))*$C11+($J11="Steady Growth")*(AND(CB$4&gt;=$E11,CB$4&lt;=$G11)*((CB$4-$E11+1)/($I11*($I11+1)/2)*$C11))+($J11="custom")*CustomCF!BU11</f>
        <v>0</v>
      </c>
      <c r="CC11" s="19">
        <f>($J11="Bell Curve")*(_xlfn.NORM.DIST(AND(CC$4&gt;=$E11,CC$4&lt;=$G11)*(CC$4-$E11+1),$I11/2,$L11,TRUE)-_xlfn.NORM.DIST(AND(CC$4&gt;=$E11,CC$4&lt;=$G11)*(CB$4-$E11+1),$I11/2,$L11,TRUE))/(1-2*_xlfn.NORM.DIST(0,$I11/2,$L11,TRUE))*$C11+($J11="Steady Growth")*(AND(CC$4&gt;=$E11,CC$4&lt;=$G11)*((CC$4-$E11+1)/($I11*($I11+1)/2)*$C11))+($J11="custom")*CustomCF!BV11</f>
        <v>0</v>
      </c>
      <c r="CD11" s="19">
        <f>($J11="Bell Curve")*(_xlfn.NORM.DIST(AND(CD$4&gt;=$E11,CD$4&lt;=$G11)*(CD$4-$E11+1),$I11/2,$L11,TRUE)-_xlfn.NORM.DIST(AND(CD$4&gt;=$E11,CD$4&lt;=$G11)*(CC$4-$E11+1),$I11/2,$L11,TRUE))/(1-2*_xlfn.NORM.DIST(0,$I11/2,$L11,TRUE))*$C11+($J11="Steady Growth")*(AND(CD$4&gt;=$E11,CD$4&lt;=$G11)*((CD$4-$E11+1)/($I11*($I11+1)/2)*$C11))+($J11="custom")*CustomCF!BW11</f>
        <v>0</v>
      </c>
      <c r="CE11" s="19">
        <f>($J11="Bell Curve")*(_xlfn.NORM.DIST(AND(CE$4&gt;=$E11,CE$4&lt;=$G11)*(CE$4-$E11+1),$I11/2,$L11,TRUE)-_xlfn.NORM.DIST(AND(CE$4&gt;=$E11,CE$4&lt;=$G11)*(CD$4-$E11+1),$I11/2,$L11,TRUE))/(1-2*_xlfn.NORM.DIST(0,$I11/2,$L11,TRUE))*$C11+($J11="Steady Growth")*(AND(CE$4&gt;=$E11,CE$4&lt;=$G11)*((CE$4-$E11+1)/($I11*($I11+1)/2)*$C11))+($J11="custom")*CustomCF!BX11</f>
        <v>0</v>
      </c>
      <c r="CF11" s="19">
        <f>($J11="Bell Curve")*(_xlfn.NORM.DIST(AND(CF$4&gt;=$E11,CF$4&lt;=$G11)*(CF$4-$E11+1),$I11/2,$L11,TRUE)-_xlfn.NORM.DIST(AND(CF$4&gt;=$E11,CF$4&lt;=$G11)*(CE$4-$E11+1),$I11/2,$L11,TRUE))/(1-2*_xlfn.NORM.DIST(0,$I11/2,$L11,TRUE))*$C11+($J11="Steady Growth")*(AND(CF$4&gt;=$E11,CF$4&lt;=$G11)*((CF$4-$E11+1)/($I11*($I11+1)/2)*$C11))+($J11="custom")*CustomCF!BY11</f>
        <v>0</v>
      </c>
      <c r="CG11" s="19">
        <f>($J11="Bell Curve")*(_xlfn.NORM.DIST(AND(CG$4&gt;=$E11,CG$4&lt;=$G11)*(CG$4-$E11+1),$I11/2,$L11,TRUE)-_xlfn.NORM.DIST(AND(CG$4&gt;=$E11,CG$4&lt;=$G11)*(CF$4-$E11+1),$I11/2,$L11,TRUE))/(1-2*_xlfn.NORM.DIST(0,$I11/2,$L11,TRUE))*$C11+($J11="Steady Growth")*(AND(CG$4&gt;=$E11,CG$4&lt;=$G11)*((CG$4-$E11+1)/($I11*($I11+1)/2)*$C11))+($J11="custom")*CustomCF!BZ11</f>
        <v>0</v>
      </c>
      <c r="CH11" s="19">
        <f>($J11="Bell Curve")*(_xlfn.NORM.DIST(AND(CH$4&gt;=$E11,CH$4&lt;=$G11)*(CH$4-$E11+1),$I11/2,$L11,TRUE)-_xlfn.NORM.DIST(AND(CH$4&gt;=$E11,CH$4&lt;=$G11)*(CG$4-$E11+1),$I11/2,$L11,TRUE))/(1-2*_xlfn.NORM.DIST(0,$I11/2,$L11,TRUE))*$C11+($J11="Steady Growth")*(AND(CH$4&gt;=$E11,CH$4&lt;=$G11)*((CH$4-$E11+1)/($I11*($I11+1)/2)*$C11))+($J11="custom")*CustomCF!CA11</f>
        <v>0</v>
      </c>
      <c r="CI11" s="19">
        <f>($J11="Bell Curve")*(_xlfn.NORM.DIST(AND(CI$4&gt;=$E11,CI$4&lt;=$G11)*(CI$4-$E11+1),$I11/2,$L11,TRUE)-_xlfn.NORM.DIST(AND(CI$4&gt;=$E11,CI$4&lt;=$G11)*(CH$4-$E11+1),$I11/2,$L11,TRUE))/(1-2*_xlfn.NORM.DIST(0,$I11/2,$L11,TRUE))*$C11+($J11="Steady Growth")*(AND(CI$4&gt;=$E11,CI$4&lt;=$G11)*((CI$4-$E11+1)/($I11*($I11+1)/2)*$C11))+($J11="custom")*CustomCF!CB11</f>
        <v>0</v>
      </c>
      <c r="CJ11" s="19">
        <f>($J11="Bell Curve")*(_xlfn.NORM.DIST(AND(CJ$4&gt;=$E11,CJ$4&lt;=$G11)*(CJ$4-$E11+1),$I11/2,$L11,TRUE)-_xlfn.NORM.DIST(AND(CJ$4&gt;=$E11,CJ$4&lt;=$G11)*(CI$4-$E11+1),$I11/2,$L11,TRUE))/(1-2*_xlfn.NORM.DIST(0,$I11/2,$L11,TRUE))*$C11+($J11="Steady Growth")*(AND(CJ$4&gt;=$E11,CJ$4&lt;=$G11)*((CJ$4-$E11+1)/($I11*($I11+1)/2)*$C11))+($J11="custom")*CustomCF!CC11</f>
        <v>0</v>
      </c>
      <c r="CK11" s="19">
        <f>($J11="Bell Curve")*(_xlfn.NORM.DIST(AND(CK$4&gt;=$E11,CK$4&lt;=$G11)*(CK$4-$E11+1),$I11/2,$L11,TRUE)-_xlfn.NORM.DIST(AND(CK$4&gt;=$E11,CK$4&lt;=$G11)*(CJ$4-$E11+1),$I11/2,$L11,TRUE))/(1-2*_xlfn.NORM.DIST(0,$I11/2,$L11,TRUE))*$C11+($J11="Steady Growth")*(AND(CK$4&gt;=$E11,CK$4&lt;=$G11)*((CK$4-$E11+1)/($I11*($I11+1)/2)*$C11))+($J11="custom")*CustomCF!CD11</f>
        <v>0</v>
      </c>
      <c r="CL11" s="19">
        <f>($J11="Bell Curve")*(_xlfn.NORM.DIST(AND(CL$4&gt;=$E11,CL$4&lt;=$G11)*(CL$4-$E11+1),$I11/2,$L11,TRUE)-_xlfn.NORM.DIST(AND(CL$4&gt;=$E11,CL$4&lt;=$G11)*(CK$4-$E11+1),$I11/2,$L11,TRUE))/(1-2*_xlfn.NORM.DIST(0,$I11/2,$L11,TRUE))*$C11+($J11="Steady Growth")*(AND(CL$4&gt;=$E11,CL$4&lt;=$G11)*((CL$4-$E11+1)/($I11*($I11+1)/2)*$C11))+($J11="custom")*CustomCF!CE11</f>
        <v>0</v>
      </c>
      <c r="CM11" s="19">
        <f>($J11="Bell Curve")*(_xlfn.NORM.DIST(AND(CM$4&gt;=$E11,CM$4&lt;=$G11)*(CM$4-$E11+1),$I11/2,$L11,TRUE)-_xlfn.NORM.DIST(AND(CM$4&gt;=$E11,CM$4&lt;=$G11)*(CL$4-$E11+1),$I11/2,$L11,TRUE))/(1-2*_xlfn.NORM.DIST(0,$I11/2,$L11,TRUE))*$C11+($J11="Steady Growth")*(AND(CM$4&gt;=$E11,CM$4&lt;=$G11)*((CM$4-$E11+1)/($I11*($I11+1)/2)*$C11))+($J11="custom")*CustomCF!CF11</f>
        <v>0</v>
      </c>
      <c r="CN11" s="19">
        <f>($J11="Bell Curve")*(_xlfn.NORM.DIST(AND(CN$4&gt;=$E11,CN$4&lt;=$G11)*(CN$4-$E11+1),$I11/2,$L11,TRUE)-_xlfn.NORM.DIST(AND(CN$4&gt;=$E11,CN$4&lt;=$G11)*(CM$4-$E11+1),$I11/2,$L11,TRUE))/(1-2*_xlfn.NORM.DIST(0,$I11/2,$L11,TRUE))*$C11+($J11="Steady Growth")*(AND(CN$4&gt;=$E11,CN$4&lt;=$G11)*((CN$4-$E11+1)/($I11*($I11+1)/2)*$C11))+($J11="custom")*CustomCF!CG11</f>
        <v>0</v>
      </c>
      <c r="CO11" s="19">
        <f>($J11="Bell Curve")*(_xlfn.NORM.DIST(AND(CO$4&gt;=$E11,CO$4&lt;=$G11)*(CO$4-$E11+1),$I11/2,$L11,TRUE)-_xlfn.NORM.DIST(AND(CO$4&gt;=$E11,CO$4&lt;=$G11)*(CN$4-$E11+1),$I11/2,$L11,TRUE))/(1-2*_xlfn.NORM.DIST(0,$I11/2,$L11,TRUE))*$C11+($J11="Steady Growth")*(AND(CO$4&gt;=$E11,CO$4&lt;=$G11)*((CO$4-$E11+1)/($I11*($I11+1)/2)*$C11))+($J11="custom")*CustomCF!CH11</f>
        <v>0</v>
      </c>
      <c r="CP11" s="19">
        <f>($J11="Bell Curve")*(_xlfn.NORM.DIST(AND(CP$4&gt;=$E11,CP$4&lt;=$G11)*(CP$4-$E11+1),$I11/2,$L11,TRUE)-_xlfn.NORM.DIST(AND(CP$4&gt;=$E11,CP$4&lt;=$G11)*(CO$4-$E11+1),$I11/2,$L11,TRUE))/(1-2*_xlfn.NORM.DIST(0,$I11/2,$L11,TRUE))*$C11+($J11="Steady Growth")*(AND(CP$4&gt;=$E11,CP$4&lt;=$G11)*((CP$4-$E11+1)/($I11*($I11+1)/2)*$C11))+($J11="custom")*CustomCF!CI11</f>
        <v>0</v>
      </c>
      <c r="CQ11" s="19">
        <f>($J11="Bell Curve")*(_xlfn.NORM.DIST(AND(CQ$4&gt;=$E11,CQ$4&lt;=$G11)*(CQ$4-$E11+1),$I11/2,$L11,TRUE)-_xlfn.NORM.DIST(AND(CQ$4&gt;=$E11,CQ$4&lt;=$G11)*(CP$4-$E11+1),$I11/2,$L11,TRUE))/(1-2*_xlfn.NORM.DIST(0,$I11/2,$L11,TRUE))*$C11+($J11="Steady Growth")*(AND(CQ$4&gt;=$E11,CQ$4&lt;=$G11)*((CQ$4-$E11+1)/($I11*($I11+1)/2)*$C11))+($J11="custom")*CustomCF!CJ11</f>
        <v>0</v>
      </c>
      <c r="CR11" s="19">
        <f>($J11="Bell Curve")*(_xlfn.NORM.DIST(AND(CR$4&gt;=$E11,CR$4&lt;=$G11)*(CR$4-$E11+1),$I11/2,$L11,TRUE)-_xlfn.NORM.DIST(AND(CR$4&gt;=$E11,CR$4&lt;=$G11)*(CQ$4-$E11+1),$I11/2,$L11,TRUE))/(1-2*_xlfn.NORM.DIST(0,$I11/2,$L11,TRUE))*$C11+($J11="Steady Growth")*(AND(CR$4&gt;=$E11,CR$4&lt;=$G11)*((CR$4-$E11+1)/($I11*($I11+1)/2)*$C11))+($J11="custom")*CustomCF!CK11</f>
        <v>0</v>
      </c>
      <c r="CS11" s="19">
        <f>($J11="Bell Curve")*(_xlfn.NORM.DIST(AND(CS$4&gt;=$E11,CS$4&lt;=$G11)*(CS$4-$E11+1),$I11/2,$L11,TRUE)-_xlfn.NORM.DIST(AND(CS$4&gt;=$E11,CS$4&lt;=$G11)*(CR$4-$E11+1),$I11/2,$L11,TRUE))/(1-2*_xlfn.NORM.DIST(0,$I11/2,$L11,TRUE))*$C11+($J11="Steady Growth")*(AND(CS$4&gt;=$E11,CS$4&lt;=$G11)*((CS$4-$E11+1)/($I11*($I11+1)/2)*$C11))+($J11="custom")*CustomCF!CL11</f>
        <v>0</v>
      </c>
      <c r="CT11" s="19">
        <f>($J11="Bell Curve")*(_xlfn.NORM.DIST(AND(CT$4&gt;=$E11,CT$4&lt;=$G11)*(CT$4-$E11+1),$I11/2,$L11,TRUE)-_xlfn.NORM.DIST(AND(CT$4&gt;=$E11,CT$4&lt;=$G11)*(CS$4-$E11+1),$I11/2,$L11,TRUE))/(1-2*_xlfn.NORM.DIST(0,$I11/2,$L11,TRUE))*$C11+($J11="Steady Growth")*(AND(CT$4&gt;=$E11,CT$4&lt;=$G11)*((CT$4-$E11+1)/($I11*($I11+1)/2)*$C11))+($J11="custom")*CustomCF!CM11</f>
        <v>0</v>
      </c>
      <c r="CU11" s="19">
        <f>($J11="Bell Curve")*(_xlfn.NORM.DIST(AND(CU$4&gt;=$E11,CU$4&lt;=$G11)*(CU$4-$E11+1),$I11/2,$L11,TRUE)-_xlfn.NORM.DIST(AND(CU$4&gt;=$E11,CU$4&lt;=$G11)*(CT$4-$E11+1),$I11/2,$L11,TRUE))/(1-2*_xlfn.NORM.DIST(0,$I11/2,$L11,TRUE))*$C11+($J11="Steady Growth")*(AND(CU$4&gt;=$E11,CU$4&lt;=$G11)*((CU$4-$E11+1)/($I11*($I11+1)/2)*$C11))+($J11="custom")*CustomCF!CN11</f>
        <v>0</v>
      </c>
      <c r="CV11" s="19">
        <f>($J11="Bell Curve")*(_xlfn.NORM.DIST(AND(CV$4&gt;=$E11,CV$4&lt;=$G11)*(CV$4-$E11+1),$I11/2,$L11,TRUE)-_xlfn.NORM.DIST(AND(CV$4&gt;=$E11,CV$4&lt;=$G11)*(CU$4-$E11+1),$I11/2,$L11,TRUE))/(1-2*_xlfn.NORM.DIST(0,$I11/2,$L11,TRUE))*$C11+($J11="Steady Growth")*(AND(CV$4&gt;=$E11,CV$4&lt;=$G11)*((CV$4-$E11+1)/($I11*($I11+1)/2)*$C11))+($J11="custom")*CustomCF!CO11</f>
        <v>0</v>
      </c>
      <c r="CW11" s="19">
        <f>($J11="Bell Curve")*(_xlfn.NORM.DIST(AND(CW$4&gt;=$E11,CW$4&lt;=$G11)*(CW$4-$E11+1),$I11/2,$L11,TRUE)-_xlfn.NORM.DIST(AND(CW$4&gt;=$E11,CW$4&lt;=$G11)*(CV$4-$E11+1),$I11/2,$L11,TRUE))/(1-2*_xlfn.NORM.DIST(0,$I11/2,$L11,TRUE))*$C11+($J11="Steady Growth")*(AND(CW$4&gt;=$E11,CW$4&lt;=$G11)*((CW$4-$E11+1)/($I11*($I11+1)/2)*$C11))+($J11="custom")*CustomCF!CP11</f>
        <v>0</v>
      </c>
      <c r="CX11" s="19">
        <f>($J11="Bell Curve")*(_xlfn.NORM.DIST(AND(CX$4&gt;=$E11,CX$4&lt;=$G11)*(CX$4-$E11+1),$I11/2,$L11,TRUE)-_xlfn.NORM.DIST(AND(CX$4&gt;=$E11,CX$4&lt;=$G11)*(CW$4-$E11+1),$I11/2,$L11,TRUE))/(1-2*_xlfn.NORM.DIST(0,$I11/2,$L11,TRUE))*$C11+($J11="Steady Growth")*(AND(CX$4&gt;=$E11,CX$4&lt;=$G11)*((CX$4-$E11+1)/($I11*($I11+1)/2)*$C11))+($J11="custom")*CustomCF!CQ11</f>
        <v>0</v>
      </c>
      <c r="CY11" s="19">
        <f>($J11="Bell Curve")*(_xlfn.NORM.DIST(AND(CY$4&gt;=$E11,CY$4&lt;=$G11)*(CY$4-$E11+1),$I11/2,$L11,TRUE)-_xlfn.NORM.DIST(AND(CY$4&gt;=$E11,CY$4&lt;=$G11)*(CX$4-$E11+1),$I11/2,$L11,TRUE))/(1-2*_xlfn.NORM.DIST(0,$I11/2,$L11,TRUE))*$C11+($J11="Steady Growth")*(AND(CY$4&gt;=$E11,CY$4&lt;=$G11)*((CY$4-$E11+1)/($I11*($I11+1)/2)*$C11))+($J11="custom")*CustomCF!CR11</f>
        <v>0</v>
      </c>
      <c r="CZ11" s="19">
        <f>($J11="Bell Curve")*(_xlfn.NORM.DIST(AND(CZ$4&gt;=$E11,CZ$4&lt;=$G11)*(CZ$4-$E11+1),$I11/2,$L11,TRUE)-_xlfn.NORM.DIST(AND(CZ$4&gt;=$E11,CZ$4&lt;=$G11)*(CY$4-$E11+1),$I11/2,$L11,TRUE))/(1-2*_xlfn.NORM.DIST(0,$I11/2,$L11,TRUE))*$C11+($J11="Steady Growth")*(AND(CZ$4&gt;=$E11,CZ$4&lt;=$G11)*((CZ$4-$E11+1)/($I11*($I11+1)/2)*$C11))+($J11="custom")*CustomCF!CS11</f>
        <v>0</v>
      </c>
      <c r="DA11" s="19">
        <f>($J11="Bell Curve")*(_xlfn.NORM.DIST(AND(DA$4&gt;=$E11,DA$4&lt;=$G11)*(DA$4-$E11+1),$I11/2,$L11,TRUE)-_xlfn.NORM.DIST(AND(DA$4&gt;=$E11,DA$4&lt;=$G11)*(CZ$4-$E11+1),$I11/2,$L11,TRUE))/(1-2*_xlfn.NORM.DIST(0,$I11/2,$L11,TRUE))*$C11+($J11="Steady Growth")*(AND(DA$4&gt;=$E11,DA$4&lt;=$G11)*((DA$4-$E11+1)/($I11*($I11+1)/2)*$C11))+($J11="custom")*CustomCF!CT11</f>
        <v>0</v>
      </c>
      <c r="DB11" s="19">
        <f>($J11="Bell Curve")*(_xlfn.NORM.DIST(AND(DB$4&gt;=$E11,DB$4&lt;=$G11)*(DB$4-$E11+1),$I11/2,$L11,TRUE)-_xlfn.NORM.DIST(AND(DB$4&gt;=$E11,DB$4&lt;=$G11)*(DA$4-$E11+1),$I11/2,$L11,TRUE))/(1-2*_xlfn.NORM.DIST(0,$I11/2,$L11,TRUE))*$C11+($J11="Steady Growth")*(AND(DB$4&gt;=$E11,DB$4&lt;=$G11)*((DB$4-$E11+1)/($I11*($I11+1)/2)*$C11))+($J11="custom")*CustomCF!CU11</f>
        <v>0</v>
      </c>
      <c r="DC11" s="19">
        <f>($J11="Bell Curve")*(_xlfn.NORM.DIST(AND(DC$4&gt;=$E11,DC$4&lt;=$G11)*(DC$4-$E11+1),$I11/2,$L11,TRUE)-_xlfn.NORM.DIST(AND(DC$4&gt;=$E11,DC$4&lt;=$G11)*(DB$4-$E11+1),$I11/2,$L11,TRUE))/(1-2*_xlfn.NORM.DIST(0,$I11/2,$L11,TRUE))*$C11+($J11="Steady Growth")*(AND(DC$4&gt;=$E11,DC$4&lt;=$G11)*((DC$4-$E11+1)/($I11*($I11+1)/2)*$C11))+($J11="custom")*CustomCF!CV11</f>
        <v>0</v>
      </c>
      <c r="DD11" s="19">
        <f>($J11="Bell Curve")*(_xlfn.NORM.DIST(AND(DD$4&gt;=$E11,DD$4&lt;=$G11)*(DD$4-$E11+1),$I11/2,$L11,TRUE)-_xlfn.NORM.DIST(AND(DD$4&gt;=$E11,DD$4&lt;=$G11)*(DC$4-$E11+1),$I11/2,$L11,TRUE))/(1-2*_xlfn.NORM.DIST(0,$I11/2,$L11,TRUE))*$C11+($J11="Steady Growth")*(AND(DD$4&gt;=$E11,DD$4&lt;=$G11)*((DD$4-$E11+1)/($I11*($I11+1)/2)*$C11))+($J11="custom")*CustomCF!CW11</f>
        <v>0</v>
      </c>
      <c r="DE11" s="19">
        <f>($J11="Bell Curve")*(_xlfn.NORM.DIST(AND(DE$4&gt;=$E11,DE$4&lt;=$G11)*(DE$4-$E11+1),$I11/2,$L11,TRUE)-_xlfn.NORM.DIST(AND(DE$4&gt;=$E11,DE$4&lt;=$G11)*(DD$4-$E11+1),$I11/2,$L11,TRUE))/(1-2*_xlfn.NORM.DIST(0,$I11/2,$L11,TRUE))*$C11+($J11="Steady Growth")*(AND(DE$4&gt;=$E11,DE$4&lt;=$G11)*((DE$4-$E11+1)/($I11*($I11+1)/2)*$C11))+($J11="custom")*CustomCF!CX11</f>
        <v>0</v>
      </c>
      <c r="DF11" s="19">
        <f>($J11="Bell Curve")*(_xlfn.NORM.DIST(AND(DF$4&gt;=$E11,DF$4&lt;=$G11)*(DF$4-$E11+1),$I11/2,$L11,TRUE)-_xlfn.NORM.DIST(AND(DF$4&gt;=$E11,DF$4&lt;=$G11)*(DE$4-$E11+1),$I11/2,$L11,TRUE))/(1-2*_xlfn.NORM.DIST(0,$I11/2,$L11,TRUE))*$C11+($J11="Steady Growth")*(AND(DF$4&gt;=$E11,DF$4&lt;=$G11)*((DF$4-$E11+1)/($I11*($I11+1)/2)*$C11))+($J11="custom")*CustomCF!CY11</f>
        <v>0</v>
      </c>
      <c r="DG11" s="19">
        <f>($J11="Bell Curve")*(_xlfn.NORM.DIST(AND(DG$4&gt;=$E11,DG$4&lt;=$G11)*(DG$4-$E11+1),$I11/2,$L11,TRUE)-_xlfn.NORM.DIST(AND(DG$4&gt;=$E11,DG$4&lt;=$G11)*(DF$4-$E11+1),$I11/2,$L11,TRUE))/(1-2*_xlfn.NORM.DIST(0,$I11/2,$L11,TRUE))*$C11+($J11="Steady Growth")*(AND(DG$4&gt;=$E11,DG$4&lt;=$G11)*((DG$4-$E11+1)/($I11*($I11+1)/2)*$C11))+($J11="custom")*CustomCF!CZ11</f>
        <v>0</v>
      </c>
      <c r="DH11" s="19">
        <f>($J11="Bell Curve")*(_xlfn.NORM.DIST(AND(DH$4&gt;=$E11,DH$4&lt;=$G11)*(DH$4-$E11+1),$I11/2,$L11,TRUE)-_xlfn.NORM.DIST(AND(DH$4&gt;=$E11,DH$4&lt;=$G11)*(DG$4-$E11+1),$I11/2,$L11,TRUE))/(1-2*_xlfn.NORM.DIST(0,$I11/2,$L11,TRUE))*$C11+($J11="Steady Growth")*(AND(DH$4&gt;=$E11,DH$4&lt;=$G11)*((DH$4-$E11+1)/($I11*($I11+1)/2)*$C11))+($J11="custom")*CustomCF!DA11</f>
        <v>0</v>
      </c>
      <c r="DI11" s="19">
        <f>($J11="Bell Curve")*(_xlfn.NORM.DIST(AND(DI$4&gt;=$E11,DI$4&lt;=$G11)*(DI$4-$E11+1),$I11/2,$L11,TRUE)-_xlfn.NORM.DIST(AND(DI$4&gt;=$E11,DI$4&lt;=$G11)*(DH$4-$E11+1),$I11/2,$L11,TRUE))/(1-2*_xlfn.NORM.DIST(0,$I11/2,$L11,TRUE))*$C11+($J11="Steady Growth")*(AND(DI$4&gt;=$E11,DI$4&lt;=$G11)*((DI$4-$E11+1)/($I11*($I11+1)/2)*$C11))+($J11="custom")*CustomCF!DB11</f>
        <v>0</v>
      </c>
      <c r="DJ11" s="19">
        <f>($J11="Bell Curve")*(_xlfn.NORM.DIST(AND(DJ$4&gt;=$E11,DJ$4&lt;=$G11)*(DJ$4-$E11+1),$I11/2,$L11,TRUE)-_xlfn.NORM.DIST(AND(DJ$4&gt;=$E11,DJ$4&lt;=$G11)*(DI$4-$E11+1),$I11/2,$L11,TRUE))/(1-2*_xlfn.NORM.DIST(0,$I11/2,$L11,TRUE))*$C11+($J11="Steady Growth")*(AND(DJ$4&gt;=$E11,DJ$4&lt;=$G11)*((DJ$4-$E11+1)/($I11*($I11+1)/2)*$C11))+($J11="custom")*CustomCF!DC11</f>
        <v>0</v>
      </c>
      <c r="DK11" s="19">
        <f>($J11="Bell Curve")*(_xlfn.NORM.DIST(AND(DK$4&gt;=$E11,DK$4&lt;=$G11)*(DK$4-$E11+1),$I11/2,$L11,TRUE)-_xlfn.NORM.DIST(AND(DK$4&gt;=$E11,DK$4&lt;=$G11)*(DJ$4-$E11+1),$I11/2,$L11,TRUE))/(1-2*_xlfn.NORM.DIST(0,$I11/2,$L11,TRUE))*$C11+($J11="Steady Growth")*(AND(DK$4&gt;=$E11,DK$4&lt;=$G11)*((DK$4-$E11+1)/($I11*($I11+1)/2)*$C11))+($J11="custom")*CustomCF!DD11</f>
        <v>0</v>
      </c>
      <c r="DL11" s="19">
        <f>($J11="Bell Curve")*(_xlfn.NORM.DIST(AND(DL$4&gt;=$E11,DL$4&lt;=$G11)*(DL$4-$E11+1),$I11/2,$L11,TRUE)-_xlfn.NORM.DIST(AND(DL$4&gt;=$E11,DL$4&lt;=$G11)*(DK$4-$E11+1),$I11/2,$L11,TRUE))/(1-2*_xlfn.NORM.DIST(0,$I11/2,$L11,TRUE))*$C11+($J11="Steady Growth")*(AND(DL$4&gt;=$E11,DL$4&lt;=$G11)*((DL$4-$E11+1)/($I11*($I11+1)/2)*$C11))+($J11="custom")*CustomCF!DE11</f>
        <v>0</v>
      </c>
      <c r="DM11" s="19">
        <f>($J11="Bell Curve")*(_xlfn.NORM.DIST(AND(DM$4&gt;=$E11,DM$4&lt;=$G11)*(DM$4-$E11+1),$I11/2,$L11,TRUE)-_xlfn.NORM.DIST(AND(DM$4&gt;=$E11,DM$4&lt;=$G11)*(DL$4-$E11+1),$I11/2,$L11,TRUE))/(1-2*_xlfn.NORM.DIST(0,$I11/2,$L11,TRUE))*$C11+($J11="Steady Growth")*(AND(DM$4&gt;=$E11,DM$4&lt;=$G11)*((DM$4-$E11+1)/($I11*($I11+1)/2)*$C11))+($J11="custom")*CustomCF!DF11</f>
        <v>0</v>
      </c>
      <c r="DN11" s="19">
        <f>($J11="Bell Curve")*(_xlfn.NORM.DIST(AND(DN$4&gt;=$E11,DN$4&lt;=$G11)*(DN$4-$E11+1),$I11/2,$L11,TRUE)-_xlfn.NORM.DIST(AND(DN$4&gt;=$E11,DN$4&lt;=$G11)*(DM$4-$E11+1),$I11/2,$L11,TRUE))/(1-2*_xlfn.NORM.DIST(0,$I11/2,$L11,TRUE))*$C11+($J11="Steady Growth")*(AND(DN$4&gt;=$E11,DN$4&lt;=$G11)*((DN$4-$E11+1)/($I11*($I11+1)/2)*$C11))+($J11="custom")*CustomCF!DG11</f>
        <v>0</v>
      </c>
      <c r="DO11" s="19">
        <f>($J11="Bell Curve")*(_xlfn.NORM.DIST(AND(DO$4&gt;=$E11,DO$4&lt;=$G11)*(DO$4-$E11+1),$I11/2,$L11,TRUE)-_xlfn.NORM.DIST(AND(DO$4&gt;=$E11,DO$4&lt;=$G11)*(DN$4-$E11+1),$I11/2,$L11,TRUE))/(1-2*_xlfn.NORM.DIST(0,$I11/2,$L11,TRUE))*$C11+($J11="Steady Growth")*(AND(DO$4&gt;=$E11,DO$4&lt;=$G11)*((DO$4-$E11+1)/($I11*($I11+1)/2)*$C11))+($J11="custom")*CustomCF!DH11</f>
        <v>0</v>
      </c>
      <c r="DP11" s="19">
        <f>($J11="Bell Curve")*(_xlfn.NORM.DIST(AND(DP$4&gt;=$E11,DP$4&lt;=$G11)*(DP$4-$E11+1),$I11/2,$L11,TRUE)-_xlfn.NORM.DIST(AND(DP$4&gt;=$E11,DP$4&lt;=$G11)*(DO$4-$E11+1),$I11/2,$L11,TRUE))/(1-2*_xlfn.NORM.DIST(0,$I11/2,$L11,TRUE))*$C11+($J11="Steady Growth")*(AND(DP$4&gt;=$E11,DP$4&lt;=$G11)*((DP$4-$E11+1)/($I11*($I11+1)/2)*$C11))+($J11="custom")*CustomCF!DI11</f>
        <v>0</v>
      </c>
      <c r="DQ11" s="19">
        <f>($J11="Bell Curve")*(_xlfn.NORM.DIST(AND(DQ$4&gt;=$E11,DQ$4&lt;=$G11)*(DQ$4-$E11+1),$I11/2,$L11,TRUE)-_xlfn.NORM.DIST(AND(DQ$4&gt;=$E11,DQ$4&lt;=$G11)*(DP$4-$E11+1),$I11/2,$L11,TRUE))/(1-2*_xlfn.NORM.DIST(0,$I11/2,$L11,TRUE))*$C11+($J11="Steady Growth")*(AND(DQ$4&gt;=$E11,DQ$4&lt;=$G11)*((DQ$4-$E11+1)/($I11*($I11+1)/2)*$C11))+($J11="custom")*CustomCF!DJ11</f>
        <v>0</v>
      </c>
      <c r="DR11" s="19">
        <f>($J11="Bell Curve")*(_xlfn.NORM.DIST(AND(DR$4&gt;=$E11,DR$4&lt;=$G11)*(DR$4-$E11+1),$I11/2,$L11,TRUE)-_xlfn.NORM.DIST(AND(DR$4&gt;=$E11,DR$4&lt;=$G11)*(DQ$4-$E11+1),$I11/2,$L11,TRUE))/(1-2*_xlfn.NORM.DIST(0,$I11/2,$L11,TRUE))*$C11+($J11="Steady Growth")*(AND(DR$4&gt;=$E11,DR$4&lt;=$G11)*((DR$4-$E11+1)/($I11*($I11+1)/2)*$C11))+($J11="custom")*CustomCF!DK11</f>
        <v>0</v>
      </c>
      <c r="DS11" s="19">
        <f>($J11="Bell Curve")*(_xlfn.NORM.DIST(AND(DS$4&gt;=$E11,DS$4&lt;=$G11)*(DS$4-$E11+1),$I11/2,$L11,TRUE)-_xlfn.NORM.DIST(AND(DS$4&gt;=$E11,DS$4&lt;=$G11)*(DR$4-$E11+1),$I11/2,$L11,TRUE))/(1-2*_xlfn.NORM.DIST(0,$I11/2,$L11,TRUE))*$C11+($J11="Steady Growth")*(AND(DS$4&gt;=$E11,DS$4&lt;=$G11)*((DS$4-$E11+1)/($I11*($I11+1)/2)*$C11))+($J11="custom")*CustomCF!DL11</f>
        <v>0</v>
      </c>
      <c r="DT11" s="19">
        <f>($J11="Bell Curve")*(_xlfn.NORM.DIST(AND(DT$4&gt;=$E11,DT$4&lt;=$G11)*(DT$4-$E11+1),$I11/2,$L11,TRUE)-_xlfn.NORM.DIST(AND(DT$4&gt;=$E11,DT$4&lt;=$G11)*(DS$4-$E11+1),$I11/2,$L11,TRUE))/(1-2*_xlfn.NORM.DIST(0,$I11/2,$L11,TRUE))*$C11+($J11="Steady Growth")*(AND(DT$4&gt;=$E11,DT$4&lt;=$G11)*((DT$4-$E11+1)/($I11*($I11+1)/2)*$C11))+($J11="custom")*CustomCF!DM11</f>
        <v>0</v>
      </c>
      <c r="DU11" s="19">
        <f>($J11="Bell Curve")*(_xlfn.NORM.DIST(AND(DU$4&gt;=$E11,DU$4&lt;=$G11)*(DU$4-$E11+1),$I11/2,$L11,TRUE)-_xlfn.NORM.DIST(AND(DU$4&gt;=$E11,DU$4&lt;=$G11)*(DT$4-$E11+1),$I11/2,$L11,TRUE))/(1-2*_xlfn.NORM.DIST(0,$I11/2,$L11,TRUE))*$C11+($J11="Steady Growth")*(AND(DU$4&gt;=$E11,DU$4&lt;=$G11)*((DU$4-$E11+1)/($I11*($I11+1)/2)*$C11))+($J11="custom")*CustomCF!DN11</f>
        <v>0</v>
      </c>
      <c r="DV11" s="19">
        <f>($J11="Bell Curve")*(_xlfn.NORM.DIST(AND(DV$4&gt;=$E11,DV$4&lt;=$G11)*(DV$4-$E11+1),$I11/2,$L11,TRUE)-_xlfn.NORM.DIST(AND(DV$4&gt;=$E11,DV$4&lt;=$G11)*(DU$4-$E11+1),$I11/2,$L11,TRUE))/(1-2*_xlfn.NORM.DIST(0,$I11/2,$L11,TRUE))*$C11+($J11="Steady Growth")*(AND(DV$4&gt;=$E11,DV$4&lt;=$G11)*((DV$4-$E11+1)/($I11*($I11+1)/2)*$C11))+($J11="custom")*CustomCF!DO11</f>
        <v>0</v>
      </c>
      <c r="DW11" s="19">
        <f>($J11="Bell Curve")*(_xlfn.NORM.DIST(AND(DW$4&gt;=$E11,DW$4&lt;=$G11)*(DW$4-$E11+1),$I11/2,$L11,TRUE)-_xlfn.NORM.DIST(AND(DW$4&gt;=$E11,DW$4&lt;=$G11)*(DV$4-$E11+1),$I11/2,$L11,TRUE))/(1-2*_xlfn.NORM.DIST(0,$I11/2,$L11,TRUE))*$C11+($J11="Steady Growth")*(AND(DW$4&gt;=$E11,DW$4&lt;=$G11)*((DW$4-$E11+1)/($I11*($I11+1)/2)*$C11))+($J11="custom")*CustomCF!DP11</f>
        <v>0</v>
      </c>
      <c r="DX11" s="19">
        <f>($J11="Bell Curve")*(_xlfn.NORM.DIST(AND(DX$4&gt;=$E11,DX$4&lt;=$G11)*(DX$4-$E11+1),$I11/2,$L11,TRUE)-_xlfn.NORM.DIST(AND(DX$4&gt;=$E11,DX$4&lt;=$G11)*(DW$4-$E11+1),$I11/2,$L11,TRUE))/(1-2*_xlfn.NORM.DIST(0,$I11/2,$L11,TRUE))*$C11+($J11="Steady Growth")*(AND(DX$4&gt;=$E11,DX$4&lt;=$G11)*((DX$4-$E11+1)/($I11*($I11+1)/2)*$C11))+($J11="custom")*CustomCF!DQ11</f>
        <v>0</v>
      </c>
      <c r="DY11" s="19">
        <f>($J11="Bell Curve")*(_xlfn.NORM.DIST(AND(DY$4&gt;=$E11,DY$4&lt;=$G11)*(DY$4-$E11+1),$I11/2,$L11,TRUE)-_xlfn.NORM.DIST(AND(DY$4&gt;=$E11,DY$4&lt;=$G11)*(DX$4-$E11+1),$I11/2,$L11,TRUE))/(1-2*_xlfn.NORM.DIST(0,$I11/2,$L11,TRUE))*$C11+($J11="Steady Growth")*(AND(DY$4&gt;=$E11,DY$4&lt;=$G11)*((DY$4-$E11+1)/($I11*($I11+1)/2)*$C11))+($J11="custom")*CustomCF!DR11</f>
        <v>0</v>
      </c>
      <c r="DZ11" s="19">
        <f>($J11="Bell Curve")*(_xlfn.NORM.DIST(AND(DZ$4&gt;=$E11,DZ$4&lt;=$G11)*(DZ$4-$E11+1),$I11/2,$L11,TRUE)-_xlfn.NORM.DIST(AND(DZ$4&gt;=$E11,DZ$4&lt;=$G11)*(DY$4-$E11+1),$I11/2,$L11,TRUE))/(1-2*_xlfn.NORM.DIST(0,$I11/2,$L11,TRUE))*$C11+($J11="Steady Growth")*(AND(DZ$4&gt;=$E11,DZ$4&lt;=$G11)*((DZ$4-$E11+1)/($I11*($I11+1)/2)*$C11))+($J11="custom")*CustomCF!DS11</f>
        <v>0</v>
      </c>
      <c r="EA11" s="19">
        <f>($J11="Bell Curve")*(_xlfn.NORM.DIST(AND(EA$4&gt;=$E11,EA$4&lt;=$G11)*(EA$4-$E11+1),$I11/2,$L11,TRUE)-_xlfn.NORM.DIST(AND(EA$4&gt;=$E11,EA$4&lt;=$G11)*(DZ$4-$E11+1),$I11/2,$L11,TRUE))/(1-2*_xlfn.NORM.DIST(0,$I11/2,$L11,TRUE))*$C11+($J11="Steady Growth")*(AND(EA$4&gt;=$E11,EA$4&lt;=$G11)*((EA$4-$E11+1)/($I11*($I11+1)/2)*$C11))+($J11="custom")*CustomCF!DT11</f>
        <v>0</v>
      </c>
      <c r="EB11" s="19">
        <f>($J11="Bell Curve")*(_xlfn.NORM.DIST(AND(EB$4&gt;=$E11,EB$4&lt;=$G11)*(EB$4-$E11+1),$I11/2,$L11,TRUE)-_xlfn.NORM.DIST(AND(EB$4&gt;=$E11,EB$4&lt;=$G11)*(EA$4-$E11+1),$I11/2,$L11,TRUE))/(1-2*_xlfn.NORM.DIST(0,$I11/2,$L11,TRUE))*$C11+($J11="Steady Growth")*(AND(EB$4&gt;=$E11,EB$4&lt;=$G11)*((EB$4-$E11+1)/($I11*($I11+1)/2)*$C11))+($J11="custom")*CustomCF!DU11</f>
        <v>0</v>
      </c>
      <c r="EC11" s="19">
        <f>($J11="Bell Curve")*(_xlfn.NORM.DIST(AND(EC$4&gt;=$E11,EC$4&lt;=$G11)*(EC$4-$E11+1),$I11/2,$L11,TRUE)-_xlfn.NORM.DIST(AND(EC$4&gt;=$E11,EC$4&lt;=$G11)*(EB$4-$E11+1),$I11/2,$L11,TRUE))/(1-2*_xlfn.NORM.DIST(0,$I11/2,$L11,TRUE))*$C11+($J11="Steady Growth")*(AND(EC$4&gt;=$E11,EC$4&lt;=$G11)*((EC$4-$E11+1)/($I11*($I11+1)/2)*$C11))+($J11="custom")*CustomCF!DV11</f>
        <v>0</v>
      </c>
      <c r="ED11" s="19">
        <f>($J11="Bell Curve")*(_xlfn.NORM.DIST(AND(ED$4&gt;=$E11,ED$4&lt;=$G11)*(ED$4-$E11+1),$I11/2,$L11,TRUE)-_xlfn.NORM.DIST(AND(ED$4&gt;=$E11,ED$4&lt;=$G11)*(EC$4-$E11+1),$I11/2,$L11,TRUE))/(1-2*_xlfn.NORM.DIST(0,$I11/2,$L11,TRUE))*$C11+($J11="Steady Growth")*(AND(ED$4&gt;=$E11,ED$4&lt;=$G11)*((ED$4-$E11+1)/($I11*($I11+1)/2)*$C11))+($J11="custom")*CustomCF!DW11</f>
        <v>0</v>
      </c>
      <c r="EE11" s="19">
        <f>($J11="Bell Curve")*(_xlfn.NORM.DIST(AND(EE$4&gt;=$E11,EE$4&lt;=$G11)*(EE$4-$E11+1),$I11/2,$L11,TRUE)-_xlfn.NORM.DIST(AND(EE$4&gt;=$E11,EE$4&lt;=$G11)*(ED$4-$E11+1),$I11/2,$L11,TRUE))/(1-2*_xlfn.NORM.DIST(0,$I11/2,$L11,TRUE))*$C11+($J11="Steady Growth")*(AND(EE$4&gt;=$E11,EE$4&lt;=$G11)*((EE$4-$E11+1)/($I11*($I11+1)/2)*$C11))+($J11="custom")*CustomCF!DX11</f>
        <v>0</v>
      </c>
      <c r="EF11" s="121">
        <f>($J11="Bell Curve")*(_xlfn.NORM.DIST(AND(EF$4&gt;=$E11,EF$4&lt;=$G11)*(EF$4-$E11+1),$I11/2,$L11,TRUE)-_xlfn.NORM.DIST(AND(EF$4&gt;=$E11,EF$4&lt;=$G11)*(EE$4-$E11+1),$I11/2,$L11,TRUE))/(1-2*_xlfn.NORM.DIST(0,$I11/2,$L11,TRUE))*$C11+($J11="Steady Growth")*(AND(EF$4&gt;=$E11,EF$4&lt;=$G11)*((EF$4-$E11+1)/($I11*($I11+1)/2)*$C11))+($J11="custom")*CustomCF!DY11</f>
        <v>0</v>
      </c>
    </row>
    <row r="12" spans="2:136" hidden="1" outlineLevel="1" x14ac:dyDescent="0.2">
      <c r="B12" s="103">
        <f>Budget!K12</f>
        <v>0</v>
      </c>
      <c r="C12" s="19">
        <f>Budget!L12</f>
        <v>0</v>
      </c>
      <c r="D12" s="19" t="str">
        <f t="shared" si="17"/>
        <v/>
      </c>
      <c r="E12" s="92">
        <v>0</v>
      </c>
      <c r="F12" s="18">
        <f>IF(J12="Custom",CustomCF!E12,INDEX($P$6:$DY$6,MATCH(E12,CF!$P$4:$DY$4,0)))</f>
        <v>46022</v>
      </c>
      <c r="G12" s="92">
        <v>0</v>
      </c>
      <c r="H12" s="18">
        <f>IF(J12="Custom",CustomCF!F12,INDEX($P$6:$EF$6,MATCH(G12,$P$4:$EF$4,0)))</f>
        <v>46022</v>
      </c>
      <c r="I12" s="9">
        <f t="shared" si="9"/>
        <v>1</v>
      </c>
      <c r="J12" s="92" t="s">
        <v>30</v>
      </c>
      <c r="K12" s="92" t="s">
        <v>31</v>
      </c>
      <c r="L12" s="9">
        <f t="shared" si="15"/>
        <v>10000000</v>
      </c>
      <c r="M12" s="106">
        <f t="shared" si="16"/>
        <v>0</v>
      </c>
      <c r="N12" s="112" t="str">
        <f t="shared" si="10"/>
        <v>OK</v>
      </c>
      <c r="O12" s="112"/>
      <c r="P12" s="19">
        <f>($J12="Bell Curve")*(_xlfn.NORM.DIST(AND(P$4&gt;=$E12,P$4&lt;=$G12)*(P$4-$E12+1),$I12/2,$L12,TRUE)-_xlfn.NORM.DIST(AND(P$4&gt;=$E12,P$4&lt;=$G12)*(N$4-$E12+1),$I12/2,$L12,TRUE))/(1-2*_xlfn.NORM.DIST(0,$I12/2,$L12,TRUE))*$C12+($J12="Steady Growth")*(AND(P$4&gt;=$E12,P$4&lt;=$G12)*((P$4-$E12+1)/($I12*($I12+1)/2)*$C12))+($J12="custom")*CustomCF!I12</f>
        <v>0</v>
      </c>
      <c r="Q12" s="19">
        <f>($J12="Bell Curve")*(_xlfn.NORM.DIST(AND(Q$4&gt;=$E12,Q$4&lt;=$G12)*(Q$4-$E12+1),$I12/2,$L12,TRUE)-_xlfn.NORM.DIST(AND(Q$4&gt;=$E12,Q$4&lt;=$G12)*(P$4-$E12+1),$I12/2,$L12,TRUE))/(1-2*_xlfn.NORM.DIST(0,$I12/2,$L12,TRUE))*$C12+($J12="Steady Growth")*(AND(Q$4&gt;=$E12,Q$4&lt;=$G12)*((Q$4-$E12+1)/($I12*($I12+1)/2)*$C12))+($J12="custom")*CustomCF!J12</f>
        <v>0</v>
      </c>
      <c r="R12" s="19">
        <f>($J12="Bell Curve")*(_xlfn.NORM.DIST(AND(R$4&gt;=$E12,R$4&lt;=$G12)*(R$4-$E12+1),$I12/2,$L12,TRUE)-_xlfn.NORM.DIST(AND(R$4&gt;=$E12,R$4&lt;=$G12)*(Q$4-$E12+1),$I12/2,$L12,TRUE))/(1-2*_xlfn.NORM.DIST(0,$I12/2,$L12,TRUE))*$C12+($J12="Steady Growth")*(AND(R$4&gt;=$E12,R$4&lt;=$G12)*((R$4-$E12+1)/($I12*($I12+1)/2)*$C12))+($J12="custom")*CustomCF!K12</f>
        <v>0</v>
      </c>
      <c r="S12" s="19">
        <f>($J12="Bell Curve")*(_xlfn.NORM.DIST(AND(S$4&gt;=$E12,S$4&lt;=$G12)*(S$4-$E12+1),$I12/2,$L12,TRUE)-_xlfn.NORM.DIST(AND(S$4&gt;=$E12,S$4&lt;=$G12)*(R$4-$E12+1),$I12/2,$L12,TRUE))/(1-2*_xlfn.NORM.DIST(0,$I12/2,$L12,TRUE))*$C12+($J12="Steady Growth")*(AND(S$4&gt;=$E12,S$4&lt;=$G12)*((S$4-$E12+1)/($I12*($I12+1)/2)*$C12))+($J12="custom")*CustomCF!L12</f>
        <v>0</v>
      </c>
      <c r="T12" s="19">
        <f>($J12="Bell Curve")*(_xlfn.NORM.DIST(AND(T$4&gt;=$E12,T$4&lt;=$G12)*(T$4-$E12+1),$I12/2,$L12,TRUE)-_xlfn.NORM.DIST(AND(T$4&gt;=$E12,T$4&lt;=$G12)*(S$4-$E12+1),$I12/2,$L12,TRUE))/(1-2*_xlfn.NORM.DIST(0,$I12/2,$L12,TRUE))*$C12+($J12="Steady Growth")*(AND(T$4&gt;=$E12,T$4&lt;=$G12)*((T$4-$E12+1)/($I12*($I12+1)/2)*$C12))+($J12="custom")*CustomCF!M12</f>
        <v>0</v>
      </c>
      <c r="U12" s="19">
        <f>($J12="Bell Curve")*(_xlfn.NORM.DIST(AND(U$4&gt;=$E12,U$4&lt;=$G12)*(U$4-$E12+1),$I12/2,$L12,TRUE)-_xlfn.NORM.DIST(AND(U$4&gt;=$E12,U$4&lt;=$G12)*(T$4-$E12+1),$I12/2,$L12,TRUE))/(1-2*_xlfn.NORM.DIST(0,$I12/2,$L12,TRUE))*$C12+($J12="Steady Growth")*(AND(U$4&gt;=$E12,U$4&lt;=$G12)*((U$4-$E12+1)/($I12*($I12+1)/2)*$C12))+($J12="custom")*CustomCF!N12</f>
        <v>0</v>
      </c>
      <c r="V12" s="19">
        <f>($J12="Bell Curve")*(_xlfn.NORM.DIST(AND(V$4&gt;=$E12,V$4&lt;=$G12)*(V$4-$E12+1),$I12/2,$L12,TRUE)-_xlfn.NORM.DIST(AND(V$4&gt;=$E12,V$4&lt;=$G12)*(U$4-$E12+1),$I12/2,$L12,TRUE))/(1-2*_xlfn.NORM.DIST(0,$I12/2,$L12,TRUE))*$C12+($J12="Steady Growth")*(AND(V$4&gt;=$E12,V$4&lt;=$G12)*((V$4-$E12+1)/($I12*($I12+1)/2)*$C12))+($J12="custom")*CustomCF!O12</f>
        <v>0</v>
      </c>
      <c r="W12" s="19">
        <f>($J12="Bell Curve")*(_xlfn.NORM.DIST(AND(W$4&gt;=$E12,W$4&lt;=$G12)*(W$4-$E12+1),$I12/2,$L12,TRUE)-_xlfn.NORM.DIST(AND(W$4&gt;=$E12,W$4&lt;=$G12)*(V$4-$E12+1),$I12/2,$L12,TRUE))/(1-2*_xlfn.NORM.DIST(0,$I12/2,$L12,TRUE))*$C12+($J12="Steady Growth")*(AND(W$4&gt;=$E12,W$4&lt;=$G12)*((W$4-$E12+1)/($I12*($I12+1)/2)*$C12))+($J12="custom")*CustomCF!P12</f>
        <v>0</v>
      </c>
      <c r="X12" s="19">
        <f>($J12="Bell Curve")*(_xlfn.NORM.DIST(AND(X$4&gt;=$E12,X$4&lt;=$G12)*(X$4-$E12+1),$I12/2,$L12,TRUE)-_xlfn.NORM.DIST(AND(X$4&gt;=$E12,X$4&lt;=$G12)*(W$4-$E12+1),$I12/2,$L12,TRUE))/(1-2*_xlfn.NORM.DIST(0,$I12/2,$L12,TRUE))*$C12+($J12="Steady Growth")*(AND(X$4&gt;=$E12,X$4&lt;=$G12)*((X$4-$E12+1)/($I12*($I12+1)/2)*$C12))+($J12="custom")*CustomCF!Q12</f>
        <v>0</v>
      </c>
      <c r="Y12" s="19">
        <f>($J12="Bell Curve")*(_xlfn.NORM.DIST(AND(Y$4&gt;=$E12,Y$4&lt;=$G12)*(Y$4-$E12+1),$I12/2,$L12,TRUE)-_xlfn.NORM.DIST(AND(Y$4&gt;=$E12,Y$4&lt;=$G12)*(X$4-$E12+1),$I12/2,$L12,TRUE))/(1-2*_xlfn.NORM.DIST(0,$I12/2,$L12,TRUE))*$C12+($J12="Steady Growth")*(AND(Y$4&gt;=$E12,Y$4&lt;=$G12)*((Y$4-$E12+1)/($I12*($I12+1)/2)*$C12))+($J12="custom")*CustomCF!R12</f>
        <v>0</v>
      </c>
      <c r="Z12" s="19">
        <f>($J12="Bell Curve")*(_xlfn.NORM.DIST(AND(Z$4&gt;=$E12,Z$4&lt;=$G12)*(Z$4-$E12+1),$I12/2,$L12,TRUE)-_xlfn.NORM.DIST(AND(Z$4&gt;=$E12,Z$4&lt;=$G12)*(Y$4-$E12+1),$I12/2,$L12,TRUE))/(1-2*_xlfn.NORM.DIST(0,$I12/2,$L12,TRUE))*$C12+($J12="Steady Growth")*(AND(Z$4&gt;=$E12,Z$4&lt;=$G12)*((Z$4-$E12+1)/($I12*($I12+1)/2)*$C12))+($J12="custom")*CustomCF!S12</f>
        <v>0</v>
      </c>
      <c r="AA12" s="19">
        <f>($J12="Bell Curve")*(_xlfn.NORM.DIST(AND(AA$4&gt;=$E12,AA$4&lt;=$G12)*(AA$4-$E12+1),$I12/2,$L12,TRUE)-_xlfn.NORM.DIST(AND(AA$4&gt;=$E12,AA$4&lt;=$G12)*(Z$4-$E12+1),$I12/2,$L12,TRUE))/(1-2*_xlfn.NORM.DIST(0,$I12/2,$L12,TRUE))*$C12+($J12="Steady Growth")*(AND(AA$4&gt;=$E12,AA$4&lt;=$G12)*((AA$4-$E12+1)/($I12*($I12+1)/2)*$C12))+($J12="custom")*CustomCF!T12</f>
        <v>0</v>
      </c>
      <c r="AB12" s="19">
        <f>($J12="Bell Curve")*(_xlfn.NORM.DIST(AND(AB$4&gt;=$E12,AB$4&lt;=$G12)*(AB$4-$E12+1),$I12/2,$L12,TRUE)-_xlfn.NORM.DIST(AND(AB$4&gt;=$E12,AB$4&lt;=$G12)*(AA$4-$E12+1),$I12/2,$L12,TRUE))/(1-2*_xlfn.NORM.DIST(0,$I12/2,$L12,TRUE))*$C12+($J12="Steady Growth")*(AND(AB$4&gt;=$E12,AB$4&lt;=$G12)*((AB$4-$E12+1)/($I12*($I12+1)/2)*$C12))+($J12="custom")*CustomCF!U12</f>
        <v>0</v>
      </c>
      <c r="AC12" s="19">
        <f>($J12="Bell Curve")*(_xlfn.NORM.DIST(AND(AC$4&gt;=$E12,AC$4&lt;=$G12)*(AC$4-$E12+1),$I12/2,$L12,TRUE)-_xlfn.NORM.DIST(AND(AC$4&gt;=$E12,AC$4&lt;=$G12)*(AB$4-$E12+1),$I12/2,$L12,TRUE))/(1-2*_xlfn.NORM.DIST(0,$I12/2,$L12,TRUE))*$C12+($J12="Steady Growth")*(AND(AC$4&gt;=$E12,AC$4&lt;=$G12)*((AC$4-$E12+1)/($I12*($I12+1)/2)*$C12))+($J12="custom")*CustomCF!V12</f>
        <v>0</v>
      </c>
      <c r="AD12" s="19">
        <f>($J12="Bell Curve")*(_xlfn.NORM.DIST(AND(AD$4&gt;=$E12,AD$4&lt;=$G12)*(AD$4-$E12+1),$I12/2,$L12,TRUE)-_xlfn.NORM.DIST(AND(AD$4&gt;=$E12,AD$4&lt;=$G12)*(AC$4-$E12+1),$I12/2,$L12,TRUE))/(1-2*_xlfn.NORM.DIST(0,$I12/2,$L12,TRUE))*$C12+($J12="Steady Growth")*(AND(AD$4&gt;=$E12,AD$4&lt;=$G12)*((AD$4-$E12+1)/($I12*($I12+1)/2)*$C12))+($J12="custom")*CustomCF!W12</f>
        <v>0</v>
      </c>
      <c r="AE12" s="19">
        <f>($J12="Bell Curve")*(_xlfn.NORM.DIST(AND(AE$4&gt;=$E12,AE$4&lt;=$G12)*(AE$4-$E12+1),$I12/2,$L12,TRUE)-_xlfn.NORM.DIST(AND(AE$4&gt;=$E12,AE$4&lt;=$G12)*(AD$4-$E12+1),$I12/2,$L12,TRUE))/(1-2*_xlfn.NORM.DIST(0,$I12/2,$L12,TRUE))*$C12+($J12="Steady Growth")*(AND(AE$4&gt;=$E12,AE$4&lt;=$G12)*((AE$4-$E12+1)/($I12*($I12+1)/2)*$C12))+($J12="custom")*CustomCF!X12</f>
        <v>0</v>
      </c>
      <c r="AF12" s="19">
        <f>($J12="Bell Curve")*(_xlfn.NORM.DIST(AND(AF$4&gt;=$E12,AF$4&lt;=$G12)*(AF$4-$E12+1),$I12/2,$L12,TRUE)-_xlfn.NORM.DIST(AND(AF$4&gt;=$E12,AF$4&lt;=$G12)*(AE$4-$E12+1),$I12/2,$L12,TRUE))/(1-2*_xlfn.NORM.DIST(0,$I12/2,$L12,TRUE))*$C12+($J12="Steady Growth")*(AND(AF$4&gt;=$E12,AF$4&lt;=$G12)*((AF$4-$E12+1)/($I12*($I12+1)/2)*$C12))+($J12="custom")*CustomCF!Y12</f>
        <v>0</v>
      </c>
      <c r="AG12" s="19">
        <f>($J12="Bell Curve")*(_xlfn.NORM.DIST(AND(AG$4&gt;=$E12,AG$4&lt;=$G12)*(AG$4-$E12+1),$I12/2,$L12,TRUE)-_xlfn.NORM.DIST(AND(AG$4&gt;=$E12,AG$4&lt;=$G12)*(AF$4-$E12+1),$I12/2,$L12,TRUE))/(1-2*_xlfn.NORM.DIST(0,$I12/2,$L12,TRUE))*$C12+($J12="Steady Growth")*(AND(AG$4&gt;=$E12,AG$4&lt;=$G12)*((AG$4-$E12+1)/($I12*($I12+1)/2)*$C12))+($J12="custom")*CustomCF!Z12</f>
        <v>0</v>
      </c>
      <c r="AH12" s="19">
        <f>($J12="Bell Curve")*(_xlfn.NORM.DIST(AND(AH$4&gt;=$E12,AH$4&lt;=$G12)*(AH$4-$E12+1),$I12/2,$L12,TRUE)-_xlfn.NORM.DIST(AND(AH$4&gt;=$E12,AH$4&lt;=$G12)*(AG$4-$E12+1),$I12/2,$L12,TRUE))/(1-2*_xlfn.NORM.DIST(0,$I12/2,$L12,TRUE))*$C12+($J12="Steady Growth")*(AND(AH$4&gt;=$E12,AH$4&lt;=$G12)*((AH$4-$E12+1)/($I12*($I12+1)/2)*$C12))+($J12="custom")*CustomCF!AA12</f>
        <v>0</v>
      </c>
      <c r="AI12" s="19">
        <f>($J12="Bell Curve")*(_xlfn.NORM.DIST(AND(AI$4&gt;=$E12,AI$4&lt;=$G12)*(AI$4-$E12+1),$I12/2,$L12,TRUE)-_xlfn.NORM.DIST(AND(AI$4&gt;=$E12,AI$4&lt;=$G12)*(AH$4-$E12+1),$I12/2,$L12,TRUE))/(1-2*_xlfn.NORM.DIST(0,$I12/2,$L12,TRUE))*$C12+($J12="Steady Growth")*(AND(AI$4&gt;=$E12,AI$4&lt;=$G12)*((AI$4-$E12+1)/($I12*($I12+1)/2)*$C12))+($J12="custom")*CustomCF!AB12</f>
        <v>0</v>
      </c>
      <c r="AJ12" s="19">
        <f>($J12="Bell Curve")*(_xlfn.NORM.DIST(AND(AJ$4&gt;=$E12,AJ$4&lt;=$G12)*(AJ$4-$E12+1),$I12/2,$L12,TRUE)-_xlfn.NORM.DIST(AND(AJ$4&gt;=$E12,AJ$4&lt;=$G12)*(AI$4-$E12+1),$I12/2,$L12,TRUE))/(1-2*_xlfn.NORM.DIST(0,$I12/2,$L12,TRUE))*$C12+($J12="Steady Growth")*(AND(AJ$4&gt;=$E12,AJ$4&lt;=$G12)*((AJ$4-$E12+1)/($I12*($I12+1)/2)*$C12))+($J12="custom")*CustomCF!AC12</f>
        <v>0</v>
      </c>
      <c r="AK12" s="19">
        <f>($J12="Bell Curve")*(_xlfn.NORM.DIST(AND(AK$4&gt;=$E12,AK$4&lt;=$G12)*(AK$4-$E12+1),$I12/2,$L12,TRUE)-_xlfn.NORM.DIST(AND(AK$4&gt;=$E12,AK$4&lt;=$G12)*(AJ$4-$E12+1),$I12/2,$L12,TRUE))/(1-2*_xlfn.NORM.DIST(0,$I12/2,$L12,TRUE))*$C12+($J12="Steady Growth")*(AND(AK$4&gt;=$E12,AK$4&lt;=$G12)*((AK$4-$E12+1)/($I12*($I12+1)/2)*$C12))+($J12="custom")*CustomCF!AD12</f>
        <v>0</v>
      </c>
      <c r="AL12" s="19">
        <f>($J12="Bell Curve")*(_xlfn.NORM.DIST(AND(AL$4&gt;=$E12,AL$4&lt;=$G12)*(AL$4-$E12+1),$I12/2,$L12,TRUE)-_xlfn.NORM.DIST(AND(AL$4&gt;=$E12,AL$4&lt;=$G12)*(AK$4-$E12+1),$I12/2,$L12,TRUE))/(1-2*_xlfn.NORM.DIST(0,$I12/2,$L12,TRUE))*$C12+($J12="Steady Growth")*(AND(AL$4&gt;=$E12,AL$4&lt;=$G12)*((AL$4-$E12+1)/($I12*($I12+1)/2)*$C12))+($J12="custom")*CustomCF!AE12</f>
        <v>0</v>
      </c>
      <c r="AM12" s="19">
        <f>($J12="Bell Curve")*(_xlfn.NORM.DIST(AND(AM$4&gt;=$E12,AM$4&lt;=$G12)*(AM$4-$E12+1),$I12/2,$L12,TRUE)-_xlfn.NORM.DIST(AND(AM$4&gt;=$E12,AM$4&lt;=$G12)*(AL$4-$E12+1),$I12/2,$L12,TRUE))/(1-2*_xlfn.NORM.DIST(0,$I12/2,$L12,TRUE))*$C12+($J12="Steady Growth")*(AND(AM$4&gt;=$E12,AM$4&lt;=$G12)*((AM$4-$E12+1)/($I12*($I12+1)/2)*$C12))+($J12="custom")*CustomCF!AF12</f>
        <v>0</v>
      </c>
      <c r="AN12" s="19">
        <f>($J12="Bell Curve")*(_xlfn.NORM.DIST(AND(AN$4&gt;=$E12,AN$4&lt;=$G12)*(AN$4-$E12+1),$I12/2,$L12,TRUE)-_xlfn.NORM.DIST(AND(AN$4&gt;=$E12,AN$4&lt;=$G12)*(AM$4-$E12+1),$I12/2,$L12,TRUE))/(1-2*_xlfn.NORM.DIST(0,$I12/2,$L12,TRUE))*$C12+($J12="Steady Growth")*(AND(AN$4&gt;=$E12,AN$4&lt;=$G12)*((AN$4-$E12+1)/($I12*($I12+1)/2)*$C12))+($J12="custom")*CustomCF!AG12</f>
        <v>0</v>
      </c>
      <c r="AO12" s="19">
        <f>($J12="Bell Curve")*(_xlfn.NORM.DIST(AND(AO$4&gt;=$E12,AO$4&lt;=$G12)*(AO$4-$E12+1),$I12/2,$L12,TRUE)-_xlfn.NORM.DIST(AND(AO$4&gt;=$E12,AO$4&lt;=$G12)*(AN$4-$E12+1),$I12/2,$L12,TRUE))/(1-2*_xlfn.NORM.DIST(0,$I12/2,$L12,TRUE))*$C12+($J12="Steady Growth")*(AND(AO$4&gt;=$E12,AO$4&lt;=$G12)*((AO$4-$E12+1)/($I12*($I12+1)/2)*$C12))+($J12="custom")*CustomCF!AH12</f>
        <v>0</v>
      </c>
      <c r="AP12" s="19">
        <f>($J12="Bell Curve")*(_xlfn.NORM.DIST(AND(AP$4&gt;=$E12,AP$4&lt;=$G12)*(AP$4-$E12+1),$I12/2,$L12,TRUE)-_xlfn.NORM.DIST(AND(AP$4&gt;=$E12,AP$4&lt;=$G12)*(AO$4-$E12+1),$I12/2,$L12,TRUE))/(1-2*_xlfn.NORM.DIST(0,$I12/2,$L12,TRUE))*$C12+($J12="Steady Growth")*(AND(AP$4&gt;=$E12,AP$4&lt;=$G12)*((AP$4-$E12+1)/($I12*($I12+1)/2)*$C12))+($J12="custom")*CustomCF!AI12</f>
        <v>0</v>
      </c>
      <c r="AQ12" s="19">
        <f>($J12="Bell Curve")*(_xlfn.NORM.DIST(AND(AQ$4&gt;=$E12,AQ$4&lt;=$G12)*(AQ$4-$E12+1),$I12/2,$L12,TRUE)-_xlfn.NORM.DIST(AND(AQ$4&gt;=$E12,AQ$4&lt;=$G12)*(AP$4-$E12+1),$I12/2,$L12,TRUE))/(1-2*_xlfn.NORM.DIST(0,$I12/2,$L12,TRUE))*$C12+($J12="Steady Growth")*(AND(AQ$4&gt;=$E12,AQ$4&lt;=$G12)*((AQ$4-$E12+1)/($I12*($I12+1)/2)*$C12))+($J12="custom")*CustomCF!AJ12</f>
        <v>0</v>
      </c>
      <c r="AR12" s="19">
        <f>($J12="Bell Curve")*(_xlfn.NORM.DIST(AND(AR$4&gt;=$E12,AR$4&lt;=$G12)*(AR$4-$E12+1),$I12/2,$L12,TRUE)-_xlfn.NORM.DIST(AND(AR$4&gt;=$E12,AR$4&lt;=$G12)*(AQ$4-$E12+1),$I12/2,$L12,TRUE))/(1-2*_xlfn.NORM.DIST(0,$I12/2,$L12,TRUE))*$C12+($J12="Steady Growth")*(AND(AR$4&gt;=$E12,AR$4&lt;=$G12)*((AR$4-$E12+1)/($I12*($I12+1)/2)*$C12))+($J12="custom")*CustomCF!AK12</f>
        <v>0</v>
      </c>
      <c r="AS12" s="19">
        <f>($J12="Bell Curve")*(_xlfn.NORM.DIST(AND(AS$4&gt;=$E12,AS$4&lt;=$G12)*(AS$4-$E12+1),$I12/2,$L12,TRUE)-_xlfn.NORM.DIST(AND(AS$4&gt;=$E12,AS$4&lt;=$G12)*(AR$4-$E12+1),$I12/2,$L12,TRUE))/(1-2*_xlfn.NORM.DIST(0,$I12/2,$L12,TRUE))*$C12+($J12="Steady Growth")*(AND(AS$4&gt;=$E12,AS$4&lt;=$G12)*((AS$4-$E12+1)/($I12*($I12+1)/2)*$C12))+($J12="custom")*CustomCF!AL12</f>
        <v>0</v>
      </c>
      <c r="AT12" s="19">
        <f>($J12="Bell Curve")*(_xlfn.NORM.DIST(AND(AT$4&gt;=$E12,AT$4&lt;=$G12)*(AT$4-$E12+1),$I12/2,$L12,TRUE)-_xlfn.NORM.DIST(AND(AT$4&gt;=$E12,AT$4&lt;=$G12)*(AS$4-$E12+1),$I12/2,$L12,TRUE))/(1-2*_xlfn.NORM.DIST(0,$I12/2,$L12,TRUE))*$C12+($J12="Steady Growth")*(AND(AT$4&gt;=$E12,AT$4&lt;=$G12)*((AT$4-$E12+1)/($I12*($I12+1)/2)*$C12))+($J12="custom")*CustomCF!AM12</f>
        <v>0</v>
      </c>
      <c r="AU12" s="19">
        <f>($J12="Bell Curve")*(_xlfn.NORM.DIST(AND(AU$4&gt;=$E12,AU$4&lt;=$G12)*(AU$4-$E12+1),$I12/2,$L12,TRUE)-_xlfn.NORM.DIST(AND(AU$4&gt;=$E12,AU$4&lt;=$G12)*(AT$4-$E12+1),$I12/2,$L12,TRUE))/(1-2*_xlfn.NORM.DIST(0,$I12/2,$L12,TRUE))*$C12+($J12="Steady Growth")*(AND(AU$4&gt;=$E12,AU$4&lt;=$G12)*((AU$4-$E12+1)/($I12*($I12+1)/2)*$C12))+($J12="custom")*CustomCF!AN12</f>
        <v>0</v>
      </c>
      <c r="AV12" s="19">
        <f>($J12="Bell Curve")*(_xlfn.NORM.DIST(AND(AV$4&gt;=$E12,AV$4&lt;=$G12)*(AV$4-$E12+1),$I12/2,$L12,TRUE)-_xlfn.NORM.DIST(AND(AV$4&gt;=$E12,AV$4&lt;=$G12)*(AU$4-$E12+1),$I12/2,$L12,TRUE))/(1-2*_xlfn.NORM.DIST(0,$I12/2,$L12,TRUE))*$C12+($J12="Steady Growth")*(AND(AV$4&gt;=$E12,AV$4&lt;=$G12)*((AV$4-$E12+1)/($I12*($I12+1)/2)*$C12))+($J12="custom")*CustomCF!AO12</f>
        <v>0</v>
      </c>
      <c r="AW12" s="19">
        <f>($J12="Bell Curve")*(_xlfn.NORM.DIST(AND(AW$4&gt;=$E12,AW$4&lt;=$G12)*(AW$4-$E12+1),$I12/2,$L12,TRUE)-_xlfn.NORM.DIST(AND(AW$4&gt;=$E12,AW$4&lt;=$G12)*(AV$4-$E12+1),$I12/2,$L12,TRUE))/(1-2*_xlfn.NORM.DIST(0,$I12/2,$L12,TRUE))*$C12+($J12="Steady Growth")*(AND(AW$4&gt;=$E12,AW$4&lt;=$G12)*((AW$4-$E12+1)/($I12*($I12+1)/2)*$C12))+($J12="custom")*CustomCF!AP12</f>
        <v>0</v>
      </c>
      <c r="AX12" s="19">
        <f>($J12="Bell Curve")*(_xlfn.NORM.DIST(AND(AX$4&gt;=$E12,AX$4&lt;=$G12)*(AX$4-$E12+1),$I12/2,$L12,TRUE)-_xlfn.NORM.DIST(AND(AX$4&gt;=$E12,AX$4&lt;=$G12)*(AW$4-$E12+1),$I12/2,$L12,TRUE))/(1-2*_xlfn.NORM.DIST(0,$I12/2,$L12,TRUE))*$C12+($J12="Steady Growth")*(AND(AX$4&gt;=$E12,AX$4&lt;=$G12)*((AX$4-$E12+1)/($I12*($I12+1)/2)*$C12))+($J12="custom")*CustomCF!AQ12</f>
        <v>0</v>
      </c>
      <c r="AY12" s="19">
        <f>($J12="Bell Curve")*(_xlfn.NORM.DIST(AND(AY$4&gt;=$E12,AY$4&lt;=$G12)*(AY$4-$E12+1),$I12/2,$L12,TRUE)-_xlfn.NORM.DIST(AND(AY$4&gt;=$E12,AY$4&lt;=$G12)*(AX$4-$E12+1),$I12/2,$L12,TRUE))/(1-2*_xlfn.NORM.DIST(0,$I12/2,$L12,TRUE))*$C12+($J12="Steady Growth")*(AND(AY$4&gt;=$E12,AY$4&lt;=$G12)*((AY$4-$E12+1)/($I12*($I12+1)/2)*$C12))+($J12="custom")*CustomCF!AR12</f>
        <v>0</v>
      </c>
      <c r="AZ12" s="19">
        <f>($J12="Bell Curve")*(_xlfn.NORM.DIST(AND(AZ$4&gt;=$E12,AZ$4&lt;=$G12)*(AZ$4-$E12+1),$I12/2,$L12,TRUE)-_xlfn.NORM.DIST(AND(AZ$4&gt;=$E12,AZ$4&lt;=$G12)*(AY$4-$E12+1),$I12/2,$L12,TRUE))/(1-2*_xlfn.NORM.DIST(0,$I12/2,$L12,TRUE))*$C12+($J12="Steady Growth")*(AND(AZ$4&gt;=$E12,AZ$4&lt;=$G12)*((AZ$4-$E12+1)/($I12*($I12+1)/2)*$C12))+($J12="custom")*CustomCF!AS12</f>
        <v>0</v>
      </c>
      <c r="BA12" s="19">
        <f>($J12="Bell Curve")*(_xlfn.NORM.DIST(AND(BA$4&gt;=$E12,BA$4&lt;=$G12)*(BA$4-$E12+1),$I12/2,$L12,TRUE)-_xlfn.NORM.DIST(AND(BA$4&gt;=$E12,BA$4&lt;=$G12)*(AZ$4-$E12+1),$I12/2,$L12,TRUE))/(1-2*_xlfn.NORM.DIST(0,$I12/2,$L12,TRUE))*$C12+($J12="Steady Growth")*(AND(BA$4&gt;=$E12,BA$4&lt;=$G12)*((BA$4-$E12+1)/($I12*($I12+1)/2)*$C12))+($J12="custom")*CustomCF!AT12</f>
        <v>0</v>
      </c>
      <c r="BB12" s="19">
        <f>($J12="Bell Curve")*(_xlfn.NORM.DIST(AND(BB$4&gt;=$E12,BB$4&lt;=$G12)*(BB$4-$E12+1),$I12/2,$L12,TRUE)-_xlfn.NORM.DIST(AND(BB$4&gt;=$E12,BB$4&lt;=$G12)*(BA$4-$E12+1),$I12/2,$L12,TRUE))/(1-2*_xlfn.NORM.DIST(0,$I12/2,$L12,TRUE))*$C12+($J12="Steady Growth")*(AND(BB$4&gt;=$E12,BB$4&lt;=$G12)*((BB$4-$E12+1)/($I12*($I12+1)/2)*$C12))+($J12="custom")*CustomCF!AU12</f>
        <v>0</v>
      </c>
      <c r="BC12" s="19">
        <f>($J12="Bell Curve")*(_xlfn.NORM.DIST(AND(BC$4&gt;=$E12,BC$4&lt;=$G12)*(BC$4-$E12+1),$I12/2,$L12,TRUE)-_xlfn.NORM.DIST(AND(BC$4&gt;=$E12,BC$4&lt;=$G12)*(BB$4-$E12+1),$I12/2,$L12,TRUE))/(1-2*_xlfn.NORM.DIST(0,$I12/2,$L12,TRUE))*$C12+($J12="Steady Growth")*(AND(BC$4&gt;=$E12,BC$4&lt;=$G12)*((BC$4-$E12+1)/($I12*($I12+1)/2)*$C12))+($J12="custom")*CustomCF!AV12</f>
        <v>0</v>
      </c>
      <c r="BD12" s="19">
        <f>($J12="Bell Curve")*(_xlfn.NORM.DIST(AND(BD$4&gt;=$E12,BD$4&lt;=$G12)*(BD$4-$E12+1),$I12/2,$L12,TRUE)-_xlfn.NORM.DIST(AND(BD$4&gt;=$E12,BD$4&lt;=$G12)*(BC$4-$E12+1),$I12/2,$L12,TRUE))/(1-2*_xlfn.NORM.DIST(0,$I12/2,$L12,TRUE))*$C12+($J12="Steady Growth")*(AND(BD$4&gt;=$E12,BD$4&lt;=$G12)*((BD$4-$E12+1)/($I12*($I12+1)/2)*$C12))+($J12="custom")*CustomCF!AW12</f>
        <v>0</v>
      </c>
      <c r="BE12" s="19">
        <f>($J12="Bell Curve")*(_xlfn.NORM.DIST(AND(BE$4&gt;=$E12,BE$4&lt;=$G12)*(BE$4-$E12+1),$I12/2,$L12,TRUE)-_xlfn.NORM.DIST(AND(BE$4&gt;=$E12,BE$4&lt;=$G12)*(BD$4-$E12+1),$I12/2,$L12,TRUE))/(1-2*_xlfn.NORM.DIST(0,$I12/2,$L12,TRUE))*$C12+($J12="Steady Growth")*(AND(BE$4&gt;=$E12,BE$4&lt;=$G12)*((BE$4-$E12+1)/($I12*($I12+1)/2)*$C12))+($J12="custom")*CustomCF!AX12</f>
        <v>0</v>
      </c>
      <c r="BF12" s="19">
        <f>($J12="Bell Curve")*(_xlfn.NORM.DIST(AND(BF$4&gt;=$E12,BF$4&lt;=$G12)*(BF$4-$E12+1),$I12/2,$L12,TRUE)-_xlfn.NORM.DIST(AND(BF$4&gt;=$E12,BF$4&lt;=$G12)*(BE$4-$E12+1),$I12/2,$L12,TRUE))/(1-2*_xlfn.NORM.DIST(0,$I12/2,$L12,TRUE))*$C12+($J12="Steady Growth")*(AND(BF$4&gt;=$E12,BF$4&lt;=$G12)*((BF$4-$E12+1)/($I12*($I12+1)/2)*$C12))+($J12="custom")*CustomCF!AY12</f>
        <v>0</v>
      </c>
      <c r="BG12" s="19">
        <f>($J12="Bell Curve")*(_xlfn.NORM.DIST(AND(BG$4&gt;=$E12,BG$4&lt;=$G12)*(BG$4-$E12+1),$I12/2,$L12,TRUE)-_xlfn.NORM.DIST(AND(BG$4&gt;=$E12,BG$4&lt;=$G12)*(BF$4-$E12+1),$I12/2,$L12,TRUE))/(1-2*_xlfn.NORM.DIST(0,$I12/2,$L12,TRUE))*$C12+($J12="Steady Growth")*(AND(BG$4&gt;=$E12,BG$4&lt;=$G12)*((BG$4-$E12+1)/($I12*($I12+1)/2)*$C12))+($J12="custom")*CustomCF!AZ12</f>
        <v>0</v>
      </c>
      <c r="BH12" s="19">
        <f>($J12="Bell Curve")*(_xlfn.NORM.DIST(AND(BH$4&gt;=$E12,BH$4&lt;=$G12)*(BH$4-$E12+1),$I12/2,$L12,TRUE)-_xlfn.NORM.DIST(AND(BH$4&gt;=$E12,BH$4&lt;=$G12)*(BG$4-$E12+1),$I12/2,$L12,TRUE))/(1-2*_xlfn.NORM.DIST(0,$I12/2,$L12,TRUE))*$C12+($J12="Steady Growth")*(AND(BH$4&gt;=$E12,BH$4&lt;=$G12)*((BH$4-$E12+1)/($I12*($I12+1)/2)*$C12))+($J12="custom")*CustomCF!BA12</f>
        <v>0</v>
      </c>
      <c r="BI12" s="19">
        <f>($J12="Bell Curve")*(_xlfn.NORM.DIST(AND(BI$4&gt;=$E12,BI$4&lt;=$G12)*(BI$4-$E12+1),$I12/2,$L12,TRUE)-_xlfn.NORM.DIST(AND(BI$4&gt;=$E12,BI$4&lt;=$G12)*(BH$4-$E12+1),$I12/2,$L12,TRUE))/(1-2*_xlfn.NORM.DIST(0,$I12/2,$L12,TRUE))*$C12+($J12="Steady Growth")*(AND(BI$4&gt;=$E12,BI$4&lt;=$G12)*((BI$4-$E12+1)/($I12*($I12+1)/2)*$C12))+($J12="custom")*CustomCF!BB12</f>
        <v>0</v>
      </c>
      <c r="BJ12" s="19">
        <f>($J12="Bell Curve")*(_xlfn.NORM.DIST(AND(BJ$4&gt;=$E12,BJ$4&lt;=$G12)*(BJ$4-$E12+1),$I12/2,$L12,TRUE)-_xlfn.NORM.DIST(AND(BJ$4&gt;=$E12,BJ$4&lt;=$G12)*(BI$4-$E12+1),$I12/2,$L12,TRUE))/(1-2*_xlfn.NORM.DIST(0,$I12/2,$L12,TRUE))*$C12+($J12="Steady Growth")*(AND(BJ$4&gt;=$E12,BJ$4&lt;=$G12)*((BJ$4-$E12+1)/($I12*($I12+1)/2)*$C12))+($J12="custom")*CustomCF!BC12</f>
        <v>0</v>
      </c>
      <c r="BK12" s="19">
        <f>($J12="Bell Curve")*(_xlfn.NORM.DIST(AND(BK$4&gt;=$E12,BK$4&lt;=$G12)*(BK$4-$E12+1),$I12/2,$L12,TRUE)-_xlfn.NORM.DIST(AND(BK$4&gt;=$E12,BK$4&lt;=$G12)*(BJ$4-$E12+1),$I12/2,$L12,TRUE))/(1-2*_xlfn.NORM.DIST(0,$I12/2,$L12,TRUE))*$C12+($J12="Steady Growth")*(AND(BK$4&gt;=$E12,BK$4&lt;=$G12)*((BK$4-$E12+1)/($I12*($I12+1)/2)*$C12))+($J12="custom")*CustomCF!BD12</f>
        <v>0</v>
      </c>
      <c r="BL12" s="19">
        <f>($J12="Bell Curve")*(_xlfn.NORM.DIST(AND(BL$4&gt;=$E12,BL$4&lt;=$G12)*(BL$4-$E12+1),$I12/2,$L12,TRUE)-_xlfn.NORM.DIST(AND(BL$4&gt;=$E12,BL$4&lt;=$G12)*(BK$4-$E12+1),$I12/2,$L12,TRUE))/(1-2*_xlfn.NORM.DIST(0,$I12/2,$L12,TRUE))*$C12+($J12="Steady Growth")*(AND(BL$4&gt;=$E12,BL$4&lt;=$G12)*((BL$4-$E12+1)/($I12*($I12+1)/2)*$C12))+($J12="custom")*CustomCF!BE12</f>
        <v>0</v>
      </c>
      <c r="BM12" s="19">
        <f>($J12="Bell Curve")*(_xlfn.NORM.DIST(AND(BM$4&gt;=$E12,BM$4&lt;=$G12)*(BM$4-$E12+1),$I12/2,$L12,TRUE)-_xlfn.NORM.DIST(AND(BM$4&gt;=$E12,BM$4&lt;=$G12)*(BL$4-$E12+1),$I12/2,$L12,TRUE))/(1-2*_xlfn.NORM.DIST(0,$I12/2,$L12,TRUE))*$C12+($J12="Steady Growth")*(AND(BM$4&gt;=$E12,BM$4&lt;=$G12)*((BM$4-$E12+1)/($I12*($I12+1)/2)*$C12))+($J12="custom")*CustomCF!BF12</f>
        <v>0</v>
      </c>
      <c r="BN12" s="19">
        <f>($J12="Bell Curve")*(_xlfn.NORM.DIST(AND(BN$4&gt;=$E12,BN$4&lt;=$G12)*(BN$4-$E12+1),$I12/2,$L12,TRUE)-_xlfn.NORM.DIST(AND(BN$4&gt;=$E12,BN$4&lt;=$G12)*(BM$4-$E12+1),$I12/2,$L12,TRUE))/(1-2*_xlfn.NORM.DIST(0,$I12/2,$L12,TRUE))*$C12+($J12="Steady Growth")*(AND(BN$4&gt;=$E12,BN$4&lt;=$G12)*((BN$4-$E12+1)/($I12*($I12+1)/2)*$C12))+($J12="custom")*CustomCF!BG12</f>
        <v>0</v>
      </c>
      <c r="BO12" s="19">
        <f>($J12="Bell Curve")*(_xlfn.NORM.DIST(AND(BO$4&gt;=$E12,BO$4&lt;=$G12)*(BO$4-$E12+1),$I12/2,$L12,TRUE)-_xlfn.NORM.DIST(AND(BO$4&gt;=$E12,BO$4&lt;=$G12)*(BN$4-$E12+1),$I12/2,$L12,TRUE))/(1-2*_xlfn.NORM.DIST(0,$I12/2,$L12,TRUE))*$C12+($J12="Steady Growth")*(AND(BO$4&gt;=$E12,BO$4&lt;=$G12)*((BO$4-$E12+1)/($I12*($I12+1)/2)*$C12))+($J12="custom")*CustomCF!BH12</f>
        <v>0</v>
      </c>
      <c r="BP12" s="19">
        <f>($J12="Bell Curve")*(_xlfn.NORM.DIST(AND(BP$4&gt;=$E12,BP$4&lt;=$G12)*(BP$4-$E12+1),$I12/2,$L12,TRUE)-_xlfn.NORM.DIST(AND(BP$4&gt;=$E12,BP$4&lt;=$G12)*(BO$4-$E12+1),$I12/2,$L12,TRUE))/(1-2*_xlfn.NORM.DIST(0,$I12/2,$L12,TRUE))*$C12+($J12="Steady Growth")*(AND(BP$4&gt;=$E12,BP$4&lt;=$G12)*((BP$4-$E12+1)/($I12*($I12+1)/2)*$C12))+($J12="custom")*CustomCF!BI12</f>
        <v>0</v>
      </c>
      <c r="BQ12" s="19">
        <f>($J12="Bell Curve")*(_xlfn.NORM.DIST(AND(BQ$4&gt;=$E12,BQ$4&lt;=$G12)*(BQ$4-$E12+1),$I12/2,$L12,TRUE)-_xlfn.NORM.DIST(AND(BQ$4&gt;=$E12,BQ$4&lt;=$G12)*(BP$4-$E12+1),$I12/2,$L12,TRUE))/(1-2*_xlfn.NORM.DIST(0,$I12/2,$L12,TRUE))*$C12+($J12="Steady Growth")*(AND(BQ$4&gt;=$E12,BQ$4&lt;=$G12)*((BQ$4-$E12+1)/($I12*($I12+1)/2)*$C12))+($J12="custom")*CustomCF!BJ12</f>
        <v>0</v>
      </c>
      <c r="BR12" s="19">
        <f>($J12="Bell Curve")*(_xlfn.NORM.DIST(AND(BR$4&gt;=$E12,BR$4&lt;=$G12)*(BR$4-$E12+1),$I12/2,$L12,TRUE)-_xlfn.NORM.DIST(AND(BR$4&gt;=$E12,BR$4&lt;=$G12)*(BQ$4-$E12+1),$I12/2,$L12,TRUE))/(1-2*_xlfn.NORM.DIST(0,$I12/2,$L12,TRUE))*$C12+($J12="Steady Growth")*(AND(BR$4&gt;=$E12,BR$4&lt;=$G12)*((BR$4-$E12+1)/($I12*($I12+1)/2)*$C12))+($J12="custom")*CustomCF!BK12</f>
        <v>0</v>
      </c>
      <c r="BS12" s="19">
        <f>($J12="Bell Curve")*(_xlfn.NORM.DIST(AND(BS$4&gt;=$E12,BS$4&lt;=$G12)*(BS$4-$E12+1),$I12/2,$L12,TRUE)-_xlfn.NORM.DIST(AND(BS$4&gt;=$E12,BS$4&lt;=$G12)*(BR$4-$E12+1),$I12/2,$L12,TRUE))/(1-2*_xlfn.NORM.DIST(0,$I12/2,$L12,TRUE))*$C12+($J12="Steady Growth")*(AND(BS$4&gt;=$E12,BS$4&lt;=$G12)*((BS$4-$E12+1)/($I12*($I12+1)/2)*$C12))+($J12="custom")*CustomCF!BL12</f>
        <v>0</v>
      </c>
      <c r="BT12" s="19">
        <f>($J12="Bell Curve")*(_xlfn.NORM.DIST(AND(BT$4&gt;=$E12,BT$4&lt;=$G12)*(BT$4-$E12+1),$I12/2,$L12,TRUE)-_xlfn.NORM.DIST(AND(BT$4&gt;=$E12,BT$4&lt;=$G12)*(BS$4-$E12+1),$I12/2,$L12,TRUE))/(1-2*_xlfn.NORM.DIST(0,$I12/2,$L12,TRUE))*$C12+($J12="Steady Growth")*(AND(BT$4&gt;=$E12,BT$4&lt;=$G12)*((BT$4-$E12+1)/($I12*($I12+1)/2)*$C12))+($J12="custom")*CustomCF!BM12</f>
        <v>0</v>
      </c>
      <c r="BU12" s="19">
        <f>($J12="Bell Curve")*(_xlfn.NORM.DIST(AND(BU$4&gt;=$E12,BU$4&lt;=$G12)*(BU$4-$E12+1),$I12/2,$L12,TRUE)-_xlfn.NORM.DIST(AND(BU$4&gt;=$E12,BU$4&lt;=$G12)*(BT$4-$E12+1),$I12/2,$L12,TRUE))/(1-2*_xlfn.NORM.DIST(0,$I12/2,$L12,TRUE))*$C12+($J12="Steady Growth")*(AND(BU$4&gt;=$E12,BU$4&lt;=$G12)*((BU$4-$E12+1)/($I12*($I12+1)/2)*$C12))+($J12="custom")*CustomCF!BN12</f>
        <v>0</v>
      </c>
      <c r="BV12" s="19">
        <f>($J12="Bell Curve")*(_xlfn.NORM.DIST(AND(BV$4&gt;=$E12,BV$4&lt;=$G12)*(BV$4-$E12+1),$I12/2,$L12,TRUE)-_xlfn.NORM.DIST(AND(BV$4&gt;=$E12,BV$4&lt;=$G12)*(BU$4-$E12+1),$I12/2,$L12,TRUE))/(1-2*_xlfn.NORM.DIST(0,$I12/2,$L12,TRUE))*$C12+($J12="Steady Growth")*(AND(BV$4&gt;=$E12,BV$4&lt;=$G12)*((BV$4-$E12+1)/($I12*($I12+1)/2)*$C12))+($J12="custom")*CustomCF!BO12</f>
        <v>0</v>
      </c>
      <c r="BW12" s="19">
        <f>($J12="Bell Curve")*(_xlfn.NORM.DIST(AND(BW$4&gt;=$E12,BW$4&lt;=$G12)*(BW$4-$E12+1),$I12/2,$L12,TRUE)-_xlfn.NORM.DIST(AND(BW$4&gt;=$E12,BW$4&lt;=$G12)*(BV$4-$E12+1),$I12/2,$L12,TRUE))/(1-2*_xlfn.NORM.DIST(0,$I12/2,$L12,TRUE))*$C12+($J12="Steady Growth")*(AND(BW$4&gt;=$E12,BW$4&lt;=$G12)*((BW$4-$E12+1)/($I12*($I12+1)/2)*$C12))+($J12="custom")*CustomCF!BP12</f>
        <v>0</v>
      </c>
      <c r="BX12" s="19">
        <f>($J12="Bell Curve")*(_xlfn.NORM.DIST(AND(BX$4&gt;=$E12,BX$4&lt;=$G12)*(BX$4-$E12+1),$I12/2,$L12,TRUE)-_xlfn.NORM.DIST(AND(BX$4&gt;=$E12,BX$4&lt;=$G12)*(BW$4-$E12+1),$I12/2,$L12,TRUE))/(1-2*_xlfn.NORM.DIST(0,$I12/2,$L12,TRUE))*$C12+($J12="Steady Growth")*(AND(BX$4&gt;=$E12,BX$4&lt;=$G12)*((BX$4-$E12+1)/($I12*($I12+1)/2)*$C12))+($J12="custom")*CustomCF!BQ12</f>
        <v>0</v>
      </c>
      <c r="BY12" s="19">
        <f>($J12="Bell Curve")*(_xlfn.NORM.DIST(AND(BY$4&gt;=$E12,BY$4&lt;=$G12)*(BY$4-$E12+1),$I12/2,$L12,TRUE)-_xlfn.NORM.DIST(AND(BY$4&gt;=$E12,BY$4&lt;=$G12)*(BX$4-$E12+1),$I12/2,$L12,TRUE))/(1-2*_xlfn.NORM.DIST(0,$I12/2,$L12,TRUE))*$C12+($J12="Steady Growth")*(AND(BY$4&gt;=$E12,BY$4&lt;=$G12)*((BY$4-$E12+1)/($I12*($I12+1)/2)*$C12))+($J12="custom")*CustomCF!BR12</f>
        <v>0</v>
      </c>
      <c r="BZ12" s="19">
        <f>($J12="Bell Curve")*(_xlfn.NORM.DIST(AND(BZ$4&gt;=$E12,BZ$4&lt;=$G12)*(BZ$4-$E12+1),$I12/2,$L12,TRUE)-_xlfn.NORM.DIST(AND(BZ$4&gt;=$E12,BZ$4&lt;=$G12)*(BY$4-$E12+1),$I12/2,$L12,TRUE))/(1-2*_xlfn.NORM.DIST(0,$I12/2,$L12,TRUE))*$C12+($J12="Steady Growth")*(AND(BZ$4&gt;=$E12,BZ$4&lt;=$G12)*((BZ$4-$E12+1)/($I12*($I12+1)/2)*$C12))+($J12="custom")*CustomCF!BS12</f>
        <v>0</v>
      </c>
      <c r="CA12" s="19">
        <f>($J12="Bell Curve")*(_xlfn.NORM.DIST(AND(CA$4&gt;=$E12,CA$4&lt;=$G12)*(CA$4-$E12+1),$I12/2,$L12,TRUE)-_xlfn.NORM.DIST(AND(CA$4&gt;=$E12,CA$4&lt;=$G12)*(BZ$4-$E12+1),$I12/2,$L12,TRUE))/(1-2*_xlfn.NORM.DIST(0,$I12/2,$L12,TRUE))*$C12+($J12="Steady Growth")*(AND(CA$4&gt;=$E12,CA$4&lt;=$G12)*((CA$4-$E12+1)/($I12*($I12+1)/2)*$C12))+($J12="custom")*CustomCF!BT12</f>
        <v>0</v>
      </c>
      <c r="CB12" s="19">
        <f>($J12="Bell Curve")*(_xlfn.NORM.DIST(AND(CB$4&gt;=$E12,CB$4&lt;=$G12)*(CB$4-$E12+1),$I12/2,$L12,TRUE)-_xlfn.NORM.DIST(AND(CB$4&gt;=$E12,CB$4&lt;=$G12)*(CA$4-$E12+1),$I12/2,$L12,TRUE))/(1-2*_xlfn.NORM.DIST(0,$I12/2,$L12,TRUE))*$C12+($J12="Steady Growth")*(AND(CB$4&gt;=$E12,CB$4&lt;=$G12)*((CB$4-$E12+1)/($I12*($I12+1)/2)*$C12))+($J12="custom")*CustomCF!BU12</f>
        <v>0</v>
      </c>
      <c r="CC12" s="19">
        <f>($J12="Bell Curve")*(_xlfn.NORM.DIST(AND(CC$4&gt;=$E12,CC$4&lt;=$G12)*(CC$4-$E12+1),$I12/2,$L12,TRUE)-_xlfn.NORM.DIST(AND(CC$4&gt;=$E12,CC$4&lt;=$G12)*(CB$4-$E12+1),$I12/2,$L12,TRUE))/(1-2*_xlfn.NORM.DIST(0,$I12/2,$L12,TRUE))*$C12+($J12="Steady Growth")*(AND(CC$4&gt;=$E12,CC$4&lt;=$G12)*((CC$4-$E12+1)/($I12*($I12+1)/2)*$C12))+($J12="custom")*CustomCF!BV12</f>
        <v>0</v>
      </c>
      <c r="CD12" s="19">
        <f>($J12="Bell Curve")*(_xlfn.NORM.DIST(AND(CD$4&gt;=$E12,CD$4&lt;=$G12)*(CD$4-$E12+1),$I12/2,$L12,TRUE)-_xlfn.NORM.DIST(AND(CD$4&gt;=$E12,CD$4&lt;=$G12)*(CC$4-$E12+1),$I12/2,$L12,TRUE))/(1-2*_xlfn.NORM.DIST(0,$I12/2,$L12,TRUE))*$C12+($J12="Steady Growth")*(AND(CD$4&gt;=$E12,CD$4&lt;=$G12)*((CD$4-$E12+1)/($I12*($I12+1)/2)*$C12))+($J12="custom")*CustomCF!BW12</f>
        <v>0</v>
      </c>
      <c r="CE12" s="19">
        <f>($J12="Bell Curve")*(_xlfn.NORM.DIST(AND(CE$4&gt;=$E12,CE$4&lt;=$G12)*(CE$4-$E12+1),$I12/2,$L12,TRUE)-_xlfn.NORM.DIST(AND(CE$4&gt;=$E12,CE$4&lt;=$G12)*(CD$4-$E12+1),$I12/2,$L12,TRUE))/(1-2*_xlfn.NORM.DIST(0,$I12/2,$L12,TRUE))*$C12+($J12="Steady Growth")*(AND(CE$4&gt;=$E12,CE$4&lt;=$G12)*((CE$4-$E12+1)/($I12*($I12+1)/2)*$C12))+($J12="custom")*CustomCF!BX12</f>
        <v>0</v>
      </c>
      <c r="CF12" s="19">
        <f>($J12="Bell Curve")*(_xlfn.NORM.DIST(AND(CF$4&gt;=$E12,CF$4&lt;=$G12)*(CF$4-$E12+1),$I12/2,$L12,TRUE)-_xlfn.NORM.DIST(AND(CF$4&gt;=$E12,CF$4&lt;=$G12)*(CE$4-$E12+1),$I12/2,$L12,TRUE))/(1-2*_xlfn.NORM.DIST(0,$I12/2,$L12,TRUE))*$C12+($J12="Steady Growth")*(AND(CF$4&gt;=$E12,CF$4&lt;=$G12)*((CF$4-$E12+1)/($I12*($I12+1)/2)*$C12))+($J12="custom")*CustomCF!BY12</f>
        <v>0</v>
      </c>
      <c r="CG12" s="19">
        <f>($J12="Bell Curve")*(_xlfn.NORM.DIST(AND(CG$4&gt;=$E12,CG$4&lt;=$G12)*(CG$4-$E12+1),$I12/2,$L12,TRUE)-_xlfn.NORM.DIST(AND(CG$4&gt;=$E12,CG$4&lt;=$G12)*(CF$4-$E12+1),$I12/2,$L12,TRUE))/(1-2*_xlfn.NORM.DIST(0,$I12/2,$L12,TRUE))*$C12+($J12="Steady Growth")*(AND(CG$4&gt;=$E12,CG$4&lt;=$G12)*((CG$4-$E12+1)/($I12*($I12+1)/2)*$C12))+($J12="custom")*CustomCF!BZ12</f>
        <v>0</v>
      </c>
      <c r="CH12" s="19">
        <f>($J12="Bell Curve")*(_xlfn.NORM.DIST(AND(CH$4&gt;=$E12,CH$4&lt;=$G12)*(CH$4-$E12+1),$I12/2,$L12,TRUE)-_xlfn.NORM.DIST(AND(CH$4&gt;=$E12,CH$4&lt;=$G12)*(CG$4-$E12+1),$I12/2,$L12,TRUE))/(1-2*_xlfn.NORM.DIST(0,$I12/2,$L12,TRUE))*$C12+($J12="Steady Growth")*(AND(CH$4&gt;=$E12,CH$4&lt;=$G12)*((CH$4-$E12+1)/($I12*($I12+1)/2)*$C12))+($J12="custom")*CustomCF!CA12</f>
        <v>0</v>
      </c>
      <c r="CI12" s="19">
        <f>($J12="Bell Curve")*(_xlfn.NORM.DIST(AND(CI$4&gt;=$E12,CI$4&lt;=$G12)*(CI$4-$E12+1),$I12/2,$L12,TRUE)-_xlfn.NORM.DIST(AND(CI$4&gt;=$E12,CI$4&lt;=$G12)*(CH$4-$E12+1),$I12/2,$L12,TRUE))/(1-2*_xlfn.NORM.DIST(0,$I12/2,$L12,TRUE))*$C12+($J12="Steady Growth")*(AND(CI$4&gt;=$E12,CI$4&lt;=$G12)*((CI$4-$E12+1)/($I12*($I12+1)/2)*$C12))+($J12="custom")*CustomCF!CB12</f>
        <v>0</v>
      </c>
      <c r="CJ12" s="19">
        <f>($J12="Bell Curve")*(_xlfn.NORM.DIST(AND(CJ$4&gt;=$E12,CJ$4&lt;=$G12)*(CJ$4-$E12+1),$I12/2,$L12,TRUE)-_xlfn.NORM.DIST(AND(CJ$4&gt;=$E12,CJ$4&lt;=$G12)*(CI$4-$E12+1),$I12/2,$L12,TRUE))/(1-2*_xlfn.NORM.DIST(0,$I12/2,$L12,TRUE))*$C12+($J12="Steady Growth")*(AND(CJ$4&gt;=$E12,CJ$4&lt;=$G12)*((CJ$4-$E12+1)/($I12*($I12+1)/2)*$C12))+($J12="custom")*CustomCF!CC12</f>
        <v>0</v>
      </c>
      <c r="CK12" s="19">
        <f>($J12="Bell Curve")*(_xlfn.NORM.DIST(AND(CK$4&gt;=$E12,CK$4&lt;=$G12)*(CK$4-$E12+1),$I12/2,$L12,TRUE)-_xlfn.NORM.DIST(AND(CK$4&gt;=$E12,CK$4&lt;=$G12)*(CJ$4-$E12+1),$I12/2,$L12,TRUE))/(1-2*_xlfn.NORM.DIST(0,$I12/2,$L12,TRUE))*$C12+($J12="Steady Growth")*(AND(CK$4&gt;=$E12,CK$4&lt;=$G12)*((CK$4-$E12+1)/($I12*($I12+1)/2)*$C12))+($J12="custom")*CustomCF!CD12</f>
        <v>0</v>
      </c>
      <c r="CL12" s="19">
        <f>($J12="Bell Curve")*(_xlfn.NORM.DIST(AND(CL$4&gt;=$E12,CL$4&lt;=$G12)*(CL$4-$E12+1),$I12/2,$L12,TRUE)-_xlfn.NORM.DIST(AND(CL$4&gt;=$E12,CL$4&lt;=$G12)*(CK$4-$E12+1),$I12/2,$L12,TRUE))/(1-2*_xlfn.NORM.DIST(0,$I12/2,$L12,TRUE))*$C12+($J12="Steady Growth")*(AND(CL$4&gt;=$E12,CL$4&lt;=$G12)*((CL$4-$E12+1)/($I12*($I12+1)/2)*$C12))+($J12="custom")*CustomCF!CE12</f>
        <v>0</v>
      </c>
      <c r="CM12" s="19">
        <f>($J12="Bell Curve")*(_xlfn.NORM.DIST(AND(CM$4&gt;=$E12,CM$4&lt;=$G12)*(CM$4-$E12+1),$I12/2,$L12,TRUE)-_xlfn.NORM.DIST(AND(CM$4&gt;=$E12,CM$4&lt;=$G12)*(CL$4-$E12+1),$I12/2,$L12,TRUE))/(1-2*_xlfn.NORM.DIST(0,$I12/2,$L12,TRUE))*$C12+($J12="Steady Growth")*(AND(CM$4&gt;=$E12,CM$4&lt;=$G12)*((CM$4-$E12+1)/($I12*($I12+1)/2)*$C12))+($J12="custom")*CustomCF!CF12</f>
        <v>0</v>
      </c>
      <c r="CN12" s="19">
        <f>($J12="Bell Curve")*(_xlfn.NORM.DIST(AND(CN$4&gt;=$E12,CN$4&lt;=$G12)*(CN$4-$E12+1),$I12/2,$L12,TRUE)-_xlfn.NORM.DIST(AND(CN$4&gt;=$E12,CN$4&lt;=$G12)*(CM$4-$E12+1),$I12/2,$L12,TRUE))/(1-2*_xlfn.NORM.DIST(0,$I12/2,$L12,TRUE))*$C12+($J12="Steady Growth")*(AND(CN$4&gt;=$E12,CN$4&lt;=$G12)*((CN$4-$E12+1)/($I12*($I12+1)/2)*$C12))+($J12="custom")*CustomCF!CG12</f>
        <v>0</v>
      </c>
      <c r="CO12" s="19">
        <f>($J12="Bell Curve")*(_xlfn.NORM.DIST(AND(CO$4&gt;=$E12,CO$4&lt;=$G12)*(CO$4-$E12+1),$I12/2,$L12,TRUE)-_xlfn.NORM.DIST(AND(CO$4&gt;=$E12,CO$4&lt;=$G12)*(CN$4-$E12+1),$I12/2,$L12,TRUE))/(1-2*_xlfn.NORM.DIST(0,$I12/2,$L12,TRUE))*$C12+($J12="Steady Growth")*(AND(CO$4&gt;=$E12,CO$4&lt;=$G12)*((CO$4-$E12+1)/($I12*($I12+1)/2)*$C12))+($J12="custom")*CustomCF!CH12</f>
        <v>0</v>
      </c>
      <c r="CP12" s="19">
        <f>($J12="Bell Curve")*(_xlfn.NORM.DIST(AND(CP$4&gt;=$E12,CP$4&lt;=$G12)*(CP$4-$E12+1),$I12/2,$L12,TRUE)-_xlfn.NORM.DIST(AND(CP$4&gt;=$E12,CP$4&lt;=$G12)*(CO$4-$E12+1),$I12/2,$L12,TRUE))/(1-2*_xlfn.NORM.DIST(0,$I12/2,$L12,TRUE))*$C12+($J12="Steady Growth")*(AND(CP$4&gt;=$E12,CP$4&lt;=$G12)*((CP$4-$E12+1)/($I12*($I12+1)/2)*$C12))+($J12="custom")*CustomCF!CI12</f>
        <v>0</v>
      </c>
      <c r="CQ12" s="19">
        <f>($J12="Bell Curve")*(_xlfn.NORM.DIST(AND(CQ$4&gt;=$E12,CQ$4&lt;=$G12)*(CQ$4-$E12+1),$I12/2,$L12,TRUE)-_xlfn.NORM.DIST(AND(CQ$4&gt;=$E12,CQ$4&lt;=$G12)*(CP$4-$E12+1),$I12/2,$L12,TRUE))/(1-2*_xlfn.NORM.DIST(0,$I12/2,$L12,TRUE))*$C12+($J12="Steady Growth")*(AND(CQ$4&gt;=$E12,CQ$4&lt;=$G12)*((CQ$4-$E12+1)/($I12*($I12+1)/2)*$C12))+($J12="custom")*CustomCF!CJ12</f>
        <v>0</v>
      </c>
      <c r="CR12" s="19">
        <f>($J12="Bell Curve")*(_xlfn.NORM.DIST(AND(CR$4&gt;=$E12,CR$4&lt;=$G12)*(CR$4-$E12+1),$I12/2,$L12,TRUE)-_xlfn.NORM.DIST(AND(CR$4&gt;=$E12,CR$4&lt;=$G12)*(CQ$4-$E12+1),$I12/2,$L12,TRUE))/(1-2*_xlfn.NORM.DIST(0,$I12/2,$L12,TRUE))*$C12+($J12="Steady Growth")*(AND(CR$4&gt;=$E12,CR$4&lt;=$G12)*((CR$4-$E12+1)/($I12*($I12+1)/2)*$C12))+($J12="custom")*CustomCF!CK12</f>
        <v>0</v>
      </c>
      <c r="CS12" s="19">
        <f>($J12="Bell Curve")*(_xlfn.NORM.DIST(AND(CS$4&gt;=$E12,CS$4&lt;=$G12)*(CS$4-$E12+1),$I12/2,$L12,TRUE)-_xlfn.NORM.DIST(AND(CS$4&gt;=$E12,CS$4&lt;=$G12)*(CR$4-$E12+1),$I12/2,$L12,TRUE))/(1-2*_xlfn.NORM.DIST(0,$I12/2,$L12,TRUE))*$C12+($J12="Steady Growth")*(AND(CS$4&gt;=$E12,CS$4&lt;=$G12)*((CS$4-$E12+1)/($I12*($I12+1)/2)*$C12))+($J12="custom")*CustomCF!CL12</f>
        <v>0</v>
      </c>
      <c r="CT12" s="19">
        <f>($J12="Bell Curve")*(_xlfn.NORM.DIST(AND(CT$4&gt;=$E12,CT$4&lt;=$G12)*(CT$4-$E12+1),$I12/2,$L12,TRUE)-_xlfn.NORM.DIST(AND(CT$4&gt;=$E12,CT$4&lt;=$G12)*(CS$4-$E12+1),$I12/2,$L12,TRUE))/(1-2*_xlfn.NORM.DIST(0,$I12/2,$L12,TRUE))*$C12+($J12="Steady Growth")*(AND(CT$4&gt;=$E12,CT$4&lt;=$G12)*((CT$4-$E12+1)/($I12*($I12+1)/2)*$C12))+($J12="custom")*CustomCF!CM12</f>
        <v>0</v>
      </c>
      <c r="CU12" s="19">
        <f>($J12="Bell Curve")*(_xlfn.NORM.DIST(AND(CU$4&gt;=$E12,CU$4&lt;=$G12)*(CU$4-$E12+1),$I12/2,$L12,TRUE)-_xlfn.NORM.DIST(AND(CU$4&gt;=$E12,CU$4&lt;=$G12)*(CT$4-$E12+1),$I12/2,$L12,TRUE))/(1-2*_xlfn.NORM.DIST(0,$I12/2,$L12,TRUE))*$C12+($J12="Steady Growth")*(AND(CU$4&gt;=$E12,CU$4&lt;=$G12)*((CU$4-$E12+1)/($I12*($I12+1)/2)*$C12))+($J12="custom")*CustomCF!CN12</f>
        <v>0</v>
      </c>
      <c r="CV12" s="19">
        <f>($J12="Bell Curve")*(_xlfn.NORM.DIST(AND(CV$4&gt;=$E12,CV$4&lt;=$G12)*(CV$4-$E12+1),$I12/2,$L12,TRUE)-_xlfn.NORM.DIST(AND(CV$4&gt;=$E12,CV$4&lt;=$G12)*(CU$4-$E12+1),$I12/2,$L12,TRUE))/(1-2*_xlfn.NORM.DIST(0,$I12/2,$L12,TRUE))*$C12+($J12="Steady Growth")*(AND(CV$4&gt;=$E12,CV$4&lt;=$G12)*((CV$4-$E12+1)/($I12*($I12+1)/2)*$C12))+($J12="custom")*CustomCF!CO12</f>
        <v>0</v>
      </c>
      <c r="CW12" s="19">
        <f>($J12="Bell Curve")*(_xlfn.NORM.DIST(AND(CW$4&gt;=$E12,CW$4&lt;=$G12)*(CW$4-$E12+1),$I12/2,$L12,TRUE)-_xlfn.NORM.DIST(AND(CW$4&gt;=$E12,CW$4&lt;=$G12)*(CV$4-$E12+1),$I12/2,$L12,TRUE))/(1-2*_xlfn.NORM.DIST(0,$I12/2,$L12,TRUE))*$C12+($J12="Steady Growth")*(AND(CW$4&gt;=$E12,CW$4&lt;=$G12)*((CW$4-$E12+1)/($I12*($I12+1)/2)*$C12))+($J12="custom")*CustomCF!CP12</f>
        <v>0</v>
      </c>
      <c r="CX12" s="19">
        <f>($J12="Bell Curve")*(_xlfn.NORM.DIST(AND(CX$4&gt;=$E12,CX$4&lt;=$G12)*(CX$4-$E12+1),$I12/2,$L12,TRUE)-_xlfn.NORM.DIST(AND(CX$4&gt;=$E12,CX$4&lt;=$G12)*(CW$4-$E12+1),$I12/2,$L12,TRUE))/(1-2*_xlfn.NORM.DIST(0,$I12/2,$L12,TRUE))*$C12+($J12="Steady Growth")*(AND(CX$4&gt;=$E12,CX$4&lt;=$G12)*((CX$4-$E12+1)/($I12*($I12+1)/2)*$C12))+($J12="custom")*CustomCF!CQ12</f>
        <v>0</v>
      </c>
      <c r="CY12" s="19">
        <f>($J12="Bell Curve")*(_xlfn.NORM.DIST(AND(CY$4&gt;=$E12,CY$4&lt;=$G12)*(CY$4-$E12+1),$I12/2,$L12,TRUE)-_xlfn.NORM.DIST(AND(CY$4&gt;=$E12,CY$4&lt;=$G12)*(CX$4-$E12+1),$I12/2,$L12,TRUE))/(1-2*_xlfn.NORM.DIST(0,$I12/2,$L12,TRUE))*$C12+($J12="Steady Growth")*(AND(CY$4&gt;=$E12,CY$4&lt;=$G12)*((CY$4-$E12+1)/($I12*($I12+1)/2)*$C12))+($J12="custom")*CustomCF!CR12</f>
        <v>0</v>
      </c>
      <c r="CZ12" s="19">
        <f>($J12="Bell Curve")*(_xlfn.NORM.DIST(AND(CZ$4&gt;=$E12,CZ$4&lt;=$G12)*(CZ$4-$E12+1),$I12/2,$L12,TRUE)-_xlfn.NORM.DIST(AND(CZ$4&gt;=$E12,CZ$4&lt;=$G12)*(CY$4-$E12+1),$I12/2,$L12,TRUE))/(1-2*_xlfn.NORM.DIST(0,$I12/2,$L12,TRUE))*$C12+($J12="Steady Growth")*(AND(CZ$4&gt;=$E12,CZ$4&lt;=$G12)*((CZ$4-$E12+1)/($I12*($I12+1)/2)*$C12))+($J12="custom")*CustomCF!CS12</f>
        <v>0</v>
      </c>
      <c r="DA12" s="19">
        <f>($J12="Bell Curve")*(_xlfn.NORM.DIST(AND(DA$4&gt;=$E12,DA$4&lt;=$G12)*(DA$4-$E12+1),$I12/2,$L12,TRUE)-_xlfn.NORM.DIST(AND(DA$4&gt;=$E12,DA$4&lt;=$G12)*(CZ$4-$E12+1),$I12/2,$L12,TRUE))/(1-2*_xlfn.NORM.DIST(0,$I12/2,$L12,TRUE))*$C12+($J12="Steady Growth")*(AND(DA$4&gt;=$E12,DA$4&lt;=$G12)*((DA$4-$E12+1)/($I12*($I12+1)/2)*$C12))+($J12="custom")*CustomCF!CT12</f>
        <v>0</v>
      </c>
      <c r="DB12" s="19">
        <f>($J12="Bell Curve")*(_xlfn.NORM.DIST(AND(DB$4&gt;=$E12,DB$4&lt;=$G12)*(DB$4-$E12+1),$I12/2,$L12,TRUE)-_xlfn.NORM.DIST(AND(DB$4&gt;=$E12,DB$4&lt;=$G12)*(DA$4-$E12+1),$I12/2,$L12,TRUE))/(1-2*_xlfn.NORM.DIST(0,$I12/2,$L12,TRUE))*$C12+($J12="Steady Growth")*(AND(DB$4&gt;=$E12,DB$4&lt;=$G12)*((DB$4-$E12+1)/($I12*($I12+1)/2)*$C12))+($J12="custom")*CustomCF!CU12</f>
        <v>0</v>
      </c>
      <c r="DC12" s="19">
        <f>($J12="Bell Curve")*(_xlfn.NORM.DIST(AND(DC$4&gt;=$E12,DC$4&lt;=$G12)*(DC$4-$E12+1),$I12/2,$L12,TRUE)-_xlfn.NORM.DIST(AND(DC$4&gt;=$E12,DC$4&lt;=$G12)*(DB$4-$E12+1),$I12/2,$L12,TRUE))/(1-2*_xlfn.NORM.DIST(0,$I12/2,$L12,TRUE))*$C12+($J12="Steady Growth")*(AND(DC$4&gt;=$E12,DC$4&lt;=$G12)*((DC$4-$E12+1)/($I12*($I12+1)/2)*$C12))+($J12="custom")*CustomCF!CV12</f>
        <v>0</v>
      </c>
      <c r="DD12" s="19">
        <f>($J12="Bell Curve")*(_xlfn.NORM.DIST(AND(DD$4&gt;=$E12,DD$4&lt;=$G12)*(DD$4-$E12+1),$I12/2,$L12,TRUE)-_xlfn.NORM.DIST(AND(DD$4&gt;=$E12,DD$4&lt;=$G12)*(DC$4-$E12+1),$I12/2,$L12,TRUE))/(1-2*_xlfn.NORM.DIST(0,$I12/2,$L12,TRUE))*$C12+($J12="Steady Growth")*(AND(DD$4&gt;=$E12,DD$4&lt;=$G12)*((DD$4-$E12+1)/($I12*($I12+1)/2)*$C12))+($J12="custom")*CustomCF!CW12</f>
        <v>0</v>
      </c>
      <c r="DE12" s="19">
        <f>($J12="Bell Curve")*(_xlfn.NORM.DIST(AND(DE$4&gt;=$E12,DE$4&lt;=$G12)*(DE$4-$E12+1),$I12/2,$L12,TRUE)-_xlfn.NORM.DIST(AND(DE$4&gt;=$E12,DE$4&lt;=$G12)*(DD$4-$E12+1),$I12/2,$L12,TRUE))/(1-2*_xlfn.NORM.DIST(0,$I12/2,$L12,TRUE))*$C12+($J12="Steady Growth")*(AND(DE$4&gt;=$E12,DE$4&lt;=$G12)*((DE$4-$E12+1)/($I12*($I12+1)/2)*$C12))+($J12="custom")*CustomCF!CX12</f>
        <v>0</v>
      </c>
      <c r="DF12" s="19">
        <f>($J12="Bell Curve")*(_xlfn.NORM.DIST(AND(DF$4&gt;=$E12,DF$4&lt;=$G12)*(DF$4-$E12+1),$I12/2,$L12,TRUE)-_xlfn.NORM.DIST(AND(DF$4&gt;=$E12,DF$4&lt;=$G12)*(DE$4-$E12+1),$I12/2,$L12,TRUE))/(1-2*_xlfn.NORM.DIST(0,$I12/2,$L12,TRUE))*$C12+($J12="Steady Growth")*(AND(DF$4&gt;=$E12,DF$4&lt;=$G12)*((DF$4-$E12+1)/($I12*($I12+1)/2)*$C12))+($J12="custom")*CustomCF!CY12</f>
        <v>0</v>
      </c>
      <c r="DG12" s="19">
        <f>($J12="Bell Curve")*(_xlfn.NORM.DIST(AND(DG$4&gt;=$E12,DG$4&lt;=$G12)*(DG$4-$E12+1),$I12/2,$L12,TRUE)-_xlfn.NORM.DIST(AND(DG$4&gt;=$E12,DG$4&lt;=$G12)*(DF$4-$E12+1),$I12/2,$L12,TRUE))/(1-2*_xlfn.NORM.DIST(0,$I12/2,$L12,TRUE))*$C12+($J12="Steady Growth")*(AND(DG$4&gt;=$E12,DG$4&lt;=$G12)*((DG$4-$E12+1)/($I12*($I12+1)/2)*$C12))+($J12="custom")*CustomCF!CZ12</f>
        <v>0</v>
      </c>
      <c r="DH12" s="19">
        <f>($J12="Bell Curve")*(_xlfn.NORM.DIST(AND(DH$4&gt;=$E12,DH$4&lt;=$G12)*(DH$4-$E12+1),$I12/2,$L12,TRUE)-_xlfn.NORM.DIST(AND(DH$4&gt;=$E12,DH$4&lt;=$G12)*(DG$4-$E12+1),$I12/2,$L12,TRUE))/(1-2*_xlfn.NORM.DIST(0,$I12/2,$L12,TRUE))*$C12+($J12="Steady Growth")*(AND(DH$4&gt;=$E12,DH$4&lt;=$G12)*((DH$4-$E12+1)/($I12*($I12+1)/2)*$C12))+($J12="custom")*CustomCF!DA12</f>
        <v>0</v>
      </c>
      <c r="DI12" s="19">
        <f>($J12="Bell Curve")*(_xlfn.NORM.DIST(AND(DI$4&gt;=$E12,DI$4&lt;=$G12)*(DI$4-$E12+1),$I12/2,$L12,TRUE)-_xlfn.NORM.DIST(AND(DI$4&gt;=$E12,DI$4&lt;=$G12)*(DH$4-$E12+1),$I12/2,$L12,TRUE))/(1-2*_xlfn.NORM.DIST(0,$I12/2,$L12,TRUE))*$C12+($J12="Steady Growth")*(AND(DI$4&gt;=$E12,DI$4&lt;=$G12)*((DI$4-$E12+1)/($I12*($I12+1)/2)*$C12))+($J12="custom")*CustomCF!DB12</f>
        <v>0</v>
      </c>
      <c r="DJ12" s="19">
        <f>($J12="Bell Curve")*(_xlfn.NORM.DIST(AND(DJ$4&gt;=$E12,DJ$4&lt;=$G12)*(DJ$4-$E12+1),$I12/2,$L12,TRUE)-_xlfn.NORM.DIST(AND(DJ$4&gt;=$E12,DJ$4&lt;=$G12)*(DI$4-$E12+1),$I12/2,$L12,TRUE))/(1-2*_xlfn.NORM.DIST(0,$I12/2,$L12,TRUE))*$C12+($J12="Steady Growth")*(AND(DJ$4&gt;=$E12,DJ$4&lt;=$G12)*((DJ$4-$E12+1)/($I12*($I12+1)/2)*$C12))+($J12="custom")*CustomCF!DC12</f>
        <v>0</v>
      </c>
      <c r="DK12" s="19">
        <f>($J12="Bell Curve")*(_xlfn.NORM.DIST(AND(DK$4&gt;=$E12,DK$4&lt;=$G12)*(DK$4-$E12+1),$I12/2,$L12,TRUE)-_xlfn.NORM.DIST(AND(DK$4&gt;=$E12,DK$4&lt;=$G12)*(DJ$4-$E12+1),$I12/2,$L12,TRUE))/(1-2*_xlfn.NORM.DIST(0,$I12/2,$L12,TRUE))*$C12+($J12="Steady Growth")*(AND(DK$4&gt;=$E12,DK$4&lt;=$G12)*((DK$4-$E12+1)/($I12*($I12+1)/2)*$C12))+($J12="custom")*CustomCF!DD12</f>
        <v>0</v>
      </c>
      <c r="DL12" s="19">
        <f>($J12="Bell Curve")*(_xlfn.NORM.DIST(AND(DL$4&gt;=$E12,DL$4&lt;=$G12)*(DL$4-$E12+1),$I12/2,$L12,TRUE)-_xlfn.NORM.DIST(AND(DL$4&gt;=$E12,DL$4&lt;=$G12)*(DK$4-$E12+1),$I12/2,$L12,TRUE))/(1-2*_xlfn.NORM.DIST(0,$I12/2,$L12,TRUE))*$C12+($J12="Steady Growth")*(AND(DL$4&gt;=$E12,DL$4&lt;=$G12)*((DL$4-$E12+1)/($I12*($I12+1)/2)*$C12))+($J12="custom")*CustomCF!DE12</f>
        <v>0</v>
      </c>
      <c r="DM12" s="19">
        <f>($J12="Bell Curve")*(_xlfn.NORM.DIST(AND(DM$4&gt;=$E12,DM$4&lt;=$G12)*(DM$4-$E12+1),$I12/2,$L12,TRUE)-_xlfn.NORM.DIST(AND(DM$4&gt;=$E12,DM$4&lt;=$G12)*(DL$4-$E12+1),$I12/2,$L12,TRUE))/(1-2*_xlfn.NORM.DIST(0,$I12/2,$L12,TRUE))*$C12+($J12="Steady Growth")*(AND(DM$4&gt;=$E12,DM$4&lt;=$G12)*((DM$4-$E12+1)/($I12*($I12+1)/2)*$C12))+($J12="custom")*CustomCF!DF12</f>
        <v>0</v>
      </c>
      <c r="DN12" s="19">
        <f>($J12="Bell Curve")*(_xlfn.NORM.DIST(AND(DN$4&gt;=$E12,DN$4&lt;=$G12)*(DN$4-$E12+1),$I12/2,$L12,TRUE)-_xlfn.NORM.DIST(AND(DN$4&gt;=$E12,DN$4&lt;=$G12)*(DM$4-$E12+1),$I12/2,$L12,TRUE))/(1-2*_xlfn.NORM.DIST(0,$I12/2,$L12,TRUE))*$C12+($J12="Steady Growth")*(AND(DN$4&gt;=$E12,DN$4&lt;=$G12)*((DN$4-$E12+1)/($I12*($I12+1)/2)*$C12))+($J12="custom")*CustomCF!DG12</f>
        <v>0</v>
      </c>
      <c r="DO12" s="19">
        <f>($J12="Bell Curve")*(_xlfn.NORM.DIST(AND(DO$4&gt;=$E12,DO$4&lt;=$G12)*(DO$4-$E12+1),$I12/2,$L12,TRUE)-_xlfn.NORM.DIST(AND(DO$4&gt;=$E12,DO$4&lt;=$G12)*(DN$4-$E12+1),$I12/2,$L12,TRUE))/(1-2*_xlfn.NORM.DIST(0,$I12/2,$L12,TRUE))*$C12+($J12="Steady Growth")*(AND(DO$4&gt;=$E12,DO$4&lt;=$G12)*((DO$4-$E12+1)/($I12*($I12+1)/2)*$C12))+($J12="custom")*CustomCF!DH12</f>
        <v>0</v>
      </c>
      <c r="DP12" s="19">
        <f>($J12="Bell Curve")*(_xlfn.NORM.DIST(AND(DP$4&gt;=$E12,DP$4&lt;=$G12)*(DP$4-$E12+1),$I12/2,$L12,TRUE)-_xlfn.NORM.DIST(AND(DP$4&gt;=$E12,DP$4&lt;=$G12)*(DO$4-$E12+1),$I12/2,$L12,TRUE))/(1-2*_xlfn.NORM.DIST(0,$I12/2,$L12,TRUE))*$C12+($J12="Steady Growth")*(AND(DP$4&gt;=$E12,DP$4&lt;=$G12)*((DP$4-$E12+1)/($I12*($I12+1)/2)*$C12))+($J12="custom")*CustomCF!DI12</f>
        <v>0</v>
      </c>
      <c r="DQ12" s="19">
        <f>($J12="Bell Curve")*(_xlfn.NORM.DIST(AND(DQ$4&gt;=$E12,DQ$4&lt;=$G12)*(DQ$4-$E12+1),$I12/2,$L12,TRUE)-_xlfn.NORM.DIST(AND(DQ$4&gt;=$E12,DQ$4&lt;=$G12)*(DP$4-$E12+1),$I12/2,$L12,TRUE))/(1-2*_xlfn.NORM.DIST(0,$I12/2,$L12,TRUE))*$C12+($J12="Steady Growth")*(AND(DQ$4&gt;=$E12,DQ$4&lt;=$G12)*((DQ$4-$E12+1)/($I12*($I12+1)/2)*$C12))+($J12="custom")*CustomCF!DJ12</f>
        <v>0</v>
      </c>
      <c r="DR12" s="19">
        <f>($J12="Bell Curve")*(_xlfn.NORM.DIST(AND(DR$4&gt;=$E12,DR$4&lt;=$G12)*(DR$4-$E12+1),$I12/2,$L12,TRUE)-_xlfn.NORM.DIST(AND(DR$4&gt;=$E12,DR$4&lt;=$G12)*(DQ$4-$E12+1),$I12/2,$L12,TRUE))/(1-2*_xlfn.NORM.DIST(0,$I12/2,$L12,TRUE))*$C12+($J12="Steady Growth")*(AND(DR$4&gt;=$E12,DR$4&lt;=$G12)*((DR$4-$E12+1)/($I12*($I12+1)/2)*$C12))+($J12="custom")*CustomCF!DK12</f>
        <v>0</v>
      </c>
      <c r="DS12" s="19">
        <f>($J12="Bell Curve")*(_xlfn.NORM.DIST(AND(DS$4&gt;=$E12,DS$4&lt;=$G12)*(DS$4-$E12+1),$I12/2,$L12,TRUE)-_xlfn.NORM.DIST(AND(DS$4&gt;=$E12,DS$4&lt;=$G12)*(DR$4-$E12+1),$I12/2,$L12,TRUE))/(1-2*_xlfn.NORM.DIST(0,$I12/2,$L12,TRUE))*$C12+($J12="Steady Growth")*(AND(DS$4&gt;=$E12,DS$4&lt;=$G12)*((DS$4-$E12+1)/($I12*($I12+1)/2)*$C12))+($J12="custom")*CustomCF!DL12</f>
        <v>0</v>
      </c>
      <c r="DT12" s="19">
        <f>($J12="Bell Curve")*(_xlfn.NORM.DIST(AND(DT$4&gt;=$E12,DT$4&lt;=$G12)*(DT$4-$E12+1),$I12/2,$L12,TRUE)-_xlfn.NORM.DIST(AND(DT$4&gt;=$E12,DT$4&lt;=$G12)*(DS$4-$E12+1),$I12/2,$L12,TRUE))/(1-2*_xlfn.NORM.DIST(0,$I12/2,$L12,TRUE))*$C12+($J12="Steady Growth")*(AND(DT$4&gt;=$E12,DT$4&lt;=$G12)*((DT$4-$E12+1)/($I12*($I12+1)/2)*$C12))+($J12="custom")*CustomCF!DM12</f>
        <v>0</v>
      </c>
      <c r="DU12" s="19">
        <f>($J12="Bell Curve")*(_xlfn.NORM.DIST(AND(DU$4&gt;=$E12,DU$4&lt;=$G12)*(DU$4-$E12+1),$I12/2,$L12,TRUE)-_xlfn.NORM.DIST(AND(DU$4&gt;=$E12,DU$4&lt;=$G12)*(DT$4-$E12+1),$I12/2,$L12,TRUE))/(1-2*_xlfn.NORM.DIST(0,$I12/2,$L12,TRUE))*$C12+($J12="Steady Growth")*(AND(DU$4&gt;=$E12,DU$4&lt;=$G12)*((DU$4-$E12+1)/($I12*($I12+1)/2)*$C12))+($J12="custom")*CustomCF!DN12</f>
        <v>0</v>
      </c>
      <c r="DV12" s="19">
        <f>($J12="Bell Curve")*(_xlfn.NORM.DIST(AND(DV$4&gt;=$E12,DV$4&lt;=$G12)*(DV$4-$E12+1),$I12/2,$L12,TRUE)-_xlfn.NORM.DIST(AND(DV$4&gt;=$E12,DV$4&lt;=$G12)*(DU$4-$E12+1),$I12/2,$L12,TRUE))/(1-2*_xlfn.NORM.DIST(0,$I12/2,$L12,TRUE))*$C12+($J12="Steady Growth")*(AND(DV$4&gt;=$E12,DV$4&lt;=$G12)*((DV$4-$E12+1)/($I12*($I12+1)/2)*$C12))+($J12="custom")*CustomCF!DO12</f>
        <v>0</v>
      </c>
      <c r="DW12" s="19">
        <f>($J12="Bell Curve")*(_xlfn.NORM.DIST(AND(DW$4&gt;=$E12,DW$4&lt;=$G12)*(DW$4-$E12+1),$I12/2,$L12,TRUE)-_xlfn.NORM.DIST(AND(DW$4&gt;=$E12,DW$4&lt;=$G12)*(DV$4-$E12+1),$I12/2,$L12,TRUE))/(1-2*_xlfn.NORM.DIST(0,$I12/2,$L12,TRUE))*$C12+($J12="Steady Growth")*(AND(DW$4&gt;=$E12,DW$4&lt;=$G12)*((DW$4-$E12+1)/($I12*($I12+1)/2)*$C12))+($J12="custom")*CustomCF!DP12</f>
        <v>0</v>
      </c>
      <c r="DX12" s="19">
        <f>($J12="Bell Curve")*(_xlfn.NORM.DIST(AND(DX$4&gt;=$E12,DX$4&lt;=$G12)*(DX$4-$E12+1),$I12/2,$L12,TRUE)-_xlfn.NORM.DIST(AND(DX$4&gt;=$E12,DX$4&lt;=$G12)*(DW$4-$E12+1),$I12/2,$L12,TRUE))/(1-2*_xlfn.NORM.DIST(0,$I12/2,$L12,TRUE))*$C12+($J12="Steady Growth")*(AND(DX$4&gt;=$E12,DX$4&lt;=$G12)*((DX$4-$E12+1)/($I12*($I12+1)/2)*$C12))+($J12="custom")*CustomCF!DQ12</f>
        <v>0</v>
      </c>
      <c r="DY12" s="19">
        <f>($J12="Bell Curve")*(_xlfn.NORM.DIST(AND(DY$4&gt;=$E12,DY$4&lt;=$G12)*(DY$4-$E12+1),$I12/2,$L12,TRUE)-_xlfn.NORM.DIST(AND(DY$4&gt;=$E12,DY$4&lt;=$G12)*(DX$4-$E12+1),$I12/2,$L12,TRUE))/(1-2*_xlfn.NORM.DIST(0,$I12/2,$L12,TRUE))*$C12+($J12="Steady Growth")*(AND(DY$4&gt;=$E12,DY$4&lt;=$G12)*((DY$4-$E12+1)/($I12*($I12+1)/2)*$C12))+($J12="custom")*CustomCF!DR12</f>
        <v>0</v>
      </c>
      <c r="DZ12" s="19">
        <f>($J12="Bell Curve")*(_xlfn.NORM.DIST(AND(DZ$4&gt;=$E12,DZ$4&lt;=$G12)*(DZ$4-$E12+1),$I12/2,$L12,TRUE)-_xlfn.NORM.DIST(AND(DZ$4&gt;=$E12,DZ$4&lt;=$G12)*(DY$4-$E12+1),$I12/2,$L12,TRUE))/(1-2*_xlfn.NORM.DIST(0,$I12/2,$L12,TRUE))*$C12+($J12="Steady Growth")*(AND(DZ$4&gt;=$E12,DZ$4&lt;=$G12)*((DZ$4-$E12+1)/($I12*($I12+1)/2)*$C12))+($J12="custom")*CustomCF!DS12</f>
        <v>0</v>
      </c>
      <c r="EA12" s="19">
        <f>($J12="Bell Curve")*(_xlfn.NORM.DIST(AND(EA$4&gt;=$E12,EA$4&lt;=$G12)*(EA$4-$E12+1),$I12/2,$L12,TRUE)-_xlfn.NORM.DIST(AND(EA$4&gt;=$E12,EA$4&lt;=$G12)*(DZ$4-$E12+1),$I12/2,$L12,TRUE))/(1-2*_xlfn.NORM.DIST(0,$I12/2,$L12,TRUE))*$C12+($J12="Steady Growth")*(AND(EA$4&gt;=$E12,EA$4&lt;=$G12)*((EA$4-$E12+1)/($I12*($I12+1)/2)*$C12))+($J12="custom")*CustomCF!DT12</f>
        <v>0</v>
      </c>
      <c r="EB12" s="19">
        <f>($J12="Bell Curve")*(_xlfn.NORM.DIST(AND(EB$4&gt;=$E12,EB$4&lt;=$G12)*(EB$4-$E12+1),$I12/2,$L12,TRUE)-_xlfn.NORM.DIST(AND(EB$4&gt;=$E12,EB$4&lt;=$G12)*(EA$4-$E12+1),$I12/2,$L12,TRUE))/(1-2*_xlfn.NORM.DIST(0,$I12/2,$L12,TRUE))*$C12+($J12="Steady Growth")*(AND(EB$4&gt;=$E12,EB$4&lt;=$G12)*((EB$4-$E12+1)/($I12*($I12+1)/2)*$C12))+($J12="custom")*CustomCF!DU12</f>
        <v>0</v>
      </c>
      <c r="EC12" s="19">
        <f>($J12="Bell Curve")*(_xlfn.NORM.DIST(AND(EC$4&gt;=$E12,EC$4&lt;=$G12)*(EC$4-$E12+1),$I12/2,$L12,TRUE)-_xlfn.NORM.DIST(AND(EC$4&gt;=$E12,EC$4&lt;=$G12)*(EB$4-$E12+1),$I12/2,$L12,TRUE))/(1-2*_xlfn.NORM.DIST(0,$I12/2,$L12,TRUE))*$C12+($J12="Steady Growth")*(AND(EC$4&gt;=$E12,EC$4&lt;=$G12)*((EC$4-$E12+1)/($I12*($I12+1)/2)*$C12))+($J12="custom")*CustomCF!DV12</f>
        <v>0</v>
      </c>
      <c r="ED12" s="19">
        <f>($J12="Bell Curve")*(_xlfn.NORM.DIST(AND(ED$4&gt;=$E12,ED$4&lt;=$G12)*(ED$4-$E12+1),$I12/2,$L12,TRUE)-_xlfn.NORM.DIST(AND(ED$4&gt;=$E12,ED$4&lt;=$G12)*(EC$4-$E12+1),$I12/2,$L12,TRUE))/(1-2*_xlfn.NORM.DIST(0,$I12/2,$L12,TRUE))*$C12+($J12="Steady Growth")*(AND(ED$4&gt;=$E12,ED$4&lt;=$G12)*((ED$4-$E12+1)/($I12*($I12+1)/2)*$C12))+($J12="custom")*CustomCF!DW12</f>
        <v>0</v>
      </c>
      <c r="EE12" s="19">
        <f>($J12="Bell Curve")*(_xlfn.NORM.DIST(AND(EE$4&gt;=$E12,EE$4&lt;=$G12)*(EE$4-$E12+1),$I12/2,$L12,TRUE)-_xlfn.NORM.DIST(AND(EE$4&gt;=$E12,EE$4&lt;=$G12)*(ED$4-$E12+1),$I12/2,$L12,TRUE))/(1-2*_xlfn.NORM.DIST(0,$I12/2,$L12,TRUE))*$C12+($J12="Steady Growth")*(AND(EE$4&gt;=$E12,EE$4&lt;=$G12)*((EE$4-$E12+1)/($I12*($I12+1)/2)*$C12))+($J12="custom")*CustomCF!DX12</f>
        <v>0</v>
      </c>
      <c r="EF12" s="121">
        <f>($J12="Bell Curve")*(_xlfn.NORM.DIST(AND(EF$4&gt;=$E12,EF$4&lt;=$G12)*(EF$4-$E12+1),$I12/2,$L12,TRUE)-_xlfn.NORM.DIST(AND(EF$4&gt;=$E12,EF$4&lt;=$G12)*(EE$4-$E12+1),$I12/2,$L12,TRUE))/(1-2*_xlfn.NORM.DIST(0,$I12/2,$L12,TRUE))*$C12+($J12="Steady Growth")*(AND(EF$4&gt;=$E12,EF$4&lt;=$G12)*((EF$4-$E12+1)/($I12*($I12+1)/2)*$C12))+($J12="custom")*CustomCF!DY12</f>
        <v>0</v>
      </c>
    </row>
    <row r="13" spans="2:136" hidden="1" outlineLevel="1" x14ac:dyDescent="0.2">
      <c r="B13" s="103">
        <f>Budget!K13</f>
        <v>0</v>
      </c>
      <c r="C13" s="19">
        <f>Budget!L13</f>
        <v>0</v>
      </c>
      <c r="D13" s="19" t="str">
        <f t="shared" si="17"/>
        <v/>
      </c>
      <c r="E13" s="92">
        <v>0</v>
      </c>
      <c r="F13" s="18">
        <f>IF(J13="Custom",CustomCF!E13,INDEX($P$6:$DY$6,MATCH(E13,CF!$P$4:$DY$4,0)))</f>
        <v>46022</v>
      </c>
      <c r="G13" s="92">
        <v>0</v>
      </c>
      <c r="H13" s="18">
        <f>IF(J13="Custom",CustomCF!F13,INDEX($P$6:$EF$6,MATCH(G13,$P$4:$EF$4,0)))</f>
        <v>46022</v>
      </c>
      <c r="I13" s="9">
        <f t="shared" si="9"/>
        <v>1</v>
      </c>
      <c r="J13" s="92" t="s">
        <v>30</v>
      </c>
      <c r="K13" s="92" t="s">
        <v>31</v>
      </c>
      <c r="L13" s="9">
        <f t="shared" si="15"/>
        <v>10000000</v>
      </c>
      <c r="M13" s="106">
        <f t="shared" si="16"/>
        <v>0</v>
      </c>
      <c r="N13" s="112" t="str">
        <f t="shared" si="10"/>
        <v>OK</v>
      </c>
      <c r="O13" s="112"/>
      <c r="P13" s="19">
        <f>($J13="Bell Curve")*(_xlfn.NORM.DIST(AND(P$4&gt;=$E13,P$4&lt;=$G13)*(P$4-$E13+1),$I13/2,$L13,TRUE)-_xlfn.NORM.DIST(AND(P$4&gt;=$E13,P$4&lt;=$G13)*(N$4-$E13+1),$I13/2,$L13,TRUE))/(1-2*_xlfn.NORM.DIST(0,$I13/2,$L13,TRUE))*$C13+($J13="Steady Growth")*(AND(P$4&gt;=$E13,P$4&lt;=$G13)*((P$4-$E13+1)/($I13*($I13+1)/2)*$C13))+($J13="custom")*CustomCF!I13</f>
        <v>0</v>
      </c>
      <c r="Q13" s="19">
        <f>($J13="Bell Curve")*(_xlfn.NORM.DIST(AND(Q$4&gt;=$E13,Q$4&lt;=$G13)*(Q$4-$E13+1),$I13/2,$L13,TRUE)-_xlfn.NORM.DIST(AND(Q$4&gt;=$E13,Q$4&lt;=$G13)*(P$4-$E13+1),$I13/2,$L13,TRUE))/(1-2*_xlfn.NORM.DIST(0,$I13/2,$L13,TRUE))*$C13+($J13="Steady Growth")*(AND(Q$4&gt;=$E13,Q$4&lt;=$G13)*((Q$4-$E13+1)/($I13*($I13+1)/2)*$C13))+($J13="custom")*CustomCF!J13</f>
        <v>0</v>
      </c>
      <c r="R13" s="19">
        <f>($J13="Bell Curve")*(_xlfn.NORM.DIST(AND(R$4&gt;=$E13,R$4&lt;=$G13)*(R$4-$E13+1),$I13/2,$L13,TRUE)-_xlfn.NORM.DIST(AND(R$4&gt;=$E13,R$4&lt;=$G13)*(Q$4-$E13+1),$I13/2,$L13,TRUE))/(1-2*_xlfn.NORM.DIST(0,$I13/2,$L13,TRUE))*$C13+($J13="Steady Growth")*(AND(R$4&gt;=$E13,R$4&lt;=$G13)*((R$4-$E13+1)/($I13*($I13+1)/2)*$C13))+($J13="custom")*CustomCF!K13</f>
        <v>0</v>
      </c>
      <c r="S13" s="19">
        <f>($J13="Bell Curve")*(_xlfn.NORM.DIST(AND(S$4&gt;=$E13,S$4&lt;=$G13)*(S$4-$E13+1),$I13/2,$L13,TRUE)-_xlfn.NORM.DIST(AND(S$4&gt;=$E13,S$4&lt;=$G13)*(R$4-$E13+1),$I13/2,$L13,TRUE))/(1-2*_xlfn.NORM.DIST(0,$I13/2,$L13,TRUE))*$C13+($J13="Steady Growth")*(AND(S$4&gt;=$E13,S$4&lt;=$G13)*((S$4-$E13+1)/($I13*($I13+1)/2)*$C13))+($J13="custom")*CustomCF!L13</f>
        <v>0</v>
      </c>
      <c r="T13" s="19">
        <f>($J13="Bell Curve")*(_xlfn.NORM.DIST(AND(T$4&gt;=$E13,T$4&lt;=$G13)*(T$4-$E13+1),$I13/2,$L13,TRUE)-_xlfn.NORM.DIST(AND(T$4&gt;=$E13,T$4&lt;=$G13)*(S$4-$E13+1),$I13/2,$L13,TRUE))/(1-2*_xlfn.NORM.DIST(0,$I13/2,$L13,TRUE))*$C13+($J13="Steady Growth")*(AND(T$4&gt;=$E13,T$4&lt;=$G13)*((T$4-$E13+1)/($I13*($I13+1)/2)*$C13))+($J13="custom")*CustomCF!M13</f>
        <v>0</v>
      </c>
      <c r="U13" s="19">
        <f>($J13="Bell Curve")*(_xlfn.NORM.DIST(AND(U$4&gt;=$E13,U$4&lt;=$G13)*(U$4-$E13+1),$I13/2,$L13,TRUE)-_xlfn.NORM.DIST(AND(U$4&gt;=$E13,U$4&lt;=$G13)*(T$4-$E13+1),$I13/2,$L13,TRUE))/(1-2*_xlfn.NORM.DIST(0,$I13/2,$L13,TRUE))*$C13+($J13="Steady Growth")*(AND(U$4&gt;=$E13,U$4&lt;=$G13)*((U$4-$E13+1)/($I13*($I13+1)/2)*$C13))+($J13="custom")*CustomCF!N13</f>
        <v>0</v>
      </c>
      <c r="V13" s="19">
        <f>($J13="Bell Curve")*(_xlfn.NORM.DIST(AND(V$4&gt;=$E13,V$4&lt;=$G13)*(V$4-$E13+1),$I13/2,$L13,TRUE)-_xlfn.NORM.DIST(AND(V$4&gt;=$E13,V$4&lt;=$G13)*(U$4-$E13+1),$I13/2,$L13,TRUE))/(1-2*_xlfn.NORM.DIST(0,$I13/2,$L13,TRUE))*$C13+($J13="Steady Growth")*(AND(V$4&gt;=$E13,V$4&lt;=$G13)*((V$4-$E13+1)/($I13*($I13+1)/2)*$C13))+($J13="custom")*CustomCF!O13</f>
        <v>0</v>
      </c>
      <c r="W13" s="19">
        <f>($J13="Bell Curve")*(_xlfn.NORM.DIST(AND(W$4&gt;=$E13,W$4&lt;=$G13)*(W$4-$E13+1),$I13/2,$L13,TRUE)-_xlfn.NORM.DIST(AND(W$4&gt;=$E13,W$4&lt;=$G13)*(V$4-$E13+1),$I13/2,$L13,TRUE))/(1-2*_xlfn.NORM.DIST(0,$I13/2,$L13,TRUE))*$C13+($J13="Steady Growth")*(AND(W$4&gt;=$E13,W$4&lt;=$G13)*((W$4-$E13+1)/($I13*($I13+1)/2)*$C13))+($J13="custom")*CustomCF!P13</f>
        <v>0</v>
      </c>
      <c r="X13" s="19">
        <f>($J13="Bell Curve")*(_xlfn.NORM.DIST(AND(X$4&gt;=$E13,X$4&lt;=$G13)*(X$4-$E13+1),$I13/2,$L13,TRUE)-_xlfn.NORM.DIST(AND(X$4&gt;=$E13,X$4&lt;=$G13)*(W$4-$E13+1),$I13/2,$L13,TRUE))/(1-2*_xlfn.NORM.DIST(0,$I13/2,$L13,TRUE))*$C13+($J13="Steady Growth")*(AND(X$4&gt;=$E13,X$4&lt;=$G13)*((X$4-$E13+1)/($I13*($I13+1)/2)*$C13))+($J13="custom")*CustomCF!Q13</f>
        <v>0</v>
      </c>
      <c r="Y13" s="19">
        <f>($J13="Bell Curve")*(_xlfn.NORM.DIST(AND(Y$4&gt;=$E13,Y$4&lt;=$G13)*(Y$4-$E13+1),$I13/2,$L13,TRUE)-_xlfn.NORM.DIST(AND(Y$4&gt;=$E13,Y$4&lt;=$G13)*(X$4-$E13+1),$I13/2,$L13,TRUE))/(1-2*_xlfn.NORM.DIST(0,$I13/2,$L13,TRUE))*$C13+($J13="Steady Growth")*(AND(Y$4&gt;=$E13,Y$4&lt;=$G13)*((Y$4-$E13+1)/($I13*($I13+1)/2)*$C13))+($J13="custom")*CustomCF!R13</f>
        <v>0</v>
      </c>
      <c r="Z13" s="19">
        <f>($J13="Bell Curve")*(_xlfn.NORM.DIST(AND(Z$4&gt;=$E13,Z$4&lt;=$G13)*(Z$4-$E13+1),$I13/2,$L13,TRUE)-_xlfn.NORM.DIST(AND(Z$4&gt;=$E13,Z$4&lt;=$G13)*(Y$4-$E13+1),$I13/2,$L13,TRUE))/(1-2*_xlfn.NORM.DIST(0,$I13/2,$L13,TRUE))*$C13+($J13="Steady Growth")*(AND(Z$4&gt;=$E13,Z$4&lt;=$G13)*((Z$4-$E13+1)/($I13*($I13+1)/2)*$C13))+($J13="custom")*CustomCF!S13</f>
        <v>0</v>
      </c>
      <c r="AA13" s="19">
        <f>($J13="Bell Curve")*(_xlfn.NORM.DIST(AND(AA$4&gt;=$E13,AA$4&lt;=$G13)*(AA$4-$E13+1),$I13/2,$L13,TRUE)-_xlfn.NORM.DIST(AND(AA$4&gt;=$E13,AA$4&lt;=$G13)*(Z$4-$E13+1),$I13/2,$L13,TRUE))/(1-2*_xlfn.NORM.DIST(0,$I13/2,$L13,TRUE))*$C13+($J13="Steady Growth")*(AND(AA$4&gt;=$E13,AA$4&lt;=$G13)*((AA$4-$E13+1)/($I13*($I13+1)/2)*$C13))+($J13="custom")*CustomCF!T13</f>
        <v>0</v>
      </c>
      <c r="AB13" s="19">
        <f>($J13="Bell Curve")*(_xlfn.NORM.DIST(AND(AB$4&gt;=$E13,AB$4&lt;=$G13)*(AB$4-$E13+1),$I13/2,$L13,TRUE)-_xlfn.NORM.DIST(AND(AB$4&gt;=$E13,AB$4&lt;=$G13)*(AA$4-$E13+1),$I13/2,$L13,TRUE))/(1-2*_xlfn.NORM.DIST(0,$I13/2,$L13,TRUE))*$C13+($J13="Steady Growth")*(AND(AB$4&gt;=$E13,AB$4&lt;=$G13)*((AB$4-$E13+1)/($I13*($I13+1)/2)*$C13))+($J13="custom")*CustomCF!U13</f>
        <v>0</v>
      </c>
      <c r="AC13" s="19">
        <f>($J13="Bell Curve")*(_xlfn.NORM.DIST(AND(AC$4&gt;=$E13,AC$4&lt;=$G13)*(AC$4-$E13+1),$I13/2,$L13,TRUE)-_xlfn.NORM.DIST(AND(AC$4&gt;=$E13,AC$4&lt;=$G13)*(AB$4-$E13+1),$I13/2,$L13,TRUE))/(1-2*_xlfn.NORM.DIST(0,$I13/2,$L13,TRUE))*$C13+($J13="Steady Growth")*(AND(AC$4&gt;=$E13,AC$4&lt;=$G13)*((AC$4-$E13+1)/($I13*($I13+1)/2)*$C13))+($J13="custom")*CustomCF!V13</f>
        <v>0</v>
      </c>
      <c r="AD13" s="19">
        <f>($J13="Bell Curve")*(_xlfn.NORM.DIST(AND(AD$4&gt;=$E13,AD$4&lt;=$G13)*(AD$4-$E13+1),$I13/2,$L13,TRUE)-_xlfn.NORM.DIST(AND(AD$4&gt;=$E13,AD$4&lt;=$G13)*(AC$4-$E13+1),$I13/2,$L13,TRUE))/(1-2*_xlfn.NORM.DIST(0,$I13/2,$L13,TRUE))*$C13+($J13="Steady Growth")*(AND(AD$4&gt;=$E13,AD$4&lt;=$G13)*((AD$4-$E13+1)/($I13*($I13+1)/2)*$C13))+($J13="custom")*CustomCF!W13</f>
        <v>0</v>
      </c>
      <c r="AE13" s="19">
        <f>($J13="Bell Curve")*(_xlfn.NORM.DIST(AND(AE$4&gt;=$E13,AE$4&lt;=$G13)*(AE$4-$E13+1),$I13/2,$L13,TRUE)-_xlfn.NORM.DIST(AND(AE$4&gt;=$E13,AE$4&lt;=$G13)*(AD$4-$E13+1),$I13/2,$L13,TRUE))/(1-2*_xlfn.NORM.DIST(0,$I13/2,$L13,TRUE))*$C13+($J13="Steady Growth")*(AND(AE$4&gt;=$E13,AE$4&lt;=$G13)*((AE$4-$E13+1)/($I13*($I13+1)/2)*$C13))+($J13="custom")*CustomCF!X13</f>
        <v>0</v>
      </c>
      <c r="AF13" s="19">
        <f>($J13="Bell Curve")*(_xlfn.NORM.DIST(AND(AF$4&gt;=$E13,AF$4&lt;=$G13)*(AF$4-$E13+1),$I13/2,$L13,TRUE)-_xlfn.NORM.DIST(AND(AF$4&gt;=$E13,AF$4&lt;=$G13)*(AE$4-$E13+1),$I13/2,$L13,TRUE))/(1-2*_xlfn.NORM.DIST(0,$I13/2,$L13,TRUE))*$C13+($J13="Steady Growth")*(AND(AF$4&gt;=$E13,AF$4&lt;=$G13)*((AF$4-$E13+1)/($I13*($I13+1)/2)*$C13))+($J13="custom")*CustomCF!Y13</f>
        <v>0</v>
      </c>
      <c r="AG13" s="19">
        <f>($J13="Bell Curve")*(_xlfn.NORM.DIST(AND(AG$4&gt;=$E13,AG$4&lt;=$G13)*(AG$4-$E13+1),$I13/2,$L13,TRUE)-_xlfn.NORM.DIST(AND(AG$4&gt;=$E13,AG$4&lt;=$G13)*(AF$4-$E13+1),$I13/2,$L13,TRUE))/(1-2*_xlfn.NORM.DIST(0,$I13/2,$L13,TRUE))*$C13+($J13="Steady Growth")*(AND(AG$4&gt;=$E13,AG$4&lt;=$G13)*((AG$4-$E13+1)/($I13*($I13+1)/2)*$C13))+($J13="custom")*CustomCF!Z13</f>
        <v>0</v>
      </c>
      <c r="AH13" s="19">
        <f>($J13="Bell Curve")*(_xlfn.NORM.DIST(AND(AH$4&gt;=$E13,AH$4&lt;=$G13)*(AH$4-$E13+1),$I13/2,$L13,TRUE)-_xlfn.NORM.DIST(AND(AH$4&gt;=$E13,AH$4&lt;=$G13)*(AG$4-$E13+1),$I13/2,$L13,TRUE))/(1-2*_xlfn.NORM.DIST(0,$I13/2,$L13,TRUE))*$C13+($J13="Steady Growth")*(AND(AH$4&gt;=$E13,AH$4&lt;=$G13)*((AH$4-$E13+1)/($I13*($I13+1)/2)*$C13))+($J13="custom")*CustomCF!AA13</f>
        <v>0</v>
      </c>
      <c r="AI13" s="19">
        <f>($J13="Bell Curve")*(_xlfn.NORM.DIST(AND(AI$4&gt;=$E13,AI$4&lt;=$G13)*(AI$4-$E13+1),$I13/2,$L13,TRUE)-_xlfn.NORM.DIST(AND(AI$4&gt;=$E13,AI$4&lt;=$G13)*(AH$4-$E13+1),$I13/2,$L13,TRUE))/(1-2*_xlfn.NORM.DIST(0,$I13/2,$L13,TRUE))*$C13+($J13="Steady Growth")*(AND(AI$4&gt;=$E13,AI$4&lt;=$G13)*((AI$4-$E13+1)/($I13*($I13+1)/2)*$C13))+($J13="custom")*CustomCF!AB13</f>
        <v>0</v>
      </c>
      <c r="AJ13" s="19">
        <f>($J13="Bell Curve")*(_xlfn.NORM.DIST(AND(AJ$4&gt;=$E13,AJ$4&lt;=$G13)*(AJ$4-$E13+1),$I13/2,$L13,TRUE)-_xlfn.NORM.DIST(AND(AJ$4&gt;=$E13,AJ$4&lt;=$G13)*(AI$4-$E13+1),$I13/2,$L13,TRUE))/(1-2*_xlfn.NORM.DIST(0,$I13/2,$L13,TRUE))*$C13+($J13="Steady Growth")*(AND(AJ$4&gt;=$E13,AJ$4&lt;=$G13)*((AJ$4-$E13+1)/($I13*($I13+1)/2)*$C13))+($J13="custom")*CustomCF!AC13</f>
        <v>0</v>
      </c>
      <c r="AK13" s="19">
        <f>($J13="Bell Curve")*(_xlfn.NORM.DIST(AND(AK$4&gt;=$E13,AK$4&lt;=$G13)*(AK$4-$E13+1),$I13/2,$L13,TRUE)-_xlfn.NORM.DIST(AND(AK$4&gt;=$E13,AK$4&lt;=$G13)*(AJ$4-$E13+1),$I13/2,$L13,TRUE))/(1-2*_xlfn.NORM.DIST(0,$I13/2,$L13,TRUE))*$C13+($J13="Steady Growth")*(AND(AK$4&gt;=$E13,AK$4&lt;=$G13)*((AK$4-$E13+1)/($I13*($I13+1)/2)*$C13))+($J13="custom")*CustomCF!AD13</f>
        <v>0</v>
      </c>
      <c r="AL13" s="19">
        <f>($J13="Bell Curve")*(_xlfn.NORM.DIST(AND(AL$4&gt;=$E13,AL$4&lt;=$G13)*(AL$4-$E13+1),$I13/2,$L13,TRUE)-_xlfn.NORM.DIST(AND(AL$4&gt;=$E13,AL$4&lt;=$G13)*(AK$4-$E13+1),$I13/2,$L13,TRUE))/(1-2*_xlfn.NORM.DIST(0,$I13/2,$L13,TRUE))*$C13+($J13="Steady Growth")*(AND(AL$4&gt;=$E13,AL$4&lt;=$G13)*((AL$4-$E13+1)/($I13*($I13+1)/2)*$C13))+($J13="custom")*CustomCF!AE13</f>
        <v>0</v>
      </c>
      <c r="AM13" s="19">
        <f>($J13="Bell Curve")*(_xlfn.NORM.DIST(AND(AM$4&gt;=$E13,AM$4&lt;=$G13)*(AM$4-$E13+1),$I13/2,$L13,TRUE)-_xlfn.NORM.DIST(AND(AM$4&gt;=$E13,AM$4&lt;=$G13)*(AL$4-$E13+1),$I13/2,$L13,TRUE))/(1-2*_xlfn.NORM.DIST(0,$I13/2,$L13,TRUE))*$C13+($J13="Steady Growth")*(AND(AM$4&gt;=$E13,AM$4&lt;=$G13)*((AM$4-$E13+1)/($I13*($I13+1)/2)*$C13))+($J13="custom")*CustomCF!AF13</f>
        <v>0</v>
      </c>
      <c r="AN13" s="19">
        <f>($J13="Bell Curve")*(_xlfn.NORM.DIST(AND(AN$4&gt;=$E13,AN$4&lt;=$G13)*(AN$4-$E13+1),$I13/2,$L13,TRUE)-_xlfn.NORM.DIST(AND(AN$4&gt;=$E13,AN$4&lt;=$G13)*(AM$4-$E13+1),$I13/2,$L13,TRUE))/(1-2*_xlfn.NORM.DIST(0,$I13/2,$L13,TRUE))*$C13+($J13="Steady Growth")*(AND(AN$4&gt;=$E13,AN$4&lt;=$G13)*((AN$4-$E13+1)/($I13*($I13+1)/2)*$C13))+($J13="custom")*CustomCF!AG13</f>
        <v>0</v>
      </c>
      <c r="AO13" s="19">
        <f>($J13="Bell Curve")*(_xlfn.NORM.DIST(AND(AO$4&gt;=$E13,AO$4&lt;=$G13)*(AO$4-$E13+1),$I13/2,$L13,TRUE)-_xlfn.NORM.DIST(AND(AO$4&gt;=$E13,AO$4&lt;=$G13)*(AN$4-$E13+1),$I13/2,$L13,TRUE))/(1-2*_xlfn.NORM.DIST(0,$I13/2,$L13,TRUE))*$C13+($J13="Steady Growth")*(AND(AO$4&gt;=$E13,AO$4&lt;=$G13)*((AO$4-$E13+1)/($I13*($I13+1)/2)*$C13))+($J13="custom")*CustomCF!AH13</f>
        <v>0</v>
      </c>
      <c r="AP13" s="19">
        <f>($J13="Bell Curve")*(_xlfn.NORM.DIST(AND(AP$4&gt;=$E13,AP$4&lt;=$G13)*(AP$4-$E13+1),$I13/2,$L13,TRUE)-_xlfn.NORM.DIST(AND(AP$4&gt;=$E13,AP$4&lt;=$G13)*(AO$4-$E13+1),$I13/2,$L13,TRUE))/(1-2*_xlfn.NORM.DIST(0,$I13/2,$L13,TRUE))*$C13+($J13="Steady Growth")*(AND(AP$4&gt;=$E13,AP$4&lt;=$G13)*((AP$4-$E13+1)/($I13*($I13+1)/2)*$C13))+($J13="custom")*CustomCF!AI13</f>
        <v>0</v>
      </c>
      <c r="AQ13" s="19">
        <f>($J13="Bell Curve")*(_xlfn.NORM.DIST(AND(AQ$4&gt;=$E13,AQ$4&lt;=$G13)*(AQ$4-$E13+1),$I13/2,$L13,TRUE)-_xlfn.NORM.DIST(AND(AQ$4&gt;=$E13,AQ$4&lt;=$G13)*(AP$4-$E13+1),$I13/2,$L13,TRUE))/(1-2*_xlfn.NORM.DIST(0,$I13/2,$L13,TRUE))*$C13+($J13="Steady Growth")*(AND(AQ$4&gt;=$E13,AQ$4&lt;=$G13)*((AQ$4-$E13+1)/($I13*($I13+1)/2)*$C13))+($J13="custom")*CustomCF!AJ13</f>
        <v>0</v>
      </c>
      <c r="AR13" s="19">
        <f>($J13="Bell Curve")*(_xlfn.NORM.DIST(AND(AR$4&gt;=$E13,AR$4&lt;=$G13)*(AR$4-$E13+1),$I13/2,$L13,TRUE)-_xlfn.NORM.DIST(AND(AR$4&gt;=$E13,AR$4&lt;=$G13)*(AQ$4-$E13+1),$I13/2,$L13,TRUE))/(1-2*_xlfn.NORM.DIST(0,$I13/2,$L13,TRUE))*$C13+($J13="Steady Growth")*(AND(AR$4&gt;=$E13,AR$4&lt;=$G13)*((AR$4-$E13+1)/($I13*($I13+1)/2)*$C13))+($J13="custom")*CustomCF!AK13</f>
        <v>0</v>
      </c>
      <c r="AS13" s="19">
        <f>($J13="Bell Curve")*(_xlfn.NORM.DIST(AND(AS$4&gt;=$E13,AS$4&lt;=$G13)*(AS$4-$E13+1),$I13/2,$L13,TRUE)-_xlfn.NORM.DIST(AND(AS$4&gt;=$E13,AS$4&lt;=$G13)*(AR$4-$E13+1),$I13/2,$L13,TRUE))/(1-2*_xlfn.NORM.DIST(0,$I13/2,$L13,TRUE))*$C13+($J13="Steady Growth")*(AND(AS$4&gt;=$E13,AS$4&lt;=$G13)*((AS$4-$E13+1)/($I13*($I13+1)/2)*$C13))+($J13="custom")*CustomCF!AL13</f>
        <v>0</v>
      </c>
      <c r="AT13" s="19">
        <f>($J13="Bell Curve")*(_xlfn.NORM.DIST(AND(AT$4&gt;=$E13,AT$4&lt;=$G13)*(AT$4-$E13+1),$I13/2,$L13,TRUE)-_xlfn.NORM.DIST(AND(AT$4&gt;=$E13,AT$4&lt;=$G13)*(AS$4-$E13+1),$I13/2,$L13,TRUE))/(1-2*_xlfn.NORM.DIST(0,$I13/2,$L13,TRUE))*$C13+($J13="Steady Growth")*(AND(AT$4&gt;=$E13,AT$4&lt;=$G13)*((AT$4-$E13+1)/($I13*($I13+1)/2)*$C13))+($J13="custom")*CustomCF!AM13</f>
        <v>0</v>
      </c>
      <c r="AU13" s="19">
        <f>($J13="Bell Curve")*(_xlfn.NORM.DIST(AND(AU$4&gt;=$E13,AU$4&lt;=$G13)*(AU$4-$E13+1),$I13/2,$L13,TRUE)-_xlfn.NORM.DIST(AND(AU$4&gt;=$E13,AU$4&lt;=$G13)*(AT$4-$E13+1),$I13/2,$L13,TRUE))/(1-2*_xlfn.NORM.DIST(0,$I13/2,$L13,TRUE))*$C13+($J13="Steady Growth")*(AND(AU$4&gt;=$E13,AU$4&lt;=$G13)*((AU$4-$E13+1)/($I13*($I13+1)/2)*$C13))+($J13="custom")*CustomCF!AN13</f>
        <v>0</v>
      </c>
      <c r="AV13" s="19">
        <f>($J13="Bell Curve")*(_xlfn.NORM.DIST(AND(AV$4&gt;=$E13,AV$4&lt;=$G13)*(AV$4-$E13+1),$I13/2,$L13,TRUE)-_xlfn.NORM.DIST(AND(AV$4&gt;=$E13,AV$4&lt;=$G13)*(AU$4-$E13+1),$I13/2,$L13,TRUE))/(1-2*_xlfn.NORM.DIST(0,$I13/2,$L13,TRUE))*$C13+($J13="Steady Growth")*(AND(AV$4&gt;=$E13,AV$4&lt;=$G13)*((AV$4-$E13+1)/($I13*($I13+1)/2)*$C13))+($J13="custom")*CustomCF!AO13</f>
        <v>0</v>
      </c>
      <c r="AW13" s="19">
        <f>($J13="Bell Curve")*(_xlfn.NORM.DIST(AND(AW$4&gt;=$E13,AW$4&lt;=$G13)*(AW$4-$E13+1),$I13/2,$L13,TRUE)-_xlfn.NORM.DIST(AND(AW$4&gt;=$E13,AW$4&lt;=$G13)*(AV$4-$E13+1),$I13/2,$L13,TRUE))/(1-2*_xlfn.NORM.DIST(0,$I13/2,$L13,TRUE))*$C13+($J13="Steady Growth")*(AND(AW$4&gt;=$E13,AW$4&lt;=$G13)*((AW$4-$E13+1)/($I13*($I13+1)/2)*$C13))+($J13="custom")*CustomCF!AP13</f>
        <v>0</v>
      </c>
      <c r="AX13" s="19">
        <f>($J13="Bell Curve")*(_xlfn.NORM.DIST(AND(AX$4&gt;=$E13,AX$4&lt;=$G13)*(AX$4-$E13+1),$I13/2,$L13,TRUE)-_xlfn.NORM.DIST(AND(AX$4&gt;=$E13,AX$4&lt;=$G13)*(AW$4-$E13+1),$I13/2,$L13,TRUE))/(1-2*_xlfn.NORM.DIST(0,$I13/2,$L13,TRUE))*$C13+($J13="Steady Growth")*(AND(AX$4&gt;=$E13,AX$4&lt;=$G13)*((AX$4-$E13+1)/($I13*($I13+1)/2)*$C13))+($J13="custom")*CustomCF!AQ13</f>
        <v>0</v>
      </c>
      <c r="AY13" s="19">
        <f>($J13="Bell Curve")*(_xlfn.NORM.DIST(AND(AY$4&gt;=$E13,AY$4&lt;=$G13)*(AY$4-$E13+1),$I13/2,$L13,TRUE)-_xlfn.NORM.DIST(AND(AY$4&gt;=$E13,AY$4&lt;=$G13)*(AX$4-$E13+1),$I13/2,$L13,TRUE))/(1-2*_xlfn.NORM.DIST(0,$I13/2,$L13,TRUE))*$C13+($J13="Steady Growth")*(AND(AY$4&gt;=$E13,AY$4&lt;=$G13)*((AY$4-$E13+1)/($I13*($I13+1)/2)*$C13))+($J13="custom")*CustomCF!AR13</f>
        <v>0</v>
      </c>
      <c r="AZ13" s="19">
        <f>($J13="Bell Curve")*(_xlfn.NORM.DIST(AND(AZ$4&gt;=$E13,AZ$4&lt;=$G13)*(AZ$4-$E13+1),$I13/2,$L13,TRUE)-_xlfn.NORM.DIST(AND(AZ$4&gt;=$E13,AZ$4&lt;=$G13)*(AY$4-$E13+1),$I13/2,$L13,TRUE))/(1-2*_xlfn.NORM.DIST(0,$I13/2,$L13,TRUE))*$C13+($J13="Steady Growth")*(AND(AZ$4&gt;=$E13,AZ$4&lt;=$G13)*((AZ$4-$E13+1)/($I13*($I13+1)/2)*$C13))+($J13="custom")*CustomCF!AS13</f>
        <v>0</v>
      </c>
      <c r="BA13" s="19">
        <f>($J13="Bell Curve")*(_xlfn.NORM.DIST(AND(BA$4&gt;=$E13,BA$4&lt;=$G13)*(BA$4-$E13+1),$I13/2,$L13,TRUE)-_xlfn.NORM.DIST(AND(BA$4&gt;=$E13,BA$4&lt;=$G13)*(AZ$4-$E13+1),$I13/2,$L13,TRUE))/(1-2*_xlfn.NORM.DIST(0,$I13/2,$L13,TRUE))*$C13+($J13="Steady Growth")*(AND(BA$4&gt;=$E13,BA$4&lt;=$G13)*((BA$4-$E13+1)/($I13*($I13+1)/2)*$C13))+($J13="custom")*CustomCF!AT13</f>
        <v>0</v>
      </c>
      <c r="BB13" s="19">
        <f>($J13="Bell Curve")*(_xlfn.NORM.DIST(AND(BB$4&gt;=$E13,BB$4&lt;=$G13)*(BB$4-$E13+1),$I13/2,$L13,TRUE)-_xlfn.NORM.DIST(AND(BB$4&gt;=$E13,BB$4&lt;=$G13)*(BA$4-$E13+1),$I13/2,$L13,TRUE))/(1-2*_xlfn.NORM.DIST(0,$I13/2,$L13,TRUE))*$C13+($J13="Steady Growth")*(AND(BB$4&gt;=$E13,BB$4&lt;=$G13)*((BB$4-$E13+1)/($I13*($I13+1)/2)*$C13))+($J13="custom")*CustomCF!AU13</f>
        <v>0</v>
      </c>
      <c r="BC13" s="19">
        <f>($J13="Bell Curve")*(_xlfn.NORM.DIST(AND(BC$4&gt;=$E13,BC$4&lt;=$G13)*(BC$4-$E13+1),$I13/2,$L13,TRUE)-_xlfn.NORM.DIST(AND(BC$4&gt;=$E13,BC$4&lt;=$G13)*(BB$4-$E13+1),$I13/2,$L13,TRUE))/(1-2*_xlfn.NORM.DIST(0,$I13/2,$L13,TRUE))*$C13+($J13="Steady Growth")*(AND(BC$4&gt;=$E13,BC$4&lt;=$G13)*((BC$4-$E13+1)/($I13*($I13+1)/2)*$C13))+($J13="custom")*CustomCF!AV13</f>
        <v>0</v>
      </c>
      <c r="BD13" s="19">
        <f>($J13="Bell Curve")*(_xlfn.NORM.DIST(AND(BD$4&gt;=$E13,BD$4&lt;=$G13)*(BD$4-$E13+1),$I13/2,$L13,TRUE)-_xlfn.NORM.DIST(AND(BD$4&gt;=$E13,BD$4&lt;=$G13)*(BC$4-$E13+1),$I13/2,$L13,TRUE))/(1-2*_xlfn.NORM.DIST(0,$I13/2,$L13,TRUE))*$C13+($J13="Steady Growth")*(AND(BD$4&gt;=$E13,BD$4&lt;=$G13)*((BD$4-$E13+1)/($I13*($I13+1)/2)*$C13))+($J13="custom")*CustomCF!AW13</f>
        <v>0</v>
      </c>
      <c r="BE13" s="19">
        <f>($J13="Bell Curve")*(_xlfn.NORM.DIST(AND(BE$4&gt;=$E13,BE$4&lt;=$G13)*(BE$4-$E13+1),$I13/2,$L13,TRUE)-_xlfn.NORM.DIST(AND(BE$4&gt;=$E13,BE$4&lt;=$G13)*(BD$4-$E13+1),$I13/2,$L13,TRUE))/(1-2*_xlfn.NORM.DIST(0,$I13/2,$L13,TRUE))*$C13+($J13="Steady Growth")*(AND(BE$4&gt;=$E13,BE$4&lt;=$G13)*((BE$4-$E13+1)/($I13*($I13+1)/2)*$C13))+($J13="custom")*CustomCF!AX13</f>
        <v>0</v>
      </c>
      <c r="BF13" s="19">
        <f>($J13="Bell Curve")*(_xlfn.NORM.DIST(AND(BF$4&gt;=$E13,BF$4&lt;=$G13)*(BF$4-$E13+1),$I13/2,$L13,TRUE)-_xlfn.NORM.DIST(AND(BF$4&gt;=$E13,BF$4&lt;=$G13)*(BE$4-$E13+1),$I13/2,$L13,TRUE))/(1-2*_xlfn.NORM.DIST(0,$I13/2,$L13,TRUE))*$C13+($J13="Steady Growth")*(AND(BF$4&gt;=$E13,BF$4&lt;=$G13)*((BF$4-$E13+1)/($I13*($I13+1)/2)*$C13))+($J13="custom")*CustomCF!AY13</f>
        <v>0</v>
      </c>
      <c r="BG13" s="19">
        <f>($J13="Bell Curve")*(_xlfn.NORM.DIST(AND(BG$4&gt;=$E13,BG$4&lt;=$G13)*(BG$4-$E13+1),$I13/2,$L13,TRUE)-_xlfn.NORM.DIST(AND(BG$4&gt;=$E13,BG$4&lt;=$G13)*(BF$4-$E13+1),$I13/2,$L13,TRUE))/(1-2*_xlfn.NORM.DIST(0,$I13/2,$L13,TRUE))*$C13+($J13="Steady Growth")*(AND(BG$4&gt;=$E13,BG$4&lt;=$G13)*((BG$4-$E13+1)/($I13*($I13+1)/2)*$C13))+($J13="custom")*CustomCF!AZ13</f>
        <v>0</v>
      </c>
      <c r="BH13" s="19">
        <f>($J13="Bell Curve")*(_xlfn.NORM.DIST(AND(BH$4&gt;=$E13,BH$4&lt;=$G13)*(BH$4-$E13+1),$I13/2,$L13,TRUE)-_xlfn.NORM.DIST(AND(BH$4&gt;=$E13,BH$4&lt;=$G13)*(BG$4-$E13+1),$I13/2,$L13,TRUE))/(1-2*_xlfn.NORM.DIST(0,$I13/2,$L13,TRUE))*$C13+($J13="Steady Growth")*(AND(BH$4&gt;=$E13,BH$4&lt;=$G13)*((BH$4-$E13+1)/($I13*($I13+1)/2)*$C13))+($J13="custom")*CustomCF!BA13</f>
        <v>0</v>
      </c>
      <c r="BI13" s="19">
        <f>($J13="Bell Curve")*(_xlfn.NORM.DIST(AND(BI$4&gt;=$E13,BI$4&lt;=$G13)*(BI$4-$E13+1),$I13/2,$L13,TRUE)-_xlfn.NORM.DIST(AND(BI$4&gt;=$E13,BI$4&lt;=$G13)*(BH$4-$E13+1),$I13/2,$L13,TRUE))/(1-2*_xlfn.NORM.DIST(0,$I13/2,$L13,TRUE))*$C13+($J13="Steady Growth")*(AND(BI$4&gt;=$E13,BI$4&lt;=$G13)*((BI$4-$E13+1)/($I13*($I13+1)/2)*$C13))+($J13="custom")*CustomCF!BB13</f>
        <v>0</v>
      </c>
      <c r="BJ13" s="19">
        <f>($J13="Bell Curve")*(_xlfn.NORM.DIST(AND(BJ$4&gt;=$E13,BJ$4&lt;=$G13)*(BJ$4-$E13+1),$I13/2,$L13,TRUE)-_xlfn.NORM.DIST(AND(BJ$4&gt;=$E13,BJ$4&lt;=$G13)*(BI$4-$E13+1),$I13/2,$L13,TRUE))/(1-2*_xlfn.NORM.DIST(0,$I13/2,$L13,TRUE))*$C13+($J13="Steady Growth")*(AND(BJ$4&gt;=$E13,BJ$4&lt;=$G13)*((BJ$4-$E13+1)/($I13*($I13+1)/2)*$C13))+($J13="custom")*CustomCF!BC13</f>
        <v>0</v>
      </c>
      <c r="BK13" s="19">
        <f>($J13="Bell Curve")*(_xlfn.NORM.DIST(AND(BK$4&gt;=$E13,BK$4&lt;=$G13)*(BK$4-$E13+1),$I13/2,$L13,TRUE)-_xlfn.NORM.DIST(AND(BK$4&gt;=$E13,BK$4&lt;=$G13)*(BJ$4-$E13+1),$I13/2,$L13,TRUE))/(1-2*_xlfn.NORM.DIST(0,$I13/2,$L13,TRUE))*$C13+($J13="Steady Growth")*(AND(BK$4&gt;=$E13,BK$4&lt;=$G13)*((BK$4-$E13+1)/($I13*($I13+1)/2)*$C13))+($J13="custom")*CustomCF!BD13</f>
        <v>0</v>
      </c>
      <c r="BL13" s="19">
        <f>($J13="Bell Curve")*(_xlfn.NORM.DIST(AND(BL$4&gt;=$E13,BL$4&lt;=$G13)*(BL$4-$E13+1),$I13/2,$L13,TRUE)-_xlfn.NORM.DIST(AND(BL$4&gt;=$E13,BL$4&lt;=$G13)*(BK$4-$E13+1),$I13/2,$L13,TRUE))/(1-2*_xlfn.NORM.DIST(0,$I13/2,$L13,TRUE))*$C13+($J13="Steady Growth")*(AND(BL$4&gt;=$E13,BL$4&lt;=$G13)*((BL$4-$E13+1)/($I13*($I13+1)/2)*$C13))+($J13="custom")*CustomCF!BE13</f>
        <v>0</v>
      </c>
      <c r="BM13" s="19">
        <f>($J13="Bell Curve")*(_xlfn.NORM.DIST(AND(BM$4&gt;=$E13,BM$4&lt;=$G13)*(BM$4-$E13+1),$I13/2,$L13,TRUE)-_xlfn.NORM.DIST(AND(BM$4&gt;=$E13,BM$4&lt;=$G13)*(BL$4-$E13+1),$I13/2,$L13,TRUE))/(1-2*_xlfn.NORM.DIST(0,$I13/2,$L13,TRUE))*$C13+($J13="Steady Growth")*(AND(BM$4&gt;=$E13,BM$4&lt;=$G13)*((BM$4-$E13+1)/($I13*($I13+1)/2)*$C13))+($J13="custom")*CustomCF!BF13</f>
        <v>0</v>
      </c>
      <c r="BN13" s="19">
        <f>($J13="Bell Curve")*(_xlfn.NORM.DIST(AND(BN$4&gt;=$E13,BN$4&lt;=$G13)*(BN$4-$E13+1),$I13/2,$L13,TRUE)-_xlfn.NORM.DIST(AND(BN$4&gt;=$E13,BN$4&lt;=$G13)*(BM$4-$E13+1),$I13/2,$L13,TRUE))/(1-2*_xlfn.NORM.DIST(0,$I13/2,$L13,TRUE))*$C13+($J13="Steady Growth")*(AND(BN$4&gt;=$E13,BN$4&lt;=$G13)*((BN$4-$E13+1)/($I13*($I13+1)/2)*$C13))+($J13="custom")*CustomCF!BG13</f>
        <v>0</v>
      </c>
      <c r="BO13" s="19">
        <f>($J13="Bell Curve")*(_xlfn.NORM.DIST(AND(BO$4&gt;=$E13,BO$4&lt;=$G13)*(BO$4-$E13+1),$I13/2,$L13,TRUE)-_xlfn.NORM.DIST(AND(BO$4&gt;=$E13,BO$4&lt;=$G13)*(BN$4-$E13+1),$I13/2,$L13,TRUE))/(1-2*_xlfn.NORM.DIST(0,$I13/2,$L13,TRUE))*$C13+($J13="Steady Growth")*(AND(BO$4&gt;=$E13,BO$4&lt;=$G13)*((BO$4-$E13+1)/($I13*($I13+1)/2)*$C13))+($J13="custom")*CustomCF!BH13</f>
        <v>0</v>
      </c>
      <c r="BP13" s="19">
        <f>($J13="Bell Curve")*(_xlfn.NORM.DIST(AND(BP$4&gt;=$E13,BP$4&lt;=$G13)*(BP$4-$E13+1),$I13/2,$L13,TRUE)-_xlfn.NORM.DIST(AND(BP$4&gt;=$E13,BP$4&lt;=$G13)*(BO$4-$E13+1),$I13/2,$L13,TRUE))/(1-2*_xlfn.NORM.DIST(0,$I13/2,$L13,TRUE))*$C13+($J13="Steady Growth")*(AND(BP$4&gt;=$E13,BP$4&lt;=$G13)*((BP$4-$E13+1)/($I13*($I13+1)/2)*$C13))+($J13="custom")*CustomCF!BI13</f>
        <v>0</v>
      </c>
      <c r="BQ13" s="19">
        <f>($J13="Bell Curve")*(_xlfn.NORM.DIST(AND(BQ$4&gt;=$E13,BQ$4&lt;=$G13)*(BQ$4-$E13+1),$I13/2,$L13,TRUE)-_xlfn.NORM.DIST(AND(BQ$4&gt;=$E13,BQ$4&lt;=$G13)*(BP$4-$E13+1),$I13/2,$L13,TRUE))/(1-2*_xlfn.NORM.DIST(0,$I13/2,$L13,TRUE))*$C13+($J13="Steady Growth")*(AND(BQ$4&gt;=$E13,BQ$4&lt;=$G13)*((BQ$4-$E13+1)/($I13*($I13+1)/2)*$C13))+($J13="custom")*CustomCF!BJ13</f>
        <v>0</v>
      </c>
      <c r="BR13" s="19">
        <f>($J13="Bell Curve")*(_xlfn.NORM.DIST(AND(BR$4&gt;=$E13,BR$4&lt;=$G13)*(BR$4-$E13+1),$I13/2,$L13,TRUE)-_xlfn.NORM.DIST(AND(BR$4&gt;=$E13,BR$4&lt;=$G13)*(BQ$4-$E13+1),$I13/2,$L13,TRUE))/(1-2*_xlfn.NORM.DIST(0,$I13/2,$L13,TRUE))*$C13+($J13="Steady Growth")*(AND(BR$4&gt;=$E13,BR$4&lt;=$G13)*((BR$4-$E13+1)/($I13*($I13+1)/2)*$C13))+($J13="custom")*CustomCF!BK13</f>
        <v>0</v>
      </c>
      <c r="BS13" s="19">
        <f>($J13="Bell Curve")*(_xlfn.NORM.DIST(AND(BS$4&gt;=$E13,BS$4&lt;=$G13)*(BS$4-$E13+1),$I13/2,$L13,TRUE)-_xlfn.NORM.DIST(AND(BS$4&gt;=$E13,BS$4&lt;=$G13)*(BR$4-$E13+1),$I13/2,$L13,TRUE))/(1-2*_xlfn.NORM.DIST(0,$I13/2,$L13,TRUE))*$C13+($J13="Steady Growth")*(AND(BS$4&gt;=$E13,BS$4&lt;=$G13)*((BS$4-$E13+1)/($I13*($I13+1)/2)*$C13))+($J13="custom")*CustomCF!BL13</f>
        <v>0</v>
      </c>
      <c r="BT13" s="19">
        <f>($J13="Bell Curve")*(_xlfn.NORM.DIST(AND(BT$4&gt;=$E13,BT$4&lt;=$G13)*(BT$4-$E13+1),$I13/2,$L13,TRUE)-_xlfn.NORM.DIST(AND(BT$4&gt;=$E13,BT$4&lt;=$G13)*(BS$4-$E13+1),$I13/2,$L13,TRUE))/(1-2*_xlfn.NORM.DIST(0,$I13/2,$L13,TRUE))*$C13+($J13="Steady Growth")*(AND(BT$4&gt;=$E13,BT$4&lt;=$G13)*((BT$4-$E13+1)/($I13*($I13+1)/2)*$C13))+($J13="custom")*CustomCF!BM13</f>
        <v>0</v>
      </c>
      <c r="BU13" s="19">
        <f>($J13="Bell Curve")*(_xlfn.NORM.DIST(AND(BU$4&gt;=$E13,BU$4&lt;=$G13)*(BU$4-$E13+1),$I13/2,$L13,TRUE)-_xlfn.NORM.DIST(AND(BU$4&gt;=$E13,BU$4&lt;=$G13)*(BT$4-$E13+1),$I13/2,$L13,TRUE))/(1-2*_xlfn.NORM.DIST(0,$I13/2,$L13,TRUE))*$C13+($J13="Steady Growth")*(AND(BU$4&gt;=$E13,BU$4&lt;=$G13)*((BU$4-$E13+1)/($I13*($I13+1)/2)*$C13))+($J13="custom")*CustomCF!BN13</f>
        <v>0</v>
      </c>
      <c r="BV13" s="19">
        <f>($J13="Bell Curve")*(_xlfn.NORM.DIST(AND(BV$4&gt;=$E13,BV$4&lt;=$G13)*(BV$4-$E13+1),$I13/2,$L13,TRUE)-_xlfn.NORM.DIST(AND(BV$4&gt;=$E13,BV$4&lt;=$G13)*(BU$4-$E13+1),$I13/2,$L13,TRUE))/(1-2*_xlfn.NORM.DIST(0,$I13/2,$L13,TRUE))*$C13+($J13="Steady Growth")*(AND(BV$4&gt;=$E13,BV$4&lt;=$G13)*((BV$4-$E13+1)/($I13*($I13+1)/2)*$C13))+($J13="custom")*CustomCF!BO13</f>
        <v>0</v>
      </c>
      <c r="BW13" s="19">
        <f>($J13="Bell Curve")*(_xlfn.NORM.DIST(AND(BW$4&gt;=$E13,BW$4&lt;=$G13)*(BW$4-$E13+1),$I13/2,$L13,TRUE)-_xlfn.NORM.DIST(AND(BW$4&gt;=$E13,BW$4&lt;=$G13)*(BV$4-$E13+1),$I13/2,$L13,TRUE))/(1-2*_xlfn.NORM.DIST(0,$I13/2,$L13,TRUE))*$C13+($J13="Steady Growth")*(AND(BW$4&gt;=$E13,BW$4&lt;=$G13)*((BW$4-$E13+1)/($I13*($I13+1)/2)*$C13))+($J13="custom")*CustomCF!BP13</f>
        <v>0</v>
      </c>
      <c r="BX13" s="19">
        <f>($J13="Bell Curve")*(_xlfn.NORM.DIST(AND(BX$4&gt;=$E13,BX$4&lt;=$G13)*(BX$4-$E13+1),$I13/2,$L13,TRUE)-_xlfn.NORM.DIST(AND(BX$4&gt;=$E13,BX$4&lt;=$G13)*(BW$4-$E13+1),$I13/2,$L13,TRUE))/(1-2*_xlfn.NORM.DIST(0,$I13/2,$L13,TRUE))*$C13+($J13="Steady Growth")*(AND(BX$4&gt;=$E13,BX$4&lt;=$G13)*((BX$4-$E13+1)/($I13*($I13+1)/2)*$C13))+($J13="custom")*CustomCF!BQ13</f>
        <v>0</v>
      </c>
      <c r="BY13" s="19">
        <f>($J13="Bell Curve")*(_xlfn.NORM.DIST(AND(BY$4&gt;=$E13,BY$4&lt;=$G13)*(BY$4-$E13+1),$I13/2,$L13,TRUE)-_xlfn.NORM.DIST(AND(BY$4&gt;=$E13,BY$4&lt;=$G13)*(BX$4-$E13+1),$I13/2,$L13,TRUE))/(1-2*_xlfn.NORM.DIST(0,$I13/2,$L13,TRUE))*$C13+($J13="Steady Growth")*(AND(BY$4&gt;=$E13,BY$4&lt;=$G13)*((BY$4-$E13+1)/($I13*($I13+1)/2)*$C13))+($J13="custom")*CustomCF!BR13</f>
        <v>0</v>
      </c>
      <c r="BZ13" s="19">
        <f>($J13="Bell Curve")*(_xlfn.NORM.DIST(AND(BZ$4&gt;=$E13,BZ$4&lt;=$G13)*(BZ$4-$E13+1),$I13/2,$L13,TRUE)-_xlfn.NORM.DIST(AND(BZ$4&gt;=$E13,BZ$4&lt;=$G13)*(BY$4-$E13+1),$I13/2,$L13,TRUE))/(1-2*_xlfn.NORM.DIST(0,$I13/2,$L13,TRUE))*$C13+($J13="Steady Growth")*(AND(BZ$4&gt;=$E13,BZ$4&lt;=$G13)*((BZ$4-$E13+1)/($I13*($I13+1)/2)*$C13))+($J13="custom")*CustomCF!BS13</f>
        <v>0</v>
      </c>
      <c r="CA13" s="19">
        <f>($J13="Bell Curve")*(_xlfn.NORM.DIST(AND(CA$4&gt;=$E13,CA$4&lt;=$G13)*(CA$4-$E13+1),$I13/2,$L13,TRUE)-_xlfn.NORM.DIST(AND(CA$4&gt;=$E13,CA$4&lt;=$G13)*(BZ$4-$E13+1),$I13/2,$L13,TRUE))/(1-2*_xlfn.NORM.DIST(0,$I13/2,$L13,TRUE))*$C13+($J13="Steady Growth")*(AND(CA$4&gt;=$E13,CA$4&lt;=$G13)*((CA$4-$E13+1)/($I13*($I13+1)/2)*$C13))+($J13="custom")*CustomCF!BT13</f>
        <v>0</v>
      </c>
      <c r="CB13" s="19">
        <f>($J13="Bell Curve")*(_xlfn.NORM.DIST(AND(CB$4&gt;=$E13,CB$4&lt;=$G13)*(CB$4-$E13+1),$I13/2,$L13,TRUE)-_xlfn.NORM.DIST(AND(CB$4&gt;=$E13,CB$4&lt;=$G13)*(CA$4-$E13+1),$I13/2,$L13,TRUE))/(1-2*_xlfn.NORM.DIST(0,$I13/2,$L13,TRUE))*$C13+($J13="Steady Growth")*(AND(CB$4&gt;=$E13,CB$4&lt;=$G13)*((CB$4-$E13+1)/($I13*($I13+1)/2)*$C13))+($J13="custom")*CustomCF!BU13</f>
        <v>0</v>
      </c>
      <c r="CC13" s="19">
        <f>($J13="Bell Curve")*(_xlfn.NORM.DIST(AND(CC$4&gt;=$E13,CC$4&lt;=$G13)*(CC$4-$E13+1),$I13/2,$L13,TRUE)-_xlfn.NORM.DIST(AND(CC$4&gt;=$E13,CC$4&lt;=$G13)*(CB$4-$E13+1),$I13/2,$L13,TRUE))/(1-2*_xlfn.NORM.DIST(0,$I13/2,$L13,TRUE))*$C13+($J13="Steady Growth")*(AND(CC$4&gt;=$E13,CC$4&lt;=$G13)*((CC$4-$E13+1)/($I13*($I13+1)/2)*$C13))+($J13="custom")*CustomCF!BV13</f>
        <v>0</v>
      </c>
      <c r="CD13" s="19">
        <f>($J13="Bell Curve")*(_xlfn.NORM.DIST(AND(CD$4&gt;=$E13,CD$4&lt;=$G13)*(CD$4-$E13+1),$I13/2,$L13,TRUE)-_xlfn.NORM.DIST(AND(CD$4&gt;=$E13,CD$4&lt;=$G13)*(CC$4-$E13+1),$I13/2,$L13,TRUE))/(1-2*_xlfn.NORM.DIST(0,$I13/2,$L13,TRUE))*$C13+($J13="Steady Growth")*(AND(CD$4&gt;=$E13,CD$4&lt;=$G13)*((CD$4-$E13+1)/($I13*($I13+1)/2)*$C13))+($J13="custom")*CustomCF!BW13</f>
        <v>0</v>
      </c>
      <c r="CE13" s="19">
        <f>($J13="Bell Curve")*(_xlfn.NORM.DIST(AND(CE$4&gt;=$E13,CE$4&lt;=$G13)*(CE$4-$E13+1),$I13/2,$L13,TRUE)-_xlfn.NORM.DIST(AND(CE$4&gt;=$E13,CE$4&lt;=$G13)*(CD$4-$E13+1),$I13/2,$L13,TRUE))/(1-2*_xlfn.NORM.DIST(0,$I13/2,$L13,TRUE))*$C13+($J13="Steady Growth")*(AND(CE$4&gt;=$E13,CE$4&lt;=$G13)*((CE$4-$E13+1)/($I13*($I13+1)/2)*$C13))+($J13="custom")*CustomCF!BX13</f>
        <v>0</v>
      </c>
      <c r="CF13" s="19">
        <f>($J13="Bell Curve")*(_xlfn.NORM.DIST(AND(CF$4&gt;=$E13,CF$4&lt;=$G13)*(CF$4-$E13+1),$I13/2,$L13,TRUE)-_xlfn.NORM.DIST(AND(CF$4&gt;=$E13,CF$4&lt;=$G13)*(CE$4-$E13+1),$I13/2,$L13,TRUE))/(1-2*_xlfn.NORM.DIST(0,$I13/2,$L13,TRUE))*$C13+($J13="Steady Growth")*(AND(CF$4&gt;=$E13,CF$4&lt;=$G13)*((CF$4-$E13+1)/($I13*($I13+1)/2)*$C13))+($J13="custom")*CustomCF!BY13</f>
        <v>0</v>
      </c>
      <c r="CG13" s="19">
        <f>($J13="Bell Curve")*(_xlfn.NORM.DIST(AND(CG$4&gt;=$E13,CG$4&lt;=$G13)*(CG$4-$E13+1),$I13/2,$L13,TRUE)-_xlfn.NORM.DIST(AND(CG$4&gt;=$E13,CG$4&lt;=$G13)*(CF$4-$E13+1),$I13/2,$L13,TRUE))/(1-2*_xlfn.NORM.DIST(0,$I13/2,$L13,TRUE))*$C13+($J13="Steady Growth")*(AND(CG$4&gt;=$E13,CG$4&lt;=$G13)*((CG$4-$E13+1)/($I13*($I13+1)/2)*$C13))+($J13="custom")*CustomCF!BZ13</f>
        <v>0</v>
      </c>
      <c r="CH13" s="19">
        <f>($J13="Bell Curve")*(_xlfn.NORM.DIST(AND(CH$4&gt;=$E13,CH$4&lt;=$G13)*(CH$4-$E13+1),$I13/2,$L13,TRUE)-_xlfn.NORM.DIST(AND(CH$4&gt;=$E13,CH$4&lt;=$G13)*(CG$4-$E13+1),$I13/2,$L13,TRUE))/(1-2*_xlfn.NORM.DIST(0,$I13/2,$L13,TRUE))*$C13+($J13="Steady Growth")*(AND(CH$4&gt;=$E13,CH$4&lt;=$G13)*((CH$4-$E13+1)/($I13*($I13+1)/2)*$C13))+($J13="custom")*CustomCF!CA13</f>
        <v>0</v>
      </c>
      <c r="CI13" s="19">
        <f>($J13="Bell Curve")*(_xlfn.NORM.DIST(AND(CI$4&gt;=$E13,CI$4&lt;=$G13)*(CI$4-$E13+1),$I13/2,$L13,TRUE)-_xlfn.NORM.DIST(AND(CI$4&gt;=$E13,CI$4&lt;=$G13)*(CH$4-$E13+1),$I13/2,$L13,TRUE))/(1-2*_xlfn.NORM.DIST(0,$I13/2,$L13,TRUE))*$C13+($J13="Steady Growth")*(AND(CI$4&gt;=$E13,CI$4&lt;=$G13)*((CI$4-$E13+1)/($I13*($I13+1)/2)*$C13))+($J13="custom")*CustomCF!CB13</f>
        <v>0</v>
      </c>
      <c r="CJ13" s="19">
        <f>($J13="Bell Curve")*(_xlfn.NORM.DIST(AND(CJ$4&gt;=$E13,CJ$4&lt;=$G13)*(CJ$4-$E13+1),$I13/2,$L13,TRUE)-_xlfn.NORM.DIST(AND(CJ$4&gt;=$E13,CJ$4&lt;=$G13)*(CI$4-$E13+1),$I13/2,$L13,TRUE))/(1-2*_xlfn.NORM.DIST(0,$I13/2,$L13,TRUE))*$C13+($J13="Steady Growth")*(AND(CJ$4&gt;=$E13,CJ$4&lt;=$G13)*((CJ$4-$E13+1)/($I13*($I13+1)/2)*$C13))+($J13="custom")*CustomCF!CC13</f>
        <v>0</v>
      </c>
      <c r="CK13" s="19">
        <f>($J13="Bell Curve")*(_xlfn.NORM.DIST(AND(CK$4&gt;=$E13,CK$4&lt;=$G13)*(CK$4-$E13+1),$I13/2,$L13,TRUE)-_xlfn.NORM.DIST(AND(CK$4&gt;=$E13,CK$4&lt;=$G13)*(CJ$4-$E13+1),$I13/2,$L13,TRUE))/(1-2*_xlfn.NORM.DIST(0,$I13/2,$L13,TRUE))*$C13+($J13="Steady Growth")*(AND(CK$4&gt;=$E13,CK$4&lt;=$G13)*((CK$4-$E13+1)/($I13*($I13+1)/2)*$C13))+($J13="custom")*CustomCF!CD13</f>
        <v>0</v>
      </c>
      <c r="CL13" s="19">
        <f>($J13="Bell Curve")*(_xlfn.NORM.DIST(AND(CL$4&gt;=$E13,CL$4&lt;=$G13)*(CL$4-$E13+1),$I13/2,$L13,TRUE)-_xlfn.NORM.DIST(AND(CL$4&gt;=$E13,CL$4&lt;=$G13)*(CK$4-$E13+1),$I13/2,$L13,TRUE))/(1-2*_xlfn.NORM.DIST(0,$I13/2,$L13,TRUE))*$C13+($J13="Steady Growth")*(AND(CL$4&gt;=$E13,CL$4&lt;=$G13)*((CL$4-$E13+1)/($I13*($I13+1)/2)*$C13))+($J13="custom")*CustomCF!CE13</f>
        <v>0</v>
      </c>
      <c r="CM13" s="19">
        <f>($J13="Bell Curve")*(_xlfn.NORM.DIST(AND(CM$4&gt;=$E13,CM$4&lt;=$G13)*(CM$4-$E13+1),$I13/2,$L13,TRUE)-_xlfn.NORM.DIST(AND(CM$4&gt;=$E13,CM$4&lt;=$G13)*(CL$4-$E13+1),$I13/2,$L13,TRUE))/(1-2*_xlfn.NORM.DIST(0,$I13/2,$L13,TRUE))*$C13+($J13="Steady Growth")*(AND(CM$4&gt;=$E13,CM$4&lt;=$G13)*((CM$4-$E13+1)/($I13*($I13+1)/2)*$C13))+($J13="custom")*CustomCF!CF13</f>
        <v>0</v>
      </c>
      <c r="CN13" s="19">
        <f>($J13="Bell Curve")*(_xlfn.NORM.DIST(AND(CN$4&gt;=$E13,CN$4&lt;=$G13)*(CN$4-$E13+1),$I13/2,$L13,TRUE)-_xlfn.NORM.DIST(AND(CN$4&gt;=$E13,CN$4&lt;=$G13)*(CM$4-$E13+1),$I13/2,$L13,TRUE))/(1-2*_xlfn.NORM.DIST(0,$I13/2,$L13,TRUE))*$C13+($J13="Steady Growth")*(AND(CN$4&gt;=$E13,CN$4&lt;=$G13)*((CN$4-$E13+1)/($I13*($I13+1)/2)*$C13))+($J13="custom")*CustomCF!CG13</f>
        <v>0</v>
      </c>
      <c r="CO13" s="19">
        <f>($J13="Bell Curve")*(_xlfn.NORM.DIST(AND(CO$4&gt;=$E13,CO$4&lt;=$G13)*(CO$4-$E13+1),$I13/2,$L13,TRUE)-_xlfn.NORM.DIST(AND(CO$4&gt;=$E13,CO$4&lt;=$G13)*(CN$4-$E13+1),$I13/2,$L13,TRUE))/(1-2*_xlfn.NORM.DIST(0,$I13/2,$L13,TRUE))*$C13+($J13="Steady Growth")*(AND(CO$4&gt;=$E13,CO$4&lt;=$G13)*((CO$4-$E13+1)/($I13*($I13+1)/2)*$C13))+($J13="custom")*CustomCF!CH13</f>
        <v>0</v>
      </c>
      <c r="CP13" s="19">
        <f>($J13="Bell Curve")*(_xlfn.NORM.DIST(AND(CP$4&gt;=$E13,CP$4&lt;=$G13)*(CP$4-$E13+1),$I13/2,$L13,TRUE)-_xlfn.NORM.DIST(AND(CP$4&gt;=$E13,CP$4&lt;=$G13)*(CO$4-$E13+1),$I13/2,$L13,TRUE))/(1-2*_xlfn.NORM.DIST(0,$I13/2,$L13,TRUE))*$C13+($J13="Steady Growth")*(AND(CP$4&gt;=$E13,CP$4&lt;=$G13)*((CP$4-$E13+1)/($I13*($I13+1)/2)*$C13))+($J13="custom")*CustomCF!CI13</f>
        <v>0</v>
      </c>
      <c r="CQ13" s="19">
        <f>($J13="Bell Curve")*(_xlfn.NORM.DIST(AND(CQ$4&gt;=$E13,CQ$4&lt;=$G13)*(CQ$4-$E13+1),$I13/2,$L13,TRUE)-_xlfn.NORM.DIST(AND(CQ$4&gt;=$E13,CQ$4&lt;=$G13)*(CP$4-$E13+1),$I13/2,$L13,TRUE))/(1-2*_xlfn.NORM.DIST(0,$I13/2,$L13,TRUE))*$C13+($J13="Steady Growth")*(AND(CQ$4&gt;=$E13,CQ$4&lt;=$G13)*((CQ$4-$E13+1)/($I13*($I13+1)/2)*$C13))+($J13="custom")*CustomCF!CJ13</f>
        <v>0</v>
      </c>
      <c r="CR13" s="19">
        <f>($J13="Bell Curve")*(_xlfn.NORM.DIST(AND(CR$4&gt;=$E13,CR$4&lt;=$G13)*(CR$4-$E13+1),$I13/2,$L13,TRUE)-_xlfn.NORM.DIST(AND(CR$4&gt;=$E13,CR$4&lt;=$G13)*(CQ$4-$E13+1),$I13/2,$L13,TRUE))/(1-2*_xlfn.NORM.DIST(0,$I13/2,$L13,TRUE))*$C13+($J13="Steady Growth")*(AND(CR$4&gt;=$E13,CR$4&lt;=$G13)*((CR$4-$E13+1)/($I13*($I13+1)/2)*$C13))+($J13="custom")*CustomCF!CK13</f>
        <v>0</v>
      </c>
      <c r="CS13" s="19">
        <f>($J13="Bell Curve")*(_xlfn.NORM.DIST(AND(CS$4&gt;=$E13,CS$4&lt;=$G13)*(CS$4-$E13+1),$I13/2,$L13,TRUE)-_xlfn.NORM.DIST(AND(CS$4&gt;=$E13,CS$4&lt;=$G13)*(CR$4-$E13+1),$I13/2,$L13,TRUE))/(1-2*_xlfn.NORM.DIST(0,$I13/2,$L13,TRUE))*$C13+($J13="Steady Growth")*(AND(CS$4&gt;=$E13,CS$4&lt;=$G13)*((CS$4-$E13+1)/($I13*($I13+1)/2)*$C13))+($J13="custom")*CustomCF!CL13</f>
        <v>0</v>
      </c>
      <c r="CT13" s="19">
        <f>($J13="Bell Curve")*(_xlfn.NORM.DIST(AND(CT$4&gt;=$E13,CT$4&lt;=$G13)*(CT$4-$E13+1),$I13/2,$L13,TRUE)-_xlfn.NORM.DIST(AND(CT$4&gt;=$E13,CT$4&lt;=$G13)*(CS$4-$E13+1),$I13/2,$L13,TRUE))/(1-2*_xlfn.NORM.DIST(0,$I13/2,$L13,TRUE))*$C13+($J13="Steady Growth")*(AND(CT$4&gt;=$E13,CT$4&lt;=$G13)*((CT$4-$E13+1)/($I13*($I13+1)/2)*$C13))+($J13="custom")*CustomCF!CM13</f>
        <v>0</v>
      </c>
      <c r="CU13" s="19">
        <f>($J13="Bell Curve")*(_xlfn.NORM.DIST(AND(CU$4&gt;=$E13,CU$4&lt;=$G13)*(CU$4-$E13+1),$I13/2,$L13,TRUE)-_xlfn.NORM.DIST(AND(CU$4&gt;=$E13,CU$4&lt;=$G13)*(CT$4-$E13+1),$I13/2,$L13,TRUE))/(1-2*_xlfn.NORM.DIST(0,$I13/2,$L13,TRUE))*$C13+($J13="Steady Growth")*(AND(CU$4&gt;=$E13,CU$4&lt;=$G13)*((CU$4-$E13+1)/($I13*($I13+1)/2)*$C13))+($J13="custom")*CustomCF!CN13</f>
        <v>0</v>
      </c>
      <c r="CV13" s="19">
        <f>($J13="Bell Curve")*(_xlfn.NORM.DIST(AND(CV$4&gt;=$E13,CV$4&lt;=$G13)*(CV$4-$E13+1),$I13/2,$L13,TRUE)-_xlfn.NORM.DIST(AND(CV$4&gt;=$E13,CV$4&lt;=$G13)*(CU$4-$E13+1),$I13/2,$L13,TRUE))/(1-2*_xlfn.NORM.DIST(0,$I13/2,$L13,TRUE))*$C13+($J13="Steady Growth")*(AND(CV$4&gt;=$E13,CV$4&lt;=$G13)*((CV$4-$E13+1)/($I13*($I13+1)/2)*$C13))+($J13="custom")*CustomCF!CO13</f>
        <v>0</v>
      </c>
      <c r="CW13" s="19">
        <f>($J13="Bell Curve")*(_xlfn.NORM.DIST(AND(CW$4&gt;=$E13,CW$4&lt;=$G13)*(CW$4-$E13+1),$I13/2,$L13,TRUE)-_xlfn.NORM.DIST(AND(CW$4&gt;=$E13,CW$4&lt;=$G13)*(CV$4-$E13+1),$I13/2,$L13,TRUE))/(1-2*_xlfn.NORM.DIST(0,$I13/2,$L13,TRUE))*$C13+($J13="Steady Growth")*(AND(CW$4&gt;=$E13,CW$4&lt;=$G13)*((CW$4-$E13+1)/($I13*($I13+1)/2)*$C13))+($J13="custom")*CustomCF!CP13</f>
        <v>0</v>
      </c>
      <c r="CX13" s="19">
        <f>($J13="Bell Curve")*(_xlfn.NORM.DIST(AND(CX$4&gt;=$E13,CX$4&lt;=$G13)*(CX$4-$E13+1),$I13/2,$L13,TRUE)-_xlfn.NORM.DIST(AND(CX$4&gt;=$E13,CX$4&lt;=$G13)*(CW$4-$E13+1),$I13/2,$L13,TRUE))/(1-2*_xlfn.NORM.DIST(0,$I13/2,$L13,TRUE))*$C13+($J13="Steady Growth")*(AND(CX$4&gt;=$E13,CX$4&lt;=$G13)*((CX$4-$E13+1)/($I13*($I13+1)/2)*$C13))+($J13="custom")*CustomCF!CQ13</f>
        <v>0</v>
      </c>
      <c r="CY13" s="19">
        <f>($J13="Bell Curve")*(_xlfn.NORM.DIST(AND(CY$4&gt;=$E13,CY$4&lt;=$G13)*(CY$4-$E13+1),$I13/2,$L13,TRUE)-_xlfn.NORM.DIST(AND(CY$4&gt;=$E13,CY$4&lt;=$G13)*(CX$4-$E13+1),$I13/2,$L13,TRUE))/(1-2*_xlfn.NORM.DIST(0,$I13/2,$L13,TRUE))*$C13+($J13="Steady Growth")*(AND(CY$4&gt;=$E13,CY$4&lt;=$G13)*((CY$4-$E13+1)/($I13*($I13+1)/2)*$C13))+($J13="custom")*CustomCF!CR13</f>
        <v>0</v>
      </c>
      <c r="CZ13" s="19">
        <f>($J13="Bell Curve")*(_xlfn.NORM.DIST(AND(CZ$4&gt;=$E13,CZ$4&lt;=$G13)*(CZ$4-$E13+1),$I13/2,$L13,TRUE)-_xlfn.NORM.DIST(AND(CZ$4&gt;=$E13,CZ$4&lt;=$G13)*(CY$4-$E13+1),$I13/2,$L13,TRUE))/(1-2*_xlfn.NORM.DIST(0,$I13/2,$L13,TRUE))*$C13+($J13="Steady Growth")*(AND(CZ$4&gt;=$E13,CZ$4&lt;=$G13)*((CZ$4-$E13+1)/($I13*($I13+1)/2)*$C13))+($J13="custom")*CustomCF!CS13</f>
        <v>0</v>
      </c>
      <c r="DA13" s="19">
        <f>($J13="Bell Curve")*(_xlfn.NORM.DIST(AND(DA$4&gt;=$E13,DA$4&lt;=$G13)*(DA$4-$E13+1),$I13/2,$L13,TRUE)-_xlfn.NORM.DIST(AND(DA$4&gt;=$E13,DA$4&lt;=$G13)*(CZ$4-$E13+1),$I13/2,$L13,TRUE))/(1-2*_xlfn.NORM.DIST(0,$I13/2,$L13,TRUE))*$C13+($J13="Steady Growth")*(AND(DA$4&gt;=$E13,DA$4&lt;=$G13)*((DA$4-$E13+1)/($I13*($I13+1)/2)*$C13))+($J13="custom")*CustomCF!CT13</f>
        <v>0</v>
      </c>
      <c r="DB13" s="19">
        <f>($J13="Bell Curve")*(_xlfn.NORM.DIST(AND(DB$4&gt;=$E13,DB$4&lt;=$G13)*(DB$4-$E13+1),$I13/2,$L13,TRUE)-_xlfn.NORM.DIST(AND(DB$4&gt;=$E13,DB$4&lt;=$G13)*(DA$4-$E13+1),$I13/2,$L13,TRUE))/(1-2*_xlfn.NORM.DIST(0,$I13/2,$L13,TRUE))*$C13+($J13="Steady Growth")*(AND(DB$4&gt;=$E13,DB$4&lt;=$G13)*((DB$4-$E13+1)/($I13*($I13+1)/2)*$C13))+($J13="custom")*CustomCF!CU13</f>
        <v>0</v>
      </c>
      <c r="DC13" s="19">
        <f>($J13="Bell Curve")*(_xlfn.NORM.DIST(AND(DC$4&gt;=$E13,DC$4&lt;=$G13)*(DC$4-$E13+1),$I13/2,$L13,TRUE)-_xlfn.NORM.DIST(AND(DC$4&gt;=$E13,DC$4&lt;=$G13)*(DB$4-$E13+1),$I13/2,$L13,TRUE))/(1-2*_xlfn.NORM.DIST(0,$I13/2,$L13,TRUE))*$C13+($J13="Steady Growth")*(AND(DC$4&gt;=$E13,DC$4&lt;=$G13)*((DC$4-$E13+1)/($I13*($I13+1)/2)*$C13))+($J13="custom")*CustomCF!CV13</f>
        <v>0</v>
      </c>
      <c r="DD13" s="19">
        <f>($J13="Bell Curve")*(_xlfn.NORM.DIST(AND(DD$4&gt;=$E13,DD$4&lt;=$G13)*(DD$4-$E13+1),$I13/2,$L13,TRUE)-_xlfn.NORM.DIST(AND(DD$4&gt;=$E13,DD$4&lt;=$G13)*(DC$4-$E13+1),$I13/2,$L13,TRUE))/(1-2*_xlfn.NORM.DIST(0,$I13/2,$L13,TRUE))*$C13+($J13="Steady Growth")*(AND(DD$4&gt;=$E13,DD$4&lt;=$G13)*((DD$4-$E13+1)/($I13*($I13+1)/2)*$C13))+($J13="custom")*CustomCF!CW13</f>
        <v>0</v>
      </c>
      <c r="DE13" s="19">
        <f>($J13="Bell Curve")*(_xlfn.NORM.DIST(AND(DE$4&gt;=$E13,DE$4&lt;=$G13)*(DE$4-$E13+1),$I13/2,$L13,TRUE)-_xlfn.NORM.DIST(AND(DE$4&gt;=$E13,DE$4&lt;=$G13)*(DD$4-$E13+1),$I13/2,$L13,TRUE))/(1-2*_xlfn.NORM.DIST(0,$I13/2,$L13,TRUE))*$C13+($J13="Steady Growth")*(AND(DE$4&gt;=$E13,DE$4&lt;=$G13)*((DE$4-$E13+1)/($I13*($I13+1)/2)*$C13))+($J13="custom")*CustomCF!CX13</f>
        <v>0</v>
      </c>
      <c r="DF13" s="19">
        <f>($J13="Bell Curve")*(_xlfn.NORM.DIST(AND(DF$4&gt;=$E13,DF$4&lt;=$G13)*(DF$4-$E13+1),$I13/2,$L13,TRUE)-_xlfn.NORM.DIST(AND(DF$4&gt;=$E13,DF$4&lt;=$G13)*(DE$4-$E13+1),$I13/2,$L13,TRUE))/(1-2*_xlfn.NORM.DIST(0,$I13/2,$L13,TRUE))*$C13+($J13="Steady Growth")*(AND(DF$4&gt;=$E13,DF$4&lt;=$G13)*((DF$4-$E13+1)/($I13*($I13+1)/2)*$C13))+($J13="custom")*CustomCF!CY13</f>
        <v>0</v>
      </c>
      <c r="DG13" s="19">
        <f>($J13="Bell Curve")*(_xlfn.NORM.DIST(AND(DG$4&gt;=$E13,DG$4&lt;=$G13)*(DG$4-$E13+1),$I13/2,$L13,TRUE)-_xlfn.NORM.DIST(AND(DG$4&gt;=$E13,DG$4&lt;=$G13)*(DF$4-$E13+1),$I13/2,$L13,TRUE))/(1-2*_xlfn.NORM.DIST(0,$I13/2,$L13,TRUE))*$C13+($J13="Steady Growth")*(AND(DG$4&gt;=$E13,DG$4&lt;=$G13)*((DG$4-$E13+1)/($I13*($I13+1)/2)*$C13))+($J13="custom")*CustomCF!CZ13</f>
        <v>0</v>
      </c>
      <c r="DH13" s="19">
        <f>($J13="Bell Curve")*(_xlfn.NORM.DIST(AND(DH$4&gt;=$E13,DH$4&lt;=$G13)*(DH$4-$E13+1),$I13/2,$L13,TRUE)-_xlfn.NORM.DIST(AND(DH$4&gt;=$E13,DH$4&lt;=$G13)*(DG$4-$E13+1),$I13/2,$L13,TRUE))/(1-2*_xlfn.NORM.DIST(0,$I13/2,$L13,TRUE))*$C13+($J13="Steady Growth")*(AND(DH$4&gt;=$E13,DH$4&lt;=$G13)*((DH$4-$E13+1)/($I13*($I13+1)/2)*$C13))+($J13="custom")*CustomCF!DA13</f>
        <v>0</v>
      </c>
      <c r="DI13" s="19">
        <f>($J13="Bell Curve")*(_xlfn.NORM.DIST(AND(DI$4&gt;=$E13,DI$4&lt;=$G13)*(DI$4-$E13+1),$I13/2,$L13,TRUE)-_xlfn.NORM.DIST(AND(DI$4&gt;=$E13,DI$4&lt;=$G13)*(DH$4-$E13+1),$I13/2,$L13,TRUE))/(1-2*_xlfn.NORM.DIST(0,$I13/2,$L13,TRUE))*$C13+($J13="Steady Growth")*(AND(DI$4&gt;=$E13,DI$4&lt;=$G13)*((DI$4-$E13+1)/($I13*($I13+1)/2)*$C13))+($J13="custom")*CustomCF!DB13</f>
        <v>0</v>
      </c>
      <c r="DJ13" s="19">
        <f>($J13="Bell Curve")*(_xlfn.NORM.DIST(AND(DJ$4&gt;=$E13,DJ$4&lt;=$G13)*(DJ$4-$E13+1),$I13/2,$L13,TRUE)-_xlfn.NORM.DIST(AND(DJ$4&gt;=$E13,DJ$4&lt;=$G13)*(DI$4-$E13+1),$I13/2,$L13,TRUE))/(1-2*_xlfn.NORM.DIST(0,$I13/2,$L13,TRUE))*$C13+($J13="Steady Growth")*(AND(DJ$4&gt;=$E13,DJ$4&lt;=$G13)*((DJ$4-$E13+1)/($I13*($I13+1)/2)*$C13))+($J13="custom")*CustomCF!DC13</f>
        <v>0</v>
      </c>
      <c r="DK13" s="19">
        <f>($J13="Bell Curve")*(_xlfn.NORM.DIST(AND(DK$4&gt;=$E13,DK$4&lt;=$G13)*(DK$4-$E13+1),$I13/2,$L13,TRUE)-_xlfn.NORM.DIST(AND(DK$4&gt;=$E13,DK$4&lt;=$G13)*(DJ$4-$E13+1),$I13/2,$L13,TRUE))/(1-2*_xlfn.NORM.DIST(0,$I13/2,$L13,TRUE))*$C13+($J13="Steady Growth")*(AND(DK$4&gt;=$E13,DK$4&lt;=$G13)*((DK$4-$E13+1)/($I13*($I13+1)/2)*$C13))+($J13="custom")*CustomCF!DD13</f>
        <v>0</v>
      </c>
      <c r="DL13" s="19">
        <f>($J13="Bell Curve")*(_xlfn.NORM.DIST(AND(DL$4&gt;=$E13,DL$4&lt;=$G13)*(DL$4-$E13+1),$I13/2,$L13,TRUE)-_xlfn.NORM.DIST(AND(DL$4&gt;=$E13,DL$4&lt;=$G13)*(DK$4-$E13+1),$I13/2,$L13,TRUE))/(1-2*_xlfn.NORM.DIST(0,$I13/2,$L13,TRUE))*$C13+($J13="Steady Growth")*(AND(DL$4&gt;=$E13,DL$4&lt;=$G13)*((DL$4-$E13+1)/($I13*($I13+1)/2)*$C13))+($J13="custom")*CustomCF!DE13</f>
        <v>0</v>
      </c>
      <c r="DM13" s="19">
        <f>($J13="Bell Curve")*(_xlfn.NORM.DIST(AND(DM$4&gt;=$E13,DM$4&lt;=$G13)*(DM$4-$E13+1),$I13/2,$L13,TRUE)-_xlfn.NORM.DIST(AND(DM$4&gt;=$E13,DM$4&lt;=$G13)*(DL$4-$E13+1),$I13/2,$L13,TRUE))/(1-2*_xlfn.NORM.DIST(0,$I13/2,$L13,TRUE))*$C13+($J13="Steady Growth")*(AND(DM$4&gt;=$E13,DM$4&lt;=$G13)*((DM$4-$E13+1)/($I13*($I13+1)/2)*$C13))+($J13="custom")*CustomCF!DF13</f>
        <v>0</v>
      </c>
      <c r="DN13" s="19">
        <f>($J13="Bell Curve")*(_xlfn.NORM.DIST(AND(DN$4&gt;=$E13,DN$4&lt;=$G13)*(DN$4-$E13+1),$I13/2,$L13,TRUE)-_xlfn.NORM.DIST(AND(DN$4&gt;=$E13,DN$4&lt;=$G13)*(DM$4-$E13+1),$I13/2,$L13,TRUE))/(1-2*_xlfn.NORM.DIST(0,$I13/2,$L13,TRUE))*$C13+($J13="Steady Growth")*(AND(DN$4&gt;=$E13,DN$4&lt;=$G13)*((DN$4-$E13+1)/($I13*($I13+1)/2)*$C13))+($J13="custom")*CustomCF!DG13</f>
        <v>0</v>
      </c>
      <c r="DO13" s="19">
        <f>($J13="Bell Curve")*(_xlfn.NORM.DIST(AND(DO$4&gt;=$E13,DO$4&lt;=$G13)*(DO$4-$E13+1),$I13/2,$L13,TRUE)-_xlfn.NORM.DIST(AND(DO$4&gt;=$E13,DO$4&lt;=$G13)*(DN$4-$E13+1),$I13/2,$L13,TRUE))/(1-2*_xlfn.NORM.DIST(0,$I13/2,$L13,TRUE))*$C13+($J13="Steady Growth")*(AND(DO$4&gt;=$E13,DO$4&lt;=$G13)*((DO$4-$E13+1)/($I13*($I13+1)/2)*$C13))+($J13="custom")*CustomCF!DH13</f>
        <v>0</v>
      </c>
      <c r="DP13" s="19">
        <f>($J13="Bell Curve")*(_xlfn.NORM.DIST(AND(DP$4&gt;=$E13,DP$4&lt;=$G13)*(DP$4-$E13+1),$I13/2,$L13,TRUE)-_xlfn.NORM.DIST(AND(DP$4&gt;=$E13,DP$4&lt;=$G13)*(DO$4-$E13+1),$I13/2,$L13,TRUE))/(1-2*_xlfn.NORM.DIST(0,$I13/2,$L13,TRUE))*$C13+($J13="Steady Growth")*(AND(DP$4&gt;=$E13,DP$4&lt;=$G13)*((DP$4-$E13+1)/($I13*($I13+1)/2)*$C13))+($J13="custom")*CustomCF!DI13</f>
        <v>0</v>
      </c>
      <c r="DQ13" s="19">
        <f>($J13="Bell Curve")*(_xlfn.NORM.DIST(AND(DQ$4&gt;=$E13,DQ$4&lt;=$G13)*(DQ$4-$E13+1),$I13/2,$L13,TRUE)-_xlfn.NORM.DIST(AND(DQ$4&gt;=$E13,DQ$4&lt;=$G13)*(DP$4-$E13+1),$I13/2,$L13,TRUE))/(1-2*_xlfn.NORM.DIST(0,$I13/2,$L13,TRUE))*$C13+($J13="Steady Growth")*(AND(DQ$4&gt;=$E13,DQ$4&lt;=$G13)*((DQ$4-$E13+1)/($I13*($I13+1)/2)*$C13))+($J13="custom")*CustomCF!DJ13</f>
        <v>0</v>
      </c>
      <c r="DR13" s="19">
        <f>($J13="Bell Curve")*(_xlfn.NORM.DIST(AND(DR$4&gt;=$E13,DR$4&lt;=$G13)*(DR$4-$E13+1),$I13/2,$L13,TRUE)-_xlfn.NORM.DIST(AND(DR$4&gt;=$E13,DR$4&lt;=$G13)*(DQ$4-$E13+1),$I13/2,$L13,TRUE))/(1-2*_xlfn.NORM.DIST(0,$I13/2,$L13,TRUE))*$C13+($J13="Steady Growth")*(AND(DR$4&gt;=$E13,DR$4&lt;=$G13)*((DR$4-$E13+1)/($I13*($I13+1)/2)*$C13))+($J13="custom")*CustomCF!DK13</f>
        <v>0</v>
      </c>
      <c r="DS13" s="19">
        <f>($J13="Bell Curve")*(_xlfn.NORM.DIST(AND(DS$4&gt;=$E13,DS$4&lt;=$G13)*(DS$4-$E13+1),$I13/2,$L13,TRUE)-_xlfn.NORM.DIST(AND(DS$4&gt;=$E13,DS$4&lt;=$G13)*(DR$4-$E13+1),$I13/2,$L13,TRUE))/(1-2*_xlfn.NORM.DIST(0,$I13/2,$L13,TRUE))*$C13+($J13="Steady Growth")*(AND(DS$4&gt;=$E13,DS$4&lt;=$G13)*((DS$4-$E13+1)/($I13*($I13+1)/2)*$C13))+($J13="custom")*CustomCF!DL13</f>
        <v>0</v>
      </c>
      <c r="DT13" s="19">
        <f>($J13="Bell Curve")*(_xlfn.NORM.DIST(AND(DT$4&gt;=$E13,DT$4&lt;=$G13)*(DT$4-$E13+1),$I13/2,$L13,TRUE)-_xlfn.NORM.DIST(AND(DT$4&gt;=$E13,DT$4&lt;=$G13)*(DS$4-$E13+1),$I13/2,$L13,TRUE))/(1-2*_xlfn.NORM.DIST(0,$I13/2,$L13,TRUE))*$C13+($J13="Steady Growth")*(AND(DT$4&gt;=$E13,DT$4&lt;=$G13)*((DT$4-$E13+1)/($I13*($I13+1)/2)*$C13))+($J13="custom")*CustomCF!DM13</f>
        <v>0</v>
      </c>
      <c r="DU13" s="19">
        <f>($J13="Bell Curve")*(_xlfn.NORM.DIST(AND(DU$4&gt;=$E13,DU$4&lt;=$G13)*(DU$4-$E13+1),$I13/2,$L13,TRUE)-_xlfn.NORM.DIST(AND(DU$4&gt;=$E13,DU$4&lt;=$G13)*(DT$4-$E13+1),$I13/2,$L13,TRUE))/(1-2*_xlfn.NORM.DIST(0,$I13/2,$L13,TRUE))*$C13+($J13="Steady Growth")*(AND(DU$4&gt;=$E13,DU$4&lt;=$G13)*((DU$4-$E13+1)/($I13*($I13+1)/2)*$C13))+($J13="custom")*CustomCF!DN13</f>
        <v>0</v>
      </c>
      <c r="DV13" s="19">
        <f>($J13="Bell Curve")*(_xlfn.NORM.DIST(AND(DV$4&gt;=$E13,DV$4&lt;=$G13)*(DV$4-$E13+1),$I13/2,$L13,TRUE)-_xlfn.NORM.DIST(AND(DV$4&gt;=$E13,DV$4&lt;=$G13)*(DU$4-$E13+1),$I13/2,$L13,TRUE))/(1-2*_xlfn.NORM.DIST(0,$I13/2,$L13,TRUE))*$C13+($J13="Steady Growth")*(AND(DV$4&gt;=$E13,DV$4&lt;=$G13)*((DV$4-$E13+1)/($I13*($I13+1)/2)*$C13))+($J13="custom")*CustomCF!DO13</f>
        <v>0</v>
      </c>
      <c r="DW13" s="19">
        <f>($J13="Bell Curve")*(_xlfn.NORM.DIST(AND(DW$4&gt;=$E13,DW$4&lt;=$G13)*(DW$4-$E13+1),$I13/2,$L13,TRUE)-_xlfn.NORM.DIST(AND(DW$4&gt;=$E13,DW$4&lt;=$G13)*(DV$4-$E13+1),$I13/2,$L13,TRUE))/(1-2*_xlfn.NORM.DIST(0,$I13/2,$L13,TRUE))*$C13+($J13="Steady Growth")*(AND(DW$4&gt;=$E13,DW$4&lt;=$G13)*((DW$4-$E13+1)/($I13*($I13+1)/2)*$C13))+($J13="custom")*CustomCF!DP13</f>
        <v>0</v>
      </c>
      <c r="DX13" s="19">
        <f>($J13="Bell Curve")*(_xlfn.NORM.DIST(AND(DX$4&gt;=$E13,DX$4&lt;=$G13)*(DX$4-$E13+1),$I13/2,$L13,TRUE)-_xlfn.NORM.DIST(AND(DX$4&gt;=$E13,DX$4&lt;=$G13)*(DW$4-$E13+1),$I13/2,$L13,TRUE))/(1-2*_xlfn.NORM.DIST(0,$I13/2,$L13,TRUE))*$C13+($J13="Steady Growth")*(AND(DX$4&gt;=$E13,DX$4&lt;=$G13)*((DX$4-$E13+1)/($I13*($I13+1)/2)*$C13))+($J13="custom")*CustomCF!DQ13</f>
        <v>0</v>
      </c>
      <c r="DY13" s="19">
        <f>($J13="Bell Curve")*(_xlfn.NORM.DIST(AND(DY$4&gt;=$E13,DY$4&lt;=$G13)*(DY$4-$E13+1),$I13/2,$L13,TRUE)-_xlfn.NORM.DIST(AND(DY$4&gt;=$E13,DY$4&lt;=$G13)*(DX$4-$E13+1),$I13/2,$L13,TRUE))/(1-2*_xlfn.NORM.DIST(0,$I13/2,$L13,TRUE))*$C13+($J13="Steady Growth")*(AND(DY$4&gt;=$E13,DY$4&lt;=$G13)*((DY$4-$E13+1)/($I13*($I13+1)/2)*$C13))+($J13="custom")*CustomCF!DR13</f>
        <v>0</v>
      </c>
      <c r="DZ13" s="19">
        <f>($J13="Bell Curve")*(_xlfn.NORM.DIST(AND(DZ$4&gt;=$E13,DZ$4&lt;=$G13)*(DZ$4-$E13+1),$I13/2,$L13,TRUE)-_xlfn.NORM.DIST(AND(DZ$4&gt;=$E13,DZ$4&lt;=$G13)*(DY$4-$E13+1),$I13/2,$L13,TRUE))/(1-2*_xlfn.NORM.DIST(0,$I13/2,$L13,TRUE))*$C13+($J13="Steady Growth")*(AND(DZ$4&gt;=$E13,DZ$4&lt;=$G13)*((DZ$4-$E13+1)/($I13*($I13+1)/2)*$C13))+($J13="custom")*CustomCF!DS13</f>
        <v>0</v>
      </c>
      <c r="EA13" s="19">
        <f>($J13="Bell Curve")*(_xlfn.NORM.DIST(AND(EA$4&gt;=$E13,EA$4&lt;=$G13)*(EA$4-$E13+1),$I13/2,$L13,TRUE)-_xlfn.NORM.DIST(AND(EA$4&gt;=$E13,EA$4&lt;=$G13)*(DZ$4-$E13+1),$I13/2,$L13,TRUE))/(1-2*_xlfn.NORM.DIST(0,$I13/2,$L13,TRUE))*$C13+($J13="Steady Growth")*(AND(EA$4&gt;=$E13,EA$4&lt;=$G13)*((EA$4-$E13+1)/($I13*($I13+1)/2)*$C13))+($J13="custom")*CustomCF!DT13</f>
        <v>0</v>
      </c>
      <c r="EB13" s="19">
        <f>($J13="Bell Curve")*(_xlfn.NORM.DIST(AND(EB$4&gt;=$E13,EB$4&lt;=$G13)*(EB$4-$E13+1),$I13/2,$L13,TRUE)-_xlfn.NORM.DIST(AND(EB$4&gt;=$E13,EB$4&lt;=$G13)*(EA$4-$E13+1),$I13/2,$L13,TRUE))/(1-2*_xlfn.NORM.DIST(0,$I13/2,$L13,TRUE))*$C13+($J13="Steady Growth")*(AND(EB$4&gt;=$E13,EB$4&lt;=$G13)*((EB$4-$E13+1)/($I13*($I13+1)/2)*$C13))+($J13="custom")*CustomCF!DU13</f>
        <v>0</v>
      </c>
      <c r="EC13" s="19">
        <f>($J13="Bell Curve")*(_xlfn.NORM.DIST(AND(EC$4&gt;=$E13,EC$4&lt;=$G13)*(EC$4-$E13+1),$I13/2,$L13,TRUE)-_xlfn.NORM.DIST(AND(EC$4&gt;=$E13,EC$4&lt;=$G13)*(EB$4-$E13+1),$I13/2,$L13,TRUE))/(1-2*_xlfn.NORM.DIST(0,$I13/2,$L13,TRUE))*$C13+($J13="Steady Growth")*(AND(EC$4&gt;=$E13,EC$4&lt;=$G13)*((EC$4-$E13+1)/($I13*($I13+1)/2)*$C13))+($J13="custom")*CustomCF!DV13</f>
        <v>0</v>
      </c>
      <c r="ED13" s="19">
        <f>($J13="Bell Curve")*(_xlfn.NORM.DIST(AND(ED$4&gt;=$E13,ED$4&lt;=$G13)*(ED$4-$E13+1),$I13/2,$L13,TRUE)-_xlfn.NORM.DIST(AND(ED$4&gt;=$E13,ED$4&lt;=$G13)*(EC$4-$E13+1),$I13/2,$L13,TRUE))/(1-2*_xlfn.NORM.DIST(0,$I13/2,$L13,TRUE))*$C13+($J13="Steady Growth")*(AND(ED$4&gt;=$E13,ED$4&lt;=$G13)*((ED$4-$E13+1)/($I13*($I13+1)/2)*$C13))+($J13="custom")*CustomCF!DW13</f>
        <v>0</v>
      </c>
      <c r="EE13" s="19">
        <f>($J13="Bell Curve")*(_xlfn.NORM.DIST(AND(EE$4&gt;=$E13,EE$4&lt;=$G13)*(EE$4-$E13+1),$I13/2,$L13,TRUE)-_xlfn.NORM.DIST(AND(EE$4&gt;=$E13,EE$4&lt;=$G13)*(ED$4-$E13+1),$I13/2,$L13,TRUE))/(1-2*_xlfn.NORM.DIST(0,$I13/2,$L13,TRUE))*$C13+($J13="Steady Growth")*(AND(EE$4&gt;=$E13,EE$4&lt;=$G13)*((EE$4-$E13+1)/($I13*($I13+1)/2)*$C13))+($J13="custom")*CustomCF!DX13</f>
        <v>0</v>
      </c>
      <c r="EF13" s="121">
        <f>($J13="Bell Curve")*(_xlfn.NORM.DIST(AND(EF$4&gt;=$E13,EF$4&lt;=$G13)*(EF$4-$E13+1),$I13/2,$L13,TRUE)-_xlfn.NORM.DIST(AND(EF$4&gt;=$E13,EF$4&lt;=$G13)*(EE$4-$E13+1),$I13/2,$L13,TRUE))/(1-2*_xlfn.NORM.DIST(0,$I13/2,$L13,TRUE))*$C13+($J13="Steady Growth")*(AND(EF$4&gt;=$E13,EF$4&lt;=$G13)*((EF$4-$E13+1)/($I13*($I13+1)/2)*$C13))+($J13="custom")*CustomCF!DY13</f>
        <v>0</v>
      </c>
    </row>
    <row r="14" spans="2:136" hidden="1" outlineLevel="1" x14ac:dyDescent="0.2">
      <c r="B14" s="103">
        <f>Budget!K14</f>
        <v>0</v>
      </c>
      <c r="C14" s="19">
        <f>Budget!L14</f>
        <v>0</v>
      </c>
      <c r="D14" s="19" t="str">
        <f t="shared" si="17"/>
        <v/>
      </c>
      <c r="E14" s="92">
        <v>0</v>
      </c>
      <c r="F14" s="18">
        <f>IF(J14="Custom",CustomCF!E14,INDEX($P$6:$DY$6,MATCH(E14,CF!$P$4:$DY$4,0)))</f>
        <v>46022</v>
      </c>
      <c r="G14" s="92">
        <v>0</v>
      </c>
      <c r="H14" s="18">
        <f>IF(J14="Custom",CustomCF!F14,INDEX($P$6:$EF$6,MATCH(G14,$P$4:$EF$4,0)))</f>
        <v>46022</v>
      </c>
      <c r="I14" s="9">
        <f t="shared" si="9"/>
        <v>1</v>
      </c>
      <c r="J14" s="92" t="s">
        <v>30</v>
      </c>
      <c r="K14" s="92" t="s">
        <v>31</v>
      </c>
      <c r="L14" s="9">
        <f t="shared" si="15"/>
        <v>10000000</v>
      </c>
      <c r="M14" s="106">
        <f t="shared" si="16"/>
        <v>0</v>
      </c>
      <c r="N14" s="112" t="str">
        <f t="shared" si="10"/>
        <v>OK</v>
      </c>
      <c r="O14" s="112"/>
      <c r="P14" s="19">
        <f>($J14="Bell Curve")*(_xlfn.NORM.DIST(AND(P$4&gt;=$E14,P$4&lt;=$G14)*(P$4-$E14+1),$I14/2,$L14,TRUE)-_xlfn.NORM.DIST(AND(P$4&gt;=$E14,P$4&lt;=$G14)*(N$4-$E14+1),$I14/2,$L14,TRUE))/(1-2*_xlfn.NORM.DIST(0,$I14/2,$L14,TRUE))*$C14+($J14="Steady Growth")*(AND(P$4&gt;=$E14,P$4&lt;=$G14)*((P$4-$E14+1)/($I14*($I14+1)/2)*$C14))+($J14="custom")*CustomCF!I14</f>
        <v>0</v>
      </c>
      <c r="Q14" s="19">
        <f>($J14="Bell Curve")*(_xlfn.NORM.DIST(AND(Q$4&gt;=$E14,Q$4&lt;=$G14)*(Q$4-$E14+1),$I14/2,$L14,TRUE)-_xlfn.NORM.DIST(AND(Q$4&gt;=$E14,Q$4&lt;=$G14)*(P$4-$E14+1),$I14/2,$L14,TRUE))/(1-2*_xlfn.NORM.DIST(0,$I14/2,$L14,TRUE))*$C14+($J14="Steady Growth")*(AND(Q$4&gt;=$E14,Q$4&lt;=$G14)*((Q$4-$E14+1)/($I14*($I14+1)/2)*$C14))+($J14="custom")*CustomCF!J14</f>
        <v>0</v>
      </c>
      <c r="R14" s="19">
        <f>($J14="Bell Curve")*(_xlfn.NORM.DIST(AND(R$4&gt;=$E14,R$4&lt;=$G14)*(R$4-$E14+1),$I14/2,$L14,TRUE)-_xlfn.NORM.DIST(AND(R$4&gt;=$E14,R$4&lt;=$G14)*(Q$4-$E14+1),$I14/2,$L14,TRUE))/(1-2*_xlfn.NORM.DIST(0,$I14/2,$L14,TRUE))*$C14+($J14="Steady Growth")*(AND(R$4&gt;=$E14,R$4&lt;=$G14)*((R$4-$E14+1)/($I14*($I14+1)/2)*$C14))+($J14="custom")*CustomCF!K14</f>
        <v>0</v>
      </c>
      <c r="S14" s="19">
        <f>($J14="Bell Curve")*(_xlfn.NORM.DIST(AND(S$4&gt;=$E14,S$4&lt;=$G14)*(S$4-$E14+1),$I14/2,$L14,TRUE)-_xlfn.NORM.DIST(AND(S$4&gt;=$E14,S$4&lt;=$G14)*(R$4-$E14+1),$I14/2,$L14,TRUE))/(1-2*_xlfn.NORM.DIST(0,$I14/2,$L14,TRUE))*$C14+($J14="Steady Growth")*(AND(S$4&gt;=$E14,S$4&lt;=$G14)*((S$4-$E14+1)/($I14*($I14+1)/2)*$C14))+($J14="custom")*CustomCF!L14</f>
        <v>0</v>
      </c>
      <c r="T14" s="19">
        <f>($J14="Bell Curve")*(_xlfn.NORM.DIST(AND(T$4&gt;=$E14,T$4&lt;=$G14)*(T$4-$E14+1),$I14/2,$L14,TRUE)-_xlfn.NORM.DIST(AND(T$4&gt;=$E14,T$4&lt;=$G14)*(S$4-$E14+1),$I14/2,$L14,TRUE))/(1-2*_xlfn.NORM.DIST(0,$I14/2,$L14,TRUE))*$C14+($J14="Steady Growth")*(AND(T$4&gt;=$E14,T$4&lt;=$G14)*((T$4-$E14+1)/($I14*($I14+1)/2)*$C14))+($J14="custom")*CustomCF!M14</f>
        <v>0</v>
      </c>
      <c r="U14" s="19">
        <f>($J14="Bell Curve")*(_xlfn.NORM.DIST(AND(U$4&gt;=$E14,U$4&lt;=$G14)*(U$4-$E14+1),$I14/2,$L14,TRUE)-_xlfn.NORM.DIST(AND(U$4&gt;=$E14,U$4&lt;=$G14)*(T$4-$E14+1),$I14/2,$L14,TRUE))/(1-2*_xlfn.NORM.DIST(0,$I14/2,$L14,TRUE))*$C14+($J14="Steady Growth")*(AND(U$4&gt;=$E14,U$4&lt;=$G14)*((U$4-$E14+1)/($I14*($I14+1)/2)*$C14))+($J14="custom")*CustomCF!N14</f>
        <v>0</v>
      </c>
      <c r="V14" s="19">
        <f>($J14="Bell Curve")*(_xlfn.NORM.DIST(AND(V$4&gt;=$E14,V$4&lt;=$G14)*(V$4-$E14+1),$I14/2,$L14,TRUE)-_xlfn.NORM.DIST(AND(V$4&gt;=$E14,V$4&lt;=$G14)*(U$4-$E14+1),$I14/2,$L14,TRUE))/(1-2*_xlfn.NORM.DIST(0,$I14/2,$L14,TRUE))*$C14+($J14="Steady Growth")*(AND(V$4&gt;=$E14,V$4&lt;=$G14)*((V$4-$E14+1)/($I14*($I14+1)/2)*$C14))+($J14="custom")*CustomCF!O14</f>
        <v>0</v>
      </c>
      <c r="W14" s="19">
        <f>($J14="Bell Curve")*(_xlfn.NORM.DIST(AND(W$4&gt;=$E14,W$4&lt;=$G14)*(W$4-$E14+1),$I14/2,$L14,TRUE)-_xlfn.NORM.DIST(AND(W$4&gt;=$E14,W$4&lt;=$G14)*(V$4-$E14+1),$I14/2,$L14,TRUE))/(1-2*_xlfn.NORM.DIST(0,$I14/2,$L14,TRUE))*$C14+($J14="Steady Growth")*(AND(W$4&gt;=$E14,W$4&lt;=$G14)*((W$4-$E14+1)/($I14*($I14+1)/2)*$C14))+($J14="custom")*CustomCF!P14</f>
        <v>0</v>
      </c>
      <c r="X14" s="19">
        <f>($J14="Bell Curve")*(_xlfn.NORM.DIST(AND(X$4&gt;=$E14,X$4&lt;=$G14)*(X$4-$E14+1),$I14/2,$L14,TRUE)-_xlfn.NORM.DIST(AND(X$4&gt;=$E14,X$4&lt;=$G14)*(W$4-$E14+1),$I14/2,$L14,TRUE))/(1-2*_xlfn.NORM.DIST(0,$I14/2,$L14,TRUE))*$C14+($J14="Steady Growth")*(AND(X$4&gt;=$E14,X$4&lt;=$G14)*((X$4-$E14+1)/($I14*($I14+1)/2)*$C14))+($J14="custom")*CustomCF!Q14</f>
        <v>0</v>
      </c>
      <c r="Y14" s="19">
        <f>($J14="Bell Curve")*(_xlfn.NORM.DIST(AND(Y$4&gt;=$E14,Y$4&lt;=$G14)*(Y$4-$E14+1),$I14/2,$L14,TRUE)-_xlfn.NORM.DIST(AND(Y$4&gt;=$E14,Y$4&lt;=$G14)*(X$4-$E14+1),$I14/2,$L14,TRUE))/(1-2*_xlfn.NORM.DIST(0,$I14/2,$L14,TRUE))*$C14+($J14="Steady Growth")*(AND(Y$4&gt;=$E14,Y$4&lt;=$G14)*((Y$4-$E14+1)/($I14*($I14+1)/2)*$C14))+($J14="custom")*CustomCF!R14</f>
        <v>0</v>
      </c>
      <c r="Z14" s="19">
        <f>($J14="Bell Curve")*(_xlfn.NORM.DIST(AND(Z$4&gt;=$E14,Z$4&lt;=$G14)*(Z$4-$E14+1),$I14/2,$L14,TRUE)-_xlfn.NORM.DIST(AND(Z$4&gt;=$E14,Z$4&lt;=$G14)*(Y$4-$E14+1),$I14/2,$L14,TRUE))/(1-2*_xlfn.NORM.DIST(0,$I14/2,$L14,TRUE))*$C14+($J14="Steady Growth")*(AND(Z$4&gt;=$E14,Z$4&lt;=$G14)*((Z$4-$E14+1)/($I14*($I14+1)/2)*$C14))+($J14="custom")*CustomCF!S14</f>
        <v>0</v>
      </c>
      <c r="AA14" s="19">
        <f>($J14="Bell Curve")*(_xlfn.NORM.DIST(AND(AA$4&gt;=$E14,AA$4&lt;=$G14)*(AA$4-$E14+1),$I14/2,$L14,TRUE)-_xlfn.NORM.DIST(AND(AA$4&gt;=$E14,AA$4&lt;=$G14)*(Z$4-$E14+1),$I14/2,$L14,TRUE))/(1-2*_xlfn.NORM.DIST(0,$I14/2,$L14,TRUE))*$C14+($J14="Steady Growth")*(AND(AA$4&gt;=$E14,AA$4&lt;=$G14)*((AA$4-$E14+1)/($I14*($I14+1)/2)*$C14))+($J14="custom")*CustomCF!T14</f>
        <v>0</v>
      </c>
      <c r="AB14" s="19">
        <f>($J14="Bell Curve")*(_xlfn.NORM.DIST(AND(AB$4&gt;=$E14,AB$4&lt;=$G14)*(AB$4-$E14+1),$I14/2,$L14,TRUE)-_xlfn.NORM.DIST(AND(AB$4&gt;=$E14,AB$4&lt;=$G14)*(AA$4-$E14+1),$I14/2,$L14,TRUE))/(1-2*_xlfn.NORM.DIST(0,$I14/2,$L14,TRUE))*$C14+($J14="Steady Growth")*(AND(AB$4&gt;=$E14,AB$4&lt;=$G14)*((AB$4-$E14+1)/($I14*($I14+1)/2)*$C14))+($J14="custom")*CustomCF!U14</f>
        <v>0</v>
      </c>
      <c r="AC14" s="19">
        <f>($J14="Bell Curve")*(_xlfn.NORM.DIST(AND(AC$4&gt;=$E14,AC$4&lt;=$G14)*(AC$4-$E14+1),$I14/2,$L14,TRUE)-_xlfn.NORM.DIST(AND(AC$4&gt;=$E14,AC$4&lt;=$G14)*(AB$4-$E14+1),$I14/2,$L14,TRUE))/(1-2*_xlfn.NORM.DIST(0,$I14/2,$L14,TRUE))*$C14+($J14="Steady Growth")*(AND(AC$4&gt;=$E14,AC$4&lt;=$G14)*((AC$4-$E14+1)/($I14*($I14+1)/2)*$C14))+($J14="custom")*CustomCF!V14</f>
        <v>0</v>
      </c>
      <c r="AD14" s="19">
        <f>($J14="Bell Curve")*(_xlfn.NORM.DIST(AND(AD$4&gt;=$E14,AD$4&lt;=$G14)*(AD$4-$E14+1),$I14/2,$L14,TRUE)-_xlfn.NORM.DIST(AND(AD$4&gt;=$E14,AD$4&lt;=$G14)*(AC$4-$E14+1),$I14/2,$L14,TRUE))/(1-2*_xlfn.NORM.DIST(0,$I14/2,$L14,TRUE))*$C14+($J14="Steady Growth")*(AND(AD$4&gt;=$E14,AD$4&lt;=$G14)*((AD$4-$E14+1)/($I14*($I14+1)/2)*$C14))+($J14="custom")*CustomCF!W14</f>
        <v>0</v>
      </c>
      <c r="AE14" s="19">
        <f>($J14="Bell Curve")*(_xlfn.NORM.DIST(AND(AE$4&gt;=$E14,AE$4&lt;=$G14)*(AE$4-$E14+1),$I14/2,$L14,TRUE)-_xlfn.NORM.DIST(AND(AE$4&gt;=$E14,AE$4&lt;=$G14)*(AD$4-$E14+1),$I14/2,$L14,TRUE))/(1-2*_xlfn.NORM.DIST(0,$I14/2,$L14,TRUE))*$C14+($J14="Steady Growth")*(AND(AE$4&gt;=$E14,AE$4&lt;=$G14)*((AE$4-$E14+1)/($I14*($I14+1)/2)*$C14))+($J14="custom")*CustomCF!X14</f>
        <v>0</v>
      </c>
      <c r="AF14" s="19">
        <f>($J14="Bell Curve")*(_xlfn.NORM.DIST(AND(AF$4&gt;=$E14,AF$4&lt;=$G14)*(AF$4-$E14+1),$I14/2,$L14,TRUE)-_xlfn.NORM.DIST(AND(AF$4&gt;=$E14,AF$4&lt;=$G14)*(AE$4-$E14+1),$I14/2,$L14,TRUE))/(1-2*_xlfn.NORM.DIST(0,$I14/2,$L14,TRUE))*$C14+($J14="Steady Growth")*(AND(AF$4&gt;=$E14,AF$4&lt;=$G14)*((AF$4-$E14+1)/($I14*($I14+1)/2)*$C14))+($J14="custom")*CustomCF!Y14</f>
        <v>0</v>
      </c>
      <c r="AG14" s="19">
        <f>($J14="Bell Curve")*(_xlfn.NORM.DIST(AND(AG$4&gt;=$E14,AG$4&lt;=$G14)*(AG$4-$E14+1),$I14/2,$L14,TRUE)-_xlfn.NORM.DIST(AND(AG$4&gt;=$E14,AG$4&lt;=$G14)*(AF$4-$E14+1),$I14/2,$L14,TRUE))/(1-2*_xlfn.NORM.DIST(0,$I14/2,$L14,TRUE))*$C14+($J14="Steady Growth")*(AND(AG$4&gt;=$E14,AG$4&lt;=$G14)*((AG$4-$E14+1)/($I14*($I14+1)/2)*$C14))+($J14="custom")*CustomCF!Z14</f>
        <v>0</v>
      </c>
      <c r="AH14" s="19">
        <f>($J14="Bell Curve")*(_xlfn.NORM.DIST(AND(AH$4&gt;=$E14,AH$4&lt;=$G14)*(AH$4-$E14+1),$I14/2,$L14,TRUE)-_xlfn.NORM.DIST(AND(AH$4&gt;=$E14,AH$4&lt;=$G14)*(AG$4-$E14+1),$I14/2,$L14,TRUE))/(1-2*_xlfn.NORM.DIST(0,$I14/2,$L14,TRUE))*$C14+($J14="Steady Growth")*(AND(AH$4&gt;=$E14,AH$4&lt;=$G14)*((AH$4-$E14+1)/($I14*($I14+1)/2)*$C14))+($J14="custom")*CustomCF!AA14</f>
        <v>0</v>
      </c>
      <c r="AI14" s="19">
        <f>($J14="Bell Curve")*(_xlfn.NORM.DIST(AND(AI$4&gt;=$E14,AI$4&lt;=$G14)*(AI$4-$E14+1),$I14/2,$L14,TRUE)-_xlfn.NORM.DIST(AND(AI$4&gt;=$E14,AI$4&lt;=$G14)*(AH$4-$E14+1),$I14/2,$L14,TRUE))/(1-2*_xlfn.NORM.DIST(0,$I14/2,$L14,TRUE))*$C14+($J14="Steady Growth")*(AND(AI$4&gt;=$E14,AI$4&lt;=$G14)*((AI$4-$E14+1)/($I14*($I14+1)/2)*$C14))+($J14="custom")*CustomCF!AB14</f>
        <v>0</v>
      </c>
      <c r="AJ14" s="19">
        <f>($J14="Bell Curve")*(_xlfn.NORM.DIST(AND(AJ$4&gt;=$E14,AJ$4&lt;=$G14)*(AJ$4-$E14+1),$I14/2,$L14,TRUE)-_xlfn.NORM.DIST(AND(AJ$4&gt;=$E14,AJ$4&lt;=$G14)*(AI$4-$E14+1),$I14/2,$L14,TRUE))/(1-2*_xlfn.NORM.DIST(0,$I14/2,$L14,TRUE))*$C14+($J14="Steady Growth")*(AND(AJ$4&gt;=$E14,AJ$4&lt;=$G14)*((AJ$4-$E14+1)/($I14*($I14+1)/2)*$C14))+($J14="custom")*CustomCF!AC14</f>
        <v>0</v>
      </c>
      <c r="AK14" s="19">
        <f>($J14="Bell Curve")*(_xlfn.NORM.DIST(AND(AK$4&gt;=$E14,AK$4&lt;=$G14)*(AK$4-$E14+1),$I14/2,$L14,TRUE)-_xlfn.NORM.DIST(AND(AK$4&gt;=$E14,AK$4&lt;=$G14)*(AJ$4-$E14+1),$I14/2,$L14,TRUE))/(1-2*_xlfn.NORM.DIST(0,$I14/2,$L14,TRUE))*$C14+($J14="Steady Growth")*(AND(AK$4&gt;=$E14,AK$4&lt;=$G14)*((AK$4-$E14+1)/($I14*($I14+1)/2)*$C14))+($J14="custom")*CustomCF!AD14</f>
        <v>0</v>
      </c>
      <c r="AL14" s="19">
        <f>($J14="Bell Curve")*(_xlfn.NORM.DIST(AND(AL$4&gt;=$E14,AL$4&lt;=$G14)*(AL$4-$E14+1),$I14/2,$L14,TRUE)-_xlfn.NORM.DIST(AND(AL$4&gt;=$E14,AL$4&lt;=$G14)*(AK$4-$E14+1),$I14/2,$L14,TRUE))/(1-2*_xlfn.NORM.DIST(0,$I14/2,$L14,TRUE))*$C14+($J14="Steady Growth")*(AND(AL$4&gt;=$E14,AL$4&lt;=$G14)*((AL$4-$E14+1)/($I14*($I14+1)/2)*$C14))+($J14="custom")*CustomCF!AE14</f>
        <v>0</v>
      </c>
      <c r="AM14" s="19">
        <f>($J14="Bell Curve")*(_xlfn.NORM.DIST(AND(AM$4&gt;=$E14,AM$4&lt;=$G14)*(AM$4-$E14+1),$I14/2,$L14,TRUE)-_xlfn.NORM.DIST(AND(AM$4&gt;=$E14,AM$4&lt;=$G14)*(AL$4-$E14+1),$I14/2,$L14,TRUE))/(1-2*_xlfn.NORM.DIST(0,$I14/2,$L14,TRUE))*$C14+($J14="Steady Growth")*(AND(AM$4&gt;=$E14,AM$4&lt;=$G14)*((AM$4-$E14+1)/($I14*($I14+1)/2)*$C14))+($J14="custom")*CustomCF!AF14</f>
        <v>0</v>
      </c>
      <c r="AN14" s="19">
        <f>($J14="Bell Curve")*(_xlfn.NORM.DIST(AND(AN$4&gt;=$E14,AN$4&lt;=$G14)*(AN$4-$E14+1),$I14/2,$L14,TRUE)-_xlfn.NORM.DIST(AND(AN$4&gt;=$E14,AN$4&lt;=$G14)*(AM$4-$E14+1),$I14/2,$L14,TRUE))/(1-2*_xlfn.NORM.DIST(0,$I14/2,$L14,TRUE))*$C14+($J14="Steady Growth")*(AND(AN$4&gt;=$E14,AN$4&lt;=$G14)*((AN$4-$E14+1)/($I14*($I14+1)/2)*$C14))+($J14="custom")*CustomCF!AG14</f>
        <v>0</v>
      </c>
      <c r="AO14" s="19">
        <f>($J14="Bell Curve")*(_xlfn.NORM.DIST(AND(AO$4&gt;=$E14,AO$4&lt;=$G14)*(AO$4-$E14+1),$I14/2,$L14,TRUE)-_xlfn.NORM.DIST(AND(AO$4&gt;=$E14,AO$4&lt;=$G14)*(AN$4-$E14+1),$I14/2,$L14,TRUE))/(1-2*_xlfn.NORM.DIST(0,$I14/2,$L14,TRUE))*$C14+($J14="Steady Growth")*(AND(AO$4&gt;=$E14,AO$4&lt;=$G14)*((AO$4-$E14+1)/($I14*($I14+1)/2)*$C14))+($J14="custom")*CustomCF!AH14</f>
        <v>0</v>
      </c>
      <c r="AP14" s="19">
        <f>($J14="Bell Curve")*(_xlfn.NORM.DIST(AND(AP$4&gt;=$E14,AP$4&lt;=$G14)*(AP$4-$E14+1),$I14/2,$L14,TRUE)-_xlfn.NORM.DIST(AND(AP$4&gt;=$E14,AP$4&lt;=$G14)*(AO$4-$E14+1),$I14/2,$L14,TRUE))/(1-2*_xlfn.NORM.DIST(0,$I14/2,$L14,TRUE))*$C14+($J14="Steady Growth")*(AND(AP$4&gt;=$E14,AP$4&lt;=$G14)*((AP$4-$E14+1)/($I14*($I14+1)/2)*$C14))+($J14="custom")*CustomCF!AI14</f>
        <v>0</v>
      </c>
      <c r="AQ14" s="19">
        <f>($J14="Bell Curve")*(_xlfn.NORM.DIST(AND(AQ$4&gt;=$E14,AQ$4&lt;=$G14)*(AQ$4-$E14+1),$I14/2,$L14,TRUE)-_xlfn.NORM.DIST(AND(AQ$4&gt;=$E14,AQ$4&lt;=$G14)*(AP$4-$E14+1),$I14/2,$L14,TRUE))/(1-2*_xlfn.NORM.DIST(0,$I14/2,$L14,TRUE))*$C14+($J14="Steady Growth")*(AND(AQ$4&gt;=$E14,AQ$4&lt;=$G14)*((AQ$4-$E14+1)/($I14*($I14+1)/2)*$C14))+($J14="custom")*CustomCF!AJ14</f>
        <v>0</v>
      </c>
      <c r="AR14" s="19">
        <f>($J14="Bell Curve")*(_xlfn.NORM.DIST(AND(AR$4&gt;=$E14,AR$4&lt;=$G14)*(AR$4-$E14+1),$I14/2,$L14,TRUE)-_xlfn.NORM.DIST(AND(AR$4&gt;=$E14,AR$4&lt;=$G14)*(AQ$4-$E14+1),$I14/2,$L14,TRUE))/(1-2*_xlfn.NORM.DIST(0,$I14/2,$L14,TRUE))*$C14+($J14="Steady Growth")*(AND(AR$4&gt;=$E14,AR$4&lt;=$G14)*((AR$4-$E14+1)/($I14*($I14+1)/2)*$C14))+($J14="custom")*CustomCF!AK14</f>
        <v>0</v>
      </c>
      <c r="AS14" s="19">
        <f>($J14="Bell Curve")*(_xlfn.NORM.DIST(AND(AS$4&gt;=$E14,AS$4&lt;=$G14)*(AS$4-$E14+1),$I14/2,$L14,TRUE)-_xlfn.NORM.DIST(AND(AS$4&gt;=$E14,AS$4&lt;=$G14)*(AR$4-$E14+1),$I14/2,$L14,TRUE))/(1-2*_xlfn.NORM.DIST(0,$I14/2,$L14,TRUE))*$C14+($J14="Steady Growth")*(AND(AS$4&gt;=$E14,AS$4&lt;=$G14)*((AS$4-$E14+1)/($I14*($I14+1)/2)*$C14))+($J14="custom")*CustomCF!AL14</f>
        <v>0</v>
      </c>
      <c r="AT14" s="19">
        <f>($J14="Bell Curve")*(_xlfn.NORM.DIST(AND(AT$4&gt;=$E14,AT$4&lt;=$G14)*(AT$4-$E14+1),$I14/2,$L14,TRUE)-_xlfn.NORM.DIST(AND(AT$4&gt;=$E14,AT$4&lt;=$G14)*(AS$4-$E14+1),$I14/2,$L14,TRUE))/(1-2*_xlfn.NORM.DIST(0,$I14/2,$L14,TRUE))*$C14+($J14="Steady Growth")*(AND(AT$4&gt;=$E14,AT$4&lt;=$G14)*((AT$4-$E14+1)/($I14*($I14+1)/2)*$C14))+($J14="custom")*CustomCF!AM14</f>
        <v>0</v>
      </c>
      <c r="AU14" s="19">
        <f>($J14="Bell Curve")*(_xlfn.NORM.DIST(AND(AU$4&gt;=$E14,AU$4&lt;=$G14)*(AU$4-$E14+1),$I14/2,$L14,TRUE)-_xlfn.NORM.DIST(AND(AU$4&gt;=$E14,AU$4&lt;=$G14)*(AT$4-$E14+1),$I14/2,$L14,TRUE))/(1-2*_xlfn.NORM.DIST(0,$I14/2,$L14,TRUE))*$C14+($J14="Steady Growth")*(AND(AU$4&gt;=$E14,AU$4&lt;=$G14)*((AU$4-$E14+1)/($I14*($I14+1)/2)*$C14))+($J14="custom")*CustomCF!AN14</f>
        <v>0</v>
      </c>
      <c r="AV14" s="19">
        <f>($J14="Bell Curve")*(_xlfn.NORM.DIST(AND(AV$4&gt;=$E14,AV$4&lt;=$G14)*(AV$4-$E14+1),$I14/2,$L14,TRUE)-_xlfn.NORM.DIST(AND(AV$4&gt;=$E14,AV$4&lt;=$G14)*(AU$4-$E14+1),$I14/2,$L14,TRUE))/(1-2*_xlfn.NORM.DIST(0,$I14/2,$L14,TRUE))*$C14+($J14="Steady Growth")*(AND(AV$4&gt;=$E14,AV$4&lt;=$G14)*((AV$4-$E14+1)/($I14*($I14+1)/2)*$C14))+($J14="custom")*CustomCF!AO14</f>
        <v>0</v>
      </c>
      <c r="AW14" s="19">
        <f>($J14="Bell Curve")*(_xlfn.NORM.DIST(AND(AW$4&gt;=$E14,AW$4&lt;=$G14)*(AW$4-$E14+1),$I14/2,$L14,TRUE)-_xlfn.NORM.DIST(AND(AW$4&gt;=$E14,AW$4&lt;=$G14)*(AV$4-$E14+1),$I14/2,$L14,TRUE))/(1-2*_xlfn.NORM.DIST(0,$I14/2,$L14,TRUE))*$C14+($J14="Steady Growth")*(AND(AW$4&gt;=$E14,AW$4&lt;=$G14)*((AW$4-$E14+1)/($I14*($I14+1)/2)*$C14))+($J14="custom")*CustomCF!AP14</f>
        <v>0</v>
      </c>
      <c r="AX14" s="19">
        <f>($J14="Bell Curve")*(_xlfn.NORM.DIST(AND(AX$4&gt;=$E14,AX$4&lt;=$G14)*(AX$4-$E14+1),$I14/2,$L14,TRUE)-_xlfn.NORM.DIST(AND(AX$4&gt;=$E14,AX$4&lt;=$G14)*(AW$4-$E14+1),$I14/2,$L14,TRUE))/(1-2*_xlfn.NORM.DIST(0,$I14/2,$L14,TRUE))*$C14+($J14="Steady Growth")*(AND(AX$4&gt;=$E14,AX$4&lt;=$G14)*((AX$4-$E14+1)/($I14*($I14+1)/2)*$C14))+($J14="custom")*CustomCF!AQ14</f>
        <v>0</v>
      </c>
      <c r="AY14" s="19">
        <f>($J14="Bell Curve")*(_xlfn.NORM.DIST(AND(AY$4&gt;=$E14,AY$4&lt;=$G14)*(AY$4-$E14+1),$I14/2,$L14,TRUE)-_xlfn.NORM.DIST(AND(AY$4&gt;=$E14,AY$4&lt;=$G14)*(AX$4-$E14+1),$I14/2,$L14,TRUE))/(1-2*_xlfn.NORM.DIST(0,$I14/2,$L14,TRUE))*$C14+($J14="Steady Growth")*(AND(AY$4&gt;=$E14,AY$4&lt;=$G14)*((AY$4-$E14+1)/($I14*($I14+1)/2)*$C14))+($J14="custom")*CustomCF!AR14</f>
        <v>0</v>
      </c>
      <c r="AZ14" s="19">
        <f>($J14="Bell Curve")*(_xlfn.NORM.DIST(AND(AZ$4&gt;=$E14,AZ$4&lt;=$G14)*(AZ$4-$E14+1),$I14/2,$L14,TRUE)-_xlfn.NORM.DIST(AND(AZ$4&gt;=$E14,AZ$4&lt;=$G14)*(AY$4-$E14+1),$I14/2,$L14,TRUE))/(1-2*_xlfn.NORM.DIST(0,$I14/2,$L14,TRUE))*$C14+($J14="Steady Growth")*(AND(AZ$4&gt;=$E14,AZ$4&lt;=$G14)*((AZ$4-$E14+1)/($I14*($I14+1)/2)*$C14))+($J14="custom")*CustomCF!AS14</f>
        <v>0</v>
      </c>
      <c r="BA14" s="19">
        <f>($J14="Bell Curve")*(_xlfn.NORM.DIST(AND(BA$4&gt;=$E14,BA$4&lt;=$G14)*(BA$4-$E14+1),$I14/2,$L14,TRUE)-_xlfn.NORM.DIST(AND(BA$4&gt;=$E14,BA$4&lt;=$G14)*(AZ$4-$E14+1),$I14/2,$L14,TRUE))/(1-2*_xlfn.NORM.DIST(0,$I14/2,$L14,TRUE))*$C14+($J14="Steady Growth")*(AND(BA$4&gt;=$E14,BA$4&lt;=$G14)*((BA$4-$E14+1)/($I14*($I14+1)/2)*$C14))+($J14="custom")*CustomCF!AT14</f>
        <v>0</v>
      </c>
      <c r="BB14" s="19">
        <f>($J14="Bell Curve")*(_xlfn.NORM.DIST(AND(BB$4&gt;=$E14,BB$4&lt;=$G14)*(BB$4-$E14+1),$I14/2,$L14,TRUE)-_xlfn.NORM.DIST(AND(BB$4&gt;=$E14,BB$4&lt;=$G14)*(BA$4-$E14+1),$I14/2,$L14,TRUE))/(1-2*_xlfn.NORM.DIST(0,$I14/2,$L14,TRUE))*$C14+($J14="Steady Growth")*(AND(BB$4&gt;=$E14,BB$4&lt;=$G14)*((BB$4-$E14+1)/($I14*($I14+1)/2)*$C14))+($J14="custom")*CustomCF!AU14</f>
        <v>0</v>
      </c>
      <c r="BC14" s="19">
        <f>($J14="Bell Curve")*(_xlfn.NORM.DIST(AND(BC$4&gt;=$E14,BC$4&lt;=$G14)*(BC$4-$E14+1),$I14/2,$L14,TRUE)-_xlfn.NORM.DIST(AND(BC$4&gt;=$E14,BC$4&lt;=$G14)*(BB$4-$E14+1),$I14/2,$L14,TRUE))/(1-2*_xlfn.NORM.DIST(0,$I14/2,$L14,TRUE))*$C14+($J14="Steady Growth")*(AND(BC$4&gt;=$E14,BC$4&lt;=$G14)*((BC$4-$E14+1)/($I14*($I14+1)/2)*$C14))+($J14="custom")*CustomCF!AV14</f>
        <v>0</v>
      </c>
      <c r="BD14" s="19">
        <f>($J14="Bell Curve")*(_xlfn.NORM.DIST(AND(BD$4&gt;=$E14,BD$4&lt;=$G14)*(BD$4-$E14+1),$I14/2,$L14,TRUE)-_xlfn.NORM.DIST(AND(BD$4&gt;=$E14,BD$4&lt;=$G14)*(BC$4-$E14+1),$I14/2,$L14,TRUE))/(1-2*_xlfn.NORM.DIST(0,$I14/2,$L14,TRUE))*$C14+($J14="Steady Growth")*(AND(BD$4&gt;=$E14,BD$4&lt;=$G14)*((BD$4-$E14+1)/($I14*($I14+1)/2)*$C14))+($J14="custom")*CustomCF!AW14</f>
        <v>0</v>
      </c>
      <c r="BE14" s="19">
        <f>($J14="Bell Curve")*(_xlfn.NORM.DIST(AND(BE$4&gt;=$E14,BE$4&lt;=$G14)*(BE$4-$E14+1),$I14/2,$L14,TRUE)-_xlfn.NORM.DIST(AND(BE$4&gt;=$E14,BE$4&lt;=$G14)*(BD$4-$E14+1),$I14/2,$L14,TRUE))/(1-2*_xlfn.NORM.DIST(0,$I14/2,$L14,TRUE))*$C14+($J14="Steady Growth")*(AND(BE$4&gt;=$E14,BE$4&lt;=$G14)*((BE$4-$E14+1)/($I14*($I14+1)/2)*$C14))+($J14="custom")*CustomCF!AX14</f>
        <v>0</v>
      </c>
      <c r="BF14" s="19">
        <f>($J14="Bell Curve")*(_xlfn.NORM.DIST(AND(BF$4&gt;=$E14,BF$4&lt;=$G14)*(BF$4-$E14+1),$I14/2,$L14,TRUE)-_xlfn.NORM.DIST(AND(BF$4&gt;=$E14,BF$4&lt;=$G14)*(BE$4-$E14+1),$I14/2,$L14,TRUE))/(1-2*_xlfn.NORM.DIST(0,$I14/2,$L14,TRUE))*$C14+($J14="Steady Growth")*(AND(BF$4&gt;=$E14,BF$4&lt;=$G14)*((BF$4-$E14+1)/($I14*($I14+1)/2)*$C14))+($J14="custom")*CustomCF!AY14</f>
        <v>0</v>
      </c>
      <c r="BG14" s="19">
        <f>($J14="Bell Curve")*(_xlfn.NORM.DIST(AND(BG$4&gt;=$E14,BG$4&lt;=$G14)*(BG$4-$E14+1),$I14/2,$L14,TRUE)-_xlfn.NORM.DIST(AND(BG$4&gt;=$E14,BG$4&lt;=$G14)*(BF$4-$E14+1),$I14/2,$L14,TRUE))/(1-2*_xlfn.NORM.DIST(0,$I14/2,$L14,TRUE))*$C14+($J14="Steady Growth")*(AND(BG$4&gt;=$E14,BG$4&lt;=$G14)*((BG$4-$E14+1)/($I14*($I14+1)/2)*$C14))+($J14="custom")*CustomCF!AZ14</f>
        <v>0</v>
      </c>
      <c r="BH14" s="19">
        <f>($J14="Bell Curve")*(_xlfn.NORM.DIST(AND(BH$4&gt;=$E14,BH$4&lt;=$G14)*(BH$4-$E14+1),$I14/2,$L14,TRUE)-_xlfn.NORM.DIST(AND(BH$4&gt;=$E14,BH$4&lt;=$G14)*(BG$4-$E14+1),$I14/2,$L14,TRUE))/(1-2*_xlfn.NORM.DIST(0,$I14/2,$L14,TRUE))*$C14+($J14="Steady Growth")*(AND(BH$4&gt;=$E14,BH$4&lt;=$G14)*((BH$4-$E14+1)/($I14*($I14+1)/2)*$C14))+($J14="custom")*CustomCF!BA14</f>
        <v>0</v>
      </c>
      <c r="BI14" s="19">
        <f>($J14="Bell Curve")*(_xlfn.NORM.DIST(AND(BI$4&gt;=$E14,BI$4&lt;=$G14)*(BI$4-$E14+1),$I14/2,$L14,TRUE)-_xlfn.NORM.DIST(AND(BI$4&gt;=$E14,BI$4&lt;=$G14)*(BH$4-$E14+1),$I14/2,$L14,TRUE))/(1-2*_xlfn.NORM.DIST(0,$I14/2,$L14,TRUE))*$C14+($J14="Steady Growth")*(AND(BI$4&gt;=$E14,BI$4&lt;=$G14)*((BI$4-$E14+1)/($I14*($I14+1)/2)*$C14))+($J14="custom")*CustomCF!BB14</f>
        <v>0</v>
      </c>
      <c r="BJ14" s="19">
        <f>($J14="Bell Curve")*(_xlfn.NORM.DIST(AND(BJ$4&gt;=$E14,BJ$4&lt;=$G14)*(BJ$4-$E14+1),$I14/2,$L14,TRUE)-_xlfn.NORM.DIST(AND(BJ$4&gt;=$E14,BJ$4&lt;=$G14)*(BI$4-$E14+1),$I14/2,$L14,TRUE))/(1-2*_xlfn.NORM.DIST(0,$I14/2,$L14,TRUE))*$C14+($J14="Steady Growth")*(AND(BJ$4&gt;=$E14,BJ$4&lt;=$G14)*((BJ$4-$E14+1)/($I14*($I14+1)/2)*$C14))+($J14="custom")*CustomCF!BC14</f>
        <v>0</v>
      </c>
      <c r="BK14" s="19">
        <f>($J14="Bell Curve")*(_xlfn.NORM.DIST(AND(BK$4&gt;=$E14,BK$4&lt;=$G14)*(BK$4-$E14+1),$I14/2,$L14,TRUE)-_xlfn.NORM.DIST(AND(BK$4&gt;=$E14,BK$4&lt;=$G14)*(BJ$4-$E14+1),$I14/2,$L14,TRUE))/(1-2*_xlfn.NORM.DIST(0,$I14/2,$L14,TRUE))*$C14+($J14="Steady Growth")*(AND(BK$4&gt;=$E14,BK$4&lt;=$G14)*((BK$4-$E14+1)/($I14*($I14+1)/2)*$C14))+($J14="custom")*CustomCF!BD14</f>
        <v>0</v>
      </c>
      <c r="BL14" s="19">
        <f>($J14="Bell Curve")*(_xlfn.NORM.DIST(AND(BL$4&gt;=$E14,BL$4&lt;=$G14)*(BL$4-$E14+1),$I14/2,$L14,TRUE)-_xlfn.NORM.DIST(AND(BL$4&gt;=$E14,BL$4&lt;=$G14)*(BK$4-$E14+1),$I14/2,$L14,TRUE))/(1-2*_xlfn.NORM.DIST(0,$I14/2,$L14,TRUE))*$C14+($J14="Steady Growth")*(AND(BL$4&gt;=$E14,BL$4&lt;=$G14)*((BL$4-$E14+1)/($I14*($I14+1)/2)*$C14))+($J14="custom")*CustomCF!BE14</f>
        <v>0</v>
      </c>
      <c r="BM14" s="19">
        <f>($J14="Bell Curve")*(_xlfn.NORM.DIST(AND(BM$4&gt;=$E14,BM$4&lt;=$G14)*(BM$4-$E14+1),$I14/2,$L14,TRUE)-_xlfn.NORM.DIST(AND(BM$4&gt;=$E14,BM$4&lt;=$G14)*(BL$4-$E14+1),$I14/2,$L14,TRUE))/(1-2*_xlfn.NORM.DIST(0,$I14/2,$L14,TRUE))*$C14+($J14="Steady Growth")*(AND(BM$4&gt;=$E14,BM$4&lt;=$G14)*((BM$4-$E14+1)/($I14*($I14+1)/2)*$C14))+($J14="custom")*CustomCF!BF14</f>
        <v>0</v>
      </c>
      <c r="BN14" s="19">
        <f>($J14="Bell Curve")*(_xlfn.NORM.DIST(AND(BN$4&gt;=$E14,BN$4&lt;=$G14)*(BN$4-$E14+1),$I14/2,$L14,TRUE)-_xlfn.NORM.DIST(AND(BN$4&gt;=$E14,BN$4&lt;=$G14)*(BM$4-$E14+1),$I14/2,$L14,TRUE))/(1-2*_xlfn.NORM.DIST(0,$I14/2,$L14,TRUE))*$C14+($J14="Steady Growth")*(AND(BN$4&gt;=$E14,BN$4&lt;=$G14)*((BN$4-$E14+1)/($I14*($I14+1)/2)*$C14))+($J14="custom")*CustomCF!BG14</f>
        <v>0</v>
      </c>
      <c r="BO14" s="19">
        <f>($J14="Bell Curve")*(_xlfn.NORM.DIST(AND(BO$4&gt;=$E14,BO$4&lt;=$G14)*(BO$4-$E14+1),$I14/2,$L14,TRUE)-_xlfn.NORM.DIST(AND(BO$4&gt;=$E14,BO$4&lt;=$G14)*(BN$4-$E14+1),$I14/2,$L14,TRUE))/(1-2*_xlfn.NORM.DIST(0,$I14/2,$L14,TRUE))*$C14+($J14="Steady Growth")*(AND(BO$4&gt;=$E14,BO$4&lt;=$G14)*((BO$4-$E14+1)/($I14*($I14+1)/2)*$C14))+($J14="custom")*CustomCF!BH14</f>
        <v>0</v>
      </c>
      <c r="BP14" s="19">
        <f>($J14="Bell Curve")*(_xlfn.NORM.DIST(AND(BP$4&gt;=$E14,BP$4&lt;=$G14)*(BP$4-$E14+1),$I14/2,$L14,TRUE)-_xlfn.NORM.DIST(AND(BP$4&gt;=$E14,BP$4&lt;=$G14)*(BO$4-$E14+1),$I14/2,$L14,TRUE))/(1-2*_xlfn.NORM.DIST(0,$I14/2,$L14,TRUE))*$C14+($J14="Steady Growth")*(AND(BP$4&gt;=$E14,BP$4&lt;=$G14)*((BP$4-$E14+1)/($I14*($I14+1)/2)*$C14))+($J14="custom")*CustomCF!BI14</f>
        <v>0</v>
      </c>
      <c r="BQ14" s="19">
        <f>($J14="Bell Curve")*(_xlfn.NORM.DIST(AND(BQ$4&gt;=$E14,BQ$4&lt;=$G14)*(BQ$4-$E14+1),$I14/2,$L14,TRUE)-_xlfn.NORM.DIST(AND(BQ$4&gt;=$E14,BQ$4&lt;=$G14)*(BP$4-$E14+1),$I14/2,$L14,TRUE))/(1-2*_xlfn.NORM.DIST(0,$I14/2,$L14,TRUE))*$C14+($J14="Steady Growth")*(AND(BQ$4&gt;=$E14,BQ$4&lt;=$G14)*((BQ$4-$E14+1)/($I14*($I14+1)/2)*$C14))+($J14="custom")*CustomCF!BJ14</f>
        <v>0</v>
      </c>
      <c r="BR14" s="19">
        <f>($J14="Bell Curve")*(_xlfn.NORM.DIST(AND(BR$4&gt;=$E14,BR$4&lt;=$G14)*(BR$4-$E14+1),$I14/2,$L14,TRUE)-_xlfn.NORM.DIST(AND(BR$4&gt;=$E14,BR$4&lt;=$G14)*(BQ$4-$E14+1),$I14/2,$L14,TRUE))/(1-2*_xlfn.NORM.DIST(0,$I14/2,$L14,TRUE))*$C14+($J14="Steady Growth")*(AND(BR$4&gt;=$E14,BR$4&lt;=$G14)*((BR$4-$E14+1)/($I14*($I14+1)/2)*$C14))+($J14="custom")*CustomCF!BK14</f>
        <v>0</v>
      </c>
      <c r="BS14" s="19">
        <f>($J14="Bell Curve")*(_xlfn.NORM.DIST(AND(BS$4&gt;=$E14,BS$4&lt;=$G14)*(BS$4-$E14+1),$I14/2,$L14,TRUE)-_xlfn.NORM.DIST(AND(BS$4&gt;=$E14,BS$4&lt;=$G14)*(BR$4-$E14+1),$I14/2,$L14,TRUE))/(1-2*_xlfn.NORM.DIST(0,$I14/2,$L14,TRUE))*$C14+($J14="Steady Growth")*(AND(BS$4&gt;=$E14,BS$4&lt;=$G14)*((BS$4-$E14+1)/($I14*($I14+1)/2)*$C14))+($J14="custom")*CustomCF!BL14</f>
        <v>0</v>
      </c>
      <c r="BT14" s="19">
        <f>($J14="Bell Curve")*(_xlfn.NORM.DIST(AND(BT$4&gt;=$E14,BT$4&lt;=$G14)*(BT$4-$E14+1),$I14/2,$L14,TRUE)-_xlfn.NORM.DIST(AND(BT$4&gt;=$E14,BT$4&lt;=$G14)*(BS$4-$E14+1),$I14/2,$L14,TRUE))/(1-2*_xlfn.NORM.DIST(0,$I14/2,$L14,TRUE))*$C14+($J14="Steady Growth")*(AND(BT$4&gt;=$E14,BT$4&lt;=$G14)*((BT$4-$E14+1)/($I14*($I14+1)/2)*$C14))+($J14="custom")*CustomCF!BM14</f>
        <v>0</v>
      </c>
      <c r="BU14" s="19">
        <f>($J14="Bell Curve")*(_xlfn.NORM.DIST(AND(BU$4&gt;=$E14,BU$4&lt;=$G14)*(BU$4-$E14+1),$I14/2,$L14,TRUE)-_xlfn.NORM.DIST(AND(BU$4&gt;=$E14,BU$4&lt;=$G14)*(BT$4-$E14+1),$I14/2,$L14,TRUE))/(1-2*_xlfn.NORM.DIST(0,$I14/2,$L14,TRUE))*$C14+($J14="Steady Growth")*(AND(BU$4&gt;=$E14,BU$4&lt;=$G14)*((BU$4-$E14+1)/($I14*($I14+1)/2)*$C14))+($J14="custom")*CustomCF!BN14</f>
        <v>0</v>
      </c>
      <c r="BV14" s="19">
        <f>($J14="Bell Curve")*(_xlfn.NORM.DIST(AND(BV$4&gt;=$E14,BV$4&lt;=$G14)*(BV$4-$E14+1),$I14/2,$L14,TRUE)-_xlfn.NORM.DIST(AND(BV$4&gt;=$E14,BV$4&lt;=$G14)*(BU$4-$E14+1),$I14/2,$L14,TRUE))/(1-2*_xlfn.NORM.DIST(0,$I14/2,$L14,TRUE))*$C14+($J14="Steady Growth")*(AND(BV$4&gt;=$E14,BV$4&lt;=$G14)*((BV$4-$E14+1)/($I14*($I14+1)/2)*$C14))+($J14="custom")*CustomCF!BO14</f>
        <v>0</v>
      </c>
      <c r="BW14" s="19">
        <f>($J14="Bell Curve")*(_xlfn.NORM.DIST(AND(BW$4&gt;=$E14,BW$4&lt;=$G14)*(BW$4-$E14+1),$I14/2,$L14,TRUE)-_xlfn.NORM.DIST(AND(BW$4&gt;=$E14,BW$4&lt;=$G14)*(BV$4-$E14+1),$I14/2,$L14,TRUE))/(1-2*_xlfn.NORM.DIST(0,$I14/2,$L14,TRUE))*$C14+($J14="Steady Growth")*(AND(BW$4&gt;=$E14,BW$4&lt;=$G14)*((BW$4-$E14+1)/($I14*($I14+1)/2)*$C14))+($J14="custom")*CustomCF!BP14</f>
        <v>0</v>
      </c>
      <c r="BX14" s="19">
        <f>($J14="Bell Curve")*(_xlfn.NORM.DIST(AND(BX$4&gt;=$E14,BX$4&lt;=$G14)*(BX$4-$E14+1),$I14/2,$L14,TRUE)-_xlfn.NORM.DIST(AND(BX$4&gt;=$E14,BX$4&lt;=$G14)*(BW$4-$E14+1),$I14/2,$L14,TRUE))/(1-2*_xlfn.NORM.DIST(0,$I14/2,$L14,TRUE))*$C14+($J14="Steady Growth")*(AND(BX$4&gt;=$E14,BX$4&lt;=$G14)*((BX$4-$E14+1)/($I14*($I14+1)/2)*$C14))+($J14="custom")*CustomCF!BQ14</f>
        <v>0</v>
      </c>
      <c r="BY14" s="19">
        <f>($J14="Bell Curve")*(_xlfn.NORM.DIST(AND(BY$4&gt;=$E14,BY$4&lt;=$G14)*(BY$4-$E14+1),$I14/2,$L14,TRUE)-_xlfn.NORM.DIST(AND(BY$4&gt;=$E14,BY$4&lt;=$G14)*(BX$4-$E14+1),$I14/2,$L14,TRUE))/(1-2*_xlfn.NORM.DIST(0,$I14/2,$L14,TRUE))*$C14+($J14="Steady Growth")*(AND(BY$4&gt;=$E14,BY$4&lt;=$G14)*((BY$4-$E14+1)/($I14*($I14+1)/2)*$C14))+($J14="custom")*CustomCF!BR14</f>
        <v>0</v>
      </c>
      <c r="BZ14" s="19">
        <f>($J14="Bell Curve")*(_xlfn.NORM.DIST(AND(BZ$4&gt;=$E14,BZ$4&lt;=$G14)*(BZ$4-$E14+1),$I14/2,$L14,TRUE)-_xlfn.NORM.DIST(AND(BZ$4&gt;=$E14,BZ$4&lt;=$G14)*(BY$4-$E14+1),$I14/2,$L14,TRUE))/(1-2*_xlfn.NORM.DIST(0,$I14/2,$L14,TRUE))*$C14+($J14="Steady Growth")*(AND(BZ$4&gt;=$E14,BZ$4&lt;=$G14)*((BZ$4-$E14+1)/($I14*($I14+1)/2)*$C14))+($J14="custom")*CustomCF!BS14</f>
        <v>0</v>
      </c>
      <c r="CA14" s="19">
        <f>($J14="Bell Curve")*(_xlfn.NORM.DIST(AND(CA$4&gt;=$E14,CA$4&lt;=$G14)*(CA$4-$E14+1),$I14/2,$L14,TRUE)-_xlfn.NORM.DIST(AND(CA$4&gt;=$E14,CA$4&lt;=$G14)*(BZ$4-$E14+1),$I14/2,$L14,TRUE))/(1-2*_xlfn.NORM.DIST(0,$I14/2,$L14,TRUE))*$C14+($J14="Steady Growth")*(AND(CA$4&gt;=$E14,CA$4&lt;=$G14)*((CA$4-$E14+1)/($I14*($I14+1)/2)*$C14))+($J14="custom")*CustomCF!BT14</f>
        <v>0</v>
      </c>
      <c r="CB14" s="19">
        <f>($J14="Bell Curve")*(_xlfn.NORM.DIST(AND(CB$4&gt;=$E14,CB$4&lt;=$G14)*(CB$4-$E14+1),$I14/2,$L14,TRUE)-_xlfn.NORM.DIST(AND(CB$4&gt;=$E14,CB$4&lt;=$G14)*(CA$4-$E14+1),$I14/2,$L14,TRUE))/(1-2*_xlfn.NORM.DIST(0,$I14/2,$L14,TRUE))*$C14+($J14="Steady Growth")*(AND(CB$4&gt;=$E14,CB$4&lt;=$G14)*((CB$4-$E14+1)/($I14*($I14+1)/2)*$C14))+($J14="custom")*CustomCF!BU14</f>
        <v>0</v>
      </c>
      <c r="CC14" s="19">
        <f>($J14="Bell Curve")*(_xlfn.NORM.DIST(AND(CC$4&gt;=$E14,CC$4&lt;=$G14)*(CC$4-$E14+1),$I14/2,$L14,TRUE)-_xlfn.NORM.DIST(AND(CC$4&gt;=$E14,CC$4&lt;=$G14)*(CB$4-$E14+1),$I14/2,$L14,TRUE))/(1-2*_xlfn.NORM.DIST(0,$I14/2,$L14,TRUE))*$C14+($J14="Steady Growth")*(AND(CC$4&gt;=$E14,CC$4&lt;=$G14)*((CC$4-$E14+1)/($I14*($I14+1)/2)*$C14))+($J14="custom")*CustomCF!BV14</f>
        <v>0</v>
      </c>
      <c r="CD14" s="19">
        <f>($J14="Bell Curve")*(_xlfn.NORM.DIST(AND(CD$4&gt;=$E14,CD$4&lt;=$G14)*(CD$4-$E14+1),$I14/2,$L14,TRUE)-_xlfn.NORM.DIST(AND(CD$4&gt;=$E14,CD$4&lt;=$G14)*(CC$4-$E14+1),$I14/2,$L14,TRUE))/(1-2*_xlfn.NORM.DIST(0,$I14/2,$L14,TRUE))*$C14+($J14="Steady Growth")*(AND(CD$4&gt;=$E14,CD$4&lt;=$G14)*((CD$4-$E14+1)/($I14*($I14+1)/2)*$C14))+($J14="custom")*CustomCF!BW14</f>
        <v>0</v>
      </c>
      <c r="CE14" s="19">
        <f>($J14="Bell Curve")*(_xlfn.NORM.DIST(AND(CE$4&gt;=$E14,CE$4&lt;=$G14)*(CE$4-$E14+1),$I14/2,$L14,TRUE)-_xlfn.NORM.DIST(AND(CE$4&gt;=$E14,CE$4&lt;=$G14)*(CD$4-$E14+1),$I14/2,$L14,TRUE))/(1-2*_xlfn.NORM.DIST(0,$I14/2,$L14,TRUE))*$C14+($J14="Steady Growth")*(AND(CE$4&gt;=$E14,CE$4&lt;=$G14)*((CE$4-$E14+1)/($I14*($I14+1)/2)*$C14))+($J14="custom")*CustomCF!BX14</f>
        <v>0</v>
      </c>
      <c r="CF14" s="19">
        <f>($J14="Bell Curve")*(_xlfn.NORM.DIST(AND(CF$4&gt;=$E14,CF$4&lt;=$G14)*(CF$4-$E14+1),$I14/2,$L14,TRUE)-_xlfn.NORM.DIST(AND(CF$4&gt;=$E14,CF$4&lt;=$G14)*(CE$4-$E14+1),$I14/2,$L14,TRUE))/(1-2*_xlfn.NORM.DIST(0,$I14/2,$L14,TRUE))*$C14+($J14="Steady Growth")*(AND(CF$4&gt;=$E14,CF$4&lt;=$G14)*((CF$4-$E14+1)/($I14*($I14+1)/2)*$C14))+($J14="custom")*CustomCF!BY14</f>
        <v>0</v>
      </c>
      <c r="CG14" s="19">
        <f>($J14="Bell Curve")*(_xlfn.NORM.DIST(AND(CG$4&gt;=$E14,CG$4&lt;=$G14)*(CG$4-$E14+1),$I14/2,$L14,TRUE)-_xlfn.NORM.DIST(AND(CG$4&gt;=$E14,CG$4&lt;=$G14)*(CF$4-$E14+1),$I14/2,$L14,TRUE))/(1-2*_xlfn.NORM.DIST(0,$I14/2,$L14,TRUE))*$C14+($J14="Steady Growth")*(AND(CG$4&gt;=$E14,CG$4&lt;=$G14)*((CG$4-$E14+1)/($I14*($I14+1)/2)*$C14))+($J14="custom")*CustomCF!BZ14</f>
        <v>0</v>
      </c>
      <c r="CH14" s="19">
        <f>($J14="Bell Curve")*(_xlfn.NORM.DIST(AND(CH$4&gt;=$E14,CH$4&lt;=$G14)*(CH$4-$E14+1),$I14/2,$L14,TRUE)-_xlfn.NORM.DIST(AND(CH$4&gt;=$E14,CH$4&lt;=$G14)*(CG$4-$E14+1),$I14/2,$L14,TRUE))/(1-2*_xlfn.NORM.DIST(0,$I14/2,$L14,TRUE))*$C14+($J14="Steady Growth")*(AND(CH$4&gt;=$E14,CH$4&lt;=$G14)*((CH$4-$E14+1)/($I14*($I14+1)/2)*$C14))+($J14="custom")*CustomCF!CA14</f>
        <v>0</v>
      </c>
      <c r="CI14" s="19">
        <f>($J14="Bell Curve")*(_xlfn.NORM.DIST(AND(CI$4&gt;=$E14,CI$4&lt;=$G14)*(CI$4-$E14+1),$I14/2,$L14,TRUE)-_xlfn.NORM.DIST(AND(CI$4&gt;=$E14,CI$4&lt;=$G14)*(CH$4-$E14+1),$I14/2,$L14,TRUE))/(1-2*_xlfn.NORM.DIST(0,$I14/2,$L14,TRUE))*$C14+($J14="Steady Growth")*(AND(CI$4&gt;=$E14,CI$4&lt;=$G14)*((CI$4-$E14+1)/($I14*($I14+1)/2)*$C14))+($J14="custom")*CustomCF!CB14</f>
        <v>0</v>
      </c>
      <c r="CJ14" s="19">
        <f>($J14="Bell Curve")*(_xlfn.NORM.DIST(AND(CJ$4&gt;=$E14,CJ$4&lt;=$G14)*(CJ$4-$E14+1),$I14/2,$L14,TRUE)-_xlfn.NORM.DIST(AND(CJ$4&gt;=$E14,CJ$4&lt;=$G14)*(CI$4-$E14+1),$I14/2,$L14,TRUE))/(1-2*_xlfn.NORM.DIST(0,$I14/2,$L14,TRUE))*$C14+($J14="Steady Growth")*(AND(CJ$4&gt;=$E14,CJ$4&lt;=$G14)*((CJ$4-$E14+1)/($I14*($I14+1)/2)*$C14))+($J14="custom")*CustomCF!CC14</f>
        <v>0</v>
      </c>
      <c r="CK14" s="19">
        <f>($J14="Bell Curve")*(_xlfn.NORM.DIST(AND(CK$4&gt;=$E14,CK$4&lt;=$G14)*(CK$4-$E14+1),$I14/2,$L14,TRUE)-_xlfn.NORM.DIST(AND(CK$4&gt;=$E14,CK$4&lt;=$G14)*(CJ$4-$E14+1),$I14/2,$L14,TRUE))/(1-2*_xlfn.NORM.DIST(0,$I14/2,$L14,TRUE))*$C14+($J14="Steady Growth")*(AND(CK$4&gt;=$E14,CK$4&lt;=$G14)*((CK$4-$E14+1)/($I14*($I14+1)/2)*$C14))+($J14="custom")*CustomCF!CD14</f>
        <v>0</v>
      </c>
      <c r="CL14" s="19">
        <f>($J14="Bell Curve")*(_xlfn.NORM.DIST(AND(CL$4&gt;=$E14,CL$4&lt;=$G14)*(CL$4-$E14+1),$I14/2,$L14,TRUE)-_xlfn.NORM.DIST(AND(CL$4&gt;=$E14,CL$4&lt;=$G14)*(CK$4-$E14+1),$I14/2,$L14,TRUE))/(1-2*_xlfn.NORM.DIST(0,$I14/2,$L14,TRUE))*$C14+($J14="Steady Growth")*(AND(CL$4&gt;=$E14,CL$4&lt;=$G14)*((CL$4-$E14+1)/($I14*($I14+1)/2)*$C14))+($J14="custom")*CustomCF!CE14</f>
        <v>0</v>
      </c>
      <c r="CM14" s="19">
        <f>($J14="Bell Curve")*(_xlfn.NORM.DIST(AND(CM$4&gt;=$E14,CM$4&lt;=$G14)*(CM$4-$E14+1),$I14/2,$L14,TRUE)-_xlfn.NORM.DIST(AND(CM$4&gt;=$E14,CM$4&lt;=$G14)*(CL$4-$E14+1),$I14/2,$L14,TRUE))/(1-2*_xlfn.NORM.DIST(0,$I14/2,$L14,TRUE))*$C14+($J14="Steady Growth")*(AND(CM$4&gt;=$E14,CM$4&lt;=$G14)*((CM$4-$E14+1)/($I14*($I14+1)/2)*$C14))+($J14="custom")*CustomCF!CF14</f>
        <v>0</v>
      </c>
      <c r="CN14" s="19">
        <f>($J14="Bell Curve")*(_xlfn.NORM.DIST(AND(CN$4&gt;=$E14,CN$4&lt;=$G14)*(CN$4-$E14+1),$I14/2,$L14,TRUE)-_xlfn.NORM.DIST(AND(CN$4&gt;=$E14,CN$4&lt;=$G14)*(CM$4-$E14+1),$I14/2,$L14,TRUE))/(1-2*_xlfn.NORM.DIST(0,$I14/2,$L14,TRUE))*$C14+($J14="Steady Growth")*(AND(CN$4&gt;=$E14,CN$4&lt;=$G14)*((CN$4-$E14+1)/($I14*($I14+1)/2)*$C14))+($J14="custom")*CustomCF!CG14</f>
        <v>0</v>
      </c>
      <c r="CO14" s="19">
        <f>($J14="Bell Curve")*(_xlfn.NORM.DIST(AND(CO$4&gt;=$E14,CO$4&lt;=$G14)*(CO$4-$E14+1),$I14/2,$L14,TRUE)-_xlfn.NORM.DIST(AND(CO$4&gt;=$E14,CO$4&lt;=$G14)*(CN$4-$E14+1),$I14/2,$L14,TRUE))/(1-2*_xlfn.NORM.DIST(0,$I14/2,$L14,TRUE))*$C14+($J14="Steady Growth")*(AND(CO$4&gt;=$E14,CO$4&lt;=$G14)*((CO$4-$E14+1)/($I14*($I14+1)/2)*$C14))+($J14="custom")*CustomCF!CH14</f>
        <v>0</v>
      </c>
      <c r="CP14" s="19">
        <f>($J14="Bell Curve")*(_xlfn.NORM.DIST(AND(CP$4&gt;=$E14,CP$4&lt;=$G14)*(CP$4-$E14+1),$I14/2,$L14,TRUE)-_xlfn.NORM.DIST(AND(CP$4&gt;=$E14,CP$4&lt;=$G14)*(CO$4-$E14+1),$I14/2,$L14,TRUE))/(1-2*_xlfn.NORM.DIST(0,$I14/2,$L14,TRUE))*$C14+($J14="Steady Growth")*(AND(CP$4&gt;=$E14,CP$4&lt;=$G14)*((CP$4-$E14+1)/($I14*($I14+1)/2)*$C14))+($J14="custom")*CustomCF!CI14</f>
        <v>0</v>
      </c>
      <c r="CQ14" s="19">
        <f>($J14="Bell Curve")*(_xlfn.NORM.DIST(AND(CQ$4&gt;=$E14,CQ$4&lt;=$G14)*(CQ$4-$E14+1),$I14/2,$L14,TRUE)-_xlfn.NORM.DIST(AND(CQ$4&gt;=$E14,CQ$4&lt;=$G14)*(CP$4-$E14+1),$I14/2,$L14,TRUE))/(1-2*_xlfn.NORM.DIST(0,$I14/2,$L14,TRUE))*$C14+($J14="Steady Growth")*(AND(CQ$4&gt;=$E14,CQ$4&lt;=$G14)*((CQ$4-$E14+1)/($I14*($I14+1)/2)*$C14))+($J14="custom")*CustomCF!CJ14</f>
        <v>0</v>
      </c>
      <c r="CR14" s="19">
        <f>($J14="Bell Curve")*(_xlfn.NORM.DIST(AND(CR$4&gt;=$E14,CR$4&lt;=$G14)*(CR$4-$E14+1),$I14/2,$L14,TRUE)-_xlfn.NORM.DIST(AND(CR$4&gt;=$E14,CR$4&lt;=$G14)*(CQ$4-$E14+1),$I14/2,$L14,TRUE))/(1-2*_xlfn.NORM.DIST(0,$I14/2,$L14,TRUE))*$C14+($J14="Steady Growth")*(AND(CR$4&gt;=$E14,CR$4&lt;=$G14)*((CR$4-$E14+1)/($I14*($I14+1)/2)*$C14))+($J14="custom")*CustomCF!CK14</f>
        <v>0</v>
      </c>
      <c r="CS14" s="19">
        <f>($J14="Bell Curve")*(_xlfn.NORM.DIST(AND(CS$4&gt;=$E14,CS$4&lt;=$G14)*(CS$4-$E14+1),$I14/2,$L14,TRUE)-_xlfn.NORM.DIST(AND(CS$4&gt;=$E14,CS$4&lt;=$G14)*(CR$4-$E14+1),$I14/2,$L14,TRUE))/(1-2*_xlfn.NORM.DIST(0,$I14/2,$L14,TRUE))*$C14+($J14="Steady Growth")*(AND(CS$4&gt;=$E14,CS$4&lt;=$G14)*((CS$4-$E14+1)/($I14*($I14+1)/2)*$C14))+($J14="custom")*CustomCF!CL14</f>
        <v>0</v>
      </c>
      <c r="CT14" s="19">
        <f>($J14="Bell Curve")*(_xlfn.NORM.DIST(AND(CT$4&gt;=$E14,CT$4&lt;=$G14)*(CT$4-$E14+1),$I14/2,$L14,TRUE)-_xlfn.NORM.DIST(AND(CT$4&gt;=$E14,CT$4&lt;=$G14)*(CS$4-$E14+1),$I14/2,$L14,TRUE))/(1-2*_xlfn.NORM.DIST(0,$I14/2,$L14,TRUE))*$C14+($J14="Steady Growth")*(AND(CT$4&gt;=$E14,CT$4&lt;=$G14)*((CT$4-$E14+1)/($I14*($I14+1)/2)*$C14))+($J14="custom")*CustomCF!CM14</f>
        <v>0</v>
      </c>
      <c r="CU14" s="19">
        <f>($J14="Bell Curve")*(_xlfn.NORM.DIST(AND(CU$4&gt;=$E14,CU$4&lt;=$G14)*(CU$4-$E14+1),$I14/2,$L14,TRUE)-_xlfn.NORM.DIST(AND(CU$4&gt;=$E14,CU$4&lt;=$G14)*(CT$4-$E14+1),$I14/2,$L14,TRUE))/(1-2*_xlfn.NORM.DIST(0,$I14/2,$L14,TRUE))*$C14+($J14="Steady Growth")*(AND(CU$4&gt;=$E14,CU$4&lt;=$G14)*((CU$4-$E14+1)/($I14*($I14+1)/2)*$C14))+($J14="custom")*CustomCF!CN14</f>
        <v>0</v>
      </c>
      <c r="CV14" s="19">
        <f>($J14="Bell Curve")*(_xlfn.NORM.DIST(AND(CV$4&gt;=$E14,CV$4&lt;=$G14)*(CV$4-$E14+1),$I14/2,$L14,TRUE)-_xlfn.NORM.DIST(AND(CV$4&gt;=$E14,CV$4&lt;=$G14)*(CU$4-$E14+1),$I14/2,$L14,TRUE))/(1-2*_xlfn.NORM.DIST(0,$I14/2,$L14,TRUE))*$C14+($J14="Steady Growth")*(AND(CV$4&gt;=$E14,CV$4&lt;=$G14)*((CV$4-$E14+1)/($I14*($I14+1)/2)*$C14))+($J14="custom")*CustomCF!CO14</f>
        <v>0</v>
      </c>
      <c r="CW14" s="19">
        <f>($J14="Bell Curve")*(_xlfn.NORM.DIST(AND(CW$4&gt;=$E14,CW$4&lt;=$G14)*(CW$4-$E14+1),$I14/2,$L14,TRUE)-_xlfn.NORM.DIST(AND(CW$4&gt;=$E14,CW$4&lt;=$G14)*(CV$4-$E14+1),$I14/2,$L14,TRUE))/(1-2*_xlfn.NORM.DIST(0,$I14/2,$L14,TRUE))*$C14+($J14="Steady Growth")*(AND(CW$4&gt;=$E14,CW$4&lt;=$G14)*((CW$4-$E14+1)/($I14*($I14+1)/2)*$C14))+($J14="custom")*CustomCF!CP14</f>
        <v>0</v>
      </c>
      <c r="CX14" s="19">
        <f>($J14="Bell Curve")*(_xlfn.NORM.DIST(AND(CX$4&gt;=$E14,CX$4&lt;=$G14)*(CX$4-$E14+1),$I14/2,$L14,TRUE)-_xlfn.NORM.DIST(AND(CX$4&gt;=$E14,CX$4&lt;=$G14)*(CW$4-$E14+1),$I14/2,$L14,TRUE))/(1-2*_xlfn.NORM.DIST(0,$I14/2,$L14,TRUE))*$C14+($J14="Steady Growth")*(AND(CX$4&gt;=$E14,CX$4&lt;=$G14)*((CX$4-$E14+1)/($I14*($I14+1)/2)*$C14))+($J14="custom")*CustomCF!CQ14</f>
        <v>0</v>
      </c>
      <c r="CY14" s="19">
        <f>($J14="Bell Curve")*(_xlfn.NORM.DIST(AND(CY$4&gt;=$E14,CY$4&lt;=$G14)*(CY$4-$E14+1),$I14/2,$L14,TRUE)-_xlfn.NORM.DIST(AND(CY$4&gt;=$E14,CY$4&lt;=$G14)*(CX$4-$E14+1),$I14/2,$L14,TRUE))/(1-2*_xlfn.NORM.DIST(0,$I14/2,$L14,TRUE))*$C14+($J14="Steady Growth")*(AND(CY$4&gt;=$E14,CY$4&lt;=$G14)*((CY$4-$E14+1)/($I14*($I14+1)/2)*$C14))+($J14="custom")*CustomCF!CR14</f>
        <v>0</v>
      </c>
      <c r="CZ14" s="19">
        <f>($J14="Bell Curve")*(_xlfn.NORM.DIST(AND(CZ$4&gt;=$E14,CZ$4&lt;=$G14)*(CZ$4-$E14+1),$I14/2,$L14,TRUE)-_xlfn.NORM.DIST(AND(CZ$4&gt;=$E14,CZ$4&lt;=$G14)*(CY$4-$E14+1),$I14/2,$L14,TRUE))/(1-2*_xlfn.NORM.DIST(0,$I14/2,$L14,TRUE))*$C14+($J14="Steady Growth")*(AND(CZ$4&gt;=$E14,CZ$4&lt;=$G14)*((CZ$4-$E14+1)/($I14*($I14+1)/2)*$C14))+($J14="custom")*CustomCF!CS14</f>
        <v>0</v>
      </c>
      <c r="DA14" s="19">
        <f>($J14="Bell Curve")*(_xlfn.NORM.DIST(AND(DA$4&gt;=$E14,DA$4&lt;=$G14)*(DA$4-$E14+1),$I14/2,$L14,TRUE)-_xlfn.NORM.DIST(AND(DA$4&gt;=$E14,DA$4&lt;=$G14)*(CZ$4-$E14+1),$I14/2,$L14,TRUE))/(1-2*_xlfn.NORM.DIST(0,$I14/2,$L14,TRUE))*$C14+($J14="Steady Growth")*(AND(DA$4&gt;=$E14,DA$4&lt;=$G14)*((DA$4-$E14+1)/($I14*($I14+1)/2)*$C14))+($J14="custom")*CustomCF!CT14</f>
        <v>0</v>
      </c>
      <c r="DB14" s="19">
        <f>($J14="Bell Curve")*(_xlfn.NORM.DIST(AND(DB$4&gt;=$E14,DB$4&lt;=$G14)*(DB$4-$E14+1),$I14/2,$L14,TRUE)-_xlfn.NORM.DIST(AND(DB$4&gt;=$E14,DB$4&lt;=$G14)*(DA$4-$E14+1),$I14/2,$L14,TRUE))/(1-2*_xlfn.NORM.DIST(0,$I14/2,$L14,TRUE))*$C14+($J14="Steady Growth")*(AND(DB$4&gt;=$E14,DB$4&lt;=$G14)*((DB$4-$E14+1)/($I14*($I14+1)/2)*$C14))+($J14="custom")*CustomCF!CU14</f>
        <v>0</v>
      </c>
      <c r="DC14" s="19">
        <f>($J14="Bell Curve")*(_xlfn.NORM.DIST(AND(DC$4&gt;=$E14,DC$4&lt;=$G14)*(DC$4-$E14+1),$I14/2,$L14,TRUE)-_xlfn.NORM.DIST(AND(DC$4&gt;=$E14,DC$4&lt;=$G14)*(DB$4-$E14+1),$I14/2,$L14,TRUE))/(1-2*_xlfn.NORM.DIST(0,$I14/2,$L14,TRUE))*$C14+($J14="Steady Growth")*(AND(DC$4&gt;=$E14,DC$4&lt;=$G14)*((DC$4-$E14+1)/($I14*($I14+1)/2)*$C14))+($J14="custom")*CustomCF!CV14</f>
        <v>0</v>
      </c>
      <c r="DD14" s="19">
        <f>($J14="Bell Curve")*(_xlfn.NORM.DIST(AND(DD$4&gt;=$E14,DD$4&lt;=$G14)*(DD$4-$E14+1),$I14/2,$L14,TRUE)-_xlfn.NORM.DIST(AND(DD$4&gt;=$E14,DD$4&lt;=$G14)*(DC$4-$E14+1),$I14/2,$L14,TRUE))/(1-2*_xlfn.NORM.DIST(0,$I14/2,$L14,TRUE))*$C14+($J14="Steady Growth")*(AND(DD$4&gt;=$E14,DD$4&lt;=$G14)*((DD$4-$E14+1)/($I14*($I14+1)/2)*$C14))+($J14="custom")*CustomCF!CW14</f>
        <v>0</v>
      </c>
      <c r="DE14" s="19">
        <f>($J14="Bell Curve")*(_xlfn.NORM.DIST(AND(DE$4&gt;=$E14,DE$4&lt;=$G14)*(DE$4-$E14+1),$I14/2,$L14,TRUE)-_xlfn.NORM.DIST(AND(DE$4&gt;=$E14,DE$4&lt;=$G14)*(DD$4-$E14+1),$I14/2,$L14,TRUE))/(1-2*_xlfn.NORM.DIST(0,$I14/2,$L14,TRUE))*$C14+($J14="Steady Growth")*(AND(DE$4&gt;=$E14,DE$4&lt;=$G14)*((DE$4-$E14+1)/($I14*($I14+1)/2)*$C14))+($J14="custom")*CustomCF!CX14</f>
        <v>0</v>
      </c>
      <c r="DF14" s="19">
        <f>($J14="Bell Curve")*(_xlfn.NORM.DIST(AND(DF$4&gt;=$E14,DF$4&lt;=$G14)*(DF$4-$E14+1),$I14/2,$L14,TRUE)-_xlfn.NORM.DIST(AND(DF$4&gt;=$E14,DF$4&lt;=$G14)*(DE$4-$E14+1),$I14/2,$L14,TRUE))/(1-2*_xlfn.NORM.DIST(0,$I14/2,$L14,TRUE))*$C14+($J14="Steady Growth")*(AND(DF$4&gt;=$E14,DF$4&lt;=$G14)*((DF$4-$E14+1)/($I14*($I14+1)/2)*$C14))+($J14="custom")*CustomCF!CY14</f>
        <v>0</v>
      </c>
      <c r="DG14" s="19">
        <f>($J14="Bell Curve")*(_xlfn.NORM.DIST(AND(DG$4&gt;=$E14,DG$4&lt;=$G14)*(DG$4-$E14+1),$I14/2,$L14,TRUE)-_xlfn.NORM.DIST(AND(DG$4&gt;=$E14,DG$4&lt;=$G14)*(DF$4-$E14+1),$I14/2,$L14,TRUE))/(1-2*_xlfn.NORM.DIST(0,$I14/2,$L14,TRUE))*$C14+($J14="Steady Growth")*(AND(DG$4&gt;=$E14,DG$4&lt;=$G14)*((DG$4-$E14+1)/($I14*($I14+1)/2)*$C14))+($J14="custom")*CustomCF!CZ14</f>
        <v>0</v>
      </c>
      <c r="DH14" s="19">
        <f>($J14="Bell Curve")*(_xlfn.NORM.DIST(AND(DH$4&gt;=$E14,DH$4&lt;=$G14)*(DH$4-$E14+1),$I14/2,$L14,TRUE)-_xlfn.NORM.DIST(AND(DH$4&gt;=$E14,DH$4&lt;=$G14)*(DG$4-$E14+1),$I14/2,$L14,TRUE))/(1-2*_xlfn.NORM.DIST(0,$I14/2,$L14,TRUE))*$C14+($J14="Steady Growth")*(AND(DH$4&gt;=$E14,DH$4&lt;=$G14)*((DH$4-$E14+1)/($I14*($I14+1)/2)*$C14))+($J14="custom")*CustomCF!DA14</f>
        <v>0</v>
      </c>
      <c r="DI14" s="19">
        <f>($J14="Bell Curve")*(_xlfn.NORM.DIST(AND(DI$4&gt;=$E14,DI$4&lt;=$G14)*(DI$4-$E14+1),$I14/2,$L14,TRUE)-_xlfn.NORM.DIST(AND(DI$4&gt;=$E14,DI$4&lt;=$G14)*(DH$4-$E14+1),$I14/2,$L14,TRUE))/(1-2*_xlfn.NORM.DIST(0,$I14/2,$L14,TRUE))*$C14+($J14="Steady Growth")*(AND(DI$4&gt;=$E14,DI$4&lt;=$G14)*((DI$4-$E14+1)/($I14*($I14+1)/2)*$C14))+($J14="custom")*CustomCF!DB14</f>
        <v>0</v>
      </c>
      <c r="DJ14" s="19">
        <f>($J14="Bell Curve")*(_xlfn.NORM.DIST(AND(DJ$4&gt;=$E14,DJ$4&lt;=$G14)*(DJ$4-$E14+1),$I14/2,$L14,TRUE)-_xlfn.NORM.DIST(AND(DJ$4&gt;=$E14,DJ$4&lt;=$G14)*(DI$4-$E14+1),$I14/2,$L14,TRUE))/(1-2*_xlfn.NORM.DIST(0,$I14/2,$L14,TRUE))*$C14+($J14="Steady Growth")*(AND(DJ$4&gt;=$E14,DJ$4&lt;=$G14)*((DJ$4-$E14+1)/($I14*($I14+1)/2)*$C14))+($J14="custom")*CustomCF!DC14</f>
        <v>0</v>
      </c>
      <c r="DK14" s="19">
        <f>($J14="Bell Curve")*(_xlfn.NORM.DIST(AND(DK$4&gt;=$E14,DK$4&lt;=$G14)*(DK$4-$E14+1),$I14/2,$L14,TRUE)-_xlfn.NORM.DIST(AND(DK$4&gt;=$E14,DK$4&lt;=$G14)*(DJ$4-$E14+1),$I14/2,$L14,TRUE))/(1-2*_xlfn.NORM.DIST(0,$I14/2,$L14,TRUE))*$C14+($J14="Steady Growth")*(AND(DK$4&gt;=$E14,DK$4&lt;=$G14)*((DK$4-$E14+1)/($I14*($I14+1)/2)*$C14))+($J14="custom")*CustomCF!DD14</f>
        <v>0</v>
      </c>
      <c r="DL14" s="19">
        <f>($J14="Bell Curve")*(_xlfn.NORM.DIST(AND(DL$4&gt;=$E14,DL$4&lt;=$G14)*(DL$4-$E14+1),$I14/2,$L14,TRUE)-_xlfn.NORM.DIST(AND(DL$4&gt;=$E14,DL$4&lt;=$G14)*(DK$4-$E14+1),$I14/2,$L14,TRUE))/(1-2*_xlfn.NORM.DIST(0,$I14/2,$L14,TRUE))*$C14+($J14="Steady Growth")*(AND(DL$4&gt;=$E14,DL$4&lt;=$G14)*((DL$4-$E14+1)/($I14*($I14+1)/2)*$C14))+($J14="custom")*CustomCF!DE14</f>
        <v>0</v>
      </c>
      <c r="DM14" s="19">
        <f>($J14="Bell Curve")*(_xlfn.NORM.DIST(AND(DM$4&gt;=$E14,DM$4&lt;=$G14)*(DM$4-$E14+1),$I14/2,$L14,TRUE)-_xlfn.NORM.DIST(AND(DM$4&gt;=$E14,DM$4&lt;=$G14)*(DL$4-$E14+1),$I14/2,$L14,TRUE))/(1-2*_xlfn.NORM.DIST(0,$I14/2,$L14,TRUE))*$C14+($J14="Steady Growth")*(AND(DM$4&gt;=$E14,DM$4&lt;=$G14)*((DM$4-$E14+1)/($I14*($I14+1)/2)*$C14))+($J14="custom")*CustomCF!DF14</f>
        <v>0</v>
      </c>
      <c r="DN14" s="19">
        <f>($J14="Bell Curve")*(_xlfn.NORM.DIST(AND(DN$4&gt;=$E14,DN$4&lt;=$G14)*(DN$4-$E14+1),$I14/2,$L14,TRUE)-_xlfn.NORM.DIST(AND(DN$4&gt;=$E14,DN$4&lt;=$G14)*(DM$4-$E14+1),$I14/2,$L14,TRUE))/(1-2*_xlfn.NORM.DIST(0,$I14/2,$L14,TRUE))*$C14+($J14="Steady Growth")*(AND(DN$4&gt;=$E14,DN$4&lt;=$G14)*((DN$4-$E14+1)/($I14*($I14+1)/2)*$C14))+($J14="custom")*CustomCF!DG14</f>
        <v>0</v>
      </c>
      <c r="DO14" s="19">
        <f>($J14="Bell Curve")*(_xlfn.NORM.DIST(AND(DO$4&gt;=$E14,DO$4&lt;=$G14)*(DO$4-$E14+1),$I14/2,$L14,TRUE)-_xlfn.NORM.DIST(AND(DO$4&gt;=$E14,DO$4&lt;=$G14)*(DN$4-$E14+1),$I14/2,$L14,TRUE))/(1-2*_xlfn.NORM.DIST(0,$I14/2,$L14,TRUE))*$C14+($J14="Steady Growth")*(AND(DO$4&gt;=$E14,DO$4&lt;=$G14)*((DO$4-$E14+1)/($I14*($I14+1)/2)*$C14))+($J14="custom")*CustomCF!DH14</f>
        <v>0</v>
      </c>
      <c r="DP14" s="19">
        <f>($J14="Bell Curve")*(_xlfn.NORM.DIST(AND(DP$4&gt;=$E14,DP$4&lt;=$G14)*(DP$4-$E14+1),$I14/2,$L14,TRUE)-_xlfn.NORM.DIST(AND(DP$4&gt;=$E14,DP$4&lt;=$G14)*(DO$4-$E14+1),$I14/2,$L14,TRUE))/(1-2*_xlfn.NORM.DIST(0,$I14/2,$L14,TRUE))*$C14+($J14="Steady Growth")*(AND(DP$4&gt;=$E14,DP$4&lt;=$G14)*((DP$4-$E14+1)/($I14*($I14+1)/2)*$C14))+($J14="custom")*CustomCF!DI14</f>
        <v>0</v>
      </c>
      <c r="DQ14" s="19">
        <f>($J14="Bell Curve")*(_xlfn.NORM.DIST(AND(DQ$4&gt;=$E14,DQ$4&lt;=$G14)*(DQ$4-$E14+1),$I14/2,$L14,TRUE)-_xlfn.NORM.DIST(AND(DQ$4&gt;=$E14,DQ$4&lt;=$G14)*(DP$4-$E14+1),$I14/2,$L14,TRUE))/(1-2*_xlfn.NORM.DIST(0,$I14/2,$L14,TRUE))*$C14+($J14="Steady Growth")*(AND(DQ$4&gt;=$E14,DQ$4&lt;=$G14)*((DQ$4-$E14+1)/($I14*($I14+1)/2)*$C14))+($J14="custom")*CustomCF!DJ14</f>
        <v>0</v>
      </c>
      <c r="DR14" s="19">
        <f>($J14="Bell Curve")*(_xlfn.NORM.DIST(AND(DR$4&gt;=$E14,DR$4&lt;=$G14)*(DR$4-$E14+1),$I14/2,$L14,TRUE)-_xlfn.NORM.DIST(AND(DR$4&gt;=$E14,DR$4&lt;=$G14)*(DQ$4-$E14+1),$I14/2,$L14,TRUE))/(1-2*_xlfn.NORM.DIST(0,$I14/2,$L14,TRUE))*$C14+($J14="Steady Growth")*(AND(DR$4&gt;=$E14,DR$4&lt;=$G14)*((DR$4-$E14+1)/($I14*($I14+1)/2)*$C14))+($J14="custom")*CustomCF!DK14</f>
        <v>0</v>
      </c>
      <c r="DS14" s="19">
        <f>($J14="Bell Curve")*(_xlfn.NORM.DIST(AND(DS$4&gt;=$E14,DS$4&lt;=$G14)*(DS$4-$E14+1),$I14/2,$L14,TRUE)-_xlfn.NORM.DIST(AND(DS$4&gt;=$E14,DS$4&lt;=$G14)*(DR$4-$E14+1),$I14/2,$L14,TRUE))/(1-2*_xlfn.NORM.DIST(0,$I14/2,$L14,TRUE))*$C14+($J14="Steady Growth")*(AND(DS$4&gt;=$E14,DS$4&lt;=$G14)*((DS$4-$E14+1)/($I14*($I14+1)/2)*$C14))+($J14="custom")*CustomCF!DL14</f>
        <v>0</v>
      </c>
      <c r="DT14" s="19">
        <f>($J14="Bell Curve")*(_xlfn.NORM.DIST(AND(DT$4&gt;=$E14,DT$4&lt;=$G14)*(DT$4-$E14+1),$I14/2,$L14,TRUE)-_xlfn.NORM.DIST(AND(DT$4&gt;=$E14,DT$4&lt;=$G14)*(DS$4-$E14+1),$I14/2,$L14,TRUE))/(1-2*_xlfn.NORM.DIST(0,$I14/2,$L14,TRUE))*$C14+($J14="Steady Growth")*(AND(DT$4&gt;=$E14,DT$4&lt;=$G14)*((DT$4-$E14+1)/($I14*($I14+1)/2)*$C14))+($J14="custom")*CustomCF!DM14</f>
        <v>0</v>
      </c>
      <c r="DU14" s="19">
        <f>($J14="Bell Curve")*(_xlfn.NORM.DIST(AND(DU$4&gt;=$E14,DU$4&lt;=$G14)*(DU$4-$E14+1),$I14/2,$L14,TRUE)-_xlfn.NORM.DIST(AND(DU$4&gt;=$E14,DU$4&lt;=$G14)*(DT$4-$E14+1),$I14/2,$L14,TRUE))/(1-2*_xlfn.NORM.DIST(0,$I14/2,$L14,TRUE))*$C14+($J14="Steady Growth")*(AND(DU$4&gt;=$E14,DU$4&lt;=$G14)*((DU$4-$E14+1)/($I14*($I14+1)/2)*$C14))+($J14="custom")*CustomCF!DN14</f>
        <v>0</v>
      </c>
      <c r="DV14" s="19">
        <f>($J14="Bell Curve")*(_xlfn.NORM.DIST(AND(DV$4&gt;=$E14,DV$4&lt;=$G14)*(DV$4-$E14+1),$I14/2,$L14,TRUE)-_xlfn.NORM.DIST(AND(DV$4&gt;=$E14,DV$4&lt;=$G14)*(DU$4-$E14+1),$I14/2,$L14,TRUE))/(1-2*_xlfn.NORM.DIST(0,$I14/2,$L14,TRUE))*$C14+($J14="Steady Growth")*(AND(DV$4&gt;=$E14,DV$4&lt;=$G14)*((DV$4-$E14+1)/($I14*($I14+1)/2)*$C14))+($J14="custom")*CustomCF!DO14</f>
        <v>0</v>
      </c>
      <c r="DW14" s="19">
        <f>($J14="Bell Curve")*(_xlfn.NORM.DIST(AND(DW$4&gt;=$E14,DW$4&lt;=$G14)*(DW$4-$E14+1),$I14/2,$L14,TRUE)-_xlfn.NORM.DIST(AND(DW$4&gt;=$E14,DW$4&lt;=$G14)*(DV$4-$E14+1),$I14/2,$L14,TRUE))/(1-2*_xlfn.NORM.DIST(0,$I14/2,$L14,TRUE))*$C14+($J14="Steady Growth")*(AND(DW$4&gt;=$E14,DW$4&lt;=$G14)*((DW$4-$E14+1)/($I14*($I14+1)/2)*$C14))+($J14="custom")*CustomCF!DP14</f>
        <v>0</v>
      </c>
      <c r="DX14" s="19">
        <f>($J14="Bell Curve")*(_xlfn.NORM.DIST(AND(DX$4&gt;=$E14,DX$4&lt;=$G14)*(DX$4-$E14+1),$I14/2,$L14,TRUE)-_xlfn.NORM.DIST(AND(DX$4&gt;=$E14,DX$4&lt;=$G14)*(DW$4-$E14+1),$I14/2,$L14,TRUE))/(1-2*_xlfn.NORM.DIST(0,$I14/2,$L14,TRUE))*$C14+($J14="Steady Growth")*(AND(DX$4&gt;=$E14,DX$4&lt;=$G14)*((DX$4-$E14+1)/($I14*($I14+1)/2)*$C14))+($J14="custom")*CustomCF!DQ14</f>
        <v>0</v>
      </c>
      <c r="DY14" s="19">
        <f>($J14="Bell Curve")*(_xlfn.NORM.DIST(AND(DY$4&gt;=$E14,DY$4&lt;=$G14)*(DY$4-$E14+1),$I14/2,$L14,TRUE)-_xlfn.NORM.DIST(AND(DY$4&gt;=$E14,DY$4&lt;=$G14)*(DX$4-$E14+1),$I14/2,$L14,TRUE))/(1-2*_xlfn.NORM.DIST(0,$I14/2,$L14,TRUE))*$C14+($J14="Steady Growth")*(AND(DY$4&gt;=$E14,DY$4&lt;=$G14)*((DY$4-$E14+1)/($I14*($I14+1)/2)*$C14))+($J14="custom")*CustomCF!DR14</f>
        <v>0</v>
      </c>
      <c r="DZ14" s="19">
        <f>($J14="Bell Curve")*(_xlfn.NORM.DIST(AND(DZ$4&gt;=$E14,DZ$4&lt;=$G14)*(DZ$4-$E14+1),$I14/2,$L14,TRUE)-_xlfn.NORM.DIST(AND(DZ$4&gt;=$E14,DZ$4&lt;=$G14)*(DY$4-$E14+1),$I14/2,$L14,TRUE))/(1-2*_xlfn.NORM.DIST(0,$I14/2,$L14,TRUE))*$C14+($J14="Steady Growth")*(AND(DZ$4&gt;=$E14,DZ$4&lt;=$G14)*((DZ$4-$E14+1)/($I14*($I14+1)/2)*$C14))+($J14="custom")*CustomCF!DS14</f>
        <v>0</v>
      </c>
      <c r="EA14" s="19">
        <f>($J14="Bell Curve")*(_xlfn.NORM.DIST(AND(EA$4&gt;=$E14,EA$4&lt;=$G14)*(EA$4-$E14+1),$I14/2,$L14,TRUE)-_xlfn.NORM.DIST(AND(EA$4&gt;=$E14,EA$4&lt;=$G14)*(DZ$4-$E14+1),$I14/2,$L14,TRUE))/(1-2*_xlfn.NORM.DIST(0,$I14/2,$L14,TRUE))*$C14+($J14="Steady Growth")*(AND(EA$4&gt;=$E14,EA$4&lt;=$G14)*((EA$4-$E14+1)/($I14*($I14+1)/2)*$C14))+($J14="custom")*CustomCF!DT14</f>
        <v>0</v>
      </c>
      <c r="EB14" s="19">
        <f>($J14="Bell Curve")*(_xlfn.NORM.DIST(AND(EB$4&gt;=$E14,EB$4&lt;=$G14)*(EB$4-$E14+1),$I14/2,$L14,TRUE)-_xlfn.NORM.DIST(AND(EB$4&gt;=$E14,EB$4&lt;=$G14)*(EA$4-$E14+1),$I14/2,$L14,TRUE))/(1-2*_xlfn.NORM.DIST(0,$I14/2,$L14,TRUE))*$C14+($J14="Steady Growth")*(AND(EB$4&gt;=$E14,EB$4&lt;=$G14)*((EB$4-$E14+1)/($I14*($I14+1)/2)*$C14))+($J14="custom")*CustomCF!DU14</f>
        <v>0</v>
      </c>
      <c r="EC14" s="19">
        <f>($J14="Bell Curve")*(_xlfn.NORM.DIST(AND(EC$4&gt;=$E14,EC$4&lt;=$G14)*(EC$4-$E14+1),$I14/2,$L14,TRUE)-_xlfn.NORM.DIST(AND(EC$4&gt;=$E14,EC$4&lt;=$G14)*(EB$4-$E14+1),$I14/2,$L14,TRUE))/(1-2*_xlfn.NORM.DIST(0,$I14/2,$L14,TRUE))*$C14+($J14="Steady Growth")*(AND(EC$4&gt;=$E14,EC$4&lt;=$G14)*((EC$4-$E14+1)/($I14*($I14+1)/2)*$C14))+($J14="custom")*CustomCF!DV14</f>
        <v>0</v>
      </c>
      <c r="ED14" s="19">
        <f>($J14="Bell Curve")*(_xlfn.NORM.DIST(AND(ED$4&gt;=$E14,ED$4&lt;=$G14)*(ED$4-$E14+1),$I14/2,$L14,TRUE)-_xlfn.NORM.DIST(AND(ED$4&gt;=$E14,ED$4&lt;=$G14)*(EC$4-$E14+1),$I14/2,$L14,TRUE))/(1-2*_xlfn.NORM.DIST(0,$I14/2,$L14,TRUE))*$C14+($J14="Steady Growth")*(AND(ED$4&gt;=$E14,ED$4&lt;=$G14)*((ED$4-$E14+1)/($I14*($I14+1)/2)*$C14))+($J14="custom")*CustomCF!DW14</f>
        <v>0</v>
      </c>
      <c r="EE14" s="19">
        <f>($J14="Bell Curve")*(_xlfn.NORM.DIST(AND(EE$4&gt;=$E14,EE$4&lt;=$G14)*(EE$4-$E14+1),$I14/2,$L14,TRUE)-_xlfn.NORM.DIST(AND(EE$4&gt;=$E14,EE$4&lt;=$G14)*(ED$4-$E14+1),$I14/2,$L14,TRUE))/(1-2*_xlfn.NORM.DIST(0,$I14/2,$L14,TRUE))*$C14+($J14="Steady Growth")*(AND(EE$4&gt;=$E14,EE$4&lt;=$G14)*((EE$4-$E14+1)/($I14*($I14+1)/2)*$C14))+($J14="custom")*CustomCF!DX14</f>
        <v>0</v>
      </c>
      <c r="EF14" s="121">
        <f>($J14="Bell Curve")*(_xlfn.NORM.DIST(AND(EF$4&gt;=$E14,EF$4&lt;=$G14)*(EF$4-$E14+1),$I14/2,$L14,TRUE)-_xlfn.NORM.DIST(AND(EF$4&gt;=$E14,EF$4&lt;=$G14)*(EE$4-$E14+1),$I14/2,$L14,TRUE))/(1-2*_xlfn.NORM.DIST(0,$I14/2,$L14,TRUE))*$C14+($J14="Steady Growth")*(AND(EF$4&gt;=$E14,EF$4&lt;=$G14)*((EF$4-$E14+1)/($I14*($I14+1)/2)*$C14))+($J14="custom")*CustomCF!DY14</f>
        <v>0</v>
      </c>
    </row>
    <row r="15" spans="2:136" hidden="1" outlineLevel="1" x14ac:dyDescent="0.2">
      <c r="B15" s="103">
        <f>Budget!K15</f>
        <v>0</v>
      </c>
      <c r="C15" s="19">
        <f>Budget!L15</f>
        <v>0</v>
      </c>
      <c r="D15" s="19" t="str">
        <f t="shared" si="17"/>
        <v/>
      </c>
      <c r="E15" s="92">
        <v>0</v>
      </c>
      <c r="F15" s="18">
        <f>IF(J15="Custom",CustomCF!E15,INDEX($P$6:$DY$6,MATCH(E15,CF!$P$4:$DY$4,0)))</f>
        <v>46022</v>
      </c>
      <c r="G15" s="92">
        <v>0</v>
      </c>
      <c r="H15" s="18">
        <f>IF(J15="Custom",CustomCF!F15,INDEX($P$6:$EF$6,MATCH(G15,$P$4:$EF$4,0)))</f>
        <v>46022</v>
      </c>
      <c r="I15" s="9">
        <f t="shared" si="9"/>
        <v>1</v>
      </c>
      <c r="J15" s="92" t="s">
        <v>30</v>
      </c>
      <c r="K15" s="92" t="s">
        <v>31</v>
      </c>
      <c r="L15" s="9">
        <f t="shared" si="15"/>
        <v>10000000</v>
      </c>
      <c r="M15" s="106">
        <f t="shared" si="16"/>
        <v>0</v>
      </c>
      <c r="N15" s="112" t="str">
        <f t="shared" si="10"/>
        <v>OK</v>
      </c>
      <c r="O15" s="112"/>
      <c r="P15" s="19">
        <f>($J15="Bell Curve")*(_xlfn.NORM.DIST(AND(P$4&gt;=$E15,P$4&lt;=$G15)*(P$4-$E15+1),$I15/2,$L15,TRUE)-_xlfn.NORM.DIST(AND(P$4&gt;=$E15,P$4&lt;=$G15)*(N$4-$E15+1),$I15/2,$L15,TRUE))/(1-2*_xlfn.NORM.DIST(0,$I15/2,$L15,TRUE))*$C15+($J15="Steady Growth")*(AND(P$4&gt;=$E15,P$4&lt;=$G15)*((P$4-$E15+1)/($I15*($I15+1)/2)*$C15))+($J15="custom")*CustomCF!I15</f>
        <v>0</v>
      </c>
      <c r="Q15" s="19">
        <f>($J15="Bell Curve")*(_xlfn.NORM.DIST(AND(Q$4&gt;=$E15,Q$4&lt;=$G15)*(Q$4-$E15+1),$I15/2,$L15,TRUE)-_xlfn.NORM.DIST(AND(Q$4&gt;=$E15,Q$4&lt;=$G15)*(P$4-$E15+1),$I15/2,$L15,TRUE))/(1-2*_xlfn.NORM.DIST(0,$I15/2,$L15,TRUE))*$C15+($J15="Steady Growth")*(AND(Q$4&gt;=$E15,Q$4&lt;=$G15)*((Q$4-$E15+1)/($I15*($I15+1)/2)*$C15))+($J15="custom")*CustomCF!J15</f>
        <v>0</v>
      </c>
      <c r="R15" s="19">
        <f>($J15="Bell Curve")*(_xlfn.NORM.DIST(AND(R$4&gt;=$E15,R$4&lt;=$G15)*(R$4-$E15+1),$I15/2,$L15,TRUE)-_xlfn.NORM.DIST(AND(R$4&gt;=$E15,R$4&lt;=$G15)*(Q$4-$E15+1),$I15/2,$L15,TRUE))/(1-2*_xlfn.NORM.DIST(0,$I15/2,$L15,TRUE))*$C15+($J15="Steady Growth")*(AND(R$4&gt;=$E15,R$4&lt;=$G15)*((R$4-$E15+1)/($I15*($I15+1)/2)*$C15))+($J15="custom")*CustomCF!K15</f>
        <v>0</v>
      </c>
      <c r="S15" s="19">
        <f>($J15="Bell Curve")*(_xlfn.NORM.DIST(AND(S$4&gt;=$E15,S$4&lt;=$G15)*(S$4-$E15+1),$I15/2,$L15,TRUE)-_xlfn.NORM.DIST(AND(S$4&gt;=$E15,S$4&lt;=$G15)*(R$4-$E15+1),$I15/2,$L15,TRUE))/(1-2*_xlfn.NORM.DIST(0,$I15/2,$L15,TRUE))*$C15+($J15="Steady Growth")*(AND(S$4&gt;=$E15,S$4&lt;=$G15)*((S$4-$E15+1)/($I15*($I15+1)/2)*$C15))+($J15="custom")*CustomCF!L15</f>
        <v>0</v>
      </c>
      <c r="T15" s="19">
        <f>($J15="Bell Curve")*(_xlfn.NORM.DIST(AND(T$4&gt;=$E15,T$4&lt;=$G15)*(T$4-$E15+1),$I15/2,$L15,TRUE)-_xlfn.NORM.DIST(AND(T$4&gt;=$E15,T$4&lt;=$G15)*(S$4-$E15+1),$I15/2,$L15,TRUE))/(1-2*_xlfn.NORM.DIST(0,$I15/2,$L15,TRUE))*$C15+($J15="Steady Growth")*(AND(T$4&gt;=$E15,T$4&lt;=$G15)*((T$4-$E15+1)/($I15*($I15+1)/2)*$C15))+($J15="custom")*CustomCF!M15</f>
        <v>0</v>
      </c>
      <c r="U15" s="19">
        <f>($J15="Bell Curve")*(_xlfn.NORM.DIST(AND(U$4&gt;=$E15,U$4&lt;=$G15)*(U$4-$E15+1),$I15/2,$L15,TRUE)-_xlfn.NORM.DIST(AND(U$4&gt;=$E15,U$4&lt;=$G15)*(T$4-$E15+1),$I15/2,$L15,TRUE))/(1-2*_xlfn.NORM.DIST(0,$I15/2,$L15,TRUE))*$C15+($J15="Steady Growth")*(AND(U$4&gt;=$E15,U$4&lt;=$G15)*((U$4-$E15+1)/($I15*($I15+1)/2)*$C15))+($J15="custom")*CustomCF!N15</f>
        <v>0</v>
      </c>
      <c r="V15" s="19">
        <f>($J15="Bell Curve")*(_xlfn.NORM.DIST(AND(V$4&gt;=$E15,V$4&lt;=$G15)*(V$4-$E15+1),$I15/2,$L15,TRUE)-_xlfn.NORM.DIST(AND(V$4&gt;=$E15,V$4&lt;=$G15)*(U$4-$E15+1),$I15/2,$L15,TRUE))/(1-2*_xlfn.NORM.DIST(0,$I15/2,$L15,TRUE))*$C15+($J15="Steady Growth")*(AND(V$4&gt;=$E15,V$4&lt;=$G15)*((V$4-$E15+1)/($I15*($I15+1)/2)*$C15))+($J15="custom")*CustomCF!O15</f>
        <v>0</v>
      </c>
      <c r="W15" s="19">
        <f>($J15="Bell Curve")*(_xlfn.NORM.DIST(AND(W$4&gt;=$E15,W$4&lt;=$G15)*(W$4-$E15+1),$I15/2,$L15,TRUE)-_xlfn.NORM.DIST(AND(W$4&gt;=$E15,W$4&lt;=$G15)*(V$4-$E15+1),$I15/2,$L15,TRUE))/(1-2*_xlfn.NORM.DIST(0,$I15/2,$L15,TRUE))*$C15+($J15="Steady Growth")*(AND(W$4&gt;=$E15,W$4&lt;=$G15)*((W$4-$E15+1)/($I15*($I15+1)/2)*$C15))+($J15="custom")*CustomCF!P15</f>
        <v>0</v>
      </c>
      <c r="X15" s="19">
        <f>($J15="Bell Curve")*(_xlfn.NORM.DIST(AND(X$4&gt;=$E15,X$4&lt;=$G15)*(X$4-$E15+1),$I15/2,$L15,TRUE)-_xlfn.NORM.DIST(AND(X$4&gt;=$E15,X$4&lt;=$G15)*(W$4-$E15+1),$I15/2,$L15,TRUE))/(1-2*_xlfn.NORM.DIST(0,$I15/2,$L15,TRUE))*$C15+($J15="Steady Growth")*(AND(X$4&gt;=$E15,X$4&lt;=$G15)*((X$4-$E15+1)/($I15*($I15+1)/2)*$C15))+($J15="custom")*CustomCF!Q15</f>
        <v>0</v>
      </c>
      <c r="Y15" s="19">
        <f>($J15="Bell Curve")*(_xlfn.NORM.DIST(AND(Y$4&gt;=$E15,Y$4&lt;=$G15)*(Y$4-$E15+1),$I15/2,$L15,TRUE)-_xlfn.NORM.DIST(AND(Y$4&gt;=$E15,Y$4&lt;=$G15)*(X$4-$E15+1),$I15/2,$L15,TRUE))/(1-2*_xlfn.NORM.DIST(0,$I15/2,$L15,TRUE))*$C15+($J15="Steady Growth")*(AND(Y$4&gt;=$E15,Y$4&lt;=$G15)*((Y$4-$E15+1)/($I15*($I15+1)/2)*$C15))+($J15="custom")*CustomCF!R15</f>
        <v>0</v>
      </c>
      <c r="Z15" s="19">
        <f>($J15="Bell Curve")*(_xlfn.NORM.DIST(AND(Z$4&gt;=$E15,Z$4&lt;=$G15)*(Z$4-$E15+1),$I15/2,$L15,TRUE)-_xlfn.NORM.DIST(AND(Z$4&gt;=$E15,Z$4&lt;=$G15)*(Y$4-$E15+1),$I15/2,$L15,TRUE))/(1-2*_xlfn.NORM.DIST(0,$I15/2,$L15,TRUE))*$C15+($J15="Steady Growth")*(AND(Z$4&gt;=$E15,Z$4&lt;=$G15)*((Z$4-$E15+1)/($I15*($I15+1)/2)*$C15))+($J15="custom")*CustomCF!S15</f>
        <v>0</v>
      </c>
      <c r="AA15" s="19">
        <f>($J15="Bell Curve")*(_xlfn.NORM.DIST(AND(AA$4&gt;=$E15,AA$4&lt;=$G15)*(AA$4-$E15+1),$I15/2,$L15,TRUE)-_xlfn.NORM.DIST(AND(AA$4&gt;=$E15,AA$4&lt;=$G15)*(Z$4-$E15+1),$I15/2,$L15,TRUE))/(1-2*_xlfn.NORM.DIST(0,$I15/2,$L15,TRUE))*$C15+($J15="Steady Growth")*(AND(AA$4&gt;=$E15,AA$4&lt;=$G15)*((AA$4-$E15+1)/($I15*($I15+1)/2)*$C15))+($J15="custom")*CustomCF!T15</f>
        <v>0</v>
      </c>
      <c r="AB15" s="19">
        <f>($J15="Bell Curve")*(_xlfn.NORM.DIST(AND(AB$4&gt;=$E15,AB$4&lt;=$G15)*(AB$4-$E15+1),$I15/2,$L15,TRUE)-_xlfn.NORM.DIST(AND(AB$4&gt;=$E15,AB$4&lt;=$G15)*(AA$4-$E15+1),$I15/2,$L15,TRUE))/(1-2*_xlfn.NORM.DIST(0,$I15/2,$L15,TRUE))*$C15+($J15="Steady Growth")*(AND(AB$4&gt;=$E15,AB$4&lt;=$G15)*((AB$4-$E15+1)/($I15*($I15+1)/2)*$C15))+($J15="custom")*CustomCF!U15</f>
        <v>0</v>
      </c>
      <c r="AC15" s="19">
        <f>($J15="Bell Curve")*(_xlfn.NORM.DIST(AND(AC$4&gt;=$E15,AC$4&lt;=$G15)*(AC$4-$E15+1),$I15/2,$L15,TRUE)-_xlfn.NORM.DIST(AND(AC$4&gt;=$E15,AC$4&lt;=$G15)*(AB$4-$E15+1),$I15/2,$L15,TRUE))/(1-2*_xlfn.NORM.DIST(0,$I15/2,$L15,TRUE))*$C15+($J15="Steady Growth")*(AND(AC$4&gt;=$E15,AC$4&lt;=$G15)*((AC$4-$E15+1)/($I15*($I15+1)/2)*$C15))+($J15="custom")*CustomCF!V15</f>
        <v>0</v>
      </c>
      <c r="AD15" s="19">
        <f>($J15="Bell Curve")*(_xlfn.NORM.DIST(AND(AD$4&gt;=$E15,AD$4&lt;=$G15)*(AD$4-$E15+1),$I15/2,$L15,TRUE)-_xlfn.NORM.DIST(AND(AD$4&gt;=$E15,AD$4&lt;=$G15)*(AC$4-$E15+1),$I15/2,$L15,TRUE))/(1-2*_xlfn.NORM.DIST(0,$I15/2,$L15,TRUE))*$C15+($J15="Steady Growth")*(AND(AD$4&gt;=$E15,AD$4&lt;=$G15)*((AD$4-$E15+1)/($I15*($I15+1)/2)*$C15))+($J15="custom")*CustomCF!W15</f>
        <v>0</v>
      </c>
      <c r="AE15" s="19">
        <f>($J15="Bell Curve")*(_xlfn.NORM.DIST(AND(AE$4&gt;=$E15,AE$4&lt;=$G15)*(AE$4-$E15+1),$I15/2,$L15,TRUE)-_xlfn.NORM.DIST(AND(AE$4&gt;=$E15,AE$4&lt;=$G15)*(AD$4-$E15+1),$I15/2,$L15,TRUE))/(1-2*_xlfn.NORM.DIST(0,$I15/2,$L15,TRUE))*$C15+($J15="Steady Growth")*(AND(AE$4&gt;=$E15,AE$4&lt;=$G15)*((AE$4-$E15+1)/($I15*($I15+1)/2)*$C15))+($J15="custom")*CustomCF!X15</f>
        <v>0</v>
      </c>
      <c r="AF15" s="19">
        <f>($J15="Bell Curve")*(_xlfn.NORM.DIST(AND(AF$4&gt;=$E15,AF$4&lt;=$G15)*(AF$4-$E15+1),$I15/2,$L15,TRUE)-_xlfn.NORM.DIST(AND(AF$4&gt;=$E15,AF$4&lt;=$G15)*(AE$4-$E15+1),$I15/2,$L15,TRUE))/(1-2*_xlfn.NORM.DIST(0,$I15/2,$L15,TRUE))*$C15+($J15="Steady Growth")*(AND(AF$4&gt;=$E15,AF$4&lt;=$G15)*((AF$4-$E15+1)/($I15*($I15+1)/2)*$C15))+($J15="custom")*CustomCF!Y15</f>
        <v>0</v>
      </c>
      <c r="AG15" s="19">
        <f>($J15="Bell Curve")*(_xlfn.NORM.DIST(AND(AG$4&gt;=$E15,AG$4&lt;=$G15)*(AG$4-$E15+1),$I15/2,$L15,TRUE)-_xlfn.NORM.DIST(AND(AG$4&gt;=$E15,AG$4&lt;=$G15)*(AF$4-$E15+1),$I15/2,$L15,TRUE))/(1-2*_xlfn.NORM.DIST(0,$I15/2,$L15,TRUE))*$C15+($J15="Steady Growth")*(AND(AG$4&gt;=$E15,AG$4&lt;=$G15)*((AG$4-$E15+1)/($I15*($I15+1)/2)*$C15))+($J15="custom")*CustomCF!Z15</f>
        <v>0</v>
      </c>
      <c r="AH15" s="19">
        <f>($J15="Bell Curve")*(_xlfn.NORM.DIST(AND(AH$4&gt;=$E15,AH$4&lt;=$G15)*(AH$4-$E15+1),$I15/2,$L15,TRUE)-_xlfn.NORM.DIST(AND(AH$4&gt;=$E15,AH$4&lt;=$G15)*(AG$4-$E15+1),$I15/2,$L15,TRUE))/(1-2*_xlfn.NORM.DIST(0,$I15/2,$L15,TRUE))*$C15+($J15="Steady Growth")*(AND(AH$4&gt;=$E15,AH$4&lt;=$G15)*((AH$4-$E15+1)/($I15*($I15+1)/2)*$C15))+($J15="custom")*CustomCF!AA15</f>
        <v>0</v>
      </c>
      <c r="AI15" s="19">
        <f>($J15="Bell Curve")*(_xlfn.NORM.DIST(AND(AI$4&gt;=$E15,AI$4&lt;=$G15)*(AI$4-$E15+1),$I15/2,$L15,TRUE)-_xlfn.NORM.DIST(AND(AI$4&gt;=$E15,AI$4&lt;=$G15)*(AH$4-$E15+1),$I15/2,$L15,TRUE))/(1-2*_xlfn.NORM.DIST(0,$I15/2,$L15,TRUE))*$C15+($J15="Steady Growth")*(AND(AI$4&gt;=$E15,AI$4&lt;=$G15)*((AI$4-$E15+1)/($I15*($I15+1)/2)*$C15))+($J15="custom")*CustomCF!AB15</f>
        <v>0</v>
      </c>
      <c r="AJ15" s="19">
        <f>($J15="Bell Curve")*(_xlfn.NORM.DIST(AND(AJ$4&gt;=$E15,AJ$4&lt;=$G15)*(AJ$4-$E15+1),$I15/2,$L15,TRUE)-_xlfn.NORM.DIST(AND(AJ$4&gt;=$E15,AJ$4&lt;=$G15)*(AI$4-$E15+1),$I15/2,$L15,TRUE))/(1-2*_xlfn.NORM.DIST(0,$I15/2,$L15,TRUE))*$C15+($J15="Steady Growth")*(AND(AJ$4&gt;=$E15,AJ$4&lt;=$G15)*((AJ$4-$E15+1)/($I15*($I15+1)/2)*$C15))+($J15="custom")*CustomCF!AC15</f>
        <v>0</v>
      </c>
      <c r="AK15" s="19">
        <f>($J15="Bell Curve")*(_xlfn.NORM.DIST(AND(AK$4&gt;=$E15,AK$4&lt;=$G15)*(AK$4-$E15+1),$I15/2,$L15,TRUE)-_xlfn.NORM.DIST(AND(AK$4&gt;=$E15,AK$4&lt;=$G15)*(AJ$4-$E15+1),$I15/2,$L15,TRUE))/(1-2*_xlfn.NORM.DIST(0,$I15/2,$L15,TRUE))*$C15+($J15="Steady Growth")*(AND(AK$4&gt;=$E15,AK$4&lt;=$G15)*((AK$4-$E15+1)/($I15*($I15+1)/2)*$C15))+($J15="custom")*CustomCF!AD15</f>
        <v>0</v>
      </c>
      <c r="AL15" s="19">
        <f>($J15="Bell Curve")*(_xlfn.NORM.DIST(AND(AL$4&gt;=$E15,AL$4&lt;=$G15)*(AL$4-$E15+1),$I15/2,$L15,TRUE)-_xlfn.NORM.DIST(AND(AL$4&gt;=$E15,AL$4&lt;=$G15)*(AK$4-$E15+1),$I15/2,$L15,TRUE))/(1-2*_xlfn.NORM.DIST(0,$I15/2,$L15,TRUE))*$C15+($J15="Steady Growth")*(AND(AL$4&gt;=$E15,AL$4&lt;=$G15)*((AL$4-$E15+1)/($I15*($I15+1)/2)*$C15))+($J15="custom")*CustomCF!AE15</f>
        <v>0</v>
      </c>
      <c r="AM15" s="19">
        <f>($J15="Bell Curve")*(_xlfn.NORM.DIST(AND(AM$4&gt;=$E15,AM$4&lt;=$G15)*(AM$4-$E15+1),$I15/2,$L15,TRUE)-_xlfn.NORM.DIST(AND(AM$4&gt;=$E15,AM$4&lt;=$G15)*(AL$4-$E15+1),$I15/2,$L15,TRUE))/(1-2*_xlfn.NORM.DIST(0,$I15/2,$L15,TRUE))*$C15+($J15="Steady Growth")*(AND(AM$4&gt;=$E15,AM$4&lt;=$G15)*((AM$4-$E15+1)/($I15*($I15+1)/2)*$C15))+($J15="custom")*CustomCF!AF15</f>
        <v>0</v>
      </c>
      <c r="AN15" s="19">
        <f>($J15="Bell Curve")*(_xlfn.NORM.DIST(AND(AN$4&gt;=$E15,AN$4&lt;=$G15)*(AN$4-$E15+1),$I15/2,$L15,TRUE)-_xlfn.NORM.DIST(AND(AN$4&gt;=$E15,AN$4&lt;=$G15)*(AM$4-$E15+1),$I15/2,$L15,TRUE))/(1-2*_xlfn.NORM.DIST(0,$I15/2,$L15,TRUE))*$C15+($J15="Steady Growth")*(AND(AN$4&gt;=$E15,AN$4&lt;=$G15)*((AN$4-$E15+1)/($I15*($I15+1)/2)*$C15))+($J15="custom")*CustomCF!AG15</f>
        <v>0</v>
      </c>
      <c r="AO15" s="19">
        <f>($J15="Bell Curve")*(_xlfn.NORM.DIST(AND(AO$4&gt;=$E15,AO$4&lt;=$G15)*(AO$4-$E15+1),$I15/2,$L15,TRUE)-_xlfn.NORM.DIST(AND(AO$4&gt;=$E15,AO$4&lt;=$G15)*(AN$4-$E15+1),$I15/2,$L15,TRUE))/(1-2*_xlfn.NORM.DIST(0,$I15/2,$L15,TRUE))*$C15+($J15="Steady Growth")*(AND(AO$4&gt;=$E15,AO$4&lt;=$G15)*((AO$4-$E15+1)/($I15*($I15+1)/2)*$C15))+($J15="custom")*CustomCF!AH15</f>
        <v>0</v>
      </c>
      <c r="AP15" s="19">
        <f>($J15="Bell Curve")*(_xlfn.NORM.DIST(AND(AP$4&gt;=$E15,AP$4&lt;=$G15)*(AP$4-$E15+1),$I15/2,$L15,TRUE)-_xlfn.NORM.DIST(AND(AP$4&gt;=$E15,AP$4&lt;=$G15)*(AO$4-$E15+1),$I15/2,$L15,TRUE))/(1-2*_xlfn.NORM.DIST(0,$I15/2,$L15,TRUE))*$C15+($J15="Steady Growth")*(AND(AP$4&gt;=$E15,AP$4&lt;=$G15)*((AP$4-$E15+1)/($I15*($I15+1)/2)*$C15))+($J15="custom")*CustomCF!AI15</f>
        <v>0</v>
      </c>
      <c r="AQ15" s="19">
        <f>($J15="Bell Curve")*(_xlfn.NORM.DIST(AND(AQ$4&gt;=$E15,AQ$4&lt;=$G15)*(AQ$4-$E15+1),$I15/2,$L15,TRUE)-_xlfn.NORM.DIST(AND(AQ$4&gt;=$E15,AQ$4&lt;=$G15)*(AP$4-$E15+1),$I15/2,$L15,TRUE))/(1-2*_xlfn.NORM.DIST(0,$I15/2,$L15,TRUE))*$C15+($J15="Steady Growth")*(AND(AQ$4&gt;=$E15,AQ$4&lt;=$G15)*((AQ$4-$E15+1)/($I15*($I15+1)/2)*$C15))+($J15="custom")*CustomCF!AJ15</f>
        <v>0</v>
      </c>
      <c r="AR15" s="19">
        <f>($J15="Bell Curve")*(_xlfn.NORM.DIST(AND(AR$4&gt;=$E15,AR$4&lt;=$G15)*(AR$4-$E15+1),$I15/2,$L15,TRUE)-_xlfn.NORM.DIST(AND(AR$4&gt;=$E15,AR$4&lt;=$G15)*(AQ$4-$E15+1),$I15/2,$L15,TRUE))/(1-2*_xlfn.NORM.DIST(0,$I15/2,$L15,TRUE))*$C15+($J15="Steady Growth")*(AND(AR$4&gt;=$E15,AR$4&lt;=$G15)*((AR$4-$E15+1)/($I15*($I15+1)/2)*$C15))+($J15="custom")*CustomCF!AK15</f>
        <v>0</v>
      </c>
      <c r="AS15" s="19">
        <f>($J15="Bell Curve")*(_xlfn.NORM.DIST(AND(AS$4&gt;=$E15,AS$4&lt;=$G15)*(AS$4-$E15+1),$I15/2,$L15,TRUE)-_xlfn.NORM.DIST(AND(AS$4&gt;=$E15,AS$4&lt;=$G15)*(AR$4-$E15+1),$I15/2,$L15,TRUE))/(1-2*_xlfn.NORM.DIST(0,$I15/2,$L15,TRUE))*$C15+($J15="Steady Growth")*(AND(AS$4&gt;=$E15,AS$4&lt;=$G15)*((AS$4-$E15+1)/($I15*($I15+1)/2)*$C15))+($J15="custom")*CustomCF!AL15</f>
        <v>0</v>
      </c>
      <c r="AT15" s="19">
        <f>($J15="Bell Curve")*(_xlfn.NORM.DIST(AND(AT$4&gt;=$E15,AT$4&lt;=$G15)*(AT$4-$E15+1),$I15/2,$L15,TRUE)-_xlfn.NORM.DIST(AND(AT$4&gt;=$E15,AT$4&lt;=$G15)*(AS$4-$E15+1),$I15/2,$L15,TRUE))/(1-2*_xlfn.NORM.DIST(0,$I15/2,$L15,TRUE))*$C15+($J15="Steady Growth")*(AND(AT$4&gt;=$E15,AT$4&lt;=$G15)*((AT$4-$E15+1)/($I15*($I15+1)/2)*$C15))+($J15="custom")*CustomCF!AM15</f>
        <v>0</v>
      </c>
      <c r="AU15" s="19">
        <f>($J15="Bell Curve")*(_xlfn.NORM.DIST(AND(AU$4&gt;=$E15,AU$4&lt;=$G15)*(AU$4-$E15+1),$I15/2,$L15,TRUE)-_xlfn.NORM.DIST(AND(AU$4&gt;=$E15,AU$4&lt;=$G15)*(AT$4-$E15+1),$I15/2,$L15,TRUE))/(1-2*_xlfn.NORM.DIST(0,$I15/2,$L15,TRUE))*$C15+($J15="Steady Growth")*(AND(AU$4&gt;=$E15,AU$4&lt;=$G15)*((AU$4-$E15+1)/($I15*($I15+1)/2)*$C15))+($J15="custom")*CustomCF!AN15</f>
        <v>0</v>
      </c>
      <c r="AV15" s="19">
        <f>($J15="Bell Curve")*(_xlfn.NORM.DIST(AND(AV$4&gt;=$E15,AV$4&lt;=$G15)*(AV$4-$E15+1),$I15/2,$L15,TRUE)-_xlfn.NORM.DIST(AND(AV$4&gt;=$E15,AV$4&lt;=$G15)*(AU$4-$E15+1),$I15/2,$L15,TRUE))/(1-2*_xlfn.NORM.DIST(0,$I15/2,$L15,TRUE))*$C15+($J15="Steady Growth")*(AND(AV$4&gt;=$E15,AV$4&lt;=$G15)*((AV$4-$E15+1)/($I15*($I15+1)/2)*$C15))+($J15="custom")*CustomCF!AO15</f>
        <v>0</v>
      </c>
      <c r="AW15" s="19">
        <f>($J15="Bell Curve")*(_xlfn.NORM.DIST(AND(AW$4&gt;=$E15,AW$4&lt;=$G15)*(AW$4-$E15+1),$I15/2,$L15,TRUE)-_xlfn.NORM.DIST(AND(AW$4&gt;=$E15,AW$4&lt;=$G15)*(AV$4-$E15+1),$I15/2,$L15,TRUE))/(1-2*_xlfn.NORM.DIST(0,$I15/2,$L15,TRUE))*$C15+($J15="Steady Growth")*(AND(AW$4&gt;=$E15,AW$4&lt;=$G15)*((AW$4-$E15+1)/($I15*($I15+1)/2)*$C15))+($J15="custom")*CustomCF!AP15</f>
        <v>0</v>
      </c>
      <c r="AX15" s="19">
        <f>($J15="Bell Curve")*(_xlfn.NORM.DIST(AND(AX$4&gt;=$E15,AX$4&lt;=$G15)*(AX$4-$E15+1),$I15/2,$L15,TRUE)-_xlfn.NORM.DIST(AND(AX$4&gt;=$E15,AX$4&lt;=$G15)*(AW$4-$E15+1),$I15/2,$L15,TRUE))/(1-2*_xlfn.NORM.DIST(0,$I15/2,$L15,TRUE))*$C15+($J15="Steady Growth")*(AND(AX$4&gt;=$E15,AX$4&lt;=$G15)*((AX$4-$E15+1)/($I15*($I15+1)/2)*$C15))+($J15="custom")*CustomCF!AQ15</f>
        <v>0</v>
      </c>
      <c r="AY15" s="19">
        <f>($J15="Bell Curve")*(_xlfn.NORM.DIST(AND(AY$4&gt;=$E15,AY$4&lt;=$G15)*(AY$4-$E15+1),$I15/2,$L15,TRUE)-_xlfn.NORM.DIST(AND(AY$4&gt;=$E15,AY$4&lt;=$G15)*(AX$4-$E15+1),$I15/2,$L15,TRUE))/(1-2*_xlfn.NORM.DIST(0,$I15/2,$L15,TRUE))*$C15+($J15="Steady Growth")*(AND(AY$4&gt;=$E15,AY$4&lt;=$G15)*((AY$4-$E15+1)/($I15*($I15+1)/2)*$C15))+($J15="custom")*CustomCF!AR15</f>
        <v>0</v>
      </c>
      <c r="AZ15" s="19">
        <f>($J15="Bell Curve")*(_xlfn.NORM.DIST(AND(AZ$4&gt;=$E15,AZ$4&lt;=$G15)*(AZ$4-$E15+1),$I15/2,$L15,TRUE)-_xlfn.NORM.DIST(AND(AZ$4&gt;=$E15,AZ$4&lt;=$G15)*(AY$4-$E15+1),$I15/2,$L15,TRUE))/(1-2*_xlfn.NORM.DIST(0,$I15/2,$L15,TRUE))*$C15+($J15="Steady Growth")*(AND(AZ$4&gt;=$E15,AZ$4&lt;=$G15)*((AZ$4-$E15+1)/($I15*($I15+1)/2)*$C15))+($J15="custom")*CustomCF!AS15</f>
        <v>0</v>
      </c>
      <c r="BA15" s="19">
        <f>($J15="Bell Curve")*(_xlfn.NORM.DIST(AND(BA$4&gt;=$E15,BA$4&lt;=$G15)*(BA$4-$E15+1),$I15/2,$L15,TRUE)-_xlfn.NORM.DIST(AND(BA$4&gt;=$E15,BA$4&lt;=$G15)*(AZ$4-$E15+1),$I15/2,$L15,TRUE))/(1-2*_xlfn.NORM.DIST(0,$I15/2,$L15,TRUE))*$C15+($J15="Steady Growth")*(AND(BA$4&gt;=$E15,BA$4&lt;=$G15)*((BA$4-$E15+1)/($I15*($I15+1)/2)*$C15))+($J15="custom")*CustomCF!AT15</f>
        <v>0</v>
      </c>
      <c r="BB15" s="19">
        <f>($J15="Bell Curve")*(_xlfn.NORM.DIST(AND(BB$4&gt;=$E15,BB$4&lt;=$G15)*(BB$4-$E15+1),$I15/2,$L15,TRUE)-_xlfn.NORM.DIST(AND(BB$4&gt;=$E15,BB$4&lt;=$G15)*(BA$4-$E15+1),$I15/2,$L15,TRUE))/(1-2*_xlfn.NORM.DIST(0,$I15/2,$L15,TRUE))*$C15+($J15="Steady Growth")*(AND(BB$4&gt;=$E15,BB$4&lt;=$G15)*((BB$4-$E15+1)/($I15*($I15+1)/2)*$C15))+($J15="custom")*CustomCF!AU15</f>
        <v>0</v>
      </c>
      <c r="BC15" s="19">
        <f>($J15="Bell Curve")*(_xlfn.NORM.DIST(AND(BC$4&gt;=$E15,BC$4&lt;=$G15)*(BC$4-$E15+1),$I15/2,$L15,TRUE)-_xlfn.NORM.DIST(AND(BC$4&gt;=$E15,BC$4&lt;=$G15)*(BB$4-$E15+1),$I15/2,$L15,TRUE))/(1-2*_xlfn.NORM.DIST(0,$I15/2,$L15,TRUE))*$C15+($J15="Steady Growth")*(AND(BC$4&gt;=$E15,BC$4&lt;=$G15)*((BC$4-$E15+1)/($I15*($I15+1)/2)*$C15))+($J15="custom")*CustomCF!AV15</f>
        <v>0</v>
      </c>
      <c r="BD15" s="19">
        <f>($J15="Bell Curve")*(_xlfn.NORM.DIST(AND(BD$4&gt;=$E15,BD$4&lt;=$G15)*(BD$4-$E15+1),$I15/2,$L15,TRUE)-_xlfn.NORM.DIST(AND(BD$4&gt;=$E15,BD$4&lt;=$G15)*(BC$4-$E15+1),$I15/2,$L15,TRUE))/(1-2*_xlfn.NORM.DIST(0,$I15/2,$L15,TRUE))*$C15+($J15="Steady Growth")*(AND(BD$4&gt;=$E15,BD$4&lt;=$G15)*((BD$4-$E15+1)/($I15*($I15+1)/2)*$C15))+($J15="custom")*CustomCF!AW15</f>
        <v>0</v>
      </c>
      <c r="BE15" s="19">
        <f>($J15="Bell Curve")*(_xlfn.NORM.DIST(AND(BE$4&gt;=$E15,BE$4&lt;=$G15)*(BE$4-$E15+1),$I15/2,$L15,TRUE)-_xlfn.NORM.DIST(AND(BE$4&gt;=$E15,BE$4&lt;=$G15)*(BD$4-$E15+1),$I15/2,$L15,TRUE))/(1-2*_xlfn.NORM.DIST(0,$I15/2,$L15,TRUE))*$C15+($J15="Steady Growth")*(AND(BE$4&gt;=$E15,BE$4&lt;=$G15)*((BE$4-$E15+1)/($I15*($I15+1)/2)*$C15))+($J15="custom")*CustomCF!AX15</f>
        <v>0</v>
      </c>
      <c r="BF15" s="19">
        <f>($J15="Bell Curve")*(_xlfn.NORM.DIST(AND(BF$4&gt;=$E15,BF$4&lt;=$G15)*(BF$4-$E15+1),$I15/2,$L15,TRUE)-_xlfn.NORM.DIST(AND(BF$4&gt;=$E15,BF$4&lt;=$G15)*(BE$4-$E15+1),$I15/2,$L15,TRUE))/(1-2*_xlfn.NORM.DIST(0,$I15/2,$L15,TRUE))*$C15+($J15="Steady Growth")*(AND(BF$4&gt;=$E15,BF$4&lt;=$G15)*((BF$4-$E15+1)/($I15*($I15+1)/2)*$C15))+($J15="custom")*CustomCF!AY15</f>
        <v>0</v>
      </c>
      <c r="BG15" s="19">
        <f>($J15="Bell Curve")*(_xlfn.NORM.DIST(AND(BG$4&gt;=$E15,BG$4&lt;=$G15)*(BG$4-$E15+1),$I15/2,$L15,TRUE)-_xlfn.NORM.DIST(AND(BG$4&gt;=$E15,BG$4&lt;=$G15)*(BF$4-$E15+1),$I15/2,$L15,TRUE))/(1-2*_xlfn.NORM.DIST(0,$I15/2,$L15,TRUE))*$C15+($J15="Steady Growth")*(AND(BG$4&gt;=$E15,BG$4&lt;=$G15)*((BG$4-$E15+1)/($I15*($I15+1)/2)*$C15))+($J15="custom")*CustomCF!AZ15</f>
        <v>0</v>
      </c>
      <c r="BH15" s="19">
        <f>($J15="Bell Curve")*(_xlfn.NORM.DIST(AND(BH$4&gt;=$E15,BH$4&lt;=$G15)*(BH$4-$E15+1),$I15/2,$L15,TRUE)-_xlfn.NORM.DIST(AND(BH$4&gt;=$E15,BH$4&lt;=$G15)*(BG$4-$E15+1),$I15/2,$L15,TRUE))/(1-2*_xlfn.NORM.DIST(0,$I15/2,$L15,TRUE))*$C15+($J15="Steady Growth")*(AND(BH$4&gt;=$E15,BH$4&lt;=$G15)*((BH$4-$E15+1)/($I15*($I15+1)/2)*$C15))+($J15="custom")*CustomCF!BA15</f>
        <v>0</v>
      </c>
      <c r="BI15" s="19">
        <f>($J15="Bell Curve")*(_xlfn.NORM.DIST(AND(BI$4&gt;=$E15,BI$4&lt;=$G15)*(BI$4-$E15+1),$I15/2,$L15,TRUE)-_xlfn.NORM.DIST(AND(BI$4&gt;=$E15,BI$4&lt;=$G15)*(BH$4-$E15+1),$I15/2,$L15,TRUE))/(1-2*_xlfn.NORM.DIST(0,$I15/2,$L15,TRUE))*$C15+($J15="Steady Growth")*(AND(BI$4&gt;=$E15,BI$4&lt;=$G15)*((BI$4-$E15+1)/($I15*($I15+1)/2)*$C15))+($J15="custom")*CustomCF!BB15</f>
        <v>0</v>
      </c>
      <c r="BJ15" s="19">
        <f>($J15="Bell Curve")*(_xlfn.NORM.DIST(AND(BJ$4&gt;=$E15,BJ$4&lt;=$G15)*(BJ$4-$E15+1),$I15/2,$L15,TRUE)-_xlfn.NORM.DIST(AND(BJ$4&gt;=$E15,BJ$4&lt;=$G15)*(BI$4-$E15+1),$I15/2,$L15,TRUE))/(1-2*_xlfn.NORM.DIST(0,$I15/2,$L15,TRUE))*$C15+($J15="Steady Growth")*(AND(BJ$4&gt;=$E15,BJ$4&lt;=$G15)*((BJ$4-$E15+1)/($I15*($I15+1)/2)*$C15))+($J15="custom")*CustomCF!BC15</f>
        <v>0</v>
      </c>
      <c r="BK15" s="19">
        <f>($J15="Bell Curve")*(_xlfn.NORM.DIST(AND(BK$4&gt;=$E15,BK$4&lt;=$G15)*(BK$4-$E15+1),$I15/2,$L15,TRUE)-_xlfn.NORM.DIST(AND(BK$4&gt;=$E15,BK$4&lt;=$G15)*(BJ$4-$E15+1),$I15/2,$L15,TRUE))/(1-2*_xlfn.NORM.DIST(0,$I15/2,$L15,TRUE))*$C15+($J15="Steady Growth")*(AND(BK$4&gt;=$E15,BK$4&lt;=$G15)*((BK$4-$E15+1)/($I15*($I15+1)/2)*$C15))+($J15="custom")*CustomCF!BD15</f>
        <v>0</v>
      </c>
      <c r="BL15" s="19">
        <f>($J15="Bell Curve")*(_xlfn.NORM.DIST(AND(BL$4&gt;=$E15,BL$4&lt;=$G15)*(BL$4-$E15+1),$I15/2,$L15,TRUE)-_xlfn.NORM.DIST(AND(BL$4&gt;=$E15,BL$4&lt;=$G15)*(BK$4-$E15+1),$I15/2,$L15,TRUE))/(1-2*_xlfn.NORM.DIST(0,$I15/2,$L15,TRUE))*$C15+($J15="Steady Growth")*(AND(BL$4&gt;=$E15,BL$4&lt;=$G15)*((BL$4-$E15+1)/($I15*($I15+1)/2)*$C15))+($J15="custom")*CustomCF!BE15</f>
        <v>0</v>
      </c>
      <c r="BM15" s="19">
        <f>($J15="Bell Curve")*(_xlfn.NORM.DIST(AND(BM$4&gt;=$E15,BM$4&lt;=$G15)*(BM$4-$E15+1),$I15/2,$L15,TRUE)-_xlfn.NORM.DIST(AND(BM$4&gt;=$E15,BM$4&lt;=$G15)*(BL$4-$E15+1),$I15/2,$L15,TRUE))/(1-2*_xlfn.NORM.DIST(0,$I15/2,$L15,TRUE))*$C15+($J15="Steady Growth")*(AND(BM$4&gt;=$E15,BM$4&lt;=$G15)*((BM$4-$E15+1)/($I15*($I15+1)/2)*$C15))+($J15="custom")*CustomCF!BF15</f>
        <v>0</v>
      </c>
      <c r="BN15" s="19">
        <f>($J15="Bell Curve")*(_xlfn.NORM.DIST(AND(BN$4&gt;=$E15,BN$4&lt;=$G15)*(BN$4-$E15+1),$I15/2,$L15,TRUE)-_xlfn.NORM.DIST(AND(BN$4&gt;=$E15,BN$4&lt;=$G15)*(BM$4-$E15+1),$I15/2,$L15,TRUE))/(1-2*_xlfn.NORM.DIST(0,$I15/2,$L15,TRUE))*$C15+($J15="Steady Growth")*(AND(BN$4&gt;=$E15,BN$4&lt;=$G15)*((BN$4-$E15+1)/($I15*($I15+1)/2)*$C15))+($J15="custom")*CustomCF!BG15</f>
        <v>0</v>
      </c>
      <c r="BO15" s="19">
        <f>($J15="Bell Curve")*(_xlfn.NORM.DIST(AND(BO$4&gt;=$E15,BO$4&lt;=$G15)*(BO$4-$E15+1),$I15/2,$L15,TRUE)-_xlfn.NORM.DIST(AND(BO$4&gt;=$E15,BO$4&lt;=$G15)*(BN$4-$E15+1),$I15/2,$L15,TRUE))/(1-2*_xlfn.NORM.DIST(0,$I15/2,$L15,TRUE))*$C15+($J15="Steady Growth")*(AND(BO$4&gt;=$E15,BO$4&lt;=$G15)*((BO$4-$E15+1)/($I15*($I15+1)/2)*$C15))+($J15="custom")*CustomCF!BH15</f>
        <v>0</v>
      </c>
      <c r="BP15" s="19">
        <f>($J15="Bell Curve")*(_xlfn.NORM.DIST(AND(BP$4&gt;=$E15,BP$4&lt;=$G15)*(BP$4-$E15+1),$I15/2,$L15,TRUE)-_xlfn.NORM.DIST(AND(BP$4&gt;=$E15,BP$4&lt;=$G15)*(BO$4-$E15+1),$I15/2,$L15,TRUE))/(1-2*_xlfn.NORM.DIST(0,$I15/2,$L15,TRUE))*$C15+($J15="Steady Growth")*(AND(BP$4&gt;=$E15,BP$4&lt;=$G15)*((BP$4-$E15+1)/($I15*($I15+1)/2)*$C15))+($J15="custom")*CustomCF!BI15</f>
        <v>0</v>
      </c>
      <c r="BQ15" s="19">
        <f>($J15="Bell Curve")*(_xlfn.NORM.DIST(AND(BQ$4&gt;=$E15,BQ$4&lt;=$G15)*(BQ$4-$E15+1),$I15/2,$L15,TRUE)-_xlfn.NORM.DIST(AND(BQ$4&gt;=$E15,BQ$4&lt;=$G15)*(BP$4-$E15+1),$I15/2,$L15,TRUE))/(1-2*_xlfn.NORM.DIST(0,$I15/2,$L15,TRUE))*$C15+($J15="Steady Growth")*(AND(BQ$4&gt;=$E15,BQ$4&lt;=$G15)*((BQ$4-$E15+1)/($I15*($I15+1)/2)*$C15))+($J15="custom")*CustomCF!BJ15</f>
        <v>0</v>
      </c>
      <c r="BR15" s="19">
        <f>($J15="Bell Curve")*(_xlfn.NORM.DIST(AND(BR$4&gt;=$E15,BR$4&lt;=$G15)*(BR$4-$E15+1),$I15/2,$L15,TRUE)-_xlfn.NORM.DIST(AND(BR$4&gt;=$E15,BR$4&lt;=$G15)*(BQ$4-$E15+1),$I15/2,$L15,TRUE))/(1-2*_xlfn.NORM.DIST(0,$I15/2,$L15,TRUE))*$C15+($J15="Steady Growth")*(AND(BR$4&gt;=$E15,BR$4&lt;=$G15)*((BR$4-$E15+1)/($I15*($I15+1)/2)*$C15))+($J15="custom")*CustomCF!BK15</f>
        <v>0</v>
      </c>
      <c r="BS15" s="19">
        <f>($J15="Bell Curve")*(_xlfn.NORM.DIST(AND(BS$4&gt;=$E15,BS$4&lt;=$G15)*(BS$4-$E15+1),$I15/2,$L15,TRUE)-_xlfn.NORM.DIST(AND(BS$4&gt;=$E15,BS$4&lt;=$G15)*(BR$4-$E15+1),$I15/2,$L15,TRUE))/(1-2*_xlfn.NORM.DIST(0,$I15/2,$L15,TRUE))*$C15+($J15="Steady Growth")*(AND(BS$4&gt;=$E15,BS$4&lt;=$G15)*((BS$4-$E15+1)/($I15*($I15+1)/2)*$C15))+($J15="custom")*CustomCF!BL15</f>
        <v>0</v>
      </c>
      <c r="BT15" s="19">
        <f>($J15="Bell Curve")*(_xlfn.NORM.DIST(AND(BT$4&gt;=$E15,BT$4&lt;=$G15)*(BT$4-$E15+1),$I15/2,$L15,TRUE)-_xlfn.NORM.DIST(AND(BT$4&gt;=$E15,BT$4&lt;=$G15)*(BS$4-$E15+1),$I15/2,$L15,TRUE))/(1-2*_xlfn.NORM.DIST(0,$I15/2,$L15,TRUE))*$C15+($J15="Steady Growth")*(AND(BT$4&gt;=$E15,BT$4&lt;=$G15)*((BT$4-$E15+1)/($I15*($I15+1)/2)*$C15))+($J15="custom")*CustomCF!BM15</f>
        <v>0</v>
      </c>
      <c r="BU15" s="19">
        <f>($J15="Bell Curve")*(_xlfn.NORM.DIST(AND(BU$4&gt;=$E15,BU$4&lt;=$G15)*(BU$4-$E15+1),$I15/2,$L15,TRUE)-_xlfn.NORM.DIST(AND(BU$4&gt;=$E15,BU$4&lt;=$G15)*(BT$4-$E15+1),$I15/2,$L15,TRUE))/(1-2*_xlfn.NORM.DIST(0,$I15/2,$L15,TRUE))*$C15+($J15="Steady Growth")*(AND(BU$4&gt;=$E15,BU$4&lt;=$G15)*((BU$4-$E15+1)/($I15*($I15+1)/2)*$C15))+($J15="custom")*CustomCF!BN15</f>
        <v>0</v>
      </c>
      <c r="BV15" s="19">
        <f>($J15="Bell Curve")*(_xlfn.NORM.DIST(AND(BV$4&gt;=$E15,BV$4&lt;=$G15)*(BV$4-$E15+1),$I15/2,$L15,TRUE)-_xlfn.NORM.DIST(AND(BV$4&gt;=$E15,BV$4&lt;=$G15)*(BU$4-$E15+1),$I15/2,$L15,TRUE))/(1-2*_xlfn.NORM.DIST(0,$I15/2,$L15,TRUE))*$C15+($J15="Steady Growth")*(AND(BV$4&gt;=$E15,BV$4&lt;=$G15)*((BV$4-$E15+1)/($I15*($I15+1)/2)*$C15))+($J15="custom")*CustomCF!BO15</f>
        <v>0</v>
      </c>
      <c r="BW15" s="19">
        <f>($J15="Bell Curve")*(_xlfn.NORM.DIST(AND(BW$4&gt;=$E15,BW$4&lt;=$G15)*(BW$4-$E15+1),$I15/2,$L15,TRUE)-_xlfn.NORM.DIST(AND(BW$4&gt;=$E15,BW$4&lt;=$G15)*(BV$4-$E15+1),$I15/2,$L15,TRUE))/(1-2*_xlfn.NORM.DIST(0,$I15/2,$L15,TRUE))*$C15+($J15="Steady Growth")*(AND(BW$4&gt;=$E15,BW$4&lt;=$G15)*((BW$4-$E15+1)/($I15*($I15+1)/2)*$C15))+($J15="custom")*CustomCF!BP15</f>
        <v>0</v>
      </c>
      <c r="BX15" s="19">
        <f>($J15="Bell Curve")*(_xlfn.NORM.DIST(AND(BX$4&gt;=$E15,BX$4&lt;=$G15)*(BX$4-$E15+1),$I15/2,$L15,TRUE)-_xlfn.NORM.DIST(AND(BX$4&gt;=$E15,BX$4&lt;=$G15)*(BW$4-$E15+1),$I15/2,$L15,TRUE))/(1-2*_xlfn.NORM.DIST(0,$I15/2,$L15,TRUE))*$C15+($J15="Steady Growth")*(AND(BX$4&gt;=$E15,BX$4&lt;=$G15)*((BX$4-$E15+1)/($I15*($I15+1)/2)*$C15))+($J15="custom")*CustomCF!BQ15</f>
        <v>0</v>
      </c>
      <c r="BY15" s="19">
        <f>($J15="Bell Curve")*(_xlfn.NORM.DIST(AND(BY$4&gt;=$E15,BY$4&lt;=$G15)*(BY$4-$E15+1),$I15/2,$L15,TRUE)-_xlfn.NORM.DIST(AND(BY$4&gt;=$E15,BY$4&lt;=$G15)*(BX$4-$E15+1),$I15/2,$L15,TRUE))/(1-2*_xlfn.NORM.DIST(0,$I15/2,$L15,TRUE))*$C15+($J15="Steady Growth")*(AND(BY$4&gt;=$E15,BY$4&lt;=$G15)*((BY$4-$E15+1)/($I15*($I15+1)/2)*$C15))+($J15="custom")*CustomCF!BR15</f>
        <v>0</v>
      </c>
      <c r="BZ15" s="19">
        <f>($J15="Bell Curve")*(_xlfn.NORM.DIST(AND(BZ$4&gt;=$E15,BZ$4&lt;=$G15)*(BZ$4-$E15+1),$I15/2,$L15,TRUE)-_xlfn.NORM.DIST(AND(BZ$4&gt;=$E15,BZ$4&lt;=$G15)*(BY$4-$E15+1),$I15/2,$L15,TRUE))/(1-2*_xlfn.NORM.DIST(0,$I15/2,$L15,TRUE))*$C15+($J15="Steady Growth")*(AND(BZ$4&gt;=$E15,BZ$4&lt;=$G15)*((BZ$4-$E15+1)/($I15*($I15+1)/2)*$C15))+($J15="custom")*CustomCF!BS15</f>
        <v>0</v>
      </c>
      <c r="CA15" s="19">
        <f>($J15="Bell Curve")*(_xlfn.NORM.DIST(AND(CA$4&gt;=$E15,CA$4&lt;=$G15)*(CA$4-$E15+1),$I15/2,$L15,TRUE)-_xlfn.NORM.DIST(AND(CA$4&gt;=$E15,CA$4&lt;=$G15)*(BZ$4-$E15+1),$I15/2,$L15,TRUE))/(1-2*_xlfn.NORM.DIST(0,$I15/2,$L15,TRUE))*$C15+($J15="Steady Growth")*(AND(CA$4&gt;=$E15,CA$4&lt;=$G15)*((CA$4-$E15+1)/($I15*($I15+1)/2)*$C15))+($J15="custom")*CustomCF!BT15</f>
        <v>0</v>
      </c>
      <c r="CB15" s="19">
        <f>($J15="Bell Curve")*(_xlfn.NORM.DIST(AND(CB$4&gt;=$E15,CB$4&lt;=$G15)*(CB$4-$E15+1),$I15/2,$L15,TRUE)-_xlfn.NORM.DIST(AND(CB$4&gt;=$E15,CB$4&lt;=$G15)*(CA$4-$E15+1),$I15/2,$L15,TRUE))/(1-2*_xlfn.NORM.DIST(0,$I15/2,$L15,TRUE))*$C15+($J15="Steady Growth")*(AND(CB$4&gt;=$E15,CB$4&lt;=$G15)*((CB$4-$E15+1)/($I15*($I15+1)/2)*$C15))+($J15="custom")*CustomCF!BU15</f>
        <v>0</v>
      </c>
      <c r="CC15" s="19">
        <f>($J15="Bell Curve")*(_xlfn.NORM.DIST(AND(CC$4&gt;=$E15,CC$4&lt;=$G15)*(CC$4-$E15+1),$I15/2,$L15,TRUE)-_xlfn.NORM.DIST(AND(CC$4&gt;=$E15,CC$4&lt;=$G15)*(CB$4-$E15+1),$I15/2,$L15,TRUE))/(1-2*_xlfn.NORM.DIST(0,$I15/2,$L15,TRUE))*$C15+($J15="Steady Growth")*(AND(CC$4&gt;=$E15,CC$4&lt;=$G15)*((CC$4-$E15+1)/($I15*($I15+1)/2)*$C15))+($J15="custom")*CustomCF!BV15</f>
        <v>0</v>
      </c>
      <c r="CD15" s="19">
        <f>($J15="Bell Curve")*(_xlfn.NORM.DIST(AND(CD$4&gt;=$E15,CD$4&lt;=$G15)*(CD$4-$E15+1),$I15/2,$L15,TRUE)-_xlfn.NORM.DIST(AND(CD$4&gt;=$E15,CD$4&lt;=$G15)*(CC$4-$E15+1),$I15/2,$L15,TRUE))/(1-2*_xlfn.NORM.DIST(0,$I15/2,$L15,TRUE))*$C15+($J15="Steady Growth")*(AND(CD$4&gt;=$E15,CD$4&lt;=$G15)*((CD$4-$E15+1)/($I15*($I15+1)/2)*$C15))+($J15="custom")*CustomCF!BW15</f>
        <v>0</v>
      </c>
      <c r="CE15" s="19">
        <f>($J15="Bell Curve")*(_xlfn.NORM.DIST(AND(CE$4&gt;=$E15,CE$4&lt;=$G15)*(CE$4-$E15+1),$I15/2,$L15,TRUE)-_xlfn.NORM.DIST(AND(CE$4&gt;=$E15,CE$4&lt;=$G15)*(CD$4-$E15+1),$I15/2,$L15,TRUE))/(1-2*_xlfn.NORM.DIST(0,$I15/2,$L15,TRUE))*$C15+($J15="Steady Growth")*(AND(CE$4&gt;=$E15,CE$4&lt;=$G15)*((CE$4-$E15+1)/($I15*($I15+1)/2)*$C15))+($J15="custom")*CustomCF!BX15</f>
        <v>0</v>
      </c>
      <c r="CF15" s="19">
        <f>($J15="Bell Curve")*(_xlfn.NORM.DIST(AND(CF$4&gt;=$E15,CF$4&lt;=$G15)*(CF$4-$E15+1),$I15/2,$L15,TRUE)-_xlfn.NORM.DIST(AND(CF$4&gt;=$E15,CF$4&lt;=$G15)*(CE$4-$E15+1),$I15/2,$L15,TRUE))/(1-2*_xlfn.NORM.DIST(0,$I15/2,$L15,TRUE))*$C15+($J15="Steady Growth")*(AND(CF$4&gt;=$E15,CF$4&lt;=$G15)*((CF$4-$E15+1)/($I15*($I15+1)/2)*$C15))+($J15="custom")*CustomCF!BY15</f>
        <v>0</v>
      </c>
      <c r="CG15" s="19">
        <f>($J15="Bell Curve")*(_xlfn.NORM.DIST(AND(CG$4&gt;=$E15,CG$4&lt;=$G15)*(CG$4-$E15+1),$I15/2,$L15,TRUE)-_xlfn.NORM.DIST(AND(CG$4&gt;=$E15,CG$4&lt;=$G15)*(CF$4-$E15+1),$I15/2,$L15,TRUE))/(1-2*_xlfn.NORM.DIST(0,$I15/2,$L15,TRUE))*$C15+($J15="Steady Growth")*(AND(CG$4&gt;=$E15,CG$4&lt;=$G15)*((CG$4-$E15+1)/($I15*($I15+1)/2)*$C15))+($J15="custom")*CustomCF!BZ15</f>
        <v>0</v>
      </c>
      <c r="CH15" s="19">
        <f>($J15="Bell Curve")*(_xlfn.NORM.DIST(AND(CH$4&gt;=$E15,CH$4&lt;=$G15)*(CH$4-$E15+1),$I15/2,$L15,TRUE)-_xlfn.NORM.DIST(AND(CH$4&gt;=$E15,CH$4&lt;=$G15)*(CG$4-$E15+1),$I15/2,$L15,TRUE))/(1-2*_xlfn.NORM.DIST(0,$I15/2,$L15,TRUE))*$C15+($J15="Steady Growth")*(AND(CH$4&gt;=$E15,CH$4&lt;=$G15)*((CH$4-$E15+1)/($I15*($I15+1)/2)*$C15))+($J15="custom")*CustomCF!CA15</f>
        <v>0</v>
      </c>
      <c r="CI15" s="19">
        <f>($J15="Bell Curve")*(_xlfn.NORM.DIST(AND(CI$4&gt;=$E15,CI$4&lt;=$G15)*(CI$4-$E15+1),$I15/2,$L15,TRUE)-_xlfn.NORM.DIST(AND(CI$4&gt;=$E15,CI$4&lt;=$G15)*(CH$4-$E15+1),$I15/2,$L15,TRUE))/(1-2*_xlfn.NORM.DIST(0,$I15/2,$L15,TRUE))*$C15+($J15="Steady Growth")*(AND(CI$4&gt;=$E15,CI$4&lt;=$G15)*((CI$4-$E15+1)/($I15*($I15+1)/2)*$C15))+($J15="custom")*CustomCF!CB15</f>
        <v>0</v>
      </c>
      <c r="CJ15" s="19">
        <f>($J15="Bell Curve")*(_xlfn.NORM.DIST(AND(CJ$4&gt;=$E15,CJ$4&lt;=$G15)*(CJ$4-$E15+1),$I15/2,$L15,TRUE)-_xlfn.NORM.DIST(AND(CJ$4&gt;=$E15,CJ$4&lt;=$G15)*(CI$4-$E15+1),$I15/2,$L15,TRUE))/(1-2*_xlfn.NORM.DIST(0,$I15/2,$L15,TRUE))*$C15+($J15="Steady Growth")*(AND(CJ$4&gt;=$E15,CJ$4&lt;=$G15)*((CJ$4-$E15+1)/($I15*($I15+1)/2)*$C15))+($J15="custom")*CustomCF!CC15</f>
        <v>0</v>
      </c>
      <c r="CK15" s="19">
        <f>($J15="Bell Curve")*(_xlfn.NORM.DIST(AND(CK$4&gt;=$E15,CK$4&lt;=$G15)*(CK$4-$E15+1),$I15/2,$L15,TRUE)-_xlfn.NORM.DIST(AND(CK$4&gt;=$E15,CK$4&lt;=$G15)*(CJ$4-$E15+1),$I15/2,$L15,TRUE))/(1-2*_xlfn.NORM.DIST(0,$I15/2,$L15,TRUE))*$C15+($J15="Steady Growth")*(AND(CK$4&gt;=$E15,CK$4&lt;=$G15)*((CK$4-$E15+1)/($I15*($I15+1)/2)*$C15))+($J15="custom")*CustomCF!CD15</f>
        <v>0</v>
      </c>
      <c r="CL15" s="19">
        <f>($J15="Bell Curve")*(_xlfn.NORM.DIST(AND(CL$4&gt;=$E15,CL$4&lt;=$G15)*(CL$4-$E15+1),$I15/2,$L15,TRUE)-_xlfn.NORM.DIST(AND(CL$4&gt;=$E15,CL$4&lt;=$G15)*(CK$4-$E15+1),$I15/2,$L15,TRUE))/(1-2*_xlfn.NORM.DIST(0,$I15/2,$L15,TRUE))*$C15+($J15="Steady Growth")*(AND(CL$4&gt;=$E15,CL$4&lt;=$G15)*((CL$4-$E15+1)/($I15*($I15+1)/2)*$C15))+($J15="custom")*CustomCF!CE15</f>
        <v>0</v>
      </c>
      <c r="CM15" s="19">
        <f>($J15="Bell Curve")*(_xlfn.NORM.DIST(AND(CM$4&gt;=$E15,CM$4&lt;=$G15)*(CM$4-$E15+1),$I15/2,$L15,TRUE)-_xlfn.NORM.DIST(AND(CM$4&gt;=$E15,CM$4&lt;=$G15)*(CL$4-$E15+1),$I15/2,$L15,TRUE))/(1-2*_xlfn.NORM.DIST(0,$I15/2,$L15,TRUE))*$C15+($J15="Steady Growth")*(AND(CM$4&gt;=$E15,CM$4&lt;=$G15)*((CM$4-$E15+1)/($I15*($I15+1)/2)*$C15))+($J15="custom")*CustomCF!CF15</f>
        <v>0</v>
      </c>
      <c r="CN15" s="19">
        <f>($J15="Bell Curve")*(_xlfn.NORM.DIST(AND(CN$4&gt;=$E15,CN$4&lt;=$G15)*(CN$4-$E15+1),$I15/2,$L15,TRUE)-_xlfn.NORM.DIST(AND(CN$4&gt;=$E15,CN$4&lt;=$G15)*(CM$4-$E15+1),$I15/2,$L15,TRUE))/(1-2*_xlfn.NORM.DIST(0,$I15/2,$L15,TRUE))*$C15+($J15="Steady Growth")*(AND(CN$4&gt;=$E15,CN$4&lt;=$G15)*((CN$4-$E15+1)/($I15*($I15+1)/2)*$C15))+($J15="custom")*CustomCF!CG15</f>
        <v>0</v>
      </c>
      <c r="CO15" s="19">
        <f>($J15="Bell Curve")*(_xlfn.NORM.DIST(AND(CO$4&gt;=$E15,CO$4&lt;=$G15)*(CO$4-$E15+1),$I15/2,$L15,TRUE)-_xlfn.NORM.DIST(AND(CO$4&gt;=$E15,CO$4&lt;=$G15)*(CN$4-$E15+1),$I15/2,$L15,TRUE))/(1-2*_xlfn.NORM.DIST(0,$I15/2,$L15,TRUE))*$C15+($J15="Steady Growth")*(AND(CO$4&gt;=$E15,CO$4&lt;=$G15)*((CO$4-$E15+1)/($I15*($I15+1)/2)*$C15))+($J15="custom")*CustomCF!CH15</f>
        <v>0</v>
      </c>
      <c r="CP15" s="19">
        <f>($J15="Bell Curve")*(_xlfn.NORM.DIST(AND(CP$4&gt;=$E15,CP$4&lt;=$G15)*(CP$4-$E15+1),$I15/2,$L15,TRUE)-_xlfn.NORM.DIST(AND(CP$4&gt;=$E15,CP$4&lt;=$G15)*(CO$4-$E15+1),$I15/2,$L15,TRUE))/(1-2*_xlfn.NORM.DIST(0,$I15/2,$L15,TRUE))*$C15+($J15="Steady Growth")*(AND(CP$4&gt;=$E15,CP$4&lt;=$G15)*((CP$4-$E15+1)/($I15*($I15+1)/2)*$C15))+($J15="custom")*CustomCF!CI15</f>
        <v>0</v>
      </c>
      <c r="CQ15" s="19">
        <f>($J15="Bell Curve")*(_xlfn.NORM.DIST(AND(CQ$4&gt;=$E15,CQ$4&lt;=$G15)*(CQ$4-$E15+1),$I15/2,$L15,TRUE)-_xlfn.NORM.DIST(AND(CQ$4&gt;=$E15,CQ$4&lt;=$G15)*(CP$4-$E15+1),$I15/2,$L15,TRUE))/(1-2*_xlfn.NORM.DIST(0,$I15/2,$L15,TRUE))*$C15+($J15="Steady Growth")*(AND(CQ$4&gt;=$E15,CQ$4&lt;=$G15)*((CQ$4-$E15+1)/($I15*($I15+1)/2)*$C15))+($J15="custom")*CustomCF!CJ15</f>
        <v>0</v>
      </c>
      <c r="CR15" s="19">
        <f>($J15="Bell Curve")*(_xlfn.NORM.DIST(AND(CR$4&gt;=$E15,CR$4&lt;=$G15)*(CR$4-$E15+1),$I15/2,$L15,TRUE)-_xlfn.NORM.DIST(AND(CR$4&gt;=$E15,CR$4&lt;=$G15)*(CQ$4-$E15+1),$I15/2,$L15,TRUE))/(1-2*_xlfn.NORM.DIST(0,$I15/2,$L15,TRUE))*$C15+($J15="Steady Growth")*(AND(CR$4&gt;=$E15,CR$4&lt;=$G15)*((CR$4-$E15+1)/($I15*($I15+1)/2)*$C15))+($J15="custom")*CustomCF!CK15</f>
        <v>0</v>
      </c>
      <c r="CS15" s="19">
        <f>($J15="Bell Curve")*(_xlfn.NORM.DIST(AND(CS$4&gt;=$E15,CS$4&lt;=$G15)*(CS$4-$E15+1),$I15/2,$L15,TRUE)-_xlfn.NORM.DIST(AND(CS$4&gt;=$E15,CS$4&lt;=$G15)*(CR$4-$E15+1),$I15/2,$L15,TRUE))/(1-2*_xlfn.NORM.DIST(0,$I15/2,$L15,TRUE))*$C15+($J15="Steady Growth")*(AND(CS$4&gt;=$E15,CS$4&lt;=$G15)*((CS$4-$E15+1)/($I15*($I15+1)/2)*$C15))+($J15="custom")*CustomCF!CL15</f>
        <v>0</v>
      </c>
      <c r="CT15" s="19">
        <f>($J15="Bell Curve")*(_xlfn.NORM.DIST(AND(CT$4&gt;=$E15,CT$4&lt;=$G15)*(CT$4-$E15+1),$I15/2,$L15,TRUE)-_xlfn.NORM.DIST(AND(CT$4&gt;=$E15,CT$4&lt;=$G15)*(CS$4-$E15+1),$I15/2,$L15,TRUE))/(1-2*_xlfn.NORM.DIST(0,$I15/2,$L15,TRUE))*$C15+($J15="Steady Growth")*(AND(CT$4&gt;=$E15,CT$4&lt;=$G15)*((CT$4-$E15+1)/($I15*($I15+1)/2)*$C15))+($J15="custom")*CustomCF!CM15</f>
        <v>0</v>
      </c>
      <c r="CU15" s="19">
        <f>($J15="Bell Curve")*(_xlfn.NORM.DIST(AND(CU$4&gt;=$E15,CU$4&lt;=$G15)*(CU$4-$E15+1),$I15/2,$L15,TRUE)-_xlfn.NORM.DIST(AND(CU$4&gt;=$E15,CU$4&lt;=$G15)*(CT$4-$E15+1),$I15/2,$L15,TRUE))/(1-2*_xlfn.NORM.DIST(0,$I15/2,$L15,TRUE))*$C15+($J15="Steady Growth")*(AND(CU$4&gt;=$E15,CU$4&lt;=$G15)*((CU$4-$E15+1)/($I15*($I15+1)/2)*$C15))+($J15="custom")*CustomCF!CN15</f>
        <v>0</v>
      </c>
      <c r="CV15" s="19">
        <f>($J15="Bell Curve")*(_xlfn.NORM.DIST(AND(CV$4&gt;=$E15,CV$4&lt;=$G15)*(CV$4-$E15+1),$I15/2,$L15,TRUE)-_xlfn.NORM.DIST(AND(CV$4&gt;=$E15,CV$4&lt;=$G15)*(CU$4-$E15+1),$I15/2,$L15,TRUE))/(1-2*_xlfn.NORM.DIST(0,$I15/2,$L15,TRUE))*$C15+($J15="Steady Growth")*(AND(CV$4&gt;=$E15,CV$4&lt;=$G15)*((CV$4-$E15+1)/($I15*($I15+1)/2)*$C15))+($J15="custom")*CustomCF!CO15</f>
        <v>0</v>
      </c>
      <c r="CW15" s="19">
        <f>($J15="Bell Curve")*(_xlfn.NORM.DIST(AND(CW$4&gt;=$E15,CW$4&lt;=$G15)*(CW$4-$E15+1),$I15/2,$L15,TRUE)-_xlfn.NORM.DIST(AND(CW$4&gt;=$E15,CW$4&lt;=$G15)*(CV$4-$E15+1),$I15/2,$L15,TRUE))/(1-2*_xlfn.NORM.DIST(0,$I15/2,$L15,TRUE))*$C15+($J15="Steady Growth")*(AND(CW$4&gt;=$E15,CW$4&lt;=$G15)*((CW$4-$E15+1)/($I15*($I15+1)/2)*$C15))+($J15="custom")*CustomCF!CP15</f>
        <v>0</v>
      </c>
      <c r="CX15" s="19">
        <f>($J15="Bell Curve")*(_xlfn.NORM.DIST(AND(CX$4&gt;=$E15,CX$4&lt;=$G15)*(CX$4-$E15+1),$I15/2,$L15,TRUE)-_xlfn.NORM.DIST(AND(CX$4&gt;=$E15,CX$4&lt;=$G15)*(CW$4-$E15+1),$I15/2,$L15,TRUE))/(1-2*_xlfn.NORM.DIST(0,$I15/2,$L15,TRUE))*$C15+($J15="Steady Growth")*(AND(CX$4&gt;=$E15,CX$4&lt;=$G15)*((CX$4-$E15+1)/($I15*($I15+1)/2)*$C15))+($J15="custom")*CustomCF!CQ15</f>
        <v>0</v>
      </c>
      <c r="CY15" s="19">
        <f>($J15="Bell Curve")*(_xlfn.NORM.DIST(AND(CY$4&gt;=$E15,CY$4&lt;=$G15)*(CY$4-$E15+1),$I15/2,$L15,TRUE)-_xlfn.NORM.DIST(AND(CY$4&gt;=$E15,CY$4&lt;=$G15)*(CX$4-$E15+1),$I15/2,$L15,TRUE))/(1-2*_xlfn.NORM.DIST(0,$I15/2,$L15,TRUE))*$C15+($J15="Steady Growth")*(AND(CY$4&gt;=$E15,CY$4&lt;=$G15)*((CY$4-$E15+1)/($I15*($I15+1)/2)*$C15))+($J15="custom")*CustomCF!CR15</f>
        <v>0</v>
      </c>
      <c r="CZ15" s="19">
        <f>($J15="Bell Curve")*(_xlfn.NORM.DIST(AND(CZ$4&gt;=$E15,CZ$4&lt;=$G15)*(CZ$4-$E15+1),$I15/2,$L15,TRUE)-_xlfn.NORM.DIST(AND(CZ$4&gt;=$E15,CZ$4&lt;=$G15)*(CY$4-$E15+1),$I15/2,$L15,TRUE))/(1-2*_xlfn.NORM.DIST(0,$I15/2,$L15,TRUE))*$C15+($J15="Steady Growth")*(AND(CZ$4&gt;=$E15,CZ$4&lt;=$G15)*((CZ$4-$E15+1)/($I15*($I15+1)/2)*$C15))+($J15="custom")*CustomCF!CS15</f>
        <v>0</v>
      </c>
      <c r="DA15" s="19">
        <f>($J15="Bell Curve")*(_xlfn.NORM.DIST(AND(DA$4&gt;=$E15,DA$4&lt;=$G15)*(DA$4-$E15+1),$I15/2,$L15,TRUE)-_xlfn.NORM.DIST(AND(DA$4&gt;=$E15,DA$4&lt;=$G15)*(CZ$4-$E15+1),$I15/2,$L15,TRUE))/(1-2*_xlfn.NORM.DIST(0,$I15/2,$L15,TRUE))*$C15+($J15="Steady Growth")*(AND(DA$4&gt;=$E15,DA$4&lt;=$G15)*((DA$4-$E15+1)/($I15*($I15+1)/2)*$C15))+($J15="custom")*CustomCF!CT15</f>
        <v>0</v>
      </c>
      <c r="DB15" s="19">
        <f>($J15="Bell Curve")*(_xlfn.NORM.DIST(AND(DB$4&gt;=$E15,DB$4&lt;=$G15)*(DB$4-$E15+1),$I15/2,$L15,TRUE)-_xlfn.NORM.DIST(AND(DB$4&gt;=$E15,DB$4&lt;=$G15)*(DA$4-$E15+1),$I15/2,$L15,TRUE))/(1-2*_xlfn.NORM.DIST(0,$I15/2,$L15,TRUE))*$C15+($J15="Steady Growth")*(AND(DB$4&gt;=$E15,DB$4&lt;=$G15)*((DB$4-$E15+1)/($I15*($I15+1)/2)*$C15))+($J15="custom")*CustomCF!CU15</f>
        <v>0</v>
      </c>
      <c r="DC15" s="19">
        <f>($J15="Bell Curve")*(_xlfn.NORM.DIST(AND(DC$4&gt;=$E15,DC$4&lt;=$G15)*(DC$4-$E15+1),$I15/2,$L15,TRUE)-_xlfn.NORM.DIST(AND(DC$4&gt;=$E15,DC$4&lt;=$G15)*(DB$4-$E15+1),$I15/2,$L15,TRUE))/(1-2*_xlfn.NORM.DIST(0,$I15/2,$L15,TRUE))*$C15+($J15="Steady Growth")*(AND(DC$4&gt;=$E15,DC$4&lt;=$G15)*((DC$4-$E15+1)/($I15*($I15+1)/2)*$C15))+($J15="custom")*CustomCF!CV15</f>
        <v>0</v>
      </c>
      <c r="DD15" s="19">
        <f>($J15="Bell Curve")*(_xlfn.NORM.DIST(AND(DD$4&gt;=$E15,DD$4&lt;=$G15)*(DD$4-$E15+1),$I15/2,$L15,TRUE)-_xlfn.NORM.DIST(AND(DD$4&gt;=$E15,DD$4&lt;=$G15)*(DC$4-$E15+1),$I15/2,$L15,TRUE))/(1-2*_xlfn.NORM.DIST(0,$I15/2,$L15,TRUE))*$C15+($J15="Steady Growth")*(AND(DD$4&gt;=$E15,DD$4&lt;=$G15)*((DD$4-$E15+1)/($I15*($I15+1)/2)*$C15))+($J15="custom")*CustomCF!CW15</f>
        <v>0</v>
      </c>
      <c r="DE15" s="19">
        <f>($J15="Bell Curve")*(_xlfn.NORM.DIST(AND(DE$4&gt;=$E15,DE$4&lt;=$G15)*(DE$4-$E15+1),$I15/2,$L15,TRUE)-_xlfn.NORM.DIST(AND(DE$4&gt;=$E15,DE$4&lt;=$G15)*(DD$4-$E15+1),$I15/2,$L15,TRUE))/(1-2*_xlfn.NORM.DIST(0,$I15/2,$L15,TRUE))*$C15+($J15="Steady Growth")*(AND(DE$4&gt;=$E15,DE$4&lt;=$G15)*((DE$4-$E15+1)/($I15*($I15+1)/2)*$C15))+($J15="custom")*CustomCF!CX15</f>
        <v>0</v>
      </c>
      <c r="DF15" s="19">
        <f>($J15="Bell Curve")*(_xlfn.NORM.DIST(AND(DF$4&gt;=$E15,DF$4&lt;=$G15)*(DF$4-$E15+1),$I15/2,$L15,TRUE)-_xlfn.NORM.DIST(AND(DF$4&gt;=$E15,DF$4&lt;=$G15)*(DE$4-$E15+1),$I15/2,$L15,TRUE))/(1-2*_xlfn.NORM.DIST(0,$I15/2,$L15,TRUE))*$C15+($J15="Steady Growth")*(AND(DF$4&gt;=$E15,DF$4&lt;=$G15)*((DF$4-$E15+1)/($I15*($I15+1)/2)*$C15))+($J15="custom")*CustomCF!CY15</f>
        <v>0</v>
      </c>
      <c r="DG15" s="19">
        <f>($J15="Bell Curve")*(_xlfn.NORM.DIST(AND(DG$4&gt;=$E15,DG$4&lt;=$G15)*(DG$4-$E15+1),$I15/2,$L15,TRUE)-_xlfn.NORM.DIST(AND(DG$4&gt;=$E15,DG$4&lt;=$G15)*(DF$4-$E15+1),$I15/2,$L15,TRUE))/(1-2*_xlfn.NORM.DIST(0,$I15/2,$L15,TRUE))*$C15+($J15="Steady Growth")*(AND(DG$4&gt;=$E15,DG$4&lt;=$G15)*((DG$4-$E15+1)/($I15*($I15+1)/2)*$C15))+($J15="custom")*CustomCF!CZ15</f>
        <v>0</v>
      </c>
      <c r="DH15" s="19">
        <f>($J15="Bell Curve")*(_xlfn.NORM.DIST(AND(DH$4&gt;=$E15,DH$4&lt;=$G15)*(DH$4-$E15+1),$I15/2,$L15,TRUE)-_xlfn.NORM.DIST(AND(DH$4&gt;=$E15,DH$4&lt;=$G15)*(DG$4-$E15+1),$I15/2,$L15,TRUE))/(1-2*_xlfn.NORM.DIST(0,$I15/2,$L15,TRUE))*$C15+($J15="Steady Growth")*(AND(DH$4&gt;=$E15,DH$4&lt;=$G15)*((DH$4-$E15+1)/($I15*($I15+1)/2)*$C15))+($J15="custom")*CustomCF!DA15</f>
        <v>0</v>
      </c>
      <c r="DI15" s="19">
        <f>($J15="Bell Curve")*(_xlfn.NORM.DIST(AND(DI$4&gt;=$E15,DI$4&lt;=$G15)*(DI$4-$E15+1),$I15/2,$L15,TRUE)-_xlfn.NORM.DIST(AND(DI$4&gt;=$E15,DI$4&lt;=$G15)*(DH$4-$E15+1),$I15/2,$L15,TRUE))/(1-2*_xlfn.NORM.DIST(0,$I15/2,$L15,TRUE))*$C15+($J15="Steady Growth")*(AND(DI$4&gt;=$E15,DI$4&lt;=$G15)*((DI$4-$E15+1)/($I15*($I15+1)/2)*$C15))+($J15="custom")*CustomCF!DB15</f>
        <v>0</v>
      </c>
      <c r="DJ15" s="19">
        <f>($J15="Bell Curve")*(_xlfn.NORM.DIST(AND(DJ$4&gt;=$E15,DJ$4&lt;=$G15)*(DJ$4-$E15+1),$I15/2,$L15,TRUE)-_xlfn.NORM.DIST(AND(DJ$4&gt;=$E15,DJ$4&lt;=$G15)*(DI$4-$E15+1),$I15/2,$L15,TRUE))/(1-2*_xlfn.NORM.DIST(0,$I15/2,$L15,TRUE))*$C15+($J15="Steady Growth")*(AND(DJ$4&gt;=$E15,DJ$4&lt;=$G15)*((DJ$4-$E15+1)/($I15*($I15+1)/2)*$C15))+($J15="custom")*CustomCF!DC15</f>
        <v>0</v>
      </c>
      <c r="DK15" s="19">
        <f>($J15="Bell Curve")*(_xlfn.NORM.DIST(AND(DK$4&gt;=$E15,DK$4&lt;=$G15)*(DK$4-$E15+1),$I15/2,$L15,TRUE)-_xlfn.NORM.DIST(AND(DK$4&gt;=$E15,DK$4&lt;=$G15)*(DJ$4-$E15+1),$I15/2,$L15,TRUE))/(1-2*_xlfn.NORM.DIST(0,$I15/2,$L15,TRUE))*$C15+($J15="Steady Growth")*(AND(DK$4&gt;=$E15,DK$4&lt;=$G15)*((DK$4-$E15+1)/($I15*($I15+1)/2)*$C15))+($J15="custom")*CustomCF!DD15</f>
        <v>0</v>
      </c>
      <c r="DL15" s="19">
        <f>($J15="Bell Curve")*(_xlfn.NORM.DIST(AND(DL$4&gt;=$E15,DL$4&lt;=$G15)*(DL$4-$E15+1),$I15/2,$L15,TRUE)-_xlfn.NORM.DIST(AND(DL$4&gt;=$E15,DL$4&lt;=$G15)*(DK$4-$E15+1),$I15/2,$L15,TRUE))/(1-2*_xlfn.NORM.DIST(0,$I15/2,$L15,TRUE))*$C15+($J15="Steady Growth")*(AND(DL$4&gt;=$E15,DL$4&lt;=$G15)*((DL$4-$E15+1)/($I15*($I15+1)/2)*$C15))+($J15="custom")*CustomCF!DE15</f>
        <v>0</v>
      </c>
      <c r="DM15" s="19">
        <f>($J15="Bell Curve")*(_xlfn.NORM.DIST(AND(DM$4&gt;=$E15,DM$4&lt;=$G15)*(DM$4-$E15+1),$I15/2,$L15,TRUE)-_xlfn.NORM.DIST(AND(DM$4&gt;=$E15,DM$4&lt;=$G15)*(DL$4-$E15+1),$I15/2,$L15,TRUE))/(1-2*_xlfn.NORM.DIST(0,$I15/2,$L15,TRUE))*$C15+($J15="Steady Growth")*(AND(DM$4&gt;=$E15,DM$4&lt;=$G15)*((DM$4-$E15+1)/($I15*($I15+1)/2)*$C15))+($J15="custom")*CustomCF!DF15</f>
        <v>0</v>
      </c>
      <c r="DN15" s="19">
        <f>($J15="Bell Curve")*(_xlfn.NORM.DIST(AND(DN$4&gt;=$E15,DN$4&lt;=$G15)*(DN$4-$E15+1),$I15/2,$L15,TRUE)-_xlfn.NORM.DIST(AND(DN$4&gt;=$E15,DN$4&lt;=$G15)*(DM$4-$E15+1),$I15/2,$L15,TRUE))/(1-2*_xlfn.NORM.DIST(0,$I15/2,$L15,TRUE))*$C15+($J15="Steady Growth")*(AND(DN$4&gt;=$E15,DN$4&lt;=$G15)*((DN$4-$E15+1)/($I15*($I15+1)/2)*$C15))+($J15="custom")*CustomCF!DG15</f>
        <v>0</v>
      </c>
      <c r="DO15" s="19">
        <f>($J15="Bell Curve")*(_xlfn.NORM.DIST(AND(DO$4&gt;=$E15,DO$4&lt;=$G15)*(DO$4-$E15+1),$I15/2,$L15,TRUE)-_xlfn.NORM.DIST(AND(DO$4&gt;=$E15,DO$4&lt;=$G15)*(DN$4-$E15+1),$I15/2,$L15,TRUE))/(1-2*_xlfn.NORM.DIST(0,$I15/2,$L15,TRUE))*$C15+($J15="Steady Growth")*(AND(DO$4&gt;=$E15,DO$4&lt;=$G15)*((DO$4-$E15+1)/($I15*($I15+1)/2)*$C15))+($J15="custom")*CustomCF!DH15</f>
        <v>0</v>
      </c>
      <c r="DP15" s="19">
        <f>($J15="Bell Curve")*(_xlfn.NORM.DIST(AND(DP$4&gt;=$E15,DP$4&lt;=$G15)*(DP$4-$E15+1),$I15/2,$L15,TRUE)-_xlfn.NORM.DIST(AND(DP$4&gt;=$E15,DP$4&lt;=$G15)*(DO$4-$E15+1),$I15/2,$L15,TRUE))/(1-2*_xlfn.NORM.DIST(0,$I15/2,$L15,TRUE))*$C15+($J15="Steady Growth")*(AND(DP$4&gt;=$E15,DP$4&lt;=$G15)*((DP$4-$E15+1)/($I15*($I15+1)/2)*$C15))+($J15="custom")*CustomCF!DI15</f>
        <v>0</v>
      </c>
      <c r="DQ15" s="19">
        <f>($J15="Bell Curve")*(_xlfn.NORM.DIST(AND(DQ$4&gt;=$E15,DQ$4&lt;=$G15)*(DQ$4-$E15+1),$I15/2,$L15,TRUE)-_xlfn.NORM.DIST(AND(DQ$4&gt;=$E15,DQ$4&lt;=$G15)*(DP$4-$E15+1),$I15/2,$L15,TRUE))/(1-2*_xlfn.NORM.DIST(0,$I15/2,$L15,TRUE))*$C15+($J15="Steady Growth")*(AND(DQ$4&gt;=$E15,DQ$4&lt;=$G15)*((DQ$4-$E15+1)/($I15*($I15+1)/2)*$C15))+($J15="custom")*CustomCF!DJ15</f>
        <v>0</v>
      </c>
      <c r="DR15" s="19">
        <f>($J15="Bell Curve")*(_xlfn.NORM.DIST(AND(DR$4&gt;=$E15,DR$4&lt;=$G15)*(DR$4-$E15+1),$I15/2,$L15,TRUE)-_xlfn.NORM.DIST(AND(DR$4&gt;=$E15,DR$4&lt;=$G15)*(DQ$4-$E15+1),$I15/2,$L15,TRUE))/(1-2*_xlfn.NORM.DIST(0,$I15/2,$L15,TRUE))*$C15+($J15="Steady Growth")*(AND(DR$4&gt;=$E15,DR$4&lt;=$G15)*((DR$4-$E15+1)/($I15*($I15+1)/2)*$C15))+($J15="custom")*CustomCF!DK15</f>
        <v>0</v>
      </c>
      <c r="DS15" s="19">
        <f>($J15="Bell Curve")*(_xlfn.NORM.DIST(AND(DS$4&gt;=$E15,DS$4&lt;=$G15)*(DS$4-$E15+1),$I15/2,$L15,TRUE)-_xlfn.NORM.DIST(AND(DS$4&gt;=$E15,DS$4&lt;=$G15)*(DR$4-$E15+1),$I15/2,$L15,TRUE))/(1-2*_xlfn.NORM.DIST(0,$I15/2,$L15,TRUE))*$C15+($J15="Steady Growth")*(AND(DS$4&gt;=$E15,DS$4&lt;=$G15)*((DS$4-$E15+1)/($I15*($I15+1)/2)*$C15))+($J15="custom")*CustomCF!DL15</f>
        <v>0</v>
      </c>
      <c r="DT15" s="19">
        <f>($J15="Bell Curve")*(_xlfn.NORM.DIST(AND(DT$4&gt;=$E15,DT$4&lt;=$G15)*(DT$4-$E15+1),$I15/2,$L15,TRUE)-_xlfn.NORM.DIST(AND(DT$4&gt;=$E15,DT$4&lt;=$G15)*(DS$4-$E15+1),$I15/2,$L15,TRUE))/(1-2*_xlfn.NORM.DIST(0,$I15/2,$L15,TRUE))*$C15+($J15="Steady Growth")*(AND(DT$4&gt;=$E15,DT$4&lt;=$G15)*((DT$4-$E15+1)/($I15*($I15+1)/2)*$C15))+($J15="custom")*CustomCF!DM15</f>
        <v>0</v>
      </c>
      <c r="DU15" s="19">
        <f>($J15="Bell Curve")*(_xlfn.NORM.DIST(AND(DU$4&gt;=$E15,DU$4&lt;=$G15)*(DU$4-$E15+1),$I15/2,$L15,TRUE)-_xlfn.NORM.DIST(AND(DU$4&gt;=$E15,DU$4&lt;=$G15)*(DT$4-$E15+1),$I15/2,$L15,TRUE))/(1-2*_xlfn.NORM.DIST(0,$I15/2,$L15,TRUE))*$C15+($J15="Steady Growth")*(AND(DU$4&gt;=$E15,DU$4&lt;=$G15)*((DU$4-$E15+1)/($I15*($I15+1)/2)*$C15))+($J15="custom")*CustomCF!DN15</f>
        <v>0</v>
      </c>
      <c r="DV15" s="19">
        <f>($J15="Bell Curve")*(_xlfn.NORM.DIST(AND(DV$4&gt;=$E15,DV$4&lt;=$G15)*(DV$4-$E15+1),$I15/2,$L15,TRUE)-_xlfn.NORM.DIST(AND(DV$4&gt;=$E15,DV$4&lt;=$G15)*(DU$4-$E15+1),$I15/2,$L15,TRUE))/(1-2*_xlfn.NORM.DIST(0,$I15/2,$L15,TRUE))*$C15+($J15="Steady Growth")*(AND(DV$4&gt;=$E15,DV$4&lt;=$G15)*((DV$4-$E15+1)/($I15*($I15+1)/2)*$C15))+($J15="custom")*CustomCF!DO15</f>
        <v>0</v>
      </c>
      <c r="DW15" s="19">
        <f>($J15="Bell Curve")*(_xlfn.NORM.DIST(AND(DW$4&gt;=$E15,DW$4&lt;=$G15)*(DW$4-$E15+1),$I15/2,$L15,TRUE)-_xlfn.NORM.DIST(AND(DW$4&gt;=$E15,DW$4&lt;=$G15)*(DV$4-$E15+1),$I15/2,$L15,TRUE))/(1-2*_xlfn.NORM.DIST(0,$I15/2,$L15,TRUE))*$C15+($J15="Steady Growth")*(AND(DW$4&gt;=$E15,DW$4&lt;=$G15)*((DW$4-$E15+1)/($I15*($I15+1)/2)*$C15))+($J15="custom")*CustomCF!DP15</f>
        <v>0</v>
      </c>
      <c r="DX15" s="19">
        <f>($J15="Bell Curve")*(_xlfn.NORM.DIST(AND(DX$4&gt;=$E15,DX$4&lt;=$G15)*(DX$4-$E15+1),$I15/2,$L15,TRUE)-_xlfn.NORM.DIST(AND(DX$4&gt;=$E15,DX$4&lt;=$G15)*(DW$4-$E15+1),$I15/2,$L15,TRUE))/(1-2*_xlfn.NORM.DIST(0,$I15/2,$L15,TRUE))*$C15+($J15="Steady Growth")*(AND(DX$4&gt;=$E15,DX$4&lt;=$G15)*((DX$4-$E15+1)/($I15*($I15+1)/2)*$C15))+($J15="custom")*CustomCF!DQ15</f>
        <v>0</v>
      </c>
      <c r="DY15" s="19">
        <f>($J15="Bell Curve")*(_xlfn.NORM.DIST(AND(DY$4&gt;=$E15,DY$4&lt;=$G15)*(DY$4-$E15+1),$I15/2,$L15,TRUE)-_xlfn.NORM.DIST(AND(DY$4&gt;=$E15,DY$4&lt;=$G15)*(DX$4-$E15+1),$I15/2,$L15,TRUE))/(1-2*_xlfn.NORM.DIST(0,$I15/2,$L15,TRUE))*$C15+($J15="Steady Growth")*(AND(DY$4&gt;=$E15,DY$4&lt;=$G15)*((DY$4-$E15+1)/($I15*($I15+1)/2)*$C15))+($J15="custom")*CustomCF!DR15</f>
        <v>0</v>
      </c>
      <c r="DZ15" s="19">
        <f>($J15="Bell Curve")*(_xlfn.NORM.DIST(AND(DZ$4&gt;=$E15,DZ$4&lt;=$G15)*(DZ$4-$E15+1),$I15/2,$L15,TRUE)-_xlfn.NORM.DIST(AND(DZ$4&gt;=$E15,DZ$4&lt;=$G15)*(DY$4-$E15+1),$I15/2,$L15,TRUE))/(1-2*_xlfn.NORM.DIST(0,$I15/2,$L15,TRUE))*$C15+($J15="Steady Growth")*(AND(DZ$4&gt;=$E15,DZ$4&lt;=$G15)*((DZ$4-$E15+1)/($I15*($I15+1)/2)*$C15))+($J15="custom")*CustomCF!DS15</f>
        <v>0</v>
      </c>
      <c r="EA15" s="19">
        <f>($J15="Bell Curve")*(_xlfn.NORM.DIST(AND(EA$4&gt;=$E15,EA$4&lt;=$G15)*(EA$4-$E15+1),$I15/2,$L15,TRUE)-_xlfn.NORM.DIST(AND(EA$4&gt;=$E15,EA$4&lt;=$G15)*(DZ$4-$E15+1),$I15/2,$L15,TRUE))/(1-2*_xlfn.NORM.DIST(0,$I15/2,$L15,TRUE))*$C15+($J15="Steady Growth")*(AND(EA$4&gt;=$E15,EA$4&lt;=$G15)*((EA$4-$E15+1)/($I15*($I15+1)/2)*$C15))+($J15="custom")*CustomCF!DT15</f>
        <v>0</v>
      </c>
      <c r="EB15" s="19">
        <f>($J15="Bell Curve")*(_xlfn.NORM.DIST(AND(EB$4&gt;=$E15,EB$4&lt;=$G15)*(EB$4-$E15+1),$I15/2,$L15,TRUE)-_xlfn.NORM.DIST(AND(EB$4&gt;=$E15,EB$4&lt;=$G15)*(EA$4-$E15+1),$I15/2,$L15,TRUE))/(1-2*_xlfn.NORM.DIST(0,$I15/2,$L15,TRUE))*$C15+($J15="Steady Growth")*(AND(EB$4&gt;=$E15,EB$4&lt;=$G15)*((EB$4-$E15+1)/($I15*($I15+1)/2)*$C15))+($J15="custom")*CustomCF!DU15</f>
        <v>0</v>
      </c>
      <c r="EC15" s="19">
        <f>($J15="Bell Curve")*(_xlfn.NORM.DIST(AND(EC$4&gt;=$E15,EC$4&lt;=$G15)*(EC$4-$E15+1),$I15/2,$L15,TRUE)-_xlfn.NORM.DIST(AND(EC$4&gt;=$E15,EC$4&lt;=$G15)*(EB$4-$E15+1),$I15/2,$L15,TRUE))/(1-2*_xlfn.NORM.DIST(0,$I15/2,$L15,TRUE))*$C15+($J15="Steady Growth")*(AND(EC$4&gt;=$E15,EC$4&lt;=$G15)*((EC$4-$E15+1)/($I15*($I15+1)/2)*$C15))+($J15="custom")*CustomCF!DV15</f>
        <v>0</v>
      </c>
      <c r="ED15" s="19">
        <f>($J15="Bell Curve")*(_xlfn.NORM.DIST(AND(ED$4&gt;=$E15,ED$4&lt;=$G15)*(ED$4-$E15+1),$I15/2,$L15,TRUE)-_xlfn.NORM.DIST(AND(ED$4&gt;=$E15,ED$4&lt;=$G15)*(EC$4-$E15+1),$I15/2,$L15,TRUE))/(1-2*_xlfn.NORM.DIST(0,$I15/2,$L15,TRUE))*$C15+($J15="Steady Growth")*(AND(ED$4&gt;=$E15,ED$4&lt;=$G15)*((ED$4-$E15+1)/($I15*($I15+1)/2)*$C15))+($J15="custom")*CustomCF!DW15</f>
        <v>0</v>
      </c>
      <c r="EE15" s="19">
        <f>($J15="Bell Curve")*(_xlfn.NORM.DIST(AND(EE$4&gt;=$E15,EE$4&lt;=$G15)*(EE$4-$E15+1),$I15/2,$L15,TRUE)-_xlfn.NORM.DIST(AND(EE$4&gt;=$E15,EE$4&lt;=$G15)*(ED$4-$E15+1),$I15/2,$L15,TRUE))/(1-2*_xlfn.NORM.DIST(0,$I15/2,$L15,TRUE))*$C15+($J15="Steady Growth")*(AND(EE$4&gt;=$E15,EE$4&lt;=$G15)*((EE$4-$E15+1)/($I15*($I15+1)/2)*$C15))+($J15="custom")*CustomCF!DX15</f>
        <v>0</v>
      </c>
      <c r="EF15" s="121">
        <f>($J15="Bell Curve")*(_xlfn.NORM.DIST(AND(EF$4&gt;=$E15,EF$4&lt;=$G15)*(EF$4-$E15+1),$I15/2,$L15,TRUE)-_xlfn.NORM.DIST(AND(EF$4&gt;=$E15,EF$4&lt;=$G15)*(EE$4-$E15+1),$I15/2,$L15,TRUE))/(1-2*_xlfn.NORM.DIST(0,$I15/2,$L15,TRUE))*$C15+($J15="Steady Growth")*(AND(EF$4&gt;=$E15,EF$4&lt;=$G15)*((EF$4-$E15+1)/($I15*($I15+1)/2)*$C15))+($J15="custom")*CustomCF!DY15</f>
        <v>0</v>
      </c>
    </row>
    <row r="16" spans="2:136" hidden="1" outlineLevel="1" x14ac:dyDescent="0.2">
      <c r="B16" s="103">
        <f>Budget!K16</f>
        <v>0</v>
      </c>
      <c r="C16" s="19">
        <f>Budget!L16</f>
        <v>0</v>
      </c>
      <c r="D16" s="19" t="str">
        <f t="shared" si="17"/>
        <v/>
      </c>
      <c r="E16" s="92">
        <v>0</v>
      </c>
      <c r="F16" s="18">
        <f>IF(J16="Custom",CustomCF!E16,INDEX($P$6:$DY$6,MATCH(E16,CF!$P$4:$DY$4,0)))</f>
        <v>46022</v>
      </c>
      <c r="G16" s="92">
        <v>0</v>
      </c>
      <c r="H16" s="18">
        <f>IF(J16="Custom",CustomCF!F16,INDEX($P$6:$EF$6,MATCH(G16,$P$4:$EF$4,0)))</f>
        <v>46022</v>
      </c>
      <c r="I16" s="9">
        <f t="shared" si="9"/>
        <v>1</v>
      </c>
      <c r="J16" s="92" t="s">
        <v>30</v>
      </c>
      <c r="K16" s="92" t="s">
        <v>31</v>
      </c>
      <c r="L16" s="9">
        <f t="shared" si="15"/>
        <v>10000000</v>
      </c>
      <c r="M16" s="106">
        <f t="shared" si="16"/>
        <v>0</v>
      </c>
      <c r="N16" s="112" t="str">
        <f t="shared" si="10"/>
        <v>OK</v>
      </c>
      <c r="O16" s="112"/>
      <c r="P16" s="19">
        <f>($J16="Bell Curve")*(_xlfn.NORM.DIST(AND(P$4&gt;=$E16,P$4&lt;=$G16)*(P$4-$E16+1),$I16/2,$L16,TRUE)-_xlfn.NORM.DIST(AND(P$4&gt;=$E16,P$4&lt;=$G16)*(N$4-$E16+1),$I16/2,$L16,TRUE))/(1-2*_xlfn.NORM.DIST(0,$I16/2,$L16,TRUE))*$C16+($J16="Steady Growth")*(AND(P$4&gt;=$E16,P$4&lt;=$G16)*((P$4-$E16+1)/($I16*($I16+1)/2)*$C16))+($J16="custom")*CustomCF!I16</f>
        <v>0</v>
      </c>
      <c r="Q16" s="19">
        <f>($J16="Bell Curve")*(_xlfn.NORM.DIST(AND(Q$4&gt;=$E16,Q$4&lt;=$G16)*(Q$4-$E16+1),$I16/2,$L16,TRUE)-_xlfn.NORM.DIST(AND(Q$4&gt;=$E16,Q$4&lt;=$G16)*(P$4-$E16+1),$I16/2,$L16,TRUE))/(1-2*_xlfn.NORM.DIST(0,$I16/2,$L16,TRUE))*$C16+($J16="Steady Growth")*(AND(Q$4&gt;=$E16,Q$4&lt;=$G16)*((Q$4-$E16+1)/($I16*($I16+1)/2)*$C16))+($J16="custom")*CustomCF!J16</f>
        <v>0</v>
      </c>
      <c r="R16" s="19">
        <f>($J16="Bell Curve")*(_xlfn.NORM.DIST(AND(R$4&gt;=$E16,R$4&lt;=$G16)*(R$4-$E16+1),$I16/2,$L16,TRUE)-_xlfn.NORM.DIST(AND(R$4&gt;=$E16,R$4&lt;=$G16)*(Q$4-$E16+1),$I16/2,$L16,TRUE))/(1-2*_xlfn.NORM.DIST(0,$I16/2,$L16,TRUE))*$C16+($J16="Steady Growth")*(AND(R$4&gt;=$E16,R$4&lt;=$G16)*((R$4-$E16+1)/($I16*($I16+1)/2)*$C16))+($J16="custom")*CustomCF!K16</f>
        <v>0</v>
      </c>
      <c r="S16" s="19">
        <f>($J16="Bell Curve")*(_xlfn.NORM.DIST(AND(S$4&gt;=$E16,S$4&lt;=$G16)*(S$4-$E16+1),$I16/2,$L16,TRUE)-_xlfn.NORM.DIST(AND(S$4&gt;=$E16,S$4&lt;=$G16)*(R$4-$E16+1),$I16/2,$L16,TRUE))/(1-2*_xlfn.NORM.DIST(0,$I16/2,$L16,TRUE))*$C16+($J16="Steady Growth")*(AND(S$4&gt;=$E16,S$4&lt;=$G16)*((S$4-$E16+1)/($I16*($I16+1)/2)*$C16))+($J16="custom")*CustomCF!L16</f>
        <v>0</v>
      </c>
      <c r="T16" s="19">
        <f>($J16="Bell Curve")*(_xlfn.NORM.DIST(AND(T$4&gt;=$E16,T$4&lt;=$G16)*(T$4-$E16+1),$I16/2,$L16,TRUE)-_xlfn.NORM.DIST(AND(T$4&gt;=$E16,T$4&lt;=$G16)*(S$4-$E16+1),$I16/2,$L16,TRUE))/(1-2*_xlfn.NORM.DIST(0,$I16/2,$L16,TRUE))*$C16+($J16="Steady Growth")*(AND(T$4&gt;=$E16,T$4&lt;=$G16)*((T$4-$E16+1)/($I16*($I16+1)/2)*$C16))+($J16="custom")*CustomCF!M16</f>
        <v>0</v>
      </c>
      <c r="U16" s="19">
        <f>($J16="Bell Curve")*(_xlfn.NORM.DIST(AND(U$4&gt;=$E16,U$4&lt;=$G16)*(U$4-$E16+1),$I16/2,$L16,TRUE)-_xlfn.NORM.DIST(AND(U$4&gt;=$E16,U$4&lt;=$G16)*(T$4-$E16+1),$I16/2,$L16,TRUE))/(1-2*_xlfn.NORM.DIST(0,$I16/2,$L16,TRUE))*$C16+($J16="Steady Growth")*(AND(U$4&gt;=$E16,U$4&lt;=$G16)*((U$4-$E16+1)/($I16*($I16+1)/2)*$C16))+($J16="custom")*CustomCF!N16</f>
        <v>0</v>
      </c>
      <c r="V16" s="19">
        <f>($J16="Bell Curve")*(_xlfn.NORM.DIST(AND(V$4&gt;=$E16,V$4&lt;=$G16)*(V$4-$E16+1),$I16/2,$L16,TRUE)-_xlfn.NORM.DIST(AND(V$4&gt;=$E16,V$4&lt;=$G16)*(U$4-$E16+1),$I16/2,$L16,TRUE))/(1-2*_xlfn.NORM.DIST(0,$I16/2,$L16,TRUE))*$C16+($J16="Steady Growth")*(AND(V$4&gt;=$E16,V$4&lt;=$G16)*((V$4-$E16+1)/($I16*($I16+1)/2)*$C16))+($J16="custom")*CustomCF!O16</f>
        <v>0</v>
      </c>
      <c r="W16" s="19">
        <f>($J16="Bell Curve")*(_xlfn.NORM.DIST(AND(W$4&gt;=$E16,W$4&lt;=$G16)*(W$4-$E16+1),$I16/2,$L16,TRUE)-_xlfn.NORM.DIST(AND(W$4&gt;=$E16,W$4&lt;=$G16)*(V$4-$E16+1),$I16/2,$L16,TRUE))/(1-2*_xlfn.NORM.DIST(0,$I16/2,$L16,TRUE))*$C16+($J16="Steady Growth")*(AND(W$4&gt;=$E16,W$4&lt;=$G16)*((W$4-$E16+1)/($I16*($I16+1)/2)*$C16))+($J16="custom")*CustomCF!P16</f>
        <v>0</v>
      </c>
      <c r="X16" s="19">
        <f>($J16="Bell Curve")*(_xlfn.NORM.DIST(AND(X$4&gt;=$E16,X$4&lt;=$G16)*(X$4-$E16+1),$I16/2,$L16,TRUE)-_xlfn.NORM.DIST(AND(X$4&gt;=$E16,X$4&lt;=$G16)*(W$4-$E16+1),$I16/2,$L16,TRUE))/(1-2*_xlfn.NORM.DIST(0,$I16/2,$L16,TRUE))*$C16+($J16="Steady Growth")*(AND(X$4&gt;=$E16,X$4&lt;=$G16)*((X$4-$E16+1)/($I16*($I16+1)/2)*$C16))+($J16="custom")*CustomCF!Q16</f>
        <v>0</v>
      </c>
      <c r="Y16" s="19">
        <f>($J16="Bell Curve")*(_xlfn.NORM.DIST(AND(Y$4&gt;=$E16,Y$4&lt;=$G16)*(Y$4-$E16+1),$I16/2,$L16,TRUE)-_xlfn.NORM.DIST(AND(Y$4&gt;=$E16,Y$4&lt;=$G16)*(X$4-$E16+1),$I16/2,$L16,TRUE))/(1-2*_xlfn.NORM.DIST(0,$I16/2,$L16,TRUE))*$C16+($J16="Steady Growth")*(AND(Y$4&gt;=$E16,Y$4&lt;=$G16)*((Y$4-$E16+1)/($I16*($I16+1)/2)*$C16))+($J16="custom")*CustomCF!R16</f>
        <v>0</v>
      </c>
      <c r="Z16" s="19">
        <f>($J16="Bell Curve")*(_xlfn.NORM.DIST(AND(Z$4&gt;=$E16,Z$4&lt;=$G16)*(Z$4-$E16+1),$I16/2,$L16,TRUE)-_xlfn.NORM.DIST(AND(Z$4&gt;=$E16,Z$4&lt;=$G16)*(Y$4-$E16+1),$I16/2,$L16,TRUE))/(1-2*_xlfn.NORM.DIST(0,$I16/2,$L16,TRUE))*$C16+($J16="Steady Growth")*(AND(Z$4&gt;=$E16,Z$4&lt;=$G16)*((Z$4-$E16+1)/($I16*($I16+1)/2)*$C16))+($J16="custom")*CustomCF!S16</f>
        <v>0</v>
      </c>
      <c r="AA16" s="19">
        <f>($J16="Bell Curve")*(_xlfn.NORM.DIST(AND(AA$4&gt;=$E16,AA$4&lt;=$G16)*(AA$4-$E16+1),$I16/2,$L16,TRUE)-_xlfn.NORM.DIST(AND(AA$4&gt;=$E16,AA$4&lt;=$G16)*(Z$4-$E16+1),$I16/2,$L16,TRUE))/(1-2*_xlfn.NORM.DIST(0,$I16/2,$L16,TRUE))*$C16+($J16="Steady Growth")*(AND(AA$4&gt;=$E16,AA$4&lt;=$G16)*((AA$4-$E16+1)/($I16*($I16+1)/2)*$C16))+($J16="custom")*CustomCF!T16</f>
        <v>0</v>
      </c>
      <c r="AB16" s="19">
        <f>($J16="Bell Curve")*(_xlfn.NORM.DIST(AND(AB$4&gt;=$E16,AB$4&lt;=$G16)*(AB$4-$E16+1),$I16/2,$L16,TRUE)-_xlfn.NORM.DIST(AND(AB$4&gt;=$E16,AB$4&lt;=$G16)*(AA$4-$E16+1),$I16/2,$L16,TRUE))/(1-2*_xlfn.NORM.DIST(0,$I16/2,$L16,TRUE))*$C16+($J16="Steady Growth")*(AND(AB$4&gt;=$E16,AB$4&lt;=$G16)*((AB$4-$E16+1)/($I16*($I16+1)/2)*$C16))+($J16="custom")*CustomCF!U16</f>
        <v>0</v>
      </c>
      <c r="AC16" s="19">
        <f>($J16="Bell Curve")*(_xlfn.NORM.DIST(AND(AC$4&gt;=$E16,AC$4&lt;=$G16)*(AC$4-$E16+1),$I16/2,$L16,TRUE)-_xlfn.NORM.DIST(AND(AC$4&gt;=$E16,AC$4&lt;=$G16)*(AB$4-$E16+1),$I16/2,$L16,TRUE))/(1-2*_xlfn.NORM.DIST(0,$I16/2,$L16,TRUE))*$C16+($J16="Steady Growth")*(AND(AC$4&gt;=$E16,AC$4&lt;=$G16)*((AC$4-$E16+1)/($I16*($I16+1)/2)*$C16))+($J16="custom")*CustomCF!V16</f>
        <v>0</v>
      </c>
      <c r="AD16" s="19">
        <f>($J16="Bell Curve")*(_xlfn.NORM.DIST(AND(AD$4&gt;=$E16,AD$4&lt;=$G16)*(AD$4-$E16+1),$I16/2,$L16,TRUE)-_xlfn.NORM.DIST(AND(AD$4&gt;=$E16,AD$4&lt;=$G16)*(AC$4-$E16+1),$I16/2,$L16,TRUE))/(1-2*_xlfn.NORM.DIST(0,$I16/2,$L16,TRUE))*$C16+($J16="Steady Growth")*(AND(AD$4&gt;=$E16,AD$4&lt;=$G16)*((AD$4-$E16+1)/($I16*($I16+1)/2)*$C16))+($J16="custom")*CustomCF!W16</f>
        <v>0</v>
      </c>
      <c r="AE16" s="19">
        <f>($J16="Bell Curve")*(_xlfn.NORM.DIST(AND(AE$4&gt;=$E16,AE$4&lt;=$G16)*(AE$4-$E16+1),$I16/2,$L16,TRUE)-_xlfn.NORM.DIST(AND(AE$4&gt;=$E16,AE$4&lt;=$G16)*(AD$4-$E16+1),$I16/2,$L16,TRUE))/(1-2*_xlfn.NORM.DIST(0,$I16/2,$L16,TRUE))*$C16+($J16="Steady Growth")*(AND(AE$4&gt;=$E16,AE$4&lt;=$G16)*((AE$4-$E16+1)/($I16*($I16+1)/2)*$C16))+($J16="custom")*CustomCF!X16</f>
        <v>0</v>
      </c>
      <c r="AF16" s="19">
        <f>($J16="Bell Curve")*(_xlfn.NORM.DIST(AND(AF$4&gt;=$E16,AF$4&lt;=$G16)*(AF$4-$E16+1),$I16/2,$L16,TRUE)-_xlfn.NORM.DIST(AND(AF$4&gt;=$E16,AF$4&lt;=$G16)*(AE$4-$E16+1),$I16/2,$L16,TRUE))/(1-2*_xlfn.NORM.DIST(0,$I16/2,$L16,TRUE))*$C16+($J16="Steady Growth")*(AND(AF$4&gt;=$E16,AF$4&lt;=$G16)*((AF$4-$E16+1)/($I16*($I16+1)/2)*$C16))+($J16="custom")*CustomCF!Y16</f>
        <v>0</v>
      </c>
      <c r="AG16" s="19">
        <f>($J16="Bell Curve")*(_xlfn.NORM.DIST(AND(AG$4&gt;=$E16,AG$4&lt;=$G16)*(AG$4-$E16+1),$I16/2,$L16,TRUE)-_xlfn.NORM.DIST(AND(AG$4&gt;=$E16,AG$4&lt;=$G16)*(AF$4-$E16+1),$I16/2,$L16,TRUE))/(1-2*_xlfn.NORM.DIST(0,$I16/2,$L16,TRUE))*$C16+($J16="Steady Growth")*(AND(AG$4&gt;=$E16,AG$4&lt;=$G16)*((AG$4-$E16+1)/($I16*($I16+1)/2)*$C16))+($J16="custom")*CustomCF!Z16</f>
        <v>0</v>
      </c>
      <c r="AH16" s="19">
        <f>($J16="Bell Curve")*(_xlfn.NORM.DIST(AND(AH$4&gt;=$E16,AH$4&lt;=$G16)*(AH$4-$E16+1),$I16/2,$L16,TRUE)-_xlfn.NORM.DIST(AND(AH$4&gt;=$E16,AH$4&lt;=$G16)*(AG$4-$E16+1),$I16/2,$L16,TRUE))/(1-2*_xlfn.NORM.DIST(0,$I16/2,$L16,TRUE))*$C16+($J16="Steady Growth")*(AND(AH$4&gt;=$E16,AH$4&lt;=$G16)*((AH$4-$E16+1)/($I16*($I16+1)/2)*$C16))+($J16="custom")*CustomCF!AA16</f>
        <v>0</v>
      </c>
      <c r="AI16" s="19">
        <f>($J16="Bell Curve")*(_xlfn.NORM.DIST(AND(AI$4&gt;=$E16,AI$4&lt;=$G16)*(AI$4-$E16+1),$I16/2,$L16,TRUE)-_xlfn.NORM.DIST(AND(AI$4&gt;=$E16,AI$4&lt;=$G16)*(AH$4-$E16+1),$I16/2,$L16,TRUE))/(1-2*_xlfn.NORM.DIST(0,$I16/2,$L16,TRUE))*$C16+($J16="Steady Growth")*(AND(AI$4&gt;=$E16,AI$4&lt;=$G16)*((AI$4-$E16+1)/($I16*($I16+1)/2)*$C16))+($J16="custom")*CustomCF!AB16</f>
        <v>0</v>
      </c>
      <c r="AJ16" s="19">
        <f>($J16="Bell Curve")*(_xlfn.NORM.DIST(AND(AJ$4&gt;=$E16,AJ$4&lt;=$G16)*(AJ$4-$E16+1),$I16/2,$L16,TRUE)-_xlfn.NORM.DIST(AND(AJ$4&gt;=$E16,AJ$4&lt;=$G16)*(AI$4-$E16+1),$I16/2,$L16,TRUE))/(1-2*_xlfn.NORM.DIST(0,$I16/2,$L16,TRUE))*$C16+($J16="Steady Growth")*(AND(AJ$4&gt;=$E16,AJ$4&lt;=$G16)*((AJ$4-$E16+1)/($I16*($I16+1)/2)*$C16))+($J16="custom")*CustomCF!AC16</f>
        <v>0</v>
      </c>
      <c r="AK16" s="19">
        <f>($J16="Bell Curve")*(_xlfn.NORM.DIST(AND(AK$4&gt;=$E16,AK$4&lt;=$G16)*(AK$4-$E16+1),$I16/2,$L16,TRUE)-_xlfn.NORM.DIST(AND(AK$4&gt;=$E16,AK$4&lt;=$G16)*(AJ$4-$E16+1),$I16/2,$L16,TRUE))/(1-2*_xlfn.NORM.DIST(0,$I16/2,$L16,TRUE))*$C16+($J16="Steady Growth")*(AND(AK$4&gt;=$E16,AK$4&lt;=$G16)*((AK$4-$E16+1)/($I16*($I16+1)/2)*$C16))+($J16="custom")*CustomCF!AD16</f>
        <v>0</v>
      </c>
      <c r="AL16" s="19">
        <f>($J16="Bell Curve")*(_xlfn.NORM.DIST(AND(AL$4&gt;=$E16,AL$4&lt;=$G16)*(AL$4-$E16+1),$I16/2,$L16,TRUE)-_xlfn.NORM.DIST(AND(AL$4&gt;=$E16,AL$4&lt;=$G16)*(AK$4-$E16+1),$I16/2,$L16,TRUE))/(1-2*_xlfn.NORM.DIST(0,$I16/2,$L16,TRUE))*$C16+($J16="Steady Growth")*(AND(AL$4&gt;=$E16,AL$4&lt;=$G16)*((AL$4-$E16+1)/($I16*($I16+1)/2)*$C16))+($J16="custom")*CustomCF!AE16</f>
        <v>0</v>
      </c>
      <c r="AM16" s="19">
        <f>($J16="Bell Curve")*(_xlfn.NORM.DIST(AND(AM$4&gt;=$E16,AM$4&lt;=$G16)*(AM$4-$E16+1),$I16/2,$L16,TRUE)-_xlfn.NORM.DIST(AND(AM$4&gt;=$E16,AM$4&lt;=$G16)*(AL$4-$E16+1),$I16/2,$L16,TRUE))/(1-2*_xlfn.NORM.DIST(0,$I16/2,$L16,TRUE))*$C16+($J16="Steady Growth")*(AND(AM$4&gt;=$E16,AM$4&lt;=$G16)*((AM$4-$E16+1)/($I16*($I16+1)/2)*$C16))+($J16="custom")*CustomCF!AF16</f>
        <v>0</v>
      </c>
      <c r="AN16" s="19">
        <f>($J16="Bell Curve")*(_xlfn.NORM.DIST(AND(AN$4&gt;=$E16,AN$4&lt;=$G16)*(AN$4-$E16+1),$I16/2,$L16,TRUE)-_xlfn.NORM.DIST(AND(AN$4&gt;=$E16,AN$4&lt;=$G16)*(AM$4-$E16+1),$I16/2,$L16,TRUE))/(1-2*_xlfn.NORM.DIST(0,$I16/2,$L16,TRUE))*$C16+($J16="Steady Growth")*(AND(AN$4&gt;=$E16,AN$4&lt;=$G16)*((AN$4-$E16+1)/($I16*($I16+1)/2)*$C16))+($J16="custom")*CustomCF!AG16</f>
        <v>0</v>
      </c>
      <c r="AO16" s="19">
        <f>($J16="Bell Curve")*(_xlfn.NORM.DIST(AND(AO$4&gt;=$E16,AO$4&lt;=$G16)*(AO$4-$E16+1),$I16/2,$L16,TRUE)-_xlfn.NORM.DIST(AND(AO$4&gt;=$E16,AO$4&lt;=$G16)*(AN$4-$E16+1),$I16/2,$L16,TRUE))/(1-2*_xlfn.NORM.DIST(0,$I16/2,$L16,TRUE))*$C16+($J16="Steady Growth")*(AND(AO$4&gt;=$E16,AO$4&lt;=$G16)*((AO$4-$E16+1)/($I16*($I16+1)/2)*$C16))+($J16="custom")*CustomCF!AH16</f>
        <v>0</v>
      </c>
      <c r="AP16" s="19">
        <f>($J16="Bell Curve")*(_xlfn.NORM.DIST(AND(AP$4&gt;=$E16,AP$4&lt;=$G16)*(AP$4-$E16+1),$I16/2,$L16,TRUE)-_xlfn.NORM.DIST(AND(AP$4&gt;=$E16,AP$4&lt;=$G16)*(AO$4-$E16+1),$I16/2,$L16,TRUE))/(1-2*_xlfn.NORM.DIST(0,$I16/2,$L16,TRUE))*$C16+($J16="Steady Growth")*(AND(AP$4&gt;=$E16,AP$4&lt;=$G16)*((AP$4-$E16+1)/($I16*($I16+1)/2)*$C16))+($J16="custom")*CustomCF!AI16</f>
        <v>0</v>
      </c>
      <c r="AQ16" s="19">
        <f>($J16="Bell Curve")*(_xlfn.NORM.DIST(AND(AQ$4&gt;=$E16,AQ$4&lt;=$G16)*(AQ$4-$E16+1),$I16/2,$L16,TRUE)-_xlfn.NORM.DIST(AND(AQ$4&gt;=$E16,AQ$4&lt;=$G16)*(AP$4-$E16+1),$I16/2,$L16,TRUE))/(1-2*_xlfn.NORM.DIST(0,$I16/2,$L16,TRUE))*$C16+($J16="Steady Growth")*(AND(AQ$4&gt;=$E16,AQ$4&lt;=$G16)*((AQ$4-$E16+1)/($I16*($I16+1)/2)*$C16))+($J16="custom")*CustomCF!AJ16</f>
        <v>0</v>
      </c>
      <c r="AR16" s="19">
        <f>($J16="Bell Curve")*(_xlfn.NORM.DIST(AND(AR$4&gt;=$E16,AR$4&lt;=$G16)*(AR$4-$E16+1),$I16/2,$L16,TRUE)-_xlfn.NORM.DIST(AND(AR$4&gt;=$E16,AR$4&lt;=$G16)*(AQ$4-$E16+1),$I16/2,$L16,TRUE))/(1-2*_xlfn.NORM.DIST(0,$I16/2,$L16,TRUE))*$C16+($J16="Steady Growth")*(AND(AR$4&gt;=$E16,AR$4&lt;=$G16)*((AR$4-$E16+1)/($I16*($I16+1)/2)*$C16))+($J16="custom")*CustomCF!AK16</f>
        <v>0</v>
      </c>
      <c r="AS16" s="19">
        <f>($J16="Bell Curve")*(_xlfn.NORM.DIST(AND(AS$4&gt;=$E16,AS$4&lt;=$G16)*(AS$4-$E16+1),$I16/2,$L16,TRUE)-_xlfn.NORM.DIST(AND(AS$4&gt;=$E16,AS$4&lt;=$G16)*(AR$4-$E16+1),$I16/2,$L16,TRUE))/(1-2*_xlfn.NORM.DIST(0,$I16/2,$L16,TRUE))*$C16+($J16="Steady Growth")*(AND(AS$4&gt;=$E16,AS$4&lt;=$G16)*((AS$4-$E16+1)/($I16*($I16+1)/2)*$C16))+($J16="custom")*CustomCF!AL16</f>
        <v>0</v>
      </c>
      <c r="AT16" s="19">
        <f>($J16="Bell Curve")*(_xlfn.NORM.DIST(AND(AT$4&gt;=$E16,AT$4&lt;=$G16)*(AT$4-$E16+1),$I16/2,$L16,TRUE)-_xlfn.NORM.DIST(AND(AT$4&gt;=$E16,AT$4&lt;=$G16)*(AS$4-$E16+1),$I16/2,$L16,TRUE))/(1-2*_xlfn.NORM.DIST(0,$I16/2,$L16,TRUE))*$C16+($J16="Steady Growth")*(AND(AT$4&gt;=$E16,AT$4&lt;=$G16)*((AT$4-$E16+1)/($I16*($I16+1)/2)*$C16))+($J16="custom")*CustomCF!AM16</f>
        <v>0</v>
      </c>
      <c r="AU16" s="19">
        <f>($J16="Bell Curve")*(_xlfn.NORM.DIST(AND(AU$4&gt;=$E16,AU$4&lt;=$G16)*(AU$4-$E16+1),$I16/2,$L16,TRUE)-_xlfn.NORM.DIST(AND(AU$4&gt;=$E16,AU$4&lt;=$G16)*(AT$4-$E16+1),$I16/2,$L16,TRUE))/(1-2*_xlfn.NORM.DIST(0,$I16/2,$L16,TRUE))*$C16+($J16="Steady Growth")*(AND(AU$4&gt;=$E16,AU$4&lt;=$G16)*((AU$4-$E16+1)/($I16*($I16+1)/2)*$C16))+($J16="custom")*CustomCF!AN16</f>
        <v>0</v>
      </c>
      <c r="AV16" s="19">
        <f>($J16="Bell Curve")*(_xlfn.NORM.DIST(AND(AV$4&gt;=$E16,AV$4&lt;=$G16)*(AV$4-$E16+1),$I16/2,$L16,TRUE)-_xlfn.NORM.DIST(AND(AV$4&gt;=$E16,AV$4&lt;=$G16)*(AU$4-$E16+1),$I16/2,$L16,TRUE))/(1-2*_xlfn.NORM.DIST(0,$I16/2,$L16,TRUE))*$C16+($J16="Steady Growth")*(AND(AV$4&gt;=$E16,AV$4&lt;=$G16)*((AV$4-$E16+1)/($I16*($I16+1)/2)*$C16))+($J16="custom")*CustomCF!AO16</f>
        <v>0</v>
      </c>
      <c r="AW16" s="19">
        <f>($J16="Bell Curve")*(_xlfn.NORM.DIST(AND(AW$4&gt;=$E16,AW$4&lt;=$G16)*(AW$4-$E16+1),$I16/2,$L16,TRUE)-_xlfn.NORM.DIST(AND(AW$4&gt;=$E16,AW$4&lt;=$G16)*(AV$4-$E16+1),$I16/2,$L16,TRUE))/(1-2*_xlfn.NORM.DIST(0,$I16/2,$L16,TRUE))*$C16+($J16="Steady Growth")*(AND(AW$4&gt;=$E16,AW$4&lt;=$G16)*((AW$4-$E16+1)/($I16*($I16+1)/2)*$C16))+($J16="custom")*CustomCF!AP16</f>
        <v>0</v>
      </c>
      <c r="AX16" s="19">
        <f>($J16="Bell Curve")*(_xlfn.NORM.DIST(AND(AX$4&gt;=$E16,AX$4&lt;=$G16)*(AX$4-$E16+1),$I16/2,$L16,TRUE)-_xlfn.NORM.DIST(AND(AX$4&gt;=$E16,AX$4&lt;=$G16)*(AW$4-$E16+1),$I16/2,$L16,TRUE))/(1-2*_xlfn.NORM.DIST(0,$I16/2,$L16,TRUE))*$C16+($J16="Steady Growth")*(AND(AX$4&gt;=$E16,AX$4&lt;=$G16)*((AX$4-$E16+1)/($I16*($I16+1)/2)*$C16))+($J16="custom")*CustomCF!AQ16</f>
        <v>0</v>
      </c>
      <c r="AY16" s="19">
        <f>($J16="Bell Curve")*(_xlfn.NORM.DIST(AND(AY$4&gt;=$E16,AY$4&lt;=$G16)*(AY$4-$E16+1),$I16/2,$L16,TRUE)-_xlfn.NORM.DIST(AND(AY$4&gt;=$E16,AY$4&lt;=$G16)*(AX$4-$E16+1),$I16/2,$L16,TRUE))/(1-2*_xlfn.NORM.DIST(0,$I16/2,$L16,TRUE))*$C16+($J16="Steady Growth")*(AND(AY$4&gt;=$E16,AY$4&lt;=$G16)*((AY$4-$E16+1)/($I16*($I16+1)/2)*$C16))+($J16="custom")*CustomCF!AR16</f>
        <v>0</v>
      </c>
      <c r="AZ16" s="19">
        <f>($J16="Bell Curve")*(_xlfn.NORM.DIST(AND(AZ$4&gt;=$E16,AZ$4&lt;=$G16)*(AZ$4-$E16+1),$I16/2,$L16,TRUE)-_xlfn.NORM.DIST(AND(AZ$4&gt;=$E16,AZ$4&lt;=$G16)*(AY$4-$E16+1),$I16/2,$L16,TRUE))/(1-2*_xlfn.NORM.DIST(0,$I16/2,$L16,TRUE))*$C16+($J16="Steady Growth")*(AND(AZ$4&gt;=$E16,AZ$4&lt;=$G16)*((AZ$4-$E16+1)/($I16*($I16+1)/2)*$C16))+($J16="custom")*CustomCF!AS16</f>
        <v>0</v>
      </c>
      <c r="BA16" s="19">
        <f>($J16="Bell Curve")*(_xlfn.NORM.DIST(AND(BA$4&gt;=$E16,BA$4&lt;=$G16)*(BA$4-$E16+1),$I16/2,$L16,TRUE)-_xlfn.NORM.DIST(AND(BA$4&gt;=$E16,BA$4&lt;=$G16)*(AZ$4-$E16+1),$I16/2,$L16,TRUE))/(1-2*_xlfn.NORM.DIST(0,$I16/2,$L16,TRUE))*$C16+($J16="Steady Growth")*(AND(BA$4&gt;=$E16,BA$4&lt;=$G16)*((BA$4-$E16+1)/($I16*($I16+1)/2)*$C16))+($J16="custom")*CustomCF!AT16</f>
        <v>0</v>
      </c>
      <c r="BB16" s="19">
        <f>($J16="Bell Curve")*(_xlfn.NORM.DIST(AND(BB$4&gt;=$E16,BB$4&lt;=$G16)*(BB$4-$E16+1),$I16/2,$L16,TRUE)-_xlfn.NORM.DIST(AND(BB$4&gt;=$E16,BB$4&lt;=$G16)*(BA$4-$E16+1),$I16/2,$L16,TRUE))/(1-2*_xlfn.NORM.DIST(0,$I16/2,$L16,TRUE))*$C16+($J16="Steady Growth")*(AND(BB$4&gt;=$E16,BB$4&lt;=$G16)*((BB$4-$E16+1)/($I16*($I16+1)/2)*$C16))+($J16="custom")*CustomCF!AU16</f>
        <v>0</v>
      </c>
      <c r="BC16" s="19">
        <f>($J16="Bell Curve")*(_xlfn.NORM.DIST(AND(BC$4&gt;=$E16,BC$4&lt;=$G16)*(BC$4-$E16+1),$I16/2,$L16,TRUE)-_xlfn.NORM.DIST(AND(BC$4&gt;=$E16,BC$4&lt;=$G16)*(BB$4-$E16+1),$I16/2,$L16,TRUE))/(1-2*_xlfn.NORM.DIST(0,$I16/2,$L16,TRUE))*$C16+($J16="Steady Growth")*(AND(BC$4&gt;=$E16,BC$4&lt;=$G16)*((BC$4-$E16+1)/($I16*($I16+1)/2)*$C16))+($J16="custom")*CustomCF!AV16</f>
        <v>0</v>
      </c>
      <c r="BD16" s="19">
        <f>($J16="Bell Curve")*(_xlfn.NORM.DIST(AND(BD$4&gt;=$E16,BD$4&lt;=$G16)*(BD$4-$E16+1),$I16/2,$L16,TRUE)-_xlfn.NORM.DIST(AND(BD$4&gt;=$E16,BD$4&lt;=$G16)*(BC$4-$E16+1),$I16/2,$L16,TRUE))/(1-2*_xlfn.NORM.DIST(0,$I16/2,$L16,TRUE))*$C16+($J16="Steady Growth")*(AND(BD$4&gt;=$E16,BD$4&lt;=$G16)*((BD$4-$E16+1)/($I16*($I16+1)/2)*$C16))+($J16="custom")*CustomCF!AW16</f>
        <v>0</v>
      </c>
      <c r="BE16" s="19">
        <f>($J16="Bell Curve")*(_xlfn.NORM.DIST(AND(BE$4&gt;=$E16,BE$4&lt;=$G16)*(BE$4-$E16+1),$I16/2,$L16,TRUE)-_xlfn.NORM.DIST(AND(BE$4&gt;=$E16,BE$4&lt;=$G16)*(BD$4-$E16+1),$I16/2,$L16,TRUE))/(1-2*_xlfn.NORM.DIST(0,$I16/2,$L16,TRUE))*$C16+($J16="Steady Growth")*(AND(BE$4&gt;=$E16,BE$4&lt;=$G16)*((BE$4-$E16+1)/($I16*($I16+1)/2)*$C16))+($J16="custom")*CustomCF!AX16</f>
        <v>0</v>
      </c>
      <c r="BF16" s="19">
        <f>($J16="Bell Curve")*(_xlfn.NORM.DIST(AND(BF$4&gt;=$E16,BF$4&lt;=$G16)*(BF$4-$E16+1),$I16/2,$L16,TRUE)-_xlfn.NORM.DIST(AND(BF$4&gt;=$E16,BF$4&lt;=$G16)*(BE$4-$E16+1),$I16/2,$L16,TRUE))/(1-2*_xlfn.NORM.DIST(0,$I16/2,$L16,TRUE))*$C16+($J16="Steady Growth")*(AND(BF$4&gt;=$E16,BF$4&lt;=$G16)*((BF$4-$E16+1)/($I16*($I16+1)/2)*$C16))+($J16="custom")*CustomCF!AY16</f>
        <v>0</v>
      </c>
      <c r="BG16" s="19">
        <f>($J16="Bell Curve")*(_xlfn.NORM.DIST(AND(BG$4&gt;=$E16,BG$4&lt;=$G16)*(BG$4-$E16+1),$I16/2,$L16,TRUE)-_xlfn.NORM.DIST(AND(BG$4&gt;=$E16,BG$4&lt;=$G16)*(BF$4-$E16+1),$I16/2,$L16,TRUE))/(1-2*_xlfn.NORM.DIST(0,$I16/2,$L16,TRUE))*$C16+($J16="Steady Growth")*(AND(BG$4&gt;=$E16,BG$4&lt;=$G16)*((BG$4-$E16+1)/($I16*($I16+1)/2)*$C16))+($J16="custom")*CustomCF!AZ16</f>
        <v>0</v>
      </c>
      <c r="BH16" s="19">
        <f>($J16="Bell Curve")*(_xlfn.NORM.DIST(AND(BH$4&gt;=$E16,BH$4&lt;=$G16)*(BH$4-$E16+1),$I16/2,$L16,TRUE)-_xlfn.NORM.DIST(AND(BH$4&gt;=$E16,BH$4&lt;=$G16)*(BG$4-$E16+1),$I16/2,$L16,TRUE))/(1-2*_xlfn.NORM.DIST(0,$I16/2,$L16,TRUE))*$C16+($J16="Steady Growth")*(AND(BH$4&gt;=$E16,BH$4&lt;=$G16)*((BH$4-$E16+1)/($I16*($I16+1)/2)*$C16))+($J16="custom")*CustomCF!BA16</f>
        <v>0</v>
      </c>
      <c r="BI16" s="19">
        <f>($J16="Bell Curve")*(_xlfn.NORM.DIST(AND(BI$4&gt;=$E16,BI$4&lt;=$G16)*(BI$4-$E16+1),$I16/2,$L16,TRUE)-_xlfn.NORM.DIST(AND(BI$4&gt;=$E16,BI$4&lt;=$G16)*(BH$4-$E16+1),$I16/2,$L16,TRUE))/(1-2*_xlfn.NORM.DIST(0,$I16/2,$L16,TRUE))*$C16+($J16="Steady Growth")*(AND(BI$4&gt;=$E16,BI$4&lt;=$G16)*((BI$4-$E16+1)/($I16*($I16+1)/2)*$C16))+($J16="custom")*CustomCF!BB16</f>
        <v>0</v>
      </c>
      <c r="BJ16" s="19">
        <f>($J16="Bell Curve")*(_xlfn.NORM.DIST(AND(BJ$4&gt;=$E16,BJ$4&lt;=$G16)*(BJ$4-$E16+1),$I16/2,$L16,TRUE)-_xlfn.NORM.DIST(AND(BJ$4&gt;=$E16,BJ$4&lt;=$G16)*(BI$4-$E16+1),$I16/2,$L16,TRUE))/(1-2*_xlfn.NORM.DIST(0,$I16/2,$L16,TRUE))*$C16+($J16="Steady Growth")*(AND(BJ$4&gt;=$E16,BJ$4&lt;=$G16)*((BJ$4-$E16+1)/($I16*($I16+1)/2)*$C16))+($J16="custom")*CustomCF!BC16</f>
        <v>0</v>
      </c>
      <c r="BK16" s="19">
        <f>($J16="Bell Curve")*(_xlfn.NORM.DIST(AND(BK$4&gt;=$E16,BK$4&lt;=$G16)*(BK$4-$E16+1),$I16/2,$L16,TRUE)-_xlfn.NORM.DIST(AND(BK$4&gt;=$E16,BK$4&lt;=$G16)*(BJ$4-$E16+1),$I16/2,$L16,TRUE))/(1-2*_xlfn.NORM.DIST(0,$I16/2,$L16,TRUE))*$C16+($J16="Steady Growth")*(AND(BK$4&gt;=$E16,BK$4&lt;=$G16)*((BK$4-$E16+1)/($I16*($I16+1)/2)*$C16))+($J16="custom")*CustomCF!BD16</f>
        <v>0</v>
      </c>
      <c r="BL16" s="19">
        <f>($J16="Bell Curve")*(_xlfn.NORM.DIST(AND(BL$4&gt;=$E16,BL$4&lt;=$G16)*(BL$4-$E16+1),$I16/2,$L16,TRUE)-_xlfn.NORM.DIST(AND(BL$4&gt;=$E16,BL$4&lt;=$G16)*(BK$4-$E16+1),$I16/2,$L16,TRUE))/(1-2*_xlfn.NORM.DIST(0,$I16/2,$L16,TRUE))*$C16+($J16="Steady Growth")*(AND(BL$4&gt;=$E16,BL$4&lt;=$G16)*((BL$4-$E16+1)/($I16*($I16+1)/2)*$C16))+($J16="custom")*CustomCF!BE16</f>
        <v>0</v>
      </c>
      <c r="BM16" s="19">
        <f>($J16="Bell Curve")*(_xlfn.NORM.DIST(AND(BM$4&gt;=$E16,BM$4&lt;=$G16)*(BM$4-$E16+1),$I16/2,$L16,TRUE)-_xlfn.NORM.DIST(AND(BM$4&gt;=$E16,BM$4&lt;=$G16)*(BL$4-$E16+1),$I16/2,$L16,TRUE))/(1-2*_xlfn.NORM.DIST(0,$I16/2,$L16,TRUE))*$C16+($J16="Steady Growth")*(AND(BM$4&gt;=$E16,BM$4&lt;=$G16)*((BM$4-$E16+1)/($I16*($I16+1)/2)*$C16))+($J16="custom")*CustomCF!BF16</f>
        <v>0</v>
      </c>
      <c r="BN16" s="19">
        <f>($J16="Bell Curve")*(_xlfn.NORM.DIST(AND(BN$4&gt;=$E16,BN$4&lt;=$G16)*(BN$4-$E16+1),$I16/2,$L16,TRUE)-_xlfn.NORM.DIST(AND(BN$4&gt;=$E16,BN$4&lt;=$G16)*(BM$4-$E16+1),$I16/2,$L16,TRUE))/(1-2*_xlfn.NORM.DIST(0,$I16/2,$L16,TRUE))*$C16+($J16="Steady Growth")*(AND(BN$4&gt;=$E16,BN$4&lt;=$G16)*((BN$4-$E16+1)/($I16*($I16+1)/2)*$C16))+($J16="custom")*CustomCF!BG16</f>
        <v>0</v>
      </c>
      <c r="BO16" s="19">
        <f>($J16="Bell Curve")*(_xlfn.NORM.DIST(AND(BO$4&gt;=$E16,BO$4&lt;=$G16)*(BO$4-$E16+1),$I16/2,$L16,TRUE)-_xlfn.NORM.DIST(AND(BO$4&gt;=$E16,BO$4&lt;=$G16)*(BN$4-$E16+1),$I16/2,$L16,TRUE))/(1-2*_xlfn.NORM.DIST(0,$I16/2,$L16,TRUE))*$C16+($J16="Steady Growth")*(AND(BO$4&gt;=$E16,BO$4&lt;=$G16)*((BO$4-$E16+1)/($I16*($I16+1)/2)*$C16))+($J16="custom")*CustomCF!BH16</f>
        <v>0</v>
      </c>
      <c r="BP16" s="19">
        <f>($J16="Bell Curve")*(_xlfn.NORM.DIST(AND(BP$4&gt;=$E16,BP$4&lt;=$G16)*(BP$4-$E16+1),$I16/2,$L16,TRUE)-_xlfn.NORM.DIST(AND(BP$4&gt;=$E16,BP$4&lt;=$G16)*(BO$4-$E16+1),$I16/2,$L16,TRUE))/(1-2*_xlfn.NORM.DIST(0,$I16/2,$L16,TRUE))*$C16+($J16="Steady Growth")*(AND(BP$4&gt;=$E16,BP$4&lt;=$G16)*((BP$4-$E16+1)/($I16*($I16+1)/2)*$C16))+($J16="custom")*CustomCF!BI16</f>
        <v>0</v>
      </c>
      <c r="BQ16" s="19">
        <f>($J16="Bell Curve")*(_xlfn.NORM.DIST(AND(BQ$4&gt;=$E16,BQ$4&lt;=$G16)*(BQ$4-$E16+1),$I16/2,$L16,TRUE)-_xlfn.NORM.DIST(AND(BQ$4&gt;=$E16,BQ$4&lt;=$G16)*(BP$4-$E16+1),$I16/2,$L16,TRUE))/(1-2*_xlfn.NORM.DIST(0,$I16/2,$L16,TRUE))*$C16+($J16="Steady Growth")*(AND(BQ$4&gt;=$E16,BQ$4&lt;=$G16)*((BQ$4-$E16+1)/($I16*($I16+1)/2)*$C16))+($J16="custom")*CustomCF!BJ16</f>
        <v>0</v>
      </c>
      <c r="BR16" s="19">
        <f>($J16="Bell Curve")*(_xlfn.NORM.DIST(AND(BR$4&gt;=$E16,BR$4&lt;=$G16)*(BR$4-$E16+1),$I16/2,$L16,TRUE)-_xlfn.NORM.DIST(AND(BR$4&gt;=$E16,BR$4&lt;=$G16)*(BQ$4-$E16+1),$I16/2,$L16,TRUE))/(1-2*_xlfn.NORM.DIST(0,$I16/2,$L16,TRUE))*$C16+($J16="Steady Growth")*(AND(BR$4&gt;=$E16,BR$4&lt;=$G16)*((BR$4-$E16+1)/($I16*($I16+1)/2)*$C16))+($J16="custom")*CustomCF!BK16</f>
        <v>0</v>
      </c>
      <c r="BS16" s="19">
        <f>($J16="Bell Curve")*(_xlfn.NORM.DIST(AND(BS$4&gt;=$E16,BS$4&lt;=$G16)*(BS$4-$E16+1),$I16/2,$L16,TRUE)-_xlfn.NORM.DIST(AND(BS$4&gt;=$E16,BS$4&lt;=$G16)*(BR$4-$E16+1),$I16/2,$L16,TRUE))/(1-2*_xlfn.NORM.DIST(0,$I16/2,$L16,TRUE))*$C16+($J16="Steady Growth")*(AND(BS$4&gt;=$E16,BS$4&lt;=$G16)*((BS$4-$E16+1)/($I16*($I16+1)/2)*$C16))+($J16="custom")*CustomCF!BL16</f>
        <v>0</v>
      </c>
      <c r="BT16" s="19">
        <f>($J16="Bell Curve")*(_xlfn.NORM.DIST(AND(BT$4&gt;=$E16,BT$4&lt;=$G16)*(BT$4-$E16+1),$I16/2,$L16,TRUE)-_xlfn.NORM.DIST(AND(BT$4&gt;=$E16,BT$4&lt;=$G16)*(BS$4-$E16+1),$I16/2,$L16,TRUE))/(1-2*_xlfn.NORM.DIST(0,$I16/2,$L16,TRUE))*$C16+($J16="Steady Growth")*(AND(BT$4&gt;=$E16,BT$4&lt;=$G16)*((BT$4-$E16+1)/($I16*($I16+1)/2)*$C16))+($J16="custom")*CustomCF!BM16</f>
        <v>0</v>
      </c>
      <c r="BU16" s="19">
        <f>($J16="Bell Curve")*(_xlfn.NORM.DIST(AND(BU$4&gt;=$E16,BU$4&lt;=$G16)*(BU$4-$E16+1),$I16/2,$L16,TRUE)-_xlfn.NORM.DIST(AND(BU$4&gt;=$E16,BU$4&lt;=$G16)*(BT$4-$E16+1),$I16/2,$L16,TRUE))/(1-2*_xlfn.NORM.DIST(0,$I16/2,$L16,TRUE))*$C16+($J16="Steady Growth")*(AND(BU$4&gt;=$E16,BU$4&lt;=$G16)*((BU$4-$E16+1)/($I16*($I16+1)/2)*$C16))+($J16="custom")*CustomCF!BN16</f>
        <v>0</v>
      </c>
      <c r="BV16" s="19">
        <f>($J16="Bell Curve")*(_xlfn.NORM.DIST(AND(BV$4&gt;=$E16,BV$4&lt;=$G16)*(BV$4-$E16+1),$I16/2,$L16,TRUE)-_xlfn.NORM.DIST(AND(BV$4&gt;=$E16,BV$4&lt;=$G16)*(BU$4-$E16+1),$I16/2,$L16,TRUE))/(1-2*_xlfn.NORM.DIST(0,$I16/2,$L16,TRUE))*$C16+($J16="Steady Growth")*(AND(BV$4&gt;=$E16,BV$4&lt;=$G16)*((BV$4-$E16+1)/($I16*($I16+1)/2)*$C16))+($J16="custom")*CustomCF!BO16</f>
        <v>0</v>
      </c>
      <c r="BW16" s="19">
        <f>($J16="Bell Curve")*(_xlfn.NORM.DIST(AND(BW$4&gt;=$E16,BW$4&lt;=$G16)*(BW$4-$E16+1),$I16/2,$L16,TRUE)-_xlfn.NORM.DIST(AND(BW$4&gt;=$E16,BW$4&lt;=$G16)*(BV$4-$E16+1),$I16/2,$L16,TRUE))/(1-2*_xlfn.NORM.DIST(0,$I16/2,$L16,TRUE))*$C16+($J16="Steady Growth")*(AND(BW$4&gt;=$E16,BW$4&lt;=$G16)*((BW$4-$E16+1)/($I16*($I16+1)/2)*$C16))+($J16="custom")*CustomCF!BP16</f>
        <v>0</v>
      </c>
      <c r="BX16" s="19">
        <f>($J16="Bell Curve")*(_xlfn.NORM.DIST(AND(BX$4&gt;=$E16,BX$4&lt;=$G16)*(BX$4-$E16+1),$I16/2,$L16,TRUE)-_xlfn.NORM.DIST(AND(BX$4&gt;=$E16,BX$4&lt;=$G16)*(BW$4-$E16+1),$I16/2,$L16,TRUE))/(1-2*_xlfn.NORM.DIST(0,$I16/2,$L16,TRUE))*$C16+($J16="Steady Growth")*(AND(BX$4&gt;=$E16,BX$4&lt;=$G16)*((BX$4-$E16+1)/($I16*($I16+1)/2)*$C16))+($J16="custom")*CustomCF!BQ16</f>
        <v>0</v>
      </c>
      <c r="BY16" s="19">
        <f>($J16="Bell Curve")*(_xlfn.NORM.DIST(AND(BY$4&gt;=$E16,BY$4&lt;=$G16)*(BY$4-$E16+1),$I16/2,$L16,TRUE)-_xlfn.NORM.DIST(AND(BY$4&gt;=$E16,BY$4&lt;=$G16)*(BX$4-$E16+1),$I16/2,$L16,TRUE))/(1-2*_xlfn.NORM.DIST(0,$I16/2,$L16,TRUE))*$C16+($J16="Steady Growth")*(AND(BY$4&gt;=$E16,BY$4&lt;=$G16)*((BY$4-$E16+1)/($I16*($I16+1)/2)*$C16))+($J16="custom")*CustomCF!BR16</f>
        <v>0</v>
      </c>
      <c r="BZ16" s="19">
        <f>($J16="Bell Curve")*(_xlfn.NORM.DIST(AND(BZ$4&gt;=$E16,BZ$4&lt;=$G16)*(BZ$4-$E16+1),$I16/2,$L16,TRUE)-_xlfn.NORM.DIST(AND(BZ$4&gt;=$E16,BZ$4&lt;=$G16)*(BY$4-$E16+1),$I16/2,$L16,TRUE))/(1-2*_xlfn.NORM.DIST(0,$I16/2,$L16,TRUE))*$C16+($J16="Steady Growth")*(AND(BZ$4&gt;=$E16,BZ$4&lt;=$G16)*((BZ$4-$E16+1)/($I16*($I16+1)/2)*$C16))+($J16="custom")*CustomCF!BS16</f>
        <v>0</v>
      </c>
      <c r="CA16" s="19">
        <f>($J16="Bell Curve")*(_xlfn.NORM.DIST(AND(CA$4&gt;=$E16,CA$4&lt;=$G16)*(CA$4-$E16+1),$I16/2,$L16,TRUE)-_xlfn.NORM.DIST(AND(CA$4&gt;=$E16,CA$4&lt;=$G16)*(BZ$4-$E16+1),$I16/2,$L16,TRUE))/(1-2*_xlfn.NORM.DIST(0,$I16/2,$L16,TRUE))*$C16+($J16="Steady Growth")*(AND(CA$4&gt;=$E16,CA$4&lt;=$G16)*((CA$4-$E16+1)/($I16*($I16+1)/2)*$C16))+($J16="custom")*CustomCF!BT16</f>
        <v>0</v>
      </c>
      <c r="CB16" s="19">
        <f>($J16="Bell Curve")*(_xlfn.NORM.DIST(AND(CB$4&gt;=$E16,CB$4&lt;=$G16)*(CB$4-$E16+1),$I16/2,$L16,TRUE)-_xlfn.NORM.DIST(AND(CB$4&gt;=$E16,CB$4&lt;=$G16)*(CA$4-$E16+1),$I16/2,$L16,TRUE))/(1-2*_xlfn.NORM.DIST(0,$I16/2,$L16,TRUE))*$C16+($J16="Steady Growth")*(AND(CB$4&gt;=$E16,CB$4&lt;=$G16)*((CB$4-$E16+1)/($I16*($I16+1)/2)*$C16))+($J16="custom")*CustomCF!BU16</f>
        <v>0</v>
      </c>
      <c r="CC16" s="19">
        <f>($J16="Bell Curve")*(_xlfn.NORM.DIST(AND(CC$4&gt;=$E16,CC$4&lt;=$G16)*(CC$4-$E16+1),$I16/2,$L16,TRUE)-_xlfn.NORM.DIST(AND(CC$4&gt;=$E16,CC$4&lt;=$G16)*(CB$4-$E16+1),$I16/2,$L16,TRUE))/(1-2*_xlfn.NORM.DIST(0,$I16/2,$L16,TRUE))*$C16+($J16="Steady Growth")*(AND(CC$4&gt;=$E16,CC$4&lt;=$G16)*((CC$4-$E16+1)/($I16*($I16+1)/2)*$C16))+($J16="custom")*CustomCF!BV16</f>
        <v>0</v>
      </c>
      <c r="CD16" s="19">
        <f>($J16="Bell Curve")*(_xlfn.NORM.DIST(AND(CD$4&gt;=$E16,CD$4&lt;=$G16)*(CD$4-$E16+1),$I16/2,$L16,TRUE)-_xlfn.NORM.DIST(AND(CD$4&gt;=$E16,CD$4&lt;=$G16)*(CC$4-$E16+1),$I16/2,$L16,TRUE))/(1-2*_xlfn.NORM.DIST(0,$I16/2,$L16,TRUE))*$C16+($J16="Steady Growth")*(AND(CD$4&gt;=$E16,CD$4&lt;=$G16)*((CD$4-$E16+1)/($I16*($I16+1)/2)*$C16))+($J16="custom")*CustomCF!BW16</f>
        <v>0</v>
      </c>
      <c r="CE16" s="19">
        <f>($J16="Bell Curve")*(_xlfn.NORM.DIST(AND(CE$4&gt;=$E16,CE$4&lt;=$G16)*(CE$4-$E16+1),$I16/2,$L16,TRUE)-_xlfn.NORM.DIST(AND(CE$4&gt;=$E16,CE$4&lt;=$G16)*(CD$4-$E16+1),$I16/2,$L16,TRUE))/(1-2*_xlfn.NORM.DIST(0,$I16/2,$L16,TRUE))*$C16+($J16="Steady Growth")*(AND(CE$4&gt;=$E16,CE$4&lt;=$G16)*((CE$4-$E16+1)/($I16*($I16+1)/2)*$C16))+($J16="custom")*CustomCF!BX16</f>
        <v>0</v>
      </c>
      <c r="CF16" s="19">
        <f>($J16="Bell Curve")*(_xlfn.NORM.DIST(AND(CF$4&gt;=$E16,CF$4&lt;=$G16)*(CF$4-$E16+1),$I16/2,$L16,TRUE)-_xlfn.NORM.DIST(AND(CF$4&gt;=$E16,CF$4&lt;=$G16)*(CE$4-$E16+1),$I16/2,$L16,TRUE))/(1-2*_xlfn.NORM.DIST(0,$I16/2,$L16,TRUE))*$C16+($J16="Steady Growth")*(AND(CF$4&gt;=$E16,CF$4&lt;=$G16)*((CF$4-$E16+1)/($I16*($I16+1)/2)*$C16))+($J16="custom")*CustomCF!BY16</f>
        <v>0</v>
      </c>
      <c r="CG16" s="19">
        <f>($J16="Bell Curve")*(_xlfn.NORM.DIST(AND(CG$4&gt;=$E16,CG$4&lt;=$G16)*(CG$4-$E16+1),$I16/2,$L16,TRUE)-_xlfn.NORM.DIST(AND(CG$4&gt;=$E16,CG$4&lt;=$G16)*(CF$4-$E16+1),$I16/2,$L16,TRUE))/(1-2*_xlfn.NORM.DIST(0,$I16/2,$L16,TRUE))*$C16+($J16="Steady Growth")*(AND(CG$4&gt;=$E16,CG$4&lt;=$G16)*((CG$4-$E16+1)/($I16*($I16+1)/2)*$C16))+($J16="custom")*CustomCF!BZ16</f>
        <v>0</v>
      </c>
      <c r="CH16" s="19">
        <f>($J16="Bell Curve")*(_xlfn.NORM.DIST(AND(CH$4&gt;=$E16,CH$4&lt;=$G16)*(CH$4-$E16+1),$I16/2,$L16,TRUE)-_xlfn.NORM.DIST(AND(CH$4&gt;=$E16,CH$4&lt;=$G16)*(CG$4-$E16+1),$I16/2,$L16,TRUE))/(1-2*_xlfn.NORM.DIST(0,$I16/2,$L16,TRUE))*$C16+($J16="Steady Growth")*(AND(CH$4&gt;=$E16,CH$4&lt;=$G16)*((CH$4-$E16+1)/($I16*($I16+1)/2)*$C16))+($J16="custom")*CustomCF!CA16</f>
        <v>0</v>
      </c>
      <c r="CI16" s="19">
        <f>($J16="Bell Curve")*(_xlfn.NORM.DIST(AND(CI$4&gt;=$E16,CI$4&lt;=$G16)*(CI$4-$E16+1),$I16/2,$L16,TRUE)-_xlfn.NORM.DIST(AND(CI$4&gt;=$E16,CI$4&lt;=$G16)*(CH$4-$E16+1),$I16/2,$L16,TRUE))/(1-2*_xlfn.NORM.DIST(0,$I16/2,$L16,TRUE))*$C16+($J16="Steady Growth")*(AND(CI$4&gt;=$E16,CI$4&lt;=$G16)*((CI$4-$E16+1)/($I16*($I16+1)/2)*$C16))+($J16="custom")*CustomCF!CB16</f>
        <v>0</v>
      </c>
      <c r="CJ16" s="19">
        <f>($J16="Bell Curve")*(_xlfn.NORM.DIST(AND(CJ$4&gt;=$E16,CJ$4&lt;=$G16)*(CJ$4-$E16+1),$I16/2,$L16,TRUE)-_xlfn.NORM.DIST(AND(CJ$4&gt;=$E16,CJ$4&lt;=$G16)*(CI$4-$E16+1),$I16/2,$L16,TRUE))/(1-2*_xlfn.NORM.DIST(0,$I16/2,$L16,TRUE))*$C16+($J16="Steady Growth")*(AND(CJ$4&gt;=$E16,CJ$4&lt;=$G16)*((CJ$4-$E16+1)/($I16*($I16+1)/2)*$C16))+($J16="custom")*CustomCF!CC16</f>
        <v>0</v>
      </c>
      <c r="CK16" s="19">
        <f>($J16="Bell Curve")*(_xlfn.NORM.DIST(AND(CK$4&gt;=$E16,CK$4&lt;=$G16)*(CK$4-$E16+1),$I16/2,$L16,TRUE)-_xlfn.NORM.DIST(AND(CK$4&gt;=$E16,CK$4&lt;=$G16)*(CJ$4-$E16+1),$I16/2,$L16,TRUE))/(1-2*_xlfn.NORM.DIST(0,$I16/2,$L16,TRUE))*$C16+($J16="Steady Growth")*(AND(CK$4&gt;=$E16,CK$4&lt;=$G16)*((CK$4-$E16+1)/($I16*($I16+1)/2)*$C16))+($J16="custom")*CustomCF!CD16</f>
        <v>0</v>
      </c>
      <c r="CL16" s="19">
        <f>($J16="Bell Curve")*(_xlfn.NORM.DIST(AND(CL$4&gt;=$E16,CL$4&lt;=$G16)*(CL$4-$E16+1),$I16/2,$L16,TRUE)-_xlfn.NORM.DIST(AND(CL$4&gt;=$E16,CL$4&lt;=$G16)*(CK$4-$E16+1),$I16/2,$L16,TRUE))/(1-2*_xlfn.NORM.DIST(0,$I16/2,$L16,TRUE))*$C16+($J16="Steady Growth")*(AND(CL$4&gt;=$E16,CL$4&lt;=$G16)*((CL$4-$E16+1)/($I16*($I16+1)/2)*$C16))+($J16="custom")*CustomCF!CE16</f>
        <v>0</v>
      </c>
      <c r="CM16" s="19">
        <f>($J16="Bell Curve")*(_xlfn.NORM.DIST(AND(CM$4&gt;=$E16,CM$4&lt;=$G16)*(CM$4-$E16+1),$I16/2,$L16,TRUE)-_xlfn.NORM.DIST(AND(CM$4&gt;=$E16,CM$4&lt;=$G16)*(CL$4-$E16+1),$I16/2,$L16,TRUE))/(1-2*_xlfn.NORM.DIST(0,$I16/2,$L16,TRUE))*$C16+($J16="Steady Growth")*(AND(CM$4&gt;=$E16,CM$4&lt;=$G16)*((CM$4-$E16+1)/($I16*($I16+1)/2)*$C16))+($J16="custom")*CustomCF!CF16</f>
        <v>0</v>
      </c>
      <c r="CN16" s="19">
        <f>($J16="Bell Curve")*(_xlfn.NORM.DIST(AND(CN$4&gt;=$E16,CN$4&lt;=$G16)*(CN$4-$E16+1),$I16/2,$L16,TRUE)-_xlfn.NORM.DIST(AND(CN$4&gt;=$E16,CN$4&lt;=$G16)*(CM$4-$E16+1),$I16/2,$L16,TRUE))/(1-2*_xlfn.NORM.DIST(0,$I16/2,$L16,TRUE))*$C16+($J16="Steady Growth")*(AND(CN$4&gt;=$E16,CN$4&lt;=$G16)*((CN$4-$E16+1)/($I16*($I16+1)/2)*$C16))+($J16="custom")*CustomCF!CG16</f>
        <v>0</v>
      </c>
      <c r="CO16" s="19">
        <f>($J16="Bell Curve")*(_xlfn.NORM.DIST(AND(CO$4&gt;=$E16,CO$4&lt;=$G16)*(CO$4-$E16+1),$I16/2,$L16,TRUE)-_xlfn.NORM.DIST(AND(CO$4&gt;=$E16,CO$4&lt;=$G16)*(CN$4-$E16+1),$I16/2,$L16,TRUE))/(1-2*_xlfn.NORM.DIST(0,$I16/2,$L16,TRUE))*$C16+($J16="Steady Growth")*(AND(CO$4&gt;=$E16,CO$4&lt;=$G16)*((CO$4-$E16+1)/($I16*($I16+1)/2)*$C16))+($J16="custom")*CustomCF!CH16</f>
        <v>0</v>
      </c>
      <c r="CP16" s="19">
        <f>($J16="Bell Curve")*(_xlfn.NORM.DIST(AND(CP$4&gt;=$E16,CP$4&lt;=$G16)*(CP$4-$E16+1),$I16/2,$L16,TRUE)-_xlfn.NORM.DIST(AND(CP$4&gt;=$E16,CP$4&lt;=$G16)*(CO$4-$E16+1),$I16/2,$L16,TRUE))/(1-2*_xlfn.NORM.DIST(0,$I16/2,$L16,TRUE))*$C16+($J16="Steady Growth")*(AND(CP$4&gt;=$E16,CP$4&lt;=$G16)*((CP$4-$E16+1)/($I16*($I16+1)/2)*$C16))+($J16="custom")*CustomCF!CI16</f>
        <v>0</v>
      </c>
      <c r="CQ16" s="19">
        <f>($J16="Bell Curve")*(_xlfn.NORM.DIST(AND(CQ$4&gt;=$E16,CQ$4&lt;=$G16)*(CQ$4-$E16+1),$I16/2,$L16,TRUE)-_xlfn.NORM.DIST(AND(CQ$4&gt;=$E16,CQ$4&lt;=$G16)*(CP$4-$E16+1),$I16/2,$L16,TRUE))/(1-2*_xlfn.NORM.DIST(0,$I16/2,$L16,TRUE))*$C16+($J16="Steady Growth")*(AND(CQ$4&gt;=$E16,CQ$4&lt;=$G16)*((CQ$4-$E16+1)/($I16*($I16+1)/2)*$C16))+($J16="custom")*CustomCF!CJ16</f>
        <v>0</v>
      </c>
      <c r="CR16" s="19">
        <f>($J16="Bell Curve")*(_xlfn.NORM.DIST(AND(CR$4&gt;=$E16,CR$4&lt;=$G16)*(CR$4-$E16+1),$I16/2,$L16,TRUE)-_xlfn.NORM.DIST(AND(CR$4&gt;=$E16,CR$4&lt;=$G16)*(CQ$4-$E16+1),$I16/2,$L16,TRUE))/(1-2*_xlfn.NORM.DIST(0,$I16/2,$L16,TRUE))*$C16+($J16="Steady Growth")*(AND(CR$4&gt;=$E16,CR$4&lt;=$G16)*((CR$4-$E16+1)/($I16*($I16+1)/2)*$C16))+($J16="custom")*CustomCF!CK16</f>
        <v>0</v>
      </c>
      <c r="CS16" s="19">
        <f>($J16="Bell Curve")*(_xlfn.NORM.DIST(AND(CS$4&gt;=$E16,CS$4&lt;=$G16)*(CS$4-$E16+1),$I16/2,$L16,TRUE)-_xlfn.NORM.DIST(AND(CS$4&gt;=$E16,CS$4&lt;=$G16)*(CR$4-$E16+1),$I16/2,$L16,TRUE))/(1-2*_xlfn.NORM.DIST(0,$I16/2,$L16,TRUE))*$C16+($J16="Steady Growth")*(AND(CS$4&gt;=$E16,CS$4&lt;=$G16)*((CS$4-$E16+1)/($I16*($I16+1)/2)*$C16))+($J16="custom")*CustomCF!CL16</f>
        <v>0</v>
      </c>
      <c r="CT16" s="19">
        <f>($J16="Bell Curve")*(_xlfn.NORM.DIST(AND(CT$4&gt;=$E16,CT$4&lt;=$G16)*(CT$4-$E16+1),$I16/2,$L16,TRUE)-_xlfn.NORM.DIST(AND(CT$4&gt;=$E16,CT$4&lt;=$G16)*(CS$4-$E16+1),$I16/2,$L16,TRUE))/(1-2*_xlfn.NORM.DIST(0,$I16/2,$L16,TRUE))*$C16+($J16="Steady Growth")*(AND(CT$4&gt;=$E16,CT$4&lt;=$G16)*((CT$4-$E16+1)/($I16*($I16+1)/2)*$C16))+($J16="custom")*CustomCF!CM16</f>
        <v>0</v>
      </c>
      <c r="CU16" s="19">
        <f>($J16="Bell Curve")*(_xlfn.NORM.DIST(AND(CU$4&gt;=$E16,CU$4&lt;=$G16)*(CU$4-$E16+1),$I16/2,$L16,TRUE)-_xlfn.NORM.DIST(AND(CU$4&gt;=$E16,CU$4&lt;=$G16)*(CT$4-$E16+1),$I16/2,$L16,TRUE))/(1-2*_xlfn.NORM.DIST(0,$I16/2,$L16,TRUE))*$C16+($J16="Steady Growth")*(AND(CU$4&gt;=$E16,CU$4&lt;=$G16)*((CU$4-$E16+1)/($I16*($I16+1)/2)*$C16))+($J16="custom")*CustomCF!CN16</f>
        <v>0</v>
      </c>
      <c r="CV16" s="19">
        <f>($J16="Bell Curve")*(_xlfn.NORM.DIST(AND(CV$4&gt;=$E16,CV$4&lt;=$G16)*(CV$4-$E16+1),$I16/2,$L16,TRUE)-_xlfn.NORM.DIST(AND(CV$4&gt;=$E16,CV$4&lt;=$G16)*(CU$4-$E16+1),$I16/2,$L16,TRUE))/(1-2*_xlfn.NORM.DIST(0,$I16/2,$L16,TRUE))*$C16+($J16="Steady Growth")*(AND(CV$4&gt;=$E16,CV$4&lt;=$G16)*((CV$4-$E16+1)/($I16*($I16+1)/2)*$C16))+($J16="custom")*CustomCF!CO16</f>
        <v>0</v>
      </c>
      <c r="CW16" s="19">
        <f>($J16="Bell Curve")*(_xlfn.NORM.DIST(AND(CW$4&gt;=$E16,CW$4&lt;=$G16)*(CW$4-$E16+1),$I16/2,$L16,TRUE)-_xlfn.NORM.DIST(AND(CW$4&gt;=$E16,CW$4&lt;=$G16)*(CV$4-$E16+1),$I16/2,$L16,TRUE))/(1-2*_xlfn.NORM.DIST(0,$I16/2,$L16,TRUE))*$C16+($J16="Steady Growth")*(AND(CW$4&gt;=$E16,CW$4&lt;=$G16)*((CW$4-$E16+1)/($I16*($I16+1)/2)*$C16))+($J16="custom")*CustomCF!CP16</f>
        <v>0</v>
      </c>
      <c r="CX16" s="19">
        <f>($J16="Bell Curve")*(_xlfn.NORM.DIST(AND(CX$4&gt;=$E16,CX$4&lt;=$G16)*(CX$4-$E16+1),$I16/2,$L16,TRUE)-_xlfn.NORM.DIST(AND(CX$4&gt;=$E16,CX$4&lt;=$G16)*(CW$4-$E16+1),$I16/2,$L16,TRUE))/(1-2*_xlfn.NORM.DIST(0,$I16/2,$L16,TRUE))*$C16+($J16="Steady Growth")*(AND(CX$4&gt;=$E16,CX$4&lt;=$G16)*((CX$4-$E16+1)/($I16*($I16+1)/2)*$C16))+($J16="custom")*CustomCF!CQ16</f>
        <v>0</v>
      </c>
      <c r="CY16" s="19">
        <f>($J16="Bell Curve")*(_xlfn.NORM.DIST(AND(CY$4&gt;=$E16,CY$4&lt;=$G16)*(CY$4-$E16+1),$I16/2,$L16,TRUE)-_xlfn.NORM.DIST(AND(CY$4&gt;=$E16,CY$4&lt;=$G16)*(CX$4-$E16+1),$I16/2,$L16,TRUE))/(1-2*_xlfn.NORM.DIST(0,$I16/2,$L16,TRUE))*$C16+($J16="Steady Growth")*(AND(CY$4&gt;=$E16,CY$4&lt;=$G16)*((CY$4-$E16+1)/($I16*($I16+1)/2)*$C16))+($J16="custom")*CustomCF!CR16</f>
        <v>0</v>
      </c>
      <c r="CZ16" s="19">
        <f>($J16="Bell Curve")*(_xlfn.NORM.DIST(AND(CZ$4&gt;=$E16,CZ$4&lt;=$G16)*(CZ$4-$E16+1),$I16/2,$L16,TRUE)-_xlfn.NORM.DIST(AND(CZ$4&gt;=$E16,CZ$4&lt;=$G16)*(CY$4-$E16+1),$I16/2,$L16,TRUE))/(1-2*_xlfn.NORM.DIST(0,$I16/2,$L16,TRUE))*$C16+($J16="Steady Growth")*(AND(CZ$4&gt;=$E16,CZ$4&lt;=$G16)*((CZ$4-$E16+1)/($I16*($I16+1)/2)*$C16))+($J16="custom")*CustomCF!CS16</f>
        <v>0</v>
      </c>
      <c r="DA16" s="19">
        <f>($J16="Bell Curve")*(_xlfn.NORM.DIST(AND(DA$4&gt;=$E16,DA$4&lt;=$G16)*(DA$4-$E16+1),$I16/2,$L16,TRUE)-_xlfn.NORM.DIST(AND(DA$4&gt;=$E16,DA$4&lt;=$G16)*(CZ$4-$E16+1),$I16/2,$L16,TRUE))/(1-2*_xlfn.NORM.DIST(0,$I16/2,$L16,TRUE))*$C16+($J16="Steady Growth")*(AND(DA$4&gt;=$E16,DA$4&lt;=$G16)*((DA$4-$E16+1)/($I16*($I16+1)/2)*$C16))+($J16="custom")*CustomCF!CT16</f>
        <v>0</v>
      </c>
      <c r="DB16" s="19">
        <f>($J16="Bell Curve")*(_xlfn.NORM.DIST(AND(DB$4&gt;=$E16,DB$4&lt;=$G16)*(DB$4-$E16+1),$I16/2,$L16,TRUE)-_xlfn.NORM.DIST(AND(DB$4&gt;=$E16,DB$4&lt;=$G16)*(DA$4-$E16+1),$I16/2,$L16,TRUE))/(1-2*_xlfn.NORM.DIST(0,$I16/2,$L16,TRUE))*$C16+($J16="Steady Growth")*(AND(DB$4&gt;=$E16,DB$4&lt;=$G16)*((DB$4-$E16+1)/($I16*($I16+1)/2)*$C16))+($J16="custom")*CustomCF!CU16</f>
        <v>0</v>
      </c>
      <c r="DC16" s="19">
        <f>($J16="Bell Curve")*(_xlfn.NORM.DIST(AND(DC$4&gt;=$E16,DC$4&lt;=$G16)*(DC$4-$E16+1),$I16/2,$L16,TRUE)-_xlfn.NORM.DIST(AND(DC$4&gt;=$E16,DC$4&lt;=$G16)*(DB$4-$E16+1),$I16/2,$L16,TRUE))/(1-2*_xlfn.NORM.DIST(0,$I16/2,$L16,TRUE))*$C16+($J16="Steady Growth")*(AND(DC$4&gt;=$E16,DC$4&lt;=$G16)*((DC$4-$E16+1)/($I16*($I16+1)/2)*$C16))+($J16="custom")*CustomCF!CV16</f>
        <v>0</v>
      </c>
      <c r="DD16" s="19">
        <f>($J16="Bell Curve")*(_xlfn.NORM.DIST(AND(DD$4&gt;=$E16,DD$4&lt;=$G16)*(DD$4-$E16+1),$I16/2,$L16,TRUE)-_xlfn.NORM.DIST(AND(DD$4&gt;=$E16,DD$4&lt;=$G16)*(DC$4-$E16+1),$I16/2,$L16,TRUE))/(1-2*_xlfn.NORM.DIST(0,$I16/2,$L16,TRUE))*$C16+($J16="Steady Growth")*(AND(DD$4&gt;=$E16,DD$4&lt;=$G16)*((DD$4-$E16+1)/($I16*($I16+1)/2)*$C16))+($J16="custom")*CustomCF!CW16</f>
        <v>0</v>
      </c>
      <c r="DE16" s="19">
        <f>($J16="Bell Curve")*(_xlfn.NORM.DIST(AND(DE$4&gt;=$E16,DE$4&lt;=$G16)*(DE$4-$E16+1),$I16/2,$L16,TRUE)-_xlfn.NORM.DIST(AND(DE$4&gt;=$E16,DE$4&lt;=$G16)*(DD$4-$E16+1),$I16/2,$L16,TRUE))/(1-2*_xlfn.NORM.DIST(0,$I16/2,$L16,TRUE))*$C16+($J16="Steady Growth")*(AND(DE$4&gt;=$E16,DE$4&lt;=$G16)*((DE$4-$E16+1)/($I16*($I16+1)/2)*$C16))+($J16="custom")*CustomCF!CX16</f>
        <v>0</v>
      </c>
      <c r="DF16" s="19">
        <f>($J16="Bell Curve")*(_xlfn.NORM.DIST(AND(DF$4&gt;=$E16,DF$4&lt;=$G16)*(DF$4-$E16+1),$I16/2,$L16,TRUE)-_xlfn.NORM.DIST(AND(DF$4&gt;=$E16,DF$4&lt;=$G16)*(DE$4-$E16+1),$I16/2,$L16,TRUE))/(1-2*_xlfn.NORM.DIST(0,$I16/2,$L16,TRUE))*$C16+($J16="Steady Growth")*(AND(DF$4&gt;=$E16,DF$4&lt;=$G16)*((DF$4-$E16+1)/($I16*($I16+1)/2)*$C16))+($J16="custom")*CustomCF!CY16</f>
        <v>0</v>
      </c>
      <c r="DG16" s="19">
        <f>($J16="Bell Curve")*(_xlfn.NORM.DIST(AND(DG$4&gt;=$E16,DG$4&lt;=$G16)*(DG$4-$E16+1),$I16/2,$L16,TRUE)-_xlfn.NORM.DIST(AND(DG$4&gt;=$E16,DG$4&lt;=$G16)*(DF$4-$E16+1),$I16/2,$L16,TRUE))/(1-2*_xlfn.NORM.DIST(0,$I16/2,$L16,TRUE))*$C16+($J16="Steady Growth")*(AND(DG$4&gt;=$E16,DG$4&lt;=$G16)*((DG$4-$E16+1)/($I16*($I16+1)/2)*$C16))+($J16="custom")*CustomCF!CZ16</f>
        <v>0</v>
      </c>
      <c r="DH16" s="19">
        <f>($J16="Bell Curve")*(_xlfn.NORM.DIST(AND(DH$4&gt;=$E16,DH$4&lt;=$G16)*(DH$4-$E16+1),$I16/2,$L16,TRUE)-_xlfn.NORM.DIST(AND(DH$4&gt;=$E16,DH$4&lt;=$G16)*(DG$4-$E16+1),$I16/2,$L16,TRUE))/(1-2*_xlfn.NORM.DIST(0,$I16/2,$L16,TRUE))*$C16+($J16="Steady Growth")*(AND(DH$4&gt;=$E16,DH$4&lt;=$G16)*((DH$4-$E16+1)/($I16*($I16+1)/2)*$C16))+($J16="custom")*CustomCF!DA16</f>
        <v>0</v>
      </c>
      <c r="DI16" s="19">
        <f>($J16="Bell Curve")*(_xlfn.NORM.DIST(AND(DI$4&gt;=$E16,DI$4&lt;=$G16)*(DI$4-$E16+1),$I16/2,$L16,TRUE)-_xlfn.NORM.DIST(AND(DI$4&gt;=$E16,DI$4&lt;=$G16)*(DH$4-$E16+1),$I16/2,$L16,TRUE))/(1-2*_xlfn.NORM.DIST(0,$I16/2,$L16,TRUE))*$C16+($J16="Steady Growth")*(AND(DI$4&gt;=$E16,DI$4&lt;=$G16)*((DI$4-$E16+1)/($I16*($I16+1)/2)*$C16))+($J16="custom")*CustomCF!DB16</f>
        <v>0</v>
      </c>
      <c r="DJ16" s="19">
        <f>($J16="Bell Curve")*(_xlfn.NORM.DIST(AND(DJ$4&gt;=$E16,DJ$4&lt;=$G16)*(DJ$4-$E16+1),$I16/2,$L16,TRUE)-_xlfn.NORM.DIST(AND(DJ$4&gt;=$E16,DJ$4&lt;=$G16)*(DI$4-$E16+1),$I16/2,$L16,TRUE))/(1-2*_xlfn.NORM.DIST(0,$I16/2,$L16,TRUE))*$C16+($J16="Steady Growth")*(AND(DJ$4&gt;=$E16,DJ$4&lt;=$G16)*((DJ$4-$E16+1)/($I16*($I16+1)/2)*$C16))+($J16="custom")*CustomCF!DC16</f>
        <v>0</v>
      </c>
      <c r="DK16" s="19">
        <f>($J16="Bell Curve")*(_xlfn.NORM.DIST(AND(DK$4&gt;=$E16,DK$4&lt;=$G16)*(DK$4-$E16+1),$I16/2,$L16,TRUE)-_xlfn.NORM.DIST(AND(DK$4&gt;=$E16,DK$4&lt;=$G16)*(DJ$4-$E16+1),$I16/2,$L16,TRUE))/(1-2*_xlfn.NORM.DIST(0,$I16/2,$L16,TRUE))*$C16+($J16="Steady Growth")*(AND(DK$4&gt;=$E16,DK$4&lt;=$G16)*((DK$4-$E16+1)/($I16*($I16+1)/2)*$C16))+($J16="custom")*CustomCF!DD16</f>
        <v>0</v>
      </c>
      <c r="DL16" s="19">
        <f>($J16="Bell Curve")*(_xlfn.NORM.DIST(AND(DL$4&gt;=$E16,DL$4&lt;=$G16)*(DL$4-$E16+1),$I16/2,$L16,TRUE)-_xlfn.NORM.DIST(AND(DL$4&gt;=$E16,DL$4&lt;=$G16)*(DK$4-$E16+1),$I16/2,$L16,TRUE))/(1-2*_xlfn.NORM.DIST(0,$I16/2,$L16,TRUE))*$C16+($J16="Steady Growth")*(AND(DL$4&gt;=$E16,DL$4&lt;=$G16)*((DL$4-$E16+1)/($I16*($I16+1)/2)*$C16))+($J16="custom")*CustomCF!DE16</f>
        <v>0</v>
      </c>
      <c r="DM16" s="19">
        <f>($J16="Bell Curve")*(_xlfn.NORM.DIST(AND(DM$4&gt;=$E16,DM$4&lt;=$G16)*(DM$4-$E16+1),$I16/2,$L16,TRUE)-_xlfn.NORM.DIST(AND(DM$4&gt;=$E16,DM$4&lt;=$G16)*(DL$4-$E16+1),$I16/2,$L16,TRUE))/(1-2*_xlfn.NORM.DIST(0,$I16/2,$L16,TRUE))*$C16+($J16="Steady Growth")*(AND(DM$4&gt;=$E16,DM$4&lt;=$G16)*((DM$4-$E16+1)/($I16*($I16+1)/2)*$C16))+($J16="custom")*CustomCF!DF16</f>
        <v>0</v>
      </c>
      <c r="DN16" s="19">
        <f>($J16="Bell Curve")*(_xlfn.NORM.DIST(AND(DN$4&gt;=$E16,DN$4&lt;=$G16)*(DN$4-$E16+1),$I16/2,$L16,TRUE)-_xlfn.NORM.DIST(AND(DN$4&gt;=$E16,DN$4&lt;=$G16)*(DM$4-$E16+1),$I16/2,$L16,TRUE))/(1-2*_xlfn.NORM.DIST(0,$I16/2,$L16,TRUE))*$C16+($J16="Steady Growth")*(AND(DN$4&gt;=$E16,DN$4&lt;=$G16)*((DN$4-$E16+1)/($I16*($I16+1)/2)*$C16))+($J16="custom")*CustomCF!DG16</f>
        <v>0</v>
      </c>
      <c r="DO16" s="19">
        <f>($J16="Bell Curve")*(_xlfn.NORM.DIST(AND(DO$4&gt;=$E16,DO$4&lt;=$G16)*(DO$4-$E16+1),$I16/2,$L16,TRUE)-_xlfn.NORM.DIST(AND(DO$4&gt;=$E16,DO$4&lt;=$G16)*(DN$4-$E16+1),$I16/2,$L16,TRUE))/(1-2*_xlfn.NORM.DIST(0,$I16/2,$L16,TRUE))*$C16+($J16="Steady Growth")*(AND(DO$4&gt;=$E16,DO$4&lt;=$G16)*((DO$4-$E16+1)/($I16*($I16+1)/2)*$C16))+($J16="custom")*CustomCF!DH16</f>
        <v>0</v>
      </c>
      <c r="DP16" s="19">
        <f>($J16="Bell Curve")*(_xlfn.NORM.DIST(AND(DP$4&gt;=$E16,DP$4&lt;=$G16)*(DP$4-$E16+1),$I16/2,$L16,TRUE)-_xlfn.NORM.DIST(AND(DP$4&gt;=$E16,DP$4&lt;=$G16)*(DO$4-$E16+1),$I16/2,$L16,TRUE))/(1-2*_xlfn.NORM.DIST(0,$I16/2,$L16,TRUE))*$C16+($J16="Steady Growth")*(AND(DP$4&gt;=$E16,DP$4&lt;=$G16)*((DP$4-$E16+1)/($I16*($I16+1)/2)*$C16))+($J16="custom")*CustomCF!DI16</f>
        <v>0</v>
      </c>
      <c r="DQ16" s="19">
        <f>($J16="Bell Curve")*(_xlfn.NORM.DIST(AND(DQ$4&gt;=$E16,DQ$4&lt;=$G16)*(DQ$4-$E16+1),$I16/2,$L16,TRUE)-_xlfn.NORM.DIST(AND(DQ$4&gt;=$E16,DQ$4&lt;=$G16)*(DP$4-$E16+1),$I16/2,$L16,TRUE))/(1-2*_xlfn.NORM.DIST(0,$I16/2,$L16,TRUE))*$C16+($J16="Steady Growth")*(AND(DQ$4&gt;=$E16,DQ$4&lt;=$G16)*((DQ$4-$E16+1)/($I16*($I16+1)/2)*$C16))+($J16="custom")*CustomCF!DJ16</f>
        <v>0</v>
      </c>
      <c r="DR16" s="19">
        <f>($J16="Bell Curve")*(_xlfn.NORM.DIST(AND(DR$4&gt;=$E16,DR$4&lt;=$G16)*(DR$4-$E16+1),$I16/2,$L16,TRUE)-_xlfn.NORM.DIST(AND(DR$4&gt;=$E16,DR$4&lt;=$G16)*(DQ$4-$E16+1),$I16/2,$L16,TRUE))/(1-2*_xlfn.NORM.DIST(0,$I16/2,$L16,TRUE))*$C16+($J16="Steady Growth")*(AND(DR$4&gt;=$E16,DR$4&lt;=$G16)*((DR$4-$E16+1)/($I16*($I16+1)/2)*$C16))+($J16="custom")*CustomCF!DK16</f>
        <v>0</v>
      </c>
      <c r="DS16" s="19">
        <f>($J16="Bell Curve")*(_xlfn.NORM.DIST(AND(DS$4&gt;=$E16,DS$4&lt;=$G16)*(DS$4-$E16+1),$I16/2,$L16,TRUE)-_xlfn.NORM.DIST(AND(DS$4&gt;=$E16,DS$4&lt;=$G16)*(DR$4-$E16+1),$I16/2,$L16,TRUE))/(1-2*_xlfn.NORM.DIST(0,$I16/2,$L16,TRUE))*$C16+($J16="Steady Growth")*(AND(DS$4&gt;=$E16,DS$4&lt;=$G16)*((DS$4-$E16+1)/($I16*($I16+1)/2)*$C16))+($J16="custom")*CustomCF!DL16</f>
        <v>0</v>
      </c>
      <c r="DT16" s="19">
        <f>($J16="Bell Curve")*(_xlfn.NORM.DIST(AND(DT$4&gt;=$E16,DT$4&lt;=$G16)*(DT$4-$E16+1),$I16/2,$L16,TRUE)-_xlfn.NORM.DIST(AND(DT$4&gt;=$E16,DT$4&lt;=$G16)*(DS$4-$E16+1),$I16/2,$L16,TRUE))/(1-2*_xlfn.NORM.DIST(0,$I16/2,$L16,TRUE))*$C16+($J16="Steady Growth")*(AND(DT$4&gt;=$E16,DT$4&lt;=$G16)*((DT$4-$E16+1)/($I16*($I16+1)/2)*$C16))+($J16="custom")*CustomCF!DM16</f>
        <v>0</v>
      </c>
      <c r="DU16" s="19">
        <f>($J16="Bell Curve")*(_xlfn.NORM.DIST(AND(DU$4&gt;=$E16,DU$4&lt;=$G16)*(DU$4-$E16+1),$I16/2,$L16,TRUE)-_xlfn.NORM.DIST(AND(DU$4&gt;=$E16,DU$4&lt;=$G16)*(DT$4-$E16+1),$I16/2,$L16,TRUE))/(1-2*_xlfn.NORM.DIST(0,$I16/2,$L16,TRUE))*$C16+($J16="Steady Growth")*(AND(DU$4&gt;=$E16,DU$4&lt;=$G16)*((DU$4-$E16+1)/($I16*($I16+1)/2)*$C16))+($J16="custom")*CustomCF!DN16</f>
        <v>0</v>
      </c>
      <c r="DV16" s="19">
        <f>($J16="Bell Curve")*(_xlfn.NORM.DIST(AND(DV$4&gt;=$E16,DV$4&lt;=$G16)*(DV$4-$E16+1),$I16/2,$L16,TRUE)-_xlfn.NORM.DIST(AND(DV$4&gt;=$E16,DV$4&lt;=$G16)*(DU$4-$E16+1),$I16/2,$L16,TRUE))/(1-2*_xlfn.NORM.DIST(0,$I16/2,$L16,TRUE))*$C16+($J16="Steady Growth")*(AND(DV$4&gt;=$E16,DV$4&lt;=$G16)*((DV$4-$E16+1)/($I16*($I16+1)/2)*$C16))+($J16="custom")*CustomCF!DO16</f>
        <v>0</v>
      </c>
      <c r="DW16" s="19">
        <f>($J16="Bell Curve")*(_xlfn.NORM.DIST(AND(DW$4&gt;=$E16,DW$4&lt;=$G16)*(DW$4-$E16+1),$I16/2,$L16,TRUE)-_xlfn.NORM.DIST(AND(DW$4&gt;=$E16,DW$4&lt;=$G16)*(DV$4-$E16+1),$I16/2,$L16,TRUE))/(1-2*_xlfn.NORM.DIST(0,$I16/2,$L16,TRUE))*$C16+($J16="Steady Growth")*(AND(DW$4&gt;=$E16,DW$4&lt;=$G16)*((DW$4-$E16+1)/($I16*($I16+1)/2)*$C16))+($J16="custom")*CustomCF!DP16</f>
        <v>0</v>
      </c>
      <c r="DX16" s="19">
        <f>($J16="Bell Curve")*(_xlfn.NORM.DIST(AND(DX$4&gt;=$E16,DX$4&lt;=$G16)*(DX$4-$E16+1),$I16/2,$L16,TRUE)-_xlfn.NORM.DIST(AND(DX$4&gt;=$E16,DX$4&lt;=$G16)*(DW$4-$E16+1),$I16/2,$L16,TRUE))/(1-2*_xlfn.NORM.DIST(0,$I16/2,$L16,TRUE))*$C16+($J16="Steady Growth")*(AND(DX$4&gt;=$E16,DX$4&lt;=$G16)*((DX$4-$E16+1)/($I16*($I16+1)/2)*$C16))+($J16="custom")*CustomCF!DQ16</f>
        <v>0</v>
      </c>
      <c r="DY16" s="19">
        <f>($J16="Bell Curve")*(_xlfn.NORM.DIST(AND(DY$4&gt;=$E16,DY$4&lt;=$G16)*(DY$4-$E16+1),$I16/2,$L16,TRUE)-_xlfn.NORM.DIST(AND(DY$4&gt;=$E16,DY$4&lt;=$G16)*(DX$4-$E16+1),$I16/2,$L16,TRUE))/(1-2*_xlfn.NORM.DIST(0,$I16/2,$L16,TRUE))*$C16+($J16="Steady Growth")*(AND(DY$4&gt;=$E16,DY$4&lt;=$G16)*((DY$4-$E16+1)/($I16*($I16+1)/2)*$C16))+($J16="custom")*CustomCF!DR16</f>
        <v>0</v>
      </c>
      <c r="DZ16" s="19">
        <f>($J16="Bell Curve")*(_xlfn.NORM.DIST(AND(DZ$4&gt;=$E16,DZ$4&lt;=$G16)*(DZ$4-$E16+1),$I16/2,$L16,TRUE)-_xlfn.NORM.DIST(AND(DZ$4&gt;=$E16,DZ$4&lt;=$G16)*(DY$4-$E16+1),$I16/2,$L16,TRUE))/(1-2*_xlfn.NORM.DIST(0,$I16/2,$L16,TRUE))*$C16+($J16="Steady Growth")*(AND(DZ$4&gt;=$E16,DZ$4&lt;=$G16)*((DZ$4-$E16+1)/($I16*($I16+1)/2)*$C16))+($J16="custom")*CustomCF!DS16</f>
        <v>0</v>
      </c>
      <c r="EA16" s="19">
        <f>($J16="Bell Curve")*(_xlfn.NORM.DIST(AND(EA$4&gt;=$E16,EA$4&lt;=$G16)*(EA$4-$E16+1),$I16/2,$L16,TRUE)-_xlfn.NORM.DIST(AND(EA$4&gt;=$E16,EA$4&lt;=$G16)*(DZ$4-$E16+1),$I16/2,$L16,TRUE))/(1-2*_xlfn.NORM.DIST(0,$I16/2,$L16,TRUE))*$C16+($J16="Steady Growth")*(AND(EA$4&gt;=$E16,EA$4&lt;=$G16)*((EA$4-$E16+1)/($I16*($I16+1)/2)*$C16))+($J16="custom")*CustomCF!DT16</f>
        <v>0</v>
      </c>
      <c r="EB16" s="19">
        <f>($J16="Bell Curve")*(_xlfn.NORM.DIST(AND(EB$4&gt;=$E16,EB$4&lt;=$G16)*(EB$4-$E16+1),$I16/2,$L16,TRUE)-_xlfn.NORM.DIST(AND(EB$4&gt;=$E16,EB$4&lt;=$G16)*(EA$4-$E16+1),$I16/2,$L16,TRUE))/(1-2*_xlfn.NORM.DIST(0,$I16/2,$L16,TRUE))*$C16+($J16="Steady Growth")*(AND(EB$4&gt;=$E16,EB$4&lt;=$G16)*((EB$4-$E16+1)/($I16*($I16+1)/2)*$C16))+($J16="custom")*CustomCF!DU16</f>
        <v>0</v>
      </c>
      <c r="EC16" s="19">
        <f>($J16="Bell Curve")*(_xlfn.NORM.DIST(AND(EC$4&gt;=$E16,EC$4&lt;=$G16)*(EC$4-$E16+1),$I16/2,$L16,TRUE)-_xlfn.NORM.DIST(AND(EC$4&gt;=$E16,EC$4&lt;=$G16)*(EB$4-$E16+1),$I16/2,$L16,TRUE))/(1-2*_xlfn.NORM.DIST(0,$I16/2,$L16,TRUE))*$C16+($J16="Steady Growth")*(AND(EC$4&gt;=$E16,EC$4&lt;=$G16)*((EC$4-$E16+1)/($I16*($I16+1)/2)*$C16))+($J16="custom")*CustomCF!DV16</f>
        <v>0</v>
      </c>
      <c r="ED16" s="19">
        <f>($J16="Bell Curve")*(_xlfn.NORM.DIST(AND(ED$4&gt;=$E16,ED$4&lt;=$G16)*(ED$4-$E16+1),$I16/2,$L16,TRUE)-_xlfn.NORM.DIST(AND(ED$4&gt;=$E16,ED$4&lt;=$G16)*(EC$4-$E16+1),$I16/2,$L16,TRUE))/(1-2*_xlfn.NORM.DIST(0,$I16/2,$L16,TRUE))*$C16+($J16="Steady Growth")*(AND(ED$4&gt;=$E16,ED$4&lt;=$G16)*((ED$4-$E16+1)/($I16*($I16+1)/2)*$C16))+($J16="custom")*CustomCF!DW16</f>
        <v>0</v>
      </c>
      <c r="EE16" s="19">
        <f>($J16="Bell Curve")*(_xlfn.NORM.DIST(AND(EE$4&gt;=$E16,EE$4&lt;=$G16)*(EE$4-$E16+1),$I16/2,$L16,TRUE)-_xlfn.NORM.DIST(AND(EE$4&gt;=$E16,EE$4&lt;=$G16)*(ED$4-$E16+1),$I16/2,$L16,TRUE))/(1-2*_xlfn.NORM.DIST(0,$I16/2,$L16,TRUE))*$C16+($J16="Steady Growth")*(AND(EE$4&gt;=$E16,EE$4&lt;=$G16)*((EE$4-$E16+1)/($I16*($I16+1)/2)*$C16))+($J16="custom")*CustomCF!DX16</f>
        <v>0</v>
      </c>
      <c r="EF16" s="121">
        <f>($J16="Bell Curve")*(_xlfn.NORM.DIST(AND(EF$4&gt;=$E16,EF$4&lt;=$G16)*(EF$4-$E16+1),$I16/2,$L16,TRUE)-_xlfn.NORM.DIST(AND(EF$4&gt;=$E16,EF$4&lt;=$G16)*(EE$4-$E16+1),$I16/2,$L16,TRUE))/(1-2*_xlfn.NORM.DIST(0,$I16/2,$L16,TRUE))*$C16+($J16="Steady Growth")*(AND(EF$4&gt;=$E16,EF$4&lt;=$G16)*((EF$4-$E16+1)/($I16*($I16+1)/2)*$C16))+($J16="custom")*CustomCF!DY16</f>
        <v>0</v>
      </c>
    </row>
    <row r="17" spans="2:136" hidden="1" outlineLevel="1" x14ac:dyDescent="0.2">
      <c r="B17" s="103">
        <f>Budget!K17</f>
        <v>0</v>
      </c>
      <c r="C17" s="19">
        <f>Budget!L17</f>
        <v>0</v>
      </c>
      <c r="D17" s="19" t="str">
        <f t="shared" si="17"/>
        <v/>
      </c>
      <c r="E17" s="92">
        <v>0</v>
      </c>
      <c r="F17" s="18">
        <f>IF(J17="Custom",CustomCF!E17,INDEX($P$6:$DY$6,MATCH(E17,CF!$P$4:$DY$4,0)))</f>
        <v>46022</v>
      </c>
      <c r="G17" s="92">
        <v>0</v>
      </c>
      <c r="H17" s="18">
        <f>IF(J17="Custom",CustomCF!F17,INDEX($P$6:$EF$6,MATCH(G17,$P$4:$EF$4,0)))</f>
        <v>46022</v>
      </c>
      <c r="I17" s="9">
        <f t="shared" si="9"/>
        <v>1</v>
      </c>
      <c r="J17" s="92" t="s">
        <v>30</v>
      </c>
      <c r="K17" s="92" t="s">
        <v>31</v>
      </c>
      <c r="L17" s="9">
        <f t="shared" si="15"/>
        <v>10000000</v>
      </c>
      <c r="M17" s="106">
        <f t="shared" si="16"/>
        <v>0</v>
      </c>
      <c r="N17" s="112" t="str">
        <f t="shared" si="10"/>
        <v>OK</v>
      </c>
      <c r="O17" s="112"/>
      <c r="P17" s="19">
        <f>($J17="Bell Curve")*(_xlfn.NORM.DIST(AND(P$4&gt;=$E17,P$4&lt;=$G17)*(P$4-$E17+1),$I17/2,$L17,TRUE)-_xlfn.NORM.DIST(AND(P$4&gt;=$E17,P$4&lt;=$G17)*(N$4-$E17+1),$I17/2,$L17,TRUE))/(1-2*_xlfn.NORM.DIST(0,$I17/2,$L17,TRUE))*$C17+($J17="Steady Growth")*(AND(P$4&gt;=$E17,P$4&lt;=$G17)*((P$4-$E17+1)/($I17*($I17+1)/2)*$C17))+($J17="custom")*CustomCF!I17</f>
        <v>0</v>
      </c>
      <c r="Q17" s="19">
        <f>($J17="Bell Curve")*(_xlfn.NORM.DIST(AND(Q$4&gt;=$E17,Q$4&lt;=$G17)*(Q$4-$E17+1),$I17/2,$L17,TRUE)-_xlfn.NORM.DIST(AND(Q$4&gt;=$E17,Q$4&lt;=$G17)*(P$4-$E17+1),$I17/2,$L17,TRUE))/(1-2*_xlfn.NORM.DIST(0,$I17/2,$L17,TRUE))*$C17+($J17="Steady Growth")*(AND(Q$4&gt;=$E17,Q$4&lt;=$G17)*((Q$4-$E17+1)/($I17*($I17+1)/2)*$C17))+($J17="custom")*CustomCF!J17</f>
        <v>0</v>
      </c>
      <c r="R17" s="19">
        <f>($J17="Bell Curve")*(_xlfn.NORM.DIST(AND(R$4&gt;=$E17,R$4&lt;=$G17)*(R$4-$E17+1),$I17/2,$L17,TRUE)-_xlfn.NORM.DIST(AND(R$4&gt;=$E17,R$4&lt;=$G17)*(Q$4-$E17+1),$I17/2,$L17,TRUE))/(1-2*_xlfn.NORM.DIST(0,$I17/2,$L17,TRUE))*$C17+($J17="Steady Growth")*(AND(R$4&gt;=$E17,R$4&lt;=$G17)*((R$4-$E17+1)/($I17*($I17+1)/2)*$C17))+($J17="custom")*CustomCF!K17</f>
        <v>0</v>
      </c>
      <c r="S17" s="19">
        <f>($J17="Bell Curve")*(_xlfn.NORM.DIST(AND(S$4&gt;=$E17,S$4&lt;=$G17)*(S$4-$E17+1),$I17/2,$L17,TRUE)-_xlfn.NORM.DIST(AND(S$4&gt;=$E17,S$4&lt;=$G17)*(R$4-$E17+1),$I17/2,$L17,TRUE))/(1-2*_xlfn.NORM.DIST(0,$I17/2,$L17,TRUE))*$C17+($J17="Steady Growth")*(AND(S$4&gt;=$E17,S$4&lt;=$G17)*((S$4-$E17+1)/($I17*($I17+1)/2)*$C17))+($J17="custom")*CustomCF!L17</f>
        <v>0</v>
      </c>
      <c r="T17" s="19">
        <f>($J17="Bell Curve")*(_xlfn.NORM.DIST(AND(T$4&gt;=$E17,T$4&lt;=$G17)*(T$4-$E17+1),$I17/2,$L17,TRUE)-_xlfn.NORM.DIST(AND(T$4&gt;=$E17,T$4&lt;=$G17)*(S$4-$E17+1),$I17/2,$L17,TRUE))/(1-2*_xlfn.NORM.DIST(0,$I17/2,$L17,TRUE))*$C17+($J17="Steady Growth")*(AND(T$4&gt;=$E17,T$4&lt;=$G17)*((T$4-$E17+1)/($I17*($I17+1)/2)*$C17))+($J17="custom")*CustomCF!M17</f>
        <v>0</v>
      </c>
      <c r="U17" s="19">
        <f>($J17="Bell Curve")*(_xlfn.NORM.DIST(AND(U$4&gt;=$E17,U$4&lt;=$G17)*(U$4-$E17+1),$I17/2,$L17,TRUE)-_xlfn.NORM.DIST(AND(U$4&gt;=$E17,U$4&lt;=$G17)*(T$4-$E17+1),$I17/2,$L17,TRUE))/(1-2*_xlfn.NORM.DIST(0,$I17/2,$L17,TRUE))*$C17+($J17="Steady Growth")*(AND(U$4&gt;=$E17,U$4&lt;=$G17)*((U$4-$E17+1)/($I17*($I17+1)/2)*$C17))+($J17="custom")*CustomCF!N17</f>
        <v>0</v>
      </c>
      <c r="V17" s="19">
        <f>($J17="Bell Curve")*(_xlfn.NORM.DIST(AND(V$4&gt;=$E17,V$4&lt;=$G17)*(V$4-$E17+1),$I17/2,$L17,TRUE)-_xlfn.NORM.DIST(AND(V$4&gt;=$E17,V$4&lt;=$G17)*(U$4-$E17+1),$I17/2,$L17,TRUE))/(1-2*_xlfn.NORM.DIST(0,$I17/2,$L17,TRUE))*$C17+($J17="Steady Growth")*(AND(V$4&gt;=$E17,V$4&lt;=$G17)*((V$4-$E17+1)/($I17*($I17+1)/2)*$C17))+($J17="custom")*CustomCF!O17</f>
        <v>0</v>
      </c>
      <c r="W17" s="19">
        <f>($J17="Bell Curve")*(_xlfn.NORM.DIST(AND(W$4&gt;=$E17,W$4&lt;=$G17)*(W$4-$E17+1),$I17/2,$L17,TRUE)-_xlfn.NORM.DIST(AND(W$4&gt;=$E17,W$4&lt;=$G17)*(V$4-$E17+1),$I17/2,$L17,TRUE))/(1-2*_xlfn.NORM.DIST(0,$I17/2,$L17,TRUE))*$C17+($J17="Steady Growth")*(AND(W$4&gt;=$E17,W$4&lt;=$G17)*((W$4-$E17+1)/($I17*($I17+1)/2)*$C17))+($J17="custom")*CustomCF!P17</f>
        <v>0</v>
      </c>
      <c r="X17" s="19">
        <f>($J17="Bell Curve")*(_xlfn.NORM.DIST(AND(X$4&gt;=$E17,X$4&lt;=$G17)*(X$4-$E17+1),$I17/2,$L17,TRUE)-_xlfn.NORM.DIST(AND(X$4&gt;=$E17,X$4&lt;=$G17)*(W$4-$E17+1),$I17/2,$L17,TRUE))/(1-2*_xlfn.NORM.DIST(0,$I17/2,$L17,TRUE))*$C17+($J17="Steady Growth")*(AND(X$4&gt;=$E17,X$4&lt;=$G17)*((X$4-$E17+1)/($I17*($I17+1)/2)*$C17))+($J17="custom")*CustomCF!Q17</f>
        <v>0</v>
      </c>
      <c r="Y17" s="19">
        <f>($J17="Bell Curve")*(_xlfn.NORM.DIST(AND(Y$4&gt;=$E17,Y$4&lt;=$G17)*(Y$4-$E17+1),$I17/2,$L17,TRUE)-_xlfn.NORM.DIST(AND(Y$4&gt;=$E17,Y$4&lt;=$G17)*(X$4-$E17+1),$I17/2,$L17,TRUE))/(1-2*_xlfn.NORM.DIST(0,$I17/2,$L17,TRUE))*$C17+($J17="Steady Growth")*(AND(Y$4&gt;=$E17,Y$4&lt;=$G17)*((Y$4-$E17+1)/($I17*($I17+1)/2)*$C17))+($J17="custom")*CustomCF!R17</f>
        <v>0</v>
      </c>
      <c r="Z17" s="19">
        <f>($J17="Bell Curve")*(_xlfn.NORM.DIST(AND(Z$4&gt;=$E17,Z$4&lt;=$G17)*(Z$4-$E17+1),$I17/2,$L17,TRUE)-_xlfn.NORM.DIST(AND(Z$4&gt;=$E17,Z$4&lt;=$G17)*(Y$4-$E17+1),$I17/2,$L17,TRUE))/(1-2*_xlfn.NORM.DIST(0,$I17/2,$L17,TRUE))*$C17+($J17="Steady Growth")*(AND(Z$4&gt;=$E17,Z$4&lt;=$G17)*((Z$4-$E17+1)/($I17*($I17+1)/2)*$C17))+($J17="custom")*CustomCF!S17</f>
        <v>0</v>
      </c>
      <c r="AA17" s="19">
        <f>($J17="Bell Curve")*(_xlfn.NORM.DIST(AND(AA$4&gt;=$E17,AA$4&lt;=$G17)*(AA$4-$E17+1),$I17/2,$L17,TRUE)-_xlfn.NORM.DIST(AND(AA$4&gt;=$E17,AA$4&lt;=$G17)*(Z$4-$E17+1),$I17/2,$L17,TRUE))/(1-2*_xlfn.NORM.DIST(0,$I17/2,$L17,TRUE))*$C17+($J17="Steady Growth")*(AND(AA$4&gt;=$E17,AA$4&lt;=$G17)*((AA$4-$E17+1)/($I17*($I17+1)/2)*$C17))+($J17="custom")*CustomCF!T17</f>
        <v>0</v>
      </c>
      <c r="AB17" s="19">
        <f>($J17="Bell Curve")*(_xlfn.NORM.DIST(AND(AB$4&gt;=$E17,AB$4&lt;=$G17)*(AB$4-$E17+1),$I17/2,$L17,TRUE)-_xlfn.NORM.DIST(AND(AB$4&gt;=$E17,AB$4&lt;=$G17)*(AA$4-$E17+1),$I17/2,$L17,TRUE))/(1-2*_xlfn.NORM.DIST(0,$I17/2,$L17,TRUE))*$C17+($J17="Steady Growth")*(AND(AB$4&gt;=$E17,AB$4&lt;=$G17)*((AB$4-$E17+1)/($I17*($I17+1)/2)*$C17))+($J17="custom")*CustomCF!U17</f>
        <v>0</v>
      </c>
      <c r="AC17" s="19">
        <f>($J17="Bell Curve")*(_xlfn.NORM.DIST(AND(AC$4&gt;=$E17,AC$4&lt;=$G17)*(AC$4-$E17+1),$I17/2,$L17,TRUE)-_xlfn.NORM.DIST(AND(AC$4&gt;=$E17,AC$4&lt;=$G17)*(AB$4-$E17+1),$I17/2,$L17,TRUE))/(1-2*_xlfn.NORM.DIST(0,$I17/2,$L17,TRUE))*$C17+($J17="Steady Growth")*(AND(AC$4&gt;=$E17,AC$4&lt;=$G17)*((AC$4-$E17+1)/($I17*($I17+1)/2)*$C17))+($J17="custom")*CustomCF!V17</f>
        <v>0</v>
      </c>
      <c r="AD17" s="19">
        <f>($J17="Bell Curve")*(_xlfn.NORM.DIST(AND(AD$4&gt;=$E17,AD$4&lt;=$G17)*(AD$4-$E17+1),$I17/2,$L17,TRUE)-_xlfn.NORM.DIST(AND(AD$4&gt;=$E17,AD$4&lt;=$G17)*(AC$4-$E17+1),$I17/2,$L17,TRUE))/(1-2*_xlfn.NORM.DIST(0,$I17/2,$L17,TRUE))*$C17+($J17="Steady Growth")*(AND(AD$4&gt;=$E17,AD$4&lt;=$G17)*((AD$4-$E17+1)/($I17*($I17+1)/2)*$C17))+($J17="custom")*CustomCF!W17</f>
        <v>0</v>
      </c>
      <c r="AE17" s="19">
        <f>($J17="Bell Curve")*(_xlfn.NORM.DIST(AND(AE$4&gt;=$E17,AE$4&lt;=$G17)*(AE$4-$E17+1),$I17/2,$L17,TRUE)-_xlfn.NORM.DIST(AND(AE$4&gt;=$E17,AE$4&lt;=$G17)*(AD$4-$E17+1),$I17/2,$L17,TRUE))/(1-2*_xlfn.NORM.DIST(0,$I17/2,$L17,TRUE))*$C17+($J17="Steady Growth")*(AND(AE$4&gt;=$E17,AE$4&lt;=$G17)*((AE$4-$E17+1)/($I17*($I17+1)/2)*$C17))+($J17="custom")*CustomCF!X17</f>
        <v>0</v>
      </c>
      <c r="AF17" s="19">
        <f>($J17="Bell Curve")*(_xlfn.NORM.DIST(AND(AF$4&gt;=$E17,AF$4&lt;=$G17)*(AF$4-$E17+1),$I17/2,$L17,TRUE)-_xlfn.NORM.DIST(AND(AF$4&gt;=$E17,AF$4&lt;=$G17)*(AE$4-$E17+1),$I17/2,$L17,TRUE))/(1-2*_xlfn.NORM.DIST(0,$I17/2,$L17,TRUE))*$C17+($J17="Steady Growth")*(AND(AF$4&gt;=$E17,AF$4&lt;=$G17)*((AF$4-$E17+1)/($I17*($I17+1)/2)*$C17))+($J17="custom")*CustomCF!Y17</f>
        <v>0</v>
      </c>
      <c r="AG17" s="19">
        <f>($J17="Bell Curve")*(_xlfn.NORM.DIST(AND(AG$4&gt;=$E17,AG$4&lt;=$G17)*(AG$4-$E17+1),$I17/2,$L17,TRUE)-_xlfn.NORM.DIST(AND(AG$4&gt;=$E17,AG$4&lt;=$G17)*(AF$4-$E17+1),$I17/2,$L17,TRUE))/(1-2*_xlfn.NORM.DIST(0,$I17/2,$L17,TRUE))*$C17+($J17="Steady Growth")*(AND(AG$4&gt;=$E17,AG$4&lt;=$G17)*((AG$4-$E17+1)/($I17*($I17+1)/2)*$C17))+($J17="custom")*CustomCF!Z17</f>
        <v>0</v>
      </c>
      <c r="AH17" s="19">
        <f>($J17="Bell Curve")*(_xlfn.NORM.DIST(AND(AH$4&gt;=$E17,AH$4&lt;=$G17)*(AH$4-$E17+1),$I17/2,$L17,TRUE)-_xlfn.NORM.DIST(AND(AH$4&gt;=$E17,AH$4&lt;=$G17)*(AG$4-$E17+1),$I17/2,$L17,TRUE))/(1-2*_xlfn.NORM.DIST(0,$I17/2,$L17,TRUE))*$C17+($J17="Steady Growth")*(AND(AH$4&gt;=$E17,AH$4&lt;=$G17)*((AH$4-$E17+1)/($I17*($I17+1)/2)*$C17))+($J17="custom")*CustomCF!AA17</f>
        <v>0</v>
      </c>
      <c r="AI17" s="19">
        <f>($J17="Bell Curve")*(_xlfn.NORM.DIST(AND(AI$4&gt;=$E17,AI$4&lt;=$G17)*(AI$4-$E17+1),$I17/2,$L17,TRUE)-_xlfn.NORM.DIST(AND(AI$4&gt;=$E17,AI$4&lt;=$G17)*(AH$4-$E17+1),$I17/2,$L17,TRUE))/(1-2*_xlfn.NORM.DIST(0,$I17/2,$L17,TRUE))*$C17+($J17="Steady Growth")*(AND(AI$4&gt;=$E17,AI$4&lt;=$G17)*((AI$4-$E17+1)/($I17*($I17+1)/2)*$C17))+($J17="custom")*CustomCF!AB17</f>
        <v>0</v>
      </c>
      <c r="AJ17" s="19">
        <f>($J17="Bell Curve")*(_xlfn.NORM.DIST(AND(AJ$4&gt;=$E17,AJ$4&lt;=$G17)*(AJ$4-$E17+1),$I17/2,$L17,TRUE)-_xlfn.NORM.DIST(AND(AJ$4&gt;=$E17,AJ$4&lt;=$G17)*(AI$4-$E17+1),$I17/2,$L17,TRUE))/(1-2*_xlfn.NORM.DIST(0,$I17/2,$L17,TRUE))*$C17+($J17="Steady Growth")*(AND(AJ$4&gt;=$E17,AJ$4&lt;=$G17)*((AJ$4-$E17+1)/($I17*($I17+1)/2)*$C17))+($J17="custom")*CustomCF!AC17</f>
        <v>0</v>
      </c>
      <c r="AK17" s="19">
        <f>($J17="Bell Curve")*(_xlfn.NORM.DIST(AND(AK$4&gt;=$E17,AK$4&lt;=$G17)*(AK$4-$E17+1),$I17/2,$L17,TRUE)-_xlfn.NORM.DIST(AND(AK$4&gt;=$E17,AK$4&lt;=$G17)*(AJ$4-$E17+1),$I17/2,$L17,TRUE))/(1-2*_xlfn.NORM.DIST(0,$I17/2,$L17,TRUE))*$C17+($J17="Steady Growth")*(AND(AK$4&gt;=$E17,AK$4&lt;=$G17)*((AK$4-$E17+1)/($I17*($I17+1)/2)*$C17))+($J17="custom")*CustomCF!AD17</f>
        <v>0</v>
      </c>
      <c r="AL17" s="19">
        <f>($J17="Bell Curve")*(_xlfn.NORM.DIST(AND(AL$4&gt;=$E17,AL$4&lt;=$G17)*(AL$4-$E17+1),$I17/2,$L17,TRUE)-_xlfn.NORM.DIST(AND(AL$4&gt;=$E17,AL$4&lt;=$G17)*(AK$4-$E17+1),$I17/2,$L17,TRUE))/(1-2*_xlfn.NORM.DIST(0,$I17/2,$L17,TRUE))*$C17+($J17="Steady Growth")*(AND(AL$4&gt;=$E17,AL$4&lt;=$G17)*((AL$4-$E17+1)/($I17*($I17+1)/2)*$C17))+($J17="custom")*CustomCF!AE17</f>
        <v>0</v>
      </c>
      <c r="AM17" s="19">
        <f>($J17="Bell Curve")*(_xlfn.NORM.DIST(AND(AM$4&gt;=$E17,AM$4&lt;=$G17)*(AM$4-$E17+1),$I17/2,$L17,TRUE)-_xlfn.NORM.DIST(AND(AM$4&gt;=$E17,AM$4&lt;=$G17)*(AL$4-$E17+1),$I17/2,$L17,TRUE))/(1-2*_xlfn.NORM.DIST(0,$I17/2,$L17,TRUE))*$C17+($J17="Steady Growth")*(AND(AM$4&gt;=$E17,AM$4&lt;=$G17)*((AM$4-$E17+1)/($I17*($I17+1)/2)*$C17))+($J17="custom")*CustomCF!AF17</f>
        <v>0</v>
      </c>
      <c r="AN17" s="19">
        <f>($J17="Bell Curve")*(_xlfn.NORM.DIST(AND(AN$4&gt;=$E17,AN$4&lt;=$G17)*(AN$4-$E17+1),$I17/2,$L17,TRUE)-_xlfn.NORM.DIST(AND(AN$4&gt;=$E17,AN$4&lt;=$G17)*(AM$4-$E17+1),$I17/2,$L17,TRUE))/(1-2*_xlfn.NORM.DIST(0,$I17/2,$L17,TRUE))*$C17+($J17="Steady Growth")*(AND(AN$4&gt;=$E17,AN$4&lt;=$G17)*((AN$4-$E17+1)/($I17*($I17+1)/2)*$C17))+($J17="custom")*CustomCF!AG17</f>
        <v>0</v>
      </c>
      <c r="AO17" s="19">
        <f>($J17="Bell Curve")*(_xlfn.NORM.DIST(AND(AO$4&gt;=$E17,AO$4&lt;=$G17)*(AO$4-$E17+1),$I17/2,$L17,TRUE)-_xlfn.NORM.DIST(AND(AO$4&gt;=$E17,AO$4&lt;=$G17)*(AN$4-$E17+1),$I17/2,$L17,TRUE))/(1-2*_xlfn.NORM.DIST(0,$I17/2,$L17,TRUE))*$C17+($J17="Steady Growth")*(AND(AO$4&gt;=$E17,AO$4&lt;=$G17)*((AO$4-$E17+1)/($I17*($I17+1)/2)*$C17))+($J17="custom")*CustomCF!AH17</f>
        <v>0</v>
      </c>
      <c r="AP17" s="19">
        <f>($J17="Bell Curve")*(_xlfn.NORM.DIST(AND(AP$4&gt;=$E17,AP$4&lt;=$G17)*(AP$4-$E17+1),$I17/2,$L17,TRUE)-_xlfn.NORM.DIST(AND(AP$4&gt;=$E17,AP$4&lt;=$G17)*(AO$4-$E17+1),$I17/2,$L17,TRUE))/(1-2*_xlfn.NORM.DIST(0,$I17/2,$L17,TRUE))*$C17+($J17="Steady Growth")*(AND(AP$4&gt;=$E17,AP$4&lt;=$G17)*((AP$4-$E17+1)/($I17*($I17+1)/2)*$C17))+($J17="custom")*CustomCF!AI17</f>
        <v>0</v>
      </c>
      <c r="AQ17" s="19">
        <f>($J17="Bell Curve")*(_xlfn.NORM.DIST(AND(AQ$4&gt;=$E17,AQ$4&lt;=$G17)*(AQ$4-$E17+1),$I17/2,$L17,TRUE)-_xlfn.NORM.DIST(AND(AQ$4&gt;=$E17,AQ$4&lt;=$G17)*(AP$4-$E17+1),$I17/2,$L17,TRUE))/(1-2*_xlfn.NORM.DIST(0,$I17/2,$L17,TRUE))*$C17+($J17="Steady Growth")*(AND(AQ$4&gt;=$E17,AQ$4&lt;=$G17)*((AQ$4-$E17+1)/($I17*($I17+1)/2)*$C17))+($J17="custom")*CustomCF!AJ17</f>
        <v>0</v>
      </c>
      <c r="AR17" s="19">
        <f>($J17="Bell Curve")*(_xlfn.NORM.DIST(AND(AR$4&gt;=$E17,AR$4&lt;=$G17)*(AR$4-$E17+1),$I17/2,$L17,TRUE)-_xlfn.NORM.DIST(AND(AR$4&gt;=$E17,AR$4&lt;=$G17)*(AQ$4-$E17+1),$I17/2,$L17,TRUE))/(1-2*_xlfn.NORM.DIST(0,$I17/2,$L17,TRUE))*$C17+($J17="Steady Growth")*(AND(AR$4&gt;=$E17,AR$4&lt;=$G17)*((AR$4-$E17+1)/($I17*($I17+1)/2)*$C17))+($J17="custom")*CustomCF!AK17</f>
        <v>0</v>
      </c>
      <c r="AS17" s="19">
        <f>($J17="Bell Curve")*(_xlfn.NORM.DIST(AND(AS$4&gt;=$E17,AS$4&lt;=$G17)*(AS$4-$E17+1),$I17/2,$L17,TRUE)-_xlfn.NORM.DIST(AND(AS$4&gt;=$E17,AS$4&lt;=$G17)*(AR$4-$E17+1),$I17/2,$L17,TRUE))/(1-2*_xlfn.NORM.DIST(0,$I17/2,$L17,TRUE))*$C17+($J17="Steady Growth")*(AND(AS$4&gt;=$E17,AS$4&lt;=$G17)*((AS$4-$E17+1)/($I17*($I17+1)/2)*$C17))+($J17="custom")*CustomCF!AL17</f>
        <v>0</v>
      </c>
      <c r="AT17" s="19">
        <f>($J17="Bell Curve")*(_xlfn.NORM.DIST(AND(AT$4&gt;=$E17,AT$4&lt;=$G17)*(AT$4-$E17+1),$I17/2,$L17,TRUE)-_xlfn.NORM.DIST(AND(AT$4&gt;=$E17,AT$4&lt;=$G17)*(AS$4-$E17+1),$I17/2,$L17,TRUE))/(1-2*_xlfn.NORM.DIST(0,$I17/2,$L17,TRUE))*$C17+($J17="Steady Growth")*(AND(AT$4&gt;=$E17,AT$4&lt;=$G17)*((AT$4-$E17+1)/($I17*($I17+1)/2)*$C17))+($J17="custom")*CustomCF!AM17</f>
        <v>0</v>
      </c>
      <c r="AU17" s="19">
        <f>($J17="Bell Curve")*(_xlfn.NORM.DIST(AND(AU$4&gt;=$E17,AU$4&lt;=$G17)*(AU$4-$E17+1),$I17/2,$L17,TRUE)-_xlfn.NORM.DIST(AND(AU$4&gt;=$E17,AU$4&lt;=$G17)*(AT$4-$E17+1),$I17/2,$L17,TRUE))/(1-2*_xlfn.NORM.DIST(0,$I17/2,$L17,TRUE))*$C17+($J17="Steady Growth")*(AND(AU$4&gt;=$E17,AU$4&lt;=$G17)*((AU$4-$E17+1)/($I17*($I17+1)/2)*$C17))+($J17="custom")*CustomCF!AN17</f>
        <v>0</v>
      </c>
      <c r="AV17" s="19">
        <f>($J17="Bell Curve")*(_xlfn.NORM.DIST(AND(AV$4&gt;=$E17,AV$4&lt;=$G17)*(AV$4-$E17+1),$I17/2,$L17,TRUE)-_xlfn.NORM.DIST(AND(AV$4&gt;=$E17,AV$4&lt;=$G17)*(AU$4-$E17+1),$I17/2,$L17,TRUE))/(1-2*_xlfn.NORM.DIST(0,$I17/2,$L17,TRUE))*$C17+($J17="Steady Growth")*(AND(AV$4&gt;=$E17,AV$4&lt;=$G17)*((AV$4-$E17+1)/($I17*($I17+1)/2)*$C17))+($J17="custom")*CustomCF!AO17</f>
        <v>0</v>
      </c>
      <c r="AW17" s="19">
        <f>($J17="Bell Curve")*(_xlfn.NORM.DIST(AND(AW$4&gt;=$E17,AW$4&lt;=$G17)*(AW$4-$E17+1),$I17/2,$L17,TRUE)-_xlfn.NORM.DIST(AND(AW$4&gt;=$E17,AW$4&lt;=$G17)*(AV$4-$E17+1),$I17/2,$L17,TRUE))/(1-2*_xlfn.NORM.DIST(0,$I17/2,$L17,TRUE))*$C17+($J17="Steady Growth")*(AND(AW$4&gt;=$E17,AW$4&lt;=$G17)*((AW$4-$E17+1)/($I17*($I17+1)/2)*$C17))+($J17="custom")*CustomCF!AP17</f>
        <v>0</v>
      </c>
      <c r="AX17" s="19">
        <f>($J17="Bell Curve")*(_xlfn.NORM.DIST(AND(AX$4&gt;=$E17,AX$4&lt;=$G17)*(AX$4-$E17+1),$I17/2,$L17,TRUE)-_xlfn.NORM.DIST(AND(AX$4&gt;=$E17,AX$4&lt;=$G17)*(AW$4-$E17+1),$I17/2,$L17,TRUE))/(1-2*_xlfn.NORM.DIST(0,$I17/2,$L17,TRUE))*$C17+($J17="Steady Growth")*(AND(AX$4&gt;=$E17,AX$4&lt;=$G17)*((AX$4-$E17+1)/($I17*($I17+1)/2)*$C17))+($J17="custom")*CustomCF!AQ17</f>
        <v>0</v>
      </c>
      <c r="AY17" s="19">
        <f>($J17="Bell Curve")*(_xlfn.NORM.DIST(AND(AY$4&gt;=$E17,AY$4&lt;=$G17)*(AY$4-$E17+1),$I17/2,$L17,TRUE)-_xlfn.NORM.DIST(AND(AY$4&gt;=$E17,AY$4&lt;=$G17)*(AX$4-$E17+1),$I17/2,$L17,TRUE))/(1-2*_xlfn.NORM.DIST(0,$I17/2,$L17,TRUE))*$C17+($J17="Steady Growth")*(AND(AY$4&gt;=$E17,AY$4&lt;=$G17)*((AY$4-$E17+1)/($I17*($I17+1)/2)*$C17))+($J17="custom")*CustomCF!AR17</f>
        <v>0</v>
      </c>
      <c r="AZ17" s="19">
        <f>($J17="Bell Curve")*(_xlfn.NORM.DIST(AND(AZ$4&gt;=$E17,AZ$4&lt;=$G17)*(AZ$4-$E17+1),$I17/2,$L17,TRUE)-_xlfn.NORM.DIST(AND(AZ$4&gt;=$E17,AZ$4&lt;=$G17)*(AY$4-$E17+1),$I17/2,$L17,TRUE))/(1-2*_xlfn.NORM.DIST(0,$I17/2,$L17,TRUE))*$C17+($J17="Steady Growth")*(AND(AZ$4&gt;=$E17,AZ$4&lt;=$G17)*((AZ$4-$E17+1)/($I17*($I17+1)/2)*$C17))+($J17="custom")*CustomCF!AS17</f>
        <v>0</v>
      </c>
      <c r="BA17" s="19">
        <f>($J17="Bell Curve")*(_xlfn.NORM.DIST(AND(BA$4&gt;=$E17,BA$4&lt;=$G17)*(BA$4-$E17+1),$I17/2,$L17,TRUE)-_xlfn.NORM.DIST(AND(BA$4&gt;=$E17,BA$4&lt;=$G17)*(AZ$4-$E17+1),$I17/2,$L17,TRUE))/(1-2*_xlfn.NORM.DIST(0,$I17/2,$L17,TRUE))*$C17+($J17="Steady Growth")*(AND(BA$4&gt;=$E17,BA$4&lt;=$G17)*((BA$4-$E17+1)/($I17*($I17+1)/2)*$C17))+($J17="custom")*CustomCF!AT17</f>
        <v>0</v>
      </c>
      <c r="BB17" s="19">
        <f>($J17="Bell Curve")*(_xlfn.NORM.DIST(AND(BB$4&gt;=$E17,BB$4&lt;=$G17)*(BB$4-$E17+1),$I17/2,$L17,TRUE)-_xlfn.NORM.DIST(AND(BB$4&gt;=$E17,BB$4&lt;=$G17)*(BA$4-$E17+1),$I17/2,$L17,TRUE))/(1-2*_xlfn.NORM.DIST(0,$I17/2,$L17,TRUE))*$C17+($J17="Steady Growth")*(AND(BB$4&gt;=$E17,BB$4&lt;=$G17)*((BB$4-$E17+1)/($I17*($I17+1)/2)*$C17))+($J17="custom")*CustomCF!AU17</f>
        <v>0</v>
      </c>
      <c r="BC17" s="19">
        <f>($J17="Bell Curve")*(_xlfn.NORM.DIST(AND(BC$4&gt;=$E17,BC$4&lt;=$G17)*(BC$4-$E17+1),$I17/2,$L17,TRUE)-_xlfn.NORM.DIST(AND(BC$4&gt;=$E17,BC$4&lt;=$G17)*(BB$4-$E17+1),$I17/2,$L17,TRUE))/(1-2*_xlfn.NORM.DIST(0,$I17/2,$L17,TRUE))*$C17+($J17="Steady Growth")*(AND(BC$4&gt;=$E17,BC$4&lt;=$G17)*((BC$4-$E17+1)/($I17*($I17+1)/2)*$C17))+($J17="custom")*CustomCF!AV17</f>
        <v>0</v>
      </c>
      <c r="BD17" s="19">
        <f>($J17="Bell Curve")*(_xlfn.NORM.DIST(AND(BD$4&gt;=$E17,BD$4&lt;=$G17)*(BD$4-$E17+1),$I17/2,$L17,TRUE)-_xlfn.NORM.DIST(AND(BD$4&gt;=$E17,BD$4&lt;=$G17)*(BC$4-$E17+1),$I17/2,$L17,TRUE))/(1-2*_xlfn.NORM.DIST(0,$I17/2,$L17,TRUE))*$C17+($J17="Steady Growth")*(AND(BD$4&gt;=$E17,BD$4&lt;=$G17)*((BD$4-$E17+1)/($I17*($I17+1)/2)*$C17))+($J17="custom")*CustomCF!AW17</f>
        <v>0</v>
      </c>
      <c r="BE17" s="19">
        <f>($J17="Bell Curve")*(_xlfn.NORM.DIST(AND(BE$4&gt;=$E17,BE$4&lt;=$G17)*(BE$4-$E17+1),$I17/2,$L17,TRUE)-_xlfn.NORM.DIST(AND(BE$4&gt;=$E17,BE$4&lt;=$G17)*(BD$4-$E17+1),$I17/2,$L17,TRUE))/(1-2*_xlfn.NORM.DIST(0,$I17/2,$L17,TRUE))*$C17+($J17="Steady Growth")*(AND(BE$4&gt;=$E17,BE$4&lt;=$G17)*((BE$4-$E17+1)/($I17*($I17+1)/2)*$C17))+($J17="custom")*CustomCF!AX17</f>
        <v>0</v>
      </c>
      <c r="BF17" s="19">
        <f>($J17="Bell Curve")*(_xlfn.NORM.DIST(AND(BF$4&gt;=$E17,BF$4&lt;=$G17)*(BF$4-$E17+1),$I17/2,$L17,TRUE)-_xlfn.NORM.DIST(AND(BF$4&gt;=$E17,BF$4&lt;=$G17)*(BE$4-$E17+1),$I17/2,$L17,TRUE))/(1-2*_xlfn.NORM.DIST(0,$I17/2,$L17,TRUE))*$C17+($J17="Steady Growth")*(AND(BF$4&gt;=$E17,BF$4&lt;=$G17)*((BF$4-$E17+1)/($I17*($I17+1)/2)*$C17))+($J17="custom")*CustomCF!AY17</f>
        <v>0</v>
      </c>
      <c r="BG17" s="19">
        <f>($J17="Bell Curve")*(_xlfn.NORM.DIST(AND(BG$4&gt;=$E17,BG$4&lt;=$G17)*(BG$4-$E17+1),$I17/2,$L17,TRUE)-_xlfn.NORM.DIST(AND(BG$4&gt;=$E17,BG$4&lt;=$G17)*(BF$4-$E17+1),$I17/2,$L17,TRUE))/(1-2*_xlfn.NORM.DIST(0,$I17/2,$L17,TRUE))*$C17+($J17="Steady Growth")*(AND(BG$4&gt;=$E17,BG$4&lt;=$G17)*((BG$4-$E17+1)/($I17*($I17+1)/2)*$C17))+($J17="custom")*CustomCF!AZ17</f>
        <v>0</v>
      </c>
      <c r="BH17" s="19">
        <f>($J17="Bell Curve")*(_xlfn.NORM.DIST(AND(BH$4&gt;=$E17,BH$4&lt;=$G17)*(BH$4-$E17+1),$I17/2,$L17,TRUE)-_xlfn.NORM.DIST(AND(BH$4&gt;=$E17,BH$4&lt;=$G17)*(BG$4-$E17+1),$I17/2,$L17,TRUE))/(1-2*_xlfn.NORM.DIST(0,$I17/2,$L17,TRUE))*$C17+($J17="Steady Growth")*(AND(BH$4&gt;=$E17,BH$4&lt;=$G17)*((BH$4-$E17+1)/($I17*($I17+1)/2)*$C17))+($J17="custom")*CustomCF!BA17</f>
        <v>0</v>
      </c>
      <c r="BI17" s="19">
        <f>($J17="Bell Curve")*(_xlfn.NORM.DIST(AND(BI$4&gt;=$E17,BI$4&lt;=$G17)*(BI$4-$E17+1),$I17/2,$L17,TRUE)-_xlfn.NORM.DIST(AND(BI$4&gt;=$E17,BI$4&lt;=$G17)*(BH$4-$E17+1),$I17/2,$L17,TRUE))/(1-2*_xlfn.NORM.DIST(0,$I17/2,$L17,TRUE))*$C17+($J17="Steady Growth")*(AND(BI$4&gt;=$E17,BI$4&lt;=$G17)*((BI$4-$E17+1)/($I17*($I17+1)/2)*$C17))+($J17="custom")*CustomCF!BB17</f>
        <v>0</v>
      </c>
      <c r="BJ17" s="19">
        <f>($J17="Bell Curve")*(_xlfn.NORM.DIST(AND(BJ$4&gt;=$E17,BJ$4&lt;=$G17)*(BJ$4-$E17+1),$I17/2,$L17,TRUE)-_xlfn.NORM.DIST(AND(BJ$4&gt;=$E17,BJ$4&lt;=$G17)*(BI$4-$E17+1),$I17/2,$L17,TRUE))/(1-2*_xlfn.NORM.DIST(0,$I17/2,$L17,TRUE))*$C17+($J17="Steady Growth")*(AND(BJ$4&gt;=$E17,BJ$4&lt;=$G17)*((BJ$4-$E17+1)/($I17*($I17+1)/2)*$C17))+($J17="custom")*CustomCF!BC17</f>
        <v>0</v>
      </c>
      <c r="BK17" s="19">
        <f>($J17="Bell Curve")*(_xlfn.NORM.DIST(AND(BK$4&gt;=$E17,BK$4&lt;=$G17)*(BK$4-$E17+1),$I17/2,$L17,TRUE)-_xlfn.NORM.DIST(AND(BK$4&gt;=$E17,BK$4&lt;=$G17)*(BJ$4-$E17+1),$I17/2,$L17,TRUE))/(1-2*_xlfn.NORM.DIST(0,$I17/2,$L17,TRUE))*$C17+($J17="Steady Growth")*(AND(BK$4&gt;=$E17,BK$4&lt;=$G17)*((BK$4-$E17+1)/($I17*($I17+1)/2)*$C17))+($J17="custom")*CustomCF!BD17</f>
        <v>0</v>
      </c>
      <c r="BL17" s="19">
        <f>($J17="Bell Curve")*(_xlfn.NORM.DIST(AND(BL$4&gt;=$E17,BL$4&lt;=$G17)*(BL$4-$E17+1),$I17/2,$L17,TRUE)-_xlfn.NORM.DIST(AND(BL$4&gt;=$E17,BL$4&lt;=$G17)*(BK$4-$E17+1),$I17/2,$L17,TRUE))/(1-2*_xlfn.NORM.DIST(0,$I17/2,$L17,TRUE))*$C17+($J17="Steady Growth")*(AND(BL$4&gt;=$E17,BL$4&lt;=$G17)*((BL$4-$E17+1)/($I17*($I17+1)/2)*$C17))+($J17="custom")*CustomCF!BE17</f>
        <v>0</v>
      </c>
      <c r="BM17" s="19">
        <f>($J17="Bell Curve")*(_xlfn.NORM.DIST(AND(BM$4&gt;=$E17,BM$4&lt;=$G17)*(BM$4-$E17+1),$I17/2,$L17,TRUE)-_xlfn.NORM.DIST(AND(BM$4&gt;=$E17,BM$4&lt;=$G17)*(BL$4-$E17+1),$I17/2,$L17,TRUE))/(1-2*_xlfn.NORM.DIST(0,$I17/2,$L17,TRUE))*$C17+($J17="Steady Growth")*(AND(BM$4&gt;=$E17,BM$4&lt;=$G17)*((BM$4-$E17+1)/($I17*($I17+1)/2)*$C17))+($J17="custom")*CustomCF!BF17</f>
        <v>0</v>
      </c>
      <c r="BN17" s="19">
        <f>($J17="Bell Curve")*(_xlfn.NORM.DIST(AND(BN$4&gt;=$E17,BN$4&lt;=$G17)*(BN$4-$E17+1),$I17/2,$L17,TRUE)-_xlfn.NORM.DIST(AND(BN$4&gt;=$E17,BN$4&lt;=$G17)*(BM$4-$E17+1),$I17/2,$L17,TRUE))/(1-2*_xlfn.NORM.DIST(0,$I17/2,$L17,TRUE))*$C17+($J17="Steady Growth")*(AND(BN$4&gt;=$E17,BN$4&lt;=$G17)*((BN$4-$E17+1)/($I17*($I17+1)/2)*$C17))+($J17="custom")*CustomCF!BG17</f>
        <v>0</v>
      </c>
      <c r="BO17" s="19">
        <f>($J17="Bell Curve")*(_xlfn.NORM.DIST(AND(BO$4&gt;=$E17,BO$4&lt;=$G17)*(BO$4-$E17+1),$I17/2,$L17,TRUE)-_xlfn.NORM.DIST(AND(BO$4&gt;=$E17,BO$4&lt;=$G17)*(BN$4-$E17+1),$I17/2,$L17,TRUE))/(1-2*_xlfn.NORM.DIST(0,$I17/2,$L17,TRUE))*$C17+($J17="Steady Growth")*(AND(BO$4&gt;=$E17,BO$4&lt;=$G17)*((BO$4-$E17+1)/($I17*($I17+1)/2)*$C17))+($J17="custom")*CustomCF!BH17</f>
        <v>0</v>
      </c>
      <c r="BP17" s="19">
        <f>($J17="Bell Curve")*(_xlfn.NORM.DIST(AND(BP$4&gt;=$E17,BP$4&lt;=$G17)*(BP$4-$E17+1),$I17/2,$L17,TRUE)-_xlfn.NORM.DIST(AND(BP$4&gt;=$E17,BP$4&lt;=$G17)*(BO$4-$E17+1),$I17/2,$L17,TRUE))/(1-2*_xlfn.NORM.DIST(0,$I17/2,$L17,TRUE))*$C17+($J17="Steady Growth")*(AND(BP$4&gt;=$E17,BP$4&lt;=$G17)*((BP$4-$E17+1)/($I17*($I17+1)/2)*$C17))+($J17="custom")*CustomCF!BI17</f>
        <v>0</v>
      </c>
      <c r="BQ17" s="19">
        <f>($J17="Bell Curve")*(_xlfn.NORM.DIST(AND(BQ$4&gt;=$E17,BQ$4&lt;=$G17)*(BQ$4-$E17+1),$I17/2,$L17,TRUE)-_xlfn.NORM.DIST(AND(BQ$4&gt;=$E17,BQ$4&lt;=$G17)*(BP$4-$E17+1),$I17/2,$L17,TRUE))/(1-2*_xlfn.NORM.DIST(0,$I17/2,$L17,TRUE))*$C17+($J17="Steady Growth")*(AND(BQ$4&gt;=$E17,BQ$4&lt;=$G17)*((BQ$4-$E17+1)/($I17*($I17+1)/2)*$C17))+($J17="custom")*CustomCF!BJ17</f>
        <v>0</v>
      </c>
      <c r="BR17" s="19">
        <f>($J17="Bell Curve")*(_xlfn.NORM.DIST(AND(BR$4&gt;=$E17,BR$4&lt;=$G17)*(BR$4-$E17+1),$I17/2,$L17,TRUE)-_xlfn.NORM.DIST(AND(BR$4&gt;=$E17,BR$4&lt;=$G17)*(BQ$4-$E17+1),$I17/2,$L17,TRUE))/(1-2*_xlfn.NORM.DIST(0,$I17/2,$L17,TRUE))*$C17+($J17="Steady Growth")*(AND(BR$4&gt;=$E17,BR$4&lt;=$G17)*((BR$4-$E17+1)/($I17*($I17+1)/2)*$C17))+($J17="custom")*CustomCF!BK17</f>
        <v>0</v>
      </c>
      <c r="BS17" s="19">
        <f>($J17="Bell Curve")*(_xlfn.NORM.DIST(AND(BS$4&gt;=$E17,BS$4&lt;=$G17)*(BS$4-$E17+1),$I17/2,$L17,TRUE)-_xlfn.NORM.DIST(AND(BS$4&gt;=$E17,BS$4&lt;=$G17)*(BR$4-$E17+1),$I17/2,$L17,TRUE))/(1-2*_xlfn.NORM.DIST(0,$I17/2,$L17,TRUE))*$C17+($J17="Steady Growth")*(AND(BS$4&gt;=$E17,BS$4&lt;=$G17)*((BS$4-$E17+1)/($I17*($I17+1)/2)*$C17))+($J17="custom")*CustomCF!BL17</f>
        <v>0</v>
      </c>
      <c r="BT17" s="19">
        <f>($J17="Bell Curve")*(_xlfn.NORM.DIST(AND(BT$4&gt;=$E17,BT$4&lt;=$G17)*(BT$4-$E17+1),$I17/2,$L17,TRUE)-_xlfn.NORM.DIST(AND(BT$4&gt;=$E17,BT$4&lt;=$G17)*(BS$4-$E17+1),$I17/2,$L17,TRUE))/(1-2*_xlfn.NORM.DIST(0,$I17/2,$L17,TRUE))*$C17+($J17="Steady Growth")*(AND(BT$4&gt;=$E17,BT$4&lt;=$G17)*((BT$4-$E17+1)/($I17*($I17+1)/2)*$C17))+($J17="custom")*CustomCF!BM17</f>
        <v>0</v>
      </c>
      <c r="BU17" s="19">
        <f>($J17="Bell Curve")*(_xlfn.NORM.DIST(AND(BU$4&gt;=$E17,BU$4&lt;=$G17)*(BU$4-$E17+1),$I17/2,$L17,TRUE)-_xlfn.NORM.DIST(AND(BU$4&gt;=$E17,BU$4&lt;=$G17)*(BT$4-$E17+1),$I17/2,$L17,TRUE))/(1-2*_xlfn.NORM.DIST(0,$I17/2,$L17,TRUE))*$C17+($J17="Steady Growth")*(AND(BU$4&gt;=$E17,BU$4&lt;=$G17)*((BU$4-$E17+1)/($I17*($I17+1)/2)*$C17))+($J17="custom")*CustomCF!BN17</f>
        <v>0</v>
      </c>
      <c r="BV17" s="19">
        <f>($J17="Bell Curve")*(_xlfn.NORM.DIST(AND(BV$4&gt;=$E17,BV$4&lt;=$G17)*(BV$4-$E17+1),$I17/2,$L17,TRUE)-_xlfn.NORM.DIST(AND(BV$4&gt;=$E17,BV$4&lt;=$G17)*(BU$4-$E17+1),$I17/2,$L17,TRUE))/(1-2*_xlfn.NORM.DIST(0,$I17/2,$L17,TRUE))*$C17+($J17="Steady Growth")*(AND(BV$4&gt;=$E17,BV$4&lt;=$G17)*((BV$4-$E17+1)/($I17*($I17+1)/2)*$C17))+($J17="custom")*CustomCF!BO17</f>
        <v>0</v>
      </c>
      <c r="BW17" s="19">
        <f>($J17="Bell Curve")*(_xlfn.NORM.DIST(AND(BW$4&gt;=$E17,BW$4&lt;=$G17)*(BW$4-$E17+1),$I17/2,$L17,TRUE)-_xlfn.NORM.DIST(AND(BW$4&gt;=$E17,BW$4&lt;=$G17)*(BV$4-$E17+1),$I17/2,$L17,TRUE))/(1-2*_xlfn.NORM.DIST(0,$I17/2,$L17,TRUE))*$C17+($J17="Steady Growth")*(AND(BW$4&gt;=$E17,BW$4&lt;=$G17)*((BW$4-$E17+1)/($I17*($I17+1)/2)*$C17))+($J17="custom")*CustomCF!BP17</f>
        <v>0</v>
      </c>
      <c r="BX17" s="19">
        <f>($J17="Bell Curve")*(_xlfn.NORM.DIST(AND(BX$4&gt;=$E17,BX$4&lt;=$G17)*(BX$4-$E17+1),$I17/2,$L17,TRUE)-_xlfn.NORM.DIST(AND(BX$4&gt;=$E17,BX$4&lt;=$G17)*(BW$4-$E17+1),$I17/2,$L17,TRUE))/(1-2*_xlfn.NORM.DIST(0,$I17/2,$L17,TRUE))*$C17+($J17="Steady Growth")*(AND(BX$4&gt;=$E17,BX$4&lt;=$G17)*((BX$4-$E17+1)/($I17*($I17+1)/2)*$C17))+($J17="custom")*CustomCF!BQ17</f>
        <v>0</v>
      </c>
      <c r="BY17" s="19">
        <f>($J17="Bell Curve")*(_xlfn.NORM.DIST(AND(BY$4&gt;=$E17,BY$4&lt;=$G17)*(BY$4-$E17+1),$I17/2,$L17,TRUE)-_xlfn.NORM.DIST(AND(BY$4&gt;=$E17,BY$4&lt;=$G17)*(BX$4-$E17+1),$I17/2,$L17,TRUE))/(1-2*_xlfn.NORM.DIST(0,$I17/2,$L17,TRUE))*$C17+($J17="Steady Growth")*(AND(BY$4&gt;=$E17,BY$4&lt;=$G17)*((BY$4-$E17+1)/($I17*($I17+1)/2)*$C17))+($J17="custom")*CustomCF!BR17</f>
        <v>0</v>
      </c>
      <c r="BZ17" s="19">
        <f>($J17="Bell Curve")*(_xlfn.NORM.DIST(AND(BZ$4&gt;=$E17,BZ$4&lt;=$G17)*(BZ$4-$E17+1),$I17/2,$L17,TRUE)-_xlfn.NORM.DIST(AND(BZ$4&gt;=$E17,BZ$4&lt;=$G17)*(BY$4-$E17+1),$I17/2,$L17,TRUE))/(1-2*_xlfn.NORM.DIST(0,$I17/2,$L17,TRUE))*$C17+($J17="Steady Growth")*(AND(BZ$4&gt;=$E17,BZ$4&lt;=$G17)*((BZ$4-$E17+1)/($I17*($I17+1)/2)*$C17))+($J17="custom")*CustomCF!BS17</f>
        <v>0</v>
      </c>
      <c r="CA17" s="19">
        <f>($J17="Bell Curve")*(_xlfn.NORM.DIST(AND(CA$4&gt;=$E17,CA$4&lt;=$G17)*(CA$4-$E17+1),$I17/2,$L17,TRUE)-_xlfn.NORM.DIST(AND(CA$4&gt;=$E17,CA$4&lt;=$G17)*(BZ$4-$E17+1),$I17/2,$L17,TRUE))/(1-2*_xlfn.NORM.DIST(0,$I17/2,$L17,TRUE))*$C17+($J17="Steady Growth")*(AND(CA$4&gt;=$E17,CA$4&lt;=$G17)*((CA$4-$E17+1)/($I17*($I17+1)/2)*$C17))+($J17="custom")*CustomCF!BT17</f>
        <v>0</v>
      </c>
      <c r="CB17" s="19">
        <f>($J17="Bell Curve")*(_xlfn.NORM.DIST(AND(CB$4&gt;=$E17,CB$4&lt;=$G17)*(CB$4-$E17+1),$I17/2,$L17,TRUE)-_xlfn.NORM.DIST(AND(CB$4&gt;=$E17,CB$4&lt;=$G17)*(CA$4-$E17+1),$I17/2,$L17,TRUE))/(1-2*_xlfn.NORM.DIST(0,$I17/2,$L17,TRUE))*$C17+($J17="Steady Growth")*(AND(CB$4&gt;=$E17,CB$4&lt;=$G17)*((CB$4-$E17+1)/($I17*($I17+1)/2)*$C17))+($J17="custom")*CustomCF!BU17</f>
        <v>0</v>
      </c>
      <c r="CC17" s="19">
        <f>($J17="Bell Curve")*(_xlfn.NORM.DIST(AND(CC$4&gt;=$E17,CC$4&lt;=$G17)*(CC$4-$E17+1),$I17/2,$L17,TRUE)-_xlfn.NORM.DIST(AND(CC$4&gt;=$E17,CC$4&lt;=$G17)*(CB$4-$E17+1),$I17/2,$L17,TRUE))/(1-2*_xlfn.NORM.DIST(0,$I17/2,$L17,TRUE))*$C17+($J17="Steady Growth")*(AND(CC$4&gt;=$E17,CC$4&lt;=$G17)*((CC$4-$E17+1)/($I17*($I17+1)/2)*$C17))+($J17="custom")*CustomCF!BV17</f>
        <v>0</v>
      </c>
      <c r="CD17" s="19">
        <f>($J17="Bell Curve")*(_xlfn.NORM.DIST(AND(CD$4&gt;=$E17,CD$4&lt;=$G17)*(CD$4-$E17+1),$I17/2,$L17,TRUE)-_xlfn.NORM.DIST(AND(CD$4&gt;=$E17,CD$4&lt;=$G17)*(CC$4-$E17+1),$I17/2,$L17,TRUE))/(1-2*_xlfn.NORM.DIST(0,$I17/2,$L17,TRUE))*$C17+($J17="Steady Growth")*(AND(CD$4&gt;=$E17,CD$4&lt;=$G17)*((CD$4-$E17+1)/($I17*($I17+1)/2)*$C17))+($J17="custom")*CustomCF!BW17</f>
        <v>0</v>
      </c>
      <c r="CE17" s="19">
        <f>($J17="Bell Curve")*(_xlfn.NORM.DIST(AND(CE$4&gt;=$E17,CE$4&lt;=$G17)*(CE$4-$E17+1),$I17/2,$L17,TRUE)-_xlfn.NORM.DIST(AND(CE$4&gt;=$E17,CE$4&lt;=$G17)*(CD$4-$E17+1),$I17/2,$L17,TRUE))/(1-2*_xlfn.NORM.DIST(0,$I17/2,$L17,TRUE))*$C17+($J17="Steady Growth")*(AND(CE$4&gt;=$E17,CE$4&lt;=$G17)*((CE$4-$E17+1)/($I17*($I17+1)/2)*$C17))+($J17="custom")*CustomCF!BX17</f>
        <v>0</v>
      </c>
      <c r="CF17" s="19">
        <f>($J17="Bell Curve")*(_xlfn.NORM.DIST(AND(CF$4&gt;=$E17,CF$4&lt;=$G17)*(CF$4-$E17+1),$I17/2,$L17,TRUE)-_xlfn.NORM.DIST(AND(CF$4&gt;=$E17,CF$4&lt;=$G17)*(CE$4-$E17+1),$I17/2,$L17,TRUE))/(1-2*_xlfn.NORM.DIST(0,$I17/2,$L17,TRUE))*$C17+($J17="Steady Growth")*(AND(CF$4&gt;=$E17,CF$4&lt;=$G17)*((CF$4-$E17+1)/($I17*($I17+1)/2)*$C17))+($J17="custom")*CustomCF!BY17</f>
        <v>0</v>
      </c>
      <c r="CG17" s="19">
        <f>($J17="Bell Curve")*(_xlfn.NORM.DIST(AND(CG$4&gt;=$E17,CG$4&lt;=$G17)*(CG$4-$E17+1),$I17/2,$L17,TRUE)-_xlfn.NORM.DIST(AND(CG$4&gt;=$E17,CG$4&lt;=$G17)*(CF$4-$E17+1),$I17/2,$L17,TRUE))/(1-2*_xlfn.NORM.DIST(0,$I17/2,$L17,TRUE))*$C17+($J17="Steady Growth")*(AND(CG$4&gt;=$E17,CG$4&lt;=$G17)*((CG$4-$E17+1)/($I17*($I17+1)/2)*$C17))+($J17="custom")*CustomCF!BZ17</f>
        <v>0</v>
      </c>
      <c r="CH17" s="19">
        <f>($J17="Bell Curve")*(_xlfn.NORM.DIST(AND(CH$4&gt;=$E17,CH$4&lt;=$G17)*(CH$4-$E17+1),$I17/2,$L17,TRUE)-_xlfn.NORM.DIST(AND(CH$4&gt;=$E17,CH$4&lt;=$G17)*(CG$4-$E17+1),$I17/2,$L17,TRUE))/(1-2*_xlfn.NORM.DIST(0,$I17/2,$L17,TRUE))*$C17+($J17="Steady Growth")*(AND(CH$4&gt;=$E17,CH$4&lt;=$G17)*((CH$4-$E17+1)/($I17*($I17+1)/2)*$C17))+($J17="custom")*CustomCF!CA17</f>
        <v>0</v>
      </c>
      <c r="CI17" s="19">
        <f>($J17="Bell Curve")*(_xlfn.NORM.DIST(AND(CI$4&gt;=$E17,CI$4&lt;=$G17)*(CI$4-$E17+1),$I17/2,$L17,TRUE)-_xlfn.NORM.DIST(AND(CI$4&gt;=$E17,CI$4&lt;=$G17)*(CH$4-$E17+1),$I17/2,$L17,TRUE))/(1-2*_xlfn.NORM.DIST(0,$I17/2,$L17,TRUE))*$C17+($J17="Steady Growth")*(AND(CI$4&gt;=$E17,CI$4&lt;=$G17)*((CI$4-$E17+1)/($I17*($I17+1)/2)*$C17))+($J17="custom")*CustomCF!CB17</f>
        <v>0</v>
      </c>
      <c r="CJ17" s="19">
        <f>($J17="Bell Curve")*(_xlfn.NORM.DIST(AND(CJ$4&gt;=$E17,CJ$4&lt;=$G17)*(CJ$4-$E17+1),$I17/2,$L17,TRUE)-_xlfn.NORM.DIST(AND(CJ$4&gt;=$E17,CJ$4&lt;=$G17)*(CI$4-$E17+1),$I17/2,$L17,TRUE))/(1-2*_xlfn.NORM.DIST(0,$I17/2,$L17,TRUE))*$C17+($J17="Steady Growth")*(AND(CJ$4&gt;=$E17,CJ$4&lt;=$G17)*((CJ$4-$E17+1)/($I17*($I17+1)/2)*$C17))+($J17="custom")*CustomCF!CC17</f>
        <v>0</v>
      </c>
      <c r="CK17" s="19">
        <f>($J17="Bell Curve")*(_xlfn.NORM.DIST(AND(CK$4&gt;=$E17,CK$4&lt;=$G17)*(CK$4-$E17+1),$I17/2,$L17,TRUE)-_xlfn.NORM.DIST(AND(CK$4&gt;=$E17,CK$4&lt;=$G17)*(CJ$4-$E17+1),$I17/2,$L17,TRUE))/(1-2*_xlfn.NORM.DIST(0,$I17/2,$L17,TRUE))*$C17+($J17="Steady Growth")*(AND(CK$4&gt;=$E17,CK$4&lt;=$G17)*((CK$4-$E17+1)/($I17*($I17+1)/2)*$C17))+($J17="custom")*CustomCF!CD17</f>
        <v>0</v>
      </c>
      <c r="CL17" s="19">
        <f>($J17="Bell Curve")*(_xlfn.NORM.DIST(AND(CL$4&gt;=$E17,CL$4&lt;=$G17)*(CL$4-$E17+1),$I17/2,$L17,TRUE)-_xlfn.NORM.DIST(AND(CL$4&gt;=$E17,CL$4&lt;=$G17)*(CK$4-$E17+1),$I17/2,$L17,TRUE))/(1-2*_xlfn.NORM.DIST(0,$I17/2,$L17,TRUE))*$C17+($J17="Steady Growth")*(AND(CL$4&gt;=$E17,CL$4&lt;=$G17)*((CL$4-$E17+1)/($I17*($I17+1)/2)*$C17))+($J17="custom")*CustomCF!CE17</f>
        <v>0</v>
      </c>
      <c r="CM17" s="19">
        <f>($J17="Bell Curve")*(_xlfn.NORM.DIST(AND(CM$4&gt;=$E17,CM$4&lt;=$G17)*(CM$4-$E17+1),$I17/2,$L17,TRUE)-_xlfn.NORM.DIST(AND(CM$4&gt;=$E17,CM$4&lt;=$G17)*(CL$4-$E17+1),$I17/2,$L17,TRUE))/(1-2*_xlfn.NORM.DIST(0,$I17/2,$L17,TRUE))*$C17+($J17="Steady Growth")*(AND(CM$4&gt;=$E17,CM$4&lt;=$G17)*((CM$4-$E17+1)/($I17*($I17+1)/2)*$C17))+($J17="custom")*CustomCF!CF17</f>
        <v>0</v>
      </c>
      <c r="CN17" s="19">
        <f>($J17="Bell Curve")*(_xlfn.NORM.DIST(AND(CN$4&gt;=$E17,CN$4&lt;=$G17)*(CN$4-$E17+1),$I17/2,$L17,TRUE)-_xlfn.NORM.DIST(AND(CN$4&gt;=$E17,CN$4&lt;=$G17)*(CM$4-$E17+1),$I17/2,$L17,TRUE))/(1-2*_xlfn.NORM.DIST(0,$I17/2,$L17,TRUE))*$C17+($J17="Steady Growth")*(AND(CN$4&gt;=$E17,CN$4&lt;=$G17)*((CN$4-$E17+1)/($I17*($I17+1)/2)*$C17))+($J17="custom")*CustomCF!CG17</f>
        <v>0</v>
      </c>
      <c r="CO17" s="19">
        <f>($J17="Bell Curve")*(_xlfn.NORM.DIST(AND(CO$4&gt;=$E17,CO$4&lt;=$G17)*(CO$4-$E17+1),$I17/2,$L17,TRUE)-_xlfn.NORM.DIST(AND(CO$4&gt;=$E17,CO$4&lt;=$G17)*(CN$4-$E17+1),$I17/2,$L17,TRUE))/(1-2*_xlfn.NORM.DIST(0,$I17/2,$L17,TRUE))*$C17+($J17="Steady Growth")*(AND(CO$4&gt;=$E17,CO$4&lt;=$G17)*((CO$4-$E17+1)/($I17*($I17+1)/2)*$C17))+($J17="custom")*CustomCF!CH17</f>
        <v>0</v>
      </c>
      <c r="CP17" s="19">
        <f>($J17="Bell Curve")*(_xlfn.NORM.DIST(AND(CP$4&gt;=$E17,CP$4&lt;=$G17)*(CP$4-$E17+1),$I17/2,$L17,TRUE)-_xlfn.NORM.DIST(AND(CP$4&gt;=$E17,CP$4&lt;=$G17)*(CO$4-$E17+1),$I17/2,$L17,TRUE))/(1-2*_xlfn.NORM.DIST(0,$I17/2,$L17,TRUE))*$C17+($J17="Steady Growth")*(AND(CP$4&gt;=$E17,CP$4&lt;=$G17)*((CP$4-$E17+1)/($I17*($I17+1)/2)*$C17))+($J17="custom")*CustomCF!CI17</f>
        <v>0</v>
      </c>
      <c r="CQ17" s="19">
        <f>($J17="Bell Curve")*(_xlfn.NORM.DIST(AND(CQ$4&gt;=$E17,CQ$4&lt;=$G17)*(CQ$4-$E17+1),$I17/2,$L17,TRUE)-_xlfn.NORM.DIST(AND(CQ$4&gt;=$E17,CQ$4&lt;=$G17)*(CP$4-$E17+1),$I17/2,$L17,TRUE))/(1-2*_xlfn.NORM.DIST(0,$I17/2,$L17,TRUE))*$C17+($J17="Steady Growth")*(AND(CQ$4&gt;=$E17,CQ$4&lt;=$G17)*((CQ$4-$E17+1)/($I17*($I17+1)/2)*$C17))+($J17="custom")*CustomCF!CJ17</f>
        <v>0</v>
      </c>
      <c r="CR17" s="19">
        <f>($J17="Bell Curve")*(_xlfn.NORM.DIST(AND(CR$4&gt;=$E17,CR$4&lt;=$G17)*(CR$4-$E17+1),$I17/2,$L17,TRUE)-_xlfn.NORM.DIST(AND(CR$4&gt;=$E17,CR$4&lt;=$G17)*(CQ$4-$E17+1),$I17/2,$L17,TRUE))/(1-2*_xlfn.NORM.DIST(0,$I17/2,$L17,TRUE))*$C17+($J17="Steady Growth")*(AND(CR$4&gt;=$E17,CR$4&lt;=$G17)*((CR$4-$E17+1)/($I17*($I17+1)/2)*$C17))+($J17="custom")*CustomCF!CK17</f>
        <v>0</v>
      </c>
      <c r="CS17" s="19">
        <f>($J17="Bell Curve")*(_xlfn.NORM.DIST(AND(CS$4&gt;=$E17,CS$4&lt;=$G17)*(CS$4-$E17+1),$I17/2,$L17,TRUE)-_xlfn.NORM.DIST(AND(CS$4&gt;=$E17,CS$4&lt;=$G17)*(CR$4-$E17+1),$I17/2,$L17,TRUE))/(1-2*_xlfn.NORM.DIST(0,$I17/2,$L17,TRUE))*$C17+($J17="Steady Growth")*(AND(CS$4&gt;=$E17,CS$4&lt;=$G17)*((CS$4-$E17+1)/($I17*($I17+1)/2)*$C17))+($J17="custom")*CustomCF!CL17</f>
        <v>0</v>
      </c>
      <c r="CT17" s="19">
        <f>($J17="Bell Curve")*(_xlfn.NORM.DIST(AND(CT$4&gt;=$E17,CT$4&lt;=$G17)*(CT$4-$E17+1),$I17/2,$L17,TRUE)-_xlfn.NORM.DIST(AND(CT$4&gt;=$E17,CT$4&lt;=$G17)*(CS$4-$E17+1),$I17/2,$L17,TRUE))/(1-2*_xlfn.NORM.DIST(0,$I17/2,$L17,TRUE))*$C17+($J17="Steady Growth")*(AND(CT$4&gt;=$E17,CT$4&lt;=$G17)*((CT$4-$E17+1)/($I17*($I17+1)/2)*$C17))+($J17="custom")*CustomCF!CM17</f>
        <v>0</v>
      </c>
      <c r="CU17" s="19">
        <f>($J17="Bell Curve")*(_xlfn.NORM.DIST(AND(CU$4&gt;=$E17,CU$4&lt;=$G17)*(CU$4-$E17+1),$I17/2,$L17,TRUE)-_xlfn.NORM.DIST(AND(CU$4&gt;=$E17,CU$4&lt;=$G17)*(CT$4-$E17+1),$I17/2,$L17,TRUE))/(1-2*_xlfn.NORM.DIST(0,$I17/2,$L17,TRUE))*$C17+($J17="Steady Growth")*(AND(CU$4&gt;=$E17,CU$4&lt;=$G17)*((CU$4-$E17+1)/($I17*($I17+1)/2)*$C17))+($J17="custom")*CustomCF!CN17</f>
        <v>0</v>
      </c>
      <c r="CV17" s="19">
        <f>($J17="Bell Curve")*(_xlfn.NORM.DIST(AND(CV$4&gt;=$E17,CV$4&lt;=$G17)*(CV$4-$E17+1),$I17/2,$L17,TRUE)-_xlfn.NORM.DIST(AND(CV$4&gt;=$E17,CV$4&lt;=$G17)*(CU$4-$E17+1),$I17/2,$L17,TRUE))/(1-2*_xlfn.NORM.DIST(0,$I17/2,$L17,TRUE))*$C17+($J17="Steady Growth")*(AND(CV$4&gt;=$E17,CV$4&lt;=$G17)*((CV$4-$E17+1)/($I17*($I17+1)/2)*$C17))+($J17="custom")*CustomCF!CO17</f>
        <v>0</v>
      </c>
      <c r="CW17" s="19">
        <f>($J17="Bell Curve")*(_xlfn.NORM.DIST(AND(CW$4&gt;=$E17,CW$4&lt;=$G17)*(CW$4-$E17+1),$I17/2,$L17,TRUE)-_xlfn.NORM.DIST(AND(CW$4&gt;=$E17,CW$4&lt;=$G17)*(CV$4-$E17+1),$I17/2,$L17,TRUE))/(1-2*_xlfn.NORM.DIST(0,$I17/2,$L17,TRUE))*$C17+($J17="Steady Growth")*(AND(CW$4&gt;=$E17,CW$4&lt;=$G17)*((CW$4-$E17+1)/($I17*($I17+1)/2)*$C17))+($J17="custom")*CustomCF!CP17</f>
        <v>0</v>
      </c>
      <c r="CX17" s="19">
        <f>($J17="Bell Curve")*(_xlfn.NORM.DIST(AND(CX$4&gt;=$E17,CX$4&lt;=$G17)*(CX$4-$E17+1),$I17/2,$L17,TRUE)-_xlfn.NORM.DIST(AND(CX$4&gt;=$E17,CX$4&lt;=$G17)*(CW$4-$E17+1),$I17/2,$L17,TRUE))/(1-2*_xlfn.NORM.DIST(0,$I17/2,$L17,TRUE))*$C17+($J17="Steady Growth")*(AND(CX$4&gt;=$E17,CX$4&lt;=$G17)*((CX$4-$E17+1)/($I17*($I17+1)/2)*$C17))+($J17="custom")*CustomCF!CQ17</f>
        <v>0</v>
      </c>
      <c r="CY17" s="19">
        <f>($J17="Bell Curve")*(_xlfn.NORM.DIST(AND(CY$4&gt;=$E17,CY$4&lt;=$G17)*(CY$4-$E17+1),$I17/2,$L17,TRUE)-_xlfn.NORM.DIST(AND(CY$4&gt;=$E17,CY$4&lt;=$G17)*(CX$4-$E17+1),$I17/2,$L17,TRUE))/(1-2*_xlfn.NORM.DIST(0,$I17/2,$L17,TRUE))*$C17+($J17="Steady Growth")*(AND(CY$4&gt;=$E17,CY$4&lt;=$G17)*((CY$4-$E17+1)/($I17*($I17+1)/2)*$C17))+($J17="custom")*CustomCF!CR17</f>
        <v>0</v>
      </c>
      <c r="CZ17" s="19">
        <f>($J17="Bell Curve")*(_xlfn.NORM.DIST(AND(CZ$4&gt;=$E17,CZ$4&lt;=$G17)*(CZ$4-$E17+1),$I17/2,$L17,TRUE)-_xlfn.NORM.DIST(AND(CZ$4&gt;=$E17,CZ$4&lt;=$G17)*(CY$4-$E17+1),$I17/2,$L17,TRUE))/(1-2*_xlfn.NORM.DIST(0,$I17/2,$L17,TRUE))*$C17+($J17="Steady Growth")*(AND(CZ$4&gt;=$E17,CZ$4&lt;=$G17)*((CZ$4-$E17+1)/($I17*($I17+1)/2)*$C17))+($J17="custom")*CustomCF!CS17</f>
        <v>0</v>
      </c>
      <c r="DA17" s="19">
        <f>($J17="Bell Curve")*(_xlfn.NORM.DIST(AND(DA$4&gt;=$E17,DA$4&lt;=$G17)*(DA$4-$E17+1),$I17/2,$L17,TRUE)-_xlfn.NORM.DIST(AND(DA$4&gt;=$E17,DA$4&lt;=$G17)*(CZ$4-$E17+1),$I17/2,$L17,TRUE))/(1-2*_xlfn.NORM.DIST(0,$I17/2,$L17,TRUE))*$C17+($J17="Steady Growth")*(AND(DA$4&gt;=$E17,DA$4&lt;=$G17)*((DA$4-$E17+1)/($I17*($I17+1)/2)*$C17))+($J17="custom")*CustomCF!CT17</f>
        <v>0</v>
      </c>
      <c r="DB17" s="19">
        <f>($J17="Bell Curve")*(_xlfn.NORM.DIST(AND(DB$4&gt;=$E17,DB$4&lt;=$G17)*(DB$4-$E17+1),$I17/2,$L17,TRUE)-_xlfn.NORM.DIST(AND(DB$4&gt;=$E17,DB$4&lt;=$G17)*(DA$4-$E17+1),$I17/2,$L17,TRUE))/(1-2*_xlfn.NORM.DIST(0,$I17/2,$L17,TRUE))*$C17+($J17="Steady Growth")*(AND(DB$4&gt;=$E17,DB$4&lt;=$G17)*((DB$4-$E17+1)/($I17*($I17+1)/2)*$C17))+($J17="custom")*CustomCF!CU17</f>
        <v>0</v>
      </c>
      <c r="DC17" s="19">
        <f>($J17="Bell Curve")*(_xlfn.NORM.DIST(AND(DC$4&gt;=$E17,DC$4&lt;=$G17)*(DC$4-$E17+1),$I17/2,$L17,TRUE)-_xlfn.NORM.DIST(AND(DC$4&gt;=$E17,DC$4&lt;=$G17)*(DB$4-$E17+1),$I17/2,$L17,TRUE))/(1-2*_xlfn.NORM.DIST(0,$I17/2,$L17,TRUE))*$C17+($J17="Steady Growth")*(AND(DC$4&gt;=$E17,DC$4&lt;=$G17)*((DC$4-$E17+1)/($I17*($I17+1)/2)*$C17))+($J17="custom")*CustomCF!CV17</f>
        <v>0</v>
      </c>
      <c r="DD17" s="19">
        <f>($J17="Bell Curve")*(_xlfn.NORM.DIST(AND(DD$4&gt;=$E17,DD$4&lt;=$G17)*(DD$4-$E17+1),$I17/2,$L17,TRUE)-_xlfn.NORM.DIST(AND(DD$4&gt;=$E17,DD$4&lt;=$G17)*(DC$4-$E17+1),$I17/2,$L17,TRUE))/(1-2*_xlfn.NORM.DIST(0,$I17/2,$L17,TRUE))*$C17+($J17="Steady Growth")*(AND(DD$4&gt;=$E17,DD$4&lt;=$G17)*((DD$4-$E17+1)/($I17*($I17+1)/2)*$C17))+($J17="custom")*CustomCF!CW17</f>
        <v>0</v>
      </c>
      <c r="DE17" s="19">
        <f>($J17="Bell Curve")*(_xlfn.NORM.DIST(AND(DE$4&gt;=$E17,DE$4&lt;=$G17)*(DE$4-$E17+1),$I17/2,$L17,TRUE)-_xlfn.NORM.DIST(AND(DE$4&gt;=$E17,DE$4&lt;=$G17)*(DD$4-$E17+1),$I17/2,$L17,TRUE))/(1-2*_xlfn.NORM.DIST(0,$I17/2,$L17,TRUE))*$C17+($J17="Steady Growth")*(AND(DE$4&gt;=$E17,DE$4&lt;=$G17)*((DE$4-$E17+1)/($I17*($I17+1)/2)*$C17))+($J17="custom")*CustomCF!CX17</f>
        <v>0</v>
      </c>
      <c r="DF17" s="19">
        <f>($J17="Bell Curve")*(_xlfn.NORM.DIST(AND(DF$4&gt;=$E17,DF$4&lt;=$G17)*(DF$4-$E17+1),$I17/2,$L17,TRUE)-_xlfn.NORM.DIST(AND(DF$4&gt;=$E17,DF$4&lt;=$G17)*(DE$4-$E17+1),$I17/2,$L17,TRUE))/(1-2*_xlfn.NORM.DIST(0,$I17/2,$L17,TRUE))*$C17+($J17="Steady Growth")*(AND(DF$4&gt;=$E17,DF$4&lt;=$G17)*((DF$4-$E17+1)/($I17*($I17+1)/2)*$C17))+($J17="custom")*CustomCF!CY17</f>
        <v>0</v>
      </c>
      <c r="DG17" s="19">
        <f>($J17="Bell Curve")*(_xlfn.NORM.DIST(AND(DG$4&gt;=$E17,DG$4&lt;=$G17)*(DG$4-$E17+1),$I17/2,$L17,TRUE)-_xlfn.NORM.DIST(AND(DG$4&gt;=$E17,DG$4&lt;=$G17)*(DF$4-$E17+1),$I17/2,$L17,TRUE))/(1-2*_xlfn.NORM.DIST(0,$I17/2,$L17,TRUE))*$C17+($J17="Steady Growth")*(AND(DG$4&gt;=$E17,DG$4&lt;=$G17)*((DG$4-$E17+1)/($I17*($I17+1)/2)*$C17))+($J17="custom")*CustomCF!CZ17</f>
        <v>0</v>
      </c>
      <c r="DH17" s="19">
        <f>($J17="Bell Curve")*(_xlfn.NORM.DIST(AND(DH$4&gt;=$E17,DH$4&lt;=$G17)*(DH$4-$E17+1),$I17/2,$L17,TRUE)-_xlfn.NORM.DIST(AND(DH$4&gt;=$E17,DH$4&lt;=$G17)*(DG$4-$E17+1),$I17/2,$L17,TRUE))/(1-2*_xlfn.NORM.DIST(0,$I17/2,$L17,TRUE))*$C17+($J17="Steady Growth")*(AND(DH$4&gt;=$E17,DH$4&lt;=$G17)*((DH$4-$E17+1)/($I17*($I17+1)/2)*$C17))+($J17="custom")*CustomCF!DA17</f>
        <v>0</v>
      </c>
      <c r="DI17" s="19">
        <f>($J17="Bell Curve")*(_xlfn.NORM.DIST(AND(DI$4&gt;=$E17,DI$4&lt;=$G17)*(DI$4-$E17+1),$I17/2,$L17,TRUE)-_xlfn.NORM.DIST(AND(DI$4&gt;=$E17,DI$4&lt;=$G17)*(DH$4-$E17+1),$I17/2,$L17,TRUE))/(1-2*_xlfn.NORM.DIST(0,$I17/2,$L17,TRUE))*$C17+($J17="Steady Growth")*(AND(DI$4&gt;=$E17,DI$4&lt;=$G17)*((DI$4-$E17+1)/($I17*($I17+1)/2)*$C17))+($J17="custom")*CustomCF!DB17</f>
        <v>0</v>
      </c>
      <c r="DJ17" s="19">
        <f>($J17="Bell Curve")*(_xlfn.NORM.DIST(AND(DJ$4&gt;=$E17,DJ$4&lt;=$G17)*(DJ$4-$E17+1),$I17/2,$L17,TRUE)-_xlfn.NORM.DIST(AND(DJ$4&gt;=$E17,DJ$4&lt;=$G17)*(DI$4-$E17+1),$I17/2,$L17,TRUE))/(1-2*_xlfn.NORM.DIST(0,$I17/2,$L17,TRUE))*$C17+($J17="Steady Growth")*(AND(DJ$4&gt;=$E17,DJ$4&lt;=$G17)*((DJ$4-$E17+1)/($I17*($I17+1)/2)*$C17))+($J17="custom")*CustomCF!DC17</f>
        <v>0</v>
      </c>
      <c r="DK17" s="19">
        <f>($J17="Bell Curve")*(_xlfn.NORM.DIST(AND(DK$4&gt;=$E17,DK$4&lt;=$G17)*(DK$4-$E17+1),$I17/2,$L17,TRUE)-_xlfn.NORM.DIST(AND(DK$4&gt;=$E17,DK$4&lt;=$G17)*(DJ$4-$E17+1),$I17/2,$L17,TRUE))/(1-2*_xlfn.NORM.DIST(0,$I17/2,$L17,TRUE))*$C17+($J17="Steady Growth")*(AND(DK$4&gt;=$E17,DK$4&lt;=$G17)*((DK$4-$E17+1)/($I17*($I17+1)/2)*$C17))+($J17="custom")*CustomCF!DD17</f>
        <v>0</v>
      </c>
      <c r="DL17" s="19">
        <f>($J17="Bell Curve")*(_xlfn.NORM.DIST(AND(DL$4&gt;=$E17,DL$4&lt;=$G17)*(DL$4-$E17+1),$I17/2,$L17,TRUE)-_xlfn.NORM.DIST(AND(DL$4&gt;=$E17,DL$4&lt;=$G17)*(DK$4-$E17+1),$I17/2,$L17,TRUE))/(1-2*_xlfn.NORM.DIST(0,$I17/2,$L17,TRUE))*$C17+($J17="Steady Growth")*(AND(DL$4&gt;=$E17,DL$4&lt;=$G17)*((DL$4-$E17+1)/($I17*($I17+1)/2)*$C17))+($J17="custom")*CustomCF!DE17</f>
        <v>0</v>
      </c>
      <c r="DM17" s="19">
        <f>($J17="Bell Curve")*(_xlfn.NORM.DIST(AND(DM$4&gt;=$E17,DM$4&lt;=$G17)*(DM$4-$E17+1),$I17/2,$L17,TRUE)-_xlfn.NORM.DIST(AND(DM$4&gt;=$E17,DM$4&lt;=$G17)*(DL$4-$E17+1),$I17/2,$L17,TRUE))/(1-2*_xlfn.NORM.DIST(0,$I17/2,$L17,TRUE))*$C17+($J17="Steady Growth")*(AND(DM$4&gt;=$E17,DM$4&lt;=$G17)*((DM$4-$E17+1)/($I17*($I17+1)/2)*$C17))+($J17="custom")*CustomCF!DF17</f>
        <v>0</v>
      </c>
      <c r="DN17" s="19">
        <f>($J17="Bell Curve")*(_xlfn.NORM.DIST(AND(DN$4&gt;=$E17,DN$4&lt;=$G17)*(DN$4-$E17+1),$I17/2,$L17,TRUE)-_xlfn.NORM.DIST(AND(DN$4&gt;=$E17,DN$4&lt;=$G17)*(DM$4-$E17+1),$I17/2,$L17,TRUE))/(1-2*_xlfn.NORM.DIST(0,$I17/2,$L17,TRUE))*$C17+($J17="Steady Growth")*(AND(DN$4&gt;=$E17,DN$4&lt;=$G17)*((DN$4-$E17+1)/($I17*($I17+1)/2)*$C17))+($J17="custom")*CustomCF!DG17</f>
        <v>0</v>
      </c>
      <c r="DO17" s="19">
        <f>($J17="Bell Curve")*(_xlfn.NORM.DIST(AND(DO$4&gt;=$E17,DO$4&lt;=$G17)*(DO$4-$E17+1),$I17/2,$L17,TRUE)-_xlfn.NORM.DIST(AND(DO$4&gt;=$E17,DO$4&lt;=$G17)*(DN$4-$E17+1),$I17/2,$L17,TRUE))/(1-2*_xlfn.NORM.DIST(0,$I17/2,$L17,TRUE))*$C17+($J17="Steady Growth")*(AND(DO$4&gt;=$E17,DO$4&lt;=$G17)*((DO$4-$E17+1)/($I17*($I17+1)/2)*$C17))+($J17="custom")*CustomCF!DH17</f>
        <v>0</v>
      </c>
      <c r="DP17" s="19">
        <f>($J17="Bell Curve")*(_xlfn.NORM.DIST(AND(DP$4&gt;=$E17,DP$4&lt;=$G17)*(DP$4-$E17+1),$I17/2,$L17,TRUE)-_xlfn.NORM.DIST(AND(DP$4&gt;=$E17,DP$4&lt;=$G17)*(DO$4-$E17+1),$I17/2,$L17,TRUE))/(1-2*_xlfn.NORM.DIST(0,$I17/2,$L17,TRUE))*$C17+($J17="Steady Growth")*(AND(DP$4&gt;=$E17,DP$4&lt;=$G17)*((DP$4-$E17+1)/($I17*($I17+1)/2)*$C17))+($J17="custom")*CustomCF!DI17</f>
        <v>0</v>
      </c>
      <c r="DQ17" s="19">
        <f>($J17="Bell Curve")*(_xlfn.NORM.DIST(AND(DQ$4&gt;=$E17,DQ$4&lt;=$G17)*(DQ$4-$E17+1),$I17/2,$L17,TRUE)-_xlfn.NORM.DIST(AND(DQ$4&gt;=$E17,DQ$4&lt;=$G17)*(DP$4-$E17+1),$I17/2,$L17,TRUE))/(1-2*_xlfn.NORM.DIST(0,$I17/2,$L17,TRUE))*$C17+($J17="Steady Growth")*(AND(DQ$4&gt;=$E17,DQ$4&lt;=$G17)*((DQ$4-$E17+1)/($I17*($I17+1)/2)*$C17))+($J17="custom")*CustomCF!DJ17</f>
        <v>0</v>
      </c>
      <c r="DR17" s="19">
        <f>($J17="Bell Curve")*(_xlfn.NORM.DIST(AND(DR$4&gt;=$E17,DR$4&lt;=$G17)*(DR$4-$E17+1),$I17/2,$L17,TRUE)-_xlfn.NORM.DIST(AND(DR$4&gt;=$E17,DR$4&lt;=$G17)*(DQ$4-$E17+1),$I17/2,$L17,TRUE))/(1-2*_xlfn.NORM.DIST(0,$I17/2,$L17,TRUE))*$C17+($J17="Steady Growth")*(AND(DR$4&gt;=$E17,DR$4&lt;=$G17)*((DR$4-$E17+1)/($I17*($I17+1)/2)*$C17))+($J17="custom")*CustomCF!DK17</f>
        <v>0</v>
      </c>
      <c r="DS17" s="19">
        <f>($J17="Bell Curve")*(_xlfn.NORM.DIST(AND(DS$4&gt;=$E17,DS$4&lt;=$G17)*(DS$4-$E17+1),$I17/2,$L17,TRUE)-_xlfn.NORM.DIST(AND(DS$4&gt;=$E17,DS$4&lt;=$G17)*(DR$4-$E17+1),$I17/2,$L17,TRUE))/(1-2*_xlfn.NORM.DIST(0,$I17/2,$L17,TRUE))*$C17+($J17="Steady Growth")*(AND(DS$4&gt;=$E17,DS$4&lt;=$G17)*((DS$4-$E17+1)/($I17*($I17+1)/2)*$C17))+($J17="custom")*CustomCF!DL17</f>
        <v>0</v>
      </c>
      <c r="DT17" s="19">
        <f>($J17="Bell Curve")*(_xlfn.NORM.DIST(AND(DT$4&gt;=$E17,DT$4&lt;=$G17)*(DT$4-$E17+1),$I17/2,$L17,TRUE)-_xlfn.NORM.DIST(AND(DT$4&gt;=$E17,DT$4&lt;=$G17)*(DS$4-$E17+1),$I17/2,$L17,TRUE))/(1-2*_xlfn.NORM.DIST(0,$I17/2,$L17,TRUE))*$C17+($J17="Steady Growth")*(AND(DT$4&gt;=$E17,DT$4&lt;=$G17)*((DT$4-$E17+1)/($I17*($I17+1)/2)*$C17))+($J17="custom")*CustomCF!DM17</f>
        <v>0</v>
      </c>
      <c r="DU17" s="19">
        <f>($J17="Bell Curve")*(_xlfn.NORM.DIST(AND(DU$4&gt;=$E17,DU$4&lt;=$G17)*(DU$4-$E17+1),$I17/2,$L17,TRUE)-_xlfn.NORM.DIST(AND(DU$4&gt;=$E17,DU$4&lt;=$G17)*(DT$4-$E17+1),$I17/2,$L17,TRUE))/(1-2*_xlfn.NORM.DIST(0,$I17/2,$L17,TRUE))*$C17+($J17="Steady Growth")*(AND(DU$4&gt;=$E17,DU$4&lt;=$G17)*((DU$4-$E17+1)/($I17*($I17+1)/2)*$C17))+($J17="custom")*CustomCF!DN17</f>
        <v>0</v>
      </c>
      <c r="DV17" s="19">
        <f>($J17="Bell Curve")*(_xlfn.NORM.DIST(AND(DV$4&gt;=$E17,DV$4&lt;=$G17)*(DV$4-$E17+1),$I17/2,$L17,TRUE)-_xlfn.NORM.DIST(AND(DV$4&gt;=$E17,DV$4&lt;=$G17)*(DU$4-$E17+1),$I17/2,$L17,TRUE))/(1-2*_xlfn.NORM.DIST(0,$I17/2,$L17,TRUE))*$C17+($J17="Steady Growth")*(AND(DV$4&gt;=$E17,DV$4&lt;=$G17)*((DV$4-$E17+1)/($I17*($I17+1)/2)*$C17))+($J17="custom")*CustomCF!DO17</f>
        <v>0</v>
      </c>
      <c r="DW17" s="19">
        <f>($J17="Bell Curve")*(_xlfn.NORM.DIST(AND(DW$4&gt;=$E17,DW$4&lt;=$G17)*(DW$4-$E17+1),$I17/2,$L17,TRUE)-_xlfn.NORM.DIST(AND(DW$4&gt;=$E17,DW$4&lt;=$G17)*(DV$4-$E17+1),$I17/2,$L17,TRUE))/(1-2*_xlfn.NORM.DIST(0,$I17/2,$L17,TRUE))*$C17+($J17="Steady Growth")*(AND(DW$4&gt;=$E17,DW$4&lt;=$G17)*((DW$4-$E17+1)/($I17*($I17+1)/2)*$C17))+($J17="custom")*CustomCF!DP17</f>
        <v>0</v>
      </c>
      <c r="DX17" s="19">
        <f>($J17="Bell Curve")*(_xlfn.NORM.DIST(AND(DX$4&gt;=$E17,DX$4&lt;=$G17)*(DX$4-$E17+1),$I17/2,$L17,TRUE)-_xlfn.NORM.DIST(AND(DX$4&gt;=$E17,DX$4&lt;=$G17)*(DW$4-$E17+1),$I17/2,$L17,TRUE))/(1-2*_xlfn.NORM.DIST(0,$I17/2,$L17,TRUE))*$C17+($J17="Steady Growth")*(AND(DX$4&gt;=$E17,DX$4&lt;=$G17)*((DX$4-$E17+1)/($I17*($I17+1)/2)*$C17))+($J17="custom")*CustomCF!DQ17</f>
        <v>0</v>
      </c>
      <c r="DY17" s="19">
        <f>($J17="Bell Curve")*(_xlfn.NORM.DIST(AND(DY$4&gt;=$E17,DY$4&lt;=$G17)*(DY$4-$E17+1),$I17/2,$L17,TRUE)-_xlfn.NORM.DIST(AND(DY$4&gt;=$E17,DY$4&lt;=$G17)*(DX$4-$E17+1),$I17/2,$L17,TRUE))/(1-2*_xlfn.NORM.DIST(0,$I17/2,$L17,TRUE))*$C17+($J17="Steady Growth")*(AND(DY$4&gt;=$E17,DY$4&lt;=$G17)*((DY$4-$E17+1)/($I17*($I17+1)/2)*$C17))+($J17="custom")*CustomCF!DR17</f>
        <v>0</v>
      </c>
      <c r="DZ17" s="19">
        <f>($J17="Bell Curve")*(_xlfn.NORM.DIST(AND(DZ$4&gt;=$E17,DZ$4&lt;=$G17)*(DZ$4-$E17+1),$I17/2,$L17,TRUE)-_xlfn.NORM.DIST(AND(DZ$4&gt;=$E17,DZ$4&lt;=$G17)*(DY$4-$E17+1),$I17/2,$L17,TRUE))/(1-2*_xlfn.NORM.DIST(0,$I17/2,$L17,TRUE))*$C17+($J17="Steady Growth")*(AND(DZ$4&gt;=$E17,DZ$4&lt;=$G17)*((DZ$4-$E17+1)/($I17*($I17+1)/2)*$C17))+($J17="custom")*CustomCF!DS17</f>
        <v>0</v>
      </c>
      <c r="EA17" s="19">
        <f>($J17="Bell Curve")*(_xlfn.NORM.DIST(AND(EA$4&gt;=$E17,EA$4&lt;=$G17)*(EA$4-$E17+1),$I17/2,$L17,TRUE)-_xlfn.NORM.DIST(AND(EA$4&gt;=$E17,EA$4&lt;=$G17)*(DZ$4-$E17+1),$I17/2,$L17,TRUE))/(1-2*_xlfn.NORM.DIST(0,$I17/2,$L17,TRUE))*$C17+($J17="Steady Growth")*(AND(EA$4&gt;=$E17,EA$4&lt;=$G17)*((EA$4-$E17+1)/($I17*($I17+1)/2)*$C17))+($J17="custom")*CustomCF!DT17</f>
        <v>0</v>
      </c>
      <c r="EB17" s="19">
        <f>($J17="Bell Curve")*(_xlfn.NORM.DIST(AND(EB$4&gt;=$E17,EB$4&lt;=$G17)*(EB$4-$E17+1),$I17/2,$L17,TRUE)-_xlfn.NORM.DIST(AND(EB$4&gt;=$E17,EB$4&lt;=$G17)*(EA$4-$E17+1),$I17/2,$L17,TRUE))/(1-2*_xlfn.NORM.DIST(0,$I17/2,$L17,TRUE))*$C17+($J17="Steady Growth")*(AND(EB$4&gt;=$E17,EB$4&lt;=$G17)*((EB$4-$E17+1)/($I17*($I17+1)/2)*$C17))+($J17="custom")*CustomCF!DU17</f>
        <v>0</v>
      </c>
      <c r="EC17" s="19">
        <f>($J17="Bell Curve")*(_xlfn.NORM.DIST(AND(EC$4&gt;=$E17,EC$4&lt;=$G17)*(EC$4-$E17+1),$I17/2,$L17,TRUE)-_xlfn.NORM.DIST(AND(EC$4&gt;=$E17,EC$4&lt;=$G17)*(EB$4-$E17+1),$I17/2,$L17,TRUE))/(1-2*_xlfn.NORM.DIST(0,$I17/2,$L17,TRUE))*$C17+($J17="Steady Growth")*(AND(EC$4&gt;=$E17,EC$4&lt;=$G17)*((EC$4-$E17+1)/($I17*($I17+1)/2)*$C17))+($J17="custom")*CustomCF!DV17</f>
        <v>0</v>
      </c>
      <c r="ED17" s="19">
        <f>($J17="Bell Curve")*(_xlfn.NORM.DIST(AND(ED$4&gt;=$E17,ED$4&lt;=$G17)*(ED$4-$E17+1),$I17/2,$L17,TRUE)-_xlfn.NORM.DIST(AND(ED$4&gt;=$E17,ED$4&lt;=$G17)*(EC$4-$E17+1),$I17/2,$L17,TRUE))/(1-2*_xlfn.NORM.DIST(0,$I17/2,$L17,TRUE))*$C17+($J17="Steady Growth")*(AND(ED$4&gt;=$E17,ED$4&lt;=$G17)*((ED$4-$E17+1)/($I17*($I17+1)/2)*$C17))+($J17="custom")*CustomCF!DW17</f>
        <v>0</v>
      </c>
      <c r="EE17" s="19">
        <f>($J17="Bell Curve")*(_xlfn.NORM.DIST(AND(EE$4&gt;=$E17,EE$4&lt;=$G17)*(EE$4-$E17+1),$I17/2,$L17,TRUE)-_xlfn.NORM.DIST(AND(EE$4&gt;=$E17,EE$4&lt;=$G17)*(ED$4-$E17+1),$I17/2,$L17,TRUE))/(1-2*_xlfn.NORM.DIST(0,$I17/2,$L17,TRUE))*$C17+($J17="Steady Growth")*(AND(EE$4&gt;=$E17,EE$4&lt;=$G17)*((EE$4-$E17+1)/($I17*($I17+1)/2)*$C17))+($J17="custom")*CustomCF!DX17</f>
        <v>0</v>
      </c>
      <c r="EF17" s="121">
        <f>($J17="Bell Curve")*(_xlfn.NORM.DIST(AND(EF$4&gt;=$E17,EF$4&lt;=$G17)*(EF$4-$E17+1),$I17/2,$L17,TRUE)-_xlfn.NORM.DIST(AND(EF$4&gt;=$E17,EF$4&lt;=$G17)*(EE$4-$E17+1),$I17/2,$L17,TRUE))/(1-2*_xlfn.NORM.DIST(0,$I17/2,$L17,TRUE))*$C17+($J17="Steady Growth")*(AND(EF$4&gt;=$E17,EF$4&lt;=$G17)*((EF$4-$E17+1)/($I17*($I17+1)/2)*$C17))+($J17="custom")*CustomCF!DY17</f>
        <v>0</v>
      </c>
    </row>
    <row r="18" spans="2:136" hidden="1" outlineLevel="1" x14ac:dyDescent="0.2">
      <c r="B18" s="103">
        <f>Budget!K18</f>
        <v>0</v>
      </c>
      <c r="C18" s="19">
        <f>Budget!L18</f>
        <v>0</v>
      </c>
      <c r="D18" s="19" t="str">
        <f t="shared" si="17"/>
        <v/>
      </c>
      <c r="E18" s="92">
        <v>0</v>
      </c>
      <c r="F18" s="18">
        <f>IF(J18="Custom",CustomCF!E18,INDEX($P$6:$DY$6,MATCH(E18,CF!$P$4:$DY$4,0)))</f>
        <v>46022</v>
      </c>
      <c r="G18" s="92">
        <v>0</v>
      </c>
      <c r="H18" s="18">
        <f>IF(J18="Custom",CustomCF!F18,INDEX($P$6:$EF$6,MATCH(G18,$P$4:$EF$4,0)))</f>
        <v>46022</v>
      </c>
      <c r="I18" s="9">
        <f t="shared" si="9"/>
        <v>1</v>
      </c>
      <c r="J18" s="92" t="s">
        <v>30</v>
      </c>
      <c r="K18" s="92" t="s">
        <v>31</v>
      </c>
      <c r="L18" s="9">
        <f t="shared" si="15"/>
        <v>10000000</v>
      </c>
      <c r="M18" s="106">
        <f t="shared" si="16"/>
        <v>0</v>
      </c>
      <c r="N18" s="112" t="str">
        <f t="shared" si="10"/>
        <v>OK</v>
      </c>
      <c r="O18" s="112"/>
      <c r="P18" s="19">
        <f>($J18="Bell Curve")*(_xlfn.NORM.DIST(AND(P$4&gt;=$E18,P$4&lt;=$G18)*(P$4-$E18+1),$I18/2,$L18,TRUE)-_xlfn.NORM.DIST(AND(P$4&gt;=$E18,P$4&lt;=$G18)*(N$4-$E18+1),$I18/2,$L18,TRUE))/(1-2*_xlfn.NORM.DIST(0,$I18/2,$L18,TRUE))*$C18+($J18="Steady Growth")*(AND(P$4&gt;=$E18,P$4&lt;=$G18)*((P$4-$E18+1)/($I18*($I18+1)/2)*$C18))+($J18="custom")*CustomCF!I18</f>
        <v>0</v>
      </c>
      <c r="Q18" s="19">
        <f>($J18="Bell Curve")*(_xlfn.NORM.DIST(AND(Q$4&gt;=$E18,Q$4&lt;=$G18)*(Q$4-$E18+1),$I18/2,$L18,TRUE)-_xlfn.NORM.DIST(AND(Q$4&gt;=$E18,Q$4&lt;=$G18)*(P$4-$E18+1),$I18/2,$L18,TRUE))/(1-2*_xlfn.NORM.DIST(0,$I18/2,$L18,TRUE))*$C18+($J18="Steady Growth")*(AND(Q$4&gt;=$E18,Q$4&lt;=$G18)*((Q$4-$E18+1)/($I18*($I18+1)/2)*$C18))+($J18="custom")*CustomCF!J18</f>
        <v>0</v>
      </c>
      <c r="R18" s="19">
        <f>($J18="Bell Curve")*(_xlfn.NORM.DIST(AND(R$4&gt;=$E18,R$4&lt;=$G18)*(R$4-$E18+1),$I18/2,$L18,TRUE)-_xlfn.NORM.DIST(AND(R$4&gt;=$E18,R$4&lt;=$G18)*(Q$4-$E18+1),$I18/2,$L18,TRUE))/(1-2*_xlfn.NORM.DIST(0,$I18/2,$L18,TRUE))*$C18+($J18="Steady Growth")*(AND(R$4&gt;=$E18,R$4&lt;=$G18)*((R$4-$E18+1)/($I18*($I18+1)/2)*$C18))+($J18="custom")*CustomCF!K18</f>
        <v>0</v>
      </c>
      <c r="S18" s="19">
        <f>($J18="Bell Curve")*(_xlfn.NORM.DIST(AND(S$4&gt;=$E18,S$4&lt;=$G18)*(S$4-$E18+1),$I18/2,$L18,TRUE)-_xlfn.NORM.DIST(AND(S$4&gt;=$E18,S$4&lt;=$G18)*(R$4-$E18+1),$I18/2,$L18,TRUE))/(1-2*_xlfn.NORM.DIST(0,$I18/2,$L18,TRUE))*$C18+($J18="Steady Growth")*(AND(S$4&gt;=$E18,S$4&lt;=$G18)*((S$4-$E18+1)/($I18*($I18+1)/2)*$C18))+($J18="custom")*CustomCF!L18</f>
        <v>0</v>
      </c>
      <c r="T18" s="19">
        <f>($J18="Bell Curve")*(_xlfn.NORM.DIST(AND(T$4&gt;=$E18,T$4&lt;=$G18)*(T$4-$E18+1),$I18/2,$L18,TRUE)-_xlfn.NORM.DIST(AND(T$4&gt;=$E18,T$4&lt;=$G18)*(S$4-$E18+1),$I18/2,$L18,TRUE))/(1-2*_xlfn.NORM.DIST(0,$I18/2,$L18,TRUE))*$C18+($J18="Steady Growth")*(AND(T$4&gt;=$E18,T$4&lt;=$G18)*((T$4-$E18+1)/($I18*($I18+1)/2)*$C18))+($J18="custom")*CustomCF!M18</f>
        <v>0</v>
      </c>
      <c r="U18" s="19">
        <f>($J18="Bell Curve")*(_xlfn.NORM.DIST(AND(U$4&gt;=$E18,U$4&lt;=$G18)*(U$4-$E18+1),$I18/2,$L18,TRUE)-_xlfn.NORM.DIST(AND(U$4&gt;=$E18,U$4&lt;=$G18)*(T$4-$E18+1),$I18/2,$L18,TRUE))/(1-2*_xlfn.NORM.DIST(0,$I18/2,$L18,TRUE))*$C18+($J18="Steady Growth")*(AND(U$4&gt;=$E18,U$4&lt;=$G18)*((U$4-$E18+1)/($I18*($I18+1)/2)*$C18))+($J18="custom")*CustomCF!N18</f>
        <v>0</v>
      </c>
      <c r="V18" s="19">
        <f>($J18="Bell Curve")*(_xlfn.NORM.DIST(AND(V$4&gt;=$E18,V$4&lt;=$G18)*(V$4-$E18+1),$I18/2,$L18,TRUE)-_xlfn.NORM.DIST(AND(V$4&gt;=$E18,V$4&lt;=$G18)*(U$4-$E18+1),$I18/2,$L18,TRUE))/(1-2*_xlfn.NORM.DIST(0,$I18/2,$L18,TRUE))*$C18+($J18="Steady Growth")*(AND(V$4&gt;=$E18,V$4&lt;=$G18)*((V$4-$E18+1)/($I18*($I18+1)/2)*$C18))+($J18="custom")*CustomCF!O18</f>
        <v>0</v>
      </c>
      <c r="W18" s="19">
        <f>($J18="Bell Curve")*(_xlfn.NORM.DIST(AND(W$4&gt;=$E18,W$4&lt;=$G18)*(W$4-$E18+1),$I18/2,$L18,TRUE)-_xlfn.NORM.DIST(AND(W$4&gt;=$E18,W$4&lt;=$G18)*(V$4-$E18+1),$I18/2,$L18,TRUE))/(1-2*_xlfn.NORM.DIST(0,$I18/2,$L18,TRUE))*$C18+($J18="Steady Growth")*(AND(W$4&gt;=$E18,W$4&lt;=$G18)*((W$4-$E18+1)/($I18*($I18+1)/2)*$C18))+($J18="custom")*CustomCF!P18</f>
        <v>0</v>
      </c>
      <c r="X18" s="19">
        <f>($J18="Bell Curve")*(_xlfn.NORM.DIST(AND(X$4&gt;=$E18,X$4&lt;=$G18)*(X$4-$E18+1),$I18/2,$L18,TRUE)-_xlfn.NORM.DIST(AND(X$4&gt;=$E18,X$4&lt;=$G18)*(W$4-$E18+1),$I18/2,$L18,TRUE))/(1-2*_xlfn.NORM.DIST(0,$I18/2,$L18,TRUE))*$C18+($J18="Steady Growth")*(AND(X$4&gt;=$E18,X$4&lt;=$G18)*((X$4-$E18+1)/($I18*($I18+1)/2)*$C18))+($J18="custom")*CustomCF!Q18</f>
        <v>0</v>
      </c>
      <c r="Y18" s="19">
        <f>($J18="Bell Curve")*(_xlfn.NORM.DIST(AND(Y$4&gt;=$E18,Y$4&lt;=$G18)*(Y$4-$E18+1),$I18/2,$L18,TRUE)-_xlfn.NORM.DIST(AND(Y$4&gt;=$E18,Y$4&lt;=$G18)*(X$4-$E18+1),$I18/2,$L18,TRUE))/(1-2*_xlfn.NORM.DIST(0,$I18/2,$L18,TRUE))*$C18+($J18="Steady Growth")*(AND(Y$4&gt;=$E18,Y$4&lt;=$G18)*((Y$4-$E18+1)/($I18*($I18+1)/2)*$C18))+($J18="custom")*CustomCF!R18</f>
        <v>0</v>
      </c>
      <c r="Z18" s="19">
        <f>($J18="Bell Curve")*(_xlfn.NORM.DIST(AND(Z$4&gt;=$E18,Z$4&lt;=$G18)*(Z$4-$E18+1),$I18/2,$L18,TRUE)-_xlfn.NORM.DIST(AND(Z$4&gt;=$E18,Z$4&lt;=$G18)*(Y$4-$E18+1),$I18/2,$L18,TRUE))/(1-2*_xlfn.NORM.DIST(0,$I18/2,$L18,TRUE))*$C18+($J18="Steady Growth")*(AND(Z$4&gt;=$E18,Z$4&lt;=$G18)*((Z$4-$E18+1)/($I18*($I18+1)/2)*$C18))+($J18="custom")*CustomCF!S18</f>
        <v>0</v>
      </c>
      <c r="AA18" s="19">
        <f>($J18="Bell Curve")*(_xlfn.NORM.DIST(AND(AA$4&gt;=$E18,AA$4&lt;=$G18)*(AA$4-$E18+1),$I18/2,$L18,TRUE)-_xlfn.NORM.DIST(AND(AA$4&gt;=$E18,AA$4&lt;=$G18)*(Z$4-$E18+1),$I18/2,$L18,TRUE))/(1-2*_xlfn.NORM.DIST(0,$I18/2,$L18,TRUE))*$C18+($J18="Steady Growth")*(AND(AA$4&gt;=$E18,AA$4&lt;=$G18)*((AA$4-$E18+1)/($I18*($I18+1)/2)*$C18))+($J18="custom")*CustomCF!T18</f>
        <v>0</v>
      </c>
      <c r="AB18" s="19">
        <f>($J18="Bell Curve")*(_xlfn.NORM.DIST(AND(AB$4&gt;=$E18,AB$4&lt;=$G18)*(AB$4-$E18+1),$I18/2,$L18,TRUE)-_xlfn.NORM.DIST(AND(AB$4&gt;=$E18,AB$4&lt;=$G18)*(AA$4-$E18+1),$I18/2,$L18,TRUE))/(1-2*_xlfn.NORM.DIST(0,$I18/2,$L18,TRUE))*$C18+($J18="Steady Growth")*(AND(AB$4&gt;=$E18,AB$4&lt;=$G18)*((AB$4-$E18+1)/($I18*($I18+1)/2)*$C18))+($J18="custom")*CustomCF!U18</f>
        <v>0</v>
      </c>
      <c r="AC18" s="19">
        <f>($J18="Bell Curve")*(_xlfn.NORM.DIST(AND(AC$4&gt;=$E18,AC$4&lt;=$G18)*(AC$4-$E18+1),$I18/2,$L18,TRUE)-_xlfn.NORM.DIST(AND(AC$4&gt;=$E18,AC$4&lt;=$G18)*(AB$4-$E18+1),$I18/2,$L18,TRUE))/(1-2*_xlfn.NORM.DIST(0,$I18/2,$L18,TRUE))*$C18+($J18="Steady Growth")*(AND(AC$4&gt;=$E18,AC$4&lt;=$G18)*((AC$4-$E18+1)/($I18*($I18+1)/2)*$C18))+($J18="custom")*CustomCF!V18</f>
        <v>0</v>
      </c>
      <c r="AD18" s="19">
        <f>($J18="Bell Curve")*(_xlfn.NORM.DIST(AND(AD$4&gt;=$E18,AD$4&lt;=$G18)*(AD$4-$E18+1),$I18/2,$L18,TRUE)-_xlfn.NORM.DIST(AND(AD$4&gt;=$E18,AD$4&lt;=$G18)*(AC$4-$E18+1),$I18/2,$L18,TRUE))/(1-2*_xlfn.NORM.DIST(0,$I18/2,$L18,TRUE))*$C18+($J18="Steady Growth")*(AND(AD$4&gt;=$E18,AD$4&lt;=$G18)*((AD$4-$E18+1)/($I18*($I18+1)/2)*$C18))+($J18="custom")*CustomCF!W18</f>
        <v>0</v>
      </c>
      <c r="AE18" s="19">
        <f>($J18="Bell Curve")*(_xlfn.NORM.DIST(AND(AE$4&gt;=$E18,AE$4&lt;=$G18)*(AE$4-$E18+1),$I18/2,$L18,TRUE)-_xlfn.NORM.DIST(AND(AE$4&gt;=$E18,AE$4&lt;=$G18)*(AD$4-$E18+1),$I18/2,$L18,TRUE))/(1-2*_xlfn.NORM.DIST(0,$I18/2,$L18,TRUE))*$C18+($J18="Steady Growth")*(AND(AE$4&gt;=$E18,AE$4&lt;=$G18)*((AE$4-$E18+1)/($I18*($I18+1)/2)*$C18))+($J18="custom")*CustomCF!X18</f>
        <v>0</v>
      </c>
      <c r="AF18" s="19">
        <f>($J18="Bell Curve")*(_xlfn.NORM.DIST(AND(AF$4&gt;=$E18,AF$4&lt;=$G18)*(AF$4-$E18+1),$I18/2,$L18,TRUE)-_xlfn.NORM.DIST(AND(AF$4&gt;=$E18,AF$4&lt;=$G18)*(AE$4-$E18+1),$I18/2,$L18,TRUE))/(1-2*_xlfn.NORM.DIST(0,$I18/2,$L18,TRUE))*$C18+($J18="Steady Growth")*(AND(AF$4&gt;=$E18,AF$4&lt;=$G18)*((AF$4-$E18+1)/($I18*($I18+1)/2)*$C18))+($J18="custom")*CustomCF!Y18</f>
        <v>0</v>
      </c>
      <c r="AG18" s="19">
        <f>($J18="Bell Curve")*(_xlfn.NORM.DIST(AND(AG$4&gt;=$E18,AG$4&lt;=$G18)*(AG$4-$E18+1),$I18/2,$L18,TRUE)-_xlfn.NORM.DIST(AND(AG$4&gt;=$E18,AG$4&lt;=$G18)*(AF$4-$E18+1),$I18/2,$L18,TRUE))/(1-2*_xlfn.NORM.DIST(0,$I18/2,$L18,TRUE))*$C18+($J18="Steady Growth")*(AND(AG$4&gt;=$E18,AG$4&lt;=$G18)*((AG$4-$E18+1)/($I18*($I18+1)/2)*$C18))+($J18="custom")*CustomCF!Z18</f>
        <v>0</v>
      </c>
      <c r="AH18" s="19">
        <f>($J18="Bell Curve")*(_xlfn.NORM.DIST(AND(AH$4&gt;=$E18,AH$4&lt;=$G18)*(AH$4-$E18+1),$I18/2,$L18,TRUE)-_xlfn.NORM.DIST(AND(AH$4&gt;=$E18,AH$4&lt;=$G18)*(AG$4-$E18+1),$I18/2,$L18,TRUE))/(1-2*_xlfn.NORM.DIST(0,$I18/2,$L18,TRUE))*$C18+($J18="Steady Growth")*(AND(AH$4&gt;=$E18,AH$4&lt;=$G18)*((AH$4-$E18+1)/($I18*($I18+1)/2)*$C18))+($J18="custom")*CustomCF!AA18</f>
        <v>0</v>
      </c>
      <c r="AI18" s="19">
        <f>($J18="Bell Curve")*(_xlfn.NORM.DIST(AND(AI$4&gt;=$E18,AI$4&lt;=$G18)*(AI$4-$E18+1),$I18/2,$L18,TRUE)-_xlfn.NORM.DIST(AND(AI$4&gt;=$E18,AI$4&lt;=$G18)*(AH$4-$E18+1),$I18/2,$L18,TRUE))/(1-2*_xlfn.NORM.DIST(0,$I18/2,$L18,TRUE))*$C18+($J18="Steady Growth")*(AND(AI$4&gt;=$E18,AI$4&lt;=$G18)*((AI$4-$E18+1)/($I18*($I18+1)/2)*$C18))+($J18="custom")*CustomCF!AB18</f>
        <v>0</v>
      </c>
      <c r="AJ18" s="19">
        <f>($J18="Bell Curve")*(_xlfn.NORM.DIST(AND(AJ$4&gt;=$E18,AJ$4&lt;=$G18)*(AJ$4-$E18+1),$I18/2,$L18,TRUE)-_xlfn.NORM.DIST(AND(AJ$4&gt;=$E18,AJ$4&lt;=$G18)*(AI$4-$E18+1),$I18/2,$L18,TRUE))/(1-2*_xlfn.NORM.DIST(0,$I18/2,$L18,TRUE))*$C18+($J18="Steady Growth")*(AND(AJ$4&gt;=$E18,AJ$4&lt;=$G18)*((AJ$4-$E18+1)/($I18*($I18+1)/2)*$C18))+($J18="custom")*CustomCF!AC18</f>
        <v>0</v>
      </c>
      <c r="AK18" s="19">
        <f>($J18="Bell Curve")*(_xlfn.NORM.DIST(AND(AK$4&gt;=$E18,AK$4&lt;=$G18)*(AK$4-$E18+1),$I18/2,$L18,TRUE)-_xlfn.NORM.DIST(AND(AK$4&gt;=$E18,AK$4&lt;=$G18)*(AJ$4-$E18+1),$I18/2,$L18,TRUE))/(1-2*_xlfn.NORM.DIST(0,$I18/2,$L18,TRUE))*$C18+($J18="Steady Growth")*(AND(AK$4&gt;=$E18,AK$4&lt;=$G18)*((AK$4-$E18+1)/($I18*($I18+1)/2)*$C18))+($J18="custom")*CustomCF!AD18</f>
        <v>0</v>
      </c>
      <c r="AL18" s="19">
        <f>($J18="Bell Curve")*(_xlfn.NORM.DIST(AND(AL$4&gt;=$E18,AL$4&lt;=$G18)*(AL$4-$E18+1),$I18/2,$L18,TRUE)-_xlfn.NORM.DIST(AND(AL$4&gt;=$E18,AL$4&lt;=$G18)*(AK$4-$E18+1),$I18/2,$L18,TRUE))/(1-2*_xlfn.NORM.DIST(0,$I18/2,$L18,TRUE))*$C18+($J18="Steady Growth")*(AND(AL$4&gt;=$E18,AL$4&lt;=$G18)*((AL$4-$E18+1)/($I18*($I18+1)/2)*$C18))+($J18="custom")*CustomCF!AE18</f>
        <v>0</v>
      </c>
      <c r="AM18" s="19">
        <f>($J18="Bell Curve")*(_xlfn.NORM.DIST(AND(AM$4&gt;=$E18,AM$4&lt;=$G18)*(AM$4-$E18+1),$I18/2,$L18,TRUE)-_xlfn.NORM.DIST(AND(AM$4&gt;=$E18,AM$4&lt;=$G18)*(AL$4-$E18+1),$I18/2,$L18,TRUE))/(1-2*_xlfn.NORM.DIST(0,$I18/2,$L18,TRUE))*$C18+($J18="Steady Growth")*(AND(AM$4&gt;=$E18,AM$4&lt;=$G18)*((AM$4-$E18+1)/($I18*($I18+1)/2)*$C18))+($J18="custom")*CustomCF!AF18</f>
        <v>0</v>
      </c>
      <c r="AN18" s="19">
        <f>($J18="Bell Curve")*(_xlfn.NORM.DIST(AND(AN$4&gt;=$E18,AN$4&lt;=$G18)*(AN$4-$E18+1),$I18/2,$L18,TRUE)-_xlfn.NORM.DIST(AND(AN$4&gt;=$E18,AN$4&lt;=$G18)*(AM$4-$E18+1),$I18/2,$L18,TRUE))/(1-2*_xlfn.NORM.DIST(0,$I18/2,$L18,TRUE))*$C18+($J18="Steady Growth")*(AND(AN$4&gt;=$E18,AN$4&lt;=$G18)*((AN$4-$E18+1)/($I18*($I18+1)/2)*$C18))+($J18="custom")*CustomCF!AG18</f>
        <v>0</v>
      </c>
      <c r="AO18" s="19">
        <f>($J18="Bell Curve")*(_xlfn.NORM.DIST(AND(AO$4&gt;=$E18,AO$4&lt;=$G18)*(AO$4-$E18+1),$I18/2,$L18,TRUE)-_xlfn.NORM.DIST(AND(AO$4&gt;=$E18,AO$4&lt;=$G18)*(AN$4-$E18+1),$I18/2,$L18,TRUE))/(1-2*_xlfn.NORM.DIST(0,$I18/2,$L18,TRUE))*$C18+($J18="Steady Growth")*(AND(AO$4&gt;=$E18,AO$4&lt;=$G18)*((AO$4-$E18+1)/($I18*($I18+1)/2)*$C18))+($J18="custom")*CustomCF!AH18</f>
        <v>0</v>
      </c>
      <c r="AP18" s="19">
        <f>($J18="Bell Curve")*(_xlfn.NORM.DIST(AND(AP$4&gt;=$E18,AP$4&lt;=$G18)*(AP$4-$E18+1),$I18/2,$L18,TRUE)-_xlfn.NORM.DIST(AND(AP$4&gt;=$E18,AP$4&lt;=$G18)*(AO$4-$E18+1),$I18/2,$L18,TRUE))/(1-2*_xlfn.NORM.DIST(0,$I18/2,$L18,TRUE))*$C18+($J18="Steady Growth")*(AND(AP$4&gt;=$E18,AP$4&lt;=$G18)*((AP$4-$E18+1)/($I18*($I18+1)/2)*$C18))+($J18="custom")*CustomCF!AI18</f>
        <v>0</v>
      </c>
      <c r="AQ18" s="19">
        <f>($J18="Bell Curve")*(_xlfn.NORM.DIST(AND(AQ$4&gt;=$E18,AQ$4&lt;=$G18)*(AQ$4-$E18+1),$I18/2,$L18,TRUE)-_xlfn.NORM.DIST(AND(AQ$4&gt;=$E18,AQ$4&lt;=$G18)*(AP$4-$E18+1),$I18/2,$L18,TRUE))/(1-2*_xlfn.NORM.DIST(0,$I18/2,$L18,TRUE))*$C18+($J18="Steady Growth")*(AND(AQ$4&gt;=$E18,AQ$4&lt;=$G18)*((AQ$4-$E18+1)/($I18*($I18+1)/2)*$C18))+($J18="custom")*CustomCF!AJ18</f>
        <v>0</v>
      </c>
      <c r="AR18" s="19">
        <f>($J18="Bell Curve")*(_xlfn.NORM.DIST(AND(AR$4&gt;=$E18,AR$4&lt;=$G18)*(AR$4-$E18+1),$I18/2,$L18,TRUE)-_xlfn.NORM.DIST(AND(AR$4&gt;=$E18,AR$4&lt;=$G18)*(AQ$4-$E18+1),$I18/2,$L18,TRUE))/(1-2*_xlfn.NORM.DIST(0,$I18/2,$L18,TRUE))*$C18+($J18="Steady Growth")*(AND(AR$4&gt;=$E18,AR$4&lt;=$G18)*((AR$4-$E18+1)/($I18*($I18+1)/2)*$C18))+($J18="custom")*CustomCF!AK18</f>
        <v>0</v>
      </c>
      <c r="AS18" s="19">
        <f>($J18="Bell Curve")*(_xlfn.NORM.DIST(AND(AS$4&gt;=$E18,AS$4&lt;=$G18)*(AS$4-$E18+1),$I18/2,$L18,TRUE)-_xlfn.NORM.DIST(AND(AS$4&gt;=$E18,AS$4&lt;=$G18)*(AR$4-$E18+1),$I18/2,$L18,TRUE))/(1-2*_xlfn.NORM.DIST(0,$I18/2,$L18,TRUE))*$C18+($J18="Steady Growth")*(AND(AS$4&gt;=$E18,AS$4&lt;=$G18)*((AS$4-$E18+1)/($I18*($I18+1)/2)*$C18))+($J18="custom")*CustomCF!AL18</f>
        <v>0</v>
      </c>
      <c r="AT18" s="19">
        <f>($J18="Bell Curve")*(_xlfn.NORM.DIST(AND(AT$4&gt;=$E18,AT$4&lt;=$G18)*(AT$4-$E18+1),$I18/2,$L18,TRUE)-_xlfn.NORM.DIST(AND(AT$4&gt;=$E18,AT$4&lt;=$G18)*(AS$4-$E18+1),$I18/2,$L18,TRUE))/(1-2*_xlfn.NORM.DIST(0,$I18/2,$L18,TRUE))*$C18+($J18="Steady Growth")*(AND(AT$4&gt;=$E18,AT$4&lt;=$G18)*((AT$4-$E18+1)/($I18*($I18+1)/2)*$C18))+($J18="custom")*CustomCF!AM18</f>
        <v>0</v>
      </c>
      <c r="AU18" s="19">
        <f>($J18="Bell Curve")*(_xlfn.NORM.DIST(AND(AU$4&gt;=$E18,AU$4&lt;=$G18)*(AU$4-$E18+1),$I18/2,$L18,TRUE)-_xlfn.NORM.DIST(AND(AU$4&gt;=$E18,AU$4&lt;=$G18)*(AT$4-$E18+1),$I18/2,$L18,TRUE))/(1-2*_xlfn.NORM.DIST(0,$I18/2,$L18,TRUE))*$C18+($J18="Steady Growth")*(AND(AU$4&gt;=$E18,AU$4&lt;=$G18)*((AU$4-$E18+1)/($I18*($I18+1)/2)*$C18))+($J18="custom")*CustomCF!AN18</f>
        <v>0</v>
      </c>
      <c r="AV18" s="19">
        <f>($J18="Bell Curve")*(_xlfn.NORM.DIST(AND(AV$4&gt;=$E18,AV$4&lt;=$G18)*(AV$4-$E18+1),$I18/2,$L18,TRUE)-_xlfn.NORM.DIST(AND(AV$4&gt;=$E18,AV$4&lt;=$G18)*(AU$4-$E18+1),$I18/2,$L18,TRUE))/(1-2*_xlfn.NORM.DIST(0,$I18/2,$L18,TRUE))*$C18+($J18="Steady Growth")*(AND(AV$4&gt;=$E18,AV$4&lt;=$G18)*((AV$4-$E18+1)/($I18*($I18+1)/2)*$C18))+($J18="custom")*CustomCF!AO18</f>
        <v>0</v>
      </c>
      <c r="AW18" s="19">
        <f>($J18="Bell Curve")*(_xlfn.NORM.DIST(AND(AW$4&gt;=$E18,AW$4&lt;=$G18)*(AW$4-$E18+1),$I18/2,$L18,TRUE)-_xlfn.NORM.DIST(AND(AW$4&gt;=$E18,AW$4&lt;=$G18)*(AV$4-$E18+1),$I18/2,$L18,TRUE))/(1-2*_xlfn.NORM.DIST(0,$I18/2,$L18,TRUE))*$C18+($J18="Steady Growth")*(AND(AW$4&gt;=$E18,AW$4&lt;=$G18)*((AW$4-$E18+1)/($I18*($I18+1)/2)*$C18))+($J18="custom")*CustomCF!AP18</f>
        <v>0</v>
      </c>
      <c r="AX18" s="19">
        <f>($J18="Bell Curve")*(_xlfn.NORM.DIST(AND(AX$4&gt;=$E18,AX$4&lt;=$G18)*(AX$4-$E18+1),$I18/2,$L18,TRUE)-_xlfn.NORM.DIST(AND(AX$4&gt;=$E18,AX$4&lt;=$G18)*(AW$4-$E18+1),$I18/2,$L18,TRUE))/(1-2*_xlfn.NORM.DIST(0,$I18/2,$L18,TRUE))*$C18+($J18="Steady Growth")*(AND(AX$4&gt;=$E18,AX$4&lt;=$G18)*((AX$4-$E18+1)/($I18*($I18+1)/2)*$C18))+($J18="custom")*CustomCF!AQ18</f>
        <v>0</v>
      </c>
      <c r="AY18" s="19">
        <f>($J18="Bell Curve")*(_xlfn.NORM.DIST(AND(AY$4&gt;=$E18,AY$4&lt;=$G18)*(AY$4-$E18+1),$I18/2,$L18,TRUE)-_xlfn.NORM.DIST(AND(AY$4&gt;=$E18,AY$4&lt;=$G18)*(AX$4-$E18+1),$I18/2,$L18,TRUE))/(1-2*_xlfn.NORM.DIST(0,$I18/2,$L18,TRUE))*$C18+($J18="Steady Growth")*(AND(AY$4&gt;=$E18,AY$4&lt;=$G18)*((AY$4-$E18+1)/($I18*($I18+1)/2)*$C18))+($J18="custom")*CustomCF!AR18</f>
        <v>0</v>
      </c>
      <c r="AZ18" s="19">
        <f>($J18="Bell Curve")*(_xlfn.NORM.DIST(AND(AZ$4&gt;=$E18,AZ$4&lt;=$G18)*(AZ$4-$E18+1),$I18/2,$L18,TRUE)-_xlfn.NORM.DIST(AND(AZ$4&gt;=$E18,AZ$4&lt;=$G18)*(AY$4-$E18+1),$I18/2,$L18,TRUE))/(1-2*_xlfn.NORM.DIST(0,$I18/2,$L18,TRUE))*$C18+($J18="Steady Growth")*(AND(AZ$4&gt;=$E18,AZ$4&lt;=$G18)*((AZ$4-$E18+1)/($I18*($I18+1)/2)*$C18))+($J18="custom")*CustomCF!AS18</f>
        <v>0</v>
      </c>
      <c r="BA18" s="19">
        <f>($J18="Bell Curve")*(_xlfn.NORM.DIST(AND(BA$4&gt;=$E18,BA$4&lt;=$G18)*(BA$4-$E18+1),$I18/2,$L18,TRUE)-_xlfn.NORM.DIST(AND(BA$4&gt;=$E18,BA$4&lt;=$G18)*(AZ$4-$E18+1),$I18/2,$L18,TRUE))/(1-2*_xlfn.NORM.DIST(0,$I18/2,$L18,TRUE))*$C18+($J18="Steady Growth")*(AND(BA$4&gt;=$E18,BA$4&lt;=$G18)*((BA$4-$E18+1)/($I18*($I18+1)/2)*$C18))+($J18="custom")*CustomCF!AT18</f>
        <v>0</v>
      </c>
      <c r="BB18" s="19">
        <f>($J18="Bell Curve")*(_xlfn.NORM.DIST(AND(BB$4&gt;=$E18,BB$4&lt;=$G18)*(BB$4-$E18+1),$I18/2,$L18,TRUE)-_xlfn.NORM.DIST(AND(BB$4&gt;=$E18,BB$4&lt;=$G18)*(BA$4-$E18+1),$I18/2,$L18,TRUE))/(1-2*_xlfn.NORM.DIST(0,$I18/2,$L18,TRUE))*$C18+($J18="Steady Growth")*(AND(BB$4&gt;=$E18,BB$4&lt;=$G18)*((BB$4-$E18+1)/($I18*($I18+1)/2)*$C18))+($J18="custom")*CustomCF!AU18</f>
        <v>0</v>
      </c>
      <c r="BC18" s="19">
        <f>($J18="Bell Curve")*(_xlfn.NORM.DIST(AND(BC$4&gt;=$E18,BC$4&lt;=$G18)*(BC$4-$E18+1),$I18/2,$L18,TRUE)-_xlfn.NORM.DIST(AND(BC$4&gt;=$E18,BC$4&lt;=$G18)*(BB$4-$E18+1),$I18/2,$L18,TRUE))/(1-2*_xlfn.NORM.DIST(0,$I18/2,$L18,TRUE))*$C18+($J18="Steady Growth")*(AND(BC$4&gt;=$E18,BC$4&lt;=$G18)*((BC$4-$E18+1)/($I18*($I18+1)/2)*$C18))+($J18="custom")*CustomCF!AV18</f>
        <v>0</v>
      </c>
      <c r="BD18" s="19">
        <f>($J18="Bell Curve")*(_xlfn.NORM.DIST(AND(BD$4&gt;=$E18,BD$4&lt;=$G18)*(BD$4-$E18+1),$I18/2,$L18,TRUE)-_xlfn.NORM.DIST(AND(BD$4&gt;=$E18,BD$4&lt;=$G18)*(BC$4-$E18+1),$I18/2,$L18,TRUE))/(1-2*_xlfn.NORM.DIST(0,$I18/2,$L18,TRUE))*$C18+($J18="Steady Growth")*(AND(BD$4&gt;=$E18,BD$4&lt;=$G18)*((BD$4-$E18+1)/($I18*($I18+1)/2)*$C18))+($J18="custom")*CustomCF!AW18</f>
        <v>0</v>
      </c>
      <c r="BE18" s="19">
        <f>($J18="Bell Curve")*(_xlfn.NORM.DIST(AND(BE$4&gt;=$E18,BE$4&lt;=$G18)*(BE$4-$E18+1),$I18/2,$L18,TRUE)-_xlfn.NORM.DIST(AND(BE$4&gt;=$E18,BE$4&lt;=$G18)*(BD$4-$E18+1),$I18/2,$L18,TRUE))/(1-2*_xlfn.NORM.DIST(0,$I18/2,$L18,TRUE))*$C18+($J18="Steady Growth")*(AND(BE$4&gt;=$E18,BE$4&lt;=$G18)*((BE$4-$E18+1)/($I18*($I18+1)/2)*$C18))+($J18="custom")*CustomCF!AX18</f>
        <v>0</v>
      </c>
      <c r="BF18" s="19">
        <f>($J18="Bell Curve")*(_xlfn.NORM.DIST(AND(BF$4&gt;=$E18,BF$4&lt;=$G18)*(BF$4-$E18+1),$I18/2,$L18,TRUE)-_xlfn.NORM.DIST(AND(BF$4&gt;=$E18,BF$4&lt;=$G18)*(BE$4-$E18+1),$I18/2,$L18,TRUE))/(1-2*_xlfn.NORM.DIST(0,$I18/2,$L18,TRUE))*$C18+($J18="Steady Growth")*(AND(BF$4&gt;=$E18,BF$4&lt;=$G18)*((BF$4-$E18+1)/($I18*($I18+1)/2)*$C18))+($J18="custom")*CustomCF!AY18</f>
        <v>0</v>
      </c>
      <c r="BG18" s="19">
        <f>($J18="Bell Curve")*(_xlfn.NORM.DIST(AND(BG$4&gt;=$E18,BG$4&lt;=$G18)*(BG$4-$E18+1),$I18/2,$L18,TRUE)-_xlfn.NORM.DIST(AND(BG$4&gt;=$E18,BG$4&lt;=$G18)*(BF$4-$E18+1),$I18/2,$L18,TRUE))/(1-2*_xlfn.NORM.DIST(0,$I18/2,$L18,TRUE))*$C18+($J18="Steady Growth")*(AND(BG$4&gt;=$E18,BG$4&lt;=$G18)*((BG$4-$E18+1)/($I18*($I18+1)/2)*$C18))+($J18="custom")*CustomCF!AZ18</f>
        <v>0</v>
      </c>
      <c r="BH18" s="19">
        <f>($J18="Bell Curve")*(_xlfn.NORM.DIST(AND(BH$4&gt;=$E18,BH$4&lt;=$G18)*(BH$4-$E18+1),$I18/2,$L18,TRUE)-_xlfn.NORM.DIST(AND(BH$4&gt;=$E18,BH$4&lt;=$G18)*(BG$4-$E18+1),$I18/2,$L18,TRUE))/(1-2*_xlfn.NORM.DIST(0,$I18/2,$L18,TRUE))*$C18+($J18="Steady Growth")*(AND(BH$4&gt;=$E18,BH$4&lt;=$G18)*((BH$4-$E18+1)/($I18*($I18+1)/2)*$C18))+($J18="custom")*CustomCF!BA18</f>
        <v>0</v>
      </c>
      <c r="BI18" s="19">
        <f>($J18="Bell Curve")*(_xlfn.NORM.DIST(AND(BI$4&gt;=$E18,BI$4&lt;=$G18)*(BI$4-$E18+1),$I18/2,$L18,TRUE)-_xlfn.NORM.DIST(AND(BI$4&gt;=$E18,BI$4&lt;=$G18)*(BH$4-$E18+1),$I18/2,$L18,TRUE))/(1-2*_xlfn.NORM.DIST(0,$I18/2,$L18,TRUE))*$C18+($J18="Steady Growth")*(AND(BI$4&gt;=$E18,BI$4&lt;=$G18)*((BI$4-$E18+1)/($I18*($I18+1)/2)*$C18))+($J18="custom")*CustomCF!BB18</f>
        <v>0</v>
      </c>
      <c r="BJ18" s="19">
        <f>($J18="Bell Curve")*(_xlfn.NORM.DIST(AND(BJ$4&gt;=$E18,BJ$4&lt;=$G18)*(BJ$4-$E18+1),$I18/2,$L18,TRUE)-_xlfn.NORM.DIST(AND(BJ$4&gt;=$E18,BJ$4&lt;=$G18)*(BI$4-$E18+1),$I18/2,$L18,TRUE))/(1-2*_xlfn.NORM.DIST(0,$I18/2,$L18,TRUE))*$C18+($J18="Steady Growth")*(AND(BJ$4&gt;=$E18,BJ$4&lt;=$G18)*((BJ$4-$E18+1)/($I18*($I18+1)/2)*$C18))+($J18="custom")*CustomCF!BC18</f>
        <v>0</v>
      </c>
      <c r="BK18" s="19">
        <f>($J18="Bell Curve")*(_xlfn.NORM.DIST(AND(BK$4&gt;=$E18,BK$4&lt;=$G18)*(BK$4-$E18+1),$I18/2,$L18,TRUE)-_xlfn.NORM.DIST(AND(BK$4&gt;=$E18,BK$4&lt;=$G18)*(BJ$4-$E18+1),$I18/2,$L18,TRUE))/(1-2*_xlfn.NORM.DIST(0,$I18/2,$L18,TRUE))*$C18+($J18="Steady Growth")*(AND(BK$4&gt;=$E18,BK$4&lt;=$G18)*((BK$4-$E18+1)/($I18*($I18+1)/2)*$C18))+($J18="custom")*CustomCF!BD18</f>
        <v>0</v>
      </c>
      <c r="BL18" s="19">
        <f>($J18="Bell Curve")*(_xlfn.NORM.DIST(AND(BL$4&gt;=$E18,BL$4&lt;=$G18)*(BL$4-$E18+1),$I18/2,$L18,TRUE)-_xlfn.NORM.DIST(AND(BL$4&gt;=$E18,BL$4&lt;=$G18)*(BK$4-$E18+1),$I18/2,$L18,TRUE))/(1-2*_xlfn.NORM.DIST(0,$I18/2,$L18,TRUE))*$C18+($J18="Steady Growth")*(AND(BL$4&gt;=$E18,BL$4&lt;=$G18)*((BL$4-$E18+1)/($I18*($I18+1)/2)*$C18))+($J18="custom")*CustomCF!BE18</f>
        <v>0</v>
      </c>
      <c r="BM18" s="19">
        <f>($J18="Bell Curve")*(_xlfn.NORM.DIST(AND(BM$4&gt;=$E18,BM$4&lt;=$G18)*(BM$4-$E18+1),$I18/2,$L18,TRUE)-_xlfn.NORM.DIST(AND(BM$4&gt;=$E18,BM$4&lt;=$G18)*(BL$4-$E18+1),$I18/2,$L18,TRUE))/(1-2*_xlfn.NORM.DIST(0,$I18/2,$L18,TRUE))*$C18+($J18="Steady Growth")*(AND(BM$4&gt;=$E18,BM$4&lt;=$G18)*((BM$4-$E18+1)/($I18*($I18+1)/2)*$C18))+($J18="custom")*CustomCF!BF18</f>
        <v>0</v>
      </c>
      <c r="BN18" s="19">
        <f>($J18="Bell Curve")*(_xlfn.NORM.DIST(AND(BN$4&gt;=$E18,BN$4&lt;=$G18)*(BN$4-$E18+1),$I18/2,$L18,TRUE)-_xlfn.NORM.DIST(AND(BN$4&gt;=$E18,BN$4&lt;=$G18)*(BM$4-$E18+1),$I18/2,$L18,TRUE))/(1-2*_xlfn.NORM.DIST(0,$I18/2,$L18,TRUE))*$C18+($J18="Steady Growth")*(AND(BN$4&gt;=$E18,BN$4&lt;=$G18)*((BN$4-$E18+1)/($I18*($I18+1)/2)*$C18))+($J18="custom")*CustomCF!BG18</f>
        <v>0</v>
      </c>
      <c r="BO18" s="19">
        <f>($J18="Bell Curve")*(_xlfn.NORM.DIST(AND(BO$4&gt;=$E18,BO$4&lt;=$G18)*(BO$4-$E18+1),$I18/2,$L18,TRUE)-_xlfn.NORM.DIST(AND(BO$4&gt;=$E18,BO$4&lt;=$G18)*(BN$4-$E18+1),$I18/2,$L18,TRUE))/(1-2*_xlfn.NORM.DIST(0,$I18/2,$L18,TRUE))*$C18+($J18="Steady Growth")*(AND(BO$4&gt;=$E18,BO$4&lt;=$G18)*((BO$4-$E18+1)/($I18*($I18+1)/2)*$C18))+($J18="custom")*CustomCF!BH18</f>
        <v>0</v>
      </c>
      <c r="BP18" s="19">
        <f>($J18="Bell Curve")*(_xlfn.NORM.DIST(AND(BP$4&gt;=$E18,BP$4&lt;=$G18)*(BP$4-$E18+1),$I18/2,$L18,TRUE)-_xlfn.NORM.DIST(AND(BP$4&gt;=$E18,BP$4&lt;=$G18)*(BO$4-$E18+1),$I18/2,$L18,TRUE))/(1-2*_xlfn.NORM.DIST(0,$I18/2,$L18,TRUE))*$C18+($J18="Steady Growth")*(AND(BP$4&gt;=$E18,BP$4&lt;=$G18)*((BP$4-$E18+1)/($I18*($I18+1)/2)*$C18))+($J18="custom")*CustomCF!BI18</f>
        <v>0</v>
      </c>
      <c r="BQ18" s="19">
        <f>($J18="Bell Curve")*(_xlfn.NORM.DIST(AND(BQ$4&gt;=$E18,BQ$4&lt;=$G18)*(BQ$4-$E18+1),$I18/2,$L18,TRUE)-_xlfn.NORM.DIST(AND(BQ$4&gt;=$E18,BQ$4&lt;=$G18)*(BP$4-$E18+1),$I18/2,$L18,TRUE))/(1-2*_xlfn.NORM.DIST(0,$I18/2,$L18,TRUE))*$C18+($J18="Steady Growth")*(AND(BQ$4&gt;=$E18,BQ$4&lt;=$G18)*((BQ$4-$E18+1)/($I18*($I18+1)/2)*$C18))+($J18="custom")*CustomCF!BJ18</f>
        <v>0</v>
      </c>
      <c r="BR18" s="19">
        <f>($J18="Bell Curve")*(_xlfn.NORM.DIST(AND(BR$4&gt;=$E18,BR$4&lt;=$G18)*(BR$4-$E18+1),$I18/2,$L18,TRUE)-_xlfn.NORM.DIST(AND(BR$4&gt;=$E18,BR$4&lt;=$G18)*(BQ$4-$E18+1),$I18/2,$L18,TRUE))/(1-2*_xlfn.NORM.DIST(0,$I18/2,$L18,TRUE))*$C18+($J18="Steady Growth")*(AND(BR$4&gt;=$E18,BR$4&lt;=$G18)*((BR$4-$E18+1)/($I18*($I18+1)/2)*$C18))+($J18="custom")*CustomCF!BK18</f>
        <v>0</v>
      </c>
      <c r="BS18" s="19">
        <f>($J18="Bell Curve")*(_xlfn.NORM.DIST(AND(BS$4&gt;=$E18,BS$4&lt;=$G18)*(BS$4-$E18+1),$I18/2,$L18,TRUE)-_xlfn.NORM.DIST(AND(BS$4&gt;=$E18,BS$4&lt;=$G18)*(BR$4-$E18+1),$I18/2,$L18,TRUE))/(1-2*_xlfn.NORM.DIST(0,$I18/2,$L18,TRUE))*$C18+($J18="Steady Growth")*(AND(BS$4&gt;=$E18,BS$4&lt;=$G18)*((BS$4-$E18+1)/($I18*($I18+1)/2)*$C18))+($J18="custom")*CustomCF!BL18</f>
        <v>0</v>
      </c>
      <c r="BT18" s="19">
        <f>($J18="Bell Curve")*(_xlfn.NORM.DIST(AND(BT$4&gt;=$E18,BT$4&lt;=$G18)*(BT$4-$E18+1),$I18/2,$L18,TRUE)-_xlfn.NORM.DIST(AND(BT$4&gt;=$E18,BT$4&lt;=$G18)*(BS$4-$E18+1),$I18/2,$L18,TRUE))/(1-2*_xlfn.NORM.DIST(0,$I18/2,$L18,TRUE))*$C18+($J18="Steady Growth")*(AND(BT$4&gt;=$E18,BT$4&lt;=$G18)*((BT$4-$E18+1)/($I18*($I18+1)/2)*$C18))+($J18="custom")*CustomCF!BM18</f>
        <v>0</v>
      </c>
      <c r="BU18" s="19">
        <f>($J18="Bell Curve")*(_xlfn.NORM.DIST(AND(BU$4&gt;=$E18,BU$4&lt;=$G18)*(BU$4-$E18+1),$I18/2,$L18,TRUE)-_xlfn.NORM.DIST(AND(BU$4&gt;=$E18,BU$4&lt;=$G18)*(BT$4-$E18+1),$I18/2,$L18,TRUE))/(1-2*_xlfn.NORM.DIST(0,$I18/2,$L18,TRUE))*$C18+($J18="Steady Growth")*(AND(BU$4&gt;=$E18,BU$4&lt;=$G18)*((BU$4-$E18+1)/($I18*($I18+1)/2)*$C18))+($J18="custom")*CustomCF!BN18</f>
        <v>0</v>
      </c>
      <c r="BV18" s="19">
        <f>($J18="Bell Curve")*(_xlfn.NORM.DIST(AND(BV$4&gt;=$E18,BV$4&lt;=$G18)*(BV$4-$E18+1),$I18/2,$L18,TRUE)-_xlfn.NORM.DIST(AND(BV$4&gt;=$E18,BV$4&lt;=$G18)*(BU$4-$E18+1),$I18/2,$L18,TRUE))/(1-2*_xlfn.NORM.DIST(0,$I18/2,$L18,TRUE))*$C18+($J18="Steady Growth")*(AND(BV$4&gt;=$E18,BV$4&lt;=$G18)*((BV$4-$E18+1)/($I18*($I18+1)/2)*$C18))+($J18="custom")*CustomCF!BO18</f>
        <v>0</v>
      </c>
      <c r="BW18" s="19">
        <f>($J18="Bell Curve")*(_xlfn.NORM.DIST(AND(BW$4&gt;=$E18,BW$4&lt;=$G18)*(BW$4-$E18+1),$I18/2,$L18,TRUE)-_xlfn.NORM.DIST(AND(BW$4&gt;=$E18,BW$4&lt;=$G18)*(BV$4-$E18+1),$I18/2,$L18,TRUE))/(1-2*_xlfn.NORM.DIST(0,$I18/2,$L18,TRUE))*$C18+($J18="Steady Growth")*(AND(BW$4&gt;=$E18,BW$4&lt;=$G18)*((BW$4-$E18+1)/($I18*($I18+1)/2)*$C18))+($J18="custom")*CustomCF!BP18</f>
        <v>0</v>
      </c>
      <c r="BX18" s="19">
        <f>($J18="Bell Curve")*(_xlfn.NORM.DIST(AND(BX$4&gt;=$E18,BX$4&lt;=$G18)*(BX$4-$E18+1),$I18/2,$L18,TRUE)-_xlfn.NORM.DIST(AND(BX$4&gt;=$E18,BX$4&lt;=$G18)*(BW$4-$E18+1),$I18/2,$L18,TRUE))/(1-2*_xlfn.NORM.DIST(0,$I18/2,$L18,TRUE))*$C18+($J18="Steady Growth")*(AND(BX$4&gt;=$E18,BX$4&lt;=$G18)*((BX$4-$E18+1)/($I18*($I18+1)/2)*$C18))+($J18="custom")*CustomCF!BQ18</f>
        <v>0</v>
      </c>
      <c r="BY18" s="19">
        <f>($J18="Bell Curve")*(_xlfn.NORM.DIST(AND(BY$4&gt;=$E18,BY$4&lt;=$G18)*(BY$4-$E18+1),$I18/2,$L18,TRUE)-_xlfn.NORM.DIST(AND(BY$4&gt;=$E18,BY$4&lt;=$G18)*(BX$4-$E18+1),$I18/2,$L18,TRUE))/(1-2*_xlfn.NORM.DIST(0,$I18/2,$L18,TRUE))*$C18+($J18="Steady Growth")*(AND(BY$4&gt;=$E18,BY$4&lt;=$G18)*((BY$4-$E18+1)/($I18*($I18+1)/2)*$C18))+($J18="custom")*CustomCF!BR18</f>
        <v>0</v>
      </c>
      <c r="BZ18" s="19">
        <f>($J18="Bell Curve")*(_xlfn.NORM.DIST(AND(BZ$4&gt;=$E18,BZ$4&lt;=$G18)*(BZ$4-$E18+1),$I18/2,$L18,TRUE)-_xlfn.NORM.DIST(AND(BZ$4&gt;=$E18,BZ$4&lt;=$G18)*(BY$4-$E18+1),$I18/2,$L18,TRUE))/(1-2*_xlfn.NORM.DIST(0,$I18/2,$L18,TRUE))*$C18+($J18="Steady Growth")*(AND(BZ$4&gt;=$E18,BZ$4&lt;=$G18)*((BZ$4-$E18+1)/($I18*($I18+1)/2)*$C18))+($J18="custom")*CustomCF!BS18</f>
        <v>0</v>
      </c>
      <c r="CA18" s="19">
        <f>($J18="Bell Curve")*(_xlfn.NORM.DIST(AND(CA$4&gt;=$E18,CA$4&lt;=$G18)*(CA$4-$E18+1),$I18/2,$L18,TRUE)-_xlfn.NORM.DIST(AND(CA$4&gt;=$E18,CA$4&lt;=$G18)*(BZ$4-$E18+1),$I18/2,$L18,TRUE))/(1-2*_xlfn.NORM.DIST(0,$I18/2,$L18,TRUE))*$C18+($J18="Steady Growth")*(AND(CA$4&gt;=$E18,CA$4&lt;=$G18)*((CA$4-$E18+1)/($I18*($I18+1)/2)*$C18))+($J18="custom")*CustomCF!BT18</f>
        <v>0</v>
      </c>
      <c r="CB18" s="19">
        <f>($J18="Bell Curve")*(_xlfn.NORM.DIST(AND(CB$4&gt;=$E18,CB$4&lt;=$G18)*(CB$4-$E18+1),$I18/2,$L18,TRUE)-_xlfn.NORM.DIST(AND(CB$4&gt;=$E18,CB$4&lt;=$G18)*(CA$4-$E18+1),$I18/2,$L18,TRUE))/(1-2*_xlfn.NORM.DIST(0,$I18/2,$L18,TRUE))*$C18+($J18="Steady Growth")*(AND(CB$4&gt;=$E18,CB$4&lt;=$G18)*((CB$4-$E18+1)/($I18*($I18+1)/2)*$C18))+($J18="custom")*CustomCF!BU18</f>
        <v>0</v>
      </c>
      <c r="CC18" s="19">
        <f>($J18="Bell Curve")*(_xlfn.NORM.DIST(AND(CC$4&gt;=$E18,CC$4&lt;=$G18)*(CC$4-$E18+1),$I18/2,$L18,TRUE)-_xlfn.NORM.DIST(AND(CC$4&gt;=$E18,CC$4&lt;=$G18)*(CB$4-$E18+1),$I18/2,$L18,TRUE))/(1-2*_xlfn.NORM.DIST(0,$I18/2,$L18,TRUE))*$C18+($J18="Steady Growth")*(AND(CC$4&gt;=$E18,CC$4&lt;=$G18)*((CC$4-$E18+1)/($I18*($I18+1)/2)*$C18))+($J18="custom")*CustomCF!BV18</f>
        <v>0</v>
      </c>
      <c r="CD18" s="19">
        <f>($J18="Bell Curve")*(_xlfn.NORM.DIST(AND(CD$4&gt;=$E18,CD$4&lt;=$G18)*(CD$4-$E18+1),$I18/2,$L18,TRUE)-_xlfn.NORM.DIST(AND(CD$4&gt;=$E18,CD$4&lt;=$G18)*(CC$4-$E18+1),$I18/2,$L18,TRUE))/(1-2*_xlfn.NORM.DIST(0,$I18/2,$L18,TRUE))*$C18+($J18="Steady Growth")*(AND(CD$4&gt;=$E18,CD$4&lt;=$G18)*((CD$4-$E18+1)/($I18*($I18+1)/2)*$C18))+($J18="custom")*CustomCF!BW18</f>
        <v>0</v>
      </c>
      <c r="CE18" s="19">
        <f>($J18="Bell Curve")*(_xlfn.NORM.DIST(AND(CE$4&gt;=$E18,CE$4&lt;=$G18)*(CE$4-$E18+1),$I18/2,$L18,TRUE)-_xlfn.NORM.DIST(AND(CE$4&gt;=$E18,CE$4&lt;=$G18)*(CD$4-$E18+1),$I18/2,$L18,TRUE))/(1-2*_xlfn.NORM.DIST(0,$I18/2,$L18,TRUE))*$C18+($J18="Steady Growth")*(AND(CE$4&gt;=$E18,CE$4&lt;=$G18)*((CE$4-$E18+1)/($I18*($I18+1)/2)*$C18))+($J18="custom")*CustomCF!BX18</f>
        <v>0</v>
      </c>
      <c r="CF18" s="19">
        <f>($J18="Bell Curve")*(_xlfn.NORM.DIST(AND(CF$4&gt;=$E18,CF$4&lt;=$G18)*(CF$4-$E18+1),$I18/2,$L18,TRUE)-_xlfn.NORM.DIST(AND(CF$4&gt;=$E18,CF$4&lt;=$G18)*(CE$4-$E18+1),$I18/2,$L18,TRUE))/(1-2*_xlfn.NORM.DIST(0,$I18/2,$L18,TRUE))*$C18+($J18="Steady Growth")*(AND(CF$4&gt;=$E18,CF$4&lt;=$G18)*((CF$4-$E18+1)/($I18*($I18+1)/2)*$C18))+($J18="custom")*CustomCF!BY18</f>
        <v>0</v>
      </c>
      <c r="CG18" s="19">
        <f>($J18="Bell Curve")*(_xlfn.NORM.DIST(AND(CG$4&gt;=$E18,CG$4&lt;=$G18)*(CG$4-$E18+1),$I18/2,$L18,TRUE)-_xlfn.NORM.DIST(AND(CG$4&gt;=$E18,CG$4&lt;=$G18)*(CF$4-$E18+1),$I18/2,$L18,TRUE))/(1-2*_xlfn.NORM.DIST(0,$I18/2,$L18,TRUE))*$C18+($J18="Steady Growth")*(AND(CG$4&gt;=$E18,CG$4&lt;=$G18)*((CG$4-$E18+1)/($I18*($I18+1)/2)*$C18))+($J18="custom")*CustomCF!BZ18</f>
        <v>0</v>
      </c>
      <c r="CH18" s="19">
        <f>($J18="Bell Curve")*(_xlfn.NORM.DIST(AND(CH$4&gt;=$E18,CH$4&lt;=$G18)*(CH$4-$E18+1),$I18/2,$L18,TRUE)-_xlfn.NORM.DIST(AND(CH$4&gt;=$E18,CH$4&lt;=$G18)*(CG$4-$E18+1),$I18/2,$L18,TRUE))/(1-2*_xlfn.NORM.DIST(0,$I18/2,$L18,TRUE))*$C18+($J18="Steady Growth")*(AND(CH$4&gt;=$E18,CH$4&lt;=$G18)*((CH$4-$E18+1)/($I18*($I18+1)/2)*$C18))+($J18="custom")*CustomCF!CA18</f>
        <v>0</v>
      </c>
      <c r="CI18" s="19">
        <f>($J18="Bell Curve")*(_xlfn.NORM.DIST(AND(CI$4&gt;=$E18,CI$4&lt;=$G18)*(CI$4-$E18+1),$I18/2,$L18,TRUE)-_xlfn.NORM.DIST(AND(CI$4&gt;=$E18,CI$4&lt;=$G18)*(CH$4-$E18+1),$I18/2,$L18,TRUE))/(1-2*_xlfn.NORM.DIST(0,$I18/2,$L18,TRUE))*$C18+($J18="Steady Growth")*(AND(CI$4&gt;=$E18,CI$4&lt;=$G18)*((CI$4-$E18+1)/($I18*($I18+1)/2)*$C18))+($J18="custom")*CustomCF!CB18</f>
        <v>0</v>
      </c>
      <c r="CJ18" s="19">
        <f>($J18="Bell Curve")*(_xlfn.NORM.DIST(AND(CJ$4&gt;=$E18,CJ$4&lt;=$G18)*(CJ$4-$E18+1),$I18/2,$L18,TRUE)-_xlfn.NORM.DIST(AND(CJ$4&gt;=$E18,CJ$4&lt;=$G18)*(CI$4-$E18+1),$I18/2,$L18,TRUE))/(1-2*_xlfn.NORM.DIST(0,$I18/2,$L18,TRUE))*$C18+($J18="Steady Growth")*(AND(CJ$4&gt;=$E18,CJ$4&lt;=$G18)*((CJ$4-$E18+1)/($I18*($I18+1)/2)*$C18))+($J18="custom")*CustomCF!CC18</f>
        <v>0</v>
      </c>
      <c r="CK18" s="19">
        <f>($J18="Bell Curve")*(_xlfn.NORM.DIST(AND(CK$4&gt;=$E18,CK$4&lt;=$G18)*(CK$4-$E18+1),$I18/2,$L18,TRUE)-_xlfn.NORM.DIST(AND(CK$4&gt;=$E18,CK$4&lt;=$G18)*(CJ$4-$E18+1),$I18/2,$L18,TRUE))/(1-2*_xlfn.NORM.DIST(0,$I18/2,$L18,TRUE))*$C18+($J18="Steady Growth")*(AND(CK$4&gt;=$E18,CK$4&lt;=$G18)*((CK$4-$E18+1)/($I18*($I18+1)/2)*$C18))+($J18="custom")*CustomCF!CD18</f>
        <v>0</v>
      </c>
      <c r="CL18" s="19">
        <f>($J18="Bell Curve")*(_xlfn.NORM.DIST(AND(CL$4&gt;=$E18,CL$4&lt;=$G18)*(CL$4-$E18+1),$I18/2,$L18,TRUE)-_xlfn.NORM.DIST(AND(CL$4&gt;=$E18,CL$4&lt;=$G18)*(CK$4-$E18+1),$I18/2,$L18,TRUE))/(1-2*_xlfn.NORM.DIST(0,$I18/2,$L18,TRUE))*$C18+($J18="Steady Growth")*(AND(CL$4&gt;=$E18,CL$4&lt;=$G18)*((CL$4-$E18+1)/($I18*($I18+1)/2)*$C18))+($J18="custom")*CustomCF!CE18</f>
        <v>0</v>
      </c>
      <c r="CM18" s="19">
        <f>($J18="Bell Curve")*(_xlfn.NORM.DIST(AND(CM$4&gt;=$E18,CM$4&lt;=$G18)*(CM$4-$E18+1),$I18/2,$L18,TRUE)-_xlfn.NORM.DIST(AND(CM$4&gt;=$E18,CM$4&lt;=$G18)*(CL$4-$E18+1),$I18/2,$L18,TRUE))/(1-2*_xlfn.NORM.DIST(0,$I18/2,$L18,TRUE))*$C18+($J18="Steady Growth")*(AND(CM$4&gt;=$E18,CM$4&lt;=$G18)*((CM$4-$E18+1)/($I18*($I18+1)/2)*$C18))+($J18="custom")*CustomCF!CF18</f>
        <v>0</v>
      </c>
      <c r="CN18" s="19">
        <f>($J18="Bell Curve")*(_xlfn.NORM.DIST(AND(CN$4&gt;=$E18,CN$4&lt;=$G18)*(CN$4-$E18+1),$I18/2,$L18,TRUE)-_xlfn.NORM.DIST(AND(CN$4&gt;=$E18,CN$4&lt;=$G18)*(CM$4-$E18+1),$I18/2,$L18,TRUE))/(1-2*_xlfn.NORM.DIST(0,$I18/2,$L18,TRUE))*$C18+($J18="Steady Growth")*(AND(CN$4&gt;=$E18,CN$4&lt;=$G18)*((CN$4-$E18+1)/($I18*($I18+1)/2)*$C18))+($J18="custom")*CustomCF!CG18</f>
        <v>0</v>
      </c>
      <c r="CO18" s="19">
        <f>($J18="Bell Curve")*(_xlfn.NORM.DIST(AND(CO$4&gt;=$E18,CO$4&lt;=$G18)*(CO$4-$E18+1),$I18/2,$L18,TRUE)-_xlfn.NORM.DIST(AND(CO$4&gt;=$E18,CO$4&lt;=$G18)*(CN$4-$E18+1),$I18/2,$L18,TRUE))/(1-2*_xlfn.NORM.DIST(0,$I18/2,$L18,TRUE))*$C18+($J18="Steady Growth")*(AND(CO$4&gt;=$E18,CO$4&lt;=$G18)*((CO$4-$E18+1)/($I18*($I18+1)/2)*$C18))+($J18="custom")*CustomCF!CH18</f>
        <v>0</v>
      </c>
      <c r="CP18" s="19">
        <f>($J18="Bell Curve")*(_xlfn.NORM.DIST(AND(CP$4&gt;=$E18,CP$4&lt;=$G18)*(CP$4-$E18+1),$I18/2,$L18,TRUE)-_xlfn.NORM.DIST(AND(CP$4&gt;=$E18,CP$4&lt;=$G18)*(CO$4-$E18+1),$I18/2,$L18,TRUE))/(1-2*_xlfn.NORM.DIST(0,$I18/2,$L18,TRUE))*$C18+($J18="Steady Growth")*(AND(CP$4&gt;=$E18,CP$4&lt;=$G18)*((CP$4-$E18+1)/($I18*($I18+1)/2)*$C18))+($J18="custom")*CustomCF!CI18</f>
        <v>0</v>
      </c>
      <c r="CQ18" s="19">
        <f>($J18="Bell Curve")*(_xlfn.NORM.DIST(AND(CQ$4&gt;=$E18,CQ$4&lt;=$G18)*(CQ$4-$E18+1),$I18/2,$L18,TRUE)-_xlfn.NORM.DIST(AND(CQ$4&gt;=$E18,CQ$4&lt;=$G18)*(CP$4-$E18+1),$I18/2,$L18,TRUE))/(1-2*_xlfn.NORM.DIST(0,$I18/2,$L18,TRUE))*$C18+($J18="Steady Growth")*(AND(CQ$4&gt;=$E18,CQ$4&lt;=$G18)*((CQ$4-$E18+1)/($I18*($I18+1)/2)*$C18))+($J18="custom")*CustomCF!CJ18</f>
        <v>0</v>
      </c>
      <c r="CR18" s="19">
        <f>($J18="Bell Curve")*(_xlfn.NORM.DIST(AND(CR$4&gt;=$E18,CR$4&lt;=$G18)*(CR$4-$E18+1),$I18/2,$L18,TRUE)-_xlfn.NORM.DIST(AND(CR$4&gt;=$E18,CR$4&lt;=$G18)*(CQ$4-$E18+1),$I18/2,$L18,TRUE))/(1-2*_xlfn.NORM.DIST(0,$I18/2,$L18,TRUE))*$C18+($J18="Steady Growth")*(AND(CR$4&gt;=$E18,CR$4&lt;=$G18)*((CR$4-$E18+1)/($I18*($I18+1)/2)*$C18))+($J18="custom")*CustomCF!CK18</f>
        <v>0</v>
      </c>
      <c r="CS18" s="19">
        <f>($J18="Bell Curve")*(_xlfn.NORM.DIST(AND(CS$4&gt;=$E18,CS$4&lt;=$G18)*(CS$4-$E18+1),$I18/2,$L18,TRUE)-_xlfn.NORM.DIST(AND(CS$4&gt;=$E18,CS$4&lt;=$G18)*(CR$4-$E18+1),$I18/2,$L18,TRUE))/(1-2*_xlfn.NORM.DIST(0,$I18/2,$L18,TRUE))*$C18+($J18="Steady Growth")*(AND(CS$4&gt;=$E18,CS$4&lt;=$G18)*((CS$4-$E18+1)/($I18*($I18+1)/2)*$C18))+($J18="custom")*CustomCF!CL18</f>
        <v>0</v>
      </c>
      <c r="CT18" s="19">
        <f>($J18="Bell Curve")*(_xlfn.NORM.DIST(AND(CT$4&gt;=$E18,CT$4&lt;=$G18)*(CT$4-$E18+1),$I18/2,$L18,TRUE)-_xlfn.NORM.DIST(AND(CT$4&gt;=$E18,CT$4&lt;=$G18)*(CS$4-$E18+1),$I18/2,$L18,TRUE))/(1-2*_xlfn.NORM.DIST(0,$I18/2,$L18,TRUE))*$C18+($J18="Steady Growth")*(AND(CT$4&gt;=$E18,CT$4&lt;=$G18)*((CT$4-$E18+1)/($I18*($I18+1)/2)*$C18))+($J18="custom")*CustomCF!CM18</f>
        <v>0</v>
      </c>
      <c r="CU18" s="19">
        <f>($J18="Bell Curve")*(_xlfn.NORM.DIST(AND(CU$4&gt;=$E18,CU$4&lt;=$G18)*(CU$4-$E18+1),$I18/2,$L18,TRUE)-_xlfn.NORM.DIST(AND(CU$4&gt;=$E18,CU$4&lt;=$G18)*(CT$4-$E18+1),$I18/2,$L18,TRUE))/(1-2*_xlfn.NORM.DIST(0,$I18/2,$L18,TRUE))*$C18+($J18="Steady Growth")*(AND(CU$4&gt;=$E18,CU$4&lt;=$G18)*((CU$4-$E18+1)/($I18*($I18+1)/2)*$C18))+($J18="custom")*CustomCF!CN18</f>
        <v>0</v>
      </c>
      <c r="CV18" s="19">
        <f>($J18="Bell Curve")*(_xlfn.NORM.DIST(AND(CV$4&gt;=$E18,CV$4&lt;=$G18)*(CV$4-$E18+1),$I18/2,$L18,TRUE)-_xlfn.NORM.DIST(AND(CV$4&gt;=$E18,CV$4&lt;=$G18)*(CU$4-$E18+1),$I18/2,$L18,TRUE))/(1-2*_xlfn.NORM.DIST(0,$I18/2,$L18,TRUE))*$C18+($J18="Steady Growth")*(AND(CV$4&gt;=$E18,CV$4&lt;=$G18)*((CV$4-$E18+1)/($I18*($I18+1)/2)*$C18))+($J18="custom")*CustomCF!CO18</f>
        <v>0</v>
      </c>
      <c r="CW18" s="19">
        <f>($J18="Bell Curve")*(_xlfn.NORM.DIST(AND(CW$4&gt;=$E18,CW$4&lt;=$G18)*(CW$4-$E18+1),$I18/2,$L18,TRUE)-_xlfn.NORM.DIST(AND(CW$4&gt;=$E18,CW$4&lt;=$G18)*(CV$4-$E18+1),$I18/2,$L18,TRUE))/(1-2*_xlfn.NORM.DIST(0,$I18/2,$L18,TRUE))*$C18+($J18="Steady Growth")*(AND(CW$4&gt;=$E18,CW$4&lt;=$G18)*((CW$4-$E18+1)/($I18*($I18+1)/2)*$C18))+($J18="custom")*CustomCF!CP18</f>
        <v>0</v>
      </c>
      <c r="CX18" s="19">
        <f>($J18="Bell Curve")*(_xlfn.NORM.DIST(AND(CX$4&gt;=$E18,CX$4&lt;=$G18)*(CX$4-$E18+1),$I18/2,$L18,TRUE)-_xlfn.NORM.DIST(AND(CX$4&gt;=$E18,CX$4&lt;=$G18)*(CW$4-$E18+1),$I18/2,$L18,TRUE))/(1-2*_xlfn.NORM.DIST(0,$I18/2,$L18,TRUE))*$C18+($J18="Steady Growth")*(AND(CX$4&gt;=$E18,CX$4&lt;=$G18)*((CX$4-$E18+1)/($I18*($I18+1)/2)*$C18))+($J18="custom")*CustomCF!CQ18</f>
        <v>0</v>
      </c>
      <c r="CY18" s="19">
        <f>($J18="Bell Curve")*(_xlfn.NORM.DIST(AND(CY$4&gt;=$E18,CY$4&lt;=$G18)*(CY$4-$E18+1),$I18/2,$L18,TRUE)-_xlfn.NORM.DIST(AND(CY$4&gt;=$E18,CY$4&lt;=$G18)*(CX$4-$E18+1),$I18/2,$L18,TRUE))/(1-2*_xlfn.NORM.DIST(0,$I18/2,$L18,TRUE))*$C18+($J18="Steady Growth")*(AND(CY$4&gt;=$E18,CY$4&lt;=$G18)*((CY$4-$E18+1)/($I18*($I18+1)/2)*$C18))+($J18="custom")*CustomCF!CR18</f>
        <v>0</v>
      </c>
      <c r="CZ18" s="19">
        <f>($J18="Bell Curve")*(_xlfn.NORM.DIST(AND(CZ$4&gt;=$E18,CZ$4&lt;=$G18)*(CZ$4-$E18+1),$I18/2,$L18,TRUE)-_xlfn.NORM.DIST(AND(CZ$4&gt;=$E18,CZ$4&lt;=$G18)*(CY$4-$E18+1),$I18/2,$L18,TRUE))/(1-2*_xlfn.NORM.DIST(0,$I18/2,$L18,TRUE))*$C18+($J18="Steady Growth")*(AND(CZ$4&gt;=$E18,CZ$4&lt;=$G18)*((CZ$4-$E18+1)/($I18*($I18+1)/2)*$C18))+($J18="custom")*CustomCF!CS18</f>
        <v>0</v>
      </c>
      <c r="DA18" s="19">
        <f>($J18="Bell Curve")*(_xlfn.NORM.DIST(AND(DA$4&gt;=$E18,DA$4&lt;=$G18)*(DA$4-$E18+1),$I18/2,$L18,TRUE)-_xlfn.NORM.DIST(AND(DA$4&gt;=$E18,DA$4&lt;=$G18)*(CZ$4-$E18+1),$I18/2,$L18,TRUE))/(1-2*_xlfn.NORM.DIST(0,$I18/2,$L18,TRUE))*$C18+($J18="Steady Growth")*(AND(DA$4&gt;=$E18,DA$4&lt;=$G18)*((DA$4-$E18+1)/($I18*($I18+1)/2)*$C18))+($J18="custom")*CustomCF!CT18</f>
        <v>0</v>
      </c>
      <c r="DB18" s="19">
        <f>($J18="Bell Curve")*(_xlfn.NORM.DIST(AND(DB$4&gt;=$E18,DB$4&lt;=$G18)*(DB$4-$E18+1),$I18/2,$L18,TRUE)-_xlfn.NORM.DIST(AND(DB$4&gt;=$E18,DB$4&lt;=$G18)*(DA$4-$E18+1),$I18/2,$L18,TRUE))/(1-2*_xlfn.NORM.DIST(0,$I18/2,$L18,TRUE))*$C18+($J18="Steady Growth")*(AND(DB$4&gt;=$E18,DB$4&lt;=$G18)*((DB$4-$E18+1)/($I18*($I18+1)/2)*$C18))+($J18="custom")*CustomCF!CU18</f>
        <v>0</v>
      </c>
      <c r="DC18" s="19">
        <f>($J18="Bell Curve")*(_xlfn.NORM.DIST(AND(DC$4&gt;=$E18,DC$4&lt;=$G18)*(DC$4-$E18+1),$I18/2,$L18,TRUE)-_xlfn.NORM.DIST(AND(DC$4&gt;=$E18,DC$4&lt;=$G18)*(DB$4-$E18+1),$I18/2,$L18,TRUE))/(1-2*_xlfn.NORM.DIST(0,$I18/2,$L18,TRUE))*$C18+($J18="Steady Growth")*(AND(DC$4&gt;=$E18,DC$4&lt;=$G18)*((DC$4-$E18+1)/($I18*($I18+1)/2)*$C18))+($J18="custom")*CustomCF!CV18</f>
        <v>0</v>
      </c>
      <c r="DD18" s="19">
        <f>($J18="Bell Curve")*(_xlfn.NORM.DIST(AND(DD$4&gt;=$E18,DD$4&lt;=$G18)*(DD$4-$E18+1),$I18/2,$L18,TRUE)-_xlfn.NORM.DIST(AND(DD$4&gt;=$E18,DD$4&lt;=$G18)*(DC$4-$E18+1),$I18/2,$L18,TRUE))/(1-2*_xlfn.NORM.DIST(0,$I18/2,$L18,TRUE))*$C18+($J18="Steady Growth")*(AND(DD$4&gt;=$E18,DD$4&lt;=$G18)*((DD$4-$E18+1)/($I18*($I18+1)/2)*$C18))+($J18="custom")*CustomCF!CW18</f>
        <v>0</v>
      </c>
      <c r="DE18" s="19">
        <f>($J18="Bell Curve")*(_xlfn.NORM.DIST(AND(DE$4&gt;=$E18,DE$4&lt;=$G18)*(DE$4-$E18+1),$I18/2,$L18,TRUE)-_xlfn.NORM.DIST(AND(DE$4&gt;=$E18,DE$4&lt;=$G18)*(DD$4-$E18+1),$I18/2,$L18,TRUE))/(1-2*_xlfn.NORM.DIST(0,$I18/2,$L18,TRUE))*$C18+($J18="Steady Growth")*(AND(DE$4&gt;=$E18,DE$4&lt;=$G18)*((DE$4-$E18+1)/($I18*($I18+1)/2)*$C18))+($J18="custom")*CustomCF!CX18</f>
        <v>0</v>
      </c>
      <c r="DF18" s="19">
        <f>($J18="Bell Curve")*(_xlfn.NORM.DIST(AND(DF$4&gt;=$E18,DF$4&lt;=$G18)*(DF$4-$E18+1),$I18/2,$L18,TRUE)-_xlfn.NORM.DIST(AND(DF$4&gt;=$E18,DF$4&lt;=$G18)*(DE$4-$E18+1),$I18/2,$L18,TRUE))/(1-2*_xlfn.NORM.DIST(0,$I18/2,$L18,TRUE))*$C18+($J18="Steady Growth")*(AND(DF$4&gt;=$E18,DF$4&lt;=$G18)*((DF$4-$E18+1)/($I18*($I18+1)/2)*$C18))+($J18="custom")*CustomCF!CY18</f>
        <v>0</v>
      </c>
      <c r="DG18" s="19">
        <f>($J18="Bell Curve")*(_xlfn.NORM.DIST(AND(DG$4&gt;=$E18,DG$4&lt;=$G18)*(DG$4-$E18+1),$I18/2,$L18,TRUE)-_xlfn.NORM.DIST(AND(DG$4&gt;=$E18,DG$4&lt;=$G18)*(DF$4-$E18+1),$I18/2,$L18,TRUE))/(1-2*_xlfn.NORM.DIST(0,$I18/2,$L18,TRUE))*$C18+($J18="Steady Growth")*(AND(DG$4&gt;=$E18,DG$4&lt;=$G18)*((DG$4-$E18+1)/($I18*($I18+1)/2)*$C18))+($J18="custom")*CustomCF!CZ18</f>
        <v>0</v>
      </c>
      <c r="DH18" s="19">
        <f>($J18="Bell Curve")*(_xlfn.NORM.DIST(AND(DH$4&gt;=$E18,DH$4&lt;=$G18)*(DH$4-$E18+1),$I18/2,$L18,TRUE)-_xlfn.NORM.DIST(AND(DH$4&gt;=$E18,DH$4&lt;=$G18)*(DG$4-$E18+1),$I18/2,$L18,TRUE))/(1-2*_xlfn.NORM.DIST(0,$I18/2,$L18,TRUE))*$C18+($J18="Steady Growth")*(AND(DH$4&gt;=$E18,DH$4&lt;=$G18)*((DH$4-$E18+1)/($I18*($I18+1)/2)*$C18))+($J18="custom")*CustomCF!DA18</f>
        <v>0</v>
      </c>
      <c r="DI18" s="19">
        <f>($J18="Bell Curve")*(_xlfn.NORM.DIST(AND(DI$4&gt;=$E18,DI$4&lt;=$G18)*(DI$4-$E18+1),$I18/2,$L18,TRUE)-_xlfn.NORM.DIST(AND(DI$4&gt;=$E18,DI$4&lt;=$G18)*(DH$4-$E18+1),$I18/2,$L18,TRUE))/(1-2*_xlfn.NORM.DIST(0,$I18/2,$L18,TRUE))*$C18+($J18="Steady Growth")*(AND(DI$4&gt;=$E18,DI$4&lt;=$G18)*((DI$4-$E18+1)/($I18*($I18+1)/2)*$C18))+($J18="custom")*CustomCF!DB18</f>
        <v>0</v>
      </c>
      <c r="DJ18" s="19">
        <f>($J18="Bell Curve")*(_xlfn.NORM.DIST(AND(DJ$4&gt;=$E18,DJ$4&lt;=$G18)*(DJ$4-$E18+1),$I18/2,$L18,TRUE)-_xlfn.NORM.DIST(AND(DJ$4&gt;=$E18,DJ$4&lt;=$G18)*(DI$4-$E18+1),$I18/2,$L18,TRUE))/(1-2*_xlfn.NORM.DIST(0,$I18/2,$L18,TRUE))*$C18+($J18="Steady Growth")*(AND(DJ$4&gt;=$E18,DJ$4&lt;=$G18)*((DJ$4-$E18+1)/($I18*($I18+1)/2)*$C18))+($J18="custom")*CustomCF!DC18</f>
        <v>0</v>
      </c>
      <c r="DK18" s="19">
        <f>($J18="Bell Curve")*(_xlfn.NORM.DIST(AND(DK$4&gt;=$E18,DK$4&lt;=$G18)*(DK$4-$E18+1),$I18/2,$L18,TRUE)-_xlfn.NORM.DIST(AND(DK$4&gt;=$E18,DK$4&lt;=$G18)*(DJ$4-$E18+1),$I18/2,$L18,TRUE))/(1-2*_xlfn.NORM.DIST(0,$I18/2,$L18,TRUE))*$C18+($J18="Steady Growth")*(AND(DK$4&gt;=$E18,DK$4&lt;=$G18)*((DK$4-$E18+1)/($I18*($I18+1)/2)*$C18))+($J18="custom")*CustomCF!DD18</f>
        <v>0</v>
      </c>
      <c r="DL18" s="19">
        <f>($J18="Bell Curve")*(_xlfn.NORM.DIST(AND(DL$4&gt;=$E18,DL$4&lt;=$G18)*(DL$4-$E18+1),$I18/2,$L18,TRUE)-_xlfn.NORM.DIST(AND(DL$4&gt;=$E18,DL$4&lt;=$G18)*(DK$4-$E18+1),$I18/2,$L18,TRUE))/(1-2*_xlfn.NORM.DIST(0,$I18/2,$L18,TRUE))*$C18+($J18="Steady Growth")*(AND(DL$4&gt;=$E18,DL$4&lt;=$G18)*((DL$4-$E18+1)/($I18*($I18+1)/2)*$C18))+($J18="custom")*CustomCF!DE18</f>
        <v>0</v>
      </c>
      <c r="DM18" s="19">
        <f>($J18="Bell Curve")*(_xlfn.NORM.DIST(AND(DM$4&gt;=$E18,DM$4&lt;=$G18)*(DM$4-$E18+1),$I18/2,$L18,TRUE)-_xlfn.NORM.DIST(AND(DM$4&gt;=$E18,DM$4&lt;=$G18)*(DL$4-$E18+1),$I18/2,$L18,TRUE))/(1-2*_xlfn.NORM.DIST(0,$I18/2,$L18,TRUE))*$C18+($J18="Steady Growth")*(AND(DM$4&gt;=$E18,DM$4&lt;=$G18)*((DM$4-$E18+1)/($I18*($I18+1)/2)*$C18))+($J18="custom")*CustomCF!DF18</f>
        <v>0</v>
      </c>
      <c r="DN18" s="19">
        <f>($J18="Bell Curve")*(_xlfn.NORM.DIST(AND(DN$4&gt;=$E18,DN$4&lt;=$G18)*(DN$4-$E18+1),$I18/2,$L18,TRUE)-_xlfn.NORM.DIST(AND(DN$4&gt;=$E18,DN$4&lt;=$G18)*(DM$4-$E18+1),$I18/2,$L18,TRUE))/(1-2*_xlfn.NORM.DIST(0,$I18/2,$L18,TRUE))*$C18+($J18="Steady Growth")*(AND(DN$4&gt;=$E18,DN$4&lt;=$G18)*((DN$4-$E18+1)/($I18*($I18+1)/2)*$C18))+($J18="custom")*CustomCF!DG18</f>
        <v>0</v>
      </c>
      <c r="DO18" s="19">
        <f>($J18="Bell Curve")*(_xlfn.NORM.DIST(AND(DO$4&gt;=$E18,DO$4&lt;=$G18)*(DO$4-$E18+1),$I18/2,$L18,TRUE)-_xlfn.NORM.DIST(AND(DO$4&gt;=$E18,DO$4&lt;=$G18)*(DN$4-$E18+1),$I18/2,$L18,TRUE))/(1-2*_xlfn.NORM.DIST(0,$I18/2,$L18,TRUE))*$C18+($J18="Steady Growth")*(AND(DO$4&gt;=$E18,DO$4&lt;=$G18)*((DO$4-$E18+1)/($I18*($I18+1)/2)*$C18))+($J18="custom")*CustomCF!DH18</f>
        <v>0</v>
      </c>
      <c r="DP18" s="19">
        <f>($J18="Bell Curve")*(_xlfn.NORM.DIST(AND(DP$4&gt;=$E18,DP$4&lt;=$G18)*(DP$4-$E18+1),$I18/2,$L18,TRUE)-_xlfn.NORM.DIST(AND(DP$4&gt;=$E18,DP$4&lt;=$G18)*(DO$4-$E18+1),$I18/2,$L18,TRUE))/(1-2*_xlfn.NORM.DIST(0,$I18/2,$L18,TRUE))*$C18+($J18="Steady Growth")*(AND(DP$4&gt;=$E18,DP$4&lt;=$G18)*((DP$4-$E18+1)/($I18*($I18+1)/2)*$C18))+($J18="custom")*CustomCF!DI18</f>
        <v>0</v>
      </c>
      <c r="DQ18" s="19">
        <f>($J18="Bell Curve")*(_xlfn.NORM.DIST(AND(DQ$4&gt;=$E18,DQ$4&lt;=$G18)*(DQ$4-$E18+1),$I18/2,$L18,TRUE)-_xlfn.NORM.DIST(AND(DQ$4&gt;=$E18,DQ$4&lt;=$G18)*(DP$4-$E18+1),$I18/2,$L18,TRUE))/(1-2*_xlfn.NORM.DIST(0,$I18/2,$L18,TRUE))*$C18+($J18="Steady Growth")*(AND(DQ$4&gt;=$E18,DQ$4&lt;=$G18)*((DQ$4-$E18+1)/($I18*($I18+1)/2)*$C18))+($J18="custom")*CustomCF!DJ18</f>
        <v>0</v>
      </c>
      <c r="DR18" s="19">
        <f>($J18="Bell Curve")*(_xlfn.NORM.DIST(AND(DR$4&gt;=$E18,DR$4&lt;=$G18)*(DR$4-$E18+1),$I18/2,$L18,TRUE)-_xlfn.NORM.DIST(AND(DR$4&gt;=$E18,DR$4&lt;=$G18)*(DQ$4-$E18+1),$I18/2,$L18,TRUE))/(1-2*_xlfn.NORM.DIST(0,$I18/2,$L18,TRUE))*$C18+($J18="Steady Growth")*(AND(DR$4&gt;=$E18,DR$4&lt;=$G18)*((DR$4-$E18+1)/($I18*($I18+1)/2)*$C18))+($J18="custom")*CustomCF!DK18</f>
        <v>0</v>
      </c>
      <c r="DS18" s="19">
        <f>($J18="Bell Curve")*(_xlfn.NORM.DIST(AND(DS$4&gt;=$E18,DS$4&lt;=$G18)*(DS$4-$E18+1),$I18/2,$L18,TRUE)-_xlfn.NORM.DIST(AND(DS$4&gt;=$E18,DS$4&lt;=$G18)*(DR$4-$E18+1),$I18/2,$L18,TRUE))/(1-2*_xlfn.NORM.DIST(0,$I18/2,$L18,TRUE))*$C18+($J18="Steady Growth")*(AND(DS$4&gt;=$E18,DS$4&lt;=$G18)*((DS$4-$E18+1)/($I18*($I18+1)/2)*$C18))+($J18="custom")*CustomCF!DL18</f>
        <v>0</v>
      </c>
      <c r="DT18" s="19">
        <f>($J18="Bell Curve")*(_xlfn.NORM.DIST(AND(DT$4&gt;=$E18,DT$4&lt;=$G18)*(DT$4-$E18+1),$I18/2,$L18,TRUE)-_xlfn.NORM.DIST(AND(DT$4&gt;=$E18,DT$4&lt;=$G18)*(DS$4-$E18+1),$I18/2,$L18,TRUE))/(1-2*_xlfn.NORM.DIST(0,$I18/2,$L18,TRUE))*$C18+($J18="Steady Growth")*(AND(DT$4&gt;=$E18,DT$4&lt;=$G18)*((DT$4-$E18+1)/($I18*($I18+1)/2)*$C18))+($J18="custom")*CustomCF!DM18</f>
        <v>0</v>
      </c>
      <c r="DU18" s="19">
        <f>($J18="Bell Curve")*(_xlfn.NORM.DIST(AND(DU$4&gt;=$E18,DU$4&lt;=$G18)*(DU$4-$E18+1),$I18/2,$L18,TRUE)-_xlfn.NORM.DIST(AND(DU$4&gt;=$E18,DU$4&lt;=$G18)*(DT$4-$E18+1),$I18/2,$L18,TRUE))/(1-2*_xlfn.NORM.DIST(0,$I18/2,$L18,TRUE))*$C18+($J18="Steady Growth")*(AND(DU$4&gt;=$E18,DU$4&lt;=$G18)*((DU$4-$E18+1)/($I18*($I18+1)/2)*$C18))+($J18="custom")*CustomCF!DN18</f>
        <v>0</v>
      </c>
      <c r="DV18" s="19">
        <f>($J18="Bell Curve")*(_xlfn.NORM.DIST(AND(DV$4&gt;=$E18,DV$4&lt;=$G18)*(DV$4-$E18+1),$I18/2,$L18,TRUE)-_xlfn.NORM.DIST(AND(DV$4&gt;=$E18,DV$4&lt;=$G18)*(DU$4-$E18+1),$I18/2,$L18,TRUE))/(1-2*_xlfn.NORM.DIST(0,$I18/2,$L18,TRUE))*$C18+($J18="Steady Growth")*(AND(DV$4&gt;=$E18,DV$4&lt;=$G18)*((DV$4-$E18+1)/($I18*($I18+1)/2)*$C18))+($J18="custom")*CustomCF!DO18</f>
        <v>0</v>
      </c>
      <c r="DW18" s="19">
        <f>($J18="Bell Curve")*(_xlfn.NORM.DIST(AND(DW$4&gt;=$E18,DW$4&lt;=$G18)*(DW$4-$E18+1),$I18/2,$L18,TRUE)-_xlfn.NORM.DIST(AND(DW$4&gt;=$E18,DW$4&lt;=$G18)*(DV$4-$E18+1),$I18/2,$L18,TRUE))/(1-2*_xlfn.NORM.DIST(0,$I18/2,$L18,TRUE))*$C18+($J18="Steady Growth")*(AND(DW$4&gt;=$E18,DW$4&lt;=$G18)*((DW$4-$E18+1)/($I18*($I18+1)/2)*$C18))+($J18="custom")*CustomCF!DP18</f>
        <v>0</v>
      </c>
      <c r="DX18" s="19">
        <f>($J18="Bell Curve")*(_xlfn.NORM.DIST(AND(DX$4&gt;=$E18,DX$4&lt;=$G18)*(DX$4-$E18+1),$I18/2,$L18,TRUE)-_xlfn.NORM.DIST(AND(DX$4&gt;=$E18,DX$4&lt;=$G18)*(DW$4-$E18+1),$I18/2,$L18,TRUE))/(1-2*_xlfn.NORM.DIST(0,$I18/2,$L18,TRUE))*$C18+($J18="Steady Growth")*(AND(DX$4&gt;=$E18,DX$4&lt;=$G18)*((DX$4-$E18+1)/($I18*($I18+1)/2)*$C18))+($J18="custom")*CustomCF!DQ18</f>
        <v>0</v>
      </c>
      <c r="DY18" s="19">
        <f>($J18="Bell Curve")*(_xlfn.NORM.DIST(AND(DY$4&gt;=$E18,DY$4&lt;=$G18)*(DY$4-$E18+1),$I18/2,$L18,TRUE)-_xlfn.NORM.DIST(AND(DY$4&gt;=$E18,DY$4&lt;=$G18)*(DX$4-$E18+1),$I18/2,$L18,TRUE))/(1-2*_xlfn.NORM.DIST(0,$I18/2,$L18,TRUE))*$C18+($J18="Steady Growth")*(AND(DY$4&gt;=$E18,DY$4&lt;=$G18)*((DY$4-$E18+1)/($I18*($I18+1)/2)*$C18))+($J18="custom")*CustomCF!DR18</f>
        <v>0</v>
      </c>
      <c r="DZ18" s="19">
        <f>($J18="Bell Curve")*(_xlfn.NORM.DIST(AND(DZ$4&gt;=$E18,DZ$4&lt;=$G18)*(DZ$4-$E18+1),$I18/2,$L18,TRUE)-_xlfn.NORM.DIST(AND(DZ$4&gt;=$E18,DZ$4&lt;=$G18)*(DY$4-$E18+1),$I18/2,$L18,TRUE))/(1-2*_xlfn.NORM.DIST(0,$I18/2,$L18,TRUE))*$C18+($J18="Steady Growth")*(AND(DZ$4&gt;=$E18,DZ$4&lt;=$G18)*((DZ$4-$E18+1)/($I18*($I18+1)/2)*$C18))+($J18="custom")*CustomCF!DS18</f>
        <v>0</v>
      </c>
      <c r="EA18" s="19">
        <f>($J18="Bell Curve")*(_xlfn.NORM.DIST(AND(EA$4&gt;=$E18,EA$4&lt;=$G18)*(EA$4-$E18+1),$I18/2,$L18,TRUE)-_xlfn.NORM.DIST(AND(EA$4&gt;=$E18,EA$4&lt;=$G18)*(DZ$4-$E18+1),$I18/2,$L18,TRUE))/(1-2*_xlfn.NORM.DIST(0,$I18/2,$L18,TRUE))*$C18+($J18="Steady Growth")*(AND(EA$4&gt;=$E18,EA$4&lt;=$G18)*((EA$4-$E18+1)/($I18*($I18+1)/2)*$C18))+($J18="custom")*CustomCF!DT18</f>
        <v>0</v>
      </c>
      <c r="EB18" s="19">
        <f>($J18="Bell Curve")*(_xlfn.NORM.DIST(AND(EB$4&gt;=$E18,EB$4&lt;=$G18)*(EB$4-$E18+1),$I18/2,$L18,TRUE)-_xlfn.NORM.DIST(AND(EB$4&gt;=$E18,EB$4&lt;=$G18)*(EA$4-$E18+1),$I18/2,$L18,TRUE))/(1-2*_xlfn.NORM.DIST(0,$I18/2,$L18,TRUE))*$C18+($J18="Steady Growth")*(AND(EB$4&gt;=$E18,EB$4&lt;=$G18)*((EB$4-$E18+1)/($I18*($I18+1)/2)*$C18))+($J18="custom")*CustomCF!DU18</f>
        <v>0</v>
      </c>
      <c r="EC18" s="19">
        <f>($J18="Bell Curve")*(_xlfn.NORM.DIST(AND(EC$4&gt;=$E18,EC$4&lt;=$G18)*(EC$4-$E18+1),$I18/2,$L18,TRUE)-_xlfn.NORM.DIST(AND(EC$4&gt;=$E18,EC$4&lt;=$G18)*(EB$4-$E18+1),$I18/2,$L18,TRUE))/(1-2*_xlfn.NORM.DIST(0,$I18/2,$L18,TRUE))*$C18+($J18="Steady Growth")*(AND(EC$4&gt;=$E18,EC$4&lt;=$G18)*((EC$4-$E18+1)/($I18*($I18+1)/2)*$C18))+($J18="custom")*CustomCF!DV18</f>
        <v>0</v>
      </c>
      <c r="ED18" s="19">
        <f>($J18="Bell Curve")*(_xlfn.NORM.DIST(AND(ED$4&gt;=$E18,ED$4&lt;=$G18)*(ED$4-$E18+1),$I18/2,$L18,TRUE)-_xlfn.NORM.DIST(AND(ED$4&gt;=$E18,ED$4&lt;=$G18)*(EC$4-$E18+1),$I18/2,$L18,TRUE))/(1-2*_xlfn.NORM.DIST(0,$I18/2,$L18,TRUE))*$C18+($J18="Steady Growth")*(AND(ED$4&gt;=$E18,ED$4&lt;=$G18)*((ED$4-$E18+1)/($I18*($I18+1)/2)*$C18))+($J18="custom")*CustomCF!DW18</f>
        <v>0</v>
      </c>
      <c r="EE18" s="19">
        <f>($J18="Bell Curve")*(_xlfn.NORM.DIST(AND(EE$4&gt;=$E18,EE$4&lt;=$G18)*(EE$4-$E18+1),$I18/2,$L18,TRUE)-_xlfn.NORM.DIST(AND(EE$4&gt;=$E18,EE$4&lt;=$G18)*(ED$4-$E18+1),$I18/2,$L18,TRUE))/(1-2*_xlfn.NORM.DIST(0,$I18/2,$L18,TRUE))*$C18+($J18="Steady Growth")*(AND(EE$4&gt;=$E18,EE$4&lt;=$G18)*((EE$4-$E18+1)/($I18*($I18+1)/2)*$C18))+($J18="custom")*CustomCF!DX18</f>
        <v>0</v>
      </c>
      <c r="EF18" s="121">
        <f>($J18="Bell Curve")*(_xlfn.NORM.DIST(AND(EF$4&gt;=$E18,EF$4&lt;=$G18)*(EF$4-$E18+1),$I18/2,$L18,TRUE)-_xlfn.NORM.DIST(AND(EF$4&gt;=$E18,EF$4&lt;=$G18)*(EE$4-$E18+1),$I18/2,$L18,TRUE))/(1-2*_xlfn.NORM.DIST(0,$I18/2,$L18,TRUE))*$C18+($J18="Steady Growth")*(AND(EF$4&gt;=$E18,EF$4&lt;=$G18)*((EF$4-$E18+1)/($I18*($I18+1)/2)*$C18))+($J18="custom")*CustomCF!DY18</f>
        <v>0</v>
      </c>
    </row>
    <row r="19" spans="2:136" hidden="1" outlineLevel="1" x14ac:dyDescent="0.2">
      <c r="B19" s="103">
        <f>Budget!K19</f>
        <v>0</v>
      </c>
      <c r="C19" s="19">
        <f>Budget!L19</f>
        <v>0</v>
      </c>
      <c r="D19" s="19" t="str">
        <f t="shared" si="17"/>
        <v/>
      </c>
      <c r="E19" s="92">
        <v>0</v>
      </c>
      <c r="F19" s="18">
        <f>IF(J19="Custom",CustomCF!E19,INDEX($P$6:$DY$6,MATCH(E19,CF!$P$4:$DY$4,0)))</f>
        <v>46022</v>
      </c>
      <c r="G19" s="92">
        <v>0</v>
      </c>
      <c r="H19" s="18">
        <f>IF(J19="Custom",CustomCF!F19,INDEX($P$6:$EF$6,MATCH(G19,$P$4:$EF$4,0)))</f>
        <v>46022</v>
      </c>
      <c r="I19" s="9">
        <f t="shared" si="9"/>
        <v>1</v>
      </c>
      <c r="J19" s="92" t="s">
        <v>30</v>
      </c>
      <c r="K19" s="92" t="s">
        <v>31</v>
      </c>
      <c r="L19" s="9">
        <f t="shared" si="15"/>
        <v>10000000</v>
      </c>
      <c r="M19" s="106">
        <f t="shared" si="16"/>
        <v>0</v>
      </c>
      <c r="N19" s="112" t="str">
        <f t="shared" si="10"/>
        <v>OK</v>
      </c>
      <c r="O19" s="112"/>
      <c r="P19" s="19">
        <f>($J19="Bell Curve")*(_xlfn.NORM.DIST(AND(P$4&gt;=$E19,P$4&lt;=$G19)*(P$4-$E19+1),$I19/2,$L19,TRUE)-_xlfn.NORM.DIST(AND(P$4&gt;=$E19,P$4&lt;=$G19)*(N$4-$E19+1),$I19/2,$L19,TRUE))/(1-2*_xlfn.NORM.DIST(0,$I19/2,$L19,TRUE))*$C19+($J19="Steady Growth")*(AND(P$4&gt;=$E19,P$4&lt;=$G19)*((P$4-$E19+1)/($I19*($I19+1)/2)*$C19))+($J19="custom")*CustomCF!I19</f>
        <v>0</v>
      </c>
      <c r="Q19" s="19">
        <f>($J19="Bell Curve")*(_xlfn.NORM.DIST(AND(Q$4&gt;=$E19,Q$4&lt;=$G19)*(Q$4-$E19+1),$I19/2,$L19,TRUE)-_xlfn.NORM.DIST(AND(Q$4&gt;=$E19,Q$4&lt;=$G19)*(P$4-$E19+1),$I19/2,$L19,TRUE))/(1-2*_xlfn.NORM.DIST(0,$I19/2,$L19,TRUE))*$C19+($J19="Steady Growth")*(AND(Q$4&gt;=$E19,Q$4&lt;=$G19)*((Q$4-$E19+1)/($I19*($I19+1)/2)*$C19))+($J19="custom")*CustomCF!J19</f>
        <v>0</v>
      </c>
      <c r="R19" s="19">
        <f>($J19="Bell Curve")*(_xlfn.NORM.DIST(AND(R$4&gt;=$E19,R$4&lt;=$G19)*(R$4-$E19+1),$I19/2,$L19,TRUE)-_xlfn.NORM.DIST(AND(R$4&gt;=$E19,R$4&lt;=$G19)*(Q$4-$E19+1),$I19/2,$L19,TRUE))/(1-2*_xlfn.NORM.DIST(0,$I19/2,$L19,TRUE))*$C19+($J19="Steady Growth")*(AND(R$4&gt;=$E19,R$4&lt;=$G19)*((R$4-$E19+1)/($I19*($I19+1)/2)*$C19))+($J19="custom")*CustomCF!K19</f>
        <v>0</v>
      </c>
      <c r="S19" s="19">
        <f>($J19="Bell Curve")*(_xlfn.NORM.DIST(AND(S$4&gt;=$E19,S$4&lt;=$G19)*(S$4-$E19+1),$I19/2,$L19,TRUE)-_xlfn.NORM.DIST(AND(S$4&gt;=$E19,S$4&lt;=$G19)*(R$4-$E19+1),$I19/2,$L19,TRUE))/(1-2*_xlfn.NORM.DIST(0,$I19/2,$L19,TRUE))*$C19+($J19="Steady Growth")*(AND(S$4&gt;=$E19,S$4&lt;=$G19)*((S$4-$E19+1)/($I19*($I19+1)/2)*$C19))+($J19="custom")*CustomCF!L19</f>
        <v>0</v>
      </c>
      <c r="T19" s="19">
        <f>($J19="Bell Curve")*(_xlfn.NORM.DIST(AND(T$4&gt;=$E19,T$4&lt;=$G19)*(T$4-$E19+1),$I19/2,$L19,TRUE)-_xlfn.NORM.DIST(AND(T$4&gt;=$E19,T$4&lt;=$G19)*(S$4-$E19+1),$I19/2,$L19,TRUE))/(1-2*_xlfn.NORM.DIST(0,$I19/2,$L19,TRUE))*$C19+($J19="Steady Growth")*(AND(T$4&gt;=$E19,T$4&lt;=$G19)*((T$4-$E19+1)/($I19*($I19+1)/2)*$C19))+($J19="custom")*CustomCF!M19</f>
        <v>0</v>
      </c>
      <c r="U19" s="19">
        <f>($J19="Bell Curve")*(_xlfn.NORM.DIST(AND(U$4&gt;=$E19,U$4&lt;=$G19)*(U$4-$E19+1),$I19/2,$L19,TRUE)-_xlfn.NORM.DIST(AND(U$4&gt;=$E19,U$4&lt;=$G19)*(T$4-$E19+1),$I19/2,$L19,TRUE))/(1-2*_xlfn.NORM.DIST(0,$I19/2,$L19,TRUE))*$C19+($J19="Steady Growth")*(AND(U$4&gt;=$E19,U$4&lt;=$G19)*((U$4-$E19+1)/($I19*($I19+1)/2)*$C19))+($J19="custom")*CustomCF!N19</f>
        <v>0</v>
      </c>
      <c r="V19" s="19">
        <f>($J19="Bell Curve")*(_xlfn.NORM.DIST(AND(V$4&gt;=$E19,V$4&lt;=$G19)*(V$4-$E19+1),$I19/2,$L19,TRUE)-_xlfn.NORM.DIST(AND(V$4&gt;=$E19,V$4&lt;=$G19)*(U$4-$E19+1),$I19/2,$L19,TRUE))/(1-2*_xlfn.NORM.DIST(0,$I19/2,$L19,TRUE))*$C19+($J19="Steady Growth")*(AND(V$4&gt;=$E19,V$4&lt;=$G19)*((V$4-$E19+1)/($I19*($I19+1)/2)*$C19))+($J19="custom")*CustomCF!O19</f>
        <v>0</v>
      </c>
      <c r="W19" s="19">
        <f>($J19="Bell Curve")*(_xlfn.NORM.DIST(AND(W$4&gt;=$E19,W$4&lt;=$G19)*(W$4-$E19+1),$I19/2,$L19,TRUE)-_xlfn.NORM.DIST(AND(W$4&gt;=$E19,W$4&lt;=$G19)*(V$4-$E19+1),$I19/2,$L19,TRUE))/(1-2*_xlfn.NORM.DIST(0,$I19/2,$L19,TRUE))*$C19+($J19="Steady Growth")*(AND(W$4&gt;=$E19,W$4&lt;=$G19)*((W$4-$E19+1)/($I19*($I19+1)/2)*$C19))+($J19="custom")*CustomCF!P19</f>
        <v>0</v>
      </c>
      <c r="X19" s="19">
        <f>($J19="Bell Curve")*(_xlfn.NORM.DIST(AND(X$4&gt;=$E19,X$4&lt;=$G19)*(X$4-$E19+1),$I19/2,$L19,TRUE)-_xlfn.NORM.DIST(AND(X$4&gt;=$E19,X$4&lt;=$G19)*(W$4-$E19+1),$I19/2,$L19,TRUE))/(1-2*_xlfn.NORM.DIST(0,$I19/2,$L19,TRUE))*$C19+($J19="Steady Growth")*(AND(X$4&gt;=$E19,X$4&lt;=$G19)*((X$4-$E19+1)/($I19*($I19+1)/2)*$C19))+($J19="custom")*CustomCF!Q19</f>
        <v>0</v>
      </c>
      <c r="Y19" s="19">
        <f>($J19="Bell Curve")*(_xlfn.NORM.DIST(AND(Y$4&gt;=$E19,Y$4&lt;=$G19)*(Y$4-$E19+1),$I19/2,$L19,TRUE)-_xlfn.NORM.DIST(AND(Y$4&gt;=$E19,Y$4&lt;=$G19)*(X$4-$E19+1),$I19/2,$L19,TRUE))/(1-2*_xlfn.NORM.DIST(0,$I19/2,$L19,TRUE))*$C19+($J19="Steady Growth")*(AND(Y$4&gt;=$E19,Y$4&lt;=$G19)*((Y$4-$E19+1)/($I19*($I19+1)/2)*$C19))+($J19="custom")*CustomCF!R19</f>
        <v>0</v>
      </c>
      <c r="Z19" s="19">
        <f>($J19="Bell Curve")*(_xlfn.NORM.DIST(AND(Z$4&gt;=$E19,Z$4&lt;=$G19)*(Z$4-$E19+1),$I19/2,$L19,TRUE)-_xlfn.NORM.DIST(AND(Z$4&gt;=$E19,Z$4&lt;=$G19)*(Y$4-$E19+1),$I19/2,$L19,TRUE))/(1-2*_xlfn.NORM.DIST(0,$I19/2,$L19,TRUE))*$C19+($J19="Steady Growth")*(AND(Z$4&gt;=$E19,Z$4&lt;=$G19)*((Z$4-$E19+1)/($I19*($I19+1)/2)*$C19))+($J19="custom")*CustomCF!S19</f>
        <v>0</v>
      </c>
      <c r="AA19" s="19">
        <f>($J19="Bell Curve")*(_xlfn.NORM.DIST(AND(AA$4&gt;=$E19,AA$4&lt;=$G19)*(AA$4-$E19+1),$I19/2,$L19,TRUE)-_xlfn.NORM.DIST(AND(AA$4&gt;=$E19,AA$4&lt;=$G19)*(Z$4-$E19+1),$I19/2,$L19,TRUE))/(1-2*_xlfn.NORM.DIST(0,$I19/2,$L19,TRUE))*$C19+($J19="Steady Growth")*(AND(AA$4&gt;=$E19,AA$4&lt;=$G19)*((AA$4-$E19+1)/($I19*($I19+1)/2)*$C19))+($J19="custom")*CustomCF!T19</f>
        <v>0</v>
      </c>
      <c r="AB19" s="19">
        <f>($J19="Bell Curve")*(_xlfn.NORM.DIST(AND(AB$4&gt;=$E19,AB$4&lt;=$G19)*(AB$4-$E19+1),$I19/2,$L19,TRUE)-_xlfn.NORM.DIST(AND(AB$4&gt;=$E19,AB$4&lt;=$G19)*(AA$4-$E19+1),$I19/2,$L19,TRUE))/(1-2*_xlfn.NORM.DIST(0,$I19/2,$L19,TRUE))*$C19+($J19="Steady Growth")*(AND(AB$4&gt;=$E19,AB$4&lt;=$G19)*((AB$4-$E19+1)/($I19*($I19+1)/2)*$C19))+($J19="custom")*CustomCF!U19</f>
        <v>0</v>
      </c>
      <c r="AC19" s="19">
        <f>($J19="Bell Curve")*(_xlfn.NORM.DIST(AND(AC$4&gt;=$E19,AC$4&lt;=$G19)*(AC$4-$E19+1),$I19/2,$L19,TRUE)-_xlfn.NORM.DIST(AND(AC$4&gt;=$E19,AC$4&lt;=$G19)*(AB$4-$E19+1),$I19/2,$L19,TRUE))/(1-2*_xlfn.NORM.DIST(0,$I19/2,$L19,TRUE))*$C19+($J19="Steady Growth")*(AND(AC$4&gt;=$E19,AC$4&lt;=$G19)*((AC$4-$E19+1)/($I19*($I19+1)/2)*$C19))+($J19="custom")*CustomCF!V19</f>
        <v>0</v>
      </c>
      <c r="AD19" s="19">
        <f>($J19="Bell Curve")*(_xlfn.NORM.DIST(AND(AD$4&gt;=$E19,AD$4&lt;=$G19)*(AD$4-$E19+1),$I19/2,$L19,TRUE)-_xlfn.NORM.DIST(AND(AD$4&gt;=$E19,AD$4&lt;=$G19)*(AC$4-$E19+1),$I19/2,$L19,TRUE))/(1-2*_xlfn.NORM.DIST(0,$I19/2,$L19,TRUE))*$C19+($J19="Steady Growth")*(AND(AD$4&gt;=$E19,AD$4&lt;=$G19)*((AD$4-$E19+1)/($I19*($I19+1)/2)*$C19))+($J19="custom")*CustomCF!W19</f>
        <v>0</v>
      </c>
      <c r="AE19" s="19">
        <f>($J19="Bell Curve")*(_xlfn.NORM.DIST(AND(AE$4&gt;=$E19,AE$4&lt;=$G19)*(AE$4-$E19+1),$I19/2,$L19,TRUE)-_xlfn.NORM.DIST(AND(AE$4&gt;=$E19,AE$4&lt;=$G19)*(AD$4-$E19+1),$I19/2,$L19,TRUE))/(1-2*_xlfn.NORM.DIST(0,$I19/2,$L19,TRUE))*$C19+($J19="Steady Growth")*(AND(AE$4&gt;=$E19,AE$4&lt;=$G19)*((AE$4-$E19+1)/($I19*($I19+1)/2)*$C19))+($J19="custom")*CustomCF!X19</f>
        <v>0</v>
      </c>
      <c r="AF19" s="19">
        <f>($J19="Bell Curve")*(_xlfn.NORM.DIST(AND(AF$4&gt;=$E19,AF$4&lt;=$G19)*(AF$4-$E19+1),$I19/2,$L19,TRUE)-_xlfn.NORM.DIST(AND(AF$4&gt;=$E19,AF$4&lt;=$G19)*(AE$4-$E19+1),$I19/2,$L19,TRUE))/(1-2*_xlfn.NORM.DIST(0,$I19/2,$L19,TRUE))*$C19+($J19="Steady Growth")*(AND(AF$4&gt;=$E19,AF$4&lt;=$G19)*((AF$4-$E19+1)/($I19*($I19+1)/2)*$C19))+($J19="custom")*CustomCF!Y19</f>
        <v>0</v>
      </c>
      <c r="AG19" s="19">
        <f>($J19="Bell Curve")*(_xlfn.NORM.DIST(AND(AG$4&gt;=$E19,AG$4&lt;=$G19)*(AG$4-$E19+1),$I19/2,$L19,TRUE)-_xlfn.NORM.DIST(AND(AG$4&gt;=$E19,AG$4&lt;=$G19)*(AF$4-$E19+1),$I19/2,$L19,TRUE))/(1-2*_xlfn.NORM.DIST(0,$I19/2,$L19,TRUE))*$C19+($J19="Steady Growth")*(AND(AG$4&gt;=$E19,AG$4&lt;=$G19)*((AG$4-$E19+1)/($I19*($I19+1)/2)*$C19))+($J19="custom")*CustomCF!Z19</f>
        <v>0</v>
      </c>
      <c r="AH19" s="19">
        <f>($J19="Bell Curve")*(_xlfn.NORM.DIST(AND(AH$4&gt;=$E19,AH$4&lt;=$G19)*(AH$4-$E19+1),$I19/2,$L19,TRUE)-_xlfn.NORM.DIST(AND(AH$4&gt;=$E19,AH$4&lt;=$G19)*(AG$4-$E19+1),$I19/2,$L19,TRUE))/(1-2*_xlfn.NORM.DIST(0,$I19/2,$L19,TRUE))*$C19+($J19="Steady Growth")*(AND(AH$4&gt;=$E19,AH$4&lt;=$G19)*((AH$4-$E19+1)/($I19*($I19+1)/2)*$C19))+($J19="custom")*CustomCF!AA19</f>
        <v>0</v>
      </c>
      <c r="AI19" s="19">
        <f>($J19="Bell Curve")*(_xlfn.NORM.DIST(AND(AI$4&gt;=$E19,AI$4&lt;=$G19)*(AI$4-$E19+1),$I19/2,$L19,TRUE)-_xlfn.NORM.DIST(AND(AI$4&gt;=$E19,AI$4&lt;=$G19)*(AH$4-$E19+1),$I19/2,$L19,TRUE))/(1-2*_xlfn.NORM.DIST(0,$I19/2,$L19,TRUE))*$C19+($J19="Steady Growth")*(AND(AI$4&gt;=$E19,AI$4&lt;=$G19)*((AI$4-$E19+1)/($I19*($I19+1)/2)*$C19))+($J19="custom")*CustomCF!AB19</f>
        <v>0</v>
      </c>
      <c r="AJ19" s="19">
        <f>($J19="Bell Curve")*(_xlfn.NORM.DIST(AND(AJ$4&gt;=$E19,AJ$4&lt;=$G19)*(AJ$4-$E19+1),$I19/2,$L19,TRUE)-_xlfn.NORM.DIST(AND(AJ$4&gt;=$E19,AJ$4&lt;=$G19)*(AI$4-$E19+1),$I19/2,$L19,TRUE))/(1-2*_xlfn.NORM.DIST(0,$I19/2,$L19,TRUE))*$C19+($J19="Steady Growth")*(AND(AJ$4&gt;=$E19,AJ$4&lt;=$G19)*((AJ$4-$E19+1)/($I19*($I19+1)/2)*$C19))+($J19="custom")*CustomCF!AC19</f>
        <v>0</v>
      </c>
      <c r="AK19" s="19">
        <f>($J19="Bell Curve")*(_xlfn.NORM.DIST(AND(AK$4&gt;=$E19,AK$4&lt;=$G19)*(AK$4-$E19+1),$I19/2,$L19,TRUE)-_xlfn.NORM.DIST(AND(AK$4&gt;=$E19,AK$4&lt;=$G19)*(AJ$4-$E19+1),$I19/2,$L19,TRUE))/(1-2*_xlfn.NORM.DIST(0,$I19/2,$L19,TRUE))*$C19+($J19="Steady Growth")*(AND(AK$4&gt;=$E19,AK$4&lt;=$G19)*((AK$4-$E19+1)/($I19*($I19+1)/2)*$C19))+($J19="custom")*CustomCF!AD19</f>
        <v>0</v>
      </c>
      <c r="AL19" s="19">
        <f>($J19="Bell Curve")*(_xlfn.NORM.DIST(AND(AL$4&gt;=$E19,AL$4&lt;=$G19)*(AL$4-$E19+1),$I19/2,$L19,TRUE)-_xlfn.NORM.DIST(AND(AL$4&gt;=$E19,AL$4&lt;=$G19)*(AK$4-$E19+1),$I19/2,$L19,TRUE))/(1-2*_xlfn.NORM.DIST(0,$I19/2,$L19,TRUE))*$C19+($J19="Steady Growth")*(AND(AL$4&gt;=$E19,AL$4&lt;=$G19)*((AL$4-$E19+1)/($I19*($I19+1)/2)*$C19))+($J19="custom")*CustomCF!AE19</f>
        <v>0</v>
      </c>
      <c r="AM19" s="19">
        <f>($J19="Bell Curve")*(_xlfn.NORM.DIST(AND(AM$4&gt;=$E19,AM$4&lt;=$G19)*(AM$4-$E19+1),$I19/2,$L19,TRUE)-_xlfn.NORM.DIST(AND(AM$4&gt;=$E19,AM$4&lt;=$G19)*(AL$4-$E19+1),$I19/2,$L19,TRUE))/(1-2*_xlfn.NORM.DIST(0,$I19/2,$L19,TRUE))*$C19+($J19="Steady Growth")*(AND(AM$4&gt;=$E19,AM$4&lt;=$G19)*((AM$4-$E19+1)/($I19*($I19+1)/2)*$C19))+($J19="custom")*CustomCF!AF19</f>
        <v>0</v>
      </c>
      <c r="AN19" s="19">
        <f>($J19="Bell Curve")*(_xlfn.NORM.DIST(AND(AN$4&gt;=$E19,AN$4&lt;=$G19)*(AN$4-$E19+1),$I19/2,$L19,TRUE)-_xlfn.NORM.DIST(AND(AN$4&gt;=$E19,AN$4&lt;=$G19)*(AM$4-$E19+1),$I19/2,$L19,TRUE))/(1-2*_xlfn.NORM.DIST(0,$I19/2,$L19,TRUE))*$C19+($J19="Steady Growth")*(AND(AN$4&gt;=$E19,AN$4&lt;=$G19)*((AN$4-$E19+1)/($I19*($I19+1)/2)*$C19))+($J19="custom")*CustomCF!AG19</f>
        <v>0</v>
      </c>
      <c r="AO19" s="19">
        <f>($J19="Bell Curve")*(_xlfn.NORM.DIST(AND(AO$4&gt;=$E19,AO$4&lt;=$G19)*(AO$4-$E19+1),$I19/2,$L19,TRUE)-_xlfn.NORM.DIST(AND(AO$4&gt;=$E19,AO$4&lt;=$G19)*(AN$4-$E19+1),$I19/2,$L19,TRUE))/(1-2*_xlfn.NORM.DIST(0,$I19/2,$L19,TRUE))*$C19+($J19="Steady Growth")*(AND(AO$4&gt;=$E19,AO$4&lt;=$G19)*((AO$4-$E19+1)/($I19*($I19+1)/2)*$C19))+($J19="custom")*CustomCF!AH19</f>
        <v>0</v>
      </c>
      <c r="AP19" s="19">
        <f>($J19="Bell Curve")*(_xlfn.NORM.DIST(AND(AP$4&gt;=$E19,AP$4&lt;=$G19)*(AP$4-$E19+1),$I19/2,$L19,TRUE)-_xlfn.NORM.DIST(AND(AP$4&gt;=$E19,AP$4&lt;=$G19)*(AO$4-$E19+1),$I19/2,$L19,TRUE))/(1-2*_xlfn.NORM.DIST(0,$I19/2,$L19,TRUE))*$C19+($J19="Steady Growth")*(AND(AP$4&gt;=$E19,AP$4&lt;=$G19)*((AP$4-$E19+1)/($I19*($I19+1)/2)*$C19))+($J19="custom")*CustomCF!AI19</f>
        <v>0</v>
      </c>
      <c r="AQ19" s="19">
        <f>($J19="Bell Curve")*(_xlfn.NORM.DIST(AND(AQ$4&gt;=$E19,AQ$4&lt;=$G19)*(AQ$4-$E19+1),$I19/2,$L19,TRUE)-_xlfn.NORM.DIST(AND(AQ$4&gt;=$E19,AQ$4&lt;=$G19)*(AP$4-$E19+1),$I19/2,$L19,TRUE))/(1-2*_xlfn.NORM.DIST(0,$I19/2,$L19,TRUE))*$C19+($J19="Steady Growth")*(AND(AQ$4&gt;=$E19,AQ$4&lt;=$G19)*((AQ$4-$E19+1)/($I19*($I19+1)/2)*$C19))+($J19="custom")*CustomCF!AJ19</f>
        <v>0</v>
      </c>
      <c r="AR19" s="19">
        <f>($J19="Bell Curve")*(_xlfn.NORM.DIST(AND(AR$4&gt;=$E19,AR$4&lt;=$G19)*(AR$4-$E19+1),$I19/2,$L19,TRUE)-_xlfn.NORM.DIST(AND(AR$4&gt;=$E19,AR$4&lt;=$G19)*(AQ$4-$E19+1),$I19/2,$L19,TRUE))/(1-2*_xlfn.NORM.DIST(0,$I19/2,$L19,TRUE))*$C19+($J19="Steady Growth")*(AND(AR$4&gt;=$E19,AR$4&lt;=$G19)*((AR$4-$E19+1)/($I19*($I19+1)/2)*$C19))+($J19="custom")*CustomCF!AK19</f>
        <v>0</v>
      </c>
      <c r="AS19" s="19">
        <f>($J19="Bell Curve")*(_xlfn.NORM.DIST(AND(AS$4&gt;=$E19,AS$4&lt;=$G19)*(AS$4-$E19+1),$I19/2,$L19,TRUE)-_xlfn.NORM.DIST(AND(AS$4&gt;=$E19,AS$4&lt;=$G19)*(AR$4-$E19+1),$I19/2,$L19,TRUE))/(1-2*_xlfn.NORM.DIST(0,$I19/2,$L19,TRUE))*$C19+($J19="Steady Growth")*(AND(AS$4&gt;=$E19,AS$4&lt;=$G19)*((AS$4-$E19+1)/($I19*($I19+1)/2)*$C19))+($J19="custom")*CustomCF!AL19</f>
        <v>0</v>
      </c>
      <c r="AT19" s="19">
        <f>($J19="Bell Curve")*(_xlfn.NORM.DIST(AND(AT$4&gt;=$E19,AT$4&lt;=$G19)*(AT$4-$E19+1),$I19/2,$L19,TRUE)-_xlfn.NORM.DIST(AND(AT$4&gt;=$E19,AT$4&lt;=$G19)*(AS$4-$E19+1),$I19/2,$L19,TRUE))/(1-2*_xlfn.NORM.DIST(0,$I19/2,$L19,TRUE))*$C19+($J19="Steady Growth")*(AND(AT$4&gt;=$E19,AT$4&lt;=$G19)*((AT$4-$E19+1)/($I19*($I19+1)/2)*$C19))+($J19="custom")*CustomCF!AM19</f>
        <v>0</v>
      </c>
      <c r="AU19" s="19">
        <f>($J19="Bell Curve")*(_xlfn.NORM.DIST(AND(AU$4&gt;=$E19,AU$4&lt;=$G19)*(AU$4-$E19+1),$I19/2,$L19,TRUE)-_xlfn.NORM.DIST(AND(AU$4&gt;=$E19,AU$4&lt;=$G19)*(AT$4-$E19+1),$I19/2,$L19,TRUE))/(1-2*_xlfn.NORM.DIST(0,$I19/2,$L19,TRUE))*$C19+($J19="Steady Growth")*(AND(AU$4&gt;=$E19,AU$4&lt;=$G19)*((AU$4-$E19+1)/($I19*($I19+1)/2)*$C19))+($J19="custom")*CustomCF!AN19</f>
        <v>0</v>
      </c>
      <c r="AV19" s="19">
        <f>($J19="Bell Curve")*(_xlfn.NORM.DIST(AND(AV$4&gt;=$E19,AV$4&lt;=$G19)*(AV$4-$E19+1),$I19/2,$L19,TRUE)-_xlfn.NORM.DIST(AND(AV$4&gt;=$E19,AV$4&lt;=$G19)*(AU$4-$E19+1),$I19/2,$L19,TRUE))/(1-2*_xlfn.NORM.DIST(0,$I19/2,$L19,TRUE))*$C19+($J19="Steady Growth")*(AND(AV$4&gt;=$E19,AV$4&lt;=$G19)*((AV$4-$E19+1)/($I19*($I19+1)/2)*$C19))+($J19="custom")*CustomCF!AO19</f>
        <v>0</v>
      </c>
      <c r="AW19" s="19">
        <f>($J19="Bell Curve")*(_xlfn.NORM.DIST(AND(AW$4&gt;=$E19,AW$4&lt;=$G19)*(AW$4-$E19+1),$I19/2,$L19,TRUE)-_xlfn.NORM.DIST(AND(AW$4&gt;=$E19,AW$4&lt;=$G19)*(AV$4-$E19+1),$I19/2,$L19,TRUE))/(1-2*_xlfn.NORM.DIST(0,$I19/2,$L19,TRUE))*$C19+($J19="Steady Growth")*(AND(AW$4&gt;=$E19,AW$4&lt;=$G19)*((AW$4-$E19+1)/($I19*($I19+1)/2)*$C19))+($J19="custom")*CustomCF!AP19</f>
        <v>0</v>
      </c>
      <c r="AX19" s="19">
        <f>($J19="Bell Curve")*(_xlfn.NORM.DIST(AND(AX$4&gt;=$E19,AX$4&lt;=$G19)*(AX$4-$E19+1),$I19/2,$L19,TRUE)-_xlfn.NORM.DIST(AND(AX$4&gt;=$E19,AX$4&lt;=$G19)*(AW$4-$E19+1),$I19/2,$L19,TRUE))/(1-2*_xlfn.NORM.DIST(0,$I19/2,$L19,TRUE))*$C19+($J19="Steady Growth")*(AND(AX$4&gt;=$E19,AX$4&lt;=$G19)*((AX$4-$E19+1)/($I19*($I19+1)/2)*$C19))+($J19="custom")*CustomCF!AQ19</f>
        <v>0</v>
      </c>
      <c r="AY19" s="19">
        <f>($J19="Bell Curve")*(_xlfn.NORM.DIST(AND(AY$4&gt;=$E19,AY$4&lt;=$G19)*(AY$4-$E19+1),$I19/2,$L19,TRUE)-_xlfn.NORM.DIST(AND(AY$4&gt;=$E19,AY$4&lt;=$G19)*(AX$4-$E19+1),$I19/2,$L19,TRUE))/(1-2*_xlfn.NORM.DIST(0,$I19/2,$L19,TRUE))*$C19+($J19="Steady Growth")*(AND(AY$4&gt;=$E19,AY$4&lt;=$G19)*((AY$4-$E19+1)/($I19*($I19+1)/2)*$C19))+($J19="custom")*CustomCF!AR19</f>
        <v>0</v>
      </c>
      <c r="AZ19" s="19">
        <f>($J19="Bell Curve")*(_xlfn.NORM.DIST(AND(AZ$4&gt;=$E19,AZ$4&lt;=$G19)*(AZ$4-$E19+1),$I19/2,$L19,TRUE)-_xlfn.NORM.DIST(AND(AZ$4&gt;=$E19,AZ$4&lt;=$G19)*(AY$4-$E19+1),$I19/2,$L19,TRUE))/(1-2*_xlfn.NORM.DIST(0,$I19/2,$L19,TRUE))*$C19+($J19="Steady Growth")*(AND(AZ$4&gt;=$E19,AZ$4&lt;=$G19)*((AZ$4-$E19+1)/($I19*($I19+1)/2)*$C19))+($J19="custom")*CustomCF!AS19</f>
        <v>0</v>
      </c>
      <c r="BA19" s="19">
        <f>($J19="Bell Curve")*(_xlfn.NORM.DIST(AND(BA$4&gt;=$E19,BA$4&lt;=$G19)*(BA$4-$E19+1),$I19/2,$L19,TRUE)-_xlfn.NORM.DIST(AND(BA$4&gt;=$E19,BA$4&lt;=$G19)*(AZ$4-$E19+1),$I19/2,$L19,TRUE))/(1-2*_xlfn.NORM.DIST(0,$I19/2,$L19,TRUE))*$C19+($J19="Steady Growth")*(AND(BA$4&gt;=$E19,BA$4&lt;=$G19)*((BA$4-$E19+1)/($I19*($I19+1)/2)*$C19))+($J19="custom")*CustomCF!AT19</f>
        <v>0</v>
      </c>
      <c r="BB19" s="19">
        <f>($J19="Bell Curve")*(_xlfn.NORM.DIST(AND(BB$4&gt;=$E19,BB$4&lt;=$G19)*(BB$4-$E19+1),$I19/2,$L19,TRUE)-_xlfn.NORM.DIST(AND(BB$4&gt;=$E19,BB$4&lt;=$G19)*(BA$4-$E19+1),$I19/2,$L19,TRUE))/(1-2*_xlfn.NORM.DIST(0,$I19/2,$L19,TRUE))*$C19+($J19="Steady Growth")*(AND(BB$4&gt;=$E19,BB$4&lt;=$G19)*((BB$4-$E19+1)/($I19*($I19+1)/2)*$C19))+($J19="custom")*CustomCF!AU19</f>
        <v>0</v>
      </c>
      <c r="BC19" s="19">
        <f>($J19="Bell Curve")*(_xlfn.NORM.DIST(AND(BC$4&gt;=$E19,BC$4&lt;=$G19)*(BC$4-$E19+1),$I19/2,$L19,TRUE)-_xlfn.NORM.DIST(AND(BC$4&gt;=$E19,BC$4&lt;=$G19)*(BB$4-$E19+1),$I19/2,$L19,TRUE))/(1-2*_xlfn.NORM.DIST(0,$I19/2,$L19,TRUE))*$C19+($J19="Steady Growth")*(AND(BC$4&gt;=$E19,BC$4&lt;=$G19)*((BC$4-$E19+1)/($I19*($I19+1)/2)*$C19))+($J19="custom")*CustomCF!AV19</f>
        <v>0</v>
      </c>
      <c r="BD19" s="19">
        <f>($J19="Bell Curve")*(_xlfn.NORM.DIST(AND(BD$4&gt;=$E19,BD$4&lt;=$G19)*(BD$4-$E19+1),$I19/2,$L19,TRUE)-_xlfn.NORM.DIST(AND(BD$4&gt;=$E19,BD$4&lt;=$G19)*(BC$4-$E19+1),$I19/2,$L19,TRUE))/(1-2*_xlfn.NORM.DIST(0,$I19/2,$L19,TRUE))*$C19+($J19="Steady Growth")*(AND(BD$4&gt;=$E19,BD$4&lt;=$G19)*((BD$4-$E19+1)/($I19*($I19+1)/2)*$C19))+($J19="custom")*CustomCF!AW19</f>
        <v>0</v>
      </c>
      <c r="BE19" s="19">
        <f>($J19="Bell Curve")*(_xlfn.NORM.DIST(AND(BE$4&gt;=$E19,BE$4&lt;=$G19)*(BE$4-$E19+1),$I19/2,$L19,TRUE)-_xlfn.NORM.DIST(AND(BE$4&gt;=$E19,BE$4&lt;=$G19)*(BD$4-$E19+1),$I19/2,$L19,TRUE))/(1-2*_xlfn.NORM.DIST(0,$I19/2,$L19,TRUE))*$C19+($J19="Steady Growth")*(AND(BE$4&gt;=$E19,BE$4&lt;=$G19)*((BE$4-$E19+1)/($I19*($I19+1)/2)*$C19))+($J19="custom")*CustomCF!AX19</f>
        <v>0</v>
      </c>
      <c r="BF19" s="19">
        <f>($J19="Bell Curve")*(_xlfn.NORM.DIST(AND(BF$4&gt;=$E19,BF$4&lt;=$G19)*(BF$4-$E19+1),$I19/2,$L19,TRUE)-_xlfn.NORM.DIST(AND(BF$4&gt;=$E19,BF$4&lt;=$G19)*(BE$4-$E19+1),$I19/2,$L19,TRUE))/(1-2*_xlfn.NORM.DIST(0,$I19/2,$L19,TRUE))*$C19+($J19="Steady Growth")*(AND(BF$4&gt;=$E19,BF$4&lt;=$G19)*((BF$4-$E19+1)/($I19*($I19+1)/2)*$C19))+($J19="custom")*CustomCF!AY19</f>
        <v>0</v>
      </c>
      <c r="BG19" s="19">
        <f>($J19="Bell Curve")*(_xlfn.NORM.DIST(AND(BG$4&gt;=$E19,BG$4&lt;=$G19)*(BG$4-$E19+1),$I19/2,$L19,TRUE)-_xlfn.NORM.DIST(AND(BG$4&gt;=$E19,BG$4&lt;=$G19)*(BF$4-$E19+1),$I19/2,$L19,TRUE))/(1-2*_xlfn.NORM.DIST(0,$I19/2,$L19,TRUE))*$C19+($J19="Steady Growth")*(AND(BG$4&gt;=$E19,BG$4&lt;=$G19)*((BG$4-$E19+1)/($I19*($I19+1)/2)*$C19))+($J19="custom")*CustomCF!AZ19</f>
        <v>0</v>
      </c>
      <c r="BH19" s="19">
        <f>($J19="Bell Curve")*(_xlfn.NORM.DIST(AND(BH$4&gt;=$E19,BH$4&lt;=$G19)*(BH$4-$E19+1),$I19/2,$L19,TRUE)-_xlfn.NORM.DIST(AND(BH$4&gt;=$E19,BH$4&lt;=$G19)*(BG$4-$E19+1),$I19/2,$L19,TRUE))/(1-2*_xlfn.NORM.DIST(0,$I19/2,$L19,TRUE))*$C19+($J19="Steady Growth")*(AND(BH$4&gt;=$E19,BH$4&lt;=$G19)*((BH$4-$E19+1)/($I19*($I19+1)/2)*$C19))+($J19="custom")*CustomCF!BA19</f>
        <v>0</v>
      </c>
      <c r="BI19" s="19">
        <f>($J19="Bell Curve")*(_xlfn.NORM.DIST(AND(BI$4&gt;=$E19,BI$4&lt;=$G19)*(BI$4-$E19+1),$I19/2,$L19,TRUE)-_xlfn.NORM.DIST(AND(BI$4&gt;=$E19,BI$4&lt;=$G19)*(BH$4-$E19+1),$I19/2,$L19,TRUE))/(1-2*_xlfn.NORM.DIST(0,$I19/2,$L19,TRUE))*$C19+($J19="Steady Growth")*(AND(BI$4&gt;=$E19,BI$4&lt;=$G19)*((BI$4-$E19+1)/($I19*($I19+1)/2)*$C19))+($J19="custom")*CustomCF!BB19</f>
        <v>0</v>
      </c>
      <c r="BJ19" s="19">
        <f>($J19="Bell Curve")*(_xlfn.NORM.DIST(AND(BJ$4&gt;=$E19,BJ$4&lt;=$G19)*(BJ$4-$E19+1),$I19/2,$L19,TRUE)-_xlfn.NORM.DIST(AND(BJ$4&gt;=$E19,BJ$4&lt;=$G19)*(BI$4-$E19+1),$I19/2,$L19,TRUE))/(1-2*_xlfn.NORM.DIST(0,$I19/2,$L19,TRUE))*$C19+($J19="Steady Growth")*(AND(BJ$4&gt;=$E19,BJ$4&lt;=$G19)*((BJ$4-$E19+1)/($I19*($I19+1)/2)*$C19))+($J19="custom")*CustomCF!BC19</f>
        <v>0</v>
      </c>
      <c r="BK19" s="19">
        <f>($J19="Bell Curve")*(_xlfn.NORM.DIST(AND(BK$4&gt;=$E19,BK$4&lt;=$G19)*(BK$4-$E19+1),$I19/2,$L19,TRUE)-_xlfn.NORM.DIST(AND(BK$4&gt;=$E19,BK$4&lt;=$G19)*(BJ$4-$E19+1),$I19/2,$L19,TRUE))/(1-2*_xlfn.NORM.DIST(0,$I19/2,$L19,TRUE))*$C19+($J19="Steady Growth")*(AND(BK$4&gt;=$E19,BK$4&lt;=$G19)*((BK$4-$E19+1)/($I19*($I19+1)/2)*$C19))+($J19="custom")*CustomCF!BD19</f>
        <v>0</v>
      </c>
      <c r="BL19" s="19">
        <f>($J19="Bell Curve")*(_xlfn.NORM.DIST(AND(BL$4&gt;=$E19,BL$4&lt;=$G19)*(BL$4-$E19+1),$I19/2,$L19,TRUE)-_xlfn.NORM.DIST(AND(BL$4&gt;=$E19,BL$4&lt;=$G19)*(BK$4-$E19+1),$I19/2,$L19,TRUE))/(1-2*_xlfn.NORM.DIST(0,$I19/2,$L19,TRUE))*$C19+($J19="Steady Growth")*(AND(BL$4&gt;=$E19,BL$4&lt;=$G19)*((BL$4-$E19+1)/($I19*($I19+1)/2)*$C19))+($J19="custom")*CustomCF!BE19</f>
        <v>0</v>
      </c>
      <c r="BM19" s="19">
        <f>($J19="Bell Curve")*(_xlfn.NORM.DIST(AND(BM$4&gt;=$E19,BM$4&lt;=$G19)*(BM$4-$E19+1),$I19/2,$L19,TRUE)-_xlfn.NORM.DIST(AND(BM$4&gt;=$E19,BM$4&lt;=$G19)*(BL$4-$E19+1),$I19/2,$L19,TRUE))/(1-2*_xlfn.NORM.DIST(0,$I19/2,$L19,TRUE))*$C19+($J19="Steady Growth")*(AND(BM$4&gt;=$E19,BM$4&lt;=$G19)*((BM$4-$E19+1)/($I19*($I19+1)/2)*$C19))+($J19="custom")*CustomCF!BF19</f>
        <v>0</v>
      </c>
      <c r="BN19" s="19">
        <f>($J19="Bell Curve")*(_xlfn.NORM.DIST(AND(BN$4&gt;=$E19,BN$4&lt;=$G19)*(BN$4-$E19+1),$I19/2,$L19,TRUE)-_xlfn.NORM.DIST(AND(BN$4&gt;=$E19,BN$4&lt;=$G19)*(BM$4-$E19+1),$I19/2,$L19,TRUE))/(1-2*_xlfn.NORM.DIST(0,$I19/2,$L19,TRUE))*$C19+($J19="Steady Growth")*(AND(BN$4&gt;=$E19,BN$4&lt;=$G19)*((BN$4-$E19+1)/($I19*($I19+1)/2)*$C19))+($J19="custom")*CustomCF!BG19</f>
        <v>0</v>
      </c>
      <c r="BO19" s="19">
        <f>($J19="Bell Curve")*(_xlfn.NORM.DIST(AND(BO$4&gt;=$E19,BO$4&lt;=$G19)*(BO$4-$E19+1),$I19/2,$L19,TRUE)-_xlfn.NORM.DIST(AND(BO$4&gt;=$E19,BO$4&lt;=$G19)*(BN$4-$E19+1),$I19/2,$L19,TRUE))/(1-2*_xlfn.NORM.DIST(0,$I19/2,$L19,TRUE))*$C19+($J19="Steady Growth")*(AND(BO$4&gt;=$E19,BO$4&lt;=$G19)*((BO$4-$E19+1)/($I19*($I19+1)/2)*$C19))+($J19="custom")*CustomCF!BH19</f>
        <v>0</v>
      </c>
      <c r="BP19" s="19">
        <f>($J19="Bell Curve")*(_xlfn.NORM.DIST(AND(BP$4&gt;=$E19,BP$4&lt;=$G19)*(BP$4-$E19+1),$I19/2,$L19,TRUE)-_xlfn.NORM.DIST(AND(BP$4&gt;=$E19,BP$4&lt;=$G19)*(BO$4-$E19+1),$I19/2,$L19,TRUE))/(1-2*_xlfn.NORM.DIST(0,$I19/2,$L19,TRUE))*$C19+($J19="Steady Growth")*(AND(BP$4&gt;=$E19,BP$4&lt;=$G19)*((BP$4-$E19+1)/($I19*($I19+1)/2)*$C19))+($J19="custom")*CustomCF!BI19</f>
        <v>0</v>
      </c>
      <c r="BQ19" s="19">
        <f>($J19="Bell Curve")*(_xlfn.NORM.DIST(AND(BQ$4&gt;=$E19,BQ$4&lt;=$G19)*(BQ$4-$E19+1),$I19/2,$L19,TRUE)-_xlfn.NORM.DIST(AND(BQ$4&gt;=$E19,BQ$4&lt;=$G19)*(BP$4-$E19+1),$I19/2,$L19,TRUE))/(1-2*_xlfn.NORM.DIST(0,$I19/2,$L19,TRUE))*$C19+($J19="Steady Growth")*(AND(BQ$4&gt;=$E19,BQ$4&lt;=$G19)*((BQ$4-$E19+1)/($I19*($I19+1)/2)*$C19))+($J19="custom")*CustomCF!BJ19</f>
        <v>0</v>
      </c>
      <c r="BR19" s="19">
        <f>($J19="Bell Curve")*(_xlfn.NORM.DIST(AND(BR$4&gt;=$E19,BR$4&lt;=$G19)*(BR$4-$E19+1),$I19/2,$L19,TRUE)-_xlfn.NORM.DIST(AND(BR$4&gt;=$E19,BR$4&lt;=$G19)*(BQ$4-$E19+1),$I19/2,$L19,TRUE))/(1-2*_xlfn.NORM.DIST(0,$I19/2,$L19,TRUE))*$C19+($J19="Steady Growth")*(AND(BR$4&gt;=$E19,BR$4&lt;=$G19)*((BR$4-$E19+1)/($I19*($I19+1)/2)*$C19))+($J19="custom")*CustomCF!BK19</f>
        <v>0</v>
      </c>
      <c r="BS19" s="19">
        <f>($J19="Bell Curve")*(_xlfn.NORM.DIST(AND(BS$4&gt;=$E19,BS$4&lt;=$G19)*(BS$4-$E19+1),$I19/2,$L19,TRUE)-_xlfn.NORM.DIST(AND(BS$4&gt;=$E19,BS$4&lt;=$G19)*(BR$4-$E19+1),$I19/2,$L19,TRUE))/(1-2*_xlfn.NORM.DIST(0,$I19/2,$L19,TRUE))*$C19+($J19="Steady Growth")*(AND(BS$4&gt;=$E19,BS$4&lt;=$G19)*((BS$4-$E19+1)/($I19*($I19+1)/2)*$C19))+($J19="custom")*CustomCF!BL19</f>
        <v>0</v>
      </c>
      <c r="BT19" s="19">
        <f>($J19="Bell Curve")*(_xlfn.NORM.DIST(AND(BT$4&gt;=$E19,BT$4&lt;=$G19)*(BT$4-$E19+1),$I19/2,$L19,TRUE)-_xlfn.NORM.DIST(AND(BT$4&gt;=$E19,BT$4&lt;=$G19)*(BS$4-$E19+1),$I19/2,$L19,TRUE))/(1-2*_xlfn.NORM.DIST(0,$I19/2,$L19,TRUE))*$C19+($J19="Steady Growth")*(AND(BT$4&gt;=$E19,BT$4&lt;=$G19)*((BT$4-$E19+1)/($I19*($I19+1)/2)*$C19))+($J19="custom")*CustomCF!BM19</f>
        <v>0</v>
      </c>
      <c r="BU19" s="19">
        <f>($J19="Bell Curve")*(_xlfn.NORM.DIST(AND(BU$4&gt;=$E19,BU$4&lt;=$G19)*(BU$4-$E19+1),$I19/2,$L19,TRUE)-_xlfn.NORM.DIST(AND(BU$4&gt;=$E19,BU$4&lt;=$G19)*(BT$4-$E19+1),$I19/2,$L19,TRUE))/(1-2*_xlfn.NORM.DIST(0,$I19/2,$L19,TRUE))*$C19+($J19="Steady Growth")*(AND(BU$4&gt;=$E19,BU$4&lt;=$G19)*((BU$4-$E19+1)/($I19*($I19+1)/2)*$C19))+($J19="custom")*CustomCF!BN19</f>
        <v>0</v>
      </c>
      <c r="BV19" s="19">
        <f>($J19="Bell Curve")*(_xlfn.NORM.DIST(AND(BV$4&gt;=$E19,BV$4&lt;=$G19)*(BV$4-$E19+1),$I19/2,$L19,TRUE)-_xlfn.NORM.DIST(AND(BV$4&gt;=$E19,BV$4&lt;=$G19)*(BU$4-$E19+1),$I19/2,$L19,TRUE))/(1-2*_xlfn.NORM.DIST(0,$I19/2,$L19,TRUE))*$C19+($J19="Steady Growth")*(AND(BV$4&gt;=$E19,BV$4&lt;=$G19)*((BV$4-$E19+1)/($I19*($I19+1)/2)*$C19))+($J19="custom")*CustomCF!BO19</f>
        <v>0</v>
      </c>
      <c r="BW19" s="19">
        <f>($J19="Bell Curve")*(_xlfn.NORM.DIST(AND(BW$4&gt;=$E19,BW$4&lt;=$G19)*(BW$4-$E19+1),$I19/2,$L19,TRUE)-_xlfn.NORM.DIST(AND(BW$4&gt;=$E19,BW$4&lt;=$G19)*(BV$4-$E19+1),$I19/2,$L19,TRUE))/(1-2*_xlfn.NORM.DIST(0,$I19/2,$L19,TRUE))*$C19+($J19="Steady Growth")*(AND(BW$4&gt;=$E19,BW$4&lt;=$G19)*((BW$4-$E19+1)/($I19*($I19+1)/2)*$C19))+($J19="custom")*CustomCF!BP19</f>
        <v>0</v>
      </c>
      <c r="BX19" s="19">
        <f>($J19="Bell Curve")*(_xlfn.NORM.DIST(AND(BX$4&gt;=$E19,BX$4&lt;=$G19)*(BX$4-$E19+1),$I19/2,$L19,TRUE)-_xlfn.NORM.DIST(AND(BX$4&gt;=$E19,BX$4&lt;=$G19)*(BW$4-$E19+1),$I19/2,$L19,TRUE))/(1-2*_xlfn.NORM.DIST(0,$I19/2,$L19,TRUE))*$C19+($J19="Steady Growth")*(AND(BX$4&gt;=$E19,BX$4&lt;=$G19)*((BX$4-$E19+1)/($I19*($I19+1)/2)*$C19))+($J19="custom")*CustomCF!BQ19</f>
        <v>0</v>
      </c>
      <c r="BY19" s="19">
        <f>($J19="Bell Curve")*(_xlfn.NORM.DIST(AND(BY$4&gt;=$E19,BY$4&lt;=$G19)*(BY$4-$E19+1),$I19/2,$L19,TRUE)-_xlfn.NORM.DIST(AND(BY$4&gt;=$E19,BY$4&lt;=$G19)*(BX$4-$E19+1),$I19/2,$L19,TRUE))/(1-2*_xlfn.NORM.DIST(0,$I19/2,$L19,TRUE))*$C19+($J19="Steady Growth")*(AND(BY$4&gt;=$E19,BY$4&lt;=$G19)*((BY$4-$E19+1)/($I19*($I19+1)/2)*$C19))+($J19="custom")*CustomCF!BR19</f>
        <v>0</v>
      </c>
      <c r="BZ19" s="19">
        <f>($J19="Bell Curve")*(_xlfn.NORM.DIST(AND(BZ$4&gt;=$E19,BZ$4&lt;=$G19)*(BZ$4-$E19+1),$I19/2,$L19,TRUE)-_xlfn.NORM.DIST(AND(BZ$4&gt;=$E19,BZ$4&lt;=$G19)*(BY$4-$E19+1),$I19/2,$L19,TRUE))/(1-2*_xlfn.NORM.DIST(0,$I19/2,$L19,TRUE))*$C19+($J19="Steady Growth")*(AND(BZ$4&gt;=$E19,BZ$4&lt;=$G19)*((BZ$4-$E19+1)/($I19*($I19+1)/2)*$C19))+($J19="custom")*CustomCF!BS19</f>
        <v>0</v>
      </c>
      <c r="CA19" s="19">
        <f>($J19="Bell Curve")*(_xlfn.NORM.DIST(AND(CA$4&gt;=$E19,CA$4&lt;=$G19)*(CA$4-$E19+1),$I19/2,$L19,TRUE)-_xlfn.NORM.DIST(AND(CA$4&gt;=$E19,CA$4&lt;=$G19)*(BZ$4-$E19+1),$I19/2,$L19,TRUE))/(1-2*_xlfn.NORM.DIST(0,$I19/2,$L19,TRUE))*$C19+($J19="Steady Growth")*(AND(CA$4&gt;=$E19,CA$4&lt;=$G19)*((CA$4-$E19+1)/($I19*($I19+1)/2)*$C19))+($J19="custom")*CustomCF!BT19</f>
        <v>0</v>
      </c>
      <c r="CB19" s="19">
        <f>($J19="Bell Curve")*(_xlfn.NORM.DIST(AND(CB$4&gt;=$E19,CB$4&lt;=$G19)*(CB$4-$E19+1),$I19/2,$L19,TRUE)-_xlfn.NORM.DIST(AND(CB$4&gt;=$E19,CB$4&lt;=$G19)*(CA$4-$E19+1),$I19/2,$L19,TRUE))/(1-2*_xlfn.NORM.DIST(0,$I19/2,$L19,TRUE))*$C19+($J19="Steady Growth")*(AND(CB$4&gt;=$E19,CB$4&lt;=$G19)*((CB$4-$E19+1)/($I19*($I19+1)/2)*$C19))+($J19="custom")*CustomCF!BU19</f>
        <v>0</v>
      </c>
      <c r="CC19" s="19">
        <f>($J19="Bell Curve")*(_xlfn.NORM.DIST(AND(CC$4&gt;=$E19,CC$4&lt;=$G19)*(CC$4-$E19+1),$I19/2,$L19,TRUE)-_xlfn.NORM.DIST(AND(CC$4&gt;=$E19,CC$4&lt;=$G19)*(CB$4-$E19+1),$I19/2,$L19,TRUE))/(1-2*_xlfn.NORM.DIST(0,$I19/2,$L19,TRUE))*$C19+($J19="Steady Growth")*(AND(CC$4&gt;=$E19,CC$4&lt;=$G19)*((CC$4-$E19+1)/($I19*($I19+1)/2)*$C19))+($J19="custom")*CustomCF!BV19</f>
        <v>0</v>
      </c>
      <c r="CD19" s="19">
        <f>($J19="Bell Curve")*(_xlfn.NORM.DIST(AND(CD$4&gt;=$E19,CD$4&lt;=$G19)*(CD$4-$E19+1),$I19/2,$L19,TRUE)-_xlfn.NORM.DIST(AND(CD$4&gt;=$E19,CD$4&lt;=$G19)*(CC$4-$E19+1),$I19/2,$L19,TRUE))/(1-2*_xlfn.NORM.DIST(0,$I19/2,$L19,TRUE))*$C19+($J19="Steady Growth")*(AND(CD$4&gt;=$E19,CD$4&lt;=$G19)*((CD$4-$E19+1)/($I19*($I19+1)/2)*$C19))+($J19="custom")*CustomCF!BW19</f>
        <v>0</v>
      </c>
      <c r="CE19" s="19">
        <f>($J19="Bell Curve")*(_xlfn.NORM.DIST(AND(CE$4&gt;=$E19,CE$4&lt;=$G19)*(CE$4-$E19+1),$I19/2,$L19,TRUE)-_xlfn.NORM.DIST(AND(CE$4&gt;=$E19,CE$4&lt;=$G19)*(CD$4-$E19+1),$I19/2,$L19,TRUE))/(1-2*_xlfn.NORM.DIST(0,$I19/2,$L19,TRUE))*$C19+($J19="Steady Growth")*(AND(CE$4&gt;=$E19,CE$4&lt;=$G19)*((CE$4-$E19+1)/($I19*($I19+1)/2)*$C19))+($J19="custom")*CustomCF!BX19</f>
        <v>0</v>
      </c>
      <c r="CF19" s="19">
        <f>($J19="Bell Curve")*(_xlfn.NORM.DIST(AND(CF$4&gt;=$E19,CF$4&lt;=$G19)*(CF$4-$E19+1),$I19/2,$L19,TRUE)-_xlfn.NORM.DIST(AND(CF$4&gt;=$E19,CF$4&lt;=$G19)*(CE$4-$E19+1),$I19/2,$L19,TRUE))/(1-2*_xlfn.NORM.DIST(0,$I19/2,$L19,TRUE))*$C19+($J19="Steady Growth")*(AND(CF$4&gt;=$E19,CF$4&lt;=$G19)*((CF$4-$E19+1)/($I19*($I19+1)/2)*$C19))+($J19="custom")*CustomCF!BY19</f>
        <v>0</v>
      </c>
      <c r="CG19" s="19">
        <f>($J19="Bell Curve")*(_xlfn.NORM.DIST(AND(CG$4&gt;=$E19,CG$4&lt;=$G19)*(CG$4-$E19+1),$I19/2,$L19,TRUE)-_xlfn.NORM.DIST(AND(CG$4&gt;=$E19,CG$4&lt;=$G19)*(CF$4-$E19+1),$I19/2,$L19,TRUE))/(1-2*_xlfn.NORM.DIST(0,$I19/2,$L19,TRUE))*$C19+($J19="Steady Growth")*(AND(CG$4&gt;=$E19,CG$4&lt;=$G19)*((CG$4-$E19+1)/($I19*($I19+1)/2)*$C19))+($J19="custom")*CustomCF!BZ19</f>
        <v>0</v>
      </c>
      <c r="CH19" s="19">
        <f>($J19="Bell Curve")*(_xlfn.NORM.DIST(AND(CH$4&gt;=$E19,CH$4&lt;=$G19)*(CH$4-$E19+1),$I19/2,$L19,TRUE)-_xlfn.NORM.DIST(AND(CH$4&gt;=$E19,CH$4&lt;=$G19)*(CG$4-$E19+1),$I19/2,$L19,TRUE))/(1-2*_xlfn.NORM.DIST(0,$I19/2,$L19,TRUE))*$C19+($J19="Steady Growth")*(AND(CH$4&gt;=$E19,CH$4&lt;=$G19)*((CH$4-$E19+1)/($I19*($I19+1)/2)*$C19))+($J19="custom")*CustomCF!CA19</f>
        <v>0</v>
      </c>
      <c r="CI19" s="19">
        <f>($J19="Bell Curve")*(_xlfn.NORM.DIST(AND(CI$4&gt;=$E19,CI$4&lt;=$G19)*(CI$4-$E19+1),$I19/2,$L19,TRUE)-_xlfn.NORM.DIST(AND(CI$4&gt;=$E19,CI$4&lt;=$G19)*(CH$4-$E19+1),$I19/2,$L19,TRUE))/(1-2*_xlfn.NORM.DIST(0,$I19/2,$L19,TRUE))*$C19+($J19="Steady Growth")*(AND(CI$4&gt;=$E19,CI$4&lt;=$G19)*((CI$4-$E19+1)/($I19*($I19+1)/2)*$C19))+($J19="custom")*CustomCF!CB19</f>
        <v>0</v>
      </c>
      <c r="CJ19" s="19">
        <f>($J19="Bell Curve")*(_xlfn.NORM.DIST(AND(CJ$4&gt;=$E19,CJ$4&lt;=$G19)*(CJ$4-$E19+1),$I19/2,$L19,TRUE)-_xlfn.NORM.DIST(AND(CJ$4&gt;=$E19,CJ$4&lt;=$G19)*(CI$4-$E19+1),$I19/2,$L19,TRUE))/(1-2*_xlfn.NORM.DIST(0,$I19/2,$L19,TRUE))*$C19+($J19="Steady Growth")*(AND(CJ$4&gt;=$E19,CJ$4&lt;=$G19)*((CJ$4-$E19+1)/($I19*($I19+1)/2)*$C19))+($J19="custom")*CustomCF!CC19</f>
        <v>0</v>
      </c>
      <c r="CK19" s="19">
        <f>($J19="Bell Curve")*(_xlfn.NORM.DIST(AND(CK$4&gt;=$E19,CK$4&lt;=$G19)*(CK$4-$E19+1),$I19/2,$L19,TRUE)-_xlfn.NORM.DIST(AND(CK$4&gt;=$E19,CK$4&lt;=$G19)*(CJ$4-$E19+1),$I19/2,$L19,TRUE))/(1-2*_xlfn.NORM.DIST(0,$I19/2,$L19,TRUE))*$C19+($J19="Steady Growth")*(AND(CK$4&gt;=$E19,CK$4&lt;=$G19)*((CK$4-$E19+1)/($I19*($I19+1)/2)*$C19))+($J19="custom")*CustomCF!CD19</f>
        <v>0</v>
      </c>
      <c r="CL19" s="19">
        <f>($J19="Bell Curve")*(_xlfn.NORM.DIST(AND(CL$4&gt;=$E19,CL$4&lt;=$G19)*(CL$4-$E19+1),$I19/2,$L19,TRUE)-_xlfn.NORM.DIST(AND(CL$4&gt;=$E19,CL$4&lt;=$G19)*(CK$4-$E19+1),$I19/2,$L19,TRUE))/(1-2*_xlfn.NORM.DIST(0,$I19/2,$L19,TRUE))*$C19+($J19="Steady Growth")*(AND(CL$4&gt;=$E19,CL$4&lt;=$G19)*((CL$4-$E19+1)/($I19*($I19+1)/2)*$C19))+($J19="custom")*CustomCF!CE19</f>
        <v>0</v>
      </c>
      <c r="CM19" s="19">
        <f>($J19="Bell Curve")*(_xlfn.NORM.DIST(AND(CM$4&gt;=$E19,CM$4&lt;=$G19)*(CM$4-$E19+1),$I19/2,$L19,TRUE)-_xlfn.NORM.DIST(AND(CM$4&gt;=$E19,CM$4&lt;=$G19)*(CL$4-$E19+1),$I19/2,$L19,TRUE))/(1-2*_xlfn.NORM.DIST(0,$I19/2,$L19,TRUE))*$C19+($J19="Steady Growth")*(AND(CM$4&gt;=$E19,CM$4&lt;=$G19)*((CM$4-$E19+1)/($I19*($I19+1)/2)*$C19))+($J19="custom")*CustomCF!CF19</f>
        <v>0</v>
      </c>
      <c r="CN19" s="19">
        <f>($J19="Bell Curve")*(_xlfn.NORM.DIST(AND(CN$4&gt;=$E19,CN$4&lt;=$G19)*(CN$4-$E19+1),$I19/2,$L19,TRUE)-_xlfn.NORM.DIST(AND(CN$4&gt;=$E19,CN$4&lt;=$G19)*(CM$4-$E19+1),$I19/2,$L19,TRUE))/(1-2*_xlfn.NORM.DIST(0,$I19/2,$L19,TRUE))*$C19+($J19="Steady Growth")*(AND(CN$4&gt;=$E19,CN$4&lt;=$G19)*((CN$4-$E19+1)/($I19*($I19+1)/2)*$C19))+($J19="custom")*CustomCF!CG19</f>
        <v>0</v>
      </c>
      <c r="CO19" s="19">
        <f>($J19="Bell Curve")*(_xlfn.NORM.DIST(AND(CO$4&gt;=$E19,CO$4&lt;=$G19)*(CO$4-$E19+1),$I19/2,$L19,TRUE)-_xlfn.NORM.DIST(AND(CO$4&gt;=$E19,CO$4&lt;=$G19)*(CN$4-$E19+1),$I19/2,$L19,TRUE))/(1-2*_xlfn.NORM.DIST(0,$I19/2,$L19,TRUE))*$C19+($J19="Steady Growth")*(AND(CO$4&gt;=$E19,CO$4&lt;=$G19)*((CO$4-$E19+1)/($I19*($I19+1)/2)*$C19))+($J19="custom")*CustomCF!CH19</f>
        <v>0</v>
      </c>
      <c r="CP19" s="19">
        <f>($J19="Bell Curve")*(_xlfn.NORM.DIST(AND(CP$4&gt;=$E19,CP$4&lt;=$G19)*(CP$4-$E19+1),$I19/2,$L19,TRUE)-_xlfn.NORM.DIST(AND(CP$4&gt;=$E19,CP$4&lt;=$G19)*(CO$4-$E19+1),$I19/2,$L19,TRUE))/(1-2*_xlfn.NORM.DIST(0,$I19/2,$L19,TRUE))*$C19+($J19="Steady Growth")*(AND(CP$4&gt;=$E19,CP$4&lt;=$G19)*((CP$4-$E19+1)/($I19*($I19+1)/2)*$C19))+($J19="custom")*CustomCF!CI19</f>
        <v>0</v>
      </c>
      <c r="CQ19" s="19">
        <f>($J19="Bell Curve")*(_xlfn.NORM.DIST(AND(CQ$4&gt;=$E19,CQ$4&lt;=$G19)*(CQ$4-$E19+1),$I19/2,$L19,TRUE)-_xlfn.NORM.DIST(AND(CQ$4&gt;=$E19,CQ$4&lt;=$G19)*(CP$4-$E19+1),$I19/2,$L19,TRUE))/(1-2*_xlfn.NORM.DIST(0,$I19/2,$L19,TRUE))*$C19+($J19="Steady Growth")*(AND(CQ$4&gt;=$E19,CQ$4&lt;=$G19)*((CQ$4-$E19+1)/($I19*($I19+1)/2)*$C19))+($J19="custom")*CustomCF!CJ19</f>
        <v>0</v>
      </c>
      <c r="CR19" s="19">
        <f>($J19="Bell Curve")*(_xlfn.NORM.DIST(AND(CR$4&gt;=$E19,CR$4&lt;=$G19)*(CR$4-$E19+1),$I19/2,$L19,TRUE)-_xlfn.NORM.DIST(AND(CR$4&gt;=$E19,CR$4&lt;=$G19)*(CQ$4-$E19+1),$I19/2,$L19,TRUE))/(1-2*_xlfn.NORM.DIST(0,$I19/2,$L19,TRUE))*$C19+($J19="Steady Growth")*(AND(CR$4&gt;=$E19,CR$4&lt;=$G19)*((CR$4-$E19+1)/($I19*($I19+1)/2)*$C19))+($J19="custom")*CustomCF!CK19</f>
        <v>0</v>
      </c>
      <c r="CS19" s="19">
        <f>($J19="Bell Curve")*(_xlfn.NORM.DIST(AND(CS$4&gt;=$E19,CS$4&lt;=$G19)*(CS$4-$E19+1),$I19/2,$L19,TRUE)-_xlfn.NORM.DIST(AND(CS$4&gt;=$E19,CS$4&lt;=$G19)*(CR$4-$E19+1),$I19/2,$L19,TRUE))/(1-2*_xlfn.NORM.DIST(0,$I19/2,$L19,TRUE))*$C19+($J19="Steady Growth")*(AND(CS$4&gt;=$E19,CS$4&lt;=$G19)*((CS$4-$E19+1)/($I19*($I19+1)/2)*$C19))+($J19="custom")*CustomCF!CL19</f>
        <v>0</v>
      </c>
      <c r="CT19" s="19">
        <f>($J19="Bell Curve")*(_xlfn.NORM.DIST(AND(CT$4&gt;=$E19,CT$4&lt;=$G19)*(CT$4-$E19+1),$I19/2,$L19,TRUE)-_xlfn.NORM.DIST(AND(CT$4&gt;=$E19,CT$4&lt;=$G19)*(CS$4-$E19+1),$I19/2,$L19,TRUE))/(1-2*_xlfn.NORM.DIST(0,$I19/2,$L19,TRUE))*$C19+($J19="Steady Growth")*(AND(CT$4&gt;=$E19,CT$4&lt;=$G19)*((CT$4-$E19+1)/($I19*($I19+1)/2)*$C19))+($J19="custom")*CustomCF!CM19</f>
        <v>0</v>
      </c>
      <c r="CU19" s="19">
        <f>($J19="Bell Curve")*(_xlfn.NORM.DIST(AND(CU$4&gt;=$E19,CU$4&lt;=$G19)*(CU$4-$E19+1),$I19/2,$L19,TRUE)-_xlfn.NORM.DIST(AND(CU$4&gt;=$E19,CU$4&lt;=$G19)*(CT$4-$E19+1),$I19/2,$L19,TRUE))/(1-2*_xlfn.NORM.DIST(0,$I19/2,$L19,TRUE))*$C19+($J19="Steady Growth")*(AND(CU$4&gt;=$E19,CU$4&lt;=$G19)*((CU$4-$E19+1)/($I19*($I19+1)/2)*$C19))+($J19="custom")*CustomCF!CN19</f>
        <v>0</v>
      </c>
      <c r="CV19" s="19">
        <f>($J19="Bell Curve")*(_xlfn.NORM.DIST(AND(CV$4&gt;=$E19,CV$4&lt;=$G19)*(CV$4-$E19+1),$I19/2,$L19,TRUE)-_xlfn.NORM.DIST(AND(CV$4&gt;=$E19,CV$4&lt;=$G19)*(CU$4-$E19+1),$I19/2,$L19,TRUE))/(1-2*_xlfn.NORM.DIST(0,$I19/2,$L19,TRUE))*$C19+($J19="Steady Growth")*(AND(CV$4&gt;=$E19,CV$4&lt;=$G19)*((CV$4-$E19+1)/($I19*($I19+1)/2)*$C19))+($J19="custom")*CustomCF!CO19</f>
        <v>0</v>
      </c>
      <c r="CW19" s="19">
        <f>($J19="Bell Curve")*(_xlfn.NORM.DIST(AND(CW$4&gt;=$E19,CW$4&lt;=$G19)*(CW$4-$E19+1),$I19/2,$L19,TRUE)-_xlfn.NORM.DIST(AND(CW$4&gt;=$E19,CW$4&lt;=$G19)*(CV$4-$E19+1),$I19/2,$L19,TRUE))/(1-2*_xlfn.NORM.DIST(0,$I19/2,$L19,TRUE))*$C19+($J19="Steady Growth")*(AND(CW$4&gt;=$E19,CW$4&lt;=$G19)*((CW$4-$E19+1)/($I19*($I19+1)/2)*$C19))+($J19="custom")*CustomCF!CP19</f>
        <v>0</v>
      </c>
      <c r="CX19" s="19">
        <f>($J19="Bell Curve")*(_xlfn.NORM.DIST(AND(CX$4&gt;=$E19,CX$4&lt;=$G19)*(CX$4-$E19+1),$I19/2,$L19,TRUE)-_xlfn.NORM.DIST(AND(CX$4&gt;=$E19,CX$4&lt;=$G19)*(CW$4-$E19+1),$I19/2,$L19,TRUE))/(1-2*_xlfn.NORM.DIST(0,$I19/2,$L19,TRUE))*$C19+($J19="Steady Growth")*(AND(CX$4&gt;=$E19,CX$4&lt;=$G19)*((CX$4-$E19+1)/($I19*($I19+1)/2)*$C19))+($J19="custom")*CustomCF!CQ19</f>
        <v>0</v>
      </c>
      <c r="CY19" s="19">
        <f>($J19="Bell Curve")*(_xlfn.NORM.DIST(AND(CY$4&gt;=$E19,CY$4&lt;=$G19)*(CY$4-$E19+1),$I19/2,$L19,TRUE)-_xlfn.NORM.DIST(AND(CY$4&gt;=$E19,CY$4&lt;=$G19)*(CX$4-$E19+1),$I19/2,$L19,TRUE))/(1-2*_xlfn.NORM.DIST(0,$I19/2,$L19,TRUE))*$C19+($J19="Steady Growth")*(AND(CY$4&gt;=$E19,CY$4&lt;=$G19)*((CY$4-$E19+1)/($I19*($I19+1)/2)*$C19))+($J19="custom")*CustomCF!CR19</f>
        <v>0</v>
      </c>
      <c r="CZ19" s="19">
        <f>($J19="Bell Curve")*(_xlfn.NORM.DIST(AND(CZ$4&gt;=$E19,CZ$4&lt;=$G19)*(CZ$4-$E19+1),$I19/2,$L19,TRUE)-_xlfn.NORM.DIST(AND(CZ$4&gt;=$E19,CZ$4&lt;=$G19)*(CY$4-$E19+1),$I19/2,$L19,TRUE))/(1-2*_xlfn.NORM.DIST(0,$I19/2,$L19,TRUE))*$C19+($J19="Steady Growth")*(AND(CZ$4&gt;=$E19,CZ$4&lt;=$G19)*((CZ$4-$E19+1)/($I19*($I19+1)/2)*$C19))+($J19="custom")*CustomCF!CS19</f>
        <v>0</v>
      </c>
      <c r="DA19" s="19">
        <f>($J19="Bell Curve")*(_xlfn.NORM.DIST(AND(DA$4&gt;=$E19,DA$4&lt;=$G19)*(DA$4-$E19+1),$I19/2,$L19,TRUE)-_xlfn.NORM.DIST(AND(DA$4&gt;=$E19,DA$4&lt;=$G19)*(CZ$4-$E19+1),$I19/2,$L19,TRUE))/(1-2*_xlfn.NORM.DIST(0,$I19/2,$L19,TRUE))*$C19+($J19="Steady Growth")*(AND(DA$4&gt;=$E19,DA$4&lt;=$G19)*((DA$4-$E19+1)/($I19*($I19+1)/2)*$C19))+($J19="custom")*CustomCF!CT19</f>
        <v>0</v>
      </c>
      <c r="DB19" s="19">
        <f>($J19="Bell Curve")*(_xlfn.NORM.DIST(AND(DB$4&gt;=$E19,DB$4&lt;=$G19)*(DB$4-$E19+1),$I19/2,$L19,TRUE)-_xlfn.NORM.DIST(AND(DB$4&gt;=$E19,DB$4&lt;=$G19)*(DA$4-$E19+1),$I19/2,$L19,TRUE))/(1-2*_xlfn.NORM.DIST(0,$I19/2,$L19,TRUE))*$C19+($J19="Steady Growth")*(AND(DB$4&gt;=$E19,DB$4&lt;=$G19)*((DB$4-$E19+1)/($I19*($I19+1)/2)*$C19))+($J19="custom")*CustomCF!CU19</f>
        <v>0</v>
      </c>
      <c r="DC19" s="19">
        <f>($J19="Bell Curve")*(_xlfn.NORM.DIST(AND(DC$4&gt;=$E19,DC$4&lt;=$G19)*(DC$4-$E19+1),$I19/2,$L19,TRUE)-_xlfn.NORM.DIST(AND(DC$4&gt;=$E19,DC$4&lt;=$G19)*(DB$4-$E19+1),$I19/2,$L19,TRUE))/(1-2*_xlfn.NORM.DIST(0,$I19/2,$L19,TRUE))*$C19+($J19="Steady Growth")*(AND(DC$4&gt;=$E19,DC$4&lt;=$G19)*((DC$4-$E19+1)/($I19*($I19+1)/2)*$C19))+($J19="custom")*CustomCF!CV19</f>
        <v>0</v>
      </c>
      <c r="DD19" s="19">
        <f>($J19="Bell Curve")*(_xlfn.NORM.DIST(AND(DD$4&gt;=$E19,DD$4&lt;=$G19)*(DD$4-$E19+1),$I19/2,$L19,TRUE)-_xlfn.NORM.DIST(AND(DD$4&gt;=$E19,DD$4&lt;=$G19)*(DC$4-$E19+1),$I19/2,$L19,TRUE))/(1-2*_xlfn.NORM.DIST(0,$I19/2,$L19,TRUE))*$C19+($J19="Steady Growth")*(AND(DD$4&gt;=$E19,DD$4&lt;=$G19)*((DD$4-$E19+1)/($I19*($I19+1)/2)*$C19))+($J19="custom")*CustomCF!CW19</f>
        <v>0</v>
      </c>
      <c r="DE19" s="19">
        <f>($J19="Bell Curve")*(_xlfn.NORM.DIST(AND(DE$4&gt;=$E19,DE$4&lt;=$G19)*(DE$4-$E19+1),$I19/2,$L19,TRUE)-_xlfn.NORM.DIST(AND(DE$4&gt;=$E19,DE$4&lt;=$G19)*(DD$4-$E19+1),$I19/2,$L19,TRUE))/(1-2*_xlfn.NORM.DIST(0,$I19/2,$L19,TRUE))*$C19+($J19="Steady Growth")*(AND(DE$4&gt;=$E19,DE$4&lt;=$G19)*((DE$4-$E19+1)/($I19*($I19+1)/2)*$C19))+($J19="custom")*CustomCF!CX19</f>
        <v>0</v>
      </c>
      <c r="DF19" s="19">
        <f>($J19="Bell Curve")*(_xlfn.NORM.DIST(AND(DF$4&gt;=$E19,DF$4&lt;=$G19)*(DF$4-$E19+1),$I19/2,$L19,TRUE)-_xlfn.NORM.DIST(AND(DF$4&gt;=$E19,DF$4&lt;=$G19)*(DE$4-$E19+1),$I19/2,$L19,TRUE))/(1-2*_xlfn.NORM.DIST(0,$I19/2,$L19,TRUE))*$C19+($J19="Steady Growth")*(AND(DF$4&gt;=$E19,DF$4&lt;=$G19)*((DF$4-$E19+1)/($I19*($I19+1)/2)*$C19))+($J19="custom")*CustomCF!CY19</f>
        <v>0</v>
      </c>
      <c r="DG19" s="19">
        <f>($J19="Bell Curve")*(_xlfn.NORM.DIST(AND(DG$4&gt;=$E19,DG$4&lt;=$G19)*(DG$4-$E19+1),$I19/2,$L19,TRUE)-_xlfn.NORM.DIST(AND(DG$4&gt;=$E19,DG$4&lt;=$G19)*(DF$4-$E19+1),$I19/2,$L19,TRUE))/(1-2*_xlfn.NORM.DIST(0,$I19/2,$L19,TRUE))*$C19+($J19="Steady Growth")*(AND(DG$4&gt;=$E19,DG$4&lt;=$G19)*((DG$4-$E19+1)/($I19*($I19+1)/2)*$C19))+($J19="custom")*CustomCF!CZ19</f>
        <v>0</v>
      </c>
      <c r="DH19" s="19">
        <f>($J19="Bell Curve")*(_xlfn.NORM.DIST(AND(DH$4&gt;=$E19,DH$4&lt;=$G19)*(DH$4-$E19+1),$I19/2,$L19,TRUE)-_xlfn.NORM.DIST(AND(DH$4&gt;=$E19,DH$4&lt;=$G19)*(DG$4-$E19+1),$I19/2,$L19,TRUE))/(1-2*_xlfn.NORM.DIST(0,$I19/2,$L19,TRUE))*$C19+($J19="Steady Growth")*(AND(DH$4&gt;=$E19,DH$4&lt;=$G19)*((DH$4-$E19+1)/($I19*($I19+1)/2)*$C19))+($J19="custom")*CustomCF!DA19</f>
        <v>0</v>
      </c>
      <c r="DI19" s="19">
        <f>($J19="Bell Curve")*(_xlfn.NORM.DIST(AND(DI$4&gt;=$E19,DI$4&lt;=$G19)*(DI$4-$E19+1),$I19/2,$L19,TRUE)-_xlfn.NORM.DIST(AND(DI$4&gt;=$E19,DI$4&lt;=$G19)*(DH$4-$E19+1),$I19/2,$L19,TRUE))/(1-2*_xlfn.NORM.DIST(0,$I19/2,$L19,TRUE))*$C19+($J19="Steady Growth")*(AND(DI$4&gt;=$E19,DI$4&lt;=$G19)*((DI$4-$E19+1)/($I19*($I19+1)/2)*$C19))+($J19="custom")*CustomCF!DB19</f>
        <v>0</v>
      </c>
      <c r="DJ19" s="19">
        <f>($J19="Bell Curve")*(_xlfn.NORM.DIST(AND(DJ$4&gt;=$E19,DJ$4&lt;=$G19)*(DJ$4-$E19+1),$I19/2,$L19,TRUE)-_xlfn.NORM.DIST(AND(DJ$4&gt;=$E19,DJ$4&lt;=$G19)*(DI$4-$E19+1),$I19/2,$L19,TRUE))/(1-2*_xlfn.NORM.DIST(0,$I19/2,$L19,TRUE))*$C19+($J19="Steady Growth")*(AND(DJ$4&gt;=$E19,DJ$4&lt;=$G19)*((DJ$4-$E19+1)/($I19*($I19+1)/2)*$C19))+($J19="custom")*CustomCF!DC19</f>
        <v>0</v>
      </c>
      <c r="DK19" s="19">
        <f>($J19="Bell Curve")*(_xlfn.NORM.DIST(AND(DK$4&gt;=$E19,DK$4&lt;=$G19)*(DK$4-$E19+1),$I19/2,$L19,TRUE)-_xlfn.NORM.DIST(AND(DK$4&gt;=$E19,DK$4&lt;=$G19)*(DJ$4-$E19+1),$I19/2,$L19,TRUE))/(1-2*_xlfn.NORM.DIST(0,$I19/2,$L19,TRUE))*$C19+($J19="Steady Growth")*(AND(DK$4&gt;=$E19,DK$4&lt;=$G19)*((DK$4-$E19+1)/($I19*($I19+1)/2)*$C19))+($J19="custom")*CustomCF!DD19</f>
        <v>0</v>
      </c>
      <c r="DL19" s="19">
        <f>($J19="Bell Curve")*(_xlfn.NORM.DIST(AND(DL$4&gt;=$E19,DL$4&lt;=$G19)*(DL$4-$E19+1),$I19/2,$L19,TRUE)-_xlfn.NORM.DIST(AND(DL$4&gt;=$E19,DL$4&lt;=$G19)*(DK$4-$E19+1),$I19/2,$L19,TRUE))/(1-2*_xlfn.NORM.DIST(0,$I19/2,$L19,TRUE))*$C19+($J19="Steady Growth")*(AND(DL$4&gt;=$E19,DL$4&lt;=$G19)*((DL$4-$E19+1)/($I19*($I19+1)/2)*$C19))+($J19="custom")*CustomCF!DE19</f>
        <v>0</v>
      </c>
      <c r="DM19" s="19">
        <f>($J19="Bell Curve")*(_xlfn.NORM.DIST(AND(DM$4&gt;=$E19,DM$4&lt;=$G19)*(DM$4-$E19+1),$I19/2,$L19,TRUE)-_xlfn.NORM.DIST(AND(DM$4&gt;=$E19,DM$4&lt;=$G19)*(DL$4-$E19+1),$I19/2,$L19,TRUE))/(1-2*_xlfn.NORM.DIST(0,$I19/2,$L19,TRUE))*$C19+($J19="Steady Growth")*(AND(DM$4&gt;=$E19,DM$4&lt;=$G19)*((DM$4-$E19+1)/($I19*($I19+1)/2)*$C19))+($J19="custom")*CustomCF!DF19</f>
        <v>0</v>
      </c>
      <c r="DN19" s="19">
        <f>($J19="Bell Curve")*(_xlfn.NORM.DIST(AND(DN$4&gt;=$E19,DN$4&lt;=$G19)*(DN$4-$E19+1),$I19/2,$L19,TRUE)-_xlfn.NORM.DIST(AND(DN$4&gt;=$E19,DN$4&lt;=$G19)*(DM$4-$E19+1),$I19/2,$L19,TRUE))/(1-2*_xlfn.NORM.DIST(0,$I19/2,$L19,TRUE))*$C19+($J19="Steady Growth")*(AND(DN$4&gt;=$E19,DN$4&lt;=$G19)*((DN$4-$E19+1)/($I19*($I19+1)/2)*$C19))+($J19="custom")*CustomCF!DG19</f>
        <v>0</v>
      </c>
      <c r="DO19" s="19">
        <f>($J19="Bell Curve")*(_xlfn.NORM.DIST(AND(DO$4&gt;=$E19,DO$4&lt;=$G19)*(DO$4-$E19+1),$I19/2,$L19,TRUE)-_xlfn.NORM.DIST(AND(DO$4&gt;=$E19,DO$4&lt;=$G19)*(DN$4-$E19+1),$I19/2,$L19,TRUE))/(1-2*_xlfn.NORM.DIST(0,$I19/2,$L19,TRUE))*$C19+($J19="Steady Growth")*(AND(DO$4&gt;=$E19,DO$4&lt;=$G19)*((DO$4-$E19+1)/($I19*($I19+1)/2)*$C19))+($J19="custom")*CustomCF!DH19</f>
        <v>0</v>
      </c>
      <c r="DP19" s="19">
        <f>($J19="Bell Curve")*(_xlfn.NORM.DIST(AND(DP$4&gt;=$E19,DP$4&lt;=$G19)*(DP$4-$E19+1),$I19/2,$L19,TRUE)-_xlfn.NORM.DIST(AND(DP$4&gt;=$E19,DP$4&lt;=$G19)*(DO$4-$E19+1),$I19/2,$L19,TRUE))/(1-2*_xlfn.NORM.DIST(0,$I19/2,$L19,TRUE))*$C19+($J19="Steady Growth")*(AND(DP$4&gt;=$E19,DP$4&lt;=$G19)*((DP$4-$E19+1)/($I19*($I19+1)/2)*$C19))+($J19="custom")*CustomCF!DI19</f>
        <v>0</v>
      </c>
      <c r="DQ19" s="19">
        <f>($J19="Bell Curve")*(_xlfn.NORM.DIST(AND(DQ$4&gt;=$E19,DQ$4&lt;=$G19)*(DQ$4-$E19+1),$I19/2,$L19,TRUE)-_xlfn.NORM.DIST(AND(DQ$4&gt;=$E19,DQ$4&lt;=$G19)*(DP$4-$E19+1),$I19/2,$L19,TRUE))/(1-2*_xlfn.NORM.DIST(0,$I19/2,$L19,TRUE))*$C19+($J19="Steady Growth")*(AND(DQ$4&gt;=$E19,DQ$4&lt;=$G19)*((DQ$4-$E19+1)/($I19*($I19+1)/2)*$C19))+($J19="custom")*CustomCF!DJ19</f>
        <v>0</v>
      </c>
      <c r="DR19" s="19">
        <f>($J19="Bell Curve")*(_xlfn.NORM.DIST(AND(DR$4&gt;=$E19,DR$4&lt;=$G19)*(DR$4-$E19+1),$I19/2,$L19,TRUE)-_xlfn.NORM.DIST(AND(DR$4&gt;=$E19,DR$4&lt;=$G19)*(DQ$4-$E19+1),$I19/2,$L19,TRUE))/(1-2*_xlfn.NORM.DIST(0,$I19/2,$L19,TRUE))*$C19+($J19="Steady Growth")*(AND(DR$4&gt;=$E19,DR$4&lt;=$G19)*((DR$4-$E19+1)/($I19*($I19+1)/2)*$C19))+($J19="custom")*CustomCF!DK19</f>
        <v>0</v>
      </c>
      <c r="DS19" s="19">
        <f>($J19="Bell Curve")*(_xlfn.NORM.DIST(AND(DS$4&gt;=$E19,DS$4&lt;=$G19)*(DS$4-$E19+1),$I19/2,$L19,TRUE)-_xlfn.NORM.DIST(AND(DS$4&gt;=$E19,DS$4&lt;=$G19)*(DR$4-$E19+1),$I19/2,$L19,TRUE))/(1-2*_xlfn.NORM.DIST(0,$I19/2,$L19,TRUE))*$C19+($J19="Steady Growth")*(AND(DS$4&gt;=$E19,DS$4&lt;=$G19)*((DS$4-$E19+1)/($I19*($I19+1)/2)*$C19))+($J19="custom")*CustomCF!DL19</f>
        <v>0</v>
      </c>
      <c r="DT19" s="19">
        <f>($J19="Bell Curve")*(_xlfn.NORM.DIST(AND(DT$4&gt;=$E19,DT$4&lt;=$G19)*(DT$4-$E19+1),$I19/2,$L19,TRUE)-_xlfn.NORM.DIST(AND(DT$4&gt;=$E19,DT$4&lt;=$G19)*(DS$4-$E19+1),$I19/2,$L19,TRUE))/(1-2*_xlfn.NORM.DIST(0,$I19/2,$L19,TRUE))*$C19+($J19="Steady Growth")*(AND(DT$4&gt;=$E19,DT$4&lt;=$G19)*((DT$4-$E19+1)/($I19*($I19+1)/2)*$C19))+($J19="custom")*CustomCF!DM19</f>
        <v>0</v>
      </c>
      <c r="DU19" s="19">
        <f>($J19="Bell Curve")*(_xlfn.NORM.DIST(AND(DU$4&gt;=$E19,DU$4&lt;=$G19)*(DU$4-$E19+1),$I19/2,$L19,TRUE)-_xlfn.NORM.DIST(AND(DU$4&gt;=$E19,DU$4&lt;=$G19)*(DT$4-$E19+1),$I19/2,$L19,TRUE))/(1-2*_xlfn.NORM.DIST(0,$I19/2,$L19,TRUE))*$C19+($J19="Steady Growth")*(AND(DU$4&gt;=$E19,DU$4&lt;=$G19)*((DU$4-$E19+1)/($I19*($I19+1)/2)*$C19))+($J19="custom")*CustomCF!DN19</f>
        <v>0</v>
      </c>
      <c r="DV19" s="19">
        <f>($J19="Bell Curve")*(_xlfn.NORM.DIST(AND(DV$4&gt;=$E19,DV$4&lt;=$G19)*(DV$4-$E19+1),$I19/2,$L19,TRUE)-_xlfn.NORM.DIST(AND(DV$4&gt;=$E19,DV$4&lt;=$G19)*(DU$4-$E19+1),$I19/2,$L19,TRUE))/(1-2*_xlfn.NORM.DIST(0,$I19/2,$L19,TRUE))*$C19+($J19="Steady Growth")*(AND(DV$4&gt;=$E19,DV$4&lt;=$G19)*((DV$4-$E19+1)/($I19*($I19+1)/2)*$C19))+($J19="custom")*CustomCF!DO19</f>
        <v>0</v>
      </c>
      <c r="DW19" s="19">
        <f>($J19="Bell Curve")*(_xlfn.NORM.DIST(AND(DW$4&gt;=$E19,DW$4&lt;=$G19)*(DW$4-$E19+1),$I19/2,$L19,TRUE)-_xlfn.NORM.DIST(AND(DW$4&gt;=$E19,DW$4&lt;=$G19)*(DV$4-$E19+1),$I19/2,$L19,TRUE))/(1-2*_xlfn.NORM.DIST(0,$I19/2,$L19,TRUE))*$C19+($J19="Steady Growth")*(AND(DW$4&gt;=$E19,DW$4&lt;=$G19)*((DW$4-$E19+1)/($I19*($I19+1)/2)*$C19))+($J19="custom")*CustomCF!DP19</f>
        <v>0</v>
      </c>
      <c r="DX19" s="19">
        <f>($J19="Bell Curve")*(_xlfn.NORM.DIST(AND(DX$4&gt;=$E19,DX$4&lt;=$G19)*(DX$4-$E19+1),$I19/2,$L19,TRUE)-_xlfn.NORM.DIST(AND(DX$4&gt;=$E19,DX$4&lt;=$G19)*(DW$4-$E19+1),$I19/2,$L19,TRUE))/(1-2*_xlfn.NORM.DIST(0,$I19/2,$L19,TRUE))*$C19+($J19="Steady Growth")*(AND(DX$4&gt;=$E19,DX$4&lt;=$G19)*((DX$4-$E19+1)/($I19*($I19+1)/2)*$C19))+($J19="custom")*CustomCF!DQ19</f>
        <v>0</v>
      </c>
      <c r="DY19" s="19">
        <f>($J19="Bell Curve")*(_xlfn.NORM.DIST(AND(DY$4&gt;=$E19,DY$4&lt;=$G19)*(DY$4-$E19+1),$I19/2,$L19,TRUE)-_xlfn.NORM.DIST(AND(DY$4&gt;=$E19,DY$4&lt;=$G19)*(DX$4-$E19+1),$I19/2,$L19,TRUE))/(1-2*_xlfn.NORM.DIST(0,$I19/2,$L19,TRUE))*$C19+($J19="Steady Growth")*(AND(DY$4&gt;=$E19,DY$4&lt;=$G19)*((DY$4-$E19+1)/($I19*($I19+1)/2)*$C19))+($J19="custom")*CustomCF!DR19</f>
        <v>0</v>
      </c>
      <c r="DZ19" s="19">
        <f>($J19="Bell Curve")*(_xlfn.NORM.DIST(AND(DZ$4&gt;=$E19,DZ$4&lt;=$G19)*(DZ$4-$E19+1),$I19/2,$L19,TRUE)-_xlfn.NORM.DIST(AND(DZ$4&gt;=$E19,DZ$4&lt;=$G19)*(DY$4-$E19+1),$I19/2,$L19,TRUE))/(1-2*_xlfn.NORM.DIST(0,$I19/2,$L19,TRUE))*$C19+($J19="Steady Growth")*(AND(DZ$4&gt;=$E19,DZ$4&lt;=$G19)*((DZ$4-$E19+1)/($I19*($I19+1)/2)*$C19))+($J19="custom")*CustomCF!DS19</f>
        <v>0</v>
      </c>
      <c r="EA19" s="19">
        <f>($J19="Bell Curve")*(_xlfn.NORM.DIST(AND(EA$4&gt;=$E19,EA$4&lt;=$G19)*(EA$4-$E19+1),$I19/2,$L19,TRUE)-_xlfn.NORM.DIST(AND(EA$4&gt;=$E19,EA$4&lt;=$G19)*(DZ$4-$E19+1),$I19/2,$L19,TRUE))/(1-2*_xlfn.NORM.DIST(0,$I19/2,$L19,TRUE))*$C19+($J19="Steady Growth")*(AND(EA$4&gt;=$E19,EA$4&lt;=$G19)*((EA$4-$E19+1)/($I19*($I19+1)/2)*$C19))+($J19="custom")*CustomCF!DT19</f>
        <v>0</v>
      </c>
      <c r="EB19" s="19">
        <f>($J19="Bell Curve")*(_xlfn.NORM.DIST(AND(EB$4&gt;=$E19,EB$4&lt;=$G19)*(EB$4-$E19+1),$I19/2,$L19,TRUE)-_xlfn.NORM.DIST(AND(EB$4&gt;=$E19,EB$4&lt;=$G19)*(EA$4-$E19+1),$I19/2,$L19,TRUE))/(1-2*_xlfn.NORM.DIST(0,$I19/2,$L19,TRUE))*$C19+($J19="Steady Growth")*(AND(EB$4&gt;=$E19,EB$4&lt;=$G19)*((EB$4-$E19+1)/($I19*($I19+1)/2)*$C19))+($J19="custom")*CustomCF!DU19</f>
        <v>0</v>
      </c>
      <c r="EC19" s="19">
        <f>($J19="Bell Curve")*(_xlfn.NORM.DIST(AND(EC$4&gt;=$E19,EC$4&lt;=$G19)*(EC$4-$E19+1),$I19/2,$L19,TRUE)-_xlfn.NORM.DIST(AND(EC$4&gt;=$E19,EC$4&lt;=$G19)*(EB$4-$E19+1),$I19/2,$L19,TRUE))/(1-2*_xlfn.NORM.DIST(0,$I19/2,$L19,TRUE))*$C19+($J19="Steady Growth")*(AND(EC$4&gt;=$E19,EC$4&lt;=$G19)*((EC$4-$E19+1)/($I19*($I19+1)/2)*$C19))+($J19="custom")*CustomCF!DV19</f>
        <v>0</v>
      </c>
      <c r="ED19" s="19">
        <f>($J19="Bell Curve")*(_xlfn.NORM.DIST(AND(ED$4&gt;=$E19,ED$4&lt;=$G19)*(ED$4-$E19+1),$I19/2,$L19,TRUE)-_xlfn.NORM.DIST(AND(ED$4&gt;=$E19,ED$4&lt;=$G19)*(EC$4-$E19+1),$I19/2,$L19,TRUE))/(1-2*_xlfn.NORM.DIST(0,$I19/2,$L19,TRUE))*$C19+($J19="Steady Growth")*(AND(ED$4&gt;=$E19,ED$4&lt;=$G19)*((ED$4-$E19+1)/($I19*($I19+1)/2)*$C19))+($J19="custom")*CustomCF!DW19</f>
        <v>0</v>
      </c>
      <c r="EE19" s="19">
        <f>($J19="Bell Curve")*(_xlfn.NORM.DIST(AND(EE$4&gt;=$E19,EE$4&lt;=$G19)*(EE$4-$E19+1),$I19/2,$L19,TRUE)-_xlfn.NORM.DIST(AND(EE$4&gt;=$E19,EE$4&lt;=$G19)*(ED$4-$E19+1),$I19/2,$L19,TRUE))/(1-2*_xlfn.NORM.DIST(0,$I19/2,$L19,TRUE))*$C19+($J19="Steady Growth")*(AND(EE$4&gt;=$E19,EE$4&lt;=$G19)*((EE$4-$E19+1)/($I19*($I19+1)/2)*$C19))+($J19="custom")*CustomCF!DX19</f>
        <v>0</v>
      </c>
      <c r="EF19" s="121">
        <f>($J19="Bell Curve")*(_xlfn.NORM.DIST(AND(EF$4&gt;=$E19,EF$4&lt;=$G19)*(EF$4-$E19+1),$I19/2,$L19,TRUE)-_xlfn.NORM.DIST(AND(EF$4&gt;=$E19,EF$4&lt;=$G19)*(EE$4-$E19+1),$I19/2,$L19,TRUE))/(1-2*_xlfn.NORM.DIST(0,$I19/2,$L19,TRUE))*$C19+($J19="Steady Growth")*(AND(EF$4&gt;=$E19,EF$4&lt;=$G19)*((EF$4-$E19+1)/($I19*($I19+1)/2)*$C19))+($J19="custom")*CustomCF!DY19</f>
        <v>0</v>
      </c>
    </row>
    <row r="20" spans="2:136" hidden="1" outlineLevel="1" x14ac:dyDescent="0.2">
      <c r="B20" s="103">
        <f>Budget!K20</f>
        <v>0</v>
      </c>
      <c r="C20" s="19">
        <f>Budget!L20</f>
        <v>0</v>
      </c>
      <c r="D20" s="19" t="str">
        <f t="shared" si="17"/>
        <v/>
      </c>
      <c r="E20" s="92">
        <v>0</v>
      </c>
      <c r="F20" s="18">
        <f>IF(J20="Custom",CustomCF!E20,INDEX($P$6:$DY$6,MATCH(E20,CF!$P$4:$DY$4,0)))</f>
        <v>46022</v>
      </c>
      <c r="G20" s="92">
        <v>0</v>
      </c>
      <c r="H20" s="18">
        <f>IF(J20="Custom",CustomCF!F20,INDEX($P$6:$EF$6,MATCH(G20,$P$4:$EF$4,0)))</f>
        <v>46022</v>
      </c>
      <c r="I20" s="9">
        <f t="shared" si="9"/>
        <v>1</v>
      </c>
      <c r="J20" s="92" t="s">
        <v>30</v>
      </c>
      <c r="K20" s="92" t="s">
        <v>31</v>
      </c>
      <c r="L20" s="9">
        <f t="shared" si="15"/>
        <v>10000000</v>
      </c>
      <c r="M20" s="106">
        <f t="shared" si="16"/>
        <v>0</v>
      </c>
      <c r="N20" s="112" t="str">
        <f t="shared" si="10"/>
        <v>OK</v>
      </c>
      <c r="O20" s="112"/>
      <c r="P20" s="19">
        <f>($J20="Bell Curve")*(_xlfn.NORM.DIST(AND(P$4&gt;=$E20,P$4&lt;=$G20)*(P$4-$E20+1),$I20/2,$L20,TRUE)-_xlfn.NORM.DIST(AND(P$4&gt;=$E20,P$4&lt;=$G20)*(N$4-$E20+1),$I20/2,$L20,TRUE))/(1-2*_xlfn.NORM.DIST(0,$I20/2,$L20,TRUE))*$C20+($J20="Steady Growth")*(AND(P$4&gt;=$E20,P$4&lt;=$G20)*((P$4-$E20+1)/($I20*($I20+1)/2)*$C20))+($J20="custom")*CustomCF!I20</f>
        <v>0</v>
      </c>
      <c r="Q20" s="19">
        <f>($J20="Bell Curve")*(_xlfn.NORM.DIST(AND(Q$4&gt;=$E20,Q$4&lt;=$G20)*(Q$4-$E20+1),$I20/2,$L20,TRUE)-_xlfn.NORM.DIST(AND(Q$4&gt;=$E20,Q$4&lt;=$G20)*(P$4-$E20+1),$I20/2,$L20,TRUE))/(1-2*_xlfn.NORM.DIST(0,$I20/2,$L20,TRUE))*$C20+($J20="Steady Growth")*(AND(Q$4&gt;=$E20,Q$4&lt;=$G20)*((Q$4-$E20+1)/($I20*($I20+1)/2)*$C20))+($J20="custom")*CustomCF!J20</f>
        <v>0</v>
      </c>
      <c r="R20" s="19">
        <f>($J20="Bell Curve")*(_xlfn.NORM.DIST(AND(R$4&gt;=$E20,R$4&lt;=$G20)*(R$4-$E20+1),$I20/2,$L20,TRUE)-_xlfn.NORM.DIST(AND(R$4&gt;=$E20,R$4&lt;=$G20)*(Q$4-$E20+1),$I20/2,$L20,TRUE))/(1-2*_xlfn.NORM.DIST(0,$I20/2,$L20,TRUE))*$C20+($J20="Steady Growth")*(AND(R$4&gt;=$E20,R$4&lt;=$G20)*((R$4-$E20+1)/($I20*($I20+1)/2)*$C20))+($J20="custom")*CustomCF!K20</f>
        <v>0</v>
      </c>
      <c r="S20" s="19">
        <f>($J20="Bell Curve")*(_xlfn.NORM.DIST(AND(S$4&gt;=$E20,S$4&lt;=$G20)*(S$4-$E20+1),$I20/2,$L20,TRUE)-_xlfn.NORM.DIST(AND(S$4&gt;=$E20,S$4&lt;=$G20)*(R$4-$E20+1),$I20/2,$L20,TRUE))/(1-2*_xlfn.NORM.DIST(0,$I20/2,$L20,TRUE))*$C20+($J20="Steady Growth")*(AND(S$4&gt;=$E20,S$4&lt;=$G20)*((S$4-$E20+1)/($I20*($I20+1)/2)*$C20))+($J20="custom")*CustomCF!L20</f>
        <v>0</v>
      </c>
      <c r="T20" s="19">
        <f>($J20="Bell Curve")*(_xlfn.NORM.DIST(AND(T$4&gt;=$E20,T$4&lt;=$G20)*(T$4-$E20+1),$I20/2,$L20,TRUE)-_xlfn.NORM.DIST(AND(T$4&gt;=$E20,T$4&lt;=$G20)*(S$4-$E20+1),$I20/2,$L20,TRUE))/(1-2*_xlfn.NORM.DIST(0,$I20/2,$L20,TRUE))*$C20+($J20="Steady Growth")*(AND(T$4&gt;=$E20,T$4&lt;=$G20)*((T$4-$E20+1)/($I20*($I20+1)/2)*$C20))+($J20="custom")*CustomCF!M20</f>
        <v>0</v>
      </c>
      <c r="U20" s="19">
        <f>($J20="Bell Curve")*(_xlfn.NORM.DIST(AND(U$4&gt;=$E20,U$4&lt;=$G20)*(U$4-$E20+1),$I20/2,$L20,TRUE)-_xlfn.NORM.DIST(AND(U$4&gt;=$E20,U$4&lt;=$G20)*(T$4-$E20+1),$I20/2,$L20,TRUE))/(1-2*_xlfn.NORM.DIST(0,$I20/2,$L20,TRUE))*$C20+($J20="Steady Growth")*(AND(U$4&gt;=$E20,U$4&lt;=$G20)*((U$4-$E20+1)/($I20*($I20+1)/2)*$C20))+($J20="custom")*CustomCF!N20</f>
        <v>0</v>
      </c>
      <c r="V20" s="19">
        <f>($J20="Bell Curve")*(_xlfn.NORM.DIST(AND(V$4&gt;=$E20,V$4&lt;=$G20)*(V$4-$E20+1),$I20/2,$L20,TRUE)-_xlfn.NORM.DIST(AND(V$4&gt;=$E20,V$4&lt;=$G20)*(U$4-$E20+1),$I20/2,$L20,TRUE))/(1-2*_xlfn.NORM.DIST(0,$I20/2,$L20,TRUE))*$C20+($J20="Steady Growth")*(AND(V$4&gt;=$E20,V$4&lt;=$G20)*((V$4-$E20+1)/($I20*($I20+1)/2)*$C20))+($J20="custom")*CustomCF!O20</f>
        <v>0</v>
      </c>
      <c r="W20" s="19">
        <f>($J20="Bell Curve")*(_xlfn.NORM.DIST(AND(W$4&gt;=$E20,W$4&lt;=$G20)*(W$4-$E20+1),$I20/2,$L20,TRUE)-_xlfn.NORM.DIST(AND(W$4&gt;=$E20,W$4&lt;=$G20)*(V$4-$E20+1),$I20/2,$L20,TRUE))/(1-2*_xlfn.NORM.DIST(0,$I20/2,$L20,TRUE))*$C20+($J20="Steady Growth")*(AND(W$4&gt;=$E20,W$4&lt;=$G20)*((W$4-$E20+1)/($I20*($I20+1)/2)*$C20))+($J20="custom")*CustomCF!P20</f>
        <v>0</v>
      </c>
      <c r="X20" s="19">
        <f>($J20="Bell Curve")*(_xlfn.NORM.DIST(AND(X$4&gt;=$E20,X$4&lt;=$G20)*(X$4-$E20+1),$I20/2,$L20,TRUE)-_xlfn.NORM.DIST(AND(X$4&gt;=$E20,X$4&lt;=$G20)*(W$4-$E20+1),$I20/2,$L20,TRUE))/(1-2*_xlfn.NORM.DIST(0,$I20/2,$L20,TRUE))*$C20+($J20="Steady Growth")*(AND(X$4&gt;=$E20,X$4&lt;=$G20)*((X$4-$E20+1)/($I20*($I20+1)/2)*$C20))+($J20="custom")*CustomCF!Q20</f>
        <v>0</v>
      </c>
      <c r="Y20" s="19">
        <f>($J20="Bell Curve")*(_xlfn.NORM.DIST(AND(Y$4&gt;=$E20,Y$4&lt;=$G20)*(Y$4-$E20+1),$I20/2,$L20,TRUE)-_xlfn.NORM.DIST(AND(Y$4&gt;=$E20,Y$4&lt;=$G20)*(X$4-$E20+1),$I20/2,$L20,TRUE))/(1-2*_xlfn.NORM.DIST(0,$I20/2,$L20,TRUE))*$C20+($J20="Steady Growth")*(AND(Y$4&gt;=$E20,Y$4&lt;=$G20)*((Y$4-$E20+1)/($I20*($I20+1)/2)*$C20))+($J20="custom")*CustomCF!R20</f>
        <v>0</v>
      </c>
      <c r="Z20" s="19">
        <f>($J20="Bell Curve")*(_xlfn.NORM.DIST(AND(Z$4&gt;=$E20,Z$4&lt;=$G20)*(Z$4-$E20+1),$I20/2,$L20,TRUE)-_xlfn.NORM.DIST(AND(Z$4&gt;=$E20,Z$4&lt;=$G20)*(Y$4-$E20+1),$I20/2,$L20,TRUE))/(1-2*_xlfn.NORM.DIST(0,$I20/2,$L20,TRUE))*$C20+($J20="Steady Growth")*(AND(Z$4&gt;=$E20,Z$4&lt;=$G20)*((Z$4-$E20+1)/($I20*($I20+1)/2)*$C20))+($J20="custom")*CustomCF!S20</f>
        <v>0</v>
      </c>
      <c r="AA20" s="19">
        <f>($J20="Bell Curve")*(_xlfn.NORM.DIST(AND(AA$4&gt;=$E20,AA$4&lt;=$G20)*(AA$4-$E20+1),$I20/2,$L20,TRUE)-_xlfn.NORM.DIST(AND(AA$4&gt;=$E20,AA$4&lt;=$G20)*(Z$4-$E20+1),$I20/2,$L20,TRUE))/(1-2*_xlfn.NORM.DIST(0,$I20/2,$L20,TRUE))*$C20+($J20="Steady Growth")*(AND(AA$4&gt;=$E20,AA$4&lt;=$G20)*((AA$4-$E20+1)/($I20*($I20+1)/2)*$C20))+($J20="custom")*CustomCF!T20</f>
        <v>0</v>
      </c>
      <c r="AB20" s="19">
        <f>($J20="Bell Curve")*(_xlfn.NORM.DIST(AND(AB$4&gt;=$E20,AB$4&lt;=$G20)*(AB$4-$E20+1),$I20/2,$L20,TRUE)-_xlfn.NORM.DIST(AND(AB$4&gt;=$E20,AB$4&lt;=$G20)*(AA$4-$E20+1),$I20/2,$L20,TRUE))/(1-2*_xlfn.NORM.DIST(0,$I20/2,$L20,TRUE))*$C20+($J20="Steady Growth")*(AND(AB$4&gt;=$E20,AB$4&lt;=$G20)*((AB$4-$E20+1)/($I20*($I20+1)/2)*$C20))+($J20="custom")*CustomCF!U20</f>
        <v>0</v>
      </c>
      <c r="AC20" s="19">
        <f>($J20="Bell Curve")*(_xlfn.NORM.DIST(AND(AC$4&gt;=$E20,AC$4&lt;=$G20)*(AC$4-$E20+1),$I20/2,$L20,TRUE)-_xlfn.NORM.DIST(AND(AC$4&gt;=$E20,AC$4&lt;=$G20)*(AB$4-$E20+1),$I20/2,$L20,TRUE))/(1-2*_xlfn.NORM.DIST(0,$I20/2,$L20,TRUE))*$C20+($J20="Steady Growth")*(AND(AC$4&gt;=$E20,AC$4&lt;=$G20)*((AC$4-$E20+1)/($I20*($I20+1)/2)*$C20))+($J20="custom")*CustomCF!V20</f>
        <v>0</v>
      </c>
      <c r="AD20" s="19">
        <f>($J20="Bell Curve")*(_xlfn.NORM.DIST(AND(AD$4&gt;=$E20,AD$4&lt;=$G20)*(AD$4-$E20+1),$I20/2,$L20,TRUE)-_xlfn.NORM.DIST(AND(AD$4&gt;=$E20,AD$4&lt;=$G20)*(AC$4-$E20+1),$I20/2,$L20,TRUE))/(1-2*_xlfn.NORM.DIST(0,$I20/2,$L20,TRUE))*$C20+($J20="Steady Growth")*(AND(AD$4&gt;=$E20,AD$4&lt;=$G20)*((AD$4-$E20+1)/($I20*($I20+1)/2)*$C20))+($J20="custom")*CustomCF!W20</f>
        <v>0</v>
      </c>
      <c r="AE20" s="19">
        <f>($J20="Bell Curve")*(_xlfn.NORM.DIST(AND(AE$4&gt;=$E20,AE$4&lt;=$G20)*(AE$4-$E20+1),$I20/2,$L20,TRUE)-_xlfn.NORM.DIST(AND(AE$4&gt;=$E20,AE$4&lt;=$G20)*(AD$4-$E20+1),$I20/2,$L20,TRUE))/(1-2*_xlfn.NORM.DIST(0,$I20/2,$L20,TRUE))*$C20+($J20="Steady Growth")*(AND(AE$4&gt;=$E20,AE$4&lt;=$G20)*((AE$4-$E20+1)/($I20*($I20+1)/2)*$C20))+($J20="custom")*CustomCF!X20</f>
        <v>0</v>
      </c>
      <c r="AF20" s="19">
        <f>($J20="Bell Curve")*(_xlfn.NORM.DIST(AND(AF$4&gt;=$E20,AF$4&lt;=$G20)*(AF$4-$E20+1),$I20/2,$L20,TRUE)-_xlfn.NORM.DIST(AND(AF$4&gt;=$E20,AF$4&lt;=$G20)*(AE$4-$E20+1),$I20/2,$L20,TRUE))/(1-2*_xlfn.NORM.DIST(0,$I20/2,$L20,TRUE))*$C20+($J20="Steady Growth")*(AND(AF$4&gt;=$E20,AF$4&lt;=$G20)*((AF$4-$E20+1)/($I20*($I20+1)/2)*$C20))+($J20="custom")*CustomCF!Y20</f>
        <v>0</v>
      </c>
      <c r="AG20" s="19">
        <f>($J20="Bell Curve")*(_xlfn.NORM.DIST(AND(AG$4&gt;=$E20,AG$4&lt;=$G20)*(AG$4-$E20+1),$I20/2,$L20,TRUE)-_xlfn.NORM.DIST(AND(AG$4&gt;=$E20,AG$4&lt;=$G20)*(AF$4-$E20+1),$I20/2,$L20,TRUE))/(1-2*_xlfn.NORM.DIST(0,$I20/2,$L20,TRUE))*$C20+($J20="Steady Growth")*(AND(AG$4&gt;=$E20,AG$4&lt;=$G20)*((AG$4-$E20+1)/($I20*($I20+1)/2)*$C20))+($J20="custom")*CustomCF!Z20</f>
        <v>0</v>
      </c>
      <c r="AH20" s="19">
        <f>($J20="Bell Curve")*(_xlfn.NORM.DIST(AND(AH$4&gt;=$E20,AH$4&lt;=$G20)*(AH$4-$E20+1),$I20/2,$L20,TRUE)-_xlfn.NORM.DIST(AND(AH$4&gt;=$E20,AH$4&lt;=$G20)*(AG$4-$E20+1),$I20/2,$L20,TRUE))/(1-2*_xlfn.NORM.DIST(0,$I20/2,$L20,TRUE))*$C20+($J20="Steady Growth")*(AND(AH$4&gt;=$E20,AH$4&lt;=$G20)*((AH$4-$E20+1)/($I20*($I20+1)/2)*$C20))+($J20="custom")*CustomCF!AA20</f>
        <v>0</v>
      </c>
      <c r="AI20" s="19">
        <f>($J20="Bell Curve")*(_xlfn.NORM.DIST(AND(AI$4&gt;=$E20,AI$4&lt;=$G20)*(AI$4-$E20+1),$I20/2,$L20,TRUE)-_xlfn.NORM.DIST(AND(AI$4&gt;=$E20,AI$4&lt;=$G20)*(AH$4-$E20+1),$I20/2,$L20,TRUE))/(1-2*_xlfn.NORM.DIST(0,$I20/2,$L20,TRUE))*$C20+($J20="Steady Growth")*(AND(AI$4&gt;=$E20,AI$4&lt;=$G20)*((AI$4-$E20+1)/($I20*($I20+1)/2)*$C20))+($J20="custom")*CustomCF!AB20</f>
        <v>0</v>
      </c>
      <c r="AJ20" s="19">
        <f>($J20="Bell Curve")*(_xlfn.NORM.DIST(AND(AJ$4&gt;=$E20,AJ$4&lt;=$G20)*(AJ$4-$E20+1),$I20/2,$L20,TRUE)-_xlfn.NORM.DIST(AND(AJ$4&gt;=$E20,AJ$4&lt;=$G20)*(AI$4-$E20+1),$I20/2,$L20,TRUE))/(1-2*_xlfn.NORM.DIST(0,$I20/2,$L20,TRUE))*$C20+($J20="Steady Growth")*(AND(AJ$4&gt;=$E20,AJ$4&lt;=$G20)*((AJ$4-$E20+1)/($I20*($I20+1)/2)*$C20))+($J20="custom")*CustomCF!AC20</f>
        <v>0</v>
      </c>
      <c r="AK20" s="19">
        <f>($J20="Bell Curve")*(_xlfn.NORM.DIST(AND(AK$4&gt;=$E20,AK$4&lt;=$G20)*(AK$4-$E20+1),$I20/2,$L20,TRUE)-_xlfn.NORM.DIST(AND(AK$4&gt;=$E20,AK$4&lt;=$G20)*(AJ$4-$E20+1),$I20/2,$L20,TRUE))/(1-2*_xlfn.NORM.DIST(0,$I20/2,$L20,TRUE))*$C20+($J20="Steady Growth")*(AND(AK$4&gt;=$E20,AK$4&lt;=$G20)*((AK$4-$E20+1)/($I20*($I20+1)/2)*$C20))+($J20="custom")*CustomCF!AD20</f>
        <v>0</v>
      </c>
      <c r="AL20" s="19">
        <f>($J20="Bell Curve")*(_xlfn.NORM.DIST(AND(AL$4&gt;=$E20,AL$4&lt;=$G20)*(AL$4-$E20+1),$I20/2,$L20,TRUE)-_xlfn.NORM.DIST(AND(AL$4&gt;=$E20,AL$4&lt;=$G20)*(AK$4-$E20+1),$I20/2,$L20,TRUE))/(1-2*_xlfn.NORM.DIST(0,$I20/2,$L20,TRUE))*$C20+($J20="Steady Growth")*(AND(AL$4&gt;=$E20,AL$4&lt;=$G20)*((AL$4-$E20+1)/($I20*($I20+1)/2)*$C20))+($J20="custom")*CustomCF!AE20</f>
        <v>0</v>
      </c>
      <c r="AM20" s="19">
        <f>($J20="Bell Curve")*(_xlfn.NORM.DIST(AND(AM$4&gt;=$E20,AM$4&lt;=$G20)*(AM$4-$E20+1),$I20/2,$L20,TRUE)-_xlfn.NORM.DIST(AND(AM$4&gt;=$E20,AM$4&lt;=$G20)*(AL$4-$E20+1),$I20/2,$L20,TRUE))/(1-2*_xlfn.NORM.DIST(0,$I20/2,$L20,TRUE))*$C20+($J20="Steady Growth")*(AND(AM$4&gt;=$E20,AM$4&lt;=$G20)*((AM$4-$E20+1)/($I20*($I20+1)/2)*$C20))+($J20="custom")*CustomCF!AF20</f>
        <v>0</v>
      </c>
      <c r="AN20" s="19">
        <f>($J20="Bell Curve")*(_xlfn.NORM.DIST(AND(AN$4&gt;=$E20,AN$4&lt;=$G20)*(AN$4-$E20+1),$I20/2,$L20,TRUE)-_xlfn.NORM.DIST(AND(AN$4&gt;=$E20,AN$4&lt;=$G20)*(AM$4-$E20+1),$I20/2,$L20,TRUE))/(1-2*_xlfn.NORM.DIST(0,$I20/2,$L20,TRUE))*$C20+($J20="Steady Growth")*(AND(AN$4&gt;=$E20,AN$4&lt;=$G20)*((AN$4-$E20+1)/($I20*($I20+1)/2)*$C20))+($J20="custom")*CustomCF!AG20</f>
        <v>0</v>
      </c>
      <c r="AO20" s="19">
        <f>($J20="Bell Curve")*(_xlfn.NORM.DIST(AND(AO$4&gt;=$E20,AO$4&lt;=$G20)*(AO$4-$E20+1),$I20/2,$L20,TRUE)-_xlfn.NORM.DIST(AND(AO$4&gt;=$E20,AO$4&lt;=$G20)*(AN$4-$E20+1),$I20/2,$L20,TRUE))/(1-2*_xlfn.NORM.DIST(0,$I20/2,$L20,TRUE))*$C20+($J20="Steady Growth")*(AND(AO$4&gt;=$E20,AO$4&lt;=$G20)*((AO$4-$E20+1)/($I20*($I20+1)/2)*$C20))+($J20="custom")*CustomCF!AH20</f>
        <v>0</v>
      </c>
      <c r="AP20" s="19">
        <f>($J20="Bell Curve")*(_xlfn.NORM.DIST(AND(AP$4&gt;=$E20,AP$4&lt;=$G20)*(AP$4-$E20+1),$I20/2,$L20,TRUE)-_xlfn.NORM.DIST(AND(AP$4&gt;=$E20,AP$4&lt;=$G20)*(AO$4-$E20+1),$I20/2,$L20,TRUE))/(1-2*_xlfn.NORM.DIST(0,$I20/2,$L20,TRUE))*$C20+($J20="Steady Growth")*(AND(AP$4&gt;=$E20,AP$4&lt;=$G20)*((AP$4-$E20+1)/($I20*($I20+1)/2)*$C20))+($J20="custom")*CustomCF!AI20</f>
        <v>0</v>
      </c>
      <c r="AQ20" s="19">
        <f>($J20="Bell Curve")*(_xlfn.NORM.DIST(AND(AQ$4&gt;=$E20,AQ$4&lt;=$G20)*(AQ$4-$E20+1),$I20/2,$L20,TRUE)-_xlfn.NORM.DIST(AND(AQ$4&gt;=$E20,AQ$4&lt;=$G20)*(AP$4-$E20+1),$I20/2,$L20,TRUE))/(1-2*_xlfn.NORM.DIST(0,$I20/2,$L20,TRUE))*$C20+($J20="Steady Growth")*(AND(AQ$4&gt;=$E20,AQ$4&lt;=$G20)*((AQ$4-$E20+1)/($I20*($I20+1)/2)*$C20))+($J20="custom")*CustomCF!AJ20</f>
        <v>0</v>
      </c>
      <c r="AR20" s="19">
        <f>($J20="Bell Curve")*(_xlfn.NORM.DIST(AND(AR$4&gt;=$E20,AR$4&lt;=$G20)*(AR$4-$E20+1),$I20/2,$L20,TRUE)-_xlfn.NORM.DIST(AND(AR$4&gt;=$E20,AR$4&lt;=$G20)*(AQ$4-$E20+1),$I20/2,$L20,TRUE))/(1-2*_xlfn.NORM.DIST(0,$I20/2,$L20,TRUE))*$C20+($J20="Steady Growth")*(AND(AR$4&gt;=$E20,AR$4&lt;=$G20)*((AR$4-$E20+1)/($I20*($I20+1)/2)*$C20))+($J20="custom")*CustomCF!AK20</f>
        <v>0</v>
      </c>
      <c r="AS20" s="19">
        <f>($J20="Bell Curve")*(_xlfn.NORM.DIST(AND(AS$4&gt;=$E20,AS$4&lt;=$G20)*(AS$4-$E20+1),$I20/2,$L20,TRUE)-_xlfn.NORM.DIST(AND(AS$4&gt;=$E20,AS$4&lt;=$G20)*(AR$4-$E20+1),$I20/2,$L20,TRUE))/(1-2*_xlfn.NORM.DIST(0,$I20/2,$L20,TRUE))*$C20+($J20="Steady Growth")*(AND(AS$4&gt;=$E20,AS$4&lt;=$G20)*((AS$4-$E20+1)/($I20*($I20+1)/2)*$C20))+($J20="custom")*CustomCF!AL20</f>
        <v>0</v>
      </c>
      <c r="AT20" s="19">
        <f>($J20="Bell Curve")*(_xlfn.NORM.DIST(AND(AT$4&gt;=$E20,AT$4&lt;=$G20)*(AT$4-$E20+1),$I20/2,$L20,TRUE)-_xlfn.NORM.DIST(AND(AT$4&gt;=$E20,AT$4&lt;=$G20)*(AS$4-$E20+1),$I20/2,$L20,TRUE))/(1-2*_xlfn.NORM.DIST(0,$I20/2,$L20,TRUE))*$C20+($J20="Steady Growth")*(AND(AT$4&gt;=$E20,AT$4&lt;=$G20)*((AT$4-$E20+1)/($I20*($I20+1)/2)*$C20))+($J20="custom")*CustomCF!AM20</f>
        <v>0</v>
      </c>
      <c r="AU20" s="19">
        <f>($J20="Bell Curve")*(_xlfn.NORM.DIST(AND(AU$4&gt;=$E20,AU$4&lt;=$G20)*(AU$4-$E20+1),$I20/2,$L20,TRUE)-_xlfn.NORM.DIST(AND(AU$4&gt;=$E20,AU$4&lt;=$G20)*(AT$4-$E20+1),$I20/2,$L20,TRUE))/(1-2*_xlfn.NORM.DIST(0,$I20/2,$L20,TRUE))*$C20+($J20="Steady Growth")*(AND(AU$4&gt;=$E20,AU$4&lt;=$G20)*((AU$4-$E20+1)/($I20*($I20+1)/2)*$C20))+($J20="custom")*CustomCF!AN20</f>
        <v>0</v>
      </c>
      <c r="AV20" s="19">
        <f>($J20="Bell Curve")*(_xlfn.NORM.DIST(AND(AV$4&gt;=$E20,AV$4&lt;=$G20)*(AV$4-$E20+1),$I20/2,$L20,TRUE)-_xlfn.NORM.DIST(AND(AV$4&gt;=$E20,AV$4&lt;=$G20)*(AU$4-$E20+1),$I20/2,$L20,TRUE))/(1-2*_xlfn.NORM.DIST(0,$I20/2,$L20,TRUE))*$C20+($J20="Steady Growth")*(AND(AV$4&gt;=$E20,AV$4&lt;=$G20)*((AV$4-$E20+1)/($I20*($I20+1)/2)*$C20))+($J20="custom")*CustomCF!AO20</f>
        <v>0</v>
      </c>
      <c r="AW20" s="19">
        <f>($J20="Bell Curve")*(_xlfn.NORM.DIST(AND(AW$4&gt;=$E20,AW$4&lt;=$G20)*(AW$4-$E20+1),$I20/2,$L20,TRUE)-_xlfn.NORM.DIST(AND(AW$4&gt;=$E20,AW$4&lt;=$G20)*(AV$4-$E20+1),$I20/2,$L20,TRUE))/(1-2*_xlfn.NORM.DIST(0,$I20/2,$L20,TRUE))*$C20+($J20="Steady Growth")*(AND(AW$4&gt;=$E20,AW$4&lt;=$G20)*((AW$4-$E20+1)/($I20*($I20+1)/2)*$C20))+($J20="custom")*CustomCF!AP20</f>
        <v>0</v>
      </c>
      <c r="AX20" s="19">
        <f>($J20="Bell Curve")*(_xlfn.NORM.DIST(AND(AX$4&gt;=$E20,AX$4&lt;=$G20)*(AX$4-$E20+1),$I20/2,$L20,TRUE)-_xlfn.NORM.DIST(AND(AX$4&gt;=$E20,AX$4&lt;=$G20)*(AW$4-$E20+1),$I20/2,$L20,TRUE))/(1-2*_xlfn.NORM.DIST(0,$I20/2,$L20,TRUE))*$C20+($J20="Steady Growth")*(AND(AX$4&gt;=$E20,AX$4&lt;=$G20)*((AX$4-$E20+1)/($I20*($I20+1)/2)*$C20))+($J20="custom")*CustomCF!AQ20</f>
        <v>0</v>
      </c>
      <c r="AY20" s="19">
        <f>($J20="Bell Curve")*(_xlfn.NORM.DIST(AND(AY$4&gt;=$E20,AY$4&lt;=$G20)*(AY$4-$E20+1),$I20/2,$L20,TRUE)-_xlfn.NORM.DIST(AND(AY$4&gt;=$E20,AY$4&lt;=$G20)*(AX$4-$E20+1),$I20/2,$L20,TRUE))/(1-2*_xlfn.NORM.DIST(0,$I20/2,$L20,TRUE))*$C20+($J20="Steady Growth")*(AND(AY$4&gt;=$E20,AY$4&lt;=$G20)*((AY$4-$E20+1)/($I20*($I20+1)/2)*$C20))+($J20="custom")*CustomCF!AR20</f>
        <v>0</v>
      </c>
      <c r="AZ20" s="19">
        <f>($J20="Bell Curve")*(_xlfn.NORM.DIST(AND(AZ$4&gt;=$E20,AZ$4&lt;=$G20)*(AZ$4-$E20+1),$I20/2,$L20,TRUE)-_xlfn.NORM.DIST(AND(AZ$4&gt;=$E20,AZ$4&lt;=$G20)*(AY$4-$E20+1),$I20/2,$L20,TRUE))/(1-2*_xlfn.NORM.DIST(0,$I20/2,$L20,TRUE))*$C20+($J20="Steady Growth")*(AND(AZ$4&gt;=$E20,AZ$4&lt;=$G20)*((AZ$4-$E20+1)/($I20*($I20+1)/2)*$C20))+($J20="custom")*CustomCF!AS20</f>
        <v>0</v>
      </c>
      <c r="BA20" s="19">
        <f>($J20="Bell Curve")*(_xlfn.NORM.DIST(AND(BA$4&gt;=$E20,BA$4&lt;=$G20)*(BA$4-$E20+1),$I20/2,$L20,TRUE)-_xlfn.NORM.DIST(AND(BA$4&gt;=$E20,BA$4&lt;=$G20)*(AZ$4-$E20+1),$I20/2,$L20,TRUE))/(1-2*_xlfn.NORM.DIST(0,$I20/2,$L20,TRUE))*$C20+($J20="Steady Growth")*(AND(BA$4&gt;=$E20,BA$4&lt;=$G20)*((BA$4-$E20+1)/($I20*($I20+1)/2)*$C20))+($J20="custom")*CustomCF!AT20</f>
        <v>0</v>
      </c>
      <c r="BB20" s="19">
        <f>($J20="Bell Curve")*(_xlfn.NORM.DIST(AND(BB$4&gt;=$E20,BB$4&lt;=$G20)*(BB$4-$E20+1),$I20/2,$L20,TRUE)-_xlfn.NORM.DIST(AND(BB$4&gt;=$E20,BB$4&lt;=$G20)*(BA$4-$E20+1),$I20/2,$L20,TRUE))/(1-2*_xlfn.NORM.DIST(0,$I20/2,$L20,TRUE))*$C20+($J20="Steady Growth")*(AND(BB$4&gt;=$E20,BB$4&lt;=$G20)*((BB$4-$E20+1)/($I20*($I20+1)/2)*$C20))+($J20="custom")*CustomCF!AU20</f>
        <v>0</v>
      </c>
      <c r="BC20" s="19">
        <f>($J20="Bell Curve")*(_xlfn.NORM.DIST(AND(BC$4&gt;=$E20,BC$4&lt;=$G20)*(BC$4-$E20+1),$I20/2,$L20,TRUE)-_xlfn.NORM.DIST(AND(BC$4&gt;=$E20,BC$4&lt;=$G20)*(BB$4-$E20+1),$I20/2,$L20,TRUE))/(1-2*_xlfn.NORM.DIST(0,$I20/2,$L20,TRUE))*$C20+($J20="Steady Growth")*(AND(BC$4&gt;=$E20,BC$4&lt;=$G20)*((BC$4-$E20+1)/($I20*($I20+1)/2)*$C20))+($J20="custom")*CustomCF!AV20</f>
        <v>0</v>
      </c>
      <c r="BD20" s="19">
        <f>($J20="Bell Curve")*(_xlfn.NORM.DIST(AND(BD$4&gt;=$E20,BD$4&lt;=$G20)*(BD$4-$E20+1),$I20/2,$L20,TRUE)-_xlfn.NORM.DIST(AND(BD$4&gt;=$E20,BD$4&lt;=$G20)*(BC$4-$E20+1),$I20/2,$L20,TRUE))/(1-2*_xlfn.NORM.DIST(0,$I20/2,$L20,TRUE))*$C20+($J20="Steady Growth")*(AND(BD$4&gt;=$E20,BD$4&lt;=$G20)*((BD$4-$E20+1)/($I20*($I20+1)/2)*$C20))+($J20="custom")*CustomCF!AW20</f>
        <v>0</v>
      </c>
      <c r="BE20" s="19">
        <f>($J20="Bell Curve")*(_xlfn.NORM.DIST(AND(BE$4&gt;=$E20,BE$4&lt;=$G20)*(BE$4-$E20+1),$I20/2,$L20,TRUE)-_xlfn.NORM.DIST(AND(BE$4&gt;=$E20,BE$4&lt;=$G20)*(BD$4-$E20+1),$I20/2,$L20,TRUE))/(1-2*_xlfn.NORM.DIST(0,$I20/2,$L20,TRUE))*$C20+($J20="Steady Growth")*(AND(BE$4&gt;=$E20,BE$4&lt;=$G20)*((BE$4-$E20+1)/($I20*($I20+1)/2)*$C20))+($J20="custom")*CustomCF!AX20</f>
        <v>0</v>
      </c>
      <c r="BF20" s="19">
        <f>($J20="Bell Curve")*(_xlfn.NORM.DIST(AND(BF$4&gt;=$E20,BF$4&lt;=$G20)*(BF$4-$E20+1),$I20/2,$L20,TRUE)-_xlfn.NORM.DIST(AND(BF$4&gt;=$E20,BF$4&lt;=$G20)*(BE$4-$E20+1),$I20/2,$L20,TRUE))/(1-2*_xlfn.NORM.DIST(0,$I20/2,$L20,TRUE))*$C20+($J20="Steady Growth")*(AND(BF$4&gt;=$E20,BF$4&lt;=$G20)*((BF$4-$E20+1)/($I20*($I20+1)/2)*$C20))+($J20="custom")*CustomCF!AY20</f>
        <v>0</v>
      </c>
      <c r="BG20" s="19">
        <f>($J20="Bell Curve")*(_xlfn.NORM.DIST(AND(BG$4&gt;=$E20,BG$4&lt;=$G20)*(BG$4-$E20+1),$I20/2,$L20,TRUE)-_xlfn.NORM.DIST(AND(BG$4&gt;=$E20,BG$4&lt;=$G20)*(BF$4-$E20+1),$I20/2,$L20,TRUE))/(1-2*_xlfn.NORM.DIST(0,$I20/2,$L20,TRUE))*$C20+($J20="Steady Growth")*(AND(BG$4&gt;=$E20,BG$4&lt;=$G20)*((BG$4-$E20+1)/($I20*($I20+1)/2)*$C20))+($J20="custom")*CustomCF!AZ20</f>
        <v>0</v>
      </c>
      <c r="BH20" s="19">
        <f>($J20="Bell Curve")*(_xlfn.NORM.DIST(AND(BH$4&gt;=$E20,BH$4&lt;=$G20)*(BH$4-$E20+1),$I20/2,$L20,TRUE)-_xlfn.NORM.DIST(AND(BH$4&gt;=$E20,BH$4&lt;=$G20)*(BG$4-$E20+1),$I20/2,$L20,TRUE))/(1-2*_xlfn.NORM.DIST(0,$I20/2,$L20,TRUE))*$C20+($J20="Steady Growth")*(AND(BH$4&gt;=$E20,BH$4&lt;=$G20)*((BH$4-$E20+1)/($I20*($I20+1)/2)*$C20))+($J20="custom")*CustomCF!BA20</f>
        <v>0</v>
      </c>
      <c r="BI20" s="19">
        <f>($J20="Bell Curve")*(_xlfn.NORM.DIST(AND(BI$4&gt;=$E20,BI$4&lt;=$G20)*(BI$4-$E20+1),$I20/2,$L20,TRUE)-_xlfn.NORM.DIST(AND(BI$4&gt;=$E20,BI$4&lt;=$G20)*(BH$4-$E20+1),$I20/2,$L20,TRUE))/(1-2*_xlfn.NORM.DIST(0,$I20/2,$L20,TRUE))*$C20+($J20="Steady Growth")*(AND(BI$4&gt;=$E20,BI$4&lt;=$G20)*((BI$4-$E20+1)/($I20*($I20+1)/2)*$C20))+($J20="custom")*CustomCF!BB20</f>
        <v>0</v>
      </c>
      <c r="BJ20" s="19">
        <f>($J20="Bell Curve")*(_xlfn.NORM.DIST(AND(BJ$4&gt;=$E20,BJ$4&lt;=$G20)*(BJ$4-$E20+1),$I20/2,$L20,TRUE)-_xlfn.NORM.DIST(AND(BJ$4&gt;=$E20,BJ$4&lt;=$G20)*(BI$4-$E20+1),$I20/2,$L20,TRUE))/(1-2*_xlfn.NORM.DIST(0,$I20/2,$L20,TRUE))*$C20+($J20="Steady Growth")*(AND(BJ$4&gt;=$E20,BJ$4&lt;=$G20)*((BJ$4-$E20+1)/($I20*($I20+1)/2)*$C20))+($J20="custom")*CustomCF!BC20</f>
        <v>0</v>
      </c>
      <c r="BK20" s="19">
        <f>($J20="Bell Curve")*(_xlfn.NORM.DIST(AND(BK$4&gt;=$E20,BK$4&lt;=$G20)*(BK$4-$E20+1),$I20/2,$L20,TRUE)-_xlfn.NORM.DIST(AND(BK$4&gt;=$E20,BK$4&lt;=$G20)*(BJ$4-$E20+1),$I20/2,$L20,TRUE))/(1-2*_xlfn.NORM.DIST(0,$I20/2,$L20,TRUE))*$C20+($J20="Steady Growth")*(AND(BK$4&gt;=$E20,BK$4&lt;=$G20)*((BK$4-$E20+1)/($I20*($I20+1)/2)*$C20))+($J20="custom")*CustomCF!BD20</f>
        <v>0</v>
      </c>
      <c r="BL20" s="19">
        <f>($J20="Bell Curve")*(_xlfn.NORM.DIST(AND(BL$4&gt;=$E20,BL$4&lt;=$G20)*(BL$4-$E20+1),$I20/2,$L20,TRUE)-_xlfn.NORM.DIST(AND(BL$4&gt;=$E20,BL$4&lt;=$G20)*(BK$4-$E20+1),$I20/2,$L20,TRUE))/(1-2*_xlfn.NORM.DIST(0,$I20/2,$L20,TRUE))*$C20+($J20="Steady Growth")*(AND(BL$4&gt;=$E20,BL$4&lt;=$G20)*((BL$4-$E20+1)/($I20*($I20+1)/2)*$C20))+($J20="custom")*CustomCF!BE20</f>
        <v>0</v>
      </c>
      <c r="BM20" s="19">
        <f>($J20="Bell Curve")*(_xlfn.NORM.DIST(AND(BM$4&gt;=$E20,BM$4&lt;=$G20)*(BM$4-$E20+1),$I20/2,$L20,TRUE)-_xlfn.NORM.DIST(AND(BM$4&gt;=$E20,BM$4&lt;=$G20)*(BL$4-$E20+1),$I20/2,$L20,TRUE))/(1-2*_xlfn.NORM.DIST(0,$I20/2,$L20,TRUE))*$C20+($J20="Steady Growth")*(AND(BM$4&gt;=$E20,BM$4&lt;=$G20)*((BM$4-$E20+1)/($I20*($I20+1)/2)*$C20))+($J20="custom")*CustomCF!BF20</f>
        <v>0</v>
      </c>
      <c r="BN20" s="19">
        <f>($J20="Bell Curve")*(_xlfn.NORM.DIST(AND(BN$4&gt;=$E20,BN$4&lt;=$G20)*(BN$4-$E20+1),$I20/2,$L20,TRUE)-_xlfn.NORM.DIST(AND(BN$4&gt;=$E20,BN$4&lt;=$G20)*(BM$4-$E20+1),$I20/2,$L20,TRUE))/(1-2*_xlfn.NORM.DIST(0,$I20/2,$L20,TRUE))*$C20+($J20="Steady Growth")*(AND(BN$4&gt;=$E20,BN$4&lt;=$G20)*((BN$4-$E20+1)/($I20*($I20+1)/2)*$C20))+($J20="custom")*CustomCF!BG20</f>
        <v>0</v>
      </c>
      <c r="BO20" s="19">
        <f>($J20="Bell Curve")*(_xlfn.NORM.DIST(AND(BO$4&gt;=$E20,BO$4&lt;=$G20)*(BO$4-$E20+1),$I20/2,$L20,TRUE)-_xlfn.NORM.DIST(AND(BO$4&gt;=$E20,BO$4&lt;=$G20)*(BN$4-$E20+1),$I20/2,$L20,TRUE))/(1-2*_xlfn.NORM.DIST(0,$I20/2,$L20,TRUE))*$C20+($J20="Steady Growth")*(AND(BO$4&gt;=$E20,BO$4&lt;=$G20)*((BO$4-$E20+1)/($I20*($I20+1)/2)*$C20))+($J20="custom")*CustomCF!BH20</f>
        <v>0</v>
      </c>
      <c r="BP20" s="19">
        <f>($J20="Bell Curve")*(_xlfn.NORM.DIST(AND(BP$4&gt;=$E20,BP$4&lt;=$G20)*(BP$4-$E20+1),$I20/2,$L20,TRUE)-_xlfn.NORM.DIST(AND(BP$4&gt;=$E20,BP$4&lt;=$G20)*(BO$4-$E20+1),$I20/2,$L20,TRUE))/(1-2*_xlfn.NORM.DIST(0,$I20/2,$L20,TRUE))*$C20+($J20="Steady Growth")*(AND(BP$4&gt;=$E20,BP$4&lt;=$G20)*((BP$4-$E20+1)/($I20*($I20+1)/2)*$C20))+($J20="custom")*CustomCF!BI20</f>
        <v>0</v>
      </c>
      <c r="BQ20" s="19">
        <f>($J20="Bell Curve")*(_xlfn.NORM.DIST(AND(BQ$4&gt;=$E20,BQ$4&lt;=$G20)*(BQ$4-$E20+1),$I20/2,$L20,TRUE)-_xlfn.NORM.DIST(AND(BQ$4&gt;=$E20,BQ$4&lt;=$G20)*(BP$4-$E20+1),$I20/2,$L20,TRUE))/(1-2*_xlfn.NORM.DIST(0,$I20/2,$L20,TRUE))*$C20+($J20="Steady Growth")*(AND(BQ$4&gt;=$E20,BQ$4&lt;=$G20)*((BQ$4-$E20+1)/($I20*($I20+1)/2)*$C20))+($J20="custom")*CustomCF!BJ20</f>
        <v>0</v>
      </c>
      <c r="BR20" s="19">
        <f>($J20="Bell Curve")*(_xlfn.NORM.DIST(AND(BR$4&gt;=$E20,BR$4&lt;=$G20)*(BR$4-$E20+1),$I20/2,$L20,TRUE)-_xlfn.NORM.DIST(AND(BR$4&gt;=$E20,BR$4&lt;=$G20)*(BQ$4-$E20+1),$I20/2,$L20,TRUE))/(1-2*_xlfn.NORM.DIST(0,$I20/2,$L20,TRUE))*$C20+($J20="Steady Growth")*(AND(BR$4&gt;=$E20,BR$4&lt;=$G20)*((BR$4-$E20+1)/($I20*($I20+1)/2)*$C20))+($J20="custom")*CustomCF!BK20</f>
        <v>0</v>
      </c>
      <c r="BS20" s="19">
        <f>($J20="Bell Curve")*(_xlfn.NORM.DIST(AND(BS$4&gt;=$E20,BS$4&lt;=$G20)*(BS$4-$E20+1),$I20/2,$L20,TRUE)-_xlfn.NORM.DIST(AND(BS$4&gt;=$E20,BS$4&lt;=$G20)*(BR$4-$E20+1),$I20/2,$L20,TRUE))/(1-2*_xlfn.NORM.DIST(0,$I20/2,$L20,TRUE))*$C20+($J20="Steady Growth")*(AND(BS$4&gt;=$E20,BS$4&lt;=$G20)*((BS$4-$E20+1)/($I20*($I20+1)/2)*$C20))+($J20="custom")*CustomCF!BL20</f>
        <v>0</v>
      </c>
      <c r="BT20" s="19">
        <f>($J20="Bell Curve")*(_xlfn.NORM.DIST(AND(BT$4&gt;=$E20,BT$4&lt;=$G20)*(BT$4-$E20+1),$I20/2,$L20,TRUE)-_xlfn.NORM.DIST(AND(BT$4&gt;=$E20,BT$4&lt;=$G20)*(BS$4-$E20+1),$I20/2,$L20,TRUE))/(1-2*_xlfn.NORM.DIST(0,$I20/2,$L20,TRUE))*$C20+($J20="Steady Growth")*(AND(BT$4&gt;=$E20,BT$4&lt;=$G20)*((BT$4-$E20+1)/($I20*($I20+1)/2)*$C20))+($J20="custom")*CustomCF!BM20</f>
        <v>0</v>
      </c>
      <c r="BU20" s="19">
        <f>($J20="Bell Curve")*(_xlfn.NORM.DIST(AND(BU$4&gt;=$E20,BU$4&lt;=$G20)*(BU$4-$E20+1),$I20/2,$L20,TRUE)-_xlfn.NORM.DIST(AND(BU$4&gt;=$E20,BU$4&lt;=$G20)*(BT$4-$E20+1),$I20/2,$L20,TRUE))/(1-2*_xlfn.NORM.DIST(0,$I20/2,$L20,TRUE))*$C20+($J20="Steady Growth")*(AND(BU$4&gt;=$E20,BU$4&lt;=$G20)*((BU$4-$E20+1)/($I20*($I20+1)/2)*$C20))+($J20="custom")*CustomCF!BN20</f>
        <v>0</v>
      </c>
      <c r="BV20" s="19">
        <f>($J20="Bell Curve")*(_xlfn.NORM.DIST(AND(BV$4&gt;=$E20,BV$4&lt;=$G20)*(BV$4-$E20+1),$I20/2,$L20,TRUE)-_xlfn.NORM.DIST(AND(BV$4&gt;=$E20,BV$4&lt;=$G20)*(BU$4-$E20+1),$I20/2,$L20,TRUE))/(1-2*_xlfn.NORM.DIST(0,$I20/2,$L20,TRUE))*$C20+($J20="Steady Growth")*(AND(BV$4&gt;=$E20,BV$4&lt;=$G20)*((BV$4-$E20+1)/($I20*($I20+1)/2)*$C20))+($J20="custom")*CustomCF!BO20</f>
        <v>0</v>
      </c>
      <c r="BW20" s="19">
        <f>($J20="Bell Curve")*(_xlfn.NORM.DIST(AND(BW$4&gt;=$E20,BW$4&lt;=$G20)*(BW$4-$E20+1),$I20/2,$L20,TRUE)-_xlfn.NORM.DIST(AND(BW$4&gt;=$E20,BW$4&lt;=$G20)*(BV$4-$E20+1),$I20/2,$L20,TRUE))/(1-2*_xlfn.NORM.DIST(0,$I20/2,$L20,TRUE))*$C20+($J20="Steady Growth")*(AND(BW$4&gt;=$E20,BW$4&lt;=$G20)*((BW$4-$E20+1)/($I20*($I20+1)/2)*$C20))+($J20="custom")*CustomCF!BP20</f>
        <v>0</v>
      </c>
      <c r="BX20" s="19">
        <f>($J20="Bell Curve")*(_xlfn.NORM.DIST(AND(BX$4&gt;=$E20,BX$4&lt;=$G20)*(BX$4-$E20+1),$I20/2,$L20,TRUE)-_xlfn.NORM.DIST(AND(BX$4&gt;=$E20,BX$4&lt;=$G20)*(BW$4-$E20+1),$I20/2,$L20,TRUE))/(1-2*_xlfn.NORM.DIST(0,$I20/2,$L20,TRUE))*$C20+($J20="Steady Growth")*(AND(BX$4&gt;=$E20,BX$4&lt;=$G20)*((BX$4-$E20+1)/($I20*($I20+1)/2)*$C20))+($J20="custom")*CustomCF!BQ20</f>
        <v>0</v>
      </c>
      <c r="BY20" s="19">
        <f>($J20="Bell Curve")*(_xlfn.NORM.DIST(AND(BY$4&gt;=$E20,BY$4&lt;=$G20)*(BY$4-$E20+1),$I20/2,$L20,TRUE)-_xlfn.NORM.DIST(AND(BY$4&gt;=$E20,BY$4&lt;=$G20)*(BX$4-$E20+1),$I20/2,$L20,TRUE))/(1-2*_xlfn.NORM.DIST(0,$I20/2,$L20,TRUE))*$C20+($J20="Steady Growth")*(AND(BY$4&gt;=$E20,BY$4&lt;=$G20)*((BY$4-$E20+1)/($I20*($I20+1)/2)*$C20))+($J20="custom")*CustomCF!BR20</f>
        <v>0</v>
      </c>
      <c r="BZ20" s="19">
        <f>($J20="Bell Curve")*(_xlfn.NORM.DIST(AND(BZ$4&gt;=$E20,BZ$4&lt;=$G20)*(BZ$4-$E20+1),$I20/2,$L20,TRUE)-_xlfn.NORM.DIST(AND(BZ$4&gt;=$E20,BZ$4&lt;=$G20)*(BY$4-$E20+1),$I20/2,$L20,TRUE))/(1-2*_xlfn.NORM.DIST(0,$I20/2,$L20,TRUE))*$C20+($J20="Steady Growth")*(AND(BZ$4&gt;=$E20,BZ$4&lt;=$G20)*((BZ$4-$E20+1)/($I20*($I20+1)/2)*$C20))+($J20="custom")*CustomCF!BS20</f>
        <v>0</v>
      </c>
      <c r="CA20" s="19">
        <f>($J20="Bell Curve")*(_xlfn.NORM.DIST(AND(CA$4&gt;=$E20,CA$4&lt;=$G20)*(CA$4-$E20+1),$I20/2,$L20,TRUE)-_xlfn.NORM.DIST(AND(CA$4&gt;=$E20,CA$4&lt;=$G20)*(BZ$4-$E20+1),$I20/2,$L20,TRUE))/(1-2*_xlfn.NORM.DIST(0,$I20/2,$L20,TRUE))*$C20+($J20="Steady Growth")*(AND(CA$4&gt;=$E20,CA$4&lt;=$G20)*((CA$4-$E20+1)/($I20*($I20+1)/2)*$C20))+($J20="custom")*CustomCF!BT20</f>
        <v>0</v>
      </c>
      <c r="CB20" s="19">
        <f>($J20="Bell Curve")*(_xlfn.NORM.DIST(AND(CB$4&gt;=$E20,CB$4&lt;=$G20)*(CB$4-$E20+1),$I20/2,$L20,TRUE)-_xlfn.NORM.DIST(AND(CB$4&gt;=$E20,CB$4&lt;=$G20)*(CA$4-$E20+1),$I20/2,$L20,TRUE))/(1-2*_xlfn.NORM.DIST(0,$I20/2,$L20,TRUE))*$C20+($J20="Steady Growth")*(AND(CB$4&gt;=$E20,CB$4&lt;=$G20)*((CB$4-$E20+1)/($I20*($I20+1)/2)*$C20))+($J20="custom")*CustomCF!BU20</f>
        <v>0</v>
      </c>
      <c r="CC20" s="19">
        <f>($J20="Bell Curve")*(_xlfn.NORM.DIST(AND(CC$4&gt;=$E20,CC$4&lt;=$G20)*(CC$4-$E20+1),$I20/2,$L20,TRUE)-_xlfn.NORM.DIST(AND(CC$4&gt;=$E20,CC$4&lt;=$G20)*(CB$4-$E20+1),$I20/2,$L20,TRUE))/(1-2*_xlfn.NORM.DIST(0,$I20/2,$L20,TRUE))*$C20+($J20="Steady Growth")*(AND(CC$4&gt;=$E20,CC$4&lt;=$G20)*((CC$4-$E20+1)/($I20*($I20+1)/2)*$C20))+($J20="custom")*CustomCF!BV20</f>
        <v>0</v>
      </c>
      <c r="CD20" s="19">
        <f>($J20="Bell Curve")*(_xlfn.NORM.DIST(AND(CD$4&gt;=$E20,CD$4&lt;=$G20)*(CD$4-$E20+1),$I20/2,$L20,TRUE)-_xlfn.NORM.DIST(AND(CD$4&gt;=$E20,CD$4&lt;=$G20)*(CC$4-$E20+1),$I20/2,$L20,TRUE))/(1-2*_xlfn.NORM.DIST(0,$I20/2,$L20,TRUE))*$C20+($J20="Steady Growth")*(AND(CD$4&gt;=$E20,CD$4&lt;=$G20)*((CD$4-$E20+1)/($I20*($I20+1)/2)*$C20))+($J20="custom")*CustomCF!BW20</f>
        <v>0</v>
      </c>
      <c r="CE20" s="19">
        <f>($J20="Bell Curve")*(_xlfn.NORM.DIST(AND(CE$4&gt;=$E20,CE$4&lt;=$G20)*(CE$4-$E20+1),$I20/2,$L20,TRUE)-_xlfn.NORM.DIST(AND(CE$4&gt;=$E20,CE$4&lt;=$G20)*(CD$4-$E20+1),$I20/2,$L20,TRUE))/(1-2*_xlfn.NORM.DIST(0,$I20/2,$L20,TRUE))*$C20+($J20="Steady Growth")*(AND(CE$4&gt;=$E20,CE$4&lt;=$G20)*((CE$4-$E20+1)/($I20*($I20+1)/2)*$C20))+($J20="custom")*CustomCF!BX20</f>
        <v>0</v>
      </c>
      <c r="CF20" s="19">
        <f>($J20="Bell Curve")*(_xlfn.NORM.DIST(AND(CF$4&gt;=$E20,CF$4&lt;=$G20)*(CF$4-$E20+1),$I20/2,$L20,TRUE)-_xlfn.NORM.DIST(AND(CF$4&gt;=$E20,CF$4&lt;=$G20)*(CE$4-$E20+1),$I20/2,$L20,TRUE))/(1-2*_xlfn.NORM.DIST(0,$I20/2,$L20,TRUE))*$C20+($J20="Steady Growth")*(AND(CF$4&gt;=$E20,CF$4&lt;=$G20)*((CF$4-$E20+1)/($I20*($I20+1)/2)*$C20))+($J20="custom")*CustomCF!BY20</f>
        <v>0</v>
      </c>
      <c r="CG20" s="19">
        <f>($J20="Bell Curve")*(_xlfn.NORM.DIST(AND(CG$4&gt;=$E20,CG$4&lt;=$G20)*(CG$4-$E20+1),$I20/2,$L20,TRUE)-_xlfn.NORM.DIST(AND(CG$4&gt;=$E20,CG$4&lt;=$G20)*(CF$4-$E20+1),$I20/2,$L20,TRUE))/(1-2*_xlfn.NORM.DIST(0,$I20/2,$L20,TRUE))*$C20+($J20="Steady Growth")*(AND(CG$4&gt;=$E20,CG$4&lt;=$G20)*((CG$4-$E20+1)/($I20*($I20+1)/2)*$C20))+($J20="custom")*CustomCF!BZ20</f>
        <v>0</v>
      </c>
      <c r="CH20" s="19">
        <f>($J20="Bell Curve")*(_xlfn.NORM.DIST(AND(CH$4&gt;=$E20,CH$4&lt;=$G20)*(CH$4-$E20+1),$I20/2,$L20,TRUE)-_xlfn.NORM.DIST(AND(CH$4&gt;=$E20,CH$4&lt;=$G20)*(CG$4-$E20+1),$I20/2,$L20,TRUE))/(1-2*_xlfn.NORM.DIST(0,$I20/2,$L20,TRUE))*$C20+($J20="Steady Growth")*(AND(CH$4&gt;=$E20,CH$4&lt;=$G20)*((CH$4-$E20+1)/($I20*($I20+1)/2)*$C20))+($J20="custom")*CustomCF!CA20</f>
        <v>0</v>
      </c>
      <c r="CI20" s="19">
        <f>($J20="Bell Curve")*(_xlfn.NORM.DIST(AND(CI$4&gt;=$E20,CI$4&lt;=$G20)*(CI$4-$E20+1),$I20/2,$L20,TRUE)-_xlfn.NORM.DIST(AND(CI$4&gt;=$E20,CI$4&lt;=$G20)*(CH$4-$E20+1),$I20/2,$L20,TRUE))/(1-2*_xlfn.NORM.DIST(0,$I20/2,$L20,TRUE))*$C20+($J20="Steady Growth")*(AND(CI$4&gt;=$E20,CI$4&lt;=$G20)*((CI$4-$E20+1)/($I20*($I20+1)/2)*$C20))+($J20="custom")*CustomCF!CB20</f>
        <v>0</v>
      </c>
      <c r="CJ20" s="19">
        <f>($J20="Bell Curve")*(_xlfn.NORM.DIST(AND(CJ$4&gt;=$E20,CJ$4&lt;=$G20)*(CJ$4-$E20+1),$I20/2,$L20,TRUE)-_xlfn.NORM.DIST(AND(CJ$4&gt;=$E20,CJ$4&lt;=$G20)*(CI$4-$E20+1),$I20/2,$L20,TRUE))/(1-2*_xlfn.NORM.DIST(0,$I20/2,$L20,TRUE))*$C20+($J20="Steady Growth")*(AND(CJ$4&gt;=$E20,CJ$4&lt;=$G20)*((CJ$4-$E20+1)/($I20*($I20+1)/2)*$C20))+($J20="custom")*CustomCF!CC20</f>
        <v>0</v>
      </c>
      <c r="CK20" s="19">
        <f>($J20="Bell Curve")*(_xlfn.NORM.DIST(AND(CK$4&gt;=$E20,CK$4&lt;=$G20)*(CK$4-$E20+1),$I20/2,$L20,TRUE)-_xlfn.NORM.DIST(AND(CK$4&gt;=$E20,CK$4&lt;=$G20)*(CJ$4-$E20+1),$I20/2,$L20,TRUE))/(1-2*_xlfn.NORM.DIST(0,$I20/2,$L20,TRUE))*$C20+($J20="Steady Growth")*(AND(CK$4&gt;=$E20,CK$4&lt;=$G20)*((CK$4-$E20+1)/($I20*($I20+1)/2)*$C20))+($J20="custom")*CustomCF!CD20</f>
        <v>0</v>
      </c>
      <c r="CL20" s="19">
        <f>($J20="Bell Curve")*(_xlfn.NORM.DIST(AND(CL$4&gt;=$E20,CL$4&lt;=$G20)*(CL$4-$E20+1),$I20/2,$L20,TRUE)-_xlfn.NORM.DIST(AND(CL$4&gt;=$E20,CL$4&lt;=$G20)*(CK$4-$E20+1),$I20/2,$L20,TRUE))/(1-2*_xlfn.NORM.DIST(0,$I20/2,$L20,TRUE))*$C20+($J20="Steady Growth")*(AND(CL$4&gt;=$E20,CL$4&lt;=$G20)*((CL$4-$E20+1)/($I20*($I20+1)/2)*$C20))+($J20="custom")*CustomCF!CE20</f>
        <v>0</v>
      </c>
      <c r="CM20" s="19">
        <f>($J20="Bell Curve")*(_xlfn.NORM.DIST(AND(CM$4&gt;=$E20,CM$4&lt;=$G20)*(CM$4-$E20+1),$I20/2,$L20,TRUE)-_xlfn.NORM.DIST(AND(CM$4&gt;=$E20,CM$4&lt;=$G20)*(CL$4-$E20+1),$I20/2,$L20,TRUE))/(1-2*_xlfn.NORM.DIST(0,$I20/2,$L20,TRUE))*$C20+($J20="Steady Growth")*(AND(CM$4&gt;=$E20,CM$4&lt;=$G20)*((CM$4-$E20+1)/($I20*($I20+1)/2)*$C20))+($J20="custom")*CustomCF!CF20</f>
        <v>0</v>
      </c>
      <c r="CN20" s="19">
        <f>($J20="Bell Curve")*(_xlfn.NORM.DIST(AND(CN$4&gt;=$E20,CN$4&lt;=$G20)*(CN$4-$E20+1),$I20/2,$L20,TRUE)-_xlfn.NORM.DIST(AND(CN$4&gt;=$E20,CN$4&lt;=$G20)*(CM$4-$E20+1),$I20/2,$L20,TRUE))/(1-2*_xlfn.NORM.DIST(0,$I20/2,$L20,TRUE))*$C20+($J20="Steady Growth")*(AND(CN$4&gt;=$E20,CN$4&lt;=$G20)*((CN$4-$E20+1)/($I20*($I20+1)/2)*$C20))+($J20="custom")*CustomCF!CG20</f>
        <v>0</v>
      </c>
      <c r="CO20" s="19">
        <f>($J20="Bell Curve")*(_xlfn.NORM.DIST(AND(CO$4&gt;=$E20,CO$4&lt;=$G20)*(CO$4-$E20+1),$I20/2,$L20,TRUE)-_xlfn.NORM.DIST(AND(CO$4&gt;=$E20,CO$4&lt;=$G20)*(CN$4-$E20+1),$I20/2,$L20,TRUE))/(1-2*_xlfn.NORM.DIST(0,$I20/2,$L20,TRUE))*$C20+($J20="Steady Growth")*(AND(CO$4&gt;=$E20,CO$4&lt;=$G20)*((CO$4-$E20+1)/($I20*($I20+1)/2)*$C20))+($J20="custom")*CustomCF!CH20</f>
        <v>0</v>
      </c>
      <c r="CP20" s="19">
        <f>($J20="Bell Curve")*(_xlfn.NORM.DIST(AND(CP$4&gt;=$E20,CP$4&lt;=$G20)*(CP$4-$E20+1),$I20/2,$L20,TRUE)-_xlfn.NORM.DIST(AND(CP$4&gt;=$E20,CP$4&lt;=$G20)*(CO$4-$E20+1),$I20/2,$L20,TRUE))/(1-2*_xlfn.NORM.DIST(0,$I20/2,$L20,TRUE))*$C20+($J20="Steady Growth")*(AND(CP$4&gt;=$E20,CP$4&lt;=$G20)*((CP$4-$E20+1)/($I20*($I20+1)/2)*$C20))+($J20="custom")*CustomCF!CI20</f>
        <v>0</v>
      </c>
      <c r="CQ20" s="19">
        <f>($J20="Bell Curve")*(_xlfn.NORM.DIST(AND(CQ$4&gt;=$E20,CQ$4&lt;=$G20)*(CQ$4-$E20+1),$I20/2,$L20,TRUE)-_xlfn.NORM.DIST(AND(CQ$4&gt;=$E20,CQ$4&lt;=$G20)*(CP$4-$E20+1),$I20/2,$L20,TRUE))/(1-2*_xlfn.NORM.DIST(0,$I20/2,$L20,TRUE))*$C20+($J20="Steady Growth")*(AND(CQ$4&gt;=$E20,CQ$4&lt;=$G20)*((CQ$4-$E20+1)/($I20*($I20+1)/2)*$C20))+($J20="custom")*CustomCF!CJ20</f>
        <v>0</v>
      </c>
      <c r="CR20" s="19">
        <f>($J20="Bell Curve")*(_xlfn.NORM.DIST(AND(CR$4&gt;=$E20,CR$4&lt;=$G20)*(CR$4-$E20+1),$I20/2,$L20,TRUE)-_xlfn.NORM.DIST(AND(CR$4&gt;=$E20,CR$4&lt;=$G20)*(CQ$4-$E20+1),$I20/2,$L20,TRUE))/(1-2*_xlfn.NORM.DIST(0,$I20/2,$L20,TRUE))*$C20+($J20="Steady Growth")*(AND(CR$4&gt;=$E20,CR$4&lt;=$G20)*((CR$4-$E20+1)/($I20*($I20+1)/2)*$C20))+($J20="custom")*CustomCF!CK20</f>
        <v>0</v>
      </c>
      <c r="CS20" s="19">
        <f>($J20="Bell Curve")*(_xlfn.NORM.DIST(AND(CS$4&gt;=$E20,CS$4&lt;=$G20)*(CS$4-$E20+1),$I20/2,$L20,TRUE)-_xlfn.NORM.DIST(AND(CS$4&gt;=$E20,CS$4&lt;=$G20)*(CR$4-$E20+1),$I20/2,$L20,TRUE))/(1-2*_xlfn.NORM.DIST(0,$I20/2,$L20,TRUE))*$C20+($J20="Steady Growth")*(AND(CS$4&gt;=$E20,CS$4&lt;=$G20)*((CS$4-$E20+1)/($I20*($I20+1)/2)*$C20))+($J20="custom")*CustomCF!CL20</f>
        <v>0</v>
      </c>
      <c r="CT20" s="19">
        <f>($J20="Bell Curve")*(_xlfn.NORM.DIST(AND(CT$4&gt;=$E20,CT$4&lt;=$G20)*(CT$4-$E20+1),$I20/2,$L20,TRUE)-_xlfn.NORM.DIST(AND(CT$4&gt;=$E20,CT$4&lt;=$G20)*(CS$4-$E20+1),$I20/2,$L20,TRUE))/(1-2*_xlfn.NORM.DIST(0,$I20/2,$L20,TRUE))*$C20+($J20="Steady Growth")*(AND(CT$4&gt;=$E20,CT$4&lt;=$G20)*((CT$4-$E20+1)/($I20*($I20+1)/2)*$C20))+($J20="custom")*CustomCF!CM20</f>
        <v>0</v>
      </c>
      <c r="CU20" s="19">
        <f>($J20="Bell Curve")*(_xlfn.NORM.DIST(AND(CU$4&gt;=$E20,CU$4&lt;=$G20)*(CU$4-$E20+1),$I20/2,$L20,TRUE)-_xlfn.NORM.DIST(AND(CU$4&gt;=$E20,CU$4&lt;=$G20)*(CT$4-$E20+1),$I20/2,$L20,TRUE))/(1-2*_xlfn.NORM.DIST(0,$I20/2,$L20,TRUE))*$C20+($J20="Steady Growth")*(AND(CU$4&gt;=$E20,CU$4&lt;=$G20)*((CU$4-$E20+1)/($I20*($I20+1)/2)*$C20))+($J20="custom")*CustomCF!CN20</f>
        <v>0</v>
      </c>
      <c r="CV20" s="19">
        <f>($J20="Bell Curve")*(_xlfn.NORM.DIST(AND(CV$4&gt;=$E20,CV$4&lt;=$G20)*(CV$4-$E20+1),$I20/2,$L20,TRUE)-_xlfn.NORM.DIST(AND(CV$4&gt;=$E20,CV$4&lt;=$G20)*(CU$4-$E20+1),$I20/2,$L20,TRUE))/(1-2*_xlfn.NORM.DIST(0,$I20/2,$L20,TRUE))*$C20+($J20="Steady Growth")*(AND(CV$4&gt;=$E20,CV$4&lt;=$G20)*((CV$4-$E20+1)/($I20*($I20+1)/2)*$C20))+($J20="custom")*CustomCF!CO20</f>
        <v>0</v>
      </c>
      <c r="CW20" s="19">
        <f>($J20="Bell Curve")*(_xlfn.NORM.DIST(AND(CW$4&gt;=$E20,CW$4&lt;=$G20)*(CW$4-$E20+1),$I20/2,$L20,TRUE)-_xlfn.NORM.DIST(AND(CW$4&gt;=$E20,CW$4&lt;=$G20)*(CV$4-$E20+1),$I20/2,$L20,TRUE))/(1-2*_xlfn.NORM.DIST(0,$I20/2,$L20,TRUE))*$C20+($J20="Steady Growth")*(AND(CW$4&gt;=$E20,CW$4&lt;=$G20)*((CW$4-$E20+1)/($I20*($I20+1)/2)*$C20))+($J20="custom")*CustomCF!CP20</f>
        <v>0</v>
      </c>
      <c r="CX20" s="19">
        <f>($J20="Bell Curve")*(_xlfn.NORM.DIST(AND(CX$4&gt;=$E20,CX$4&lt;=$G20)*(CX$4-$E20+1),$I20/2,$L20,TRUE)-_xlfn.NORM.DIST(AND(CX$4&gt;=$E20,CX$4&lt;=$G20)*(CW$4-$E20+1),$I20/2,$L20,TRUE))/(1-2*_xlfn.NORM.DIST(0,$I20/2,$L20,TRUE))*$C20+($J20="Steady Growth")*(AND(CX$4&gt;=$E20,CX$4&lt;=$G20)*((CX$4-$E20+1)/($I20*($I20+1)/2)*$C20))+($J20="custom")*CustomCF!CQ20</f>
        <v>0</v>
      </c>
      <c r="CY20" s="19">
        <f>($J20="Bell Curve")*(_xlfn.NORM.DIST(AND(CY$4&gt;=$E20,CY$4&lt;=$G20)*(CY$4-$E20+1),$I20/2,$L20,TRUE)-_xlfn.NORM.DIST(AND(CY$4&gt;=$E20,CY$4&lt;=$G20)*(CX$4-$E20+1),$I20/2,$L20,TRUE))/(1-2*_xlfn.NORM.DIST(0,$I20/2,$L20,TRUE))*$C20+($J20="Steady Growth")*(AND(CY$4&gt;=$E20,CY$4&lt;=$G20)*((CY$4-$E20+1)/($I20*($I20+1)/2)*$C20))+($J20="custom")*CustomCF!CR20</f>
        <v>0</v>
      </c>
      <c r="CZ20" s="19">
        <f>($J20="Bell Curve")*(_xlfn.NORM.DIST(AND(CZ$4&gt;=$E20,CZ$4&lt;=$G20)*(CZ$4-$E20+1),$I20/2,$L20,TRUE)-_xlfn.NORM.DIST(AND(CZ$4&gt;=$E20,CZ$4&lt;=$G20)*(CY$4-$E20+1),$I20/2,$L20,TRUE))/(1-2*_xlfn.NORM.DIST(0,$I20/2,$L20,TRUE))*$C20+($J20="Steady Growth")*(AND(CZ$4&gt;=$E20,CZ$4&lt;=$G20)*((CZ$4-$E20+1)/($I20*($I20+1)/2)*$C20))+($J20="custom")*CustomCF!CS20</f>
        <v>0</v>
      </c>
      <c r="DA20" s="19">
        <f>($J20="Bell Curve")*(_xlfn.NORM.DIST(AND(DA$4&gt;=$E20,DA$4&lt;=$G20)*(DA$4-$E20+1),$I20/2,$L20,TRUE)-_xlfn.NORM.DIST(AND(DA$4&gt;=$E20,DA$4&lt;=$G20)*(CZ$4-$E20+1),$I20/2,$L20,TRUE))/(1-2*_xlfn.NORM.DIST(0,$I20/2,$L20,TRUE))*$C20+($J20="Steady Growth")*(AND(DA$4&gt;=$E20,DA$4&lt;=$G20)*((DA$4-$E20+1)/($I20*($I20+1)/2)*$C20))+($J20="custom")*CustomCF!CT20</f>
        <v>0</v>
      </c>
      <c r="DB20" s="19">
        <f>($J20="Bell Curve")*(_xlfn.NORM.DIST(AND(DB$4&gt;=$E20,DB$4&lt;=$G20)*(DB$4-$E20+1),$I20/2,$L20,TRUE)-_xlfn.NORM.DIST(AND(DB$4&gt;=$E20,DB$4&lt;=$G20)*(DA$4-$E20+1),$I20/2,$L20,TRUE))/(1-2*_xlfn.NORM.DIST(0,$I20/2,$L20,TRUE))*$C20+($J20="Steady Growth")*(AND(DB$4&gt;=$E20,DB$4&lt;=$G20)*((DB$4-$E20+1)/($I20*($I20+1)/2)*$C20))+($J20="custom")*CustomCF!CU20</f>
        <v>0</v>
      </c>
      <c r="DC20" s="19">
        <f>($J20="Bell Curve")*(_xlfn.NORM.DIST(AND(DC$4&gt;=$E20,DC$4&lt;=$G20)*(DC$4-$E20+1),$I20/2,$L20,TRUE)-_xlfn.NORM.DIST(AND(DC$4&gt;=$E20,DC$4&lt;=$G20)*(DB$4-$E20+1),$I20/2,$L20,TRUE))/(1-2*_xlfn.NORM.DIST(0,$I20/2,$L20,TRUE))*$C20+($J20="Steady Growth")*(AND(DC$4&gt;=$E20,DC$4&lt;=$G20)*((DC$4-$E20+1)/($I20*($I20+1)/2)*$C20))+($J20="custom")*CustomCF!CV20</f>
        <v>0</v>
      </c>
      <c r="DD20" s="19">
        <f>($J20="Bell Curve")*(_xlfn.NORM.DIST(AND(DD$4&gt;=$E20,DD$4&lt;=$G20)*(DD$4-$E20+1),$I20/2,$L20,TRUE)-_xlfn.NORM.DIST(AND(DD$4&gt;=$E20,DD$4&lt;=$G20)*(DC$4-$E20+1),$I20/2,$L20,TRUE))/(1-2*_xlfn.NORM.DIST(0,$I20/2,$L20,TRUE))*$C20+($J20="Steady Growth")*(AND(DD$4&gt;=$E20,DD$4&lt;=$G20)*((DD$4-$E20+1)/($I20*($I20+1)/2)*$C20))+($J20="custom")*CustomCF!CW20</f>
        <v>0</v>
      </c>
      <c r="DE20" s="19">
        <f>($J20="Bell Curve")*(_xlfn.NORM.DIST(AND(DE$4&gt;=$E20,DE$4&lt;=$G20)*(DE$4-$E20+1),$I20/2,$L20,TRUE)-_xlfn.NORM.DIST(AND(DE$4&gt;=$E20,DE$4&lt;=$G20)*(DD$4-$E20+1),$I20/2,$L20,TRUE))/(1-2*_xlfn.NORM.DIST(0,$I20/2,$L20,TRUE))*$C20+($J20="Steady Growth")*(AND(DE$4&gt;=$E20,DE$4&lt;=$G20)*((DE$4-$E20+1)/($I20*($I20+1)/2)*$C20))+($J20="custom")*CustomCF!CX20</f>
        <v>0</v>
      </c>
      <c r="DF20" s="19">
        <f>($J20="Bell Curve")*(_xlfn.NORM.DIST(AND(DF$4&gt;=$E20,DF$4&lt;=$G20)*(DF$4-$E20+1),$I20/2,$L20,TRUE)-_xlfn.NORM.DIST(AND(DF$4&gt;=$E20,DF$4&lt;=$G20)*(DE$4-$E20+1),$I20/2,$L20,TRUE))/(1-2*_xlfn.NORM.DIST(0,$I20/2,$L20,TRUE))*$C20+($J20="Steady Growth")*(AND(DF$4&gt;=$E20,DF$4&lt;=$G20)*((DF$4-$E20+1)/($I20*($I20+1)/2)*$C20))+($J20="custom")*CustomCF!CY20</f>
        <v>0</v>
      </c>
      <c r="DG20" s="19">
        <f>($J20="Bell Curve")*(_xlfn.NORM.DIST(AND(DG$4&gt;=$E20,DG$4&lt;=$G20)*(DG$4-$E20+1),$I20/2,$L20,TRUE)-_xlfn.NORM.DIST(AND(DG$4&gt;=$E20,DG$4&lt;=$G20)*(DF$4-$E20+1),$I20/2,$L20,TRUE))/(1-2*_xlfn.NORM.DIST(0,$I20/2,$L20,TRUE))*$C20+($J20="Steady Growth")*(AND(DG$4&gt;=$E20,DG$4&lt;=$G20)*((DG$4-$E20+1)/($I20*($I20+1)/2)*$C20))+($J20="custom")*CustomCF!CZ20</f>
        <v>0</v>
      </c>
      <c r="DH20" s="19">
        <f>($J20="Bell Curve")*(_xlfn.NORM.DIST(AND(DH$4&gt;=$E20,DH$4&lt;=$G20)*(DH$4-$E20+1),$I20/2,$L20,TRUE)-_xlfn.NORM.DIST(AND(DH$4&gt;=$E20,DH$4&lt;=$G20)*(DG$4-$E20+1),$I20/2,$L20,TRUE))/(1-2*_xlfn.NORM.DIST(0,$I20/2,$L20,TRUE))*$C20+($J20="Steady Growth")*(AND(DH$4&gt;=$E20,DH$4&lt;=$G20)*((DH$4-$E20+1)/($I20*($I20+1)/2)*$C20))+($J20="custom")*CustomCF!DA20</f>
        <v>0</v>
      </c>
      <c r="DI20" s="19">
        <f>($J20="Bell Curve")*(_xlfn.NORM.DIST(AND(DI$4&gt;=$E20,DI$4&lt;=$G20)*(DI$4-$E20+1),$I20/2,$L20,TRUE)-_xlfn.NORM.DIST(AND(DI$4&gt;=$E20,DI$4&lt;=$G20)*(DH$4-$E20+1),$I20/2,$L20,TRUE))/(1-2*_xlfn.NORM.DIST(0,$I20/2,$L20,TRUE))*$C20+($J20="Steady Growth")*(AND(DI$4&gt;=$E20,DI$4&lt;=$G20)*((DI$4-$E20+1)/($I20*($I20+1)/2)*$C20))+($J20="custom")*CustomCF!DB20</f>
        <v>0</v>
      </c>
      <c r="DJ20" s="19">
        <f>($J20="Bell Curve")*(_xlfn.NORM.DIST(AND(DJ$4&gt;=$E20,DJ$4&lt;=$G20)*(DJ$4-$E20+1),$I20/2,$L20,TRUE)-_xlfn.NORM.DIST(AND(DJ$4&gt;=$E20,DJ$4&lt;=$G20)*(DI$4-$E20+1),$I20/2,$L20,TRUE))/(1-2*_xlfn.NORM.DIST(0,$I20/2,$L20,TRUE))*$C20+($J20="Steady Growth")*(AND(DJ$4&gt;=$E20,DJ$4&lt;=$G20)*((DJ$4-$E20+1)/($I20*($I20+1)/2)*$C20))+($J20="custom")*CustomCF!DC20</f>
        <v>0</v>
      </c>
      <c r="DK20" s="19">
        <f>($J20="Bell Curve")*(_xlfn.NORM.DIST(AND(DK$4&gt;=$E20,DK$4&lt;=$G20)*(DK$4-$E20+1),$I20/2,$L20,TRUE)-_xlfn.NORM.DIST(AND(DK$4&gt;=$E20,DK$4&lt;=$G20)*(DJ$4-$E20+1),$I20/2,$L20,TRUE))/(1-2*_xlfn.NORM.DIST(0,$I20/2,$L20,TRUE))*$C20+($J20="Steady Growth")*(AND(DK$4&gt;=$E20,DK$4&lt;=$G20)*((DK$4-$E20+1)/($I20*($I20+1)/2)*$C20))+($J20="custom")*CustomCF!DD20</f>
        <v>0</v>
      </c>
      <c r="DL20" s="19">
        <f>($J20="Bell Curve")*(_xlfn.NORM.DIST(AND(DL$4&gt;=$E20,DL$4&lt;=$G20)*(DL$4-$E20+1),$I20/2,$L20,TRUE)-_xlfn.NORM.DIST(AND(DL$4&gt;=$E20,DL$4&lt;=$G20)*(DK$4-$E20+1),$I20/2,$L20,TRUE))/(1-2*_xlfn.NORM.DIST(0,$I20/2,$L20,TRUE))*$C20+($J20="Steady Growth")*(AND(DL$4&gt;=$E20,DL$4&lt;=$G20)*((DL$4-$E20+1)/($I20*($I20+1)/2)*$C20))+($J20="custom")*CustomCF!DE20</f>
        <v>0</v>
      </c>
      <c r="DM20" s="19">
        <f>($J20="Bell Curve")*(_xlfn.NORM.DIST(AND(DM$4&gt;=$E20,DM$4&lt;=$G20)*(DM$4-$E20+1),$I20/2,$L20,TRUE)-_xlfn.NORM.DIST(AND(DM$4&gt;=$E20,DM$4&lt;=$G20)*(DL$4-$E20+1),$I20/2,$L20,TRUE))/(1-2*_xlfn.NORM.DIST(0,$I20/2,$L20,TRUE))*$C20+($J20="Steady Growth")*(AND(DM$4&gt;=$E20,DM$4&lt;=$G20)*((DM$4-$E20+1)/($I20*($I20+1)/2)*$C20))+($J20="custom")*CustomCF!DF20</f>
        <v>0</v>
      </c>
      <c r="DN20" s="19">
        <f>($J20="Bell Curve")*(_xlfn.NORM.DIST(AND(DN$4&gt;=$E20,DN$4&lt;=$G20)*(DN$4-$E20+1),$I20/2,$L20,TRUE)-_xlfn.NORM.DIST(AND(DN$4&gt;=$E20,DN$4&lt;=$G20)*(DM$4-$E20+1),$I20/2,$L20,TRUE))/(1-2*_xlfn.NORM.DIST(0,$I20/2,$L20,TRUE))*$C20+($J20="Steady Growth")*(AND(DN$4&gt;=$E20,DN$4&lt;=$G20)*((DN$4-$E20+1)/($I20*($I20+1)/2)*$C20))+($J20="custom")*CustomCF!DG20</f>
        <v>0</v>
      </c>
      <c r="DO20" s="19">
        <f>($J20="Bell Curve")*(_xlfn.NORM.DIST(AND(DO$4&gt;=$E20,DO$4&lt;=$G20)*(DO$4-$E20+1),$I20/2,$L20,TRUE)-_xlfn.NORM.DIST(AND(DO$4&gt;=$E20,DO$4&lt;=$G20)*(DN$4-$E20+1),$I20/2,$L20,TRUE))/(1-2*_xlfn.NORM.DIST(0,$I20/2,$L20,TRUE))*$C20+($J20="Steady Growth")*(AND(DO$4&gt;=$E20,DO$4&lt;=$G20)*((DO$4-$E20+1)/($I20*($I20+1)/2)*$C20))+($J20="custom")*CustomCF!DH20</f>
        <v>0</v>
      </c>
      <c r="DP20" s="19">
        <f>($J20="Bell Curve")*(_xlfn.NORM.DIST(AND(DP$4&gt;=$E20,DP$4&lt;=$G20)*(DP$4-$E20+1),$I20/2,$L20,TRUE)-_xlfn.NORM.DIST(AND(DP$4&gt;=$E20,DP$4&lt;=$G20)*(DO$4-$E20+1),$I20/2,$L20,TRUE))/(1-2*_xlfn.NORM.DIST(0,$I20/2,$L20,TRUE))*$C20+($J20="Steady Growth")*(AND(DP$4&gt;=$E20,DP$4&lt;=$G20)*((DP$4-$E20+1)/($I20*($I20+1)/2)*$C20))+($J20="custom")*CustomCF!DI20</f>
        <v>0</v>
      </c>
      <c r="DQ20" s="19">
        <f>($J20="Bell Curve")*(_xlfn.NORM.DIST(AND(DQ$4&gt;=$E20,DQ$4&lt;=$G20)*(DQ$4-$E20+1),$I20/2,$L20,TRUE)-_xlfn.NORM.DIST(AND(DQ$4&gt;=$E20,DQ$4&lt;=$G20)*(DP$4-$E20+1),$I20/2,$L20,TRUE))/(1-2*_xlfn.NORM.DIST(0,$I20/2,$L20,TRUE))*$C20+($J20="Steady Growth")*(AND(DQ$4&gt;=$E20,DQ$4&lt;=$G20)*((DQ$4-$E20+1)/($I20*($I20+1)/2)*$C20))+($J20="custom")*CustomCF!DJ20</f>
        <v>0</v>
      </c>
      <c r="DR20" s="19">
        <f>($J20="Bell Curve")*(_xlfn.NORM.DIST(AND(DR$4&gt;=$E20,DR$4&lt;=$G20)*(DR$4-$E20+1),$I20/2,$L20,TRUE)-_xlfn.NORM.DIST(AND(DR$4&gt;=$E20,DR$4&lt;=$G20)*(DQ$4-$E20+1),$I20/2,$L20,TRUE))/(1-2*_xlfn.NORM.DIST(0,$I20/2,$L20,TRUE))*$C20+($J20="Steady Growth")*(AND(DR$4&gt;=$E20,DR$4&lt;=$G20)*((DR$4-$E20+1)/($I20*($I20+1)/2)*$C20))+($J20="custom")*CustomCF!DK20</f>
        <v>0</v>
      </c>
      <c r="DS20" s="19">
        <f>($J20="Bell Curve")*(_xlfn.NORM.DIST(AND(DS$4&gt;=$E20,DS$4&lt;=$G20)*(DS$4-$E20+1),$I20/2,$L20,TRUE)-_xlfn.NORM.DIST(AND(DS$4&gt;=$E20,DS$4&lt;=$G20)*(DR$4-$E20+1),$I20/2,$L20,TRUE))/(1-2*_xlfn.NORM.DIST(0,$I20/2,$L20,TRUE))*$C20+($J20="Steady Growth")*(AND(DS$4&gt;=$E20,DS$4&lt;=$G20)*((DS$4-$E20+1)/($I20*($I20+1)/2)*$C20))+($J20="custom")*CustomCF!DL20</f>
        <v>0</v>
      </c>
      <c r="DT20" s="19">
        <f>($J20="Bell Curve")*(_xlfn.NORM.DIST(AND(DT$4&gt;=$E20,DT$4&lt;=$G20)*(DT$4-$E20+1),$I20/2,$L20,TRUE)-_xlfn.NORM.DIST(AND(DT$4&gt;=$E20,DT$4&lt;=$G20)*(DS$4-$E20+1),$I20/2,$L20,TRUE))/(1-2*_xlfn.NORM.DIST(0,$I20/2,$L20,TRUE))*$C20+($J20="Steady Growth")*(AND(DT$4&gt;=$E20,DT$4&lt;=$G20)*((DT$4-$E20+1)/($I20*($I20+1)/2)*$C20))+($J20="custom")*CustomCF!DM20</f>
        <v>0</v>
      </c>
      <c r="DU20" s="19">
        <f>($J20="Bell Curve")*(_xlfn.NORM.DIST(AND(DU$4&gt;=$E20,DU$4&lt;=$G20)*(DU$4-$E20+1),$I20/2,$L20,TRUE)-_xlfn.NORM.DIST(AND(DU$4&gt;=$E20,DU$4&lt;=$G20)*(DT$4-$E20+1),$I20/2,$L20,TRUE))/(1-2*_xlfn.NORM.DIST(0,$I20/2,$L20,TRUE))*$C20+($J20="Steady Growth")*(AND(DU$4&gt;=$E20,DU$4&lt;=$G20)*((DU$4-$E20+1)/($I20*($I20+1)/2)*$C20))+($J20="custom")*CustomCF!DN20</f>
        <v>0</v>
      </c>
      <c r="DV20" s="19">
        <f>($J20="Bell Curve")*(_xlfn.NORM.DIST(AND(DV$4&gt;=$E20,DV$4&lt;=$G20)*(DV$4-$E20+1),$I20/2,$L20,TRUE)-_xlfn.NORM.DIST(AND(DV$4&gt;=$E20,DV$4&lt;=$G20)*(DU$4-$E20+1),$I20/2,$L20,TRUE))/(1-2*_xlfn.NORM.DIST(0,$I20/2,$L20,TRUE))*$C20+($J20="Steady Growth")*(AND(DV$4&gt;=$E20,DV$4&lt;=$G20)*((DV$4-$E20+1)/($I20*($I20+1)/2)*$C20))+($J20="custom")*CustomCF!DO20</f>
        <v>0</v>
      </c>
      <c r="DW20" s="19">
        <f>($J20="Bell Curve")*(_xlfn.NORM.DIST(AND(DW$4&gt;=$E20,DW$4&lt;=$G20)*(DW$4-$E20+1),$I20/2,$L20,TRUE)-_xlfn.NORM.DIST(AND(DW$4&gt;=$E20,DW$4&lt;=$G20)*(DV$4-$E20+1),$I20/2,$L20,TRUE))/(1-2*_xlfn.NORM.DIST(0,$I20/2,$L20,TRUE))*$C20+($J20="Steady Growth")*(AND(DW$4&gt;=$E20,DW$4&lt;=$G20)*((DW$4-$E20+1)/($I20*($I20+1)/2)*$C20))+($J20="custom")*CustomCF!DP20</f>
        <v>0</v>
      </c>
      <c r="DX20" s="19">
        <f>($J20="Bell Curve")*(_xlfn.NORM.DIST(AND(DX$4&gt;=$E20,DX$4&lt;=$G20)*(DX$4-$E20+1),$I20/2,$L20,TRUE)-_xlfn.NORM.DIST(AND(DX$4&gt;=$E20,DX$4&lt;=$G20)*(DW$4-$E20+1),$I20/2,$L20,TRUE))/(1-2*_xlfn.NORM.DIST(0,$I20/2,$L20,TRUE))*$C20+($J20="Steady Growth")*(AND(DX$4&gt;=$E20,DX$4&lt;=$G20)*((DX$4-$E20+1)/($I20*($I20+1)/2)*$C20))+($J20="custom")*CustomCF!DQ20</f>
        <v>0</v>
      </c>
      <c r="DY20" s="19">
        <f>($J20="Bell Curve")*(_xlfn.NORM.DIST(AND(DY$4&gt;=$E20,DY$4&lt;=$G20)*(DY$4-$E20+1),$I20/2,$L20,TRUE)-_xlfn.NORM.DIST(AND(DY$4&gt;=$E20,DY$4&lt;=$G20)*(DX$4-$E20+1),$I20/2,$L20,TRUE))/(1-2*_xlfn.NORM.DIST(0,$I20/2,$L20,TRUE))*$C20+($J20="Steady Growth")*(AND(DY$4&gt;=$E20,DY$4&lt;=$G20)*((DY$4-$E20+1)/($I20*($I20+1)/2)*$C20))+($J20="custom")*CustomCF!DR20</f>
        <v>0</v>
      </c>
      <c r="DZ20" s="19">
        <f>($J20="Bell Curve")*(_xlfn.NORM.DIST(AND(DZ$4&gt;=$E20,DZ$4&lt;=$G20)*(DZ$4-$E20+1),$I20/2,$L20,TRUE)-_xlfn.NORM.DIST(AND(DZ$4&gt;=$E20,DZ$4&lt;=$G20)*(DY$4-$E20+1),$I20/2,$L20,TRUE))/(1-2*_xlfn.NORM.DIST(0,$I20/2,$L20,TRUE))*$C20+($J20="Steady Growth")*(AND(DZ$4&gt;=$E20,DZ$4&lt;=$G20)*((DZ$4-$E20+1)/($I20*($I20+1)/2)*$C20))+($J20="custom")*CustomCF!DS20</f>
        <v>0</v>
      </c>
      <c r="EA20" s="19">
        <f>($J20="Bell Curve")*(_xlfn.NORM.DIST(AND(EA$4&gt;=$E20,EA$4&lt;=$G20)*(EA$4-$E20+1),$I20/2,$L20,TRUE)-_xlfn.NORM.DIST(AND(EA$4&gt;=$E20,EA$4&lt;=$G20)*(DZ$4-$E20+1),$I20/2,$L20,TRUE))/(1-2*_xlfn.NORM.DIST(0,$I20/2,$L20,TRUE))*$C20+($J20="Steady Growth")*(AND(EA$4&gt;=$E20,EA$4&lt;=$G20)*((EA$4-$E20+1)/($I20*($I20+1)/2)*$C20))+($J20="custom")*CustomCF!DT20</f>
        <v>0</v>
      </c>
      <c r="EB20" s="19">
        <f>($J20="Bell Curve")*(_xlfn.NORM.DIST(AND(EB$4&gt;=$E20,EB$4&lt;=$G20)*(EB$4-$E20+1),$I20/2,$L20,TRUE)-_xlfn.NORM.DIST(AND(EB$4&gt;=$E20,EB$4&lt;=$G20)*(EA$4-$E20+1),$I20/2,$L20,TRUE))/(1-2*_xlfn.NORM.DIST(0,$I20/2,$L20,TRUE))*$C20+($J20="Steady Growth")*(AND(EB$4&gt;=$E20,EB$4&lt;=$G20)*((EB$4-$E20+1)/($I20*($I20+1)/2)*$C20))+($J20="custom")*CustomCF!DU20</f>
        <v>0</v>
      </c>
      <c r="EC20" s="19">
        <f>($J20="Bell Curve")*(_xlfn.NORM.DIST(AND(EC$4&gt;=$E20,EC$4&lt;=$G20)*(EC$4-$E20+1),$I20/2,$L20,TRUE)-_xlfn.NORM.DIST(AND(EC$4&gt;=$E20,EC$4&lt;=$G20)*(EB$4-$E20+1),$I20/2,$L20,TRUE))/(1-2*_xlfn.NORM.DIST(0,$I20/2,$L20,TRUE))*$C20+($J20="Steady Growth")*(AND(EC$4&gt;=$E20,EC$4&lt;=$G20)*((EC$4-$E20+1)/($I20*($I20+1)/2)*$C20))+($J20="custom")*CustomCF!DV20</f>
        <v>0</v>
      </c>
      <c r="ED20" s="19">
        <f>($J20="Bell Curve")*(_xlfn.NORM.DIST(AND(ED$4&gt;=$E20,ED$4&lt;=$G20)*(ED$4-$E20+1),$I20/2,$L20,TRUE)-_xlfn.NORM.DIST(AND(ED$4&gt;=$E20,ED$4&lt;=$G20)*(EC$4-$E20+1),$I20/2,$L20,TRUE))/(1-2*_xlfn.NORM.DIST(0,$I20/2,$L20,TRUE))*$C20+($J20="Steady Growth")*(AND(ED$4&gt;=$E20,ED$4&lt;=$G20)*((ED$4-$E20+1)/($I20*($I20+1)/2)*$C20))+($J20="custom")*CustomCF!DW20</f>
        <v>0</v>
      </c>
      <c r="EE20" s="19">
        <f>($J20="Bell Curve")*(_xlfn.NORM.DIST(AND(EE$4&gt;=$E20,EE$4&lt;=$G20)*(EE$4-$E20+1),$I20/2,$L20,TRUE)-_xlfn.NORM.DIST(AND(EE$4&gt;=$E20,EE$4&lt;=$G20)*(ED$4-$E20+1),$I20/2,$L20,TRUE))/(1-2*_xlfn.NORM.DIST(0,$I20/2,$L20,TRUE))*$C20+($J20="Steady Growth")*(AND(EE$4&gt;=$E20,EE$4&lt;=$G20)*((EE$4-$E20+1)/($I20*($I20+1)/2)*$C20))+($J20="custom")*CustomCF!DX20</f>
        <v>0</v>
      </c>
      <c r="EF20" s="121">
        <f>($J20="Bell Curve")*(_xlfn.NORM.DIST(AND(EF$4&gt;=$E20,EF$4&lt;=$G20)*(EF$4-$E20+1),$I20/2,$L20,TRUE)-_xlfn.NORM.DIST(AND(EF$4&gt;=$E20,EF$4&lt;=$G20)*(EE$4-$E20+1),$I20/2,$L20,TRUE))/(1-2*_xlfn.NORM.DIST(0,$I20/2,$L20,TRUE))*$C20+($J20="Steady Growth")*(AND(EF$4&gt;=$E20,EF$4&lt;=$G20)*((EF$4-$E20+1)/($I20*($I20+1)/2)*$C20))+($J20="custom")*CustomCF!DY20</f>
        <v>0</v>
      </c>
    </row>
    <row r="21" spans="2:136" hidden="1" outlineLevel="1" x14ac:dyDescent="0.2">
      <c r="B21" s="103">
        <f>Budget!K21</f>
        <v>0</v>
      </c>
      <c r="C21" s="19">
        <f>Budget!L21</f>
        <v>0</v>
      </c>
      <c r="D21" s="19" t="str">
        <f t="shared" si="17"/>
        <v/>
      </c>
      <c r="E21" s="92">
        <v>0</v>
      </c>
      <c r="F21" s="18">
        <f>IF(J21="Custom",CustomCF!E21,INDEX($P$6:$DY$6,MATCH(E21,CF!$P$4:$DY$4,0)))</f>
        <v>46022</v>
      </c>
      <c r="G21" s="92">
        <v>0</v>
      </c>
      <c r="H21" s="18">
        <f>IF(J21="Custom",CustomCF!F21,INDEX($P$6:$EF$6,MATCH(G21,$P$4:$EF$4,0)))</f>
        <v>46022</v>
      </c>
      <c r="I21" s="9">
        <f t="shared" si="9"/>
        <v>1</v>
      </c>
      <c r="J21" s="92" t="s">
        <v>30</v>
      </c>
      <c r="K21" s="92" t="s">
        <v>31</v>
      </c>
      <c r="L21" s="9">
        <f t="shared" si="15"/>
        <v>10000000</v>
      </c>
      <c r="M21" s="106">
        <f t="shared" si="16"/>
        <v>0</v>
      </c>
      <c r="N21" s="112" t="str">
        <f t="shared" si="10"/>
        <v>OK</v>
      </c>
      <c r="O21" s="112"/>
      <c r="P21" s="19">
        <f>($J21="Bell Curve")*(_xlfn.NORM.DIST(AND(P$4&gt;=$E21,P$4&lt;=$G21)*(P$4-$E21+1),$I21/2,$L21,TRUE)-_xlfn.NORM.DIST(AND(P$4&gt;=$E21,P$4&lt;=$G21)*(N$4-$E21+1),$I21/2,$L21,TRUE))/(1-2*_xlfn.NORM.DIST(0,$I21/2,$L21,TRUE))*$C21+($J21="Steady Growth")*(AND(P$4&gt;=$E21,P$4&lt;=$G21)*((P$4-$E21+1)/($I21*($I21+1)/2)*$C21))+($J21="custom")*CustomCF!I21</f>
        <v>0</v>
      </c>
      <c r="Q21" s="19">
        <f>($J21="Bell Curve")*(_xlfn.NORM.DIST(AND(Q$4&gt;=$E21,Q$4&lt;=$G21)*(Q$4-$E21+1),$I21/2,$L21,TRUE)-_xlfn.NORM.DIST(AND(Q$4&gt;=$E21,Q$4&lt;=$G21)*(P$4-$E21+1),$I21/2,$L21,TRUE))/(1-2*_xlfn.NORM.DIST(0,$I21/2,$L21,TRUE))*$C21+($J21="Steady Growth")*(AND(Q$4&gt;=$E21,Q$4&lt;=$G21)*((Q$4-$E21+1)/($I21*($I21+1)/2)*$C21))+($J21="custom")*CustomCF!J21</f>
        <v>0</v>
      </c>
      <c r="R21" s="19">
        <f>($J21="Bell Curve")*(_xlfn.NORM.DIST(AND(R$4&gt;=$E21,R$4&lt;=$G21)*(R$4-$E21+1),$I21/2,$L21,TRUE)-_xlfn.NORM.DIST(AND(R$4&gt;=$E21,R$4&lt;=$G21)*(Q$4-$E21+1),$I21/2,$L21,TRUE))/(1-2*_xlfn.NORM.DIST(0,$I21/2,$L21,TRUE))*$C21+($J21="Steady Growth")*(AND(R$4&gt;=$E21,R$4&lt;=$G21)*((R$4-$E21+1)/($I21*($I21+1)/2)*$C21))+($J21="custom")*CustomCF!K21</f>
        <v>0</v>
      </c>
      <c r="S21" s="19">
        <f>($J21="Bell Curve")*(_xlfn.NORM.DIST(AND(S$4&gt;=$E21,S$4&lt;=$G21)*(S$4-$E21+1),$I21/2,$L21,TRUE)-_xlfn.NORM.DIST(AND(S$4&gt;=$E21,S$4&lt;=$G21)*(R$4-$E21+1),$I21/2,$L21,TRUE))/(1-2*_xlfn.NORM.DIST(0,$I21/2,$L21,TRUE))*$C21+($J21="Steady Growth")*(AND(S$4&gt;=$E21,S$4&lt;=$G21)*((S$4-$E21+1)/($I21*($I21+1)/2)*$C21))+($J21="custom")*CustomCF!L21</f>
        <v>0</v>
      </c>
      <c r="T21" s="19">
        <f>($J21="Bell Curve")*(_xlfn.NORM.DIST(AND(T$4&gt;=$E21,T$4&lt;=$G21)*(T$4-$E21+1),$I21/2,$L21,TRUE)-_xlfn.NORM.DIST(AND(T$4&gt;=$E21,T$4&lt;=$G21)*(S$4-$E21+1),$I21/2,$L21,TRUE))/(1-2*_xlfn.NORM.DIST(0,$I21/2,$L21,TRUE))*$C21+($J21="Steady Growth")*(AND(T$4&gt;=$E21,T$4&lt;=$G21)*((T$4-$E21+1)/($I21*($I21+1)/2)*$C21))+($J21="custom")*CustomCF!M21</f>
        <v>0</v>
      </c>
      <c r="U21" s="19">
        <f>($J21="Bell Curve")*(_xlfn.NORM.DIST(AND(U$4&gt;=$E21,U$4&lt;=$G21)*(U$4-$E21+1),$I21/2,$L21,TRUE)-_xlfn.NORM.DIST(AND(U$4&gt;=$E21,U$4&lt;=$G21)*(T$4-$E21+1),$I21/2,$L21,TRUE))/(1-2*_xlfn.NORM.DIST(0,$I21/2,$L21,TRUE))*$C21+($J21="Steady Growth")*(AND(U$4&gt;=$E21,U$4&lt;=$G21)*((U$4-$E21+1)/($I21*($I21+1)/2)*$C21))+($J21="custom")*CustomCF!N21</f>
        <v>0</v>
      </c>
      <c r="V21" s="19">
        <f>($J21="Bell Curve")*(_xlfn.NORM.DIST(AND(V$4&gt;=$E21,V$4&lt;=$G21)*(V$4-$E21+1),$I21/2,$L21,TRUE)-_xlfn.NORM.DIST(AND(V$4&gt;=$E21,V$4&lt;=$G21)*(U$4-$E21+1),$I21/2,$L21,TRUE))/(1-2*_xlfn.NORM.DIST(0,$I21/2,$L21,TRUE))*$C21+($J21="Steady Growth")*(AND(V$4&gt;=$E21,V$4&lt;=$G21)*((V$4-$E21+1)/($I21*($I21+1)/2)*$C21))+($J21="custom")*CustomCF!O21</f>
        <v>0</v>
      </c>
      <c r="W21" s="19">
        <f>($J21="Bell Curve")*(_xlfn.NORM.DIST(AND(W$4&gt;=$E21,W$4&lt;=$G21)*(W$4-$E21+1),$I21/2,$L21,TRUE)-_xlfn.NORM.DIST(AND(W$4&gt;=$E21,W$4&lt;=$G21)*(V$4-$E21+1),$I21/2,$L21,TRUE))/(1-2*_xlfn.NORM.DIST(0,$I21/2,$L21,TRUE))*$C21+($J21="Steady Growth")*(AND(W$4&gt;=$E21,W$4&lt;=$G21)*((W$4-$E21+1)/($I21*($I21+1)/2)*$C21))+($J21="custom")*CustomCF!P21</f>
        <v>0</v>
      </c>
      <c r="X21" s="19">
        <f>($J21="Bell Curve")*(_xlfn.NORM.DIST(AND(X$4&gt;=$E21,X$4&lt;=$G21)*(X$4-$E21+1),$I21/2,$L21,TRUE)-_xlfn.NORM.DIST(AND(X$4&gt;=$E21,X$4&lt;=$G21)*(W$4-$E21+1),$I21/2,$L21,TRUE))/(1-2*_xlfn.NORM.DIST(0,$I21/2,$L21,TRUE))*$C21+($J21="Steady Growth")*(AND(X$4&gt;=$E21,X$4&lt;=$G21)*((X$4-$E21+1)/($I21*($I21+1)/2)*$C21))+($J21="custom")*CustomCF!Q21</f>
        <v>0</v>
      </c>
      <c r="Y21" s="19">
        <f>($J21="Bell Curve")*(_xlfn.NORM.DIST(AND(Y$4&gt;=$E21,Y$4&lt;=$G21)*(Y$4-$E21+1),$I21/2,$L21,TRUE)-_xlfn.NORM.DIST(AND(Y$4&gt;=$E21,Y$4&lt;=$G21)*(X$4-$E21+1),$I21/2,$L21,TRUE))/(1-2*_xlfn.NORM.DIST(0,$I21/2,$L21,TRUE))*$C21+($J21="Steady Growth")*(AND(Y$4&gt;=$E21,Y$4&lt;=$G21)*((Y$4-$E21+1)/($I21*($I21+1)/2)*$C21))+($J21="custom")*CustomCF!R21</f>
        <v>0</v>
      </c>
      <c r="Z21" s="19">
        <f>($J21="Bell Curve")*(_xlfn.NORM.DIST(AND(Z$4&gt;=$E21,Z$4&lt;=$G21)*(Z$4-$E21+1),$I21/2,$L21,TRUE)-_xlfn.NORM.DIST(AND(Z$4&gt;=$E21,Z$4&lt;=$G21)*(Y$4-$E21+1),$I21/2,$L21,TRUE))/(1-2*_xlfn.NORM.DIST(0,$I21/2,$L21,TRUE))*$C21+($J21="Steady Growth")*(AND(Z$4&gt;=$E21,Z$4&lt;=$G21)*((Z$4-$E21+1)/($I21*($I21+1)/2)*$C21))+($J21="custom")*CustomCF!S21</f>
        <v>0</v>
      </c>
      <c r="AA21" s="19">
        <f>($J21="Bell Curve")*(_xlfn.NORM.DIST(AND(AA$4&gt;=$E21,AA$4&lt;=$G21)*(AA$4-$E21+1),$I21/2,$L21,TRUE)-_xlfn.NORM.DIST(AND(AA$4&gt;=$E21,AA$4&lt;=$G21)*(Z$4-$E21+1),$I21/2,$L21,TRUE))/(1-2*_xlfn.NORM.DIST(0,$I21/2,$L21,TRUE))*$C21+($J21="Steady Growth")*(AND(AA$4&gt;=$E21,AA$4&lt;=$G21)*((AA$4-$E21+1)/($I21*($I21+1)/2)*$C21))+($J21="custom")*CustomCF!T21</f>
        <v>0</v>
      </c>
      <c r="AB21" s="19">
        <f>($J21="Bell Curve")*(_xlfn.NORM.DIST(AND(AB$4&gt;=$E21,AB$4&lt;=$G21)*(AB$4-$E21+1),$I21/2,$L21,TRUE)-_xlfn.NORM.DIST(AND(AB$4&gt;=$E21,AB$4&lt;=$G21)*(AA$4-$E21+1),$I21/2,$L21,TRUE))/(1-2*_xlfn.NORM.DIST(0,$I21/2,$L21,TRUE))*$C21+($J21="Steady Growth")*(AND(AB$4&gt;=$E21,AB$4&lt;=$G21)*((AB$4-$E21+1)/($I21*($I21+1)/2)*$C21))+($J21="custom")*CustomCF!U21</f>
        <v>0</v>
      </c>
      <c r="AC21" s="19">
        <f>($J21="Bell Curve")*(_xlfn.NORM.DIST(AND(AC$4&gt;=$E21,AC$4&lt;=$G21)*(AC$4-$E21+1),$I21/2,$L21,TRUE)-_xlfn.NORM.DIST(AND(AC$4&gt;=$E21,AC$4&lt;=$G21)*(AB$4-$E21+1),$I21/2,$L21,TRUE))/(1-2*_xlfn.NORM.DIST(0,$I21/2,$L21,TRUE))*$C21+($J21="Steady Growth")*(AND(AC$4&gt;=$E21,AC$4&lt;=$G21)*((AC$4-$E21+1)/($I21*($I21+1)/2)*$C21))+($J21="custom")*CustomCF!V21</f>
        <v>0</v>
      </c>
      <c r="AD21" s="19">
        <f>($J21="Bell Curve")*(_xlfn.NORM.DIST(AND(AD$4&gt;=$E21,AD$4&lt;=$G21)*(AD$4-$E21+1),$I21/2,$L21,TRUE)-_xlfn.NORM.DIST(AND(AD$4&gt;=$E21,AD$4&lt;=$G21)*(AC$4-$E21+1),$I21/2,$L21,TRUE))/(1-2*_xlfn.NORM.DIST(0,$I21/2,$L21,TRUE))*$C21+($J21="Steady Growth")*(AND(AD$4&gt;=$E21,AD$4&lt;=$G21)*((AD$4-$E21+1)/($I21*($I21+1)/2)*$C21))+($J21="custom")*CustomCF!W21</f>
        <v>0</v>
      </c>
      <c r="AE21" s="19">
        <f>($J21="Bell Curve")*(_xlfn.NORM.DIST(AND(AE$4&gt;=$E21,AE$4&lt;=$G21)*(AE$4-$E21+1),$I21/2,$L21,TRUE)-_xlfn.NORM.DIST(AND(AE$4&gt;=$E21,AE$4&lt;=$G21)*(AD$4-$E21+1),$I21/2,$L21,TRUE))/(1-2*_xlfn.NORM.DIST(0,$I21/2,$L21,TRUE))*$C21+($J21="Steady Growth")*(AND(AE$4&gt;=$E21,AE$4&lt;=$G21)*((AE$4-$E21+1)/($I21*($I21+1)/2)*$C21))+($J21="custom")*CustomCF!X21</f>
        <v>0</v>
      </c>
      <c r="AF21" s="19">
        <f>($J21="Bell Curve")*(_xlfn.NORM.DIST(AND(AF$4&gt;=$E21,AF$4&lt;=$G21)*(AF$4-$E21+1),$I21/2,$L21,TRUE)-_xlfn.NORM.DIST(AND(AF$4&gt;=$E21,AF$4&lt;=$G21)*(AE$4-$E21+1),$I21/2,$L21,TRUE))/(1-2*_xlfn.NORM.DIST(0,$I21/2,$L21,TRUE))*$C21+($J21="Steady Growth")*(AND(AF$4&gt;=$E21,AF$4&lt;=$G21)*((AF$4-$E21+1)/($I21*($I21+1)/2)*$C21))+($J21="custom")*CustomCF!Y21</f>
        <v>0</v>
      </c>
      <c r="AG21" s="19">
        <f>($J21="Bell Curve")*(_xlfn.NORM.DIST(AND(AG$4&gt;=$E21,AG$4&lt;=$G21)*(AG$4-$E21+1),$I21/2,$L21,TRUE)-_xlfn.NORM.DIST(AND(AG$4&gt;=$E21,AG$4&lt;=$G21)*(AF$4-$E21+1),$I21/2,$L21,TRUE))/(1-2*_xlfn.NORM.DIST(0,$I21/2,$L21,TRUE))*$C21+($J21="Steady Growth")*(AND(AG$4&gt;=$E21,AG$4&lt;=$G21)*((AG$4-$E21+1)/($I21*($I21+1)/2)*$C21))+($J21="custom")*CustomCF!Z21</f>
        <v>0</v>
      </c>
      <c r="AH21" s="19">
        <f>($J21="Bell Curve")*(_xlfn.NORM.DIST(AND(AH$4&gt;=$E21,AH$4&lt;=$G21)*(AH$4-$E21+1),$I21/2,$L21,TRUE)-_xlfn.NORM.DIST(AND(AH$4&gt;=$E21,AH$4&lt;=$G21)*(AG$4-$E21+1),$I21/2,$L21,TRUE))/(1-2*_xlfn.NORM.DIST(0,$I21/2,$L21,TRUE))*$C21+($J21="Steady Growth")*(AND(AH$4&gt;=$E21,AH$4&lt;=$G21)*((AH$4-$E21+1)/($I21*($I21+1)/2)*$C21))+($J21="custom")*CustomCF!AA21</f>
        <v>0</v>
      </c>
      <c r="AI21" s="19">
        <f>($J21="Bell Curve")*(_xlfn.NORM.DIST(AND(AI$4&gt;=$E21,AI$4&lt;=$G21)*(AI$4-$E21+1),$I21/2,$L21,TRUE)-_xlfn.NORM.DIST(AND(AI$4&gt;=$E21,AI$4&lt;=$G21)*(AH$4-$E21+1),$I21/2,$L21,TRUE))/(1-2*_xlfn.NORM.DIST(0,$I21/2,$L21,TRUE))*$C21+($J21="Steady Growth")*(AND(AI$4&gt;=$E21,AI$4&lt;=$G21)*((AI$4-$E21+1)/($I21*($I21+1)/2)*$C21))+($J21="custom")*CustomCF!AB21</f>
        <v>0</v>
      </c>
      <c r="AJ21" s="19">
        <f>($J21="Bell Curve")*(_xlfn.NORM.DIST(AND(AJ$4&gt;=$E21,AJ$4&lt;=$G21)*(AJ$4-$E21+1),$I21/2,$L21,TRUE)-_xlfn.NORM.DIST(AND(AJ$4&gt;=$E21,AJ$4&lt;=$G21)*(AI$4-$E21+1),$I21/2,$L21,TRUE))/(1-2*_xlfn.NORM.DIST(0,$I21/2,$L21,TRUE))*$C21+($J21="Steady Growth")*(AND(AJ$4&gt;=$E21,AJ$4&lt;=$G21)*((AJ$4-$E21+1)/($I21*($I21+1)/2)*$C21))+($J21="custom")*CustomCF!AC21</f>
        <v>0</v>
      </c>
      <c r="AK21" s="19">
        <f>($J21="Bell Curve")*(_xlfn.NORM.DIST(AND(AK$4&gt;=$E21,AK$4&lt;=$G21)*(AK$4-$E21+1),$I21/2,$L21,TRUE)-_xlfn.NORM.DIST(AND(AK$4&gt;=$E21,AK$4&lt;=$G21)*(AJ$4-$E21+1),$I21/2,$L21,TRUE))/(1-2*_xlfn.NORM.DIST(0,$I21/2,$L21,TRUE))*$C21+($J21="Steady Growth")*(AND(AK$4&gt;=$E21,AK$4&lt;=$G21)*((AK$4-$E21+1)/($I21*($I21+1)/2)*$C21))+($J21="custom")*CustomCF!AD21</f>
        <v>0</v>
      </c>
      <c r="AL21" s="19">
        <f>($J21="Bell Curve")*(_xlfn.NORM.DIST(AND(AL$4&gt;=$E21,AL$4&lt;=$G21)*(AL$4-$E21+1),$I21/2,$L21,TRUE)-_xlfn.NORM.DIST(AND(AL$4&gt;=$E21,AL$4&lt;=$G21)*(AK$4-$E21+1),$I21/2,$L21,TRUE))/(1-2*_xlfn.NORM.DIST(0,$I21/2,$L21,TRUE))*$C21+($J21="Steady Growth")*(AND(AL$4&gt;=$E21,AL$4&lt;=$G21)*((AL$4-$E21+1)/($I21*($I21+1)/2)*$C21))+($J21="custom")*CustomCF!AE21</f>
        <v>0</v>
      </c>
      <c r="AM21" s="19">
        <f>($J21="Bell Curve")*(_xlfn.NORM.DIST(AND(AM$4&gt;=$E21,AM$4&lt;=$G21)*(AM$4-$E21+1),$I21/2,$L21,TRUE)-_xlfn.NORM.DIST(AND(AM$4&gt;=$E21,AM$4&lt;=$G21)*(AL$4-$E21+1),$I21/2,$L21,TRUE))/(1-2*_xlfn.NORM.DIST(0,$I21/2,$L21,TRUE))*$C21+($J21="Steady Growth")*(AND(AM$4&gt;=$E21,AM$4&lt;=$G21)*((AM$4-$E21+1)/($I21*($I21+1)/2)*$C21))+($J21="custom")*CustomCF!AF21</f>
        <v>0</v>
      </c>
      <c r="AN21" s="19">
        <f>($J21="Bell Curve")*(_xlfn.NORM.DIST(AND(AN$4&gt;=$E21,AN$4&lt;=$G21)*(AN$4-$E21+1),$I21/2,$L21,TRUE)-_xlfn.NORM.DIST(AND(AN$4&gt;=$E21,AN$4&lt;=$G21)*(AM$4-$E21+1),$I21/2,$L21,TRUE))/(1-2*_xlfn.NORM.DIST(0,$I21/2,$L21,TRUE))*$C21+($J21="Steady Growth")*(AND(AN$4&gt;=$E21,AN$4&lt;=$G21)*((AN$4-$E21+1)/($I21*($I21+1)/2)*$C21))+($J21="custom")*CustomCF!AG21</f>
        <v>0</v>
      </c>
      <c r="AO21" s="19">
        <f>($J21="Bell Curve")*(_xlfn.NORM.DIST(AND(AO$4&gt;=$E21,AO$4&lt;=$G21)*(AO$4-$E21+1),$I21/2,$L21,TRUE)-_xlfn.NORM.DIST(AND(AO$4&gt;=$E21,AO$4&lt;=$G21)*(AN$4-$E21+1),$I21/2,$L21,TRUE))/(1-2*_xlfn.NORM.DIST(0,$I21/2,$L21,TRUE))*$C21+($J21="Steady Growth")*(AND(AO$4&gt;=$E21,AO$4&lt;=$G21)*((AO$4-$E21+1)/($I21*($I21+1)/2)*$C21))+($J21="custom")*CustomCF!AH21</f>
        <v>0</v>
      </c>
      <c r="AP21" s="19">
        <f>($J21="Bell Curve")*(_xlfn.NORM.DIST(AND(AP$4&gt;=$E21,AP$4&lt;=$G21)*(AP$4-$E21+1),$I21/2,$L21,TRUE)-_xlfn.NORM.DIST(AND(AP$4&gt;=$E21,AP$4&lt;=$G21)*(AO$4-$E21+1),$I21/2,$L21,TRUE))/(1-2*_xlfn.NORM.DIST(0,$I21/2,$L21,TRUE))*$C21+($J21="Steady Growth")*(AND(AP$4&gt;=$E21,AP$4&lt;=$G21)*((AP$4-$E21+1)/($I21*($I21+1)/2)*$C21))+($J21="custom")*CustomCF!AI21</f>
        <v>0</v>
      </c>
      <c r="AQ21" s="19">
        <f>($J21="Bell Curve")*(_xlfn.NORM.DIST(AND(AQ$4&gt;=$E21,AQ$4&lt;=$G21)*(AQ$4-$E21+1),$I21/2,$L21,TRUE)-_xlfn.NORM.DIST(AND(AQ$4&gt;=$E21,AQ$4&lt;=$G21)*(AP$4-$E21+1),$I21/2,$L21,TRUE))/(1-2*_xlfn.NORM.DIST(0,$I21/2,$L21,TRUE))*$C21+($J21="Steady Growth")*(AND(AQ$4&gt;=$E21,AQ$4&lt;=$G21)*((AQ$4-$E21+1)/($I21*($I21+1)/2)*$C21))+($J21="custom")*CustomCF!AJ21</f>
        <v>0</v>
      </c>
      <c r="AR21" s="19">
        <f>($J21="Bell Curve")*(_xlfn.NORM.DIST(AND(AR$4&gt;=$E21,AR$4&lt;=$G21)*(AR$4-$E21+1),$I21/2,$L21,TRUE)-_xlfn.NORM.DIST(AND(AR$4&gt;=$E21,AR$4&lt;=$G21)*(AQ$4-$E21+1),$I21/2,$L21,TRUE))/(1-2*_xlfn.NORM.DIST(0,$I21/2,$L21,TRUE))*$C21+($J21="Steady Growth")*(AND(AR$4&gt;=$E21,AR$4&lt;=$G21)*((AR$4-$E21+1)/($I21*($I21+1)/2)*$C21))+($J21="custom")*CustomCF!AK21</f>
        <v>0</v>
      </c>
      <c r="AS21" s="19">
        <f>($J21="Bell Curve")*(_xlfn.NORM.DIST(AND(AS$4&gt;=$E21,AS$4&lt;=$G21)*(AS$4-$E21+1),$I21/2,$L21,TRUE)-_xlfn.NORM.DIST(AND(AS$4&gt;=$E21,AS$4&lt;=$G21)*(AR$4-$E21+1),$I21/2,$L21,TRUE))/(1-2*_xlfn.NORM.DIST(0,$I21/2,$L21,TRUE))*$C21+($J21="Steady Growth")*(AND(AS$4&gt;=$E21,AS$4&lt;=$G21)*((AS$4-$E21+1)/($I21*($I21+1)/2)*$C21))+($J21="custom")*CustomCF!AL21</f>
        <v>0</v>
      </c>
      <c r="AT21" s="19">
        <f>($J21="Bell Curve")*(_xlfn.NORM.DIST(AND(AT$4&gt;=$E21,AT$4&lt;=$G21)*(AT$4-$E21+1),$I21/2,$L21,TRUE)-_xlfn.NORM.DIST(AND(AT$4&gt;=$E21,AT$4&lt;=$G21)*(AS$4-$E21+1),$I21/2,$L21,TRUE))/(1-2*_xlfn.NORM.DIST(0,$I21/2,$L21,TRUE))*$C21+($J21="Steady Growth")*(AND(AT$4&gt;=$E21,AT$4&lt;=$G21)*((AT$4-$E21+1)/($I21*($I21+1)/2)*$C21))+($J21="custom")*CustomCF!AM21</f>
        <v>0</v>
      </c>
      <c r="AU21" s="19">
        <f>($J21="Bell Curve")*(_xlfn.NORM.DIST(AND(AU$4&gt;=$E21,AU$4&lt;=$G21)*(AU$4-$E21+1),$I21/2,$L21,TRUE)-_xlfn.NORM.DIST(AND(AU$4&gt;=$E21,AU$4&lt;=$G21)*(AT$4-$E21+1),$I21/2,$L21,TRUE))/(1-2*_xlfn.NORM.DIST(0,$I21/2,$L21,TRUE))*$C21+($J21="Steady Growth")*(AND(AU$4&gt;=$E21,AU$4&lt;=$G21)*((AU$4-$E21+1)/($I21*($I21+1)/2)*$C21))+($J21="custom")*CustomCF!AN21</f>
        <v>0</v>
      </c>
      <c r="AV21" s="19">
        <f>($J21="Bell Curve")*(_xlfn.NORM.DIST(AND(AV$4&gt;=$E21,AV$4&lt;=$G21)*(AV$4-$E21+1),$I21/2,$L21,TRUE)-_xlfn.NORM.DIST(AND(AV$4&gt;=$E21,AV$4&lt;=$G21)*(AU$4-$E21+1),$I21/2,$L21,TRUE))/(1-2*_xlfn.NORM.DIST(0,$I21/2,$L21,TRUE))*$C21+($J21="Steady Growth")*(AND(AV$4&gt;=$E21,AV$4&lt;=$G21)*((AV$4-$E21+1)/($I21*($I21+1)/2)*$C21))+($J21="custom")*CustomCF!AO21</f>
        <v>0</v>
      </c>
      <c r="AW21" s="19">
        <f>($J21="Bell Curve")*(_xlfn.NORM.DIST(AND(AW$4&gt;=$E21,AW$4&lt;=$G21)*(AW$4-$E21+1),$I21/2,$L21,TRUE)-_xlfn.NORM.DIST(AND(AW$4&gt;=$E21,AW$4&lt;=$G21)*(AV$4-$E21+1),$I21/2,$L21,TRUE))/(1-2*_xlfn.NORM.DIST(0,$I21/2,$L21,TRUE))*$C21+($J21="Steady Growth")*(AND(AW$4&gt;=$E21,AW$4&lt;=$G21)*((AW$4-$E21+1)/($I21*($I21+1)/2)*$C21))+($J21="custom")*CustomCF!AP21</f>
        <v>0</v>
      </c>
      <c r="AX21" s="19">
        <f>($J21="Bell Curve")*(_xlfn.NORM.DIST(AND(AX$4&gt;=$E21,AX$4&lt;=$G21)*(AX$4-$E21+1),$I21/2,$L21,TRUE)-_xlfn.NORM.DIST(AND(AX$4&gt;=$E21,AX$4&lt;=$G21)*(AW$4-$E21+1),$I21/2,$L21,TRUE))/(1-2*_xlfn.NORM.DIST(0,$I21/2,$L21,TRUE))*$C21+($J21="Steady Growth")*(AND(AX$4&gt;=$E21,AX$4&lt;=$G21)*((AX$4-$E21+1)/($I21*($I21+1)/2)*$C21))+($J21="custom")*CustomCF!AQ21</f>
        <v>0</v>
      </c>
      <c r="AY21" s="19">
        <f>($J21="Bell Curve")*(_xlfn.NORM.DIST(AND(AY$4&gt;=$E21,AY$4&lt;=$G21)*(AY$4-$E21+1),$I21/2,$L21,TRUE)-_xlfn.NORM.DIST(AND(AY$4&gt;=$E21,AY$4&lt;=$G21)*(AX$4-$E21+1),$I21/2,$L21,TRUE))/(1-2*_xlfn.NORM.DIST(0,$I21/2,$L21,TRUE))*$C21+($J21="Steady Growth")*(AND(AY$4&gt;=$E21,AY$4&lt;=$G21)*((AY$4-$E21+1)/($I21*($I21+1)/2)*$C21))+($J21="custom")*CustomCF!AR21</f>
        <v>0</v>
      </c>
      <c r="AZ21" s="19">
        <f>($J21="Bell Curve")*(_xlfn.NORM.DIST(AND(AZ$4&gt;=$E21,AZ$4&lt;=$G21)*(AZ$4-$E21+1),$I21/2,$L21,TRUE)-_xlfn.NORM.DIST(AND(AZ$4&gt;=$E21,AZ$4&lt;=$G21)*(AY$4-$E21+1),$I21/2,$L21,TRUE))/(1-2*_xlfn.NORM.DIST(0,$I21/2,$L21,TRUE))*$C21+($J21="Steady Growth")*(AND(AZ$4&gt;=$E21,AZ$4&lt;=$G21)*((AZ$4-$E21+1)/($I21*($I21+1)/2)*$C21))+($J21="custom")*CustomCF!AS21</f>
        <v>0</v>
      </c>
      <c r="BA21" s="19">
        <f>($J21="Bell Curve")*(_xlfn.NORM.DIST(AND(BA$4&gt;=$E21,BA$4&lt;=$G21)*(BA$4-$E21+1),$I21/2,$L21,TRUE)-_xlfn.NORM.DIST(AND(BA$4&gt;=$E21,BA$4&lt;=$G21)*(AZ$4-$E21+1),$I21/2,$L21,TRUE))/(1-2*_xlfn.NORM.DIST(0,$I21/2,$L21,TRUE))*$C21+($J21="Steady Growth")*(AND(BA$4&gt;=$E21,BA$4&lt;=$G21)*((BA$4-$E21+1)/($I21*($I21+1)/2)*$C21))+($J21="custom")*CustomCF!AT21</f>
        <v>0</v>
      </c>
      <c r="BB21" s="19">
        <f>($J21="Bell Curve")*(_xlfn.NORM.DIST(AND(BB$4&gt;=$E21,BB$4&lt;=$G21)*(BB$4-$E21+1),$I21/2,$L21,TRUE)-_xlfn.NORM.DIST(AND(BB$4&gt;=$E21,BB$4&lt;=$G21)*(BA$4-$E21+1),$I21/2,$L21,TRUE))/(1-2*_xlfn.NORM.DIST(0,$I21/2,$L21,TRUE))*$C21+($J21="Steady Growth")*(AND(BB$4&gt;=$E21,BB$4&lt;=$G21)*((BB$4-$E21+1)/($I21*($I21+1)/2)*$C21))+($J21="custom")*CustomCF!AU21</f>
        <v>0</v>
      </c>
      <c r="BC21" s="19">
        <f>($J21="Bell Curve")*(_xlfn.NORM.DIST(AND(BC$4&gt;=$E21,BC$4&lt;=$G21)*(BC$4-$E21+1),$I21/2,$L21,TRUE)-_xlfn.NORM.DIST(AND(BC$4&gt;=$E21,BC$4&lt;=$G21)*(BB$4-$E21+1),$I21/2,$L21,TRUE))/(1-2*_xlfn.NORM.DIST(0,$I21/2,$L21,TRUE))*$C21+($J21="Steady Growth")*(AND(BC$4&gt;=$E21,BC$4&lt;=$G21)*((BC$4-$E21+1)/($I21*($I21+1)/2)*$C21))+($J21="custom")*CustomCF!AV21</f>
        <v>0</v>
      </c>
      <c r="BD21" s="19">
        <f>($J21="Bell Curve")*(_xlfn.NORM.DIST(AND(BD$4&gt;=$E21,BD$4&lt;=$G21)*(BD$4-$E21+1),$I21/2,$L21,TRUE)-_xlfn.NORM.DIST(AND(BD$4&gt;=$E21,BD$4&lt;=$G21)*(BC$4-$E21+1),$I21/2,$L21,TRUE))/(1-2*_xlfn.NORM.DIST(0,$I21/2,$L21,TRUE))*$C21+($J21="Steady Growth")*(AND(BD$4&gt;=$E21,BD$4&lt;=$G21)*((BD$4-$E21+1)/($I21*($I21+1)/2)*$C21))+($J21="custom")*CustomCF!AW21</f>
        <v>0</v>
      </c>
      <c r="BE21" s="19">
        <f>($J21="Bell Curve")*(_xlfn.NORM.DIST(AND(BE$4&gt;=$E21,BE$4&lt;=$G21)*(BE$4-$E21+1),$I21/2,$L21,TRUE)-_xlfn.NORM.DIST(AND(BE$4&gt;=$E21,BE$4&lt;=$G21)*(BD$4-$E21+1),$I21/2,$L21,TRUE))/(1-2*_xlfn.NORM.DIST(0,$I21/2,$L21,TRUE))*$C21+($J21="Steady Growth")*(AND(BE$4&gt;=$E21,BE$4&lt;=$G21)*((BE$4-$E21+1)/($I21*($I21+1)/2)*$C21))+($J21="custom")*CustomCF!AX21</f>
        <v>0</v>
      </c>
      <c r="BF21" s="19">
        <f>($J21="Bell Curve")*(_xlfn.NORM.DIST(AND(BF$4&gt;=$E21,BF$4&lt;=$G21)*(BF$4-$E21+1),$I21/2,$L21,TRUE)-_xlfn.NORM.DIST(AND(BF$4&gt;=$E21,BF$4&lt;=$G21)*(BE$4-$E21+1),$I21/2,$L21,TRUE))/(1-2*_xlfn.NORM.DIST(0,$I21/2,$L21,TRUE))*$C21+($J21="Steady Growth")*(AND(BF$4&gt;=$E21,BF$4&lt;=$G21)*((BF$4-$E21+1)/($I21*($I21+1)/2)*$C21))+($J21="custom")*CustomCF!AY21</f>
        <v>0</v>
      </c>
      <c r="BG21" s="19">
        <f>($J21="Bell Curve")*(_xlfn.NORM.DIST(AND(BG$4&gt;=$E21,BG$4&lt;=$G21)*(BG$4-$E21+1),$I21/2,$L21,TRUE)-_xlfn.NORM.DIST(AND(BG$4&gt;=$E21,BG$4&lt;=$G21)*(BF$4-$E21+1),$I21/2,$L21,TRUE))/(1-2*_xlfn.NORM.DIST(0,$I21/2,$L21,TRUE))*$C21+($J21="Steady Growth")*(AND(BG$4&gt;=$E21,BG$4&lt;=$G21)*((BG$4-$E21+1)/($I21*($I21+1)/2)*$C21))+($J21="custom")*CustomCF!AZ21</f>
        <v>0</v>
      </c>
      <c r="BH21" s="19">
        <f>($J21="Bell Curve")*(_xlfn.NORM.DIST(AND(BH$4&gt;=$E21,BH$4&lt;=$G21)*(BH$4-$E21+1),$I21/2,$L21,TRUE)-_xlfn.NORM.DIST(AND(BH$4&gt;=$E21,BH$4&lt;=$G21)*(BG$4-$E21+1),$I21/2,$L21,TRUE))/(1-2*_xlfn.NORM.DIST(0,$I21/2,$L21,TRUE))*$C21+($J21="Steady Growth")*(AND(BH$4&gt;=$E21,BH$4&lt;=$G21)*((BH$4-$E21+1)/($I21*($I21+1)/2)*$C21))+($J21="custom")*CustomCF!BA21</f>
        <v>0</v>
      </c>
      <c r="BI21" s="19">
        <f>($J21="Bell Curve")*(_xlfn.NORM.DIST(AND(BI$4&gt;=$E21,BI$4&lt;=$G21)*(BI$4-$E21+1),$I21/2,$L21,TRUE)-_xlfn.NORM.DIST(AND(BI$4&gt;=$E21,BI$4&lt;=$G21)*(BH$4-$E21+1),$I21/2,$L21,TRUE))/(1-2*_xlfn.NORM.DIST(0,$I21/2,$L21,TRUE))*$C21+($J21="Steady Growth")*(AND(BI$4&gt;=$E21,BI$4&lt;=$G21)*((BI$4-$E21+1)/($I21*($I21+1)/2)*$C21))+($J21="custom")*CustomCF!BB21</f>
        <v>0</v>
      </c>
      <c r="BJ21" s="19">
        <f>($J21="Bell Curve")*(_xlfn.NORM.DIST(AND(BJ$4&gt;=$E21,BJ$4&lt;=$G21)*(BJ$4-$E21+1),$I21/2,$L21,TRUE)-_xlfn.NORM.DIST(AND(BJ$4&gt;=$E21,BJ$4&lt;=$G21)*(BI$4-$E21+1),$I21/2,$L21,TRUE))/(1-2*_xlfn.NORM.DIST(0,$I21/2,$L21,TRUE))*$C21+($J21="Steady Growth")*(AND(BJ$4&gt;=$E21,BJ$4&lt;=$G21)*((BJ$4-$E21+1)/($I21*($I21+1)/2)*$C21))+($J21="custom")*CustomCF!BC21</f>
        <v>0</v>
      </c>
      <c r="BK21" s="19">
        <f>($J21="Bell Curve")*(_xlfn.NORM.DIST(AND(BK$4&gt;=$E21,BK$4&lt;=$G21)*(BK$4-$E21+1),$I21/2,$L21,TRUE)-_xlfn.NORM.DIST(AND(BK$4&gt;=$E21,BK$4&lt;=$G21)*(BJ$4-$E21+1),$I21/2,$L21,TRUE))/(1-2*_xlfn.NORM.DIST(0,$I21/2,$L21,TRUE))*$C21+($J21="Steady Growth")*(AND(BK$4&gt;=$E21,BK$4&lt;=$G21)*((BK$4-$E21+1)/($I21*($I21+1)/2)*$C21))+($J21="custom")*CustomCF!BD21</f>
        <v>0</v>
      </c>
      <c r="BL21" s="19">
        <f>($J21="Bell Curve")*(_xlfn.NORM.DIST(AND(BL$4&gt;=$E21,BL$4&lt;=$G21)*(BL$4-$E21+1),$I21/2,$L21,TRUE)-_xlfn.NORM.DIST(AND(BL$4&gt;=$E21,BL$4&lt;=$G21)*(BK$4-$E21+1),$I21/2,$L21,TRUE))/(1-2*_xlfn.NORM.DIST(0,$I21/2,$L21,TRUE))*$C21+($J21="Steady Growth")*(AND(BL$4&gt;=$E21,BL$4&lt;=$G21)*((BL$4-$E21+1)/($I21*($I21+1)/2)*$C21))+($J21="custom")*CustomCF!BE21</f>
        <v>0</v>
      </c>
      <c r="BM21" s="19">
        <f>($J21="Bell Curve")*(_xlfn.NORM.DIST(AND(BM$4&gt;=$E21,BM$4&lt;=$G21)*(BM$4-$E21+1),$I21/2,$L21,TRUE)-_xlfn.NORM.DIST(AND(BM$4&gt;=$E21,BM$4&lt;=$G21)*(BL$4-$E21+1),$I21/2,$L21,TRUE))/(1-2*_xlfn.NORM.DIST(0,$I21/2,$L21,TRUE))*$C21+($J21="Steady Growth")*(AND(BM$4&gt;=$E21,BM$4&lt;=$G21)*((BM$4-$E21+1)/($I21*($I21+1)/2)*$C21))+($J21="custom")*CustomCF!BF21</f>
        <v>0</v>
      </c>
      <c r="BN21" s="19">
        <f>($J21="Bell Curve")*(_xlfn.NORM.DIST(AND(BN$4&gt;=$E21,BN$4&lt;=$G21)*(BN$4-$E21+1),$I21/2,$L21,TRUE)-_xlfn.NORM.DIST(AND(BN$4&gt;=$E21,BN$4&lt;=$G21)*(BM$4-$E21+1),$I21/2,$L21,TRUE))/(1-2*_xlfn.NORM.DIST(0,$I21/2,$L21,TRUE))*$C21+($J21="Steady Growth")*(AND(BN$4&gt;=$E21,BN$4&lt;=$G21)*((BN$4-$E21+1)/($I21*($I21+1)/2)*$C21))+($J21="custom")*CustomCF!BG21</f>
        <v>0</v>
      </c>
      <c r="BO21" s="19">
        <f>($J21="Bell Curve")*(_xlfn.NORM.DIST(AND(BO$4&gt;=$E21,BO$4&lt;=$G21)*(BO$4-$E21+1),$I21/2,$L21,TRUE)-_xlfn.NORM.DIST(AND(BO$4&gt;=$E21,BO$4&lt;=$G21)*(BN$4-$E21+1),$I21/2,$L21,TRUE))/(1-2*_xlfn.NORM.DIST(0,$I21/2,$L21,TRUE))*$C21+($J21="Steady Growth")*(AND(BO$4&gt;=$E21,BO$4&lt;=$G21)*((BO$4-$E21+1)/($I21*($I21+1)/2)*$C21))+($J21="custom")*CustomCF!BH21</f>
        <v>0</v>
      </c>
      <c r="BP21" s="19">
        <f>($J21="Bell Curve")*(_xlfn.NORM.DIST(AND(BP$4&gt;=$E21,BP$4&lt;=$G21)*(BP$4-$E21+1),$I21/2,$L21,TRUE)-_xlfn.NORM.DIST(AND(BP$4&gt;=$E21,BP$4&lt;=$G21)*(BO$4-$E21+1),$I21/2,$L21,TRUE))/(1-2*_xlfn.NORM.DIST(0,$I21/2,$L21,TRUE))*$C21+($J21="Steady Growth")*(AND(BP$4&gt;=$E21,BP$4&lt;=$G21)*((BP$4-$E21+1)/($I21*($I21+1)/2)*$C21))+($J21="custom")*CustomCF!BI21</f>
        <v>0</v>
      </c>
      <c r="BQ21" s="19">
        <f>($J21="Bell Curve")*(_xlfn.NORM.DIST(AND(BQ$4&gt;=$E21,BQ$4&lt;=$G21)*(BQ$4-$E21+1),$I21/2,$L21,TRUE)-_xlfn.NORM.DIST(AND(BQ$4&gt;=$E21,BQ$4&lt;=$G21)*(BP$4-$E21+1),$I21/2,$L21,TRUE))/(1-2*_xlfn.NORM.DIST(0,$I21/2,$L21,TRUE))*$C21+($J21="Steady Growth")*(AND(BQ$4&gt;=$E21,BQ$4&lt;=$G21)*((BQ$4-$E21+1)/($I21*($I21+1)/2)*$C21))+($J21="custom")*CustomCF!BJ21</f>
        <v>0</v>
      </c>
      <c r="BR21" s="19">
        <f>($J21="Bell Curve")*(_xlfn.NORM.DIST(AND(BR$4&gt;=$E21,BR$4&lt;=$G21)*(BR$4-$E21+1),$I21/2,$L21,TRUE)-_xlfn.NORM.DIST(AND(BR$4&gt;=$E21,BR$4&lt;=$G21)*(BQ$4-$E21+1),$I21/2,$L21,TRUE))/(1-2*_xlfn.NORM.DIST(0,$I21/2,$L21,TRUE))*$C21+($J21="Steady Growth")*(AND(BR$4&gt;=$E21,BR$4&lt;=$G21)*((BR$4-$E21+1)/($I21*($I21+1)/2)*$C21))+($J21="custom")*CustomCF!BK21</f>
        <v>0</v>
      </c>
      <c r="BS21" s="19">
        <f>($J21="Bell Curve")*(_xlfn.NORM.DIST(AND(BS$4&gt;=$E21,BS$4&lt;=$G21)*(BS$4-$E21+1),$I21/2,$L21,TRUE)-_xlfn.NORM.DIST(AND(BS$4&gt;=$E21,BS$4&lt;=$G21)*(BR$4-$E21+1),$I21/2,$L21,TRUE))/(1-2*_xlfn.NORM.DIST(0,$I21/2,$L21,TRUE))*$C21+($J21="Steady Growth")*(AND(BS$4&gt;=$E21,BS$4&lt;=$G21)*((BS$4-$E21+1)/($I21*($I21+1)/2)*$C21))+($J21="custom")*CustomCF!BL21</f>
        <v>0</v>
      </c>
      <c r="BT21" s="19">
        <f>($J21="Bell Curve")*(_xlfn.NORM.DIST(AND(BT$4&gt;=$E21,BT$4&lt;=$G21)*(BT$4-$E21+1),$I21/2,$L21,TRUE)-_xlfn.NORM.DIST(AND(BT$4&gt;=$E21,BT$4&lt;=$G21)*(BS$4-$E21+1),$I21/2,$L21,TRUE))/(1-2*_xlfn.NORM.DIST(0,$I21/2,$L21,TRUE))*$C21+($J21="Steady Growth")*(AND(BT$4&gt;=$E21,BT$4&lt;=$G21)*((BT$4-$E21+1)/($I21*($I21+1)/2)*$C21))+($J21="custom")*CustomCF!BM21</f>
        <v>0</v>
      </c>
      <c r="BU21" s="19">
        <f>($J21="Bell Curve")*(_xlfn.NORM.DIST(AND(BU$4&gt;=$E21,BU$4&lt;=$G21)*(BU$4-$E21+1),$I21/2,$L21,TRUE)-_xlfn.NORM.DIST(AND(BU$4&gt;=$E21,BU$4&lt;=$G21)*(BT$4-$E21+1),$I21/2,$L21,TRUE))/(1-2*_xlfn.NORM.DIST(0,$I21/2,$L21,TRUE))*$C21+($J21="Steady Growth")*(AND(BU$4&gt;=$E21,BU$4&lt;=$G21)*((BU$4-$E21+1)/($I21*($I21+1)/2)*$C21))+($J21="custom")*CustomCF!BN21</f>
        <v>0</v>
      </c>
      <c r="BV21" s="19">
        <f>($J21="Bell Curve")*(_xlfn.NORM.DIST(AND(BV$4&gt;=$E21,BV$4&lt;=$G21)*(BV$4-$E21+1),$I21/2,$L21,TRUE)-_xlfn.NORM.DIST(AND(BV$4&gt;=$E21,BV$4&lt;=$G21)*(BU$4-$E21+1),$I21/2,$L21,TRUE))/(1-2*_xlfn.NORM.DIST(0,$I21/2,$L21,TRUE))*$C21+($J21="Steady Growth")*(AND(BV$4&gt;=$E21,BV$4&lt;=$G21)*((BV$4-$E21+1)/($I21*($I21+1)/2)*$C21))+($J21="custom")*CustomCF!BO21</f>
        <v>0</v>
      </c>
      <c r="BW21" s="19">
        <f>($J21="Bell Curve")*(_xlfn.NORM.DIST(AND(BW$4&gt;=$E21,BW$4&lt;=$G21)*(BW$4-$E21+1),$I21/2,$L21,TRUE)-_xlfn.NORM.DIST(AND(BW$4&gt;=$E21,BW$4&lt;=$G21)*(BV$4-$E21+1),$I21/2,$L21,TRUE))/(1-2*_xlfn.NORM.DIST(0,$I21/2,$L21,TRUE))*$C21+($J21="Steady Growth")*(AND(BW$4&gt;=$E21,BW$4&lt;=$G21)*((BW$4-$E21+1)/($I21*($I21+1)/2)*$C21))+($J21="custom")*CustomCF!BP21</f>
        <v>0</v>
      </c>
      <c r="BX21" s="19">
        <f>($J21="Bell Curve")*(_xlfn.NORM.DIST(AND(BX$4&gt;=$E21,BX$4&lt;=$G21)*(BX$4-$E21+1),$I21/2,$L21,TRUE)-_xlfn.NORM.DIST(AND(BX$4&gt;=$E21,BX$4&lt;=$G21)*(BW$4-$E21+1),$I21/2,$L21,TRUE))/(1-2*_xlfn.NORM.DIST(0,$I21/2,$L21,TRUE))*$C21+($J21="Steady Growth")*(AND(BX$4&gt;=$E21,BX$4&lt;=$G21)*((BX$4-$E21+1)/($I21*($I21+1)/2)*$C21))+($J21="custom")*CustomCF!BQ21</f>
        <v>0</v>
      </c>
      <c r="BY21" s="19">
        <f>($J21="Bell Curve")*(_xlfn.NORM.DIST(AND(BY$4&gt;=$E21,BY$4&lt;=$G21)*(BY$4-$E21+1),$I21/2,$L21,TRUE)-_xlfn.NORM.DIST(AND(BY$4&gt;=$E21,BY$4&lt;=$G21)*(BX$4-$E21+1),$I21/2,$L21,TRUE))/(1-2*_xlfn.NORM.DIST(0,$I21/2,$L21,TRUE))*$C21+($J21="Steady Growth")*(AND(BY$4&gt;=$E21,BY$4&lt;=$G21)*((BY$4-$E21+1)/($I21*($I21+1)/2)*$C21))+($J21="custom")*CustomCF!BR21</f>
        <v>0</v>
      </c>
      <c r="BZ21" s="19">
        <f>($J21="Bell Curve")*(_xlfn.NORM.DIST(AND(BZ$4&gt;=$E21,BZ$4&lt;=$G21)*(BZ$4-$E21+1),$I21/2,$L21,TRUE)-_xlfn.NORM.DIST(AND(BZ$4&gt;=$E21,BZ$4&lt;=$G21)*(BY$4-$E21+1),$I21/2,$L21,TRUE))/(1-2*_xlfn.NORM.DIST(0,$I21/2,$L21,TRUE))*$C21+($J21="Steady Growth")*(AND(BZ$4&gt;=$E21,BZ$4&lt;=$G21)*((BZ$4-$E21+1)/($I21*($I21+1)/2)*$C21))+($J21="custom")*CustomCF!BS21</f>
        <v>0</v>
      </c>
      <c r="CA21" s="19">
        <f>($J21="Bell Curve")*(_xlfn.NORM.DIST(AND(CA$4&gt;=$E21,CA$4&lt;=$G21)*(CA$4-$E21+1),$I21/2,$L21,TRUE)-_xlfn.NORM.DIST(AND(CA$4&gt;=$E21,CA$4&lt;=$G21)*(BZ$4-$E21+1),$I21/2,$L21,TRUE))/(1-2*_xlfn.NORM.DIST(0,$I21/2,$L21,TRUE))*$C21+($J21="Steady Growth")*(AND(CA$4&gt;=$E21,CA$4&lt;=$G21)*((CA$4-$E21+1)/($I21*($I21+1)/2)*$C21))+($J21="custom")*CustomCF!BT21</f>
        <v>0</v>
      </c>
      <c r="CB21" s="19">
        <f>($J21="Bell Curve")*(_xlfn.NORM.DIST(AND(CB$4&gt;=$E21,CB$4&lt;=$G21)*(CB$4-$E21+1),$I21/2,$L21,TRUE)-_xlfn.NORM.DIST(AND(CB$4&gt;=$E21,CB$4&lt;=$G21)*(CA$4-$E21+1),$I21/2,$L21,TRUE))/(1-2*_xlfn.NORM.DIST(0,$I21/2,$L21,TRUE))*$C21+($J21="Steady Growth")*(AND(CB$4&gt;=$E21,CB$4&lt;=$G21)*((CB$4-$E21+1)/($I21*($I21+1)/2)*$C21))+($J21="custom")*CustomCF!BU21</f>
        <v>0</v>
      </c>
      <c r="CC21" s="19">
        <f>($J21="Bell Curve")*(_xlfn.NORM.DIST(AND(CC$4&gt;=$E21,CC$4&lt;=$G21)*(CC$4-$E21+1),$I21/2,$L21,TRUE)-_xlfn.NORM.DIST(AND(CC$4&gt;=$E21,CC$4&lt;=$G21)*(CB$4-$E21+1),$I21/2,$L21,TRUE))/(1-2*_xlfn.NORM.DIST(0,$I21/2,$L21,TRUE))*$C21+($J21="Steady Growth")*(AND(CC$4&gt;=$E21,CC$4&lt;=$G21)*((CC$4-$E21+1)/($I21*($I21+1)/2)*$C21))+($J21="custom")*CustomCF!BV21</f>
        <v>0</v>
      </c>
      <c r="CD21" s="19">
        <f>($J21="Bell Curve")*(_xlfn.NORM.DIST(AND(CD$4&gt;=$E21,CD$4&lt;=$G21)*(CD$4-$E21+1),$I21/2,$L21,TRUE)-_xlfn.NORM.DIST(AND(CD$4&gt;=$E21,CD$4&lt;=$G21)*(CC$4-$E21+1),$I21/2,$L21,TRUE))/(1-2*_xlfn.NORM.DIST(0,$I21/2,$L21,TRUE))*$C21+($J21="Steady Growth")*(AND(CD$4&gt;=$E21,CD$4&lt;=$G21)*((CD$4-$E21+1)/($I21*($I21+1)/2)*$C21))+($J21="custom")*CustomCF!BW21</f>
        <v>0</v>
      </c>
      <c r="CE21" s="19">
        <f>($J21="Bell Curve")*(_xlfn.NORM.DIST(AND(CE$4&gt;=$E21,CE$4&lt;=$G21)*(CE$4-$E21+1),$I21/2,$L21,TRUE)-_xlfn.NORM.DIST(AND(CE$4&gt;=$E21,CE$4&lt;=$G21)*(CD$4-$E21+1),$I21/2,$L21,TRUE))/(1-2*_xlfn.NORM.DIST(0,$I21/2,$L21,TRUE))*$C21+($J21="Steady Growth")*(AND(CE$4&gt;=$E21,CE$4&lt;=$G21)*((CE$4-$E21+1)/($I21*($I21+1)/2)*$C21))+($J21="custom")*CustomCF!BX21</f>
        <v>0</v>
      </c>
      <c r="CF21" s="19">
        <f>($J21="Bell Curve")*(_xlfn.NORM.DIST(AND(CF$4&gt;=$E21,CF$4&lt;=$G21)*(CF$4-$E21+1),$I21/2,$L21,TRUE)-_xlfn.NORM.DIST(AND(CF$4&gt;=$E21,CF$4&lt;=$G21)*(CE$4-$E21+1),$I21/2,$L21,TRUE))/(1-2*_xlfn.NORM.DIST(0,$I21/2,$L21,TRUE))*$C21+($J21="Steady Growth")*(AND(CF$4&gt;=$E21,CF$4&lt;=$G21)*((CF$4-$E21+1)/($I21*($I21+1)/2)*$C21))+($J21="custom")*CustomCF!BY21</f>
        <v>0</v>
      </c>
      <c r="CG21" s="19">
        <f>($J21="Bell Curve")*(_xlfn.NORM.DIST(AND(CG$4&gt;=$E21,CG$4&lt;=$G21)*(CG$4-$E21+1),$I21/2,$L21,TRUE)-_xlfn.NORM.DIST(AND(CG$4&gt;=$E21,CG$4&lt;=$G21)*(CF$4-$E21+1),$I21/2,$L21,TRUE))/(1-2*_xlfn.NORM.DIST(0,$I21/2,$L21,TRUE))*$C21+($J21="Steady Growth")*(AND(CG$4&gt;=$E21,CG$4&lt;=$G21)*((CG$4-$E21+1)/($I21*($I21+1)/2)*$C21))+($J21="custom")*CustomCF!BZ21</f>
        <v>0</v>
      </c>
      <c r="CH21" s="19">
        <f>($J21="Bell Curve")*(_xlfn.NORM.DIST(AND(CH$4&gt;=$E21,CH$4&lt;=$G21)*(CH$4-$E21+1),$I21/2,$L21,TRUE)-_xlfn.NORM.DIST(AND(CH$4&gt;=$E21,CH$4&lt;=$G21)*(CG$4-$E21+1),$I21/2,$L21,TRUE))/(1-2*_xlfn.NORM.DIST(0,$I21/2,$L21,TRUE))*$C21+($J21="Steady Growth")*(AND(CH$4&gt;=$E21,CH$4&lt;=$G21)*((CH$4-$E21+1)/($I21*($I21+1)/2)*$C21))+($J21="custom")*CustomCF!CA21</f>
        <v>0</v>
      </c>
      <c r="CI21" s="19">
        <f>($J21="Bell Curve")*(_xlfn.NORM.DIST(AND(CI$4&gt;=$E21,CI$4&lt;=$G21)*(CI$4-$E21+1),$I21/2,$L21,TRUE)-_xlfn.NORM.DIST(AND(CI$4&gt;=$E21,CI$4&lt;=$G21)*(CH$4-$E21+1),$I21/2,$L21,TRUE))/(1-2*_xlfn.NORM.DIST(0,$I21/2,$L21,TRUE))*$C21+($J21="Steady Growth")*(AND(CI$4&gt;=$E21,CI$4&lt;=$G21)*((CI$4-$E21+1)/($I21*($I21+1)/2)*$C21))+($J21="custom")*CustomCF!CB21</f>
        <v>0</v>
      </c>
      <c r="CJ21" s="19">
        <f>($J21="Bell Curve")*(_xlfn.NORM.DIST(AND(CJ$4&gt;=$E21,CJ$4&lt;=$G21)*(CJ$4-$E21+1),$I21/2,$L21,TRUE)-_xlfn.NORM.DIST(AND(CJ$4&gt;=$E21,CJ$4&lt;=$G21)*(CI$4-$E21+1),$I21/2,$L21,TRUE))/(1-2*_xlfn.NORM.DIST(0,$I21/2,$L21,TRUE))*$C21+($J21="Steady Growth")*(AND(CJ$4&gt;=$E21,CJ$4&lt;=$G21)*((CJ$4-$E21+1)/($I21*($I21+1)/2)*$C21))+($J21="custom")*CustomCF!CC21</f>
        <v>0</v>
      </c>
      <c r="CK21" s="19">
        <f>($J21="Bell Curve")*(_xlfn.NORM.DIST(AND(CK$4&gt;=$E21,CK$4&lt;=$G21)*(CK$4-$E21+1),$I21/2,$L21,TRUE)-_xlfn.NORM.DIST(AND(CK$4&gt;=$E21,CK$4&lt;=$G21)*(CJ$4-$E21+1),$I21/2,$L21,TRUE))/(1-2*_xlfn.NORM.DIST(0,$I21/2,$L21,TRUE))*$C21+($J21="Steady Growth")*(AND(CK$4&gt;=$E21,CK$4&lt;=$G21)*((CK$4-$E21+1)/($I21*($I21+1)/2)*$C21))+($J21="custom")*CustomCF!CD21</f>
        <v>0</v>
      </c>
      <c r="CL21" s="19">
        <f>($J21="Bell Curve")*(_xlfn.NORM.DIST(AND(CL$4&gt;=$E21,CL$4&lt;=$G21)*(CL$4-$E21+1),$I21/2,$L21,TRUE)-_xlfn.NORM.DIST(AND(CL$4&gt;=$E21,CL$4&lt;=$G21)*(CK$4-$E21+1),$I21/2,$L21,TRUE))/(1-2*_xlfn.NORM.DIST(0,$I21/2,$L21,TRUE))*$C21+($J21="Steady Growth")*(AND(CL$4&gt;=$E21,CL$4&lt;=$G21)*((CL$4-$E21+1)/($I21*($I21+1)/2)*$C21))+($J21="custom")*CustomCF!CE21</f>
        <v>0</v>
      </c>
      <c r="CM21" s="19">
        <f>($J21="Bell Curve")*(_xlfn.NORM.DIST(AND(CM$4&gt;=$E21,CM$4&lt;=$G21)*(CM$4-$E21+1),$I21/2,$L21,TRUE)-_xlfn.NORM.DIST(AND(CM$4&gt;=$E21,CM$4&lt;=$G21)*(CL$4-$E21+1),$I21/2,$L21,TRUE))/(1-2*_xlfn.NORM.DIST(0,$I21/2,$L21,TRUE))*$C21+($J21="Steady Growth")*(AND(CM$4&gt;=$E21,CM$4&lt;=$G21)*((CM$4-$E21+1)/($I21*($I21+1)/2)*$C21))+($J21="custom")*CustomCF!CF21</f>
        <v>0</v>
      </c>
      <c r="CN21" s="19">
        <f>($J21="Bell Curve")*(_xlfn.NORM.DIST(AND(CN$4&gt;=$E21,CN$4&lt;=$G21)*(CN$4-$E21+1),$I21/2,$L21,TRUE)-_xlfn.NORM.DIST(AND(CN$4&gt;=$E21,CN$4&lt;=$G21)*(CM$4-$E21+1),$I21/2,$L21,TRUE))/(1-2*_xlfn.NORM.DIST(0,$I21/2,$L21,TRUE))*$C21+($J21="Steady Growth")*(AND(CN$4&gt;=$E21,CN$4&lt;=$G21)*((CN$4-$E21+1)/($I21*($I21+1)/2)*$C21))+($J21="custom")*CustomCF!CG21</f>
        <v>0</v>
      </c>
      <c r="CO21" s="19">
        <f>($J21="Bell Curve")*(_xlfn.NORM.DIST(AND(CO$4&gt;=$E21,CO$4&lt;=$G21)*(CO$4-$E21+1),$I21/2,$L21,TRUE)-_xlfn.NORM.DIST(AND(CO$4&gt;=$E21,CO$4&lt;=$G21)*(CN$4-$E21+1),$I21/2,$L21,TRUE))/(1-2*_xlfn.NORM.DIST(0,$I21/2,$L21,TRUE))*$C21+($J21="Steady Growth")*(AND(CO$4&gt;=$E21,CO$4&lt;=$G21)*((CO$4-$E21+1)/($I21*($I21+1)/2)*$C21))+($J21="custom")*CustomCF!CH21</f>
        <v>0</v>
      </c>
      <c r="CP21" s="19">
        <f>($J21="Bell Curve")*(_xlfn.NORM.DIST(AND(CP$4&gt;=$E21,CP$4&lt;=$G21)*(CP$4-$E21+1),$I21/2,$L21,TRUE)-_xlfn.NORM.DIST(AND(CP$4&gt;=$E21,CP$4&lt;=$G21)*(CO$4-$E21+1),$I21/2,$L21,TRUE))/(1-2*_xlfn.NORM.DIST(0,$I21/2,$L21,TRUE))*$C21+($J21="Steady Growth")*(AND(CP$4&gt;=$E21,CP$4&lt;=$G21)*((CP$4-$E21+1)/($I21*($I21+1)/2)*$C21))+($J21="custom")*CustomCF!CI21</f>
        <v>0</v>
      </c>
      <c r="CQ21" s="19">
        <f>($J21="Bell Curve")*(_xlfn.NORM.DIST(AND(CQ$4&gt;=$E21,CQ$4&lt;=$G21)*(CQ$4-$E21+1),$I21/2,$L21,TRUE)-_xlfn.NORM.DIST(AND(CQ$4&gt;=$E21,CQ$4&lt;=$G21)*(CP$4-$E21+1),$I21/2,$L21,TRUE))/(1-2*_xlfn.NORM.DIST(0,$I21/2,$L21,TRUE))*$C21+($J21="Steady Growth")*(AND(CQ$4&gt;=$E21,CQ$4&lt;=$G21)*((CQ$4-$E21+1)/($I21*($I21+1)/2)*$C21))+($J21="custom")*CustomCF!CJ21</f>
        <v>0</v>
      </c>
      <c r="CR21" s="19">
        <f>($J21="Bell Curve")*(_xlfn.NORM.DIST(AND(CR$4&gt;=$E21,CR$4&lt;=$G21)*(CR$4-$E21+1),$I21/2,$L21,TRUE)-_xlfn.NORM.DIST(AND(CR$4&gt;=$E21,CR$4&lt;=$G21)*(CQ$4-$E21+1),$I21/2,$L21,TRUE))/(1-2*_xlfn.NORM.DIST(0,$I21/2,$L21,TRUE))*$C21+($J21="Steady Growth")*(AND(CR$4&gt;=$E21,CR$4&lt;=$G21)*((CR$4-$E21+1)/($I21*($I21+1)/2)*$C21))+($J21="custom")*CustomCF!CK21</f>
        <v>0</v>
      </c>
      <c r="CS21" s="19">
        <f>($J21="Bell Curve")*(_xlfn.NORM.DIST(AND(CS$4&gt;=$E21,CS$4&lt;=$G21)*(CS$4-$E21+1),$I21/2,$L21,TRUE)-_xlfn.NORM.DIST(AND(CS$4&gt;=$E21,CS$4&lt;=$G21)*(CR$4-$E21+1),$I21/2,$L21,TRUE))/(1-2*_xlfn.NORM.DIST(0,$I21/2,$L21,TRUE))*$C21+($J21="Steady Growth")*(AND(CS$4&gt;=$E21,CS$4&lt;=$G21)*((CS$4-$E21+1)/($I21*($I21+1)/2)*$C21))+($J21="custom")*CustomCF!CL21</f>
        <v>0</v>
      </c>
      <c r="CT21" s="19">
        <f>($J21="Bell Curve")*(_xlfn.NORM.DIST(AND(CT$4&gt;=$E21,CT$4&lt;=$G21)*(CT$4-$E21+1),$I21/2,$L21,TRUE)-_xlfn.NORM.DIST(AND(CT$4&gt;=$E21,CT$4&lt;=$G21)*(CS$4-$E21+1),$I21/2,$L21,TRUE))/(1-2*_xlfn.NORM.DIST(0,$I21/2,$L21,TRUE))*$C21+($J21="Steady Growth")*(AND(CT$4&gt;=$E21,CT$4&lt;=$G21)*((CT$4-$E21+1)/($I21*($I21+1)/2)*$C21))+($J21="custom")*CustomCF!CM21</f>
        <v>0</v>
      </c>
      <c r="CU21" s="19">
        <f>($J21="Bell Curve")*(_xlfn.NORM.DIST(AND(CU$4&gt;=$E21,CU$4&lt;=$G21)*(CU$4-$E21+1),$I21/2,$L21,TRUE)-_xlfn.NORM.DIST(AND(CU$4&gt;=$E21,CU$4&lt;=$G21)*(CT$4-$E21+1),$I21/2,$L21,TRUE))/(1-2*_xlfn.NORM.DIST(0,$I21/2,$L21,TRUE))*$C21+($J21="Steady Growth")*(AND(CU$4&gt;=$E21,CU$4&lt;=$G21)*((CU$4-$E21+1)/($I21*($I21+1)/2)*$C21))+($J21="custom")*CustomCF!CN21</f>
        <v>0</v>
      </c>
      <c r="CV21" s="19">
        <f>($J21="Bell Curve")*(_xlfn.NORM.DIST(AND(CV$4&gt;=$E21,CV$4&lt;=$G21)*(CV$4-$E21+1),$I21/2,$L21,TRUE)-_xlfn.NORM.DIST(AND(CV$4&gt;=$E21,CV$4&lt;=$G21)*(CU$4-$E21+1),$I21/2,$L21,TRUE))/(1-2*_xlfn.NORM.DIST(0,$I21/2,$L21,TRUE))*$C21+($J21="Steady Growth")*(AND(CV$4&gt;=$E21,CV$4&lt;=$G21)*((CV$4-$E21+1)/($I21*($I21+1)/2)*$C21))+($J21="custom")*CustomCF!CO21</f>
        <v>0</v>
      </c>
      <c r="CW21" s="19">
        <f>($J21="Bell Curve")*(_xlfn.NORM.DIST(AND(CW$4&gt;=$E21,CW$4&lt;=$G21)*(CW$4-$E21+1),$I21/2,$L21,TRUE)-_xlfn.NORM.DIST(AND(CW$4&gt;=$E21,CW$4&lt;=$G21)*(CV$4-$E21+1),$I21/2,$L21,TRUE))/(1-2*_xlfn.NORM.DIST(0,$I21/2,$L21,TRUE))*$C21+($J21="Steady Growth")*(AND(CW$4&gt;=$E21,CW$4&lt;=$G21)*((CW$4-$E21+1)/($I21*($I21+1)/2)*$C21))+($J21="custom")*CustomCF!CP21</f>
        <v>0</v>
      </c>
      <c r="CX21" s="19">
        <f>($J21="Bell Curve")*(_xlfn.NORM.DIST(AND(CX$4&gt;=$E21,CX$4&lt;=$G21)*(CX$4-$E21+1),$I21/2,$L21,TRUE)-_xlfn.NORM.DIST(AND(CX$4&gt;=$E21,CX$4&lt;=$G21)*(CW$4-$E21+1),$I21/2,$L21,TRUE))/(1-2*_xlfn.NORM.DIST(0,$I21/2,$L21,TRUE))*$C21+($J21="Steady Growth")*(AND(CX$4&gt;=$E21,CX$4&lt;=$G21)*((CX$4-$E21+1)/($I21*($I21+1)/2)*$C21))+($J21="custom")*CustomCF!CQ21</f>
        <v>0</v>
      </c>
      <c r="CY21" s="19">
        <f>($J21="Bell Curve")*(_xlfn.NORM.DIST(AND(CY$4&gt;=$E21,CY$4&lt;=$G21)*(CY$4-$E21+1),$I21/2,$L21,TRUE)-_xlfn.NORM.DIST(AND(CY$4&gt;=$E21,CY$4&lt;=$G21)*(CX$4-$E21+1),$I21/2,$L21,TRUE))/(1-2*_xlfn.NORM.DIST(0,$I21/2,$L21,TRUE))*$C21+($J21="Steady Growth")*(AND(CY$4&gt;=$E21,CY$4&lt;=$G21)*((CY$4-$E21+1)/($I21*($I21+1)/2)*$C21))+($J21="custom")*CustomCF!CR21</f>
        <v>0</v>
      </c>
      <c r="CZ21" s="19">
        <f>($J21="Bell Curve")*(_xlfn.NORM.DIST(AND(CZ$4&gt;=$E21,CZ$4&lt;=$G21)*(CZ$4-$E21+1),$I21/2,$L21,TRUE)-_xlfn.NORM.DIST(AND(CZ$4&gt;=$E21,CZ$4&lt;=$G21)*(CY$4-$E21+1),$I21/2,$L21,TRUE))/(1-2*_xlfn.NORM.DIST(0,$I21/2,$L21,TRUE))*$C21+($J21="Steady Growth")*(AND(CZ$4&gt;=$E21,CZ$4&lt;=$G21)*((CZ$4-$E21+1)/($I21*($I21+1)/2)*$C21))+($J21="custom")*CustomCF!CS21</f>
        <v>0</v>
      </c>
      <c r="DA21" s="19">
        <f>($J21="Bell Curve")*(_xlfn.NORM.DIST(AND(DA$4&gt;=$E21,DA$4&lt;=$G21)*(DA$4-$E21+1),$I21/2,$L21,TRUE)-_xlfn.NORM.DIST(AND(DA$4&gt;=$E21,DA$4&lt;=$G21)*(CZ$4-$E21+1),$I21/2,$L21,TRUE))/(1-2*_xlfn.NORM.DIST(0,$I21/2,$L21,TRUE))*$C21+($J21="Steady Growth")*(AND(DA$4&gt;=$E21,DA$4&lt;=$G21)*((DA$4-$E21+1)/($I21*($I21+1)/2)*$C21))+($J21="custom")*CustomCF!CT21</f>
        <v>0</v>
      </c>
      <c r="DB21" s="19">
        <f>($J21="Bell Curve")*(_xlfn.NORM.DIST(AND(DB$4&gt;=$E21,DB$4&lt;=$G21)*(DB$4-$E21+1),$I21/2,$L21,TRUE)-_xlfn.NORM.DIST(AND(DB$4&gt;=$E21,DB$4&lt;=$G21)*(DA$4-$E21+1),$I21/2,$L21,TRUE))/(1-2*_xlfn.NORM.DIST(0,$I21/2,$L21,TRUE))*$C21+($J21="Steady Growth")*(AND(DB$4&gt;=$E21,DB$4&lt;=$G21)*((DB$4-$E21+1)/($I21*($I21+1)/2)*$C21))+($J21="custom")*CustomCF!CU21</f>
        <v>0</v>
      </c>
      <c r="DC21" s="19">
        <f>($J21="Bell Curve")*(_xlfn.NORM.DIST(AND(DC$4&gt;=$E21,DC$4&lt;=$G21)*(DC$4-$E21+1),$I21/2,$L21,TRUE)-_xlfn.NORM.DIST(AND(DC$4&gt;=$E21,DC$4&lt;=$G21)*(DB$4-$E21+1),$I21/2,$L21,TRUE))/(1-2*_xlfn.NORM.DIST(0,$I21/2,$L21,TRUE))*$C21+($J21="Steady Growth")*(AND(DC$4&gt;=$E21,DC$4&lt;=$G21)*((DC$4-$E21+1)/($I21*($I21+1)/2)*$C21))+($J21="custom")*CustomCF!CV21</f>
        <v>0</v>
      </c>
      <c r="DD21" s="19">
        <f>($J21="Bell Curve")*(_xlfn.NORM.DIST(AND(DD$4&gt;=$E21,DD$4&lt;=$G21)*(DD$4-$E21+1),$I21/2,$L21,TRUE)-_xlfn.NORM.DIST(AND(DD$4&gt;=$E21,DD$4&lt;=$G21)*(DC$4-$E21+1),$I21/2,$L21,TRUE))/(1-2*_xlfn.NORM.DIST(0,$I21/2,$L21,TRUE))*$C21+($J21="Steady Growth")*(AND(DD$4&gt;=$E21,DD$4&lt;=$G21)*((DD$4-$E21+1)/($I21*($I21+1)/2)*$C21))+($J21="custom")*CustomCF!CW21</f>
        <v>0</v>
      </c>
      <c r="DE21" s="19">
        <f>($J21="Bell Curve")*(_xlfn.NORM.DIST(AND(DE$4&gt;=$E21,DE$4&lt;=$G21)*(DE$4-$E21+1),$I21/2,$L21,TRUE)-_xlfn.NORM.DIST(AND(DE$4&gt;=$E21,DE$4&lt;=$G21)*(DD$4-$E21+1),$I21/2,$L21,TRUE))/(1-2*_xlfn.NORM.DIST(0,$I21/2,$L21,TRUE))*$C21+($J21="Steady Growth")*(AND(DE$4&gt;=$E21,DE$4&lt;=$G21)*((DE$4-$E21+1)/($I21*($I21+1)/2)*$C21))+($J21="custom")*CustomCF!CX21</f>
        <v>0</v>
      </c>
      <c r="DF21" s="19">
        <f>($J21="Bell Curve")*(_xlfn.NORM.DIST(AND(DF$4&gt;=$E21,DF$4&lt;=$G21)*(DF$4-$E21+1),$I21/2,$L21,TRUE)-_xlfn.NORM.DIST(AND(DF$4&gt;=$E21,DF$4&lt;=$G21)*(DE$4-$E21+1),$I21/2,$L21,TRUE))/(1-2*_xlfn.NORM.DIST(0,$I21/2,$L21,TRUE))*$C21+($J21="Steady Growth")*(AND(DF$4&gt;=$E21,DF$4&lt;=$G21)*((DF$4-$E21+1)/($I21*($I21+1)/2)*$C21))+($J21="custom")*CustomCF!CY21</f>
        <v>0</v>
      </c>
      <c r="DG21" s="19">
        <f>($J21="Bell Curve")*(_xlfn.NORM.DIST(AND(DG$4&gt;=$E21,DG$4&lt;=$G21)*(DG$4-$E21+1),$I21/2,$L21,TRUE)-_xlfn.NORM.DIST(AND(DG$4&gt;=$E21,DG$4&lt;=$G21)*(DF$4-$E21+1),$I21/2,$L21,TRUE))/(1-2*_xlfn.NORM.DIST(0,$I21/2,$L21,TRUE))*$C21+($J21="Steady Growth")*(AND(DG$4&gt;=$E21,DG$4&lt;=$G21)*((DG$4-$E21+1)/($I21*($I21+1)/2)*$C21))+($J21="custom")*CustomCF!CZ21</f>
        <v>0</v>
      </c>
      <c r="DH21" s="19">
        <f>($J21="Bell Curve")*(_xlfn.NORM.DIST(AND(DH$4&gt;=$E21,DH$4&lt;=$G21)*(DH$4-$E21+1),$I21/2,$L21,TRUE)-_xlfn.NORM.DIST(AND(DH$4&gt;=$E21,DH$4&lt;=$G21)*(DG$4-$E21+1),$I21/2,$L21,TRUE))/(1-2*_xlfn.NORM.DIST(0,$I21/2,$L21,TRUE))*$C21+($J21="Steady Growth")*(AND(DH$4&gt;=$E21,DH$4&lt;=$G21)*((DH$4-$E21+1)/($I21*($I21+1)/2)*$C21))+($J21="custom")*CustomCF!DA21</f>
        <v>0</v>
      </c>
      <c r="DI21" s="19">
        <f>($J21="Bell Curve")*(_xlfn.NORM.DIST(AND(DI$4&gt;=$E21,DI$4&lt;=$G21)*(DI$4-$E21+1),$I21/2,$L21,TRUE)-_xlfn.NORM.DIST(AND(DI$4&gt;=$E21,DI$4&lt;=$G21)*(DH$4-$E21+1),$I21/2,$L21,TRUE))/(1-2*_xlfn.NORM.DIST(0,$I21/2,$L21,TRUE))*$C21+($J21="Steady Growth")*(AND(DI$4&gt;=$E21,DI$4&lt;=$G21)*((DI$4-$E21+1)/($I21*($I21+1)/2)*$C21))+($J21="custom")*CustomCF!DB21</f>
        <v>0</v>
      </c>
      <c r="DJ21" s="19">
        <f>($J21="Bell Curve")*(_xlfn.NORM.DIST(AND(DJ$4&gt;=$E21,DJ$4&lt;=$G21)*(DJ$4-$E21+1),$I21/2,$L21,TRUE)-_xlfn.NORM.DIST(AND(DJ$4&gt;=$E21,DJ$4&lt;=$G21)*(DI$4-$E21+1),$I21/2,$L21,TRUE))/(1-2*_xlfn.NORM.DIST(0,$I21/2,$L21,TRUE))*$C21+($J21="Steady Growth")*(AND(DJ$4&gt;=$E21,DJ$4&lt;=$G21)*((DJ$4-$E21+1)/($I21*($I21+1)/2)*$C21))+($J21="custom")*CustomCF!DC21</f>
        <v>0</v>
      </c>
      <c r="DK21" s="19">
        <f>($J21="Bell Curve")*(_xlfn.NORM.DIST(AND(DK$4&gt;=$E21,DK$4&lt;=$G21)*(DK$4-$E21+1),$I21/2,$L21,TRUE)-_xlfn.NORM.DIST(AND(DK$4&gt;=$E21,DK$4&lt;=$G21)*(DJ$4-$E21+1),$I21/2,$L21,TRUE))/(1-2*_xlfn.NORM.DIST(0,$I21/2,$L21,TRUE))*$C21+($J21="Steady Growth")*(AND(DK$4&gt;=$E21,DK$4&lt;=$G21)*((DK$4-$E21+1)/($I21*($I21+1)/2)*$C21))+($J21="custom")*CustomCF!DD21</f>
        <v>0</v>
      </c>
      <c r="DL21" s="19">
        <f>($J21="Bell Curve")*(_xlfn.NORM.DIST(AND(DL$4&gt;=$E21,DL$4&lt;=$G21)*(DL$4-$E21+1),$I21/2,$L21,TRUE)-_xlfn.NORM.DIST(AND(DL$4&gt;=$E21,DL$4&lt;=$G21)*(DK$4-$E21+1),$I21/2,$L21,TRUE))/(1-2*_xlfn.NORM.DIST(0,$I21/2,$L21,TRUE))*$C21+($J21="Steady Growth")*(AND(DL$4&gt;=$E21,DL$4&lt;=$G21)*((DL$4-$E21+1)/($I21*($I21+1)/2)*$C21))+($J21="custom")*CustomCF!DE21</f>
        <v>0</v>
      </c>
      <c r="DM21" s="19">
        <f>($J21="Bell Curve")*(_xlfn.NORM.DIST(AND(DM$4&gt;=$E21,DM$4&lt;=$G21)*(DM$4-$E21+1),$I21/2,$L21,TRUE)-_xlfn.NORM.DIST(AND(DM$4&gt;=$E21,DM$4&lt;=$G21)*(DL$4-$E21+1),$I21/2,$L21,TRUE))/(1-2*_xlfn.NORM.DIST(0,$I21/2,$L21,TRUE))*$C21+($J21="Steady Growth")*(AND(DM$4&gt;=$E21,DM$4&lt;=$G21)*((DM$4-$E21+1)/($I21*($I21+1)/2)*$C21))+($J21="custom")*CustomCF!DF21</f>
        <v>0</v>
      </c>
      <c r="DN21" s="19">
        <f>($J21="Bell Curve")*(_xlfn.NORM.DIST(AND(DN$4&gt;=$E21,DN$4&lt;=$G21)*(DN$4-$E21+1),$I21/2,$L21,TRUE)-_xlfn.NORM.DIST(AND(DN$4&gt;=$E21,DN$4&lt;=$G21)*(DM$4-$E21+1),$I21/2,$L21,TRUE))/(1-2*_xlfn.NORM.DIST(0,$I21/2,$L21,TRUE))*$C21+($J21="Steady Growth")*(AND(DN$4&gt;=$E21,DN$4&lt;=$G21)*((DN$4-$E21+1)/($I21*($I21+1)/2)*$C21))+($J21="custom")*CustomCF!DG21</f>
        <v>0</v>
      </c>
      <c r="DO21" s="19">
        <f>($J21="Bell Curve")*(_xlfn.NORM.DIST(AND(DO$4&gt;=$E21,DO$4&lt;=$G21)*(DO$4-$E21+1),$I21/2,$L21,TRUE)-_xlfn.NORM.DIST(AND(DO$4&gt;=$E21,DO$4&lt;=$G21)*(DN$4-$E21+1),$I21/2,$L21,TRUE))/(1-2*_xlfn.NORM.DIST(0,$I21/2,$L21,TRUE))*$C21+($J21="Steady Growth")*(AND(DO$4&gt;=$E21,DO$4&lt;=$G21)*((DO$4-$E21+1)/($I21*($I21+1)/2)*$C21))+($J21="custom")*CustomCF!DH21</f>
        <v>0</v>
      </c>
      <c r="DP21" s="19">
        <f>($J21="Bell Curve")*(_xlfn.NORM.DIST(AND(DP$4&gt;=$E21,DP$4&lt;=$G21)*(DP$4-$E21+1),$I21/2,$L21,TRUE)-_xlfn.NORM.DIST(AND(DP$4&gt;=$E21,DP$4&lt;=$G21)*(DO$4-$E21+1),$I21/2,$L21,TRUE))/(1-2*_xlfn.NORM.DIST(0,$I21/2,$L21,TRUE))*$C21+($J21="Steady Growth")*(AND(DP$4&gt;=$E21,DP$4&lt;=$G21)*((DP$4-$E21+1)/($I21*($I21+1)/2)*$C21))+($J21="custom")*CustomCF!DI21</f>
        <v>0</v>
      </c>
      <c r="DQ21" s="19">
        <f>($J21="Bell Curve")*(_xlfn.NORM.DIST(AND(DQ$4&gt;=$E21,DQ$4&lt;=$G21)*(DQ$4-$E21+1),$I21/2,$L21,TRUE)-_xlfn.NORM.DIST(AND(DQ$4&gt;=$E21,DQ$4&lt;=$G21)*(DP$4-$E21+1),$I21/2,$L21,TRUE))/(1-2*_xlfn.NORM.DIST(0,$I21/2,$L21,TRUE))*$C21+($J21="Steady Growth")*(AND(DQ$4&gt;=$E21,DQ$4&lt;=$G21)*((DQ$4-$E21+1)/($I21*($I21+1)/2)*$C21))+($J21="custom")*CustomCF!DJ21</f>
        <v>0</v>
      </c>
      <c r="DR21" s="19">
        <f>($J21="Bell Curve")*(_xlfn.NORM.DIST(AND(DR$4&gt;=$E21,DR$4&lt;=$G21)*(DR$4-$E21+1),$I21/2,$L21,TRUE)-_xlfn.NORM.DIST(AND(DR$4&gt;=$E21,DR$4&lt;=$G21)*(DQ$4-$E21+1),$I21/2,$L21,TRUE))/(1-2*_xlfn.NORM.DIST(0,$I21/2,$L21,TRUE))*$C21+($J21="Steady Growth")*(AND(DR$4&gt;=$E21,DR$4&lt;=$G21)*((DR$4-$E21+1)/($I21*($I21+1)/2)*$C21))+($J21="custom")*CustomCF!DK21</f>
        <v>0</v>
      </c>
      <c r="DS21" s="19">
        <f>($J21="Bell Curve")*(_xlfn.NORM.DIST(AND(DS$4&gt;=$E21,DS$4&lt;=$G21)*(DS$4-$E21+1),$I21/2,$L21,TRUE)-_xlfn.NORM.DIST(AND(DS$4&gt;=$E21,DS$4&lt;=$G21)*(DR$4-$E21+1),$I21/2,$L21,TRUE))/(1-2*_xlfn.NORM.DIST(0,$I21/2,$L21,TRUE))*$C21+($J21="Steady Growth")*(AND(DS$4&gt;=$E21,DS$4&lt;=$G21)*((DS$4-$E21+1)/($I21*($I21+1)/2)*$C21))+($J21="custom")*CustomCF!DL21</f>
        <v>0</v>
      </c>
      <c r="DT21" s="19">
        <f>($J21="Bell Curve")*(_xlfn.NORM.DIST(AND(DT$4&gt;=$E21,DT$4&lt;=$G21)*(DT$4-$E21+1),$I21/2,$L21,TRUE)-_xlfn.NORM.DIST(AND(DT$4&gt;=$E21,DT$4&lt;=$G21)*(DS$4-$E21+1),$I21/2,$L21,TRUE))/(1-2*_xlfn.NORM.DIST(0,$I21/2,$L21,TRUE))*$C21+($J21="Steady Growth")*(AND(DT$4&gt;=$E21,DT$4&lt;=$G21)*((DT$4-$E21+1)/($I21*($I21+1)/2)*$C21))+($J21="custom")*CustomCF!DM21</f>
        <v>0</v>
      </c>
      <c r="DU21" s="19">
        <f>($J21="Bell Curve")*(_xlfn.NORM.DIST(AND(DU$4&gt;=$E21,DU$4&lt;=$G21)*(DU$4-$E21+1),$I21/2,$L21,TRUE)-_xlfn.NORM.DIST(AND(DU$4&gt;=$E21,DU$4&lt;=$G21)*(DT$4-$E21+1),$I21/2,$L21,TRUE))/(1-2*_xlfn.NORM.DIST(0,$I21/2,$L21,TRUE))*$C21+($J21="Steady Growth")*(AND(DU$4&gt;=$E21,DU$4&lt;=$G21)*((DU$4-$E21+1)/($I21*($I21+1)/2)*$C21))+($J21="custom")*CustomCF!DN21</f>
        <v>0</v>
      </c>
      <c r="DV21" s="19">
        <f>($J21="Bell Curve")*(_xlfn.NORM.DIST(AND(DV$4&gt;=$E21,DV$4&lt;=$G21)*(DV$4-$E21+1),$I21/2,$L21,TRUE)-_xlfn.NORM.DIST(AND(DV$4&gt;=$E21,DV$4&lt;=$G21)*(DU$4-$E21+1),$I21/2,$L21,TRUE))/(1-2*_xlfn.NORM.DIST(0,$I21/2,$L21,TRUE))*$C21+($J21="Steady Growth")*(AND(DV$4&gt;=$E21,DV$4&lt;=$G21)*((DV$4-$E21+1)/($I21*($I21+1)/2)*$C21))+($J21="custom")*CustomCF!DO21</f>
        <v>0</v>
      </c>
      <c r="DW21" s="19">
        <f>($J21="Bell Curve")*(_xlfn.NORM.DIST(AND(DW$4&gt;=$E21,DW$4&lt;=$G21)*(DW$4-$E21+1),$I21/2,$L21,TRUE)-_xlfn.NORM.DIST(AND(DW$4&gt;=$E21,DW$4&lt;=$G21)*(DV$4-$E21+1),$I21/2,$L21,TRUE))/(1-2*_xlfn.NORM.DIST(0,$I21/2,$L21,TRUE))*$C21+($J21="Steady Growth")*(AND(DW$4&gt;=$E21,DW$4&lt;=$G21)*((DW$4-$E21+1)/($I21*($I21+1)/2)*$C21))+($J21="custom")*CustomCF!DP21</f>
        <v>0</v>
      </c>
      <c r="DX21" s="19">
        <f>($J21="Bell Curve")*(_xlfn.NORM.DIST(AND(DX$4&gt;=$E21,DX$4&lt;=$G21)*(DX$4-$E21+1),$I21/2,$L21,TRUE)-_xlfn.NORM.DIST(AND(DX$4&gt;=$E21,DX$4&lt;=$G21)*(DW$4-$E21+1),$I21/2,$L21,TRUE))/(1-2*_xlfn.NORM.DIST(0,$I21/2,$L21,TRUE))*$C21+($J21="Steady Growth")*(AND(DX$4&gt;=$E21,DX$4&lt;=$G21)*((DX$4-$E21+1)/($I21*($I21+1)/2)*$C21))+($J21="custom")*CustomCF!DQ21</f>
        <v>0</v>
      </c>
      <c r="DY21" s="19">
        <f>($J21="Bell Curve")*(_xlfn.NORM.DIST(AND(DY$4&gt;=$E21,DY$4&lt;=$G21)*(DY$4-$E21+1),$I21/2,$L21,TRUE)-_xlfn.NORM.DIST(AND(DY$4&gt;=$E21,DY$4&lt;=$G21)*(DX$4-$E21+1),$I21/2,$L21,TRUE))/(1-2*_xlfn.NORM.DIST(0,$I21/2,$L21,TRUE))*$C21+($J21="Steady Growth")*(AND(DY$4&gt;=$E21,DY$4&lt;=$G21)*((DY$4-$E21+1)/($I21*($I21+1)/2)*$C21))+($J21="custom")*CustomCF!DR21</f>
        <v>0</v>
      </c>
      <c r="DZ21" s="19">
        <f>($J21="Bell Curve")*(_xlfn.NORM.DIST(AND(DZ$4&gt;=$E21,DZ$4&lt;=$G21)*(DZ$4-$E21+1),$I21/2,$L21,TRUE)-_xlfn.NORM.DIST(AND(DZ$4&gt;=$E21,DZ$4&lt;=$G21)*(DY$4-$E21+1),$I21/2,$L21,TRUE))/(1-2*_xlfn.NORM.DIST(0,$I21/2,$L21,TRUE))*$C21+($J21="Steady Growth")*(AND(DZ$4&gt;=$E21,DZ$4&lt;=$G21)*((DZ$4-$E21+1)/($I21*($I21+1)/2)*$C21))+($J21="custom")*CustomCF!DS21</f>
        <v>0</v>
      </c>
      <c r="EA21" s="19">
        <f>($J21="Bell Curve")*(_xlfn.NORM.DIST(AND(EA$4&gt;=$E21,EA$4&lt;=$G21)*(EA$4-$E21+1),$I21/2,$L21,TRUE)-_xlfn.NORM.DIST(AND(EA$4&gt;=$E21,EA$4&lt;=$G21)*(DZ$4-$E21+1),$I21/2,$L21,TRUE))/(1-2*_xlfn.NORM.DIST(0,$I21/2,$L21,TRUE))*$C21+($J21="Steady Growth")*(AND(EA$4&gt;=$E21,EA$4&lt;=$G21)*((EA$4-$E21+1)/($I21*($I21+1)/2)*$C21))+($J21="custom")*CustomCF!DT21</f>
        <v>0</v>
      </c>
      <c r="EB21" s="19">
        <f>($J21="Bell Curve")*(_xlfn.NORM.DIST(AND(EB$4&gt;=$E21,EB$4&lt;=$G21)*(EB$4-$E21+1),$I21/2,$L21,TRUE)-_xlfn.NORM.DIST(AND(EB$4&gt;=$E21,EB$4&lt;=$G21)*(EA$4-$E21+1),$I21/2,$L21,TRUE))/(1-2*_xlfn.NORM.DIST(0,$I21/2,$L21,TRUE))*$C21+($J21="Steady Growth")*(AND(EB$4&gt;=$E21,EB$4&lt;=$G21)*((EB$4-$E21+1)/($I21*($I21+1)/2)*$C21))+($J21="custom")*CustomCF!DU21</f>
        <v>0</v>
      </c>
      <c r="EC21" s="19">
        <f>($J21="Bell Curve")*(_xlfn.NORM.DIST(AND(EC$4&gt;=$E21,EC$4&lt;=$G21)*(EC$4-$E21+1),$I21/2,$L21,TRUE)-_xlfn.NORM.DIST(AND(EC$4&gt;=$E21,EC$4&lt;=$G21)*(EB$4-$E21+1),$I21/2,$L21,TRUE))/(1-2*_xlfn.NORM.DIST(0,$I21/2,$L21,TRUE))*$C21+($J21="Steady Growth")*(AND(EC$4&gt;=$E21,EC$4&lt;=$G21)*((EC$4-$E21+1)/($I21*($I21+1)/2)*$C21))+($J21="custom")*CustomCF!DV21</f>
        <v>0</v>
      </c>
      <c r="ED21" s="19">
        <f>($J21="Bell Curve")*(_xlfn.NORM.DIST(AND(ED$4&gt;=$E21,ED$4&lt;=$G21)*(ED$4-$E21+1),$I21/2,$L21,TRUE)-_xlfn.NORM.DIST(AND(ED$4&gt;=$E21,ED$4&lt;=$G21)*(EC$4-$E21+1),$I21/2,$L21,TRUE))/(1-2*_xlfn.NORM.DIST(0,$I21/2,$L21,TRUE))*$C21+($J21="Steady Growth")*(AND(ED$4&gt;=$E21,ED$4&lt;=$G21)*((ED$4-$E21+1)/($I21*($I21+1)/2)*$C21))+($J21="custom")*CustomCF!DW21</f>
        <v>0</v>
      </c>
      <c r="EE21" s="19">
        <f>($J21="Bell Curve")*(_xlfn.NORM.DIST(AND(EE$4&gt;=$E21,EE$4&lt;=$G21)*(EE$4-$E21+1),$I21/2,$L21,TRUE)-_xlfn.NORM.DIST(AND(EE$4&gt;=$E21,EE$4&lt;=$G21)*(ED$4-$E21+1),$I21/2,$L21,TRUE))/(1-2*_xlfn.NORM.DIST(0,$I21/2,$L21,TRUE))*$C21+($J21="Steady Growth")*(AND(EE$4&gt;=$E21,EE$4&lt;=$G21)*((EE$4-$E21+1)/($I21*($I21+1)/2)*$C21))+($J21="custom")*CustomCF!DX21</f>
        <v>0</v>
      </c>
      <c r="EF21" s="121">
        <f>($J21="Bell Curve")*(_xlfn.NORM.DIST(AND(EF$4&gt;=$E21,EF$4&lt;=$G21)*(EF$4-$E21+1),$I21/2,$L21,TRUE)-_xlfn.NORM.DIST(AND(EF$4&gt;=$E21,EF$4&lt;=$G21)*(EE$4-$E21+1),$I21/2,$L21,TRUE))/(1-2*_xlfn.NORM.DIST(0,$I21/2,$L21,TRUE))*$C21+($J21="Steady Growth")*(AND(EF$4&gt;=$E21,EF$4&lt;=$G21)*((EF$4-$E21+1)/($I21*($I21+1)/2)*$C21))+($J21="custom")*CustomCF!DY21</f>
        <v>0</v>
      </c>
    </row>
    <row r="22" spans="2:136" hidden="1" outlineLevel="1" x14ac:dyDescent="0.2">
      <c r="B22" s="103">
        <f>Budget!K22</f>
        <v>0</v>
      </c>
      <c r="C22" s="19">
        <f>Budget!L22</f>
        <v>0</v>
      </c>
      <c r="D22" s="19" t="str">
        <f t="shared" si="17"/>
        <v/>
      </c>
      <c r="E22" s="92">
        <v>0</v>
      </c>
      <c r="F22" s="18">
        <f>IF(J22="Custom",CustomCF!E22,INDEX($P$6:$DY$6,MATCH(E22,CF!$P$4:$DY$4,0)))</f>
        <v>46022</v>
      </c>
      <c r="G22" s="92">
        <v>0</v>
      </c>
      <c r="H22" s="18">
        <f>IF(J22="Custom",CustomCF!F22,INDEX($P$6:$EF$6,MATCH(G22,$P$4:$EF$4,0)))</f>
        <v>46022</v>
      </c>
      <c r="I22" s="9">
        <f t="shared" si="9"/>
        <v>1</v>
      </c>
      <c r="J22" s="92" t="s">
        <v>30</v>
      </c>
      <c r="K22" s="92" t="s">
        <v>31</v>
      </c>
      <c r="L22" s="9">
        <f t="shared" si="15"/>
        <v>10000000</v>
      </c>
      <c r="M22" s="106">
        <f t="shared" si="16"/>
        <v>0</v>
      </c>
      <c r="N22" s="112" t="str">
        <f t="shared" si="10"/>
        <v>OK</v>
      </c>
      <c r="O22" s="112"/>
      <c r="P22" s="19">
        <f>($J22="Bell Curve")*(_xlfn.NORM.DIST(AND(P$4&gt;=$E22,P$4&lt;=$G22)*(P$4-$E22+1),$I22/2,$L22,TRUE)-_xlfn.NORM.DIST(AND(P$4&gt;=$E22,P$4&lt;=$G22)*(N$4-$E22+1),$I22/2,$L22,TRUE))/(1-2*_xlfn.NORM.DIST(0,$I22/2,$L22,TRUE))*$C22+($J22="Steady Growth")*(AND(P$4&gt;=$E22,P$4&lt;=$G22)*((P$4-$E22+1)/($I22*($I22+1)/2)*$C22))+($J22="custom")*CustomCF!I22</f>
        <v>0</v>
      </c>
      <c r="Q22" s="19">
        <f>($J22="Bell Curve")*(_xlfn.NORM.DIST(AND(Q$4&gt;=$E22,Q$4&lt;=$G22)*(Q$4-$E22+1),$I22/2,$L22,TRUE)-_xlfn.NORM.DIST(AND(Q$4&gt;=$E22,Q$4&lt;=$G22)*(P$4-$E22+1),$I22/2,$L22,TRUE))/(1-2*_xlfn.NORM.DIST(0,$I22/2,$L22,TRUE))*$C22+($J22="Steady Growth")*(AND(Q$4&gt;=$E22,Q$4&lt;=$G22)*((Q$4-$E22+1)/($I22*($I22+1)/2)*$C22))+($J22="custom")*CustomCF!J22</f>
        <v>0</v>
      </c>
      <c r="R22" s="19">
        <f>($J22="Bell Curve")*(_xlfn.NORM.DIST(AND(R$4&gt;=$E22,R$4&lt;=$G22)*(R$4-$E22+1),$I22/2,$L22,TRUE)-_xlfn.NORM.DIST(AND(R$4&gt;=$E22,R$4&lt;=$G22)*(Q$4-$E22+1),$I22/2,$L22,TRUE))/(1-2*_xlfn.NORM.DIST(0,$I22/2,$L22,TRUE))*$C22+($J22="Steady Growth")*(AND(R$4&gt;=$E22,R$4&lt;=$G22)*((R$4-$E22+1)/($I22*($I22+1)/2)*$C22))+($J22="custom")*CustomCF!K22</f>
        <v>0</v>
      </c>
      <c r="S22" s="19">
        <f>($J22="Bell Curve")*(_xlfn.NORM.DIST(AND(S$4&gt;=$E22,S$4&lt;=$G22)*(S$4-$E22+1),$I22/2,$L22,TRUE)-_xlfn.NORM.DIST(AND(S$4&gt;=$E22,S$4&lt;=$G22)*(R$4-$E22+1),$I22/2,$L22,TRUE))/(1-2*_xlfn.NORM.DIST(0,$I22/2,$L22,TRUE))*$C22+($J22="Steady Growth")*(AND(S$4&gt;=$E22,S$4&lt;=$G22)*((S$4-$E22+1)/($I22*($I22+1)/2)*$C22))+($J22="custom")*CustomCF!L22</f>
        <v>0</v>
      </c>
      <c r="T22" s="19">
        <f>($J22="Bell Curve")*(_xlfn.NORM.DIST(AND(T$4&gt;=$E22,T$4&lt;=$G22)*(T$4-$E22+1),$I22/2,$L22,TRUE)-_xlfn.NORM.DIST(AND(T$4&gt;=$E22,T$4&lt;=$G22)*(S$4-$E22+1),$I22/2,$L22,TRUE))/(1-2*_xlfn.NORM.DIST(0,$I22/2,$L22,TRUE))*$C22+($J22="Steady Growth")*(AND(T$4&gt;=$E22,T$4&lt;=$G22)*((T$4-$E22+1)/($I22*($I22+1)/2)*$C22))+($J22="custom")*CustomCF!M22</f>
        <v>0</v>
      </c>
      <c r="U22" s="19">
        <f>($J22="Bell Curve")*(_xlfn.NORM.DIST(AND(U$4&gt;=$E22,U$4&lt;=$G22)*(U$4-$E22+1),$I22/2,$L22,TRUE)-_xlfn.NORM.DIST(AND(U$4&gt;=$E22,U$4&lt;=$G22)*(T$4-$E22+1),$I22/2,$L22,TRUE))/(1-2*_xlfn.NORM.DIST(0,$I22/2,$L22,TRUE))*$C22+($J22="Steady Growth")*(AND(U$4&gt;=$E22,U$4&lt;=$G22)*((U$4-$E22+1)/($I22*($I22+1)/2)*$C22))+($J22="custom")*CustomCF!N22</f>
        <v>0</v>
      </c>
      <c r="V22" s="19">
        <f>($J22="Bell Curve")*(_xlfn.NORM.DIST(AND(V$4&gt;=$E22,V$4&lt;=$G22)*(V$4-$E22+1),$I22/2,$L22,TRUE)-_xlfn.NORM.DIST(AND(V$4&gt;=$E22,V$4&lt;=$G22)*(U$4-$E22+1),$I22/2,$L22,TRUE))/(1-2*_xlfn.NORM.DIST(0,$I22/2,$L22,TRUE))*$C22+($J22="Steady Growth")*(AND(V$4&gt;=$E22,V$4&lt;=$G22)*((V$4-$E22+1)/($I22*($I22+1)/2)*$C22))+($J22="custom")*CustomCF!O22</f>
        <v>0</v>
      </c>
      <c r="W22" s="19">
        <f>($J22="Bell Curve")*(_xlfn.NORM.DIST(AND(W$4&gt;=$E22,W$4&lt;=$G22)*(W$4-$E22+1),$I22/2,$L22,TRUE)-_xlfn.NORM.DIST(AND(W$4&gt;=$E22,W$4&lt;=$G22)*(V$4-$E22+1),$I22/2,$L22,TRUE))/(1-2*_xlfn.NORM.DIST(0,$I22/2,$L22,TRUE))*$C22+($J22="Steady Growth")*(AND(W$4&gt;=$E22,W$4&lt;=$G22)*((W$4-$E22+1)/($I22*($I22+1)/2)*$C22))+($J22="custom")*CustomCF!P22</f>
        <v>0</v>
      </c>
      <c r="X22" s="19">
        <f>($J22="Bell Curve")*(_xlfn.NORM.DIST(AND(X$4&gt;=$E22,X$4&lt;=$G22)*(X$4-$E22+1),$I22/2,$L22,TRUE)-_xlfn.NORM.DIST(AND(X$4&gt;=$E22,X$4&lt;=$G22)*(W$4-$E22+1),$I22/2,$L22,TRUE))/(1-2*_xlfn.NORM.DIST(0,$I22/2,$L22,TRUE))*$C22+($J22="Steady Growth")*(AND(X$4&gt;=$E22,X$4&lt;=$G22)*((X$4-$E22+1)/($I22*($I22+1)/2)*$C22))+($J22="custom")*CustomCF!Q22</f>
        <v>0</v>
      </c>
      <c r="Y22" s="19">
        <f>($J22="Bell Curve")*(_xlfn.NORM.DIST(AND(Y$4&gt;=$E22,Y$4&lt;=$G22)*(Y$4-$E22+1),$I22/2,$L22,TRUE)-_xlfn.NORM.DIST(AND(Y$4&gt;=$E22,Y$4&lt;=$G22)*(X$4-$E22+1),$I22/2,$L22,TRUE))/(1-2*_xlfn.NORM.DIST(0,$I22/2,$L22,TRUE))*$C22+($J22="Steady Growth")*(AND(Y$4&gt;=$E22,Y$4&lt;=$G22)*((Y$4-$E22+1)/($I22*($I22+1)/2)*$C22))+($J22="custom")*CustomCF!R22</f>
        <v>0</v>
      </c>
      <c r="Z22" s="19">
        <f>($J22="Bell Curve")*(_xlfn.NORM.DIST(AND(Z$4&gt;=$E22,Z$4&lt;=$G22)*(Z$4-$E22+1),$I22/2,$L22,TRUE)-_xlfn.NORM.DIST(AND(Z$4&gt;=$E22,Z$4&lt;=$G22)*(Y$4-$E22+1),$I22/2,$L22,TRUE))/(1-2*_xlfn.NORM.DIST(0,$I22/2,$L22,TRUE))*$C22+($J22="Steady Growth")*(AND(Z$4&gt;=$E22,Z$4&lt;=$G22)*((Z$4-$E22+1)/($I22*($I22+1)/2)*$C22))+($J22="custom")*CustomCF!S22</f>
        <v>0</v>
      </c>
      <c r="AA22" s="19">
        <f>($J22="Bell Curve")*(_xlfn.NORM.DIST(AND(AA$4&gt;=$E22,AA$4&lt;=$G22)*(AA$4-$E22+1),$I22/2,$L22,TRUE)-_xlfn.NORM.DIST(AND(AA$4&gt;=$E22,AA$4&lt;=$G22)*(Z$4-$E22+1),$I22/2,$L22,TRUE))/(1-2*_xlfn.NORM.DIST(0,$I22/2,$L22,TRUE))*$C22+($J22="Steady Growth")*(AND(AA$4&gt;=$E22,AA$4&lt;=$G22)*((AA$4-$E22+1)/($I22*($I22+1)/2)*$C22))+($J22="custom")*CustomCF!T22</f>
        <v>0</v>
      </c>
      <c r="AB22" s="19">
        <f>($J22="Bell Curve")*(_xlfn.NORM.DIST(AND(AB$4&gt;=$E22,AB$4&lt;=$G22)*(AB$4-$E22+1),$I22/2,$L22,TRUE)-_xlfn.NORM.DIST(AND(AB$4&gt;=$E22,AB$4&lt;=$G22)*(AA$4-$E22+1),$I22/2,$L22,TRUE))/(1-2*_xlfn.NORM.DIST(0,$I22/2,$L22,TRUE))*$C22+($J22="Steady Growth")*(AND(AB$4&gt;=$E22,AB$4&lt;=$G22)*((AB$4-$E22+1)/($I22*($I22+1)/2)*$C22))+($J22="custom")*CustomCF!U22</f>
        <v>0</v>
      </c>
      <c r="AC22" s="19">
        <f>($J22="Bell Curve")*(_xlfn.NORM.DIST(AND(AC$4&gt;=$E22,AC$4&lt;=$G22)*(AC$4-$E22+1),$I22/2,$L22,TRUE)-_xlfn.NORM.DIST(AND(AC$4&gt;=$E22,AC$4&lt;=$G22)*(AB$4-$E22+1),$I22/2,$L22,TRUE))/(1-2*_xlfn.NORM.DIST(0,$I22/2,$L22,TRUE))*$C22+($J22="Steady Growth")*(AND(AC$4&gt;=$E22,AC$4&lt;=$G22)*((AC$4-$E22+1)/($I22*($I22+1)/2)*$C22))+($J22="custom")*CustomCF!V22</f>
        <v>0</v>
      </c>
      <c r="AD22" s="19">
        <f>($J22="Bell Curve")*(_xlfn.NORM.DIST(AND(AD$4&gt;=$E22,AD$4&lt;=$G22)*(AD$4-$E22+1),$I22/2,$L22,TRUE)-_xlfn.NORM.DIST(AND(AD$4&gt;=$E22,AD$4&lt;=$G22)*(AC$4-$E22+1),$I22/2,$L22,TRUE))/(1-2*_xlfn.NORM.DIST(0,$I22/2,$L22,TRUE))*$C22+($J22="Steady Growth")*(AND(AD$4&gt;=$E22,AD$4&lt;=$G22)*((AD$4-$E22+1)/($I22*($I22+1)/2)*$C22))+($J22="custom")*CustomCF!W22</f>
        <v>0</v>
      </c>
      <c r="AE22" s="19">
        <f>($J22="Bell Curve")*(_xlfn.NORM.DIST(AND(AE$4&gt;=$E22,AE$4&lt;=$G22)*(AE$4-$E22+1),$I22/2,$L22,TRUE)-_xlfn.NORM.DIST(AND(AE$4&gt;=$E22,AE$4&lt;=$G22)*(AD$4-$E22+1),$I22/2,$L22,TRUE))/(1-2*_xlfn.NORM.DIST(0,$I22/2,$L22,TRUE))*$C22+($J22="Steady Growth")*(AND(AE$4&gt;=$E22,AE$4&lt;=$G22)*((AE$4-$E22+1)/($I22*($I22+1)/2)*$C22))+($J22="custom")*CustomCF!X22</f>
        <v>0</v>
      </c>
      <c r="AF22" s="19">
        <f>($J22="Bell Curve")*(_xlfn.NORM.DIST(AND(AF$4&gt;=$E22,AF$4&lt;=$G22)*(AF$4-$E22+1),$I22/2,$L22,TRUE)-_xlfn.NORM.DIST(AND(AF$4&gt;=$E22,AF$4&lt;=$G22)*(AE$4-$E22+1),$I22/2,$L22,TRUE))/(1-2*_xlfn.NORM.DIST(0,$I22/2,$L22,TRUE))*$C22+($J22="Steady Growth")*(AND(AF$4&gt;=$E22,AF$4&lt;=$G22)*((AF$4-$E22+1)/($I22*($I22+1)/2)*$C22))+($J22="custom")*CustomCF!Y22</f>
        <v>0</v>
      </c>
      <c r="AG22" s="19">
        <f>($J22="Bell Curve")*(_xlfn.NORM.DIST(AND(AG$4&gt;=$E22,AG$4&lt;=$G22)*(AG$4-$E22+1),$I22/2,$L22,TRUE)-_xlfn.NORM.DIST(AND(AG$4&gt;=$E22,AG$4&lt;=$G22)*(AF$4-$E22+1),$I22/2,$L22,TRUE))/(1-2*_xlfn.NORM.DIST(0,$I22/2,$L22,TRUE))*$C22+($J22="Steady Growth")*(AND(AG$4&gt;=$E22,AG$4&lt;=$G22)*((AG$4-$E22+1)/($I22*($I22+1)/2)*$C22))+($J22="custom")*CustomCF!Z22</f>
        <v>0</v>
      </c>
      <c r="AH22" s="19">
        <f>($J22="Bell Curve")*(_xlfn.NORM.DIST(AND(AH$4&gt;=$E22,AH$4&lt;=$G22)*(AH$4-$E22+1),$I22/2,$L22,TRUE)-_xlfn.NORM.DIST(AND(AH$4&gt;=$E22,AH$4&lt;=$G22)*(AG$4-$E22+1),$I22/2,$L22,TRUE))/(1-2*_xlfn.NORM.DIST(0,$I22/2,$L22,TRUE))*$C22+($J22="Steady Growth")*(AND(AH$4&gt;=$E22,AH$4&lt;=$G22)*((AH$4-$E22+1)/($I22*($I22+1)/2)*$C22))+($J22="custom")*CustomCF!AA22</f>
        <v>0</v>
      </c>
      <c r="AI22" s="19">
        <f>($J22="Bell Curve")*(_xlfn.NORM.DIST(AND(AI$4&gt;=$E22,AI$4&lt;=$G22)*(AI$4-$E22+1),$I22/2,$L22,TRUE)-_xlfn.NORM.DIST(AND(AI$4&gt;=$E22,AI$4&lt;=$G22)*(AH$4-$E22+1),$I22/2,$L22,TRUE))/(1-2*_xlfn.NORM.DIST(0,$I22/2,$L22,TRUE))*$C22+($J22="Steady Growth")*(AND(AI$4&gt;=$E22,AI$4&lt;=$G22)*((AI$4-$E22+1)/($I22*($I22+1)/2)*$C22))+($J22="custom")*CustomCF!AB22</f>
        <v>0</v>
      </c>
      <c r="AJ22" s="19">
        <f>($J22="Bell Curve")*(_xlfn.NORM.DIST(AND(AJ$4&gt;=$E22,AJ$4&lt;=$G22)*(AJ$4-$E22+1),$I22/2,$L22,TRUE)-_xlfn.NORM.DIST(AND(AJ$4&gt;=$E22,AJ$4&lt;=$G22)*(AI$4-$E22+1),$I22/2,$L22,TRUE))/(1-2*_xlfn.NORM.DIST(0,$I22/2,$L22,TRUE))*$C22+($J22="Steady Growth")*(AND(AJ$4&gt;=$E22,AJ$4&lt;=$G22)*((AJ$4-$E22+1)/($I22*($I22+1)/2)*$C22))+($J22="custom")*CustomCF!AC22</f>
        <v>0</v>
      </c>
      <c r="AK22" s="19">
        <f>($J22="Bell Curve")*(_xlfn.NORM.DIST(AND(AK$4&gt;=$E22,AK$4&lt;=$G22)*(AK$4-$E22+1),$I22/2,$L22,TRUE)-_xlfn.NORM.DIST(AND(AK$4&gt;=$E22,AK$4&lt;=$G22)*(AJ$4-$E22+1),$I22/2,$L22,TRUE))/(1-2*_xlfn.NORM.DIST(0,$I22/2,$L22,TRUE))*$C22+($J22="Steady Growth")*(AND(AK$4&gt;=$E22,AK$4&lt;=$G22)*((AK$4-$E22+1)/($I22*($I22+1)/2)*$C22))+($J22="custom")*CustomCF!AD22</f>
        <v>0</v>
      </c>
      <c r="AL22" s="19">
        <f>($J22="Bell Curve")*(_xlfn.NORM.DIST(AND(AL$4&gt;=$E22,AL$4&lt;=$G22)*(AL$4-$E22+1),$I22/2,$L22,TRUE)-_xlfn.NORM.DIST(AND(AL$4&gt;=$E22,AL$4&lt;=$G22)*(AK$4-$E22+1),$I22/2,$L22,TRUE))/(1-2*_xlfn.NORM.DIST(0,$I22/2,$L22,TRUE))*$C22+($J22="Steady Growth")*(AND(AL$4&gt;=$E22,AL$4&lt;=$G22)*((AL$4-$E22+1)/($I22*($I22+1)/2)*$C22))+($J22="custom")*CustomCF!AE22</f>
        <v>0</v>
      </c>
      <c r="AM22" s="19">
        <f>($J22="Bell Curve")*(_xlfn.NORM.DIST(AND(AM$4&gt;=$E22,AM$4&lt;=$G22)*(AM$4-$E22+1),$I22/2,$L22,TRUE)-_xlfn.NORM.DIST(AND(AM$4&gt;=$E22,AM$4&lt;=$G22)*(AL$4-$E22+1),$I22/2,$L22,TRUE))/(1-2*_xlfn.NORM.DIST(0,$I22/2,$L22,TRUE))*$C22+($J22="Steady Growth")*(AND(AM$4&gt;=$E22,AM$4&lt;=$G22)*((AM$4-$E22+1)/($I22*($I22+1)/2)*$C22))+($J22="custom")*CustomCF!AF22</f>
        <v>0</v>
      </c>
      <c r="AN22" s="19">
        <f>($J22="Bell Curve")*(_xlfn.NORM.DIST(AND(AN$4&gt;=$E22,AN$4&lt;=$G22)*(AN$4-$E22+1),$I22/2,$L22,TRUE)-_xlfn.NORM.DIST(AND(AN$4&gt;=$E22,AN$4&lt;=$G22)*(AM$4-$E22+1),$I22/2,$L22,TRUE))/(1-2*_xlfn.NORM.DIST(0,$I22/2,$L22,TRUE))*$C22+($J22="Steady Growth")*(AND(AN$4&gt;=$E22,AN$4&lt;=$G22)*((AN$4-$E22+1)/($I22*($I22+1)/2)*$C22))+($J22="custom")*CustomCF!AG22</f>
        <v>0</v>
      </c>
      <c r="AO22" s="19">
        <f>($J22="Bell Curve")*(_xlfn.NORM.DIST(AND(AO$4&gt;=$E22,AO$4&lt;=$G22)*(AO$4-$E22+1),$I22/2,$L22,TRUE)-_xlfn.NORM.DIST(AND(AO$4&gt;=$E22,AO$4&lt;=$G22)*(AN$4-$E22+1),$I22/2,$L22,TRUE))/(1-2*_xlfn.NORM.DIST(0,$I22/2,$L22,TRUE))*$C22+($J22="Steady Growth")*(AND(AO$4&gt;=$E22,AO$4&lt;=$G22)*((AO$4-$E22+1)/($I22*($I22+1)/2)*$C22))+($J22="custom")*CustomCF!AH22</f>
        <v>0</v>
      </c>
      <c r="AP22" s="19">
        <f>($J22="Bell Curve")*(_xlfn.NORM.DIST(AND(AP$4&gt;=$E22,AP$4&lt;=$G22)*(AP$4-$E22+1),$I22/2,$L22,TRUE)-_xlfn.NORM.DIST(AND(AP$4&gt;=$E22,AP$4&lt;=$G22)*(AO$4-$E22+1),$I22/2,$L22,TRUE))/(1-2*_xlfn.NORM.DIST(0,$I22/2,$L22,TRUE))*$C22+($J22="Steady Growth")*(AND(AP$4&gt;=$E22,AP$4&lt;=$G22)*((AP$4-$E22+1)/($I22*($I22+1)/2)*$C22))+($J22="custom")*CustomCF!AI22</f>
        <v>0</v>
      </c>
      <c r="AQ22" s="19">
        <f>($J22="Bell Curve")*(_xlfn.NORM.DIST(AND(AQ$4&gt;=$E22,AQ$4&lt;=$G22)*(AQ$4-$E22+1),$I22/2,$L22,TRUE)-_xlfn.NORM.DIST(AND(AQ$4&gt;=$E22,AQ$4&lt;=$G22)*(AP$4-$E22+1),$I22/2,$L22,TRUE))/(1-2*_xlfn.NORM.DIST(0,$I22/2,$L22,TRUE))*$C22+($J22="Steady Growth")*(AND(AQ$4&gt;=$E22,AQ$4&lt;=$G22)*((AQ$4-$E22+1)/($I22*($I22+1)/2)*$C22))+($J22="custom")*CustomCF!AJ22</f>
        <v>0</v>
      </c>
      <c r="AR22" s="19">
        <f>($J22="Bell Curve")*(_xlfn.NORM.DIST(AND(AR$4&gt;=$E22,AR$4&lt;=$G22)*(AR$4-$E22+1),$I22/2,$L22,TRUE)-_xlfn.NORM.DIST(AND(AR$4&gt;=$E22,AR$4&lt;=$G22)*(AQ$4-$E22+1),$I22/2,$L22,TRUE))/(1-2*_xlfn.NORM.DIST(0,$I22/2,$L22,TRUE))*$C22+($J22="Steady Growth")*(AND(AR$4&gt;=$E22,AR$4&lt;=$G22)*((AR$4-$E22+1)/($I22*($I22+1)/2)*$C22))+($J22="custom")*CustomCF!AK22</f>
        <v>0</v>
      </c>
      <c r="AS22" s="19">
        <f>($J22="Bell Curve")*(_xlfn.NORM.DIST(AND(AS$4&gt;=$E22,AS$4&lt;=$G22)*(AS$4-$E22+1),$I22/2,$L22,TRUE)-_xlfn.NORM.DIST(AND(AS$4&gt;=$E22,AS$4&lt;=$G22)*(AR$4-$E22+1),$I22/2,$L22,TRUE))/(1-2*_xlfn.NORM.DIST(0,$I22/2,$L22,TRUE))*$C22+($J22="Steady Growth")*(AND(AS$4&gt;=$E22,AS$4&lt;=$G22)*((AS$4-$E22+1)/($I22*($I22+1)/2)*$C22))+($J22="custom")*CustomCF!AL22</f>
        <v>0</v>
      </c>
      <c r="AT22" s="19">
        <f>($J22="Bell Curve")*(_xlfn.NORM.DIST(AND(AT$4&gt;=$E22,AT$4&lt;=$G22)*(AT$4-$E22+1),$I22/2,$L22,TRUE)-_xlfn.NORM.DIST(AND(AT$4&gt;=$E22,AT$4&lt;=$G22)*(AS$4-$E22+1),$I22/2,$L22,TRUE))/(1-2*_xlfn.NORM.DIST(0,$I22/2,$L22,TRUE))*$C22+($J22="Steady Growth")*(AND(AT$4&gt;=$E22,AT$4&lt;=$G22)*((AT$4-$E22+1)/($I22*($I22+1)/2)*$C22))+($J22="custom")*CustomCF!AM22</f>
        <v>0</v>
      </c>
      <c r="AU22" s="19">
        <f>($J22="Bell Curve")*(_xlfn.NORM.DIST(AND(AU$4&gt;=$E22,AU$4&lt;=$G22)*(AU$4-$E22+1),$I22/2,$L22,TRUE)-_xlfn.NORM.DIST(AND(AU$4&gt;=$E22,AU$4&lt;=$G22)*(AT$4-$E22+1),$I22/2,$L22,TRUE))/(1-2*_xlfn.NORM.DIST(0,$I22/2,$L22,TRUE))*$C22+($J22="Steady Growth")*(AND(AU$4&gt;=$E22,AU$4&lt;=$G22)*((AU$4-$E22+1)/($I22*($I22+1)/2)*$C22))+($J22="custom")*CustomCF!AN22</f>
        <v>0</v>
      </c>
      <c r="AV22" s="19">
        <f>($J22="Bell Curve")*(_xlfn.NORM.DIST(AND(AV$4&gt;=$E22,AV$4&lt;=$G22)*(AV$4-$E22+1),$I22/2,$L22,TRUE)-_xlfn.NORM.DIST(AND(AV$4&gt;=$E22,AV$4&lt;=$G22)*(AU$4-$E22+1),$I22/2,$L22,TRUE))/(1-2*_xlfn.NORM.DIST(0,$I22/2,$L22,TRUE))*$C22+($J22="Steady Growth")*(AND(AV$4&gt;=$E22,AV$4&lt;=$G22)*((AV$4-$E22+1)/($I22*($I22+1)/2)*$C22))+($J22="custom")*CustomCF!AO22</f>
        <v>0</v>
      </c>
      <c r="AW22" s="19">
        <f>($J22="Bell Curve")*(_xlfn.NORM.DIST(AND(AW$4&gt;=$E22,AW$4&lt;=$G22)*(AW$4-$E22+1),$I22/2,$L22,TRUE)-_xlfn.NORM.DIST(AND(AW$4&gt;=$E22,AW$4&lt;=$G22)*(AV$4-$E22+1),$I22/2,$L22,TRUE))/(1-2*_xlfn.NORM.DIST(0,$I22/2,$L22,TRUE))*$C22+($J22="Steady Growth")*(AND(AW$4&gt;=$E22,AW$4&lt;=$G22)*((AW$4-$E22+1)/($I22*($I22+1)/2)*$C22))+($J22="custom")*CustomCF!AP22</f>
        <v>0</v>
      </c>
      <c r="AX22" s="19">
        <f>($J22="Bell Curve")*(_xlfn.NORM.DIST(AND(AX$4&gt;=$E22,AX$4&lt;=$G22)*(AX$4-$E22+1),$I22/2,$L22,TRUE)-_xlfn.NORM.DIST(AND(AX$4&gt;=$E22,AX$4&lt;=$G22)*(AW$4-$E22+1),$I22/2,$L22,TRUE))/(1-2*_xlfn.NORM.DIST(0,$I22/2,$L22,TRUE))*$C22+($J22="Steady Growth")*(AND(AX$4&gt;=$E22,AX$4&lt;=$G22)*((AX$4-$E22+1)/($I22*($I22+1)/2)*$C22))+($J22="custom")*CustomCF!AQ22</f>
        <v>0</v>
      </c>
      <c r="AY22" s="19">
        <f>($J22="Bell Curve")*(_xlfn.NORM.DIST(AND(AY$4&gt;=$E22,AY$4&lt;=$G22)*(AY$4-$E22+1),$I22/2,$L22,TRUE)-_xlfn.NORM.DIST(AND(AY$4&gt;=$E22,AY$4&lt;=$G22)*(AX$4-$E22+1),$I22/2,$L22,TRUE))/(1-2*_xlfn.NORM.DIST(0,$I22/2,$L22,TRUE))*$C22+($J22="Steady Growth")*(AND(AY$4&gt;=$E22,AY$4&lt;=$G22)*((AY$4-$E22+1)/($I22*($I22+1)/2)*$C22))+($J22="custom")*CustomCF!AR22</f>
        <v>0</v>
      </c>
      <c r="AZ22" s="19">
        <f>($J22="Bell Curve")*(_xlfn.NORM.DIST(AND(AZ$4&gt;=$E22,AZ$4&lt;=$G22)*(AZ$4-$E22+1),$I22/2,$L22,TRUE)-_xlfn.NORM.DIST(AND(AZ$4&gt;=$E22,AZ$4&lt;=$G22)*(AY$4-$E22+1),$I22/2,$L22,TRUE))/(1-2*_xlfn.NORM.DIST(0,$I22/2,$L22,TRUE))*$C22+($J22="Steady Growth")*(AND(AZ$4&gt;=$E22,AZ$4&lt;=$G22)*((AZ$4-$E22+1)/($I22*($I22+1)/2)*$C22))+($J22="custom")*CustomCF!AS22</f>
        <v>0</v>
      </c>
      <c r="BA22" s="19">
        <f>($J22="Bell Curve")*(_xlfn.NORM.DIST(AND(BA$4&gt;=$E22,BA$4&lt;=$G22)*(BA$4-$E22+1),$I22/2,$L22,TRUE)-_xlfn.NORM.DIST(AND(BA$4&gt;=$E22,BA$4&lt;=$G22)*(AZ$4-$E22+1),$I22/2,$L22,TRUE))/(1-2*_xlfn.NORM.DIST(0,$I22/2,$L22,TRUE))*$C22+($J22="Steady Growth")*(AND(BA$4&gt;=$E22,BA$4&lt;=$G22)*((BA$4-$E22+1)/($I22*($I22+1)/2)*$C22))+($J22="custom")*CustomCF!AT22</f>
        <v>0</v>
      </c>
      <c r="BB22" s="19">
        <f>($J22="Bell Curve")*(_xlfn.NORM.DIST(AND(BB$4&gt;=$E22,BB$4&lt;=$G22)*(BB$4-$E22+1),$I22/2,$L22,TRUE)-_xlfn.NORM.DIST(AND(BB$4&gt;=$E22,BB$4&lt;=$G22)*(BA$4-$E22+1),$I22/2,$L22,TRUE))/(1-2*_xlfn.NORM.DIST(0,$I22/2,$L22,TRUE))*$C22+($J22="Steady Growth")*(AND(BB$4&gt;=$E22,BB$4&lt;=$G22)*((BB$4-$E22+1)/($I22*($I22+1)/2)*$C22))+($J22="custom")*CustomCF!AU22</f>
        <v>0</v>
      </c>
      <c r="BC22" s="19">
        <f>($J22="Bell Curve")*(_xlfn.NORM.DIST(AND(BC$4&gt;=$E22,BC$4&lt;=$G22)*(BC$4-$E22+1),$I22/2,$L22,TRUE)-_xlfn.NORM.DIST(AND(BC$4&gt;=$E22,BC$4&lt;=$G22)*(BB$4-$E22+1),$I22/2,$L22,TRUE))/(1-2*_xlfn.NORM.DIST(0,$I22/2,$L22,TRUE))*$C22+($J22="Steady Growth")*(AND(BC$4&gt;=$E22,BC$4&lt;=$G22)*((BC$4-$E22+1)/($I22*($I22+1)/2)*$C22))+($J22="custom")*CustomCF!AV22</f>
        <v>0</v>
      </c>
      <c r="BD22" s="19">
        <f>($J22="Bell Curve")*(_xlfn.NORM.DIST(AND(BD$4&gt;=$E22,BD$4&lt;=$G22)*(BD$4-$E22+1),$I22/2,$L22,TRUE)-_xlfn.NORM.DIST(AND(BD$4&gt;=$E22,BD$4&lt;=$G22)*(BC$4-$E22+1),$I22/2,$L22,TRUE))/(1-2*_xlfn.NORM.DIST(0,$I22/2,$L22,TRUE))*$C22+($J22="Steady Growth")*(AND(BD$4&gt;=$E22,BD$4&lt;=$G22)*((BD$4-$E22+1)/($I22*($I22+1)/2)*$C22))+($J22="custom")*CustomCF!AW22</f>
        <v>0</v>
      </c>
      <c r="BE22" s="19">
        <f>($J22="Bell Curve")*(_xlfn.NORM.DIST(AND(BE$4&gt;=$E22,BE$4&lt;=$G22)*(BE$4-$E22+1),$I22/2,$L22,TRUE)-_xlfn.NORM.DIST(AND(BE$4&gt;=$E22,BE$4&lt;=$G22)*(BD$4-$E22+1),$I22/2,$L22,TRUE))/(1-2*_xlfn.NORM.DIST(0,$I22/2,$L22,TRUE))*$C22+($J22="Steady Growth")*(AND(BE$4&gt;=$E22,BE$4&lt;=$G22)*((BE$4-$E22+1)/($I22*($I22+1)/2)*$C22))+($J22="custom")*CustomCF!AX22</f>
        <v>0</v>
      </c>
      <c r="BF22" s="19">
        <f>($J22="Bell Curve")*(_xlfn.NORM.DIST(AND(BF$4&gt;=$E22,BF$4&lt;=$G22)*(BF$4-$E22+1),$I22/2,$L22,TRUE)-_xlfn.NORM.DIST(AND(BF$4&gt;=$E22,BF$4&lt;=$G22)*(BE$4-$E22+1),$I22/2,$L22,TRUE))/(1-2*_xlfn.NORM.DIST(0,$I22/2,$L22,TRUE))*$C22+($J22="Steady Growth")*(AND(BF$4&gt;=$E22,BF$4&lt;=$G22)*((BF$4-$E22+1)/($I22*($I22+1)/2)*$C22))+($J22="custom")*CustomCF!AY22</f>
        <v>0</v>
      </c>
      <c r="BG22" s="19">
        <f>($J22="Bell Curve")*(_xlfn.NORM.DIST(AND(BG$4&gt;=$E22,BG$4&lt;=$G22)*(BG$4-$E22+1),$I22/2,$L22,TRUE)-_xlfn.NORM.DIST(AND(BG$4&gt;=$E22,BG$4&lt;=$G22)*(BF$4-$E22+1),$I22/2,$L22,TRUE))/(1-2*_xlfn.NORM.DIST(0,$I22/2,$L22,TRUE))*$C22+($J22="Steady Growth")*(AND(BG$4&gt;=$E22,BG$4&lt;=$G22)*((BG$4-$E22+1)/($I22*($I22+1)/2)*$C22))+($J22="custom")*CustomCF!AZ22</f>
        <v>0</v>
      </c>
      <c r="BH22" s="19">
        <f>($J22="Bell Curve")*(_xlfn.NORM.DIST(AND(BH$4&gt;=$E22,BH$4&lt;=$G22)*(BH$4-$E22+1),$I22/2,$L22,TRUE)-_xlfn.NORM.DIST(AND(BH$4&gt;=$E22,BH$4&lt;=$G22)*(BG$4-$E22+1),$I22/2,$L22,TRUE))/(1-2*_xlfn.NORM.DIST(0,$I22/2,$L22,TRUE))*$C22+($J22="Steady Growth")*(AND(BH$4&gt;=$E22,BH$4&lt;=$G22)*((BH$4-$E22+1)/($I22*($I22+1)/2)*$C22))+($J22="custom")*CustomCF!BA22</f>
        <v>0</v>
      </c>
      <c r="BI22" s="19">
        <f>($J22="Bell Curve")*(_xlfn.NORM.DIST(AND(BI$4&gt;=$E22,BI$4&lt;=$G22)*(BI$4-$E22+1),$I22/2,$L22,TRUE)-_xlfn.NORM.DIST(AND(BI$4&gt;=$E22,BI$4&lt;=$G22)*(BH$4-$E22+1),$I22/2,$L22,TRUE))/(1-2*_xlfn.NORM.DIST(0,$I22/2,$L22,TRUE))*$C22+($J22="Steady Growth")*(AND(BI$4&gt;=$E22,BI$4&lt;=$G22)*((BI$4-$E22+1)/($I22*($I22+1)/2)*$C22))+($J22="custom")*CustomCF!BB22</f>
        <v>0</v>
      </c>
      <c r="BJ22" s="19">
        <f>($J22="Bell Curve")*(_xlfn.NORM.DIST(AND(BJ$4&gt;=$E22,BJ$4&lt;=$G22)*(BJ$4-$E22+1),$I22/2,$L22,TRUE)-_xlfn.NORM.DIST(AND(BJ$4&gt;=$E22,BJ$4&lt;=$G22)*(BI$4-$E22+1),$I22/2,$L22,TRUE))/(1-2*_xlfn.NORM.DIST(0,$I22/2,$L22,TRUE))*$C22+($J22="Steady Growth")*(AND(BJ$4&gt;=$E22,BJ$4&lt;=$G22)*((BJ$4-$E22+1)/($I22*($I22+1)/2)*$C22))+($J22="custom")*CustomCF!BC22</f>
        <v>0</v>
      </c>
      <c r="BK22" s="19">
        <f>($J22="Bell Curve")*(_xlfn.NORM.DIST(AND(BK$4&gt;=$E22,BK$4&lt;=$G22)*(BK$4-$E22+1),$I22/2,$L22,TRUE)-_xlfn.NORM.DIST(AND(BK$4&gt;=$E22,BK$4&lt;=$G22)*(BJ$4-$E22+1),$I22/2,$L22,TRUE))/(1-2*_xlfn.NORM.DIST(0,$I22/2,$L22,TRUE))*$C22+($J22="Steady Growth")*(AND(BK$4&gt;=$E22,BK$4&lt;=$G22)*((BK$4-$E22+1)/($I22*($I22+1)/2)*$C22))+($J22="custom")*CustomCF!BD22</f>
        <v>0</v>
      </c>
      <c r="BL22" s="19">
        <f>($J22="Bell Curve")*(_xlfn.NORM.DIST(AND(BL$4&gt;=$E22,BL$4&lt;=$G22)*(BL$4-$E22+1),$I22/2,$L22,TRUE)-_xlfn.NORM.DIST(AND(BL$4&gt;=$E22,BL$4&lt;=$G22)*(BK$4-$E22+1),$I22/2,$L22,TRUE))/(1-2*_xlfn.NORM.DIST(0,$I22/2,$L22,TRUE))*$C22+($J22="Steady Growth")*(AND(BL$4&gt;=$E22,BL$4&lt;=$G22)*((BL$4-$E22+1)/($I22*($I22+1)/2)*$C22))+($J22="custom")*CustomCF!BE22</f>
        <v>0</v>
      </c>
      <c r="BM22" s="19">
        <f>($J22="Bell Curve")*(_xlfn.NORM.DIST(AND(BM$4&gt;=$E22,BM$4&lt;=$G22)*(BM$4-$E22+1),$I22/2,$L22,TRUE)-_xlfn.NORM.DIST(AND(BM$4&gt;=$E22,BM$4&lt;=$G22)*(BL$4-$E22+1),$I22/2,$L22,TRUE))/(1-2*_xlfn.NORM.DIST(0,$I22/2,$L22,TRUE))*$C22+($J22="Steady Growth")*(AND(BM$4&gt;=$E22,BM$4&lt;=$G22)*((BM$4-$E22+1)/($I22*($I22+1)/2)*$C22))+($J22="custom")*CustomCF!BF22</f>
        <v>0</v>
      </c>
      <c r="BN22" s="19">
        <f>($J22="Bell Curve")*(_xlfn.NORM.DIST(AND(BN$4&gt;=$E22,BN$4&lt;=$G22)*(BN$4-$E22+1),$I22/2,$L22,TRUE)-_xlfn.NORM.DIST(AND(BN$4&gt;=$E22,BN$4&lt;=$G22)*(BM$4-$E22+1),$I22/2,$L22,TRUE))/(1-2*_xlfn.NORM.DIST(0,$I22/2,$L22,TRUE))*$C22+($J22="Steady Growth")*(AND(BN$4&gt;=$E22,BN$4&lt;=$G22)*((BN$4-$E22+1)/($I22*($I22+1)/2)*$C22))+($J22="custom")*CustomCF!BG22</f>
        <v>0</v>
      </c>
      <c r="BO22" s="19">
        <f>($J22="Bell Curve")*(_xlfn.NORM.DIST(AND(BO$4&gt;=$E22,BO$4&lt;=$G22)*(BO$4-$E22+1),$I22/2,$L22,TRUE)-_xlfn.NORM.DIST(AND(BO$4&gt;=$E22,BO$4&lt;=$G22)*(BN$4-$E22+1),$I22/2,$L22,TRUE))/(1-2*_xlfn.NORM.DIST(0,$I22/2,$L22,TRUE))*$C22+($J22="Steady Growth")*(AND(BO$4&gt;=$E22,BO$4&lt;=$G22)*((BO$4-$E22+1)/($I22*($I22+1)/2)*$C22))+($J22="custom")*CustomCF!BH22</f>
        <v>0</v>
      </c>
      <c r="BP22" s="19">
        <f>($J22="Bell Curve")*(_xlfn.NORM.DIST(AND(BP$4&gt;=$E22,BP$4&lt;=$G22)*(BP$4-$E22+1),$I22/2,$L22,TRUE)-_xlfn.NORM.DIST(AND(BP$4&gt;=$E22,BP$4&lt;=$G22)*(BO$4-$E22+1),$I22/2,$L22,TRUE))/(1-2*_xlfn.NORM.DIST(0,$I22/2,$L22,TRUE))*$C22+($J22="Steady Growth")*(AND(BP$4&gt;=$E22,BP$4&lt;=$G22)*((BP$4-$E22+1)/($I22*($I22+1)/2)*$C22))+($J22="custom")*CustomCF!BI22</f>
        <v>0</v>
      </c>
      <c r="BQ22" s="19">
        <f>($J22="Bell Curve")*(_xlfn.NORM.DIST(AND(BQ$4&gt;=$E22,BQ$4&lt;=$G22)*(BQ$4-$E22+1),$I22/2,$L22,TRUE)-_xlfn.NORM.DIST(AND(BQ$4&gt;=$E22,BQ$4&lt;=$G22)*(BP$4-$E22+1),$I22/2,$L22,TRUE))/(1-2*_xlfn.NORM.DIST(0,$I22/2,$L22,TRUE))*$C22+($J22="Steady Growth")*(AND(BQ$4&gt;=$E22,BQ$4&lt;=$G22)*((BQ$4-$E22+1)/($I22*($I22+1)/2)*$C22))+($J22="custom")*CustomCF!BJ22</f>
        <v>0</v>
      </c>
      <c r="BR22" s="19">
        <f>($J22="Bell Curve")*(_xlfn.NORM.DIST(AND(BR$4&gt;=$E22,BR$4&lt;=$G22)*(BR$4-$E22+1),$I22/2,$L22,TRUE)-_xlfn.NORM.DIST(AND(BR$4&gt;=$E22,BR$4&lt;=$G22)*(BQ$4-$E22+1),$I22/2,$L22,TRUE))/(1-2*_xlfn.NORM.DIST(0,$I22/2,$L22,TRUE))*$C22+($J22="Steady Growth")*(AND(BR$4&gt;=$E22,BR$4&lt;=$G22)*((BR$4-$E22+1)/($I22*($I22+1)/2)*$C22))+($J22="custom")*CustomCF!BK22</f>
        <v>0</v>
      </c>
      <c r="BS22" s="19">
        <f>($J22="Bell Curve")*(_xlfn.NORM.DIST(AND(BS$4&gt;=$E22,BS$4&lt;=$G22)*(BS$4-$E22+1),$I22/2,$L22,TRUE)-_xlfn.NORM.DIST(AND(BS$4&gt;=$E22,BS$4&lt;=$G22)*(BR$4-$E22+1),$I22/2,$L22,TRUE))/(1-2*_xlfn.NORM.DIST(0,$I22/2,$L22,TRUE))*$C22+($J22="Steady Growth")*(AND(BS$4&gt;=$E22,BS$4&lt;=$G22)*((BS$4-$E22+1)/($I22*($I22+1)/2)*$C22))+($J22="custom")*CustomCF!BL22</f>
        <v>0</v>
      </c>
      <c r="BT22" s="19">
        <f>($J22="Bell Curve")*(_xlfn.NORM.DIST(AND(BT$4&gt;=$E22,BT$4&lt;=$G22)*(BT$4-$E22+1),$I22/2,$L22,TRUE)-_xlfn.NORM.DIST(AND(BT$4&gt;=$E22,BT$4&lt;=$G22)*(BS$4-$E22+1),$I22/2,$L22,TRUE))/(1-2*_xlfn.NORM.DIST(0,$I22/2,$L22,TRUE))*$C22+($J22="Steady Growth")*(AND(BT$4&gt;=$E22,BT$4&lt;=$G22)*((BT$4-$E22+1)/($I22*($I22+1)/2)*$C22))+($J22="custom")*CustomCF!BM22</f>
        <v>0</v>
      </c>
      <c r="BU22" s="19">
        <f>($J22="Bell Curve")*(_xlfn.NORM.DIST(AND(BU$4&gt;=$E22,BU$4&lt;=$G22)*(BU$4-$E22+1),$I22/2,$L22,TRUE)-_xlfn.NORM.DIST(AND(BU$4&gt;=$E22,BU$4&lt;=$G22)*(BT$4-$E22+1),$I22/2,$L22,TRUE))/(1-2*_xlfn.NORM.DIST(0,$I22/2,$L22,TRUE))*$C22+($J22="Steady Growth")*(AND(BU$4&gt;=$E22,BU$4&lt;=$G22)*((BU$4-$E22+1)/($I22*($I22+1)/2)*$C22))+($J22="custom")*CustomCF!BN22</f>
        <v>0</v>
      </c>
      <c r="BV22" s="19">
        <f>($J22="Bell Curve")*(_xlfn.NORM.DIST(AND(BV$4&gt;=$E22,BV$4&lt;=$G22)*(BV$4-$E22+1),$I22/2,$L22,TRUE)-_xlfn.NORM.DIST(AND(BV$4&gt;=$E22,BV$4&lt;=$G22)*(BU$4-$E22+1),$I22/2,$L22,TRUE))/(1-2*_xlfn.NORM.DIST(0,$I22/2,$L22,TRUE))*$C22+($J22="Steady Growth")*(AND(BV$4&gt;=$E22,BV$4&lt;=$G22)*((BV$4-$E22+1)/($I22*($I22+1)/2)*$C22))+($J22="custom")*CustomCF!BO22</f>
        <v>0</v>
      </c>
      <c r="BW22" s="19">
        <f>($J22="Bell Curve")*(_xlfn.NORM.DIST(AND(BW$4&gt;=$E22,BW$4&lt;=$G22)*(BW$4-$E22+1),$I22/2,$L22,TRUE)-_xlfn.NORM.DIST(AND(BW$4&gt;=$E22,BW$4&lt;=$G22)*(BV$4-$E22+1),$I22/2,$L22,TRUE))/(1-2*_xlfn.NORM.DIST(0,$I22/2,$L22,TRUE))*$C22+($J22="Steady Growth")*(AND(BW$4&gt;=$E22,BW$4&lt;=$G22)*((BW$4-$E22+1)/($I22*($I22+1)/2)*$C22))+($J22="custom")*CustomCF!BP22</f>
        <v>0</v>
      </c>
      <c r="BX22" s="19">
        <f>($J22="Bell Curve")*(_xlfn.NORM.DIST(AND(BX$4&gt;=$E22,BX$4&lt;=$G22)*(BX$4-$E22+1),$I22/2,$L22,TRUE)-_xlfn.NORM.DIST(AND(BX$4&gt;=$E22,BX$4&lt;=$G22)*(BW$4-$E22+1),$I22/2,$L22,TRUE))/(1-2*_xlfn.NORM.DIST(0,$I22/2,$L22,TRUE))*$C22+($J22="Steady Growth")*(AND(BX$4&gt;=$E22,BX$4&lt;=$G22)*((BX$4-$E22+1)/($I22*($I22+1)/2)*$C22))+($J22="custom")*CustomCF!BQ22</f>
        <v>0</v>
      </c>
      <c r="BY22" s="19">
        <f>($J22="Bell Curve")*(_xlfn.NORM.DIST(AND(BY$4&gt;=$E22,BY$4&lt;=$G22)*(BY$4-$E22+1),$I22/2,$L22,TRUE)-_xlfn.NORM.DIST(AND(BY$4&gt;=$E22,BY$4&lt;=$G22)*(BX$4-$E22+1),$I22/2,$L22,TRUE))/(1-2*_xlfn.NORM.DIST(0,$I22/2,$L22,TRUE))*$C22+($J22="Steady Growth")*(AND(BY$4&gt;=$E22,BY$4&lt;=$G22)*((BY$4-$E22+1)/($I22*($I22+1)/2)*$C22))+($J22="custom")*CustomCF!BR22</f>
        <v>0</v>
      </c>
      <c r="BZ22" s="19">
        <f>($J22="Bell Curve")*(_xlfn.NORM.DIST(AND(BZ$4&gt;=$E22,BZ$4&lt;=$G22)*(BZ$4-$E22+1),$I22/2,$L22,TRUE)-_xlfn.NORM.DIST(AND(BZ$4&gt;=$E22,BZ$4&lt;=$G22)*(BY$4-$E22+1),$I22/2,$L22,TRUE))/(1-2*_xlfn.NORM.DIST(0,$I22/2,$L22,TRUE))*$C22+($J22="Steady Growth")*(AND(BZ$4&gt;=$E22,BZ$4&lt;=$G22)*((BZ$4-$E22+1)/($I22*($I22+1)/2)*$C22))+($J22="custom")*CustomCF!BS22</f>
        <v>0</v>
      </c>
      <c r="CA22" s="19">
        <f>($J22="Bell Curve")*(_xlfn.NORM.DIST(AND(CA$4&gt;=$E22,CA$4&lt;=$G22)*(CA$4-$E22+1),$I22/2,$L22,TRUE)-_xlfn.NORM.DIST(AND(CA$4&gt;=$E22,CA$4&lt;=$G22)*(BZ$4-$E22+1),$I22/2,$L22,TRUE))/(1-2*_xlfn.NORM.DIST(0,$I22/2,$L22,TRUE))*$C22+($J22="Steady Growth")*(AND(CA$4&gt;=$E22,CA$4&lt;=$G22)*((CA$4-$E22+1)/($I22*($I22+1)/2)*$C22))+($J22="custom")*CustomCF!BT22</f>
        <v>0</v>
      </c>
      <c r="CB22" s="19">
        <f>($J22="Bell Curve")*(_xlfn.NORM.DIST(AND(CB$4&gt;=$E22,CB$4&lt;=$G22)*(CB$4-$E22+1),$I22/2,$L22,TRUE)-_xlfn.NORM.DIST(AND(CB$4&gt;=$E22,CB$4&lt;=$G22)*(CA$4-$E22+1),$I22/2,$L22,TRUE))/(1-2*_xlfn.NORM.DIST(0,$I22/2,$L22,TRUE))*$C22+($J22="Steady Growth")*(AND(CB$4&gt;=$E22,CB$4&lt;=$G22)*((CB$4-$E22+1)/($I22*($I22+1)/2)*$C22))+($J22="custom")*CustomCF!BU22</f>
        <v>0</v>
      </c>
      <c r="CC22" s="19">
        <f>($J22="Bell Curve")*(_xlfn.NORM.DIST(AND(CC$4&gt;=$E22,CC$4&lt;=$G22)*(CC$4-$E22+1),$I22/2,$L22,TRUE)-_xlfn.NORM.DIST(AND(CC$4&gt;=$E22,CC$4&lt;=$G22)*(CB$4-$E22+1),$I22/2,$L22,TRUE))/(1-2*_xlfn.NORM.DIST(0,$I22/2,$L22,TRUE))*$C22+($J22="Steady Growth")*(AND(CC$4&gt;=$E22,CC$4&lt;=$G22)*((CC$4-$E22+1)/($I22*($I22+1)/2)*$C22))+($J22="custom")*CustomCF!BV22</f>
        <v>0</v>
      </c>
      <c r="CD22" s="19">
        <f>($J22="Bell Curve")*(_xlfn.NORM.DIST(AND(CD$4&gt;=$E22,CD$4&lt;=$G22)*(CD$4-$E22+1),$I22/2,$L22,TRUE)-_xlfn.NORM.DIST(AND(CD$4&gt;=$E22,CD$4&lt;=$G22)*(CC$4-$E22+1),$I22/2,$L22,TRUE))/(1-2*_xlfn.NORM.DIST(0,$I22/2,$L22,TRUE))*$C22+($J22="Steady Growth")*(AND(CD$4&gt;=$E22,CD$4&lt;=$G22)*((CD$4-$E22+1)/($I22*($I22+1)/2)*$C22))+($J22="custom")*CustomCF!BW22</f>
        <v>0</v>
      </c>
      <c r="CE22" s="19">
        <f>($J22="Bell Curve")*(_xlfn.NORM.DIST(AND(CE$4&gt;=$E22,CE$4&lt;=$G22)*(CE$4-$E22+1),$I22/2,$L22,TRUE)-_xlfn.NORM.DIST(AND(CE$4&gt;=$E22,CE$4&lt;=$G22)*(CD$4-$E22+1),$I22/2,$L22,TRUE))/(1-2*_xlfn.NORM.DIST(0,$I22/2,$L22,TRUE))*$C22+($J22="Steady Growth")*(AND(CE$4&gt;=$E22,CE$4&lt;=$G22)*((CE$4-$E22+1)/($I22*($I22+1)/2)*$C22))+($J22="custom")*CustomCF!BX22</f>
        <v>0</v>
      </c>
      <c r="CF22" s="19">
        <f>($J22="Bell Curve")*(_xlfn.NORM.DIST(AND(CF$4&gt;=$E22,CF$4&lt;=$G22)*(CF$4-$E22+1),$I22/2,$L22,TRUE)-_xlfn.NORM.DIST(AND(CF$4&gt;=$E22,CF$4&lt;=$G22)*(CE$4-$E22+1),$I22/2,$L22,TRUE))/(1-2*_xlfn.NORM.DIST(0,$I22/2,$L22,TRUE))*$C22+($J22="Steady Growth")*(AND(CF$4&gt;=$E22,CF$4&lt;=$G22)*((CF$4-$E22+1)/($I22*($I22+1)/2)*$C22))+($J22="custom")*CustomCF!BY22</f>
        <v>0</v>
      </c>
      <c r="CG22" s="19">
        <f>($J22="Bell Curve")*(_xlfn.NORM.DIST(AND(CG$4&gt;=$E22,CG$4&lt;=$G22)*(CG$4-$E22+1),$I22/2,$L22,TRUE)-_xlfn.NORM.DIST(AND(CG$4&gt;=$E22,CG$4&lt;=$G22)*(CF$4-$E22+1),$I22/2,$L22,TRUE))/(1-2*_xlfn.NORM.DIST(0,$I22/2,$L22,TRUE))*$C22+($J22="Steady Growth")*(AND(CG$4&gt;=$E22,CG$4&lt;=$G22)*((CG$4-$E22+1)/($I22*($I22+1)/2)*$C22))+($J22="custom")*CustomCF!BZ22</f>
        <v>0</v>
      </c>
      <c r="CH22" s="19">
        <f>($J22="Bell Curve")*(_xlfn.NORM.DIST(AND(CH$4&gt;=$E22,CH$4&lt;=$G22)*(CH$4-$E22+1),$I22/2,$L22,TRUE)-_xlfn.NORM.DIST(AND(CH$4&gt;=$E22,CH$4&lt;=$G22)*(CG$4-$E22+1),$I22/2,$L22,TRUE))/(1-2*_xlfn.NORM.DIST(0,$I22/2,$L22,TRUE))*$C22+($J22="Steady Growth")*(AND(CH$4&gt;=$E22,CH$4&lt;=$G22)*((CH$4-$E22+1)/($I22*($I22+1)/2)*$C22))+($J22="custom")*CustomCF!CA22</f>
        <v>0</v>
      </c>
      <c r="CI22" s="19">
        <f>($J22="Bell Curve")*(_xlfn.NORM.DIST(AND(CI$4&gt;=$E22,CI$4&lt;=$G22)*(CI$4-$E22+1),$I22/2,$L22,TRUE)-_xlfn.NORM.DIST(AND(CI$4&gt;=$E22,CI$4&lt;=$G22)*(CH$4-$E22+1),$I22/2,$L22,TRUE))/(1-2*_xlfn.NORM.DIST(0,$I22/2,$L22,TRUE))*$C22+($J22="Steady Growth")*(AND(CI$4&gt;=$E22,CI$4&lt;=$G22)*((CI$4-$E22+1)/($I22*($I22+1)/2)*$C22))+($J22="custom")*CustomCF!CB22</f>
        <v>0</v>
      </c>
      <c r="CJ22" s="19">
        <f>($J22="Bell Curve")*(_xlfn.NORM.DIST(AND(CJ$4&gt;=$E22,CJ$4&lt;=$G22)*(CJ$4-$E22+1),$I22/2,$L22,TRUE)-_xlfn.NORM.DIST(AND(CJ$4&gt;=$E22,CJ$4&lt;=$G22)*(CI$4-$E22+1),$I22/2,$L22,TRUE))/(1-2*_xlfn.NORM.DIST(0,$I22/2,$L22,TRUE))*$C22+($J22="Steady Growth")*(AND(CJ$4&gt;=$E22,CJ$4&lt;=$G22)*((CJ$4-$E22+1)/($I22*($I22+1)/2)*$C22))+($J22="custom")*CustomCF!CC22</f>
        <v>0</v>
      </c>
      <c r="CK22" s="19">
        <f>($J22="Bell Curve")*(_xlfn.NORM.DIST(AND(CK$4&gt;=$E22,CK$4&lt;=$G22)*(CK$4-$E22+1),$I22/2,$L22,TRUE)-_xlfn.NORM.DIST(AND(CK$4&gt;=$E22,CK$4&lt;=$G22)*(CJ$4-$E22+1),$I22/2,$L22,TRUE))/(1-2*_xlfn.NORM.DIST(0,$I22/2,$L22,TRUE))*$C22+($J22="Steady Growth")*(AND(CK$4&gt;=$E22,CK$4&lt;=$G22)*((CK$4-$E22+1)/($I22*($I22+1)/2)*$C22))+($J22="custom")*CustomCF!CD22</f>
        <v>0</v>
      </c>
      <c r="CL22" s="19">
        <f>($J22="Bell Curve")*(_xlfn.NORM.DIST(AND(CL$4&gt;=$E22,CL$4&lt;=$G22)*(CL$4-$E22+1),$I22/2,$L22,TRUE)-_xlfn.NORM.DIST(AND(CL$4&gt;=$E22,CL$4&lt;=$G22)*(CK$4-$E22+1),$I22/2,$L22,TRUE))/(1-2*_xlfn.NORM.DIST(0,$I22/2,$L22,TRUE))*$C22+($J22="Steady Growth")*(AND(CL$4&gt;=$E22,CL$4&lt;=$G22)*((CL$4-$E22+1)/($I22*($I22+1)/2)*$C22))+($J22="custom")*CustomCF!CE22</f>
        <v>0</v>
      </c>
      <c r="CM22" s="19">
        <f>($J22="Bell Curve")*(_xlfn.NORM.DIST(AND(CM$4&gt;=$E22,CM$4&lt;=$G22)*(CM$4-$E22+1),$I22/2,$L22,TRUE)-_xlfn.NORM.DIST(AND(CM$4&gt;=$E22,CM$4&lt;=$G22)*(CL$4-$E22+1),$I22/2,$L22,TRUE))/(1-2*_xlfn.NORM.DIST(0,$I22/2,$L22,TRUE))*$C22+($J22="Steady Growth")*(AND(CM$4&gt;=$E22,CM$4&lt;=$G22)*((CM$4-$E22+1)/($I22*($I22+1)/2)*$C22))+($J22="custom")*CustomCF!CF22</f>
        <v>0</v>
      </c>
      <c r="CN22" s="19">
        <f>($J22="Bell Curve")*(_xlfn.NORM.DIST(AND(CN$4&gt;=$E22,CN$4&lt;=$G22)*(CN$4-$E22+1),$I22/2,$L22,TRUE)-_xlfn.NORM.DIST(AND(CN$4&gt;=$E22,CN$4&lt;=$G22)*(CM$4-$E22+1),$I22/2,$L22,TRUE))/(1-2*_xlfn.NORM.DIST(0,$I22/2,$L22,TRUE))*$C22+($J22="Steady Growth")*(AND(CN$4&gt;=$E22,CN$4&lt;=$G22)*((CN$4-$E22+1)/($I22*($I22+1)/2)*$C22))+($J22="custom")*CustomCF!CG22</f>
        <v>0</v>
      </c>
      <c r="CO22" s="19">
        <f>($J22="Bell Curve")*(_xlfn.NORM.DIST(AND(CO$4&gt;=$E22,CO$4&lt;=$G22)*(CO$4-$E22+1),$I22/2,$L22,TRUE)-_xlfn.NORM.DIST(AND(CO$4&gt;=$E22,CO$4&lt;=$G22)*(CN$4-$E22+1),$I22/2,$L22,TRUE))/(1-2*_xlfn.NORM.DIST(0,$I22/2,$L22,TRUE))*$C22+($J22="Steady Growth")*(AND(CO$4&gt;=$E22,CO$4&lt;=$G22)*((CO$4-$E22+1)/($I22*($I22+1)/2)*$C22))+($J22="custom")*CustomCF!CH22</f>
        <v>0</v>
      </c>
      <c r="CP22" s="19">
        <f>($J22="Bell Curve")*(_xlfn.NORM.DIST(AND(CP$4&gt;=$E22,CP$4&lt;=$G22)*(CP$4-$E22+1),$I22/2,$L22,TRUE)-_xlfn.NORM.DIST(AND(CP$4&gt;=$E22,CP$4&lt;=$G22)*(CO$4-$E22+1),$I22/2,$L22,TRUE))/(1-2*_xlfn.NORM.DIST(0,$I22/2,$L22,TRUE))*$C22+($J22="Steady Growth")*(AND(CP$4&gt;=$E22,CP$4&lt;=$G22)*((CP$4-$E22+1)/($I22*($I22+1)/2)*$C22))+($J22="custom")*CustomCF!CI22</f>
        <v>0</v>
      </c>
      <c r="CQ22" s="19">
        <f>($J22="Bell Curve")*(_xlfn.NORM.DIST(AND(CQ$4&gt;=$E22,CQ$4&lt;=$G22)*(CQ$4-$E22+1),$I22/2,$L22,TRUE)-_xlfn.NORM.DIST(AND(CQ$4&gt;=$E22,CQ$4&lt;=$G22)*(CP$4-$E22+1),$I22/2,$L22,TRUE))/(1-2*_xlfn.NORM.DIST(0,$I22/2,$L22,TRUE))*$C22+($J22="Steady Growth")*(AND(CQ$4&gt;=$E22,CQ$4&lt;=$G22)*((CQ$4-$E22+1)/($I22*($I22+1)/2)*$C22))+($J22="custom")*CustomCF!CJ22</f>
        <v>0</v>
      </c>
      <c r="CR22" s="19">
        <f>($J22="Bell Curve")*(_xlfn.NORM.DIST(AND(CR$4&gt;=$E22,CR$4&lt;=$G22)*(CR$4-$E22+1),$I22/2,$L22,TRUE)-_xlfn.NORM.DIST(AND(CR$4&gt;=$E22,CR$4&lt;=$G22)*(CQ$4-$E22+1),$I22/2,$L22,TRUE))/(1-2*_xlfn.NORM.DIST(0,$I22/2,$L22,TRUE))*$C22+($J22="Steady Growth")*(AND(CR$4&gt;=$E22,CR$4&lt;=$G22)*((CR$4-$E22+1)/($I22*($I22+1)/2)*$C22))+($J22="custom")*CustomCF!CK22</f>
        <v>0</v>
      </c>
      <c r="CS22" s="19">
        <f>($J22="Bell Curve")*(_xlfn.NORM.DIST(AND(CS$4&gt;=$E22,CS$4&lt;=$G22)*(CS$4-$E22+1),$I22/2,$L22,TRUE)-_xlfn.NORM.DIST(AND(CS$4&gt;=$E22,CS$4&lt;=$G22)*(CR$4-$E22+1),$I22/2,$L22,TRUE))/(1-2*_xlfn.NORM.DIST(0,$I22/2,$L22,TRUE))*$C22+($J22="Steady Growth")*(AND(CS$4&gt;=$E22,CS$4&lt;=$G22)*((CS$4-$E22+1)/($I22*($I22+1)/2)*$C22))+($J22="custom")*CustomCF!CL22</f>
        <v>0</v>
      </c>
      <c r="CT22" s="19">
        <f>($J22="Bell Curve")*(_xlfn.NORM.DIST(AND(CT$4&gt;=$E22,CT$4&lt;=$G22)*(CT$4-$E22+1),$I22/2,$L22,TRUE)-_xlfn.NORM.DIST(AND(CT$4&gt;=$E22,CT$4&lt;=$G22)*(CS$4-$E22+1),$I22/2,$L22,TRUE))/(1-2*_xlfn.NORM.DIST(0,$I22/2,$L22,TRUE))*$C22+($J22="Steady Growth")*(AND(CT$4&gt;=$E22,CT$4&lt;=$G22)*((CT$4-$E22+1)/($I22*($I22+1)/2)*$C22))+($J22="custom")*CustomCF!CM22</f>
        <v>0</v>
      </c>
      <c r="CU22" s="19">
        <f>($J22="Bell Curve")*(_xlfn.NORM.DIST(AND(CU$4&gt;=$E22,CU$4&lt;=$G22)*(CU$4-$E22+1),$I22/2,$L22,TRUE)-_xlfn.NORM.DIST(AND(CU$4&gt;=$E22,CU$4&lt;=$G22)*(CT$4-$E22+1),$I22/2,$L22,TRUE))/(1-2*_xlfn.NORM.DIST(0,$I22/2,$L22,TRUE))*$C22+($J22="Steady Growth")*(AND(CU$4&gt;=$E22,CU$4&lt;=$G22)*((CU$4-$E22+1)/($I22*($I22+1)/2)*$C22))+($J22="custom")*CustomCF!CN22</f>
        <v>0</v>
      </c>
      <c r="CV22" s="19">
        <f>($J22="Bell Curve")*(_xlfn.NORM.DIST(AND(CV$4&gt;=$E22,CV$4&lt;=$G22)*(CV$4-$E22+1),$I22/2,$L22,TRUE)-_xlfn.NORM.DIST(AND(CV$4&gt;=$E22,CV$4&lt;=$G22)*(CU$4-$E22+1),$I22/2,$L22,TRUE))/(1-2*_xlfn.NORM.DIST(0,$I22/2,$L22,TRUE))*$C22+($J22="Steady Growth")*(AND(CV$4&gt;=$E22,CV$4&lt;=$G22)*((CV$4-$E22+1)/($I22*($I22+1)/2)*$C22))+($J22="custom")*CustomCF!CO22</f>
        <v>0</v>
      </c>
      <c r="CW22" s="19">
        <f>($J22="Bell Curve")*(_xlfn.NORM.DIST(AND(CW$4&gt;=$E22,CW$4&lt;=$G22)*(CW$4-$E22+1),$I22/2,$L22,TRUE)-_xlfn.NORM.DIST(AND(CW$4&gt;=$E22,CW$4&lt;=$G22)*(CV$4-$E22+1),$I22/2,$L22,TRUE))/(1-2*_xlfn.NORM.DIST(0,$I22/2,$L22,TRUE))*$C22+($J22="Steady Growth")*(AND(CW$4&gt;=$E22,CW$4&lt;=$G22)*((CW$4-$E22+1)/($I22*($I22+1)/2)*$C22))+($J22="custom")*CustomCF!CP22</f>
        <v>0</v>
      </c>
      <c r="CX22" s="19">
        <f>($J22="Bell Curve")*(_xlfn.NORM.DIST(AND(CX$4&gt;=$E22,CX$4&lt;=$G22)*(CX$4-$E22+1),$I22/2,$L22,TRUE)-_xlfn.NORM.DIST(AND(CX$4&gt;=$E22,CX$4&lt;=$G22)*(CW$4-$E22+1),$I22/2,$L22,TRUE))/(1-2*_xlfn.NORM.DIST(0,$I22/2,$L22,TRUE))*$C22+($J22="Steady Growth")*(AND(CX$4&gt;=$E22,CX$4&lt;=$G22)*((CX$4-$E22+1)/($I22*($I22+1)/2)*$C22))+($J22="custom")*CustomCF!CQ22</f>
        <v>0</v>
      </c>
      <c r="CY22" s="19">
        <f>($J22="Bell Curve")*(_xlfn.NORM.DIST(AND(CY$4&gt;=$E22,CY$4&lt;=$G22)*(CY$4-$E22+1),$I22/2,$L22,TRUE)-_xlfn.NORM.DIST(AND(CY$4&gt;=$E22,CY$4&lt;=$G22)*(CX$4-$E22+1),$I22/2,$L22,TRUE))/(1-2*_xlfn.NORM.DIST(0,$I22/2,$L22,TRUE))*$C22+($J22="Steady Growth")*(AND(CY$4&gt;=$E22,CY$4&lt;=$G22)*((CY$4-$E22+1)/($I22*($I22+1)/2)*$C22))+($J22="custom")*CustomCF!CR22</f>
        <v>0</v>
      </c>
      <c r="CZ22" s="19">
        <f>($J22="Bell Curve")*(_xlfn.NORM.DIST(AND(CZ$4&gt;=$E22,CZ$4&lt;=$G22)*(CZ$4-$E22+1),$I22/2,$L22,TRUE)-_xlfn.NORM.DIST(AND(CZ$4&gt;=$E22,CZ$4&lt;=$G22)*(CY$4-$E22+1),$I22/2,$L22,TRUE))/(1-2*_xlfn.NORM.DIST(0,$I22/2,$L22,TRUE))*$C22+($J22="Steady Growth")*(AND(CZ$4&gt;=$E22,CZ$4&lt;=$G22)*((CZ$4-$E22+1)/($I22*($I22+1)/2)*$C22))+($J22="custom")*CustomCF!CS22</f>
        <v>0</v>
      </c>
      <c r="DA22" s="19">
        <f>($J22="Bell Curve")*(_xlfn.NORM.DIST(AND(DA$4&gt;=$E22,DA$4&lt;=$G22)*(DA$4-$E22+1),$I22/2,$L22,TRUE)-_xlfn.NORM.DIST(AND(DA$4&gt;=$E22,DA$4&lt;=$G22)*(CZ$4-$E22+1),$I22/2,$L22,TRUE))/(1-2*_xlfn.NORM.DIST(0,$I22/2,$L22,TRUE))*$C22+($J22="Steady Growth")*(AND(DA$4&gt;=$E22,DA$4&lt;=$G22)*((DA$4-$E22+1)/($I22*($I22+1)/2)*$C22))+($J22="custom")*CustomCF!CT22</f>
        <v>0</v>
      </c>
      <c r="DB22" s="19">
        <f>($J22="Bell Curve")*(_xlfn.NORM.DIST(AND(DB$4&gt;=$E22,DB$4&lt;=$G22)*(DB$4-$E22+1),$I22/2,$L22,TRUE)-_xlfn.NORM.DIST(AND(DB$4&gt;=$E22,DB$4&lt;=$G22)*(DA$4-$E22+1),$I22/2,$L22,TRUE))/(1-2*_xlfn.NORM.DIST(0,$I22/2,$L22,TRUE))*$C22+($J22="Steady Growth")*(AND(DB$4&gt;=$E22,DB$4&lt;=$G22)*((DB$4-$E22+1)/($I22*($I22+1)/2)*$C22))+($J22="custom")*CustomCF!CU22</f>
        <v>0</v>
      </c>
      <c r="DC22" s="19">
        <f>($J22="Bell Curve")*(_xlfn.NORM.DIST(AND(DC$4&gt;=$E22,DC$4&lt;=$G22)*(DC$4-$E22+1),$I22/2,$L22,TRUE)-_xlfn.NORM.DIST(AND(DC$4&gt;=$E22,DC$4&lt;=$G22)*(DB$4-$E22+1),$I22/2,$L22,TRUE))/(1-2*_xlfn.NORM.DIST(0,$I22/2,$L22,TRUE))*$C22+($J22="Steady Growth")*(AND(DC$4&gt;=$E22,DC$4&lt;=$G22)*((DC$4-$E22+1)/($I22*($I22+1)/2)*$C22))+($J22="custom")*CustomCF!CV22</f>
        <v>0</v>
      </c>
      <c r="DD22" s="19">
        <f>($J22="Bell Curve")*(_xlfn.NORM.DIST(AND(DD$4&gt;=$E22,DD$4&lt;=$G22)*(DD$4-$E22+1),$I22/2,$L22,TRUE)-_xlfn.NORM.DIST(AND(DD$4&gt;=$E22,DD$4&lt;=$G22)*(DC$4-$E22+1),$I22/2,$L22,TRUE))/(1-2*_xlfn.NORM.DIST(0,$I22/2,$L22,TRUE))*$C22+($J22="Steady Growth")*(AND(DD$4&gt;=$E22,DD$4&lt;=$G22)*((DD$4-$E22+1)/($I22*($I22+1)/2)*$C22))+($J22="custom")*CustomCF!CW22</f>
        <v>0</v>
      </c>
      <c r="DE22" s="19">
        <f>($J22="Bell Curve")*(_xlfn.NORM.DIST(AND(DE$4&gt;=$E22,DE$4&lt;=$G22)*(DE$4-$E22+1),$I22/2,$L22,TRUE)-_xlfn.NORM.DIST(AND(DE$4&gt;=$E22,DE$4&lt;=$G22)*(DD$4-$E22+1),$I22/2,$L22,TRUE))/(1-2*_xlfn.NORM.DIST(0,$I22/2,$L22,TRUE))*$C22+($J22="Steady Growth")*(AND(DE$4&gt;=$E22,DE$4&lt;=$G22)*((DE$4-$E22+1)/($I22*($I22+1)/2)*$C22))+($J22="custom")*CustomCF!CX22</f>
        <v>0</v>
      </c>
      <c r="DF22" s="19">
        <f>($J22="Bell Curve")*(_xlfn.NORM.DIST(AND(DF$4&gt;=$E22,DF$4&lt;=$G22)*(DF$4-$E22+1),$I22/2,$L22,TRUE)-_xlfn.NORM.DIST(AND(DF$4&gt;=$E22,DF$4&lt;=$G22)*(DE$4-$E22+1),$I22/2,$L22,TRUE))/(1-2*_xlfn.NORM.DIST(0,$I22/2,$L22,TRUE))*$C22+($J22="Steady Growth")*(AND(DF$4&gt;=$E22,DF$4&lt;=$G22)*((DF$4-$E22+1)/($I22*($I22+1)/2)*$C22))+($J22="custom")*CustomCF!CY22</f>
        <v>0</v>
      </c>
      <c r="DG22" s="19">
        <f>($J22="Bell Curve")*(_xlfn.NORM.DIST(AND(DG$4&gt;=$E22,DG$4&lt;=$G22)*(DG$4-$E22+1),$I22/2,$L22,TRUE)-_xlfn.NORM.DIST(AND(DG$4&gt;=$E22,DG$4&lt;=$G22)*(DF$4-$E22+1),$I22/2,$L22,TRUE))/(1-2*_xlfn.NORM.DIST(0,$I22/2,$L22,TRUE))*$C22+($J22="Steady Growth")*(AND(DG$4&gt;=$E22,DG$4&lt;=$G22)*((DG$4-$E22+1)/($I22*($I22+1)/2)*$C22))+($J22="custom")*CustomCF!CZ22</f>
        <v>0</v>
      </c>
      <c r="DH22" s="19">
        <f>($J22="Bell Curve")*(_xlfn.NORM.DIST(AND(DH$4&gt;=$E22,DH$4&lt;=$G22)*(DH$4-$E22+1),$I22/2,$L22,TRUE)-_xlfn.NORM.DIST(AND(DH$4&gt;=$E22,DH$4&lt;=$G22)*(DG$4-$E22+1),$I22/2,$L22,TRUE))/(1-2*_xlfn.NORM.DIST(0,$I22/2,$L22,TRUE))*$C22+($J22="Steady Growth")*(AND(DH$4&gt;=$E22,DH$4&lt;=$G22)*((DH$4-$E22+1)/($I22*($I22+1)/2)*$C22))+($J22="custom")*CustomCF!DA22</f>
        <v>0</v>
      </c>
      <c r="DI22" s="19">
        <f>($J22="Bell Curve")*(_xlfn.NORM.DIST(AND(DI$4&gt;=$E22,DI$4&lt;=$G22)*(DI$4-$E22+1),$I22/2,$L22,TRUE)-_xlfn.NORM.DIST(AND(DI$4&gt;=$E22,DI$4&lt;=$G22)*(DH$4-$E22+1),$I22/2,$L22,TRUE))/(1-2*_xlfn.NORM.DIST(0,$I22/2,$L22,TRUE))*$C22+($J22="Steady Growth")*(AND(DI$4&gt;=$E22,DI$4&lt;=$G22)*((DI$4-$E22+1)/($I22*($I22+1)/2)*$C22))+($J22="custom")*CustomCF!DB22</f>
        <v>0</v>
      </c>
      <c r="DJ22" s="19">
        <f>($J22="Bell Curve")*(_xlfn.NORM.DIST(AND(DJ$4&gt;=$E22,DJ$4&lt;=$G22)*(DJ$4-$E22+1),$I22/2,$L22,TRUE)-_xlfn.NORM.DIST(AND(DJ$4&gt;=$E22,DJ$4&lt;=$G22)*(DI$4-$E22+1),$I22/2,$L22,TRUE))/(1-2*_xlfn.NORM.DIST(0,$I22/2,$L22,TRUE))*$C22+($J22="Steady Growth")*(AND(DJ$4&gt;=$E22,DJ$4&lt;=$G22)*((DJ$4-$E22+1)/($I22*($I22+1)/2)*$C22))+($J22="custom")*CustomCF!DC22</f>
        <v>0</v>
      </c>
      <c r="DK22" s="19">
        <f>($J22="Bell Curve")*(_xlfn.NORM.DIST(AND(DK$4&gt;=$E22,DK$4&lt;=$G22)*(DK$4-$E22+1),$I22/2,$L22,TRUE)-_xlfn.NORM.DIST(AND(DK$4&gt;=$E22,DK$4&lt;=$G22)*(DJ$4-$E22+1),$I22/2,$L22,TRUE))/(1-2*_xlfn.NORM.DIST(0,$I22/2,$L22,TRUE))*$C22+($J22="Steady Growth")*(AND(DK$4&gt;=$E22,DK$4&lt;=$G22)*((DK$4-$E22+1)/($I22*($I22+1)/2)*$C22))+($J22="custom")*CustomCF!DD22</f>
        <v>0</v>
      </c>
      <c r="DL22" s="19">
        <f>($J22="Bell Curve")*(_xlfn.NORM.DIST(AND(DL$4&gt;=$E22,DL$4&lt;=$G22)*(DL$4-$E22+1),$I22/2,$L22,TRUE)-_xlfn.NORM.DIST(AND(DL$4&gt;=$E22,DL$4&lt;=$G22)*(DK$4-$E22+1),$I22/2,$L22,TRUE))/(1-2*_xlfn.NORM.DIST(0,$I22/2,$L22,TRUE))*$C22+($J22="Steady Growth")*(AND(DL$4&gt;=$E22,DL$4&lt;=$G22)*((DL$4-$E22+1)/($I22*($I22+1)/2)*$C22))+($J22="custom")*CustomCF!DE22</f>
        <v>0</v>
      </c>
      <c r="DM22" s="19">
        <f>($J22="Bell Curve")*(_xlfn.NORM.DIST(AND(DM$4&gt;=$E22,DM$4&lt;=$G22)*(DM$4-$E22+1),$I22/2,$L22,TRUE)-_xlfn.NORM.DIST(AND(DM$4&gt;=$E22,DM$4&lt;=$G22)*(DL$4-$E22+1),$I22/2,$L22,TRUE))/(1-2*_xlfn.NORM.DIST(0,$I22/2,$L22,TRUE))*$C22+($J22="Steady Growth")*(AND(DM$4&gt;=$E22,DM$4&lt;=$G22)*((DM$4-$E22+1)/($I22*($I22+1)/2)*$C22))+($J22="custom")*CustomCF!DF22</f>
        <v>0</v>
      </c>
      <c r="DN22" s="19">
        <f>($J22="Bell Curve")*(_xlfn.NORM.DIST(AND(DN$4&gt;=$E22,DN$4&lt;=$G22)*(DN$4-$E22+1),$I22/2,$L22,TRUE)-_xlfn.NORM.DIST(AND(DN$4&gt;=$E22,DN$4&lt;=$G22)*(DM$4-$E22+1),$I22/2,$L22,TRUE))/(1-2*_xlfn.NORM.DIST(0,$I22/2,$L22,TRUE))*$C22+($J22="Steady Growth")*(AND(DN$4&gt;=$E22,DN$4&lt;=$G22)*((DN$4-$E22+1)/($I22*($I22+1)/2)*$C22))+($J22="custom")*CustomCF!DG22</f>
        <v>0</v>
      </c>
      <c r="DO22" s="19">
        <f>($J22="Bell Curve")*(_xlfn.NORM.DIST(AND(DO$4&gt;=$E22,DO$4&lt;=$G22)*(DO$4-$E22+1),$I22/2,$L22,TRUE)-_xlfn.NORM.DIST(AND(DO$4&gt;=$E22,DO$4&lt;=$G22)*(DN$4-$E22+1),$I22/2,$L22,TRUE))/(1-2*_xlfn.NORM.DIST(0,$I22/2,$L22,TRUE))*$C22+($J22="Steady Growth")*(AND(DO$4&gt;=$E22,DO$4&lt;=$G22)*((DO$4-$E22+1)/($I22*($I22+1)/2)*$C22))+($J22="custom")*CustomCF!DH22</f>
        <v>0</v>
      </c>
      <c r="DP22" s="19">
        <f>($J22="Bell Curve")*(_xlfn.NORM.DIST(AND(DP$4&gt;=$E22,DP$4&lt;=$G22)*(DP$4-$E22+1),$I22/2,$L22,TRUE)-_xlfn.NORM.DIST(AND(DP$4&gt;=$E22,DP$4&lt;=$G22)*(DO$4-$E22+1),$I22/2,$L22,TRUE))/(1-2*_xlfn.NORM.DIST(0,$I22/2,$L22,TRUE))*$C22+($J22="Steady Growth")*(AND(DP$4&gt;=$E22,DP$4&lt;=$G22)*((DP$4-$E22+1)/($I22*($I22+1)/2)*$C22))+($J22="custom")*CustomCF!DI22</f>
        <v>0</v>
      </c>
      <c r="DQ22" s="19">
        <f>($J22="Bell Curve")*(_xlfn.NORM.DIST(AND(DQ$4&gt;=$E22,DQ$4&lt;=$G22)*(DQ$4-$E22+1),$I22/2,$L22,TRUE)-_xlfn.NORM.DIST(AND(DQ$4&gt;=$E22,DQ$4&lt;=$G22)*(DP$4-$E22+1),$I22/2,$L22,TRUE))/(1-2*_xlfn.NORM.DIST(0,$I22/2,$L22,TRUE))*$C22+($J22="Steady Growth")*(AND(DQ$4&gt;=$E22,DQ$4&lt;=$G22)*((DQ$4-$E22+1)/($I22*($I22+1)/2)*$C22))+($J22="custom")*CustomCF!DJ22</f>
        <v>0</v>
      </c>
      <c r="DR22" s="19">
        <f>($J22="Bell Curve")*(_xlfn.NORM.DIST(AND(DR$4&gt;=$E22,DR$4&lt;=$G22)*(DR$4-$E22+1),$I22/2,$L22,TRUE)-_xlfn.NORM.DIST(AND(DR$4&gt;=$E22,DR$4&lt;=$G22)*(DQ$4-$E22+1),$I22/2,$L22,TRUE))/(1-2*_xlfn.NORM.DIST(0,$I22/2,$L22,TRUE))*$C22+($J22="Steady Growth")*(AND(DR$4&gt;=$E22,DR$4&lt;=$G22)*((DR$4-$E22+1)/($I22*($I22+1)/2)*$C22))+($J22="custom")*CustomCF!DK22</f>
        <v>0</v>
      </c>
      <c r="DS22" s="19">
        <f>($J22="Bell Curve")*(_xlfn.NORM.DIST(AND(DS$4&gt;=$E22,DS$4&lt;=$G22)*(DS$4-$E22+1),$I22/2,$L22,TRUE)-_xlfn.NORM.DIST(AND(DS$4&gt;=$E22,DS$4&lt;=$G22)*(DR$4-$E22+1),$I22/2,$L22,TRUE))/(1-2*_xlfn.NORM.DIST(0,$I22/2,$L22,TRUE))*$C22+($J22="Steady Growth")*(AND(DS$4&gt;=$E22,DS$4&lt;=$G22)*((DS$4-$E22+1)/($I22*($I22+1)/2)*$C22))+($J22="custom")*CustomCF!DL22</f>
        <v>0</v>
      </c>
      <c r="DT22" s="19">
        <f>($J22="Bell Curve")*(_xlfn.NORM.DIST(AND(DT$4&gt;=$E22,DT$4&lt;=$G22)*(DT$4-$E22+1),$I22/2,$L22,TRUE)-_xlfn.NORM.DIST(AND(DT$4&gt;=$E22,DT$4&lt;=$G22)*(DS$4-$E22+1),$I22/2,$L22,TRUE))/(1-2*_xlfn.NORM.DIST(0,$I22/2,$L22,TRUE))*$C22+($J22="Steady Growth")*(AND(DT$4&gt;=$E22,DT$4&lt;=$G22)*((DT$4-$E22+1)/($I22*($I22+1)/2)*$C22))+($J22="custom")*CustomCF!DM22</f>
        <v>0</v>
      </c>
      <c r="DU22" s="19">
        <f>($J22="Bell Curve")*(_xlfn.NORM.DIST(AND(DU$4&gt;=$E22,DU$4&lt;=$G22)*(DU$4-$E22+1),$I22/2,$L22,TRUE)-_xlfn.NORM.DIST(AND(DU$4&gt;=$E22,DU$4&lt;=$G22)*(DT$4-$E22+1),$I22/2,$L22,TRUE))/(1-2*_xlfn.NORM.DIST(0,$I22/2,$L22,TRUE))*$C22+($J22="Steady Growth")*(AND(DU$4&gt;=$E22,DU$4&lt;=$G22)*((DU$4-$E22+1)/($I22*($I22+1)/2)*$C22))+($J22="custom")*CustomCF!DN22</f>
        <v>0</v>
      </c>
      <c r="DV22" s="19">
        <f>($J22="Bell Curve")*(_xlfn.NORM.DIST(AND(DV$4&gt;=$E22,DV$4&lt;=$G22)*(DV$4-$E22+1),$I22/2,$L22,TRUE)-_xlfn.NORM.DIST(AND(DV$4&gt;=$E22,DV$4&lt;=$G22)*(DU$4-$E22+1),$I22/2,$L22,TRUE))/(1-2*_xlfn.NORM.DIST(0,$I22/2,$L22,TRUE))*$C22+($J22="Steady Growth")*(AND(DV$4&gt;=$E22,DV$4&lt;=$G22)*((DV$4-$E22+1)/($I22*($I22+1)/2)*$C22))+($J22="custom")*CustomCF!DO22</f>
        <v>0</v>
      </c>
      <c r="DW22" s="19">
        <f>($J22="Bell Curve")*(_xlfn.NORM.DIST(AND(DW$4&gt;=$E22,DW$4&lt;=$G22)*(DW$4-$E22+1),$I22/2,$L22,TRUE)-_xlfn.NORM.DIST(AND(DW$4&gt;=$E22,DW$4&lt;=$G22)*(DV$4-$E22+1),$I22/2,$L22,TRUE))/(1-2*_xlfn.NORM.DIST(0,$I22/2,$L22,TRUE))*$C22+($J22="Steady Growth")*(AND(DW$4&gt;=$E22,DW$4&lt;=$G22)*((DW$4-$E22+1)/($I22*($I22+1)/2)*$C22))+($J22="custom")*CustomCF!DP22</f>
        <v>0</v>
      </c>
      <c r="DX22" s="19">
        <f>($J22="Bell Curve")*(_xlfn.NORM.DIST(AND(DX$4&gt;=$E22,DX$4&lt;=$G22)*(DX$4-$E22+1),$I22/2,$L22,TRUE)-_xlfn.NORM.DIST(AND(DX$4&gt;=$E22,DX$4&lt;=$G22)*(DW$4-$E22+1),$I22/2,$L22,TRUE))/(1-2*_xlfn.NORM.DIST(0,$I22/2,$L22,TRUE))*$C22+($J22="Steady Growth")*(AND(DX$4&gt;=$E22,DX$4&lt;=$G22)*((DX$4-$E22+1)/($I22*($I22+1)/2)*$C22))+($J22="custom")*CustomCF!DQ22</f>
        <v>0</v>
      </c>
      <c r="DY22" s="19">
        <f>($J22="Bell Curve")*(_xlfn.NORM.DIST(AND(DY$4&gt;=$E22,DY$4&lt;=$G22)*(DY$4-$E22+1),$I22/2,$L22,TRUE)-_xlfn.NORM.DIST(AND(DY$4&gt;=$E22,DY$4&lt;=$G22)*(DX$4-$E22+1),$I22/2,$L22,TRUE))/(1-2*_xlfn.NORM.DIST(0,$I22/2,$L22,TRUE))*$C22+($J22="Steady Growth")*(AND(DY$4&gt;=$E22,DY$4&lt;=$G22)*((DY$4-$E22+1)/($I22*($I22+1)/2)*$C22))+($J22="custom")*CustomCF!DR22</f>
        <v>0</v>
      </c>
      <c r="DZ22" s="19">
        <f>($J22="Bell Curve")*(_xlfn.NORM.DIST(AND(DZ$4&gt;=$E22,DZ$4&lt;=$G22)*(DZ$4-$E22+1),$I22/2,$L22,TRUE)-_xlfn.NORM.DIST(AND(DZ$4&gt;=$E22,DZ$4&lt;=$G22)*(DY$4-$E22+1),$I22/2,$L22,TRUE))/(1-2*_xlfn.NORM.DIST(0,$I22/2,$L22,TRUE))*$C22+($J22="Steady Growth")*(AND(DZ$4&gt;=$E22,DZ$4&lt;=$G22)*((DZ$4-$E22+1)/($I22*($I22+1)/2)*$C22))+($J22="custom")*CustomCF!DS22</f>
        <v>0</v>
      </c>
      <c r="EA22" s="19">
        <f>($J22="Bell Curve")*(_xlfn.NORM.DIST(AND(EA$4&gt;=$E22,EA$4&lt;=$G22)*(EA$4-$E22+1),$I22/2,$L22,TRUE)-_xlfn.NORM.DIST(AND(EA$4&gt;=$E22,EA$4&lt;=$G22)*(DZ$4-$E22+1),$I22/2,$L22,TRUE))/(1-2*_xlfn.NORM.DIST(0,$I22/2,$L22,TRUE))*$C22+($J22="Steady Growth")*(AND(EA$4&gt;=$E22,EA$4&lt;=$G22)*((EA$4-$E22+1)/($I22*($I22+1)/2)*$C22))+($J22="custom")*CustomCF!DT22</f>
        <v>0</v>
      </c>
      <c r="EB22" s="19">
        <f>($J22="Bell Curve")*(_xlfn.NORM.DIST(AND(EB$4&gt;=$E22,EB$4&lt;=$G22)*(EB$4-$E22+1),$I22/2,$L22,TRUE)-_xlfn.NORM.DIST(AND(EB$4&gt;=$E22,EB$4&lt;=$G22)*(EA$4-$E22+1),$I22/2,$L22,TRUE))/(1-2*_xlfn.NORM.DIST(0,$I22/2,$L22,TRUE))*$C22+($J22="Steady Growth")*(AND(EB$4&gt;=$E22,EB$4&lt;=$G22)*((EB$4-$E22+1)/($I22*($I22+1)/2)*$C22))+($J22="custom")*CustomCF!DU22</f>
        <v>0</v>
      </c>
      <c r="EC22" s="19">
        <f>($J22="Bell Curve")*(_xlfn.NORM.DIST(AND(EC$4&gt;=$E22,EC$4&lt;=$G22)*(EC$4-$E22+1),$I22/2,$L22,TRUE)-_xlfn.NORM.DIST(AND(EC$4&gt;=$E22,EC$4&lt;=$G22)*(EB$4-$E22+1),$I22/2,$L22,TRUE))/(1-2*_xlfn.NORM.DIST(0,$I22/2,$L22,TRUE))*$C22+($J22="Steady Growth")*(AND(EC$4&gt;=$E22,EC$4&lt;=$G22)*((EC$4-$E22+1)/($I22*($I22+1)/2)*$C22))+($J22="custom")*CustomCF!DV22</f>
        <v>0</v>
      </c>
      <c r="ED22" s="19">
        <f>($J22="Bell Curve")*(_xlfn.NORM.DIST(AND(ED$4&gt;=$E22,ED$4&lt;=$G22)*(ED$4-$E22+1),$I22/2,$L22,TRUE)-_xlfn.NORM.DIST(AND(ED$4&gt;=$E22,ED$4&lt;=$G22)*(EC$4-$E22+1),$I22/2,$L22,TRUE))/(1-2*_xlfn.NORM.DIST(0,$I22/2,$L22,TRUE))*$C22+($J22="Steady Growth")*(AND(ED$4&gt;=$E22,ED$4&lt;=$G22)*((ED$4-$E22+1)/($I22*($I22+1)/2)*$C22))+($J22="custom")*CustomCF!DW22</f>
        <v>0</v>
      </c>
      <c r="EE22" s="19">
        <f>($J22="Bell Curve")*(_xlfn.NORM.DIST(AND(EE$4&gt;=$E22,EE$4&lt;=$G22)*(EE$4-$E22+1),$I22/2,$L22,TRUE)-_xlfn.NORM.DIST(AND(EE$4&gt;=$E22,EE$4&lt;=$G22)*(ED$4-$E22+1),$I22/2,$L22,TRUE))/(1-2*_xlfn.NORM.DIST(0,$I22/2,$L22,TRUE))*$C22+($J22="Steady Growth")*(AND(EE$4&gt;=$E22,EE$4&lt;=$G22)*((EE$4-$E22+1)/($I22*($I22+1)/2)*$C22))+($J22="custom")*CustomCF!DX22</f>
        <v>0</v>
      </c>
      <c r="EF22" s="121">
        <f>($J22="Bell Curve")*(_xlfn.NORM.DIST(AND(EF$4&gt;=$E22,EF$4&lt;=$G22)*(EF$4-$E22+1),$I22/2,$L22,TRUE)-_xlfn.NORM.DIST(AND(EF$4&gt;=$E22,EF$4&lt;=$G22)*(EE$4-$E22+1),$I22/2,$L22,TRUE))/(1-2*_xlfn.NORM.DIST(0,$I22/2,$L22,TRUE))*$C22+($J22="Steady Growth")*(AND(EF$4&gt;=$E22,EF$4&lt;=$G22)*((EF$4-$E22+1)/($I22*($I22+1)/2)*$C22))+($J22="custom")*CustomCF!DY22</f>
        <v>0</v>
      </c>
    </row>
    <row r="23" spans="2:136" hidden="1" outlineLevel="1" x14ac:dyDescent="0.2">
      <c r="B23" s="103">
        <f>Budget!K23</f>
        <v>0</v>
      </c>
      <c r="C23" s="19">
        <f>Budget!L23</f>
        <v>0</v>
      </c>
      <c r="D23" s="19" t="str">
        <f t="shared" si="17"/>
        <v/>
      </c>
      <c r="E23" s="92">
        <v>0</v>
      </c>
      <c r="F23" s="18">
        <f>IF(J23="Custom",CustomCF!E23,INDEX($P$6:$DY$6,MATCH(E23,CF!$P$4:$DY$4,0)))</f>
        <v>46022</v>
      </c>
      <c r="G23" s="92">
        <v>0</v>
      </c>
      <c r="H23" s="18">
        <f>IF(J23="Custom",CustomCF!F23,INDEX($P$6:$EF$6,MATCH(G23,$P$4:$EF$4,0)))</f>
        <v>46022</v>
      </c>
      <c r="I23" s="9">
        <f t="shared" si="9"/>
        <v>1</v>
      </c>
      <c r="J23" s="92" t="s">
        <v>30</v>
      </c>
      <c r="K23" s="92" t="s">
        <v>31</v>
      </c>
      <c r="L23" s="9">
        <f t="shared" si="15"/>
        <v>10000000</v>
      </c>
      <c r="M23" s="106">
        <f t="shared" si="16"/>
        <v>0</v>
      </c>
      <c r="N23" s="112" t="str">
        <f t="shared" si="10"/>
        <v>OK</v>
      </c>
      <c r="O23" s="112"/>
      <c r="P23" s="19">
        <f>($J23="Bell Curve")*(_xlfn.NORM.DIST(AND(P$4&gt;=$E23,P$4&lt;=$G23)*(P$4-$E23+1),$I23/2,$L23,TRUE)-_xlfn.NORM.DIST(AND(P$4&gt;=$E23,P$4&lt;=$G23)*(N$4-$E23+1),$I23/2,$L23,TRUE))/(1-2*_xlfn.NORM.DIST(0,$I23/2,$L23,TRUE))*$C23+($J23="Steady Growth")*(AND(P$4&gt;=$E23,P$4&lt;=$G23)*((P$4-$E23+1)/($I23*($I23+1)/2)*$C23))+($J23="custom")*CustomCF!I23</f>
        <v>0</v>
      </c>
      <c r="Q23" s="19">
        <f>($J23="Bell Curve")*(_xlfn.NORM.DIST(AND(Q$4&gt;=$E23,Q$4&lt;=$G23)*(Q$4-$E23+1),$I23/2,$L23,TRUE)-_xlfn.NORM.DIST(AND(Q$4&gt;=$E23,Q$4&lt;=$G23)*(P$4-$E23+1),$I23/2,$L23,TRUE))/(1-2*_xlfn.NORM.DIST(0,$I23/2,$L23,TRUE))*$C23+($J23="Steady Growth")*(AND(Q$4&gt;=$E23,Q$4&lt;=$G23)*((Q$4-$E23+1)/($I23*($I23+1)/2)*$C23))+($J23="custom")*CustomCF!J23</f>
        <v>0</v>
      </c>
      <c r="R23" s="19">
        <f>($J23="Bell Curve")*(_xlfn.NORM.DIST(AND(R$4&gt;=$E23,R$4&lt;=$G23)*(R$4-$E23+1),$I23/2,$L23,TRUE)-_xlfn.NORM.DIST(AND(R$4&gt;=$E23,R$4&lt;=$G23)*(Q$4-$E23+1),$I23/2,$L23,TRUE))/(1-2*_xlfn.NORM.DIST(0,$I23/2,$L23,TRUE))*$C23+($J23="Steady Growth")*(AND(R$4&gt;=$E23,R$4&lt;=$G23)*((R$4-$E23+1)/($I23*($I23+1)/2)*$C23))+($J23="custom")*CustomCF!K23</f>
        <v>0</v>
      </c>
      <c r="S23" s="19">
        <f>($J23="Bell Curve")*(_xlfn.NORM.DIST(AND(S$4&gt;=$E23,S$4&lt;=$G23)*(S$4-$E23+1),$I23/2,$L23,TRUE)-_xlfn.NORM.DIST(AND(S$4&gt;=$E23,S$4&lt;=$G23)*(R$4-$E23+1),$I23/2,$L23,TRUE))/(1-2*_xlfn.NORM.DIST(0,$I23/2,$L23,TRUE))*$C23+($J23="Steady Growth")*(AND(S$4&gt;=$E23,S$4&lt;=$G23)*((S$4-$E23+1)/($I23*($I23+1)/2)*$C23))+($J23="custom")*CustomCF!L23</f>
        <v>0</v>
      </c>
      <c r="T23" s="19">
        <f>($J23="Bell Curve")*(_xlfn.NORM.DIST(AND(T$4&gt;=$E23,T$4&lt;=$G23)*(T$4-$E23+1),$I23/2,$L23,TRUE)-_xlfn.NORM.DIST(AND(T$4&gt;=$E23,T$4&lt;=$G23)*(S$4-$E23+1),$I23/2,$L23,TRUE))/(1-2*_xlfn.NORM.DIST(0,$I23/2,$L23,TRUE))*$C23+($J23="Steady Growth")*(AND(T$4&gt;=$E23,T$4&lt;=$G23)*((T$4-$E23+1)/($I23*($I23+1)/2)*$C23))+($J23="custom")*CustomCF!M23</f>
        <v>0</v>
      </c>
      <c r="U23" s="19">
        <f>($J23="Bell Curve")*(_xlfn.NORM.DIST(AND(U$4&gt;=$E23,U$4&lt;=$G23)*(U$4-$E23+1),$I23/2,$L23,TRUE)-_xlfn.NORM.DIST(AND(U$4&gt;=$E23,U$4&lt;=$G23)*(T$4-$E23+1),$I23/2,$L23,TRUE))/(1-2*_xlfn.NORM.DIST(0,$I23/2,$L23,TRUE))*$C23+($J23="Steady Growth")*(AND(U$4&gt;=$E23,U$4&lt;=$G23)*((U$4-$E23+1)/($I23*($I23+1)/2)*$C23))+($J23="custom")*CustomCF!N23</f>
        <v>0</v>
      </c>
      <c r="V23" s="19">
        <f>($J23="Bell Curve")*(_xlfn.NORM.DIST(AND(V$4&gt;=$E23,V$4&lt;=$G23)*(V$4-$E23+1),$I23/2,$L23,TRUE)-_xlfn.NORM.DIST(AND(V$4&gt;=$E23,V$4&lt;=$G23)*(U$4-$E23+1),$I23/2,$L23,TRUE))/(1-2*_xlfn.NORM.DIST(0,$I23/2,$L23,TRUE))*$C23+($J23="Steady Growth")*(AND(V$4&gt;=$E23,V$4&lt;=$G23)*((V$4-$E23+1)/($I23*($I23+1)/2)*$C23))+($J23="custom")*CustomCF!O23</f>
        <v>0</v>
      </c>
      <c r="W23" s="19">
        <f>($J23="Bell Curve")*(_xlfn.NORM.DIST(AND(W$4&gt;=$E23,W$4&lt;=$G23)*(W$4-$E23+1),$I23/2,$L23,TRUE)-_xlfn.NORM.DIST(AND(W$4&gt;=$E23,W$4&lt;=$G23)*(V$4-$E23+1),$I23/2,$L23,TRUE))/(1-2*_xlfn.NORM.DIST(0,$I23/2,$L23,TRUE))*$C23+($J23="Steady Growth")*(AND(W$4&gt;=$E23,W$4&lt;=$G23)*((W$4-$E23+1)/($I23*($I23+1)/2)*$C23))+($J23="custom")*CustomCF!P23</f>
        <v>0</v>
      </c>
      <c r="X23" s="19">
        <f>($J23="Bell Curve")*(_xlfn.NORM.DIST(AND(X$4&gt;=$E23,X$4&lt;=$G23)*(X$4-$E23+1),$I23/2,$L23,TRUE)-_xlfn.NORM.DIST(AND(X$4&gt;=$E23,X$4&lt;=$G23)*(W$4-$E23+1),$I23/2,$L23,TRUE))/(1-2*_xlfn.NORM.DIST(0,$I23/2,$L23,TRUE))*$C23+($J23="Steady Growth")*(AND(X$4&gt;=$E23,X$4&lt;=$G23)*((X$4-$E23+1)/($I23*($I23+1)/2)*$C23))+($J23="custom")*CustomCF!Q23</f>
        <v>0</v>
      </c>
      <c r="Y23" s="19">
        <f>($J23="Bell Curve")*(_xlfn.NORM.DIST(AND(Y$4&gt;=$E23,Y$4&lt;=$G23)*(Y$4-$E23+1),$I23/2,$L23,TRUE)-_xlfn.NORM.DIST(AND(Y$4&gt;=$E23,Y$4&lt;=$G23)*(X$4-$E23+1),$I23/2,$L23,TRUE))/(1-2*_xlfn.NORM.DIST(0,$I23/2,$L23,TRUE))*$C23+($J23="Steady Growth")*(AND(Y$4&gt;=$E23,Y$4&lt;=$G23)*((Y$4-$E23+1)/($I23*($I23+1)/2)*$C23))+($J23="custom")*CustomCF!R23</f>
        <v>0</v>
      </c>
      <c r="Z23" s="19">
        <f>($J23="Bell Curve")*(_xlfn.NORM.DIST(AND(Z$4&gt;=$E23,Z$4&lt;=$G23)*(Z$4-$E23+1),$I23/2,$L23,TRUE)-_xlfn.NORM.DIST(AND(Z$4&gt;=$E23,Z$4&lt;=$G23)*(Y$4-$E23+1),$I23/2,$L23,TRUE))/(1-2*_xlfn.NORM.DIST(0,$I23/2,$L23,TRUE))*$C23+($J23="Steady Growth")*(AND(Z$4&gt;=$E23,Z$4&lt;=$G23)*((Z$4-$E23+1)/($I23*($I23+1)/2)*$C23))+($J23="custom")*CustomCF!S23</f>
        <v>0</v>
      </c>
      <c r="AA23" s="19">
        <f>($J23="Bell Curve")*(_xlfn.NORM.DIST(AND(AA$4&gt;=$E23,AA$4&lt;=$G23)*(AA$4-$E23+1),$I23/2,$L23,TRUE)-_xlfn.NORM.DIST(AND(AA$4&gt;=$E23,AA$4&lt;=$G23)*(Z$4-$E23+1),$I23/2,$L23,TRUE))/(1-2*_xlfn.NORM.DIST(0,$I23/2,$L23,TRUE))*$C23+($J23="Steady Growth")*(AND(AA$4&gt;=$E23,AA$4&lt;=$G23)*((AA$4-$E23+1)/($I23*($I23+1)/2)*$C23))+($J23="custom")*CustomCF!T23</f>
        <v>0</v>
      </c>
      <c r="AB23" s="19">
        <f>($J23="Bell Curve")*(_xlfn.NORM.DIST(AND(AB$4&gt;=$E23,AB$4&lt;=$G23)*(AB$4-$E23+1),$I23/2,$L23,TRUE)-_xlfn.NORM.DIST(AND(AB$4&gt;=$E23,AB$4&lt;=$G23)*(AA$4-$E23+1),$I23/2,$L23,TRUE))/(1-2*_xlfn.NORM.DIST(0,$I23/2,$L23,TRUE))*$C23+($J23="Steady Growth")*(AND(AB$4&gt;=$E23,AB$4&lt;=$G23)*((AB$4-$E23+1)/($I23*($I23+1)/2)*$C23))+($J23="custom")*CustomCF!U23</f>
        <v>0</v>
      </c>
      <c r="AC23" s="19">
        <f>($J23="Bell Curve")*(_xlfn.NORM.DIST(AND(AC$4&gt;=$E23,AC$4&lt;=$G23)*(AC$4-$E23+1),$I23/2,$L23,TRUE)-_xlfn.NORM.DIST(AND(AC$4&gt;=$E23,AC$4&lt;=$G23)*(AB$4-$E23+1),$I23/2,$L23,TRUE))/(1-2*_xlfn.NORM.DIST(0,$I23/2,$L23,TRUE))*$C23+($J23="Steady Growth")*(AND(AC$4&gt;=$E23,AC$4&lt;=$G23)*((AC$4-$E23+1)/($I23*($I23+1)/2)*$C23))+($J23="custom")*CustomCF!V23</f>
        <v>0</v>
      </c>
      <c r="AD23" s="19">
        <f>($J23="Bell Curve")*(_xlfn.NORM.DIST(AND(AD$4&gt;=$E23,AD$4&lt;=$G23)*(AD$4-$E23+1),$I23/2,$L23,TRUE)-_xlfn.NORM.DIST(AND(AD$4&gt;=$E23,AD$4&lt;=$G23)*(AC$4-$E23+1),$I23/2,$L23,TRUE))/(1-2*_xlfn.NORM.DIST(0,$I23/2,$L23,TRUE))*$C23+($J23="Steady Growth")*(AND(AD$4&gt;=$E23,AD$4&lt;=$G23)*((AD$4-$E23+1)/($I23*($I23+1)/2)*$C23))+($J23="custom")*CustomCF!W23</f>
        <v>0</v>
      </c>
      <c r="AE23" s="19">
        <f>($J23="Bell Curve")*(_xlfn.NORM.DIST(AND(AE$4&gt;=$E23,AE$4&lt;=$G23)*(AE$4-$E23+1),$I23/2,$L23,TRUE)-_xlfn.NORM.DIST(AND(AE$4&gt;=$E23,AE$4&lt;=$G23)*(AD$4-$E23+1),$I23/2,$L23,TRUE))/(1-2*_xlfn.NORM.DIST(0,$I23/2,$L23,TRUE))*$C23+($J23="Steady Growth")*(AND(AE$4&gt;=$E23,AE$4&lt;=$G23)*((AE$4-$E23+1)/($I23*($I23+1)/2)*$C23))+($J23="custom")*CustomCF!X23</f>
        <v>0</v>
      </c>
      <c r="AF23" s="19">
        <f>($J23="Bell Curve")*(_xlfn.NORM.DIST(AND(AF$4&gt;=$E23,AF$4&lt;=$G23)*(AF$4-$E23+1),$I23/2,$L23,TRUE)-_xlfn.NORM.DIST(AND(AF$4&gt;=$E23,AF$4&lt;=$G23)*(AE$4-$E23+1),$I23/2,$L23,TRUE))/(1-2*_xlfn.NORM.DIST(0,$I23/2,$L23,TRUE))*$C23+($J23="Steady Growth")*(AND(AF$4&gt;=$E23,AF$4&lt;=$G23)*((AF$4-$E23+1)/($I23*($I23+1)/2)*$C23))+($J23="custom")*CustomCF!Y23</f>
        <v>0</v>
      </c>
      <c r="AG23" s="19">
        <f>($J23="Bell Curve")*(_xlfn.NORM.DIST(AND(AG$4&gt;=$E23,AG$4&lt;=$G23)*(AG$4-$E23+1),$I23/2,$L23,TRUE)-_xlfn.NORM.DIST(AND(AG$4&gt;=$E23,AG$4&lt;=$G23)*(AF$4-$E23+1),$I23/2,$L23,TRUE))/(1-2*_xlfn.NORM.DIST(0,$I23/2,$L23,TRUE))*$C23+($J23="Steady Growth")*(AND(AG$4&gt;=$E23,AG$4&lt;=$G23)*((AG$4-$E23+1)/($I23*($I23+1)/2)*$C23))+($J23="custom")*CustomCF!Z23</f>
        <v>0</v>
      </c>
      <c r="AH23" s="19">
        <f>($J23="Bell Curve")*(_xlfn.NORM.DIST(AND(AH$4&gt;=$E23,AH$4&lt;=$G23)*(AH$4-$E23+1),$I23/2,$L23,TRUE)-_xlfn.NORM.DIST(AND(AH$4&gt;=$E23,AH$4&lt;=$G23)*(AG$4-$E23+1),$I23/2,$L23,TRUE))/(1-2*_xlfn.NORM.DIST(0,$I23/2,$L23,TRUE))*$C23+($J23="Steady Growth")*(AND(AH$4&gt;=$E23,AH$4&lt;=$G23)*((AH$4-$E23+1)/($I23*($I23+1)/2)*$C23))+($J23="custom")*CustomCF!AA23</f>
        <v>0</v>
      </c>
      <c r="AI23" s="19">
        <f>($J23="Bell Curve")*(_xlfn.NORM.DIST(AND(AI$4&gt;=$E23,AI$4&lt;=$G23)*(AI$4-$E23+1),$I23/2,$L23,TRUE)-_xlfn.NORM.DIST(AND(AI$4&gt;=$E23,AI$4&lt;=$G23)*(AH$4-$E23+1),$I23/2,$L23,TRUE))/(1-2*_xlfn.NORM.DIST(0,$I23/2,$L23,TRUE))*$C23+($J23="Steady Growth")*(AND(AI$4&gt;=$E23,AI$4&lt;=$G23)*((AI$4-$E23+1)/($I23*($I23+1)/2)*$C23))+($J23="custom")*CustomCF!AB23</f>
        <v>0</v>
      </c>
      <c r="AJ23" s="19">
        <f>($J23="Bell Curve")*(_xlfn.NORM.DIST(AND(AJ$4&gt;=$E23,AJ$4&lt;=$G23)*(AJ$4-$E23+1),$I23/2,$L23,TRUE)-_xlfn.NORM.DIST(AND(AJ$4&gt;=$E23,AJ$4&lt;=$G23)*(AI$4-$E23+1),$I23/2,$L23,TRUE))/(1-2*_xlfn.NORM.DIST(0,$I23/2,$L23,TRUE))*$C23+($J23="Steady Growth")*(AND(AJ$4&gt;=$E23,AJ$4&lt;=$G23)*((AJ$4-$E23+1)/($I23*($I23+1)/2)*$C23))+($J23="custom")*CustomCF!AC23</f>
        <v>0</v>
      </c>
      <c r="AK23" s="19">
        <f>($J23="Bell Curve")*(_xlfn.NORM.DIST(AND(AK$4&gt;=$E23,AK$4&lt;=$G23)*(AK$4-$E23+1),$I23/2,$L23,TRUE)-_xlfn.NORM.DIST(AND(AK$4&gt;=$E23,AK$4&lt;=$G23)*(AJ$4-$E23+1),$I23/2,$L23,TRUE))/(1-2*_xlfn.NORM.DIST(0,$I23/2,$L23,TRUE))*$C23+($J23="Steady Growth")*(AND(AK$4&gt;=$E23,AK$4&lt;=$G23)*((AK$4-$E23+1)/($I23*($I23+1)/2)*$C23))+($J23="custom")*CustomCF!AD23</f>
        <v>0</v>
      </c>
      <c r="AL23" s="19">
        <f>($J23="Bell Curve")*(_xlfn.NORM.DIST(AND(AL$4&gt;=$E23,AL$4&lt;=$G23)*(AL$4-$E23+1),$I23/2,$L23,TRUE)-_xlfn.NORM.DIST(AND(AL$4&gt;=$E23,AL$4&lt;=$G23)*(AK$4-$E23+1),$I23/2,$L23,TRUE))/(1-2*_xlfn.NORM.DIST(0,$I23/2,$L23,TRUE))*$C23+($J23="Steady Growth")*(AND(AL$4&gt;=$E23,AL$4&lt;=$G23)*((AL$4-$E23+1)/($I23*($I23+1)/2)*$C23))+($J23="custom")*CustomCF!AE23</f>
        <v>0</v>
      </c>
      <c r="AM23" s="19">
        <f>($J23="Bell Curve")*(_xlfn.NORM.DIST(AND(AM$4&gt;=$E23,AM$4&lt;=$G23)*(AM$4-$E23+1),$I23/2,$L23,TRUE)-_xlfn.NORM.DIST(AND(AM$4&gt;=$E23,AM$4&lt;=$G23)*(AL$4-$E23+1),$I23/2,$L23,TRUE))/(1-2*_xlfn.NORM.DIST(0,$I23/2,$L23,TRUE))*$C23+($J23="Steady Growth")*(AND(AM$4&gt;=$E23,AM$4&lt;=$G23)*((AM$4-$E23+1)/($I23*($I23+1)/2)*$C23))+($J23="custom")*CustomCF!AF23</f>
        <v>0</v>
      </c>
      <c r="AN23" s="19">
        <f>($J23="Bell Curve")*(_xlfn.NORM.DIST(AND(AN$4&gt;=$E23,AN$4&lt;=$G23)*(AN$4-$E23+1),$I23/2,$L23,TRUE)-_xlfn.NORM.DIST(AND(AN$4&gt;=$E23,AN$4&lt;=$G23)*(AM$4-$E23+1),$I23/2,$L23,TRUE))/(1-2*_xlfn.NORM.DIST(0,$I23/2,$L23,TRUE))*$C23+($J23="Steady Growth")*(AND(AN$4&gt;=$E23,AN$4&lt;=$G23)*((AN$4-$E23+1)/($I23*($I23+1)/2)*$C23))+($J23="custom")*CustomCF!AG23</f>
        <v>0</v>
      </c>
      <c r="AO23" s="19">
        <f>($J23="Bell Curve")*(_xlfn.NORM.DIST(AND(AO$4&gt;=$E23,AO$4&lt;=$G23)*(AO$4-$E23+1),$I23/2,$L23,TRUE)-_xlfn.NORM.DIST(AND(AO$4&gt;=$E23,AO$4&lt;=$G23)*(AN$4-$E23+1),$I23/2,$L23,TRUE))/(1-2*_xlfn.NORM.DIST(0,$I23/2,$L23,TRUE))*$C23+($J23="Steady Growth")*(AND(AO$4&gt;=$E23,AO$4&lt;=$G23)*((AO$4-$E23+1)/($I23*($I23+1)/2)*$C23))+($J23="custom")*CustomCF!AH23</f>
        <v>0</v>
      </c>
      <c r="AP23" s="19">
        <f>($J23="Bell Curve")*(_xlfn.NORM.DIST(AND(AP$4&gt;=$E23,AP$4&lt;=$G23)*(AP$4-$E23+1),$I23/2,$L23,TRUE)-_xlfn.NORM.DIST(AND(AP$4&gt;=$E23,AP$4&lt;=$G23)*(AO$4-$E23+1),$I23/2,$L23,TRUE))/(1-2*_xlfn.NORM.DIST(0,$I23/2,$L23,TRUE))*$C23+($J23="Steady Growth")*(AND(AP$4&gt;=$E23,AP$4&lt;=$G23)*((AP$4-$E23+1)/($I23*($I23+1)/2)*$C23))+($J23="custom")*CustomCF!AI23</f>
        <v>0</v>
      </c>
      <c r="AQ23" s="19">
        <f>($J23="Bell Curve")*(_xlfn.NORM.DIST(AND(AQ$4&gt;=$E23,AQ$4&lt;=$G23)*(AQ$4-$E23+1),$I23/2,$L23,TRUE)-_xlfn.NORM.DIST(AND(AQ$4&gt;=$E23,AQ$4&lt;=$G23)*(AP$4-$E23+1),$I23/2,$L23,TRUE))/(1-2*_xlfn.NORM.DIST(0,$I23/2,$L23,TRUE))*$C23+($J23="Steady Growth")*(AND(AQ$4&gt;=$E23,AQ$4&lt;=$G23)*((AQ$4-$E23+1)/($I23*($I23+1)/2)*$C23))+($J23="custom")*CustomCF!AJ23</f>
        <v>0</v>
      </c>
      <c r="AR23" s="19">
        <f>($J23="Bell Curve")*(_xlfn.NORM.DIST(AND(AR$4&gt;=$E23,AR$4&lt;=$G23)*(AR$4-$E23+1),$I23/2,$L23,TRUE)-_xlfn.NORM.DIST(AND(AR$4&gt;=$E23,AR$4&lt;=$G23)*(AQ$4-$E23+1),$I23/2,$L23,TRUE))/(1-2*_xlfn.NORM.DIST(0,$I23/2,$L23,TRUE))*$C23+($J23="Steady Growth")*(AND(AR$4&gt;=$E23,AR$4&lt;=$G23)*((AR$4-$E23+1)/($I23*($I23+1)/2)*$C23))+($J23="custom")*CustomCF!AK23</f>
        <v>0</v>
      </c>
      <c r="AS23" s="19">
        <f>($J23="Bell Curve")*(_xlfn.NORM.DIST(AND(AS$4&gt;=$E23,AS$4&lt;=$G23)*(AS$4-$E23+1),$I23/2,$L23,TRUE)-_xlfn.NORM.DIST(AND(AS$4&gt;=$E23,AS$4&lt;=$G23)*(AR$4-$E23+1),$I23/2,$L23,TRUE))/(1-2*_xlfn.NORM.DIST(0,$I23/2,$L23,TRUE))*$C23+($J23="Steady Growth")*(AND(AS$4&gt;=$E23,AS$4&lt;=$G23)*((AS$4-$E23+1)/($I23*($I23+1)/2)*$C23))+($J23="custom")*CustomCF!AL23</f>
        <v>0</v>
      </c>
      <c r="AT23" s="19">
        <f>($J23="Bell Curve")*(_xlfn.NORM.DIST(AND(AT$4&gt;=$E23,AT$4&lt;=$G23)*(AT$4-$E23+1),$I23/2,$L23,TRUE)-_xlfn.NORM.DIST(AND(AT$4&gt;=$E23,AT$4&lt;=$G23)*(AS$4-$E23+1),$I23/2,$L23,TRUE))/(1-2*_xlfn.NORM.DIST(0,$I23/2,$L23,TRUE))*$C23+($J23="Steady Growth")*(AND(AT$4&gt;=$E23,AT$4&lt;=$G23)*((AT$4-$E23+1)/($I23*($I23+1)/2)*$C23))+($J23="custom")*CustomCF!AM23</f>
        <v>0</v>
      </c>
      <c r="AU23" s="19">
        <f>($J23="Bell Curve")*(_xlfn.NORM.DIST(AND(AU$4&gt;=$E23,AU$4&lt;=$G23)*(AU$4-$E23+1),$I23/2,$L23,TRUE)-_xlfn.NORM.DIST(AND(AU$4&gt;=$E23,AU$4&lt;=$G23)*(AT$4-$E23+1),$I23/2,$L23,TRUE))/(1-2*_xlfn.NORM.DIST(0,$I23/2,$L23,TRUE))*$C23+($J23="Steady Growth")*(AND(AU$4&gt;=$E23,AU$4&lt;=$G23)*((AU$4-$E23+1)/($I23*($I23+1)/2)*$C23))+($J23="custom")*CustomCF!AN23</f>
        <v>0</v>
      </c>
      <c r="AV23" s="19">
        <f>($J23="Bell Curve")*(_xlfn.NORM.DIST(AND(AV$4&gt;=$E23,AV$4&lt;=$G23)*(AV$4-$E23+1),$I23/2,$L23,TRUE)-_xlfn.NORM.DIST(AND(AV$4&gt;=$E23,AV$4&lt;=$G23)*(AU$4-$E23+1),$I23/2,$L23,TRUE))/(1-2*_xlfn.NORM.DIST(0,$I23/2,$L23,TRUE))*$C23+($J23="Steady Growth")*(AND(AV$4&gt;=$E23,AV$4&lt;=$G23)*((AV$4-$E23+1)/($I23*($I23+1)/2)*$C23))+($J23="custom")*CustomCF!AO23</f>
        <v>0</v>
      </c>
      <c r="AW23" s="19">
        <f>($J23="Bell Curve")*(_xlfn.NORM.DIST(AND(AW$4&gt;=$E23,AW$4&lt;=$G23)*(AW$4-$E23+1),$I23/2,$L23,TRUE)-_xlfn.NORM.DIST(AND(AW$4&gt;=$E23,AW$4&lt;=$G23)*(AV$4-$E23+1),$I23/2,$L23,TRUE))/(1-2*_xlfn.NORM.DIST(0,$I23/2,$L23,TRUE))*$C23+($J23="Steady Growth")*(AND(AW$4&gt;=$E23,AW$4&lt;=$G23)*((AW$4-$E23+1)/($I23*($I23+1)/2)*$C23))+($J23="custom")*CustomCF!AP23</f>
        <v>0</v>
      </c>
      <c r="AX23" s="19">
        <f>($J23="Bell Curve")*(_xlfn.NORM.DIST(AND(AX$4&gt;=$E23,AX$4&lt;=$G23)*(AX$4-$E23+1),$I23/2,$L23,TRUE)-_xlfn.NORM.DIST(AND(AX$4&gt;=$E23,AX$4&lt;=$G23)*(AW$4-$E23+1),$I23/2,$L23,TRUE))/(1-2*_xlfn.NORM.DIST(0,$I23/2,$L23,TRUE))*$C23+($J23="Steady Growth")*(AND(AX$4&gt;=$E23,AX$4&lt;=$G23)*((AX$4-$E23+1)/($I23*($I23+1)/2)*$C23))+($J23="custom")*CustomCF!AQ23</f>
        <v>0</v>
      </c>
      <c r="AY23" s="19">
        <f>($J23="Bell Curve")*(_xlfn.NORM.DIST(AND(AY$4&gt;=$E23,AY$4&lt;=$G23)*(AY$4-$E23+1),$I23/2,$L23,TRUE)-_xlfn.NORM.DIST(AND(AY$4&gt;=$E23,AY$4&lt;=$G23)*(AX$4-$E23+1),$I23/2,$L23,TRUE))/(1-2*_xlfn.NORM.DIST(0,$I23/2,$L23,TRUE))*$C23+($J23="Steady Growth")*(AND(AY$4&gt;=$E23,AY$4&lt;=$G23)*((AY$4-$E23+1)/($I23*($I23+1)/2)*$C23))+($J23="custom")*CustomCF!AR23</f>
        <v>0</v>
      </c>
      <c r="AZ23" s="19">
        <f>($J23="Bell Curve")*(_xlfn.NORM.DIST(AND(AZ$4&gt;=$E23,AZ$4&lt;=$G23)*(AZ$4-$E23+1),$I23/2,$L23,TRUE)-_xlfn.NORM.DIST(AND(AZ$4&gt;=$E23,AZ$4&lt;=$G23)*(AY$4-$E23+1),$I23/2,$L23,TRUE))/(1-2*_xlfn.NORM.DIST(0,$I23/2,$L23,TRUE))*$C23+($J23="Steady Growth")*(AND(AZ$4&gt;=$E23,AZ$4&lt;=$G23)*((AZ$4-$E23+1)/($I23*($I23+1)/2)*$C23))+($J23="custom")*CustomCF!AS23</f>
        <v>0</v>
      </c>
      <c r="BA23" s="19">
        <f>($J23="Bell Curve")*(_xlfn.NORM.DIST(AND(BA$4&gt;=$E23,BA$4&lt;=$G23)*(BA$4-$E23+1),$I23/2,$L23,TRUE)-_xlfn.NORM.DIST(AND(BA$4&gt;=$E23,BA$4&lt;=$G23)*(AZ$4-$E23+1),$I23/2,$L23,TRUE))/(1-2*_xlfn.NORM.DIST(0,$I23/2,$L23,TRUE))*$C23+($J23="Steady Growth")*(AND(BA$4&gt;=$E23,BA$4&lt;=$G23)*((BA$4-$E23+1)/($I23*($I23+1)/2)*$C23))+($J23="custom")*CustomCF!AT23</f>
        <v>0</v>
      </c>
      <c r="BB23" s="19">
        <f>($J23="Bell Curve")*(_xlfn.NORM.DIST(AND(BB$4&gt;=$E23,BB$4&lt;=$G23)*(BB$4-$E23+1),$I23/2,$L23,TRUE)-_xlfn.NORM.DIST(AND(BB$4&gt;=$E23,BB$4&lt;=$G23)*(BA$4-$E23+1),$I23/2,$L23,TRUE))/(1-2*_xlfn.NORM.DIST(0,$I23/2,$L23,TRUE))*$C23+($J23="Steady Growth")*(AND(BB$4&gt;=$E23,BB$4&lt;=$G23)*((BB$4-$E23+1)/($I23*($I23+1)/2)*$C23))+($J23="custom")*CustomCF!AU23</f>
        <v>0</v>
      </c>
      <c r="BC23" s="19">
        <f>($J23="Bell Curve")*(_xlfn.NORM.DIST(AND(BC$4&gt;=$E23,BC$4&lt;=$G23)*(BC$4-$E23+1),$I23/2,$L23,TRUE)-_xlfn.NORM.DIST(AND(BC$4&gt;=$E23,BC$4&lt;=$G23)*(BB$4-$E23+1),$I23/2,$L23,TRUE))/(1-2*_xlfn.NORM.DIST(0,$I23/2,$L23,TRUE))*$C23+($J23="Steady Growth")*(AND(BC$4&gt;=$E23,BC$4&lt;=$G23)*((BC$4-$E23+1)/($I23*($I23+1)/2)*$C23))+($J23="custom")*CustomCF!AV23</f>
        <v>0</v>
      </c>
      <c r="BD23" s="19">
        <f>($J23="Bell Curve")*(_xlfn.NORM.DIST(AND(BD$4&gt;=$E23,BD$4&lt;=$G23)*(BD$4-$E23+1),$I23/2,$L23,TRUE)-_xlfn.NORM.DIST(AND(BD$4&gt;=$E23,BD$4&lt;=$G23)*(BC$4-$E23+1),$I23/2,$L23,TRUE))/(1-2*_xlfn.NORM.DIST(0,$I23/2,$L23,TRUE))*$C23+($J23="Steady Growth")*(AND(BD$4&gt;=$E23,BD$4&lt;=$G23)*((BD$4-$E23+1)/($I23*($I23+1)/2)*$C23))+($J23="custom")*CustomCF!AW23</f>
        <v>0</v>
      </c>
      <c r="BE23" s="19">
        <f>($J23="Bell Curve")*(_xlfn.NORM.DIST(AND(BE$4&gt;=$E23,BE$4&lt;=$G23)*(BE$4-$E23+1),$I23/2,$L23,TRUE)-_xlfn.NORM.DIST(AND(BE$4&gt;=$E23,BE$4&lt;=$G23)*(BD$4-$E23+1),$I23/2,$L23,TRUE))/(1-2*_xlfn.NORM.DIST(0,$I23/2,$L23,TRUE))*$C23+($J23="Steady Growth")*(AND(BE$4&gt;=$E23,BE$4&lt;=$G23)*((BE$4-$E23+1)/($I23*($I23+1)/2)*$C23))+($J23="custom")*CustomCF!AX23</f>
        <v>0</v>
      </c>
      <c r="BF23" s="19">
        <f>($J23="Bell Curve")*(_xlfn.NORM.DIST(AND(BF$4&gt;=$E23,BF$4&lt;=$G23)*(BF$4-$E23+1),$I23/2,$L23,TRUE)-_xlfn.NORM.DIST(AND(BF$4&gt;=$E23,BF$4&lt;=$G23)*(BE$4-$E23+1),$I23/2,$L23,TRUE))/(1-2*_xlfn.NORM.DIST(0,$I23/2,$L23,TRUE))*$C23+($J23="Steady Growth")*(AND(BF$4&gt;=$E23,BF$4&lt;=$G23)*((BF$4-$E23+1)/($I23*($I23+1)/2)*$C23))+($J23="custom")*CustomCF!AY23</f>
        <v>0</v>
      </c>
      <c r="BG23" s="19">
        <f>($J23="Bell Curve")*(_xlfn.NORM.DIST(AND(BG$4&gt;=$E23,BG$4&lt;=$G23)*(BG$4-$E23+1),$I23/2,$L23,TRUE)-_xlfn.NORM.DIST(AND(BG$4&gt;=$E23,BG$4&lt;=$G23)*(BF$4-$E23+1),$I23/2,$L23,TRUE))/(1-2*_xlfn.NORM.DIST(0,$I23/2,$L23,TRUE))*$C23+($J23="Steady Growth")*(AND(BG$4&gt;=$E23,BG$4&lt;=$G23)*((BG$4-$E23+1)/($I23*($I23+1)/2)*$C23))+($J23="custom")*CustomCF!AZ23</f>
        <v>0</v>
      </c>
      <c r="BH23" s="19">
        <f>($J23="Bell Curve")*(_xlfn.NORM.DIST(AND(BH$4&gt;=$E23,BH$4&lt;=$G23)*(BH$4-$E23+1),$I23/2,$L23,TRUE)-_xlfn.NORM.DIST(AND(BH$4&gt;=$E23,BH$4&lt;=$G23)*(BG$4-$E23+1),$I23/2,$L23,TRUE))/(1-2*_xlfn.NORM.DIST(0,$I23/2,$L23,TRUE))*$C23+($J23="Steady Growth")*(AND(BH$4&gt;=$E23,BH$4&lt;=$G23)*((BH$4-$E23+1)/($I23*($I23+1)/2)*$C23))+($J23="custom")*CustomCF!BA23</f>
        <v>0</v>
      </c>
      <c r="BI23" s="19">
        <f>($J23="Bell Curve")*(_xlfn.NORM.DIST(AND(BI$4&gt;=$E23,BI$4&lt;=$G23)*(BI$4-$E23+1),$I23/2,$L23,TRUE)-_xlfn.NORM.DIST(AND(BI$4&gt;=$E23,BI$4&lt;=$G23)*(BH$4-$E23+1),$I23/2,$L23,TRUE))/(1-2*_xlfn.NORM.DIST(0,$I23/2,$L23,TRUE))*$C23+($J23="Steady Growth")*(AND(BI$4&gt;=$E23,BI$4&lt;=$G23)*((BI$4-$E23+1)/($I23*($I23+1)/2)*$C23))+($J23="custom")*CustomCF!BB23</f>
        <v>0</v>
      </c>
      <c r="BJ23" s="19">
        <f>($J23="Bell Curve")*(_xlfn.NORM.DIST(AND(BJ$4&gt;=$E23,BJ$4&lt;=$G23)*(BJ$4-$E23+1),$I23/2,$L23,TRUE)-_xlfn.NORM.DIST(AND(BJ$4&gt;=$E23,BJ$4&lt;=$G23)*(BI$4-$E23+1),$I23/2,$L23,TRUE))/(1-2*_xlfn.NORM.DIST(0,$I23/2,$L23,TRUE))*$C23+($J23="Steady Growth")*(AND(BJ$4&gt;=$E23,BJ$4&lt;=$G23)*((BJ$4-$E23+1)/($I23*($I23+1)/2)*$C23))+($J23="custom")*CustomCF!BC23</f>
        <v>0</v>
      </c>
      <c r="BK23" s="19">
        <f>($J23="Bell Curve")*(_xlfn.NORM.DIST(AND(BK$4&gt;=$E23,BK$4&lt;=$G23)*(BK$4-$E23+1),$I23/2,$L23,TRUE)-_xlfn.NORM.DIST(AND(BK$4&gt;=$E23,BK$4&lt;=$G23)*(BJ$4-$E23+1),$I23/2,$L23,TRUE))/(1-2*_xlfn.NORM.DIST(0,$I23/2,$L23,TRUE))*$C23+($J23="Steady Growth")*(AND(BK$4&gt;=$E23,BK$4&lt;=$G23)*((BK$4-$E23+1)/($I23*($I23+1)/2)*$C23))+($J23="custom")*CustomCF!BD23</f>
        <v>0</v>
      </c>
      <c r="BL23" s="19">
        <f>($J23="Bell Curve")*(_xlfn.NORM.DIST(AND(BL$4&gt;=$E23,BL$4&lt;=$G23)*(BL$4-$E23+1),$I23/2,$L23,TRUE)-_xlfn.NORM.DIST(AND(BL$4&gt;=$E23,BL$4&lt;=$G23)*(BK$4-$E23+1),$I23/2,$L23,TRUE))/(1-2*_xlfn.NORM.DIST(0,$I23/2,$L23,TRUE))*$C23+($J23="Steady Growth")*(AND(BL$4&gt;=$E23,BL$4&lt;=$G23)*((BL$4-$E23+1)/($I23*($I23+1)/2)*$C23))+($J23="custom")*CustomCF!BE23</f>
        <v>0</v>
      </c>
      <c r="BM23" s="19">
        <f>($J23="Bell Curve")*(_xlfn.NORM.DIST(AND(BM$4&gt;=$E23,BM$4&lt;=$G23)*(BM$4-$E23+1),$I23/2,$L23,TRUE)-_xlfn.NORM.DIST(AND(BM$4&gt;=$E23,BM$4&lt;=$G23)*(BL$4-$E23+1),$I23/2,$L23,TRUE))/(1-2*_xlfn.NORM.DIST(0,$I23/2,$L23,TRUE))*$C23+($J23="Steady Growth")*(AND(BM$4&gt;=$E23,BM$4&lt;=$G23)*((BM$4-$E23+1)/($I23*($I23+1)/2)*$C23))+($J23="custom")*CustomCF!BF23</f>
        <v>0</v>
      </c>
      <c r="BN23" s="19">
        <f>($J23="Bell Curve")*(_xlfn.NORM.DIST(AND(BN$4&gt;=$E23,BN$4&lt;=$G23)*(BN$4-$E23+1),$I23/2,$L23,TRUE)-_xlfn.NORM.DIST(AND(BN$4&gt;=$E23,BN$4&lt;=$G23)*(BM$4-$E23+1),$I23/2,$L23,TRUE))/(1-2*_xlfn.NORM.DIST(0,$I23/2,$L23,TRUE))*$C23+($J23="Steady Growth")*(AND(BN$4&gt;=$E23,BN$4&lt;=$G23)*((BN$4-$E23+1)/($I23*($I23+1)/2)*$C23))+($J23="custom")*CustomCF!BG23</f>
        <v>0</v>
      </c>
      <c r="BO23" s="19">
        <f>($J23="Bell Curve")*(_xlfn.NORM.DIST(AND(BO$4&gt;=$E23,BO$4&lt;=$G23)*(BO$4-$E23+1),$I23/2,$L23,TRUE)-_xlfn.NORM.DIST(AND(BO$4&gt;=$E23,BO$4&lt;=$G23)*(BN$4-$E23+1),$I23/2,$L23,TRUE))/(1-2*_xlfn.NORM.DIST(0,$I23/2,$L23,TRUE))*$C23+($J23="Steady Growth")*(AND(BO$4&gt;=$E23,BO$4&lt;=$G23)*((BO$4-$E23+1)/($I23*($I23+1)/2)*$C23))+($J23="custom")*CustomCF!BH23</f>
        <v>0</v>
      </c>
      <c r="BP23" s="19">
        <f>($J23="Bell Curve")*(_xlfn.NORM.DIST(AND(BP$4&gt;=$E23,BP$4&lt;=$G23)*(BP$4-$E23+1),$I23/2,$L23,TRUE)-_xlfn.NORM.DIST(AND(BP$4&gt;=$E23,BP$4&lt;=$G23)*(BO$4-$E23+1),$I23/2,$L23,TRUE))/(1-2*_xlfn.NORM.DIST(0,$I23/2,$L23,TRUE))*$C23+($J23="Steady Growth")*(AND(BP$4&gt;=$E23,BP$4&lt;=$G23)*((BP$4-$E23+1)/($I23*($I23+1)/2)*$C23))+($J23="custom")*CustomCF!BI23</f>
        <v>0</v>
      </c>
      <c r="BQ23" s="19">
        <f>($J23="Bell Curve")*(_xlfn.NORM.DIST(AND(BQ$4&gt;=$E23,BQ$4&lt;=$G23)*(BQ$4-$E23+1),$I23/2,$L23,TRUE)-_xlfn.NORM.DIST(AND(BQ$4&gt;=$E23,BQ$4&lt;=$G23)*(BP$4-$E23+1),$I23/2,$L23,TRUE))/(1-2*_xlfn.NORM.DIST(0,$I23/2,$L23,TRUE))*$C23+($J23="Steady Growth")*(AND(BQ$4&gt;=$E23,BQ$4&lt;=$G23)*((BQ$4-$E23+1)/($I23*($I23+1)/2)*$C23))+($J23="custom")*CustomCF!BJ23</f>
        <v>0</v>
      </c>
      <c r="BR23" s="19">
        <f>($J23="Bell Curve")*(_xlfn.NORM.DIST(AND(BR$4&gt;=$E23,BR$4&lt;=$G23)*(BR$4-$E23+1),$I23/2,$L23,TRUE)-_xlfn.NORM.DIST(AND(BR$4&gt;=$E23,BR$4&lt;=$G23)*(BQ$4-$E23+1),$I23/2,$L23,TRUE))/(1-2*_xlfn.NORM.DIST(0,$I23/2,$L23,TRUE))*$C23+($J23="Steady Growth")*(AND(BR$4&gt;=$E23,BR$4&lt;=$G23)*((BR$4-$E23+1)/($I23*($I23+1)/2)*$C23))+($J23="custom")*CustomCF!BK23</f>
        <v>0</v>
      </c>
      <c r="BS23" s="19">
        <f>($J23="Bell Curve")*(_xlfn.NORM.DIST(AND(BS$4&gt;=$E23,BS$4&lt;=$G23)*(BS$4-$E23+1),$I23/2,$L23,TRUE)-_xlfn.NORM.DIST(AND(BS$4&gt;=$E23,BS$4&lt;=$G23)*(BR$4-$E23+1),$I23/2,$L23,TRUE))/(1-2*_xlfn.NORM.DIST(0,$I23/2,$L23,TRUE))*$C23+($J23="Steady Growth")*(AND(BS$4&gt;=$E23,BS$4&lt;=$G23)*((BS$4-$E23+1)/($I23*($I23+1)/2)*$C23))+($J23="custom")*CustomCF!BL23</f>
        <v>0</v>
      </c>
      <c r="BT23" s="19">
        <f>($J23="Bell Curve")*(_xlfn.NORM.DIST(AND(BT$4&gt;=$E23,BT$4&lt;=$G23)*(BT$4-$E23+1),$I23/2,$L23,TRUE)-_xlfn.NORM.DIST(AND(BT$4&gt;=$E23,BT$4&lt;=$G23)*(BS$4-$E23+1),$I23/2,$L23,TRUE))/(1-2*_xlfn.NORM.DIST(0,$I23/2,$L23,TRUE))*$C23+($J23="Steady Growth")*(AND(BT$4&gt;=$E23,BT$4&lt;=$G23)*((BT$4-$E23+1)/($I23*($I23+1)/2)*$C23))+($J23="custom")*CustomCF!BM23</f>
        <v>0</v>
      </c>
      <c r="BU23" s="19">
        <f>($J23="Bell Curve")*(_xlfn.NORM.DIST(AND(BU$4&gt;=$E23,BU$4&lt;=$G23)*(BU$4-$E23+1),$I23/2,$L23,TRUE)-_xlfn.NORM.DIST(AND(BU$4&gt;=$E23,BU$4&lt;=$G23)*(BT$4-$E23+1),$I23/2,$L23,TRUE))/(1-2*_xlfn.NORM.DIST(0,$I23/2,$L23,TRUE))*$C23+($J23="Steady Growth")*(AND(BU$4&gt;=$E23,BU$4&lt;=$G23)*((BU$4-$E23+1)/($I23*($I23+1)/2)*$C23))+($J23="custom")*CustomCF!BN23</f>
        <v>0</v>
      </c>
      <c r="BV23" s="19">
        <f>($J23="Bell Curve")*(_xlfn.NORM.DIST(AND(BV$4&gt;=$E23,BV$4&lt;=$G23)*(BV$4-$E23+1),$I23/2,$L23,TRUE)-_xlfn.NORM.DIST(AND(BV$4&gt;=$E23,BV$4&lt;=$G23)*(BU$4-$E23+1),$I23/2,$L23,TRUE))/(1-2*_xlfn.NORM.DIST(0,$I23/2,$L23,TRUE))*$C23+($J23="Steady Growth")*(AND(BV$4&gt;=$E23,BV$4&lt;=$G23)*((BV$4-$E23+1)/($I23*($I23+1)/2)*$C23))+($J23="custom")*CustomCF!BO23</f>
        <v>0</v>
      </c>
      <c r="BW23" s="19">
        <f>($J23="Bell Curve")*(_xlfn.NORM.DIST(AND(BW$4&gt;=$E23,BW$4&lt;=$G23)*(BW$4-$E23+1),$I23/2,$L23,TRUE)-_xlfn.NORM.DIST(AND(BW$4&gt;=$E23,BW$4&lt;=$G23)*(BV$4-$E23+1),$I23/2,$L23,TRUE))/(1-2*_xlfn.NORM.DIST(0,$I23/2,$L23,TRUE))*$C23+($J23="Steady Growth")*(AND(BW$4&gt;=$E23,BW$4&lt;=$G23)*((BW$4-$E23+1)/($I23*($I23+1)/2)*$C23))+($J23="custom")*CustomCF!BP23</f>
        <v>0</v>
      </c>
      <c r="BX23" s="19">
        <f>($J23="Bell Curve")*(_xlfn.NORM.DIST(AND(BX$4&gt;=$E23,BX$4&lt;=$G23)*(BX$4-$E23+1),$I23/2,$L23,TRUE)-_xlfn.NORM.DIST(AND(BX$4&gt;=$E23,BX$4&lt;=$G23)*(BW$4-$E23+1),$I23/2,$L23,TRUE))/(1-2*_xlfn.NORM.DIST(0,$I23/2,$L23,TRUE))*$C23+($J23="Steady Growth")*(AND(BX$4&gt;=$E23,BX$4&lt;=$G23)*((BX$4-$E23+1)/($I23*($I23+1)/2)*$C23))+($J23="custom")*CustomCF!BQ23</f>
        <v>0</v>
      </c>
      <c r="BY23" s="19">
        <f>($J23="Bell Curve")*(_xlfn.NORM.DIST(AND(BY$4&gt;=$E23,BY$4&lt;=$G23)*(BY$4-$E23+1),$I23/2,$L23,TRUE)-_xlfn.NORM.DIST(AND(BY$4&gt;=$E23,BY$4&lt;=$G23)*(BX$4-$E23+1),$I23/2,$L23,TRUE))/(1-2*_xlfn.NORM.DIST(0,$I23/2,$L23,TRUE))*$C23+($J23="Steady Growth")*(AND(BY$4&gt;=$E23,BY$4&lt;=$G23)*((BY$4-$E23+1)/($I23*($I23+1)/2)*$C23))+($J23="custom")*CustomCF!BR23</f>
        <v>0</v>
      </c>
      <c r="BZ23" s="19">
        <f>($J23="Bell Curve")*(_xlfn.NORM.DIST(AND(BZ$4&gt;=$E23,BZ$4&lt;=$G23)*(BZ$4-$E23+1),$I23/2,$L23,TRUE)-_xlfn.NORM.DIST(AND(BZ$4&gt;=$E23,BZ$4&lt;=$G23)*(BY$4-$E23+1),$I23/2,$L23,TRUE))/(1-2*_xlfn.NORM.DIST(0,$I23/2,$L23,TRUE))*$C23+($J23="Steady Growth")*(AND(BZ$4&gt;=$E23,BZ$4&lt;=$G23)*((BZ$4-$E23+1)/($I23*($I23+1)/2)*$C23))+($J23="custom")*CustomCF!BS23</f>
        <v>0</v>
      </c>
      <c r="CA23" s="19">
        <f>($J23="Bell Curve")*(_xlfn.NORM.DIST(AND(CA$4&gt;=$E23,CA$4&lt;=$G23)*(CA$4-$E23+1),$I23/2,$L23,TRUE)-_xlfn.NORM.DIST(AND(CA$4&gt;=$E23,CA$4&lt;=$G23)*(BZ$4-$E23+1),$I23/2,$L23,TRUE))/(1-2*_xlfn.NORM.DIST(0,$I23/2,$L23,TRUE))*$C23+($J23="Steady Growth")*(AND(CA$4&gt;=$E23,CA$4&lt;=$G23)*((CA$4-$E23+1)/($I23*($I23+1)/2)*$C23))+($J23="custom")*CustomCF!BT23</f>
        <v>0</v>
      </c>
      <c r="CB23" s="19">
        <f>($J23="Bell Curve")*(_xlfn.NORM.DIST(AND(CB$4&gt;=$E23,CB$4&lt;=$G23)*(CB$4-$E23+1),$I23/2,$L23,TRUE)-_xlfn.NORM.DIST(AND(CB$4&gt;=$E23,CB$4&lt;=$G23)*(CA$4-$E23+1),$I23/2,$L23,TRUE))/(1-2*_xlfn.NORM.DIST(0,$I23/2,$L23,TRUE))*$C23+($J23="Steady Growth")*(AND(CB$4&gt;=$E23,CB$4&lt;=$G23)*((CB$4-$E23+1)/($I23*($I23+1)/2)*$C23))+($J23="custom")*CustomCF!BU23</f>
        <v>0</v>
      </c>
      <c r="CC23" s="19">
        <f>($J23="Bell Curve")*(_xlfn.NORM.DIST(AND(CC$4&gt;=$E23,CC$4&lt;=$G23)*(CC$4-$E23+1),$I23/2,$L23,TRUE)-_xlfn.NORM.DIST(AND(CC$4&gt;=$E23,CC$4&lt;=$G23)*(CB$4-$E23+1),$I23/2,$L23,TRUE))/(1-2*_xlfn.NORM.DIST(0,$I23/2,$L23,TRUE))*$C23+($J23="Steady Growth")*(AND(CC$4&gt;=$E23,CC$4&lt;=$G23)*((CC$4-$E23+1)/($I23*($I23+1)/2)*$C23))+($J23="custom")*CustomCF!BV23</f>
        <v>0</v>
      </c>
      <c r="CD23" s="19">
        <f>($J23="Bell Curve")*(_xlfn.NORM.DIST(AND(CD$4&gt;=$E23,CD$4&lt;=$G23)*(CD$4-$E23+1),$I23/2,$L23,TRUE)-_xlfn.NORM.DIST(AND(CD$4&gt;=$E23,CD$4&lt;=$G23)*(CC$4-$E23+1),$I23/2,$L23,TRUE))/(1-2*_xlfn.NORM.DIST(0,$I23/2,$L23,TRUE))*$C23+($J23="Steady Growth")*(AND(CD$4&gt;=$E23,CD$4&lt;=$G23)*((CD$4-$E23+1)/($I23*($I23+1)/2)*$C23))+($J23="custom")*CustomCF!BW23</f>
        <v>0</v>
      </c>
      <c r="CE23" s="19">
        <f>($J23="Bell Curve")*(_xlfn.NORM.DIST(AND(CE$4&gt;=$E23,CE$4&lt;=$G23)*(CE$4-$E23+1),$I23/2,$L23,TRUE)-_xlfn.NORM.DIST(AND(CE$4&gt;=$E23,CE$4&lt;=$G23)*(CD$4-$E23+1),$I23/2,$L23,TRUE))/(1-2*_xlfn.NORM.DIST(0,$I23/2,$L23,TRUE))*$C23+($J23="Steady Growth")*(AND(CE$4&gt;=$E23,CE$4&lt;=$G23)*((CE$4-$E23+1)/($I23*($I23+1)/2)*$C23))+($J23="custom")*CustomCF!BX23</f>
        <v>0</v>
      </c>
      <c r="CF23" s="19">
        <f>($J23="Bell Curve")*(_xlfn.NORM.DIST(AND(CF$4&gt;=$E23,CF$4&lt;=$G23)*(CF$4-$E23+1),$I23/2,$L23,TRUE)-_xlfn.NORM.DIST(AND(CF$4&gt;=$E23,CF$4&lt;=$G23)*(CE$4-$E23+1),$I23/2,$L23,TRUE))/(1-2*_xlfn.NORM.DIST(0,$I23/2,$L23,TRUE))*$C23+($J23="Steady Growth")*(AND(CF$4&gt;=$E23,CF$4&lt;=$G23)*((CF$4-$E23+1)/($I23*($I23+1)/2)*$C23))+($J23="custom")*CustomCF!BY23</f>
        <v>0</v>
      </c>
      <c r="CG23" s="19">
        <f>($J23="Bell Curve")*(_xlfn.NORM.DIST(AND(CG$4&gt;=$E23,CG$4&lt;=$G23)*(CG$4-$E23+1),$I23/2,$L23,TRUE)-_xlfn.NORM.DIST(AND(CG$4&gt;=$E23,CG$4&lt;=$G23)*(CF$4-$E23+1),$I23/2,$L23,TRUE))/(1-2*_xlfn.NORM.DIST(0,$I23/2,$L23,TRUE))*$C23+($J23="Steady Growth")*(AND(CG$4&gt;=$E23,CG$4&lt;=$G23)*((CG$4-$E23+1)/($I23*($I23+1)/2)*$C23))+($J23="custom")*CustomCF!BZ23</f>
        <v>0</v>
      </c>
      <c r="CH23" s="19">
        <f>($J23="Bell Curve")*(_xlfn.NORM.DIST(AND(CH$4&gt;=$E23,CH$4&lt;=$G23)*(CH$4-$E23+1),$I23/2,$L23,TRUE)-_xlfn.NORM.DIST(AND(CH$4&gt;=$E23,CH$4&lt;=$G23)*(CG$4-$E23+1),$I23/2,$L23,TRUE))/(1-2*_xlfn.NORM.DIST(0,$I23/2,$L23,TRUE))*$C23+($J23="Steady Growth")*(AND(CH$4&gt;=$E23,CH$4&lt;=$G23)*((CH$4-$E23+1)/($I23*($I23+1)/2)*$C23))+($J23="custom")*CustomCF!CA23</f>
        <v>0</v>
      </c>
      <c r="CI23" s="19">
        <f>($J23="Bell Curve")*(_xlfn.NORM.DIST(AND(CI$4&gt;=$E23,CI$4&lt;=$G23)*(CI$4-$E23+1),$I23/2,$L23,TRUE)-_xlfn.NORM.DIST(AND(CI$4&gt;=$E23,CI$4&lt;=$G23)*(CH$4-$E23+1),$I23/2,$L23,TRUE))/(1-2*_xlfn.NORM.DIST(0,$I23/2,$L23,TRUE))*$C23+($J23="Steady Growth")*(AND(CI$4&gt;=$E23,CI$4&lt;=$G23)*((CI$4-$E23+1)/($I23*($I23+1)/2)*$C23))+($J23="custom")*CustomCF!CB23</f>
        <v>0</v>
      </c>
      <c r="CJ23" s="19">
        <f>($J23="Bell Curve")*(_xlfn.NORM.DIST(AND(CJ$4&gt;=$E23,CJ$4&lt;=$G23)*(CJ$4-$E23+1),$I23/2,$L23,TRUE)-_xlfn.NORM.DIST(AND(CJ$4&gt;=$E23,CJ$4&lt;=$G23)*(CI$4-$E23+1),$I23/2,$L23,TRUE))/(1-2*_xlfn.NORM.DIST(0,$I23/2,$L23,TRUE))*$C23+($J23="Steady Growth")*(AND(CJ$4&gt;=$E23,CJ$4&lt;=$G23)*((CJ$4-$E23+1)/($I23*($I23+1)/2)*$C23))+($J23="custom")*CustomCF!CC23</f>
        <v>0</v>
      </c>
      <c r="CK23" s="19">
        <f>($J23="Bell Curve")*(_xlfn.NORM.DIST(AND(CK$4&gt;=$E23,CK$4&lt;=$G23)*(CK$4-$E23+1),$I23/2,$L23,TRUE)-_xlfn.NORM.DIST(AND(CK$4&gt;=$E23,CK$4&lt;=$G23)*(CJ$4-$E23+1),$I23/2,$L23,TRUE))/(1-2*_xlfn.NORM.DIST(0,$I23/2,$L23,TRUE))*$C23+($J23="Steady Growth")*(AND(CK$4&gt;=$E23,CK$4&lt;=$G23)*((CK$4-$E23+1)/($I23*($I23+1)/2)*$C23))+($J23="custom")*CustomCF!CD23</f>
        <v>0</v>
      </c>
      <c r="CL23" s="19">
        <f>($J23="Bell Curve")*(_xlfn.NORM.DIST(AND(CL$4&gt;=$E23,CL$4&lt;=$G23)*(CL$4-$E23+1),$I23/2,$L23,TRUE)-_xlfn.NORM.DIST(AND(CL$4&gt;=$E23,CL$4&lt;=$G23)*(CK$4-$E23+1),$I23/2,$L23,TRUE))/(1-2*_xlfn.NORM.DIST(0,$I23/2,$L23,TRUE))*$C23+($J23="Steady Growth")*(AND(CL$4&gt;=$E23,CL$4&lt;=$G23)*((CL$4-$E23+1)/($I23*($I23+1)/2)*$C23))+($J23="custom")*CustomCF!CE23</f>
        <v>0</v>
      </c>
      <c r="CM23" s="19">
        <f>($J23="Bell Curve")*(_xlfn.NORM.DIST(AND(CM$4&gt;=$E23,CM$4&lt;=$G23)*(CM$4-$E23+1),$I23/2,$L23,TRUE)-_xlfn.NORM.DIST(AND(CM$4&gt;=$E23,CM$4&lt;=$G23)*(CL$4-$E23+1),$I23/2,$L23,TRUE))/(1-2*_xlfn.NORM.DIST(0,$I23/2,$L23,TRUE))*$C23+($J23="Steady Growth")*(AND(CM$4&gt;=$E23,CM$4&lt;=$G23)*((CM$4-$E23+1)/($I23*($I23+1)/2)*$C23))+($J23="custom")*CustomCF!CF23</f>
        <v>0</v>
      </c>
      <c r="CN23" s="19">
        <f>($J23="Bell Curve")*(_xlfn.NORM.DIST(AND(CN$4&gt;=$E23,CN$4&lt;=$G23)*(CN$4-$E23+1),$I23/2,$L23,TRUE)-_xlfn.NORM.DIST(AND(CN$4&gt;=$E23,CN$4&lt;=$G23)*(CM$4-$E23+1),$I23/2,$L23,TRUE))/(1-2*_xlfn.NORM.DIST(0,$I23/2,$L23,TRUE))*$C23+($J23="Steady Growth")*(AND(CN$4&gt;=$E23,CN$4&lt;=$G23)*((CN$4-$E23+1)/($I23*($I23+1)/2)*$C23))+($J23="custom")*CustomCF!CG23</f>
        <v>0</v>
      </c>
      <c r="CO23" s="19">
        <f>($J23="Bell Curve")*(_xlfn.NORM.DIST(AND(CO$4&gt;=$E23,CO$4&lt;=$G23)*(CO$4-$E23+1),$I23/2,$L23,TRUE)-_xlfn.NORM.DIST(AND(CO$4&gt;=$E23,CO$4&lt;=$G23)*(CN$4-$E23+1),$I23/2,$L23,TRUE))/(1-2*_xlfn.NORM.DIST(0,$I23/2,$L23,TRUE))*$C23+($J23="Steady Growth")*(AND(CO$4&gt;=$E23,CO$4&lt;=$G23)*((CO$4-$E23+1)/($I23*($I23+1)/2)*$C23))+($J23="custom")*CustomCF!CH23</f>
        <v>0</v>
      </c>
      <c r="CP23" s="19">
        <f>($J23="Bell Curve")*(_xlfn.NORM.DIST(AND(CP$4&gt;=$E23,CP$4&lt;=$G23)*(CP$4-$E23+1),$I23/2,$L23,TRUE)-_xlfn.NORM.DIST(AND(CP$4&gt;=$E23,CP$4&lt;=$G23)*(CO$4-$E23+1),$I23/2,$L23,TRUE))/(1-2*_xlfn.NORM.DIST(0,$I23/2,$L23,TRUE))*$C23+($J23="Steady Growth")*(AND(CP$4&gt;=$E23,CP$4&lt;=$G23)*((CP$4-$E23+1)/($I23*($I23+1)/2)*$C23))+($J23="custom")*CustomCF!CI23</f>
        <v>0</v>
      </c>
      <c r="CQ23" s="19">
        <f>($J23="Bell Curve")*(_xlfn.NORM.DIST(AND(CQ$4&gt;=$E23,CQ$4&lt;=$G23)*(CQ$4-$E23+1),$I23/2,$L23,TRUE)-_xlfn.NORM.DIST(AND(CQ$4&gt;=$E23,CQ$4&lt;=$G23)*(CP$4-$E23+1),$I23/2,$L23,TRUE))/(1-2*_xlfn.NORM.DIST(0,$I23/2,$L23,TRUE))*$C23+($J23="Steady Growth")*(AND(CQ$4&gt;=$E23,CQ$4&lt;=$G23)*((CQ$4-$E23+1)/($I23*($I23+1)/2)*$C23))+($J23="custom")*CustomCF!CJ23</f>
        <v>0</v>
      </c>
      <c r="CR23" s="19">
        <f>($J23="Bell Curve")*(_xlfn.NORM.DIST(AND(CR$4&gt;=$E23,CR$4&lt;=$G23)*(CR$4-$E23+1),$I23/2,$L23,TRUE)-_xlfn.NORM.DIST(AND(CR$4&gt;=$E23,CR$4&lt;=$G23)*(CQ$4-$E23+1),$I23/2,$L23,TRUE))/(1-2*_xlfn.NORM.DIST(0,$I23/2,$L23,TRUE))*$C23+($J23="Steady Growth")*(AND(CR$4&gt;=$E23,CR$4&lt;=$G23)*((CR$4-$E23+1)/($I23*($I23+1)/2)*$C23))+($J23="custom")*CustomCF!CK23</f>
        <v>0</v>
      </c>
      <c r="CS23" s="19">
        <f>($J23="Bell Curve")*(_xlfn.NORM.DIST(AND(CS$4&gt;=$E23,CS$4&lt;=$G23)*(CS$4-$E23+1),$I23/2,$L23,TRUE)-_xlfn.NORM.DIST(AND(CS$4&gt;=$E23,CS$4&lt;=$G23)*(CR$4-$E23+1),$I23/2,$L23,TRUE))/(1-2*_xlfn.NORM.DIST(0,$I23/2,$L23,TRUE))*$C23+($J23="Steady Growth")*(AND(CS$4&gt;=$E23,CS$4&lt;=$G23)*((CS$4-$E23+1)/($I23*($I23+1)/2)*$C23))+($J23="custom")*CustomCF!CL23</f>
        <v>0</v>
      </c>
      <c r="CT23" s="19">
        <f>($J23="Bell Curve")*(_xlfn.NORM.DIST(AND(CT$4&gt;=$E23,CT$4&lt;=$G23)*(CT$4-$E23+1),$I23/2,$L23,TRUE)-_xlfn.NORM.DIST(AND(CT$4&gt;=$E23,CT$4&lt;=$G23)*(CS$4-$E23+1),$I23/2,$L23,TRUE))/(1-2*_xlfn.NORM.DIST(0,$I23/2,$L23,TRUE))*$C23+($J23="Steady Growth")*(AND(CT$4&gt;=$E23,CT$4&lt;=$G23)*((CT$4-$E23+1)/($I23*($I23+1)/2)*$C23))+($J23="custom")*CustomCF!CM23</f>
        <v>0</v>
      </c>
      <c r="CU23" s="19">
        <f>($J23="Bell Curve")*(_xlfn.NORM.DIST(AND(CU$4&gt;=$E23,CU$4&lt;=$G23)*(CU$4-$E23+1),$I23/2,$L23,TRUE)-_xlfn.NORM.DIST(AND(CU$4&gt;=$E23,CU$4&lt;=$G23)*(CT$4-$E23+1),$I23/2,$L23,TRUE))/(1-2*_xlfn.NORM.DIST(0,$I23/2,$L23,TRUE))*$C23+($J23="Steady Growth")*(AND(CU$4&gt;=$E23,CU$4&lt;=$G23)*((CU$4-$E23+1)/($I23*($I23+1)/2)*$C23))+($J23="custom")*CustomCF!CN23</f>
        <v>0</v>
      </c>
      <c r="CV23" s="19">
        <f>($J23="Bell Curve")*(_xlfn.NORM.DIST(AND(CV$4&gt;=$E23,CV$4&lt;=$G23)*(CV$4-$E23+1),$I23/2,$L23,TRUE)-_xlfn.NORM.DIST(AND(CV$4&gt;=$E23,CV$4&lt;=$G23)*(CU$4-$E23+1),$I23/2,$L23,TRUE))/(1-2*_xlfn.NORM.DIST(0,$I23/2,$L23,TRUE))*$C23+($J23="Steady Growth")*(AND(CV$4&gt;=$E23,CV$4&lt;=$G23)*((CV$4-$E23+1)/($I23*($I23+1)/2)*$C23))+($J23="custom")*CustomCF!CO23</f>
        <v>0</v>
      </c>
      <c r="CW23" s="19">
        <f>($J23="Bell Curve")*(_xlfn.NORM.DIST(AND(CW$4&gt;=$E23,CW$4&lt;=$G23)*(CW$4-$E23+1),$I23/2,$L23,TRUE)-_xlfn.NORM.DIST(AND(CW$4&gt;=$E23,CW$4&lt;=$G23)*(CV$4-$E23+1),$I23/2,$L23,TRUE))/(1-2*_xlfn.NORM.DIST(0,$I23/2,$L23,TRUE))*$C23+($J23="Steady Growth")*(AND(CW$4&gt;=$E23,CW$4&lt;=$G23)*((CW$4-$E23+1)/($I23*($I23+1)/2)*$C23))+($J23="custom")*CustomCF!CP23</f>
        <v>0</v>
      </c>
      <c r="CX23" s="19">
        <f>($J23="Bell Curve")*(_xlfn.NORM.DIST(AND(CX$4&gt;=$E23,CX$4&lt;=$G23)*(CX$4-$E23+1),$I23/2,$L23,TRUE)-_xlfn.NORM.DIST(AND(CX$4&gt;=$E23,CX$4&lt;=$G23)*(CW$4-$E23+1),$I23/2,$L23,TRUE))/(1-2*_xlfn.NORM.DIST(0,$I23/2,$L23,TRUE))*$C23+($J23="Steady Growth")*(AND(CX$4&gt;=$E23,CX$4&lt;=$G23)*((CX$4-$E23+1)/($I23*($I23+1)/2)*$C23))+($J23="custom")*CustomCF!CQ23</f>
        <v>0</v>
      </c>
      <c r="CY23" s="19">
        <f>($J23="Bell Curve")*(_xlfn.NORM.DIST(AND(CY$4&gt;=$E23,CY$4&lt;=$G23)*(CY$4-$E23+1),$I23/2,$L23,TRUE)-_xlfn.NORM.DIST(AND(CY$4&gt;=$E23,CY$4&lt;=$G23)*(CX$4-$E23+1),$I23/2,$L23,TRUE))/(1-2*_xlfn.NORM.DIST(0,$I23/2,$L23,TRUE))*$C23+($J23="Steady Growth")*(AND(CY$4&gt;=$E23,CY$4&lt;=$G23)*((CY$4-$E23+1)/($I23*($I23+1)/2)*$C23))+($J23="custom")*CustomCF!CR23</f>
        <v>0</v>
      </c>
      <c r="CZ23" s="19">
        <f>($J23="Bell Curve")*(_xlfn.NORM.DIST(AND(CZ$4&gt;=$E23,CZ$4&lt;=$G23)*(CZ$4-$E23+1),$I23/2,$L23,TRUE)-_xlfn.NORM.DIST(AND(CZ$4&gt;=$E23,CZ$4&lt;=$G23)*(CY$4-$E23+1),$I23/2,$L23,TRUE))/(1-2*_xlfn.NORM.DIST(0,$I23/2,$L23,TRUE))*$C23+($J23="Steady Growth")*(AND(CZ$4&gt;=$E23,CZ$4&lt;=$G23)*((CZ$4-$E23+1)/($I23*($I23+1)/2)*$C23))+($J23="custom")*CustomCF!CS23</f>
        <v>0</v>
      </c>
      <c r="DA23" s="19">
        <f>($J23="Bell Curve")*(_xlfn.NORM.DIST(AND(DA$4&gt;=$E23,DA$4&lt;=$G23)*(DA$4-$E23+1),$I23/2,$L23,TRUE)-_xlfn.NORM.DIST(AND(DA$4&gt;=$E23,DA$4&lt;=$G23)*(CZ$4-$E23+1),$I23/2,$L23,TRUE))/(1-2*_xlfn.NORM.DIST(0,$I23/2,$L23,TRUE))*$C23+($J23="Steady Growth")*(AND(DA$4&gt;=$E23,DA$4&lt;=$G23)*((DA$4-$E23+1)/($I23*($I23+1)/2)*$C23))+($J23="custom")*CustomCF!CT23</f>
        <v>0</v>
      </c>
      <c r="DB23" s="19">
        <f>($J23="Bell Curve")*(_xlfn.NORM.DIST(AND(DB$4&gt;=$E23,DB$4&lt;=$G23)*(DB$4-$E23+1),$I23/2,$L23,TRUE)-_xlfn.NORM.DIST(AND(DB$4&gt;=$E23,DB$4&lt;=$G23)*(DA$4-$E23+1),$I23/2,$L23,TRUE))/(1-2*_xlfn.NORM.DIST(0,$I23/2,$L23,TRUE))*$C23+($J23="Steady Growth")*(AND(DB$4&gt;=$E23,DB$4&lt;=$G23)*((DB$4-$E23+1)/($I23*($I23+1)/2)*$C23))+($J23="custom")*CustomCF!CU23</f>
        <v>0</v>
      </c>
      <c r="DC23" s="19">
        <f>($J23="Bell Curve")*(_xlfn.NORM.DIST(AND(DC$4&gt;=$E23,DC$4&lt;=$G23)*(DC$4-$E23+1),$I23/2,$L23,TRUE)-_xlfn.NORM.DIST(AND(DC$4&gt;=$E23,DC$4&lt;=$G23)*(DB$4-$E23+1),$I23/2,$L23,TRUE))/(1-2*_xlfn.NORM.DIST(0,$I23/2,$L23,TRUE))*$C23+($J23="Steady Growth")*(AND(DC$4&gt;=$E23,DC$4&lt;=$G23)*((DC$4-$E23+1)/($I23*($I23+1)/2)*$C23))+($J23="custom")*CustomCF!CV23</f>
        <v>0</v>
      </c>
      <c r="DD23" s="19">
        <f>($J23="Bell Curve")*(_xlfn.NORM.DIST(AND(DD$4&gt;=$E23,DD$4&lt;=$G23)*(DD$4-$E23+1),$I23/2,$L23,TRUE)-_xlfn.NORM.DIST(AND(DD$4&gt;=$E23,DD$4&lt;=$G23)*(DC$4-$E23+1),$I23/2,$L23,TRUE))/(1-2*_xlfn.NORM.DIST(0,$I23/2,$L23,TRUE))*$C23+($J23="Steady Growth")*(AND(DD$4&gt;=$E23,DD$4&lt;=$G23)*((DD$4-$E23+1)/($I23*($I23+1)/2)*$C23))+($J23="custom")*CustomCF!CW23</f>
        <v>0</v>
      </c>
      <c r="DE23" s="19">
        <f>($J23="Bell Curve")*(_xlfn.NORM.DIST(AND(DE$4&gt;=$E23,DE$4&lt;=$G23)*(DE$4-$E23+1),$I23/2,$L23,TRUE)-_xlfn.NORM.DIST(AND(DE$4&gt;=$E23,DE$4&lt;=$G23)*(DD$4-$E23+1),$I23/2,$L23,TRUE))/(1-2*_xlfn.NORM.DIST(0,$I23/2,$L23,TRUE))*$C23+($J23="Steady Growth")*(AND(DE$4&gt;=$E23,DE$4&lt;=$G23)*((DE$4-$E23+1)/($I23*($I23+1)/2)*$C23))+($J23="custom")*CustomCF!CX23</f>
        <v>0</v>
      </c>
      <c r="DF23" s="19">
        <f>($J23="Bell Curve")*(_xlfn.NORM.DIST(AND(DF$4&gt;=$E23,DF$4&lt;=$G23)*(DF$4-$E23+1),$I23/2,$L23,TRUE)-_xlfn.NORM.DIST(AND(DF$4&gt;=$E23,DF$4&lt;=$G23)*(DE$4-$E23+1),$I23/2,$L23,TRUE))/(1-2*_xlfn.NORM.DIST(0,$I23/2,$L23,TRUE))*$C23+($J23="Steady Growth")*(AND(DF$4&gt;=$E23,DF$4&lt;=$G23)*((DF$4-$E23+1)/($I23*($I23+1)/2)*$C23))+($J23="custom")*CustomCF!CY23</f>
        <v>0</v>
      </c>
      <c r="DG23" s="19">
        <f>($J23="Bell Curve")*(_xlfn.NORM.DIST(AND(DG$4&gt;=$E23,DG$4&lt;=$G23)*(DG$4-$E23+1),$I23/2,$L23,TRUE)-_xlfn.NORM.DIST(AND(DG$4&gt;=$E23,DG$4&lt;=$G23)*(DF$4-$E23+1),$I23/2,$L23,TRUE))/(1-2*_xlfn.NORM.DIST(0,$I23/2,$L23,TRUE))*$C23+($J23="Steady Growth")*(AND(DG$4&gt;=$E23,DG$4&lt;=$G23)*((DG$4-$E23+1)/($I23*($I23+1)/2)*$C23))+($J23="custom")*CustomCF!CZ23</f>
        <v>0</v>
      </c>
      <c r="DH23" s="19">
        <f>($J23="Bell Curve")*(_xlfn.NORM.DIST(AND(DH$4&gt;=$E23,DH$4&lt;=$G23)*(DH$4-$E23+1),$I23/2,$L23,TRUE)-_xlfn.NORM.DIST(AND(DH$4&gt;=$E23,DH$4&lt;=$G23)*(DG$4-$E23+1),$I23/2,$L23,TRUE))/(1-2*_xlfn.NORM.DIST(0,$I23/2,$L23,TRUE))*$C23+($J23="Steady Growth")*(AND(DH$4&gt;=$E23,DH$4&lt;=$G23)*((DH$4-$E23+1)/($I23*($I23+1)/2)*$C23))+($J23="custom")*CustomCF!DA23</f>
        <v>0</v>
      </c>
      <c r="DI23" s="19">
        <f>($J23="Bell Curve")*(_xlfn.NORM.DIST(AND(DI$4&gt;=$E23,DI$4&lt;=$G23)*(DI$4-$E23+1),$I23/2,$L23,TRUE)-_xlfn.NORM.DIST(AND(DI$4&gt;=$E23,DI$4&lt;=$G23)*(DH$4-$E23+1),$I23/2,$L23,TRUE))/(1-2*_xlfn.NORM.DIST(0,$I23/2,$L23,TRUE))*$C23+($J23="Steady Growth")*(AND(DI$4&gt;=$E23,DI$4&lt;=$G23)*((DI$4-$E23+1)/($I23*($I23+1)/2)*$C23))+($J23="custom")*CustomCF!DB23</f>
        <v>0</v>
      </c>
      <c r="DJ23" s="19">
        <f>($J23="Bell Curve")*(_xlfn.NORM.DIST(AND(DJ$4&gt;=$E23,DJ$4&lt;=$G23)*(DJ$4-$E23+1),$I23/2,$L23,TRUE)-_xlfn.NORM.DIST(AND(DJ$4&gt;=$E23,DJ$4&lt;=$G23)*(DI$4-$E23+1),$I23/2,$L23,TRUE))/(1-2*_xlfn.NORM.DIST(0,$I23/2,$L23,TRUE))*$C23+($J23="Steady Growth")*(AND(DJ$4&gt;=$E23,DJ$4&lt;=$G23)*((DJ$4-$E23+1)/($I23*($I23+1)/2)*$C23))+($J23="custom")*CustomCF!DC23</f>
        <v>0</v>
      </c>
      <c r="DK23" s="19">
        <f>($J23="Bell Curve")*(_xlfn.NORM.DIST(AND(DK$4&gt;=$E23,DK$4&lt;=$G23)*(DK$4-$E23+1),$I23/2,$L23,TRUE)-_xlfn.NORM.DIST(AND(DK$4&gt;=$E23,DK$4&lt;=$G23)*(DJ$4-$E23+1),$I23/2,$L23,TRUE))/(1-2*_xlfn.NORM.DIST(0,$I23/2,$L23,TRUE))*$C23+($J23="Steady Growth")*(AND(DK$4&gt;=$E23,DK$4&lt;=$G23)*((DK$4-$E23+1)/($I23*($I23+1)/2)*$C23))+($J23="custom")*CustomCF!DD23</f>
        <v>0</v>
      </c>
      <c r="DL23" s="19">
        <f>($J23="Bell Curve")*(_xlfn.NORM.DIST(AND(DL$4&gt;=$E23,DL$4&lt;=$G23)*(DL$4-$E23+1),$I23/2,$L23,TRUE)-_xlfn.NORM.DIST(AND(DL$4&gt;=$E23,DL$4&lt;=$G23)*(DK$4-$E23+1),$I23/2,$L23,TRUE))/(1-2*_xlfn.NORM.DIST(0,$I23/2,$L23,TRUE))*$C23+($J23="Steady Growth")*(AND(DL$4&gt;=$E23,DL$4&lt;=$G23)*((DL$4-$E23+1)/($I23*($I23+1)/2)*$C23))+($J23="custom")*CustomCF!DE23</f>
        <v>0</v>
      </c>
      <c r="DM23" s="19">
        <f>($J23="Bell Curve")*(_xlfn.NORM.DIST(AND(DM$4&gt;=$E23,DM$4&lt;=$G23)*(DM$4-$E23+1),$I23/2,$L23,TRUE)-_xlfn.NORM.DIST(AND(DM$4&gt;=$E23,DM$4&lt;=$G23)*(DL$4-$E23+1),$I23/2,$L23,TRUE))/(1-2*_xlfn.NORM.DIST(0,$I23/2,$L23,TRUE))*$C23+($J23="Steady Growth")*(AND(DM$4&gt;=$E23,DM$4&lt;=$G23)*((DM$4-$E23+1)/($I23*($I23+1)/2)*$C23))+($J23="custom")*CustomCF!DF23</f>
        <v>0</v>
      </c>
      <c r="DN23" s="19">
        <f>($J23="Bell Curve")*(_xlfn.NORM.DIST(AND(DN$4&gt;=$E23,DN$4&lt;=$G23)*(DN$4-$E23+1),$I23/2,$L23,TRUE)-_xlfn.NORM.DIST(AND(DN$4&gt;=$E23,DN$4&lt;=$G23)*(DM$4-$E23+1),$I23/2,$L23,TRUE))/(1-2*_xlfn.NORM.DIST(0,$I23/2,$L23,TRUE))*$C23+($J23="Steady Growth")*(AND(DN$4&gt;=$E23,DN$4&lt;=$G23)*((DN$4-$E23+1)/($I23*($I23+1)/2)*$C23))+($J23="custom")*CustomCF!DG23</f>
        <v>0</v>
      </c>
      <c r="DO23" s="19">
        <f>($J23="Bell Curve")*(_xlfn.NORM.DIST(AND(DO$4&gt;=$E23,DO$4&lt;=$G23)*(DO$4-$E23+1),$I23/2,$L23,TRUE)-_xlfn.NORM.DIST(AND(DO$4&gt;=$E23,DO$4&lt;=$G23)*(DN$4-$E23+1),$I23/2,$L23,TRUE))/(1-2*_xlfn.NORM.DIST(0,$I23/2,$L23,TRUE))*$C23+($J23="Steady Growth")*(AND(DO$4&gt;=$E23,DO$4&lt;=$G23)*((DO$4-$E23+1)/($I23*($I23+1)/2)*$C23))+($J23="custom")*CustomCF!DH23</f>
        <v>0</v>
      </c>
      <c r="DP23" s="19">
        <f>($J23="Bell Curve")*(_xlfn.NORM.DIST(AND(DP$4&gt;=$E23,DP$4&lt;=$G23)*(DP$4-$E23+1),$I23/2,$L23,TRUE)-_xlfn.NORM.DIST(AND(DP$4&gt;=$E23,DP$4&lt;=$G23)*(DO$4-$E23+1),$I23/2,$L23,TRUE))/(1-2*_xlfn.NORM.DIST(0,$I23/2,$L23,TRUE))*$C23+($J23="Steady Growth")*(AND(DP$4&gt;=$E23,DP$4&lt;=$G23)*((DP$4-$E23+1)/($I23*($I23+1)/2)*$C23))+($J23="custom")*CustomCF!DI23</f>
        <v>0</v>
      </c>
      <c r="DQ23" s="19">
        <f>($J23="Bell Curve")*(_xlfn.NORM.DIST(AND(DQ$4&gt;=$E23,DQ$4&lt;=$G23)*(DQ$4-$E23+1),$I23/2,$L23,TRUE)-_xlfn.NORM.DIST(AND(DQ$4&gt;=$E23,DQ$4&lt;=$G23)*(DP$4-$E23+1),$I23/2,$L23,TRUE))/(1-2*_xlfn.NORM.DIST(0,$I23/2,$L23,TRUE))*$C23+($J23="Steady Growth")*(AND(DQ$4&gt;=$E23,DQ$4&lt;=$G23)*((DQ$4-$E23+1)/($I23*($I23+1)/2)*$C23))+($J23="custom")*CustomCF!DJ23</f>
        <v>0</v>
      </c>
      <c r="DR23" s="19">
        <f>($J23="Bell Curve")*(_xlfn.NORM.DIST(AND(DR$4&gt;=$E23,DR$4&lt;=$G23)*(DR$4-$E23+1),$I23/2,$L23,TRUE)-_xlfn.NORM.DIST(AND(DR$4&gt;=$E23,DR$4&lt;=$G23)*(DQ$4-$E23+1),$I23/2,$L23,TRUE))/(1-2*_xlfn.NORM.DIST(0,$I23/2,$L23,TRUE))*$C23+($J23="Steady Growth")*(AND(DR$4&gt;=$E23,DR$4&lt;=$G23)*((DR$4-$E23+1)/($I23*($I23+1)/2)*$C23))+($J23="custom")*CustomCF!DK23</f>
        <v>0</v>
      </c>
      <c r="DS23" s="19">
        <f>($J23="Bell Curve")*(_xlfn.NORM.DIST(AND(DS$4&gt;=$E23,DS$4&lt;=$G23)*(DS$4-$E23+1),$I23/2,$L23,TRUE)-_xlfn.NORM.DIST(AND(DS$4&gt;=$E23,DS$4&lt;=$G23)*(DR$4-$E23+1),$I23/2,$L23,TRUE))/(1-2*_xlfn.NORM.DIST(0,$I23/2,$L23,TRUE))*$C23+($J23="Steady Growth")*(AND(DS$4&gt;=$E23,DS$4&lt;=$G23)*((DS$4-$E23+1)/($I23*($I23+1)/2)*$C23))+($J23="custom")*CustomCF!DL23</f>
        <v>0</v>
      </c>
      <c r="DT23" s="19">
        <f>($J23="Bell Curve")*(_xlfn.NORM.DIST(AND(DT$4&gt;=$E23,DT$4&lt;=$G23)*(DT$4-$E23+1),$I23/2,$L23,TRUE)-_xlfn.NORM.DIST(AND(DT$4&gt;=$E23,DT$4&lt;=$G23)*(DS$4-$E23+1),$I23/2,$L23,TRUE))/(1-2*_xlfn.NORM.DIST(0,$I23/2,$L23,TRUE))*$C23+($J23="Steady Growth")*(AND(DT$4&gt;=$E23,DT$4&lt;=$G23)*((DT$4-$E23+1)/($I23*($I23+1)/2)*$C23))+($J23="custom")*CustomCF!DM23</f>
        <v>0</v>
      </c>
      <c r="DU23" s="19">
        <f>($J23="Bell Curve")*(_xlfn.NORM.DIST(AND(DU$4&gt;=$E23,DU$4&lt;=$G23)*(DU$4-$E23+1),$I23/2,$L23,TRUE)-_xlfn.NORM.DIST(AND(DU$4&gt;=$E23,DU$4&lt;=$G23)*(DT$4-$E23+1),$I23/2,$L23,TRUE))/(1-2*_xlfn.NORM.DIST(0,$I23/2,$L23,TRUE))*$C23+($J23="Steady Growth")*(AND(DU$4&gt;=$E23,DU$4&lt;=$G23)*((DU$4-$E23+1)/($I23*($I23+1)/2)*$C23))+($J23="custom")*CustomCF!DN23</f>
        <v>0</v>
      </c>
      <c r="DV23" s="19">
        <f>($J23="Bell Curve")*(_xlfn.NORM.DIST(AND(DV$4&gt;=$E23,DV$4&lt;=$G23)*(DV$4-$E23+1),$I23/2,$L23,TRUE)-_xlfn.NORM.DIST(AND(DV$4&gt;=$E23,DV$4&lt;=$G23)*(DU$4-$E23+1),$I23/2,$L23,TRUE))/(1-2*_xlfn.NORM.DIST(0,$I23/2,$L23,TRUE))*$C23+($J23="Steady Growth")*(AND(DV$4&gt;=$E23,DV$4&lt;=$G23)*((DV$4-$E23+1)/($I23*($I23+1)/2)*$C23))+($J23="custom")*CustomCF!DO23</f>
        <v>0</v>
      </c>
      <c r="DW23" s="19">
        <f>($J23="Bell Curve")*(_xlfn.NORM.DIST(AND(DW$4&gt;=$E23,DW$4&lt;=$G23)*(DW$4-$E23+1),$I23/2,$L23,TRUE)-_xlfn.NORM.DIST(AND(DW$4&gt;=$E23,DW$4&lt;=$G23)*(DV$4-$E23+1),$I23/2,$L23,TRUE))/(1-2*_xlfn.NORM.DIST(0,$I23/2,$L23,TRUE))*$C23+($J23="Steady Growth")*(AND(DW$4&gt;=$E23,DW$4&lt;=$G23)*((DW$4-$E23+1)/($I23*($I23+1)/2)*$C23))+($J23="custom")*CustomCF!DP23</f>
        <v>0</v>
      </c>
      <c r="DX23" s="19">
        <f>($J23="Bell Curve")*(_xlfn.NORM.DIST(AND(DX$4&gt;=$E23,DX$4&lt;=$G23)*(DX$4-$E23+1),$I23/2,$L23,TRUE)-_xlfn.NORM.DIST(AND(DX$4&gt;=$E23,DX$4&lt;=$G23)*(DW$4-$E23+1),$I23/2,$L23,TRUE))/(1-2*_xlfn.NORM.DIST(0,$I23/2,$L23,TRUE))*$C23+($J23="Steady Growth")*(AND(DX$4&gt;=$E23,DX$4&lt;=$G23)*((DX$4-$E23+1)/($I23*($I23+1)/2)*$C23))+($J23="custom")*CustomCF!DQ23</f>
        <v>0</v>
      </c>
      <c r="DY23" s="19">
        <f>($J23="Bell Curve")*(_xlfn.NORM.DIST(AND(DY$4&gt;=$E23,DY$4&lt;=$G23)*(DY$4-$E23+1),$I23/2,$L23,TRUE)-_xlfn.NORM.DIST(AND(DY$4&gt;=$E23,DY$4&lt;=$G23)*(DX$4-$E23+1),$I23/2,$L23,TRUE))/(1-2*_xlfn.NORM.DIST(0,$I23/2,$L23,TRUE))*$C23+($J23="Steady Growth")*(AND(DY$4&gt;=$E23,DY$4&lt;=$G23)*((DY$4-$E23+1)/($I23*($I23+1)/2)*$C23))+($J23="custom")*CustomCF!DR23</f>
        <v>0</v>
      </c>
      <c r="DZ23" s="19">
        <f>($J23="Bell Curve")*(_xlfn.NORM.DIST(AND(DZ$4&gt;=$E23,DZ$4&lt;=$G23)*(DZ$4-$E23+1),$I23/2,$L23,TRUE)-_xlfn.NORM.DIST(AND(DZ$4&gt;=$E23,DZ$4&lt;=$G23)*(DY$4-$E23+1),$I23/2,$L23,TRUE))/(1-2*_xlfn.NORM.DIST(0,$I23/2,$L23,TRUE))*$C23+($J23="Steady Growth")*(AND(DZ$4&gt;=$E23,DZ$4&lt;=$G23)*((DZ$4-$E23+1)/($I23*($I23+1)/2)*$C23))+($J23="custom")*CustomCF!DS23</f>
        <v>0</v>
      </c>
      <c r="EA23" s="19">
        <f>($J23="Bell Curve")*(_xlfn.NORM.DIST(AND(EA$4&gt;=$E23,EA$4&lt;=$G23)*(EA$4-$E23+1),$I23/2,$L23,TRUE)-_xlfn.NORM.DIST(AND(EA$4&gt;=$E23,EA$4&lt;=$G23)*(DZ$4-$E23+1),$I23/2,$L23,TRUE))/(1-2*_xlfn.NORM.DIST(0,$I23/2,$L23,TRUE))*$C23+($J23="Steady Growth")*(AND(EA$4&gt;=$E23,EA$4&lt;=$G23)*((EA$4-$E23+1)/($I23*($I23+1)/2)*$C23))+($J23="custom")*CustomCF!DT23</f>
        <v>0</v>
      </c>
      <c r="EB23" s="19">
        <f>($J23="Bell Curve")*(_xlfn.NORM.DIST(AND(EB$4&gt;=$E23,EB$4&lt;=$G23)*(EB$4-$E23+1),$I23/2,$L23,TRUE)-_xlfn.NORM.DIST(AND(EB$4&gt;=$E23,EB$4&lt;=$G23)*(EA$4-$E23+1),$I23/2,$L23,TRUE))/(1-2*_xlfn.NORM.DIST(0,$I23/2,$L23,TRUE))*$C23+($J23="Steady Growth")*(AND(EB$4&gt;=$E23,EB$4&lt;=$G23)*((EB$4-$E23+1)/($I23*($I23+1)/2)*$C23))+($J23="custom")*CustomCF!DU23</f>
        <v>0</v>
      </c>
      <c r="EC23" s="19">
        <f>($J23="Bell Curve")*(_xlfn.NORM.DIST(AND(EC$4&gt;=$E23,EC$4&lt;=$G23)*(EC$4-$E23+1),$I23/2,$L23,TRUE)-_xlfn.NORM.DIST(AND(EC$4&gt;=$E23,EC$4&lt;=$G23)*(EB$4-$E23+1),$I23/2,$L23,TRUE))/(1-2*_xlfn.NORM.DIST(0,$I23/2,$L23,TRUE))*$C23+($J23="Steady Growth")*(AND(EC$4&gt;=$E23,EC$4&lt;=$G23)*((EC$4-$E23+1)/($I23*($I23+1)/2)*$C23))+($J23="custom")*CustomCF!DV23</f>
        <v>0</v>
      </c>
      <c r="ED23" s="19">
        <f>($J23="Bell Curve")*(_xlfn.NORM.DIST(AND(ED$4&gt;=$E23,ED$4&lt;=$G23)*(ED$4-$E23+1),$I23/2,$L23,TRUE)-_xlfn.NORM.DIST(AND(ED$4&gt;=$E23,ED$4&lt;=$G23)*(EC$4-$E23+1),$I23/2,$L23,TRUE))/(1-2*_xlfn.NORM.DIST(0,$I23/2,$L23,TRUE))*$C23+($J23="Steady Growth")*(AND(ED$4&gt;=$E23,ED$4&lt;=$G23)*((ED$4-$E23+1)/($I23*($I23+1)/2)*$C23))+($J23="custom")*CustomCF!DW23</f>
        <v>0</v>
      </c>
      <c r="EE23" s="19">
        <f>($J23="Bell Curve")*(_xlfn.NORM.DIST(AND(EE$4&gt;=$E23,EE$4&lt;=$G23)*(EE$4-$E23+1),$I23/2,$L23,TRUE)-_xlfn.NORM.DIST(AND(EE$4&gt;=$E23,EE$4&lt;=$G23)*(ED$4-$E23+1),$I23/2,$L23,TRUE))/(1-2*_xlfn.NORM.DIST(0,$I23/2,$L23,TRUE))*$C23+($J23="Steady Growth")*(AND(EE$4&gt;=$E23,EE$4&lt;=$G23)*((EE$4-$E23+1)/($I23*($I23+1)/2)*$C23))+($J23="custom")*CustomCF!DX23</f>
        <v>0</v>
      </c>
      <c r="EF23" s="121">
        <f>($J23="Bell Curve")*(_xlfn.NORM.DIST(AND(EF$4&gt;=$E23,EF$4&lt;=$G23)*(EF$4-$E23+1),$I23/2,$L23,TRUE)-_xlfn.NORM.DIST(AND(EF$4&gt;=$E23,EF$4&lt;=$G23)*(EE$4-$E23+1),$I23/2,$L23,TRUE))/(1-2*_xlfn.NORM.DIST(0,$I23/2,$L23,TRUE))*$C23+($J23="Steady Growth")*(AND(EF$4&gt;=$E23,EF$4&lt;=$G23)*((EF$4-$E23+1)/($I23*($I23+1)/2)*$C23))+($J23="custom")*CustomCF!DY23</f>
        <v>0</v>
      </c>
    </row>
    <row r="24" spans="2:136" hidden="1" outlineLevel="1" x14ac:dyDescent="0.2">
      <c r="B24" s="103">
        <f>Budget!K24</f>
        <v>0</v>
      </c>
      <c r="C24" s="19">
        <f>Budget!L24</f>
        <v>0</v>
      </c>
      <c r="D24" s="19" t="str">
        <f t="shared" si="17"/>
        <v/>
      </c>
      <c r="E24" s="92">
        <v>0</v>
      </c>
      <c r="F24" s="18">
        <f>IF(J24="Custom",CustomCF!E24,INDEX($P$6:$DY$6,MATCH(E24,CF!$P$4:$DY$4,0)))</f>
        <v>46022</v>
      </c>
      <c r="G24" s="92">
        <v>0</v>
      </c>
      <c r="H24" s="18">
        <f>IF(J24="Custom",CustomCF!F24,INDEX($P$6:$EF$6,MATCH(G24,$P$4:$EF$4,0)))</f>
        <v>46022</v>
      </c>
      <c r="I24" s="9">
        <f t="shared" si="9"/>
        <v>1</v>
      </c>
      <c r="J24" s="92" t="s">
        <v>30</v>
      </c>
      <c r="K24" s="92" t="s">
        <v>31</v>
      </c>
      <c r="L24" s="9">
        <f t="shared" si="15"/>
        <v>10000000</v>
      </c>
      <c r="M24" s="106">
        <f t="shared" si="16"/>
        <v>0</v>
      </c>
      <c r="N24" s="112" t="str">
        <f t="shared" si="10"/>
        <v>OK</v>
      </c>
      <c r="O24" s="112"/>
      <c r="P24" s="19">
        <f>($J24="Bell Curve")*(_xlfn.NORM.DIST(AND(P$4&gt;=$E24,P$4&lt;=$G24)*(P$4-$E24+1),$I24/2,$L24,TRUE)-_xlfn.NORM.DIST(AND(P$4&gt;=$E24,P$4&lt;=$G24)*(N$4-$E24+1),$I24/2,$L24,TRUE))/(1-2*_xlfn.NORM.DIST(0,$I24/2,$L24,TRUE))*$C24+($J24="Steady Growth")*(AND(P$4&gt;=$E24,P$4&lt;=$G24)*((P$4-$E24+1)/($I24*($I24+1)/2)*$C24))+($J24="custom")*CustomCF!I24</f>
        <v>0</v>
      </c>
      <c r="Q24" s="19">
        <f>($J24="Bell Curve")*(_xlfn.NORM.DIST(AND(Q$4&gt;=$E24,Q$4&lt;=$G24)*(Q$4-$E24+1),$I24/2,$L24,TRUE)-_xlfn.NORM.DIST(AND(Q$4&gt;=$E24,Q$4&lt;=$G24)*(P$4-$E24+1),$I24/2,$L24,TRUE))/(1-2*_xlfn.NORM.DIST(0,$I24/2,$L24,TRUE))*$C24+($J24="Steady Growth")*(AND(Q$4&gt;=$E24,Q$4&lt;=$G24)*((Q$4-$E24+1)/($I24*($I24+1)/2)*$C24))+($J24="custom")*CustomCF!J24</f>
        <v>0</v>
      </c>
      <c r="R24" s="19">
        <f>($J24="Bell Curve")*(_xlfn.NORM.DIST(AND(R$4&gt;=$E24,R$4&lt;=$G24)*(R$4-$E24+1),$I24/2,$L24,TRUE)-_xlfn.NORM.DIST(AND(R$4&gt;=$E24,R$4&lt;=$G24)*(Q$4-$E24+1),$I24/2,$L24,TRUE))/(1-2*_xlfn.NORM.DIST(0,$I24/2,$L24,TRUE))*$C24+($J24="Steady Growth")*(AND(R$4&gt;=$E24,R$4&lt;=$G24)*((R$4-$E24+1)/($I24*($I24+1)/2)*$C24))+($J24="custom")*CustomCF!K24</f>
        <v>0</v>
      </c>
      <c r="S24" s="19">
        <f>($J24="Bell Curve")*(_xlfn.NORM.DIST(AND(S$4&gt;=$E24,S$4&lt;=$G24)*(S$4-$E24+1),$I24/2,$L24,TRUE)-_xlfn.NORM.DIST(AND(S$4&gt;=$E24,S$4&lt;=$G24)*(R$4-$E24+1),$I24/2,$L24,TRUE))/(1-2*_xlfn.NORM.DIST(0,$I24/2,$L24,TRUE))*$C24+($J24="Steady Growth")*(AND(S$4&gt;=$E24,S$4&lt;=$G24)*((S$4-$E24+1)/($I24*($I24+1)/2)*$C24))+($J24="custom")*CustomCF!L24</f>
        <v>0</v>
      </c>
      <c r="T24" s="19">
        <f>($J24="Bell Curve")*(_xlfn.NORM.DIST(AND(T$4&gt;=$E24,T$4&lt;=$G24)*(T$4-$E24+1),$I24/2,$L24,TRUE)-_xlfn.NORM.DIST(AND(T$4&gt;=$E24,T$4&lt;=$G24)*(S$4-$E24+1),$I24/2,$L24,TRUE))/(1-2*_xlfn.NORM.DIST(0,$I24/2,$L24,TRUE))*$C24+($J24="Steady Growth")*(AND(T$4&gt;=$E24,T$4&lt;=$G24)*((T$4-$E24+1)/($I24*($I24+1)/2)*$C24))+($J24="custom")*CustomCF!M24</f>
        <v>0</v>
      </c>
      <c r="U24" s="19">
        <f>($J24="Bell Curve")*(_xlfn.NORM.DIST(AND(U$4&gt;=$E24,U$4&lt;=$G24)*(U$4-$E24+1),$I24/2,$L24,TRUE)-_xlfn.NORM.DIST(AND(U$4&gt;=$E24,U$4&lt;=$G24)*(T$4-$E24+1),$I24/2,$L24,TRUE))/(1-2*_xlfn.NORM.DIST(0,$I24/2,$L24,TRUE))*$C24+($J24="Steady Growth")*(AND(U$4&gt;=$E24,U$4&lt;=$G24)*((U$4-$E24+1)/($I24*($I24+1)/2)*$C24))+($J24="custom")*CustomCF!N24</f>
        <v>0</v>
      </c>
      <c r="V24" s="19">
        <f>($J24="Bell Curve")*(_xlfn.NORM.DIST(AND(V$4&gt;=$E24,V$4&lt;=$G24)*(V$4-$E24+1),$I24/2,$L24,TRUE)-_xlfn.NORM.DIST(AND(V$4&gt;=$E24,V$4&lt;=$G24)*(U$4-$E24+1),$I24/2,$L24,TRUE))/(1-2*_xlfn.NORM.DIST(0,$I24/2,$L24,TRUE))*$C24+($J24="Steady Growth")*(AND(V$4&gt;=$E24,V$4&lt;=$G24)*((V$4-$E24+1)/($I24*($I24+1)/2)*$C24))+($J24="custom")*CustomCF!O24</f>
        <v>0</v>
      </c>
      <c r="W24" s="19">
        <f>($J24="Bell Curve")*(_xlfn.NORM.DIST(AND(W$4&gt;=$E24,W$4&lt;=$G24)*(W$4-$E24+1),$I24/2,$L24,TRUE)-_xlfn.NORM.DIST(AND(W$4&gt;=$E24,W$4&lt;=$G24)*(V$4-$E24+1),$I24/2,$L24,TRUE))/(1-2*_xlfn.NORM.DIST(0,$I24/2,$L24,TRUE))*$C24+($J24="Steady Growth")*(AND(W$4&gt;=$E24,W$4&lt;=$G24)*((W$4-$E24+1)/($I24*($I24+1)/2)*$C24))+($J24="custom")*CustomCF!P24</f>
        <v>0</v>
      </c>
      <c r="X24" s="19">
        <f>($J24="Bell Curve")*(_xlfn.NORM.DIST(AND(X$4&gt;=$E24,X$4&lt;=$G24)*(X$4-$E24+1),$I24/2,$L24,TRUE)-_xlfn.NORM.DIST(AND(X$4&gt;=$E24,X$4&lt;=$G24)*(W$4-$E24+1),$I24/2,$L24,TRUE))/(1-2*_xlfn.NORM.DIST(0,$I24/2,$L24,TRUE))*$C24+($J24="Steady Growth")*(AND(X$4&gt;=$E24,X$4&lt;=$G24)*((X$4-$E24+1)/($I24*($I24+1)/2)*$C24))+($J24="custom")*CustomCF!Q24</f>
        <v>0</v>
      </c>
      <c r="Y24" s="19">
        <f>($J24="Bell Curve")*(_xlfn.NORM.DIST(AND(Y$4&gt;=$E24,Y$4&lt;=$G24)*(Y$4-$E24+1),$I24/2,$L24,TRUE)-_xlfn.NORM.DIST(AND(Y$4&gt;=$E24,Y$4&lt;=$G24)*(X$4-$E24+1),$I24/2,$L24,TRUE))/(1-2*_xlfn.NORM.DIST(0,$I24/2,$L24,TRUE))*$C24+($J24="Steady Growth")*(AND(Y$4&gt;=$E24,Y$4&lt;=$G24)*((Y$4-$E24+1)/($I24*($I24+1)/2)*$C24))+($J24="custom")*CustomCF!R24</f>
        <v>0</v>
      </c>
      <c r="Z24" s="19">
        <f>($J24="Bell Curve")*(_xlfn.NORM.DIST(AND(Z$4&gt;=$E24,Z$4&lt;=$G24)*(Z$4-$E24+1),$I24/2,$L24,TRUE)-_xlfn.NORM.DIST(AND(Z$4&gt;=$E24,Z$4&lt;=$G24)*(Y$4-$E24+1),$I24/2,$L24,TRUE))/(1-2*_xlfn.NORM.DIST(0,$I24/2,$L24,TRUE))*$C24+($J24="Steady Growth")*(AND(Z$4&gt;=$E24,Z$4&lt;=$G24)*((Z$4-$E24+1)/($I24*($I24+1)/2)*$C24))+($J24="custom")*CustomCF!S24</f>
        <v>0</v>
      </c>
      <c r="AA24" s="19">
        <f>($J24="Bell Curve")*(_xlfn.NORM.DIST(AND(AA$4&gt;=$E24,AA$4&lt;=$G24)*(AA$4-$E24+1),$I24/2,$L24,TRUE)-_xlfn.NORM.DIST(AND(AA$4&gt;=$E24,AA$4&lt;=$G24)*(Z$4-$E24+1),$I24/2,$L24,TRUE))/(1-2*_xlfn.NORM.DIST(0,$I24/2,$L24,TRUE))*$C24+($J24="Steady Growth")*(AND(AA$4&gt;=$E24,AA$4&lt;=$G24)*((AA$4-$E24+1)/($I24*($I24+1)/2)*$C24))+($J24="custom")*CustomCF!T24</f>
        <v>0</v>
      </c>
      <c r="AB24" s="19">
        <f>($J24="Bell Curve")*(_xlfn.NORM.DIST(AND(AB$4&gt;=$E24,AB$4&lt;=$G24)*(AB$4-$E24+1),$I24/2,$L24,TRUE)-_xlfn.NORM.DIST(AND(AB$4&gt;=$E24,AB$4&lt;=$G24)*(AA$4-$E24+1),$I24/2,$L24,TRUE))/(1-2*_xlfn.NORM.DIST(0,$I24/2,$L24,TRUE))*$C24+($J24="Steady Growth")*(AND(AB$4&gt;=$E24,AB$4&lt;=$G24)*((AB$4-$E24+1)/($I24*($I24+1)/2)*$C24))+($J24="custom")*CustomCF!U24</f>
        <v>0</v>
      </c>
      <c r="AC24" s="19">
        <f>($J24="Bell Curve")*(_xlfn.NORM.DIST(AND(AC$4&gt;=$E24,AC$4&lt;=$G24)*(AC$4-$E24+1),$I24/2,$L24,TRUE)-_xlfn.NORM.DIST(AND(AC$4&gt;=$E24,AC$4&lt;=$G24)*(AB$4-$E24+1),$I24/2,$L24,TRUE))/(1-2*_xlfn.NORM.DIST(0,$I24/2,$L24,TRUE))*$C24+($J24="Steady Growth")*(AND(AC$4&gt;=$E24,AC$4&lt;=$G24)*((AC$4-$E24+1)/($I24*($I24+1)/2)*$C24))+($J24="custom")*CustomCF!V24</f>
        <v>0</v>
      </c>
      <c r="AD24" s="19">
        <f>($J24="Bell Curve")*(_xlfn.NORM.DIST(AND(AD$4&gt;=$E24,AD$4&lt;=$G24)*(AD$4-$E24+1),$I24/2,$L24,TRUE)-_xlfn.NORM.DIST(AND(AD$4&gt;=$E24,AD$4&lt;=$G24)*(AC$4-$E24+1),$I24/2,$L24,TRUE))/(1-2*_xlfn.NORM.DIST(0,$I24/2,$L24,TRUE))*$C24+($J24="Steady Growth")*(AND(AD$4&gt;=$E24,AD$4&lt;=$G24)*((AD$4-$E24+1)/($I24*($I24+1)/2)*$C24))+($J24="custom")*CustomCF!W24</f>
        <v>0</v>
      </c>
      <c r="AE24" s="19">
        <f>($J24="Bell Curve")*(_xlfn.NORM.DIST(AND(AE$4&gt;=$E24,AE$4&lt;=$G24)*(AE$4-$E24+1),$I24/2,$L24,TRUE)-_xlfn.NORM.DIST(AND(AE$4&gt;=$E24,AE$4&lt;=$G24)*(AD$4-$E24+1),$I24/2,$L24,TRUE))/(1-2*_xlfn.NORM.DIST(0,$I24/2,$L24,TRUE))*$C24+($J24="Steady Growth")*(AND(AE$4&gt;=$E24,AE$4&lt;=$G24)*((AE$4-$E24+1)/($I24*($I24+1)/2)*$C24))+($J24="custom")*CustomCF!X24</f>
        <v>0</v>
      </c>
      <c r="AF24" s="19">
        <f>($J24="Bell Curve")*(_xlfn.NORM.DIST(AND(AF$4&gt;=$E24,AF$4&lt;=$G24)*(AF$4-$E24+1),$I24/2,$L24,TRUE)-_xlfn.NORM.DIST(AND(AF$4&gt;=$E24,AF$4&lt;=$G24)*(AE$4-$E24+1),$I24/2,$L24,TRUE))/(1-2*_xlfn.NORM.DIST(0,$I24/2,$L24,TRUE))*$C24+($J24="Steady Growth")*(AND(AF$4&gt;=$E24,AF$4&lt;=$G24)*((AF$4-$E24+1)/($I24*($I24+1)/2)*$C24))+($J24="custom")*CustomCF!Y24</f>
        <v>0</v>
      </c>
      <c r="AG24" s="19">
        <f>($J24="Bell Curve")*(_xlfn.NORM.DIST(AND(AG$4&gt;=$E24,AG$4&lt;=$G24)*(AG$4-$E24+1),$I24/2,$L24,TRUE)-_xlfn.NORM.DIST(AND(AG$4&gt;=$E24,AG$4&lt;=$G24)*(AF$4-$E24+1),$I24/2,$L24,TRUE))/(1-2*_xlfn.NORM.DIST(0,$I24/2,$L24,TRUE))*$C24+($J24="Steady Growth")*(AND(AG$4&gt;=$E24,AG$4&lt;=$G24)*((AG$4-$E24+1)/($I24*($I24+1)/2)*$C24))+($J24="custom")*CustomCF!Z24</f>
        <v>0</v>
      </c>
      <c r="AH24" s="19">
        <f>($J24="Bell Curve")*(_xlfn.NORM.DIST(AND(AH$4&gt;=$E24,AH$4&lt;=$G24)*(AH$4-$E24+1),$I24/2,$L24,TRUE)-_xlfn.NORM.DIST(AND(AH$4&gt;=$E24,AH$4&lt;=$G24)*(AG$4-$E24+1),$I24/2,$L24,TRUE))/(1-2*_xlfn.NORM.DIST(0,$I24/2,$L24,TRUE))*$C24+($J24="Steady Growth")*(AND(AH$4&gt;=$E24,AH$4&lt;=$G24)*((AH$4-$E24+1)/($I24*($I24+1)/2)*$C24))+($J24="custom")*CustomCF!AA24</f>
        <v>0</v>
      </c>
      <c r="AI24" s="19">
        <f>($J24="Bell Curve")*(_xlfn.NORM.DIST(AND(AI$4&gt;=$E24,AI$4&lt;=$G24)*(AI$4-$E24+1),$I24/2,$L24,TRUE)-_xlfn.NORM.DIST(AND(AI$4&gt;=$E24,AI$4&lt;=$G24)*(AH$4-$E24+1),$I24/2,$L24,TRUE))/(1-2*_xlfn.NORM.DIST(0,$I24/2,$L24,TRUE))*$C24+($J24="Steady Growth")*(AND(AI$4&gt;=$E24,AI$4&lt;=$G24)*((AI$4-$E24+1)/($I24*($I24+1)/2)*$C24))+($J24="custom")*CustomCF!AB24</f>
        <v>0</v>
      </c>
      <c r="AJ24" s="19">
        <f>($J24="Bell Curve")*(_xlfn.NORM.DIST(AND(AJ$4&gt;=$E24,AJ$4&lt;=$G24)*(AJ$4-$E24+1),$I24/2,$L24,TRUE)-_xlfn.NORM.DIST(AND(AJ$4&gt;=$E24,AJ$4&lt;=$G24)*(AI$4-$E24+1),$I24/2,$L24,TRUE))/(1-2*_xlfn.NORM.DIST(0,$I24/2,$L24,TRUE))*$C24+($J24="Steady Growth")*(AND(AJ$4&gt;=$E24,AJ$4&lt;=$G24)*((AJ$4-$E24+1)/($I24*($I24+1)/2)*$C24))+($J24="custom")*CustomCF!AC24</f>
        <v>0</v>
      </c>
      <c r="AK24" s="19">
        <f>($J24="Bell Curve")*(_xlfn.NORM.DIST(AND(AK$4&gt;=$E24,AK$4&lt;=$G24)*(AK$4-$E24+1),$I24/2,$L24,TRUE)-_xlfn.NORM.DIST(AND(AK$4&gt;=$E24,AK$4&lt;=$G24)*(AJ$4-$E24+1),$I24/2,$L24,TRUE))/(1-2*_xlfn.NORM.DIST(0,$I24/2,$L24,TRUE))*$C24+($J24="Steady Growth")*(AND(AK$4&gt;=$E24,AK$4&lt;=$G24)*((AK$4-$E24+1)/($I24*($I24+1)/2)*$C24))+($J24="custom")*CustomCF!AD24</f>
        <v>0</v>
      </c>
      <c r="AL24" s="19">
        <f>($J24="Bell Curve")*(_xlfn.NORM.DIST(AND(AL$4&gt;=$E24,AL$4&lt;=$G24)*(AL$4-$E24+1),$I24/2,$L24,TRUE)-_xlfn.NORM.DIST(AND(AL$4&gt;=$E24,AL$4&lt;=$G24)*(AK$4-$E24+1),$I24/2,$L24,TRUE))/(1-2*_xlfn.NORM.DIST(0,$I24/2,$L24,TRUE))*$C24+($J24="Steady Growth")*(AND(AL$4&gt;=$E24,AL$4&lt;=$G24)*((AL$4-$E24+1)/($I24*($I24+1)/2)*$C24))+($J24="custom")*CustomCF!AE24</f>
        <v>0</v>
      </c>
      <c r="AM24" s="19">
        <f>($J24="Bell Curve")*(_xlfn.NORM.DIST(AND(AM$4&gt;=$E24,AM$4&lt;=$G24)*(AM$4-$E24+1),$I24/2,$L24,TRUE)-_xlfn.NORM.DIST(AND(AM$4&gt;=$E24,AM$4&lt;=$G24)*(AL$4-$E24+1),$I24/2,$L24,TRUE))/(1-2*_xlfn.NORM.DIST(0,$I24/2,$L24,TRUE))*$C24+($J24="Steady Growth")*(AND(AM$4&gt;=$E24,AM$4&lt;=$G24)*((AM$4-$E24+1)/($I24*($I24+1)/2)*$C24))+($J24="custom")*CustomCF!AF24</f>
        <v>0</v>
      </c>
      <c r="AN24" s="19">
        <f>($J24="Bell Curve")*(_xlfn.NORM.DIST(AND(AN$4&gt;=$E24,AN$4&lt;=$G24)*(AN$4-$E24+1),$I24/2,$L24,TRUE)-_xlfn.NORM.DIST(AND(AN$4&gt;=$E24,AN$4&lt;=$G24)*(AM$4-$E24+1),$I24/2,$L24,TRUE))/(1-2*_xlfn.NORM.DIST(0,$I24/2,$L24,TRUE))*$C24+($J24="Steady Growth")*(AND(AN$4&gt;=$E24,AN$4&lt;=$G24)*((AN$4-$E24+1)/($I24*($I24+1)/2)*$C24))+($J24="custom")*CustomCF!AG24</f>
        <v>0</v>
      </c>
      <c r="AO24" s="19">
        <f>($J24="Bell Curve")*(_xlfn.NORM.DIST(AND(AO$4&gt;=$E24,AO$4&lt;=$G24)*(AO$4-$E24+1),$I24/2,$L24,TRUE)-_xlfn.NORM.DIST(AND(AO$4&gt;=$E24,AO$4&lt;=$G24)*(AN$4-$E24+1),$I24/2,$L24,TRUE))/(1-2*_xlfn.NORM.DIST(0,$I24/2,$L24,TRUE))*$C24+($J24="Steady Growth")*(AND(AO$4&gt;=$E24,AO$4&lt;=$G24)*((AO$4-$E24+1)/($I24*($I24+1)/2)*$C24))+($J24="custom")*CustomCF!AH24</f>
        <v>0</v>
      </c>
      <c r="AP24" s="19">
        <f>($J24="Bell Curve")*(_xlfn.NORM.DIST(AND(AP$4&gt;=$E24,AP$4&lt;=$G24)*(AP$4-$E24+1),$I24/2,$L24,TRUE)-_xlfn.NORM.DIST(AND(AP$4&gt;=$E24,AP$4&lt;=$G24)*(AO$4-$E24+1),$I24/2,$L24,TRUE))/(1-2*_xlfn.NORM.DIST(0,$I24/2,$L24,TRUE))*$C24+($J24="Steady Growth")*(AND(AP$4&gt;=$E24,AP$4&lt;=$G24)*((AP$4-$E24+1)/($I24*($I24+1)/2)*$C24))+($J24="custom")*CustomCF!AI24</f>
        <v>0</v>
      </c>
      <c r="AQ24" s="19">
        <f>($J24="Bell Curve")*(_xlfn.NORM.DIST(AND(AQ$4&gt;=$E24,AQ$4&lt;=$G24)*(AQ$4-$E24+1),$I24/2,$L24,TRUE)-_xlfn.NORM.DIST(AND(AQ$4&gt;=$E24,AQ$4&lt;=$G24)*(AP$4-$E24+1),$I24/2,$L24,TRUE))/(1-2*_xlfn.NORM.DIST(0,$I24/2,$L24,TRUE))*$C24+($J24="Steady Growth")*(AND(AQ$4&gt;=$E24,AQ$4&lt;=$G24)*((AQ$4-$E24+1)/($I24*($I24+1)/2)*$C24))+($J24="custom")*CustomCF!AJ24</f>
        <v>0</v>
      </c>
      <c r="AR24" s="19">
        <f>($J24="Bell Curve")*(_xlfn.NORM.DIST(AND(AR$4&gt;=$E24,AR$4&lt;=$G24)*(AR$4-$E24+1),$I24/2,$L24,TRUE)-_xlfn.NORM.DIST(AND(AR$4&gt;=$E24,AR$4&lt;=$G24)*(AQ$4-$E24+1),$I24/2,$L24,TRUE))/(1-2*_xlfn.NORM.DIST(0,$I24/2,$L24,TRUE))*$C24+($J24="Steady Growth")*(AND(AR$4&gt;=$E24,AR$4&lt;=$G24)*((AR$4-$E24+1)/($I24*($I24+1)/2)*$C24))+($J24="custom")*CustomCF!AK24</f>
        <v>0</v>
      </c>
      <c r="AS24" s="19">
        <f>($J24="Bell Curve")*(_xlfn.NORM.DIST(AND(AS$4&gt;=$E24,AS$4&lt;=$G24)*(AS$4-$E24+1),$I24/2,$L24,TRUE)-_xlfn.NORM.DIST(AND(AS$4&gt;=$E24,AS$4&lt;=$G24)*(AR$4-$E24+1),$I24/2,$L24,TRUE))/(1-2*_xlfn.NORM.DIST(0,$I24/2,$L24,TRUE))*$C24+($J24="Steady Growth")*(AND(AS$4&gt;=$E24,AS$4&lt;=$G24)*((AS$4-$E24+1)/($I24*($I24+1)/2)*$C24))+($J24="custom")*CustomCF!AL24</f>
        <v>0</v>
      </c>
      <c r="AT24" s="19">
        <f>($J24="Bell Curve")*(_xlfn.NORM.DIST(AND(AT$4&gt;=$E24,AT$4&lt;=$G24)*(AT$4-$E24+1),$I24/2,$L24,TRUE)-_xlfn.NORM.DIST(AND(AT$4&gt;=$E24,AT$4&lt;=$G24)*(AS$4-$E24+1),$I24/2,$L24,TRUE))/(1-2*_xlfn.NORM.DIST(0,$I24/2,$L24,TRUE))*$C24+($J24="Steady Growth")*(AND(AT$4&gt;=$E24,AT$4&lt;=$G24)*((AT$4-$E24+1)/($I24*($I24+1)/2)*$C24))+($J24="custom")*CustomCF!AM24</f>
        <v>0</v>
      </c>
      <c r="AU24" s="19">
        <f>($J24="Bell Curve")*(_xlfn.NORM.DIST(AND(AU$4&gt;=$E24,AU$4&lt;=$G24)*(AU$4-$E24+1),$I24/2,$L24,TRUE)-_xlfn.NORM.DIST(AND(AU$4&gt;=$E24,AU$4&lt;=$G24)*(AT$4-$E24+1),$I24/2,$L24,TRUE))/(1-2*_xlfn.NORM.DIST(0,$I24/2,$L24,TRUE))*$C24+($J24="Steady Growth")*(AND(AU$4&gt;=$E24,AU$4&lt;=$G24)*((AU$4-$E24+1)/($I24*($I24+1)/2)*$C24))+($J24="custom")*CustomCF!AN24</f>
        <v>0</v>
      </c>
      <c r="AV24" s="19">
        <f>($J24="Bell Curve")*(_xlfn.NORM.DIST(AND(AV$4&gt;=$E24,AV$4&lt;=$G24)*(AV$4-$E24+1),$I24/2,$L24,TRUE)-_xlfn.NORM.DIST(AND(AV$4&gt;=$E24,AV$4&lt;=$G24)*(AU$4-$E24+1),$I24/2,$L24,TRUE))/(1-2*_xlfn.NORM.DIST(0,$I24/2,$L24,TRUE))*$C24+($J24="Steady Growth")*(AND(AV$4&gt;=$E24,AV$4&lt;=$G24)*((AV$4-$E24+1)/($I24*($I24+1)/2)*$C24))+($J24="custom")*CustomCF!AO24</f>
        <v>0</v>
      </c>
      <c r="AW24" s="19">
        <f>($J24="Bell Curve")*(_xlfn.NORM.DIST(AND(AW$4&gt;=$E24,AW$4&lt;=$G24)*(AW$4-$E24+1),$I24/2,$L24,TRUE)-_xlfn.NORM.DIST(AND(AW$4&gt;=$E24,AW$4&lt;=$G24)*(AV$4-$E24+1),$I24/2,$L24,TRUE))/(1-2*_xlfn.NORM.DIST(0,$I24/2,$L24,TRUE))*$C24+($J24="Steady Growth")*(AND(AW$4&gt;=$E24,AW$4&lt;=$G24)*((AW$4-$E24+1)/($I24*($I24+1)/2)*$C24))+($J24="custom")*CustomCF!AP24</f>
        <v>0</v>
      </c>
      <c r="AX24" s="19">
        <f>($J24="Bell Curve")*(_xlfn.NORM.DIST(AND(AX$4&gt;=$E24,AX$4&lt;=$G24)*(AX$4-$E24+1),$I24/2,$L24,TRUE)-_xlfn.NORM.DIST(AND(AX$4&gt;=$E24,AX$4&lt;=$G24)*(AW$4-$E24+1),$I24/2,$L24,TRUE))/(1-2*_xlfn.NORM.DIST(0,$I24/2,$L24,TRUE))*$C24+($J24="Steady Growth")*(AND(AX$4&gt;=$E24,AX$4&lt;=$G24)*((AX$4-$E24+1)/($I24*($I24+1)/2)*$C24))+($J24="custom")*CustomCF!AQ24</f>
        <v>0</v>
      </c>
      <c r="AY24" s="19">
        <f>($J24="Bell Curve")*(_xlfn.NORM.DIST(AND(AY$4&gt;=$E24,AY$4&lt;=$G24)*(AY$4-$E24+1),$I24/2,$L24,TRUE)-_xlfn.NORM.DIST(AND(AY$4&gt;=$E24,AY$4&lt;=$G24)*(AX$4-$E24+1),$I24/2,$L24,TRUE))/(1-2*_xlfn.NORM.DIST(0,$I24/2,$L24,TRUE))*$C24+($J24="Steady Growth")*(AND(AY$4&gt;=$E24,AY$4&lt;=$G24)*((AY$4-$E24+1)/($I24*($I24+1)/2)*$C24))+($J24="custom")*CustomCF!AR24</f>
        <v>0</v>
      </c>
      <c r="AZ24" s="19">
        <f>($J24="Bell Curve")*(_xlfn.NORM.DIST(AND(AZ$4&gt;=$E24,AZ$4&lt;=$G24)*(AZ$4-$E24+1),$I24/2,$L24,TRUE)-_xlfn.NORM.DIST(AND(AZ$4&gt;=$E24,AZ$4&lt;=$G24)*(AY$4-$E24+1),$I24/2,$L24,TRUE))/(1-2*_xlfn.NORM.DIST(0,$I24/2,$L24,TRUE))*$C24+($J24="Steady Growth")*(AND(AZ$4&gt;=$E24,AZ$4&lt;=$G24)*((AZ$4-$E24+1)/($I24*($I24+1)/2)*$C24))+($J24="custom")*CustomCF!AS24</f>
        <v>0</v>
      </c>
      <c r="BA24" s="19">
        <f>($J24="Bell Curve")*(_xlfn.NORM.DIST(AND(BA$4&gt;=$E24,BA$4&lt;=$G24)*(BA$4-$E24+1),$I24/2,$L24,TRUE)-_xlfn.NORM.DIST(AND(BA$4&gt;=$E24,BA$4&lt;=$G24)*(AZ$4-$E24+1),$I24/2,$L24,TRUE))/(1-2*_xlfn.NORM.DIST(0,$I24/2,$L24,TRUE))*$C24+($J24="Steady Growth")*(AND(BA$4&gt;=$E24,BA$4&lt;=$G24)*((BA$4-$E24+1)/($I24*($I24+1)/2)*$C24))+($J24="custom")*CustomCF!AT24</f>
        <v>0</v>
      </c>
      <c r="BB24" s="19">
        <f>($J24="Bell Curve")*(_xlfn.NORM.DIST(AND(BB$4&gt;=$E24,BB$4&lt;=$G24)*(BB$4-$E24+1),$I24/2,$L24,TRUE)-_xlfn.NORM.DIST(AND(BB$4&gt;=$E24,BB$4&lt;=$G24)*(BA$4-$E24+1),$I24/2,$L24,TRUE))/(1-2*_xlfn.NORM.DIST(0,$I24/2,$L24,TRUE))*$C24+($J24="Steady Growth")*(AND(BB$4&gt;=$E24,BB$4&lt;=$G24)*((BB$4-$E24+1)/($I24*($I24+1)/2)*$C24))+($J24="custom")*CustomCF!AU24</f>
        <v>0</v>
      </c>
      <c r="BC24" s="19">
        <f>($J24="Bell Curve")*(_xlfn.NORM.DIST(AND(BC$4&gt;=$E24,BC$4&lt;=$G24)*(BC$4-$E24+1),$I24/2,$L24,TRUE)-_xlfn.NORM.DIST(AND(BC$4&gt;=$E24,BC$4&lt;=$G24)*(BB$4-$E24+1),$I24/2,$L24,TRUE))/(1-2*_xlfn.NORM.DIST(0,$I24/2,$L24,TRUE))*$C24+($J24="Steady Growth")*(AND(BC$4&gt;=$E24,BC$4&lt;=$G24)*((BC$4-$E24+1)/($I24*($I24+1)/2)*$C24))+($J24="custom")*CustomCF!AV24</f>
        <v>0</v>
      </c>
      <c r="BD24" s="19">
        <f>($J24="Bell Curve")*(_xlfn.NORM.DIST(AND(BD$4&gt;=$E24,BD$4&lt;=$G24)*(BD$4-$E24+1),$I24/2,$L24,TRUE)-_xlfn.NORM.DIST(AND(BD$4&gt;=$E24,BD$4&lt;=$G24)*(BC$4-$E24+1),$I24/2,$L24,TRUE))/(1-2*_xlfn.NORM.DIST(0,$I24/2,$L24,TRUE))*$C24+($J24="Steady Growth")*(AND(BD$4&gt;=$E24,BD$4&lt;=$G24)*((BD$4-$E24+1)/($I24*($I24+1)/2)*$C24))+($J24="custom")*CustomCF!AW24</f>
        <v>0</v>
      </c>
      <c r="BE24" s="19">
        <f>($J24="Bell Curve")*(_xlfn.NORM.DIST(AND(BE$4&gt;=$E24,BE$4&lt;=$G24)*(BE$4-$E24+1),$I24/2,$L24,TRUE)-_xlfn.NORM.DIST(AND(BE$4&gt;=$E24,BE$4&lt;=$G24)*(BD$4-$E24+1),$I24/2,$L24,TRUE))/(1-2*_xlfn.NORM.DIST(0,$I24/2,$L24,TRUE))*$C24+($J24="Steady Growth")*(AND(BE$4&gt;=$E24,BE$4&lt;=$G24)*((BE$4-$E24+1)/($I24*($I24+1)/2)*$C24))+($J24="custom")*CustomCF!AX24</f>
        <v>0</v>
      </c>
      <c r="BF24" s="19">
        <f>($J24="Bell Curve")*(_xlfn.NORM.DIST(AND(BF$4&gt;=$E24,BF$4&lt;=$G24)*(BF$4-$E24+1),$I24/2,$L24,TRUE)-_xlfn.NORM.DIST(AND(BF$4&gt;=$E24,BF$4&lt;=$G24)*(BE$4-$E24+1),$I24/2,$L24,TRUE))/(1-2*_xlfn.NORM.DIST(0,$I24/2,$L24,TRUE))*$C24+($J24="Steady Growth")*(AND(BF$4&gt;=$E24,BF$4&lt;=$G24)*((BF$4-$E24+1)/($I24*($I24+1)/2)*$C24))+($J24="custom")*CustomCF!AY24</f>
        <v>0</v>
      </c>
      <c r="BG24" s="19">
        <f>($J24="Bell Curve")*(_xlfn.NORM.DIST(AND(BG$4&gt;=$E24,BG$4&lt;=$G24)*(BG$4-$E24+1),$I24/2,$L24,TRUE)-_xlfn.NORM.DIST(AND(BG$4&gt;=$E24,BG$4&lt;=$G24)*(BF$4-$E24+1),$I24/2,$L24,TRUE))/(1-2*_xlfn.NORM.DIST(0,$I24/2,$L24,TRUE))*$C24+($J24="Steady Growth")*(AND(BG$4&gt;=$E24,BG$4&lt;=$G24)*((BG$4-$E24+1)/($I24*($I24+1)/2)*$C24))+($J24="custom")*CustomCF!AZ24</f>
        <v>0</v>
      </c>
      <c r="BH24" s="19">
        <f>($J24="Bell Curve")*(_xlfn.NORM.DIST(AND(BH$4&gt;=$E24,BH$4&lt;=$G24)*(BH$4-$E24+1),$I24/2,$L24,TRUE)-_xlfn.NORM.DIST(AND(BH$4&gt;=$E24,BH$4&lt;=$G24)*(BG$4-$E24+1),$I24/2,$L24,TRUE))/(1-2*_xlfn.NORM.DIST(0,$I24/2,$L24,TRUE))*$C24+($J24="Steady Growth")*(AND(BH$4&gt;=$E24,BH$4&lt;=$G24)*((BH$4-$E24+1)/($I24*($I24+1)/2)*$C24))+($J24="custom")*CustomCF!BA24</f>
        <v>0</v>
      </c>
      <c r="BI24" s="19">
        <f>($J24="Bell Curve")*(_xlfn.NORM.DIST(AND(BI$4&gt;=$E24,BI$4&lt;=$G24)*(BI$4-$E24+1),$I24/2,$L24,TRUE)-_xlfn.NORM.DIST(AND(BI$4&gt;=$E24,BI$4&lt;=$G24)*(BH$4-$E24+1),$I24/2,$L24,TRUE))/(1-2*_xlfn.NORM.DIST(0,$I24/2,$L24,TRUE))*$C24+($J24="Steady Growth")*(AND(BI$4&gt;=$E24,BI$4&lt;=$G24)*((BI$4-$E24+1)/($I24*($I24+1)/2)*$C24))+($J24="custom")*CustomCF!BB24</f>
        <v>0</v>
      </c>
      <c r="BJ24" s="19">
        <f>($J24="Bell Curve")*(_xlfn.NORM.DIST(AND(BJ$4&gt;=$E24,BJ$4&lt;=$G24)*(BJ$4-$E24+1),$I24/2,$L24,TRUE)-_xlfn.NORM.DIST(AND(BJ$4&gt;=$E24,BJ$4&lt;=$G24)*(BI$4-$E24+1),$I24/2,$L24,TRUE))/(1-2*_xlfn.NORM.DIST(0,$I24/2,$L24,TRUE))*$C24+($J24="Steady Growth")*(AND(BJ$4&gt;=$E24,BJ$4&lt;=$G24)*((BJ$4-$E24+1)/($I24*($I24+1)/2)*$C24))+($J24="custom")*CustomCF!BC24</f>
        <v>0</v>
      </c>
      <c r="BK24" s="19">
        <f>($J24="Bell Curve")*(_xlfn.NORM.DIST(AND(BK$4&gt;=$E24,BK$4&lt;=$G24)*(BK$4-$E24+1),$I24/2,$L24,TRUE)-_xlfn.NORM.DIST(AND(BK$4&gt;=$E24,BK$4&lt;=$G24)*(BJ$4-$E24+1),$I24/2,$L24,TRUE))/(1-2*_xlfn.NORM.DIST(0,$I24/2,$L24,TRUE))*$C24+($J24="Steady Growth")*(AND(BK$4&gt;=$E24,BK$4&lt;=$G24)*((BK$4-$E24+1)/($I24*($I24+1)/2)*$C24))+($J24="custom")*CustomCF!BD24</f>
        <v>0</v>
      </c>
      <c r="BL24" s="19">
        <f>($J24="Bell Curve")*(_xlfn.NORM.DIST(AND(BL$4&gt;=$E24,BL$4&lt;=$G24)*(BL$4-$E24+1),$I24/2,$L24,TRUE)-_xlfn.NORM.DIST(AND(BL$4&gt;=$E24,BL$4&lt;=$G24)*(BK$4-$E24+1),$I24/2,$L24,TRUE))/(1-2*_xlfn.NORM.DIST(0,$I24/2,$L24,TRUE))*$C24+($J24="Steady Growth")*(AND(BL$4&gt;=$E24,BL$4&lt;=$G24)*((BL$4-$E24+1)/($I24*($I24+1)/2)*$C24))+($J24="custom")*CustomCF!BE24</f>
        <v>0</v>
      </c>
      <c r="BM24" s="19">
        <f>($J24="Bell Curve")*(_xlfn.NORM.DIST(AND(BM$4&gt;=$E24,BM$4&lt;=$G24)*(BM$4-$E24+1),$I24/2,$L24,TRUE)-_xlfn.NORM.DIST(AND(BM$4&gt;=$E24,BM$4&lt;=$G24)*(BL$4-$E24+1),$I24/2,$L24,TRUE))/(1-2*_xlfn.NORM.DIST(0,$I24/2,$L24,TRUE))*$C24+($J24="Steady Growth")*(AND(BM$4&gt;=$E24,BM$4&lt;=$G24)*((BM$4-$E24+1)/($I24*($I24+1)/2)*$C24))+($J24="custom")*CustomCF!BF24</f>
        <v>0</v>
      </c>
      <c r="BN24" s="19">
        <f>($J24="Bell Curve")*(_xlfn.NORM.DIST(AND(BN$4&gt;=$E24,BN$4&lt;=$G24)*(BN$4-$E24+1),$I24/2,$L24,TRUE)-_xlfn.NORM.DIST(AND(BN$4&gt;=$E24,BN$4&lt;=$G24)*(BM$4-$E24+1),$I24/2,$L24,TRUE))/(1-2*_xlfn.NORM.DIST(0,$I24/2,$L24,TRUE))*$C24+($J24="Steady Growth")*(AND(BN$4&gt;=$E24,BN$4&lt;=$G24)*((BN$4-$E24+1)/($I24*($I24+1)/2)*$C24))+($J24="custom")*CustomCF!BG24</f>
        <v>0</v>
      </c>
      <c r="BO24" s="19">
        <f>($J24="Bell Curve")*(_xlfn.NORM.DIST(AND(BO$4&gt;=$E24,BO$4&lt;=$G24)*(BO$4-$E24+1),$I24/2,$L24,TRUE)-_xlfn.NORM.DIST(AND(BO$4&gt;=$E24,BO$4&lt;=$G24)*(BN$4-$E24+1),$I24/2,$L24,TRUE))/(1-2*_xlfn.NORM.DIST(0,$I24/2,$L24,TRUE))*$C24+($J24="Steady Growth")*(AND(BO$4&gt;=$E24,BO$4&lt;=$G24)*((BO$4-$E24+1)/($I24*($I24+1)/2)*$C24))+($J24="custom")*CustomCF!BH24</f>
        <v>0</v>
      </c>
      <c r="BP24" s="19">
        <f>($J24="Bell Curve")*(_xlfn.NORM.DIST(AND(BP$4&gt;=$E24,BP$4&lt;=$G24)*(BP$4-$E24+1),$I24/2,$L24,TRUE)-_xlfn.NORM.DIST(AND(BP$4&gt;=$E24,BP$4&lt;=$G24)*(BO$4-$E24+1),$I24/2,$L24,TRUE))/(1-2*_xlfn.NORM.DIST(0,$I24/2,$L24,TRUE))*$C24+($J24="Steady Growth")*(AND(BP$4&gt;=$E24,BP$4&lt;=$G24)*((BP$4-$E24+1)/($I24*($I24+1)/2)*$C24))+($J24="custom")*CustomCF!BI24</f>
        <v>0</v>
      </c>
      <c r="BQ24" s="19">
        <f>($J24="Bell Curve")*(_xlfn.NORM.DIST(AND(BQ$4&gt;=$E24,BQ$4&lt;=$G24)*(BQ$4-$E24+1),$I24/2,$L24,TRUE)-_xlfn.NORM.DIST(AND(BQ$4&gt;=$E24,BQ$4&lt;=$G24)*(BP$4-$E24+1),$I24/2,$L24,TRUE))/(1-2*_xlfn.NORM.DIST(0,$I24/2,$L24,TRUE))*$C24+($J24="Steady Growth")*(AND(BQ$4&gt;=$E24,BQ$4&lt;=$G24)*((BQ$4-$E24+1)/($I24*($I24+1)/2)*$C24))+($J24="custom")*CustomCF!BJ24</f>
        <v>0</v>
      </c>
      <c r="BR24" s="19">
        <f>($J24="Bell Curve")*(_xlfn.NORM.DIST(AND(BR$4&gt;=$E24,BR$4&lt;=$G24)*(BR$4-$E24+1),$I24/2,$L24,TRUE)-_xlfn.NORM.DIST(AND(BR$4&gt;=$E24,BR$4&lt;=$G24)*(BQ$4-$E24+1),$I24/2,$L24,TRUE))/(1-2*_xlfn.NORM.DIST(0,$I24/2,$L24,TRUE))*$C24+($J24="Steady Growth")*(AND(BR$4&gt;=$E24,BR$4&lt;=$G24)*((BR$4-$E24+1)/($I24*($I24+1)/2)*$C24))+($J24="custom")*CustomCF!BK24</f>
        <v>0</v>
      </c>
      <c r="BS24" s="19">
        <f>($J24="Bell Curve")*(_xlfn.NORM.DIST(AND(BS$4&gt;=$E24,BS$4&lt;=$G24)*(BS$4-$E24+1),$I24/2,$L24,TRUE)-_xlfn.NORM.DIST(AND(BS$4&gt;=$E24,BS$4&lt;=$G24)*(BR$4-$E24+1),$I24/2,$L24,TRUE))/(1-2*_xlfn.NORM.DIST(0,$I24/2,$L24,TRUE))*$C24+($J24="Steady Growth")*(AND(BS$4&gt;=$E24,BS$4&lt;=$G24)*((BS$4-$E24+1)/($I24*($I24+1)/2)*$C24))+($J24="custom")*CustomCF!BL24</f>
        <v>0</v>
      </c>
      <c r="BT24" s="19">
        <f>($J24="Bell Curve")*(_xlfn.NORM.DIST(AND(BT$4&gt;=$E24,BT$4&lt;=$G24)*(BT$4-$E24+1),$I24/2,$L24,TRUE)-_xlfn.NORM.DIST(AND(BT$4&gt;=$E24,BT$4&lt;=$G24)*(BS$4-$E24+1),$I24/2,$L24,TRUE))/(1-2*_xlfn.NORM.DIST(0,$I24/2,$L24,TRUE))*$C24+($J24="Steady Growth")*(AND(BT$4&gt;=$E24,BT$4&lt;=$G24)*((BT$4-$E24+1)/($I24*($I24+1)/2)*$C24))+($J24="custom")*CustomCF!BM24</f>
        <v>0</v>
      </c>
      <c r="BU24" s="19">
        <f>($J24="Bell Curve")*(_xlfn.NORM.DIST(AND(BU$4&gt;=$E24,BU$4&lt;=$G24)*(BU$4-$E24+1),$I24/2,$L24,TRUE)-_xlfn.NORM.DIST(AND(BU$4&gt;=$E24,BU$4&lt;=$G24)*(BT$4-$E24+1),$I24/2,$L24,TRUE))/(1-2*_xlfn.NORM.DIST(0,$I24/2,$L24,TRUE))*$C24+($J24="Steady Growth")*(AND(BU$4&gt;=$E24,BU$4&lt;=$G24)*((BU$4-$E24+1)/($I24*($I24+1)/2)*$C24))+($J24="custom")*CustomCF!BN24</f>
        <v>0</v>
      </c>
      <c r="BV24" s="19">
        <f>($J24="Bell Curve")*(_xlfn.NORM.DIST(AND(BV$4&gt;=$E24,BV$4&lt;=$G24)*(BV$4-$E24+1),$I24/2,$L24,TRUE)-_xlfn.NORM.DIST(AND(BV$4&gt;=$E24,BV$4&lt;=$G24)*(BU$4-$E24+1),$I24/2,$L24,TRUE))/(1-2*_xlfn.NORM.DIST(0,$I24/2,$L24,TRUE))*$C24+($J24="Steady Growth")*(AND(BV$4&gt;=$E24,BV$4&lt;=$G24)*((BV$4-$E24+1)/($I24*($I24+1)/2)*$C24))+($J24="custom")*CustomCF!BO24</f>
        <v>0</v>
      </c>
      <c r="BW24" s="19">
        <f>($J24="Bell Curve")*(_xlfn.NORM.DIST(AND(BW$4&gt;=$E24,BW$4&lt;=$G24)*(BW$4-$E24+1),$I24/2,$L24,TRUE)-_xlfn.NORM.DIST(AND(BW$4&gt;=$E24,BW$4&lt;=$G24)*(BV$4-$E24+1),$I24/2,$L24,TRUE))/(1-2*_xlfn.NORM.DIST(0,$I24/2,$L24,TRUE))*$C24+($J24="Steady Growth")*(AND(BW$4&gt;=$E24,BW$4&lt;=$G24)*((BW$4-$E24+1)/($I24*($I24+1)/2)*$C24))+($J24="custom")*CustomCF!BP24</f>
        <v>0</v>
      </c>
      <c r="BX24" s="19">
        <f>($J24="Bell Curve")*(_xlfn.NORM.DIST(AND(BX$4&gt;=$E24,BX$4&lt;=$G24)*(BX$4-$E24+1),$I24/2,$L24,TRUE)-_xlfn.NORM.DIST(AND(BX$4&gt;=$E24,BX$4&lt;=$G24)*(BW$4-$E24+1),$I24/2,$L24,TRUE))/(1-2*_xlfn.NORM.DIST(0,$I24/2,$L24,TRUE))*$C24+($J24="Steady Growth")*(AND(BX$4&gt;=$E24,BX$4&lt;=$G24)*((BX$4-$E24+1)/($I24*($I24+1)/2)*$C24))+($J24="custom")*CustomCF!BQ24</f>
        <v>0</v>
      </c>
      <c r="BY24" s="19">
        <f>($J24="Bell Curve")*(_xlfn.NORM.DIST(AND(BY$4&gt;=$E24,BY$4&lt;=$G24)*(BY$4-$E24+1),$I24/2,$L24,TRUE)-_xlfn.NORM.DIST(AND(BY$4&gt;=$E24,BY$4&lt;=$G24)*(BX$4-$E24+1),$I24/2,$L24,TRUE))/(1-2*_xlfn.NORM.DIST(0,$I24/2,$L24,TRUE))*$C24+($J24="Steady Growth")*(AND(BY$4&gt;=$E24,BY$4&lt;=$G24)*((BY$4-$E24+1)/($I24*($I24+1)/2)*$C24))+($J24="custom")*CustomCF!BR24</f>
        <v>0</v>
      </c>
      <c r="BZ24" s="19">
        <f>($J24="Bell Curve")*(_xlfn.NORM.DIST(AND(BZ$4&gt;=$E24,BZ$4&lt;=$G24)*(BZ$4-$E24+1),$I24/2,$L24,TRUE)-_xlfn.NORM.DIST(AND(BZ$4&gt;=$E24,BZ$4&lt;=$G24)*(BY$4-$E24+1),$I24/2,$L24,TRUE))/(1-2*_xlfn.NORM.DIST(0,$I24/2,$L24,TRUE))*$C24+($J24="Steady Growth")*(AND(BZ$4&gt;=$E24,BZ$4&lt;=$G24)*((BZ$4-$E24+1)/($I24*($I24+1)/2)*$C24))+($J24="custom")*CustomCF!BS24</f>
        <v>0</v>
      </c>
      <c r="CA24" s="19">
        <f>($J24="Bell Curve")*(_xlfn.NORM.DIST(AND(CA$4&gt;=$E24,CA$4&lt;=$G24)*(CA$4-$E24+1),$I24/2,$L24,TRUE)-_xlfn.NORM.DIST(AND(CA$4&gt;=$E24,CA$4&lt;=$G24)*(BZ$4-$E24+1),$I24/2,$L24,TRUE))/(1-2*_xlfn.NORM.DIST(0,$I24/2,$L24,TRUE))*$C24+($J24="Steady Growth")*(AND(CA$4&gt;=$E24,CA$4&lt;=$G24)*((CA$4-$E24+1)/($I24*($I24+1)/2)*$C24))+($J24="custom")*CustomCF!BT24</f>
        <v>0</v>
      </c>
      <c r="CB24" s="19">
        <f>($J24="Bell Curve")*(_xlfn.NORM.DIST(AND(CB$4&gt;=$E24,CB$4&lt;=$G24)*(CB$4-$E24+1),$I24/2,$L24,TRUE)-_xlfn.NORM.DIST(AND(CB$4&gt;=$E24,CB$4&lt;=$G24)*(CA$4-$E24+1),$I24/2,$L24,TRUE))/(1-2*_xlfn.NORM.DIST(0,$I24/2,$L24,TRUE))*$C24+($J24="Steady Growth")*(AND(CB$4&gt;=$E24,CB$4&lt;=$G24)*((CB$4-$E24+1)/($I24*($I24+1)/2)*$C24))+($J24="custom")*CustomCF!BU24</f>
        <v>0</v>
      </c>
      <c r="CC24" s="19">
        <f>($J24="Bell Curve")*(_xlfn.NORM.DIST(AND(CC$4&gt;=$E24,CC$4&lt;=$G24)*(CC$4-$E24+1),$I24/2,$L24,TRUE)-_xlfn.NORM.DIST(AND(CC$4&gt;=$E24,CC$4&lt;=$G24)*(CB$4-$E24+1),$I24/2,$L24,TRUE))/(1-2*_xlfn.NORM.DIST(0,$I24/2,$L24,TRUE))*$C24+($J24="Steady Growth")*(AND(CC$4&gt;=$E24,CC$4&lt;=$G24)*((CC$4-$E24+1)/($I24*($I24+1)/2)*$C24))+($J24="custom")*CustomCF!BV24</f>
        <v>0</v>
      </c>
      <c r="CD24" s="19">
        <f>($J24="Bell Curve")*(_xlfn.NORM.DIST(AND(CD$4&gt;=$E24,CD$4&lt;=$G24)*(CD$4-$E24+1),$I24/2,$L24,TRUE)-_xlfn.NORM.DIST(AND(CD$4&gt;=$E24,CD$4&lt;=$G24)*(CC$4-$E24+1),$I24/2,$L24,TRUE))/(1-2*_xlfn.NORM.DIST(0,$I24/2,$L24,TRUE))*$C24+($J24="Steady Growth")*(AND(CD$4&gt;=$E24,CD$4&lt;=$G24)*((CD$4-$E24+1)/($I24*($I24+1)/2)*$C24))+($J24="custom")*CustomCF!BW24</f>
        <v>0</v>
      </c>
      <c r="CE24" s="19">
        <f>($J24="Bell Curve")*(_xlfn.NORM.DIST(AND(CE$4&gt;=$E24,CE$4&lt;=$G24)*(CE$4-$E24+1),$I24/2,$L24,TRUE)-_xlfn.NORM.DIST(AND(CE$4&gt;=$E24,CE$4&lt;=$G24)*(CD$4-$E24+1),$I24/2,$L24,TRUE))/(1-2*_xlfn.NORM.DIST(0,$I24/2,$L24,TRUE))*$C24+($J24="Steady Growth")*(AND(CE$4&gt;=$E24,CE$4&lt;=$G24)*((CE$4-$E24+1)/($I24*($I24+1)/2)*$C24))+($J24="custom")*CustomCF!BX24</f>
        <v>0</v>
      </c>
      <c r="CF24" s="19">
        <f>($J24="Bell Curve")*(_xlfn.NORM.DIST(AND(CF$4&gt;=$E24,CF$4&lt;=$G24)*(CF$4-$E24+1),$I24/2,$L24,TRUE)-_xlfn.NORM.DIST(AND(CF$4&gt;=$E24,CF$4&lt;=$G24)*(CE$4-$E24+1),$I24/2,$L24,TRUE))/(1-2*_xlfn.NORM.DIST(0,$I24/2,$L24,TRUE))*$C24+($J24="Steady Growth")*(AND(CF$4&gt;=$E24,CF$4&lt;=$G24)*((CF$4-$E24+1)/($I24*($I24+1)/2)*$C24))+($J24="custom")*CustomCF!BY24</f>
        <v>0</v>
      </c>
      <c r="CG24" s="19">
        <f>($J24="Bell Curve")*(_xlfn.NORM.DIST(AND(CG$4&gt;=$E24,CG$4&lt;=$G24)*(CG$4-$E24+1),$I24/2,$L24,TRUE)-_xlfn.NORM.DIST(AND(CG$4&gt;=$E24,CG$4&lt;=$G24)*(CF$4-$E24+1),$I24/2,$L24,TRUE))/(1-2*_xlfn.NORM.DIST(0,$I24/2,$L24,TRUE))*$C24+($J24="Steady Growth")*(AND(CG$4&gt;=$E24,CG$4&lt;=$G24)*((CG$4-$E24+1)/($I24*($I24+1)/2)*$C24))+($J24="custom")*CustomCF!BZ24</f>
        <v>0</v>
      </c>
      <c r="CH24" s="19">
        <f>($J24="Bell Curve")*(_xlfn.NORM.DIST(AND(CH$4&gt;=$E24,CH$4&lt;=$G24)*(CH$4-$E24+1),$I24/2,$L24,TRUE)-_xlfn.NORM.DIST(AND(CH$4&gt;=$E24,CH$4&lt;=$G24)*(CG$4-$E24+1),$I24/2,$L24,TRUE))/(1-2*_xlfn.NORM.DIST(0,$I24/2,$L24,TRUE))*$C24+($J24="Steady Growth")*(AND(CH$4&gt;=$E24,CH$4&lt;=$G24)*((CH$4-$E24+1)/($I24*($I24+1)/2)*$C24))+($J24="custom")*CustomCF!CA24</f>
        <v>0</v>
      </c>
      <c r="CI24" s="19">
        <f>($J24="Bell Curve")*(_xlfn.NORM.DIST(AND(CI$4&gt;=$E24,CI$4&lt;=$G24)*(CI$4-$E24+1),$I24/2,$L24,TRUE)-_xlfn.NORM.DIST(AND(CI$4&gt;=$E24,CI$4&lt;=$G24)*(CH$4-$E24+1),$I24/2,$L24,TRUE))/(1-2*_xlfn.NORM.DIST(0,$I24/2,$L24,TRUE))*$C24+($J24="Steady Growth")*(AND(CI$4&gt;=$E24,CI$4&lt;=$G24)*((CI$4-$E24+1)/($I24*($I24+1)/2)*$C24))+($J24="custom")*CustomCF!CB24</f>
        <v>0</v>
      </c>
      <c r="CJ24" s="19">
        <f>($J24="Bell Curve")*(_xlfn.NORM.DIST(AND(CJ$4&gt;=$E24,CJ$4&lt;=$G24)*(CJ$4-$E24+1),$I24/2,$L24,TRUE)-_xlfn.NORM.DIST(AND(CJ$4&gt;=$E24,CJ$4&lt;=$G24)*(CI$4-$E24+1),$I24/2,$L24,TRUE))/(1-2*_xlfn.NORM.DIST(0,$I24/2,$L24,TRUE))*$C24+($J24="Steady Growth")*(AND(CJ$4&gt;=$E24,CJ$4&lt;=$G24)*((CJ$4-$E24+1)/($I24*($I24+1)/2)*$C24))+($J24="custom")*CustomCF!CC24</f>
        <v>0</v>
      </c>
      <c r="CK24" s="19">
        <f>($J24="Bell Curve")*(_xlfn.NORM.DIST(AND(CK$4&gt;=$E24,CK$4&lt;=$G24)*(CK$4-$E24+1),$I24/2,$L24,TRUE)-_xlfn.NORM.DIST(AND(CK$4&gt;=$E24,CK$4&lt;=$G24)*(CJ$4-$E24+1),$I24/2,$L24,TRUE))/(1-2*_xlfn.NORM.DIST(0,$I24/2,$L24,TRUE))*$C24+($J24="Steady Growth")*(AND(CK$4&gt;=$E24,CK$4&lt;=$G24)*((CK$4-$E24+1)/($I24*($I24+1)/2)*$C24))+($J24="custom")*CustomCF!CD24</f>
        <v>0</v>
      </c>
      <c r="CL24" s="19">
        <f>($J24="Bell Curve")*(_xlfn.NORM.DIST(AND(CL$4&gt;=$E24,CL$4&lt;=$G24)*(CL$4-$E24+1),$I24/2,$L24,TRUE)-_xlfn.NORM.DIST(AND(CL$4&gt;=$E24,CL$4&lt;=$G24)*(CK$4-$E24+1),$I24/2,$L24,TRUE))/(1-2*_xlfn.NORM.DIST(0,$I24/2,$L24,TRUE))*$C24+($J24="Steady Growth")*(AND(CL$4&gt;=$E24,CL$4&lt;=$G24)*((CL$4-$E24+1)/($I24*($I24+1)/2)*$C24))+($J24="custom")*CustomCF!CE24</f>
        <v>0</v>
      </c>
      <c r="CM24" s="19">
        <f>($J24="Bell Curve")*(_xlfn.NORM.DIST(AND(CM$4&gt;=$E24,CM$4&lt;=$G24)*(CM$4-$E24+1),$I24/2,$L24,TRUE)-_xlfn.NORM.DIST(AND(CM$4&gt;=$E24,CM$4&lt;=$G24)*(CL$4-$E24+1),$I24/2,$L24,TRUE))/(1-2*_xlfn.NORM.DIST(0,$I24/2,$L24,TRUE))*$C24+($J24="Steady Growth")*(AND(CM$4&gt;=$E24,CM$4&lt;=$G24)*((CM$4-$E24+1)/($I24*($I24+1)/2)*$C24))+($J24="custom")*CustomCF!CF24</f>
        <v>0</v>
      </c>
      <c r="CN24" s="19">
        <f>($J24="Bell Curve")*(_xlfn.NORM.DIST(AND(CN$4&gt;=$E24,CN$4&lt;=$G24)*(CN$4-$E24+1),$I24/2,$L24,TRUE)-_xlfn.NORM.DIST(AND(CN$4&gt;=$E24,CN$4&lt;=$G24)*(CM$4-$E24+1),$I24/2,$L24,TRUE))/(1-2*_xlfn.NORM.DIST(0,$I24/2,$L24,TRUE))*$C24+($J24="Steady Growth")*(AND(CN$4&gt;=$E24,CN$4&lt;=$G24)*((CN$4-$E24+1)/($I24*($I24+1)/2)*$C24))+($J24="custom")*CustomCF!CG24</f>
        <v>0</v>
      </c>
      <c r="CO24" s="19">
        <f>($J24="Bell Curve")*(_xlfn.NORM.DIST(AND(CO$4&gt;=$E24,CO$4&lt;=$G24)*(CO$4-$E24+1),$I24/2,$L24,TRUE)-_xlfn.NORM.DIST(AND(CO$4&gt;=$E24,CO$4&lt;=$G24)*(CN$4-$E24+1),$I24/2,$L24,TRUE))/(1-2*_xlfn.NORM.DIST(0,$I24/2,$L24,TRUE))*$C24+($J24="Steady Growth")*(AND(CO$4&gt;=$E24,CO$4&lt;=$G24)*((CO$4-$E24+1)/($I24*($I24+1)/2)*$C24))+($J24="custom")*CustomCF!CH24</f>
        <v>0</v>
      </c>
      <c r="CP24" s="19">
        <f>($J24="Bell Curve")*(_xlfn.NORM.DIST(AND(CP$4&gt;=$E24,CP$4&lt;=$G24)*(CP$4-$E24+1),$I24/2,$L24,TRUE)-_xlfn.NORM.DIST(AND(CP$4&gt;=$E24,CP$4&lt;=$G24)*(CO$4-$E24+1),$I24/2,$L24,TRUE))/(1-2*_xlfn.NORM.DIST(0,$I24/2,$L24,TRUE))*$C24+($J24="Steady Growth")*(AND(CP$4&gt;=$E24,CP$4&lt;=$G24)*((CP$4-$E24+1)/($I24*($I24+1)/2)*$C24))+($J24="custom")*CustomCF!CI24</f>
        <v>0</v>
      </c>
      <c r="CQ24" s="19">
        <f>($J24="Bell Curve")*(_xlfn.NORM.DIST(AND(CQ$4&gt;=$E24,CQ$4&lt;=$G24)*(CQ$4-$E24+1),$I24/2,$L24,TRUE)-_xlfn.NORM.DIST(AND(CQ$4&gt;=$E24,CQ$4&lt;=$G24)*(CP$4-$E24+1),$I24/2,$L24,TRUE))/(1-2*_xlfn.NORM.DIST(0,$I24/2,$L24,TRUE))*$C24+($J24="Steady Growth")*(AND(CQ$4&gt;=$E24,CQ$4&lt;=$G24)*((CQ$4-$E24+1)/($I24*($I24+1)/2)*$C24))+($J24="custom")*CustomCF!CJ24</f>
        <v>0</v>
      </c>
      <c r="CR24" s="19">
        <f>($J24="Bell Curve")*(_xlfn.NORM.DIST(AND(CR$4&gt;=$E24,CR$4&lt;=$G24)*(CR$4-$E24+1),$I24/2,$L24,TRUE)-_xlfn.NORM.DIST(AND(CR$4&gt;=$E24,CR$4&lt;=$G24)*(CQ$4-$E24+1),$I24/2,$L24,TRUE))/(1-2*_xlfn.NORM.DIST(0,$I24/2,$L24,TRUE))*$C24+($J24="Steady Growth")*(AND(CR$4&gt;=$E24,CR$4&lt;=$G24)*((CR$4-$E24+1)/($I24*($I24+1)/2)*$C24))+($J24="custom")*CustomCF!CK24</f>
        <v>0</v>
      </c>
      <c r="CS24" s="19">
        <f>($J24="Bell Curve")*(_xlfn.NORM.DIST(AND(CS$4&gt;=$E24,CS$4&lt;=$G24)*(CS$4-$E24+1),$I24/2,$L24,TRUE)-_xlfn.NORM.DIST(AND(CS$4&gt;=$E24,CS$4&lt;=$G24)*(CR$4-$E24+1),$I24/2,$L24,TRUE))/(1-2*_xlfn.NORM.DIST(0,$I24/2,$L24,TRUE))*$C24+($J24="Steady Growth")*(AND(CS$4&gt;=$E24,CS$4&lt;=$G24)*((CS$4-$E24+1)/($I24*($I24+1)/2)*$C24))+($J24="custom")*CustomCF!CL24</f>
        <v>0</v>
      </c>
      <c r="CT24" s="19">
        <f>($J24="Bell Curve")*(_xlfn.NORM.DIST(AND(CT$4&gt;=$E24,CT$4&lt;=$G24)*(CT$4-$E24+1),$I24/2,$L24,TRUE)-_xlfn.NORM.DIST(AND(CT$4&gt;=$E24,CT$4&lt;=$G24)*(CS$4-$E24+1),$I24/2,$L24,TRUE))/(1-2*_xlfn.NORM.DIST(0,$I24/2,$L24,TRUE))*$C24+($J24="Steady Growth")*(AND(CT$4&gt;=$E24,CT$4&lt;=$G24)*((CT$4-$E24+1)/($I24*($I24+1)/2)*$C24))+($J24="custom")*CustomCF!CM24</f>
        <v>0</v>
      </c>
      <c r="CU24" s="19">
        <f>($J24="Bell Curve")*(_xlfn.NORM.DIST(AND(CU$4&gt;=$E24,CU$4&lt;=$G24)*(CU$4-$E24+1),$I24/2,$L24,TRUE)-_xlfn.NORM.DIST(AND(CU$4&gt;=$E24,CU$4&lt;=$G24)*(CT$4-$E24+1),$I24/2,$L24,TRUE))/(1-2*_xlfn.NORM.DIST(0,$I24/2,$L24,TRUE))*$C24+($J24="Steady Growth")*(AND(CU$4&gt;=$E24,CU$4&lt;=$G24)*((CU$4-$E24+1)/($I24*($I24+1)/2)*$C24))+($J24="custom")*CustomCF!CN24</f>
        <v>0</v>
      </c>
      <c r="CV24" s="19">
        <f>($J24="Bell Curve")*(_xlfn.NORM.DIST(AND(CV$4&gt;=$E24,CV$4&lt;=$G24)*(CV$4-$E24+1),$I24/2,$L24,TRUE)-_xlfn.NORM.DIST(AND(CV$4&gt;=$E24,CV$4&lt;=$G24)*(CU$4-$E24+1),$I24/2,$L24,TRUE))/(1-2*_xlfn.NORM.DIST(0,$I24/2,$L24,TRUE))*$C24+($J24="Steady Growth")*(AND(CV$4&gt;=$E24,CV$4&lt;=$G24)*((CV$4-$E24+1)/($I24*($I24+1)/2)*$C24))+($J24="custom")*CustomCF!CO24</f>
        <v>0</v>
      </c>
      <c r="CW24" s="19">
        <f>($J24="Bell Curve")*(_xlfn.NORM.DIST(AND(CW$4&gt;=$E24,CW$4&lt;=$G24)*(CW$4-$E24+1),$I24/2,$L24,TRUE)-_xlfn.NORM.DIST(AND(CW$4&gt;=$E24,CW$4&lt;=$G24)*(CV$4-$E24+1),$I24/2,$L24,TRUE))/(1-2*_xlfn.NORM.DIST(0,$I24/2,$L24,TRUE))*$C24+($J24="Steady Growth")*(AND(CW$4&gt;=$E24,CW$4&lt;=$G24)*((CW$4-$E24+1)/($I24*($I24+1)/2)*$C24))+($J24="custom")*CustomCF!CP24</f>
        <v>0</v>
      </c>
      <c r="CX24" s="19">
        <f>($J24="Bell Curve")*(_xlfn.NORM.DIST(AND(CX$4&gt;=$E24,CX$4&lt;=$G24)*(CX$4-$E24+1),$I24/2,$L24,TRUE)-_xlfn.NORM.DIST(AND(CX$4&gt;=$E24,CX$4&lt;=$G24)*(CW$4-$E24+1),$I24/2,$L24,TRUE))/(1-2*_xlfn.NORM.DIST(0,$I24/2,$L24,TRUE))*$C24+($J24="Steady Growth")*(AND(CX$4&gt;=$E24,CX$4&lt;=$G24)*((CX$4-$E24+1)/($I24*($I24+1)/2)*$C24))+($J24="custom")*CustomCF!CQ24</f>
        <v>0</v>
      </c>
      <c r="CY24" s="19">
        <f>($J24="Bell Curve")*(_xlfn.NORM.DIST(AND(CY$4&gt;=$E24,CY$4&lt;=$G24)*(CY$4-$E24+1),$I24/2,$L24,TRUE)-_xlfn.NORM.DIST(AND(CY$4&gt;=$E24,CY$4&lt;=$G24)*(CX$4-$E24+1),$I24/2,$L24,TRUE))/(1-2*_xlfn.NORM.DIST(0,$I24/2,$L24,TRUE))*$C24+($J24="Steady Growth")*(AND(CY$4&gt;=$E24,CY$4&lt;=$G24)*((CY$4-$E24+1)/($I24*($I24+1)/2)*$C24))+($J24="custom")*CustomCF!CR24</f>
        <v>0</v>
      </c>
      <c r="CZ24" s="19">
        <f>($J24="Bell Curve")*(_xlfn.NORM.DIST(AND(CZ$4&gt;=$E24,CZ$4&lt;=$G24)*(CZ$4-$E24+1),$I24/2,$L24,TRUE)-_xlfn.NORM.DIST(AND(CZ$4&gt;=$E24,CZ$4&lt;=$G24)*(CY$4-$E24+1),$I24/2,$L24,TRUE))/(1-2*_xlfn.NORM.DIST(0,$I24/2,$L24,TRUE))*$C24+($J24="Steady Growth")*(AND(CZ$4&gt;=$E24,CZ$4&lt;=$G24)*((CZ$4-$E24+1)/($I24*($I24+1)/2)*$C24))+($J24="custom")*CustomCF!CS24</f>
        <v>0</v>
      </c>
      <c r="DA24" s="19">
        <f>($J24="Bell Curve")*(_xlfn.NORM.DIST(AND(DA$4&gt;=$E24,DA$4&lt;=$G24)*(DA$4-$E24+1),$I24/2,$L24,TRUE)-_xlfn.NORM.DIST(AND(DA$4&gt;=$E24,DA$4&lt;=$G24)*(CZ$4-$E24+1),$I24/2,$L24,TRUE))/(1-2*_xlfn.NORM.DIST(0,$I24/2,$L24,TRUE))*$C24+($J24="Steady Growth")*(AND(DA$4&gt;=$E24,DA$4&lt;=$G24)*((DA$4-$E24+1)/($I24*($I24+1)/2)*$C24))+($J24="custom")*CustomCF!CT24</f>
        <v>0</v>
      </c>
      <c r="DB24" s="19">
        <f>($J24="Bell Curve")*(_xlfn.NORM.DIST(AND(DB$4&gt;=$E24,DB$4&lt;=$G24)*(DB$4-$E24+1),$I24/2,$L24,TRUE)-_xlfn.NORM.DIST(AND(DB$4&gt;=$E24,DB$4&lt;=$G24)*(DA$4-$E24+1),$I24/2,$L24,TRUE))/(1-2*_xlfn.NORM.DIST(0,$I24/2,$L24,TRUE))*$C24+($J24="Steady Growth")*(AND(DB$4&gt;=$E24,DB$4&lt;=$G24)*((DB$4-$E24+1)/($I24*($I24+1)/2)*$C24))+($J24="custom")*CustomCF!CU24</f>
        <v>0</v>
      </c>
      <c r="DC24" s="19">
        <f>($J24="Bell Curve")*(_xlfn.NORM.DIST(AND(DC$4&gt;=$E24,DC$4&lt;=$G24)*(DC$4-$E24+1),$I24/2,$L24,TRUE)-_xlfn.NORM.DIST(AND(DC$4&gt;=$E24,DC$4&lt;=$G24)*(DB$4-$E24+1),$I24/2,$L24,TRUE))/(1-2*_xlfn.NORM.DIST(0,$I24/2,$L24,TRUE))*$C24+($J24="Steady Growth")*(AND(DC$4&gt;=$E24,DC$4&lt;=$G24)*((DC$4-$E24+1)/($I24*($I24+1)/2)*$C24))+($J24="custom")*CustomCF!CV24</f>
        <v>0</v>
      </c>
      <c r="DD24" s="19">
        <f>($J24="Bell Curve")*(_xlfn.NORM.DIST(AND(DD$4&gt;=$E24,DD$4&lt;=$G24)*(DD$4-$E24+1),$I24/2,$L24,TRUE)-_xlfn.NORM.DIST(AND(DD$4&gt;=$E24,DD$4&lt;=$G24)*(DC$4-$E24+1),$I24/2,$L24,TRUE))/(1-2*_xlfn.NORM.DIST(0,$I24/2,$L24,TRUE))*$C24+($J24="Steady Growth")*(AND(DD$4&gt;=$E24,DD$4&lt;=$G24)*((DD$4-$E24+1)/($I24*($I24+1)/2)*$C24))+($J24="custom")*CustomCF!CW24</f>
        <v>0</v>
      </c>
      <c r="DE24" s="19">
        <f>($J24="Bell Curve")*(_xlfn.NORM.DIST(AND(DE$4&gt;=$E24,DE$4&lt;=$G24)*(DE$4-$E24+1),$I24/2,$L24,TRUE)-_xlfn.NORM.DIST(AND(DE$4&gt;=$E24,DE$4&lt;=$G24)*(DD$4-$E24+1),$I24/2,$L24,TRUE))/(1-2*_xlfn.NORM.DIST(0,$I24/2,$L24,TRUE))*$C24+($J24="Steady Growth")*(AND(DE$4&gt;=$E24,DE$4&lt;=$G24)*((DE$4-$E24+1)/($I24*($I24+1)/2)*$C24))+($J24="custom")*CustomCF!CX24</f>
        <v>0</v>
      </c>
      <c r="DF24" s="19">
        <f>($J24="Bell Curve")*(_xlfn.NORM.DIST(AND(DF$4&gt;=$E24,DF$4&lt;=$G24)*(DF$4-$E24+1),$I24/2,$L24,TRUE)-_xlfn.NORM.DIST(AND(DF$4&gt;=$E24,DF$4&lt;=$G24)*(DE$4-$E24+1),$I24/2,$L24,TRUE))/(1-2*_xlfn.NORM.DIST(0,$I24/2,$L24,TRUE))*$C24+($J24="Steady Growth")*(AND(DF$4&gt;=$E24,DF$4&lt;=$G24)*((DF$4-$E24+1)/($I24*($I24+1)/2)*$C24))+($J24="custom")*CustomCF!CY24</f>
        <v>0</v>
      </c>
      <c r="DG24" s="19">
        <f>($J24="Bell Curve")*(_xlfn.NORM.DIST(AND(DG$4&gt;=$E24,DG$4&lt;=$G24)*(DG$4-$E24+1),$I24/2,$L24,TRUE)-_xlfn.NORM.DIST(AND(DG$4&gt;=$E24,DG$4&lt;=$G24)*(DF$4-$E24+1),$I24/2,$L24,TRUE))/(1-2*_xlfn.NORM.DIST(0,$I24/2,$L24,TRUE))*$C24+($J24="Steady Growth")*(AND(DG$4&gt;=$E24,DG$4&lt;=$G24)*((DG$4-$E24+1)/($I24*($I24+1)/2)*$C24))+($J24="custom")*CustomCF!CZ24</f>
        <v>0</v>
      </c>
      <c r="DH24" s="19">
        <f>($J24="Bell Curve")*(_xlfn.NORM.DIST(AND(DH$4&gt;=$E24,DH$4&lt;=$G24)*(DH$4-$E24+1),$I24/2,$L24,TRUE)-_xlfn.NORM.DIST(AND(DH$4&gt;=$E24,DH$4&lt;=$G24)*(DG$4-$E24+1),$I24/2,$L24,TRUE))/(1-2*_xlfn.NORM.DIST(0,$I24/2,$L24,TRUE))*$C24+($J24="Steady Growth")*(AND(DH$4&gt;=$E24,DH$4&lt;=$G24)*((DH$4-$E24+1)/($I24*($I24+1)/2)*$C24))+($J24="custom")*CustomCF!DA24</f>
        <v>0</v>
      </c>
      <c r="DI24" s="19">
        <f>($J24="Bell Curve")*(_xlfn.NORM.DIST(AND(DI$4&gt;=$E24,DI$4&lt;=$G24)*(DI$4-$E24+1),$I24/2,$L24,TRUE)-_xlfn.NORM.DIST(AND(DI$4&gt;=$E24,DI$4&lt;=$G24)*(DH$4-$E24+1),$I24/2,$L24,TRUE))/(1-2*_xlfn.NORM.DIST(0,$I24/2,$L24,TRUE))*$C24+($J24="Steady Growth")*(AND(DI$4&gt;=$E24,DI$4&lt;=$G24)*((DI$4-$E24+1)/($I24*($I24+1)/2)*$C24))+($J24="custom")*CustomCF!DB24</f>
        <v>0</v>
      </c>
      <c r="DJ24" s="19">
        <f>($J24="Bell Curve")*(_xlfn.NORM.DIST(AND(DJ$4&gt;=$E24,DJ$4&lt;=$G24)*(DJ$4-$E24+1),$I24/2,$L24,TRUE)-_xlfn.NORM.DIST(AND(DJ$4&gt;=$E24,DJ$4&lt;=$G24)*(DI$4-$E24+1),$I24/2,$L24,TRUE))/(1-2*_xlfn.NORM.DIST(0,$I24/2,$L24,TRUE))*$C24+($J24="Steady Growth")*(AND(DJ$4&gt;=$E24,DJ$4&lt;=$G24)*((DJ$4-$E24+1)/($I24*($I24+1)/2)*$C24))+($J24="custom")*CustomCF!DC24</f>
        <v>0</v>
      </c>
      <c r="DK24" s="19">
        <f>($J24="Bell Curve")*(_xlfn.NORM.DIST(AND(DK$4&gt;=$E24,DK$4&lt;=$G24)*(DK$4-$E24+1),$I24/2,$L24,TRUE)-_xlfn.NORM.DIST(AND(DK$4&gt;=$E24,DK$4&lt;=$G24)*(DJ$4-$E24+1),$I24/2,$L24,TRUE))/(1-2*_xlfn.NORM.DIST(0,$I24/2,$L24,TRUE))*$C24+($J24="Steady Growth")*(AND(DK$4&gt;=$E24,DK$4&lt;=$G24)*((DK$4-$E24+1)/($I24*($I24+1)/2)*$C24))+($J24="custom")*CustomCF!DD24</f>
        <v>0</v>
      </c>
      <c r="DL24" s="19">
        <f>($J24="Bell Curve")*(_xlfn.NORM.DIST(AND(DL$4&gt;=$E24,DL$4&lt;=$G24)*(DL$4-$E24+1),$I24/2,$L24,TRUE)-_xlfn.NORM.DIST(AND(DL$4&gt;=$E24,DL$4&lt;=$G24)*(DK$4-$E24+1),$I24/2,$L24,TRUE))/(1-2*_xlfn.NORM.DIST(0,$I24/2,$L24,TRUE))*$C24+($J24="Steady Growth")*(AND(DL$4&gt;=$E24,DL$4&lt;=$G24)*((DL$4-$E24+1)/($I24*($I24+1)/2)*$C24))+($J24="custom")*CustomCF!DE24</f>
        <v>0</v>
      </c>
      <c r="DM24" s="19">
        <f>($J24="Bell Curve")*(_xlfn.NORM.DIST(AND(DM$4&gt;=$E24,DM$4&lt;=$G24)*(DM$4-$E24+1),$I24/2,$L24,TRUE)-_xlfn.NORM.DIST(AND(DM$4&gt;=$E24,DM$4&lt;=$G24)*(DL$4-$E24+1),$I24/2,$L24,TRUE))/(1-2*_xlfn.NORM.DIST(0,$I24/2,$L24,TRUE))*$C24+($J24="Steady Growth")*(AND(DM$4&gt;=$E24,DM$4&lt;=$G24)*((DM$4-$E24+1)/($I24*($I24+1)/2)*$C24))+($J24="custom")*CustomCF!DF24</f>
        <v>0</v>
      </c>
      <c r="DN24" s="19">
        <f>($J24="Bell Curve")*(_xlfn.NORM.DIST(AND(DN$4&gt;=$E24,DN$4&lt;=$G24)*(DN$4-$E24+1),$I24/2,$L24,TRUE)-_xlfn.NORM.DIST(AND(DN$4&gt;=$E24,DN$4&lt;=$G24)*(DM$4-$E24+1),$I24/2,$L24,TRUE))/(1-2*_xlfn.NORM.DIST(0,$I24/2,$L24,TRUE))*$C24+($J24="Steady Growth")*(AND(DN$4&gt;=$E24,DN$4&lt;=$G24)*((DN$4-$E24+1)/($I24*($I24+1)/2)*$C24))+($J24="custom")*CustomCF!DG24</f>
        <v>0</v>
      </c>
      <c r="DO24" s="19">
        <f>($J24="Bell Curve")*(_xlfn.NORM.DIST(AND(DO$4&gt;=$E24,DO$4&lt;=$G24)*(DO$4-$E24+1),$I24/2,$L24,TRUE)-_xlfn.NORM.DIST(AND(DO$4&gt;=$E24,DO$4&lt;=$G24)*(DN$4-$E24+1),$I24/2,$L24,TRUE))/(1-2*_xlfn.NORM.DIST(0,$I24/2,$L24,TRUE))*$C24+($J24="Steady Growth")*(AND(DO$4&gt;=$E24,DO$4&lt;=$G24)*((DO$4-$E24+1)/($I24*($I24+1)/2)*$C24))+($J24="custom")*CustomCF!DH24</f>
        <v>0</v>
      </c>
      <c r="DP24" s="19">
        <f>($J24="Bell Curve")*(_xlfn.NORM.DIST(AND(DP$4&gt;=$E24,DP$4&lt;=$G24)*(DP$4-$E24+1),$I24/2,$L24,TRUE)-_xlfn.NORM.DIST(AND(DP$4&gt;=$E24,DP$4&lt;=$G24)*(DO$4-$E24+1),$I24/2,$L24,TRUE))/(1-2*_xlfn.NORM.DIST(0,$I24/2,$L24,TRUE))*$C24+($J24="Steady Growth")*(AND(DP$4&gt;=$E24,DP$4&lt;=$G24)*((DP$4-$E24+1)/($I24*($I24+1)/2)*$C24))+($J24="custom")*CustomCF!DI24</f>
        <v>0</v>
      </c>
      <c r="DQ24" s="19">
        <f>($J24="Bell Curve")*(_xlfn.NORM.DIST(AND(DQ$4&gt;=$E24,DQ$4&lt;=$G24)*(DQ$4-$E24+1),$I24/2,$L24,TRUE)-_xlfn.NORM.DIST(AND(DQ$4&gt;=$E24,DQ$4&lt;=$G24)*(DP$4-$E24+1),$I24/2,$L24,TRUE))/(1-2*_xlfn.NORM.DIST(0,$I24/2,$L24,TRUE))*$C24+($J24="Steady Growth")*(AND(DQ$4&gt;=$E24,DQ$4&lt;=$G24)*((DQ$4-$E24+1)/($I24*($I24+1)/2)*$C24))+($J24="custom")*CustomCF!DJ24</f>
        <v>0</v>
      </c>
      <c r="DR24" s="19">
        <f>($J24="Bell Curve")*(_xlfn.NORM.DIST(AND(DR$4&gt;=$E24,DR$4&lt;=$G24)*(DR$4-$E24+1),$I24/2,$L24,TRUE)-_xlfn.NORM.DIST(AND(DR$4&gt;=$E24,DR$4&lt;=$G24)*(DQ$4-$E24+1),$I24/2,$L24,TRUE))/(1-2*_xlfn.NORM.DIST(0,$I24/2,$L24,TRUE))*$C24+($J24="Steady Growth")*(AND(DR$4&gt;=$E24,DR$4&lt;=$G24)*((DR$4-$E24+1)/($I24*($I24+1)/2)*$C24))+($J24="custom")*CustomCF!DK24</f>
        <v>0</v>
      </c>
      <c r="DS24" s="19">
        <f>($J24="Bell Curve")*(_xlfn.NORM.DIST(AND(DS$4&gt;=$E24,DS$4&lt;=$G24)*(DS$4-$E24+1),$I24/2,$L24,TRUE)-_xlfn.NORM.DIST(AND(DS$4&gt;=$E24,DS$4&lt;=$G24)*(DR$4-$E24+1),$I24/2,$L24,TRUE))/(1-2*_xlfn.NORM.DIST(0,$I24/2,$L24,TRUE))*$C24+($J24="Steady Growth")*(AND(DS$4&gt;=$E24,DS$4&lt;=$G24)*((DS$4-$E24+1)/($I24*($I24+1)/2)*$C24))+($J24="custom")*CustomCF!DL24</f>
        <v>0</v>
      </c>
      <c r="DT24" s="19">
        <f>($J24="Bell Curve")*(_xlfn.NORM.DIST(AND(DT$4&gt;=$E24,DT$4&lt;=$G24)*(DT$4-$E24+1),$I24/2,$L24,TRUE)-_xlfn.NORM.DIST(AND(DT$4&gt;=$E24,DT$4&lt;=$G24)*(DS$4-$E24+1),$I24/2,$L24,TRUE))/(1-2*_xlfn.NORM.DIST(0,$I24/2,$L24,TRUE))*$C24+($J24="Steady Growth")*(AND(DT$4&gt;=$E24,DT$4&lt;=$G24)*((DT$4-$E24+1)/($I24*($I24+1)/2)*$C24))+($J24="custom")*CustomCF!DM24</f>
        <v>0</v>
      </c>
      <c r="DU24" s="19">
        <f>($J24="Bell Curve")*(_xlfn.NORM.DIST(AND(DU$4&gt;=$E24,DU$4&lt;=$G24)*(DU$4-$E24+1),$I24/2,$L24,TRUE)-_xlfn.NORM.DIST(AND(DU$4&gt;=$E24,DU$4&lt;=$G24)*(DT$4-$E24+1),$I24/2,$L24,TRUE))/(1-2*_xlfn.NORM.DIST(0,$I24/2,$L24,TRUE))*$C24+($J24="Steady Growth")*(AND(DU$4&gt;=$E24,DU$4&lt;=$G24)*((DU$4-$E24+1)/($I24*($I24+1)/2)*$C24))+($J24="custom")*CustomCF!DN24</f>
        <v>0</v>
      </c>
      <c r="DV24" s="19">
        <f>($J24="Bell Curve")*(_xlfn.NORM.DIST(AND(DV$4&gt;=$E24,DV$4&lt;=$G24)*(DV$4-$E24+1),$I24/2,$L24,TRUE)-_xlfn.NORM.DIST(AND(DV$4&gt;=$E24,DV$4&lt;=$G24)*(DU$4-$E24+1),$I24/2,$L24,TRUE))/(1-2*_xlfn.NORM.DIST(0,$I24/2,$L24,TRUE))*$C24+($J24="Steady Growth")*(AND(DV$4&gt;=$E24,DV$4&lt;=$G24)*((DV$4-$E24+1)/($I24*($I24+1)/2)*$C24))+($J24="custom")*CustomCF!DO24</f>
        <v>0</v>
      </c>
      <c r="DW24" s="19">
        <f>($J24="Bell Curve")*(_xlfn.NORM.DIST(AND(DW$4&gt;=$E24,DW$4&lt;=$G24)*(DW$4-$E24+1),$I24/2,$L24,TRUE)-_xlfn.NORM.DIST(AND(DW$4&gt;=$E24,DW$4&lt;=$G24)*(DV$4-$E24+1),$I24/2,$L24,TRUE))/(1-2*_xlfn.NORM.DIST(0,$I24/2,$L24,TRUE))*$C24+($J24="Steady Growth")*(AND(DW$4&gt;=$E24,DW$4&lt;=$G24)*((DW$4-$E24+1)/($I24*($I24+1)/2)*$C24))+($J24="custom")*CustomCF!DP24</f>
        <v>0</v>
      </c>
      <c r="DX24" s="19">
        <f>($J24="Bell Curve")*(_xlfn.NORM.DIST(AND(DX$4&gt;=$E24,DX$4&lt;=$G24)*(DX$4-$E24+1),$I24/2,$L24,TRUE)-_xlfn.NORM.DIST(AND(DX$4&gt;=$E24,DX$4&lt;=$G24)*(DW$4-$E24+1),$I24/2,$L24,TRUE))/(1-2*_xlfn.NORM.DIST(0,$I24/2,$L24,TRUE))*$C24+($J24="Steady Growth")*(AND(DX$4&gt;=$E24,DX$4&lt;=$G24)*((DX$4-$E24+1)/($I24*($I24+1)/2)*$C24))+($J24="custom")*CustomCF!DQ24</f>
        <v>0</v>
      </c>
      <c r="DY24" s="19">
        <f>($J24="Bell Curve")*(_xlfn.NORM.DIST(AND(DY$4&gt;=$E24,DY$4&lt;=$G24)*(DY$4-$E24+1),$I24/2,$L24,TRUE)-_xlfn.NORM.DIST(AND(DY$4&gt;=$E24,DY$4&lt;=$G24)*(DX$4-$E24+1),$I24/2,$L24,TRUE))/(1-2*_xlfn.NORM.DIST(0,$I24/2,$L24,TRUE))*$C24+($J24="Steady Growth")*(AND(DY$4&gt;=$E24,DY$4&lt;=$G24)*((DY$4-$E24+1)/($I24*($I24+1)/2)*$C24))+($J24="custom")*CustomCF!DR24</f>
        <v>0</v>
      </c>
      <c r="DZ24" s="19">
        <f>($J24="Bell Curve")*(_xlfn.NORM.DIST(AND(DZ$4&gt;=$E24,DZ$4&lt;=$G24)*(DZ$4-$E24+1),$I24/2,$L24,TRUE)-_xlfn.NORM.DIST(AND(DZ$4&gt;=$E24,DZ$4&lt;=$G24)*(DY$4-$E24+1),$I24/2,$L24,TRUE))/(1-2*_xlfn.NORM.DIST(0,$I24/2,$L24,TRUE))*$C24+($J24="Steady Growth")*(AND(DZ$4&gt;=$E24,DZ$4&lt;=$G24)*((DZ$4-$E24+1)/($I24*($I24+1)/2)*$C24))+($J24="custom")*CustomCF!DS24</f>
        <v>0</v>
      </c>
      <c r="EA24" s="19">
        <f>($J24="Bell Curve")*(_xlfn.NORM.DIST(AND(EA$4&gt;=$E24,EA$4&lt;=$G24)*(EA$4-$E24+1),$I24/2,$L24,TRUE)-_xlfn.NORM.DIST(AND(EA$4&gt;=$E24,EA$4&lt;=$G24)*(DZ$4-$E24+1),$I24/2,$L24,TRUE))/(1-2*_xlfn.NORM.DIST(0,$I24/2,$L24,TRUE))*$C24+($J24="Steady Growth")*(AND(EA$4&gt;=$E24,EA$4&lt;=$G24)*((EA$4-$E24+1)/($I24*($I24+1)/2)*$C24))+($J24="custom")*CustomCF!DT24</f>
        <v>0</v>
      </c>
      <c r="EB24" s="19">
        <f>($J24="Bell Curve")*(_xlfn.NORM.DIST(AND(EB$4&gt;=$E24,EB$4&lt;=$G24)*(EB$4-$E24+1),$I24/2,$L24,TRUE)-_xlfn.NORM.DIST(AND(EB$4&gt;=$E24,EB$4&lt;=$G24)*(EA$4-$E24+1),$I24/2,$L24,TRUE))/(1-2*_xlfn.NORM.DIST(0,$I24/2,$L24,TRUE))*$C24+($J24="Steady Growth")*(AND(EB$4&gt;=$E24,EB$4&lt;=$G24)*((EB$4-$E24+1)/($I24*($I24+1)/2)*$C24))+($J24="custom")*CustomCF!DU24</f>
        <v>0</v>
      </c>
      <c r="EC24" s="19">
        <f>($J24="Bell Curve")*(_xlfn.NORM.DIST(AND(EC$4&gt;=$E24,EC$4&lt;=$G24)*(EC$4-$E24+1),$I24/2,$L24,TRUE)-_xlfn.NORM.DIST(AND(EC$4&gt;=$E24,EC$4&lt;=$G24)*(EB$4-$E24+1),$I24/2,$L24,TRUE))/(1-2*_xlfn.NORM.DIST(0,$I24/2,$L24,TRUE))*$C24+($J24="Steady Growth")*(AND(EC$4&gt;=$E24,EC$4&lt;=$G24)*((EC$4-$E24+1)/($I24*($I24+1)/2)*$C24))+($J24="custom")*CustomCF!DV24</f>
        <v>0</v>
      </c>
      <c r="ED24" s="19">
        <f>($J24="Bell Curve")*(_xlfn.NORM.DIST(AND(ED$4&gt;=$E24,ED$4&lt;=$G24)*(ED$4-$E24+1),$I24/2,$L24,TRUE)-_xlfn.NORM.DIST(AND(ED$4&gt;=$E24,ED$4&lt;=$G24)*(EC$4-$E24+1),$I24/2,$L24,TRUE))/(1-2*_xlfn.NORM.DIST(0,$I24/2,$L24,TRUE))*$C24+($J24="Steady Growth")*(AND(ED$4&gt;=$E24,ED$4&lt;=$G24)*((ED$4-$E24+1)/($I24*($I24+1)/2)*$C24))+($J24="custom")*CustomCF!DW24</f>
        <v>0</v>
      </c>
      <c r="EE24" s="19">
        <f>($J24="Bell Curve")*(_xlfn.NORM.DIST(AND(EE$4&gt;=$E24,EE$4&lt;=$G24)*(EE$4-$E24+1),$I24/2,$L24,TRUE)-_xlfn.NORM.DIST(AND(EE$4&gt;=$E24,EE$4&lt;=$G24)*(ED$4-$E24+1),$I24/2,$L24,TRUE))/(1-2*_xlfn.NORM.DIST(0,$I24/2,$L24,TRUE))*$C24+($J24="Steady Growth")*(AND(EE$4&gt;=$E24,EE$4&lt;=$G24)*((EE$4-$E24+1)/($I24*($I24+1)/2)*$C24))+($J24="custom")*CustomCF!DX24</f>
        <v>0</v>
      </c>
      <c r="EF24" s="121">
        <f>($J24="Bell Curve")*(_xlfn.NORM.DIST(AND(EF$4&gt;=$E24,EF$4&lt;=$G24)*(EF$4-$E24+1),$I24/2,$L24,TRUE)-_xlfn.NORM.DIST(AND(EF$4&gt;=$E24,EF$4&lt;=$G24)*(EE$4-$E24+1),$I24/2,$L24,TRUE))/(1-2*_xlfn.NORM.DIST(0,$I24/2,$L24,TRUE))*$C24+($J24="Steady Growth")*(AND(EF$4&gt;=$E24,EF$4&lt;=$G24)*((EF$4-$E24+1)/($I24*($I24+1)/2)*$C24))+($J24="custom")*CustomCF!DY24</f>
        <v>0</v>
      </c>
    </row>
    <row r="25" spans="2:136" hidden="1" outlineLevel="1" x14ac:dyDescent="0.2">
      <c r="B25" s="103">
        <f>Budget!K25</f>
        <v>0</v>
      </c>
      <c r="C25" s="19">
        <f>Budget!L25</f>
        <v>0</v>
      </c>
      <c r="D25" s="19" t="str">
        <f t="shared" si="17"/>
        <v/>
      </c>
      <c r="E25" s="92">
        <v>0</v>
      </c>
      <c r="F25" s="18">
        <f>IF(J25="Custom",CustomCF!E25,INDEX($P$6:$DY$6,MATCH(E25,CF!$P$4:$DY$4,0)))</f>
        <v>46022</v>
      </c>
      <c r="G25" s="92">
        <v>0</v>
      </c>
      <c r="H25" s="18">
        <f>IF(J25="Custom",CustomCF!F25,INDEX($P$6:$EF$6,MATCH(G25,$P$4:$EF$4,0)))</f>
        <v>46022</v>
      </c>
      <c r="I25" s="9">
        <f t="shared" si="9"/>
        <v>1</v>
      </c>
      <c r="J25" s="92" t="s">
        <v>30</v>
      </c>
      <c r="K25" s="92" t="s">
        <v>31</v>
      </c>
      <c r="L25" s="9">
        <f t="shared" si="15"/>
        <v>10000000</v>
      </c>
      <c r="M25" s="106">
        <f t="shared" si="16"/>
        <v>0</v>
      </c>
      <c r="N25" s="112" t="str">
        <f t="shared" si="10"/>
        <v>OK</v>
      </c>
      <c r="O25" s="112"/>
      <c r="P25" s="19">
        <f>($J25="Bell Curve")*(_xlfn.NORM.DIST(AND(P$4&gt;=$E25,P$4&lt;=$G25)*(P$4-$E25+1),$I25/2,$L25,TRUE)-_xlfn.NORM.DIST(AND(P$4&gt;=$E25,P$4&lt;=$G25)*(N$4-$E25+1),$I25/2,$L25,TRUE))/(1-2*_xlfn.NORM.DIST(0,$I25/2,$L25,TRUE))*$C25+($J25="Steady Growth")*(AND(P$4&gt;=$E25,P$4&lt;=$G25)*((P$4-$E25+1)/($I25*($I25+1)/2)*$C25))+($J25="custom")*CustomCF!I25</f>
        <v>0</v>
      </c>
      <c r="Q25" s="19">
        <f>($J25="Bell Curve")*(_xlfn.NORM.DIST(AND(Q$4&gt;=$E25,Q$4&lt;=$G25)*(Q$4-$E25+1),$I25/2,$L25,TRUE)-_xlfn.NORM.DIST(AND(Q$4&gt;=$E25,Q$4&lt;=$G25)*(P$4-$E25+1),$I25/2,$L25,TRUE))/(1-2*_xlfn.NORM.DIST(0,$I25/2,$L25,TRUE))*$C25+($J25="Steady Growth")*(AND(Q$4&gt;=$E25,Q$4&lt;=$G25)*((Q$4-$E25+1)/($I25*($I25+1)/2)*$C25))+($J25="custom")*CustomCF!J25</f>
        <v>0</v>
      </c>
      <c r="R25" s="19">
        <f>($J25="Bell Curve")*(_xlfn.NORM.DIST(AND(R$4&gt;=$E25,R$4&lt;=$G25)*(R$4-$E25+1),$I25/2,$L25,TRUE)-_xlfn.NORM.DIST(AND(R$4&gt;=$E25,R$4&lt;=$G25)*(Q$4-$E25+1),$I25/2,$L25,TRUE))/(1-2*_xlfn.NORM.DIST(0,$I25/2,$L25,TRUE))*$C25+($J25="Steady Growth")*(AND(R$4&gt;=$E25,R$4&lt;=$G25)*((R$4-$E25+1)/($I25*($I25+1)/2)*$C25))+($J25="custom")*CustomCF!K25</f>
        <v>0</v>
      </c>
      <c r="S25" s="19">
        <f>($J25="Bell Curve")*(_xlfn.NORM.DIST(AND(S$4&gt;=$E25,S$4&lt;=$G25)*(S$4-$E25+1),$I25/2,$L25,TRUE)-_xlfn.NORM.DIST(AND(S$4&gt;=$E25,S$4&lt;=$G25)*(R$4-$E25+1),$I25/2,$L25,TRUE))/(1-2*_xlfn.NORM.DIST(0,$I25/2,$L25,TRUE))*$C25+($J25="Steady Growth")*(AND(S$4&gt;=$E25,S$4&lt;=$G25)*((S$4-$E25+1)/($I25*($I25+1)/2)*$C25))+($J25="custom")*CustomCF!L25</f>
        <v>0</v>
      </c>
      <c r="T25" s="19">
        <f>($J25="Bell Curve")*(_xlfn.NORM.DIST(AND(T$4&gt;=$E25,T$4&lt;=$G25)*(T$4-$E25+1),$I25/2,$L25,TRUE)-_xlfn.NORM.DIST(AND(T$4&gt;=$E25,T$4&lt;=$G25)*(S$4-$E25+1),$I25/2,$L25,TRUE))/(1-2*_xlfn.NORM.DIST(0,$I25/2,$L25,TRUE))*$C25+($J25="Steady Growth")*(AND(T$4&gt;=$E25,T$4&lt;=$G25)*((T$4-$E25+1)/($I25*($I25+1)/2)*$C25))+($J25="custom")*CustomCF!M25</f>
        <v>0</v>
      </c>
      <c r="U25" s="19">
        <f>($J25="Bell Curve")*(_xlfn.NORM.DIST(AND(U$4&gt;=$E25,U$4&lt;=$G25)*(U$4-$E25+1),$I25/2,$L25,TRUE)-_xlfn.NORM.DIST(AND(U$4&gt;=$E25,U$4&lt;=$G25)*(T$4-$E25+1),$I25/2,$L25,TRUE))/(1-2*_xlfn.NORM.DIST(0,$I25/2,$L25,TRUE))*$C25+($J25="Steady Growth")*(AND(U$4&gt;=$E25,U$4&lt;=$G25)*((U$4-$E25+1)/($I25*($I25+1)/2)*$C25))+($J25="custom")*CustomCF!N25</f>
        <v>0</v>
      </c>
      <c r="V25" s="19">
        <f>($J25="Bell Curve")*(_xlfn.NORM.DIST(AND(V$4&gt;=$E25,V$4&lt;=$G25)*(V$4-$E25+1),$I25/2,$L25,TRUE)-_xlfn.NORM.DIST(AND(V$4&gt;=$E25,V$4&lt;=$G25)*(U$4-$E25+1),$I25/2,$L25,TRUE))/(1-2*_xlfn.NORM.DIST(0,$I25/2,$L25,TRUE))*$C25+($J25="Steady Growth")*(AND(V$4&gt;=$E25,V$4&lt;=$G25)*((V$4-$E25+1)/($I25*($I25+1)/2)*$C25))+($J25="custom")*CustomCF!O25</f>
        <v>0</v>
      </c>
      <c r="W25" s="19">
        <f>($J25="Bell Curve")*(_xlfn.NORM.DIST(AND(W$4&gt;=$E25,W$4&lt;=$G25)*(W$4-$E25+1),$I25/2,$L25,TRUE)-_xlfn.NORM.DIST(AND(W$4&gt;=$E25,W$4&lt;=$G25)*(V$4-$E25+1),$I25/2,$L25,TRUE))/(1-2*_xlfn.NORM.DIST(0,$I25/2,$L25,TRUE))*$C25+($J25="Steady Growth")*(AND(W$4&gt;=$E25,W$4&lt;=$G25)*((W$4-$E25+1)/($I25*($I25+1)/2)*$C25))+($J25="custom")*CustomCF!P25</f>
        <v>0</v>
      </c>
      <c r="X25" s="19">
        <f>($J25="Bell Curve")*(_xlfn.NORM.DIST(AND(X$4&gt;=$E25,X$4&lt;=$G25)*(X$4-$E25+1),$I25/2,$L25,TRUE)-_xlfn.NORM.DIST(AND(X$4&gt;=$E25,X$4&lt;=$G25)*(W$4-$E25+1),$I25/2,$L25,TRUE))/(1-2*_xlfn.NORM.DIST(0,$I25/2,$L25,TRUE))*$C25+($J25="Steady Growth")*(AND(X$4&gt;=$E25,X$4&lt;=$G25)*((X$4-$E25+1)/($I25*($I25+1)/2)*$C25))+($J25="custom")*CustomCF!Q25</f>
        <v>0</v>
      </c>
      <c r="Y25" s="19">
        <f>($J25="Bell Curve")*(_xlfn.NORM.DIST(AND(Y$4&gt;=$E25,Y$4&lt;=$G25)*(Y$4-$E25+1),$I25/2,$L25,TRUE)-_xlfn.NORM.DIST(AND(Y$4&gt;=$E25,Y$4&lt;=$G25)*(X$4-$E25+1),$I25/2,$L25,TRUE))/(1-2*_xlfn.NORM.DIST(0,$I25/2,$L25,TRUE))*$C25+($J25="Steady Growth")*(AND(Y$4&gt;=$E25,Y$4&lt;=$G25)*((Y$4-$E25+1)/($I25*($I25+1)/2)*$C25))+($J25="custom")*CustomCF!R25</f>
        <v>0</v>
      </c>
      <c r="Z25" s="19">
        <f>($J25="Bell Curve")*(_xlfn.NORM.DIST(AND(Z$4&gt;=$E25,Z$4&lt;=$G25)*(Z$4-$E25+1),$I25/2,$L25,TRUE)-_xlfn.NORM.DIST(AND(Z$4&gt;=$E25,Z$4&lt;=$G25)*(Y$4-$E25+1),$I25/2,$L25,TRUE))/(1-2*_xlfn.NORM.DIST(0,$I25/2,$L25,TRUE))*$C25+($J25="Steady Growth")*(AND(Z$4&gt;=$E25,Z$4&lt;=$G25)*((Z$4-$E25+1)/($I25*($I25+1)/2)*$C25))+($J25="custom")*CustomCF!S25</f>
        <v>0</v>
      </c>
      <c r="AA25" s="19">
        <f>($J25="Bell Curve")*(_xlfn.NORM.DIST(AND(AA$4&gt;=$E25,AA$4&lt;=$G25)*(AA$4-$E25+1),$I25/2,$L25,TRUE)-_xlfn.NORM.DIST(AND(AA$4&gt;=$E25,AA$4&lt;=$G25)*(Z$4-$E25+1),$I25/2,$L25,TRUE))/(1-2*_xlfn.NORM.DIST(0,$I25/2,$L25,TRUE))*$C25+($J25="Steady Growth")*(AND(AA$4&gt;=$E25,AA$4&lt;=$G25)*((AA$4-$E25+1)/($I25*($I25+1)/2)*$C25))+($J25="custom")*CustomCF!T25</f>
        <v>0</v>
      </c>
      <c r="AB25" s="19">
        <f>($J25="Bell Curve")*(_xlfn.NORM.DIST(AND(AB$4&gt;=$E25,AB$4&lt;=$G25)*(AB$4-$E25+1),$I25/2,$L25,TRUE)-_xlfn.NORM.DIST(AND(AB$4&gt;=$E25,AB$4&lt;=$G25)*(AA$4-$E25+1),$I25/2,$L25,TRUE))/(1-2*_xlfn.NORM.DIST(0,$I25/2,$L25,TRUE))*$C25+($J25="Steady Growth")*(AND(AB$4&gt;=$E25,AB$4&lt;=$G25)*((AB$4-$E25+1)/($I25*($I25+1)/2)*$C25))+($J25="custom")*CustomCF!U25</f>
        <v>0</v>
      </c>
      <c r="AC25" s="19">
        <f>($J25="Bell Curve")*(_xlfn.NORM.DIST(AND(AC$4&gt;=$E25,AC$4&lt;=$G25)*(AC$4-$E25+1),$I25/2,$L25,TRUE)-_xlfn.NORM.DIST(AND(AC$4&gt;=$E25,AC$4&lt;=$G25)*(AB$4-$E25+1),$I25/2,$L25,TRUE))/(1-2*_xlfn.NORM.DIST(0,$I25/2,$L25,TRUE))*$C25+($J25="Steady Growth")*(AND(AC$4&gt;=$E25,AC$4&lt;=$G25)*((AC$4-$E25+1)/($I25*($I25+1)/2)*$C25))+($J25="custom")*CustomCF!V25</f>
        <v>0</v>
      </c>
      <c r="AD25" s="19">
        <f>($J25="Bell Curve")*(_xlfn.NORM.DIST(AND(AD$4&gt;=$E25,AD$4&lt;=$G25)*(AD$4-$E25+1),$I25/2,$L25,TRUE)-_xlfn.NORM.DIST(AND(AD$4&gt;=$E25,AD$4&lt;=$G25)*(AC$4-$E25+1),$I25/2,$L25,TRUE))/(1-2*_xlfn.NORM.DIST(0,$I25/2,$L25,TRUE))*$C25+($J25="Steady Growth")*(AND(AD$4&gt;=$E25,AD$4&lt;=$G25)*((AD$4-$E25+1)/($I25*($I25+1)/2)*$C25))+($J25="custom")*CustomCF!W25</f>
        <v>0</v>
      </c>
      <c r="AE25" s="19">
        <f>($J25="Bell Curve")*(_xlfn.NORM.DIST(AND(AE$4&gt;=$E25,AE$4&lt;=$G25)*(AE$4-$E25+1),$I25/2,$L25,TRUE)-_xlfn.NORM.DIST(AND(AE$4&gt;=$E25,AE$4&lt;=$G25)*(AD$4-$E25+1),$I25/2,$L25,TRUE))/(1-2*_xlfn.NORM.DIST(0,$I25/2,$L25,TRUE))*$C25+($J25="Steady Growth")*(AND(AE$4&gt;=$E25,AE$4&lt;=$G25)*((AE$4-$E25+1)/($I25*($I25+1)/2)*$C25))+($J25="custom")*CustomCF!X25</f>
        <v>0</v>
      </c>
      <c r="AF25" s="19">
        <f>($J25="Bell Curve")*(_xlfn.NORM.DIST(AND(AF$4&gt;=$E25,AF$4&lt;=$G25)*(AF$4-$E25+1),$I25/2,$L25,TRUE)-_xlfn.NORM.DIST(AND(AF$4&gt;=$E25,AF$4&lt;=$G25)*(AE$4-$E25+1),$I25/2,$L25,TRUE))/(1-2*_xlfn.NORM.DIST(0,$I25/2,$L25,TRUE))*$C25+($J25="Steady Growth")*(AND(AF$4&gt;=$E25,AF$4&lt;=$G25)*((AF$4-$E25+1)/($I25*($I25+1)/2)*$C25))+($J25="custom")*CustomCF!Y25</f>
        <v>0</v>
      </c>
      <c r="AG25" s="19">
        <f>($J25="Bell Curve")*(_xlfn.NORM.DIST(AND(AG$4&gt;=$E25,AG$4&lt;=$G25)*(AG$4-$E25+1),$I25/2,$L25,TRUE)-_xlfn.NORM.DIST(AND(AG$4&gt;=$E25,AG$4&lt;=$G25)*(AF$4-$E25+1),$I25/2,$L25,TRUE))/(1-2*_xlfn.NORM.DIST(0,$I25/2,$L25,TRUE))*$C25+($J25="Steady Growth")*(AND(AG$4&gt;=$E25,AG$4&lt;=$G25)*((AG$4-$E25+1)/($I25*($I25+1)/2)*$C25))+($J25="custom")*CustomCF!Z25</f>
        <v>0</v>
      </c>
      <c r="AH25" s="19">
        <f>($J25="Bell Curve")*(_xlfn.NORM.DIST(AND(AH$4&gt;=$E25,AH$4&lt;=$G25)*(AH$4-$E25+1),$I25/2,$L25,TRUE)-_xlfn.NORM.DIST(AND(AH$4&gt;=$E25,AH$4&lt;=$G25)*(AG$4-$E25+1),$I25/2,$L25,TRUE))/(1-2*_xlfn.NORM.DIST(0,$I25/2,$L25,TRUE))*$C25+($J25="Steady Growth")*(AND(AH$4&gt;=$E25,AH$4&lt;=$G25)*((AH$4-$E25+1)/($I25*($I25+1)/2)*$C25))+($J25="custom")*CustomCF!AA25</f>
        <v>0</v>
      </c>
      <c r="AI25" s="19">
        <f>($J25="Bell Curve")*(_xlfn.NORM.DIST(AND(AI$4&gt;=$E25,AI$4&lt;=$G25)*(AI$4-$E25+1),$I25/2,$L25,TRUE)-_xlfn.NORM.DIST(AND(AI$4&gt;=$E25,AI$4&lt;=$G25)*(AH$4-$E25+1),$I25/2,$L25,TRUE))/(1-2*_xlfn.NORM.DIST(0,$I25/2,$L25,TRUE))*$C25+($J25="Steady Growth")*(AND(AI$4&gt;=$E25,AI$4&lt;=$G25)*((AI$4-$E25+1)/($I25*($I25+1)/2)*$C25))+($J25="custom")*CustomCF!AB25</f>
        <v>0</v>
      </c>
      <c r="AJ25" s="19">
        <f>($J25="Bell Curve")*(_xlfn.NORM.DIST(AND(AJ$4&gt;=$E25,AJ$4&lt;=$G25)*(AJ$4-$E25+1),$I25/2,$L25,TRUE)-_xlfn.NORM.DIST(AND(AJ$4&gt;=$E25,AJ$4&lt;=$G25)*(AI$4-$E25+1),$I25/2,$L25,TRUE))/(1-2*_xlfn.NORM.DIST(0,$I25/2,$L25,TRUE))*$C25+($J25="Steady Growth")*(AND(AJ$4&gt;=$E25,AJ$4&lt;=$G25)*((AJ$4-$E25+1)/($I25*($I25+1)/2)*$C25))+($J25="custom")*CustomCF!AC25</f>
        <v>0</v>
      </c>
      <c r="AK25" s="19">
        <f>($J25="Bell Curve")*(_xlfn.NORM.DIST(AND(AK$4&gt;=$E25,AK$4&lt;=$G25)*(AK$4-$E25+1),$I25/2,$L25,TRUE)-_xlfn.NORM.DIST(AND(AK$4&gt;=$E25,AK$4&lt;=$G25)*(AJ$4-$E25+1),$I25/2,$L25,TRUE))/(1-2*_xlfn.NORM.DIST(0,$I25/2,$L25,TRUE))*$C25+($J25="Steady Growth")*(AND(AK$4&gt;=$E25,AK$4&lt;=$G25)*((AK$4-$E25+1)/($I25*($I25+1)/2)*$C25))+($J25="custom")*CustomCF!AD25</f>
        <v>0</v>
      </c>
      <c r="AL25" s="19">
        <f>($J25="Bell Curve")*(_xlfn.NORM.DIST(AND(AL$4&gt;=$E25,AL$4&lt;=$G25)*(AL$4-$E25+1),$I25/2,$L25,TRUE)-_xlfn.NORM.DIST(AND(AL$4&gt;=$E25,AL$4&lt;=$G25)*(AK$4-$E25+1),$I25/2,$L25,TRUE))/(1-2*_xlfn.NORM.DIST(0,$I25/2,$L25,TRUE))*$C25+($J25="Steady Growth")*(AND(AL$4&gt;=$E25,AL$4&lt;=$G25)*((AL$4-$E25+1)/($I25*($I25+1)/2)*$C25))+($J25="custom")*CustomCF!AE25</f>
        <v>0</v>
      </c>
      <c r="AM25" s="19">
        <f>($J25="Bell Curve")*(_xlfn.NORM.DIST(AND(AM$4&gt;=$E25,AM$4&lt;=$G25)*(AM$4-$E25+1),$I25/2,$L25,TRUE)-_xlfn.NORM.DIST(AND(AM$4&gt;=$E25,AM$4&lt;=$G25)*(AL$4-$E25+1),$I25/2,$L25,TRUE))/(1-2*_xlfn.NORM.DIST(0,$I25/2,$L25,TRUE))*$C25+($J25="Steady Growth")*(AND(AM$4&gt;=$E25,AM$4&lt;=$G25)*((AM$4-$E25+1)/($I25*($I25+1)/2)*$C25))+($J25="custom")*CustomCF!AF25</f>
        <v>0</v>
      </c>
      <c r="AN25" s="19">
        <f>($J25="Bell Curve")*(_xlfn.NORM.DIST(AND(AN$4&gt;=$E25,AN$4&lt;=$G25)*(AN$4-$E25+1),$I25/2,$L25,TRUE)-_xlfn.NORM.DIST(AND(AN$4&gt;=$E25,AN$4&lt;=$G25)*(AM$4-$E25+1),$I25/2,$L25,TRUE))/(1-2*_xlfn.NORM.DIST(0,$I25/2,$L25,TRUE))*$C25+($J25="Steady Growth")*(AND(AN$4&gt;=$E25,AN$4&lt;=$G25)*((AN$4-$E25+1)/($I25*($I25+1)/2)*$C25))+($J25="custom")*CustomCF!AG25</f>
        <v>0</v>
      </c>
      <c r="AO25" s="19">
        <f>($J25="Bell Curve")*(_xlfn.NORM.DIST(AND(AO$4&gt;=$E25,AO$4&lt;=$G25)*(AO$4-$E25+1),$I25/2,$L25,TRUE)-_xlfn.NORM.DIST(AND(AO$4&gt;=$E25,AO$4&lt;=$G25)*(AN$4-$E25+1),$I25/2,$L25,TRUE))/(1-2*_xlfn.NORM.DIST(0,$I25/2,$L25,TRUE))*$C25+($J25="Steady Growth")*(AND(AO$4&gt;=$E25,AO$4&lt;=$G25)*((AO$4-$E25+1)/($I25*($I25+1)/2)*$C25))+($J25="custom")*CustomCF!AH25</f>
        <v>0</v>
      </c>
      <c r="AP25" s="19">
        <f>($J25="Bell Curve")*(_xlfn.NORM.DIST(AND(AP$4&gt;=$E25,AP$4&lt;=$G25)*(AP$4-$E25+1),$I25/2,$L25,TRUE)-_xlfn.NORM.DIST(AND(AP$4&gt;=$E25,AP$4&lt;=$G25)*(AO$4-$E25+1),$I25/2,$L25,TRUE))/(1-2*_xlfn.NORM.DIST(0,$I25/2,$L25,TRUE))*$C25+($J25="Steady Growth")*(AND(AP$4&gt;=$E25,AP$4&lt;=$G25)*((AP$4-$E25+1)/($I25*($I25+1)/2)*$C25))+($J25="custom")*CustomCF!AI25</f>
        <v>0</v>
      </c>
      <c r="AQ25" s="19">
        <f>($J25="Bell Curve")*(_xlfn.NORM.DIST(AND(AQ$4&gt;=$E25,AQ$4&lt;=$G25)*(AQ$4-$E25+1),$I25/2,$L25,TRUE)-_xlfn.NORM.DIST(AND(AQ$4&gt;=$E25,AQ$4&lt;=$G25)*(AP$4-$E25+1),$I25/2,$L25,TRUE))/(1-2*_xlfn.NORM.DIST(0,$I25/2,$L25,TRUE))*$C25+($J25="Steady Growth")*(AND(AQ$4&gt;=$E25,AQ$4&lt;=$G25)*((AQ$4-$E25+1)/($I25*($I25+1)/2)*$C25))+($J25="custom")*CustomCF!AJ25</f>
        <v>0</v>
      </c>
      <c r="AR25" s="19">
        <f>($J25="Bell Curve")*(_xlfn.NORM.DIST(AND(AR$4&gt;=$E25,AR$4&lt;=$G25)*(AR$4-$E25+1),$I25/2,$L25,TRUE)-_xlfn.NORM.DIST(AND(AR$4&gt;=$E25,AR$4&lt;=$G25)*(AQ$4-$E25+1),$I25/2,$L25,TRUE))/(1-2*_xlfn.NORM.DIST(0,$I25/2,$L25,TRUE))*$C25+($J25="Steady Growth")*(AND(AR$4&gt;=$E25,AR$4&lt;=$G25)*((AR$4-$E25+1)/($I25*($I25+1)/2)*$C25))+($J25="custom")*CustomCF!AK25</f>
        <v>0</v>
      </c>
      <c r="AS25" s="19">
        <f>($J25="Bell Curve")*(_xlfn.NORM.DIST(AND(AS$4&gt;=$E25,AS$4&lt;=$G25)*(AS$4-$E25+1),$I25/2,$L25,TRUE)-_xlfn.NORM.DIST(AND(AS$4&gt;=$E25,AS$4&lt;=$G25)*(AR$4-$E25+1),$I25/2,$L25,TRUE))/(1-2*_xlfn.NORM.DIST(0,$I25/2,$L25,TRUE))*$C25+($J25="Steady Growth")*(AND(AS$4&gt;=$E25,AS$4&lt;=$G25)*((AS$4-$E25+1)/($I25*($I25+1)/2)*$C25))+($J25="custom")*CustomCF!AL25</f>
        <v>0</v>
      </c>
      <c r="AT25" s="19">
        <f>($J25="Bell Curve")*(_xlfn.NORM.DIST(AND(AT$4&gt;=$E25,AT$4&lt;=$G25)*(AT$4-$E25+1),$I25/2,$L25,TRUE)-_xlfn.NORM.DIST(AND(AT$4&gt;=$E25,AT$4&lt;=$G25)*(AS$4-$E25+1),$I25/2,$L25,TRUE))/(1-2*_xlfn.NORM.DIST(0,$I25/2,$L25,TRUE))*$C25+($J25="Steady Growth")*(AND(AT$4&gt;=$E25,AT$4&lt;=$G25)*((AT$4-$E25+1)/($I25*($I25+1)/2)*$C25))+($J25="custom")*CustomCF!AM25</f>
        <v>0</v>
      </c>
      <c r="AU25" s="19">
        <f>($J25="Bell Curve")*(_xlfn.NORM.DIST(AND(AU$4&gt;=$E25,AU$4&lt;=$G25)*(AU$4-$E25+1),$I25/2,$L25,TRUE)-_xlfn.NORM.DIST(AND(AU$4&gt;=$E25,AU$4&lt;=$G25)*(AT$4-$E25+1),$I25/2,$L25,TRUE))/(1-2*_xlfn.NORM.DIST(0,$I25/2,$L25,TRUE))*$C25+($J25="Steady Growth")*(AND(AU$4&gt;=$E25,AU$4&lt;=$G25)*((AU$4-$E25+1)/($I25*($I25+1)/2)*$C25))+($J25="custom")*CustomCF!AN25</f>
        <v>0</v>
      </c>
      <c r="AV25" s="19">
        <f>($J25="Bell Curve")*(_xlfn.NORM.DIST(AND(AV$4&gt;=$E25,AV$4&lt;=$G25)*(AV$4-$E25+1),$I25/2,$L25,TRUE)-_xlfn.NORM.DIST(AND(AV$4&gt;=$E25,AV$4&lt;=$G25)*(AU$4-$E25+1),$I25/2,$L25,TRUE))/(1-2*_xlfn.NORM.DIST(0,$I25/2,$L25,TRUE))*$C25+($J25="Steady Growth")*(AND(AV$4&gt;=$E25,AV$4&lt;=$G25)*((AV$4-$E25+1)/($I25*($I25+1)/2)*$C25))+($J25="custom")*CustomCF!AO25</f>
        <v>0</v>
      </c>
      <c r="AW25" s="19">
        <f>($J25="Bell Curve")*(_xlfn.NORM.DIST(AND(AW$4&gt;=$E25,AW$4&lt;=$G25)*(AW$4-$E25+1),$I25/2,$L25,TRUE)-_xlfn.NORM.DIST(AND(AW$4&gt;=$E25,AW$4&lt;=$G25)*(AV$4-$E25+1),$I25/2,$L25,TRUE))/(1-2*_xlfn.NORM.DIST(0,$I25/2,$L25,TRUE))*$C25+($J25="Steady Growth")*(AND(AW$4&gt;=$E25,AW$4&lt;=$G25)*((AW$4-$E25+1)/($I25*($I25+1)/2)*$C25))+($J25="custom")*CustomCF!AP25</f>
        <v>0</v>
      </c>
      <c r="AX25" s="19">
        <f>($J25="Bell Curve")*(_xlfn.NORM.DIST(AND(AX$4&gt;=$E25,AX$4&lt;=$G25)*(AX$4-$E25+1),$I25/2,$L25,TRUE)-_xlfn.NORM.DIST(AND(AX$4&gt;=$E25,AX$4&lt;=$G25)*(AW$4-$E25+1),$I25/2,$L25,TRUE))/(1-2*_xlfn.NORM.DIST(0,$I25/2,$L25,TRUE))*$C25+($J25="Steady Growth")*(AND(AX$4&gt;=$E25,AX$4&lt;=$G25)*((AX$4-$E25+1)/($I25*($I25+1)/2)*$C25))+($J25="custom")*CustomCF!AQ25</f>
        <v>0</v>
      </c>
      <c r="AY25" s="19">
        <f>($J25="Bell Curve")*(_xlfn.NORM.DIST(AND(AY$4&gt;=$E25,AY$4&lt;=$G25)*(AY$4-$E25+1),$I25/2,$L25,TRUE)-_xlfn.NORM.DIST(AND(AY$4&gt;=$E25,AY$4&lt;=$G25)*(AX$4-$E25+1),$I25/2,$L25,TRUE))/(1-2*_xlfn.NORM.DIST(0,$I25/2,$L25,TRUE))*$C25+($J25="Steady Growth")*(AND(AY$4&gt;=$E25,AY$4&lt;=$G25)*((AY$4-$E25+1)/($I25*($I25+1)/2)*$C25))+($J25="custom")*CustomCF!AR25</f>
        <v>0</v>
      </c>
      <c r="AZ25" s="19">
        <f>($J25="Bell Curve")*(_xlfn.NORM.DIST(AND(AZ$4&gt;=$E25,AZ$4&lt;=$G25)*(AZ$4-$E25+1),$I25/2,$L25,TRUE)-_xlfn.NORM.DIST(AND(AZ$4&gt;=$E25,AZ$4&lt;=$G25)*(AY$4-$E25+1),$I25/2,$L25,TRUE))/(1-2*_xlfn.NORM.DIST(0,$I25/2,$L25,TRUE))*$C25+($J25="Steady Growth")*(AND(AZ$4&gt;=$E25,AZ$4&lt;=$G25)*((AZ$4-$E25+1)/($I25*($I25+1)/2)*$C25))+($J25="custom")*CustomCF!AS25</f>
        <v>0</v>
      </c>
      <c r="BA25" s="19">
        <f>($J25="Bell Curve")*(_xlfn.NORM.DIST(AND(BA$4&gt;=$E25,BA$4&lt;=$G25)*(BA$4-$E25+1),$I25/2,$L25,TRUE)-_xlfn.NORM.DIST(AND(BA$4&gt;=$E25,BA$4&lt;=$G25)*(AZ$4-$E25+1),$I25/2,$L25,TRUE))/(1-2*_xlfn.NORM.DIST(0,$I25/2,$L25,TRUE))*$C25+($J25="Steady Growth")*(AND(BA$4&gt;=$E25,BA$4&lt;=$G25)*((BA$4-$E25+1)/($I25*($I25+1)/2)*$C25))+($J25="custom")*CustomCF!AT25</f>
        <v>0</v>
      </c>
      <c r="BB25" s="19">
        <f>($J25="Bell Curve")*(_xlfn.NORM.DIST(AND(BB$4&gt;=$E25,BB$4&lt;=$G25)*(BB$4-$E25+1),$I25/2,$L25,TRUE)-_xlfn.NORM.DIST(AND(BB$4&gt;=$E25,BB$4&lt;=$G25)*(BA$4-$E25+1),$I25/2,$L25,TRUE))/(1-2*_xlfn.NORM.DIST(0,$I25/2,$L25,TRUE))*$C25+($J25="Steady Growth")*(AND(BB$4&gt;=$E25,BB$4&lt;=$G25)*((BB$4-$E25+1)/($I25*($I25+1)/2)*$C25))+($J25="custom")*CustomCF!AU25</f>
        <v>0</v>
      </c>
      <c r="BC25" s="19">
        <f>($J25="Bell Curve")*(_xlfn.NORM.DIST(AND(BC$4&gt;=$E25,BC$4&lt;=$G25)*(BC$4-$E25+1),$I25/2,$L25,TRUE)-_xlfn.NORM.DIST(AND(BC$4&gt;=$E25,BC$4&lt;=$G25)*(BB$4-$E25+1),$I25/2,$L25,TRUE))/(1-2*_xlfn.NORM.DIST(0,$I25/2,$L25,TRUE))*$C25+($J25="Steady Growth")*(AND(BC$4&gt;=$E25,BC$4&lt;=$G25)*((BC$4-$E25+1)/($I25*($I25+1)/2)*$C25))+($J25="custom")*CustomCF!AV25</f>
        <v>0</v>
      </c>
      <c r="BD25" s="19">
        <f>($J25="Bell Curve")*(_xlfn.NORM.DIST(AND(BD$4&gt;=$E25,BD$4&lt;=$G25)*(BD$4-$E25+1),$I25/2,$L25,TRUE)-_xlfn.NORM.DIST(AND(BD$4&gt;=$E25,BD$4&lt;=$G25)*(BC$4-$E25+1),$I25/2,$L25,TRUE))/(1-2*_xlfn.NORM.DIST(0,$I25/2,$L25,TRUE))*$C25+($J25="Steady Growth")*(AND(BD$4&gt;=$E25,BD$4&lt;=$G25)*((BD$4-$E25+1)/($I25*($I25+1)/2)*$C25))+($J25="custom")*CustomCF!AW25</f>
        <v>0</v>
      </c>
      <c r="BE25" s="19">
        <f>($J25="Bell Curve")*(_xlfn.NORM.DIST(AND(BE$4&gt;=$E25,BE$4&lt;=$G25)*(BE$4-$E25+1),$I25/2,$L25,TRUE)-_xlfn.NORM.DIST(AND(BE$4&gt;=$E25,BE$4&lt;=$G25)*(BD$4-$E25+1),$I25/2,$L25,TRUE))/(1-2*_xlfn.NORM.DIST(0,$I25/2,$L25,TRUE))*$C25+($J25="Steady Growth")*(AND(BE$4&gt;=$E25,BE$4&lt;=$G25)*((BE$4-$E25+1)/($I25*($I25+1)/2)*$C25))+($J25="custom")*CustomCF!AX25</f>
        <v>0</v>
      </c>
      <c r="BF25" s="19">
        <f>($J25="Bell Curve")*(_xlfn.NORM.DIST(AND(BF$4&gt;=$E25,BF$4&lt;=$G25)*(BF$4-$E25+1),$I25/2,$L25,TRUE)-_xlfn.NORM.DIST(AND(BF$4&gt;=$E25,BF$4&lt;=$G25)*(BE$4-$E25+1),$I25/2,$L25,TRUE))/(1-2*_xlfn.NORM.DIST(0,$I25/2,$L25,TRUE))*$C25+($J25="Steady Growth")*(AND(BF$4&gt;=$E25,BF$4&lt;=$G25)*((BF$4-$E25+1)/($I25*($I25+1)/2)*$C25))+($J25="custom")*CustomCF!AY25</f>
        <v>0</v>
      </c>
      <c r="BG25" s="19">
        <f>($J25="Bell Curve")*(_xlfn.NORM.DIST(AND(BG$4&gt;=$E25,BG$4&lt;=$G25)*(BG$4-$E25+1),$I25/2,$L25,TRUE)-_xlfn.NORM.DIST(AND(BG$4&gt;=$E25,BG$4&lt;=$G25)*(BF$4-$E25+1),$I25/2,$L25,TRUE))/(1-2*_xlfn.NORM.DIST(0,$I25/2,$L25,TRUE))*$C25+($J25="Steady Growth")*(AND(BG$4&gt;=$E25,BG$4&lt;=$G25)*((BG$4-$E25+1)/($I25*($I25+1)/2)*$C25))+($J25="custom")*CustomCF!AZ25</f>
        <v>0</v>
      </c>
      <c r="BH25" s="19">
        <f>($J25="Bell Curve")*(_xlfn.NORM.DIST(AND(BH$4&gt;=$E25,BH$4&lt;=$G25)*(BH$4-$E25+1),$I25/2,$L25,TRUE)-_xlfn.NORM.DIST(AND(BH$4&gt;=$E25,BH$4&lt;=$G25)*(BG$4-$E25+1),$I25/2,$L25,TRUE))/(1-2*_xlfn.NORM.DIST(0,$I25/2,$L25,TRUE))*$C25+($J25="Steady Growth")*(AND(BH$4&gt;=$E25,BH$4&lt;=$G25)*((BH$4-$E25+1)/($I25*($I25+1)/2)*$C25))+($J25="custom")*CustomCF!BA25</f>
        <v>0</v>
      </c>
      <c r="BI25" s="19">
        <f>($J25="Bell Curve")*(_xlfn.NORM.DIST(AND(BI$4&gt;=$E25,BI$4&lt;=$G25)*(BI$4-$E25+1),$I25/2,$L25,TRUE)-_xlfn.NORM.DIST(AND(BI$4&gt;=$E25,BI$4&lt;=$G25)*(BH$4-$E25+1),$I25/2,$L25,TRUE))/(1-2*_xlfn.NORM.DIST(0,$I25/2,$L25,TRUE))*$C25+($J25="Steady Growth")*(AND(BI$4&gt;=$E25,BI$4&lt;=$G25)*((BI$4-$E25+1)/($I25*($I25+1)/2)*$C25))+($J25="custom")*CustomCF!BB25</f>
        <v>0</v>
      </c>
      <c r="BJ25" s="19">
        <f>($J25="Bell Curve")*(_xlfn.NORM.DIST(AND(BJ$4&gt;=$E25,BJ$4&lt;=$G25)*(BJ$4-$E25+1),$I25/2,$L25,TRUE)-_xlfn.NORM.DIST(AND(BJ$4&gt;=$E25,BJ$4&lt;=$G25)*(BI$4-$E25+1),$I25/2,$L25,TRUE))/(1-2*_xlfn.NORM.DIST(0,$I25/2,$L25,TRUE))*$C25+($J25="Steady Growth")*(AND(BJ$4&gt;=$E25,BJ$4&lt;=$G25)*((BJ$4-$E25+1)/($I25*($I25+1)/2)*$C25))+($J25="custom")*CustomCF!BC25</f>
        <v>0</v>
      </c>
      <c r="BK25" s="19">
        <f>($J25="Bell Curve")*(_xlfn.NORM.DIST(AND(BK$4&gt;=$E25,BK$4&lt;=$G25)*(BK$4-$E25+1),$I25/2,$L25,TRUE)-_xlfn.NORM.DIST(AND(BK$4&gt;=$E25,BK$4&lt;=$G25)*(BJ$4-$E25+1),$I25/2,$L25,TRUE))/(1-2*_xlfn.NORM.DIST(0,$I25/2,$L25,TRUE))*$C25+($J25="Steady Growth")*(AND(BK$4&gt;=$E25,BK$4&lt;=$G25)*((BK$4-$E25+1)/($I25*($I25+1)/2)*$C25))+($J25="custom")*CustomCF!BD25</f>
        <v>0</v>
      </c>
      <c r="BL25" s="19">
        <f>($J25="Bell Curve")*(_xlfn.NORM.DIST(AND(BL$4&gt;=$E25,BL$4&lt;=$G25)*(BL$4-$E25+1),$I25/2,$L25,TRUE)-_xlfn.NORM.DIST(AND(BL$4&gt;=$E25,BL$4&lt;=$G25)*(BK$4-$E25+1),$I25/2,$L25,TRUE))/(1-2*_xlfn.NORM.DIST(0,$I25/2,$L25,TRUE))*$C25+($J25="Steady Growth")*(AND(BL$4&gt;=$E25,BL$4&lt;=$G25)*((BL$4-$E25+1)/($I25*($I25+1)/2)*$C25))+($J25="custom")*CustomCF!BE25</f>
        <v>0</v>
      </c>
      <c r="BM25" s="19">
        <f>($J25="Bell Curve")*(_xlfn.NORM.DIST(AND(BM$4&gt;=$E25,BM$4&lt;=$G25)*(BM$4-$E25+1),$I25/2,$L25,TRUE)-_xlfn.NORM.DIST(AND(BM$4&gt;=$E25,BM$4&lt;=$G25)*(BL$4-$E25+1),$I25/2,$L25,TRUE))/(1-2*_xlfn.NORM.DIST(0,$I25/2,$L25,TRUE))*$C25+($J25="Steady Growth")*(AND(BM$4&gt;=$E25,BM$4&lt;=$G25)*((BM$4-$E25+1)/($I25*($I25+1)/2)*$C25))+($J25="custom")*CustomCF!BF25</f>
        <v>0</v>
      </c>
      <c r="BN25" s="19">
        <f>($J25="Bell Curve")*(_xlfn.NORM.DIST(AND(BN$4&gt;=$E25,BN$4&lt;=$G25)*(BN$4-$E25+1),$I25/2,$L25,TRUE)-_xlfn.NORM.DIST(AND(BN$4&gt;=$E25,BN$4&lt;=$G25)*(BM$4-$E25+1),$I25/2,$L25,TRUE))/(1-2*_xlfn.NORM.DIST(0,$I25/2,$L25,TRUE))*$C25+($J25="Steady Growth")*(AND(BN$4&gt;=$E25,BN$4&lt;=$G25)*((BN$4-$E25+1)/($I25*($I25+1)/2)*$C25))+($J25="custom")*CustomCF!BG25</f>
        <v>0</v>
      </c>
      <c r="BO25" s="19">
        <f>($J25="Bell Curve")*(_xlfn.NORM.DIST(AND(BO$4&gt;=$E25,BO$4&lt;=$G25)*(BO$4-$E25+1),$I25/2,$L25,TRUE)-_xlfn.NORM.DIST(AND(BO$4&gt;=$E25,BO$4&lt;=$G25)*(BN$4-$E25+1),$I25/2,$L25,TRUE))/(1-2*_xlfn.NORM.DIST(0,$I25/2,$L25,TRUE))*$C25+($J25="Steady Growth")*(AND(BO$4&gt;=$E25,BO$4&lt;=$G25)*((BO$4-$E25+1)/($I25*($I25+1)/2)*$C25))+($J25="custom")*CustomCF!BH25</f>
        <v>0</v>
      </c>
      <c r="BP25" s="19">
        <f>($J25="Bell Curve")*(_xlfn.NORM.DIST(AND(BP$4&gt;=$E25,BP$4&lt;=$G25)*(BP$4-$E25+1),$I25/2,$L25,TRUE)-_xlfn.NORM.DIST(AND(BP$4&gt;=$E25,BP$4&lt;=$G25)*(BO$4-$E25+1),$I25/2,$L25,TRUE))/(1-2*_xlfn.NORM.DIST(0,$I25/2,$L25,TRUE))*$C25+($J25="Steady Growth")*(AND(BP$4&gt;=$E25,BP$4&lt;=$G25)*((BP$4-$E25+1)/($I25*($I25+1)/2)*$C25))+($J25="custom")*CustomCF!BI25</f>
        <v>0</v>
      </c>
      <c r="BQ25" s="19">
        <f>($J25="Bell Curve")*(_xlfn.NORM.DIST(AND(BQ$4&gt;=$E25,BQ$4&lt;=$G25)*(BQ$4-$E25+1),$I25/2,$L25,TRUE)-_xlfn.NORM.DIST(AND(BQ$4&gt;=$E25,BQ$4&lt;=$G25)*(BP$4-$E25+1),$I25/2,$L25,TRUE))/(1-2*_xlfn.NORM.DIST(0,$I25/2,$L25,TRUE))*$C25+($J25="Steady Growth")*(AND(BQ$4&gt;=$E25,BQ$4&lt;=$G25)*((BQ$4-$E25+1)/($I25*($I25+1)/2)*$C25))+($J25="custom")*CustomCF!BJ25</f>
        <v>0</v>
      </c>
      <c r="BR25" s="19">
        <f>($J25="Bell Curve")*(_xlfn.NORM.DIST(AND(BR$4&gt;=$E25,BR$4&lt;=$G25)*(BR$4-$E25+1),$I25/2,$L25,TRUE)-_xlfn.NORM.DIST(AND(BR$4&gt;=$E25,BR$4&lt;=$G25)*(BQ$4-$E25+1),$I25/2,$L25,TRUE))/(1-2*_xlfn.NORM.DIST(0,$I25/2,$L25,TRUE))*$C25+($J25="Steady Growth")*(AND(BR$4&gt;=$E25,BR$4&lt;=$G25)*((BR$4-$E25+1)/($I25*($I25+1)/2)*$C25))+($J25="custom")*CustomCF!BK25</f>
        <v>0</v>
      </c>
      <c r="BS25" s="19">
        <f>($J25="Bell Curve")*(_xlfn.NORM.DIST(AND(BS$4&gt;=$E25,BS$4&lt;=$G25)*(BS$4-$E25+1),$I25/2,$L25,TRUE)-_xlfn.NORM.DIST(AND(BS$4&gt;=$E25,BS$4&lt;=$G25)*(BR$4-$E25+1),$I25/2,$L25,TRUE))/(1-2*_xlfn.NORM.DIST(0,$I25/2,$L25,TRUE))*$C25+($J25="Steady Growth")*(AND(BS$4&gt;=$E25,BS$4&lt;=$G25)*((BS$4-$E25+1)/($I25*($I25+1)/2)*$C25))+($J25="custom")*CustomCF!BL25</f>
        <v>0</v>
      </c>
      <c r="BT25" s="19">
        <f>($J25="Bell Curve")*(_xlfn.NORM.DIST(AND(BT$4&gt;=$E25,BT$4&lt;=$G25)*(BT$4-$E25+1),$I25/2,$L25,TRUE)-_xlfn.NORM.DIST(AND(BT$4&gt;=$E25,BT$4&lt;=$G25)*(BS$4-$E25+1),$I25/2,$L25,TRUE))/(1-2*_xlfn.NORM.DIST(0,$I25/2,$L25,TRUE))*$C25+($J25="Steady Growth")*(AND(BT$4&gt;=$E25,BT$4&lt;=$G25)*((BT$4-$E25+1)/($I25*($I25+1)/2)*$C25))+($J25="custom")*CustomCF!BM25</f>
        <v>0</v>
      </c>
      <c r="BU25" s="19">
        <f>($J25="Bell Curve")*(_xlfn.NORM.DIST(AND(BU$4&gt;=$E25,BU$4&lt;=$G25)*(BU$4-$E25+1),$I25/2,$L25,TRUE)-_xlfn.NORM.DIST(AND(BU$4&gt;=$E25,BU$4&lt;=$G25)*(BT$4-$E25+1),$I25/2,$L25,TRUE))/(1-2*_xlfn.NORM.DIST(0,$I25/2,$L25,TRUE))*$C25+($J25="Steady Growth")*(AND(BU$4&gt;=$E25,BU$4&lt;=$G25)*((BU$4-$E25+1)/($I25*($I25+1)/2)*$C25))+($J25="custom")*CustomCF!BN25</f>
        <v>0</v>
      </c>
      <c r="BV25" s="19">
        <f>($J25="Bell Curve")*(_xlfn.NORM.DIST(AND(BV$4&gt;=$E25,BV$4&lt;=$G25)*(BV$4-$E25+1),$I25/2,$L25,TRUE)-_xlfn.NORM.DIST(AND(BV$4&gt;=$E25,BV$4&lt;=$G25)*(BU$4-$E25+1),$I25/2,$L25,TRUE))/(1-2*_xlfn.NORM.DIST(0,$I25/2,$L25,TRUE))*$C25+($J25="Steady Growth")*(AND(BV$4&gt;=$E25,BV$4&lt;=$G25)*((BV$4-$E25+1)/($I25*($I25+1)/2)*$C25))+($J25="custom")*CustomCF!BO25</f>
        <v>0</v>
      </c>
      <c r="BW25" s="19">
        <f>($J25="Bell Curve")*(_xlfn.NORM.DIST(AND(BW$4&gt;=$E25,BW$4&lt;=$G25)*(BW$4-$E25+1),$I25/2,$L25,TRUE)-_xlfn.NORM.DIST(AND(BW$4&gt;=$E25,BW$4&lt;=$G25)*(BV$4-$E25+1),$I25/2,$L25,TRUE))/(1-2*_xlfn.NORM.DIST(0,$I25/2,$L25,TRUE))*$C25+($J25="Steady Growth")*(AND(BW$4&gt;=$E25,BW$4&lt;=$G25)*((BW$4-$E25+1)/($I25*($I25+1)/2)*$C25))+($J25="custom")*CustomCF!BP25</f>
        <v>0</v>
      </c>
      <c r="BX25" s="19">
        <f>($J25="Bell Curve")*(_xlfn.NORM.DIST(AND(BX$4&gt;=$E25,BX$4&lt;=$G25)*(BX$4-$E25+1),$I25/2,$L25,TRUE)-_xlfn.NORM.DIST(AND(BX$4&gt;=$E25,BX$4&lt;=$G25)*(BW$4-$E25+1),$I25/2,$L25,TRUE))/(1-2*_xlfn.NORM.DIST(0,$I25/2,$L25,TRUE))*$C25+($J25="Steady Growth")*(AND(BX$4&gt;=$E25,BX$4&lt;=$G25)*((BX$4-$E25+1)/($I25*($I25+1)/2)*$C25))+($J25="custom")*CustomCF!BQ25</f>
        <v>0</v>
      </c>
      <c r="BY25" s="19">
        <f>($J25="Bell Curve")*(_xlfn.NORM.DIST(AND(BY$4&gt;=$E25,BY$4&lt;=$G25)*(BY$4-$E25+1),$I25/2,$L25,TRUE)-_xlfn.NORM.DIST(AND(BY$4&gt;=$E25,BY$4&lt;=$G25)*(BX$4-$E25+1),$I25/2,$L25,TRUE))/(1-2*_xlfn.NORM.DIST(0,$I25/2,$L25,TRUE))*$C25+($J25="Steady Growth")*(AND(BY$4&gt;=$E25,BY$4&lt;=$G25)*((BY$4-$E25+1)/($I25*($I25+1)/2)*$C25))+($J25="custom")*CustomCF!BR25</f>
        <v>0</v>
      </c>
      <c r="BZ25" s="19">
        <f>($J25="Bell Curve")*(_xlfn.NORM.DIST(AND(BZ$4&gt;=$E25,BZ$4&lt;=$G25)*(BZ$4-$E25+1),$I25/2,$L25,TRUE)-_xlfn.NORM.DIST(AND(BZ$4&gt;=$E25,BZ$4&lt;=$G25)*(BY$4-$E25+1),$I25/2,$L25,TRUE))/(1-2*_xlfn.NORM.DIST(0,$I25/2,$L25,TRUE))*$C25+($J25="Steady Growth")*(AND(BZ$4&gt;=$E25,BZ$4&lt;=$G25)*((BZ$4-$E25+1)/($I25*($I25+1)/2)*$C25))+($J25="custom")*CustomCF!BS25</f>
        <v>0</v>
      </c>
      <c r="CA25" s="19">
        <f>($J25="Bell Curve")*(_xlfn.NORM.DIST(AND(CA$4&gt;=$E25,CA$4&lt;=$G25)*(CA$4-$E25+1),$I25/2,$L25,TRUE)-_xlfn.NORM.DIST(AND(CA$4&gt;=$E25,CA$4&lt;=$G25)*(BZ$4-$E25+1),$I25/2,$L25,TRUE))/(1-2*_xlfn.NORM.DIST(0,$I25/2,$L25,TRUE))*$C25+($J25="Steady Growth")*(AND(CA$4&gt;=$E25,CA$4&lt;=$G25)*((CA$4-$E25+1)/($I25*($I25+1)/2)*$C25))+($J25="custom")*CustomCF!BT25</f>
        <v>0</v>
      </c>
      <c r="CB25" s="19">
        <f>($J25="Bell Curve")*(_xlfn.NORM.DIST(AND(CB$4&gt;=$E25,CB$4&lt;=$G25)*(CB$4-$E25+1),$I25/2,$L25,TRUE)-_xlfn.NORM.DIST(AND(CB$4&gt;=$E25,CB$4&lt;=$G25)*(CA$4-$E25+1),$I25/2,$L25,TRUE))/(1-2*_xlfn.NORM.DIST(0,$I25/2,$L25,TRUE))*$C25+($J25="Steady Growth")*(AND(CB$4&gt;=$E25,CB$4&lt;=$G25)*((CB$4-$E25+1)/($I25*($I25+1)/2)*$C25))+($J25="custom")*CustomCF!BU25</f>
        <v>0</v>
      </c>
      <c r="CC25" s="19">
        <f>($J25="Bell Curve")*(_xlfn.NORM.DIST(AND(CC$4&gt;=$E25,CC$4&lt;=$G25)*(CC$4-$E25+1),$I25/2,$L25,TRUE)-_xlfn.NORM.DIST(AND(CC$4&gt;=$E25,CC$4&lt;=$G25)*(CB$4-$E25+1),$I25/2,$L25,TRUE))/(1-2*_xlfn.NORM.DIST(0,$I25/2,$L25,TRUE))*$C25+($J25="Steady Growth")*(AND(CC$4&gt;=$E25,CC$4&lt;=$G25)*((CC$4-$E25+1)/($I25*($I25+1)/2)*$C25))+($J25="custom")*CustomCF!BV25</f>
        <v>0</v>
      </c>
      <c r="CD25" s="19">
        <f>($J25="Bell Curve")*(_xlfn.NORM.DIST(AND(CD$4&gt;=$E25,CD$4&lt;=$G25)*(CD$4-$E25+1),$I25/2,$L25,TRUE)-_xlfn.NORM.DIST(AND(CD$4&gt;=$E25,CD$4&lt;=$G25)*(CC$4-$E25+1),$I25/2,$L25,TRUE))/(1-2*_xlfn.NORM.DIST(0,$I25/2,$L25,TRUE))*$C25+($J25="Steady Growth")*(AND(CD$4&gt;=$E25,CD$4&lt;=$G25)*((CD$4-$E25+1)/($I25*($I25+1)/2)*$C25))+($J25="custom")*CustomCF!BW25</f>
        <v>0</v>
      </c>
      <c r="CE25" s="19">
        <f>($J25="Bell Curve")*(_xlfn.NORM.DIST(AND(CE$4&gt;=$E25,CE$4&lt;=$G25)*(CE$4-$E25+1),$I25/2,$L25,TRUE)-_xlfn.NORM.DIST(AND(CE$4&gt;=$E25,CE$4&lt;=$G25)*(CD$4-$E25+1),$I25/2,$L25,TRUE))/(1-2*_xlfn.NORM.DIST(0,$I25/2,$L25,TRUE))*$C25+($J25="Steady Growth")*(AND(CE$4&gt;=$E25,CE$4&lt;=$G25)*((CE$4-$E25+1)/($I25*($I25+1)/2)*$C25))+($J25="custom")*CustomCF!BX25</f>
        <v>0</v>
      </c>
      <c r="CF25" s="19">
        <f>($J25="Bell Curve")*(_xlfn.NORM.DIST(AND(CF$4&gt;=$E25,CF$4&lt;=$G25)*(CF$4-$E25+1),$I25/2,$L25,TRUE)-_xlfn.NORM.DIST(AND(CF$4&gt;=$E25,CF$4&lt;=$G25)*(CE$4-$E25+1),$I25/2,$L25,TRUE))/(1-2*_xlfn.NORM.DIST(0,$I25/2,$L25,TRUE))*$C25+($J25="Steady Growth")*(AND(CF$4&gt;=$E25,CF$4&lt;=$G25)*((CF$4-$E25+1)/($I25*($I25+1)/2)*$C25))+($J25="custom")*CustomCF!BY25</f>
        <v>0</v>
      </c>
      <c r="CG25" s="19">
        <f>($J25="Bell Curve")*(_xlfn.NORM.DIST(AND(CG$4&gt;=$E25,CG$4&lt;=$G25)*(CG$4-$E25+1),$I25/2,$L25,TRUE)-_xlfn.NORM.DIST(AND(CG$4&gt;=$E25,CG$4&lt;=$G25)*(CF$4-$E25+1),$I25/2,$L25,TRUE))/(1-2*_xlfn.NORM.DIST(0,$I25/2,$L25,TRUE))*$C25+($J25="Steady Growth")*(AND(CG$4&gt;=$E25,CG$4&lt;=$G25)*((CG$4-$E25+1)/($I25*($I25+1)/2)*$C25))+($J25="custom")*CustomCF!BZ25</f>
        <v>0</v>
      </c>
      <c r="CH25" s="19">
        <f>($J25="Bell Curve")*(_xlfn.NORM.DIST(AND(CH$4&gt;=$E25,CH$4&lt;=$G25)*(CH$4-$E25+1),$I25/2,$L25,TRUE)-_xlfn.NORM.DIST(AND(CH$4&gt;=$E25,CH$4&lt;=$G25)*(CG$4-$E25+1),$I25/2,$L25,TRUE))/(1-2*_xlfn.NORM.DIST(0,$I25/2,$L25,TRUE))*$C25+($J25="Steady Growth")*(AND(CH$4&gt;=$E25,CH$4&lt;=$G25)*((CH$4-$E25+1)/($I25*($I25+1)/2)*$C25))+($J25="custom")*CustomCF!CA25</f>
        <v>0</v>
      </c>
      <c r="CI25" s="19">
        <f>($J25="Bell Curve")*(_xlfn.NORM.DIST(AND(CI$4&gt;=$E25,CI$4&lt;=$G25)*(CI$4-$E25+1),$I25/2,$L25,TRUE)-_xlfn.NORM.DIST(AND(CI$4&gt;=$E25,CI$4&lt;=$G25)*(CH$4-$E25+1),$I25/2,$L25,TRUE))/(1-2*_xlfn.NORM.DIST(0,$I25/2,$L25,TRUE))*$C25+($J25="Steady Growth")*(AND(CI$4&gt;=$E25,CI$4&lt;=$G25)*((CI$4-$E25+1)/($I25*($I25+1)/2)*$C25))+($J25="custom")*CustomCF!CB25</f>
        <v>0</v>
      </c>
      <c r="CJ25" s="19">
        <f>($J25="Bell Curve")*(_xlfn.NORM.DIST(AND(CJ$4&gt;=$E25,CJ$4&lt;=$G25)*(CJ$4-$E25+1),$I25/2,$L25,TRUE)-_xlfn.NORM.DIST(AND(CJ$4&gt;=$E25,CJ$4&lt;=$G25)*(CI$4-$E25+1),$I25/2,$L25,TRUE))/(1-2*_xlfn.NORM.DIST(0,$I25/2,$L25,TRUE))*$C25+($J25="Steady Growth")*(AND(CJ$4&gt;=$E25,CJ$4&lt;=$G25)*((CJ$4-$E25+1)/($I25*($I25+1)/2)*$C25))+($J25="custom")*CustomCF!CC25</f>
        <v>0</v>
      </c>
      <c r="CK25" s="19">
        <f>($J25="Bell Curve")*(_xlfn.NORM.DIST(AND(CK$4&gt;=$E25,CK$4&lt;=$G25)*(CK$4-$E25+1),$I25/2,$L25,TRUE)-_xlfn.NORM.DIST(AND(CK$4&gt;=$E25,CK$4&lt;=$G25)*(CJ$4-$E25+1),$I25/2,$L25,TRUE))/(1-2*_xlfn.NORM.DIST(0,$I25/2,$L25,TRUE))*$C25+($J25="Steady Growth")*(AND(CK$4&gt;=$E25,CK$4&lt;=$G25)*((CK$4-$E25+1)/($I25*($I25+1)/2)*$C25))+($J25="custom")*CustomCF!CD25</f>
        <v>0</v>
      </c>
      <c r="CL25" s="19">
        <f>($J25="Bell Curve")*(_xlfn.NORM.DIST(AND(CL$4&gt;=$E25,CL$4&lt;=$G25)*(CL$4-$E25+1),$I25/2,$L25,TRUE)-_xlfn.NORM.DIST(AND(CL$4&gt;=$E25,CL$4&lt;=$G25)*(CK$4-$E25+1),$I25/2,$L25,TRUE))/(1-2*_xlfn.NORM.DIST(0,$I25/2,$L25,TRUE))*$C25+($J25="Steady Growth")*(AND(CL$4&gt;=$E25,CL$4&lt;=$G25)*((CL$4-$E25+1)/($I25*($I25+1)/2)*$C25))+($J25="custom")*CustomCF!CE25</f>
        <v>0</v>
      </c>
      <c r="CM25" s="19">
        <f>($J25="Bell Curve")*(_xlfn.NORM.DIST(AND(CM$4&gt;=$E25,CM$4&lt;=$G25)*(CM$4-$E25+1),$I25/2,$L25,TRUE)-_xlfn.NORM.DIST(AND(CM$4&gt;=$E25,CM$4&lt;=$G25)*(CL$4-$E25+1),$I25/2,$L25,TRUE))/(1-2*_xlfn.NORM.DIST(0,$I25/2,$L25,TRUE))*$C25+($J25="Steady Growth")*(AND(CM$4&gt;=$E25,CM$4&lt;=$G25)*((CM$4-$E25+1)/($I25*($I25+1)/2)*$C25))+($J25="custom")*CustomCF!CF25</f>
        <v>0</v>
      </c>
      <c r="CN25" s="19">
        <f>($J25="Bell Curve")*(_xlfn.NORM.DIST(AND(CN$4&gt;=$E25,CN$4&lt;=$G25)*(CN$4-$E25+1),$I25/2,$L25,TRUE)-_xlfn.NORM.DIST(AND(CN$4&gt;=$E25,CN$4&lt;=$G25)*(CM$4-$E25+1),$I25/2,$L25,TRUE))/(1-2*_xlfn.NORM.DIST(0,$I25/2,$L25,TRUE))*$C25+($J25="Steady Growth")*(AND(CN$4&gt;=$E25,CN$4&lt;=$G25)*((CN$4-$E25+1)/($I25*($I25+1)/2)*$C25))+($J25="custom")*CustomCF!CG25</f>
        <v>0</v>
      </c>
      <c r="CO25" s="19">
        <f>($J25="Bell Curve")*(_xlfn.NORM.DIST(AND(CO$4&gt;=$E25,CO$4&lt;=$G25)*(CO$4-$E25+1),$I25/2,$L25,TRUE)-_xlfn.NORM.DIST(AND(CO$4&gt;=$E25,CO$4&lt;=$G25)*(CN$4-$E25+1),$I25/2,$L25,TRUE))/(1-2*_xlfn.NORM.DIST(0,$I25/2,$L25,TRUE))*$C25+($J25="Steady Growth")*(AND(CO$4&gt;=$E25,CO$4&lt;=$G25)*((CO$4-$E25+1)/($I25*($I25+1)/2)*$C25))+($J25="custom")*CustomCF!CH25</f>
        <v>0</v>
      </c>
      <c r="CP25" s="19">
        <f>($J25="Bell Curve")*(_xlfn.NORM.DIST(AND(CP$4&gt;=$E25,CP$4&lt;=$G25)*(CP$4-$E25+1),$I25/2,$L25,TRUE)-_xlfn.NORM.DIST(AND(CP$4&gt;=$E25,CP$4&lt;=$G25)*(CO$4-$E25+1),$I25/2,$L25,TRUE))/(1-2*_xlfn.NORM.DIST(0,$I25/2,$L25,TRUE))*$C25+($J25="Steady Growth")*(AND(CP$4&gt;=$E25,CP$4&lt;=$G25)*((CP$4-$E25+1)/($I25*($I25+1)/2)*$C25))+($J25="custom")*CustomCF!CI25</f>
        <v>0</v>
      </c>
      <c r="CQ25" s="19">
        <f>($J25="Bell Curve")*(_xlfn.NORM.DIST(AND(CQ$4&gt;=$E25,CQ$4&lt;=$G25)*(CQ$4-$E25+1),$I25/2,$L25,TRUE)-_xlfn.NORM.DIST(AND(CQ$4&gt;=$E25,CQ$4&lt;=$G25)*(CP$4-$E25+1),$I25/2,$L25,TRUE))/(1-2*_xlfn.NORM.DIST(0,$I25/2,$L25,TRUE))*$C25+($J25="Steady Growth")*(AND(CQ$4&gt;=$E25,CQ$4&lt;=$G25)*((CQ$4-$E25+1)/($I25*($I25+1)/2)*$C25))+($J25="custom")*CustomCF!CJ25</f>
        <v>0</v>
      </c>
      <c r="CR25" s="19">
        <f>($J25="Bell Curve")*(_xlfn.NORM.DIST(AND(CR$4&gt;=$E25,CR$4&lt;=$G25)*(CR$4-$E25+1),$I25/2,$L25,TRUE)-_xlfn.NORM.DIST(AND(CR$4&gt;=$E25,CR$4&lt;=$G25)*(CQ$4-$E25+1),$I25/2,$L25,TRUE))/(1-2*_xlfn.NORM.DIST(0,$I25/2,$L25,TRUE))*$C25+($J25="Steady Growth")*(AND(CR$4&gt;=$E25,CR$4&lt;=$G25)*((CR$4-$E25+1)/($I25*($I25+1)/2)*$C25))+($J25="custom")*CustomCF!CK25</f>
        <v>0</v>
      </c>
      <c r="CS25" s="19">
        <f>($J25="Bell Curve")*(_xlfn.NORM.DIST(AND(CS$4&gt;=$E25,CS$4&lt;=$G25)*(CS$4-$E25+1),$I25/2,$L25,TRUE)-_xlfn.NORM.DIST(AND(CS$4&gt;=$E25,CS$4&lt;=$G25)*(CR$4-$E25+1),$I25/2,$L25,TRUE))/(1-2*_xlfn.NORM.DIST(0,$I25/2,$L25,TRUE))*$C25+($J25="Steady Growth")*(AND(CS$4&gt;=$E25,CS$4&lt;=$G25)*((CS$4-$E25+1)/($I25*($I25+1)/2)*$C25))+($J25="custom")*CustomCF!CL25</f>
        <v>0</v>
      </c>
      <c r="CT25" s="19">
        <f>($J25="Bell Curve")*(_xlfn.NORM.DIST(AND(CT$4&gt;=$E25,CT$4&lt;=$G25)*(CT$4-$E25+1),$I25/2,$L25,TRUE)-_xlfn.NORM.DIST(AND(CT$4&gt;=$E25,CT$4&lt;=$G25)*(CS$4-$E25+1),$I25/2,$L25,TRUE))/(1-2*_xlfn.NORM.DIST(0,$I25/2,$L25,TRUE))*$C25+($J25="Steady Growth")*(AND(CT$4&gt;=$E25,CT$4&lt;=$G25)*((CT$4-$E25+1)/($I25*($I25+1)/2)*$C25))+($J25="custom")*CustomCF!CM25</f>
        <v>0</v>
      </c>
      <c r="CU25" s="19">
        <f>($J25="Bell Curve")*(_xlfn.NORM.DIST(AND(CU$4&gt;=$E25,CU$4&lt;=$G25)*(CU$4-$E25+1),$I25/2,$L25,TRUE)-_xlfn.NORM.DIST(AND(CU$4&gt;=$E25,CU$4&lt;=$G25)*(CT$4-$E25+1),$I25/2,$L25,TRUE))/(1-2*_xlfn.NORM.DIST(0,$I25/2,$L25,TRUE))*$C25+($J25="Steady Growth")*(AND(CU$4&gt;=$E25,CU$4&lt;=$G25)*((CU$4-$E25+1)/($I25*($I25+1)/2)*$C25))+($J25="custom")*CustomCF!CN25</f>
        <v>0</v>
      </c>
      <c r="CV25" s="19">
        <f>($J25="Bell Curve")*(_xlfn.NORM.DIST(AND(CV$4&gt;=$E25,CV$4&lt;=$G25)*(CV$4-$E25+1),$I25/2,$L25,TRUE)-_xlfn.NORM.DIST(AND(CV$4&gt;=$E25,CV$4&lt;=$G25)*(CU$4-$E25+1),$I25/2,$L25,TRUE))/(1-2*_xlfn.NORM.DIST(0,$I25/2,$L25,TRUE))*$C25+($J25="Steady Growth")*(AND(CV$4&gt;=$E25,CV$4&lt;=$G25)*((CV$4-$E25+1)/($I25*($I25+1)/2)*$C25))+($J25="custom")*CustomCF!CO25</f>
        <v>0</v>
      </c>
      <c r="CW25" s="19">
        <f>($J25="Bell Curve")*(_xlfn.NORM.DIST(AND(CW$4&gt;=$E25,CW$4&lt;=$G25)*(CW$4-$E25+1),$I25/2,$L25,TRUE)-_xlfn.NORM.DIST(AND(CW$4&gt;=$E25,CW$4&lt;=$G25)*(CV$4-$E25+1),$I25/2,$L25,TRUE))/(1-2*_xlfn.NORM.DIST(0,$I25/2,$L25,TRUE))*$C25+($J25="Steady Growth")*(AND(CW$4&gt;=$E25,CW$4&lt;=$G25)*((CW$4-$E25+1)/($I25*($I25+1)/2)*$C25))+($J25="custom")*CustomCF!CP25</f>
        <v>0</v>
      </c>
      <c r="CX25" s="19">
        <f>($J25="Bell Curve")*(_xlfn.NORM.DIST(AND(CX$4&gt;=$E25,CX$4&lt;=$G25)*(CX$4-$E25+1),$I25/2,$L25,TRUE)-_xlfn.NORM.DIST(AND(CX$4&gt;=$E25,CX$4&lt;=$G25)*(CW$4-$E25+1),$I25/2,$L25,TRUE))/(1-2*_xlfn.NORM.DIST(0,$I25/2,$L25,TRUE))*$C25+($J25="Steady Growth")*(AND(CX$4&gt;=$E25,CX$4&lt;=$G25)*((CX$4-$E25+1)/($I25*($I25+1)/2)*$C25))+($J25="custom")*CustomCF!CQ25</f>
        <v>0</v>
      </c>
      <c r="CY25" s="19">
        <f>($J25="Bell Curve")*(_xlfn.NORM.DIST(AND(CY$4&gt;=$E25,CY$4&lt;=$G25)*(CY$4-$E25+1),$I25/2,$L25,TRUE)-_xlfn.NORM.DIST(AND(CY$4&gt;=$E25,CY$4&lt;=$G25)*(CX$4-$E25+1),$I25/2,$L25,TRUE))/(1-2*_xlfn.NORM.DIST(0,$I25/2,$L25,TRUE))*$C25+($J25="Steady Growth")*(AND(CY$4&gt;=$E25,CY$4&lt;=$G25)*((CY$4-$E25+1)/($I25*($I25+1)/2)*$C25))+($J25="custom")*CustomCF!CR25</f>
        <v>0</v>
      </c>
      <c r="CZ25" s="19">
        <f>($J25="Bell Curve")*(_xlfn.NORM.DIST(AND(CZ$4&gt;=$E25,CZ$4&lt;=$G25)*(CZ$4-$E25+1),$I25/2,$L25,TRUE)-_xlfn.NORM.DIST(AND(CZ$4&gt;=$E25,CZ$4&lt;=$G25)*(CY$4-$E25+1),$I25/2,$L25,TRUE))/(1-2*_xlfn.NORM.DIST(0,$I25/2,$L25,TRUE))*$C25+($J25="Steady Growth")*(AND(CZ$4&gt;=$E25,CZ$4&lt;=$G25)*((CZ$4-$E25+1)/($I25*($I25+1)/2)*$C25))+($J25="custom")*CustomCF!CS25</f>
        <v>0</v>
      </c>
      <c r="DA25" s="19">
        <f>($J25="Bell Curve")*(_xlfn.NORM.DIST(AND(DA$4&gt;=$E25,DA$4&lt;=$G25)*(DA$4-$E25+1),$I25/2,$L25,TRUE)-_xlfn.NORM.DIST(AND(DA$4&gt;=$E25,DA$4&lt;=$G25)*(CZ$4-$E25+1),$I25/2,$L25,TRUE))/(1-2*_xlfn.NORM.DIST(0,$I25/2,$L25,TRUE))*$C25+($J25="Steady Growth")*(AND(DA$4&gt;=$E25,DA$4&lt;=$G25)*((DA$4-$E25+1)/($I25*($I25+1)/2)*$C25))+($J25="custom")*CustomCF!CT25</f>
        <v>0</v>
      </c>
      <c r="DB25" s="19">
        <f>($J25="Bell Curve")*(_xlfn.NORM.DIST(AND(DB$4&gt;=$E25,DB$4&lt;=$G25)*(DB$4-$E25+1),$I25/2,$L25,TRUE)-_xlfn.NORM.DIST(AND(DB$4&gt;=$E25,DB$4&lt;=$G25)*(DA$4-$E25+1),$I25/2,$L25,TRUE))/(1-2*_xlfn.NORM.DIST(0,$I25/2,$L25,TRUE))*$C25+($J25="Steady Growth")*(AND(DB$4&gt;=$E25,DB$4&lt;=$G25)*((DB$4-$E25+1)/($I25*($I25+1)/2)*$C25))+($J25="custom")*CustomCF!CU25</f>
        <v>0</v>
      </c>
      <c r="DC25" s="19">
        <f>($J25="Bell Curve")*(_xlfn.NORM.DIST(AND(DC$4&gt;=$E25,DC$4&lt;=$G25)*(DC$4-$E25+1),$I25/2,$L25,TRUE)-_xlfn.NORM.DIST(AND(DC$4&gt;=$E25,DC$4&lt;=$G25)*(DB$4-$E25+1),$I25/2,$L25,TRUE))/(1-2*_xlfn.NORM.DIST(0,$I25/2,$L25,TRUE))*$C25+($J25="Steady Growth")*(AND(DC$4&gt;=$E25,DC$4&lt;=$G25)*((DC$4-$E25+1)/($I25*($I25+1)/2)*$C25))+($J25="custom")*CustomCF!CV25</f>
        <v>0</v>
      </c>
      <c r="DD25" s="19">
        <f>($J25="Bell Curve")*(_xlfn.NORM.DIST(AND(DD$4&gt;=$E25,DD$4&lt;=$G25)*(DD$4-$E25+1),$I25/2,$L25,TRUE)-_xlfn.NORM.DIST(AND(DD$4&gt;=$E25,DD$4&lt;=$G25)*(DC$4-$E25+1),$I25/2,$L25,TRUE))/(1-2*_xlfn.NORM.DIST(0,$I25/2,$L25,TRUE))*$C25+($J25="Steady Growth")*(AND(DD$4&gt;=$E25,DD$4&lt;=$G25)*((DD$4-$E25+1)/($I25*($I25+1)/2)*$C25))+($J25="custom")*CustomCF!CW25</f>
        <v>0</v>
      </c>
      <c r="DE25" s="19">
        <f>($J25="Bell Curve")*(_xlfn.NORM.DIST(AND(DE$4&gt;=$E25,DE$4&lt;=$G25)*(DE$4-$E25+1),$I25/2,$L25,TRUE)-_xlfn.NORM.DIST(AND(DE$4&gt;=$E25,DE$4&lt;=$G25)*(DD$4-$E25+1),$I25/2,$L25,TRUE))/(1-2*_xlfn.NORM.DIST(0,$I25/2,$L25,TRUE))*$C25+($J25="Steady Growth")*(AND(DE$4&gt;=$E25,DE$4&lt;=$G25)*((DE$4-$E25+1)/($I25*($I25+1)/2)*$C25))+($J25="custom")*CustomCF!CX25</f>
        <v>0</v>
      </c>
      <c r="DF25" s="19">
        <f>($J25="Bell Curve")*(_xlfn.NORM.DIST(AND(DF$4&gt;=$E25,DF$4&lt;=$G25)*(DF$4-$E25+1),$I25/2,$L25,TRUE)-_xlfn.NORM.DIST(AND(DF$4&gt;=$E25,DF$4&lt;=$G25)*(DE$4-$E25+1),$I25/2,$L25,TRUE))/(1-2*_xlfn.NORM.DIST(0,$I25/2,$L25,TRUE))*$C25+($J25="Steady Growth")*(AND(DF$4&gt;=$E25,DF$4&lt;=$G25)*((DF$4-$E25+1)/($I25*($I25+1)/2)*$C25))+($J25="custom")*CustomCF!CY25</f>
        <v>0</v>
      </c>
      <c r="DG25" s="19">
        <f>($J25="Bell Curve")*(_xlfn.NORM.DIST(AND(DG$4&gt;=$E25,DG$4&lt;=$G25)*(DG$4-$E25+1),$I25/2,$L25,TRUE)-_xlfn.NORM.DIST(AND(DG$4&gt;=$E25,DG$4&lt;=$G25)*(DF$4-$E25+1),$I25/2,$L25,TRUE))/(1-2*_xlfn.NORM.DIST(0,$I25/2,$L25,TRUE))*$C25+($J25="Steady Growth")*(AND(DG$4&gt;=$E25,DG$4&lt;=$G25)*((DG$4-$E25+1)/($I25*($I25+1)/2)*$C25))+($J25="custom")*CustomCF!CZ25</f>
        <v>0</v>
      </c>
      <c r="DH25" s="19">
        <f>($J25="Bell Curve")*(_xlfn.NORM.DIST(AND(DH$4&gt;=$E25,DH$4&lt;=$G25)*(DH$4-$E25+1),$I25/2,$L25,TRUE)-_xlfn.NORM.DIST(AND(DH$4&gt;=$E25,DH$4&lt;=$G25)*(DG$4-$E25+1),$I25/2,$L25,TRUE))/(1-2*_xlfn.NORM.DIST(0,$I25/2,$L25,TRUE))*$C25+($J25="Steady Growth")*(AND(DH$4&gt;=$E25,DH$4&lt;=$G25)*((DH$4-$E25+1)/($I25*($I25+1)/2)*$C25))+($J25="custom")*CustomCF!DA25</f>
        <v>0</v>
      </c>
      <c r="DI25" s="19">
        <f>($J25="Bell Curve")*(_xlfn.NORM.DIST(AND(DI$4&gt;=$E25,DI$4&lt;=$G25)*(DI$4-$E25+1),$I25/2,$L25,TRUE)-_xlfn.NORM.DIST(AND(DI$4&gt;=$E25,DI$4&lt;=$G25)*(DH$4-$E25+1),$I25/2,$L25,TRUE))/(1-2*_xlfn.NORM.DIST(0,$I25/2,$L25,TRUE))*$C25+($J25="Steady Growth")*(AND(DI$4&gt;=$E25,DI$4&lt;=$G25)*((DI$4-$E25+1)/($I25*($I25+1)/2)*$C25))+($J25="custom")*CustomCF!DB25</f>
        <v>0</v>
      </c>
      <c r="DJ25" s="19">
        <f>($J25="Bell Curve")*(_xlfn.NORM.DIST(AND(DJ$4&gt;=$E25,DJ$4&lt;=$G25)*(DJ$4-$E25+1),$I25/2,$L25,TRUE)-_xlfn.NORM.DIST(AND(DJ$4&gt;=$E25,DJ$4&lt;=$G25)*(DI$4-$E25+1),$I25/2,$L25,TRUE))/(1-2*_xlfn.NORM.DIST(0,$I25/2,$L25,TRUE))*$C25+($J25="Steady Growth")*(AND(DJ$4&gt;=$E25,DJ$4&lt;=$G25)*((DJ$4-$E25+1)/($I25*($I25+1)/2)*$C25))+($J25="custom")*CustomCF!DC25</f>
        <v>0</v>
      </c>
      <c r="DK25" s="19">
        <f>($J25="Bell Curve")*(_xlfn.NORM.DIST(AND(DK$4&gt;=$E25,DK$4&lt;=$G25)*(DK$4-$E25+1),$I25/2,$L25,TRUE)-_xlfn.NORM.DIST(AND(DK$4&gt;=$E25,DK$4&lt;=$G25)*(DJ$4-$E25+1),$I25/2,$L25,TRUE))/(1-2*_xlfn.NORM.DIST(0,$I25/2,$L25,TRUE))*$C25+($J25="Steady Growth")*(AND(DK$4&gt;=$E25,DK$4&lt;=$G25)*((DK$4-$E25+1)/($I25*($I25+1)/2)*$C25))+($J25="custom")*CustomCF!DD25</f>
        <v>0</v>
      </c>
      <c r="DL25" s="19">
        <f>($J25="Bell Curve")*(_xlfn.NORM.DIST(AND(DL$4&gt;=$E25,DL$4&lt;=$G25)*(DL$4-$E25+1),$I25/2,$L25,TRUE)-_xlfn.NORM.DIST(AND(DL$4&gt;=$E25,DL$4&lt;=$G25)*(DK$4-$E25+1),$I25/2,$L25,TRUE))/(1-2*_xlfn.NORM.DIST(0,$I25/2,$L25,TRUE))*$C25+($J25="Steady Growth")*(AND(DL$4&gt;=$E25,DL$4&lt;=$G25)*((DL$4-$E25+1)/($I25*($I25+1)/2)*$C25))+($J25="custom")*CustomCF!DE25</f>
        <v>0</v>
      </c>
      <c r="DM25" s="19">
        <f>($J25="Bell Curve")*(_xlfn.NORM.DIST(AND(DM$4&gt;=$E25,DM$4&lt;=$G25)*(DM$4-$E25+1),$I25/2,$L25,TRUE)-_xlfn.NORM.DIST(AND(DM$4&gt;=$E25,DM$4&lt;=$G25)*(DL$4-$E25+1),$I25/2,$L25,TRUE))/(1-2*_xlfn.NORM.DIST(0,$I25/2,$L25,TRUE))*$C25+($J25="Steady Growth")*(AND(DM$4&gt;=$E25,DM$4&lt;=$G25)*((DM$4-$E25+1)/($I25*($I25+1)/2)*$C25))+($J25="custom")*CustomCF!DF25</f>
        <v>0</v>
      </c>
      <c r="DN25" s="19">
        <f>($J25="Bell Curve")*(_xlfn.NORM.DIST(AND(DN$4&gt;=$E25,DN$4&lt;=$G25)*(DN$4-$E25+1),$I25/2,$L25,TRUE)-_xlfn.NORM.DIST(AND(DN$4&gt;=$E25,DN$4&lt;=$G25)*(DM$4-$E25+1),$I25/2,$L25,TRUE))/(1-2*_xlfn.NORM.DIST(0,$I25/2,$L25,TRUE))*$C25+($J25="Steady Growth")*(AND(DN$4&gt;=$E25,DN$4&lt;=$G25)*((DN$4-$E25+1)/($I25*($I25+1)/2)*$C25))+($J25="custom")*CustomCF!DG25</f>
        <v>0</v>
      </c>
      <c r="DO25" s="19">
        <f>($J25="Bell Curve")*(_xlfn.NORM.DIST(AND(DO$4&gt;=$E25,DO$4&lt;=$G25)*(DO$4-$E25+1),$I25/2,$L25,TRUE)-_xlfn.NORM.DIST(AND(DO$4&gt;=$E25,DO$4&lt;=$G25)*(DN$4-$E25+1),$I25/2,$L25,TRUE))/(1-2*_xlfn.NORM.DIST(0,$I25/2,$L25,TRUE))*$C25+($J25="Steady Growth")*(AND(DO$4&gt;=$E25,DO$4&lt;=$G25)*((DO$4-$E25+1)/($I25*($I25+1)/2)*$C25))+($J25="custom")*CustomCF!DH25</f>
        <v>0</v>
      </c>
      <c r="DP25" s="19">
        <f>($J25="Bell Curve")*(_xlfn.NORM.DIST(AND(DP$4&gt;=$E25,DP$4&lt;=$G25)*(DP$4-$E25+1),$I25/2,$L25,TRUE)-_xlfn.NORM.DIST(AND(DP$4&gt;=$E25,DP$4&lt;=$G25)*(DO$4-$E25+1),$I25/2,$L25,TRUE))/(1-2*_xlfn.NORM.DIST(0,$I25/2,$L25,TRUE))*$C25+($J25="Steady Growth")*(AND(DP$4&gt;=$E25,DP$4&lt;=$G25)*((DP$4-$E25+1)/($I25*($I25+1)/2)*$C25))+($J25="custom")*CustomCF!DI25</f>
        <v>0</v>
      </c>
      <c r="DQ25" s="19">
        <f>($J25="Bell Curve")*(_xlfn.NORM.DIST(AND(DQ$4&gt;=$E25,DQ$4&lt;=$G25)*(DQ$4-$E25+1),$I25/2,$L25,TRUE)-_xlfn.NORM.DIST(AND(DQ$4&gt;=$E25,DQ$4&lt;=$G25)*(DP$4-$E25+1),$I25/2,$L25,TRUE))/(1-2*_xlfn.NORM.DIST(0,$I25/2,$L25,TRUE))*$C25+($J25="Steady Growth")*(AND(DQ$4&gt;=$E25,DQ$4&lt;=$G25)*((DQ$4-$E25+1)/($I25*($I25+1)/2)*$C25))+($J25="custom")*CustomCF!DJ25</f>
        <v>0</v>
      </c>
      <c r="DR25" s="19">
        <f>($J25="Bell Curve")*(_xlfn.NORM.DIST(AND(DR$4&gt;=$E25,DR$4&lt;=$G25)*(DR$4-$E25+1),$I25/2,$L25,TRUE)-_xlfn.NORM.DIST(AND(DR$4&gt;=$E25,DR$4&lt;=$G25)*(DQ$4-$E25+1),$I25/2,$L25,TRUE))/(1-2*_xlfn.NORM.DIST(0,$I25/2,$L25,TRUE))*$C25+($J25="Steady Growth")*(AND(DR$4&gt;=$E25,DR$4&lt;=$G25)*((DR$4-$E25+1)/($I25*($I25+1)/2)*$C25))+($J25="custom")*CustomCF!DK25</f>
        <v>0</v>
      </c>
      <c r="DS25" s="19">
        <f>($J25="Bell Curve")*(_xlfn.NORM.DIST(AND(DS$4&gt;=$E25,DS$4&lt;=$G25)*(DS$4-$E25+1),$I25/2,$L25,TRUE)-_xlfn.NORM.DIST(AND(DS$4&gt;=$E25,DS$4&lt;=$G25)*(DR$4-$E25+1),$I25/2,$L25,TRUE))/(1-2*_xlfn.NORM.DIST(0,$I25/2,$L25,TRUE))*$C25+($J25="Steady Growth")*(AND(DS$4&gt;=$E25,DS$4&lt;=$G25)*((DS$4-$E25+1)/($I25*($I25+1)/2)*$C25))+($J25="custom")*CustomCF!DL25</f>
        <v>0</v>
      </c>
      <c r="DT25" s="19">
        <f>($J25="Bell Curve")*(_xlfn.NORM.DIST(AND(DT$4&gt;=$E25,DT$4&lt;=$G25)*(DT$4-$E25+1),$I25/2,$L25,TRUE)-_xlfn.NORM.DIST(AND(DT$4&gt;=$E25,DT$4&lt;=$G25)*(DS$4-$E25+1),$I25/2,$L25,TRUE))/(1-2*_xlfn.NORM.DIST(0,$I25/2,$L25,TRUE))*$C25+($J25="Steady Growth")*(AND(DT$4&gt;=$E25,DT$4&lt;=$G25)*((DT$4-$E25+1)/($I25*($I25+1)/2)*$C25))+($J25="custom")*CustomCF!DM25</f>
        <v>0</v>
      </c>
      <c r="DU25" s="19">
        <f>($J25="Bell Curve")*(_xlfn.NORM.DIST(AND(DU$4&gt;=$E25,DU$4&lt;=$G25)*(DU$4-$E25+1),$I25/2,$L25,TRUE)-_xlfn.NORM.DIST(AND(DU$4&gt;=$E25,DU$4&lt;=$G25)*(DT$4-$E25+1),$I25/2,$L25,TRUE))/(1-2*_xlfn.NORM.DIST(0,$I25/2,$L25,TRUE))*$C25+($J25="Steady Growth")*(AND(DU$4&gt;=$E25,DU$4&lt;=$G25)*((DU$4-$E25+1)/($I25*($I25+1)/2)*$C25))+($J25="custom")*CustomCF!DN25</f>
        <v>0</v>
      </c>
      <c r="DV25" s="19">
        <f>($J25="Bell Curve")*(_xlfn.NORM.DIST(AND(DV$4&gt;=$E25,DV$4&lt;=$G25)*(DV$4-$E25+1),$I25/2,$L25,TRUE)-_xlfn.NORM.DIST(AND(DV$4&gt;=$E25,DV$4&lt;=$G25)*(DU$4-$E25+1),$I25/2,$L25,TRUE))/(1-2*_xlfn.NORM.DIST(0,$I25/2,$L25,TRUE))*$C25+($J25="Steady Growth")*(AND(DV$4&gt;=$E25,DV$4&lt;=$G25)*((DV$4-$E25+1)/($I25*($I25+1)/2)*$C25))+($J25="custom")*CustomCF!DO25</f>
        <v>0</v>
      </c>
      <c r="DW25" s="19">
        <f>($J25="Bell Curve")*(_xlfn.NORM.DIST(AND(DW$4&gt;=$E25,DW$4&lt;=$G25)*(DW$4-$E25+1),$I25/2,$L25,TRUE)-_xlfn.NORM.DIST(AND(DW$4&gt;=$E25,DW$4&lt;=$G25)*(DV$4-$E25+1),$I25/2,$L25,TRUE))/(1-2*_xlfn.NORM.DIST(0,$I25/2,$L25,TRUE))*$C25+($J25="Steady Growth")*(AND(DW$4&gt;=$E25,DW$4&lt;=$G25)*((DW$4-$E25+1)/($I25*($I25+1)/2)*$C25))+($J25="custom")*CustomCF!DP25</f>
        <v>0</v>
      </c>
      <c r="DX25" s="19">
        <f>($J25="Bell Curve")*(_xlfn.NORM.DIST(AND(DX$4&gt;=$E25,DX$4&lt;=$G25)*(DX$4-$E25+1),$I25/2,$L25,TRUE)-_xlfn.NORM.DIST(AND(DX$4&gt;=$E25,DX$4&lt;=$G25)*(DW$4-$E25+1),$I25/2,$L25,TRUE))/(1-2*_xlfn.NORM.DIST(0,$I25/2,$L25,TRUE))*$C25+($J25="Steady Growth")*(AND(DX$4&gt;=$E25,DX$4&lt;=$G25)*((DX$4-$E25+1)/($I25*($I25+1)/2)*$C25))+($J25="custom")*CustomCF!DQ25</f>
        <v>0</v>
      </c>
      <c r="DY25" s="19">
        <f>($J25="Bell Curve")*(_xlfn.NORM.DIST(AND(DY$4&gt;=$E25,DY$4&lt;=$G25)*(DY$4-$E25+1),$I25/2,$L25,TRUE)-_xlfn.NORM.DIST(AND(DY$4&gt;=$E25,DY$4&lt;=$G25)*(DX$4-$E25+1),$I25/2,$L25,TRUE))/(1-2*_xlfn.NORM.DIST(0,$I25/2,$L25,TRUE))*$C25+($J25="Steady Growth")*(AND(DY$4&gt;=$E25,DY$4&lt;=$G25)*((DY$4-$E25+1)/($I25*($I25+1)/2)*$C25))+($J25="custom")*CustomCF!DR25</f>
        <v>0</v>
      </c>
      <c r="DZ25" s="19">
        <f>($J25="Bell Curve")*(_xlfn.NORM.DIST(AND(DZ$4&gt;=$E25,DZ$4&lt;=$G25)*(DZ$4-$E25+1),$I25/2,$L25,TRUE)-_xlfn.NORM.DIST(AND(DZ$4&gt;=$E25,DZ$4&lt;=$G25)*(DY$4-$E25+1),$I25/2,$L25,TRUE))/(1-2*_xlfn.NORM.DIST(0,$I25/2,$L25,TRUE))*$C25+($J25="Steady Growth")*(AND(DZ$4&gt;=$E25,DZ$4&lt;=$G25)*((DZ$4-$E25+1)/($I25*($I25+1)/2)*$C25))+($J25="custom")*CustomCF!DS25</f>
        <v>0</v>
      </c>
      <c r="EA25" s="19">
        <f>($J25="Bell Curve")*(_xlfn.NORM.DIST(AND(EA$4&gt;=$E25,EA$4&lt;=$G25)*(EA$4-$E25+1),$I25/2,$L25,TRUE)-_xlfn.NORM.DIST(AND(EA$4&gt;=$E25,EA$4&lt;=$G25)*(DZ$4-$E25+1),$I25/2,$L25,TRUE))/(1-2*_xlfn.NORM.DIST(0,$I25/2,$L25,TRUE))*$C25+($J25="Steady Growth")*(AND(EA$4&gt;=$E25,EA$4&lt;=$G25)*((EA$4-$E25+1)/($I25*($I25+1)/2)*$C25))+($J25="custom")*CustomCF!DT25</f>
        <v>0</v>
      </c>
      <c r="EB25" s="19">
        <f>($J25="Bell Curve")*(_xlfn.NORM.DIST(AND(EB$4&gt;=$E25,EB$4&lt;=$G25)*(EB$4-$E25+1),$I25/2,$L25,TRUE)-_xlfn.NORM.DIST(AND(EB$4&gt;=$E25,EB$4&lt;=$G25)*(EA$4-$E25+1),$I25/2,$L25,TRUE))/(1-2*_xlfn.NORM.DIST(0,$I25/2,$L25,TRUE))*$C25+($J25="Steady Growth")*(AND(EB$4&gt;=$E25,EB$4&lt;=$G25)*((EB$4-$E25+1)/($I25*($I25+1)/2)*$C25))+($J25="custom")*CustomCF!DU25</f>
        <v>0</v>
      </c>
      <c r="EC25" s="19">
        <f>($J25="Bell Curve")*(_xlfn.NORM.DIST(AND(EC$4&gt;=$E25,EC$4&lt;=$G25)*(EC$4-$E25+1),$I25/2,$L25,TRUE)-_xlfn.NORM.DIST(AND(EC$4&gt;=$E25,EC$4&lt;=$G25)*(EB$4-$E25+1),$I25/2,$L25,TRUE))/(1-2*_xlfn.NORM.DIST(0,$I25/2,$L25,TRUE))*$C25+($J25="Steady Growth")*(AND(EC$4&gt;=$E25,EC$4&lt;=$G25)*((EC$4-$E25+1)/($I25*($I25+1)/2)*$C25))+($J25="custom")*CustomCF!DV25</f>
        <v>0</v>
      </c>
      <c r="ED25" s="19">
        <f>($J25="Bell Curve")*(_xlfn.NORM.DIST(AND(ED$4&gt;=$E25,ED$4&lt;=$G25)*(ED$4-$E25+1),$I25/2,$L25,TRUE)-_xlfn.NORM.DIST(AND(ED$4&gt;=$E25,ED$4&lt;=$G25)*(EC$4-$E25+1),$I25/2,$L25,TRUE))/(1-2*_xlfn.NORM.DIST(0,$I25/2,$L25,TRUE))*$C25+($J25="Steady Growth")*(AND(ED$4&gt;=$E25,ED$4&lt;=$G25)*((ED$4-$E25+1)/($I25*($I25+1)/2)*$C25))+($J25="custom")*CustomCF!DW25</f>
        <v>0</v>
      </c>
      <c r="EE25" s="19">
        <f>($J25="Bell Curve")*(_xlfn.NORM.DIST(AND(EE$4&gt;=$E25,EE$4&lt;=$G25)*(EE$4-$E25+1),$I25/2,$L25,TRUE)-_xlfn.NORM.DIST(AND(EE$4&gt;=$E25,EE$4&lt;=$G25)*(ED$4-$E25+1),$I25/2,$L25,TRUE))/(1-2*_xlfn.NORM.DIST(0,$I25/2,$L25,TRUE))*$C25+($J25="Steady Growth")*(AND(EE$4&gt;=$E25,EE$4&lt;=$G25)*((EE$4-$E25+1)/($I25*($I25+1)/2)*$C25))+($J25="custom")*CustomCF!DX25</f>
        <v>0</v>
      </c>
      <c r="EF25" s="121">
        <f>($J25="Bell Curve")*(_xlfn.NORM.DIST(AND(EF$4&gt;=$E25,EF$4&lt;=$G25)*(EF$4-$E25+1),$I25/2,$L25,TRUE)-_xlfn.NORM.DIST(AND(EF$4&gt;=$E25,EF$4&lt;=$G25)*(EE$4-$E25+1),$I25/2,$L25,TRUE))/(1-2*_xlfn.NORM.DIST(0,$I25/2,$L25,TRUE))*$C25+($J25="Steady Growth")*(AND(EF$4&gt;=$E25,EF$4&lt;=$G25)*((EF$4-$E25+1)/($I25*($I25+1)/2)*$C25))+($J25="custom")*CustomCF!DY25</f>
        <v>0</v>
      </c>
    </row>
    <row r="26" spans="2:136" hidden="1" outlineLevel="1" x14ac:dyDescent="0.2">
      <c r="B26" s="103">
        <f>Budget!K26</f>
        <v>0</v>
      </c>
      <c r="C26" s="19">
        <f>Budget!L26</f>
        <v>0</v>
      </c>
      <c r="D26" s="19" t="str">
        <f t="shared" si="17"/>
        <v/>
      </c>
      <c r="E26" s="92">
        <v>0</v>
      </c>
      <c r="F26" s="18">
        <f>IF(J26="Custom",CustomCF!E26,INDEX($P$6:$DY$6,MATCH(E26,CF!$P$4:$DY$4,0)))</f>
        <v>46022</v>
      </c>
      <c r="G26" s="92">
        <v>0</v>
      </c>
      <c r="H26" s="18">
        <f>IF(J26="Custom",CustomCF!F26,INDEX($P$6:$EF$6,MATCH(G26,$P$4:$EF$4,0)))</f>
        <v>46022</v>
      </c>
      <c r="I26" s="9">
        <f t="shared" si="9"/>
        <v>1</v>
      </c>
      <c r="J26" s="92" t="s">
        <v>30</v>
      </c>
      <c r="K26" s="92" t="s">
        <v>31</v>
      </c>
      <c r="L26" s="9">
        <f t="shared" si="15"/>
        <v>10000000</v>
      </c>
      <c r="M26" s="106">
        <f t="shared" si="16"/>
        <v>0</v>
      </c>
      <c r="N26" s="112" t="str">
        <f t="shared" si="10"/>
        <v>OK</v>
      </c>
      <c r="O26" s="112"/>
      <c r="P26" s="19">
        <f>($J26="Bell Curve")*(_xlfn.NORM.DIST(AND(P$4&gt;=$E26,P$4&lt;=$G26)*(P$4-$E26+1),$I26/2,$L26,TRUE)-_xlfn.NORM.DIST(AND(P$4&gt;=$E26,P$4&lt;=$G26)*(N$4-$E26+1),$I26/2,$L26,TRUE))/(1-2*_xlfn.NORM.DIST(0,$I26/2,$L26,TRUE))*$C26+($J26="Steady Growth")*(AND(P$4&gt;=$E26,P$4&lt;=$G26)*((P$4-$E26+1)/($I26*($I26+1)/2)*$C26))+($J26="custom")*CustomCF!I26</f>
        <v>0</v>
      </c>
      <c r="Q26" s="19">
        <f>($J26="Bell Curve")*(_xlfn.NORM.DIST(AND(Q$4&gt;=$E26,Q$4&lt;=$G26)*(Q$4-$E26+1),$I26/2,$L26,TRUE)-_xlfn.NORM.DIST(AND(Q$4&gt;=$E26,Q$4&lt;=$G26)*(P$4-$E26+1),$I26/2,$L26,TRUE))/(1-2*_xlfn.NORM.DIST(0,$I26/2,$L26,TRUE))*$C26+($J26="Steady Growth")*(AND(Q$4&gt;=$E26,Q$4&lt;=$G26)*((Q$4-$E26+1)/($I26*($I26+1)/2)*$C26))+($J26="custom")*CustomCF!J26</f>
        <v>0</v>
      </c>
      <c r="R26" s="19">
        <f>($J26="Bell Curve")*(_xlfn.NORM.DIST(AND(R$4&gt;=$E26,R$4&lt;=$G26)*(R$4-$E26+1),$I26/2,$L26,TRUE)-_xlfn.NORM.DIST(AND(R$4&gt;=$E26,R$4&lt;=$G26)*(Q$4-$E26+1),$I26/2,$L26,TRUE))/(1-2*_xlfn.NORM.DIST(0,$I26/2,$L26,TRUE))*$C26+($J26="Steady Growth")*(AND(R$4&gt;=$E26,R$4&lt;=$G26)*((R$4-$E26+1)/($I26*($I26+1)/2)*$C26))+($J26="custom")*CustomCF!K26</f>
        <v>0</v>
      </c>
      <c r="S26" s="19">
        <f>($J26="Bell Curve")*(_xlfn.NORM.DIST(AND(S$4&gt;=$E26,S$4&lt;=$G26)*(S$4-$E26+1),$I26/2,$L26,TRUE)-_xlfn.NORM.DIST(AND(S$4&gt;=$E26,S$4&lt;=$G26)*(R$4-$E26+1),$I26/2,$L26,TRUE))/(1-2*_xlfn.NORM.DIST(0,$I26/2,$L26,TRUE))*$C26+($J26="Steady Growth")*(AND(S$4&gt;=$E26,S$4&lt;=$G26)*((S$4-$E26+1)/($I26*($I26+1)/2)*$C26))+($J26="custom")*CustomCF!L26</f>
        <v>0</v>
      </c>
      <c r="T26" s="19">
        <f>($J26="Bell Curve")*(_xlfn.NORM.DIST(AND(T$4&gt;=$E26,T$4&lt;=$G26)*(T$4-$E26+1),$I26/2,$L26,TRUE)-_xlfn.NORM.DIST(AND(T$4&gt;=$E26,T$4&lt;=$G26)*(S$4-$E26+1),$I26/2,$L26,TRUE))/(1-2*_xlfn.NORM.DIST(0,$I26/2,$L26,TRUE))*$C26+($J26="Steady Growth")*(AND(T$4&gt;=$E26,T$4&lt;=$G26)*((T$4-$E26+1)/($I26*($I26+1)/2)*$C26))+($J26="custom")*CustomCF!M26</f>
        <v>0</v>
      </c>
      <c r="U26" s="19">
        <f>($J26="Bell Curve")*(_xlfn.NORM.DIST(AND(U$4&gt;=$E26,U$4&lt;=$G26)*(U$4-$E26+1),$I26/2,$L26,TRUE)-_xlfn.NORM.DIST(AND(U$4&gt;=$E26,U$4&lt;=$G26)*(T$4-$E26+1),$I26/2,$L26,TRUE))/(1-2*_xlfn.NORM.DIST(0,$I26/2,$L26,TRUE))*$C26+($J26="Steady Growth")*(AND(U$4&gt;=$E26,U$4&lt;=$G26)*((U$4-$E26+1)/($I26*($I26+1)/2)*$C26))+($J26="custom")*CustomCF!N26</f>
        <v>0</v>
      </c>
      <c r="V26" s="19">
        <f>($J26="Bell Curve")*(_xlfn.NORM.DIST(AND(V$4&gt;=$E26,V$4&lt;=$G26)*(V$4-$E26+1),$I26/2,$L26,TRUE)-_xlfn.NORM.DIST(AND(V$4&gt;=$E26,V$4&lt;=$G26)*(U$4-$E26+1),$I26/2,$L26,TRUE))/(1-2*_xlfn.NORM.DIST(0,$I26/2,$L26,TRUE))*$C26+($J26="Steady Growth")*(AND(V$4&gt;=$E26,V$4&lt;=$G26)*((V$4-$E26+1)/($I26*($I26+1)/2)*$C26))+($J26="custom")*CustomCF!O26</f>
        <v>0</v>
      </c>
      <c r="W26" s="19">
        <f>($J26="Bell Curve")*(_xlfn.NORM.DIST(AND(W$4&gt;=$E26,W$4&lt;=$G26)*(W$4-$E26+1),$I26/2,$L26,TRUE)-_xlfn.NORM.DIST(AND(W$4&gt;=$E26,W$4&lt;=$G26)*(V$4-$E26+1),$I26/2,$L26,TRUE))/(1-2*_xlfn.NORM.DIST(0,$I26/2,$L26,TRUE))*$C26+($J26="Steady Growth")*(AND(W$4&gt;=$E26,W$4&lt;=$G26)*((W$4-$E26+1)/($I26*($I26+1)/2)*$C26))+($J26="custom")*CustomCF!P26</f>
        <v>0</v>
      </c>
      <c r="X26" s="19">
        <f>($J26="Bell Curve")*(_xlfn.NORM.DIST(AND(X$4&gt;=$E26,X$4&lt;=$G26)*(X$4-$E26+1),$I26/2,$L26,TRUE)-_xlfn.NORM.DIST(AND(X$4&gt;=$E26,X$4&lt;=$G26)*(W$4-$E26+1),$I26/2,$L26,TRUE))/(1-2*_xlfn.NORM.DIST(0,$I26/2,$L26,TRUE))*$C26+($J26="Steady Growth")*(AND(X$4&gt;=$E26,X$4&lt;=$G26)*((X$4-$E26+1)/($I26*($I26+1)/2)*$C26))+($J26="custom")*CustomCF!Q26</f>
        <v>0</v>
      </c>
      <c r="Y26" s="19">
        <f>($J26="Bell Curve")*(_xlfn.NORM.DIST(AND(Y$4&gt;=$E26,Y$4&lt;=$G26)*(Y$4-$E26+1),$I26/2,$L26,TRUE)-_xlfn.NORM.DIST(AND(Y$4&gt;=$E26,Y$4&lt;=$G26)*(X$4-$E26+1),$I26/2,$L26,TRUE))/(1-2*_xlfn.NORM.DIST(0,$I26/2,$L26,TRUE))*$C26+($J26="Steady Growth")*(AND(Y$4&gt;=$E26,Y$4&lt;=$G26)*((Y$4-$E26+1)/($I26*($I26+1)/2)*$C26))+($J26="custom")*CustomCF!R26</f>
        <v>0</v>
      </c>
      <c r="Z26" s="19">
        <f>($J26="Bell Curve")*(_xlfn.NORM.DIST(AND(Z$4&gt;=$E26,Z$4&lt;=$G26)*(Z$4-$E26+1),$I26/2,$L26,TRUE)-_xlfn.NORM.DIST(AND(Z$4&gt;=$E26,Z$4&lt;=$G26)*(Y$4-$E26+1),$I26/2,$L26,TRUE))/(1-2*_xlfn.NORM.DIST(0,$I26/2,$L26,TRUE))*$C26+($J26="Steady Growth")*(AND(Z$4&gt;=$E26,Z$4&lt;=$G26)*((Z$4-$E26+1)/($I26*($I26+1)/2)*$C26))+($J26="custom")*CustomCF!S26</f>
        <v>0</v>
      </c>
      <c r="AA26" s="19">
        <f>($J26="Bell Curve")*(_xlfn.NORM.DIST(AND(AA$4&gt;=$E26,AA$4&lt;=$G26)*(AA$4-$E26+1),$I26/2,$L26,TRUE)-_xlfn.NORM.DIST(AND(AA$4&gt;=$E26,AA$4&lt;=$G26)*(Z$4-$E26+1),$I26/2,$L26,TRUE))/(1-2*_xlfn.NORM.DIST(0,$I26/2,$L26,TRUE))*$C26+($J26="Steady Growth")*(AND(AA$4&gt;=$E26,AA$4&lt;=$G26)*((AA$4-$E26+1)/($I26*($I26+1)/2)*$C26))+($J26="custom")*CustomCF!T26</f>
        <v>0</v>
      </c>
      <c r="AB26" s="19">
        <f>($J26="Bell Curve")*(_xlfn.NORM.DIST(AND(AB$4&gt;=$E26,AB$4&lt;=$G26)*(AB$4-$E26+1),$I26/2,$L26,TRUE)-_xlfn.NORM.DIST(AND(AB$4&gt;=$E26,AB$4&lt;=$G26)*(AA$4-$E26+1),$I26/2,$L26,TRUE))/(1-2*_xlfn.NORM.DIST(0,$I26/2,$L26,TRUE))*$C26+($J26="Steady Growth")*(AND(AB$4&gt;=$E26,AB$4&lt;=$G26)*((AB$4-$E26+1)/($I26*($I26+1)/2)*$C26))+($J26="custom")*CustomCF!U26</f>
        <v>0</v>
      </c>
      <c r="AC26" s="19">
        <f>($J26="Bell Curve")*(_xlfn.NORM.DIST(AND(AC$4&gt;=$E26,AC$4&lt;=$G26)*(AC$4-$E26+1),$I26/2,$L26,TRUE)-_xlfn.NORM.DIST(AND(AC$4&gt;=$E26,AC$4&lt;=$G26)*(AB$4-$E26+1),$I26/2,$L26,TRUE))/(1-2*_xlfn.NORM.DIST(0,$I26/2,$L26,TRUE))*$C26+($J26="Steady Growth")*(AND(AC$4&gt;=$E26,AC$4&lt;=$G26)*((AC$4-$E26+1)/($I26*($I26+1)/2)*$C26))+($J26="custom")*CustomCF!V26</f>
        <v>0</v>
      </c>
      <c r="AD26" s="19">
        <f>($J26="Bell Curve")*(_xlfn.NORM.DIST(AND(AD$4&gt;=$E26,AD$4&lt;=$G26)*(AD$4-$E26+1),$I26/2,$L26,TRUE)-_xlfn.NORM.DIST(AND(AD$4&gt;=$E26,AD$4&lt;=$G26)*(AC$4-$E26+1),$I26/2,$L26,TRUE))/(1-2*_xlfn.NORM.DIST(0,$I26/2,$L26,TRUE))*$C26+($J26="Steady Growth")*(AND(AD$4&gt;=$E26,AD$4&lt;=$G26)*((AD$4-$E26+1)/($I26*($I26+1)/2)*$C26))+($J26="custom")*CustomCF!W26</f>
        <v>0</v>
      </c>
      <c r="AE26" s="19">
        <f>($J26="Bell Curve")*(_xlfn.NORM.DIST(AND(AE$4&gt;=$E26,AE$4&lt;=$G26)*(AE$4-$E26+1),$I26/2,$L26,TRUE)-_xlfn.NORM.DIST(AND(AE$4&gt;=$E26,AE$4&lt;=$G26)*(AD$4-$E26+1),$I26/2,$L26,TRUE))/(1-2*_xlfn.NORM.DIST(0,$I26/2,$L26,TRUE))*$C26+($J26="Steady Growth")*(AND(AE$4&gt;=$E26,AE$4&lt;=$G26)*((AE$4-$E26+1)/($I26*($I26+1)/2)*$C26))+($J26="custom")*CustomCF!X26</f>
        <v>0</v>
      </c>
      <c r="AF26" s="19">
        <f>($J26="Bell Curve")*(_xlfn.NORM.DIST(AND(AF$4&gt;=$E26,AF$4&lt;=$G26)*(AF$4-$E26+1),$I26/2,$L26,TRUE)-_xlfn.NORM.DIST(AND(AF$4&gt;=$E26,AF$4&lt;=$G26)*(AE$4-$E26+1),$I26/2,$L26,TRUE))/(1-2*_xlfn.NORM.DIST(0,$I26/2,$L26,TRUE))*$C26+($J26="Steady Growth")*(AND(AF$4&gt;=$E26,AF$4&lt;=$G26)*((AF$4-$E26+1)/($I26*($I26+1)/2)*$C26))+($J26="custom")*CustomCF!Y26</f>
        <v>0</v>
      </c>
      <c r="AG26" s="19">
        <f>($J26="Bell Curve")*(_xlfn.NORM.DIST(AND(AG$4&gt;=$E26,AG$4&lt;=$G26)*(AG$4-$E26+1),$I26/2,$L26,TRUE)-_xlfn.NORM.DIST(AND(AG$4&gt;=$E26,AG$4&lt;=$G26)*(AF$4-$E26+1),$I26/2,$L26,TRUE))/(1-2*_xlfn.NORM.DIST(0,$I26/2,$L26,TRUE))*$C26+($J26="Steady Growth")*(AND(AG$4&gt;=$E26,AG$4&lt;=$G26)*((AG$4-$E26+1)/($I26*($I26+1)/2)*$C26))+($J26="custom")*CustomCF!Z26</f>
        <v>0</v>
      </c>
      <c r="AH26" s="19">
        <f>($J26="Bell Curve")*(_xlfn.NORM.DIST(AND(AH$4&gt;=$E26,AH$4&lt;=$G26)*(AH$4-$E26+1),$I26/2,$L26,TRUE)-_xlfn.NORM.DIST(AND(AH$4&gt;=$E26,AH$4&lt;=$G26)*(AG$4-$E26+1),$I26/2,$L26,TRUE))/(1-2*_xlfn.NORM.DIST(0,$I26/2,$L26,TRUE))*$C26+($J26="Steady Growth")*(AND(AH$4&gt;=$E26,AH$4&lt;=$G26)*((AH$4-$E26+1)/($I26*($I26+1)/2)*$C26))+($J26="custom")*CustomCF!AA26</f>
        <v>0</v>
      </c>
      <c r="AI26" s="19">
        <f>($J26="Bell Curve")*(_xlfn.NORM.DIST(AND(AI$4&gt;=$E26,AI$4&lt;=$G26)*(AI$4-$E26+1),$I26/2,$L26,TRUE)-_xlfn.NORM.DIST(AND(AI$4&gt;=$E26,AI$4&lt;=$G26)*(AH$4-$E26+1),$I26/2,$L26,TRUE))/(1-2*_xlfn.NORM.DIST(0,$I26/2,$L26,TRUE))*$C26+($J26="Steady Growth")*(AND(AI$4&gt;=$E26,AI$4&lt;=$G26)*((AI$4-$E26+1)/($I26*($I26+1)/2)*$C26))+($J26="custom")*CustomCF!AB26</f>
        <v>0</v>
      </c>
      <c r="AJ26" s="19">
        <f>($J26="Bell Curve")*(_xlfn.NORM.DIST(AND(AJ$4&gt;=$E26,AJ$4&lt;=$G26)*(AJ$4-$E26+1),$I26/2,$L26,TRUE)-_xlfn.NORM.DIST(AND(AJ$4&gt;=$E26,AJ$4&lt;=$G26)*(AI$4-$E26+1),$I26/2,$L26,TRUE))/(1-2*_xlfn.NORM.DIST(0,$I26/2,$L26,TRUE))*$C26+($J26="Steady Growth")*(AND(AJ$4&gt;=$E26,AJ$4&lt;=$G26)*((AJ$4-$E26+1)/($I26*($I26+1)/2)*$C26))+($J26="custom")*CustomCF!AC26</f>
        <v>0</v>
      </c>
      <c r="AK26" s="19">
        <f>($J26="Bell Curve")*(_xlfn.NORM.DIST(AND(AK$4&gt;=$E26,AK$4&lt;=$G26)*(AK$4-$E26+1),$I26/2,$L26,TRUE)-_xlfn.NORM.DIST(AND(AK$4&gt;=$E26,AK$4&lt;=$G26)*(AJ$4-$E26+1),$I26/2,$L26,TRUE))/(1-2*_xlfn.NORM.DIST(0,$I26/2,$L26,TRUE))*$C26+($J26="Steady Growth")*(AND(AK$4&gt;=$E26,AK$4&lt;=$G26)*((AK$4-$E26+1)/($I26*($I26+1)/2)*$C26))+($J26="custom")*CustomCF!AD26</f>
        <v>0</v>
      </c>
      <c r="AL26" s="19">
        <f>($J26="Bell Curve")*(_xlfn.NORM.DIST(AND(AL$4&gt;=$E26,AL$4&lt;=$G26)*(AL$4-$E26+1),$I26/2,$L26,TRUE)-_xlfn.NORM.DIST(AND(AL$4&gt;=$E26,AL$4&lt;=$G26)*(AK$4-$E26+1),$I26/2,$L26,TRUE))/(1-2*_xlfn.NORM.DIST(0,$I26/2,$L26,TRUE))*$C26+($J26="Steady Growth")*(AND(AL$4&gt;=$E26,AL$4&lt;=$G26)*((AL$4-$E26+1)/($I26*($I26+1)/2)*$C26))+($J26="custom")*CustomCF!AE26</f>
        <v>0</v>
      </c>
      <c r="AM26" s="19">
        <f>($J26="Bell Curve")*(_xlfn.NORM.DIST(AND(AM$4&gt;=$E26,AM$4&lt;=$G26)*(AM$4-$E26+1),$I26/2,$L26,TRUE)-_xlfn.NORM.DIST(AND(AM$4&gt;=$E26,AM$4&lt;=$G26)*(AL$4-$E26+1),$I26/2,$L26,TRUE))/(1-2*_xlfn.NORM.DIST(0,$I26/2,$L26,TRUE))*$C26+($J26="Steady Growth")*(AND(AM$4&gt;=$E26,AM$4&lt;=$G26)*((AM$4-$E26+1)/($I26*($I26+1)/2)*$C26))+($J26="custom")*CustomCF!AF26</f>
        <v>0</v>
      </c>
      <c r="AN26" s="19">
        <f>($J26="Bell Curve")*(_xlfn.NORM.DIST(AND(AN$4&gt;=$E26,AN$4&lt;=$G26)*(AN$4-$E26+1),$I26/2,$L26,TRUE)-_xlfn.NORM.DIST(AND(AN$4&gt;=$E26,AN$4&lt;=$G26)*(AM$4-$E26+1),$I26/2,$L26,TRUE))/(1-2*_xlfn.NORM.DIST(0,$I26/2,$L26,TRUE))*$C26+($J26="Steady Growth")*(AND(AN$4&gt;=$E26,AN$4&lt;=$G26)*((AN$4-$E26+1)/($I26*($I26+1)/2)*$C26))+($J26="custom")*CustomCF!AG26</f>
        <v>0</v>
      </c>
      <c r="AO26" s="19">
        <f>($J26="Bell Curve")*(_xlfn.NORM.DIST(AND(AO$4&gt;=$E26,AO$4&lt;=$G26)*(AO$4-$E26+1),$I26/2,$L26,TRUE)-_xlfn.NORM.DIST(AND(AO$4&gt;=$E26,AO$4&lt;=$G26)*(AN$4-$E26+1),$I26/2,$L26,TRUE))/(1-2*_xlfn.NORM.DIST(0,$I26/2,$L26,TRUE))*$C26+($J26="Steady Growth")*(AND(AO$4&gt;=$E26,AO$4&lt;=$G26)*((AO$4-$E26+1)/($I26*($I26+1)/2)*$C26))+($J26="custom")*CustomCF!AH26</f>
        <v>0</v>
      </c>
      <c r="AP26" s="19">
        <f>($J26="Bell Curve")*(_xlfn.NORM.DIST(AND(AP$4&gt;=$E26,AP$4&lt;=$G26)*(AP$4-$E26+1),$I26/2,$L26,TRUE)-_xlfn.NORM.DIST(AND(AP$4&gt;=$E26,AP$4&lt;=$G26)*(AO$4-$E26+1),$I26/2,$L26,TRUE))/(1-2*_xlfn.NORM.DIST(0,$I26/2,$L26,TRUE))*$C26+($J26="Steady Growth")*(AND(AP$4&gt;=$E26,AP$4&lt;=$G26)*((AP$4-$E26+1)/($I26*($I26+1)/2)*$C26))+($J26="custom")*CustomCF!AI26</f>
        <v>0</v>
      </c>
      <c r="AQ26" s="19">
        <f>($J26="Bell Curve")*(_xlfn.NORM.DIST(AND(AQ$4&gt;=$E26,AQ$4&lt;=$G26)*(AQ$4-$E26+1),$I26/2,$L26,TRUE)-_xlfn.NORM.DIST(AND(AQ$4&gt;=$E26,AQ$4&lt;=$G26)*(AP$4-$E26+1),$I26/2,$L26,TRUE))/(1-2*_xlfn.NORM.DIST(0,$I26/2,$L26,TRUE))*$C26+($J26="Steady Growth")*(AND(AQ$4&gt;=$E26,AQ$4&lt;=$G26)*((AQ$4-$E26+1)/($I26*($I26+1)/2)*$C26))+($J26="custom")*CustomCF!AJ26</f>
        <v>0</v>
      </c>
      <c r="AR26" s="19">
        <f>($J26="Bell Curve")*(_xlfn.NORM.DIST(AND(AR$4&gt;=$E26,AR$4&lt;=$G26)*(AR$4-$E26+1),$I26/2,$L26,TRUE)-_xlfn.NORM.DIST(AND(AR$4&gt;=$E26,AR$4&lt;=$G26)*(AQ$4-$E26+1),$I26/2,$L26,TRUE))/(1-2*_xlfn.NORM.DIST(0,$I26/2,$L26,TRUE))*$C26+($J26="Steady Growth")*(AND(AR$4&gt;=$E26,AR$4&lt;=$G26)*((AR$4-$E26+1)/($I26*($I26+1)/2)*$C26))+($J26="custom")*CustomCF!AK26</f>
        <v>0</v>
      </c>
      <c r="AS26" s="19">
        <f>($J26="Bell Curve")*(_xlfn.NORM.DIST(AND(AS$4&gt;=$E26,AS$4&lt;=$G26)*(AS$4-$E26+1),$I26/2,$L26,TRUE)-_xlfn.NORM.DIST(AND(AS$4&gt;=$E26,AS$4&lt;=$G26)*(AR$4-$E26+1),$I26/2,$L26,TRUE))/(1-2*_xlfn.NORM.DIST(0,$I26/2,$L26,TRUE))*$C26+($J26="Steady Growth")*(AND(AS$4&gt;=$E26,AS$4&lt;=$G26)*((AS$4-$E26+1)/($I26*($I26+1)/2)*$C26))+($J26="custom")*CustomCF!AL26</f>
        <v>0</v>
      </c>
      <c r="AT26" s="19">
        <f>($J26="Bell Curve")*(_xlfn.NORM.DIST(AND(AT$4&gt;=$E26,AT$4&lt;=$G26)*(AT$4-$E26+1),$I26/2,$L26,TRUE)-_xlfn.NORM.DIST(AND(AT$4&gt;=$E26,AT$4&lt;=$G26)*(AS$4-$E26+1),$I26/2,$L26,TRUE))/(1-2*_xlfn.NORM.DIST(0,$I26/2,$L26,TRUE))*$C26+($J26="Steady Growth")*(AND(AT$4&gt;=$E26,AT$4&lt;=$G26)*((AT$4-$E26+1)/($I26*($I26+1)/2)*$C26))+($J26="custom")*CustomCF!AM26</f>
        <v>0</v>
      </c>
      <c r="AU26" s="19">
        <f>($J26="Bell Curve")*(_xlfn.NORM.DIST(AND(AU$4&gt;=$E26,AU$4&lt;=$G26)*(AU$4-$E26+1),$I26/2,$L26,TRUE)-_xlfn.NORM.DIST(AND(AU$4&gt;=$E26,AU$4&lt;=$G26)*(AT$4-$E26+1),$I26/2,$L26,TRUE))/(1-2*_xlfn.NORM.DIST(0,$I26/2,$L26,TRUE))*$C26+($J26="Steady Growth")*(AND(AU$4&gt;=$E26,AU$4&lt;=$G26)*((AU$4-$E26+1)/($I26*($I26+1)/2)*$C26))+($J26="custom")*CustomCF!AN26</f>
        <v>0</v>
      </c>
      <c r="AV26" s="19">
        <f>($J26="Bell Curve")*(_xlfn.NORM.DIST(AND(AV$4&gt;=$E26,AV$4&lt;=$G26)*(AV$4-$E26+1),$I26/2,$L26,TRUE)-_xlfn.NORM.DIST(AND(AV$4&gt;=$E26,AV$4&lt;=$G26)*(AU$4-$E26+1),$I26/2,$L26,TRUE))/(1-2*_xlfn.NORM.DIST(0,$I26/2,$L26,TRUE))*$C26+($J26="Steady Growth")*(AND(AV$4&gt;=$E26,AV$4&lt;=$G26)*((AV$4-$E26+1)/($I26*($I26+1)/2)*$C26))+($J26="custom")*CustomCF!AO26</f>
        <v>0</v>
      </c>
      <c r="AW26" s="19">
        <f>($J26="Bell Curve")*(_xlfn.NORM.DIST(AND(AW$4&gt;=$E26,AW$4&lt;=$G26)*(AW$4-$E26+1),$I26/2,$L26,TRUE)-_xlfn.NORM.DIST(AND(AW$4&gt;=$E26,AW$4&lt;=$G26)*(AV$4-$E26+1),$I26/2,$L26,TRUE))/(1-2*_xlfn.NORM.DIST(0,$I26/2,$L26,TRUE))*$C26+($J26="Steady Growth")*(AND(AW$4&gt;=$E26,AW$4&lt;=$G26)*((AW$4-$E26+1)/($I26*($I26+1)/2)*$C26))+($J26="custom")*CustomCF!AP26</f>
        <v>0</v>
      </c>
      <c r="AX26" s="19">
        <f>($J26="Bell Curve")*(_xlfn.NORM.DIST(AND(AX$4&gt;=$E26,AX$4&lt;=$G26)*(AX$4-$E26+1),$I26/2,$L26,TRUE)-_xlfn.NORM.DIST(AND(AX$4&gt;=$E26,AX$4&lt;=$G26)*(AW$4-$E26+1),$I26/2,$L26,TRUE))/(1-2*_xlfn.NORM.DIST(0,$I26/2,$L26,TRUE))*$C26+($J26="Steady Growth")*(AND(AX$4&gt;=$E26,AX$4&lt;=$G26)*((AX$4-$E26+1)/($I26*($I26+1)/2)*$C26))+($J26="custom")*CustomCF!AQ26</f>
        <v>0</v>
      </c>
      <c r="AY26" s="19">
        <f>($J26="Bell Curve")*(_xlfn.NORM.DIST(AND(AY$4&gt;=$E26,AY$4&lt;=$G26)*(AY$4-$E26+1),$I26/2,$L26,TRUE)-_xlfn.NORM.DIST(AND(AY$4&gt;=$E26,AY$4&lt;=$G26)*(AX$4-$E26+1),$I26/2,$L26,TRUE))/(1-2*_xlfn.NORM.DIST(0,$I26/2,$L26,TRUE))*$C26+($J26="Steady Growth")*(AND(AY$4&gt;=$E26,AY$4&lt;=$G26)*((AY$4-$E26+1)/($I26*($I26+1)/2)*$C26))+($J26="custom")*CustomCF!AR26</f>
        <v>0</v>
      </c>
      <c r="AZ26" s="19">
        <f>($J26="Bell Curve")*(_xlfn.NORM.DIST(AND(AZ$4&gt;=$E26,AZ$4&lt;=$G26)*(AZ$4-$E26+1),$I26/2,$L26,TRUE)-_xlfn.NORM.DIST(AND(AZ$4&gt;=$E26,AZ$4&lt;=$G26)*(AY$4-$E26+1),$I26/2,$L26,TRUE))/(1-2*_xlfn.NORM.DIST(0,$I26/2,$L26,TRUE))*$C26+($J26="Steady Growth")*(AND(AZ$4&gt;=$E26,AZ$4&lt;=$G26)*((AZ$4-$E26+1)/($I26*($I26+1)/2)*$C26))+($J26="custom")*CustomCF!AS26</f>
        <v>0</v>
      </c>
      <c r="BA26" s="19">
        <f>($J26="Bell Curve")*(_xlfn.NORM.DIST(AND(BA$4&gt;=$E26,BA$4&lt;=$G26)*(BA$4-$E26+1),$I26/2,$L26,TRUE)-_xlfn.NORM.DIST(AND(BA$4&gt;=$E26,BA$4&lt;=$G26)*(AZ$4-$E26+1),$I26/2,$L26,TRUE))/(1-2*_xlfn.NORM.DIST(0,$I26/2,$L26,TRUE))*$C26+($J26="Steady Growth")*(AND(BA$4&gt;=$E26,BA$4&lt;=$G26)*((BA$4-$E26+1)/($I26*($I26+1)/2)*$C26))+($J26="custom")*CustomCF!AT26</f>
        <v>0</v>
      </c>
      <c r="BB26" s="19">
        <f>($J26="Bell Curve")*(_xlfn.NORM.DIST(AND(BB$4&gt;=$E26,BB$4&lt;=$G26)*(BB$4-$E26+1),$I26/2,$L26,TRUE)-_xlfn.NORM.DIST(AND(BB$4&gt;=$E26,BB$4&lt;=$G26)*(BA$4-$E26+1),$I26/2,$L26,TRUE))/(1-2*_xlfn.NORM.DIST(0,$I26/2,$L26,TRUE))*$C26+($J26="Steady Growth")*(AND(BB$4&gt;=$E26,BB$4&lt;=$G26)*((BB$4-$E26+1)/($I26*($I26+1)/2)*$C26))+($J26="custom")*CustomCF!AU26</f>
        <v>0</v>
      </c>
      <c r="BC26" s="19">
        <f>($J26="Bell Curve")*(_xlfn.NORM.DIST(AND(BC$4&gt;=$E26,BC$4&lt;=$G26)*(BC$4-$E26+1),$I26/2,$L26,TRUE)-_xlfn.NORM.DIST(AND(BC$4&gt;=$E26,BC$4&lt;=$G26)*(BB$4-$E26+1),$I26/2,$L26,TRUE))/(1-2*_xlfn.NORM.DIST(0,$I26/2,$L26,TRUE))*$C26+($J26="Steady Growth")*(AND(BC$4&gt;=$E26,BC$4&lt;=$G26)*((BC$4-$E26+1)/($I26*($I26+1)/2)*$C26))+($J26="custom")*CustomCF!AV26</f>
        <v>0</v>
      </c>
      <c r="BD26" s="19">
        <f>($J26="Bell Curve")*(_xlfn.NORM.DIST(AND(BD$4&gt;=$E26,BD$4&lt;=$G26)*(BD$4-$E26+1),$I26/2,$L26,TRUE)-_xlfn.NORM.DIST(AND(BD$4&gt;=$E26,BD$4&lt;=$G26)*(BC$4-$E26+1),$I26/2,$L26,TRUE))/(1-2*_xlfn.NORM.DIST(0,$I26/2,$L26,TRUE))*$C26+($J26="Steady Growth")*(AND(BD$4&gt;=$E26,BD$4&lt;=$G26)*((BD$4-$E26+1)/($I26*($I26+1)/2)*$C26))+($J26="custom")*CustomCF!AW26</f>
        <v>0</v>
      </c>
      <c r="BE26" s="19">
        <f>($J26="Bell Curve")*(_xlfn.NORM.DIST(AND(BE$4&gt;=$E26,BE$4&lt;=$G26)*(BE$4-$E26+1),$I26/2,$L26,TRUE)-_xlfn.NORM.DIST(AND(BE$4&gt;=$E26,BE$4&lt;=$G26)*(BD$4-$E26+1),$I26/2,$L26,TRUE))/(1-2*_xlfn.NORM.DIST(0,$I26/2,$L26,TRUE))*$C26+($J26="Steady Growth")*(AND(BE$4&gt;=$E26,BE$4&lt;=$G26)*((BE$4-$E26+1)/($I26*($I26+1)/2)*$C26))+($J26="custom")*CustomCF!AX26</f>
        <v>0</v>
      </c>
      <c r="BF26" s="19">
        <f>($J26="Bell Curve")*(_xlfn.NORM.DIST(AND(BF$4&gt;=$E26,BF$4&lt;=$G26)*(BF$4-$E26+1),$I26/2,$L26,TRUE)-_xlfn.NORM.DIST(AND(BF$4&gt;=$E26,BF$4&lt;=$G26)*(BE$4-$E26+1),$I26/2,$L26,TRUE))/(1-2*_xlfn.NORM.DIST(0,$I26/2,$L26,TRUE))*$C26+($J26="Steady Growth")*(AND(BF$4&gt;=$E26,BF$4&lt;=$G26)*((BF$4-$E26+1)/($I26*($I26+1)/2)*$C26))+($J26="custom")*CustomCF!AY26</f>
        <v>0</v>
      </c>
      <c r="BG26" s="19">
        <f>($J26="Bell Curve")*(_xlfn.NORM.DIST(AND(BG$4&gt;=$E26,BG$4&lt;=$G26)*(BG$4-$E26+1),$I26/2,$L26,TRUE)-_xlfn.NORM.DIST(AND(BG$4&gt;=$E26,BG$4&lt;=$G26)*(BF$4-$E26+1),$I26/2,$L26,TRUE))/(1-2*_xlfn.NORM.DIST(0,$I26/2,$L26,TRUE))*$C26+($J26="Steady Growth")*(AND(BG$4&gt;=$E26,BG$4&lt;=$G26)*((BG$4-$E26+1)/($I26*($I26+1)/2)*$C26))+($J26="custom")*CustomCF!AZ26</f>
        <v>0</v>
      </c>
      <c r="BH26" s="19">
        <f>($J26="Bell Curve")*(_xlfn.NORM.DIST(AND(BH$4&gt;=$E26,BH$4&lt;=$G26)*(BH$4-$E26+1),$I26/2,$L26,TRUE)-_xlfn.NORM.DIST(AND(BH$4&gt;=$E26,BH$4&lt;=$G26)*(BG$4-$E26+1),$I26/2,$L26,TRUE))/(1-2*_xlfn.NORM.DIST(0,$I26/2,$L26,TRUE))*$C26+($J26="Steady Growth")*(AND(BH$4&gt;=$E26,BH$4&lt;=$G26)*((BH$4-$E26+1)/($I26*($I26+1)/2)*$C26))+($J26="custom")*CustomCF!BA26</f>
        <v>0</v>
      </c>
      <c r="BI26" s="19">
        <f>($J26="Bell Curve")*(_xlfn.NORM.DIST(AND(BI$4&gt;=$E26,BI$4&lt;=$G26)*(BI$4-$E26+1),$I26/2,$L26,TRUE)-_xlfn.NORM.DIST(AND(BI$4&gt;=$E26,BI$4&lt;=$G26)*(BH$4-$E26+1),$I26/2,$L26,TRUE))/(1-2*_xlfn.NORM.DIST(0,$I26/2,$L26,TRUE))*$C26+($J26="Steady Growth")*(AND(BI$4&gt;=$E26,BI$4&lt;=$G26)*((BI$4-$E26+1)/($I26*($I26+1)/2)*$C26))+($J26="custom")*CustomCF!BB26</f>
        <v>0</v>
      </c>
      <c r="BJ26" s="19">
        <f>($J26="Bell Curve")*(_xlfn.NORM.DIST(AND(BJ$4&gt;=$E26,BJ$4&lt;=$G26)*(BJ$4-$E26+1),$I26/2,$L26,TRUE)-_xlfn.NORM.DIST(AND(BJ$4&gt;=$E26,BJ$4&lt;=$G26)*(BI$4-$E26+1),$I26/2,$L26,TRUE))/(1-2*_xlfn.NORM.DIST(0,$I26/2,$L26,TRUE))*$C26+($J26="Steady Growth")*(AND(BJ$4&gt;=$E26,BJ$4&lt;=$G26)*((BJ$4-$E26+1)/($I26*($I26+1)/2)*$C26))+($J26="custom")*CustomCF!BC26</f>
        <v>0</v>
      </c>
      <c r="BK26" s="19">
        <f>($J26="Bell Curve")*(_xlfn.NORM.DIST(AND(BK$4&gt;=$E26,BK$4&lt;=$G26)*(BK$4-$E26+1),$I26/2,$L26,TRUE)-_xlfn.NORM.DIST(AND(BK$4&gt;=$E26,BK$4&lt;=$G26)*(BJ$4-$E26+1),$I26/2,$L26,TRUE))/(1-2*_xlfn.NORM.DIST(0,$I26/2,$L26,TRUE))*$C26+($J26="Steady Growth")*(AND(BK$4&gt;=$E26,BK$4&lt;=$G26)*((BK$4-$E26+1)/($I26*($I26+1)/2)*$C26))+($J26="custom")*CustomCF!BD26</f>
        <v>0</v>
      </c>
      <c r="BL26" s="19">
        <f>($J26="Bell Curve")*(_xlfn.NORM.DIST(AND(BL$4&gt;=$E26,BL$4&lt;=$G26)*(BL$4-$E26+1),$I26/2,$L26,TRUE)-_xlfn.NORM.DIST(AND(BL$4&gt;=$E26,BL$4&lt;=$G26)*(BK$4-$E26+1),$I26/2,$L26,TRUE))/(1-2*_xlfn.NORM.DIST(0,$I26/2,$L26,TRUE))*$C26+($J26="Steady Growth")*(AND(BL$4&gt;=$E26,BL$4&lt;=$G26)*((BL$4-$E26+1)/($I26*($I26+1)/2)*$C26))+($J26="custom")*CustomCF!BE26</f>
        <v>0</v>
      </c>
      <c r="BM26" s="19">
        <f>($J26="Bell Curve")*(_xlfn.NORM.DIST(AND(BM$4&gt;=$E26,BM$4&lt;=$G26)*(BM$4-$E26+1),$I26/2,$L26,TRUE)-_xlfn.NORM.DIST(AND(BM$4&gt;=$E26,BM$4&lt;=$G26)*(BL$4-$E26+1),$I26/2,$L26,TRUE))/(1-2*_xlfn.NORM.DIST(0,$I26/2,$L26,TRUE))*$C26+($J26="Steady Growth")*(AND(BM$4&gt;=$E26,BM$4&lt;=$G26)*((BM$4-$E26+1)/($I26*($I26+1)/2)*$C26))+($J26="custom")*CustomCF!BF26</f>
        <v>0</v>
      </c>
      <c r="BN26" s="19">
        <f>($J26="Bell Curve")*(_xlfn.NORM.DIST(AND(BN$4&gt;=$E26,BN$4&lt;=$G26)*(BN$4-$E26+1),$I26/2,$L26,TRUE)-_xlfn.NORM.DIST(AND(BN$4&gt;=$E26,BN$4&lt;=$G26)*(BM$4-$E26+1),$I26/2,$L26,TRUE))/(1-2*_xlfn.NORM.DIST(0,$I26/2,$L26,TRUE))*$C26+($J26="Steady Growth")*(AND(BN$4&gt;=$E26,BN$4&lt;=$G26)*((BN$4-$E26+1)/($I26*($I26+1)/2)*$C26))+($J26="custom")*CustomCF!BG26</f>
        <v>0</v>
      </c>
      <c r="BO26" s="19">
        <f>($J26="Bell Curve")*(_xlfn.NORM.DIST(AND(BO$4&gt;=$E26,BO$4&lt;=$G26)*(BO$4-$E26+1),$I26/2,$L26,TRUE)-_xlfn.NORM.DIST(AND(BO$4&gt;=$E26,BO$4&lt;=$G26)*(BN$4-$E26+1),$I26/2,$L26,TRUE))/(1-2*_xlfn.NORM.DIST(0,$I26/2,$L26,TRUE))*$C26+($J26="Steady Growth")*(AND(BO$4&gt;=$E26,BO$4&lt;=$G26)*((BO$4-$E26+1)/($I26*($I26+1)/2)*$C26))+($J26="custom")*CustomCF!BH26</f>
        <v>0</v>
      </c>
      <c r="BP26" s="19">
        <f>($J26="Bell Curve")*(_xlfn.NORM.DIST(AND(BP$4&gt;=$E26,BP$4&lt;=$G26)*(BP$4-$E26+1),$I26/2,$L26,TRUE)-_xlfn.NORM.DIST(AND(BP$4&gt;=$E26,BP$4&lt;=$G26)*(BO$4-$E26+1),$I26/2,$L26,TRUE))/(1-2*_xlfn.NORM.DIST(0,$I26/2,$L26,TRUE))*$C26+($J26="Steady Growth")*(AND(BP$4&gt;=$E26,BP$4&lt;=$G26)*((BP$4-$E26+1)/($I26*($I26+1)/2)*$C26))+($J26="custom")*CustomCF!BI26</f>
        <v>0</v>
      </c>
      <c r="BQ26" s="19">
        <f>($J26="Bell Curve")*(_xlfn.NORM.DIST(AND(BQ$4&gt;=$E26,BQ$4&lt;=$G26)*(BQ$4-$E26+1),$I26/2,$L26,TRUE)-_xlfn.NORM.DIST(AND(BQ$4&gt;=$E26,BQ$4&lt;=$G26)*(BP$4-$E26+1),$I26/2,$L26,TRUE))/(1-2*_xlfn.NORM.DIST(0,$I26/2,$L26,TRUE))*$C26+($J26="Steady Growth")*(AND(BQ$4&gt;=$E26,BQ$4&lt;=$G26)*((BQ$4-$E26+1)/($I26*($I26+1)/2)*$C26))+($J26="custom")*CustomCF!BJ26</f>
        <v>0</v>
      </c>
      <c r="BR26" s="19">
        <f>($J26="Bell Curve")*(_xlfn.NORM.DIST(AND(BR$4&gt;=$E26,BR$4&lt;=$G26)*(BR$4-$E26+1),$I26/2,$L26,TRUE)-_xlfn.NORM.DIST(AND(BR$4&gt;=$E26,BR$4&lt;=$G26)*(BQ$4-$E26+1),$I26/2,$L26,TRUE))/(1-2*_xlfn.NORM.DIST(0,$I26/2,$L26,TRUE))*$C26+($J26="Steady Growth")*(AND(BR$4&gt;=$E26,BR$4&lt;=$G26)*((BR$4-$E26+1)/($I26*($I26+1)/2)*$C26))+($J26="custom")*CustomCF!BK26</f>
        <v>0</v>
      </c>
      <c r="BS26" s="19">
        <f>($J26="Bell Curve")*(_xlfn.NORM.DIST(AND(BS$4&gt;=$E26,BS$4&lt;=$G26)*(BS$4-$E26+1),$I26/2,$L26,TRUE)-_xlfn.NORM.DIST(AND(BS$4&gt;=$E26,BS$4&lt;=$G26)*(BR$4-$E26+1),$I26/2,$L26,TRUE))/(1-2*_xlfn.NORM.DIST(0,$I26/2,$L26,TRUE))*$C26+($J26="Steady Growth")*(AND(BS$4&gt;=$E26,BS$4&lt;=$G26)*((BS$4-$E26+1)/($I26*($I26+1)/2)*$C26))+($J26="custom")*CustomCF!BL26</f>
        <v>0</v>
      </c>
      <c r="BT26" s="19">
        <f>($J26="Bell Curve")*(_xlfn.NORM.DIST(AND(BT$4&gt;=$E26,BT$4&lt;=$G26)*(BT$4-$E26+1),$I26/2,$L26,TRUE)-_xlfn.NORM.DIST(AND(BT$4&gt;=$E26,BT$4&lt;=$G26)*(BS$4-$E26+1),$I26/2,$L26,TRUE))/(1-2*_xlfn.NORM.DIST(0,$I26/2,$L26,TRUE))*$C26+($J26="Steady Growth")*(AND(BT$4&gt;=$E26,BT$4&lt;=$G26)*((BT$4-$E26+1)/($I26*($I26+1)/2)*$C26))+($J26="custom")*CustomCF!BM26</f>
        <v>0</v>
      </c>
      <c r="BU26" s="19">
        <f>($J26="Bell Curve")*(_xlfn.NORM.DIST(AND(BU$4&gt;=$E26,BU$4&lt;=$G26)*(BU$4-$E26+1),$I26/2,$L26,TRUE)-_xlfn.NORM.DIST(AND(BU$4&gt;=$E26,BU$4&lt;=$G26)*(BT$4-$E26+1),$I26/2,$L26,TRUE))/(1-2*_xlfn.NORM.DIST(0,$I26/2,$L26,TRUE))*$C26+($J26="Steady Growth")*(AND(BU$4&gt;=$E26,BU$4&lt;=$G26)*((BU$4-$E26+1)/($I26*($I26+1)/2)*$C26))+($J26="custom")*CustomCF!BN26</f>
        <v>0</v>
      </c>
      <c r="BV26" s="19">
        <f>($J26="Bell Curve")*(_xlfn.NORM.DIST(AND(BV$4&gt;=$E26,BV$4&lt;=$G26)*(BV$4-$E26+1),$I26/2,$L26,TRUE)-_xlfn.NORM.DIST(AND(BV$4&gt;=$E26,BV$4&lt;=$G26)*(BU$4-$E26+1),$I26/2,$L26,TRUE))/(1-2*_xlfn.NORM.DIST(0,$I26/2,$L26,TRUE))*$C26+($J26="Steady Growth")*(AND(BV$4&gt;=$E26,BV$4&lt;=$G26)*((BV$4-$E26+1)/($I26*($I26+1)/2)*$C26))+($J26="custom")*CustomCF!BO26</f>
        <v>0</v>
      </c>
      <c r="BW26" s="19">
        <f>($J26="Bell Curve")*(_xlfn.NORM.DIST(AND(BW$4&gt;=$E26,BW$4&lt;=$G26)*(BW$4-$E26+1),$I26/2,$L26,TRUE)-_xlfn.NORM.DIST(AND(BW$4&gt;=$E26,BW$4&lt;=$G26)*(BV$4-$E26+1),$I26/2,$L26,TRUE))/(1-2*_xlfn.NORM.DIST(0,$I26/2,$L26,TRUE))*$C26+($J26="Steady Growth")*(AND(BW$4&gt;=$E26,BW$4&lt;=$G26)*((BW$4-$E26+1)/($I26*($I26+1)/2)*$C26))+($J26="custom")*CustomCF!BP26</f>
        <v>0</v>
      </c>
      <c r="BX26" s="19">
        <f>($J26="Bell Curve")*(_xlfn.NORM.DIST(AND(BX$4&gt;=$E26,BX$4&lt;=$G26)*(BX$4-$E26+1),$I26/2,$L26,TRUE)-_xlfn.NORM.DIST(AND(BX$4&gt;=$E26,BX$4&lt;=$G26)*(BW$4-$E26+1),$I26/2,$L26,TRUE))/(1-2*_xlfn.NORM.DIST(0,$I26/2,$L26,TRUE))*$C26+($J26="Steady Growth")*(AND(BX$4&gt;=$E26,BX$4&lt;=$G26)*((BX$4-$E26+1)/($I26*($I26+1)/2)*$C26))+($J26="custom")*CustomCF!BQ26</f>
        <v>0</v>
      </c>
      <c r="BY26" s="19">
        <f>($J26="Bell Curve")*(_xlfn.NORM.DIST(AND(BY$4&gt;=$E26,BY$4&lt;=$G26)*(BY$4-$E26+1),$I26/2,$L26,TRUE)-_xlfn.NORM.DIST(AND(BY$4&gt;=$E26,BY$4&lt;=$G26)*(BX$4-$E26+1),$I26/2,$L26,TRUE))/(1-2*_xlfn.NORM.DIST(0,$I26/2,$L26,TRUE))*$C26+($J26="Steady Growth")*(AND(BY$4&gt;=$E26,BY$4&lt;=$G26)*((BY$4-$E26+1)/($I26*($I26+1)/2)*$C26))+($J26="custom")*CustomCF!BR26</f>
        <v>0</v>
      </c>
      <c r="BZ26" s="19">
        <f>($J26="Bell Curve")*(_xlfn.NORM.DIST(AND(BZ$4&gt;=$E26,BZ$4&lt;=$G26)*(BZ$4-$E26+1),$I26/2,$L26,TRUE)-_xlfn.NORM.DIST(AND(BZ$4&gt;=$E26,BZ$4&lt;=$G26)*(BY$4-$E26+1),$I26/2,$L26,TRUE))/(1-2*_xlfn.NORM.DIST(0,$I26/2,$L26,TRUE))*$C26+($J26="Steady Growth")*(AND(BZ$4&gt;=$E26,BZ$4&lt;=$G26)*((BZ$4-$E26+1)/($I26*($I26+1)/2)*$C26))+($J26="custom")*CustomCF!BS26</f>
        <v>0</v>
      </c>
      <c r="CA26" s="19">
        <f>($J26="Bell Curve")*(_xlfn.NORM.DIST(AND(CA$4&gt;=$E26,CA$4&lt;=$G26)*(CA$4-$E26+1),$I26/2,$L26,TRUE)-_xlfn.NORM.DIST(AND(CA$4&gt;=$E26,CA$4&lt;=$G26)*(BZ$4-$E26+1),$I26/2,$L26,TRUE))/(1-2*_xlfn.NORM.DIST(0,$I26/2,$L26,TRUE))*$C26+($J26="Steady Growth")*(AND(CA$4&gt;=$E26,CA$4&lt;=$G26)*((CA$4-$E26+1)/($I26*($I26+1)/2)*$C26))+($J26="custom")*CustomCF!BT26</f>
        <v>0</v>
      </c>
      <c r="CB26" s="19">
        <f>($J26="Bell Curve")*(_xlfn.NORM.DIST(AND(CB$4&gt;=$E26,CB$4&lt;=$G26)*(CB$4-$E26+1),$I26/2,$L26,TRUE)-_xlfn.NORM.DIST(AND(CB$4&gt;=$E26,CB$4&lt;=$G26)*(CA$4-$E26+1),$I26/2,$L26,TRUE))/(1-2*_xlfn.NORM.DIST(0,$I26/2,$L26,TRUE))*$C26+($J26="Steady Growth")*(AND(CB$4&gt;=$E26,CB$4&lt;=$G26)*((CB$4-$E26+1)/($I26*($I26+1)/2)*$C26))+($J26="custom")*CustomCF!BU26</f>
        <v>0</v>
      </c>
      <c r="CC26" s="19">
        <f>($J26="Bell Curve")*(_xlfn.NORM.DIST(AND(CC$4&gt;=$E26,CC$4&lt;=$G26)*(CC$4-$E26+1),$I26/2,$L26,TRUE)-_xlfn.NORM.DIST(AND(CC$4&gt;=$E26,CC$4&lt;=$G26)*(CB$4-$E26+1),$I26/2,$L26,TRUE))/(1-2*_xlfn.NORM.DIST(0,$I26/2,$L26,TRUE))*$C26+($J26="Steady Growth")*(AND(CC$4&gt;=$E26,CC$4&lt;=$G26)*((CC$4-$E26+1)/($I26*($I26+1)/2)*$C26))+($J26="custom")*CustomCF!BV26</f>
        <v>0</v>
      </c>
      <c r="CD26" s="19">
        <f>($J26="Bell Curve")*(_xlfn.NORM.DIST(AND(CD$4&gt;=$E26,CD$4&lt;=$G26)*(CD$4-$E26+1),$I26/2,$L26,TRUE)-_xlfn.NORM.DIST(AND(CD$4&gt;=$E26,CD$4&lt;=$G26)*(CC$4-$E26+1),$I26/2,$L26,TRUE))/(1-2*_xlfn.NORM.DIST(0,$I26/2,$L26,TRUE))*$C26+($J26="Steady Growth")*(AND(CD$4&gt;=$E26,CD$4&lt;=$G26)*((CD$4-$E26+1)/($I26*($I26+1)/2)*$C26))+($J26="custom")*CustomCF!BW26</f>
        <v>0</v>
      </c>
      <c r="CE26" s="19">
        <f>($J26="Bell Curve")*(_xlfn.NORM.DIST(AND(CE$4&gt;=$E26,CE$4&lt;=$G26)*(CE$4-$E26+1),$I26/2,$L26,TRUE)-_xlfn.NORM.DIST(AND(CE$4&gt;=$E26,CE$4&lt;=$G26)*(CD$4-$E26+1),$I26/2,$L26,TRUE))/(1-2*_xlfn.NORM.DIST(0,$I26/2,$L26,TRUE))*$C26+($J26="Steady Growth")*(AND(CE$4&gt;=$E26,CE$4&lt;=$G26)*((CE$4-$E26+1)/($I26*($I26+1)/2)*$C26))+($J26="custom")*CustomCF!BX26</f>
        <v>0</v>
      </c>
      <c r="CF26" s="19">
        <f>($J26="Bell Curve")*(_xlfn.NORM.DIST(AND(CF$4&gt;=$E26,CF$4&lt;=$G26)*(CF$4-$E26+1),$I26/2,$L26,TRUE)-_xlfn.NORM.DIST(AND(CF$4&gt;=$E26,CF$4&lt;=$G26)*(CE$4-$E26+1),$I26/2,$L26,TRUE))/(1-2*_xlfn.NORM.DIST(0,$I26/2,$L26,TRUE))*$C26+($J26="Steady Growth")*(AND(CF$4&gt;=$E26,CF$4&lt;=$G26)*((CF$4-$E26+1)/($I26*($I26+1)/2)*$C26))+($J26="custom")*CustomCF!BY26</f>
        <v>0</v>
      </c>
      <c r="CG26" s="19">
        <f>($J26="Bell Curve")*(_xlfn.NORM.DIST(AND(CG$4&gt;=$E26,CG$4&lt;=$G26)*(CG$4-$E26+1),$I26/2,$L26,TRUE)-_xlfn.NORM.DIST(AND(CG$4&gt;=$E26,CG$4&lt;=$G26)*(CF$4-$E26+1),$I26/2,$L26,TRUE))/(1-2*_xlfn.NORM.DIST(0,$I26/2,$L26,TRUE))*$C26+($J26="Steady Growth")*(AND(CG$4&gt;=$E26,CG$4&lt;=$G26)*((CG$4-$E26+1)/($I26*($I26+1)/2)*$C26))+($J26="custom")*CustomCF!BZ26</f>
        <v>0</v>
      </c>
      <c r="CH26" s="19">
        <f>($J26="Bell Curve")*(_xlfn.NORM.DIST(AND(CH$4&gt;=$E26,CH$4&lt;=$G26)*(CH$4-$E26+1),$I26/2,$L26,TRUE)-_xlfn.NORM.DIST(AND(CH$4&gt;=$E26,CH$4&lt;=$G26)*(CG$4-$E26+1),$I26/2,$L26,TRUE))/(1-2*_xlfn.NORM.DIST(0,$I26/2,$L26,TRUE))*$C26+($J26="Steady Growth")*(AND(CH$4&gt;=$E26,CH$4&lt;=$G26)*((CH$4-$E26+1)/($I26*($I26+1)/2)*$C26))+($J26="custom")*CustomCF!CA26</f>
        <v>0</v>
      </c>
      <c r="CI26" s="19">
        <f>($J26="Bell Curve")*(_xlfn.NORM.DIST(AND(CI$4&gt;=$E26,CI$4&lt;=$G26)*(CI$4-$E26+1),$I26/2,$L26,TRUE)-_xlfn.NORM.DIST(AND(CI$4&gt;=$E26,CI$4&lt;=$G26)*(CH$4-$E26+1),$I26/2,$L26,TRUE))/(1-2*_xlfn.NORM.DIST(0,$I26/2,$L26,TRUE))*$C26+($J26="Steady Growth")*(AND(CI$4&gt;=$E26,CI$4&lt;=$G26)*((CI$4-$E26+1)/($I26*($I26+1)/2)*$C26))+($J26="custom")*CustomCF!CB26</f>
        <v>0</v>
      </c>
      <c r="CJ26" s="19">
        <f>($J26="Bell Curve")*(_xlfn.NORM.DIST(AND(CJ$4&gt;=$E26,CJ$4&lt;=$G26)*(CJ$4-$E26+1),$I26/2,$L26,TRUE)-_xlfn.NORM.DIST(AND(CJ$4&gt;=$E26,CJ$4&lt;=$G26)*(CI$4-$E26+1),$I26/2,$L26,TRUE))/(1-2*_xlfn.NORM.DIST(0,$I26/2,$L26,TRUE))*$C26+($J26="Steady Growth")*(AND(CJ$4&gt;=$E26,CJ$4&lt;=$G26)*((CJ$4-$E26+1)/($I26*($I26+1)/2)*$C26))+($J26="custom")*CustomCF!CC26</f>
        <v>0</v>
      </c>
      <c r="CK26" s="19">
        <f>($J26="Bell Curve")*(_xlfn.NORM.DIST(AND(CK$4&gt;=$E26,CK$4&lt;=$G26)*(CK$4-$E26+1),$I26/2,$L26,TRUE)-_xlfn.NORM.DIST(AND(CK$4&gt;=$E26,CK$4&lt;=$G26)*(CJ$4-$E26+1),$I26/2,$L26,TRUE))/(1-2*_xlfn.NORM.DIST(0,$I26/2,$L26,TRUE))*$C26+($J26="Steady Growth")*(AND(CK$4&gt;=$E26,CK$4&lt;=$G26)*((CK$4-$E26+1)/($I26*($I26+1)/2)*$C26))+($J26="custom")*CustomCF!CD26</f>
        <v>0</v>
      </c>
      <c r="CL26" s="19">
        <f>($J26="Bell Curve")*(_xlfn.NORM.DIST(AND(CL$4&gt;=$E26,CL$4&lt;=$G26)*(CL$4-$E26+1),$I26/2,$L26,TRUE)-_xlfn.NORM.DIST(AND(CL$4&gt;=$E26,CL$4&lt;=$G26)*(CK$4-$E26+1),$I26/2,$L26,TRUE))/(1-2*_xlfn.NORM.DIST(0,$I26/2,$L26,TRUE))*$C26+($J26="Steady Growth")*(AND(CL$4&gt;=$E26,CL$4&lt;=$G26)*((CL$4-$E26+1)/($I26*($I26+1)/2)*$C26))+($J26="custom")*CustomCF!CE26</f>
        <v>0</v>
      </c>
      <c r="CM26" s="19">
        <f>($J26="Bell Curve")*(_xlfn.NORM.DIST(AND(CM$4&gt;=$E26,CM$4&lt;=$G26)*(CM$4-$E26+1),$I26/2,$L26,TRUE)-_xlfn.NORM.DIST(AND(CM$4&gt;=$E26,CM$4&lt;=$G26)*(CL$4-$E26+1),$I26/2,$L26,TRUE))/(1-2*_xlfn.NORM.DIST(0,$I26/2,$L26,TRUE))*$C26+($J26="Steady Growth")*(AND(CM$4&gt;=$E26,CM$4&lt;=$G26)*((CM$4-$E26+1)/($I26*($I26+1)/2)*$C26))+($J26="custom")*CustomCF!CF26</f>
        <v>0</v>
      </c>
      <c r="CN26" s="19">
        <f>($J26="Bell Curve")*(_xlfn.NORM.DIST(AND(CN$4&gt;=$E26,CN$4&lt;=$G26)*(CN$4-$E26+1),$I26/2,$L26,TRUE)-_xlfn.NORM.DIST(AND(CN$4&gt;=$E26,CN$4&lt;=$G26)*(CM$4-$E26+1),$I26/2,$L26,TRUE))/(1-2*_xlfn.NORM.DIST(0,$I26/2,$L26,TRUE))*$C26+($J26="Steady Growth")*(AND(CN$4&gt;=$E26,CN$4&lt;=$G26)*((CN$4-$E26+1)/($I26*($I26+1)/2)*$C26))+($J26="custom")*CustomCF!CG26</f>
        <v>0</v>
      </c>
      <c r="CO26" s="19">
        <f>($J26="Bell Curve")*(_xlfn.NORM.DIST(AND(CO$4&gt;=$E26,CO$4&lt;=$G26)*(CO$4-$E26+1),$I26/2,$L26,TRUE)-_xlfn.NORM.DIST(AND(CO$4&gt;=$E26,CO$4&lt;=$G26)*(CN$4-$E26+1),$I26/2,$L26,TRUE))/(1-2*_xlfn.NORM.DIST(0,$I26/2,$L26,TRUE))*$C26+($J26="Steady Growth")*(AND(CO$4&gt;=$E26,CO$4&lt;=$G26)*((CO$4-$E26+1)/($I26*($I26+1)/2)*$C26))+($J26="custom")*CustomCF!CH26</f>
        <v>0</v>
      </c>
      <c r="CP26" s="19">
        <f>($J26="Bell Curve")*(_xlfn.NORM.DIST(AND(CP$4&gt;=$E26,CP$4&lt;=$G26)*(CP$4-$E26+1),$I26/2,$L26,TRUE)-_xlfn.NORM.DIST(AND(CP$4&gt;=$E26,CP$4&lt;=$G26)*(CO$4-$E26+1),$I26/2,$L26,TRUE))/(1-2*_xlfn.NORM.DIST(0,$I26/2,$L26,TRUE))*$C26+($J26="Steady Growth")*(AND(CP$4&gt;=$E26,CP$4&lt;=$G26)*((CP$4-$E26+1)/($I26*($I26+1)/2)*$C26))+($J26="custom")*CustomCF!CI26</f>
        <v>0</v>
      </c>
      <c r="CQ26" s="19">
        <f>($J26="Bell Curve")*(_xlfn.NORM.DIST(AND(CQ$4&gt;=$E26,CQ$4&lt;=$G26)*(CQ$4-$E26+1),$I26/2,$L26,TRUE)-_xlfn.NORM.DIST(AND(CQ$4&gt;=$E26,CQ$4&lt;=$G26)*(CP$4-$E26+1),$I26/2,$L26,TRUE))/(1-2*_xlfn.NORM.DIST(0,$I26/2,$L26,TRUE))*$C26+($J26="Steady Growth")*(AND(CQ$4&gt;=$E26,CQ$4&lt;=$G26)*((CQ$4-$E26+1)/($I26*($I26+1)/2)*$C26))+($J26="custom")*CustomCF!CJ26</f>
        <v>0</v>
      </c>
      <c r="CR26" s="19">
        <f>($J26="Bell Curve")*(_xlfn.NORM.DIST(AND(CR$4&gt;=$E26,CR$4&lt;=$G26)*(CR$4-$E26+1),$I26/2,$L26,TRUE)-_xlfn.NORM.DIST(AND(CR$4&gt;=$E26,CR$4&lt;=$G26)*(CQ$4-$E26+1),$I26/2,$L26,TRUE))/(1-2*_xlfn.NORM.DIST(0,$I26/2,$L26,TRUE))*$C26+($J26="Steady Growth")*(AND(CR$4&gt;=$E26,CR$4&lt;=$G26)*((CR$4-$E26+1)/($I26*($I26+1)/2)*$C26))+($J26="custom")*CustomCF!CK26</f>
        <v>0</v>
      </c>
      <c r="CS26" s="19">
        <f>($J26="Bell Curve")*(_xlfn.NORM.DIST(AND(CS$4&gt;=$E26,CS$4&lt;=$G26)*(CS$4-$E26+1),$I26/2,$L26,TRUE)-_xlfn.NORM.DIST(AND(CS$4&gt;=$E26,CS$4&lt;=$G26)*(CR$4-$E26+1),$I26/2,$L26,TRUE))/(1-2*_xlfn.NORM.DIST(0,$I26/2,$L26,TRUE))*$C26+($J26="Steady Growth")*(AND(CS$4&gt;=$E26,CS$4&lt;=$G26)*((CS$4-$E26+1)/($I26*($I26+1)/2)*$C26))+($J26="custom")*CustomCF!CL26</f>
        <v>0</v>
      </c>
      <c r="CT26" s="19">
        <f>($J26="Bell Curve")*(_xlfn.NORM.DIST(AND(CT$4&gt;=$E26,CT$4&lt;=$G26)*(CT$4-$E26+1),$I26/2,$L26,TRUE)-_xlfn.NORM.DIST(AND(CT$4&gt;=$E26,CT$4&lt;=$G26)*(CS$4-$E26+1),$I26/2,$L26,TRUE))/(1-2*_xlfn.NORM.DIST(0,$I26/2,$L26,TRUE))*$C26+($J26="Steady Growth")*(AND(CT$4&gt;=$E26,CT$4&lt;=$G26)*((CT$4-$E26+1)/($I26*($I26+1)/2)*$C26))+($J26="custom")*CustomCF!CM26</f>
        <v>0</v>
      </c>
      <c r="CU26" s="19">
        <f>($J26="Bell Curve")*(_xlfn.NORM.DIST(AND(CU$4&gt;=$E26,CU$4&lt;=$G26)*(CU$4-$E26+1),$I26/2,$L26,TRUE)-_xlfn.NORM.DIST(AND(CU$4&gt;=$E26,CU$4&lt;=$G26)*(CT$4-$E26+1),$I26/2,$L26,TRUE))/(1-2*_xlfn.NORM.DIST(0,$I26/2,$L26,TRUE))*$C26+($J26="Steady Growth")*(AND(CU$4&gt;=$E26,CU$4&lt;=$G26)*((CU$4-$E26+1)/($I26*($I26+1)/2)*$C26))+($J26="custom")*CustomCF!CN26</f>
        <v>0</v>
      </c>
      <c r="CV26" s="19">
        <f>($J26="Bell Curve")*(_xlfn.NORM.DIST(AND(CV$4&gt;=$E26,CV$4&lt;=$G26)*(CV$4-$E26+1),$I26/2,$L26,TRUE)-_xlfn.NORM.DIST(AND(CV$4&gt;=$E26,CV$4&lt;=$G26)*(CU$4-$E26+1),$I26/2,$L26,TRUE))/(1-2*_xlfn.NORM.DIST(0,$I26/2,$L26,TRUE))*$C26+($J26="Steady Growth")*(AND(CV$4&gt;=$E26,CV$4&lt;=$G26)*((CV$4-$E26+1)/($I26*($I26+1)/2)*$C26))+($J26="custom")*CustomCF!CO26</f>
        <v>0</v>
      </c>
      <c r="CW26" s="19">
        <f>($J26="Bell Curve")*(_xlfn.NORM.DIST(AND(CW$4&gt;=$E26,CW$4&lt;=$G26)*(CW$4-$E26+1),$I26/2,$L26,TRUE)-_xlfn.NORM.DIST(AND(CW$4&gt;=$E26,CW$4&lt;=$G26)*(CV$4-$E26+1),$I26/2,$L26,TRUE))/(1-2*_xlfn.NORM.DIST(0,$I26/2,$L26,TRUE))*$C26+($J26="Steady Growth")*(AND(CW$4&gt;=$E26,CW$4&lt;=$G26)*((CW$4-$E26+1)/($I26*($I26+1)/2)*$C26))+($J26="custom")*CustomCF!CP26</f>
        <v>0</v>
      </c>
      <c r="CX26" s="19">
        <f>($J26="Bell Curve")*(_xlfn.NORM.DIST(AND(CX$4&gt;=$E26,CX$4&lt;=$G26)*(CX$4-$E26+1),$I26/2,$L26,TRUE)-_xlfn.NORM.DIST(AND(CX$4&gt;=$E26,CX$4&lt;=$G26)*(CW$4-$E26+1),$I26/2,$L26,TRUE))/(1-2*_xlfn.NORM.DIST(0,$I26/2,$L26,TRUE))*$C26+($J26="Steady Growth")*(AND(CX$4&gt;=$E26,CX$4&lt;=$G26)*((CX$4-$E26+1)/($I26*($I26+1)/2)*$C26))+($J26="custom")*CustomCF!CQ26</f>
        <v>0</v>
      </c>
      <c r="CY26" s="19">
        <f>($J26="Bell Curve")*(_xlfn.NORM.DIST(AND(CY$4&gt;=$E26,CY$4&lt;=$G26)*(CY$4-$E26+1),$I26/2,$L26,TRUE)-_xlfn.NORM.DIST(AND(CY$4&gt;=$E26,CY$4&lt;=$G26)*(CX$4-$E26+1),$I26/2,$L26,TRUE))/(1-2*_xlfn.NORM.DIST(0,$I26/2,$L26,TRUE))*$C26+($J26="Steady Growth")*(AND(CY$4&gt;=$E26,CY$4&lt;=$G26)*((CY$4-$E26+1)/($I26*($I26+1)/2)*$C26))+($J26="custom")*CustomCF!CR26</f>
        <v>0</v>
      </c>
      <c r="CZ26" s="19">
        <f>($J26="Bell Curve")*(_xlfn.NORM.DIST(AND(CZ$4&gt;=$E26,CZ$4&lt;=$G26)*(CZ$4-$E26+1),$I26/2,$L26,TRUE)-_xlfn.NORM.DIST(AND(CZ$4&gt;=$E26,CZ$4&lt;=$G26)*(CY$4-$E26+1),$I26/2,$L26,TRUE))/(1-2*_xlfn.NORM.DIST(0,$I26/2,$L26,TRUE))*$C26+($J26="Steady Growth")*(AND(CZ$4&gt;=$E26,CZ$4&lt;=$G26)*((CZ$4-$E26+1)/($I26*($I26+1)/2)*$C26))+($J26="custom")*CustomCF!CS26</f>
        <v>0</v>
      </c>
      <c r="DA26" s="19">
        <f>($J26="Bell Curve")*(_xlfn.NORM.DIST(AND(DA$4&gt;=$E26,DA$4&lt;=$G26)*(DA$4-$E26+1),$I26/2,$L26,TRUE)-_xlfn.NORM.DIST(AND(DA$4&gt;=$E26,DA$4&lt;=$G26)*(CZ$4-$E26+1),$I26/2,$L26,TRUE))/(1-2*_xlfn.NORM.DIST(0,$I26/2,$L26,TRUE))*$C26+($J26="Steady Growth")*(AND(DA$4&gt;=$E26,DA$4&lt;=$G26)*((DA$4-$E26+1)/($I26*($I26+1)/2)*$C26))+($J26="custom")*CustomCF!CT26</f>
        <v>0</v>
      </c>
      <c r="DB26" s="19">
        <f>($J26="Bell Curve")*(_xlfn.NORM.DIST(AND(DB$4&gt;=$E26,DB$4&lt;=$G26)*(DB$4-$E26+1),$I26/2,$L26,TRUE)-_xlfn.NORM.DIST(AND(DB$4&gt;=$E26,DB$4&lt;=$G26)*(DA$4-$E26+1),$I26/2,$L26,TRUE))/(1-2*_xlfn.NORM.DIST(0,$I26/2,$L26,TRUE))*$C26+($J26="Steady Growth")*(AND(DB$4&gt;=$E26,DB$4&lt;=$G26)*((DB$4-$E26+1)/($I26*($I26+1)/2)*$C26))+($J26="custom")*CustomCF!CU26</f>
        <v>0</v>
      </c>
      <c r="DC26" s="19">
        <f>($J26="Bell Curve")*(_xlfn.NORM.DIST(AND(DC$4&gt;=$E26,DC$4&lt;=$G26)*(DC$4-$E26+1),$I26/2,$L26,TRUE)-_xlfn.NORM.DIST(AND(DC$4&gt;=$E26,DC$4&lt;=$G26)*(DB$4-$E26+1),$I26/2,$L26,TRUE))/(1-2*_xlfn.NORM.DIST(0,$I26/2,$L26,TRUE))*$C26+($J26="Steady Growth")*(AND(DC$4&gt;=$E26,DC$4&lt;=$G26)*((DC$4-$E26+1)/($I26*($I26+1)/2)*$C26))+($J26="custom")*CustomCF!CV26</f>
        <v>0</v>
      </c>
      <c r="DD26" s="19">
        <f>($J26="Bell Curve")*(_xlfn.NORM.DIST(AND(DD$4&gt;=$E26,DD$4&lt;=$G26)*(DD$4-$E26+1),$I26/2,$L26,TRUE)-_xlfn.NORM.DIST(AND(DD$4&gt;=$E26,DD$4&lt;=$G26)*(DC$4-$E26+1),$I26/2,$L26,TRUE))/(1-2*_xlfn.NORM.DIST(0,$I26/2,$L26,TRUE))*$C26+($J26="Steady Growth")*(AND(DD$4&gt;=$E26,DD$4&lt;=$G26)*((DD$4-$E26+1)/($I26*($I26+1)/2)*$C26))+($J26="custom")*CustomCF!CW26</f>
        <v>0</v>
      </c>
      <c r="DE26" s="19">
        <f>($J26="Bell Curve")*(_xlfn.NORM.DIST(AND(DE$4&gt;=$E26,DE$4&lt;=$G26)*(DE$4-$E26+1),$I26/2,$L26,TRUE)-_xlfn.NORM.DIST(AND(DE$4&gt;=$E26,DE$4&lt;=$G26)*(DD$4-$E26+1),$I26/2,$L26,TRUE))/(1-2*_xlfn.NORM.DIST(0,$I26/2,$L26,TRUE))*$C26+($J26="Steady Growth")*(AND(DE$4&gt;=$E26,DE$4&lt;=$G26)*((DE$4-$E26+1)/($I26*($I26+1)/2)*$C26))+($J26="custom")*CustomCF!CX26</f>
        <v>0</v>
      </c>
      <c r="DF26" s="19">
        <f>($J26="Bell Curve")*(_xlfn.NORM.DIST(AND(DF$4&gt;=$E26,DF$4&lt;=$G26)*(DF$4-$E26+1),$I26/2,$L26,TRUE)-_xlfn.NORM.DIST(AND(DF$4&gt;=$E26,DF$4&lt;=$G26)*(DE$4-$E26+1),$I26/2,$L26,TRUE))/(1-2*_xlfn.NORM.DIST(0,$I26/2,$L26,TRUE))*$C26+($J26="Steady Growth")*(AND(DF$4&gt;=$E26,DF$4&lt;=$G26)*((DF$4-$E26+1)/($I26*($I26+1)/2)*$C26))+($J26="custom")*CustomCF!CY26</f>
        <v>0</v>
      </c>
      <c r="DG26" s="19">
        <f>($J26="Bell Curve")*(_xlfn.NORM.DIST(AND(DG$4&gt;=$E26,DG$4&lt;=$G26)*(DG$4-$E26+1),$I26/2,$L26,TRUE)-_xlfn.NORM.DIST(AND(DG$4&gt;=$E26,DG$4&lt;=$G26)*(DF$4-$E26+1),$I26/2,$L26,TRUE))/(1-2*_xlfn.NORM.DIST(0,$I26/2,$L26,TRUE))*$C26+($J26="Steady Growth")*(AND(DG$4&gt;=$E26,DG$4&lt;=$G26)*((DG$4-$E26+1)/($I26*($I26+1)/2)*$C26))+($J26="custom")*CustomCF!CZ26</f>
        <v>0</v>
      </c>
      <c r="DH26" s="19">
        <f>($J26="Bell Curve")*(_xlfn.NORM.DIST(AND(DH$4&gt;=$E26,DH$4&lt;=$G26)*(DH$4-$E26+1),$I26/2,$L26,TRUE)-_xlfn.NORM.DIST(AND(DH$4&gt;=$E26,DH$4&lt;=$G26)*(DG$4-$E26+1),$I26/2,$L26,TRUE))/(1-2*_xlfn.NORM.DIST(0,$I26/2,$L26,TRUE))*$C26+($J26="Steady Growth")*(AND(DH$4&gt;=$E26,DH$4&lt;=$G26)*((DH$4-$E26+1)/($I26*($I26+1)/2)*$C26))+($J26="custom")*CustomCF!DA26</f>
        <v>0</v>
      </c>
      <c r="DI26" s="19">
        <f>($J26="Bell Curve")*(_xlfn.NORM.DIST(AND(DI$4&gt;=$E26,DI$4&lt;=$G26)*(DI$4-$E26+1),$I26/2,$L26,TRUE)-_xlfn.NORM.DIST(AND(DI$4&gt;=$E26,DI$4&lt;=$G26)*(DH$4-$E26+1),$I26/2,$L26,TRUE))/(1-2*_xlfn.NORM.DIST(0,$I26/2,$L26,TRUE))*$C26+($J26="Steady Growth")*(AND(DI$4&gt;=$E26,DI$4&lt;=$G26)*((DI$4-$E26+1)/($I26*($I26+1)/2)*$C26))+($J26="custom")*CustomCF!DB26</f>
        <v>0</v>
      </c>
      <c r="DJ26" s="19">
        <f>($J26="Bell Curve")*(_xlfn.NORM.DIST(AND(DJ$4&gt;=$E26,DJ$4&lt;=$G26)*(DJ$4-$E26+1),$I26/2,$L26,TRUE)-_xlfn.NORM.DIST(AND(DJ$4&gt;=$E26,DJ$4&lt;=$G26)*(DI$4-$E26+1),$I26/2,$L26,TRUE))/(1-2*_xlfn.NORM.DIST(0,$I26/2,$L26,TRUE))*$C26+($J26="Steady Growth")*(AND(DJ$4&gt;=$E26,DJ$4&lt;=$G26)*((DJ$4-$E26+1)/($I26*($I26+1)/2)*$C26))+($J26="custom")*CustomCF!DC26</f>
        <v>0</v>
      </c>
      <c r="DK26" s="19">
        <f>($J26="Bell Curve")*(_xlfn.NORM.DIST(AND(DK$4&gt;=$E26,DK$4&lt;=$G26)*(DK$4-$E26+1),$I26/2,$L26,TRUE)-_xlfn.NORM.DIST(AND(DK$4&gt;=$E26,DK$4&lt;=$G26)*(DJ$4-$E26+1),$I26/2,$L26,TRUE))/(1-2*_xlfn.NORM.DIST(0,$I26/2,$L26,TRUE))*$C26+($J26="Steady Growth")*(AND(DK$4&gt;=$E26,DK$4&lt;=$G26)*((DK$4-$E26+1)/($I26*($I26+1)/2)*$C26))+($J26="custom")*CustomCF!DD26</f>
        <v>0</v>
      </c>
      <c r="DL26" s="19">
        <f>($J26="Bell Curve")*(_xlfn.NORM.DIST(AND(DL$4&gt;=$E26,DL$4&lt;=$G26)*(DL$4-$E26+1),$I26/2,$L26,TRUE)-_xlfn.NORM.DIST(AND(DL$4&gt;=$E26,DL$4&lt;=$G26)*(DK$4-$E26+1),$I26/2,$L26,TRUE))/(1-2*_xlfn.NORM.DIST(0,$I26/2,$L26,TRUE))*$C26+($J26="Steady Growth")*(AND(DL$4&gt;=$E26,DL$4&lt;=$G26)*((DL$4-$E26+1)/($I26*($I26+1)/2)*$C26))+($J26="custom")*CustomCF!DE26</f>
        <v>0</v>
      </c>
      <c r="DM26" s="19">
        <f>($J26="Bell Curve")*(_xlfn.NORM.DIST(AND(DM$4&gt;=$E26,DM$4&lt;=$G26)*(DM$4-$E26+1),$I26/2,$L26,TRUE)-_xlfn.NORM.DIST(AND(DM$4&gt;=$E26,DM$4&lt;=$G26)*(DL$4-$E26+1),$I26/2,$L26,TRUE))/(1-2*_xlfn.NORM.DIST(0,$I26/2,$L26,TRUE))*$C26+($J26="Steady Growth")*(AND(DM$4&gt;=$E26,DM$4&lt;=$G26)*((DM$4-$E26+1)/($I26*($I26+1)/2)*$C26))+($J26="custom")*CustomCF!DF26</f>
        <v>0</v>
      </c>
      <c r="DN26" s="19">
        <f>($J26="Bell Curve")*(_xlfn.NORM.DIST(AND(DN$4&gt;=$E26,DN$4&lt;=$G26)*(DN$4-$E26+1),$I26/2,$L26,TRUE)-_xlfn.NORM.DIST(AND(DN$4&gt;=$E26,DN$4&lt;=$G26)*(DM$4-$E26+1),$I26/2,$L26,TRUE))/(1-2*_xlfn.NORM.DIST(0,$I26/2,$L26,TRUE))*$C26+($J26="Steady Growth")*(AND(DN$4&gt;=$E26,DN$4&lt;=$G26)*((DN$4-$E26+1)/($I26*($I26+1)/2)*$C26))+($J26="custom")*CustomCF!DG26</f>
        <v>0</v>
      </c>
      <c r="DO26" s="19">
        <f>($J26="Bell Curve")*(_xlfn.NORM.DIST(AND(DO$4&gt;=$E26,DO$4&lt;=$G26)*(DO$4-$E26+1),$I26/2,$L26,TRUE)-_xlfn.NORM.DIST(AND(DO$4&gt;=$E26,DO$4&lt;=$G26)*(DN$4-$E26+1),$I26/2,$L26,TRUE))/(1-2*_xlfn.NORM.DIST(0,$I26/2,$L26,TRUE))*$C26+($J26="Steady Growth")*(AND(DO$4&gt;=$E26,DO$4&lt;=$G26)*((DO$4-$E26+1)/($I26*($I26+1)/2)*$C26))+($J26="custom")*CustomCF!DH26</f>
        <v>0</v>
      </c>
      <c r="DP26" s="19">
        <f>($J26="Bell Curve")*(_xlfn.NORM.DIST(AND(DP$4&gt;=$E26,DP$4&lt;=$G26)*(DP$4-$E26+1),$I26/2,$L26,TRUE)-_xlfn.NORM.DIST(AND(DP$4&gt;=$E26,DP$4&lt;=$G26)*(DO$4-$E26+1),$I26/2,$L26,TRUE))/(1-2*_xlfn.NORM.DIST(0,$I26/2,$L26,TRUE))*$C26+($J26="Steady Growth")*(AND(DP$4&gt;=$E26,DP$4&lt;=$G26)*((DP$4-$E26+1)/($I26*($I26+1)/2)*$C26))+($J26="custom")*CustomCF!DI26</f>
        <v>0</v>
      </c>
      <c r="DQ26" s="19">
        <f>($J26="Bell Curve")*(_xlfn.NORM.DIST(AND(DQ$4&gt;=$E26,DQ$4&lt;=$G26)*(DQ$4-$E26+1),$I26/2,$L26,TRUE)-_xlfn.NORM.DIST(AND(DQ$4&gt;=$E26,DQ$4&lt;=$G26)*(DP$4-$E26+1),$I26/2,$L26,TRUE))/(1-2*_xlfn.NORM.DIST(0,$I26/2,$L26,TRUE))*$C26+($J26="Steady Growth")*(AND(DQ$4&gt;=$E26,DQ$4&lt;=$G26)*((DQ$4-$E26+1)/($I26*($I26+1)/2)*$C26))+($J26="custom")*CustomCF!DJ26</f>
        <v>0</v>
      </c>
      <c r="DR26" s="19">
        <f>($J26="Bell Curve")*(_xlfn.NORM.DIST(AND(DR$4&gt;=$E26,DR$4&lt;=$G26)*(DR$4-$E26+1),$I26/2,$L26,TRUE)-_xlfn.NORM.DIST(AND(DR$4&gt;=$E26,DR$4&lt;=$G26)*(DQ$4-$E26+1),$I26/2,$L26,TRUE))/(1-2*_xlfn.NORM.DIST(0,$I26/2,$L26,TRUE))*$C26+($J26="Steady Growth")*(AND(DR$4&gt;=$E26,DR$4&lt;=$G26)*((DR$4-$E26+1)/($I26*($I26+1)/2)*$C26))+($J26="custom")*CustomCF!DK26</f>
        <v>0</v>
      </c>
      <c r="DS26" s="19">
        <f>($J26="Bell Curve")*(_xlfn.NORM.DIST(AND(DS$4&gt;=$E26,DS$4&lt;=$G26)*(DS$4-$E26+1),$I26/2,$L26,TRUE)-_xlfn.NORM.DIST(AND(DS$4&gt;=$E26,DS$4&lt;=$G26)*(DR$4-$E26+1),$I26/2,$L26,TRUE))/(1-2*_xlfn.NORM.DIST(0,$I26/2,$L26,TRUE))*$C26+($J26="Steady Growth")*(AND(DS$4&gt;=$E26,DS$4&lt;=$G26)*((DS$4-$E26+1)/($I26*($I26+1)/2)*$C26))+($J26="custom")*CustomCF!DL26</f>
        <v>0</v>
      </c>
      <c r="DT26" s="19">
        <f>($J26="Bell Curve")*(_xlfn.NORM.DIST(AND(DT$4&gt;=$E26,DT$4&lt;=$G26)*(DT$4-$E26+1),$I26/2,$L26,TRUE)-_xlfn.NORM.DIST(AND(DT$4&gt;=$E26,DT$4&lt;=$G26)*(DS$4-$E26+1),$I26/2,$L26,TRUE))/(1-2*_xlfn.NORM.DIST(0,$I26/2,$L26,TRUE))*$C26+($J26="Steady Growth")*(AND(DT$4&gt;=$E26,DT$4&lt;=$G26)*((DT$4-$E26+1)/($I26*($I26+1)/2)*$C26))+($J26="custom")*CustomCF!DM26</f>
        <v>0</v>
      </c>
      <c r="DU26" s="19">
        <f>($J26="Bell Curve")*(_xlfn.NORM.DIST(AND(DU$4&gt;=$E26,DU$4&lt;=$G26)*(DU$4-$E26+1),$I26/2,$L26,TRUE)-_xlfn.NORM.DIST(AND(DU$4&gt;=$E26,DU$4&lt;=$G26)*(DT$4-$E26+1),$I26/2,$L26,TRUE))/(1-2*_xlfn.NORM.DIST(0,$I26/2,$L26,TRUE))*$C26+($J26="Steady Growth")*(AND(DU$4&gt;=$E26,DU$4&lt;=$G26)*((DU$4-$E26+1)/($I26*($I26+1)/2)*$C26))+($J26="custom")*CustomCF!DN26</f>
        <v>0</v>
      </c>
      <c r="DV26" s="19">
        <f>($J26="Bell Curve")*(_xlfn.NORM.DIST(AND(DV$4&gt;=$E26,DV$4&lt;=$G26)*(DV$4-$E26+1),$I26/2,$L26,TRUE)-_xlfn.NORM.DIST(AND(DV$4&gt;=$E26,DV$4&lt;=$G26)*(DU$4-$E26+1),$I26/2,$L26,TRUE))/(1-2*_xlfn.NORM.DIST(0,$I26/2,$L26,TRUE))*$C26+($J26="Steady Growth")*(AND(DV$4&gt;=$E26,DV$4&lt;=$G26)*((DV$4-$E26+1)/($I26*($I26+1)/2)*$C26))+($J26="custom")*CustomCF!DO26</f>
        <v>0</v>
      </c>
      <c r="DW26" s="19">
        <f>($J26="Bell Curve")*(_xlfn.NORM.DIST(AND(DW$4&gt;=$E26,DW$4&lt;=$G26)*(DW$4-$E26+1),$I26/2,$L26,TRUE)-_xlfn.NORM.DIST(AND(DW$4&gt;=$E26,DW$4&lt;=$G26)*(DV$4-$E26+1),$I26/2,$L26,TRUE))/(1-2*_xlfn.NORM.DIST(0,$I26/2,$L26,TRUE))*$C26+($J26="Steady Growth")*(AND(DW$4&gt;=$E26,DW$4&lt;=$G26)*((DW$4-$E26+1)/($I26*($I26+1)/2)*$C26))+($J26="custom")*CustomCF!DP26</f>
        <v>0</v>
      </c>
      <c r="DX26" s="19">
        <f>($J26="Bell Curve")*(_xlfn.NORM.DIST(AND(DX$4&gt;=$E26,DX$4&lt;=$G26)*(DX$4-$E26+1),$I26/2,$L26,TRUE)-_xlfn.NORM.DIST(AND(DX$4&gt;=$E26,DX$4&lt;=$G26)*(DW$4-$E26+1),$I26/2,$L26,TRUE))/(1-2*_xlfn.NORM.DIST(0,$I26/2,$L26,TRUE))*$C26+($J26="Steady Growth")*(AND(DX$4&gt;=$E26,DX$4&lt;=$G26)*((DX$4-$E26+1)/($I26*($I26+1)/2)*$C26))+($J26="custom")*CustomCF!DQ26</f>
        <v>0</v>
      </c>
      <c r="DY26" s="19">
        <f>($J26="Bell Curve")*(_xlfn.NORM.DIST(AND(DY$4&gt;=$E26,DY$4&lt;=$G26)*(DY$4-$E26+1),$I26/2,$L26,TRUE)-_xlfn.NORM.DIST(AND(DY$4&gt;=$E26,DY$4&lt;=$G26)*(DX$4-$E26+1),$I26/2,$L26,TRUE))/(1-2*_xlfn.NORM.DIST(0,$I26/2,$L26,TRUE))*$C26+($J26="Steady Growth")*(AND(DY$4&gt;=$E26,DY$4&lt;=$G26)*((DY$4-$E26+1)/($I26*($I26+1)/2)*$C26))+($J26="custom")*CustomCF!DR26</f>
        <v>0</v>
      </c>
      <c r="DZ26" s="19">
        <f>($J26="Bell Curve")*(_xlfn.NORM.DIST(AND(DZ$4&gt;=$E26,DZ$4&lt;=$G26)*(DZ$4-$E26+1),$I26/2,$L26,TRUE)-_xlfn.NORM.DIST(AND(DZ$4&gt;=$E26,DZ$4&lt;=$G26)*(DY$4-$E26+1),$I26/2,$L26,TRUE))/(1-2*_xlfn.NORM.DIST(0,$I26/2,$L26,TRUE))*$C26+($J26="Steady Growth")*(AND(DZ$4&gt;=$E26,DZ$4&lt;=$G26)*((DZ$4-$E26+1)/($I26*($I26+1)/2)*$C26))+($J26="custom")*CustomCF!DS26</f>
        <v>0</v>
      </c>
      <c r="EA26" s="19">
        <f>($J26="Bell Curve")*(_xlfn.NORM.DIST(AND(EA$4&gt;=$E26,EA$4&lt;=$G26)*(EA$4-$E26+1),$I26/2,$L26,TRUE)-_xlfn.NORM.DIST(AND(EA$4&gt;=$E26,EA$4&lt;=$G26)*(DZ$4-$E26+1),$I26/2,$L26,TRUE))/(1-2*_xlfn.NORM.DIST(0,$I26/2,$L26,TRUE))*$C26+($J26="Steady Growth")*(AND(EA$4&gt;=$E26,EA$4&lt;=$G26)*((EA$4-$E26+1)/($I26*($I26+1)/2)*$C26))+($J26="custom")*CustomCF!DT26</f>
        <v>0</v>
      </c>
      <c r="EB26" s="19">
        <f>($J26="Bell Curve")*(_xlfn.NORM.DIST(AND(EB$4&gt;=$E26,EB$4&lt;=$G26)*(EB$4-$E26+1),$I26/2,$L26,TRUE)-_xlfn.NORM.DIST(AND(EB$4&gt;=$E26,EB$4&lt;=$G26)*(EA$4-$E26+1),$I26/2,$L26,TRUE))/(1-2*_xlfn.NORM.DIST(0,$I26/2,$L26,TRUE))*$C26+($J26="Steady Growth")*(AND(EB$4&gt;=$E26,EB$4&lt;=$G26)*((EB$4-$E26+1)/($I26*($I26+1)/2)*$C26))+($J26="custom")*CustomCF!DU26</f>
        <v>0</v>
      </c>
      <c r="EC26" s="19">
        <f>($J26="Bell Curve")*(_xlfn.NORM.DIST(AND(EC$4&gt;=$E26,EC$4&lt;=$G26)*(EC$4-$E26+1),$I26/2,$L26,TRUE)-_xlfn.NORM.DIST(AND(EC$4&gt;=$E26,EC$4&lt;=$G26)*(EB$4-$E26+1),$I26/2,$L26,TRUE))/(1-2*_xlfn.NORM.DIST(0,$I26/2,$L26,TRUE))*$C26+($J26="Steady Growth")*(AND(EC$4&gt;=$E26,EC$4&lt;=$G26)*((EC$4-$E26+1)/($I26*($I26+1)/2)*$C26))+($J26="custom")*CustomCF!DV26</f>
        <v>0</v>
      </c>
      <c r="ED26" s="19">
        <f>($J26="Bell Curve")*(_xlfn.NORM.DIST(AND(ED$4&gt;=$E26,ED$4&lt;=$G26)*(ED$4-$E26+1),$I26/2,$L26,TRUE)-_xlfn.NORM.DIST(AND(ED$4&gt;=$E26,ED$4&lt;=$G26)*(EC$4-$E26+1),$I26/2,$L26,TRUE))/(1-2*_xlfn.NORM.DIST(0,$I26/2,$L26,TRUE))*$C26+($J26="Steady Growth")*(AND(ED$4&gt;=$E26,ED$4&lt;=$G26)*((ED$4-$E26+1)/($I26*($I26+1)/2)*$C26))+($J26="custom")*CustomCF!DW26</f>
        <v>0</v>
      </c>
      <c r="EE26" s="19">
        <f>($J26="Bell Curve")*(_xlfn.NORM.DIST(AND(EE$4&gt;=$E26,EE$4&lt;=$G26)*(EE$4-$E26+1),$I26/2,$L26,TRUE)-_xlfn.NORM.DIST(AND(EE$4&gt;=$E26,EE$4&lt;=$G26)*(ED$4-$E26+1),$I26/2,$L26,TRUE))/(1-2*_xlfn.NORM.DIST(0,$I26/2,$L26,TRUE))*$C26+($J26="Steady Growth")*(AND(EE$4&gt;=$E26,EE$4&lt;=$G26)*((EE$4-$E26+1)/($I26*($I26+1)/2)*$C26))+($J26="custom")*CustomCF!DX26</f>
        <v>0</v>
      </c>
      <c r="EF26" s="121">
        <f>($J26="Bell Curve")*(_xlfn.NORM.DIST(AND(EF$4&gt;=$E26,EF$4&lt;=$G26)*(EF$4-$E26+1),$I26/2,$L26,TRUE)-_xlfn.NORM.DIST(AND(EF$4&gt;=$E26,EF$4&lt;=$G26)*(EE$4-$E26+1),$I26/2,$L26,TRUE))/(1-2*_xlfn.NORM.DIST(0,$I26/2,$L26,TRUE))*$C26+($J26="Steady Growth")*(AND(EF$4&gt;=$E26,EF$4&lt;=$G26)*((EF$4-$E26+1)/($I26*($I26+1)/2)*$C26))+($J26="custom")*CustomCF!DY26</f>
        <v>0</v>
      </c>
    </row>
    <row r="27" spans="2:136" hidden="1" outlineLevel="1" x14ac:dyDescent="0.2">
      <c r="B27" s="103">
        <f>Budget!K27</f>
        <v>0</v>
      </c>
      <c r="C27" s="19">
        <f>Budget!L27</f>
        <v>0</v>
      </c>
      <c r="D27" s="19" t="str">
        <f t="shared" si="17"/>
        <v/>
      </c>
      <c r="E27" s="92">
        <v>0</v>
      </c>
      <c r="F27" s="18">
        <f>IF(J27="Custom",CustomCF!E27,INDEX($P$6:$DY$6,MATCH(E27,CF!$P$4:$DY$4,0)))</f>
        <v>46022</v>
      </c>
      <c r="G27" s="92">
        <v>0</v>
      </c>
      <c r="H27" s="18">
        <f>IF(J27="Custom",CustomCF!F27,INDEX($P$6:$EF$6,MATCH(G27,$P$4:$EF$4,0)))</f>
        <v>46022</v>
      </c>
      <c r="I27" s="9">
        <f t="shared" si="9"/>
        <v>1</v>
      </c>
      <c r="J27" s="92" t="s">
        <v>30</v>
      </c>
      <c r="K27" s="92" t="s">
        <v>31</v>
      </c>
      <c r="L27" s="9">
        <f t="shared" si="15"/>
        <v>10000000</v>
      </c>
      <c r="M27" s="106">
        <f t="shared" si="16"/>
        <v>0</v>
      </c>
      <c r="N27" s="112" t="str">
        <f t="shared" si="10"/>
        <v>OK</v>
      </c>
      <c r="O27" s="112"/>
      <c r="P27" s="19">
        <f>($J27="Bell Curve")*(_xlfn.NORM.DIST(AND(P$4&gt;=$E27,P$4&lt;=$G27)*(P$4-$E27+1),$I27/2,$L27,TRUE)-_xlfn.NORM.DIST(AND(P$4&gt;=$E27,P$4&lt;=$G27)*(N$4-$E27+1),$I27/2,$L27,TRUE))/(1-2*_xlfn.NORM.DIST(0,$I27/2,$L27,TRUE))*$C27+($J27="Steady Growth")*(AND(P$4&gt;=$E27,P$4&lt;=$G27)*((P$4-$E27+1)/($I27*($I27+1)/2)*$C27))+($J27="custom")*CustomCF!I27</f>
        <v>0</v>
      </c>
      <c r="Q27" s="19">
        <f>($J27="Bell Curve")*(_xlfn.NORM.DIST(AND(Q$4&gt;=$E27,Q$4&lt;=$G27)*(Q$4-$E27+1),$I27/2,$L27,TRUE)-_xlfn.NORM.DIST(AND(Q$4&gt;=$E27,Q$4&lt;=$G27)*(P$4-$E27+1),$I27/2,$L27,TRUE))/(1-2*_xlfn.NORM.DIST(0,$I27/2,$L27,TRUE))*$C27+($J27="Steady Growth")*(AND(Q$4&gt;=$E27,Q$4&lt;=$G27)*((Q$4-$E27+1)/($I27*($I27+1)/2)*$C27))+($J27="custom")*CustomCF!J27</f>
        <v>0</v>
      </c>
      <c r="R27" s="19">
        <f>($J27="Bell Curve")*(_xlfn.NORM.DIST(AND(R$4&gt;=$E27,R$4&lt;=$G27)*(R$4-$E27+1),$I27/2,$L27,TRUE)-_xlfn.NORM.DIST(AND(R$4&gt;=$E27,R$4&lt;=$G27)*(Q$4-$E27+1),$I27/2,$L27,TRUE))/(1-2*_xlfn.NORM.DIST(0,$I27/2,$L27,TRUE))*$C27+($J27="Steady Growth")*(AND(R$4&gt;=$E27,R$4&lt;=$G27)*((R$4-$E27+1)/($I27*($I27+1)/2)*$C27))+($J27="custom")*CustomCF!K27</f>
        <v>0</v>
      </c>
      <c r="S27" s="19">
        <f>($J27="Bell Curve")*(_xlfn.NORM.DIST(AND(S$4&gt;=$E27,S$4&lt;=$G27)*(S$4-$E27+1),$I27/2,$L27,TRUE)-_xlfn.NORM.DIST(AND(S$4&gt;=$E27,S$4&lt;=$G27)*(R$4-$E27+1),$I27/2,$L27,TRUE))/(1-2*_xlfn.NORM.DIST(0,$I27/2,$L27,TRUE))*$C27+($J27="Steady Growth")*(AND(S$4&gt;=$E27,S$4&lt;=$G27)*((S$4-$E27+1)/($I27*($I27+1)/2)*$C27))+($J27="custom")*CustomCF!L27</f>
        <v>0</v>
      </c>
      <c r="T27" s="19">
        <f>($J27="Bell Curve")*(_xlfn.NORM.DIST(AND(T$4&gt;=$E27,T$4&lt;=$G27)*(T$4-$E27+1),$I27/2,$L27,TRUE)-_xlfn.NORM.DIST(AND(T$4&gt;=$E27,T$4&lt;=$G27)*(S$4-$E27+1),$I27/2,$L27,TRUE))/(1-2*_xlfn.NORM.DIST(0,$I27/2,$L27,TRUE))*$C27+($J27="Steady Growth")*(AND(T$4&gt;=$E27,T$4&lt;=$G27)*((T$4-$E27+1)/($I27*($I27+1)/2)*$C27))+($J27="custom")*CustomCF!M27</f>
        <v>0</v>
      </c>
      <c r="U27" s="19">
        <f>($J27="Bell Curve")*(_xlfn.NORM.DIST(AND(U$4&gt;=$E27,U$4&lt;=$G27)*(U$4-$E27+1),$I27/2,$L27,TRUE)-_xlfn.NORM.DIST(AND(U$4&gt;=$E27,U$4&lt;=$G27)*(T$4-$E27+1),$I27/2,$L27,TRUE))/(1-2*_xlfn.NORM.DIST(0,$I27/2,$L27,TRUE))*$C27+($J27="Steady Growth")*(AND(U$4&gt;=$E27,U$4&lt;=$G27)*((U$4-$E27+1)/($I27*($I27+1)/2)*$C27))+($J27="custom")*CustomCF!N27</f>
        <v>0</v>
      </c>
      <c r="V27" s="19">
        <f>($J27="Bell Curve")*(_xlfn.NORM.DIST(AND(V$4&gt;=$E27,V$4&lt;=$G27)*(V$4-$E27+1),$I27/2,$L27,TRUE)-_xlfn.NORM.DIST(AND(V$4&gt;=$E27,V$4&lt;=$G27)*(U$4-$E27+1),$I27/2,$L27,TRUE))/(1-2*_xlfn.NORM.DIST(0,$I27/2,$L27,TRUE))*$C27+($J27="Steady Growth")*(AND(V$4&gt;=$E27,V$4&lt;=$G27)*((V$4-$E27+1)/($I27*($I27+1)/2)*$C27))+($J27="custom")*CustomCF!O27</f>
        <v>0</v>
      </c>
      <c r="W27" s="19">
        <f>($J27="Bell Curve")*(_xlfn.NORM.DIST(AND(W$4&gt;=$E27,W$4&lt;=$G27)*(W$4-$E27+1),$I27/2,$L27,TRUE)-_xlfn.NORM.DIST(AND(W$4&gt;=$E27,W$4&lt;=$G27)*(V$4-$E27+1),$I27/2,$L27,TRUE))/(1-2*_xlfn.NORM.DIST(0,$I27/2,$L27,TRUE))*$C27+($J27="Steady Growth")*(AND(W$4&gt;=$E27,W$4&lt;=$G27)*((W$4-$E27+1)/($I27*($I27+1)/2)*$C27))+($J27="custom")*CustomCF!P27</f>
        <v>0</v>
      </c>
      <c r="X27" s="19">
        <f>($J27="Bell Curve")*(_xlfn.NORM.DIST(AND(X$4&gt;=$E27,X$4&lt;=$G27)*(X$4-$E27+1),$I27/2,$L27,TRUE)-_xlfn.NORM.DIST(AND(X$4&gt;=$E27,X$4&lt;=$G27)*(W$4-$E27+1),$I27/2,$L27,TRUE))/(1-2*_xlfn.NORM.DIST(0,$I27/2,$L27,TRUE))*$C27+($J27="Steady Growth")*(AND(X$4&gt;=$E27,X$4&lt;=$G27)*((X$4-$E27+1)/($I27*($I27+1)/2)*$C27))+($J27="custom")*CustomCF!Q27</f>
        <v>0</v>
      </c>
      <c r="Y27" s="19">
        <f>($J27="Bell Curve")*(_xlfn.NORM.DIST(AND(Y$4&gt;=$E27,Y$4&lt;=$G27)*(Y$4-$E27+1),$I27/2,$L27,TRUE)-_xlfn.NORM.DIST(AND(Y$4&gt;=$E27,Y$4&lt;=$G27)*(X$4-$E27+1),$I27/2,$L27,TRUE))/(1-2*_xlfn.NORM.DIST(0,$I27/2,$L27,TRUE))*$C27+($J27="Steady Growth")*(AND(Y$4&gt;=$E27,Y$4&lt;=$G27)*((Y$4-$E27+1)/($I27*($I27+1)/2)*$C27))+($J27="custom")*CustomCF!R27</f>
        <v>0</v>
      </c>
      <c r="Z27" s="19">
        <f>($J27="Bell Curve")*(_xlfn.NORM.DIST(AND(Z$4&gt;=$E27,Z$4&lt;=$G27)*(Z$4-$E27+1),$I27/2,$L27,TRUE)-_xlfn.NORM.DIST(AND(Z$4&gt;=$E27,Z$4&lt;=$G27)*(Y$4-$E27+1),$I27/2,$L27,TRUE))/(1-2*_xlfn.NORM.DIST(0,$I27/2,$L27,TRUE))*$C27+($J27="Steady Growth")*(AND(Z$4&gt;=$E27,Z$4&lt;=$G27)*((Z$4-$E27+1)/($I27*($I27+1)/2)*$C27))+($J27="custom")*CustomCF!S27</f>
        <v>0</v>
      </c>
      <c r="AA27" s="19">
        <f>($J27="Bell Curve")*(_xlfn.NORM.DIST(AND(AA$4&gt;=$E27,AA$4&lt;=$G27)*(AA$4-$E27+1),$I27/2,$L27,TRUE)-_xlfn.NORM.DIST(AND(AA$4&gt;=$E27,AA$4&lt;=$G27)*(Z$4-$E27+1),$I27/2,$L27,TRUE))/(1-2*_xlfn.NORM.DIST(0,$I27/2,$L27,TRUE))*$C27+($J27="Steady Growth")*(AND(AA$4&gt;=$E27,AA$4&lt;=$G27)*((AA$4-$E27+1)/($I27*($I27+1)/2)*$C27))+($J27="custom")*CustomCF!T27</f>
        <v>0</v>
      </c>
      <c r="AB27" s="19">
        <f>($J27="Bell Curve")*(_xlfn.NORM.DIST(AND(AB$4&gt;=$E27,AB$4&lt;=$G27)*(AB$4-$E27+1),$I27/2,$L27,TRUE)-_xlfn.NORM.DIST(AND(AB$4&gt;=$E27,AB$4&lt;=$G27)*(AA$4-$E27+1),$I27/2,$L27,TRUE))/(1-2*_xlfn.NORM.DIST(0,$I27/2,$L27,TRUE))*$C27+($J27="Steady Growth")*(AND(AB$4&gt;=$E27,AB$4&lt;=$G27)*((AB$4-$E27+1)/($I27*($I27+1)/2)*$C27))+($J27="custom")*CustomCF!U27</f>
        <v>0</v>
      </c>
      <c r="AC27" s="19">
        <f>($J27="Bell Curve")*(_xlfn.NORM.DIST(AND(AC$4&gt;=$E27,AC$4&lt;=$G27)*(AC$4-$E27+1),$I27/2,$L27,TRUE)-_xlfn.NORM.DIST(AND(AC$4&gt;=$E27,AC$4&lt;=$G27)*(AB$4-$E27+1),$I27/2,$L27,TRUE))/(1-2*_xlfn.NORM.DIST(0,$I27/2,$L27,TRUE))*$C27+($J27="Steady Growth")*(AND(AC$4&gt;=$E27,AC$4&lt;=$G27)*((AC$4-$E27+1)/($I27*($I27+1)/2)*$C27))+($J27="custom")*CustomCF!V27</f>
        <v>0</v>
      </c>
      <c r="AD27" s="19">
        <f>($J27="Bell Curve")*(_xlfn.NORM.DIST(AND(AD$4&gt;=$E27,AD$4&lt;=$G27)*(AD$4-$E27+1),$I27/2,$L27,TRUE)-_xlfn.NORM.DIST(AND(AD$4&gt;=$E27,AD$4&lt;=$G27)*(AC$4-$E27+1),$I27/2,$L27,TRUE))/(1-2*_xlfn.NORM.DIST(0,$I27/2,$L27,TRUE))*$C27+($J27="Steady Growth")*(AND(AD$4&gt;=$E27,AD$4&lt;=$G27)*((AD$4-$E27+1)/($I27*($I27+1)/2)*$C27))+($J27="custom")*CustomCF!W27</f>
        <v>0</v>
      </c>
      <c r="AE27" s="19">
        <f>($J27="Bell Curve")*(_xlfn.NORM.DIST(AND(AE$4&gt;=$E27,AE$4&lt;=$G27)*(AE$4-$E27+1),$I27/2,$L27,TRUE)-_xlfn.NORM.DIST(AND(AE$4&gt;=$E27,AE$4&lt;=$G27)*(AD$4-$E27+1),$I27/2,$L27,TRUE))/(1-2*_xlfn.NORM.DIST(0,$I27/2,$L27,TRUE))*$C27+($J27="Steady Growth")*(AND(AE$4&gt;=$E27,AE$4&lt;=$G27)*((AE$4-$E27+1)/($I27*($I27+1)/2)*$C27))+($J27="custom")*CustomCF!X27</f>
        <v>0</v>
      </c>
      <c r="AF27" s="19">
        <f>($J27="Bell Curve")*(_xlfn.NORM.DIST(AND(AF$4&gt;=$E27,AF$4&lt;=$G27)*(AF$4-$E27+1),$I27/2,$L27,TRUE)-_xlfn.NORM.DIST(AND(AF$4&gt;=$E27,AF$4&lt;=$G27)*(AE$4-$E27+1),$I27/2,$L27,TRUE))/(1-2*_xlfn.NORM.DIST(0,$I27/2,$L27,TRUE))*$C27+($J27="Steady Growth")*(AND(AF$4&gt;=$E27,AF$4&lt;=$G27)*((AF$4-$E27+1)/($I27*($I27+1)/2)*$C27))+($J27="custom")*CustomCF!Y27</f>
        <v>0</v>
      </c>
      <c r="AG27" s="19">
        <f>($J27="Bell Curve")*(_xlfn.NORM.DIST(AND(AG$4&gt;=$E27,AG$4&lt;=$G27)*(AG$4-$E27+1),$I27/2,$L27,TRUE)-_xlfn.NORM.DIST(AND(AG$4&gt;=$E27,AG$4&lt;=$G27)*(AF$4-$E27+1),$I27/2,$L27,TRUE))/(1-2*_xlfn.NORM.DIST(0,$I27/2,$L27,TRUE))*$C27+($J27="Steady Growth")*(AND(AG$4&gt;=$E27,AG$4&lt;=$G27)*((AG$4-$E27+1)/($I27*($I27+1)/2)*$C27))+($J27="custom")*CustomCF!Z27</f>
        <v>0</v>
      </c>
      <c r="AH27" s="19">
        <f>($J27="Bell Curve")*(_xlfn.NORM.DIST(AND(AH$4&gt;=$E27,AH$4&lt;=$G27)*(AH$4-$E27+1),$I27/2,$L27,TRUE)-_xlfn.NORM.DIST(AND(AH$4&gt;=$E27,AH$4&lt;=$G27)*(AG$4-$E27+1),$I27/2,$L27,TRUE))/(1-2*_xlfn.NORM.DIST(0,$I27/2,$L27,TRUE))*$C27+($J27="Steady Growth")*(AND(AH$4&gt;=$E27,AH$4&lt;=$G27)*((AH$4-$E27+1)/($I27*($I27+1)/2)*$C27))+($J27="custom")*CustomCF!AA27</f>
        <v>0</v>
      </c>
      <c r="AI27" s="19">
        <f>($J27="Bell Curve")*(_xlfn.NORM.DIST(AND(AI$4&gt;=$E27,AI$4&lt;=$G27)*(AI$4-$E27+1),$I27/2,$L27,TRUE)-_xlfn.NORM.DIST(AND(AI$4&gt;=$E27,AI$4&lt;=$G27)*(AH$4-$E27+1),$I27/2,$L27,TRUE))/(1-2*_xlfn.NORM.DIST(0,$I27/2,$L27,TRUE))*$C27+($J27="Steady Growth")*(AND(AI$4&gt;=$E27,AI$4&lt;=$G27)*((AI$4-$E27+1)/($I27*($I27+1)/2)*$C27))+($J27="custom")*CustomCF!AB27</f>
        <v>0</v>
      </c>
      <c r="AJ27" s="19">
        <f>($J27="Bell Curve")*(_xlfn.NORM.DIST(AND(AJ$4&gt;=$E27,AJ$4&lt;=$G27)*(AJ$4-$E27+1),$I27/2,$L27,TRUE)-_xlfn.NORM.DIST(AND(AJ$4&gt;=$E27,AJ$4&lt;=$G27)*(AI$4-$E27+1),$I27/2,$L27,TRUE))/(1-2*_xlfn.NORM.DIST(0,$I27/2,$L27,TRUE))*$C27+($J27="Steady Growth")*(AND(AJ$4&gt;=$E27,AJ$4&lt;=$G27)*((AJ$4-$E27+1)/($I27*($I27+1)/2)*$C27))+($J27="custom")*CustomCF!AC27</f>
        <v>0</v>
      </c>
      <c r="AK27" s="19">
        <f>($J27="Bell Curve")*(_xlfn.NORM.DIST(AND(AK$4&gt;=$E27,AK$4&lt;=$G27)*(AK$4-$E27+1),$I27/2,$L27,TRUE)-_xlfn.NORM.DIST(AND(AK$4&gt;=$E27,AK$4&lt;=$G27)*(AJ$4-$E27+1),$I27/2,$L27,TRUE))/(1-2*_xlfn.NORM.DIST(0,$I27/2,$L27,TRUE))*$C27+($J27="Steady Growth")*(AND(AK$4&gt;=$E27,AK$4&lt;=$G27)*((AK$4-$E27+1)/($I27*($I27+1)/2)*$C27))+($J27="custom")*CustomCF!AD27</f>
        <v>0</v>
      </c>
      <c r="AL27" s="19">
        <f>($J27="Bell Curve")*(_xlfn.NORM.DIST(AND(AL$4&gt;=$E27,AL$4&lt;=$G27)*(AL$4-$E27+1),$I27/2,$L27,TRUE)-_xlfn.NORM.DIST(AND(AL$4&gt;=$E27,AL$4&lt;=$G27)*(AK$4-$E27+1),$I27/2,$L27,TRUE))/(1-2*_xlfn.NORM.DIST(0,$I27/2,$L27,TRUE))*$C27+($J27="Steady Growth")*(AND(AL$4&gt;=$E27,AL$4&lt;=$G27)*((AL$4-$E27+1)/($I27*($I27+1)/2)*$C27))+($J27="custom")*CustomCF!AE27</f>
        <v>0</v>
      </c>
      <c r="AM27" s="19">
        <f>($J27="Bell Curve")*(_xlfn.NORM.DIST(AND(AM$4&gt;=$E27,AM$4&lt;=$G27)*(AM$4-$E27+1),$I27/2,$L27,TRUE)-_xlfn.NORM.DIST(AND(AM$4&gt;=$E27,AM$4&lt;=$G27)*(AL$4-$E27+1),$I27/2,$L27,TRUE))/(1-2*_xlfn.NORM.DIST(0,$I27/2,$L27,TRUE))*$C27+($J27="Steady Growth")*(AND(AM$4&gt;=$E27,AM$4&lt;=$G27)*((AM$4-$E27+1)/($I27*($I27+1)/2)*$C27))+($J27="custom")*CustomCF!AF27</f>
        <v>0</v>
      </c>
      <c r="AN27" s="19">
        <f>($J27="Bell Curve")*(_xlfn.NORM.DIST(AND(AN$4&gt;=$E27,AN$4&lt;=$G27)*(AN$4-$E27+1),$I27/2,$L27,TRUE)-_xlfn.NORM.DIST(AND(AN$4&gt;=$E27,AN$4&lt;=$G27)*(AM$4-$E27+1),$I27/2,$L27,TRUE))/(1-2*_xlfn.NORM.DIST(0,$I27/2,$L27,TRUE))*$C27+($J27="Steady Growth")*(AND(AN$4&gt;=$E27,AN$4&lt;=$G27)*((AN$4-$E27+1)/($I27*($I27+1)/2)*$C27))+($J27="custom")*CustomCF!AG27</f>
        <v>0</v>
      </c>
      <c r="AO27" s="19">
        <f>($J27="Bell Curve")*(_xlfn.NORM.DIST(AND(AO$4&gt;=$E27,AO$4&lt;=$G27)*(AO$4-$E27+1),$I27/2,$L27,TRUE)-_xlfn.NORM.DIST(AND(AO$4&gt;=$E27,AO$4&lt;=$G27)*(AN$4-$E27+1),$I27/2,$L27,TRUE))/(1-2*_xlfn.NORM.DIST(0,$I27/2,$L27,TRUE))*$C27+($J27="Steady Growth")*(AND(AO$4&gt;=$E27,AO$4&lt;=$G27)*((AO$4-$E27+1)/($I27*($I27+1)/2)*$C27))+($J27="custom")*CustomCF!AH27</f>
        <v>0</v>
      </c>
      <c r="AP27" s="19">
        <f>($J27="Bell Curve")*(_xlfn.NORM.DIST(AND(AP$4&gt;=$E27,AP$4&lt;=$G27)*(AP$4-$E27+1),$I27/2,$L27,TRUE)-_xlfn.NORM.DIST(AND(AP$4&gt;=$E27,AP$4&lt;=$G27)*(AO$4-$E27+1),$I27/2,$L27,TRUE))/(1-2*_xlfn.NORM.DIST(0,$I27/2,$L27,TRUE))*$C27+($J27="Steady Growth")*(AND(AP$4&gt;=$E27,AP$4&lt;=$G27)*((AP$4-$E27+1)/($I27*($I27+1)/2)*$C27))+($J27="custom")*CustomCF!AI27</f>
        <v>0</v>
      </c>
      <c r="AQ27" s="19">
        <f>($J27="Bell Curve")*(_xlfn.NORM.DIST(AND(AQ$4&gt;=$E27,AQ$4&lt;=$G27)*(AQ$4-$E27+1),$I27/2,$L27,TRUE)-_xlfn.NORM.DIST(AND(AQ$4&gt;=$E27,AQ$4&lt;=$G27)*(AP$4-$E27+1),$I27/2,$L27,TRUE))/(1-2*_xlfn.NORM.DIST(0,$I27/2,$L27,TRUE))*$C27+($J27="Steady Growth")*(AND(AQ$4&gt;=$E27,AQ$4&lt;=$G27)*((AQ$4-$E27+1)/($I27*($I27+1)/2)*$C27))+($J27="custom")*CustomCF!AJ27</f>
        <v>0</v>
      </c>
      <c r="AR27" s="19">
        <f>($J27="Bell Curve")*(_xlfn.NORM.DIST(AND(AR$4&gt;=$E27,AR$4&lt;=$G27)*(AR$4-$E27+1),$I27/2,$L27,TRUE)-_xlfn.NORM.DIST(AND(AR$4&gt;=$E27,AR$4&lt;=$G27)*(AQ$4-$E27+1),$I27/2,$L27,TRUE))/(1-2*_xlfn.NORM.DIST(0,$I27/2,$L27,TRUE))*$C27+($J27="Steady Growth")*(AND(AR$4&gt;=$E27,AR$4&lt;=$G27)*((AR$4-$E27+1)/($I27*($I27+1)/2)*$C27))+($J27="custom")*CustomCF!AK27</f>
        <v>0</v>
      </c>
      <c r="AS27" s="19">
        <f>($J27="Bell Curve")*(_xlfn.NORM.DIST(AND(AS$4&gt;=$E27,AS$4&lt;=$G27)*(AS$4-$E27+1),$I27/2,$L27,TRUE)-_xlfn.NORM.DIST(AND(AS$4&gt;=$E27,AS$4&lt;=$G27)*(AR$4-$E27+1),$I27/2,$L27,TRUE))/(1-2*_xlfn.NORM.DIST(0,$I27/2,$L27,TRUE))*$C27+($J27="Steady Growth")*(AND(AS$4&gt;=$E27,AS$4&lt;=$G27)*((AS$4-$E27+1)/($I27*($I27+1)/2)*$C27))+($J27="custom")*CustomCF!AL27</f>
        <v>0</v>
      </c>
      <c r="AT27" s="19">
        <f>($J27="Bell Curve")*(_xlfn.NORM.DIST(AND(AT$4&gt;=$E27,AT$4&lt;=$G27)*(AT$4-$E27+1),$I27/2,$L27,TRUE)-_xlfn.NORM.DIST(AND(AT$4&gt;=$E27,AT$4&lt;=$G27)*(AS$4-$E27+1),$I27/2,$L27,TRUE))/(1-2*_xlfn.NORM.DIST(0,$I27/2,$L27,TRUE))*$C27+($J27="Steady Growth")*(AND(AT$4&gt;=$E27,AT$4&lt;=$G27)*((AT$4-$E27+1)/($I27*($I27+1)/2)*$C27))+($J27="custom")*CustomCF!AM27</f>
        <v>0</v>
      </c>
      <c r="AU27" s="19">
        <f>($J27="Bell Curve")*(_xlfn.NORM.DIST(AND(AU$4&gt;=$E27,AU$4&lt;=$G27)*(AU$4-$E27+1),$I27/2,$L27,TRUE)-_xlfn.NORM.DIST(AND(AU$4&gt;=$E27,AU$4&lt;=$G27)*(AT$4-$E27+1),$I27/2,$L27,TRUE))/(1-2*_xlfn.NORM.DIST(0,$I27/2,$L27,TRUE))*$C27+($J27="Steady Growth")*(AND(AU$4&gt;=$E27,AU$4&lt;=$G27)*((AU$4-$E27+1)/($I27*($I27+1)/2)*$C27))+($J27="custom")*CustomCF!AN27</f>
        <v>0</v>
      </c>
      <c r="AV27" s="19">
        <f>($J27="Bell Curve")*(_xlfn.NORM.DIST(AND(AV$4&gt;=$E27,AV$4&lt;=$G27)*(AV$4-$E27+1),$I27/2,$L27,TRUE)-_xlfn.NORM.DIST(AND(AV$4&gt;=$E27,AV$4&lt;=$G27)*(AU$4-$E27+1),$I27/2,$L27,TRUE))/(1-2*_xlfn.NORM.DIST(0,$I27/2,$L27,TRUE))*$C27+($J27="Steady Growth")*(AND(AV$4&gt;=$E27,AV$4&lt;=$G27)*((AV$4-$E27+1)/($I27*($I27+1)/2)*$C27))+($J27="custom")*CustomCF!AO27</f>
        <v>0</v>
      </c>
      <c r="AW27" s="19">
        <f>($J27="Bell Curve")*(_xlfn.NORM.DIST(AND(AW$4&gt;=$E27,AW$4&lt;=$G27)*(AW$4-$E27+1),$I27/2,$L27,TRUE)-_xlfn.NORM.DIST(AND(AW$4&gt;=$E27,AW$4&lt;=$G27)*(AV$4-$E27+1),$I27/2,$L27,TRUE))/(1-2*_xlfn.NORM.DIST(0,$I27/2,$L27,TRUE))*$C27+($J27="Steady Growth")*(AND(AW$4&gt;=$E27,AW$4&lt;=$G27)*((AW$4-$E27+1)/($I27*($I27+1)/2)*$C27))+($J27="custom")*CustomCF!AP27</f>
        <v>0</v>
      </c>
      <c r="AX27" s="19">
        <f>($J27="Bell Curve")*(_xlfn.NORM.DIST(AND(AX$4&gt;=$E27,AX$4&lt;=$G27)*(AX$4-$E27+1),$I27/2,$L27,TRUE)-_xlfn.NORM.DIST(AND(AX$4&gt;=$E27,AX$4&lt;=$G27)*(AW$4-$E27+1),$I27/2,$L27,TRUE))/(1-2*_xlfn.NORM.DIST(0,$I27/2,$L27,TRUE))*$C27+($J27="Steady Growth")*(AND(AX$4&gt;=$E27,AX$4&lt;=$G27)*((AX$4-$E27+1)/($I27*($I27+1)/2)*$C27))+($J27="custom")*CustomCF!AQ27</f>
        <v>0</v>
      </c>
      <c r="AY27" s="19">
        <f>($J27="Bell Curve")*(_xlfn.NORM.DIST(AND(AY$4&gt;=$E27,AY$4&lt;=$G27)*(AY$4-$E27+1),$I27/2,$L27,TRUE)-_xlfn.NORM.DIST(AND(AY$4&gt;=$E27,AY$4&lt;=$G27)*(AX$4-$E27+1),$I27/2,$L27,TRUE))/(1-2*_xlfn.NORM.DIST(0,$I27/2,$L27,TRUE))*$C27+($J27="Steady Growth")*(AND(AY$4&gt;=$E27,AY$4&lt;=$G27)*((AY$4-$E27+1)/($I27*($I27+1)/2)*$C27))+($J27="custom")*CustomCF!AR27</f>
        <v>0</v>
      </c>
      <c r="AZ27" s="19">
        <f>($J27="Bell Curve")*(_xlfn.NORM.DIST(AND(AZ$4&gt;=$E27,AZ$4&lt;=$G27)*(AZ$4-$E27+1),$I27/2,$L27,TRUE)-_xlfn.NORM.DIST(AND(AZ$4&gt;=$E27,AZ$4&lt;=$G27)*(AY$4-$E27+1),$I27/2,$L27,TRUE))/(1-2*_xlfn.NORM.DIST(0,$I27/2,$L27,TRUE))*$C27+($J27="Steady Growth")*(AND(AZ$4&gt;=$E27,AZ$4&lt;=$G27)*((AZ$4-$E27+1)/($I27*($I27+1)/2)*$C27))+($J27="custom")*CustomCF!AS27</f>
        <v>0</v>
      </c>
      <c r="BA27" s="19">
        <f>($J27="Bell Curve")*(_xlfn.NORM.DIST(AND(BA$4&gt;=$E27,BA$4&lt;=$G27)*(BA$4-$E27+1),$I27/2,$L27,TRUE)-_xlfn.NORM.DIST(AND(BA$4&gt;=$E27,BA$4&lt;=$G27)*(AZ$4-$E27+1),$I27/2,$L27,TRUE))/(1-2*_xlfn.NORM.DIST(0,$I27/2,$L27,TRUE))*$C27+($J27="Steady Growth")*(AND(BA$4&gt;=$E27,BA$4&lt;=$G27)*((BA$4-$E27+1)/($I27*($I27+1)/2)*$C27))+($J27="custom")*CustomCF!AT27</f>
        <v>0</v>
      </c>
      <c r="BB27" s="19">
        <f>($J27="Bell Curve")*(_xlfn.NORM.DIST(AND(BB$4&gt;=$E27,BB$4&lt;=$G27)*(BB$4-$E27+1),$I27/2,$L27,TRUE)-_xlfn.NORM.DIST(AND(BB$4&gt;=$E27,BB$4&lt;=$G27)*(BA$4-$E27+1),$I27/2,$L27,TRUE))/(1-2*_xlfn.NORM.DIST(0,$I27/2,$L27,TRUE))*$C27+($J27="Steady Growth")*(AND(BB$4&gt;=$E27,BB$4&lt;=$G27)*((BB$4-$E27+1)/($I27*($I27+1)/2)*$C27))+($J27="custom")*CustomCF!AU27</f>
        <v>0</v>
      </c>
      <c r="BC27" s="19">
        <f>($J27="Bell Curve")*(_xlfn.NORM.DIST(AND(BC$4&gt;=$E27,BC$4&lt;=$G27)*(BC$4-$E27+1),$I27/2,$L27,TRUE)-_xlfn.NORM.DIST(AND(BC$4&gt;=$E27,BC$4&lt;=$G27)*(BB$4-$E27+1),$I27/2,$L27,TRUE))/(1-2*_xlfn.NORM.DIST(0,$I27/2,$L27,TRUE))*$C27+($J27="Steady Growth")*(AND(BC$4&gt;=$E27,BC$4&lt;=$G27)*((BC$4-$E27+1)/($I27*($I27+1)/2)*$C27))+($J27="custom")*CustomCF!AV27</f>
        <v>0</v>
      </c>
      <c r="BD27" s="19">
        <f>($J27="Bell Curve")*(_xlfn.NORM.DIST(AND(BD$4&gt;=$E27,BD$4&lt;=$G27)*(BD$4-$E27+1),$I27/2,$L27,TRUE)-_xlfn.NORM.DIST(AND(BD$4&gt;=$E27,BD$4&lt;=$G27)*(BC$4-$E27+1),$I27/2,$L27,TRUE))/(1-2*_xlfn.NORM.DIST(0,$I27/2,$L27,TRUE))*$C27+($J27="Steady Growth")*(AND(BD$4&gt;=$E27,BD$4&lt;=$G27)*((BD$4-$E27+1)/($I27*($I27+1)/2)*$C27))+($J27="custom")*CustomCF!AW27</f>
        <v>0</v>
      </c>
      <c r="BE27" s="19">
        <f>($J27="Bell Curve")*(_xlfn.NORM.DIST(AND(BE$4&gt;=$E27,BE$4&lt;=$G27)*(BE$4-$E27+1),$I27/2,$L27,TRUE)-_xlfn.NORM.DIST(AND(BE$4&gt;=$E27,BE$4&lt;=$G27)*(BD$4-$E27+1),$I27/2,$L27,TRUE))/(1-2*_xlfn.NORM.DIST(0,$I27/2,$L27,TRUE))*$C27+($J27="Steady Growth")*(AND(BE$4&gt;=$E27,BE$4&lt;=$G27)*((BE$4-$E27+1)/($I27*($I27+1)/2)*$C27))+($J27="custom")*CustomCF!AX27</f>
        <v>0</v>
      </c>
      <c r="BF27" s="19">
        <f>($J27="Bell Curve")*(_xlfn.NORM.DIST(AND(BF$4&gt;=$E27,BF$4&lt;=$G27)*(BF$4-$E27+1),$I27/2,$L27,TRUE)-_xlfn.NORM.DIST(AND(BF$4&gt;=$E27,BF$4&lt;=$G27)*(BE$4-$E27+1),$I27/2,$L27,TRUE))/(1-2*_xlfn.NORM.DIST(0,$I27/2,$L27,TRUE))*$C27+($J27="Steady Growth")*(AND(BF$4&gt;=$E27,BF$4&lt;=$G27)*((BF$4-$E27+1)/($I27*($I27+1)/2)*$C27))+($J27="custom")*CustomCF!AY27</f>
        <v>0</v>
      </c>
      <c r="BG27" s="19">
        <f>($J27="Bell Curve")*(_xlfn.NORM.DIST(AND(BG$4&gt;=$E27,BG$4&lt;=$G27)*(BG$4-$E27+1),$I27/2,$L27,TRUE)-_xlfn.NORM.DIST(AND(BG$4&gt;=$E27,BG$4&lt;=$G27)*(BF$4-$E27+1),$I27/2,$L27,TRUE))/(1-2*_xlfn.NORM.DIST(0,$I27/2,$L27,TRUE))*$C27+($J27="Steady Growth")*(AND(BG$4&gt;=$E27,BG$4&lt;=$G27)*((BG$4-$E27+1)/($I27*($I27+1)/2)*$C27))+($J27="custom")*CustomCF!AZ27</f>
        <v>0</v>
      </c>
      <c r="BH27" s="19">
        <f>($J27="Bell Curve")*(_xlfn.NORM.DIST(AND(BH$4&gt;=$E27,BH$4&lt;=$G27)*(BH$4-$E27+1),$I27/2,$L27,TRUE)-_xlfn.NORM.DIST(AND(BH$4&gt;=$E27,BH$4&lt;=$G27)*(BG$4-$E27+1),$I27/2,$L27,TRUE))/(1-2*_xlfn.NORM.DIST(0,$I27/2,$L27,TRUE))*$C27+($J27="Steady Growth")*(AND(BH$4&gt;=$E27,BH$4&lt;=$G27)*((BH$4-$E27+1)/($I27*($I27+1)/2)*$C27))+($J27="custom")*CustomCF!BA27</f>
        <v>0</v>
      </c>
      <c r="BI27" s="19">
        <f>($J27="Bell Curve")*(_xlfn.NORM.DIST(AND(BI$4&gt;=$E27,BI$4&lt;=$G27)*(BI$4-$E27+1),$I27/2,$L27,TRUE)-_xlfn.NORM.DIST(AND(BI$4&gt;=$E27,BI$4&lt;=$G27)*(BH$4-$E27+1),$I27/2,$L27,TRUE))/(1-2*_xlfn.NORM.DIST(0,$I27/2,$L27,TRUE))*$C27+($J27="Steady Growth")*(AND(BI$4&gt;=$E27,BI$4&lt;=$G27)*((BI$4-$E27+1)/($I27*($I27+1)/2)*$C27))+($J27="custom")*CustomCF!BB27</f>
        <v>0</v>
      </c>
      <c r="BJ27" s="19">
        <f>($J27="Bell Curve")*(_xlfn.NORM.DIST(AND(BJ$4&gt;=$E27,BJ$4&lt;=$G27)*(BJ$4-$E27+1),$I27/2,$L27,TRUE)-_xlfn.NORM.DIST(AND(BJ$4&gt;=$E27,BJ$4&lt;=$G27)*(BI$4-$E27+1),$I27/2,$L27,TRUE))/(1-2*_xlfn.NORM.DIST(0,$I27/2,$L27,TRUE))*$C27+($J27="Steady Growth")*(AND(BJ$4&gt;=$E27,BJ$4&lt;=$G27)*((BJ$4-$E27+1)/($I27*($I27+1)/2)*$C27))+($J27="custom")*CustomCF!BC27</f>
        <v>0</v>
      </c>
      <c r="BK27" s="19">
        <f>($J27="Bell Curve")*(_xlfn.NORM.DIST(AND(BK$4&gt;=$E27,BK$4&lt;=$G27)*(BK$4-$E27+1),$I27/2,$L27,TRUE)-_xlfn.NORM.DIST(AND(BK$4&gt;=$E27,BK$4&lt;=$G27)*(BJ$4-$E27+1),$I27/2,$L27,TRUE))/(1-2*_xlfn.NORM.DIST(0,$I27/2,$L27,TRUE))*$C27+($J27="Steady Growth")*(AND(BK$4&gt;=$E27,BK$4&lt;=$G27)*((BK$4-$E27+1)/($I27*($I27+1)/2)*$C27))+($J27="custom")*CustomCF!BD27</f>
        <v>0</v>
      </c>
      <c r="BL27" s="19">
        <f>($J27="Bell Curve")*(_xlfn.NORM.DIST(AND(BL$4&gt;=$E27,BL$4&lt;=$G27)*(BL$4-$E27+1),$I27/2,$L27,TRUE)-_xlfn.NORM.DIST(AND(BL$4&gt;=$E27,BL$4&lt;=$G27)*(BK$4-$E27+1),$I27/2,$L27,TRUE))/(1-2*_xlfn.NORM.DIST(0,$I27/2,$L27,TRUE))*$C27+($J27="Steady Growth")*(AND(BL$4&gt;=$E27,BL$4&lt;=$G27)*((BL$4-$E27+1)/($I27*($I27+1)/2)*$C27))+($J27="custom")*CustomCF!BE27</f>
        <v>0</v>
      </c>
      <c r="BM27" s="19">
        <f>($J27="Bell Curve")*(_xlfn.NORM.DIST(AND(BM$4&gt;=$E27,BM$4&lt;=$G27)*(BM$4-$E27+1),$I27/2,$L27,TRUE)-_xlfn.NORM.DIST(AND(BM$4&gt;=$E27,BM$4&lt;=$G27)*(BL$4-$E27+1),$I27/2,$L27,TRUE))/(1-2*_xlfn.NORM.DIST(0,$I27/2,$L27,TRUE))*$C27+($J27="Steady Growth")*(AND(BM$4&gt;=$E27,BM$4&lt;=$G27)*((BM$4-$E27+1)/($I27*($I27+1)/2)*$C27))+($J27="custom")*CustomCF!BF27</f>
        <v>0</v>
      </c>
      <c r="BN27" s="19">
        <f>($J27="Bell Curve")*(_xlfn.NORM.DIST(AND(BN$4&gt;=$E27,BN$4&lt;=$G27)*(BN$4-$E27+1),$I27/2,$L27,TRUE)-_xlfn.NORM.DIST(AND(BN$4&gt;=$E27,BN$4&lt;=$G27)*(BM$4-$E27+1),$I27/2,$L27,TRUE))/(1-2*_xlfn.NORM.DIST(0,$I27/2,$L27,TRUE))*$C27+($J27="Steady Growth")*(AND(BN$4&gt;=$E27,BN$4&lt;=$G27)*((BN$4-$E27+1)/($I27*($I27+1)/2)*$C27))+($J27="custom")*CustomCF!BG27</f>
        <v>0</v>
      </c>
      <c r="BO27" s="19">
        <f>($J27="Bell Curve")*(_xlfn.NORM.DIST(AND(BO$4&gt;=$E27,BO$4&lt;=$G27)*(BO$4-$E27+1),$I27/2,$L27,TRUE)-_xlfn.NORM.DIST(AND(BO$4&gt;=$E27,BO$4&lt;=$G27)*(BN$4-$E27+1),$I27/2,$L27,TRUE))/(1-2*_xlfn.NORM.DIST(0,$I27/2,$L27,TRUE))*$C27+($J27="Steady Growth")*(AND(BO$4&gt;=$E27,BO$4&lt;=$G27)*((BO$4-$E27+1)/($I27*($I27+1)/2)*$C27))+($J27="custom")*CustomCF!BH27</f>
        <v>0</v>
      </c>
      <c r="BP27" s="19">
        <f>($J27="Bell Curve")*(_xlfn.NORM.DIST(AND(BP$4&gt;=$E27,BP$4&lt;=$G27)*(BP$4-$E27+1),$I27/2,$L27,TRUE)-_xlfn.NORM.DIST(AND(BP$4&gt;=$E27,BP$4&lt;=$G27)*(BO$4-$E27+1),$I27/2,$L27,TRUE))/(1-2*_xlfn.NORM.DIST(0,$I27/2,$L27,TRUE))*$C27+($J27="Steady Growth")*(AND(BP$4&gt;=$E27,BP$4&lt;=$G27)*((BP$4-$E27+1)/($I27*($I27+1)/2)*$C27))+($J27="custom")*CustomCF!BI27</f>
        <v>0</v>
      </c>
      <c r="BQ27" s="19">
        <f>($J27="Bell Curve")*(_xlfn.NORM.DIST(AND(BQ$4&gt;=$E27,BQ$4&lt;=$G27)*(BQ$4-$E27+1),$I27/2,$L27,TRUE)-_xlfn.NORM.DIST(AND(BQ$4&gt;=$E27,BQ$4&lt;=$G27)*(BP$4-$E27+1),$I27/2,$L27,TRUE))/(1-2*_xlfn.NORM.DIST(0,$I27/2,$L27,TRUE))*$C27+($J27="Steady Growth")*(AND(BQ$4&gt;=$E27,BQ$4&lt;=$G27)*((BQ$4-$E27+1)/($I27*($I27+1)/2)*$C27))+($J27="custom")*CustomCF!BJ27</f>
        <v>0</v>
      </c>
      <c r="BR27" s="19">
        <f>($J27="Bell Curve")*(_xlfn.NORM.DIST(AND(BR$4&gt;=$E27,BR$4&lt;=$G27)*(BR$4-$E27+1),$I27/2,$L27,TRUE)-_xlfn.NORM.DIST(AND(BR$4&gt;=$E27,BR$4&lt;=$G27)*(BQ$4-$E27+1),$I27/2,$L27,TRUE))/(1-2*_xlfn.NORM.DIST(0,$I27/2,$L27,TRUE))*$C27+($J27="Steady Growth")*(AND(BR$4&gt;=$E27,BR$4&lt;=$G27)*((BR$4-$E27+1)/($I27*($I27+1)/2)*$C27))+($J27="custom")*CustomCF!BK27</f>
        <v>0</v>
      </c>
      <c r="BS27" s="19">
        <f>($J27="Bell Curve")*(_xlfn.NORM.DIST(AND(BS$4&gt;=$E27,BS$4&lt;=$G27)*(BS$4-$E27+1),$I27/2,$L27,TRUE)-_xlfn.NORM.DIST(AND(BS$4&gt;=$E27,BS$4&lt;=$G27)*(BR$4-$E27+1),$I27/2,$L27,TRUE))/(1-2*_xlfn.NORM.DIST(0,$I27/2,$L27,TRUE))*$C27+($J27="Steady Growth")*(AND(BS$4&gt;=$E27,BS$4&lt;=$G27)*((BS$4-$E27+1)/($I27*($I27+1)/2)*$C27))+($J27="custom")*CustomCF!BL27</f>
        <v>0</v>
      </c>
      <c r="BT27" s="19">
        <f>($J27="Bell Curve")*(_xlfn.NORM.DIST(AND(BT$4&gt;=$E27,BT$4&lt;=$G27)*(BT$4-$E27+1),$I27/2,$L27,TRUE)-_xlfn.NORM.DIST(AND(BT$4&gt;=$E27,BT$4&lt;=$G27)*(BS$4-$E27+1),$I27/2,$L27,TRUE))/(1-2*_xlfn.NORM.DIST(0,$I27/2,$L27,TRUE))*$C27+($J27="Steady Growth")*(AND(BT$4&gt;=$E27,BT$4&lt;=$G27)*((BT$4-$E27+1)/($I27*($I27+1)/2)*$C27))+($J27="custom")*CustomCF!BM27</f>
        <v>0</v>
      </c>
      <c r="BU27" s="19">
        <f>($J27="Bell Curve")*(_xlfn.NORM.DIST(AND(BU$4&gt;=$E27,BU$4&lt;=$G27)*(BU$4-$E27+1),$I27/2,$L27,TRUE)-_xlfn.NORM.DIST(AND(BU$4&gt;=$E27,BU$4&lt;=$G27)*(BT$4-$E27+1),$I27/2,$L27,TRUE))/(1-2*_xlfn.NORM.DIST(0,$I27/2,$L27,TRUE))*$C27+($J27="Steady Growth")*(AND(BU$4&gt;=$E27,BU$4&lt;=$G27)*((BU$4-$E27+1)/($I27*($I27+1)/2)*$C27))+($J27="custom")*CustomCF!BN27</f>
        <v>0</v>
      </c>
      <c r="BV27" s="19">
        <f>($J27="Bell Curve")*(_xlfn.NORM.DIST(AND(BV$4&gt;=$E27,BV$4&lt;=$G27)*(BV$4-$E27+1),$I27/2,$L27,TRUE)-_xlfn.NORM.DIST(AND(BV$4&gt;=$E27,BV$4&lt;=$G27)*(BU$4-$E27+1),$I27/2,$L27,TRUE))/(1-2*_xlfn.NORM.DIST(0,$I27/2,$L27,TRUE))*$C27+($J27="Steady Growth")*(AND(BV$4&gt;=$E27,BV$4&lt;=$G27)*((BV$4-$E27+1)/($I27*($I27+1)/2)*$C27))+($J27="custom")*CustomCF!BO27</f>
        <v>0</v>
      </c>
      <c r="BW27" s="19">
        <f>($J27="Bell Curve")*(_xlfn.NORM.DIST(AND(BW$4&gt;=$E27,BW$4&lt;=$G27)*(BW$4-$E27+1),$I27/2,$L27,TRUE)-_xlfn.NORM.DIST(AND(BW$4&gt;=$E27,BW$4&lt;=$G27)*(BV$4-$E27+1),$I27/2,$L27,TRUE))/(1-2*_xlfn.NORM.DIST(0,$I27/2,$L27,TRUE))*$C27+($J27="Steady Growth")*(AND(BW$4&gt;=$E27,BW$4&lt;=$G27)*((BW$4-$E27+1)/($I27*($I27+1)/2)*$C27))+($J27="custom")*CustomCF!BP27</f>
        <v>0</v>
      </c>
      <c r="BX27" s="19">
        <f>($J27="Bell Curve")*(_xlfn.NORM.DIST(AND(BX$4&gt;=$E27,BX$4&lt;=$G27)*(BX$4-$E27+1),$I27/2,$L27,TRUE)-_xlfn.NORM.DIST(AND(BX$4&gt;=$E27,BX$4&lt;=$G27)*(BW$4-$E27+1),$I27/2,$L27,TRUE))/(1-2*_xlfn.NORM.DIST(0,$I27/2,$L27,TRUE))*$C27+($J27="Steady Growth")*(AND(BX$4&gt;=$E27,BX$4&lt;=$G27)*((BX$4-$E27+1)/($I27*($I27+1)/2)*$C27))+($J27="custom")*CustomCF!BQ27</f>
        <v>0</v>
      </c>
      <c r="BY27" s="19">
        <f>($J27="Bell Curve")*(_xlfn.NORM.DIST(AND(BY$4&gt;=$E27,BY$4&lt;=$G27)*(BY$4-$E27+1),$I27/2,$L27,TRUE)-_xlfn.NORM.DIST(AND(BY$4&gt;=$E27,BY$4&lt;=$G27)*(BX$4-$E27+1),$I27/2,$L27,TRUE))/(1-2*_xlfn.NORM.DIST(0,$I27/2,$L27,TRUE))*$C27+($J27="Steady Growth")*(AND(BY$4&gt;=$E27,BY$4&lt;=$G27)*((BY$4-$E27+1)/($I27*($I27+1)/2)*$C27))+($J27="custom")*CustomCF!BR27</f>
        <v>0</v>
      </c>
      <c r="BZ27" s="19">
        <f>($J27="Bell Curve")*(_xlfn.NORM.DIST(AND(BZ$4&gt;=$E27,BZ$4&lt;=$G27)*(BZ$4-$E27+1),$I27/2,$L27,TRUE)-_xlfn.NORM.DIST(AND(BZ$4&gt;=$E27,BZ$4&lt;=$G27)*(BY$4-$E27+1),$I27/2,$L27,TRUE))/(1-2*_xlfn.NORM.DIST(0,$I27/2,$L27,TRUE))*$C27+($J27="Steady Growth")*(AND(BZ$4&gt;=$E27,BZ$4&lt;=$G27)*((BZ$4-$E27+1)/($I27*($I27+1)/2)*$C27))+($J27="custom")*CustomCF!BS27</f>
        <v>0</v>
      </c>
      <c r="CA27" s="19">
        <f>($J27="Bell Curve")*(_xlfn.NORM.DIST(AND(CA$4&gt;=$E27,CA$4&lt;=$G27)*(CA$4-$E27+1),$I27/2,$L27,TRUE)-_xlfn.NORM.DIST(AND(CA$4&gt;=$E27,CA$4&lt;=$G27)*(BZ$4-$E27+1),$I27/2,$L27,TRUE))/(1-2*_xlfn.NORM.DIST(0,$I27/2,$L27,TRUE))*$C27+($J27="Steady Growth")*(AND(CA$4&gt;=$E27,CA$4&lt;=$G27)*((CA$4-$E27+1)/($I27*($I27+1)/2)*$C27))+($J27="custom")*CustomCF!BT27</f>
        <v>0</v>
      </c>
      <c r="CB27" s="19">
        <f>($J27="Bell Curve")*(_xlfn.NORM.DIST(AND(CB$4&gt;=$E27,CB$4&lt;=$G27)*(CB$4-$E27+1),$I27/2,$L27,TRUE)-_xlfn.NORM.DIST(AND(CB$4&gt;=$E27,CB$4&lt;=$G27)*(CA$4-$E27+1),$I27/2,$L27,TRUE))/(1-2*_xlfn.NORM.DIST(0,$I27/2,$L27,TRUE))*$C27+($J27="Steady Growth")*(AND(CB$4&gt;=$E27,CB$4&lt;=$G27)*((CB$4-$E27+1)/($I27*($I27+1)/2)*$C27))+($J27="custom")*CustomCF!BU27</f>
        <v>0</v>
      </c>
      <c r="CC27" s="19">
        <f>($J27="Bell Curve")*(_xlfn.NORM.DIST(AND(CC$4&gt;=$E27,CC$4&lt;=$G27)*(CC$4-$E27+1),$I27/2,$L27,TRUE)-_xlfn.NORM.DIST(AND(CC$4&gt;=$E27,CC$4&lt;=$G27)*(CB$4-$E27+1),$I27/2,$L27,TRUE))/(1-2*_xlfn.NORM.DIST(0,$I27/2,$L27,TRUE))*$C27+($J27="Steady Growth")*(AND(CC$4&gt;=$E27,CC$4&lt;=$G27)*((CC$4-$E27+1)/($I27*($I27+1)/2)*$C27))+($J27="custom")*CustomCF!BV27</f>
        <v>0</v>
      </c>
      <c r="CD27" s="19">
        <f>($J27="Bell Curve")*(_xlfn.NORM.DIST(AND(CD$4&gt;=$E27,CD$4&lt;=$G27)*(CD$4-$E27+1),$I27/2,$L27,TRUE)-_xlfn.NORM.DIST(AND(CD$4&gt;=$E27,CD$4&lt;=$G27)*(CC$4-$E27+1),$I27/2,$L27,TRUE))/(1-2*_xlfn.NORM.DIST(0,$I27/2,$L27,TRUE))*$C27+($J27="Steady Growth")*(AND(CD$4&gt;=$E27,CD$4&lt;=$G27)*((CD$4-$E27+1)/($I27*($I27+1)/2)*$C27))+($J27="custom")*CustomCF!BW27</f>
        <v>0</v>
      </c>
      <c r="CE27" s="19">
        <f>($J27="Bell Curve")*(_xlfn.NORM.DIST(AND(CE$4&gt;=$E27,CE$4&lt;=$G27)*(CE$4-$E27+1),$I27/2,$L27,TRUE)-_xlfn.NORM.DIST(AND(CE$4&gt;=$E27,CE$4&lt;=$G27)*(CD$4-$E27+1),$I27/2,$L27,TRUE))/(1-2*_xlfn.NORM.DIST(0,$I27/2,$L27,TRUE))*$C27+($J27="Steady Growth")*(AND(CE$4&gt;=$E27,CE$4&lt;=$G27)*((CE$4-$E27+1)/($I27*($I27+1)/2)*$C27))+($J27="custom")*CustomCF!BX27</f>
        <v>0</v>
      </c>
      <c r="CF27" s="19">
        <f>($J27="Bell Curve")*(_xlfn.NORM.DIST(AND(CF$4&gt;=$E27,CF$4&lt;=$G27)*(CF$4-$E27+1),$I27/2,$L27,TRUE)-_xlfn.NORM.DIST(AND(CF$4&gt;=$E27,CF$4&lt;=$G27)*(CE$4-$E27+1),$I27/2,$L27,TRUE))/(1-2*_xlfn.NORM.DIST(0,$I27/2,$L27,TRUE))*$C27+($J27="Steady Growth")*(AND(CF$4&gt;=$E27,CF$4&lt;=$G27)*((CF$4-$E27+1)/($I27*($I27+1)/2)*$C27))+($J27="custom")*CustomCF!BY27</f>
        <v>0</v>
      </c>
      <c r="CG27" s="19">
        <f>($J27="Bell Curve")*(_xlfn.NORM.DIST(AND(CG$4&gt;=$E27,CG$4&lt;=$G27)*(CG$4-$E27+1),$I27/2,$L27,TRUE)-_xlfn.NORM.DIST(AND(CG$4&gt;=$E27,CG$4&lt;=$G27)*(CF$4-$E27+1),$I27/2,$L27,TRUE))/(1-2*_xlfn.NORM.DIST(0,$I27/2,$L27,TRUE))*$C27+($J27="Steady Growth")*(AND(CG$4&gt;=$E27,CG$4&lt;=$G27)*((CG$4-$E27+1)/($I27*($I27+1)/2)*$C27))+($J27="custom")*CustomCF!BZ27</f>
        <v>0</v>
      </c>
      <c r="CH27" s="19">
        <f>($J27="Bell Curve")*(_xlfn.NORM.DIST(AND(CH$4&gt;=$E27,CH$4&lt;=$G27)*(CH$4-$E27+1),$I27/2,$L27,TRUE)-_xlfn.NORM.DIST(AND(CH$4&gt;=$E27,CH$4&lt;=$G27)*(CG$4-$E27+1),$I27/2,$L27,TRUE))/(1-2*_xlfn.NORM.DIST(0,$I27/2,$L27,TRUE))*$C27+($J27="Steady Growth")*(AND(CH$4&gt;=$E27,CH$4&lt;=$G27)*((CH$4-$E27+1)/($I27*($I27+1)/2)*$C27))+($J27="custom")*CustomCF!CA27</f>
        <v>0</v>
      </c>
      <c r="CI27" s="19">
        <f>($J27="Bell Curve")*(_xlfn.NORM.DIST(AND(CI$4&gt;=$E27,CI$4&lt;=$G27)*(CI$4-$E27+1),$I27/2,$L27,TRUE)-_xlfn.NORM.DIST(AND(CI$4&gt;=$E27,CI$4&lt;=$G27)*(CH$4-$E27+1),$I27/2,$L27,TRUE))/(1-2*_xlfn.NORM.DIST(0,$I27/2,$L27,TRUE))*$C27+($J27="Steady Growth")*(AND(CI$4&gt;=$E27,CI$4&lt;=$G27)*((CI$4-$E27+1)/($I27*($I27+1)/2)*$C27))+($J27="custom")*CustomCF!CB27</f>
        <v>0</v>
      </c>
      <c r="CJ27" s="19">
        <f>($J27="Bell Curve")*(_xlfn.NORM.DIST(AND(CJ$4&gt;=$E27,CJ$4&lt;=$G27)*(CJ$4-$E27+1),$I27/2,$L27,TRUE)-_xlfn.NORM.DIST(AND(CJ$4&gt;=$E27,CJ$4&lt;=$G27)*(CI$4-$E27+1),$I27/2,$L27,TRUE))/(1-2*_xlfn.NORM.DIST(0,$I27/2,$L27,TRUE))*$C27+($J27="Steady Growth")*(AND(CJ$4&gt;=$E27,CJ$4&lt;=$G27)*((CJ$4-$E27+1)/($I27*($I27+1)/2)*$C27))+($J27="custom")*CustomCF!CC27</f>
        <v>0</v>
      </c>
      <c r="CK27" s="19">
        <f>($J27="Bell Curve")*(_xlfn.NORM.DIST(AND(CK$4&gt;=$E27,CK$4&lt;=$G27)*(CK$4-$E27+1),$I27/2,$L27,TRUE)-_xlfn.NORM.DIST(AND(CK$4&gt;=$E27,CK$4&lt;=$G27)*(CJ$4-$E27+1),$I27/2,$L27,TRUE))/(1-2*_xlfn.NORM.DIST(0,$I27/2,$L27,TRUE))*$C27+($J27="Steady Growth")*(AND(CK$4&gt;=$E27,CK$4&lt;=$G27)*((CK$4-$E27+1)/($I27*($I27+1)/2)*$C27))+($J27="custom")*CustomCF!CD27</f>
        <v>0</v>
      </c>
      <c r="CL27" s="19">
        <f>($J27="Bell Curve")*(_xlfn.NORM.DIST(AND(CL$4&gt;=$E27,CL$4&lt;=$G27)*(CL$4-$E27+1),$I27/2,$L27,TRUE)-_xlfn.NORM.DIST(AND(CL$4&gt;=$E27,CL$4&lt;=$G27)*(CK$4-$E27+1),$I27/2,$L27,TRUE))/(1-2*_xlfn.NORM.DIST(0,$I27/2,$L27,TRUE))*$C27+($J27="Steady Growth")*(AND(CL$4&gt;=$E27,CL$4&lt;=$G27)*((CL$4-$E27+1)/($I27*($I27+1)/2)*$C27))+($J27="custom")*CustomCF!CE27</f>
        <v>0</v>
      </c>
      <c r="CM27" s="19">
        <f>($J27="Bell Curve")*(_xlfn.NORM.DIST(AND(CM$4&gt;=$E27,CM$4&lt;=$G27)*(CM$4-$E27+1),$I27/2,$L27,TRUE)-_xlfn.NORM.DIST(AND(CM$4&gt;=$E27,CM$4&lt;=$G27)*(CL$4-$E27+1),$I27/2,$L27,TRUE))/(1-2*_xlfn.NORM.DIST(0,$I27/2,$L27,TRUE))*$C27+($J27="Steady Growth")*(AND(CM$4&gt;=$E27,CM$4&lt;=$G27)*((CM$4-$E27+1)/($I27*($I27+1)/2)*$C27))+($J27="custom")*CustomCF!CF27</f>
        <v>0</v>
      </c>
      <c r="CN27" s="19">
        <f>($J27="Bell Curve")*(_xlfn.NORM.DIST(AND(CN$4&gt;=$E27,CN$4&lt;=$G27)*(CN$4-$E27+1),$I27/2,$L27,TRUE)-_xlfn.NORM.DIST(AND(CN$4&gt;=$E27,CN$4&lt;=$G27)*(CM$4-$E27+1),$I27/2,$L27,TRUE))/(1-2*_xlfn.NORM.DIST(0,$I27/2,$L27,TRUE))*$C27+($J27="Steady Growth")*(AND(CN$4&gt;=$E27,CN$4&lt;=$G27)*((CN$4-$E27+1)/($I27*($I27+1)/2)*$C27))+($J27="custom")*CustomCF!CG27</f>
        <v>0</v>
      </c>
      <c r="CO27" s="19">
        <f>($J27="Bell Curve")*(_xlfn.NORM.DIST(AND(CO$4&gt;=$E27,CO$4&lt;=$G27)*(CO$4-$E27+1),$I27/2,$L27,TRUE)-_xlfn.NORM.DIST(AND(CO$4&gt;=$E27,CO$4&lt;=$G27)*(CN$4-$E27+1),$I27/2,$L27,TRUE))/(1-2*_xlfn.NORM.DIST(0,$I27/2,$L27,TRUE))*$C27+($J27="Steady Growth")*(AND(CO$4&gt;=$E27,CO$4&lt;=$G27)*((CO$4-$E27+1)/($I27*($I27+1)/2)*$C27))+($J27="custom")*CustomCF!CH27</f>
        <v>0</v>
      </c>
      <c r="CP27" s="19">
        <f>($J27="Bell Curve")*(_xlfn.NORM.DIST(AND(CP$4&gt;=$E27,CP$4&lt;=$G27)*(CP$4-$E27+1),$I27/2,$L27,TRUE)-_xlfn.NORM.DIST(AND(CP$4&gt;=$E27,CP$4&lt;=$G27)*(CO$4-$E27+1),$I27/2,$L27,TRUE))/(1-2*_xlfn.NORM.DIST(0,$I27/2,$L27,TRUE))*$C27+($J27="Steady Growth")*(AND(CP$4&gt;=$E27,CP$4&lt;=$G27)*((CP$4-$E27+1)/($I27*($I27+1)/2)*$C27))+($J27="custom")*CustomCF!CI27</f>
        <v>0</v>
      </c>
      <c r="CQ27" s="19">
        <f>($J27="Bell Curve")*(_xlfn.NORM.DIST(AND(CQ$4&gt;=$E27,CQ$4&lt;=$G27)*(CQ$4-$E27+1),$I27/2,$L27,TRUE)-_xlfn.NORM.DIST(AND(CQ$4&gt;=$E27,CQ$4&lt;=$G27)*(CP$4-$E27+1),$I27/2,$L27,TRUE))/(1-2*_xlfn.NORM.DIST(0,$I27/2,$L27,TRUE))*$C27+($J27="Steady Growth")*(AND(CQ$4&gt;=$E27,CQ$4&lt;=$G27)*((CQ$4-$E27+1)/($I27*($I27+1)/2)*$C27))+($J27="custom")*CustomCF!CJ27</f>
        <v>0</v>
      </c>
      <c r="CR27" s="19">
        <f>($J27="Bell Curve")*(_xlfn.NORM.DIST(AND(CR$4&gt;=$E27,CR$4&lt;=$G27)*(CR$4-$E27+1),$I27/2,$L27,TRUE)-_xlfn.NORM.DIST(AND(CR$4&gt;=$E27,CR$4&lt;=$G27)*(CQ$4-$E27+1),$I27/2,$L27,TRUE))/(1-2*_xlfn.NORM.DIST(0,$I27/2,$L27,TRUE))*$C27+($J27="Steady Growth")*(AND(CR$4&gt;=$E27,CR$4&lt;=$G27)*((CR$4-$E27+1)/($I27*($I27+1)/2)*$C27))+($J27="custom")*CustomCF!CK27</f>
        <v>0</v>
      </c>
      <c r="CS27" s="19">
        <f>($J27="Bell Curve")*(_xlfn.NORM.DIST(AND(CS$4&gt;=$E27,CS$4&lt;=$G27)*(CS$4-$E27+1),$I27/2,$L27,TRUE)-_xlfn.NORM.DIST(AND(CS$4&gt;=$E27,CS$4&lt;=$G27)*(CR$4-$E27+1),$I27/2,$L27,TRUE))/(1-2*_xlfn.NORM.DIST(0,$I27/2,$L27,TRUE))*$C27+($J27="Steady Growth")*(AND(CS$4&gt;=$E27,CS$4&lt;=$G27)*((CS$4-$E27+1)/($I27*($I27+1)/2)*$C27))+($J27="custom")*CustomCF!CL27</f>
        <v>0</v>
      </c>
      <c r="CT27" s="19">
        <f>($J27="Bell Curve")*(_xlfn.NORM.DIST(AND(CT$4&gt;=$E27,CT$4&lt;=$G27)*(CT$4-$E27+1),$I27/2,$L27,TRUE)-_xlfn.NORM.DIST(AND(CT$4&gt;=$E27,CT$4&lt;=$G27)*(CS$4-$E27+1),$I27/2,$L27,TRUE))/(1-2*_xlfn.NORM.DIST(0,$I27/2,$L27,TRUE))*$C27+($J27="Steady Growth")*(AND(CT$4&gt;=$E27,CT$4&lt;=$G27)*((CT$4-$E27+1)/($I27*($I27+1)/2)*$C27))+($J27="custom")*CustomCF!CM27</f>
        <v>0</v>
      </c>
      <c r="CU27" s="19">
        <f>($J27="Bell Curve")*(_xlfn.NORM.DIST(AND(CU$4&gt;=$E27,CU$4&lt;=$G27)*(CU$4-$E27+1),$I27/2,$L27,TRUE)-_xlfn.NORM.DIST(AND(CU$4&gt;=$E27,CU$4&lt;=$G27)*(CT$4-$E27+1),$I27/2,$L27,TRUE))/(1-2*_xlfn.NORM.DIST(0,$I27/2,$L27,TRUE))*$C27+($J27="Steady Growth")*(AND(CU$4&gt;=$E27,CU$4&lt;=$G27)*((CU$4-$E27+1)/($I27*($I27+1)/2)*$C27))+($J27="custom")*CustomCF!CN27</f>
        <v>0</v>
      </c>
      <c r="CV27" s="19">
        <f>($J27="Bell Curve")*(_xlfn.NORM.DIST(AND(CV$4&gt;=$E27,CV$4&lt;=$G27)*(CV$4-$E27+1),$I27/2,$L27,TRUE)-_xlfn.NORM.DIST(AND(CV$4&gt;=$E27,CV$4&lt;=$G27)*(CU$4-$E27+1),$I27/2,$L27,TRUE))/(1-2*_xlfn.NORM.DIST(0,$I27/2,$L27,TRUE))*$C27+($J27="Steady Growth")*(AND(CV$4&gt;=$E27,CV$4&lt;=$G27)*((CV$4-$E27+1)/($I27*($I27+1)/2)*$C27))+($J27="custom")*CustomCF!CO27</f>
        <v>0</v>
      </c>
      <c r="CW27" s="19">
        <f>($J27="Bell Curve")*(_xlfn.NORM.DIST(AND(CW$4&gt;=$E27,CW$4&lt;=$G27)*(CW$4-$E27+1),$I27/2,$L27,TRUE)-_xlfn.NORM.DIST(AND(CW$4&gt;=$E27,CW$4&lt;=$G27)*(CV$4-$E27+1),$I27/2,$L27,TRUE))/(1-2*_xlfn.NORM.DIST(0,$I27/2,$L27,TRUE))*$C27+($J27="Steady Growth")*(AND(CW$4&gt;=$E27,CW$4&lt;=$G27)*((CW$4-$E27+1)/($I27*($I27+1)/2)*$C27))+($J27="custom")*CustomCF!CP27</f>
        <v>0</v>
      </c>
      <c r="CX27" s="19">
        <f>($J27="Bell Curve")*(_xlfn.NORM.DIST(AND(CX$4&gt;=$E27,CX$4&lt;=$G27)*(CX$4-$E27+1),$I27/2,$L27,TRUE)-_xlfn.NORM.DIST(AND(CX$4&gt;=$E27,CX$4&lt;=$G27)*(CW$4-$E27+1),$I27/2,$L27,TRUE))/(1-2*_xlfn.NORM.DIST(0,$I27/2,$L27,TRUE))*$C27+($J27="Steady Growth")*(AND(CX$4&gt;=$E27,CX$4&lt;=$G27)*((CX$4-$E27+1)/($I27*($I27+1)/2)*$C27))+($J27="custom")*CustomCF!CQ27</f>
        <v>0</v>
      </c>
      <c r="CY27" s="19">
        <f>($J27="Bell Curve")*(_xlfn.NORM.DIST(AND(CY$4&gt;=$E27,CY$4&lt;=$G27)*(CY$4-$E27+1),$I27/2,$L27,TRUE)-_xlfn.NORM.DIST(AND(CY$4&gt;=$E27,CY$4&lt;=$G27)*(CX$4-$E27+1),$I27/2,$L27,TRUE))/(1-2*_xlfn.NORM.DIST(0,$I27/2,$L27,TRUE))*$C27+($J27="Steady Growth")*(AND(CY$4&gt;=$E27,CY$4&lt;=$G27)*((CY$4-$E27+1)/($I27*($I27+1)/2)*$C27))+($J27="custom")*CustomCF!CR27</f>
        <v>0</v>
      </c>
      <c r="CZ27" s="19">
        <f>($J27="Bell Curve")*(_xlfn.NORM.DIST(AND(CZ$4&gt;=$E27,CZ$4&lt;=$G27)*(CZ$4-$E27+1),$I27/2,$L27,TRUE)-_xlfn.NORM.DIST(AND(CZ$4&gt;=$E27,CZ$4&lt;=$G27)*(CY$4-$E27+1),$I27/2,$L27,TRUE))/(1-2*_xlfn.NORM.DIST(0,$I27/2,$L27,TRUE))*$C27+($J27="Steady Growth")*(AND(CZ$4&gt;=$E27,CZ$4&lt;=$G27)*((CZ$4-$E27+1)/($I27*($I27+1)/2)*$C27))+($J27="custom")*CustomCF!CS27</f>
        <v>0</v>
      </c>
      <c r="DA27" s="19">
        <f>($J27="Bell Curve")*(_xlfn.NORM.DIST(AND(DA$4&gt;=$E27,DA$4&lt;=$G27)*(DA$4-$E27+1),$I27/2,$L27,TRUE)-_xlfn.NORM.DIST(AND(DA$4&gt;=$E27,DA$4&lt;=$G27)*(CZ$4-$E27+1),$I27/2,$L27,TRUE))/(1-2*_xlfn.NORM.DIST(0,$I27/2,$L27,TRUE))*$C27+($J27="Steady Growth")*(AND(DA$4&gt;=$E27,DA$4&lt;=$G27)*((DA$4-$E27+1)/($I27*($I27+1)/2)*$C27))+($J27="custom")*CustomCF!CT27</f>
        <v>0</v>
      </c>
      <c r="DB27" s="19">
        <f>($J27="Bell Curve")*(_xlfn.NORM.DIST(AND(DB$4&gt;=$E27,DB$4&lt;=$G27)*(DB$4-$E27+1),$I27/2,$L27,TRUE)-_xlfn.NORM.DIST(AND(DB$4&gt;=$E27,DB$4&lt;=$G27)*(DA$4-$E27+1),$I27/2,$L27,TRUE))/(1-2*_xlfn.NORM.DIST(0,$I27/2,$L27,TRUE))*$C27+($J27="Steady Growth")*(AND(DB$4&gt;=$E27,DB$4&lt;=$G27)*((DB$4-$E27+1)/($I27*($I27+1)/2)*$C27))+($J27="custom")*CustomCF!CU27</f>
        <v>0</v>
      </c>
      <c r="DC27" s="19">
        <f>($J27="Bell Curve")*(_xlfn.NORM.DIST(AND(DC$4&gt;=$E27,DC$4&lt;=$G27)*(DC$4-$E27+1),$I27/2,$L27,TRUE)-_xlfn.NORM.DIST(AND(DC$4&gt;=$E27,DC$4&lt;=$G27)*(DB$4-$E27+1),$I27/2,$L27,TRUE))/(1-2*_xlfn.NORM.DIST(0,$I27/2,$L27,TRUE))*$C27+($J27="Steady Growth")*(AND(DC$4&gt;=$E27,DC$4&lt;=$G27)*((DC$4-$E27+1)/($I27*($I27+1)/2)*$C27))+($J27="custom")*CustomCF!CV27</f>
        <v>0</v>
      </c>
      <c r="DD27" s="19">
        <f>($J27="Bell Curve")*(_xlfn.NORM.DIST(AND(DD$4&gt;=$E27,DD$4&lt;=$G27)*(DD$4-$E27+1),$I27/2,$L27,TRUE)-_xlfn.NORM.DIST(AND(DD$4&gt;=$E27,DD$4&lt;=$G27)*(DC$4-$E27+1),$I27/2,$L27,TRUE))/(1-2*_xlfn.NORM.DIST(0,$I27/2,$L27,TRUE))*$C27+($J27="Steady Growth")*(AND(DD$4&gt;=$E27,DD$4&lt;=$G27)*((DD$4-$E27+1)/($I27*($I27+1)/2)*$C27))+($J27="custom")*CustomCF!CW27</f>
        <v>0</v>
      </c>
      <c r="DE27" s="19">
        <f>($J27="Bell Curve")*(_xlfn.NORM.DIST(AND(DE$4&gt;=$E27,DE$4&lt;=$G27)*(DE$4-$E27+1),$I27/2,$L27,TRUE)-_xlfn.NORM.DIST(AND(DE$4&gt;=$E27,DE$4&lt;=$G27)*(DD$4-$E27+1),$I27/2,$L27,TRUE))/(1-2*_xlfn.NORM.DIST(0,$I27/2,$L27,TRUE))*$C27+($J27="Steady Growth")*(AND(DE$4&gt;=$E27,DE$4&lt;=$G27)*((DE$4-$E27+1)/($I27*($I27+1)/2)*$C27))+($J27="custom")*CustomCF!CX27</f>
        <v>0</v>
      </c>
      <c r="DF27" s="19">
        <f>($J27="Bell Curve")*(_xlfn.NORM.DIST(AND(DF$4&gt;=$E27,DF$4&lt;=$G27)*(DF$4-$E27+1),$I27/2,$L27,TRUE)-_xlfn.NORM.DIST(AND(DF$4&gt;=$E27,DF$4&lt;=$G27)*(DE$4-$E27+1),$I27/2,$L27,TRUE))/(1-2*_xlfn.NORM.DIST(0,$I27/2,$L27,TRUE))*$C27+($J27="Steady Growth")*(AND(DF$4&gt;=$E27,DF$4&lt;=$G27)*((DF$4-$E27+1)/($I27*($I27+1)/2)*$C27))+($J27="custom")*CustomCF!CY27</f>
        <v>0</v>
      </c>
      <c r="DG27" s="19">
        <f>($J27="Bell Curve")*(_xlfn.NORM.DIST(AND(DG$4&gt;=$E27,DG$4&lt;=$G27)*(DG$4-$E27+1),$I27/2,$L27,TRUE)-_xlfn.NORM.DIST(AND(DG$4&gt;=$E27,DG$4&lt;=$G27)*(DF$4-$E27+1),$I27/2,$L27,TRUE))/(1-2*_xlfn.NORM.DIST(0,$I27/2,$L27,TRUE))*$C27+($J27="Steady Growth")*(AND(DG$4&gt;=$E27,DG$4&lt;=$G27)*((DG$4-$E27+1)/($I27*($I27+1)/2)*$C27))+($J27="custom")*CustomCF!CZ27</f>
        <v>0</v>
      </c>
      <c r="DH27" s="19">
        <f>($J27="Bell Curve")*(_xlfn.NORM.DIST(AND(DH$4&gt;=$E27,DH$4&lt;=$G27)*(DH$4-$E27+1),$I27/2,$L27,TRUE)-_xlfn.NORM.DIST(AND(DH$4&gt;=$E27,DH$4&lt;=$G27)*(DG$4-$E27+1),$I27/2,$L27,TRUE))/(1-2*_xlfn.NORM.DIST(0,$I27/2,$L27,TRUE))*$C27+($J27="Steady Growth")*(AND(DH$4&gt;=$E27,DH$4&lt;=$G27)*((DH$4-$E27+1)/($I27*($I27+1)/2)*$C27))+($J27="custom")*CustomCF!DA27</f>
        <v>0</v>
      </c>
      <c r="DI27" s="19">
        <f>($J27="Bell Curve")*(_xlfn.NORM.DIST(AND(DI$4&gt;=$E27,DI$4&lt;=$G27)*(DI$4-$E27+1),$I27/2,$L27,TRUE)-_xlfn.NORM.DIST(AND(DI$4&gt;=$E27,DI$4&lt;=$G27)*(DH$4-$E27+1),$I27/2,$L27,TRUE))/(1-2*_xlfn.NORM.DIST(0,$I27/2,$L27,TRUE))*$C27+($J27="Steady Growth")*(AND(DI$4&gt;=$E27,DI$4&lt;=$G27)*((DI$4-$E27+1)/($I27*($I27+1)/2)*$C27))+($J27="custom")*CustomCF!DB27</f>
        <v>0</v>
      </c>
      <c r="DJ27" s="19">
        <f>($J27="Bell Curve")*(_xlfn.NORM.DIST(AND(DJ$4&gt;=$E27,DJ$4&lt;=$G27)*(DJ$4-$E27+1),$I27/2,$L27,TRUE)-_xlfn.NORM.DIST(AND(DJ$4&gt;=$E27,DJ$4&lt;=$G27)*(DI$4-$E27+1),$I27/2,$L27,TRUE))/(1-2*_xlfn.NORM.DIST(0,$I27/2,$L27,TRUE))*$C27+($J27="Steady Growth")*(AND(DJ$4&gt;=$E27,DJ$4&lt;=$G27)*((DJ$4-$E27+1)/($I27*($I27+1)/2)*$C27))+($J27="custom")*CustomCF!DC27</f>
        <v>0</v>
      </c>
      <c r="DK27" s="19">
        <f>($J27="Bell Curve")*(_xlfn.NORM.DIST(AND(DK$4&gt;=$E27,DK$4&lt;=$G27)*(DK$4-$E27+1),$I27/2,$L27,TRUE)-_xlfn.NORM.DIST(AND(DK$4&gt;=$E27,DK$4&lt;=$G27)*(DJ$4-$E27+1),$I27/2,$L27,TRUE))/(1-2*_xlfn.NORM.DIST(0,$I27/2,$L27,TRUE))*$C27+($J27="Steady Growth")*(AND(DK$4&gt;=$E27,DK$4&lt;=$G27)*((DK$4-$E27+1)/($I27*($I27+1)/2)*$C27))+($J27="custom")*CustomCF!DD27</f>
        <v>0</v>
      </c>
      <c r="DL27" s="19">
        <f>($J27="Bell Curve")*(_xlfn.NORM.DIST(AND(DL$4&gt;=$E27,DL$4&lt;=$G27)*(DL$4-$E27+1),$I27/2,$L27,TRUE)-_xlfn.NORM.DIST(AND(DL$4&gt;=$E27,DL$4&lt;=$G27)*(DK$4-$E27+1),$I27/2,$L27,TRUE))/(1-2*_xlfn.NORM.DIST(0,$I27/2,$L27,TRUE))*$C27+($J27="Steady Growth")*(AND(DL$4&gt;=$E27,DL$4&lt;=$G27)*((DL$4-$E27+1)/($I27*($I27+1)/2)*$C27))+($J27="custom")*CustomCF!DE27</f>
        <v>0</v>
      </c>
      <c r="DM27" s="19">
        <f>($J27="Bell Curve")*(_xlfn.NORM.DIST(AND(DM$4&gt;=$E27,DM$4&lt;=$G27)*(DM$4-$E27+1),$I27/2,$L27,TRUE)-_xlfn.NORM.DIST(AND(DM$4&gt;=$E27,DM$4&lt;=$G27)*(DL$4-$E27+1),$I27/2,$L27,TRUE))/(1-2*_xlfn.NORM.DIST(0,$I27/2,$L27,TRUE))*$C27+($J27="Steady Growth")*(AND(DM$4&gt;=$E27,DM$4&lt;=$G27)*((DM$4-$E27+1)/($I27*($I27+1)/2)*$C27))+($J27="custom")*CustomCF!DF27</f>
        <v>0</v>
      </c>
      <c r="DN27" s="19">
        <f>($J27="Bell Curve")*(_xlfn.NORM.DIST(AND(DN$4&gt;=$E27,DN$4&lt;=$G27)*(DN$4-$E27+1),$I27/2,$L27,TRUE)-_xlfn.NORM.DIST(AND(DN$4&gt;=$E27,DN$4&lt;=$G27)*(DM$4-$E27+1),$I27/2,$L27,TRUE))/(1-2*_xlfn.NORM.DIST(0,$I27/2,$L27,TRUE))*$C27+($J27="Steady Growth")*(AND(DN$4&gt;=$E27,DN$4&lt;=$G27)*((DN$4-$E27+1)/($I27*($I27+1)/2)*$C27))+($J27="custom")*CustomCF!DG27</f>
        <v>0</v>
      </c>
      <c r="DO27" s="19">
        <f>($J27="Bell Curve")*(_xlfn.NORM.DIST(AND(DO$4&gt;=$E27,DO$4&lt;=$G27)*(DO$4-$E27+1),$I27/2,$L27,TRUE)-_xlfn.NORM.DIST(AND(DO$4&gt;=$E27,DO$4&lt;=$G27)*(DN$4-$E27+1),$I27/2,$L27,TRUE))/(1-2*_xlfn.NORM.DIST(0,$I27/2,$L27,TRUE))*$C27+($J27="Steady Growth")*(AND(DO$4&gt;=$E27,DO$4&lt;=$G27)*((DO$4-$E27+1)/($I27*($I27+1)/2)*$C27))+($J27="custom")*CustomCF!DH27</f>
        <v>0</v>
      </c>
      <c r="DP27" s="19">
        <f>($J27="Bell Curve")*(_xlfn.NORM.DIST(AND(DP$4&gt;=$E27,DP$4&lt;=$G27)*(DP$4-$E27+1),$I27/2,$L27,TRUE)-_xlfn.NORM.DIST(AND(DP$4&gt;=$E27,DP$4&lt;=$G27)*(DO$4-$E27+1),$I27/2,$L27,TRUE))/(1-2*_xlfn.NORM.DIST(0,$I27/2,$L27,TRUE))*$C27+($J27="Steady Growth")*(AND(DP$4&gt;=$E27,DP$4&lt;=$G27)*((DP$4-$E27+1)/($I27*($I27+1)/2)*$C27))+($J27="custom")*CustomCF!DI27</f>
        <v>0</v>
      </c>
      <c r="DQ27" s="19">
        <f>($J27="Bell Curve")*(_xlfn.NORM.DIST(AND(DQ$4&gt;=$E27,DQ$4&lt;=$G27)*(DQ$4-$E27+1),$I27/2,$L27,TRUE)-_xlfn.NORM.DIST(AND(DQ$4&gt;=$E27,DQ$4&lt;=$G27)*(DP$4-$E27+1),$I27/2,$L27,TRUE))/(1-2*_xlfn.NORM.DIST(0,$I27/2,$L27,TRUE))*$C27+($J27="Steady Growth")*(AND(DQ$4&gt;=$E27,DQ$4&lt;=$G27)*((DQ$4-$E27+1)/($I27*($I27+1)/2)*$C27))+($J27="custom")*CustomCF!DJ27</f>
        <v>0</v>
      </c>
      <c r="DR27" s="19">
        <f>($J27="Bell Curve")*(_xlfn.NORM.DIST(AND(DR$4&gt;=$E27,DR$4&lt;=$G27)*(DR$4-$E27+1),$I27/2,$L27,TRUE)-_xlfn.NORM.DIST(AND(DR$4&gt;=$E27,DR$4&lt;=$G27)*(DQ$4-$E27+1),$I27/2,$L27,TRUE))/(1-2*_xlfn.NORM.DIST(0,$I27/2,$L27,TRUE))*$C27+($J27="Steady Growth")*(AND(DR$4&gt;=$E27,DR$4&lt;=$G27)*((DR$4-$E27+1)/($I27*($I27+1)/2)*$C27))+($J27="custom")*CustomCF!DK27</f>
        <v>0</v>
      </c>
      <c r="DS27" s="19">
        <f>($J27="Bell Curve")*(_xlfn.NORM.DIST(AND(DS$4&gt;=$E27,DS$4&lt;=$G27)*(DS$4-$E27+1),$I27/2,$L27,TRUE)-_xlfn.NORM.DIST(AND(DS$4&gt;=$E27,DS$4&lt;=$G27)*(DR$4-$E27+1),$I27/2,$L27,TRUE))/(1-2*_xlfn.NORM.DIST(0,$I27/2,$L27,TRUE))*$C27+($J27="Steady Growth")*(AND(DS$4&gt;=$E27,DS$4&lt;=$G27)*((DS$4-$E27+1)/($I27*($I27+1)/2)*$C27))+($J27="custom")*CustomCF!DL27</f>
        <v>0</v>
      </c>
      <c r="DT27" s="19">
        <f>($J27="Bell Curve")*(_xlfn.NORM.DIST(AND(DT$4&gt;=$E27,DT$4&lt;=$G27)*(DT$4-$E27+1),$I27/2,$L27,TRUE)-_xlfn.NORM.DIST(AND(DT$4&gt;=$E27,DT$4&lt;=$G27)*(DS$4-$E27+1),$I27/2,$L27,TRUE))/(1-2*_xlfn.NORM.DIST(0,$I27/2,$L27,TRUE))*$C27+($J27="Steady Growth")*(AND(DT$4&gt;=$E27,DT$4&lt;=$G27)*((DT$4-$E27+1)/($I27*($I27+1)/2)*$C27))+($J27="custom")*CustomCF!DM27</f>
        <v>0</v>
      </c>
      <c r="DU27" s="19">
        <f>($J27="Bell Curve")*(_xlfn.NORM.DIST(AND(DU$4&gt;=$E27,DU$4&lt;=$G27)*(DU$4-$E27+1),$I27/2,$L27,TRUE)-_xlfn.NORM.DIST(AND(DU$4&gt;=$E27,DU$4&lt;=$G27)*(DT$4-$E27+1),$I27/2,$L27,TRUE))/(1-2*_xlfn.NORM.DIST(0,$I27/2,$L27,TRUE))*$C27+($J27="Steady Growth")*(AND(DU$4&gt;=$E27,DU$4&lt;=$G27)*((DU$4-$E27+1)/($I27*($I27+1)/2)*$C27))+($J27="custom")*CustomCF!DN27</f>
        <v>0</v>
      </c>
      <c r="DV27" s="19">
        <f>($J27="Bell Curve")*(_xlfn.NORM.DIST(AND(DV$4&gt;=$E27,DV$4&lt;=$G27)*(DV$4-$E27+1),$I27/2,$L27,TRUE)-_xlfn.NORM.DIST(AND(DV$4&gt;=$E27,DV$4&lt;=$G27)*(DU$4-$E27+1),$I27/2,$L27,TRUE))/(1-2*_xlfn.NORM.DIST(0,$I27/2,$L27,TRUE))*$C27+($J27="Steady Growth")*(AND(DV$4&gt;=$E27,DV$4&lt;=$G27)*((DV$4-$E27+1)/($I27*($I27+1)/2)*$C27))+($J27="custom")*CustomCF!DO27</f>
        <v>0</v>
      </c>
      <c r="DW27" s="19">
        <f>($J27="Bell Curve")*(_xlfn.NORM.DIST(AND(DW$4&gt;=$E27,DW$4&lt;=$G27)*(DW$4-$E27+1),$I27/2,$L27,TRUE)-_xlfn.NORM.DIST(AND(DW$4&gt;=$E27,DW$4&lt;=$G27)*(DV$4-$E27+1),$I27/2,$L27,TRUE))/(1-2*_xlfn.NORM.DIST(0,$I27/2,$L27,TRUE))*$C27+($J27="Steady Growth")*(AND(DW$4&gt;=$E27,DW$4&lt;=$G27)*((DW$4-$E27+1)/($I27*($I27+1)/2)*$C27))+($J27="custom")*CustomCF!DP27</f>
        <v>0</v>
      </c>
      <c r="DX27" s="19">
        <f>($J27="Bell Curve")*(_xlfn.NORM.DIST(AND(DX$4&gt;=$E27,DX$4&lt;=$G27)*(DX$4-$E27+1),$I27/2,$L27,TRUE)-_xlfn.NORM.DIST(AND(DX$4&gt;=$E27,DX$4&lt;=$G27)*(DW$4-$E27+1),$I27/2,$L27,TRUE))/(1-2*_xlfn.NORM.DIST(0,$I27/2,$L27,TRUE))*$C27+($J27="Steady Growth")*(AND(DX$4&gt;=$E27,DX$4&lt;=$G27)*((DX$4-$E27+1)/($I27*($I27+1)/2)*$C27))+($J27="custom")*CustomCF!DQ27</f>
        <v>0</v>
      </c>
      <c r="DY27" s="19">
        <f>($J27="Bell Curve")*(_xlfn.NORM.DIST(AND(DY$4&gt;=$E27,DY$4&lt;=$G27)*(DY$4-$E27+1),$I27/2,$L27,TRUE)-_xlfn.NORM.DIST(AND(DY$4&gt;=$E27,DY$4&lt;=$G27)*(DX$4-$E27+1),$I27/2,$L27,TRUE))/(1-2*_xlfn.NORM.DIST(0,$I27/2,$L27,TRUE))*$C27+($J27="Steady Growth")*(AND(DY$4&gt;=$E27,DY$4&lt;=$G27)*((DY$4-$E27+1)/($I27*($I27+1)/2)*$C27))+($J27="custom")*CustomCF!DR27</f>
        <v>0</v>
      </c>
      <c r="DZ27" s="19">
        <f>($J27="Bell Curve")*(_xlfn.NORM.DIST(AND(DZ$4&gt;=$E27,DZ$4&lt;=$G27)*(DZ$4-$E27+1),$I27/2,$L27,TRUE)-_xlfn.NORM.DIST(AND(DZ$4&gt;=$E27,DZ$4&lt;=$G27)*(DY$4-$E27+1),$I27/2,$L27,TRUE))/(1-2*_xlfn.NORM.DIST(0,$I27/2,$L27,TRUE))*$C27+($J27="Steady Growth")*(AND(DZ$4&gt;=$E27,DZ$4&lt;=$G27)*((DZ$4-$E27+1)/($I27*($I27+1)/2)*$C27))+($J27="custom")*CustomCF!DS27</f>
        <v>0</v>
      </c>
      <c r="EA27" s="19">
        <f>($J27="Bell Curve")*(_xlfn.NORM.DIST(AND(EA$4&gt;=$E27,EA$4&lt;=$G27)*(EA$4-$E27+1),$I27/2,$L27,TRUE)-_xlfn.NORM.DIST(AND(EA$4&gt;=$E27,EA$4&lt;=$G27)*(DZ$4-$E27+1),$I27/2,$L27,TRUE))/(1-2*_xlfn.NORM.DIST(0,$I27/2,$L27,TRUE))*$C27+($J27="Steady Growth")*(AND(EA$4&gt;=$E27,EA$4&lt;=$G27)*((EA$4-$E27+1)/($I27*($I27+1)/2)*$C27))+($J27="custom")*CustomCF!DT27</f>
        <v>0</v>
      </c>
      <c r="EB27" s="19">
        <f>($J27="Bell Curve")*(_xlfn.NORM.DIST(AND(EB$4&gt;=$E27,EB$4&lt;=$G27)*(EB$4-$E27+1),$I27/2,$L27,TRUE)-_xlfn.NORM.DIST(AND(EB$4&gt;=$E27,EB$4&lt;=$G27)*(EA$4-$E27+1),$I27/2,$L27,TRUE))/(1-2*_xlfn.NORM.DIST(0,$I27/2,$L27,TRUE))*$C27+($J27="Steady Growth")*(AND(EB$4&gt;=$E27,EB$4&lt;=$G27)*((EB$4-$E27+1)/($I27*($I27+1)/2)*$C27))+($J27="custom")*CustomCF!DU27</f>
        <v>0</v>
      </c>
      <c r="EC27" s="19">
        <f>($J27="Bell Curve")*(_xlfn.NORM.DIST(AND(EC$4&gt;=$E27,EC$4&lt;=$G27)*(EC$4-$E27+1),$I27/2,$L27,TRUE)-_xlfn.NORM.DIST(AND(EC$4&gt;=$E27,EC$4&lt;=$G27)*(EB$4-$E27+1),$I27/2,$L27,TRUE))/(1-2*_xlfn.NORM.DIST(0,$I27/2,$L27,TRUE))*$C27+($J27="Steady Growth")*(AND(EC$4&gt;=$E27,EC$4&lt;=$G27)*((EC$4-$E27+1)/($I27*($I27+1)/2)*$C27))+($J27="custom")*CustomCF!DV27</f>
        <v>0</v>
      </c>
      <c r="ED27" s="19">
        <f>($J27="Bell Curve")*(_xlfn.NORM.DIST(AND(ED$4&gt;=$E27,ED$4&lt;=$G27)*(ED$4-$E27+1),$I27/2,$L27,TRUE)-_xlfn.NORM.DIST(AND(ED$4&gt;=$E27,ED$4&lt;=$G27)*(EC$4-$E27+1),$I27/2,$L27,TRUE))/(1-2*_xlfn.NORM.DIST(0,$I27/2,$L27,TRUE))*$C27+($J27="Steady Growth")*(AND(ED$4&gt;=$E27,ED$4&lt;=$G27)*((ED$4-$E27+1)/($I27*($I27+1)/2)*$C27))+($J27="custom")*CustomCF!DW27</f>
        <v>0</v>
      </c>
      <c r="EE27" s="19">
        <f>($J27="Bell Curve")*(_xlfn.NORM.DIST(AND(EE$4&gt;=$E27,EE$4&lt;=$G27)*(EE$4-$E27+1),$I27/2,$L27,TRUE)-_xlfn.NORM.DIST(AND(EE$4&gt;=$E27,EE$4&lt;=$G27)*(ED$4-$E27+1),$I27/2,$L27,TRUE))/(1-2*_xlfn.NORM.DIST(0,$I27/2,$L27,TRUE))*$C27+($J27="Steady Growth")*(AND(EE$4&gt;=$E27,EE$4&lt;=$G27)*((EE$4-$E27+1)/($I27*($I27+1)/2)*$C27))+($J27="custom")*CustomCF!DX27</f>
        <v>0</v>
      </c>
      <c r="EF27" s="121">
        <f>($J27="Bell Curve")*(_xlfn.NORM.DIST(AND(EF$4&gt;=$E27,EF$4&lt;=$G27)*(EF$4-$E27+1),$I27/2,$L27,TRUE)-_xlfn.NORM.DIST(AND(EF$4&gt;=$E27,EF$4&lt;=$G27)*(EE$4-$E27+1),$I27/2,$L27,TRUE))/(1-2*_xlfn.NORM.DIST(0,$I27/2,$L27,TRUE))*$C27+($J27="Steady Growth")*(AND(EF$4&gt;=$E27,EF$4&lt;=$G27)*((EF$4-$E27+1)/($I27*($I27+1)/2)*$C27))+($J27="custom")*CustomCF!DY27</f>
        <v>0</v>
      </c>
    </row>
    <row r="28" spans="2:136" hidden="1" outlineLevel="1" x14ac:dyDescent="0.2">
      <c r="B28" s="103">
        <f>Budget!K28</f>
        <v>0</v>
      </c>
      <c r="C28" s="19">
        <f>Budget!L28</f>
        <v>0</v>
      </c>
      <c r="D28" s="19" t="str">
        <f t="shared" si="17"/>
        <v/>
      </c>
      <c r="E28" s="92">
        <v>0</v>
      </c>
      <c r="F28" s="18">
        <f>IF(J28="Custom",CustomCF!E28,INDEX($P$6:$DY$6,MATCH(E28,CF!$P$4:$DY$4,0)))</f>
        <v>46022</v>
      </c>
      <c r="G28" s="92">
        <v>0</v>
      </c>
      <c r="H28" s="18">
        <f>IF(J28="Custom",CustomCF!F28,INDEX($P$6:$EF$6,MATCH(G28,$P$4:$EF$4,0)))</f>
        <v>46022</v>
      </c>
      <c r="I28" s="9">
        <f t="shared" si="9"/>
        <v>1</v>
      </c>
      <c r="J28" s="92" t="s">
        <v>30</v>
      </c>
      <c r="K28" s="92" t="s">
        <v>31</v>
      </c>
      <c r="L28" s="9">
        <f t="shared" si="15"/>
        <v>10000000</v>
      </c>
      <c r="M28" s="106">
        <f t="shared" si="16"/>
        <v>0</v>
      </c>
      <c r="N28" s="112" t="str">
        <f t="shared" si="10"/>
        <v>OK</v>
      </c>
      <c r="O28" s="112"/>
      <c r="P28" s="19">
        <f>($J28="Bell Curve")*(_xlfn.NORM.DIST(AND(P$4&gt;=$E28,P$4&lt;=$G28)*(P$4-$E28+1),$I28/2,$L28,TRUE)-_xlfn.NORM.DIST(AND(P$4&gt;=$E28,P$4&lt;=$G28)*(N$4-$E28+1),$I28/2,$L28,TRUE))/(1-2*_xlfn.NORM.DIST(0,$I28/2,$L28,TRUE))*$C28+($J28="Steady Growth")*(AND(P$4&gt;=$E28,P$4&lt;=$G28)*((P$4-$E28+1)/($I28*($I28+1)/2)*$C28))+($J28="custom")*CustomCF!I28</f>
        <v>0</v>
      </c>
      <c r="Q28" s="19">
        <f>($J28="Bell Curve")*(_xlfn.NORM.DIST(AND(Q$4&gt;=$E28,Q$4&lt;=$G28)*(Q$4-$E28+1),$I28/2,$L28,TRUE)-_xlfn.NORM.DIST(AND(Q$4&gt;=$E28,Q$4&lt;=$G28)*(P$4-$E28+1),$I28/2,$L28,TRUE))/(1-2*_xlfn.NORM.DIST(0,$I28/2,$L28,TRUE))*$C28+($J28="Steady Growth")*(AND(Q$4&gt;=$E28,Q$4&lt;=$G28)*((Q$4-$E28+1)/($I28*($I28+1)/2)*$C28))+($J28="custom")*CustomCF!J28</f>
        <v>0</v>
      </c>
      <c r="R28" s="19">
        <f>($J28="Bell Curve")*(_xlfn.NORM.DIST(AND(R$4&gt;=$E28,R$4&lt;=$G28)*(R$4-$E28+1),$I28/2,$L28,TRUE)-_xlfn.NORM.DIST(AND(R$4&gt;=$E28,R$4&lt;=$G28)*(Q$4-$E28+1),$I28/2,$L28,TRUE))/(1-2*_xlfn.NORM.DIST(0,$I28/2,$L28,TRUE))*$C28+($J28="Steady Growth")*(AND(R$4&gt;=$E28,R$4&lt;=$G28)*((R$4-$E28+1)/($I28*($I28+1)/2)*$C28))+($J28="custom")*CustomCF!K28</f>
        <v>0</v>
      </c>
      <c r="S28" s="19">
        <f>($J28="Bell Curve")*(_xlfn.NORM.DIST(AND(S$4&gt;=$E28,S$4&lt;=$G28)*(S$4-$E28+1),$I28/2,$L28,TRUE)-_xlfn.NORM.DIST(AND(S$4&gt;=$E28,S$4&lt;=$G28)*(R$4-$E28+1),$I28/2,$L28,TRUE))/(1-2*_xlfn.NORM.DIST(0,$I28/2,$L28,TRUE))*$C28+($J28="Steady Growth")*(AND(S$4&gt;=$E28,S$4&lt;=$G28)*((S$4-$E28+1)/($I28*($I28+1)/2)*$C28))+($J28="custom")*CustomCF!L28</f>
        <v>0</v>
      </c>
      <c r="T28" s="19">
        <f>($J28="Bell Curve")*(_xlfn.NORM.DIST(AND(T$4&gt;=$E28,T$4&lt;=$G28)*(T$4-$E28+1),$I28/2,$L28,TRUE)-_xlfn.NORM.DIST(AND(T$4&gt;=$E28,T$4&lt;=$G28)*(S$4-$E28+1),$I28/2,$L28,TRUE))/(1-2*_xlfn.NORM.DIST(0,$I28/2,$L28,TRUE))*$C28+($J28="Steady Growth")*(AND(T$4&gt;=$E28,T$4&lt;=$G28)*((T$4-$E28+1)/($I28*($I28+1)/2)*$C28))+($J28="custom")*CustomCF!M28</f>
        <v>0</v>
      </c>
      <c r="U28" s="19">
        <f>($J28="Bell Curve")*(_xlfn.NORM.DIST(AND(U$4&gt;=$E28,U$4&lt;=$G28)*(U$4-$E28+1),$I28/2,$L28,TRUE)-_xlfn.NORM.DIST(AND(U$4&gt;=$E28,U$4&lt;=$G28)*(T$4-$E28+1),$I28/2,$L28,TRUE))/(1-2*_xlfn.NORM.DIST(0,$I28/2,$L28,TRUE))*$C28+($J28="Steady Growth")*(AND(U$4&gt;=$E28,U$4&lt;=$G28)*((U$4-$E28+1)/($I28*($I28+1)/2)*$C28))+($J28="custom")*CustomCF!N28</f>
        <v>0</v>
      </c>
      <c r="V28" s="19">
        <f>($J28="Bell Curve")*(_xlfn.NORM.DIST(AND(V$4&gt;=$E28,V$4&lt;=$G28)*(V$4-$E28+1),$I28/2,$L28,TRUE)-_xlfn.NORM.DIST(AND(V$4&gt;=$E28,V$4&lt;=$G28)*(U$4-$E28+1),$I28/2,$L28,TRUE))/(1-2*_xlfn.NORM.DIST(0,$I28/2,$L28,TRUE))*$C28+($J28="Steady Growth")*(AND(V$4&gt;=$E28,V$4&lt;=$G28)*((V$4-$E28+1)/($I28*($I28+1)/2)*$C28))+($J28="custom")*CustomCF!O28</f>
        <v>0</v>
      </c>
      <c r="W28" s="19">
        <f>($J28="Bell Curve")*(_xlfn.NORM.DIST(AND(W$4&gt;=$E28,W$4&lt;=$G28)*(W$4-$E28+1),$I28/2,$L28,TRUE)-_xlfn.NORM.DIST(AND(W$4&gt;=$E28,W$4&lt;=$G28)*(V$4-$E28+1),$I28/2,$L28,TRUE))/(1-2*_xlfn.NORM.DIST(0,$I28/2,$L28,TRUE))*$C28+($J28="Steady Growth")*(AND(W$4&gt;=$E28,W$4&lt;=$G28)*((W$4-$E28+1)/($I28*($I28+1)/2)*$C28))+($J28="custom")*CustomCF!P28</f>
        <v>0</v>
      </c>
      <c r="X28" s="19">
        <f>($J28="Bell Curve")*(_xlfn.NORM.DIST(AND(X$4&gt;=$E28,X$4&lt;=$G28)*(X$4-$E28+1),$I28/2,$L28,TRUE)-_xlfn.NORM.DIST(AND(X$4&gt;=$E28,X$4&lt;=$G28)*(W$4-$E28+1),$I28/2,$L28,TRUE))/(1-2*_xlfn.NORM.DIST(0,$I28/2,$L28,TRUE))*$C28+($J28="Steady Growth")*(AND(X$4&gt;=$E28,X$4&lt;=$G28)*((X$4-$E28+1)/($I28*($I28+1)/2)*$C28))+($J28="custom")*CustomCF!Q28</f>
        <v>0</v>
      </c>
      <c r="Y28" s="19">
        <f>($J28="Bell Curve")*(_xlfn.NORM.DIST(AND(Y$4&gt;=$E28,Y$4&lt;=$G28)*(Y$4-$E28+1),$I28/2,$L28,TRUE)-_xlfn.NORM.DIST(AND(Y$4&gt;=$E28,Y$4&lt;=$G28)*(X$4-$E28+1),$I28/2,$L28,TRUE))/(1-2*_xlfn.NORM.DIST(0,$I28/2,$L28,TRUE))*$C28+($J28="Steady Growth")*(AND(Y$4&gt;=$E28,Y$4&lt;=$G28)*((Y$4-$E28+1)/($I28*($I28+1)/2)*$C28))+($J28="custom")*CustomCF!R28</f>
        <v>0</v>
      </c>
      <c r="Z28" s="19">
        <f>($J28="Bell Curve")*(_xlfn.NORM.DIST(AND(Z$4&gt;=$E28,Z$4&lt;=$G28)*(Z$4-$E28+1),$I28/2,$L28,TRUE)-_xlfn.NORM.DIST(AND(Z$4&gt;=$E28,Z$4&lt;=$G28)*(Y$4-$E28+1),$I28/2,$L28,TRUE))/(1-2*_xlfn.NORM.DIST(0,$I28/2,$L28,TRUE))*$C28+($J28="Steady Growth")*(AND(Z$4&gt;=$E28,Z$4&lt;=$G28)*((Z$4-$E28+1)/($I28*($I28+1)/2)*$C28))+($J28="custom")*CustomCF!S28</f>
        <v>0</v>
      </c>
      <c r="AA28" s="19">
        <f>($J28="Bell Curve")*(_xlfn.NORM.DIST(AND(AA$4&gt;=$E28,AA$4&lt;=$G28)*(AA$4-$E28+1),$I28/2,$L28,TRUE)-_xlfn.NORM.DIST(AND(AA$4&gt;=$E28,AA$4&lt;=$G28)*(Z$4-$E28+1),$I28/2,$L28,TRUE))/(1-2*_xlfn.NORM.DIST(0,$I28/2,$L28,TRUE))*$C28+($J28="Steady Growth")*(AND(AA$4&gt;=$E28,AA$4&lt;=$G28)*((AA$4-$E28+1)/($I28*($I28+1)/2)*$C28))+($J28="custom")*CustomCF!T28</f>
        <v>0</v>
      </c>
      <c r="AB28" s="19">
        <f>($J28="Bell Curve")*(_xlfn.NORM.DIST(AND(AB$4&gt;=$E28,AB$4&lt;=$G28)*(AB$4-$E28+1),$I28/2,$L28,TRUE)-_xlfn.NORM.DIST(AND(AB$4&gt;=$E28,AB$4&lt;=$G28)*(AA$4-$E28+1),$I28/2,$L28,TRUE))/(1-2*_xlfn.NORM.DIST(0,$I28/2,$L28,TRUE))*$C28+($J28="Steady Growth")*(AND(AB$4&gt;=$E28,AB$4&lt;=$G28)*((AB$4-$E28+1)/($I28*($I28+1)/2)*$C28))+($J28="custom")*CustomCF!U28</f>
        <v>0</v>
      </c>
      <c r="AC28" s="19">
        <f>($J28="Bell Curve")*(_xlfn.NORM.DIST(AND(AC$4&gt;=$E28,AC$4&lt;=$G28)*(AC$4-$E28+1),$I28/2,$L28,TRUE)-_xlfn.NORM.DIST(AND(AC$4&gt;=$E28,AC$4&lt;=$G28)*(AB$4-$E28+1),$I28/2,$L28,TRUE))/(1-2*_xlfn.NORM.DIST(0,$I28/2,$L28,TRUE))*$C28+($J28="Steady Growth")*(AND(AC$4&gt;=$E28,AC$4&lt;=$G28)*((AC$4-$E28+1)/($I28*($I28+1)/2)*$C28))+($J28="custom")*CustomCF!V28</f>
        <v>0</v>
      </c>
      <c r="AD28" s="19">
        <f>($J28="Bell Curve")*(_xlfn.NORM.DIST(AND(AD$4&gt;=$E28,AD$4&lt;=$G28)*(AD$4-$E28+1),$I28/2,$L28,TRUE)-_xlfn.NORM.DIST(AND(AD$4&gt;=$E28,AD$4&lt;=$G28)*(AC$4-$E28+1),$I28/2,$L28,TRUE))/(1-2*_xlfn.NORM.DIST(0,$I28/2,$L28,TRUE))*$C28+($J28="Steady Growth")*(AND(AD$4&gt;=$E28,AD$4&lt;=$G28)*((AD$4-$E28+1)/($I28*($I28+1)/2)*$C28))+($J28="custom")*CustomCF!W28</f>
        <v>0</v>
      </c>
      <c r="AE28" s="19">
        <f>($J28="Bell Curve")*(_xlfn.NORM.DIST(AND(AE$4&gt;=$E28,AE$4&lt;=$G28)*(AE$4-$E28+1),$I28/2,$L28,TRUE)-_xlfn.NORM.DIST(AND(AE$4&gt;=$E28,AE$4&lt;=$G28)*(AD$4-$E28+1),$I28/2,$L28,TRUE))/(1-2*_xlfn.NORM.DIST(0,$I28/2,$L28,TRUE))*$C28+($J28="Steady Growth")*(AND(AE$4&gt;=$E28,AE$4&lt;=$G28)*((AE$4-$E28+1)/($I28*($I28+1)/2)*$C28))+($J28="custom")*CustomCF!X28</f>
        <v>0</v>
      </c>
      <c r="AF28" s="19">
        <f>($J28="Bell Curve")*(_xlfn.NORM.DIST(AND(AF$4&gt;=$E28,AF$4&lt;=$G28)*(AF$4-$E28+1),$I28/2,$L28,TRUE)-_xlfn.NORM.DIST(AND(AF$4&gt;=$E28,AF$4&lt;=$G28)*(AE$4-$E28+1),$I28/2,$L28,TRUE))/(1-2*_xlfn.NORM.DIST(0,$I28/2,$L28,TRUE))*$C28+($J28="Steady Growth")*(AND(AF$4&gt;=$E28,AF$4&lt;=$G28)*((AF$4-$E28+1)/($I28*($I28+1)/2)*$C28))+($J28="custom")*CustomCF!Y28</f>
        <v>0</v>
      </c>
      <c r="AG28" s="19">
        <f>($J28="Bell Curve")*(_xlfn.NORM.DIST(AND(AG$4&gt;=$E28,AG$4&lt;=$G28)*(AG$4-$E28+1),$I28/2,$L28,TRUE)-_xlfn.NORM.DIST(AND(AG$4&gt;=$E28,AG$4&lt;=$G28)*(AF$4-$E28+1),$I28/2,$L28,TRUE))/(1-2*_xlfn.NORM.DIST(0,$I28/2,$L28,TRUE))*$C28+($J28="Steady Growth")*(AND(AG$4&gt;=$E28,AG$4&lt;=$G28)*((AG$4-$E28+1)/($I28*($I28+1)/2)*$C28))+($J28="custom")*CustomCF!Z28</f>
        <v>0</v>
      </c>
      <c r="AH28" s="19">
        <f>($J28="Bell Curve")*(_xlfn.NORM.DIST(AND(AH$4&gt;=$E28,AH$4&lt;=$G28)*(AH$4-$E28+1),$I28/2,$L28,TRUE)-_xlfn.NORM.DIST(AND(AH$4&gt;=$E28,AH$4&lt;=$G28)*(AG$4-$E28+1),$I28/2,$L28,TRUE))/(1-2*_xlfn.NORM.DIST(0,$I28/2,$L28,TRUE))*$C28+($J28="Steady Growth")*(AND(AH$4&gt;=$E28,AH$4&lt;=$G28)*((AH$4-$E28+1)/($I28*($I28+1)/2)*$C28))+($J28="custom")*CustomCF!AA28</f>
        <v>0</v>
      </c>
      <c r="AI28" s="19">
        <f>($J28="Bell Curve")*(_xlfn.NORM.DIST(AND(AI$4&gt;=$E28,AI$4&lt;=$G28)*(AI$4-$E28+1),$I28/2,$L28,TRUE)-_xlfn.NORM.DIST(AND(AI$4&gt;=$E28,AI$4&lt;=$G28)*(AH$4-$E28+1),$I28/2,$L28,TRUE))/(1-2*_xlfn.NORM.DIST(0,$I28/2,$L28,TRUE))*$C28+($J28="Steady Growth")*(AND(AI$4&gt;=$E28,AI$4&lt;=$G28)*((AI$4-$E28+1)/($I28*($I28+1)/2)*$C28))+($J28="custom")*CustomCF!AB28</f>
        <v>0</v>
      </c>
      <c r="AJ28" s="19">
        <f>($J28="Bell Curve")*(_xlfn.NORM.DIST(AND(AJ$4&gt;=$E28,AJ$4&lt;=$G28)*(AJ$4-$E28+1),$I28/2,$L28,TRUE)-_xlfn.NORM.DIST(AND(AJ$4&gt;=$E28,AJ$4&lt;=$G28)*(AI$4-$E28+1),$I28/2,$L28,TRUE))/(1-2*_xlfn.NORM.DIST(0,$I28/2,$L28,TRUE))*$C28+($J28="Steady Growth")*(AND(AJ$4&gt;=$E28,AJ$4&lt;=$G28)*((AJ$4-$E28+1)/($I28*($I28+1)/2)*$C28))+($J28="custom")*CustomCF!AC28</f>
        <v>0</v>
      </c>
      <c r="AK28" s="19">
        <f>($J28="Bell Curve")*(_xlfn.NORM.DIST(AND(AK$4&gt;=$E28,AK$4&lt;=$G28)*(AK$4-$E28+1),$I28/2,$L28,TRUE)-_xlfn.NORM.DIST(AND(AK$4&gt;=$E28,AK$4&lt;=$G28)*(AJ$4-$E28+1),$I28/2,$L28,TRUE))/(1-2*_xlfn.NORM.DIST(0,$I28/2,$L28,TRUE))*$C28+($J28="Steady Growth")*(AND(AK$4&gt;=$E28,AK$4&lt;=$G28)*((AK$4-$E28+1)/($I28*($I28+1)/2)*$C28))+($J28="custom")*CustomCF!AD28</f>
        <v>0</v>
      </c>
      <c r="AL28" s="19">
        <f>($J28="Bell Curve")*(_xlfn.NORM.DIST(AND(AL$4&gt;=$E28,AL$4&lt;=$G28)*(AL$4-$E28+1),$I28/2,$L28,TRUE)-_xlfn.NORM.DIST(AND(AL$4&gt;=$E28,AL$4&lt;=$G28)*(AK$4-$E28+1),$I28/2,$L28,TRUE))/(1-2*_xlfn.NORM.DIST(0,$I28/2,$L28,TRUE))*$C28+($J28="Steady Growth")*(AND(AL$4&gt;=$E28,AL$4&lt;=$G28)*((AL$4-$E28+1)/($I28*($I28+1)/2)*$C28))+($J28="custom")*CustomCF!AE28</f>
        <v>0</v>
      </c>
      <c r="AM28" s="19">
        <f>($J28="Bell Curve")*(_xlfn.NORM.DIST(AND(AM$4&gt;=$E28,AM$4&lt;=$G28)*(AM$4-$E28+1),$I28/2,$L28,TRUE)-_xlfn.NORM.DIST(AND(AM$4&gt;=$E28,AM$4&lt;=$G28)*(AL$4-$E28+1),$I28/2,$L28,TRUE))/(1-2*_xlfn.NORM.DIST(0,$I28/2,$L28,TRUE))*$C28+($J28="Steady Growth")*(AND(AM$4&gt;=$E28,AM$4&lt;=$G28)*((AM$4-$E28+1)/($I28*($I28+1)/2)*$C28))+($J28="custom")*CustomCF!AF28</f>
        <v>0</v>
      </c>
      <c r="AN28" s="19">
        <f>($J28="Bell Curve")*(_xlfn.NORM.DIST(AND(AN$4&gt;=$E28,AN$4&lt;=$G28)*(AN$4-$E28+1),$I28/2,$L28,TRUE)-_xlfn.NORM.DIST(AND(AN$4&gt;=$E28,AN$4&lt;=$G28)*(AM$4-$E28+1),$I28/2,$L28,TRUE))/(1-2*_xlfn.NORM.DIST(0,$I28/2,$L28,TRUE))*$C28+($J28="Steady Growth")*(AND(AN$4&gt;=$E28,AN$4&lt;=$G28)*((AN$4-$E28+1)/($I28*($I28+1)/2)*$C28))+($J28="custom")*CustomCF!AG28</f>
        <v>0</v>
      </c>
      <c r="AO28" s="19">
        <f>($J28="Bell Curve")*(_xlfn.NORM.DIST(AND(AO$4&gt;=$E28,AO$4&lt;=$G28)*(AO$4-$E28+1),$I28/2,$L28,TRUE)-_xlfn.NORM.DIST(AND(AO$4&gt;=$E28,AO$4&lt;=$G28)*(AN$4-$E28+1),$I28/2,$L28,TRUE))/(1-2*_xlfn.NORM.DIST(0,$I28/2,$L28,TRUE))*$C28+($J28="Steady Growth")*(AND(AO$4&gt;=$E28,AO$4&lt;=$G28)*((AO$4-$E28+1)/($I28*($I28+1)/2)*$C28))+($J28="custom")*CustomCF!AH28</f>
        <v>0</v>
      </c>
      <c r="AP28" s="19">
        <f>($J28="Bell Curve")*(_xlfn.NORM.DIST(AND(AP$4&gt;=$E28,AP$4&lt;=$G28)*(AP$4-$E28+1),$I28/2,$L28,TRUE)-_xlfn.NORM.DIST(AND(AP$4&gt;=$E28,AP$4&lt;=$G28)*(AO$4-$E28+1),$I28/2,$L28,TRUE))/(1-2*_xlfn.NORM.DIST(0,$I28/2,$L28,TRUE))*$C28+($J28="Steady Growth")*(AND(AP$4&gt;=$E28,AP$4&lt;=$G28)*((AP$4-$E28+1)/($I28*($I28+1)/2)*$C28))+($J28="custom")*CustomCF!AI28</f>
        <v>0</v>
      </c>
      <c r="AQ28" s="19">
        <f>($J28="Bell Curve")*(_xlfn.NORM.DIST(AND(AQ$4&gt;=$E28,AQ$4&lt;=$G28)*(AQ$4-$E28+1),$I28/2,$L28,TRUE)-_xlfn.NORM.DIST(AND(AQ$4&gt;=$E28,AQ$4&lt;=$G28)*(AP$4-$E28+1),$I28/2,$L28,TRUE))/(1-2*_xlfn.NORM.DIST(0,$I28/2,$L28,TRUE))*$C28+($J28="Steady Growth")*(AND(AQ$4&gt;=$E28,AQ$4&lt;=$G28)*((AQ$4-$E28+1)/($I28*($I28+1)/2)*$C28))+($J28="custom")*CustomCF!AJ28</f>
        <v>0</v>
      </c>
      <c r="AR28" s="19">
        <f>($J28="Bell Curve")*(_xlfn.NORM.DIST(AND(AR$4&gt;=$E28,AR$4&lt;=$G28)*(AR$4-$E28+1),$I28/2,$L28,TRUE)-_xlfn.NORM.DIST(AND(AR$4&gt;=$E28,AR$4&lt;=$G28)*(AQ$4-$E28+1),$I28/2,$L28,TRUE))/(1-2*_xlfn.NORM.DIST(0,$I28/2,$L28,TRUE))*$C28+($J28="Steady Growth")*(AND(AR$4&gt;=$E28,AR$4&lt;=$G28)*((AR$4-$E28+1)/($I28*($I28+1)/2)*$C28))+($J28="custom")*CustomCF!AK28</f>
        <v>0</v>
      </c>
      <c r="AS28" s="19">
        <f>($J28="Bell Curve")*(_xlfn.NORM.DIST(AND(AS$4&gt;=$E28,AS$4&lt;=$G28)*(AS$4-$E28+1),$I28/2,$L28,TRUE)-_xlfn.NORM.DIST(AND(AS$4&gt;=$E28,AS$4&lt;=$G28)*(AR$4-$E28+1),$I28/2,$L28,TRUE))/(1-2*_xlfn.NORM.DIST(0,$I28/2,$L28,TRUE))*$C28+($J28="Steady Growth")*(AND(AS$4&gt;=$E28,AS$4&lt;=$G28)*((AS$4-$E28+1)/($I28*($I28+1)/2)*$C28))+($J28="custom")*CustomCF!AL28</f>
        <v>0</v>
      </c>
      <c r="AT28" s="19">
        <f>($J28="Bell Curve")*(_xlfn.NORM.DIST(AND(AT$4&gt;=$E28,AT$4&lt;=$G28)*(AT$4-$E28+1),$I28/2,$L28,TRUE)-_xlfn.NORM.DIST(AND(AT$4&gt;=$E28,AT$4&lt;=$G28)*(AS$4-$E28+1),$I28/2,$L28,TRUE))/(1-2*_xlfn.NORM.DIST(0,$I28/2,$L28,TRUE))*$C28+($J28="Steady Growth")*(AND(AT$4&gt;=$E28,AT$4&lt;=$G28)*((AT$4-$E28+1)/($I28*($I28+1)/2)*$C28))+($J28="custom")*CustomCF!AM28</f>
        <v>0</v>
      </c>
      <c r="AU28" s="19">
        <f>($J28="Bell Curve")*(_xlfn.NORM.DIST(AND(AU$4&gt;=$E28,AU$4&lt;=$G28)*(AU$4-$E28+1),$I28/2,$L28,TRUE)-_xlfn.NORM.DIST(AND(AU$4&gt;=$E28,AU$4&lt;=$G28)*(AT$4-$E28+1),$I28/2,$L28,TRUE))/(1-2*_xlfn.NORM.DIST(0,$I28/2,$L28,TRUE))*$C28+($J28="Steady Growth")*(AND(AU$4&gt;=$E28,AU$4&lt;=$G28)*((AU$4-$E28+1)/($I28*($I28+1)/2)*$C28))+($J28="custom")*CustomCF!AN28</f>
        <v>0</v>
      </c>
      <c r="AV28" s="19">
        <f>($J28="Bell Curve")*(_xlfn.NORM.DIST(AND(AV$4&gt;=$E28,AV$4&lt;=$G28)*(AV$4-$E28+1),$I28/2,$L28,TRUE)-_xlfn.NORM.DIST(AND(AV$4&gt;=$E28,AV$4&lt;=$G28)*(AU$4-$E28+1),$I28/2,$L28,TRUE))/(1-2*_xlfn.NORM.DIST(0,$I28/2,$L28,TRUE))*$C28+($J28="Steady Growth")*(AND(AV$4&gt;=$E28,AV$4&lt;=$G28)*((AV$4-$E28+1)/($I28*($I28+1)/2)*$C28))+($J28="custom")*CustomCF!AO28</f>
        <v>0</v>
      </c>
      <c r="AW28" s="19">
        <f>($J28="Bell Curve")*(_xlfn.NORM.DIST(AND(AW$4&gt;=$E28,AW$4&lt;=$G28)*(AW$4-$E28+1),$I28/2,$L28,TRUE)-_xlfn.NORM.DIST(AND(AW$4&gt;=$E28,AW$4&lt;=$G28)*(AV$4-$E28+1),$I28/2,$L28,TRUE))/(1-2*_xlfn.NORM.DIST(0,$I28/2,$L28,TRUE))*$C28+($J28="Steady Growth")*(AND(AW$4&gt;=$E28,AW$4&lt;=$G28)*((AW$4-$E28+1)/($I28*($I28+1)/2)*$C28))+($J28="custom")*CustomCF!AP28</f>
        <v>0</v>
      </c>
      <c r="AX28" s="19">
        <f>($J28="Bell Curve")*(_xlfn.NORM.DIST(AND(AX$4&gt;=$E28,AX$4&lt;=$G28)*(AX$4-$E28+1),$I28/2,$L28,TRUE)-_xlfn.NORM.DIST(AND(AX$4&gt;=$E28,AX$4&lt;=$G28)*(AW$4-$E28+1),$I28/2,$L28,TRUE))/(1-2*_xlfn.NORM.DIST(0,$I28/2,$L28,TRUE))*$C28+($J28="Steady Growth")*(AND(AX$4&gt;=$E28,AX$4&lt;=$G28)*((AX$4-$E28+1)/($I28*($I28+1)/2)*$C28))+($J28="custom")*CustomCF!AQ28</f>
        <v>0</v>
      </c>
      <c r="AY28" s="19">
        <f>($J28="Bell Curve")*(_xlfn.NORM.DIST(AND(AY$4&gt;=$E28,AY$4&lt;=$G28)*(AY$4-$E28+1),$I28/2,$L28,TRUE)-_xlfn.NORM.DIST(AND(AY$4&gt;=$E28,AY$4&lt;=$G28)*(AX$4-$E28+1),$I28/2,$L28,TRUE))/(1-2*_xlfn.NORM.DIST(0,$I28/2,$L28,TRUE))*$C28+($J28="Steady Growth")*(AND(AY$4&gt;=$E28,AY$4&lt;=$G28)*((AY$4-$E28+1)/($I28*($I28+1)/2)*$C28))+($J28="custom")*CustomCF!AR28</f>
        <v>0</v>
      </c>
      <c r="AZ28" s="19">
        <f>($J28="Bell Curve")*(_xlfn.NORM.DIST(AND(AZ$4&gt;=$E28,AZ$4&lt;=$G28)*(AZ$4-$E28+1),$I28/2,$L28,TRUE)-_xlfn.NORM.DIST(AND(AZ$4&gt;=$E28,AZ$4&lt;=$G28)*(AY$4-$E28+1),$I28/2,$L28,TRUE))/(1-2*_xlfn.NORM.DIST(0,$I28/2,$L28,TRUE))*$C28+($J28="Steady Growth")*(AND(AZ$4&gt;=$E28,AZ$4&lt;=$G28)*((AZ$4-$E28+1)/($I28*($I28+1)/2)*$C28))+($J28="custom")*CustomCF!AS28</f>
        <v>0</v>
      </c>
      <c r="BA28" s="19">
        <f>($J28="Bell Curve")*(_xlfn.NORM.DIST(AND(BA$4&gt;=$E28,BA$4&lt;=$G28)*(BA$4-$E28+1),$I28/2,$L28,TRUE)-_xlfn.NORM.DIST(AND(BA$4&gt;=$E28,BA$4&lt;=$G28)*(AZ$4-$E28+1),$I28/2,$L28,TRUE))/(1-2*_xlfn.NORM.DIST(0,$I28/2,$L28,TRUE))*$C28+($J28="Steady Growth")*(AND(BA$4&gt;=$E28,BA$4&lt;=$G28)*((BA$4-$E28+1)/($I28*($I28+1)/2)*$C28))+($J28="custom")*CustomCF!AT28</f>
        <v>0</v>
      </c>
      <c r="BB28" s="19">
        <f>($J28="Bell Curve")*(_xlfn.NORM.DIST(AND(BB$4&gt;=$E28,BB$4&lt;=$G28)*(BB$4-$E28+1),$I28/2,$L28,TRUE)-_xlfn.NORM.DIST(AND(BB$4&gt;=$E28,BB$4&lt;=$G28)*(BA$4-$E28+1),$I28/2,$L28,TRUE))/(1-2*_xlfn.NORM.DIST(0,$I28/2,$L28,TRUE))*$C28+($J28="Steady Growth")*(AND(BB$4&gt;=$E28,BB$4&lt;=$G28)*((BB$4-$E28+1)/($I28*($I28+1)/2)*$C28))+($J28="custom")*CustomCF!AU28</f>
        <v>0</v>
      </c>
      <c r="BC28" s="19">
        <f>($J28="Bell Curve")*(_xlfn.NORM.DIST(AND(BC$4&gt;=$E28,BC$4&lt;=$G28)*(BC$4-$E28+1),$I28/2,$L28,TRUE)-_xlfn.NORM.DIST(AND(BC$4&gt;=$E28,BC$4&lt;=$G28)*(BB$4-$E28+1),$I28/2,$L28,TRUE))/(1-2*_xlfn.NORM.DIST(0,$I28/2,$L28,TRUE))*$C28+($J28="Steady Growth")*(AND(BC$4&gt;=$E28,BC$4&lt;=$G28)*((BC$4-$E28+1)/($I28*($I28+1)/2)*$C28))+($J28="custom")*CustomCF!AV28</f>
        <v>0</v>
      </c>
      <c r="BD28" s="19">
        <f>($J28="Bell Curve")*(_xlfn.NORM.DIST(AND(BD$4&gt;=$E28,BD$4&lt;=$G28)*(BD$4-$E28+1),$I28/2,$L28,TRUE)-_xlfn.NORM.DIST(AND(BD$4&gt;=$E28,BD$4&lt;=$G28)*(BC$4-$E28+1),$I28/2,$L28,TRUE))/(1-2*_xlfn.NORM.DIST(0,$I28/2,$L28,TRUE))*$C28+($J28="Steady Growth")*(AND(BD$4&gt;=$E28,BD$4&lt;=$G28)*((BD$4-$E28+1)/($I28*($I28+1)/2)*$C28))+($J28="custom")*CustomCF!AW28</f>
        <v>0</v>
      </c>
      <c r="BE28" s="19">
        <f>($J28="Bell Curve")*(_xlfn.NORM.DIST(AND(BE$4&gt;=$E28,BE$4&lt;=$G28)*(BE$4-$E28+1),$I28/2,$L28,TRUE)-_xlfn.NORM.DIST(AND(BE$4&gt;=$E28,BE$4&lt;=$G28)*(BD$4-$E28+1),$I28/2,$L28,TRUE))/(1-2*_xlfn.NORM.DIST(0,$I28/2,$L28,TRUE))*$C28+($J28="Steady Growth")*(AND(BE$4&gt;=$E28,BE$4&lt;=$G28)*((BE$4-$E28+1)/($I28*($I28+1)/2)*$C28))+($J28="custom")*CustomCF!AX28</f>
        <v>0</v>
      </c>
      <c r="BF28" s="19">
        <f>($J28="Bell Curve")*(_xlfn.NORM.DIST(AND(BF$4&gt;=$E28,BF$4&lt;=$G28)*(BF$4-$E28+1),$I28/2,$L28,TRUE)-_xlfn.NORM.DIST(AND(BF$4&gt;=$E28,BF$4&lt;=$G28)*(BE$4-$E28+1),$I28/2,$L28,TRUE))/(1-2*_xlfn.NORM.DIST(0,$I28/2,$L28,TRUE))*$C28+($J28="Steady Growth")*(AND(BF$4&gt;=$E28,BF$4&lt;=$G28)*((BF$4-$E28+1)/($I28*($I28+1)/2)*$C28))+($J28="custom")*CustomCF!AY28</f>
        <v>0</v>
      </c>
      <c r="BG28" s="19">
        <f>($J28="Bell Curve")*(_xlfn.NORM.DIST(AND(BG$4&gt;=$E28,BG$4&lt;=$G28)*(BG$4-$E28+1),$I28/2,$L28,TRUE)-_xlfn.NORM.DIST(AND(BG$4&gt;=$E28,BG$4&lt;=$G28)*(BF$4-$E28+1),$I28/2,$L28,TRUE))/(1-2*_xlfn.NORM.DIST(0,$I28/2,$L28,TRUE))*$C28+($J28="Steady Growth")*(AND(BG$4&gt;=$E28,BG$4&lt;=$G28)*((BG$4-$E28+1)/($I28*($I28+1)/2)*$C28))+($J28="custom")*CustomCF!AZ28</f>
        <v>0</v>
      </c>
      <c r="BH28" s="19">
        <f>($J28="Bell Curve")*(_xlfn.NORM.DIST(AND(BH$4&gt;=$E28,BH$4&lt;=$G28)*(BH$4-$E28+1),$I28/2,$L28,TRUE)-_xlfn.NORM.DIST(AND(BH$4&gt;=$E28,BH$4&lt;=$G28)*(BG$4-$E28+1),$I28/2,$L28,TRUE))/(1-2*_xlfn.NORM.DIST(0,$I28/2,$L28,TRUE))*$C28+($J28="Steady Growth")*(AND(BH$4&gt;=$E28,BH$4&lt;=$G28)*((BH$4-$E28+1)/($I28*($I28+1)/2)*$C28))+($J28="custom")*CustomCF!BA28</f>
        <v>0</v>
      </c>
      <c r="BI28" s="19">
        <f>($J28="Bell Curve")*(_xlfn.NORM.DIST(AND(BI$4&gt;=$E28,BI$4&lt;=$G28)*(BI$4-$E28+1),$I28/2,$L28,TRUE)-_xlfn.NORM.DIST(AND(BI$4&gt;=$E28,BI$4&lt;=$G28)*(BH$4-$E28+1),$I28/2,$L28,TRUE))/(1-2*_xlfn.NORM.DIST(0,$I28/2,$L28,TRUE))*$C28+($J28="Steady Growth")*(AND(BI$4&gt;=$E28,BI$4&lt;=$G28)*((BI$4-$E28+1)/($I28*($I28+1)/2)*$C28))+($J28="custom")*CustomCF!BB28</f>
        <v>0</v>
      </c>
      <c r="BJ28" s="19">
        <f>($J28="Bell Curve")*(_xlfn.NORM.DIST(AND(BJ$4&gt;=$E28,BJ$4&lt;=$G28)*(BJ$4-$E28+1),$I28/2,$L28,TRUE)-_xlfn.NORM.DIST(AND(BJ$4&gt;=$E28,BJ$4&lt;=$G28)*(BI$4-$E28+1),$I28/2,$L28,TRUE))/(1-2*_xlfn.NORM.DIST(0,$I28/2,$L28,TRUE))*$C28+($J28="Steady Growth")*(AND(BJ$4&gt;=$E28,BJ$4&lt;=$G28)*((BJ$4-$E28+1)/($I28*($I28+1)/2)*$C28))+($J28="custom")*CustomCF!BC28</f>
        <v>0</v>
      </c>
      <c r="BK28" s="19">
        <f>($J28="Bell Curve")*(_xlfn.NORM.DIST(AND(BK$4&gt;=$E28,BK$4&lt;=$G28)*(BK$4-$E28+1),$I28/2,$L28,TRUE)-_xlfn.NORM.DIST(AND(BK$4&gt;=$E28,BK$4&lt;=$G28)*(BJ$4-$E28+1),$I28/2,$L28,TRUE))/(1-2*_xlfn.NORM.DIST(0,$I28/2,$L28,TRUE))*$C28+($J28="Steady Growth")*(AND(BK$4&gt;=$E28,BK$4&lt;=$G28)*((BK$4-$E28+1)/($I28*($I28+1)/2)*$C28))+($J28="custom")*CustomCF!BD28</f>
        <v>0</v>
      </c>
      <c r="BL28" s="19">
        <f>($J28="Bell Curve")*(_xlfn.NORM.DIST(AND(BL$4&gt;=$E28,BL$4&lt;=$G28)*(BL$4-$E28+1),$I28/2,$L28,TRUE)-_xlfn.NORM.DIST(AND(BL$4&gt;=$E28,BL$4&lt;=$G28)*(BK$4-$E28+1),$I28/2,$L28,TRUE))/(1-2*_xlfn.NORM.DIST(0,$I28/2,$L28,TRUE))*$C28+($J28="Steady Growth")*(AND(BL$4&gt;=$E28,BL$4&lt;=$G28)*((BL$4-$E28+1)/($I28*($I28+1)/2)*$C28))+($J28="custom")*CustomCF!BE28</f>
        <v>0</v>
      </c>
      <c r="BM28" s="19">
        <f>($J28="Bell Curve")*(_xlfn.NORM.DIST(AND(BM$4&gt;=$E28,BM$4&lt;=$G28)*(BM$4-$E28+1),$I28/2,$L28,TRUE)-_xlfn.NORM.DIST(AND(BM$4&gt;=$E28,BM$4&lt;=$G28)*(BL$4-$E28+1),$I28/2,$L28,TRUE))/(1-2*_xlfn.NORM.DIST(0,$I28/2,$L28,TRUE))*$C28+($J28="Steady Growth")*(AND(BM$4&gt;=$E28,BM$4&lt;=$G28)*((BM$4-$E28+1)/($I28*($I28+1)/2)*$C28))+($J28="custom")*CustomCF!BF28</f>
        <v>0</v>
      </c>
      <c r="BN28" s="19">
        <f>($J28="Bell Curve")*(_xlfn.NORM.DIST(AND(BN$4&gt;=$E28,BN$4&lt;=$G28)*(BN$4-$E28+1),$I28/2,$L28,TRUE)-_xlfn.NORM.DIST(AND(BN$4&gt;=$E28,BN$4&lt;=$G28)*(BM$4-$E28+1),$I28/2,$L28,TRUE))/(1-2*_xlfn.NORM.DIST(0,$I28/2,$L28,TRUE))*$C28+($J28="Steady Growth")*(AND(BN$4&gt;=$E28,BN$4&lt;=$G28)*((BN$4-$E28+1)/($I28*($I28+1)/2)*$C28))+($J28="custom")*CustomCF!BG28</f>
        <v>0</v>
      </c>
      <c r="BO28" s="19">
        <f>($J28="Bell Curve")*(_xlfn.NORM.DIST(AND(BO$4&gt;=$E28,BO$4&lt;=$G28)*(BO$4-$E28+1),$I28/2,$L28,TRUE)-_xlfn.NORM.DIST(AND(BO$4&gt;=$E28,BO$4&lt;=$G28)*(BN$4-$E28+1),$I28/2,$L28,TRUE))/(1-2*_xlfn.NORM.DIST(0,$I28/2,$L28,TRUE))*$C28+($J28="Steady Growth")*(AND(BO$4&gt;=$E28,BO$4&lt;=$G28)*((BO$4-$E28+1)/($I28*($I28+1)/2)*$C28))+($J28="custom")*CustomCF!BH28</f>
        <v>0</v>
      </c>
      <c r="BP28" s="19">
        <f>($J28="Bell Curve")*(_xlfn.NORM.DIST(AND(BP$4&gt;=$E28,BP$4&lt;=$G28)*(BP$4-$E28+1),$I28/2,$L28,TRUE)-_xlfn.NORM.DIST(AND(BP$4&gt;=$E28,BP$4&lt;=$G28)*(BO$4-$E28+1),$I28/2,$L28,TRUE))/(1-2*_xlfn.NORM.DIST(0,$I28/2,$L28,TRUE))*$C28+($J28="Steady Growth")*(AND(BP$4&gt;=$E28,BP$4&lt;=$G28)*((BP$4-$E28+1)/($I28*($I28+1)/2)*$C28))+($J28="custom")*CustomCF!BI28</f>
        <v>0</v>
      </c>
      <c r="BQ28" s="19">
        <f>($J28="Bell Curve")*(_xlfn.NORM.DIST(AND(BQ$4&gt;=$E28,BQ$4&lt;=$G28)*(BQ$4-$E28+1),$I28/2,$L28,TRUE)-_xlfn.NORM.DIST(AND(BQ$4&gt;=$E28,BQ$4&lt;=$G28)*(BP$4-$E28+1),$I28/2,$L28,TRUE))/(1-2*_xlfn.NORM.DIST(0,$I28/2,$L28,TRUE))*$C28+($J28="Steady Growth")*(AND(BQ$4&gt;=$E28,BQ$4&lt;=$G28)*((BQ$4-$E28+1)/($I28*($I28+1)/2)*$C28))+($J28="custom")*CustomCF!BJ28</f>
        <v>0</v>
      </c>
      <c r="BR28" s="19">
        <f>($J28="Bell Curve")*(_xlfn.NORM.DIST(AND(BR$4&gt;=$E28,BR$4&lt;=$G28)*(BR$4-$E28+1),$I28/2,$L28,TRUE)-_xlfn.NORM.DIST(AND(BR$4&gt;=$E28,BR$4&lt;=$G28)*(BQ$4-$E28+1),$I28/2,$L28,TRUE))/(1-2*_xlfn.NORM.DIST(0,$I28/2,$L28,TRUE))*$C28+($J28="Steady Growth")*(AND(BR$4&gt;=$E28,BR$4&lt;=$G28)*((BR$4-$E28+1)/($I28*($I28+1)/2)*$C28))+($J28="custom")*CustomCF!BK28</f>
        <v>0</v>
      </c>
      <c r="BS28" s="19">
        <f>($J28="Bell Curve")*(_xlfn.NORM.DIST(AND(BS$4&gt;=$E28,BS$4&lt;=$G28)*(BS$4-$E28+1),$I28/2,$L28,TRUE)-_xlfn.NORM.DIST(AND(BS$4&gt;=$E28,BS$4&lt;=$G28)*(BR$4-$E28+1),$I28/2,$L28,TRUE))/(1-2*_xlfn.NORM.DIST(0,$I28/2,$L28,TRUE))*$C28+($J28="Steady Growth")*(AND(BS$4&gt;=$E28,BS$4&lt;=$G28)*((BS$4-$E28+1)/($I28*($I28+1)/2)*$C28))+($J28="custom")*CustomCF!BL28</f>
        <v>0</v>
      </c>
      <c r="BT28" s="19">
        <f>($J28="Bell Curve")*(_xlfn.NORM.DIST(AND(BT$4&gt;=$E28,BT$4&lt;=$G28)*(BT$4-$E28+1),$I28/2,$L28,TRUE)-_xlfn.NORM.DIST(AND(BT$4&gt;=$E28,BT$4&lt;=$G28)*(BS$4-$E28+1),$I28/2,$L28,TRUE))/(1-2*_xlfn.NORM.DIST(0,$I28/2,$L28,TRUE))*$C28+($J28="Steady Growth")*(AND(BT$4&gt;=$E28,BT$4&lt;=$G28)*((BT$4-$E28+1)/($I28*($I28+1)/2)*$C28))+($J28="custom")*CustomCF!BM28</f>
        <v>0</v>
      </c>
      <c r="BU28" s="19">
        <f>($J28="Bell Curve")*(_xlfn.NORM.DIST(AND(BU$4&gt;=$E28,BU$4&lt;=$G28)*(BU$4-$E28+1),$I28/2,$L28,TRUE)-_xlfn.NORM.DIST(AND(BU$4&gt;=$E28,BU$4&lt;=$G28)*(BT$4-$E28+1),$I28/2,$L28,TRUE))/(1-2*_xlfn.NORM.DIST(0,$I28/2,$L28,TRUE))*$C28+($J28="Steady Growth")*(AND(BU$4&gt;=$E28,BU$4&lt;=$G28)*((BU$4-$E28+1)/($I28*($I28+1)/2)*$C28))+($J28="custom")*CustomCF!BN28</f>
        <v>0</v>
      </c>
      <c r="BV28" s="19">
        <f>($J28="Bell Curve")*(_xlfn.NORM.DIST(AND(BV$4&gt;=$E28,BV$4&lt;=$G28)*(BV$4-$E28+1),$I28/2,$L28,TRUE)-_xlfn.NORM.DIST(AND(BV$4&gt;=$E28,BV$4&lt;=$G28)*(BU$4-$E28+1),$I28/2,$L28,TRUE))/(1-2*_xlfn.NORM.DIST(0,$I28/2,$L28,TRUE))*$C28+($J28="Steady Growth")*(AND(BV$4&gt;=$E28,BV$4&lt;=$G28)*((BV$4-$E28+1)/($I28*($I28+1)/2)*$C28))+($J28="custom")*CustomCF!BO28</f>
        <v>0</v>
      </c>
      <c r="BW28" s="19">
        <f>($J28="Bell Curve")*(_xlfn.NORM.DIST(AND(BW$4&gt;=$E28,BW$4&lt;=$G28)*(BW$4-$E28+1),$I28/2,$L28,TRUE)-_xlfn.NORM.DIST(AND(BW$4&gt;=$E28,BW$4&lt;=$G28)*(BV$4-$E28+1),$I28/2,$L28,TRUE))/(1-2*_xlfn.NORM.DIST(0,$I28/2,$L28,TRUE))*$C28+($J28="Steady Growth")*(AND(BW$4&gt;=$E28,BW$4&lt;=$G28)*((BW$4-$E28+1)/($I28*($I28+1)/2)*$C28))+($J28="custom")*CustomCF!BP28</f>
        <v>0</v>
      </c>
      <c r="BX28" s="19">
        <f>($J28="Bell Curve")*(_xlfn.NORM.DIST(AND(BX$4&gt;=$E28,BX$4&lt;=$G28)*(BX$4-$E28+1),$I28/2,$L28,TRUE)-_xlfn.NORM.DIST(AND(BX$4&gt;=$E28,BX$4&lt;=$G28)*(BW$4-$E28+1),$I28/2,$L28,TRUE))/(1-2*_xlfn.NORM.DIST(0,$I28/2,$L28,TRUE))*$C28+($J28="Steady Growth")*(AND(BX$4&gt;=$E28,BX$4&lt;=$G28)*((BX$4-$E28+1)/($I28*($I28+1)/2)*$C28))+($J28="custom")*CustomCF!BQ28</f>
        <v>0</v>
      </c>
      <c r="BY28" s="19">
        <f>($J28="Bell Curve")*(_xlfn.NORM.DIST(AND(BY$4&gt;=$E28,BY$4&lt;=$G28)*(BY$4-$E28+1),$I28/2,$L28,TRUE)-_xlfn.NORM.DIST(AND(BY$4&gt;=$E28,BY$4&lt;=$G28)*(BX$4-$E28+1),$I28/2,$L28,TRUE))/(1-2*_xlfn.NORM.DIST(0,$I28/2,$L28,TRUE))*$C28+($J28="Steady Growth")*(AND(BY$4&gt;=$E28,BY$4&lt;=$G28)*((BY$4-$E28+1)/($I28*($I28+1)/2)*$C28))+($J28="custom")*CustomCF!BR28</f>
        <v>0</v>
      </c>
      <c r="BZ28" s="19">
        <f>($J28="Bell Curve")*(_xlfn.NORM.DIST(AND(BZ$4&gt;=$E28,BZ$4&lt;=$G28)*(BZ$4-$E28+1),$I28/2,$L28,TRUE)-_xlfn.NORM.DIST(AND(BZ$4&gt;=$E28,BZ$4&lt;=$G28)*(BY$4-$E28+1),$I28/2,$L28,TRUE))/(1-2*_xlfn.NORM.DIST(0,$I28/2,$L28,TRUE))*$C28+($J28="Steady Growth")*(AND(BZ$4&gt;=$E28,BZ$4&lt;=$G28)*((BZ$4-$E28+1)/($I28*($I28+1)/2)*$C28))+($J28="custom")*CustomCF!BS28</f>
        <v>0</v>
      </c>
      <c r="CA28" s="19">
        <f>($J28="Bell Curve")*(_xlfn.NORM.DIST(AND(CA$4&gt;=$E28,CA$4&lt;=$G28)*(CA$4-$E28+1),$I28/2,$L28,TRUE)-_xlfn.NORM.DIST(AND(CA$4&gt;=$E28,CA$4&lt;=$G28)*(BZ$4-$E28+1),$I28/2,$L28,TRUE))/(1-2*_xlfn.NORM.DIST(0,$I28/2,$L28,TRUE))*$C28+($J28="Steady Growth")*(AND(CA$4&gt;=$E28,CA$4&lt;=$G28)*((CA$4-$E28+1)/($I28*($I28+1)/2)*$C28))+($J28="custom")*CustomCF!BT28</f>
        <v>0</v>
      </c>
      <c r="CB28" s="19">
        <f>($J28="Bell Curve")*(_xlfn.NORM.DIST(AND(CB$4&gt;=$E28,CB$4&lt;=$G28)*(CB$4-$E28+1),$I28/2,$L28,TRUE)-_xlfn.NORM.DIST(AND(CB$4&gt;=$E28,CB$4&lt;=$G28)*(CA$4-$E28+1),$I28/2,$L28,TRUE))/(1-2*_xlfn.NORM.DIST(0,$I28/2,$L28,TRUE))*$C28+($J28="Steady Growth")*(AND(CB$4&gt;=$E28,CB$4&lt;=$G28)*((CB$4-$E28+1)/($I28*($I28+1)/2)*$C28))+($J28="custom")*CustomCF!BU28</f>
        <v>0</v>
      </c>
      <c r="CC28" s="19">
        <f>($J28="Bell Curve")*(_xlfn.NORM.DIST(AND(CC$4&gt;=$E28,CC$4&lt;=$G28)*(CC$4-$E28+1),$I28/2,$L28,TRUE)-_xlfn.NORM.DIST(AND(CC$4&gt;=$E28,CC$4&lt;=$G28)*(CB$4-$E28+1),$I28/2,$L28,TRUE))/(1-2*_xlfn.NORM.DIST(0,$I28/2,$L28,TRUE))*$C28+($J28="Steady Growth")*(AND(CC$4&gt;=$E28,CC$4&lt;=$G28)*((CC$4-$E28+1)/($I28*($I28+1)/2)*$C28))+($J28="custom")*CustomCF!BV28</f>
        <v>0</v>
      </c>
      <c r="CD28" s="19">
        <f>($J28="Bell Curve")*(_xlfn.NORM.DIST(AND(CD$4&gt;=$E28,CD$4&lt;=$G28)*(CD$4-$E28+1),$I28/2,$L28,TRUE)-_xlfn.NORM.DIST(AND(CD$4&gt;=$E28,CD$4&lt;=$G28)*(CC$4-$E28+1),$I28/2,$L28,TRUE))/(1-2*_xlfn.NORM.DIST(0,$I28/2,$L28,TRUE))*$C28+($J28="Steady Growth")*(AND(CD$4&gt;=$E28,CD$4&lt;=$G28)*((CD$4-$E28+1)/($I28*($I28+1)/2)*$C28))+($J28="custom")*CustomCF!BW28</f>
        <v>0</v>
      </c>
      <c r="CE28" s="19">
        <f>($J28="Bell Curve")*(_xlfn.NORM.DIST(AND(CE$4&gt;=$E28,CE$4&lt;=$G28)*(CE$4-$E28+1),$I28/2,$L28,TRUE)-_xlfn.NORM.DIST(AND(CE$4&gt;=$E28,CE$4&lt;=$G28)*(CD$4-$E28+1),$I28/2,$L28,TRUE))/(1-2*_xlfn.NORM.DIST(0,$I28/2,$L28,TRUE))*$C28+($J28="Steady Growth")*(AND(CE$4&gt;=$E28,CE$4&lt;=$G28)*((CE$4-$E28+1)/($I28*($I28+1)/2)*$C28))+($J28="custom")*CustomCF!BX28</f>
        <v>0</v>
      </c>
      <c r="CF28" s="19">
        <f>($J28="Bell Curve")*(_xlfn.NORM.DIST(AND(CF$4&gt;=$E28,CF$4&lt;=$G28)*(CF$4-$E28+1),$I28/2,$L28,TRUE)-_xlfn.NORM.DIST(AND(CF$4&gt;=$E28,CF$4&lt;=$G28)*(CE$4-$E28+1),$I28/2,$L28,TRUE))/(1-2*_xlfn.NORM.DIST(0,$I28/2,$L28,TRUE))*$C28+($J28="Steady Growth")*(AND(CF$4&gt;=$E28,CF$4&lt;=$G28)*((CF$4-$E28+1)/($I28*($I28+1)/2)*$C28))+($J28="custom")*CustomCF!BY28</f>
        <v>0</v>
      </c>
      <c r="CG28" s="19">
        <f>($J28="Bell Curve")*(_xlfn.NORM.DIST(AND(CG$4&gt;=$E28,CG$4&lt;=$G28)*(CG$4-$E28+1),$I28/2,$L28,TRUE)-_xlfn.NORM.DIST(AND(CG$4&gt;=$E28,CG$4&lt;=$G28)*(CF$4-$E28+1),$I28/2,$L28,TRUE))/(1-2*_xlfn.NORM.DIST(0,$I28/2,$L28,TRUE))*$C28+($J28="Steady Growth")*(AND(CG$4&gt;=$E28,CG$4&lt;=$G28)*((CG$4-$E28+1)/($I28*($I28+1)/2)*$C28))+($J28="custom")*CustomCF!BZ28</f>
        <v>0</v>
      </c>
      <c r="CH28" s="19">
        <f>($J28="Bell Curve")*(_xlfn.NORM.DIST(AND(CH$4&gt;=$E28,CH$4&lt;=$G28)*(CH$4-$E28+1),$I28/2,$L28,TRUE)-_xlfn.NORM.DIST(AND(CH$4&gt;=$E28,CH$4&lt;=$G28)*(CG$4-$E28+1),$I28/2,$L28,TRUE))/(1-2*_xlfn.NORM.DIST(0,$I28/2,$L28,TRUE))*$C28+($J28="Steady Growth")*(AND(CH$4&gt;=$E28,CH$4&lt;=$G28)*((CH$4-$E28+1)/($I28*($I28+1)/2)*$C28))+($J28="custom")*CustomCF!CA28</f>
        <v>0</v>
      </c>
      <c r="CI28" s="19">
        <f>($J28="Bell Curve")*(_xlfn.NORM.DIST(AND(CI$4&gt;=$E28,CI$4&lt;=$G28)*(CI$4-$E28+1),$I28/2,$L28,TRUE)-_xlfn.NORM.DIST(AND(CI$4&gt;=$E28,CI$4&lt;=$G28)*(CH$4-$E28+1),$I28/2,$L28,TRUE))/(1-2*_xlfn.NORM.DIST(0,$I28/2,$L28,TRUE))*$C28+($J28="Steady Growth")*(AND(CI$4&gt;=$E28,CI$4&lt;=$G28)*((CI$4-$E28+1)/($I28*($I28+1)/2)*$C28))+($J28="custom")*CustomCF!CB28</f>
        <v>0</v>
      </c>
      <c r="CJ28" s="19">
        <f>($J28="Bell Curve")*(_xlfn.NORM.DIST(AND(CJ$4&gt;=$E28,CJ$4&lt;=$G28)*(CJ$4-$E28+1),$I28/2,$L28,TRUE)-_xlfn.NORM.DIST(AND(CJ$4&gt;=$E28,CJ$4&lt;=$G28)*(CI$4-$E28+1),$I28/2,$L28,TRUE))/(1-2*_xlfn.NORM.DIST(0,$I28/2,$L28,TRUE))*$C28+($J28="Steady Growth")*(AND(CJ$4&gt;=$E28,CJ$4&lt;=$G28)*((CJ$4-$E28+1)/($I28*($I28+1)/2)*$C28))+($J28="custom")*CustomCF!CC28</f>
        <v>0</v>
      </c>
      <c r="CK28" s="19">
        <f>($J28="Bell Curve")*(_xlfn.NORM.DIST(AND(CK$4&gt;=$E28,CK$4&lt;=$G28)*(CK$4-$E28+1),$I28/2,$L28,TRUE)-_xlfn.NORM.DIST(AND(CK$4&gt;=$E28,CK$4&lt;=$G28)*(CJ$4-$E28+1),$I28/2,$L28,TRUE))/(1-2*_xlfn.NORM.DIST(0,$I28/2,$L28,TRUE))*$C28+($J28="Steady Growth")*(AND(CK$4&gt;=$E28,CK$4&lt;=$G28)*((CK$4-$E28+1)/($I28*($I28+1)/2)*$C28))+($J28="custom")*CustomCF!CD28</f>
        <v>0</v>
      </c>
      <c r="CL28" s="19">
        <f>($J28="Bell Curve")*(_xlfn.NORM.DIST(AND(CL$4&gt;=$E28,CL$4&lt;=$G28)*(CL$4-$E28+1),$I28/2,$L28,TRUE)-_xlfn.NORM.DIST(AND(CL$4&gt;=$E28,CL$4&lt;=$G28)*(CK$4-$E28+1),$I28/2,$L28,TRUE))/(1-2*_xlfn.NORM.DIST(0,$I28/2,$L28,TRUE))*$C28+($J28="Steady Growth")*(AND(CL$4&gt;=$E28,CL$4&lt;=$G28)*((CL$4-$E28+1)/($I28*($I28+1)/2)*$C28))+($J28="custom")*CustomCF!CE28</f>
        <v>0</v>
      </c>
      <c r="CM28" s="19">
        <f>($J28="Bell Curve")*(_xlfn.NORM.DIST(AND(CM$4&gt;=$E28,CM$4&lt;=$G28)*(CM$4-$E28+1),$I28/2,$L28,TRUE)-_xlfn.NORM.DIST(AND(CM$4&gt;=$E28,CM$4&lt;=$G28)*(CL$4-$E28+1),$I28/2,$L28,TRUE))/(1-2*_xlfn.NORM.DIST(0,$I28/2,$L28,TRUE))*$C28+($J28="Steady Growth")*(AND(CM$4&gt;=$E28,CM$4&lt;=$G28)*((CM$4-$E28+1)/($I28*($I28+1)/2)*$C28))+($J28="custom")*CustomCF!CF28</f>
        <v>0</v>
      </c>
      <c r="CN28" s="19">
        <f>($J28="Bell Curve")*(_xlfn.NORM.DIST(AND(CN$4&gt;=$E28,CN$4&lt;=$G28)*(CN$4-$E28+1),$I28/2,$L28,TRUE)-_xlfn.NORM.DIST(AND(CN$4&gt;=$E28,CN$4&lt;=$G28)*(CM$4-$E28+1),$I28/2,$L28,TRUE))/(1-2*_xlfn.NORM.DIST(0,$I28/2,$L28,TRUE))*$C28+($J28="Steady Growth")*(AND(CN$4&gt;=$E28,CN$4&lt;=$G28)*((CN$4-$E28+1)/($I28*($I28+1)/2)*$C28))+($J28="custom")*CustomCF!CG28</f>
        <v>0</v>
      </c>
      <c r="CO28" s="19">
        <f>($J28="Bell Curve")*(_xlfn.NORM.DIST(AND(CO$4&gt;=$E28,CO$4&lt;=$G28)*(CO$4-$E28+1),$I28/2,$L28,TRUE)-_xlfn.NORM.DIST(AND(CO$4&gt;=$E28,CO$4&lt;=$G28)*(CN$4-$E28+1),$I28/2,$L28,TRUE))/(1-2*_xlfn.NORM.DIST(0,$I28/2,$L28,TRUE))*$C28+($J28="Steady Growth")*(AND(CO$4&gt;=$E28,CO$4&lt;=$G28)*((CO$4-$E28+1)/($I28*($I28+1)/2)*$C28))+($J28="custom")*CustomCF!CH28</f>
        <v>0</v>
      </c>
      <c r="CP28" s="19">
        <f>($J28="Bell Curve")*(_xlfn.NORM.DIST(AND(CP$4&gt;=$E28,CP$4&lt;=$G28)*(CP$4-$E28+1),$I28/2,$L28,TRUE)-_xlfn.NORM.DIST(AND(CP$4&gt;=$E28,CP$4&lt;=$G28)*(CO$4-$E28+1),$I28/2,$L28,TRUE))/(1-2*_xlfn.NORM.DIST(0,$I28/2,$L28,TRUE))*$C28+($J28="Steady Growth")*(AND(CP$4&gt;=$E28,CP$4&lt;=$G28)*((CP$4-$E28+1)/($I28*($I28+1)/2)*$C28))+($J28="custom")*CustomCF!CI28</f>
        <v>0</v>
      </c>
      <c r="CQ28" s="19">
        <f>($J28="Bell Curve")*(_xlfn.NORM.DIST(AND(CQ$4&gt;=$E28,CQ$4&lt;=$G28)*(CQ$4-$E28+1),$I28/2,$L28,TRUE)-_xlfn.NORM.DIST(AND(CQ$4&gt;=$E28,CQ$4&lt;=$G28)*(CP$4-$E28+1),$I28/2,$L28,TRUE))/(1-2*_xlfn.NORM.DIST(0,$I28/2,$L28,TRUE))*$C28+($J28="Steady Growth")*(AND(CQ$4&gt;=$E28,CQ$4&lt;=$G28)*((CQ$4-$E28+1)/($I28*($I28+1)/2)*$C28))+($J28="custom")*CustomCF!CJ28</f>
        <v>0</v>
      </c>
      <c r="CR28" s="19">
        <f>($J28="Bell Curve")*(_xlfn.NORM.DIST(AND(CR$4&gt;=$E28,CR$4&lt;=$G28)*(CR$4-$E28+1),$I28/2,$L28,TRUE)-_xlfn.NORM.DIST(AND(CR$4&gt;=$E28,CR$4&lt;=$G28)*(CQ$4-$E28+1),$I28/2,$L28,TRUE))/(1-2*_xlfn.NORM.DIST(0,$I28/2,$L28,TRUE))*$C28+($J28="Steady Growth")*(AND(CR$4&gt;=$E28,CR$4&lt;=$G28)*((CR$4-$E28+1)/($I28*($I28+1)/2)*$C28))+($J28="custom")*CustomCF!CK28</f>
        <v>0</v>
      </c>
      <c r="CS28" s="19">
        <f>($J28="Bell Curve")*(_xlfn.NORM.DIST(AND(CS$4&gt;=$E28,CS$4&lt;=$G28)*(CS$4-$E28+1),$I28/2,$L28,TRUE)-_xlfn.NORM.DIST(AND(CS$4&gt;=$E28,CS$4&lt;=$G28)*(CR$4-$E28+1),$I28/2,$L28,TRUE))/(1-2*_xlfn.NORM.DIST(0,$I28/2,$L28,TRUE))*$C28+($J28="Steady Growth")*(AND(CS$4&gt;=$E28,CS$4&lt;=$G28)*((CS$4-$E28+1)/($I28*($I28+1)/2)*$C28))+($J28="custom")*CustomCF!CL28</f>
        <v>0</v>
      </c>
      <c r="CT28" s="19">
        <f>($J28="Bell Curve")*(_xlfn.NORM.DIST(AND(CT$4&gt;=$E28,CT$4&lt;=$G28)*(CT$4-$E28+1),$I28/2,$L28,TRUE)-_xlfn.NORM.DIST(AND(CT$4&gt;=$E28,CT$4&lt;=$G28)*(CS$4-$E28+1),$I28/2,$L28,TRUE))/(1-2*_xlfn.NORM.DIST(0,$I28/2,$L28,TRUE))*$C28+($J28="Steady Growth")*(AND(CT$4&gt;=$E28,CT$4&lt;=$G28)*((CT$4-$E28+1)/($I28*($I28+1)/2)*$C28))+($J28="custom")*CustomCF!CM28</f>
        <v>0</v>
      </c>
      <c r="CU28" s="19">
        <f>($J28="Bell Curve")*(_xlfn.NORM.DIST(AND(CU$4&gt;=$E28,CU$4&lt;=$G28)*(CU$4-$E28+1),$I28/2,$L28,TRUE)-_xlfn.NORM.DIST(AND(CU$4&gt;=$E28,CU$4&lt;=$G28)*(CT$4-$E28+1),$I28/2,$L28,TRUE))/(1-2*_xlfn.NORM.DIST(0,$I28/2,$L28,TRUE))*$C28+($J28="Steady Growth")*(AND(CU$4&gt;=$E28,CU$4&lt;=$G28)*((CU$4-$E28+1)/($I28*($I28+1)/2)*$C28))+($J28="custom")*CustomCF!CN28</f>
        <v>0</v>
      </c>
      <c r="CV28" s="19">
        <f>($J28="Bell Curve")*(_xlfn.NORM.DIST(AND(CV$4&gt;=$E28,CV$4&lt;=$G28)*(CV$4-$E28+1),$I28/2,$L28,TRUE)-_xlfn.NORM.DIST(AND(CV$4&gt;=$E28,CV$4&lt;=$G28)*(CU$4-$E28+1),$I28/2,$L28,TRUE))/(1-2*_xlfn.NORM.DIST(0,$I28/2,$L28,TRUE))*$C28+($J28="Steady Growth")*(AND(CV$4&gt;=$E28,CV$4&lt;=$G28)*((CV$4-$E28+1)/($I28*($I28+1)/2)*$C28))+($J28="custom")*CustomCF!CO28</f>
        <v>0</v>
      </c>
      <c r="CW28" s="19">
        <f>($J28="Bell Curve")*(_xlfn.NORM.DIST(AND(CW$4&gt;=$E28,CW$4&lt;=$G28)*(CW$4-$E28+1),$I28/2,$L28,TRUE)-_xlfn.NORM.DIST(AND(CW$4&gt;=$E28,CW$4&lt;=$G28)*(CV$4-$E28+1),$I28/2,$L28,TRUE))/(1-2*_xlfn.NORM.DIST(0,$I28/2,$L28,TRUE))*$C28+($J28="Steady Growth")*(AND(CW$4&gt;=$E28,CW$4&lt;=$G28)*((CW$4-$E28+1)/($I28*($I28+1)/2)*$C28))+($J28="custom")*CustomCF!CP28</f>
        <v>0</v>
      </c>
      <c r="CX28" s="19">
        <f>($J28="Bell Curve")*(_xlfn.NORM.DIST(AND(CX$4&gt;=$E28,CX$4&lt;=$G28)*(CX$4-$E28+1),$I28/2,$L28,TRUE)-_xlfn.NORM.DIST(AND(CX$4&gt;=$E28,CX$4&lt;=$G28)*(CW$4-$E28+1),$I28/2,$L28,TRUE))/(1-2*_xlfn.NORM.DIST(0,$I28/2,$L28,TRUE))*$C28+($J28="Steady Growth")*(AND(CX$4&gt;=$E28,CX$4&lt;=$G28)*((CX$4-$E28+1)/($I28*($I28+1)/2)*$C28))+($J28="custom")*CustomCF!CQ28</f>
        <v>0</v>
      </c>
      <c r="CY28" s="19">
        <f>($J28="Bell Curve")*(_xlfn.NORM.DIST(AND(CY$4&gt;=$E28,CY$4&lt;=$G28)*(CY$4-$E28+1),$I28/2,$L28,TRUE)-_xlfn.NORM.DIST(AND(CY$4&gt;=$E28,CY$4&lt;=$G28)*(CX$4-$E28+1),$I28/2,$L28,TRUE))/(1-2*_xlfn.NORM.DIST(0,$I28/2,$L28,TRUE))*$C28+($J28="Steady Growth")*(AND(CY$4&gt;=$E28,CY$4&lt;=$G28)*((CY$4-$E28+1)/($I28*($I28+1)/2)*$C28))+($J28="custom")*CustomCF!CR28</f>
        <v>0</v>
      </c>
      <c r="CZ28" s="19">
        <f>($J28="Bell Curve")*(_xlfn.NORM.DIST(AND(CZ$4&gt;=$E28,CZ$4&lt;=$G28)*(CZ$4-$E28+1),$I28/2,$L28,TRUE)-_xlfn.NORM.DIST(AND(CZ$4&gt;=$E28,CZ$4&lt;=$G28)*(CY$4-$E28+1),$I28/2,$L28,TRUE))/(1-2*_xlfn.NORM.DIST(0,$I28/2,$L28,TRUE))*$C28+($J28="Steady Growth")*(AND(CZ$4&gt;=$E28,CZ$4&lt;=$G28)*((CZ$4-$E28+1)/($I28*($I28+1)/2)*$C28))+($J28="custom")*CustomCF!CS28</f>
        <v>0</v>
      </c>
      <c r="DA28" s="19">
        <f>($J28="Bell Curve")*(_xlfn.NORM.DIST(AND(DA$4&gt;=$E28,DA$4&lt;=$G28)*(DA$4-$E28+1),$I28/2,$L28,TRUE)-_xlfn.NORM.DIST(AND(DA$4&gt;=$E28,DA$4&lt;=$G28)*(CZ$4-$E28+1),$I28/2,$L28,TRUE))/(1-2*_xlfn.NORM.DIST(0,$I28/2,$L28,TRUE))*$C28+($J28="Steady Growth")*(AND(DA$4&gt;=$E28,DA$4&lt;=$G28)*((DA$4-$E28+1)/($I28*($I28+1)/2)*$C28))+($J28="custom")*CustomCF!CT28</f>
        <v>0</v>
      </c>
      <c r="DB28" s="19">
        <f>($J28="Bell Curve")*(_xlfn.NORM.DIST(AND(DB$4&gt;=$E28,DB$4&lt;=$G28)*(DB$4-$E28+1),$I28/2,$L28,TRUE)-_xlfn.NORM.DIST(AND(DB$4&gt;=$E28,DB$4&lt;=$G28)*(DA$4-$E28+1),$I28/2,$L28,TRUE))/(1-2*_xlfn.NORM.DIST(0,$I28/2,$L28,TRUE))*$C28+($J28="Steady Growth")*(AND(DB$4&gt;=$E28,DB$4&lt;=$G28)*((DB$4-$E28+1)/($I28*($I28+1)/2)*$C28))+($J28="custom")*CustomCF!CU28</f>
        <v>0</v>
      </c>
      <c r="DC28" s="19">
        <f>($J28="Bell Curve")*(_xlfn.NORM.DIST(AND(DC$4&gt;=$E28,DC$4&lt;=$G28)*(DC$4-$E28+1),$I28/2,$L28,TRUE)-_xlfn.NORM.DIST(AND(DC$4&gt;=$E28,DC$4&lt;=$G28)*(DB$4-$E28+1),$I28/2,$L28,TRUE))/(1-2*_xlfn.NORM.DIST(0,$I28/2,$L28,TRUE))*$C28+($J28="Steady Growth")*(AND(DC$4&gt;=$E28,DC$4&lt;=$G28)*((DC$4-$E28+1)/($I28*($I28+1)/2)*$C28))+($J28="custom")*CustomCF!CV28</f>
        <v>0</v>
      </c>
      <c r="DD28" s="19">
        <f>($J28="Bell Curve")*(_xlfn.NORM.DIST(AND(DD$4&gt;=$E28,DD$4&lt;=$G28)*(DD$4-$E28+1),$I28/2,$L28,TRUE)-_xlfn.NORM.DIST(AND(DD$4&gt;=$E28,DD$4&lt;=$G28)*(DC$4-$E28+1),$I28/2,$L28,TRUE))/(1-2*_xlfn.NORM.DIST(0,$I28/2,$L28,TRUE))*$C28+($J28="Steady Growth")*(AND(DD$4&gt;=$E28,DD$4&lt;=$G28)*((DD$4-$E28+1)/($I28*($I28+1)/2)*$C28))+($J28="custom")*CustomCF!CW28</f>
        <v>0</v>
      </c>
      <c r="DE28" s="19">
        <f>($J28="Bell Curve")*(_xlfn.NORM.DIST(AND(DE$4&gt;=$E28,DE$4&lt;=$G28)*(DE$4-$E28+1),$I28/2,$L28,TRUE)-_xlfn.NORM.DIST(AND(DE$4&gt;=$E28,DE$4&lt;=$G28)*(DD$4-$E28+1),$I28/2,$L28,TRUE))/(1-2*_xlfn.NORM.DIST(0,$I28/2,$L28,TRUE))*$C28+($J28="Steady Growth")*(AND(DE$4&gt;=$E28,DE$4&lt;=$G28)*((DE$4-$E28+1)/($I28*($I28+1)/2)*$C28))+($J28="custom")*CustomCF!CX28</f>
        <v>0</v>
      </c>
      <c r="DF28" s="19">
        <f>($J28="Bell Curve")*(_xlfn.NORM.DIST(AND(DF$4&gt;=$E28,DF$4&lt;=$G28)*(DF$4-$E28+1),$I28/2,$L28,TRUE)-_xlfn.NORM.DIST(AND(DF$4&gt;=$E28,DF$4&lt;=$G28)*(DE$4-$E28+1),$I28/2,$L28,TRUE))/(1-2*_xlfn.NORM.DIST(0,$I28/2,$L28,TRUE))*$C28+($J28="Steady Growth")*(AND(DF$4&gt;=$E28,DF$4&lt;=$G28)*((DF$4-$E28+1)/($I28*($I28+1)/2)*$C28))+($J28="custom")*CustomCF!CY28</f>
        <v>0</v>
      </c>
      <c r="DG28" s="19">
        <f>($J28="Bell Curve")*(_xlfn.NORM.DIST(AND(DG$4&gt;=$E28,DG$4&lt;=$G28)*(DG$4-$E28+1),$I28/2,$L28,TRUE)-_xlfn.NORM.DIST(AND(DG$4&gt;=$E28,DG$4&lt;=$G28)*(DF$4-$E28+1),$I28/2,$L28,TRUE))/(1-2*_xlfn.NORM.DIST(0,$I28/2,$L28,TRUE))*$C28+($J28="Steady Growth")*(AND(DG$4&gt;=$E28,DG$4&lt;=$G28)*((DG$4-$E28+1)/($I28*($I28+1)/2)*$C28))+($J28="custom")*CustomCF!CZ28</f>
        <v>0</v>
      </c>
      <c r="DH28" s="19">
        <f>($J28="Bell Curve")*(_xlfn.NORM.DIST(AND(DH$4&gt;=$E28,DH$4&lt;=$G28)*(DH$4-$E28+1),$I28/2,$L28,TRUE)-_xlfn.NORM.DIST(AND(DH$4&gt;=$E28,DH$4&lt;=$G28)*(DG$4-$E28+1),$I28/2,$L28,TRUE))/(1-2*_xlfn.NORM.DIST(0,$I28/2,$L28,TRUE))*$C28+($J28="Steady Growth")*(AND(DH$4&gt;=$E28,DH$4&lt;=$G28)*((DH$4-$E28+1)/($I28*($I28+1)/2)*$C28))+($J28="custom")*CustomCF!DA28</f>
        <v>0</v>
      </c>
      <c r="DI28" s="19">
        <f>($J28="Bell Curve")*(_xlfn.NORM.DIST(AND(DI$4&gt;=$E28,DI$4&lt;=$G28)*(DI$4-$E28+1),$I28/2,$L28,TRUE)-_xlfn.NORM.DIST(AND(DI$4&gt;=$E28,DI$4&lt;=$G28)*(DH$4-$E28+1),$I28/2,$L28,TRUE))/(1-2*_xlfn.NORM.DIST(0,$I28/2,$L28,TRUE))*$C28+($J28="Steady Growth")*(AND(DI$4&gt;=$E28,DI$4&lt;=$G28)*((DI$4-$E28+1)/($I28*($I28+1)/2)*$C28))+($J28="custom")*CustomCF!DB28</f>
        <v>0</v>
      </c>
      <c r="DJ28" s="19">
        <f>($J28="Bell Curve")*(_xlfn.NORM.DIST(AND(DJ$4&gt;=$E28,DJ$4&lt;=$G28)*(DJ$4-$E28+1),$I28/2,$L28,TRUE)-_xlfn.NORM.DIST(AND(DJ$4&gt;=$E28,DJ$4&lt;=$G28)*(DI$4-$E28+1),$I28/2,$L28,TRUE))/(1-2*_xlfn.NORM.DIST(0,$I28/2,$L28,TRUE))*$C28+($J28="Steady Growth")*(AND(DJ$4&gt;=$E28,DJ$4&lt;=$G28)*((DJ$4-$E28+1)/($I28*($I28+1)/2)*$C28))+($J28="custom")*CustomCF!DC28</f>
        <v>0</v>
      </c>
      <c r="DK28" s="19">
        <f>($J28="Bell Curve")*(_xlfn.NORM.DIST(AND(DK$4&gt;=$E28,DK$4&lt;=$G28)*(DK$4-$E28+1),$I28/2,$L28,TRUE)-_xlfn.NORM.DIST(AND(DK$4&gt;=$E28,DK$4&lt;=$G28)*(DJ$4-$E28+1),$I28/2,$L28,TRUE))/(1-2*_xlfn.NORM.DIST(0,$I28/2,$L28,TRUE))*$C28+($J28="Steady Growth")*(AND(DK$4&gt;=$E28,DK$4&lt;=$G28)*((DK$4-$E28+1)/($I28*($I28+1)/2)*$C28))+($J28="custom")*CustomCF!DD28</f>
        <v>0</v>
      </c>
      <c r="DL28" s="19">
        <f>($J28="Bell Curve")*(_xlfn.NORM.DIST(AND(DL$4&gt;=$E28,DL$4&lt;=$G28)*(DL$4-$E28+1),$I28/2,$L28,TRUE)-_xlfn.NORM.DIST(AND(DL$4&gt;=$E28,DL$4&lt;=$G28)*(DK$4-$E28+1),$I28/2,$L28,TRUE))/(1-2*_xlfn.NORM.DIST(0,$I28/2,$L28,TRUE))*$C28+($J28="Steady Growth")*(AND(DL$4&gt;=$E28,DL$4&lt;=$G28)*((DL$4-$E28+1)/($I28*($I28+1)/2)*$C28))+($J28="custom")*CustomCF!DE28</f>
        <v>0</v>
      </c>
      <c r="DM28" s="19">
        <f>($J28="Bell Curve")*(_xlfn.NORM.DIST(AND(DM$4&gt;=$E28,DM$4&lt;=$G28)*(DM$4-$E28+1),$I28/2,$L28,TRUE)-_xlfn.NORM.DIST(AND(DM$4&gt;=$E28,DM$4&lt;=$G28)*(DL$4-$E28+1),$I28/2,$L28,TRUE))/(1-2*_xlfn.NORM.DIST(0,$I28/2,$L28,TRUE))*$C28+($J28="Steady Growth")*(AND(DM$4&gt;=$E28,DM$4&lt;=$G28)*((DM$4-$E28+1)/($I28*($I28+1)/2)*$C28))+($J28="custom")*CustomCF!DF28</f>
        <v>0</v>
      </c>
      <c r="DN28" s="19">
        <f>($J28="Bell Curve")*(_xlfn.NORM.DIST(AND(DN$4&gt;=$E28,DN$4&lt;=$G28)*(DN$4-$E28+1),$I28/2,$L28,TRUE)-_xlfn.NORM.DIST(AND(DN$4&gt;=$E28,DN$4&lt;=$G28)*(DM$4-$E28+1),$I28/2,$L28,TRUE))/(1-2*_xlfn.NORM.DIST(0,$I28/2,$L28,TRUE))*$C28+($J28="Steady Growth")*(AND(DN$4&gt;=$E28,DN$4&lt;=$G28)*((DN$4-$E28+1)/($I28*($I28+1)/2)*$C28))+($J28="custom")*CustomCF!DG28</f>
        <v>0</v>
      </c>
      <c r="DO28" s="19">
        <f>($J28="Bell Curve")*(_xlfn.NORM.DIST(AND(DO$4&gt;=$E28,DO$4&lt;=$G28)*(DO$4-$E28+1),$I28/2,$L28,TRUE)-_xlfn.NORM.DIST(AND(DO$4&gt;=$E28,DO$4&lt;=$G28)*(DN$4-$E28+1),$I28/2,$L28,TRUE))/(1-2*_xlfn.NORM.DIST(0,$I28/2,$L28,TRUE))*$C28+($J28="Steady Growth")*(AND(DO$4&gt;=$E28,DO$4&lt;=$G28)*((DO$4-$E28+1)/($I28*($I28+1)/2)*$C28))+($J28="custom")*CustomCF!DH28</f>
        <v>0</v>
      </c>
      <c r="DP28" s="19">
        <f>($J28="Bell Curve")*(_xlfn.NORM.DIST(AND(DP$4&gt;=$E28,DP$4&lt;=$G28)*(DP$4-$E28+1),$I28/2,$L28,TRUE)-_xlfn.NORM.DIST(AND(DP$4&gt;=$E28,DP$4&lt;=$G28)*(DO$4-$E28+1),$I28/2,$L28,TRUE))/(1-2*_xlfn.NORM.DIST(0,$I28/2,$L28,TRUE))*$C28+($J28="Steady Growth")*(AND(DP$4&gt;=$E28,DP$4&lt;=$G28)*((DP$4-$E28+1)/($I28*($I28+1)/2)*$C28))+($J28="custom")*CustomCF!DI28</f>
        <v>0</v>
      </c>
      <c r="DQ28" s="19">
        <f>($J28="Bell Curve")*(_xlfn.NORM.DIST(AND(DQ$4&gt;=$E28,DQ$4&lt;=$G28)*(DQ$4-$E28+1),$I28/2,$L28,TRUE)-_xlfn.NORM.DIST(AND(DQ$4&gt;=$E28,DQ$4&lt;=$G28)*(DP$4-$E28+1),$I28/2,$L28,TRUE))/(1-2*_xlfn.NORM.DIST(0,$I28/2,$L28,TRUE))*$C28+($J28="Steady Growth")*(AND(DQ$4&gt;=$E28,DQ$4&lt;=$G28)*((DQ$4-$E28+1)/($I28*($I28+1)/2)*$C28))+($J28="custom")*CustomCF!DJ28</f>
        <v>0</v>
      </c>
      <c r="DR28" s="19">
        <f>($J28="Bell Curve")*(_xlfn.NORM.DIST(AND(DR$4&gt;=$E28,DR$4&lt;=$G28)*(DR$4-$E28+1),$I28/2,$L28,TRUE)-_xlfn.NORM.DIST(AND(DR$4&gt;=$E28,DR$4&lt;=$G28)*(DQ$4-$E28+1),$I28/2,$L28,TRUE))/(1-2*_xlfn.NORM.DIST(0,$I28/2,$L28,TRUE))*$C28+($J28="Steady Growth")*(AND(DR$4&gt;=$E28,DR$4&lt;=$G28)*((DR$4-$E28+1)/($I28*($I28+1)/2)*$C28))+($J28="custom")*CustomCF!DK28</f>
        <v>0</v>
      </c>
      <c r="DS28" s="19">
        <f>($J28="Bell Curve")*(_xlfn.NORM.DIST(AND(DS$4&gt;=$E28,DS$4&lt;=$G28)*(DS$4-$E28+1),$I28/2,$L28,TRUE)-_xlfn.NORM.DIST(AND(DS$4&gt;=$E28,DS$4&lt;=$G28)*(DR$4-$E28+1),$I28/2,$L28,TRUE))/(1-2*_xlfn.NORM.DIST(0,$I28/2,$L28,TRUE))*$C28+($J28="Steady Growth")*(AND(DS$4&gt;=$E28,DS$4&lt;=$G28)*((DS$4-$E28+1)/($I28*($I28+1)/2)*$C28))+($J28="custom")*CustomCF!DL28</f>
        <v>0</v>
      </c>
      <c r="DT28" s="19">
        <f>($J28="Bell Curve")*(_xlfn.NORM.DIST(AND(DT$4&gt;=$E28,DT$4&lt;=$G28)*(DT$4-$E28+1),$I28/2,$L28,TRUE)-_xlfn.NORM.DIST(AND(DT$4&gt;=$E28,DT$4&lt;=$G28)*(DS$4-$E28+1),$I28/2,$L28,TRUE))/(1-2*_xlfn.NORM.DIST(0,$I28/2,$L28,TRUE))*$C28+($J28="Steady Growth")*(AND(DT$4&gt;=$E28,DT$4&lt;=$G28)*((DT$4-$E28+1)/($I28*($I28+1)/2)*$C28))+($J28="custom")*CustomCF!DM28</f>
        <v>0</v>
      </c>
      <c r="DU28" s="19">
        <f>($J28="Bell Curve")*(_xlfn.NORM.DIST(AND(DU$4&gt;=$E28,DU$4&lt;=$G28)*(DU$4-$E28+1),$I28/2,$L28,TRUE)-_xlfn.NORM.DIST(AND(DU$4&gt;=$E28,DU$4&lt;=$G28)*(DT$4-$E28+1),$I28/2,$L28,TRUE))/(1-2*_xlfn.NORM.DIST(0,$I28/2,$L28,TRUE))*$C28+($J28="Steady Growth")*(AND(DU$4&gt;=$E28,DU$4&lt;=$G28)*((DU$4-$E28+1)/($I28*($I28+1)/2)*$C28))+($J28="custom")*CustomCF!DN28</f>
        <v>0</v>
      </c>
      <c r="DV28" s="19">
        <f>($J28="Bell Curve")*(_xlfn.NORM.DIST(AND(DV$4&gt;=$E28,DV$4&lt;=$G28)*(DV$4-$E28+1),$I28/2,$L28,TRUE)-_xlfn.NORM.DIST(AND(DV$4&gt;=$E28,DV$4&lt;=$G28)*(DU$4-$E28+1),$I28/2,$L28,TRUE))/(1-2*_xlfn.NORM.DIST(0,$I28/2,$L28,TRUE))*$C28+($J28="Steady Growth")*(AND(DV$4&gt;=$E28,DV$4&lt;=$G28)*((DV$4-$E28+1)/($I28*($I28+1)/2)*$C28))+($J28="custom")*CustomCF!DO28</f>
        <v>0</v>
      </c>
      <c r="DW28" s="19">
        <f>($J28="Bell Curve")*(_xlfn.NORM.DIST(AND(DW$4&gt;=$E28,DW$4&lt;=$G28)*(DW$4-$E28+1),$I28/2,$L28,TRUE)-_xlfn.NORM.DIST(AND(DW$4&gt;=$E28,DW$4&lt;=$G28)*(DV$4-$E28+1),$I28/2,$L28,TRUE))/(1-2*_xlfn.NORM.DIST(0,$I28/2,$L28,TRUE))*$C28+($J28="Steady Growth")*(AND(DW$4&gt;=$E28,DW$4&lt;=$G28)*((DW$4-$E28+1)/($I28*($I28+1)/2)*$C28))+($J28="custom")*CustomCF!DP28</f>
        <v>0</v>
      </c>
      <c r="DX28" s="19">
        <f>($J28="Bell Curve")*(_xlfn.NORM.DIST(AND(DX$4&gt;=$E28,DX$4&lt;=$G28)*(DX$4-$E28+1),$I28/2,$L28,TRUE)-_xlfn.NORM.DIST(AND(DX$4&gt;=$E28,DX$4&lt;=$G28)*(DW$4-$E28+1),$I28/2,$L28,TRUE))/(1-2*_xlfn.NORM.DIST(0,$I28/2,$L28,TRUE))*$C28+($J28="Steady Growth")*(AND(DX$4&gt;=$E28,DX$4&lt;=$G28)*((DX$4-$E28+1)/($I28*($I28+1)/2)*$C28))+($J28="custom")*CustomCF!DQ28</f>
        <v>0</v>
      </c>
      <c r="DY28" s="19">
        <f>($J28="Bell Curve")*(_xlfn.NORM.DIST(AND(DY$4&gt;=$E28,DY$4&lt;=$G28)*(DY$4-$E28+1),$I28/2,$L28,TRUE)-_xlfn.NORM.DIST(AND(DY$4&gt;=$E28,DY$4&lt;=$G28)*(DX$4-$E28+1),$I28/2,$L28,TRUE))/(1-2*_xlfn.NORM.DIST(0,$I28/2,$L28,TRUE))*$C28+($J28="Steady Growth")*(AND(DY$4&gt;=$E28,DY$4&lt;=$G28)*((DY$4-$E28+1)/($I28*($I28+1)/2)*$C28))+($J28="custom")*CustomCF!DR28</f>
        <v>0</v>
      </c>
      <c r="DZ28" s="19">
        <f>($J28="Bell Curve")*(_xlfn.NORM.DIST(AND(DZ$4&gt;=$E28,DZ$4&lt;=$G28)*(DZ$4-$E28+1),$I28/2,$L28,TRUE)-_xlfn.NORM.DIST(AND(DZ$4&gt;=$E28,DZ$4&lt;=$G28)*(DY$4-$E28+1),$I28/2,$L28,TRUE))/(1-2*_xlfn.NORM.DIST(0,$I28/2,$L28,TRUE))*$C28+($J28="Steady Growth")*(AND(DZ$4&gt;=$E28,DZ$4&lt;=$G28)*((DZ$4-$E28+1)/($I28*($I28+1)/2)*$C28))+($J28="custom")*CustomCF!DS28</f>
        <v>0</v>
      </c>
      <c r="EA28" s="19">
        <f>($J28="Bell Curve")*(_xlfn.NORM.DIST(AND(EA$4&gt;=$E28,EA$4&lt;=$G28)*(EA$4-$E28+1),$I28/2,$L28,TRUE)-_xlfn.NORM.DIST(AND(EA$4&gt;=$E28,EA$4&lt;=$G28)*(DZ$4-$E28+1),$I28/2,$L28,TRUE))/(1-2*_xlfn.NORM.DIST(0,$I28/2,$L28,TRUE))*$C28+($J28="Steady Growth")*(AND(EA$4&gt;=$E28,EA$4&lt;=$G28)*((EA$4-$E28+1)/($I28*($I28+1)/2)*$C28))+($J28="custom")*CustomCF!DT28</f>
        <v>0</v>
      </c>
      <c r="EB28" s="19">
        <f>($J28="Bell Curve")*(_xlfn.NORM.DIST(AND(EB$4&gt;=$E28,EB$4&lt;=$G28)*(EB$4-$E28+1),$I28/2,$L28,TRUE)-_xlfn.NORM.DIST(AND(EB$4&gt;=$E28,EB$4&lt;=$G28)*(EA$4-$E28+1),$I28/2,$L28,TRUE))/(1-2*_xlfn.NORM.DIST(0,$I28/2,$L28,TRUE))*$C28+($J28="Steady Growth")*(AND(EB$4&gt;=$E28,EB$4&lt;=$G28)*((EB$4-$E28+1)/($I28*($I28+1)/2)*$C28))+($J28="custom")*CustomCF!DU28</f>
        <v>0</v>
      </c>
      <c r="EC28" s="19">
        <f>($J28="Bell Curve")*(_xlfn.NORM.DIST(AND(EC$4&gt;=$E28,EC$4&lt;=$G28)*(EC$4-$E28+1),$I28/2,$L28,TRUE)-_xlfn.NORM.DIST(AND(EC$4&gt;=$E28,EC$4&lt;=$G28)*(EB$4-$E28+1),$I28/2,$L28,TRUE))/(1-2*_xlfn.NORM.DIST(0,$I28/2,$L28,TRUE))*$C28+($J28="Steady Growth")*(AND(EC$4&gt;=$E28,EC$4&lt;=$G28)*((EC$4-$E28+1)/($I28*($I28+1)/2)*$C28))+($J28="custom")*CustomCF!DV28</f>
        <v>0</v>
      </c>
      <c r="ED28" s="19">
        <f>($J28="Bell Curve")*(_xlfn.NORM.DIST(AND(ED$4&gt;=$E28,ED$4&lt;=$G28)*(ED$4-$E28+1),$I28/2,$L28,TRUE)-_xlfn.NORM.DIST(AND(ED$4&gt;=$E28,ED$4&lt;=$G28)*(EC$4-$E28+1),$I28/2,$L28,TRUE))/(1-2*_xlfn.NORM.DIST(0,$I28/2,$L28,TRUE))*$C28+($J28="Steady Growth")*(AND(ED$4&gt;=$E28,ED$4&lt;=$G28)*((ED$4-$E28+1)/($I28*($I28+1)/2)*$C28))+($J28="custom")*CustomCF!DW28</f>
        <v>0</v>
      </c>
      <c r="EE28" s="19">
        <f>($J28="Bell Curve")*(_xlfn.NORM.DIST(AND(EE$4&gt;=$E28,EE$4&lt;=$G28)*(EE$4-$E28+1),$I28/2,$L28,TRUE)-_xlfn.NORM.DIST(AND(EE$4&gt;=$E28,EE$4&lt;=$G28)*(ED$4-$E28+1),$I28/2,$L28,TRUE))/(1-2*_xlfn.NORM.DIST(0,$I28/2,$L28,TRUE))*$C28+($J28="Steady Growth")*(AND(EE$4&gt;=$E28,EE$4&lt;=$G28)*((EE$4-$E28+1)/($I28*($I28+1)/2)*$C28))+($J28="custom")*CustomCF!DX28</f>
        <v>0</v>
      </c>
      <c r="EF28" s="121">
        <f>($J28="Bell Curve")*(_xlfn.NORM.DIST(AND(EF$4&gt;=$E28,EF$4&lt;=$G28)*(EF$4-$E28+1),$I28/2,$L28,TRUE)-_xlfn.NORM.DIST(AND(EF$4&gt;=$E28,EF$4&lt;=$G28)*(EE$4-$E28+1),$I28/2,$L28,TRUE))/(1-2*_xlfn.NORM.DIST(0,$I28/2,$L28,TRUE))*$C28+($J28="Steady Growth")*(AND(EF$4&gt;=$E28,EF$4&lt;=$G28)*((EF$4-$E28+1)/($I28*($I28+1)/2)*$C28))+($J28="custom")*CustomCF!DY28</f>
        <v>0</v>
      </c>
    </row>
    <row r="29" spans="2:136" hidden="1" outlineLevel="1" x14ac:dyDescent="0.2">
      <c r="B29" s="103">
        <f>Budget!K29</f>
        <v>0</v>
      </c>
      <c r="C29" s="19">
        <f>Budget!L29</f>
        <v>0</v>
      </c>
      <c r="D29" s="19" t="str">
        <f t="shared" si="17"/>
        <v/>
      </c>
      <c r="E29" s="92">
        <v>0</v>
      </c>
      <c r="F29" s="18">
        <f>IF(J29="Custom",CustomCF!E29,INDEX($P$6:$DY$6,MATCH(E29,CF!$P$4:$DY$4,0)))</f>
        <v>46022</v>
      </c>
      <c r="G29" s="92">
        <v>0</v>
      </c>
      <c r="H29" s="18">
        <f>IF(J29="Custom",CustomCF!F29,INDEX($P$6:$EF$6,MATCH(G29,$P$4:$EF$4,0)))</f>
        <v>46022</v>
      </c>
      <c r="I29" s="9">
        <f t="shared" si="9"/>
        <v>1</v>
      </c>
      <c r="J29" s="92" t="s">
        <v>30</v>
      </c>
      <c r="K29" s="92" t="s">
        <v>31</v>
      </c>
      <c r="L29" s="9">
        <f t="shared" si="15"/>
        <v>10000000</v>
      </c>
      <c r="M29" s="106">
        <f t="shared" si="16"/>
        <v>0</v>
      </c>
      <c r="N29" s="112" t="str">
        <f t="shared" si="10"/>
        <v>OK</v>
      </c>
      <c r="O29" s="112"/>
      <c r="P29" s="19">
        <f>($J29="Bell Curve")*(_xlfn.NORM.DIST(AND(P$4&gt;=$E29,P$4&lt;=$G29)*(P$4-$E29+1),$I29/2,$L29,TRUE)-_xlfn.NORM.DIST(AND(P$4&gt;=$E29,P$4&lt;=$G29)*(N$4-$E29+1),$I29/2,$L29,TRUE))/(1-2*_xlfn.NORM.DIST(0,$I29/2,$L29,TRUE))*$C29+($J29="Steady Growth")*(AND(P$4&gt;=$E29,P$4&lt;=$G29)*((P$4-$E29+1)/($I29*($I29+1)/2)*$C29))+($J29="custom")*CustomCF!I29</f>
        <v>0</v>
      </c>
      <c r="Q29" s="19">
        <f>($J29="Bell Curve")*(_xlfn.NORM.DIST(AND(Q$4&gt;=$E29,Q$4&lt;=$G29)*(Q$4-$E29+1),$I29/2,$L29,TRUE)-_xlfn.NORM.DIST(AND(Q$4&gt;=$E29,Q$4&lt;=$G29)*(P$4-$E29+1),$I29/2,$L29,TRUE))/(1-2*_xlfn.NORM.DIST(0,$I29/2,$L29,TRUE))*$C29+($J29="Steady Growth")*(AND(Q$4&gt;=$E29,Q$4&lt;=$G29)*((Q$4-$E29+1)/($I29*($I29+1)/2)*$C29))+($J29="custom")*CustomCF!J29</f>
        <v>0</v>
      </c>
      <c r="R29" s="19">
        <f>($J29="Bell Curve")*(_xlfn.NORM.DIST(AND(R$4&gt;=$E29,R$4&lt;=$G29)*(R$4-$E29+1),$I29/2,$L29,TRUE)-_xlfn.NORM.DIST(AND(R$4&gt;=$E29,R$4&lt;=$G29)*(Q$4-$E29+1),$I29/2,$L29,TRUE))/(1-2*_xlfn.NORM.DIST(0,$I29/2,$L29,TRUE))*$C29+($J29="Steady Growth")*(AND(R$4&gt;=$E29,R$4&lt;=$G29)*((R$4-$E29+1)/($I29*($I29+1)/2)*$C29))+($J29="custom")*CustomCF!K29</f>
        <v>0</v>
      </c>
      <c r="S29" s="19">
        <f>($J29="Bell Curve")*(_xlfn.NORM.DIST(AND(S$4&gt;=$E29,S$4&lt;=$G29)*(S$4-$E29+1),$I29/2,$L29,TRUE)-_xlfn.NORM.DIST(AND(S$4&gt;=$E29,S$4&lt;=$G29)*(R$4-$E29+1),$I29/2,$L29,TRUE))/(1-2*_xlfn.NORM.DIST(0,$I29/2,$L29,TRUE))*$C29+($J29="Steady Growth")*(AND(S$4&gt;=$E29,S$4&lt;=$G29)*((S$4-$E29+1)/($I29*($I29+1)/2)*$C29))+($J29="custom")*CustomCF!L29</f>
        <v>0</v>
      </c>
      <c r="T29" s="19">
        <f>($J29="Bell Curve")*(_xlfn.NORM.DIST(AND(T$4&gt;=$E29,T$4&lt;=$G29)*(T$4-$E29+1),$I29/2,$L29,TRUE)-_xlfn.NORM.DIST(AND(T$4&gt;=$E29,T$4&lt;=$G29)*(S$4-$E29+1),$I29/2,$L29,TRUE))/(1-2*_xlfn.NORM.DIST(0,$I29/2,$L29,TRUE))*$C29+($J29="Steady Growth")*(AND(T$4&gt;=$E29,T$4&lt;=$G29)*((T$4-$E29+1)/($I29*($I29+1)/2)*$C29))+($J29="custom")*CustomCF!M29</f>
        <v>0</v>
      </c>
      <c r="U29" s="19">
        <f>($J29="Bell Curve")*(_xlfn.NORM.DIST(AND(U$4&gt;=$E29,U$4&lt;=$G29)*(U$4-$E29+1),$I29/2,$L29,TRUE)-_xlfn.NORM.DIST(AND(U$4&gt;=$E29,U$4&lt;=$G29)*(T$4-$E29+1),$I29/2,$L29,TRUE))/(1-2*_xlfn.NORM.DIST(0,$I29/2,$L29,TRUE))*$C29+($J29="Steady Growth")*(AND(U$4&gt;=$E29,U$4&lt;=$G29)*((U$4-$E29+1)/($I29*($I29+1)/2)*$C29))+($J29="custom")*CustomCF!N29</f>
        <v>0</v>
      </c>
      <c r="V29" s="19">
        <f>($J29="Bell Curve")*(_xlfn.NORM.DIST(AND(V$4&gt;=$E29,V$4&lt;=$G29)*(V$4-$E29+1),$I29/2,$L29,TRUE)-_xlfn.NORM.DIST(AND(V$4&gt;=$E29,V$4&lt;=$G29)*(U$4-$E29+1),$I29/2,$L29,TRUE))/(1-2*_xlfn.NORM.DIST(0,$I29/2,$L29,TRUE))*$C29+($J29="Steady Growth")*(AND(V$4&gt;=$E29,V$4&lt;=$G29)*((V$4-$E29+1)/($I29*($I29+1)/2)*$C29))+($J29="custom")*CustomCF!O29</f>
        <v>0</v>
      </c>
      <c r="W29" s="19">
        <f>($J29="Bell Curve")*(_xlfn.NORM.DIST(AND(W$4&gt;=$E29,W$4&lt;=$G29)*(W$4-$E29+1),$I29/2,$L29,TRUE)-_xlfn.NORM.DIST(AND(W$4&gt;=$E29,W$4&lt;=$G29)*(V$4-$E29+1),$I29/2,$L29,TRUE))/(1-2*_xlfn.NORM.DIST(0,$I29/2,$L29,TRUE))*$C29+($J29="Steady Growth")*(AND(W$4&gt;=$E29,W$4&lt;=$G29)*((W$4-$E29+1)/($I29*($I29+1)/2)*$C29))+($J29="custom")*CustomCF!P29</f>
        <v>0</v>
      </c>
      <c r="X29" s="19">
        <f>($J29="Bell Curve")*(_xlfn.NORM.DIST(AND(X$4&gt;=$E29,X$4&lt;=$G29)*(X$4-$E29+1),$I29/2,$L29,TRUE)-_xlfn.NORM.DIST(AND(X$4&gt;=$E29,X$4&lt;=$G29)*(W$4-$E29+1),$I29/2,$L29,TRUE))/(1-2*_xlfn.NORM.DIST(0,$I29/2,$L29,TRUE))*$C29+($J29="Steady Growth")*(AND(X$4&gt;=$E29,X$4&lt;=$G29)*((X$4-$E29+1)/($I29*($I29+1)/2)*$C29))+($J29="custom")*CustomCF!Q29</f>
        <v>0</v>
      </c>
      <c r="Y29" s="19">
        <f>($J29="Bell Curve")*(_xlfn.NORM.DIST(AND(Y$4&gt;=$E29,Y$4&lt;=$G29)*(Y$4-$E29+1),$I29/2,$L29,TRUE)-_xlfn.NORM.DIST(AND(Y$4&gt;=$E29,Y$4&lt;=$G29)*(X$4-$E29+1),$I29/2,$L29,TRUE))/(1-2*_xlfn.NORM.DIST(0,$I29/2,$L29,TRUE))*$C29+($J29="Steady Growth")*(AND(Y$4&gt;=$E29,Y$4&lt;=$G29)*((Y$4-$E29+1)/($I29*($I29+1)/2)*$C29))+($J29="custom")*CustomCF!R29</f>
        <v>0</v>
      </c>
      <c r="Z29" s="19">
        <f>($J29="Bell Curve")*(_xlfn.NORM.DIST(AND(Z$4&gt;=$E29,Z$4&lt;=$G29)*(Z$4-$E29+1),$I29/2,$L29,TRUE)-_xlfn.NORM.DIST(AND(Z$4&gt;=$E29,Z$4&lt;=$G29)*(Y$4-$E29+1),$I29/2,$L29,TRUE))/(1-2*_xlfn.NORM.DIST(0,$I29/2,$L29,TRUE))*$C29+($J29="Steady Growth")*(AND(Z$4&gt;=$E29,Z$4&lt;=$G29)*((Z$4-$E29+1)/($I29*($I29+1)/2)*$C29))+($J29="custom")*CustomCF!S29</f>
        <v>0</v>
      </c>
      <c r="AA29" s="19">
        <f>($J29="Bell Curve")*(_xlfn.NORM.DIST(AND(AA$4&gt;=$E29,AA$4&lt;=$G29)*(AA$4-$E29+1),$I29/2,$L29,TRUE)-_xlfn.NORM.DIST(AND(AA$4&gt;=$E29,AA$4&lt;=$G29)*(Z$4-$E29+1),$I29/2,$L29,TRUE))/(1-2*_xlfn.NORM.DIST(0,$I29/2,$L29,TRUE))*$C29+($J29="Steady Growth")*(AND(AA$4&gt;=$E29,AA$4&lt;=$G29)*((AA$4-$E29+1)/($I29*($I29+1)/2)*$C29))+($J29="custom")*CustomCF!T29</f>
        <v>0</v>
      </c>
      <c r="AB29" s="19">
        <f>($J29="Bell Curve")*(_xlfn.NORM.DIST(AND(AB$4&gt;=$E29,AB$4&lt;=$G29)*(AB$4-$E29+1),$I29/2,$L29,TRUE)-_xlfn.NORM.DIST(AND(AB$4&gt;=$E29,AB$4&lt;=$G29)*(AA$4-$E29+1),$I29/2,$L29,TRUE))/(1-2*_xlfn.NORM.DIST(0,$I29/2,$L29,TRUE))*$C29+($J29="Steady Growth")*(AND(AB$4&gt;=$E29,AB$4&lt;=$G29)*((AB$4-$E29+1)/($I29*($I29+1)/2)*$C29))+($J29="custom")*CustomCF!U29</f>
        <v>0</v>
      </c>
      <c r="AC29" s="19">
        <f>($J29="Bell Curve")*(_xlfn.NORM.DIST(AND(AC$4&gt;=$E29,AC$4&lt;=$G29)*(AC$4-$E29+1),$I29/2,$L29,TRUE)-_xlfn.NORM.DIST(AND(AC$4&gt;=$E29,AC$4&lt;=$G29)*(AB$4-$E29+1),$I29/2,$L29,TRUE))/(1-2*_xlfn.NORM.DIST(0,$I29/2,$L29,TRUE))*$C29+($J29="Steady Growth")*(AND(AC$4&gt;=$E29,AC$4&lt;=$G29)*((AC$4-$E29+1)/($I29*($I29+1)/2)*$C29))+($J29="custom")*CustomCF!V29</f>
        <v>0</v>
      </c>
      <c r="AD29" s="19">
        <f>($J29="Bell Curve")*(_xlfn.NORM.DIST(AND(AD$4&gt;=$E29,AD$4&lt;=$G29)*(AD$4-$E29+1),$I29/2,$L29,TRUE)-_xlfn.NORM.DIST(AND(AD$4&gt;=$E29,AD$4&lt;=$G29)*(AC$4-$E29+1),$I29/2,$L29,TRUE))/(1-2*_xlfn.NORM.DIST(0,$I29/2,$L29,TRUE))*$C29+($J29="Steady Growth")*(AND(AD$4&gt;=$E29,AD$4&lt;=$G29)*((AD$4-$E29+1)/($I29*($I29+1)/2)*$C29))+($J29="custom")*CustomCF!W29</f>
        <v>0</v>
      </c>
      <c r="AE29" s="19">
        <f>($J29="Bell Curve")*(_xlfn.NORM.DIST(AND(AE$4&gt;=$E29,AE$4&lt;=$G29)*(AE$4-$E29+1),$I29/2,$L29,TRUE)-_xlfn.NORM.DIST(AND(AE$4&gt;=$E29,AE$4&lt;=$G29)*(AD$4-$E29+1),$I29/2,$L29,TRUE))/(1-2*_xlfn.NORM.DIST(0,$I29/2,$L29,TRUE))*$C29+($J29="Steady Growth")*(AND(AE$4&gt;=$E29,AE$4&lt;=$G29)*((AE$4-$E29+1)/($I29*($I29+1)/2)*$C29))+($J29="custom")*CustomCF!X29</f>
        <v>0</v>
      </c>
      <c r="AF29" s="19">
        <f>($J29="Bell Curve")*(_xlfn.NORM.DIST(AND(AF$4&gt;=$E29,AF$4&lt;=$G29)*(AF$4-$E29+1),$I29/2,$L29,TRUE)-_xlfn.NORM.DIST(AND(AF$4&gt;=$E29,AF$4&lt;=$G29)*(AE$4-$E29+1),$I29/2,$L29,TRUE))/(1-2*_xlfn.NORM.DIST(0,$I29/2,$L29,TRUE))*$C29+($J29="Steady Growth")*(AND(AF$4&gt;=$E29,AF$4&lt;=$G29)*((AF$4-$E29+1)/($I29*($I29+1)/2)*$C29))+($J29="custom")*CustomCF!Y29</f>
        <v>0</v>
      </c>
      <c r="AG29" s="19">
        <f>($J29="Bell Curve")*(_xlfn.NORM.DIST(AND(AG$4&gt;=$E29,AG$4&lt;=$G29)*(AG$4-$E29+1),$I29/2,$L29,TRUE)-_xlfn.NORM.DIST(AND(AG$4&gt;=$E29,AG$4&lt;=$G29)*(AF$4-$E29+1),$I29/2,$L29,TRUE))/(1-2*_xlfn.NORM.DIST(0,$I29/2,$L29,TRUE))*$C29+($J29="Steady Growth")*(AND(AG$4&gt;=$E29,AG$4&lt;=$G29)*((AG$4-$E29+1)/($I29*($I29+1)/2)*$C29))+($J29="custom")*CustomCF!Z29</f>
        <v>0</v>
      </c>
      <c r="AH29" s="19">
        <f>($J29="Bell Curve")*(_xlfn.NORM.DIST(AND(AH$4&gt;=$E29,AH$4&lt;=$G29)*(AH$4-$E29+1),$I29/2,$L29,TRUE)-_xlfn.NORM.DIST(AND(AH$4&gt;=$E29,AH$4&lt;=$G29)*(AG$4-$E29+1),$I29/2,$L29,TRUE))/(1-2*_xlfn.NORM.DIST(0,$I29/2,$L29,TRUE))*$C29+($J29="Steady Growth")*(AND(AH$4&gt;=$E29,AH$4&lt;=$G29)*((AH$4-$E29+1)/($I29*($I29+1)/2)*$C29))+($J29="custom")*CustomCF!AA29</f>
        <v>0</v>
      </c>
      <c r="AI29" s="19">
        <f>($J29="Bell Curve")*(_xlfn.NORM.DIST(AND(AI$4&gt;=$E29,AI$4&lt;=$G29)*(AI$4-$E29+1),$I29/2,$L29,TRUE)-_xlfn.NORM.DIST(AND(AI$4&gt;=$E29,AI$4&lt;=$G29)*(AH$4-$E29+1),$I29/2,$L29,TRUE))/(1-2*_xlfn.NORM.DIST(0,$I29/2,$L29,TRUE))*$C29+($J29="Steady Growth")*(AND(AI$4&gt;=$E29,AI$4&lt;=$G29)*((AI$4-$E29+1)/($I29*($I29+1)/2)*$C29))+($J29="custom")*CustomCF!AB29</f>
        <v>0</v>
      </c>
      <c r="AJ29" s="19">
        <f>($J29="Bell Curve")*(_xlfn.NORM.DIST(AND(AJ$4&gt;=$E29,AJ$4&lt;=$G29)*(AJ$4-$E29+1),$I29/2,$L29,TRUE)-_xlfn.NORM.DIST(AND(AJ$4&gt;=$E29,AJ$4&lt;=$G29)*(AI$4-$E29+1),$I29/2,$L29,TRUE))/(1-2*_xlfn.NORM.DIST(0,$I29/2,$L29,TRUE))*$C29+($J29="Steady Growth")*(AND(AJ$4&gt;=$E29,AJ$4&lt;=$G29)*((AJ$4-$E29+1)/($I29*($I29+1)/2)*$C29))+($J29="custom")*CustomCF!AC29</f>
        <v>0</v>
      </c>
      <c r="AK29" s="19">
        <f>($J29="Bell Curve")*(_xlfn.NORM.DIST(AND(AK$4&gt;=$E29,AK$4&lt;=$G29)*(AK$4-$E29+1),$I29/2,$L29,TRUE)-_xlfn.NORM.DIST(AND(AK$4&gt;=$E29,AK$4&lt;=$G29)*(AJ$4-$E29+1),$I29/2,$L29,TRUE))/(1-2*_xlfn.NORM.DIST(0,$I29/2,$L29,TRUE))*$C29+($J29="Steady Growth")*(AND(AK$4&gt;=$E29,AK$4&lt;=$G29)*((AK$4-$E29+1)/($I29*($I29+1)/2)*$C29))+($J29="custom")*CustomCF!AD29</f>
        <v>0</v>
      </c>
      <c r="AL29" s="19">
        <f>($J29="Bell Curve")*(_xlfn.NORM.DIST(AND(AL$4&gt;=$E29,AL$4&lt;=$G29)*(AL$4-$E29+1),$I29/2,$L29,TRUE)-_xlfn.NORM.DIST(AND(AL$4&gt;=$E29,AL$4&lt;=$G29)*(AK$4-$E29+1),$I29/2,$L29,TRUE))/(1-2*_xlfn.NORM.DIST(0,$I29/2,$L29,TRUE))*$C29+($J29="Steady Growth")*(AND(AL$4&gt;=$E29,AL$4&lt;=$G29)*((AL$4-$E29+1)/($I29*($I29+1)/2)*$C29))+($J29="custom")*CustomCF!AE29</f>
        <v>0</v>
      </c>
      <c r="AM29" s="19">
        <f>($J29="Bell Curve")*(_xlfn.NORM.DIST(AND(AM$4&gt;=$E29,AM$4&lt;=$G29)*(AM$4-$E29+1),$I29/2,$L29,TRUE)-_xlfn.NORM.DIST(AND(AM$4&gt;=$E29,AM$4&lt;=$G29)*(AL$4-$E29+1),$I29/2,$L29,TRUE))/(1-2*_xlfn.NORM.DIST(0,$I29/2,$L29,TRUE))*$C29+($J29="Steady Growth")*(AND(AM$4&gt;=$E29,AM$4&lt;=$G29)*((AM$4-$E29+1)/($I29*($I29+1)/2)*$C29))+($J29="custom")*CustomCF!AF29</f>
        <v>0</v>
      </c>
      <c r="AN29" s="19">
        <f>($J29="Bell Curve")*(_xlfn.NORM.DIST(AND(AN$4&gt;=$E29,AN$4&lt;=$G29)*(AN$4-$E29+1),$I29/2,$L29,TRUE)-_xlfn.NORM.DIST(AND(AN$4&gt;=$E29,AN$4&lt;=$G29)*(AM$4-$E29+1),$I29/2,$L29,TRUE))/(1-2*_xlfn.NORM.DIST(0,$I29/2,$L29,TRUE))*$C29+($J29="Steady Growth")*(AND(AN$4&gt;=$E29,AN$4&lt;=$G29)*((AN$4-$E29+1)/($I29*($I29+1)/2)*$C29))+($J29="custom")*CustomCF!AG29</f>
        <v>0</v>
      </c>
      <c r="AO29" s="19">
        <f>($J29="Bell Curve")*(_xlfn.NORM.DIST(AND(AO$4&gt;=$E29,AO$4&lt;=$G29)*(AO$4-$E29+1),$I29/2,$L29,TRUE)-_xlfn.NORM.DIST(AND(AO$4&gt;=$E29,AO$4&lt;=$G29)*(AN$4-$E29+1),$I29/2,$L29,TRUE))/(1-2*_xlfn.NORM.DIST(0,$I29/2,$L29,TRUE))*$C29+($J29="Steady Growth")*(AND(AO$4&gt;=$E29,AO$4&lt;=$G29)*((AO$4-$E29+1)/($I29*($I29+1)/2)*$C29))+($J29="custom")*CustomCF!AH29</f>
        <v>0</v>
      </c>
      <c r="AP29" s="19">
        <f>($J29="Bell Curve")*(_xlfn.NORM.DIST(AND(AP$4&gt;=$E29,AP$4&lt;=$G29)*(AP$4-$E29+1),$I29/2,$L29,TRUE)-_xlfn.NORM.DIST(AND(AP$4&gt;=$E29,AP$4&lt;=$G29)*(AO$4-$E29+1),$I29/2,$L29,TRUE))/(1-2*_xlfn.NORM.DIST(0,$I29/2,$L29,TRUE))*$C29+($J29="Steady Growth")*(AND(AP$4&gt;=$E29,AP$4&lt;=$G29)*((AP$4-$E29+1)/($I29*($I29+1)/2)*$C29))+($J29="custom")*CustomCF!AI29</f>
        <v>0</v>
      </c>
      <c r="AQ29" s="19">
        <f>($J29="Bell Curve")*(_xlfn.NORM.DIST(AND(AQ$4&gt;=$E29,AQ$4&lt;=$G29)*(AQ$4-$E29+1),$I29/2,$L29,TRUE)-_xlfn.NORM.DIST(AND(AQ$4&gt;=$E29,AQ$4&lt;=$G29)*(AP$4-$E29+1),$I29/2,$L29,TRUE))/(1-2*_xlfn.NORM.DIST(0,$I29/2,$L29,TRUE))*$C29+($J29="Steady Growth")*(AND(AQ$4&gt;=$E29,AQ$4&lt;=$G29)*((AQ$4-$E29+1)/($I29*($I29+1)/2)*$C29))+($J29="custom")*CustomCF!AJ29</f>
        <v>0</v>
      </c>
      <c r="AR29" s="19">
        <f>($J29="Bell Curve")*(_xlfn.NORM.DIST(AND(AR$4&gt;=$E29,AR$4&lt;=$G29)*(AR$4-$E29+1),$I29/2,$L29,TRUE)-_xlfn.NORM.DIST(AND(AR$4&gt;=$E29,AR$4&lt;=$G29)*(AQ$4-$E29+1),$I29/2,$L29,TRUE))/(1-2*_xlfn.NORM.DIST(0,$I29/2,$L29,TRUE))*$C29+($J29="Steady Growth")*(AND(AR$4&gt;=$E29,AR$4&lt;=$G29)*((AR$4-$E29+1)/($I29*($I29+1)/2)*$C29))+($J29="custom")*CustomCF!AK29</f>
        <v>0</v>
      </c>
      <c r="AS29" s="19">
        <f>($J29="Bell Curve")*(_xlfn.NORM.DIST(AND(AS$4&gt;=$E29,AS$4&lt;=$G29)*(AS$4-$E29+1),$I29/2,$L29,TRUE)-_xlfn.NORM.DIST(AND(AS$4&gt;=$E29,AS$4&lt;=$G29)*(AR$4-$E29+1),$I29/2,$L29,TRUE))/(1-2*_xlfn.NORM.DIST(0,$I29/2,$L29,TRUE))*$C29+($J29="Steady Growth")*(AND(AS$4&gt;=$E29,AS$4&lt;=$G29)*((AS$4-$E29+1)/($I29*($I29+1)/2)*$C29))+($J29="custom")*CustomCF!AL29</f>
        <v>0</v>
      </c>
      <c r="AT29" s="19">
        <f>($J29="Bell Curve")*(_xlfn.NORM.DIST(AND(AT$4&gt;=$E29,AT$4&lt;=$G29)*(AT$4-$E29+1),$I29/2,$L29,TRUE)-_xlfn.NORM.DIST(AND(AT$4&gt;=$E29,AT$4&lt;=$G29)*(AS$4-$E29+1),$I29/2,$L29,TRUE))/(1-2*_xlfn.NORM.DIST(0,$I29/2,$L29,TRUE))*$C29+($J29="Steady Growth")*(AND(AT$4&gt;=$E29,AT$4&lt;=$G29)*((AT$4-$E29+1)/($I29*($I29+1)/2)*$C29))+($J29="custom")*CustomCF!AM29</f>
        <v>0</v>
      </c>
      <c r="AU29" s="19">
        <f>($J29="Bell Curve")*(_xlfn.NORM.DIST(AND(AU$4&gt;=$E29,AU$4&lt;=$G29)*(AU$4-$E29+1),$I29/2,$L29,TRUE)-_xlfn.NORM.DIST(AND(AU$4&gt;=$E29,AU$4&lt;=$G29)*(AT$4-$E29+1),$I29/2,$L29,TRUE))/(1-2*_xlfn.NORM.DIST(0,$I29/2,$L29,TRUE))*$C29+($J29="Steady Growth")*(AND(AU$4&gt;=$E29,AU$4&lt;=$G29)*((AU$4-$E29+1)/($I29*($I29+1)/2)*$C29))+($J29="custom")*CustomCF!AN29</f>
        <v>0</v>
      </c>
      <c r="AV29" s="19">
        <f>($J29="Bell Curve")*(_xlfn.NORM.DIST(AND(AV$4&gt;=$E29,AV$4&lt;=$G29)*(AV$4-$E29+1),$I29/2,$L29,TRUE)-_xlfn.NORM.DIST(AND(AV$4&gt;=$E29,AV$4&lt;=$G29)*(AU$4-$E29+1),$I29/2,$L29,TRUE))/(1-2*_xlfn.NORM.DIST(0,$I29/2,$L29,TRUE))*$C29+($J29="Steady Growth")*(AND(AV$4&gt;=$E29,AV$4&lt;=$G29)*((AV$4-$E29+1)/($I29*($I29+1)/2)*$C29))+($J29="custom")*CustomCF!AO29</f>
        <v>0</v>
      </c>
      <c r="AW29" s="19">
        <f>($J29="Bell Curve")*(_xlfn.NORM.DIST(AND(AW$4&gt;=$E29,AW$4&lt;=$G29)*(AW$4-$E29+1),$I29/2,$L29,TRUE)-_xlfn.NORM.DIST(AND(AW$4&gt;=$E29,AW$4&lt;=$G29)*(AV$4-$E29+1),$I29/2,$L29,TRUE))/(1-2*_xlfn.NORM.DIST(0,$I29/2,$L29,TRUE))*$C29+($J29="Steady Growth")*(AND(AW$4&gt;=$E29,AW$4&lt;=$G29)*((AW$4-$E29+1)/($I29*($I29+1)/2)*$C29))+($J29="custom")*CustomCF!AP29</f>
        <v>0</v>
      </c>
      <c r="AX29" s="19">
        <f>($J29="Bell Curve")*(_xlfn.NORM.DIST(AND(AX$4&gt;=$E29,AX$4&lt;=$G29)*(AX$4-$E29+1),$I29/2,$L29,TRUE)-_xlfn.NORM.DIST(AND(AX$4&gt;=$E29,AX$4&lt;=$G29)*(AW$4-$E29+1),$I29/2,$L29,TRUE))/(1-2*_xlfn.NORM.DIST(0,$I29/2,$L29,TRUE))*$C29+($J29="Steady Growth")*(AND(AX$4&gt;=$E29,AX$4&lt;=$G29)*((AX$4-$E29+1)/($I29*($I29+1)/2)*$C29))+($J29="custom")*CustomCF!AQ29</f>
        <v>0</v>
      </c>
      <c r="AY29" s="19">
        <f>($J29="Bell Curve")*(_xlfn.NORM.DIST(AND(AY$4&gt;=$E29,AY$4&lt;=$G29)*(AY$4-$E29+1),$I29/2,$L29,TRUE)-_xlfn.NORM.DIST(AND(AY$4&gt;=$E29,AY$4&lt;=$G29)*(AX$4-$E29+1),$I29/2,$L29,TRUE))/(1-2*_xlfn.NORM.DIST(0,$I29/2,$L29,TRUE))*$C29+($J29="Steady Growth")*(AND(AY$4&gt;=$E29,AY$4&lt;=$G29)*((AY$4-$E29+1)/($I29*($I29+1)/2)*$C29))+($J29="custom")*CustomCF!AR29</f>
        <v>0</v>
      </c>
      <c r="AZ29" s="19">
        <f>($J29="Bell Curve")*(_xlfn.NORM.DIST(AND(AZ$4&gt;=$E29,AZ$4&lt;=$G29)*(AZ$4-$E29+1),$I29/2,$L29,TRUE)-_xlfn.NORM.DIST(AND(AZ$4&gt;=$E29,AZ$4&lt;=$G29)*(AY$4-$E29+1),$I29/2,$L29,TRUE))/(1-2*_xlfn.NORM.DIST(0,$I29/2,$L29,TRUE))*$C29+($J29="Steady Growth")*(AND(AZ$4&gt;=$E29,AZ$4&lt;=$G29)*((AZ$4-$E29+1)/($I29*($I29+1)/2)*$C29))+($J29="custom")*CustomCF!AS29</f>
        <v>0</v>
      </c>
      <c r="BA29" s="19">
        <f>($J29="Bell Curve")*(_xlfn.NORM.DIST(AND(BA$4&gt;=$E29,BA$4&lt;=$G29)*(BA$4-$E29+1),$I29/2,$L29,TRUE)-_xlfn.NORM.DIST(AND(BA$4&gt;=$E29,BA$4&lt;=$G29)*(AZ$4-$E29+1),$I29/2,$L29,TRUE))/(1-2*_xlfn.NORM.DIST(0,$I29/2,$L29,TRUE))*$C29+($J29="Steady Growth")*(AND(BA$4&gt;=$E29,BA$4&lt;=$G29)*((BA$4-$E29+1)/($I29*($I29+1)/2)*$C29))+($J29="custom")*CustomCF!AT29</f>
        <v>0</v>
      </c>
      <c r="BB29" s="19">
        <f>($J29="Bell Curve")*(_xlfn.NORM.DIST(AND(BB$4&gt;=$E29,BB$4&lt;=$G29)*(BB$4-$E29+1),$I29/2,$L29,TRUE)-_xlfn.NORM.DIST(AND(BB$4&gt;=$E29,BB$4&lt;=$G29)*(BA$4-$E29+1),$I29/2,$L29,TRUE))/(1-2*_xlfn.NORM.DIST(0,$I29/2,$L29,TRUE))*$C29+($J29="Steady Growth")*(AND(BB$4&gt;=$E29,BB$4&lt;=$G29)*((BB$4-$E29+1)/($I29*($I29+1)/2)*$C29))+($J29="custom")*CustomCF!AU29</f>
        <v>0</v>
      </c>
      <c r="BC29" s="19">
        <f>($J29="Bell Curve")*(_xlfn.NORM.DIST(AND(BC$4&gt;=$E29,BC$4&lt;=$G29)*(BC$4-$E29+1),$I29/2,$L29,TRUE)-_xlfn.NORM.DIST(AND(BC$4&gt;=$E29,BC$4&lt;=$G29)*(BB$4-$E29+1),$I29/2,$L29,TRUE))/(1-2*_xlfn.NORM.DIST(0,$I29/2,$L29,TRUE))*$C29+($J29="Steady Growth")*(AND(BC$4&gt;=$E29,BC$4&lt;=$G29)*((BC$4-$E29+1)/($I29*($I29+1)/2)*$C29))+($J29="custom")*CustomCF!AV29</f>
        <v>0</v>
      </c>
      <c r="BD29" s="19">
        <f>($J29="Bell Curve")*(_xlfn.NORM.DIST(AND(BD$4&gt;=$E29,BD$4&lt;=$G29)*(BD$4-$E29+1),$I29/2,$L29,TRUE)-_xlfn.NORM.DIST(AND(BD$4&gt;=$E29,BD$4&lt;=$G29)*(BC$4-$E29+1),$I29/2,$L29,TRUE))/(1-2*_xlfn.NORM.DIST(0,$I29/2,$L29,TRUE))*$C29+($J29="Steady Growth")*(AND(BD$4&gt;=$E29,BD$4&lt;=$G29)*((BD$4-$E29+1)/($I29*($I29+1)/2)*$C29))+($J29="custom")*CustomCF!AW29</f>
        <v>0</v>
      </c>
      <c r="BE29" s="19">
        <f>($J29="Bell Curve")*(_xlfn.NORM.DIST(AND(BE$4&gt;=$E29,BE$4&lt;=$G29)*(BE$4-$E29+1),$I29/2,$L29,TRUE)-_xlfn.NORM.DIST(AND(BE$4&gt;=$E29,BE$4&lt;=$G29)*(BD$4-$E29+1),$I29/2,$L29,TRUE))/(1-2*_xlfn.NORM.DIST(0,$I29/2,$L29,TRUE))*$C29+($J29="Steady Growth")*(AND(BE$4&gt;=$E29,BE$4&lt;=$G29)*((BE$4-$E29+1)/($I29*($I29+1)/2)*$C29))+($J29="custom")*CustomCF!AX29</f>
        <v>0</v>
      </c>
      <c r="BF29" s="19">
        <f>($J29="Bell Curve")*(_xlfn.NORM.DIST(AND(BF$4&gt;=$E29,BF$4&lt;=$G29)*(BF$4-$E29+1),$I29/2,$L29,TRUE)-_xlfn.NORM.DIST(AND(BF$4&gt;=$E29,BF$4&lt;=$G29)*(BE$4-$E29+1),$I29/2,$L29,TRUE))/(1-2*_xlfn.NORM.DIST(0,$I29/2,$L29,TRUE))*$C29+($J29="Steady Growth")*(AND(BF$4&gt;=$E29,BF$4&lt;=$G29)*((BF$4-$E29+1)/($I29*($I29+1)/2)*$C29))+($J29="custom")*CustomCF!AY29</f>
        <v>0</v>
      </c>
      <c r="BG29" s="19">
        <f>($J29="Bell Curve")*(_xlfn.NORM.DIST(AND(BG$4&gt;=$E29,BG$4&lt;=$G29)*(BG$4-$E29+1),$I29/2,$L29,TRUE)-_xlfn.NORM.DIST(AND(BG$4&gt;=$E29,BG$4&lt;=$G29)*(BF$4-$E29+1),$I29/2,$L29,TRUE))/(1-2*_xlfn.NORM.DIST(0,$I29/2,$L29,TRUE))*$C29+($J29="Steady Growth")*(AND(BG$4&gt;=$E29,BG$4&lt;=$G29)*((BG$4-$E29+1)/($I29*($I29+1)/2)*$C29))+($J29="custom")*CustomCF!AZ29</f>
        <v>0</v>
      </c>
      <c r="BH29" s="19">
        <f>($J29="Bell Curve")*(_xlfn.NORM.DIST(AND(BH$4&gt;=$E29,BH$4&lt;=$G29)*(BH$4-$E29+1),$I29/2,$L29,TRUE)-_xlfn.NORM.DIST(AND(BH$4&gt;=$E29,BH$4&lt;=$G29)*(BG$4-$E29+1),$I29/2,$L29,TRUE))/(1-2*_xlfn.NORM.DIST(0,$I29/2,$L29,TRUE))*$C29+($J29="Steady Growth")*(AND(BH$4&gt;=$E29,BH$4&lt;=$G29)*((BH$4-$E29+1)/($I29*($I29+1)/2)*$C29))+($J29="custom")*CustomCF!BA29</f>
        <v>0</v>
      </c>
      <c r="BI29" s="19">
        <f>($J29="Bell Curve")*(_xlfn.NORM.DIST(AND(BI$4&gt;=$E29,BI$4&lt;=$G29)*(BI$4-$E29+1),$I29/2,$L29,TRUE)-_xlfn.NORM.DIST(AND(BI$4&gt;=$E29,BI$4&lt;=$G29)*(BH$4-$E29+1),$I29/2,$L29,TRUE))/(1-2*_xlfn.NORM.DIST(0,$I29/2,$L29,TRUE))*$C29+($J29="Steady Growth")*(AND(BI$4&gt;=$E29,BI$4&lt;=$G29)*((BI$4-$E29+1)/($I29*($I29+1)/2)*$C29))+($J29="custom")*CustomCF!BB29</f>
        <v>0</v>
      </c>
      <c r="BJ29" s="19">
        <f>($J29="Bell Curve")*(_xlfn.NORM.DIST(AND(BJ$4&gt;=$E29,BJ$4&lt;=$G29)*(BJ$4-$E29+1),$I29/2,$L29,TRUE)-_xlfn.NORM.DIST(AND(BJ$4&gt;=$E29,BJ$4&lt;=$G29)*(BI$4-$E29+1),$I29/2,$L29,TRUE))/(1-2*_xlfn.NORM.DIST(0,$I29/2,$L29,TRUE))*$C29+($J29="Steady Growth")*(AND(BJ$4&gt;=$E29,BJ$4&lt;=$G29)*((BJ$4-$E29+1)/($I29*($I29+1)/2)*$C29))+($J29="custom")*CustomCF!BC29</f>
        <v>0</v>
      </c>
      <c r="BK29" s="19">
        <f>($J29="Bell Curve")*(_xlfn.NORM.DIST(AND(BK$4&gt;=$E29,BK$4&lt;=$G29)*(BK$4-$E29+1),$I29/2,$L29,TRUE)-_xlfn.NORM.DIST(AND(BK$4&gt;=$E29,BK$4&lt;=$G29)*(BJ$4-$E29+1),$I29/2,$L29,TRUE))/(1-2*_xlfn.NORM.DIST(0,$I29/2,$L29,TRUE))*$C29+($J29="Steady Growth")*(AND(BK$4&gt;=$E29,BK$4&lt;=$G29)*((BK$4-$E29+1)/($I29*($I29+1)/2)*$C29))+($J29="custom")*CustomCF!BD29</f>
        <v>0</v>
      </c>
      <c r="BL29" s="19">
        <f>($J29="Bell Curve")*(_xlfn.NORM.DIST(AND(BL$4&gt;=$E29,BL$4&lt;=$G29)*(BL$4-$E29+1),$I29/2,$L29,TRUE)-_xlfn.NORM.DIST(AND(BL$4&gt;=$E29,BL$4&lt;=$G29)*(BK$4-$E29+1),$I29/2,$L29,TRUE))/(1-2*_xlfn.NORM.DIST(0,$I29/2,$L29,TRUE))*$C29+($J29="Steady Growth")*(AND(BL$4&gt;=$E29,BL$4&lt;=$G29)*((BL$4-$E29+1)/($I29*($I29+1)/2)*$C29))+($J29="custom")*CustomCF!BE29</f>
        <v>0</v>
      </c>
      <c r="BM29" s="19">
        <f>($J29="Bell Curve")*(_xlfn.NORM.DIST(AND(BM$4&gt;=$E29,BM$4&lt;=$G29)*(BM$4-$E29+1),$I29/2,$L29,TRUE)-_xlfn.NORM.DIST(AND(BM$4&gt;=$E29,BM$4&lt;=$G29)*(BL$4-$E29+1),$I29/2,$L29,TRUE))/(1-2*_xlfn.NORM.DIST(0,$I29/2,$L29,TRUE))*$C29+($J29="Steady Growth")*(AND(BM$4&gt;=$E29,BM$4&lt;=$G29)*((BM$4-$E29+1)/($I29*($I29+1)/2)*$C29))+($J29="custom")*CustomCF!BF29</f>
        <v>0</v>
      </c>
      <c r="BN29" s="19">
        <f>($J29="Bell Curve")*(_xlfn.NORM.DIST(AND(BN$4&gt;=$E29,BN$4&lt;=$G29)*(BN$4-$E29+1),$I29/2,$L29,TRUE)-_xlfn.NORM.DIST(AND(BN$4&gt;=$E29,BN$4&lt;=$G29)*(BM$4-$E29+1),$I29/2,$L29,TRUE))/(1-2*_xlfn.NORM.DIST(0,$I29/2,$L29,TRUE))*$C29+($J29="Steady Growth")*(AND(BN$4&gt;=$E29,BN$4&lt;=$G29)*((BN$4-$E29+1)/($I29*($I29+1)/2)*$C29))+($J29="custom")*CustomCF!BG29</f>
        <v>0</v>
      </c>
      <c r="BO29" s="19">
        <f>($J29="Bell Curve")*(_xlfn.NORM.DIST(AND(BO$4&gt;=$E29,BO$4&lt;=$G29)*(BO$4-$E29+1),$I29/2,$L29,TRUE)-_xlfn.NORM.DIST(AND(BO$4&gt;=$E29,BO$4&lt;=$G29)*(BN$4-$E29+1),$I29/2,$L29,TRUE))/(1-2*_xlfn.NORM.DIST(0,$I29/2,$L29,TRUE))*$C29+($J29="Steady Growth")*(AND(BO$4&gt;=$E29,BO$4&lt;=$G29)*((BO$4-$E29+1)/($I29*($I29+1)/2)*$C29))+($J29="custom")*CustomCF!BH29</f>
        <v>0</v>
      </c>
      <c r="BP29" s="19">
        <f>($J29="Bell Curve")*(_xlfn.NORM.DIST(AND(BP$4&gt;=$E29,BP$4&lt;=$G29)*(BP$4-$E29+1),$I29/2,$L29,TRUE)-_xlfn.NORM.DIST(AND(BP$4&gt;=$E29,BP$4&lt;=$G29)*(BO$4-$E29+1),$I29/2,$L29,TRUE))/(1-2*_xlfn.NORM.DIST(0,$I29/2,$L29,TRUE))*$C29+($J29="Steady Growth")*(AND(BP$4&gt;=$E29,BP$4&lt;=$G29)*((BP$4-$E29+1)/($I29*($I29+1)/2)*$C29))+($J29="custom")*CustomCF!BI29</f>
        <v>0</v>
      </c>
      <c r="BQ29" s="19">
        <f>($J29="Bell Curve")*(_xlfn.NORM.DIST(AND(BQ$4&gt;=$E29,BQ$4&lt;=$G29)*(BQ$4-$E29+1),$I29/2,$L29,TRUE)-_xlfn.NORM.DIST(AND(BQ$4&gt;=$E29,BQ$4&lt;=$G29)*(BP$4-$E29+1),$I29/2,$L29,TRUE))/(1-2*_xlfn.NORM.DIST(0,$I29/2,$L29,TRUE))*$C29+($J29="Steady Growth")*(AND(BQ$4&gt;=$E29,BQ$4&lt;=$G29)*((BQ$4-$E29+1)/($I29*($I29+1)/2)*$C29))+($J29="custom")*CustomCF!BJ29</f>
        <v>0</v>
      </c>
      <c r="BR29" s="19">
        <f>($J29="Bell Curve")*(_xlfn.NORM.DIST(AND(BR$4&gt;=$E29,BR$4&lt;=$G29)*(BR$4-$E29+1),$I29/2,$L29,TRUE)-_xlfn.NORM.DIST(AND(BR$4&gt;=$E29,BR$4&lt;=$G29)*(BQ$4-$E29+1),$I29/2,$L29,TRUE))/(1-2*_xlfn.NORM.DIST(0,$I29/2,$L29,TRUE))*$C29+($J29="Steady Growth")*(AND(BR$4&gt;=$E29,BR$4&lt;=$G29)*((BR$4-$E29+1)/($I29*($I29+1)/2)*$C29))+($J29="custom")*CustomCF!BK29</f>
        <v>0</v>
      </c>
      <c r="BS29" s="19">
        <f>($J29="Bell Curve")*(_xlfn.NORM.DIST(AND(BS$4&gt;=$E29,BS$4&lt;=$G29)*(BS$4-$E29+1),$I29/2,$L29,TRUE)-_xlfn.NORM.DIST(AND(BS$4&gt;=$E29,BS$4&lt;=$G29)*(BR$4-$E29+1),$I29/2,$L29,TRUE))/(1-2*_xlfn.NORM.DIST(0,$I29/2,$L29,TRUE))*$C29+($J29="Steady Growth")*(AND(BS$4&gt;=$E29,BS$4&lt;=$G29)*((BS$4-$E29+1)/($I29*($I29+1)/2)*$C29))+($J29="custom")*CustomCF!BL29</f>
        <v>0</v>
      </c>
      <c r="BT29" s="19">
        <f>($J29="Bell Curve")*(_xlfn.NORM.DIST(AND(BT$4&gt;=$E29,BT$4&lt;=$G29)*(BT$4-$E29+1),$I29/2,$L29,TRUE)-_xlfn.NORM.DIST(AND(BT$4&gt;=$E29,BT$4&lt;=$G29)*(BS$4-$E29+1),$I29/2,$L29,TRUE))/(1-2*_xlfn.NORM.DIST(0,$I29/2,$L29,TRUE))*$C29+($J29="Steady Growth")*(AND(BT$4&gt;=$E29,BT$4&lt;=$G29)*((BT$4-$E29+1)/($I29*($I29+1)/2)*$C29))+($J29="custom")*CustomCF!BM29</f>
        <v>0</v>
      </c>
      <c r="BU29" s="19">
        <f>($J29="Bell Curve")*(_xlfn.NORM.DIST(AND(BU$4&gt;=$E29,BU$4&lt;=$G29)*(BU$4-$E29+1),$I29/2,$L29,TRUE)-_xlfn.NORM.DIST(AND(BU$4&gt;=$E29,BU$4&lt;=$G29)*(BT$4-$E29+1),$I29/2,$L29,TRUE))/(1-2*_xlfn.NORM.DIST(0,$I29/2,$L29,TRUE))*$C29+($J29="Steady Growth")*(AND(BU$4&gt;=$E29,BU$4&lt;=$G29)*((BU$4-$E29+1)/($I29*($I29+1)/2)*$C29))+($J29="custom")*CustomCF!BN29</f>
        <v>0</v>
      </c>
      <c r="BV29" s="19">
        <f>($J29="Bell Curve")*(_xlfn.NORM.DIST(AND(BV$4&gt;=$E29,BV$4&lt;=$G29)*(BV$4-$E29+1),$I29/2,$L29,TRUE)-_xlfn.NORM.DIST(AND(BV$4&gt;=$E29,BV$4&lt;=$G29)*(BU$4-$E29+1),$I29/2,$L29,TRUE))/(1-2*_xlfn.NORM.DIST(0,$I29/2,$L29,TRUE))*$C29+($J29="Steady Growth")*(AND(BV$4&gt;=$E29,BV$4&lt;=$G29)*((BV$4-$E29+1)/($I29*($I29+1)/2)*$C29))+($J29="custom")*CustomCF!BO29</f>
        <v>0</v>
      </c>
      <c r="BW29" s="19">
        <f>($J29="Bell Curve")*(_xlfn.NORM.DIST(AND(BW$4&gt;=$E29,BW$4&lt;=$G29)*(BW$4-$E29+1),$I29/2,$L29,TRUE)-_xlfn.NORM.DIST(AND(BW$4&gt;=$E29,BW$4&lt;=$G29)*(BV$4-$E29+1),$I29/2,$L29,TRUE))/(1-2*_xlfn.NORM.DIST(0,$I29/2,$L29,TRUE))*$C29+($J29="Steady Growth")*(AND(BW$4&gt;=$E29,BW$4&lt;=$G29)*((BW$4-$E29+1)/($I29*($I29+1)/2)*$C29))+($J29="custom")*CustomCF!BP29</f>
        <v>0</v>
      </c>
      <c r="BX29" s="19">
        <f>($J29="Bell Curve")*(_xlfn.NORM.DIST(AND(BX$4&gt;=$E29,BX$4&lt;=$G29)*(BX$4-$E29+1),$I29/2,$L29,TRUE)-_xlfn.NORM.DIST(AND(BX$4&gt;=$E29,BX$4&lt;=$G29)*(BW$4-$E29+1),$I29/2,$L29,TRUE))/(1-2*_xlfn.NORM.DIST(0,$I29/2,$L29,TRUE))*$C29+($J29="Steady Growth")*(AND(BX$4&gt;=$E29,BX$4&lt;=$G29)*((BX$4-$E29+1)/($I29*($I29+1)/2)*$C29))+($J29="custom")*CustomCF!BQ29</f>
        <v>0</v>
      </c>
      <c r="BY29" s="19">
        <f>($J29="Bell Curve")*(_xlfn.NORM.DIST(AND(BY$4&gt;=$E29,BY$4&lt;=$G29)*(BY$4-$E29+1),$I29/2,$L29,TRUE)-_xlfn.NORM.DIST(AND(BY$4&gt;=$E29,BY$4&lt;=$G29)*(BX$4-$E29+1),$I29/2,$L29,TRUE))/(1-2*_xlfn.NORM.DIST(0,$I29/2,$L29,TRUE))*$C29+($J29="Steady Growth")*(AND(BY$4&gt;=$E29,BY$4&lt;=$G29)*((BY$4-$E29+1)/($I29*($I29+1)/2)*$C29))+($J29="custom")*CustomCF!BR29</f>
        <v>0</v>
      </c>
      <c r="BZ29" s="19">
        <f>($J29="Bell Curve")*(_xlfn.NORM.DIST(AND(BZ$4&gt;=$E29,BZ$4&lt;=$G29)*(BZ$4-$E29+1),$I29/2,$L29,TRUE)-_xlfn.NORM.DIST(AND(BZ$4&gt;=$E29,BZ$4&lt;=$G29)*(BY$4-$E29+1),$I29/2,$L29,TRUE))/(1-2*_xlfn.NORM.DIST(0,$I29/2,$L29,TRUE))*$C29+($J29="Steady Growth")*(AND(BZ$4&gt;=$E29,BZ$4&lt;=$G29)*((BZ$4-$E29+1)/($I29*($I29+1)/2)*$C29))+($J29="custom")*CustomCF!BS29</f>
        <v>0</v>
      </c>
      <c r="CA29" s="19">
        <f>($J29="Bell Curve")*(_xlfn.NORM.DIST(AND(CA$4&gt;=$E29,CA$4&lt;=$G29)*(CA$4-$E29+1),$I29/2,$L29,TRUE)-_xlfn.NORM.DIST(AND(CA$4&gt;=$E29,CA$4&lt;=$G29)*(BZ$4-$E29+1),$I29/2,$L29,TRUE))/(1-2*_xlfn.NORM.DIST(0,$I29/2,$L29,TRUE))*$C29+($J29="Steady Growth")*(AND(CA$4&gt;=$E29,CA$4&lt;=$G29)*((CA$4-$E29+1)/($I29*($I29+1)/2)*$C29))+($J29="custom")*CustomCF!BT29</f>
        <v>0</v>
      </c>
      <c r="CB29" s="19">
        <f>($J29="Bell Curve")*(_xlfn.NORM.DIST(AND(CB$4&gt;=$E29,CB$4&lt;=$G29)*(CB$4-$E29+1),$I29/2,$L29,TRUE)-_xlfn.NORM.DIST(AND(CB$4&gt;=$E29,CB$4&lt;=$G29)*(CA$4-$E29+1),$I29/2,$L29,TRUE))/(1-2*_xlfn.NORM.DIST(0,$I29/2,$L29,TRUE))*$C29+($J29="Steady Growth")*(AND(CB$4&gt;=$E29,CB$4&lt;=$G29)*((CB$4-$E29+1)/($I29*($I29+1)/2)*$C29))+($J29="custom")*CustomCF!BU29</f>
        <v>0</v>
      </c>
      <c r="CC29" s="19">
        <f>($J29="Bell Curve")*(_xlfn.NORM.DIST(AND(CC$4&gt;=$E29,CC$4&lt;=$G29)*(CC$4-$E29+1),$I29/2,$L29,TRUE)-_xlfn.NORM.DIST(AND(CC$4&gt;=$E29,CC$4&lt;=$G29)*(CB$4-$E29+1),$I29/2,$L29,TRUE))/(1-2*_xlfn.NORM.DIST(0,$I29/2,$L29,TRUE))*$C29+($J29="Steady Growth")*(AND(CC$4&gt;=$E29,CC$4&lt;=$G29)*((CC$4-$E29+1)/($I29*($I29+1)/2)*$C29))+($J29="custom")*CustomCF!BV29</f>
        <v>0</v>
      </c>
      <c r="CD29" s="19">
        <f>($J29="Bell Curve")*(_xlfn.NORM.DIST(AND(CD$4&gt;=$E29,CD$4&lt;=$G29)*(CD$4-$E29+1),$I29/2,$L29,TRUE)-_xlfn.NORM.DIST(AND(CD$4&gt;=$E29,CD$4&lt;=$G29)*(CC$4-$E29+1),$I29/2,$L29,TRUE))/(1-2*_xlfn.NORM.DIST(0,$I29/2,$L29,TRUE))*$C29+($J29="Steady Growth")*(AND(CD$4&gt;=$E29,CD$4&lt;=$G29)*((CD$4-$E29+1)/($I29*($I29+1)/2)*$C29))+($J29="custom")*CustomCF!BW29</f>
        <v>0</v>
      </c>
      <c r="CE29" s="19">
        <f>($J29="Bell Curve")*(_xlfn.NORM.DIST(AND(CE$4&gt;=$E29,CE$4&lt;=$G29)*(CE$4-$E29+1),$I29/2,$L29,TRUE)-_xlfn.NORM.DIST(AND(CE$4&gt;=$E29,CE$4&lt;=$G29)*(CD$4-$E29+1),$I29/2,$L29,TRUE))/(1-2*_xlfn.NORM.DIST(0,$I29/2,$L29,TRUE))*$C29+($J29="Steady Growth")*(AND(CE$4&gt;=$E29,CE$4&lt;=$G29)*((CE$4-$E29+1)/($I29*($I29+1)/2)*$C29))+($J29="custom")*CustomCF!BX29</f>
        <v>0</v>
      </c>
      <c r="CF29" s="19">
        <f>($J29="Bell Curve")*(_xlfn.NORM.DIST(AND(CF$4&gt;=$E29,CF$4&lt;=$G29)*(CF$4-$E29+1),$I29/2,$L29,TRUE)-_xlfn.NORM.DIST(AND(CF$4&gt;=$E29,CF$4&lt;=$G29)*(CE$4-$E29+1),$I29/2,$L29,TRUE))/(1-2*_xlfn.NORM.DIST(0,$I29/2,$L29,TRUE))*$C29+($J29="Steady Growth")*(AND(CF$4&gt;=$E29,CF$4&lt;=$G29)*((CF$4-$E29+1)/($I29*($I29+1)/2)*$C29))+($J29="custom")*CustomCF!BY29</f>
        <v>0</v>
      </c>
      <c r="CG29" s="19">
        <f>($J29="Bell Curve")*(_xlfn.NORM.DIST(AND(CG$4&gt;=$E29,CG$4&lt;=$G29)*(CG$4-$E29+1),$I29/2,$L29,TRUE)-_xlfn.NORM.DIST(AND(CG$4&gt;=$E29,CG$4&lt;=$G29)*(CF$4-$E29+1),$I29/2,$L29,TRUE))/(1-2*_xlfn.NORM.DIST(0,$I29/2,$L29,TRUE))*$C29+($J29="Steady Growth")*(AND(CG$4&gt;=$E29,CG$4&lt;=$G29)*((CG$4-$E29+1)/($I29*($I29+1)/2)*$C29))+($J29="custom")*CustomCF!BZ29</f>
        <v>0</v>
      </c>
      <c r="CH29" s="19">
        <f>($J29="Bell Curve")*(_xlfn.NORM.DIST(AND(CH$4&gt;=$E29,CH$4&lt;=$G29)*(CH$4-$E29+1),$I29/2,$L29,TRUE)-_xlfn.NORM.DIST(AND(CH$4&gt;=$E29,CH$4&lt;=$G29)*(CG$4-$E29+1),$I29/2,$L29,TRUE))/(1-2*_xlfn.NORM.DIST(0,$I29/2,$L29,TRUE))*$C29+($J29="Steady Growth")*(AND(CH$4&gt;=$E29,CH$4&lt;=$G29)*((CH$4-$E29+1)/($I29*($I29+1)/2)*$C29))+($J29="custom")*CustomCF!CA29</f>
        <v>0</v>
      </c>
      <c r="CI29" s="19">
        <f>($J29="Bell Curve")*(_xlfn.NORM.DIST(AND(CI$4&gt;=$E29,CI$4&lt;=$G29)*(CI$4-$E29+1),$I29/2,$L29,TRUE)-_xlfn.NORM.DIST(AND(CI$4&gt;=$E29,CI$4&lt;=$G29)*(CH$4-$E29+1),$I29/2,$L29,TRUE))/(1-2*_xlfn.NORM.DIST(0,$I29/2,$L29,TRUE))*$C29+($J29="Steady Growth")*(AND(CI$4&gt;=$E29,CI$4&lt;=$G29)*((CI$4-$E29+1)/($I29*($I29+1)/2)*$C29))+($J29="custom")*CustomCF!CB29</f>
        <v>0</v>
      </c>
      <c r="CJ29" s="19">
        <f>($J29="Bell Curve")*(_xlfn.NORM.DIST(AND(CJ$4&gt;=$E29,CJ$4&lt;=$G29)*(CJ$4-$E29+1),$I29/2,$L29,TRUE)-_xlfn.NORM.DIST(AND(CJ$4&gt;=$E29,CJ$4&lt;=$G29)*(CI$4-$E29+1),$I29/2,$L29,TRUE))/(1-2*_xlfn.NORM.DIST(0,$I29/2,$L29,TRUE))*$C29+($J29="Steady Growth")*(AND(CJ$4&gt;=$E29,CJ$4&lt;=$G29)*((CJ$4-$E29+1)/($I29*($I29+1)/2)*$C29))+($J29="custom")*CustomCF!CC29</f>
        <v>0</v>
      </c>
      <c r="CK29" s="19">
        <f>($J29="Bell Curve")*(_xlfn.NORM.DIST(AND(CK$4&gt;=$E29,CK$4&lt;=$G29)*(CK$4-$E29+1),$I29/2,$L29,TRUE)-_xlfn.NORM.DIST(AND(CK$4&gt;=$E29,CK$4&lt;=$G29)*(CJ$4-$E29+1),$I29/2,$L29,TRUE))/(1-2*_xlfn.NORM.DIST(0,$I29/2,$L29,TRUE))*$C29+($J29="Steady Growth")*(AND(CK$4&gt;=$E29,CK$4&lt;=$G29)*((CK$4-$E29+1)/($I29*($I29+1)/2)*$C29))+($J29="custom")*CustomCF!CD29</f>
        <v>0</v>
      </c>
      <c r="CL29" s="19">
        <f>($J29="Bell Curve")*(_xlfn.NORM.DIST(AND(CL$4&gt;=$E29,CL$4&lt;=$G29)*(CL$4-$E29+1),$I29/2,$L29,TRUE)-_xlfn.NORM.DIST(AND(CL$4&gt;=$E29,CL$4&lt;=$G29)*(CK$4-$E29+1),$I29/2,$L29,TRUE))/(1-2*_xlfn.NORM.DIST(0,$I29/2,$L29,TRUE))*$C29+($J29="Steady Growth")*(AND(CL$4&gt;=$E29,CL$4&lt;=$G29)*((CL$4-$E29+1)/($I29*($I29+1)/2)*$C29))+($J29="custom")*CustomCF!CE29</f>
        <v>0</v>
      </c>
      <c r="CM29" s="19">
        <f>($J29="Bell Curve")*(_xlfn.NORM.DIST(AND(CM$4&gt;=$E29,CM$4&lt;=$G29)*(CM$4-$E29+1),$I29/2,$L29,TRUE)-_xlfn.NORM.DIST(AND(CM$4&gt;=$E29,CM$4&lt;=$G29)*(CL$4-$E29+1),$I29/2,$L29,TRUE))/(1-2*_xlfn.NORM.DIST(0,$I29/2,$L29,TRUE))*$C29+($J29="Steady Growth")*(AND(CM$4&gt;=$E29,CM$4&lt;=$G29)*((CM$4-$E29+1)/($I29*($I29+1)/2)*$C29))+($J29="custom")*CustomCF!CF29</f>
        <v>0</v>
      </c>
      <c r="CN29" s="19">
        <f>($J29="Bell Curve")*(_xlfn.NORM.DIST(AND(CN$4&gt;=$E29,CN$4&lt;=$G29)*(CN$4-$E29+1),$I29/2,$L29,TRUE)-_xlfn.NORM.DIST(AND(CN$4&gt;=$E29,CN$4&lt;=$G29)*(CM$4-$E29+1),$I29/2,$L29,TRUE))/(1-2*_xlfn.NORM.DIST(0,$I29/2,$L29,TRUE))*$C29+($J29="Steady Growth")*(AND(CN$4&gt;=$E29,CN$4&lt;=$G29)*((CN$4-$E29+1)/($I29*($I29+1)/2)*$C29))+($J29="custom")*CustomCF!CG29</f>
        <v>0</v>
      </c>
      <c r="CO29" s="19">
        <f>($J29="Bell Curve")*(_xlfn.NORM.DIST(AND(CO$4&gt;=$E29,CO$4&lt;=$G29)*(CO$4-$E29+1),$I29/2,$L29,TRUE)-_xlfn.NORM.DIST(AND(CO$4&gt;=$E29,CO$4&lt;=$G29)*(CN$4-$E29+1),$I29/2,$L29,TRUE))/(1-2*_xlfn.NORM.DIST(0,$I29/2,$L29,TRUE))*$C29+($J29="Steady Growth")*(AND(CO$4&gt;=$E29,CO$4&lt;=$G29)*((CO$4-$E29+1)/($I29*($I29+1)/2)*$C29))+($J29="custom")*CustomCF!CH29</f>
        <v>0</v>
      </c>
      <c r="CP29" s="19">
        <f>($J29="Bell Curve")*(_xlfn.NORM.DIST(AND(CP$4&gt;=$E29,CP$4&lt;=$G29)*(CP$4-$E29+1),$I29/2,$L29,TRUE)-_xlfn.NORM.DIST(AND(CP$4&gt;=$E29,CP$4&lt;=$G29)*(CO$4-$E29+1),$I29/2,$L29,TRUE))/(1-2*_xlfn.NORM.DIST(0,$I29/2,$L29,TRUE))*$C29+($J29="Steady Growth")*(AND(CP$4&gt;=$E29,CP$4&lt;=$G29)*((CP$4-$E29+1)/($I29*($I29+1)/2)*$C29))+($J29="custom")*CustomCF!CI29</f>
        <v>0</v>
      </c>
      <c r="CQ29" s="19">
        <f>($J29="Bell Curve")*(_xlfn.NORM.DIST(AND(CQ$4&gt;=$E29,CQ$4&lt;=$G29)*(CQ$4-$E29+1),$I29/2,$L29,TRUE)-_xlfn.NORM.DIST(AND(CQ$4&gt;=$E29,CQ$4&lt;=$G29)*(CP$4-$E29+1),$I29/2,$L29,TRUE))/(1-2*_xlfn.NORM.DIST(0,$I29/2,$L29,TRUE))*$C29+($J29="Steady Growth")*(AND(CQ$4&gt;=$E29,CQ$4&lt;=$G29)*((CQ$4-$E29+1)/($I29*($I29+1)/2)*$C29))+($J29="custom")*CustomCF!CJ29</f>
        <v>0</v>
      </c>
      <c r="CR29" s="19">
        <f>($J29="Bell Curve")*(_xlfn.NORM.DIST(AND(CR$4&gt;=$E29,CR$4&lt;=$G29)*(CR$4-$E29+1),$I29/2,$L29,TRUE)-_xlfn.NORM.DIST(AND(CR$4&gt;=$E29,CR$4&lt;=$G29)*(CQ$4-$E29+1),$I29/2,$L29,TRUE))/(1-2*_xlfn.NORM.DIST(0,$I29/2,$L29,TRUE))*$C29+($J29="Steady Growth")*(AND(CR$4&gt;=$E29,CR$4&lt;=$G29)*((CR$4-$E29+1)/($I29*($I29+1)/2)*$C29))+($J29="custom")*CustomCF!CK29</f>
        <v>0</v>
      </c>
      <c r="CS29" s="19">
        <f>($J29="Bell Curve")*(_xlfn.NORM.DIST(AND(CS$4&gt;=$E29,CS$4&lt;=$G29)*(CS$4-$E29+1),$I29/2,$L29,TRUE)-_xlfn.NORM.DIST(AND(CS$4&gt;=$E29,CS$4&lt;=$G29)*(CR$4-$E29+1),$I29/2,$L29,TRUE))/(1-2*_xlfn.NORM.DIST(0,$I29/2,$L29,TRUE))*$C29+($J29="Steady Growth")*(AND(CS$4&gt;=$E29,CS$4&lt;=$G29)*((CS$4-$E29+1)/($I29*($I29+1)/2)*$C29))+($J29="custom")*CustomCF!CL29</f>
        <v>0</v>
      </c>
      <c r="CT29" s="19">
        <f>($J29="Bell Curve")*(_xlfn.NORM.DIST(AND(CT$4&gt;=$E29,CT$4&lt;=$G29)*(CT$4-$E29+1),$I29/2,$L29,TRUE)-_xlfn.NORM.DIST(AND(CT$4&gt;=$E29,CT$4&lt;=$G29)*(CS$4-$E29+1),$I29/2,$L29,TRUE))/(1-2*_xlfn.NORM.DIST(0,$I29/2,$L29,TRUE))*$C29+($J29="Steady Growth")*(AND(CT$4&gt;=$E29,CT$4&lt;=$G29)*((CT$4-$E29+1)/($I29*($I29+1)/2)*$C29))+($J29="custom")*CustomCF!CM29</f>
        <v>0</v>
      </c>
      <c r="CU29" s="19">
        <f>($J29="Bell Curve")*(_xlfn.NORM.DIST(AND(CU$4&gt;=$E29,CU$4&lt;=$G29)*(CU$4-$E29+1),$I29/2,$L29,TRUE)-_xlfn.NORM.DIST(AND(CU$4&gt;=$E29,CU$4&lt;=$G29)*(CT$4-$E29+1),$I29/2,$L29,TRUE))/(1-2*_xlfn.NORM.DIST(0,$I29/2,$L29,TRUE))*$C29+($J29="Steady Growth")*(AND(CU$4&gt;=$E29,CU$4&lt;=$G29)*((CU$4-$E29+1)/($I29*($I29+1)/2)*$C29))+($J29="custom")*CustomCF!CN29</f>
        <v>0</v>
      </c>
      <c r="CV29" s="19">
        <f>($J29="Bell Curve")*(_xlfn.NORM.DIST(AND(CV$4&gt;=$E29,CV$4&lt;=$G29)*(CV$4-$E29+1),$I29/2,$L29,TRUE)-_xlfn.NORM.DIST(AND(CV$4&gt;=$E29,CV$4&lt;=$G29)*(CU$4-$E29+1),$I29/2,$L29,TRUE))/(1-2*_xlfn.NORM.DIST(0,$I29/2,$L29,TRUE))*$C29+($J29="Steady Growth")*(AND(CV$4&gt;=$E29,CV$4&lt;=$G29)*((CV$4-$E29+1)/($I29*($I29+1)/2)*$C29))+($J29="custom")*CustomCF!CO29</f>
        <v>0</v>
      </c>
      <c r="CW29" s="19">
        <f>($J29="Bell Curve")*(_xlfn.NORM.DIST(AND(CW$4&gt;=$E29,CW$4&lt;=$G29)*(CW$4-$E29+1),$I29/2,$L29,TRUE)-_xlfn.NORM.DIST(AND(CW$4&gt;=$E29,CW$4&lt;=$G29)*(CV$4-$E29+1),$I29/2,$L29,TRUE))/(1-2*_xlfn.NORM.DIST(0,$I29/2,$L29,TRUE))*$C29+($J29="Steady Growth")*(AND(CW$4&gt;=$E29,CW$4&lt;=$G29)*((CW$4-$E29+1)/($I29*($I29+1)/2)*$C29))+($J29="custom")*CustomCF!CP29</f>
        <v>0</v>
      </c>
      <c r="CX29" s="19">
        <f>($J29="Bell Curve")*(_xlfn.NORM.DIST(AND(CX$4&gt;=$E29,CX$4&lt;=$G29)*(CX$4-$E29+1),$I29/2,$L29,TRUE)-_xlfn.NORM.DIST(AND(CX$4&gt;=$E29,CX$4&lt;=$G29)*(CW$4-$E29+1),$I29/2,$L29,TRUE))/(1-2*_xlfn.NORM.DIST(0,$I29/2,$L29,TRUE))*$C29+($J29="Steady Growth")*(AND(CX$4&gt;=$E29,CX$4&lt;=$G29)*((CX$4-$E29+1)/($I29*($I29+1)/2)*$C29))+($J29="custom")*CustomCF!CQ29</f>
        <v>0</v>
      </c>
      <c r="CY29" s="19">
        <f>($J29="Bell Curve")*(_xlfn.NORM.DIST(AND(CY$4&gt;=$E29,CY$4&lt;=$G29)*(CY$4-$E29+1),$I29/2,$L29,TRUE)-_xlfn.NORM.DIST(AND(CY$4&gt;=$E29,CY$4&lt;=$G29)*(CX$4-$E29+1),$I29/2,$L29,TRUE))/(1-2*_xlfn.NORM.DIST(0,$I29/2,$L29,TRUE))*$C29+($J29="Steady Growth")*(AND(CY$4&gt;=$E29,CY$4&lt;=$G29)*((CY$4-$E29+1)/($I29*($I29+1)/2)*$C29))+($J29="custom")*CustomCF!CR29</f>
        <v>0</v>
      </c>
      <c r="CZ29" s="19">
        <f>($J29="Bell Curve")*(_xlfn.NORM.DIST(AND(CZ$4&gt;=$E29,CZ$4&lt;=$G29)*(CZ$4-$E29+1),$I29/2,$L29,TRUE)-_xlfn.NORM.DIST(AND(CZ$4&gt;=$E29,CZ$4&lt;=$G29)*(CY$4-$E29+1),$I29/2,$L29,TRUE))/(1-2*_xlfn.NORM.DIST(0,$I29/2,$L29,TRUE))*$C29+($J29="Steady Growth")*(AND(CZ$4&gt;=$E29,CZ$4&lt;=$G29)*((CZ$4-$E29+1)/($I29*($I29+1)/2)*$C29))+($J29="custom")*CustomCF!CS29</f>
        <v>0</v>
      </c>
      <c r="DA29" s="19">
        <f>($J29="Bell Curve")*(_xlfn.NORM.DIST(AND(DA$4&gt;=$E29,DA$4&lt;=$G29)*(DA$4-$E29+1),$I29/2,$L29,TRUE)-_xlfn.NORM.DIST(AND(DA$4&gt;=$E29,DA$4&lt;=$G29)*(CZ$4-$E29+1),$I29/2,$L29,TRUE))/(1-2*_xlfn.NORM.DIST(0,$I29/2,$L29,TRUE))*$C29+($J29="Steady Growth")*(AND(DA$4&gt;=$E29,DA$4&lt;=$G29)*((DA$4-$E29+1)/($I29*($I29+1)/2)*$C29))+($J29="custom")*CustomCF!CT29</f>
        <v>0</v>
      </c>
      <c r="DB29" s="19">
        <f>($J29="Bell Curve")*(_xlfn.NORM.DIST(AND(DB$4&gt;=$E29,DB$4&lt;=$G29)*(DB$4-$E29+1),$I29/2,$L29,TRUE)-_xlfn.NORM.DIST(AND(DB$4&gt;=$E29,DB$4&lt;=$G29)*(DA$4-$E29+1),$I29/2,$L29,TRUE))/(1-2*_xlfn.NORM.DIST(0,$I29/2,$L29,TRUE))*$C29+($J29="Steady Growth")*(AND(DB$4&gt;=$E29,DB$4&lt;=$G29)*((DB$4-$E29+1)/($I29*($I29+1)/2)*$C29))+($J29="custom")*CustomCF!CU29</f>
        <v>0</v>
      </c>
      <c r="DC29" s="19">
        <f>($J29="Bell Curve")*(_xlfn.NORM.DIST(AND(DC$4&gt;=$E29,DC$4&lt;=$G29)*(DC$4-$E29+1),$I29/2,$L29,TRUE)-_xlfn.NORM.DIST(AND(DC$4&gt;=$E29,DC$4&lt;=$G29)*(DB$4-$E29+1),$I29/2,$L29,TRUE))/(1-2*_xlfn.NORM.DIST(0,$I29/2,$L29,TRUE))*$C29+($J29="Steady Growth")*(AND(DC$4&gt;=$E29,DC$4&lt;=$G29)*((DC$4-$E29+1)/($I29*($I29+1)/2)*$C29))+($J29="custom")*CustomCF!CV29</f>
        <v>0</v>
      </c>
      <c r="DD29" s="19">
        <f>($J29="Bell Curve")*(_xlfn.NORM.DIST(AND(DD$4&gt;=$E29,DD$4&lt;=$G29)*(DD$4-$E29+1),$I29/2,$L29,TRUE)-_xlfn.NORM.DIST(AND(DD$4&gt;=$E29,DD$4&lt;=$G29)*(DC$4-$E29+1),$I29/2,$L29,TRUE))/(1-2*_xlfn.NORM.DIST(0,$I29/2,$L29,TRUE))*$C29+($J29="Steady Growth")*(AND(DD$4&gt;=$E29,DD$4&lt;=$G29)*((DD$4-$E29+1)/($I29*($I29+1)/2)*$C29))+($J29="custom")*CustomCF!CW29</f>
        <v>0</v>
      </c>
      <c r="DE29" s="19">
        <f>($J29="Bell Curve")*(_xlfn.NORM.DIST(AND(DE$4&gt;=$E29,DE$4&lt;=$G29)*(DE$4-$E29+1),$I29/2,$L29,TRUE)-_xlfn.NORM.DIST(AND(DE$4&gt;=$E29,DE$4&lt;=$G29)*(DD$4-$E29+1),$I29/2,$L29,TRUE))/(1-2*_xlfn.NORM.DIST(0,$I29/2,$L29,TRUE))*$C29+($J29="Steady Growth")*(AND(DE$4&gt;=$E29,DE$4&lt;=$G29)*((DE$4-$E29+1)/($I29*($I29+1)/2)*$C29))+($J29="custom")*CustomCF!CX29</f>
        <v>0</v>
      </c>
      <c r="DF29" s="19">
        <f>($J29="Bell Curve")*(_xlfn.NORM.DIST(AND(DF$4&gt;=$E29,DF$4&lt;=$G29)*(DF$4-$E29+1),$I29/2,$L29,TRUE)-_xlfn.NORM.DIST(AND(DF$4&gt;=$E29,DF$4&lt;=$G29)*(DE$4-$E29+1),$I29/2,$L29,TRUE))/(1-2*_xlfn.NORM.DIST(0,$I29/2,$L29,TRUE))*$C29+($J29="Steady Growth")*(AND(DF$4&gt;=$E29,DF$4&lt;=$G29)*((DF$4-$E29+1)/($I29*($I29+1)/2)*$C29))+($J29="custom")*CustomCF!CY29</f>
        <v>0</v>
      </c>
      <c r="DG29" s="19">
        <f>($J29="Bell Curve")*(_xlfn.NORM.DIST(AND(DG$4&gt;=$E29,DG$4&lt;=$G29)*(DG$4-$E29+1),$I29/2,$L29,TRUE)-_xlfn.NORM.DIST(AND(DG$4&gt;=$E29,DG$4&lt;=$G29)*(DF$4-$E29+1),$I29/2,$L29,TRUE))/(1-2*_xlfn.NORM.DIST(0,$I29/2,$L29,TRUE))*$C29+($J29="Steady Growth")*(AND(DG$4&gt;=$E29,DG$4&lt;=$G29)*((DG$4-$E29+1)/($I29*($I29+1)/2)*$C29))+($J29="custom")*CustomCF!CZ29</f>
        <v>0</v>
      </c>
      <c r="DH29" s="19">
        <f>($J29="Bell Curve")*(_xlfn.NORM.DIST(AND(DH$4&gt;=$E29,DH$4&lt;=$G29)*(DH$4-$E29+1),$I29/2,$L29,TRUE)-_xlfn.NORM.DIST(AND(DH$4&gt;=$E29,DH$4&lt;=$G29)*(DG$4-$E29+1),$I29/2,$L29,TRUE))/(1-2*_xlfn.NORM.DIST(0,$I29/2,$L29,TRUE))*$C29+($J29="Steady Growth")*(AND(DH$4&gt;=$E29,DH$4&lt;=$G29)*((DH$4-$E29+1)/($I29*($I29+1)/2)*$C29))+($J29="custom")*CustomCF!DA29</f>
        <v>0</v>
      </c>
      <c r="DI29" s="19">
        <f>($J29="Bell Curve")*(_xlfn.NORM.DIST(AND(DI$4&gt;=$E29,DI$4&lt;=$G29)*(DI$4-$E29+1),$I29/2,$L29,TRUE)-_xlfn.NORM.DIST(AND(DI$4&gt;=$E29,DI$4&lt;=$G29)*(DH$4-$E29+1),$I29/2,$L29,TRUE))/(1-2*_xlfn.NORM.DIST(0,$I29/2,$L29,TRUE))*$C29+($J29="Steady Growth")*(AND(DI$4&gt;=$E29,DI$4&lt;=$G29)*((DI$4-$E29+1)/($I29*($I29+1)/2)*$C29))+($J29="custom")*CustomCF!DB29</f>
        <v>0</v>
      </c>
      <c r="DJ29" s="19">
        <f>($J29="Bell Curve")*(_xlfn.NORM.DIST(AND(DJ$4&gt;=$E29,DJ$4&lt;=$G29)*(DJ$4-$E29+1),$I29/2,$L29,TRUE)-_xlfn.NORM.DIST(AND(DJ$4&gt;=$E29,DJ$4&lt;=$G29)*(DI$4-$E29+1),$I29/2,$L29,TRUE))/(1-2*_xlfn.NORM.DIST(0,$I29/2,$L29,TRUE))*$C29+($J29="Steady Growth")*(AND(DJ$4&gt;=$E29,DJ$4&lt;=$G29)*((DJ$4-$E29+1)/($I29*($I29+1)/2)*$C29))+($J29="custom")*CustomCF!DC29</f>
        <v>0</v>
      </c>
      <c r="DK29" s="19">
        <f>($J29="Bell Curve")*(_xlfn.NORM.DIST(AND(DK$4&gt;=$E29,DK$4&lt;=$G29)*(DK$4-$E29+1),$I29/2,$L29,TRUE)-_xlfn.NORM.DIST(AND(DK$4&gt;=$E29,DK$4&lt;=$G29)*(DJ$4-$E29+1),$I29/2,$L29,TRUE))/(1-2*_xlfn.NORM.DIST(0,$I29/2,$L29,TRUE))*$C29+($J29="Steady Growth")*(AND(DK$4&gt;=$E29,DK$4&lt;=$G29)*((DK$4-$E29+1)/($I29*($I29+1)/2)*$C29))+($J29="custom")*CustomCF!DD29</f>
        <v>0</v>
      </c>
      <c r="DL29" s="19">
        <f>($J29="Bell Curve")*(_xlfn.NORM.DIST(AND(DL$4&gt;=$E29,DL$4&lt;=$G29)*(DL$4-$E29+1),$I29/2,$L29,TRUE)-_xlfn.NORM.DIST(AND(DL$4&gt;=$E29,DL$4&lt;=$G29)*(DK$4-$E29+1),$I29/2,$L29,TRUE))/(1-2*_xlfn.NORM.DIST(0,$I29/2,$L29,TRUE))*$C29+($J29="Steady Growth")*(AND(DL$4&gt;=$E29,DL$4&lt;=$G29)*((DL$4-$E29+1)/($I29*($I29+1)/2)*$C29))+($J29="custom")*CustomCF!DE29</f>
        <v>0</v>
      </c>
      <c r="DM29" s="19">
        <f>($J29="Bell Curve")*(_xlfn.NORM.DIST(AND(DM$4&gt;=$E29,DM$4&lt;=$G29)*(DM$4-$E29+1),$I29/2,$L29,TRUE)-_xlfn.NORM.DIST(AND(DM$4&gt;=$E29,DM$4&lt;=$G29)*(DL$4-$E29+1),$I29/2,$L29,TRUE))/(1-2*_xlfn.NORM.DIST(0,$I29/2,$L29,TRUE))*$C29+($J29="Steady Growth")*(AND(DM$4&gt;=$E29,DM$4&lt;=$G29)*((DM$4-$E29+1)/($I29*($I29+1)/2)*$C29))+($J29="custom")*CustomCF!DF29</f>
        <v>0</v>
      </c>
      <c r="DN29" s="19">
        <f>($J29="Bell Curve")*(_xlfn.NORM.DIST(AND(DN$4&gt;=$E29,DN$4&lt;=$G29)*(DN$4-$E29+1),$I29/2,$L29,TRUE)-_xlfn.NORM.DIST(AND(DN$4&gt;=$E29,DN$4&lt;=$G29)*(DM$4-$E29+1),$I29/2,$L29,TRUE))/(1-2*_xlfn.NORM.DIST(0,$I29/2,$L29,TRUE))*$C29+($J29="Steady Growth")*(AND(DN$4&gt;=$E29,DN$4&lt;=$G29)*((DN$4-$E29+1)/($I29*($I29+1)/2)*$C29))+($J29="custom")*CustomCF!DG29</f>
        <v>0</v>
      </c>
      <c r="DO29" s="19">
        <f>($J29="Bell Curve")*(_xlfn.NORM.DIST(AND(DO$4&gt;=$E29,DO$4&lt;=$G29)*(DO$4-$E29+1),$I29/2,$L29,TRUE)-_xlfn.NORM.DIST(AND(DO$4&gt;=$E29,DO$4&lt;=$G29)*(DN$4-$E29+1),$I29/2,$L29,TRUE))/(1-2*_xlfn.NORM.DIST(0,$I29/2,$L29,TRUE))*$C29+($J29="Steady Growth")*(AND(DO$4&gt;=$E29,DO$4&lt;=$G29)*((DO$4-$E29+1)/($I29*($I29+1)/2)*$C29))+($J29="custom")*CustomCF!DH29</f>
        <v>0</v>
      </c>
      <c r="DP29" s="19">
        <f>($J29="Bell Curve")*(_xlfn.NORM.DIST(AND(DP$4&gt;=$E29,DP$4&lt;=$G29)*(DP$4-$E29+1),$I29/2,$L29,TRUE)-_xlfn.NORM.DIST(AND(DP$4&gt;=$E29,DP$4&lt;=$G29)*(DO$4-$E29+1),$I29/2,$L29,TRUE))/(1-2*_xlfn.NORM.DIST(0,$I29/2,$L29,TRUE))*$C29+($J29="Steady Growth")*(AND(DP$4&gt;=$E29,DP$4&lt;=$G29)*((DP$4-$E29+1)/($I29*($I29+1)/2)*$C29))+($J29="custom")*CustomCF!DI29</f>
        <v>0</v>
      </c>
      <c r="DQ29" s="19">
        <f>($J29="Bell Curve")*(_xlfn.NORM.DIST(AND(DQ$4&gt;=$E29,DQ$4&lt;=$G29)*(DQ$4-$E29+1),$I29/2,$L29,TRUE)-_xlfn.NORM.DIST(AND(DQ$4&gt;=$E29,DQ$4&lt;=$G29)*(DP$4-$E29+1),$I29/2,$L29,TRUE))/(1-2*_xlfn.NORM.DIST(0,$I29/2,$L29,TRUE))*$C29+($J29="Steady Growth")*(AND(DQ$4&gt;=$E29,DQ$4&lt;=$G29)*((DQ$4-$E29+1)/($I29*($I29+1)/2)*$C29))+($J29="custom")*CustomCF!DJ29</f>
        <v>0</v>
      </c>
      <c r="DR29" s="19">
        <f>($J29="Bell Curve")*(_xlfn.NORM.DIST(AND(DR$4&gt;=$E29,DR$4&lt;=$G29)*(DR$4-$E29+1),$I29/2,$L29,TRUE)-_xlfn.NORM.DIST(AND(DR$4&gt;=$E29,DR$4&lt;=$G29)*(DQ$4-$E29+1),$I29/2,$L29,TRUE))/(1-2*_xlfn.NORM.DIST(0,$I29/2,$L29,TRUE))*$C29+($J29="Steady Growth")*(AND(DR$4&gt;=$E29,DR$4&lt;=$G29)*((DR$4-$E29+1)/($I29*($I29+1)/2)*$C29))+($J29="custom")*CustomCF!DK29</f>
        <v>0</v>
      </c>
      <c r="DS29" s="19">
        <f>($J29="Bell Curve")*(_xlfn.NORM.DIST(AND(DS$4&gt;=$E29,DS$4&lt;=$G29)*(DS$4-$E29+1),$I29/2,$L29,TRUE)-_xlfn.NORM.DIST(AND(DS$4&gt;=$E29,DS$4&lt;=$G29)*(DR$4-$E29+1),$I29/2,$L29,TRUE))/(1-2*_xlfn.NORM.DIST(0,$I29/2,$L29,TRUE))*$C29+($J29="Steady Growth")*(AND(DS$4&gt;=$E29,DS$4&lt;=$G29)*((DS$4-$E29+1)/($I29*($I29+1)/2)*$C29))+($J29="custom")*CustomCF!DL29</f>
        <v>0</v>
      </c>
      <c r="DT29" s="19">
        <f>($J29="Bell Curve")*(_xlfn.NORM.DIST(AND(DT$4&gt;=$E29,DT$4&lt;=$G29)*(DT$4-$E29+1),$I29/2,$L29,TRUE)-_xlfn.NORM.DIST(AND(DT$4&gt;=$E29,DT$4&lt;=$G29)*(DS$4-$E29+1),$I29/2,$L29,TRUE))/(1-2*_xlfn.NORM.DIST(0,$I29/2,$L29,TRUE))*$C29+($J29="Steady Growth")*(AND(DT$4&gt;=$E29,DT$4&lt;=$G29)*((DT$4-$E29+1)/($I29*($I29+1)/2)*$C29))+($J29="custom")*CustomCF!DM29</f>
        <v>0</v>
      </c>
      <c r="DU29" s="19">
        <f>($J29="Bell Curve")*(_xlfn.NORM.DIST(AND(DU$4&gt;=$E29,DU$4&lt;=$G29)*(DU$4-$E29+1),$I29/2,$L29,TRUE)-_xlfn.NORM.DIST(AND(DU$4&gt;=$E29,DU$4&lt;=$G29)*(DT$4-$E29+1),$I29/2,$L29,TRUE))/(1-2*_xlfn.NORM.DIST(0,$I29/2,$L29,TRUE))*$C29+($J29="Steady Growth")*(AND(DU$4&gt;=$E29,DU$4&lt;=$G29)*((DU$4-$E29+1)/($I29*($I29+1)/2)*$C29))+($J29="custom")*CustomCF!DN29</f>
        <v>0</v>
      </c>
      <c r="DV29" s="19">
        <f>($J29="Bell Curve")*(_xlfn.NORM.DIST(AND(DV$4&gt;=$E29,DV$4&lt;=$G29)*(DV$4-$E29+1),$I29/2,$L29,TRUE)-_xlfn.NORM.DIST(AND(DV$4&gt;=$E29,DV$4&lt;=$G29)*(DU$4-$E29+1),$I29/2,$L29,TRUE))/(1-2*_xlfn.NORM.DIST(0,$I29/2,$L29,TRUE))*$C29+($J29="Steady Growth")*(AND(DV$4&gt;=$E29,DV$4&lt;=$G29)*((DV$4-$E29+1)/($I29*($I29+1)/2)*$C29))+($J29="custom")*CustomCF!DO29</f>
        <v>0</v>
      </c>
      <c r="DW29" s="19">
        <f>($J29="Bell Curve")*(_xlfn.NORM.DIST(AND(DW$4&gt;=$E29,DW$4&lt;=$G29)*(DW$4-$E29+1),$I29/2,$L29,TRUE)-_xlfn.NORM.DIST(AND(DW$4&gt;=$E29,DW$4&lt;=$G29)*(DV$4-$E29+1),$I29/2,$L29,TRUE))/(1-2*_xlfn.NORM.DIST(0,$I29/2,$L29,TRUE))*$C29+($J29="Steady Growth")*(AND(DW$4&gt;=$E29,DW$4&lt;=$G29)*((DW$4-$E29+1)/($I29*($I29+1)/2)*$C29))+($J29="custom")*CustomCF!DP29</f>
        <v>0</v>
      </c>
      <c r="DX29" s="19">
        <f>($J29="Bell Curve")*(_xlfn.NORM.DIST(AND(DX$4&gt;=$E29,DX$4&lt;=$G29)*(DX$4-$E29+1),$I29/2,$L29,TRUE)-_xlfn.NORM.DIST(AND(DX$4&gt;=$E29,DX$4&lt;=$G29)*(DW$4-$E29+1),$I29/2,$L29,TRUE))/(1-2*_xlfn.NORM.DIST(0,$I29/2,$L29,TRUE))*$C29+($J29="Steady Growth")*(AND(DX$4&gt;=$E29,DX$4&lt;=$G29)*((DX$4-$E29+1)/($I29*($I29+1)/2)*$C29))+($J29="custom")*CustomCF!DQ29</f>
        <v>0</v>
      </c>
      <c r="DY29" s="19">
        <f>($J29="Bell Curve")*(_xlfn.NORM.DIST(AND(DY$4&gt;=$E29,DY$4&lt;=$G29)*(DY$4-$E29+1),$I29/2,$L29,TRUE)-_xlfn.NORM.DIST(AND(DY$4&gt;=$E29,DY$4&lt;=$G29)*(DX$4-$E29+1),$I29/2,$L29,TRUE))/(1-2*_xlfn.NORM.DIST(0,$I29/2,$L29,TRUE))*$C29+($J29="Steady Growth")*(AND(DY$4&gt;=$E29,DY$4&lt;=$G29)*((DY$4-$E29+1)/($I29*($I29+1)/2)*$C29))+($J29="custom")*CustomCF!DR29</f>
        <v>0</v>
      </c>
      <c r="DZ29" s="19">
        <f>($J29="Bell Curve")*(_xlfn.NORM.DIST(AND(DZ$4&gt;=$E29,DZ$4&lt;=$G29)*(DZ$4-$E29+1),$I29/2,$L29,TRUE)-_xlfn.NORM.DIST(AND(DZ$4&gt;=$E29,DZ$4&lt;=$G29)*(DY$4-$E29+1),$I29/2,$L29,TRUE))/(1-2*_xlfn.NORM.DIST(0,$I29/2,$L29,TRUE))*$C29+($J29="Steady Growth")*(AND(DZ$4&gt;=$E29,DZ$4&lt;=$G29)*((DZ$4-$E29+1)/($I29*($I29+1)/2)*$C29))+($J29="custom")*CustomCF!DS29</f>
        <v>0</v>
      </c>
      <c r="EA29" s="19">
        <f>($J29="Bell Curve")*(_xlfn.NORM.DIST(AND(EA$4&gt;=$E29,EA$4&lt;=$G29)*(EA$4-$E29+1),$I29/2,$L29,TRUE)-_xlfn.NORM.DIST(AND(EA$4&gt;=$E29,EA$4&lt;=$G29)*(DZ$4-$E29+1),$I29/2,$L29,TRUE))/(1-2*_xlfn.NORM.DIST(0,$I29/2,$L29,TRUE))*$C29+($J29="Steady Growth")*(AND(EA$4&gt;=$E29,EA$4&lt;=$G29)*((EA$4-$E29+1)/($I29*($I29+1)/2)*$C29))+($J29="custom")*CustomCF!DT29</f>
        <v>0</v>
      </c>
      <c r="EB29" s="19">
        <f>($J29="Bell Curve")*(_xlfn.NORM.DIST(AND(EB$4&gt;=$E29,EB$4&lt;=$G29)*(EB$4-$E29+1),$I29/2,$L29,TRUE)-_xlfn.NORM.DIST(AND(EB$4&gt;=$E29,EB$4&lt;=$G29)*(EA$4-$E29+1),$I29/2,$L29,TRUE))/(1-2*_xlfn.NORM.DIST(0,$I29/2,$L29,TRUE))*$C29+($J29="Steady Growth")*(AND(EB$4&gt;=$E29,EB$4&lt;=$G29)*((EB$4-$E29+1)/($I29*($I29+1)/2)*$C29))+($J29="custom")*CustomCF!DU29</f>
        <v>0</v>
      </c>
      <c r="EC29" s="19">
        <f>($J29="Bell Curve")*(_xlfn.NORM.DIST(AND(EC$4&gt;=$E29,EC$4&lt;=$G29)*(EC$4-$E29+1),$I29/2,$L29,TRUE)-_xlfn.NORM.DIST(AND(EC$4&gt;=$E29,EC$4&lt;=$G29)*(EB$4-$E29+1),$I29/2,$L29,TRUE))/(1-2*_xlfn.NORM.DIST(0,$I29/2,$L29,TRUE))*$C29+($J29="Steady Growth")*(AND(EC$4&gt;=$E29,EC$4&lt;=$G29)*((EC$4-$E29+1)/($I29*($I29+1)/2)*$C29))+($J29="custom")*CustomCF!DV29</f>
        <v>0</v>
      </c>
      <c r="ED29" s="19">
        <f>($J29="Bell Curve")*(_xlfn.NORM.DIST(AND(ED$4&gt;=$E29,ED$4&lt;=$G29)*(ED$4-$E29+1),$I29/2,$L29,TRUE)-_xlfn.NORM.DIST(AND(ED$4&gt;=$E29,ED$4&lt;=$G29)*(EC$4-$E29+1),$I29/2,$L29,TRUE))/(1-2*_xlfn.NORM.DIST(0,$I29/2,$L29,TRUE))*$C29+($J29="Steady Growth")*(AND(ED$4&gt;=$E29,ED$4&lt;=$G29)*((ED$4-$E29+1)/($I29*($I29+1)/2)*$C29))+($J29="custom")*CustomCF!DW29</f>
        <v>0</v>
      </c>
      <c r="EE29" s="19">
        <f>($J29="Bell Curve")*(_xlfn.NORM.DIST(AND(EE$4&gt;=$E29,EE$4&lt;=$G29)*(EE$4-$E29+1),$I29/2,$L29,TRUE)-_xlfn.NORM.DIST(AND(EE$4&gt;=$E29,EE$4&lt;=$G29)*(ED$4-$E29+1),$I29/2,$L29,TRUE))/(1-2*_xlfn.NORM.DIST(0,$I29/2,$L29,TRUE))*$C29+($J29="Steady Growth")*(AND(EE$4&gt;=$E29,EE$4&lt;=$G29)*((EE$4-$E29+1)/($I29*($I29+1)/2)*$C29))+($J29="custom")*CustomCF!DX29</f>
        <v>0</v>
      </c>
      <c r="EF29" s="121">
        <f>($J29="Bell Curve")*(_xlfn.NORM.DIST(AND(EF$4&gt;=$E29,EF$4&lt;=$G29)*(EF$4-$E29+1),$I29/2,$L29,TRUE)-_xlfn.NORM.DIST(AND(EF$4&gt;=$E29,EF$4&lt;=$G29)*(EE$4-$E29+1),$I29/2,$L29,TRUE))/(1-2*_xlfn.NORM.DIST(0,$I29/2,$L29,TRUE))*$C29+($J29="Steady Growth")*(AND(EF$4&gt;=$E29,EF$4&lt;=$G29)*((EF$4-$E29+1)/($I29*($I29+1)/2)*$C29))+($J29="custom")*CustomCF!DY29</f>
        <v>0</v>
      </c>
    </row>
    <row r="30" spans="2:136" hidden="1" outlineLevel="1" x14ac:dyDescent="0.2">
      <c r="B30" s="103">
        <f>Budget!K30</f>
        <v>0</v>
      </c>
      <c r="C30" s="19">
        <f>Budget!L30</f>
        <v>0</v>
      </c>
      <c r="D30" s="19" t="str">
        <f t="shared" si="17"/>
        <v/>
      </c>
      <c r="E30" s="92">
        <v>0</v>
      </c>
      <c r="F30" s="18">
        <f>IF(J30="Custom",CustomCF!E30,INDEX($P$6:$DY$6,MATCH(E30,CF!$P$4:$DY$4,0)))</f>
        <v>46022</v>
      </c>
      <c r="G30" s="92">
        <v>0</v>
      </c>
      <c r="H30" s="18">
        <f>IF(J30="Custom",CustomCF!F30,INDEX($P$6:$EF$6,MATCH(G30,$P$4:$EF$4,0)))</f>
        <v>46022</v>
      </c>
      <c r="I30" s="9">
        <f t="shared" si="9"/>
        <v>1</v>
      </c>
      <c r="J30" s="92" t="s">
        <v>30</v>
      </c>
      <c r="K30" s="92" t="s">
        <v>31</v>
      </c>
      <c r="L30" s="9">
        <f t="shared" si="15"/>
        <v>10000000</v>
      </c>
      <c r="M30" s="106">
        <f t="shared" si="16"/>
        <v>0</v>
      </c>
      <c r="N30" s="112" t="str">
        <f t="shared" si="10"/>
        <v>OK</v>
      </c>
      <c r="O30" s="112"/>
      <c r="P30" s="19">
        <f>($J30="Bell Curve")*(_xlfn.NORM.DIST(AND(P$4&gt;=$E30,P$4&lt;=$G30)*(P$4-$E30+1),$I30/2,$L30,TRUE)-_xlfn.NORM.DIST(AND(P$4&gt;=$E30,P$4&lt;=$G30)*(N$4-$E30+1),$I30/2,$L30,TRUE))/(1-2*_xlfn.NORM.DIST(0,$I30/2,$L30,TRUE))*$C30+($J30="Steady Growth")*(AND(P$4&gt;=$E30,P$4&lt;=$G30)*((P$4-$E30+1)/($I30*($I30+1)/2)*$C30))+($J30="custom")*CustomCF!I30</f>
        <v>0</v>
      </c>
      <c r="Q30" s="19">
        <f>($J30="Bell Curve")*(_xlfn.NORM.DIST(AND(Q$4&gt;=$E30,Q$4&lt;=$G30)*(Q$4-$E30+1),$I30/2,$L30,TRUE)-_xlfn.NORM.DIST(AND(Q$4&gt;=$E30,Q$4&lt;=$G30)*(P$4-$E30+1),$I30/2,$L30,TRUE))/(1-2*_xlfn.NORM.DIST(0,$I30/2,$L30,TRUE))*$C30+($J30="Steady Growth")*(AND(Q$4&gt;=$E30,Q$4&lt;=$G30)*((Q$4-$E30+1)/($I30*($I30+1)/2)*$C30))+($J30="custom")*CustomCF!J30</f>
        <v>0</v>
      </c>
      <c r="R30" s="19">
        <f>($J30="Bell Curve")*(_xlfn.NORM.DIST(AND(R$4&gt;=$E30,R$4&lt;=$G30)*(R$4-$E30+1),$I30/2,$L30,TRUE)-_xlfn.NORM.DIST(AND(R$4&gt;=$E30,R$4&lt;=$G30)*(Q$4-$E30+1),$I30/2,$L30,TRUE))/(1-2*_xlfn.NORM.DIST(0,$I30/2,$L30,TRUE))*$C30+($J30="Steady Growth")*(AND(R$4&gt;=$E30,R$4&lt;=$G30)*((R$4-$E30+1)/($I30*($I30+1)/2)*$C30))+($J30="custom")*CustomCF!K30</f>
        <v>0</v>
      </c>
      <c r="S30" s="19">
        <f>($J30="Bell Curve")*(_xlfn.NORM.DIST(AND(S$4&gt;=$E30,S$4&lt;=$G30)*(S$4-$E30+1),$I30/2,$L30,TRUE)-_xlfn.NORM.DIST(AND(S$4&gt;=$E30,S$4&lt;=$G30)*(R$4-$E30+1),$I30/2,$L30,TRUE))/(1-2*_xlfn.NORM.DIST(0,$I30/2,$L30,TRUE))*$C30+($J30="Steady Growth")*(AND(S$4&gt;=$E30,S$4&lt;=$G30)*((S$4-$E30+1)/($I30*($I30+1)/2)*$C30))+($J30="custom")*CustomCF!L30</f>
        <v>0</v>
      </c>
      <c r="T30" s="19">
        <f>($J30="Bell Curve")*(_xlfn.NORM.DIST(AND(T$4&gt;=$E30,T$4&lt;=$G30)*(T$4-$E30+1),$I30/2,$L30,TRUE)-_xlfn.NORM.DIST(AND(T$4&gt;=$E30,T$4&lt;=$G30)*(S$4-$E30+1),$I30/2,$L30,TRUE))/(1-2*_xlfn.NORM.DIST(0,$I30/2,$L30,TRUE))*$C30+($J30="Steady Growth")*(AND(T$4&gt;=$E30,T$4&lt;=$G30)*((T$4-$E30+1)/($I30*($I30+1)/2)*$C30))+($J30="custom")*CustomCF!M30</f>
        <v>0</v>
      </c>
      <c r="U30" s="19">
        <f>($J30="Bell Curve")*(_xlfn.NORM.DIST(AND(U$4&gt;=$E30,U$4&lt;=$G30)*(U$4-$E30+1),$I30/2,$L30,TRUE)-_xlfn.NORM.DIST(AND(U$4&gt;=$E30,U$4&lt;=$G30)*(T$4-$E30+1),$I30/2,$L30,TRUE))/(1-2*_xlfn.NORM.DIST(0,$I30/2,$L30,TRUE))*$C30+($J30="Steady Growth")*(AND(U$4&gt;=$E30,U$4&lt;=$G30)*((U$4-$E30+1)/($I30*($I30+1)/2)*$C30))+($J30="custom")*CustomCF!N30</f>
        <v>0</v>
      </c>
      <c r="V30" s="19">
        <f>($J30="Bell Curve")*(_xlfn.NORM.DIST(AND(V$4&gt;=$E30,V$4&lt;=$G30)*(V$4-$E30+1),$I30/2,$L30,TRUE)-_xlfn.NORM.DIST(AND(V$4&gt;=$E30,V$4&lt;=$G30)*(U$4-$E30+1),$I30/2,$L30,TRUE))/(1-2*_xlfn.NORM.DIST(0,$I30/2,$L30,TRUE))*$C30+($J30="Steady Growth")*(AND(V$4&gt;=$E30,V$4&lt;=$G30)*((V$4-$E30+1)/($I30*($I30+1)/2)*$C30))+($J30="custom")*CustomCF!O30</f>
        <v>0</v>
      </c>
      <c r="W30" s="19">
        <f>($J30="Bell Curve")*(_xlfn.NORM.DIST(AND(W$4&gt;=$E30,W$4&lt;=$G30)*(W$4-$E30+1),$I30/2,$L30,TRUE)-_xlfn.NORM.DIST(AND(W$4&gt;=$E30,W$4&lt;=$G30)*(V$4-$E30+1),$I30/2,$L30,TRUE))/(1-2*_xlfn.NORM.DIST(0,$I30/2,$L30,TRUE))*$C30+($J30="Steady Growth")*(AND(W$4&gt;=$E30,W$4&lt;=$G30)*((W$4-$E30+1)/($I30*($I30+1)/2)*$C30))+($J30="custom")*CustomCF!P30</f>
        <v>0</v>
      </c>
      <c r="X30" s="19">
        <f>($J30="Bell Curve")*(_xlfn.NORM.DIST(AND(X$4&gt;=$E30,X$4&lt;=$G30)*(X$4-$E30+1),$I30/2,$L30,TRUE)-_xlfn.NORM.DIST(AND(X$4&gt;=$E30,X$4&lt;=$G30)*(W$4-$E30+1),$I30/2,$L30,TRUE))/(1-2*_xlfn.NORM.DIST(0,$I30/2,$L30,TRUE))*$C30+($J30="Steady Growth")*(AND(X$4&gt;=$E30,X$4&lt;=$G30)*((X$4-$E30+1)/($I30*($I30+1)/2)*$C30))+($J30="custom")*CustomCF!Q30</f>
        <v>0</v>
      </c>
      <c r="Y30" s="19">
        <f>($J30="Bell Curve")*(_xlfn.NORM.DIST(AND(Y$4&gt;=$E30,Y$4&lt;=$G30)*(Y$4-$E30+1),$I30/2,$L30,TRUE)-_xlfn.NORM.DIST(AND(Y$4&gt;=$E30,Y$4&lt;=$G30)*(X$4-$E30+1),$I30/2,$L30,TRUE))/(1-2*_xlfn.NORM.DIST(0,$I30/2,$L30,TRUE))*$C30+($J30="Steady Growth")*(AND(Y$4&gt;=$E30,Y$4&lt;=$G30)*((Y$4-$E30+1)/($I30*($I30+1)/2)*$C30))+($J30="custom")*CustomCF!R30</f>
        <v>0</v>
      </c>
      <c r="Z30" s="19">
        <f>($J30="Bell Curve")*(_xlfn.NORM.DIST(AND(Z$4&gt;=$E30,Z$4&lt;=$G30)*(Z$4-$E30+1),$I30/2,$L30,TRUE)-_xlfn.NORM.DIST(AND(Z$4&gt;=$E30,Z$4&lt;=$G30)*(Y$4-$E30+1),$I30/2,$L30,TRUE))/(1-2*_xlfn.NORM.DIST(0,$I30/2,$L30,TRUE))*$C30+($J30="Steady Growth")*(AND(Z$4&gt;=$E30,Z$4&lt;=$G30)*((Z$4-$E30+1)/($I30*($I30+1)/2)*$C30))+($J30="custom")*CustomCF!S30</f>
        <v>0</v>
      </c>
      <c r="AA30" s="19">
        <f>($J30="Bell Curve")*(_xlfn.NORM.DIST(AND(AA$4&gt;=$E30,AA$4&lt;=$G30)*(AA$4-$E30+1),$I30/2,$L30,TRUE)-_xlfn.NORM.DIST(AND(AA$4&gt;=$E30,AA$4&lt;=$G30)*(Z$4-$E30+1),$I30/2,$L30,TRUE))/(1-2*_xlfn.NORM.DIST(0,$I30/2,$L30,TRUE))*$C30+($J30="Steady Growth")*(AND(AA$4&gt;=$E30,AA$4&lt;=$G30)*((AA$4-$E30+1)/($I30*($I30+1)/2)*$C30))+($J30="custom")*CustomCF!T30</f>
        <v>0</v>
      </c>
      <c r="AB30" s="19">
        <f>($J30="Bell Curve")*(_xlfn.NORM.DIST(AND(AB$4&gt;=$E30,AB$4&lt;=$G30)*(AB$4-$E30+1),$I30/2,$L30,TRUE)-_xlfn.NORM.DIST(AND(AB$4&gt;=$E30,AB$4&lt;=$G30)*(AA$4-$E30+1),$I30/2,$L30,TRUE))/(1-2*_xlfn.NORM.DIST(0,$I30/2,$L30,TRUE))*$C30+($J30="Steady Growth")*(AND(AB$4&gt;=$E30,AB$4&lt;=$G30)*((AB$4-$E30+1)/($I30*($I30+1)/2)*$C30))+($J30="custom")*CustomCF!U30</f>
        <v>0</v>
      </c>
      <c r="AC30" s="19">
        <f>($J30="Bell Curve")*(_xlfn.NORM.DIST(AND(AC$4&gt;=$E30,AC$4&lt;=$G30)*(AC$4-$E30+1),$I30/2,$L30,TRUE)-_xlfn.NORM.DIST(AND(AC$4&gt;=$E30,AC$4&lt;=$G30)*(AB$4-$E30+1),$I30/2,$L30,TRUE))/(1-2*_xlfn.NORM.DIST(0,$I30/2,$L30,TRUE))*$C30+($J30="Steady Growth")*(AND(AC$4&gt;=$E30,AC$4&lt;=$G30)*((AC$4-$E30+1)/($I30*($I30+1)/2)*$C30))+($J30="custom")*CustomCF!V30</f>
        <v>0</v>
      </c>
      <c r="AD30" s="19">
        <f>($J30="Bell Curve")*(_xlfn.NORM.DIST(AND(AD$4&gt;=$E30,AD$4&lt;=$G30)*(AD$4-$E30+1),$I30/2,$L30,TRUE)-_xlfn.NORM.DIST(AND(AD$4&gt;=$E30,AD$4&lt;=$G30)*(AC$4-$E30+1),$I30/2,$L30,TRUE))/(1-2*_xlfn.NORM.DIST(0,$I30/2,$L30,TRUE))*$C30+($J30="Steady Growth")*(AND(AD$4&gt;=$E30,AD$4&lt;=$G30)*((AD$4-$E30+1)/($I30*($I30+1)/2)*$C30))+($J30="custom")*CustomCF!W30</f>
        <v>0</v>
      </c>
      <c r="AE30" s="19">
        <f>($J30="Bell Curve")*(_xlfn.NORM.DIST(AND(AE$4&gt;=$E30,AE$4&lt;=$G30)*(AE$4-$E30+1),$I30/2,$L30,TRUE)-_xlfn.NORM.DIST(AND(AE$4&gt;=$E30,AE$4&lt;=$G30)*(AD$4-$E30+1),$I30/2,$L30,TRUE))/(1-2*_xlfn.NORM.DIST(0,$I30/2,$L30,TRUE))*$C30+($J30="Steady Growth")*(AND(AE$4&gt;=$E30,AE$4&lt;=$G30)*((AE$4-$E30+1)/($I30*($I30+1)/2)*$C30))+($J30="custom")*CustomCF!X30</f>
        <v>0</v>
      </c>
      <c r="AF30" s="19">
        <f>($J30="Bell Curve")*(_xlfn.NORM.DIST(AND(AF$4&gt;=$E30,AF$4&lt;=$G30)*(AF$4-$E30+1),$I30/2,$L30,TRUE)-_xlfn.NORM.DIST(AND(AF$4&gt;=$E30,AF$4&lt;=$G30)*(AE$4-$E30+1),$I30/2,$L30,TRUE))/(1-2*_xlfn.NORM.DIST(0,$I30/2,$L30,TRUE))*$C30+($J30="Steady Growth")*(AND(AF$4&gt;=$E30,AF$4&lt;=$G30)*((AF$4-$E30+1)/($I30*($I30+1)/2)*$C30))+($J30="custom")*CustomCF!Y30</f>
        <v>0</v>
      </c>
      <c r="AG30" s="19">
        <f>($J30="Bell Curve")*(_xlfn.NORM.DIST(AND(AG$4&gt;=$E30,AG$4&lt;=$G30)*(AG$4-$E30+1),$I30/2,$L30,TRUE)-_xlfn.NORM.DIST(AND(AG$4&gt;=$E30,AG$4&lt;=$G30)*(AF$4-$E30+1),$I30/2,$L30,TRUE))/(1-2*_xlfn.NORM.DIST(0,$I30/2,$L30,TRUE))*$C30+($J30="Steady Growth")*(AND(AG$4&gt;=$E30,AG$4&lt;=$G30)*((AG$4-$E30+1)/($I30*($I30+1)/2)*$C30))+($J30="custom")*CustomCF!Z30</f>
        <v>0</v>
      </c>
      <c r="AH30" s="19">
        <f>($J30="Bell Curve")*(_xlfn.NORM.DIST(AND(AH$4&gt;=$E30,AH$4&lt;=$G30)*(AH$4-$E30+1),$I30/2,$L30,TRUE)-_xlfn.NORM.DIST(AND(AH$4&gt;=$E30,AH$4&lt;=$G30)*(AG$4-$E30+1),$I30/2,$L30,TRUE))/(1-2*_xlfn.NORM.DIST(0,$I30/2,$L30,TRUE))*$C30+($J30="Steady Growth")*(AND(AH$4&gt;=$E30,AH$4&lt;=$G30)*((AH$4-$E30+1)/($I30*($I30+1)/2)*$C30))+($J30="custom")*CustomCF!AA30</f>
        <v>0</v>
      </c>
      <c r="AI30" s="19">
        <f>($J30="Bell Curve")*(_xlfn.NORM.DIST(AND(AI$4&gt;=$E30,AI$4&lt;=$G30)*(AI$4-$E30+1),$I30/2,$L30,TRUE)-_xlfn.NORM.DIST(AND(AI$4&gt;=$E30,AI$4&lt;=$G30)*(AH$4-$E30+1),$I30/2,$L30,TRUE))/(1-2*_xlfn.NORM.DIST(0,$I30/2,$L30,TRUE))*$C30+($J30="Steady Growth")*(AND(AI$4&gt;=$E30,AI$4&lt;=$G30)*((AI$4-$E30+1)/($I30*($I30+1)/2)*$C30))+($J30="custom")*CustomCF!AB30</f>
        <v>0</v>
      </c>
      <c r="AJ30" s="19">
        <f>($J30="Bell Curve")*(_xlfn.NORM.DIST(AND(AJ$4&gt;=$E30,AJ$4&lt;=$G30)*(AJ$4-$E30+1),$I30/2,$L30,TRUE)-_xlfn.NORM.DIST(AND(AJ$4&gt;=$E30,AJ$4&lt;=$G30)*(AI$4-$E30+1),$I30/2,$L30,TRUE))/(1-2*_xlfn.NORM.DIST(0,$I30/2,$L30,TRUE))*$C30+($J30="Steady Growth")*(AND(AJ$4&gt;=$E30,AJ$4&lt;=$G30)*((AJ$4-$E30+1)/($I30*($I30+1)/2)*$C30))+($J30="custom")*CustomCF!AC30</f>
        <v>0</v>
      </c>
      <c r="AK30" s="19">
        <f>($J30="Bell Curve")*(_xlfn.NORM.DIST(AND(AK$4&gt;=$E30,AK$4&lt;=$G30)*(AK$4-$E30+1),$I30/2,$L30,TRUE)-_xlfn.NORM.DIST(AND(AK$4&gt;=$E30,AK$4&lt;=$G30)*(AJ$4-$E30+1),$I30/2,$L30,TRUE))/(1-2*_xlfn.NORM.DIST(0,$I30/2,$L30,TRUE))*$C30+($J30="Steady Growth")*(AND(AK$4&gt;=$E30,AK$4&lt;=$G30)*((AK$4-$E30+1)/($I30*($I30+1)/2)*$C30))+($J30="custom")*CustomCF!AD30</f>
        <v>0</v>
      </c>
      <c r="AL30" s="19">
        <f>($J30="Bell Curve")*(_xlfn.NORM.DIST(AND(AL$4&gt;=$E30,AL$4&lt;=$G30)*(AL$4-$E30+1),$I30/2,$L30,TRUE)-_xlfn.NORM.DIST(AND(AL$4&gt;=$E30,AL$4&lt;=$G30)*(AK$4-$E30+1),$I30/2,$L30,TRUE))/(1-2*_xlfn.NORM.DIST(0,$I30/2,$L30,TRUE))*$C30+($J30="Steady Growth")*(AND(AL$4&gt;=$E30,AL$4&lt;=$G30)*((AL$4-$E30+1)/($I30*($I30+1)/2)*$C30))+($J30="custom")*CustomCF!AE30</f>
        <v>0</v>
      </c>
      <c r="AM30" s="19">
        <f>($J30="Bell Curve")*(_xlfn.NORM.DIST(AND(AM$4&gt;=$E30,AM$4&lt;=$G30)*(AM$4-$E30+1),$I30/2,$L30,TRUE)-_xlfn.NORM.DIST(AND(AM$4&gt;=$E30,AM$4&lt;=$G30)*(AL$4-$E30+1),$I30/2,$L30,TRUE))/(1-2*_xlfn.NORM.DIST(0,$I30/2,$L30,TRUE))*$C30+($J30="Steady Growth")*(AND(AM$4&gt;=$E30,AM$4&lt;=$G30)*((AM$4-$E30+1)/($I30*($I30+1)/2)*$C30))+($J30="custom")*CustomCF!AF30</f>
        <v>0</v>
      </c>
      <c r="AN30" s="19">
        <f>($J30="Bell Curve")*(_xlfn.NORM.DIST(AND(AN$4&gt;=$E30,AN$4&lt;=$G30)*(AN$4-$E30+1),$I30/2,$L30,TRUE)-_xlfn.NORM.DIST(AND(AN$4&gt;=$E30,AN$4&lt;=$G30)*(AM$4-$E30+1),$I30/2,$L30,TRUE))/(1-2*_xlfn.NORM.DIST(0,$I30/2,$L30,TRUE))*$C30+($J30="Steady Growth")*(AND(AN$4&gt;=$E30,AN$4&lt;=$G30)*((AN$4-$E30+1)/($I30*($I30+1)/2)*$C30))+($J30="custom")*CustomCF!AG30</f>
        <v>0</v>
      </c>
      <c r="AO30" s="19">
        <f>($J30="Bell Curve")*(_xlfn.NORM.DIST(AND(AO$4&gt;=$E30,AO$4&lt;=$G30)*(AO$4-$E30+1),$I30/2,$L30,TRUE)-_xlfn.NORM.DIST(AND(AO$4&gt;=$E30,AO$4&lt;=$G30)*(AN$4-$E30+1),$I30/2,$L30,TRUE))/(1-2*_xlfn.NORM.DIST(0,$I30/2,$L30,TRUE))*$C30+($J30="Steady Growth")*(AND(AO$4&gt;=$E30,AO$4&lt;=$G30)*((AO$4-$E30+1)/($I30*($I30+1)/2)*$C30))+($J30="custom")*CustomCF!AH30</f>
        <v>0</v>
      </c>
      <c r="AP30" s="19">
        <f>($J30="Bell Curve")*(_xlfn.NORM.DIST(AND(AP$4&gt;=$E30,AP$4&lt;=$G30)*(AP$4-$E30+1),$I30/2,$L30,TRUE)-_xlfn.NORM.DIST(AND(AP$4&gt;=$E30,AP$4&lt;=$G30)*(AO$4-$E30+1),$I30/2,$L30,TRUE))/(1-2*_xlfn.NORM.DIST(0,$I30/2,$L30,TRUE))*$C30+($J30="Steady Growth")*(AND(AP$4&gt;=$E30,AP$4&lt;=$G30)*((AP$4-$E30+1)/($I30*($I30+1)/2)*$C30))+($J30="custom")*CustomCF!AI30</f>
        <v>0</v>
      </c>
      <c r="AQ30" s="19">
        <f>($J30="Bell Curve")*(_xlfn.NORM.DIST(AND(AQ$4&gt;=$E30,AQ$4&lt;=$G30)*(AQ$4-$E30+1),$I30/2,$L30,TRUE)-_xlfn.NORM.DIST(AND(AQ$4&gt;=$E30,AQ$4&lt;=$G30)*(AP$4-$E30+1),$I30/2,$L30,TRUE))/(1-2*_xlfn.NORM.DIST(0,$I30/2,$L30,TRUE))*$C30+($J30="Steady Growth")*(AND(AQ$4&gt;=$E30,AQ$4&lt;=$G30)*((AQ$4-$E30+1)/($I30*($I30+1)/2)*$C30))+($J30="custom")*CustomCF!AJ30</f>
        <v>0</v>
      </c>
      <c r="AR30" s="19">
        <f>($J30="Bell Curve")*(_xlfn.NORM.DIST(AND(AR$4&gt;=$E30,AR$4&lt;=$G30)*(AR$4-$E30+1),$I30/2,$L30,TRUE)-_xlfn.NORM.DIST(AND(AR$4&gt;=$E30,AR$4&lt;=$G30)*(AQ$4-$E30+1),$I30/2,$L30,TRUE))/(1-2*_xlfn.NORM.DIST(0,$I30/2,$L30,TRUE))*$C30+($J30="Steady Growth")*(AND(AR$4&gt;=$E30,AR$4&lt;=$G30)*((AR$4-$E30+1)/($I30*($I30+1)/2)*$C30))+($J30="custom")*CustomCF!AK30</f>
        <v>0</v>
      </c>
      <c r="AS30" s="19">
        <f>($J30="Bell Curve")*(_xlfn.NORM.DIST(AND(AS$4&gt;=$E30,AS$4&lt;=$G30)*(AS$4-$E30+1),$I30/2,$L30,TRUE)-_xlfn.NORM.DIST(AND(AS$4&gt;=$E30,AS$4&lt;=$G30)*(AR$4-$E30+1),$I30/2,$L30,TRUE))/(1-2*_xlfn.NORM.DIST(0,$I30/2,$L30,TRUE))*$C30+($J30="Steady Growth")*(AND(AS$4&gt;=$E30,AS$4&lt;=$G30)*((AS$4-$E30+1)/($I30*($I30+1)/2)*$C30))+($J30="custom")*CustomCF!AL30</f>
        <v>0</v>
      </c>
      <c r="AT30" s="19">
        <f>($J30="Bell Curve")*(_xlfn.NORM.DIST(AND(AT$4&gt;=$E30,AT$4&lt;=$G30)*(AT$4-$E30+1),$I30/2,$L30,TRUE)-_xlfn.NORM.DIST(AND(AT$4&gt;=$E30,AT$4&lt;=$G30)*(AS$4-$E30+1),$I30/2,$L30,TRUE))/(1-2*_xlfn.NORM.DIST(0,$I30/2,$L30,TRUE))*$C30+($J30="Steady Growth")*(AND(AT$4&gt;=$E30,AT$4&lt;=$G30)*((AT$4-$E30+1)/($I30*($I30+1)/2)*$C30))+($J30="custom")*CustomCF!AM30</f>
        <v>0</v>
      </c>
      <c r="AU30" s="19">
        <f>($J30="Bell Curve")*(_xlfn.NORM.DIST(AND(AU$4&gt;=$E30,AU$4&lt;=$G30)*(AU$4-$E30+1),$I30/2,$L30,TRUE)-_xlfn.NORM.DIST(AND(AU$4&gt;=$E30,AU$4&lt;=$G30)*(AT$4-$E30+1),$I30/2,$L30,TRUE))/(1-2*_xlfn.NORM.DIST(0,$I30/2,$L30,TRUE))*$C30+($J30="Steady Growth")*(AND(AU$4&gt;=$E30,AU$4&lt;=$G30)*((AU$4-$E30+1)/($I30*($I30+1)/2)*$C30))+($J30="custom")*CustomCF!AN30</f>
        <v>0</v>
      </c>
      <c r="AV30" s="19">
        <f>($J30="Bell Curve")*(_xlfn.NORM.DIST(AND(AV$4&gt;=$E30,AV$4&lt;=$G30)*(AV$4-$E30+1),$I30/2,$L30,TRUE)-_xlfn.NORM.DIST(AND(AV$4&gt;=$E30,AV$4&lt;=$G30)*(AU$4-$E30+1),$I30/2,$L30,TRUE))/(1-2*_xlfn.NORM.DIST(0,$I30/2,$L30,TRUE))*$C30+($J30="Steady Growth")*(AND(AV$4&gt;=$E30,AV$4&lt;=$G30)*((AV$4-$E30+1)/($I30*($I30+1)/2)*$C30))+($J30="custom")*CustomCF!AO30</f>
        <v>0</v>
      </c>
      <c r="AW30" s="19">
        <f>($J30="Bell Curve")*(_xlfn.NORM.DIST(AND(AW$4&gt;=$E30,AW$4&lt;=$G30)*(AW$4-$E30+1),$I30/2,$L30,TRUE)-_xlfn.NORM.DIST(AND(AW$4&gt;=$E30,AW$4&lt;=$G30)*(AV$4-$E30+1),$I30/2,$L30,TRUE))/(1-2*_xlfn.NORM.DIST(0,$I30/2,$L30,TRUE))*$C30+($J30="Steady Growth")*(AND(AW$4&gt;=$E30,AW$4&lt;=$G30)*((AW$4-$E30+1)/($I30*($I30+1)/2)*$C30))+($J30="custom")*CustomCF!AP30</f>
        <v>0</v>
      </c>
      <c r="AX30" s="19">
        <f>($J30="Bell Curve")*(_xlfn.NORM.DIST(AND(AX$4&gt;=$E30,AX$4&lt;=$G30)*(AX$4-$E30+1),$I30/2,$L30,TRUE)-_xlfn.NORM.DIST(AND(AX$4&gt;=$E30,AX$4&lt;=$G30)*(AW$4-$E30+1),$I30/2,$L30,TRUE))/(1-2*_xlfn.NORM.DIST(0,$I30/2,$L30,TRUE))*$C30+($J30="Steady Growth")*(AND(AX$4&gt;=$E30,AX$4&lt;=$G30)*((AX$4-$E30+1)/($I30*($I30+1)/2)*$C30))+($J30="custom")*CustomCF!AQ30</f>
        <v>0</v>
      </c>
      <c r="AY30" s="19">
        <f>($J30="Bell Curve")*(_xlfn.NORM.DIST(AND(AY$4&gt;=$E30,AY$4&lt;=$G30)*(AY$4-$E30+1),$I30/2,$L30,TRUE)-_xlfn.NORM.DIST(AND(AY$4&gt;=$E30,AY$4&lt;=$G30)*(AX$4-$E30+1),$I30/2,$L30,TRUE))/(1-2*_xlfn.NORM.DIST(0,$I30/2,$L30,TRUE))*$C30+($J30="Steady Growth")*(AND(AY$4&gt;=$E30,AY$4&lt;=$G30)*((AY$4-$E30+1)/($I30*($I30+1)/2)*$C30))+($J30="custom")*CustomCF!AR30</f>
        <v>0</v>
      </c>
      <c r="AZ30" s="19">
        <f>($J30="Bell Curve")*(_xlfn.NORM.DIST(AND(AZ$4&gt;=$E30,AZ$4&lt;=$G30)*(AZ$4-$E30+1),$I30/2,$L30,TRUE)-_xlfn.NORM.DIST(AND(AZ$4&gt;=$E30,AZ$4&lt;=$G30)*(AY$4-$E30+1),$I30/2,$L30,TRUE))/(1-2*_xlfn.NORM.DIST(0,$I30/2,$L30,TRUE))*$C30+($J30="Steady Growth")*(AND(AZ$4&gt;=$E30,AZ$4&lt;=$G30)*((AZ$4-$E30+1)/($I30*($I30+1)/2)*$C30))+($J30="custom")*CustomCF!AS30</f>
        <v>0</v>
      </c>
      <c r="BA30" s="19">
        <f>($J30="Bell Curve")*(_xlfn.NORM.DIST(AND(BA$4&gt;=$E30,BA$4&lt;=$G30)*(BA$4-$E30+1),$I30/2,$L30,TRUE)-_xlfn.NORM.DIST(AND(BA$4&gt;=$E30,BA$4&lt;=$G30)*(AZ$4-$E30+1),$I30/2,$L30,TRUE))/(1-2*_xlfn.NORM.DIST(0,$I30/2,$L30,TRUE))*$C30+($J30="Steady Growth")*(AND(BA$4&gt;=$E30,BA$4&lt;=$G30)*((BA$4-$E30+1)/($I30*($I30+1)/2)*$C30))+($J30="custom")*CustomCF!AT30</f>
        <v>0</v>
      </c>
      <c r="BB30" s="19">
        <f>($J30="Bell Curve")*(_xlfn.NORM.DIST(AND(BB$4&gt;=$E30,BB$4&lt;=$G30)*(BB$4-$E30+1),$I30/2,$L30,TRUE)-_xlfn.NORM.DIST(AND(BB$4&gt;=$E30,BB$4&lt;=$G30)*(BA$4-$E30+1),$I30/2,$L30,TRUE))/(1-2*_xlfn.NORM.DIST(0,$I30/2,$L30,TRUE))*$C30+($J30="Steady Growth")*(AND(BB$4&gt;=$E30,BB$4&lt;=$G30)*((BB$4-$E30+1)/($I30*($I30+1)/2)*$C30))+($J30="custom")*CustomCF!AU30</f>
        <v>0</v>
      </c>
      <c r="BC30" s="19">
        <f>($J30="Bell Curve")*(_xlfn.NORM.DIST(AND(BC$4&gt;=$E30,BC$4&lt;=$G30)*(BC$4-$E30+1),$I30/2,$L30,TRUE)-_xlfn.NORM.DIST(AND(BC$4&gt;=$E30,BC$4&lt;=$G30)*(BB$4-$E30+1),$I30/2,$L30,TRUE))/(1-2*_xlfn.NORM.DIST(0,$I30/2,$L30,TRUE))*$C30+($J30="Steady Growth")*(AND(BC$4&gt;=$E30,BC$4&lt;=$G30)*((BC$4-$E30+1)/($I30*($I30+1)/2)*$C30))+($J30="custom")*CustomCF!AV30</f>
        <v>0</v>
      </c>
      <c r="BD30" s="19">
        <f>($J30="Bell Curve")*(_xlfn.NORM.DIST(AND(BD$4&gt;=$E30,BD$4&lt;=$G30)*(BD$4-$E30+1),$I30/2,$L30,TRUE)-_xlfn.NORM.DIST(AND(BD$4&gt;=$E30,BD$4&lt;=$G30)*(BC$4-$E30+1),$I30/2,$L30,TRUE))/(1-2*_xlfn.NORM.DIST(0,$I30/2,$L30,TRUE))*$C30+($J30="Steady Growth")*(AND(BD$4&gt;=$E30,BD$4&lt;=$G30)*((BD$4-$E30+1)/($I30*($I30+1)/2)*$C30))+($J30="custom")*CustomCF!AW30</f>
        <v>0</v>
      </c>
      <c r="BE30" s="19">
        <f>($J30="Bell Curve")*(_xlfn.NORM.DIST(AND(BE$4&gt;=$E30,BE$4&lt;=$G30)*(BE$4-$E30+1),$I30/2,$L30,TRUE)-_xlfn.NORM.DIST(AND(BE$4&gt;=$E30,BE$4&lt;=$G30)*(BD$4-$E30+1),$I30/2,$L30,TRUE))/(1-2*_xlfn.NORM.DIST(0,$I30/2,$L30,TRUE))*$C30+($J30="Steady Growth")*(AND(BE$4&gt;=$E30,BE$4&lt;=$G30)*((BE$4-$E30+1)/($I30*($I30+1)/2)*$C30))+($J30="custom")*CustomCF!AX30</f>
        <v>0</v>
      </c>
      <c r="BF30" s="19">
        <f>($J30="Bell Curve")*(_xlfn.NORM.DIST(AND(BF$4&gt;=$E30,BF$4&lt;=$G30)*(BF$4-$E30+1),$I30/2,$L30,TRUE)-_xlfn.NORM.DIST(AND(BF$4&gt;=$E30,BF$4&lt;=$G30)*(BE$4-$E30+1),$I30/2,$L30,TRUE))/(1-2*_xlfn.NORM.DIST(0,$I30/2,$L30,TRUE))*$C30+($J30="Steady Growth")*(AND(BF$4&gt;=$E30,BF$4&lt;=$G30)*((BF$4-$E30+1)/($I30*($I30+1)/2)*$C30))+($J30="custom")*CustomCF!AY30</f>
        <v>0</v>
      </c>
      <c r="BG30" s="19">
        <f>($J30="Bell Curve")*(_xlfn.NORM.DIST(AND(BG$4&gt;=$E30,BG$4&lt;=$G30)*(BG$4-$E30+1),$I30/2,$L30,TRUE)-_xlfn.NORM.DIST(AND(BG$4&gt;=$E30,BG$4&lt;=$G30)*(BF$4-$E30+1),$I30/2,$L30,TRUE))/(1-2*_xlfn.NORM.DIST(0,$I30/2,$L30,TRUE))*$C30+($J30="Steady Growth")*(AND(BG$4&gt;=$E30,BG$4&lt;=$G30)*((BG$4-$E30+1)/($I30*($I30+1)/2)*$C30))+($J30="custom")*CustomCF!AZ30</f>
        <v>0</v>
      </c>
      <c r="BH30" s="19">
        <f>($J30="Bell Curve")*(_xlfn.NORM.DIST(AND(BH$4&gt;=$E30,BH$4&lt;=$G30)*(BH$4-$E30+1),$I30/2,$L30,TRUE)-_xlfn.NORM.DIST(AND(BH$4&gt;=$E30,BH$4&lt;=$G30)*(BG$4-$E30+1),$I30/2,$L30,TRUE))/(1-2*_xlfn.NORM.DIST(0,$I30/2,$L30,TRUE))*$C30+($J30="Steady Growth")*(AND(BH$4&gt;=$E30,BH$4&lt;=$G30)*((BH$4-$E30+1)/($I30*($I30+1)/2)*$C30))+($J30="custom")*CustomCF!BA30</f>
        <v>0</v>
      </c>
      <c r="BI30" s="19">
        <f>($J30="Bell Curve")*(_xlfn.NORM.DIST(AND(BI$4&gt;=$E30,BI$4&lt;=$G30)*(BI$4-$E30+1),$I30/2,$L30,TRUE)-_xlfn.NORM.DIST(AND(BI$4&gt;=$E30,BI$4&lt;=$G30)*(BH$4-$E30+1),$I30/2,$L30,TRUE))/(1-2*_xlfn.NORM.DIST(0,$I30/2,$L30,TRUE))*$C30+($J30="Steady Growth")*(AND(BI$4&gt;=$E30,BI$4&lt;=$G30)*((BI$4-$E30+1)/($I30*($I30+1)/2)*$C30))+($J30="custom")*CustomCF!BB30</f>
        <v>0</v>
      </c>
      <c r="BJ30" s="19">
        <f>($J30="Bell Curve")*(_xlfn.NORM.DIST(AND(BJ$4&gt;=$E30,BJ$4&lt;=$G30)*(BJ$4-$E30+1),$I30/2,$L30,TRUE)-_xlfn.NORM.DIST(AND(BJ$4&gt;=$E30,BJ$4&lt;=$G30)*(BI$4-$E30+1),$I30/2,$L30,TRUE))/(1-2*_xlfn.NORM.DIST(0,$I30/2,$L30,TRUE))*$C30+($J30="Steady Growth")*(AND(BJ$4&gt;=$E30,BJ$4&lt;=$G30)*((BJ$4-$E30+1)/($I30*($I30+1)/2)*$C30))+($J30="custom")*CustomCF!BC30</f>
        <v>0</v>
      </c>
      <c r="BK30" s="19">
        <f>($J30="Bell Curve")*(_xlfn.NORM.DIST(AND(BK$4&gt;=$E30,BK$4&lt;=$G30)*(BK$4-$E30+1),$I30/2,$L30,TRUE)-_xlfn.NORM.DIST(AND(BK$4&gt;=$E30,BK$4&lt;=$G30)*(BJ$4-$E30+1),$I30/2,$L30,TRUE))/(1-2*_xlfn.NORM.DIST(0,$I30/2,$L30,TRUE))*$C30+($J30="Steady Growth")*(AND(BK$4&gt;=$E30,BK$4&lt;=$G30)*((BK$4-$E30+1)/($I30*($I30+1)/2)*$C30))+($J30="custom")*CustomCF!BD30</f>
        <v>0</v>
      </c>
      <c r="BL30" s="19">
        <f>($J30="Bell Curve")*(_xlfn.NORM.DIST(AND(BL$4&gt;=$E30,BL$4&lt;=$G30)*(BL$4-$E30+1),$I30/2,$L30,TRUE)-_xlfn.NORM.DIST(AND(BL$4&gt;=$E30,BL$4&lt;=$G30)*(BK$4-$E30+1),$I30/2,$L30,TRUE))/(1-2*_xlfn.NORM.DIST(0,$I30/2,$L30,TRUE))*$C30+($J30="Steady Growth")*(AND(BL$4&gt;=$E30,BL$4&lt;=$G30)*((BL$4-$E30+1)/($I30*($I30+1)/2)*$C30))+($J30="custom")*CustomCF!BE30</f>
        <v>0</v>
      </c>
      <c r="BM30" s="19">
        <f>($J30="Bell Curve")*(_xlfn.NORM.DIST(AND(BM$4&gt;=$E30,BM$4&lt;=$G30)*(BM$4-$E30+1),$I30/2,$L30,TRUE)-_xlfn.NORM.DIST(AND(BM$4&gt;=$E30,BM$4&lt;=$G30)*(BL$4-$E30+1),$I30/2,$L30,TRUE))/(1-2*_xlfn.NORM.DIST(0,$I30/2,$L30,TRUE))*$C30+($J30="Steady Growth")*(AND(BM$4&gt;=$E30,BM$4&lt;=$G30)*((BM$4-$E30+1)/($I30*($I30+1)/2)*$C30))+($J30="custom")*CustomCF!BF30</f>
        <v>0</v>
      </c>
      <c r="BN30" s="19">
        <f>($J30="Bell Curve")*(_xlfn.NORM.DIST(AND(BN$4&gt;=$E30,BN$4&lt;=$G30)*(BN$4-$E30+1),$I30/2,$L30,TRUE)-_xlfn.NORM.DIST(AND(BN$4&gt;=$E30,BN$4&lt;=$G30)*(BM$4-$E30+1),$I30/2,$L30,TRUE))/(1-2*_xlfn.NORM.DIST(0,$I30/2,$L30,TRUE))*$C30+($J30="Steady Growth")*(AND(BN$4&gt;=$E30,BN$4&lt;=$G30)*((BN$4-$E30+1)/($I30*($I30+1)/2)*$C30))+($J30="custom")*CustomCF!BG30</f>
        <v>0</v>
      </c>
      <c r="BO30" s="19">
        <f>($J30="Bell Curve")*(_xlfn.NORM.DIST(AND(BO$4&gt;=$E30,BO$4&lt;=$G30)*(BO$4-$E30+1),$I30/2,$L30,TRUE)-_xlfn.NORM.DIST(AND(BO$4&gt;=$E30,BO$4&lt;=$G30)*(BN$4-$E30+1),$I30/2,$L30,TRUE))/(1-2*_xlfn.NORM.DIST(0,$I30/2,$L30,TRUE))*$C30+($J30="Steady Growth")*(AND(BO$4&gt;=$E30,BO$4&lt;=$G30)*((BO$4-$E30+1)/($I30*($I30+1)/2)*$C30))+($J30="custom")*CustomCF!BH30</f>
        <v>0</v>
      </c>
      <c r="BP30" s="19">
        <f>($J30="Bell Curve")*(_xlfn.NORM.DIST(AND(BP$4&gt;=$E30,BP$4&lt;=$G30)*(BP$4-$E30+1),$I30/2,$L30,TRUE)-_xlfn.NORM.DIST(AND(BP$4&gt;=$E30,BP$4&lt;=$G30)*(BO$4-$E30+1),$I30/2,$L30,TRUE))/(1-2*_xlfn.NORM.DIST(0,$I30/2,$L30,TRUE))*$C30+($J30="Steady Growth")*(AND(BP$4&gt;=$E30,BP$4&lt;=$G30)*((BP$4-$E30+1)/($I30*($I30+1)/2)*$C30))+($J30="custom")*CustomCF!BI30</f>
        <v>0</v>
      </c>
      <c r="BQ30" s="19">
        <f>($J30="Bell Curve")*(_xlfn.NORM.DIST(AND(BQ$4&gt;=$E30,BQ$4&lt;=$G30)*(BQ$4-$E30+1),$I30/2,$L30,TRUE)-_xlfn.NORM.DIST(AND(BQ$4&gt;=$E30,BQ$4&lt;=$G30)*(BP$4-$E30+1),$I30/2,$L30,TRUE))/(1-2*_xlfn.NORM.DIST(0,$I30/2,$L30,TRUE))*$C30+($J30="Steady Growth")*(AND(BQ$4&gt;=$E30,BQ$4&lt;=$G30)*((BQ$4-$E30+1)/($I30*($I30+1)/2)*$C30))+($J30="custom")*CustomCF!BJ30</f>
        <v>0</v>
      </c>
      <c r="BR30" s="19">
        <f>($J30="Bell Curve")*(_xlfn.NORM.DIST(AND(BR$4&gt;=$E30,BR$4&lt;=$G30)*(BR$4-$E30+1),$I30/2,$L30,TRUE)-_xlfn.NORM.DIST(AND(BR$4&gt;=$E30,BR$4&lt;=$G30)*(BQ$4-$E30+1),$I30/2,$L30,TRUE))/(1-2*_xlfn.NORM.DIST(0,$I30/2,$L30,TRUE))*$C30+($J30="Steady Growth")*(AND(BR$4&gt;=$E30,BR$4&lt;=$G30)*((BR$4-$E30+1)/($I30*($I30+1)/2)*$C30))+($J30="custom")*CustomCF!BK30</f>
        <v>0</v>
      </c>
      <c r="BS30" s="19">
        <f>($J30="Bell Curve")*(_xlfn.NORM.DIST(AND(BS$4&gt;=$E30,BS$4&lt;=$G30)*(BS$4-$E30+1),$I30/2,$L30,TRUE)-_xlfn.NORM.DIST(AND(BS$4&gt;=$E30,BS$4&lt;=$G30)*(BR$4-$E30+1),$I30/2,$L30,TRUE))/(1-2*_xlfn.NORM.DIST(0,$I30/2,$L30,TRUE))*$C30+($J30="Steady Growth")*(AND(BS$4&gt;=$E30,BS$4&lt;=$G30)*((BS$4-$E30+1)/($I30*($I30+1)/2)*$C30))+($J30="custom")*CustomCF!BL30</f>
        <v>0</v>
      </c>
      <c r="BT30" s="19">
        <f>($J30="Bell Curve")*(_xlfn.NORM.DIST(AND(BT$4&gt;=$E30,BT$4&lt;=$G30)*(BT$4-$E30+1),$I30/2,$L30,TRUE)-_xlfn.NORM.DIST(AND(BT$4&gt;=$E30,BT$4&lt;=$G30)*(BS$4-$E30+1),$I30/2,$L30,TRUE))/(1-2*_xlfn.NORM.DIST(0,$I30/2,$L30,TRUE))*$C30+($J30="Steady Growth")*(AND(BT$4&gt;=$E30,BT$4&lt;=$G30)*((BT$4-$E30+1)/($I30*($I30+1)/2)*$C30))+($J30="custom")*CustomCF!BM30</f>
        <v>0</v>
      </c>
      <c r="BU30" s="19">
        <f>($J30="Bell Curve")*(_xlfn.NORM.DIST(AND(BU$4&gt;=$E30,BU$4&lt;=$G30)*(BU$4-$E30+1),$I30/2,$L30,TRUE)-_xlfn.NORM.DIST(AND(BU$4&gt;=$E30,BU$4&lt;=$G30)*(BT$4-$E30+1),$I30/2,$L30,TRUE))/(1-2*_xlfn.NORM.DIST(0,$I30/2,$L30,TRUE))*$C30+($J30="Steady Growth")*(AND(BU$4&gt;=$E30,BU$4&lt;=$G30)*((BU$4-$E30+1)/($I30*($I30+1)/2)*$C30))+($J30="custom")*CustomCF!BN30</f>
        <v>0</v>
      </c>
      <c r="BV30" s="19">
        <f>($J30="Bell Curve")*(_xlfn.NORM.DIST(AND(BV$4&gt;=$E30,BV$4&lt;=$G30)*(BV$4-$E30+1),$I30/2,$L30,TRUE)-_xlfn.NORM.DIST(AND(BV$4&gt;=$E30,BV$4&lt;=$G30)*(BU$4-$E30+1),$I30/2,$L30,TRUE))/(1-2*_xlfn.NORM.DIST(0,$I30/2,$L30,TRUE))*$C30+($J30="Steady Growth")*(AND(BV$4&gt;=$E30,BV$4&lt;=$G30)*((BV$4-$E30+1)/($I30*($I30+1)/2)*$C30))+($J30="custom")*CustomCF!BO30</f>
        <v>0</v>
      </c>
      <c r="BW30" s="19">
        <f>($J30="Bell Curve")*(_xlfn.NORM.DIST(AND(BW$4&gt;=$E30,BW$4&lt;=$G30)*(BW$4-$E30+1),$I30/2,$L30,TRUE)-_xlfn.NORM.DIST(AND(BW$4&gt;=$E30,BW$4&lt;=$G30)*(BV$4-$E30+1),$I30/2,$L30,TRUE))/(1-2*_xlfn.NORM.DIST(0,$I30/2,$L30,TRUE))*$C30+($J30="Steady Growth")*(AND(BW$4&gt;=$E30,BW$4&lt;=$G30)*((BW$4-$E30+1)/($I30*($I30+1)/2)*$C30))+($J30="custom")*CustomCF!BP30</f>
        <v>0</v>
      </c>
      <c r="BX30" s="19">
        <f>($J30="Bell Curve")*(_xlfn.NORM.DIST(AND(BX$4&gt;=$E30,BX$4&lt;=$G30)*(BX$4-$E30+1),$I30/2,$L30,TRUE)-_xlfn.NORM.DIST(AND(BX$4&gt;=$E30,BX$4&lt;=$G30)*(BW$4-$E30+1),$I30/2,$L30,TRUE))/(1-2*_xlfn.NORM.DIST(0,$I30/2,$L30,TRUE))*$C30+($J30="Steady Growth")*(AND(BX$4&gt;=$E30,BX$4&lt;=$G30)*((BX$4-$E30+1)/($I30*($I30+1)/2)*$C30))+($J30="custom")*CustomCF!BQ30</f>
        <v>0</v>
      </c>
      <c r="BY30" s="19">
        <f>($J30="Bell Curve")*(_xlfn.NORM.DIST(AND(BY$4&gt;=$E30,BY$4&lt;=$G30)*(BY$4-$E30+1),$I30/2,$L30,TRUE)-_xlfn.NORM.DIST(AND(BY$4&gt;=$E30,BY$4&lt;=$G30)*(BX$4-$E30+1),$I30/2,$L30,TRUE))/(1-2*_xlfn.NORM.DIST(0,$I30/2,$L30,TRUE))*$C30+($J30="Steady Growth")*(AND(BY$4&gt;=$E30,BY$4&lt;=$G30)*((BY$4-$E30+1)/($I30*($I30+1)/2)*$C30))+($J30="custom")*CustomCF!BR30</f>
        <v>0</v>
      </c>
      <c r="BZ30" s="19">
        <f>($J30="Bell Curve")*(_xlfn.NORM.DIST(AND(BZ$4&gt;=$E30,BZ$4&lt;=$G30)*(BZ$4-$E30+1),$I30/2,$L30,TRUE)-_xlfn.NORM.DIST(AND(BZ$4&gt;=$E30,BZ$4&lt;=$G30)*(BY$4-$E30+1),$I30/2,$L30,TRUE))/(1-2*_xlfn.NORM.DIST(0,$I30/2,$L30,TRUE))*$C30+($J30="Steady Growth")*(AND(BZ$4&gt;=$E30,BZ$4&lt;=$G30)*((BZ$4-$E30+1)/($I30*($I30+1)/2)*$C30))+($J30="custom")*CustomCF!BS30</f>
        <v>0</v>
      </c>
      <c r="CA30" s="19">
        <f>($J30="Bell Curve")*(_xlfn.NORM.DIST(AND(CA$4&gt;=$E30,CA$4&lt;=$G30)*(CA$4-$E30+1),$I30/2,$L30,TRUE)-_xlfn.NORM.DIST(AND(CA$4&gt;=$E30,CA$4&lt;=$G30)*(BZ$4-$E30+1),$I30/2,$L30,TRUE))/(1-2*_xlfn.NORM.DIST(0,$I30/2,$L30,TRUE))*$C30+($J30="Steady Growth")*(AND(CA$4&gt;=$E30,CA$4&lt;=$G30)*((CA$4-$E30+1)/($I30*($I30+1)/2)*$C30))+($J30="custom")*CustomCF!BT30</f>
        <v>0</v>
      </c>
      <c r="CB30" s="19">
        <f>($J30="Bell Curve")*(_xlfn.NORM.DIST(AND(CB$4&gt;=$E30,CB$4&lt;=$G30)*(CB$4-$E30+1),$I30/2,$L30,TRUE)-_xlfn.NORM.DIST(AND(CB$4&gt;=$E30,CB$4&lt;=$G30)*(CA$4-$E30+1),$I30/2,$L30,TRUE))/(1-2*_xlfn.NORM.DIST(0,$I30/2,$L30,TRUE))*$C30+($J30="Steady Growth")*(AND(CB$4&gt;=$E30,CB$4&lt;=$G30)*((CB$4-$E30+1)/($I30*($I30+1)/2)*$C30))+($J30="custom")*CustomCF!BU30</f>
        <v>0</v>
      </c>
      <c r="CC30" s="19">
        <f>($J30="Bell Curve")*(_xlfn.NORM.DIST(AND(CC$4&gt;=$E30,CC$4&lt;=$G30)*(CC$4-$E30+1),$I30/2,$L30,TRUE)-_xlfn.NORM.DIST(AND(CC$4&gt;=$E30,CC$4&lt;=$G30)*(CB$4-$E30+1),$I30/2,$L30,TRUE))/(1-2*_xlfn.NORM.DIST(0,$I30/2,$L30,TRUE))*$C30+($J30="Steady Growth")*(AND(CC$4&gt;=$E30,CC$4&lt;=$G30)*((CC$4-$E30+1)/($I30*($I30+1)/2)*$C30))+($J30="custom")*CustomCF!BV30</f>
        <v>0</v>
      </c>
      <c r="CD30" s="19">
        <f>($J30="Bell Curve")*(_xlfn.NORM.DIST(AND(CD$4&gt;=$E30,CD$4&lt;=$G30)*(CD$4-$E30+1),$I30/2,$L30,TRUE)-_xlfn.NORM.DIST(AND(CD$4&gt;=$E30,CD$4&lt;=$G30)*(CC$4-$E30+1),$I30/2,$L30,TRUE))/(1-2*_xlfn.NORM.DIST(0,$I30/2,$L30,TRUE))*$C30+($J30="Steady Growth")*(AND(CD$4&gt;=$E30,CD$4&lt;=$G30)*((CD$4-$E30+1)/($I30*($I30+1)/2)*$C30))+($J30="custom")*CustomCF!BW30</f>
        <v>0</v>
      </c>
      <c r="CE30" s="19">
        <f>($J30="Bell Curve")*(_xlfn.NORM.DIST(AND(CE$4&gt;=$E30,CE$4&lt;=$G30)*(CE$4-$E30+1),$I30/2,$L30,TRUE)-_xlfn.NORM.DIST(AND(CE$4&gt;=$E30,CE$4&lt;=$G30)*(CD$4-$E30+1),$I30/2,$L30,TRUE))/(1-2*_xlfn.NORM.DIST(0,$I30/2,$L30,TRUE))*$C30+($J30="Steady Growth")*(AND(CE$4&gt;=$E30,CE$4&lt;=$G30)*((CE$4-$E30+1)/($I30*($I30+1)/2)*$C30))+($J30="custom")*CustomCF!BX30</f>
        <v>0</v>
      </c>
      <c r="CF30" s="19">
        <f>($J30="Bell Curve")*(_xlfn.NORM.DIST(AND(CF$4&gt;=$E30,CF$4&lt;=$G30)*(CF$4-$E30+1),$I30/2,$L30,TRUE)-_xlfn.NORM.DIST(AND(CF$4&gt;=$E30,CF$4&lt;=$G30)*(CE$4-$E30+1),$I30/2,$L30,TRUE))/(1-2*_xlfn.NORM.DIST(0,$I30/2,$L30,TRUE))*$C30+($J30="Steady Growth")*(AND(CF$4&gt;=$E30,CF$4&lt;=$G30)*((CF$4-$E30+1)/($I30*($I30+1)/2)*$C30))+($J30="custom")*CustomCF!BY30</f>
        <v>0</v>
      </c>
      <c r="CG30" s="19">
        <f>($J30="Bell Curve")*(_xlfn.NORM.DIST(AND(CG$4&gt;=$E30,CG$4&lt;=$G30)*(CG$4-$E30+1),$I30/2,$L30,TRUE)-_xlfn.NORM.DIST(AND(CG$4&gt;=$E30,CG$4&lt;=$G30)*(CF$4-$E30+1),$I30/2,$L30,TRUE))/(1-2*_xlfn.NORM.DIST(0,$I30/2,$L30,TRUE))*$C30+($J30="Steady Growth")*(AND(CG$4&gt;=$E30,CG$4&lt;=$G30)*((CG$4-$E30+1)/($I30*($I30+1)/2)*$C30))+($J30="custom")*CustomCF!BZ30</f>
        <v>0</v>
      </c>
      <c r="CH30" s="19">
        <f>($J30="Bell Curve")*(_xlfn.NORM.DIST(AND(CH$4&gt;=$E30,CH$4&lt;=$G30)*(CH$4-$E30+1),$I30/2,$L30,TRUE)-_xlfn.NORM.DIST(AND(CH$4&gt;=$E30,CH$4&lt;=$G30)*(CG$4-$E30+1),$I30/2,$L30,TRUE))/(1-2*_xlfn.NORM.DIST(0,$I30/2,$L30,TRUE))*$C30+($J30="Steady Growth")*(AND(CH$4&gt;=$E30,CH$4&lt;=$G30)*((CH$4-$E30+1)/($I30*($I30+1)/2)*$C30))+($J30="custom")*CustomCF!CA30</f>
        <v>0</v>
      </c>
      <c r="CI30" s="19">
        <f>($J30="Bell Curve")*(_xlfn.NORM.DIST(AND(CI$4&gt;=$E30,CI$4&lt;=$G30)*(CI$4-$E30+1),$I30/2,$L30,TRUE)-_xlfn.NORM.DIST(AND(CI$4&gt;=$E30,CI$4&lt;=$G30)*(CH$4-$E30+1),$I30/2,$L30,TRUE))/(1-2*_xlfn.NORM.DIST(0,$I30/2,$L30,TRUE))*$C30+($J30="Steady Growth")*(AND(CI$4&gt;=$E30,CI$4&lt;=$G30)*((CI$4-$E30+1)/($I30*($I30+1)/2)*$C30))+($J30="custom")*CustomCF!CB30</f>
        <v>0</v>
      </c>
      <c r="CJ30" s="19">
        <f>($J30="Bell Curve")*(_xlfn.NORM.DIST(AND(CJ$4&gt;=$E30,CJ$4&lt;=$G30)*(CJ$4-$E30+1),$I30/2,$L30,TRUE)-_xlfn.NORM.DIST(AND(CJ$4&gt;=$E30,CJ$4&lt;=$G30)*(CI$4-$E30+1),$I30/2,$L30,TRUE))/(1-2*_xlfn.NORM.DIST(0,$I30/2,$L30,TRUE))*$C30+($J30="Steady Growth")*(AND(CJ$4&gt;=$E30,CJ$4&lt;=$G30)*((CJ$4-$E30+1)/($I30*($I30+1)/2)*$C30))+($J30="custom")*CustomCF!CC30</f>
        <v>0</v>
      </c>
      <c r="CK30" s="19">
        <f>($J30="Bell Curve")*(_xlfn.NORM.DIST(AND(CK$4&gt;=$E30,CK$4&lt;=$G30)*(CK$4-$E30+1),$I30/2,$L30,TRUE)-_xlfn.NORM.DIST(AND(CK$4&gt;=$E30,CK$4&lt;=$G30)*(CJ$4-$E30+1),$I30/2,$L30,TRUE))/(1-2*_xlfn.NORM.DIST(0,$I30/2,$L30,TRUE))*$C30+($J30="Steady Growth")*(AND(CK$4&gt;=$E30,CK$4&lt;=$G30)*((CK$4-$E30+1)/($I30*($I30+1)/2)*$C30))+($J30="custom")*CustomCF!CD30</f>
        <v>0</v>
      </c>
      <c r="CL30" s="19">
        <f>($J30="Bell Curve")*(_xlfn.NORM.DIST(AND(CL$4&gt;=$E30,CL$4&lt;=$G30)*(CL$4-$E30+1),$I30/2,$L30,TRUE)-_xlfn.NORM.DIST(AND(CL$4&gt;=$E30,CL$4&lt;=$G30)*(CK$4-$E30+1),$I30/2,$L30,TRUE))/(1-2*_xlfn.NORM.DIST(0,$I30/2,$L30,TRUE))*$C30+($J30="Steady Growth")*(AND(CL$4&gt;=$E30,CL$4&lt;=$G30)*((CL$4-$E30+1)/($I30*($I30+1)/2)*$C30))+($J30="custom")*CustomCF!CE30</f>
        <v>0</v>
      </c>
      <c r="CM30" s="19">
        <f>($J30="Bell Curve")*(_xlfn.NORM.DIST(AND(CM$4&gt;=$E30,CM$4&lt;=$G30)*(CM$4-$E30+1),$I30/2,$L30,TRUE)-_xlfn.NORM.DIST(AND(CM$4&gt;=$E30,CM$4&lt;=$G30)*(CL$4-$E30+1),$I30/2,$L30,TRUE))/(1-2*_xlfn.NORM.DIST(0,$I30/2,$L30,TRUE))*$C30+($J30="Steady Growth")*(AND(CM$4&gt;=$E30,CM$4&lt;=$G30)*((CM$4-$E30+1)/($I30*($I30+1)/2)*$C30))+($J30="custom")*CustomCF!CF30</f>
        <v>0</v>
      </c>
      <c r="CN30" s="19">
        <f>($J30="Bell Curve")*(_xlfn.NORM.DIST(AND(CN$4&gt;=$E30,CN$4&lt;=$G30)*(CN$4-$E30+1),$I30/2,$L30,TRUE)-_xlfn.NORM.DIST(AND(CN$4&gt;=$E30,CN$4&lt;=$G30)*(CM$4-$E30+1),$I30/2,$L30,TRUE))/(1-2*_xlfn.NORM.DIST(0,$I30/2,$L30,TRUE))*$C30+($J30="Steady Growth")*(AND(CN$4&gt;=$E30,CN$4&lt;=$G30)*((CN$4-$E30+1)/($I30*($I30+1)/2)*$C30))+($J30="custom")*CustomCF!CG30</f>
        <v>0</v>
      </c>
      <c r="CO30" s="19">
        <f>($J30="Bell Curve")*(_xlfn.NORM.DIST(AND(CO$4&gt;=$E30,CO$4&lt;=$G30)*(CO$4-$E30+1),$I30/2,$L30,TRUE)-_xlfn.NORM.DIST(AND(CO$4&gt;=$E30,CO$4&lt;=$G30)*(CN$4-$E30+1),$I30/2,$L30,TRUE))/(1-2*_xlfn.NORM.DIST(0,$I30/2,$L30,TRUE))*$C30+($J30="Steady Growth")*(AND(CO$4&gt;=$E30,CO$4&lt;=$G30)*((CO$4-$E30+1)/($I30*($I30+1)/2)*$C30))+($J30="custom")*CustomCF!CH30</f>
        <v>0</v>
      </c>
      <c r="CP30" s="19">
        <f>($J30="Bell Curve")*(_xlfn.NORM.DIST(AND(CP$4&gt;=$E30,CP$4&lt;=$G30)*(CP$4-$E30+1),$I30/2,$L30,TRUE)-_xlfn.NORM.DIST(AND(CP$4&gt;=$E30,CP$4&lt;=$G30)*(CO$4-$E30+1),$I30/2,$L30,TRUE))/(1-2*_xlfn.NORM.DIST(0,$I30/2,$L30,TRUE))*$C30+($J30="Steady Growth")*(AND(CP$4&gt;=$E30,CP$4&lt;=$G30)*((CP$4-$E30+1)/($I30*($I30+1)/2)*$C30))+($J30="custom")*CustomCF!CI30</f>
        <v>0</v>
      </c>
      <c r="CQ30" s="19">
        <f>($J30="Bell Curve")*(_xlfn.NORM.DIST(AND(CQ$4&gt;=$E30,CQ$4&lt;=$G30)*(CQ$4-$E30+1),$I30/2,$L30,TRUE)-_xlfn.NORM.DIST(AND(CQ$4&gt;=$E30,CQ$4&lt;=$G30)*(CP$4-$E30+1),$I30/2,$L30,TRUE))/(1-2*_xlfn.NORM.DIST(0,$I30/2,$L30,TRUE))*$C30+($J30="Steady Growth")*(AND(CQ$4&gt;=$E30,CQ$4&lt;=$G30)*((CQ$4-$E30+1)/($I30*($I30+1)/2)*$C30))+($J30="custom")*CustomCF!CJ30</f>
        <v>0</v>
      </c>
      <c r="CR30" s="19">
        <f>($J30="Bell Curve")*(_xlfn.NORM.DIST(AND(CR$4&gt;=$E30,CR$4&lt;=$G30)*(CR$4-$E30+1),$I30/2,$L30,TRUE)-_xlfn.NORM.DIST(AND(CR$4&gt;=$E30,CR$4&lt;=$G30)*(CQ$4-$E30+1),$I30/2,$L30,TRUE))/(1-2*_xlfn.NORM.DIST(0,$I30/2,$L30,TRUE))*$C30+($J30="Steady Growth")*(AND(CR$4&gt;=$E30,CR$4&lt;=$G30)*((CR$4-$E30+1)/($I30*($I30+1)/2)*$C30))+($J30="custom")*CustomCF!CK30</f>
        <v>0</v>
      </c>
      <c r="CS30" s="19">
        <f>($J30="Bell Curve")*(_xlfn.NORM.DIST(AND(CS$4&gt;=$E30,CS$4&lt;=$G30)*(CS$4-$E30+1),$I30/2,$L30,TRUE)-_xlfn.NORM.DIST(AND(CS$4&gt;=$E30,CS$4&lt;=$G30)*(CR$4-$E30+1),$I30/2,$L30,TRUE))/(1-2*_xlfn.NORM.DIST(0,$I30/2,$L30,TRUE))*$C30+($J30="Steady Growth")*(AND(CS$4&gt;=$E30,CS$4&lt;=$G30)*((CS$4-$E30+1)/($I30*($I30+1)/2)*$C30))+($J30="custom")*CustomCF!CL30</f>
        <v>0</v>
      </c>
      <c r="CT30" s="19">
        <f>($J30="Bell Curve")*(_xlfn.NORM.DIST(AND(CT$4&gt;=$E30,CT$4&lt;=$G30)*(CT$4-$E30+1),$I30/2,$L30,TRUE)-_xlfn.NORM.DIST(AND(CT$4&gt;=$E30,CT$4&lt;=$G30)*(CS$4-$E30+1),$I30/2,$L30,TRUE))/(1-2*_xlfn.NORM.DIST(0,$I30/2,$L30,TRUE))*$C30+($J30="Steady Growth")*(AND(CT$4&gt;=$E30,CT$4&lt;=$G30)*((CT$4-$E30+1)/($I30*($I30+1)/2)*$C30))+($J30="custom")*CustomCF!CM30</f>
        <v>0</v>
      </c>
      <c r="CU30" s="19">
        <f>($J30="Bell Curve")*(_xlfn.NORM.DIST(AND(CU$4&gt;=$E30,CU$4&lt;=$G30)*(CU$4-$E30+1),$I30/2,$L30,TRUE)-_xlfn.NORM.DIST(AND(CU$4&gt;=$E30,CU$4&lt;=$G30)*(CT$4-$E30+1),$I30/2,$L30,TRUE))/(1-2*_xlfn.NORM.DIST(0,$I30/2,$L30,TRUE))*$C30+($J30="Steady Growth")*(AND(CU$4&gt;=$E30,CU$4&lt;=$G30)*((CU$4-$E30+1)/($I30*($I30+1)/2)*$C30))+($J30="custom")*CustomCF!CN30</f>
        <v>0</v>
      </c>
      <c r="CV30" s="19">
        <f>($J30="Bell Curve")*(_xlfn.NORM.DIST(AND(CV$4&gt;=$E30,CV$4&lt;=$G30)*(CV$4-$E30+1),$I30/2,$L30,TRUE)-_xlfn.NORM.DIST(AND(CV$4&gt;=$E30,CV$4&lt;=$G30)*(CU$4-$E30+1),$I30/2,$L30,TRUE))/(1-2*_xlfn.NORM.DIST(0,$I30/2,$L30,TRUE))*$C30+($J30="Steady Growth")*(AND(CV$4&gt;=$E30,CV$4&lt;=$G30)*((CV$4-$E30+1)/($I30*($I30+1)/2)*$C30))+($J30="custom")*CustomCF!CO30</f>
        <v>0</v>
      </c>
      <c r="CW30" s="19">
        <f>($J30="Bell Curve")*(_xlfn.NORM.DIST(AND(CW$4&gt;=$E30,CW$4&lt;=$G30)*(CW$4-$E30+1),$I30/2,$L30,TRUE)-_xlfn.NORM.DIST(AND(CW$4&gt;=$E30,CW$4&lt;=$G30)*(CV$4-$E30+1),$I30/2,$L30,TRUE))/(1-2*_xlfn.NORM.DIST(0,$I30/2,$L30,TRUE))*$C30+($J30="Steady Growth")*(AND(CW$4&gt;=$E30,CW$4&lt;=$G30)*((CW$4-$E30+1)/($I30*($I30+1)/2)*$C30))+($J30="custom")*CustomCF!CP30</f>
        <v>0</v>
      </c>
      <c r="CX30" s="19">
        <f>($J30="Bell Curve")*(_xlfn.NORM.DIST(AND(CX$4&gt;=$E30,CX$4&lt;=$G30)*(CX$4-$E30+1),$I30/2,$L30,TRUE)-_xlfn.NORM.DIST(AND(CX$4&gt;=$E30,CX$4&lt;=$G30)*(CW$4-$E30+1),$I30/2,$L30,TRUE))/(1-2*_xlfn.NORM.DIST(0,$I30/2,$L30,TRUE))*$C30+($J30="Steady Growth")*(AND(CX$4&gt;=$E30,CX$4&lt;=$G30)*((CX$4-$E30+1)/($I30*($I30+1)/2)*$C30))+($J30="custom")*CustomCF!CQ30</f>
        <v>0</v>
      </c>
      <c r="CY30" s="19">
        <f>($J30="Bell Curve")*(_xlfn.NORM.DIST(AND(CY$4&gt;=$E30,CY$4&lt;=$G30)*(CY$4-$E30+1),$I30/2,$L30,TRUE)-_xlfn.NORM.DIST(AND(CY$4&gt;=$E30,CY$4&lt;=$G30)*(CX$4-$E30+1),$I30/2,$L30,TRUE))/(1-2*_xlfn.NORM.DIST(0,$I30/2,$L30,TRUE))*$C30+($J30="Steady Growth")*(AND(CY$4&gt;=$E30,CY$4&lt;=$G30)*((CY$4-$E30+1)/($I30*($I30+1)/2)*$C30))+($J30="custom")*CustomCF!CR30</f>
        <v>0</v>
      </c>
      <c r="CZ30" s="19">
        <f>($J30="Bell Curve")*(_xlfn.NORM.DIST(AND(CZ$4&gt;=$E30,CZ$4&lt;=$G30)*(CZ$4-$E30+1),$I30/2,$L30,TRUE)-_xlfn.NORM.DIST(AND(CZ$4&gt;=$E30,CZ$4&lt;=$G30)*(CY$4-$E30+1),$I30/2,$L30,TRUE))/(1-2*_xlfn.NORM.DIST(0,$I30/2,$L30,TRUE))*$C30+($J30="Steady Growth")*(AND(CZ$4&gt;=$E30,CZ$4&lt;=$G30)*((CZ$4-$E30+1)/($I30*($I30+1)/2)*$C30))+($J30="custom")*CustomCF!CS30</f>
        <v>0</v>
      </c>
      <c r="DA30" s="19">
        <f>($J30="Bell Curve")*(_xlfn.NORM.DIST(AND(DA$4&gt;=$E30,DA$4&lt;=$G30)*(DA$4-$E30+1),$I30/2,$L30,TRUE)-_xlfn.NORM.DIST(AND(DA$4&gt;=$E30,DA$4&lt;=$G30)*(CZ$4-$E30+1),$I30/2,$L30,TRUE))/(1-2*_xlfn.NORM.DIST(0,$I30/2,$L30,TRUE))*$C30+($J30="Steady Growth")*(AND(DA$4&gt;=$E30,DA$4&lt;=$G30)*((DA$4-$E30+1)/($I30*($I30+1)/2)*$C30))+($J30="custom")*CustomCF!CT30</f>
        <v>0</v>
      </c>
      <c r="DB30" s="19">
        <f>($J30="Bell Curve")*(_xlfn.NORM.DIST(AND(DB$4&gt;=$E30,DB$4&lt;=$G30)*(DB$4-$E30+1),$I30/2,$L30,TRUE)-_xlfn.NORM.DIST(AND(DB$4&gt;=$E30,DB$4&lt;=$G30)*(DA$4-$E30+1),$I30/2,$L30,TRUE))/(1-2*_xlfn.NORM.DIST(0,$I30/2,$L30,TRUE))*$C30+($J30="Steady Growth")*(AND(DB$4&gt;=$E30,DB$4&lt;=$G30)*((DB$4-$E30+1)/($I30*($I30+1)/2)*$C30))+($J30="custom")*CustomCF!CU30</f>
        <v>0</v>
      </c>
      <c r="DC30" s="19">
        <f>($J30="Bell Curve")*(_xlfn.NORM.DIST(AND(DC$4&gt;=$E30,DC$4&lt;=$G30)*(DC$4-$E30+1),$I30/2,$L30,TRUE)-_xlfn.NORM.DIST(AND(DC$4&gt;=$E30,DC$4&lt;=$G30)*(DB$4-$E30+1),$I30/2,$L30,TRUE))/(1-2*_xlfn.NORM.DIST(0,$I30/2,$L30,TRUE))*$C30+($J30="Steady Growth")*(AND(DC$4&gt;=$E30,DC$4&lt;=$G30)*((DC$4-$E30+1)/($I30*($I30+1)/2)*$C30))+($J30="custom")*CustomCF!CV30</f>
        <v>0</v>
      </c>
      <c r="DD30" s="19">
        <f>($J30="Bell Curve")*(_xlfn.NORM.DIST(AND(DD$4&gt;=$E30,DD$4&lt;=$G30)*(DD$4-$E30+1),$I30/2,$L30,TRUE)-_xlfn.NORM.DIST(AND(DD$4&gt;=$E30,DD$4&lt;=$G30)*(DC$4-$E30+1),$I30/2,$L30,TRUE))/(1-2*_xlfn.NORM.DIST(0,$I30/2,$L30,TRUE))*$C30+($J30="Steady Growth")*(AND(DD$4&gt;=$E30,DD$4&lt;=$G30)*((DD$4-$E30+1)/($I30*($I30+1)/2)*$C30))+($J30="custom")*CustomCF!CW30</f>
        <v>0</v>
      </c>
      <c r="DE30" s="19">
        <f>($J30="Bell Curve")*(_xlfn.NORM.DIST(AND(DE$4&gt;=$E30,DE$4&lt;=$G30)*(DE$4-$E30+1),$I30/2,$L30,TRUE)-_xlfn.NORM.DIST(AND(DE$4&gt;=$E30,DE$4&lt;=$G30)*(DD$4-$E30+1),$I30/2,$L30,TRUE))/(1-2*_xlfn.NORM.DIST(0,$I30/2,$L30,TRUE))*$C30+($J30="Steady Growth")*(AND(DE$4&gt;=$E30,DE$4&lt;=$G30)*((DE$4-$E30+1)/($I30*($I30+1)/2)*$C30))+($J30="custom")*CustomCF!CX30</f>
        <v>0</v>
      </c>
      <c r="DF30" s="19">
        <f>($J30="Bell Curve")*(_xlfn.NORM.DIST(AND(DF$4&gt;=$E30,DF$4&lt;=$G30)*(DF$4-$E30+1),$I30/2,$L30,TRUE)-_xlfn.NORM.DIST(AND(DF$4&gt;=$E30,DF$4&lt;=$G30)*(DE$4-$E30+1),$I30/2,$L30,TRUE))/(1-2*_xlfn.NORM.DIST(0,$I30/2,$L30,TRUE))*$C30+($J30="Steady Growth")*(AND(DF$4&gt;=$E30,DF$4&lt;=$G30)*((DF$4-$E30+1)/($I30*($I30+1)/2)*$C30))+($J30="custom")*CustomCF!CY30</f>
        <v>0</v>
      </c>
      <c r="DG30" s="19">
        <f>($J30="Bell Curve")*(_xlfn.NORM.DIST(AND(DG$4&gt;=$E30,DG$4&lt;=$G30)*(DG$4-$E30+1),$I30/2,$L30,TRUE)-_xlfn.NORM.DIST(AND(DG$4&gt;=$E30,DG$4&lt;=$G30)*(DF$4-$E30+1),$I30/2,$L30,TRUE))/(1-2*_xlfn.NORM.DIST(0,$I30/2,$L30,TRUE))*$C30+($J30="Steady Growth")*(AND(DG$4&gt;=$E30,DG$4&lt;=$G30)*((DG$4-$E30+1)/($I30*($I30+1)/2)*$C30))+($J30="custom")*CustomCF!CZ30</f>
        <v>0</v>
      </c>
      <c r="DH30" s="19">
        <f>($J30="Bell Curve")*(_xlfn.NORM.DIST(AND(DH$4&gt;=$E30,DH$4&lt;=$G30)*(DH$4-$E30+1),$I30/2,$L30,TRUE)-_xlfn.NORM.DIST(AND(DH$4&gt;=$E30,DH$4&lt;=$G30)*(DG$4-$E30+1),$I30/2,$L30,TRUE))/(1-2*_xlfn.NORM.DIST(0,$I30/2,$L30,TRUE))*$C30+($J30="Steady Growth")*(AND(DH$4&gt;=$E30,DH$4&lt;=$G30)*((DH$4-$E30+1)/($I30*($I30+1)/2)*$C30))+($J30="custom")*CustomCF!DA30</f>
        <v>0</v>
      </c>
      <c r="DI30" s="19">
        <f>($J30="Bell Curve")*(_xlfn.NORM.DIST(AND(DI$4&gt;=$E30,DI$4&lt;=$G30)*(DI$4-$E30+1),$I30/2,$L30,TRUE)-_xlfn.NORM.DIST(AND(DI$4&gt;=$E30,DI$4&lt;=$G30)*(DH$4-$E30+1),$I30/2,$L30,TRUE))/(1-2*_xlfn.NORM.DIST(0,$I30/2,$L30,TRUE))*$C30+($J30="Steady Growth")*(AND(DI$4&gt;=$E30,DI$4&lt;=$G30)*((DI$4-$E30+1)/($I30*($I30+1)/2)*$C30))+($J30="custom")*CustomCF!DB30</f>
        <v>0</v>
      </c>
      <c r="DJ30" s="19">
        <f>($J30="Bell Curve")*(_xlfn.NORM.DIST(AND(DJ$4&gt;=$E30,DJ$4&lt;=$G30)*(DJ$4-$E30+1),$I30/2,$L30,TRUE)-_xlfn.NORM.DIST(AND(DJ$4&gt;=$E30,DJ$4&lt;=$G30)*(DI$4-$E30+1),$I30/2,$L30,TRUE))/(1-2*_xlfn.NORM.DIST(0,$I30/2,$L30,TRUE))*$C30+($J30="Steady Growth")*(AND(DJ$4&gt;=$E30,DJ$4&lt;=$G30)*((DJ$4-$E30+1)/($I30*($I30+1)/2)*$C30))+($J30="custom")*CustomCF!DC30</f>
        <v>0</v>
      </c>
      <c r="DK30" s="19">
        <f>($J30="Bell Curve")*(_xlfn.NORM.DIST(AND(DK$4&gt;=$E30,DK$4&lt;=$G30)*(DK$4-$E30+1),$I30/2,$L30,TRUE)-_xlfn.NORM.DIST(AND(DK$4&gt;=$E30,DK$4&lt;=$G30)*(DJ$4-$E30+1),$I30/2,$L30,TRUE))/(1-2*_xlfn.NORM.DIST(0,$I30/2,$L30,TRUE))*$C30+($J30="Steady Growth")*(AND(DK$4&gt;=$E30,DK$4&lt;=$G30)*((DK$4-$E30+1)/($I30*($I30+1)/2)*$C30))+($J30="custom")*CustomCF!DD30</f>
        <v>0</v>
      </c>
      <c r="DL30" s="19">
        <f>($J30="Bell Curve")*(_xlfn.NORM.DIST(AND(DL$4&gt;=$E30,DL$4&lt;=$G30)*(DL$4-$E30+1),$I30/2,$L30,TRUE)-_xlfn.NORM.DIST(AND(DL$4&gt;=$E30,DL$4&lt;=$G30)*(DK$4-$E30+1),$I30/2,$L30,TRUE))/(1-2*_xlfn.NORM.DIST(0,$I30/2,$L30,TRUE))*$C30+($J30="Steady Growth")*(AND(DL$4&gt;=$E30,DL$4&lt;=$G30)*((DL$4-$E30+1)/($I30*($I30+1)/2)*$C30))+($J30="custom")*CustomCF!DE30</f>
        <v>0</v>
      </c>
      <c r="DM30" s="19">
        <f>($J30="Bell Curve")*(_xlfn.NORM.DIST(AND(DM$4&gt;=$E30,DM$4&lt;=$G30)*(DM$4-$E30+1),$I30/2,$L30,TRUE)-_xlfn.NORM.DIST(AND(DM$4&gt;=$E30,DM$4&lt;=$G30)*(DL$4-$E30+1),$I30/2,$L30,TRUE))/(1-2*_xlfn.NORM.DIST(0,$I30/2,$L30,TRUE))*$C30+($J30="Steady Growth")*(AND(DM$4&gt;=$E30,DM$4&lt;=$G30)*((DM$4-$E30+1)/($I30*($I30+1)/2)*$C30))+($J30="custom")*CustomCF!DF30</f>
        <v>0</v>
      </c>
      <c r="DN30" s="19">
        <f>($J30="Bell Curve")*(_xlfn.NORM.DIST(AND(DN$4&gt;=$E30,DN$4&lt;=$G30)*(DN$4-$E30+1),$I30/2,$L30,TRUE)-_xlfn.NORM.DIST(AND(DN$4&gt;=$E30,DN$4&lt;=$G30)*(DM$4-$E30+1),$I30/2,$L30,TRUE))/(1-2*_xlfn.NORM.DIST(0,$I30/2,$L30,TRUE))*$C30+($J30="Steady Growth")*(AND(DN$4&gt;=$E30,DN$4&lt;=$G30)*((DN$4-$E30+1)/($I30*($I30+1)/2)*$C30))+($J30="custom")*CustomCF!DG30</f>
        <v>0</v>
      </c>
      <c r="DO30" s="19">
        <f>($J30="Bell Curve")*(_xlfn.NORM.DIST(AND(DO$4&gt;=$E30,DO$4&lt;=$G30)*(DO$4-$E30+1),$I30/2,$L30,TRUE)-_xlfn.NORM.DIST(AND(DO$4&gt;=$E30,DO$4&lt;=$G30)*(DN$4-$E30+1),$I30/2,$L30,TRUE))/(1-2*_xlfn.NORM.DIST(0,$I30/2,$L30,TRUE))*$C30+($J30="Steady Growth")*(AND(DO$4&gt;=$E30,DO$4&lt;=$G30)*((DO$4-$E30+1)/($I30*($I30+1)/2)*$C30))+($J30="custom")*CustomCF!DH30</f>
        <v>0</v>
      </c>
      <c r="DP30" s="19">
        <f>($J30="Bell Curve")*(_xlfn.NORM.DIST(AND(DP$4&gt;=$E30,DP$4&lt;=$G30)*(DP$4-$E30+1),$I30/2,$L30,TRUE)-_xlfn.NORM.DIST(AND(DP$4&gt;=$E30,DP$4&lt;=$G30)*(DO$4-$E30+1),$I30/2,$L30,TRUE))/(1-2*_xlfn.NORM.DIST(0,$I30/2,$L30,TRUE))*$C30+($J30="Steady Growth")*(AND(DP$4&gt;=$E30,DP$4&lt;=$G30)*((DP$4-$E30+1)/($I30*($I30+1)/2)*$C30))+($J30="custom")*CustomCF!DI30</f>
        <v>0</v>
      </c>
      <c r="DQ30" s="19">
        <f>($J30="Bell Curve")*(_xlfn.NORM.DIST(AND(DQ$4&gt;=$E30,DQ$4&lt;=$G30)*(DQ$4-$E30+1),$I30/2,$L30,TRUE)-_xlfn.NORM.DIST(AND(DQ$4&gt;=$E30,DQ$4&lt;=$G30)*(DP$4-$E30+1),$I30/2,$L30,TRUE))/(1-2*_xlfn.NORM.DIST(0,$I30/2,$L30,TRUE))*$C30+($J30="Steady Growth")*(AND(DQ$4&gt;=$E30,DQ$4&lt;=$G30)*((DQ$4-$E30+1)/($I30*($I30+1)/2)*$C30))+($J30="custom")*CustomCF!DJ30</f>
        <v>0</v>
      </c>
      <c r="DR30" s="19">
        <f>($J30="Bell Curve")*(_xlfn.NORM.DIST(AND(DR$4&gt;=$E30,DR$4&lt;=$G30)*(DR$4-$E30+1),$I30/2,$L30,TRUE)-_xlfn.NORM.DIST(AND(DR$4&gt;=$E30,DR$4&lt;=$G30)*(DQ$4-$E30+1),$I30/2,$L30,TRUE))/(1-2*_xlfn.NORM.DIST(0,$I30/2,$L30,TRUE))*$C30+($J30="Steady Growth")*(AND(DR$4&gt;=$E30,DR$4&lt;=$G30)*((DR$4-$E30+1)/($I30*($I30+1)/2)*$C30))+($J30="custom")*CustomCF!DK30</f>
        <v>0</v>
      </c>
      <c r="DS30" s="19">
        <f>($J30="Bell Curve")*(_xlfn.NORM.DIST(AND(DS$4&gt;=$E30,DS$4&lt;=$G30)*(DS$4-$E30+1),$I30/2,$L30,TRUE)-_xlfn.NORM.DIST(AND(DS$4&gt;=$E30,DS$4&lt;=$G30)*(DR$4-$E30+1),$I30/2,$L30,TRUE))/(1-2*_xlfn.NORM.DIST(0,$I30/2,$L30,TRUE))*$C30+($J30="Steady Growth")*(AND(DS$4&gt;=$E30,DS$4&lt;=$G30)*((DS$4-$E30+1)/($I30*($I30+1)/2)*$C30))+($J30="custom")*CustomCF!DL30</f>
        <v>0</v>
      </c>
      <c r="DT30" s="19">
        <f>($J30="Bell Curve")*(_xlfn.NORM.DIST(AND(DT$4&gt;=$E30,DT$4&lt;=$G30)*(DT$4-$E30+1),$I30/2,$L30,TRUE)-_xlfn.NORM.DIST(AND(DT$4&gt;=$E30,DT$4&lt;=$G30)*(DS$4-$E30+1),$I30/2,$L30,TRUE))/(1-2*_xlfn.NORM.DIST(0,$I30/2,$L30,TRUE))*$C30+($J30="Steady Growth")*(AND(DT$4&gt;=$E30,DT$4&lt;=$G30)*((DT$4-$E30+1)/($I30*($I30+1)/2)*$C30))+($J30="custom")*CustomCF!DM30</f>
        <v>0</v>
      </c>
      <c r="DU30" s="19">
        <f>($J30="Bell Curve")*(_xlfn.NORM.DIST(AND(DU$4&gt;=$E30,DU$4&lt;=$G30)*(DU$4-$E30+1),$I30/2,$L30,TRUE)-_xlfn.NORM.DIST(AND(DU$4&gt;=$E30,DU$4&lt;=$G30)*(DT$4-$E30+1),$I30/2,$L30,TRUE))/(1-2*_xlfn.NORM.DIST(0,$I30/2,$L30,TRUE))*$C30+($J30="Steady Growth")*(AND(DU$4&gt;=$E30,DU$4&lt;=$G30)*((DU$4-$E30+1)/($I30*($I30+1)/2)*$C30))+($J30="custom")*CustomCF!DN30</f>
        <v>0</v>
      </c>
      <c r="DV30" s="19">
        <f>($J30="Bell Curve")*(_xlfn.NORM.DIST(AND(DV$4&gt;=$E30,DV$4&lt;=$G30)*(DV$4-$E30+1),$I30/2,$L30,TRUE)-_xlfn.NORM.DIST(AND(DV$4&gt;=$E30,DV$4&lt;=$G30)*(DU$4-$E30+1),$I30/2,$L30,TRUE))/(1-2*_xlfn.NORM.DIST(0,$I30/2,$L30,TRUE))*$C30+($J30="Steady Growth")*(AND(DV$4&gt;=$E30,DV$4&lt;=$G30)*((DV$4-$E30+1)/($I30*($I30+1)/2)*$C30))+($J30="custom")*CustomCF!DO30</f>
        <v>0</v>
      </c>
      <c r="DW30" s="19">
        <f>($J30="Bell Curve")*(_xlfn.NORM.DIST(AND(DW$4&gt;=$E30,DW$4&lt;=$G30)*(DW$4-$E30+1),$I30/2,$L30,TRUE)-_xlfn.NORM.DIST(AND(DW$4&gt;=$E30,DW$4&lt;=$G30)*(DV$4-$E30+1),$I30/2,$L30,TRUE))/(1-2*_xlfn.NORM.DIST(0,$I30/2,$L30,TRUE))*$C30+($J30="Steady Growth")*(AND(DW$4&gt;=$E30,DW$4&lt;=$G30)*((DW$4-$E30+1)/($I30*($I30+1)/2)*$C30))+($J30="custom")*CustomCF!DP30</f>
        <v>0</v>
      </c>
      <c r="DX30" s="19">
        <f>($J30="Bell Curve")*(_xlfn.NORM.DIST(AND(DX$4&gt;=$E30,DX$4&lt;=$G30)*(DX$4-$E30+1),$I30/2,$L30,TRUE)-_xlfn.NORM.DIST(AND(DX$4&gt;=$E30,DX$4&lt;=$G30)*(DW$4-$E30+1),$I30/2,$L30,TRUE))/(1-2*_xlfn.NORM.DIST(0,$I30/2,$L30,TRUE))*$C30+($J30="Steady Growth")*(AND(DX$4&gt;=$E30,DX$4&lt;=$G30)*((DX$4-$E30+1)/($I30*($I30+1)/2)*$C30))+($J30="custom")*CustomCF!DQ30</f>
        <v>0</v>
      </c>
      <c r="DY30" s="19">
        <f>($J30="Bell Curve")*(_xlfn.NORM.DIST(AND(DY$4&gt;=$E30,DY$4&lt;=$G30)*(DY$4-$E30+1),$I30/2,$L30,TRUE)-_xlfn.NORM.DIST(AND(DY$4&gt;=$E30,DY$4&lt;=$G30)*(DX$4-$E30+1),$I30/2,$L30,TRUE))/(1-2*_xlfn.NORM.DIST(0,$I30/2,$L30,TRUE))*$C30+($J30="Steady Growth")*(AND(DY$4&gt;=$E30,DY$4&lt;=$G30)*((DY$4-$E30+1)/($I30*($I30+1)/2)*$C30))+($J30="custom")*CustomCF!DR30</f>
        <v>0</v>
      </c>
      <c r="DZ30" s="19">
        <f>($J30="Bell Curve")*(_xlfn.NORM.DIST(AND(DZ$4&gt;=$E30,DZ$4&lt;=$G30)*(DZ$4-$E30+1),$I30/2,$L30,TRUE)-_xlfn.NORM.DIST(AND(DZ$4&gt;=$E30,DZ$4&lt;=$G30)*(DY$4-$E30+1),$I30/2,$L30,TRUE))/(1-2*_xlfn.NORM.DIST(0,$I30/2,$L30,TRUE))*$C30+($J30="Steady Growth")*(AND(DZ$4&gt;=$E30,DZ$4&lt;=$G30)*((DZ$4-$E30+1)/($I30*($I30+1)/2)*$C30))+($J30="custom")*CustomCF!DS30</f>
        <v>0</v>
      </c>
      <c r="EA30" s="19">
        <f>($J30="Bell Curve")*(_xlfn.NORM.DIST(AND(EA$4&gt;=$E30,EA$4&lt;=$G30)*(EA$4-$E30+1),$I30/2,$L30,TRUE)-_xlfn.NORM.DIST(AND(EA$4&gt;=$E30,EA$4&lt;=$G30)*(DZ$4-$E30+1),$I30/2,$L30,TRUE))/(1-2*_xlfn.NORM.DIST(0,$I30/2,$L30,TRUE))*$C30+($J30="Steady Growth")*(AND(EA$4&gt;=$E30,EA$4&lt;=$G30)*((EA$4-$E30+1)/($I30*($I30+1)/2)*$C30))+($J30="custom")*CustomCF!DT30</f>
        <v>0</v>
      </c>
      <c r="EB30" s="19">
        <f>($J30="Bell Curve")*(_xlfn.NORM.DIST(AND(EB$4&gt;=$E30,EB$4&lt;=$G30)*(EB$4-$E30+1),$I30/2,$L30,TRUE)-_xlfn.NORM.DIST(AND(EB$4&gt;=$E30,EB$4&lt;=$G30)*(EA$4-$E30+1),$I30/2,$L30,TRUE))/(1-2*_xlfn.NORM.DIST(0,$I30/2,$L30,TRUE))*$C30+($J30="Steady Growth")*(AND(EB$4&gt;=$E30,EB$4&lt;=$G30)*((EB$4-$E30+1)/($I30*($I30+1)/2)*$C30))+($J30="custom")*CustomCF!DU30</f>
        <v>0</v>
      </c>
      <c r="EC30" s="19">
        <f>($J30="Bell Curve")*(_xlfn.NORM.DIST(AND(EC$4&gt;=$E30,EC$4&lt;=$G30)*(EC$4-$E30+1),$I30/2,$L30,TRUE)-_xlfn.NORM.DIST(AND(EC$4&gt;=$E30,EC$4&lt;=$G30)*(EB$4-$E30+1),$I30/2,$L30,TRUE))/(1-2*_xlfn.NORM.DIST(0,$I30/2,$L30,TRUE))*$C30+($J30="Steady Growth")*(AND(EC$4&gt;=$E30,EC$4&lt;=$G30)*((EC$4-$E30+1)/($I30*($I30+1)/2)*$C30))+($J30="custom")*CustomCF!DV30</f>
        <v>0</v>
      </c>
      <c r="ED30" s="19">
        <f>($J30="Bell Curve")*(_xlfn.NORM.DIST(AND(ED$4&gt;=$E30,ED$4&lt;=$G30)*(ED$4-$E30+1),$I30/2,$L30,TRUE)-_xlfn.NORM.DIST(AND(ED$4&gt;=$E30,ED$4&lt;=$G30)*(EC$4-$E30+1),$I30/2,$L30,TRUE))/(1-2*_xlfn.NORM.DIST(0,$I30/2,$L30,TRUE))*$C30+($J30="Steady Growth")*(AND(ED$4&gt;=$E30,ED$4&lt;=$G30)*((ED$4-$E30+1)/($I30*($I30+1)/2)*$C30))+($J30="custom")*CustomCF!DW30</f>
        <v>0</v>
      </c>
      <c r="EE30" s="19">
        <f>($J30="Bell Curve")*(_xlfn.NORM.DIST(AND(EE$4&gt;=$E30,EE$4&lt;=$G30)*(EE$4-$E30+1),$I30/2,$L30,TRUE)-_xlfn.NORM.DIST(AND(EE$4&gt;=$E30,EE$4&lt;=$G30)*(ED$4-$E30+1),$I30/2,$L30,TRUE))/(1-2*_xlfn.NORM.DIST(0,$I30/2,$L30,TRUE))*$C30+($J30="Steady Growth")*(AND(EE$4&gt;=$E30,EE$4&lt;=$G30)*((EE$4-$E30+1)/($I30*($I30+1)/2)*$C30))+($J30="custom")*CustomCF!DX30</f>
        <v>0</v>
      </c>
      <c r="EF30" s="121">
        <f>($J30="Bell Curve")*(_xlfn.NORM.DIST(AND(EF$4&gt;=$E30,EF$4&lt;=$G30)*(EF$4-$E30+1),$I30/2,$L30,TRUE)-_xlfn.NORM.DIST(AND(EF$4&gt;=$E30,EF$4&lt;=$G30)*(EE$4-$E30+1),$I30/2,$L30,TRUE))/(1-2*_xlfn.NORM.DIST(0,$I30/2,$L30,TRUE))*$C30+($J30="Steady Growth")*(AND(EF$4&gt;=$E30,EF$4&lt;=$G30)*((EF$4-$E30+1)/($I30*($I30+1)/2)*$C30))+($J30="custom")*CustomCF!DY30</f>
        <v>0</v>
      </c>
    </row>
    <row r="31" spans="2:136" hidden="1" outlineLevel="1" x14ac:dyDescent="0.2">
      <c r="B31" s="103">
        <f>Budget!K31</f>
        <v>0</v>
      </c>
      <c r="C31" s="19">
        <f>Budget!L31</f>
        <v>0</v>
      </c>
      <c r="D31" s="19" t="str">
        <f t="shared" si="17"/>
        <v/>
      </c>
      <c r="E31" s="92">
        <v>0</v>
      </c>
      <c r="F31" s="18">
        <f>IF(J31="Custom",CustomCF!E31,INDEX($P$6:$DY$6,MATCH(E31,CF!$P$4:$DY$4,0)))</f>
        <v>46022</v>
      </c>
      <c r="G31" s="92">
        <v>0</v>
      </c>
      <c r="H31" s="18">
        <f>IF(J31="Custom",CustomCF!F31,INDEX($P$6:$EF$6,MATCH(G31,$P$4:$EF$4,0)))</f>
        <v>46022</v>
      </c>
      <c r="I31" s="9">
        <f t="shared" si="9"/>
        <v>1</v>
      </c>
      <c r="J31" s="92" t="s">
        <v>30</v>
      </c>
      <c r="K31" s="92" t="s">
        <v>31</v>
      </c>
      <c r="L31" s="9">
        <f t="shared" si="15"/>
        <v>10000000</v>
      </c>
      <c r="M31" s="106">
        <f t="shared" si="16"/>
        <v>0</v>
      </c>
      <c r="N31" s="112" t="str">
        <f t="shared" si="10"/>
        <v>OK</v>
      </c>
      <c r="O31" s="112"/>
      <c r="P31" s="19">
        <f>($J31="Bell Curve")*(_xlfn.NORM.DIST(AND(P$4&gt;=$E31,P$4&lt;=$G31)*(P$4-$E31+1),$I31/2,$L31,TRUE)-_xlfn.NORM.DIST(AND(P$4&gt;=$E31,P$4&lt;=$G31)*(N$4-$E31+1),$I31/2,$L31,TRUE))/(1-2*_xlfn.NORM.DIST(0,$I31/2,$L31,TRUE))*$C31+($J31="Steady Growth")*(AND(P$4&gt;=$E31,P$4&lt;=$G31)*((P$4-$E31+1)/($I31*($I31+1)/2)*$C31))+($J31="custom")*CustomCF!I31</f>
        <v>0</v>
      </c>
      <c r="Q31" s="19">
        <f>($J31="Bell Curve")*(_xlfn.NORM.DIST(AND(Q$4&gt;=$E31,Q$4&lt;=$G31)*(Q$4-$E31+1),$I31/2,$L31,TRUE)-_xlfn.NORM.DIST(AND(Q$4&gt;=$E31,Q$4&lt;=$G31)*(P$4-$E31+1),$I31/2,$L31,TRUE))/(1-2*_xlfn.NORM.DIST(0,$I31/2,$L31,TRUE))*$C31+($J31="Steady Growth")*(AND(Q$4&gt;=$E31,Q$4&lt;=$G31)*((Q$4-$E31+1)/($I31*($I31+1)/2)*$C31))+($J31="custom")*CustomCF!J31</f>
        <v>0</v>
      </c>
      <c r="R31" s="19">
        <f>($J31="Bell Curve")*(_xlfn.NORM.DIST(AND(R$4&gt;=$E31,R$4&lt;=$G31)*(R$4-$E31+1),$I31/2,$L31,TRUE)-_xlfn.NORM.DIST(AND(R$4&gt;=$E31,R$4&lt;=$G31)*(Q$4-$E31+1),$I31/2,$L31,TRUE))/(1-2*_xlfn.NORM.DIST(0,$I31/2,$L31,TRUE))*$C31+($J31="Steady Growth")*(AND(R$4&gt;=$E31,R$4&lt;=$G31)*((R$4-$E31+1)/($I31*($I31+1)/2)*$C31))+($J31="custom")*CustomCF!K31</f>
        <v>0</v>
      </c>
      <c r="S31" s="19">
        <f>($J31="Bell Curve")*(_xlfn.NORM.DIST(AND(S$4&gt;=$E31,S$4&lt;=$G31)*(S$4-$E31+1),$I31/2,$L31,TRUE)-_xlfn.NORM.DIST(AND(S$4&gt;=$E31,S$4&lt;=$G31)*(R$4-$E31+1),$I31/2,$L31,TRUE))/(1-2*_xlfn.NORM.DIST(0,$I31/2,$L31,TRUE))*$C31+($J31="Steady Growth")*(AND(S$4&gt;=$E31,S$4&lt;=$G31)*((S$4-$E31+1)/($I31*($I31+1)/2)*$C31))+($J31="custom")*CustomCF!L31</f>
        <v>0</v>
      </c>
      <c r="T31" s="19">
        <f>($J31="Bell Curve")*(_xlfn.NORM.DIST(AND(T$4&gt;=$E31,T$4&lt;=$G31)*(T$4-$E31+1),$I31/2,$L31,TRUE)-_xlfn.NORM.DIST(AND(T$4&gt;=$E31,T$4&lt;=$G31)*(S$4-$E31+1),$I31/2,$L31,TRUE))/(1-2*_xlfn.NORM.DIST(0,$I31/2,$L31,TRUE))*$C31+($J31="Steady Growth")*(AND(T$4&gt;=$E31,T$4&lt;=$G31)*((T$4-$E31+1)/($I31*($I31+1)/2)*$C31))+($J31="custom")*CustomCF!M31</f>
        <v>0</v>
      </c>
      <c r="U31" s="19">
        <f>($J31="Bell Curve")*(_xlfn.NORM.DIST(AND(U$4&gt;=$E31,U$4&lt;=$G31)*(U$4-$E31+1),$I31/2,$L31,TRUE)-_xlfn.NORM.DIST(AND(U$4&gt;=$E31,U$4&lt;=$G31)*(T$4-$E31+1),$I31/2,$L31,TRUE))/(1-2*_xlfn.NORM.DIST(0,$I31/2,$L31,TRUE))*$C31+($J31="Steady Growth")*(AND(U$4&gt;=$E31,U$4&lt;=$G31)*((U$4-$E31+1)/($I31*($I31+1)/2)*$C31))+($J31="custom")*CustomCF!N31</f>
        <v>0</v>
      </c>
      <c r="V31" s="19">
        <f>($J31="Bell Curve")*(_xlfn.NORM.DIST(AND(V$4&gt;=$E31,V$4&lt;=$G31)*(V$4-$E31+1),$I31/2,$L31,TRUE)-_xlfn.NORM.DIST(AND(V$4&gt;=$E31,V$4&lt;=$G31)*(U$4-$E31+1),$I31/2,$L31,TRUE))/(1-2*_xlfn.NORM.DIST(0,$I31/2,$L31,TRUE))*$C31+($J31="Steady Growth")*(AND(V$4&gt;=$E31,V$4&lt;=$G31)*((V$4-$E31+1)/($I31*($I31+1)/2)*$C31))+($J31="custom")*CustomCF!O31</f>
        <v>0</v>
      </c>
      <c r="W31" s="19">
        <f>($J31="Bell Curve")*(_xlfn.NORM.DIST(AND(W$4&gt;=$E31,W$4&lt;=$G31)*(W$4-$E31+1),$I31/2,$L31,TRUE)-_xlfn.NORM.DIST(AND(W$4&gt;=$E31,W$4&lt;=$G31)*(V$4-$E31+1),$I31/2,$L31,TRUE))/(1-2*_xlfn.NORM.DIST(0,$I31/2,$L31,TRUE))*$C31+($J31="Steady Growth")*(AND(W$4&gt;=$E31,W$4&lt;=$G31)*((W$4-$E31+1)/($I31*($I31+1)/2)*$C31))+($J31="custom")*CustomCF!P31</f>
        <v>0</v>
      </c>
      <c r="X31" s="19">
        <f>($J31="Bell Curve")*(_xlfn.NORM.DIST(AND(X$4&gt;=$E31,X$4&lt;=$G31)*(X$4-$E31+1),$I31/2,$L31,TRUE)-_xlfn.NORM.DIST(AND(X$4&gt;=$E31,X$4&lt;=$G31)*(W$4-$E31+1),$I31/2,$L31,TRUE))/(1-2*_xlfn.NORM.DIST(0,$I31/2,$L31,TRUE))*$C31+($J31="Steady Growth")*(AND(X$4&gt;=$E31,X$4&lt;=$G31)*((X$4-$E31+1)/($I31*($I31+1)/2)*$C31))+($J31="custom")*CustomCF!Q31</f>
        <v>0</v>
      </c>
      <c r="Y31" s="19">
        <f>($J31="Bell Curve")*(_xlfn.NORM.DIST(AND(Y$4&gt;=$E31,Y$4&lt;=$G31)*(Y$4-$E31+1),$I31/2,$L31,TRUE)-_xlfn.NORM.DIST(AND(Y$4&gt;=$E31,Y$4&lt;=$G31)*(X$4-$E31+1),$I31/2,$L31,TRUE))/(1-2*_xlfn.NORM.DIST(0,$I31/2,$L31,TRUE))*$C31+($J31="Steady Growth")*(AND(Y$4&gt;=$E31,Y$4&lt;=$G31)*((Y$4-$E31+1)/($I31*($I31+1)/2)*$C31))+($J31="custom")*CustomCF!R31</f>
        <v>0</v>
      </c>
      <c r="Z31" s="19">
        <f>($J31="Bell Curve")*(_xlfn.NORM.DIST(AND(Z$4&gt;=$E31,Z$4&lt;=$G31)*(Z$4-$E31+1),$I31/2,$L31,TRUE)-_xlfn.NORM.DIST(AND(Z$4&gt;=$E31,Z$4&lt;=$G31)*(Y$4-$E31+1),$I31/2,$L31,TRUE))/(1-2*_xlfn.NORM.DIST(0,$I31/2,$L31,TRUE))*$C31+($J31="Steady Growth")*(AND(Z$4&gt;=$E31,Z$4&lt;=$G31)*((Z$4-$E31+1)/($I31*($I31+1)/2)*$C31))+($J31="custom")*CustomCF!S31</f>
        <v>0</v>
      </c>
      <c r="AA31" s="19">
        <f>($J31="Bell Curve")*(_xlfn.NORM.DIST(AND(AA$4&gt;=$E31,AA$4&lt;=$G31)*(AA$4-$E31+1),$I31/2,$L31,TRUE)-_xlfn.NORM.DIST(AND(AA$4&gt;=$E31,AA$4&lt;=$G31)*(Z$4-$E31+1),$I31/2,$L31,TRUE))/(1-2*_xlfn.NORM.DIST(0,$I31/2,$L31,TRUE))*$C31+($J31="Steady Growth")*(AND(AA$4&gt;=$E31,AA$4&lt;=$G31)*((AA$4-$E31+1)/($I31*($I31+1)/2)*$C31))+($J31="custom")*CustomCF!T31</f>
        <v>0</v>
      </c>
      <c r="AB31" s="19">
        <f>($J31="Bell Curve")*(_xlfn.NORM.DIST(AND(AB$4&gt;=$E31,AB$4&lt;=$G31)*(AB$4-$E31+1),$I31/2,$L31,TRUE)-_xlfn.NORM.DIST(AND(AB$4&gt;=$E31,AB$4&lt;=$G31)*(AA$4-$E31+1),$I31/2,$L31,TRUE))/(1-2*_xlfn.NORM.DIST(0,$I31/2,$L31,TRUE))*$C31+($J31="Steady Growth")*(AND(AB$4&gt;=$E31,AB$4&lt;=$G31)*((AB$4-$E31+1)/($I31*($I31+1)/2)*$C31))+($J31="custom")*CustomCF!U31</f>
        <v>0</v>
      </c>
      <c r="AC31" s="19">
        <f>($J31="Bell Curve")*(_xlfn.NORM.DIST(AND(AC$4&gt;=$E31,AC$4&lt;=$G31)*(AC$4-$E31+1),$I31/2,$L31,TRUE)-_xlfn.NORM.DIST(AND(AC$4&gt;=$E31,AC$4&lt;=$G31)*(AB$4-$E31+1),$I31/2,$L31,TRUE))/(1-2*_xlfn.NORM.DIST(0,$I31/2,$L31,TRUE))*$C31+($J31="Steady Growth")*(AND(AC$4&gt;=$E31,AC$4&lt;=$G31)*((AC$4-$E31+1)/($I31*($I31+1)/2)*$C31))+($J31="custom")*CustomCF!V31</f>
        <v>0</v>
      </c>
      <c r="AD31" s="19">
        <f>($J31="Bell Curve")*(_xlfn.NORM.DIST(AND(AD$4&gt;=$E31,AD$4&lt;=$G31)*(AD$4-$E31+1),$I31/2,$L31,TRUE)-_xlfn.NORM.DIST(AND(AD$4&gt;=$E31,AD$4&lt;=$G31)*(AC$4-$E31+1),$I31/2,$L31,TRUE))/(1-2*_xlfn.NORM.DIST(0,$I31/2,$L31,TRUE))*$C31+($J31="Steady Growth")*(AND(AD$4&gt;=$E31,AD$4&lt;=$G31)*((AD$4-$E31+1)/($I31*($I31+1)/2)*$C31))+($J31="custom")*CustomCF!W31</f>
        <v>0</v>
      </c>
      <c r="AE31" s="19">
        <f>($J31="Bell Curve")*(_xlfn.NORM.DIST(AND(AE$4&gt;=$E31,AE$4&lt;=$G31)*(AE$4-$E31+1),$I31/2,$L31,TRUE)-_xlfn.NORM.DIST(AND(AE$4&gt;=$E31,AE$4&lt;=$G31)*(AD$4-$E31+1),$I31/2,$L31,TRUE))/(1-2*_xlfn.NORM.DIST(0,$I31/2,$L31,TRUE))*$C31+($J31="Steady Growth")*(AND(AE$4&gt;=$E31,AE$4&lt;=$G31)*((AE$4-$E31+1)/($I31*($I31+1)/2)*$C31))+($J31="custom")*CustomCF!X31</f>
        <v>0</v>
      </c>
      <c r="AF31" s="19">
        <f>($J31="Bell Curve")*(_xlfn.NORM.DIST(AND(AF$4&gt;=$E31,AF$4&lt;=$G31)*(AF$4-$E31+1),$I31/2,$L31,TRUE)-_xlfn.NORM.DIST(AND(AF$4&gt;=$E31,AF$4&lt;=$G31)*(AE$4-$E31+1),$I31/2,$L31,TRUE))/(1-2*_xlfn.NORM.DIST(0,$I31/2,$L31,TRUE))*$C31+($J31="Steady Growth")*(AND(AF$4&gt;=$E31,AF$4&lt;=$G31)*((AF$4-$E31+1)/($I31*($I31+1)/2)*$C31))+($J31="custom")*CustomCF!Y31</f>
        <v>0</v>
      </c>
      <c r="AG31" s="19">
        <f>($J31="Bell Curve")*(_xlfn.NORM.DIST(AND(AG$4&gt;=$E31,AG$4&lt;=$G31)*(AG$4-$E31+1),$I31/2,$L31,TRUE)-_xlfn.NORM.DIST(AND(AG$4&gt;=$E31,AG$4&lt;=$G31)*(AF$4-$E31+1),$I31/2,$L31,TRUE))/(1-2*_xlfn.NORM.DIST(0,$I31/2,$L31,TRUE))*$C31+($J31="Steady Growth")*(AND(AG$4&gt;=$E31,AG$4&lt;=$G31)*((AG$4-$E31+1)/($I31*($I31+1)/2)*$C31))+($J31="custom")*CustomCF!Z31</f>
        <v>0</v>
      </c>
      <c r="AH31" s="19">
        <f>($J31="Bell Curve")*(_xlfn.NORM.DIST(AND(AH$4&gt;=$E31,AH$4&lt;=$G31)*(AH$4-$E31+1),$I31/2,$L31,TRUE)-_xlfn.NORM.DIST(AND(AH$4&gt;=$E31,AH$4&lt;=$G31)*(AG$4-$E31+1),$I31/2,$L31,TRUE))/(1-2*_xlfn.NORM.DIST(0,$I31/2,$L31,TRUE))*$C31+($J31="Steady Growth")*(AND(AH$4&gt;=$E31,AH$4&lt;=$G31)*((AH$4-$E31+1)/($I31*($I31+1)/2)*$C31))+($J31="custom")*CustomCF!AA31</f>
        <v>0</v>
      </c>
      <c r="AI31" s="19">
        <f>($J31="Bell Curve")*(_xlfn.NORM.DIST(AND(AI$4&gt;=$E31,AI$4&lt;=$G31)*(AI$4-$E31+1),$I31/2,$L31,TRUE)-_xlfn.NORM.DIST(AND(AI$4&gt;=$E31,AI$4&lt;=$G31)*(AH$4-$E31+1),$I31/2,$L31,TRUE))/(1-2*_xlfn.NORM.DIST(0,$I31/2,$L31,TRUE))*$C31+($J31="Steady Growth")*(AND(AI$4&gt;=$E31,AI$4&lt;=$G31)*((AI$4-$E31+1)/($I31*($I31+1)/2)*$C31))+($J31="custom")*CustomCF!AB31</f>
        <v>0</v>
      </c>
      <c r="AJ31" s="19">
        <f>($J31="Bell Curve")*(_xlfn.NORM.DIST(AND(AJ$4&gt;=$E31,AJ$4&lt;=$G31)*(AJ$4-$E31+1),$I31/2,$L31,TRUE)-_xlfn.NORM.DIST(AND(AJ$4&gt;=$E31,AJ$4&lt;=$G31)*(AI$4-$E31+1),$I31/2,$L31,TRUE))/(1-2*_xlfn.NORM.DIST(0,$I31/2,$L31,TRUE))*$C31+($J31="Steady Growth")*(AND(AJ$4&gt;=$E31,AJ$4&lt;=$G31)*((AJ$4-$E31+1)/($I31*($I31+1)/2)*$C31))+($J31="custom")*CustomCF!AC31</f>
        <v>0</v>
      </c>
      <c r="AK31" s="19">
        <f>($J31="Bell Curve")*(_xlfn.NORM.DIST(AND(AK$4&gt;=$E31,AK$4&lt;=$G31)*(AK$4-$E31+1),$I31/2,$L31,TRUE)-_xlfn.NORM.DIST(AND(AK$4&gt;=$E31,AK$4&lt;=$G31)*(AJ$4-$E31+1),$I31/2,$L31,TRUE))/(1-2*_xlfn.NORM.DIST(0,$I31/2,$L31,TRUE))*$C31+($J31="Steady Growth")*(AND(AK$4&gt;=$E31,AK$4&lt;=$G31)*((AK$4-$E31+1)/($I31*($I31+1)/2)*$C31))+($J31="custom")*CustomCF!AD31</f>
        <v>0</v>
      </c>
      <c r="AL31" s="19">
        <f>($J31="Bell Curve")*(_xlfn.NORM.DIST(AND(AL$4&gt;=$E31,AL$4&lt;=$G31)*(AL$4-$E31+1),$I31/2,$L31,TRUE)-_xlfn.NORM.DIST(AND(AL$4&gt;=$E31,AL$4&lt;=$G31)*(AK$4-$E31+1),$I31/2,$L31,TRUE))/(1-2*_xlfn.NORM.DIST(0,$I31/2,$L31,TRUE))*$C31+($J31="Steady Growth")*(AND(AL$4&gt;=$E31,AL$4&lt;=$G31)*((AL$4-$E31+1)/($I31*($I31+1)/2)*$C31))+($J31="custom")*CustomCF!AE31</f>
        <v>0</v>
      </c>
      <c r="AM31" s="19">
        <f>($J31="Bell Curve")*(_xlfn.NORM.DIST(AND(AM$4&gt;=$E31,AM$4&lt;=$G31)*(AM$4-$E31+1),$I31/2,$L31,TRUE)-_xlfn.NORM.DIST(AND(AM$4&gt;=$E31,AM$4&lt;=$G31)*(AL$4-$E31+1),$I31/2,$L31,TRUE))/(1-2*_xlfn.NORM.DIST(0,$I31/2,$L31,TRUE))*$C31+($J31="Steady Growth")*(AND(AM$4&gt;=$E31,AM$4&lt;=$G31)*((AM$4-$E31+1)/($I31*($I31+1)/2)*$C31))+($J31="custom")*CustomCF!AF31</f>
        <v>0</v>
      </c>
      <c r="AN31" s="19">
        <f>($J31="Bell Curve")*(_xlfn.NORM.DIST(AND(AN$4&gt;=$E31,AN$4&lt;=$G31)*(AN$4-$E31+1),$I31/2,$L31,TRUE)-_xlfn.NORM.DIST(AND(AN$4&gt;=$E31,AN$4&lt;=$G31)*(AM$4-$E31+1),$I31/2,$L31,TRUE))/(1-2*_xlfn.NORM.DIST(0,$I31/2,$L31,TRUE))*$C31+($J31="Steady Growth")*(AND(AN$4&gt;=$E31,AN$4&lt;=$G31)*((AN$4-$E31+1)/($I31*($I31+1)/2)*$C31))+($J31="custom")*CustomCF!AG31</f>
        <v>0</v>
      </c>
      <c r="AO31" s="19">
        <f>($J31="Bell Curve")*(_xlfn.NORM.DIST(AND(AO$4&gt;=$E31,AO$4&lt;=$G31)*(AO$4-$E31+1),$I31/2,$L31,TRUE)-_xlfn.NORM.DIST(AND(AO$4&gt;=$E31,AO$4&lt;=$G31)*(AN$4-$E31+1),$I31/2,$L31,TRUE))/(1-2*_xlfn.NORM.DIST(0,$I31/2,$L31,TRUE))*$C31+($J31="Steady Growth")*(AND(AO$4&gt;=$E31,AO$4&lt;=$G31)*((AO$4-$E31+1)/($I31*($I31+1)/2)*$C31))+($J31="custom")*CustomCF!AH31</f>
        <v>0</v>
      </c>
      <c r="AP31" s="19">
        <f>($J31="Bell Curve")*(_xlfn.NORM.DIST(AND(AP$4&gt;=$E31,AP$4&lt;=$G31)*(AP$4-$E31+1),$I31/2,$L31,TRUE)-_xlfn.NORM.DIST(AND(AP$4&gt;=$E31,AP$4&lt;=$G31)*(AO$4-$E31+1),$I31/2,$L31,TRUE))/(1-2*_xlfn.NORM.DIST(0,$I31/2,$L31,TRUE))*$C31+($J31="Steady Growth")*(AND(AP$4&gt;=$E31,AP$4&lt;=$G31)*((AP$4-$E31+1)/($I31*($I31+1)/2)*$C31))+($J31="custom")*CustomCF!AI31</f>
        <v>0</v>
      </c>
      <c r="AQ31" s="19">
        <f>($J31="Bell Curve")*(_xlfn.NORM.DIST(AND(AQ$4&gt;=$E31,AQ$4&lt;=$G31)*(AQ$4-$E31+1),$I31/2,$L31,TRUE)-_xlfn.NORM.DIST(AND(AQ$4&gt;=$E31,AQ$4&lt;=$G31)*(AP$4-$E31+1),$I31/2,$L31,TRUE))/(1-2*_xlfn.NORM.DIST(0,$I31/2,$L31,TRUE))*$C31+($J31="Steady Growth")*(AND(AQ$4&gt;=$E31,AQ$4&lt;=$G31)*((AQ$4-$E31+1)/($I31*($I31+1)/2)*$C31))+($J31="custom")*CustomCF!AJ31</f>
        <v>0</v>
      </c>
      <c r="AR31" s="19">
        <f>($J31="Bell Curve")*(_xlfn.NORM.DIST(AND(AR$4&gt;=$E31,AR$4&lt;=$G31)*(AR$4-$E31+1),$I31/2,$L31,TRUE)-_xlfn.NORM.DIST(AND(AR$4&gt;=$E31,AR$4&lt;=$G31)*(AQ$4-$E31+1),$I31/2,$L31,TRUE))/(1-2*_xlfn.NORM.DIST(0,$I31/2,$L31,TRUE))*$C31+($J31="Steady Growth")*(AND(AR$4&gt;=$E31,AR$4&lt;=$G31)*((AR$4-$E31+1)/($I31*($I31+1)/2)*$C31))+($J31="custom")*CustomCF!AK31</f>
        <v>0</v>
      </c>
      <c r="AS31" s="19">
        <f>($J31="Bell Curve")*(_xlfn.NORM.DIST(AND(AS$4&gt;=$E31,AS$4&lt;=$G31)*(AS$4-$E31+1),$I31/2,$L31,TRUE)-_xlfn.NORM.DIST(AND(AS$4&gt;=$E31,AS$4&lt;=$G31)*(AR$4-$E31+1),$I31/2,$L31,TRUE))/(1-2*_xlfn.NORM.DIST(0,$I31/2,$L31,TRUE))*$C31+($J31="Steady Growth")*(AND(AS$4&gt;=$E31,AS$4&lt;=$G31)*((AS$4-$E31+1)/($I31*($I31+1)/2)*$C31))+($J31="custom")*CustomCF!AL31</f>
        <v>0</v>
      </c>
      <c r="AT31" s="19">
        <f>($J31="Bell Curve")*(_xlfn.NORM.DIST(AND(AT$4&gt;=$E31,AT$4&lt;=$G31)*(AT$4-$E31+1),$I31/2,$L31,TRUE)-_xlfn.NORM.DIST(AND(AT$4&gt;=$E31,AT$4&lt;=$G31)*(AS$4-$E31+1),$I31/2,$L31,TRUE))/(1-2*_xlfn.NORM.DIST(0,$I31/2,$L31,TRUE))*$C31+($J31="Steady Growth")*(AND(AT$4&gt;=$E31,AT$4&lt;=$G31)*((AT$4-$E31+1)/($I31*($I31+1)/2)*$C31))+($J31="custom")*CustomCF!AM31</f>
        <v>0</v>
      </c>
      <c r="AU31" s="19">
        <f>($J31="Bell Curve")*(_xlfn.NORM.DIST(AND(AU$4&gt;=$E31,AU$4&lt;=$G31)*(AU$4-$E31+1),$I31/2,$L31,TRUE)-_xlfn.NORM.DIST(AND(AU$4&gt;=$E31,AU$4&lt;=$G31)*(AT$4-$E31+1),$I31/2,$L31,TRUE))/(1-2*_xlfn.NORM.DIST(0,$I31/2,$L31,TRUE))*$C31+($J31="Steady Growth")*(AND(AU$4&gt;=$E31,AU$4&lt;=$G31)*((AU$4-$E31+1)/($I31*($I31+1)/2)*$C31))+($J31="custom")*CustomCF!AN31</f>
        <v>0</v>
      </c>
      <c r="AV31" s="19">
        <f>($J31="Bell Curve")*(_xlfn.NORM.DIST(AND(AV$4&gt;=$E31,AV$4&lt;=$G31)*(AV$4-$E31+1),$I31/2,$L31,TRUE)-_xlfn.NORM.DIST(AND(AV$4&gt;=$E31,AV$4&lt;=$G31)*(AU$4-$E31+1),$I31/2,$L31,TRUE))/(1-2*_xlfn.NORM.DIST(0,$I31/2,$L31,TRUE))*$C31+($J31="Steady Growth")*(AND(AV$4&gt;=$E31,AV$4&lt;=$G31)*((AV$4-$E31+1)/($I31*($I31+1)/2)*$C31))+($J31="custom")*CustomCF!AO31</f>
        <v>0</v>
      </c>
      <c r="AW31" s="19">
        <f>($J31="Bell Curve")*(_xlfn.NORM.DIST(AND(AW$4&gt;=$E31,AW$4&lt;=$G31)*(AW$4-$E31+1),$I31/2,$L31,TRUE)-_xlfn.NORM.DIST(AND(AW$4&gt;=$E31,AW$4&lt;=$G31)*(AV$4-$E31+1),$I31/2,$L31,TRUE))/(1-2*_xlfn.NORM.DIST(0,$I31/2,$L31,TRUE))*$C31+($J31="Steady Growth")*(AND(AW$4&gt;=$E31,AW$4&lt;=$G31)*((AW$4-$E31+1)/($I31*($I31+1)/2)*$C31))+($J31="custom")*CustomCF!AP31</f>
        <v>0</v>
      </c>
      <c r="AX31" s="19">
        <f>($J31="Bell Curve")*(_xlfn.NORM.DIST(AND(AX$4&gt;=$E31,AX$4&lt;=$G31)*(AX$4-$E31+1),$I31/2,$L31,TRUE)-_xlfn.NORM.DIST(AND(AX$4&gt;=$E31,AX$4&lt;=$G31)*(AW$4-$E31+1),$I31/2,$L31,TRUE))/(1-2*_xlfn.NORM.DIST(0,$I31/2,$L31,TRUE))*$C31+($J31="Steady Growth")*(AND(AX$4&gt;=$E31,AX$4&lt;=$G31)*((AX$4-$E31+1)/($I31*($I31+1)/2)*$C31))+($J31="custom")*CustomCF!AQ31</f>
        <v>0</v>
      </c>
      <c r="AY31" s="19">
        <f>($J31="Bell Curve")*(_xlfn.NORM.DIST(AND(AY$4&gt;=$E31,AY$4&lt;=$G31)*(AY$4-$E31+1),$I31/2,$L31,TRUE)-_xlfn.NORM.DIST(AND(AY$4&gt;=$E31,AY$4&lt;=$G31)*(AX$4-$E31+1),$I31/2,$L31,TRUE))/(1-2*_xlfn.NORM.DIST(0,$I31/2,$L31,TRUE))*$C31+($J31="Steady Growth")*(AND(AY$4&gt;=$E31,AY$4&lt;=$G31)*((AY$4-$E31+1)/($I31*($I31+1)/2)*$C31))+($J31="custom")*CustomCF!AR31</f>
        <v>0</v>
      </c>
      <c r="AZ31" s="19">
        <f>($J31="Bell Curve")*(_xlfn.NORM.DIST(AND(AZ$4&gt;=$E31,AZ$4&lt;=$G31)*(AZ$4-$E31+1),$I31/2,$L31,TRUE)-_xlfn.NORM.DIST(AND(AZ$4&gt;=$E31,AZ$4&lt;=$G31)*(AY$4-$E31+1),$I31/2,$L31,TRUE))/(1-2*_xlfn.NORM.DIST(0,$I31/2,$L31,TRUE))*$C31+($J31="Steady Growth")*(AND(AZ$4&gt;=$E31,AZ$4&lt;=$G31)*((AZ$4-$E31+1)/($I31*($I31+1)/2)*$C31))+($J31="custom")*CustomCF!AS31</f>
        <v>0</v>
      </c>
      <c r="BA31" s="19">
        <f>($J31="Bell Curve")*(_xlfn.NORM.DIST(AND(BA$4&gt;=$E31,BA$4&lt;=$G31)*(BA$4-$E31+1),$I31/2,$L31,TRUE)-_xlfn.NORM.DIST(AND(BA$4&gt;=$E31,BA$4&lt;=$G31)*(AZ$4-$E31+1),$I31/2,$L31,TRUE))/(1-2*_xlfn.NORM.DIST(0,$I31/2,$L31,TRUE))*$C31+($J31="Steady Growth")*(AND(BA$4&gt;=$E31,BA$4&lt;=$G31)*((BA$4-$E31+1)/($I31*($I31+1)/2)*$C31))+($J31="custom")*CustomCF!AT31</f>
        <v>0</v>
      </c>
      <c r="BB31" s="19">
        <f>($J31="Bell Curve")*(_xlfn.NORM.DIST(AND(BB$4&gt;=$E31,BB$4&lt;=$G31)*(BB$4-$E31+1),$I31/2,$L31,TRUE)-_xlfn.NORM.DIST(AND(BB$4&gt;=$E31,BB$4&lt;=$G31)*(BA$4-$E31+1),$I31/2,$L31,TRUE))/(1-2*_xlfn.NORM.DIST(0,$I31/2,$L31,TRUE))*$C31+($J31="Steady Growth")*(AND(BB$4&gt;=$E31,BB$4&lt;=$G31)*((BB$4-$E31+1)/($I31*($I31+1)/2)*$C31))+($J31="custom")*CustomCF!AU31</f>
        <v>0</v>
      </c>
      <c r="BC31" s="19">
        <f>($J31="Bell Curve")*(_xlfn.NORM.DIST(AND(BC$4&gt;=$E31,BC$4&lt;=$G31)*(BC$4-$E31+1),$I31/2,$L31,TRUE)-_xlfn.NORM.DIST(AND(BC$4&gt;=$E31,BC$4&lt;=$G31)*(BB$4-$E31+1),$I31/2,$L31,TRUE))/(1-2*_xlfn.NORM.DIST(0,$I31/2,$L31,TRUE))*$C31+($J31="Steady Growth")*(AND(BC$4&gt;=$E31,BC$4&lt;=$G31)*((BC$4-$E31+1)/($I31*($I31+1)/2)*$C31))+($J31="custom")*CustomCF!AV31</f>
        <v>0</v>
      </c>
      <c r="BD31" s="19">
        <f>($J31="Bell Curve")*(_xlfn.NORM.DIST(AND(BD$4&gt;=$E31,BD$4&lt;=$G31)*(BD$4-$E31+1),$I31/2,$L31,TRUE)-_xlfn.NORM.DIST(AND(BD$4&gt;=$E31,BD$4&lt;=$G31)*(BC$4-$E31+1),$I31/2,$L31,TRUE))/(1-2*_xlfn.NORM.DIST(0,$I31/2,$L31,TRUE))*$C31+($J31="Steady Growth")*(AND(BD$4&gt;=$E31,BD$4&lt;=$G31)*((BD$4-$E31+1)/($I31*($I31+1)/2)*$C31))+($J31="custom")*CustomCF!AW31</f>
        <v>0</v>
      </c>
      <c r="BE31" s="19">
        <f>($J31="Bell Curve")*(_xlfn.NORM.DIST(AND(BE$4&gt;=$E31,BE$4&lt;=$G31)*(BE$4-$E31+1),$I31/2,$L31,TRUE)-_xlfn.NORM.DIST(AND(BE$4&gt;=$E31,BE$4&lt;=$G31)*(BD$4-$E31+1),$I31/2,$L31,TRUE))/(1-2*_xlfn.NORM.DIST(0,$I31/2,$L31,TRUE))*$C31+($J31="Steady Growth")*(AND(BE$4&gt;=$E31,BE$4&lt;=$G31)*((BE$4-$E31+1)/($I31*($I31+1)/2)*$C31))+($J31="custom")*CustomCF!AX31</f>
        <v>0</v>
      </c>
      <c r="BF31" s="19">
        <f>($J31="Bell Curve")*(_xlfn.NORM.DIST(AND(BF$4&gt;=$E31,BF$4&lt;=$G31)*(BF$4-$E31+1),$I31/2,$L31,TRUE)-_xlfn.NORM.DIST(AND(BF$4&gt;=$E31,BF$4&lt;=$G31)*(BE$4-$E31+1),$I31/2,$L31,TRUE))/(1-2*_xlfn.NORM.DIST(0,$I31/2,$L31,TRUE))*$C31+($J31="Steady Growth")*(AND(BF$4&gt;=$E31,BF$4&lt;=$G31)*((BF$4-$E31+1)/($I31*($I31+1)/2)*$C31))+($J31="custom")*CustomCF!AY31</f>
        <v>0</v>
      </c>
      <c r="BG31" s="19">
        <f>($J31="Bell Curve")*(_xlfn.NORM.DIST(AND(BG$4&gt;=$E31,BG$4&lt;=$G31)*(BG$4-$E31+1),$I31/2,$L31,TRUE)-_xlfn.NORM.DIST(AND(BG$4&gt;=$E31,BG$4&lt;=$G31)*(BF$4-$E31+1),$I31/2,$L31,TRUE))/(1-2*_xlfn.NORM.DIST(0,$I31/2,$L31,TRUE))*$C31+($J31="Steady Growth")*(AND(BG$4&gt;=$E31,BG$4&lt;=$G31)*((BG$4-$E31+1)/($I31*($I31+1)/2)*$C31))+($J31="custom")*CustomCF!AZ31</f>
        <v>0</v>
      </c>
      <c r="BH31" s="19">
        <f>($J31="Bell Curve")*(_xlfn.NORM.DIST(AND(BH$4&gt;=$E31,BH$4&lt;=$G31)*(BH$4-$E31+1),$I31/2,$L31,TRUE)-_xlfn.NORM.DIST(AND(BH$4&gt;=$E31,BH$4&lt;=$G31)*(BG$4-$E31+1),$I31/2,$L31,TRUE))/(1-2*_xlfn.NORM.DIST(0,$I31/2,$L31,TRUE))*$C31+($J31="Steady Growth")*(AND(BH$4&gt;=$E31,BH$4&lt;=$G31)*((BH$4-$E31+1)/($I31*($I31+1)/2)*$C31))+($J31="custom")*CustomCF!BA31</f>
        <v>0</v>
      </c>
      <c r="BI31" s="19">
        <f>($J31="Bell Curve")*(_xlfn.NORM.DIST(AND(BI$4&gt;=$E31,BI$4&lt;=$G31)*(BI$4-$E31+1),$I31/2,$L31,TRUE)-_xlfn.NORM.DIST(AND(BI$4&gt;=$E31,BI$4&lt;=$G31)*(BH$4-$E31+1),$I31/2,$L31,TRUE))/(1-2*_xlfn.NORM.DIST(0,$I31/2,$L31,TRUE))*$C31+($J31="Steady Growth")*(AND(BI$4&gt;=$E31,BI$4&lt;=$G31)*((BI$4-$E31+1)/($I31*($I31+1)/2)*$C31))+($J31="custom")*CustomCF!BB31</f>
        <v>0</v>
      </c>
      <c r="BJ31" s="19">
        <f>($J31="Bell Curve")*(_xlfn.NORM.DIST(AND(BJ$4&gt;=$E31,BJ$4&lt;=$G31)*(BJ$4-$E31+1),$I31/2,$L31,TRUE)-_xlfn.NORM.DIST(AND(BJ$4&gt;=$E31,BJ$4&lt;=$G31)*(BI$4-$E31+1),$I31/2,$L31,TRUE))/(1-2*_xlfn.NORM.DIST(0,$I31/2,$L31,TRUE))*$C31+($J31="Steady Growth")*(AND(BJ$4&gt;=$E31,BJ$4&lt;=$G31)*((BJ$4-$E31+1)/($I31*($I31+1)/2)*$C31))+($J31="custom")*CustomCF!BC31</f>
        <v>0</v>
      </c>
      <c r="BK31" s="19">
        <f>($J31="Bell Curve")*(_xlfn.NORM.DIST(AND(BK$4&gt;=$E31,BK$4&lt;=$G31)*(BK$4-$E31+1),$I31/2,$L31,TRUE)-_xlfn.NORM.DIST(AND(BK$4&gt;=$E31,BK$4&lt;=$G31)*(BJ$4-$E31+1),$I31/2,$L31,TRUE))/(1-2*_xlfn.NORM.DIST(0,$I31/2,$L31,TRUE))*$C31+($J31="Steady Growth")*(AND(BK$4&gt;=$E31,BK$4&lt;=$G31)*((BK$4-$E31+1)/($I31*($I31+1)/2)*$C31))+($J31="custom")*CustomCF!BD31</f>
        <v>0</v>
      </c>
      <c r="BL31" s="19">
        <f>($J31="Bell Curve")*(_xlfn.NORM.DIST(AND(BL$4&gt;=$E31,BL$4&lt;=$G31)*(BL$4-$E31+1),$I31/2,$L31,TRUE)-_xlfn.NORM.DIST(AND(BL$4&gt;=$E31,BL$4&lt;=$G31)*(BK$4-$E31+1),$I31/2,$L31,TRUE))/(1-2*_xlfn.NORM.DIST(0,$I31/2,$L31,TRUE))*$C31+($J31="Steady Growth")*(AND(BL$4&gt;=$E31,BL$4&lt;=$G31)*((BL$4-$E31+1)/($I31*($I31+1)/2)*$C31))+($J31="custom")*CustomCF!BE31</f>
        <v>0</v>
      </c>
      <c r="BM31" s="19">
        <f>($J31="Bell Curve")*(_xlfn.NORM.DIST(AND(BM$4&gt;=$E31,BM$4&lt;=$G31)*(BM$4-$E31+1),$I31/2,$L31,TRUE)-_xlfn.NORM.DIST(AND(BM$4&gt;=$E31,BM$4&lt;=$G31)*(BL$4-$E31+1),$I31/2,$L31,TRUE))/(1-2*_xlfn.NORM.DIST(0,$I31/2,$L31,TRUE))*$C31+($J31="Steady Growth")*(AND(BM$4&gt;=$E31,BM$4&lt;=$G31)*((BM$4-$E31+1)/($I31*($I31+1)/2)*$C31))+($J31="custom")*CustomCF!BF31</f>
        <v>0</v>
      </c>
      <c r="BN31" s="19">
        <f>($J31="Bell Curve")*(_xlfn.NORM.DIST(AND(BN$4&gt;=$E31,BN$4&lt;=$G31)*(BN$4-$E31+1),$I31/2,$L31,TRUE)-_xlfn.NORM.DIST(AND(BN$4&gt;=$E31,BN$4&lt;=$G31)*(BM$4-$E31+1),$I31/2,$L31,TRUE))/(1-2*_xlfn.NORM.DIST(0,$I31/2,$L31,TRUE))*$C31+($J31="Steady Growth")*(AND(BN$4&gt;=$E31,BN$4&lt;=$G31)*((BN$4-$E31+1)/($I31*($I31+1)/2)*$C31))+($J31="custom")*CustomCF!BG31</f>
        <v>0</v>
      </c>
      <c r="BO31" s="19">
        <f>($J31="Bell Curve")*(_xlfn.NORM.DIST(AND(BO$4&gt;=$E31,BO$4&lt;=$G31)*(BO$4-$E31+1),$I31/2,$L31,TRUE)-_xlfn.NORM.DIST(AND(BO$4&gt;=$E31,BO$4&lt;=$G31)*(BN$4-$E31+1),$I31/2,$L31,TRUE))/(1-2*_xlfn.NORM.DIST(0,$I31/2,$L31,TRUE))*$C31+($J31="Steady Growth")*(AND(BO$4&gt;=$E31,BO$4&lt;=$G31)*((BO$4-$E31+1)/($I31*($I31+1)/2)*$C31))+($J31="custom")*CustomCF!BH31</f>
        <v>0</v>
      </c>
      <c r="BP31" s="19">
        <f>($J31="Bell Curve")*(_xlfn.NORM.DIST(AND(BP$4&gt;=$E31,BP$4&lt;=$G31)*(BP$4-$E31+1),$I31/2,$L31,TRUE)-_xlfn.NORM.DIST(AND(BP$4&gt;=$E31,BP$4&lt;=$G31)*(BO$4-$E31+1),$I31/2,$L31,TRUE))/(1-2*_xlfn.NORM.DIST(0,$I31/2,$L31,TRUE))*$C31+($J31="Steady Growth")*(AND(BP$4&gt;=$E31,BP$4&lt;=$G31)*((BP$4-$E31+1)/($I31*($I31+1)/2)*$C31))+($J31="custom")*CustomCF!BI31</f>
        <v>0</v>
      </c>
      <c r="BQ31" s="19">
        <f>($J31="Bell Curve")*(_xlfn.NORM.DIST(AND(BQ$4&gt;=$E31,BQ$4&lt;=$G31)*(BQ$4-$E31+1),$I31/2,$L31,TRUE)-_xlfn.NORM.DIST(AND(BQ$4&gt;=$E31,BQ$4&lt;=$G31)*(BP$4-$E31+1),$I31/2,$L31,TRUE))/(1-2*_xlfn.NORM.DIST(0,$I31/2,$L31,TRUE))*$C31+($J31="Steady Growth")*(AND(BQ$4&gt;=$E31,BQ$4&lt;=$G31)*((BQ$4-$E31+1)/($I31*($I31+1)/2)*$C31))+($J31="custom")*CustomCF!BJ31</f>
        <v>0</v>
      </c>
      <c r="BR31" s="19">
        <f>($J31="Bell Curve")*(_xlfn.NORM.DIST(AND(BR$4&gt;=$E31,BR$4&lt;=$G31)*(BR$4-$E31+1),$I31/2,$L31,TRUE)-_xlfn.NORM.DIST(AND(BR$4&gt;=$E31,BR$4&lt;=$G31)*(BQ$4-$E31+1),$I31/2,$L31,TRUE))/(1-2*_xlfn.NORM.DIST(0,$I31/2,$L31,TRUE))*$C31+($J31="Steady Growth")*(AND(BR$4&gt;=$E31,BR$4&lt;=$G31)*((BR$4-$E31+1)/($I31*($I31+1)/2)*$C31))+($J31="custom")*CustomCF!BK31</f>
        <v>0</v>
      </c>
      <c r="BS31" s="19">
        <f>($J31="Bell Curve")*(_xlfn.NORM.DIST(AND(BS$4&gt;=$E31,BS$4&lt;=$G31)*(BS$4-$E31+1),$I31/2,$L31,TRUE)-_xlfn.NORM.DIST(AND(BS$4&gt;=$E31,BS$4&lt;=$G31)*(BR$4-$E31+1),$I31/2,$L31,TRUE))/(1-2*_xlfn.NORM.DIST(0,$I31/2,$L31,TRUE))*$C31+($J31="Steady Growth")*(AND(BS$4&gt;=$E31,BS$4&lt;=$G31)*((BS$4-$E31+1)/($I31*($I31+1)/2)*$C31))+($J31="custom")*CustomCF!BL31</f>
        <v>0</v>
      </c>
      <c r="BT31" s="19">
        <f>($J31="Bell Curve")*(_xlfn.NORM.DIST(AND(BT$4&gt;=$E31,BT$4&lt;=$G31)*(BT$4-$E31+1),$I31/2,$L31,TRUE)-_xlfn.NORM.DIST(AND(BT$4&gt;=$E31,BT$4&lt;=$G31)*(BS$4-$E31+1),$I31/2,$L31,TRUE))/(1-2*_xlfn.NORM.DIST(0,$I31/2,$L31,TRUE))*$C31+($J31="Steady Growth")*(AND(BT$4&gt;=$E31,BT$4&lt;=$G31)*((BT$4-$E31+1)/($I31*($I31+1)/2)*$C31))+($J31="custom")*CustomCF!BM31</f>
        <v>0</v>
      </c>
      <c r="BU31" s="19">
        <f>($J31="Bell Curve")*(_xlfn.NORM.DIST(AND(BU$4&gt;=$E31,BU$4&lt;=$G31)*(BU$4-$E31+1),$I31/2,$L31,TRUE)-_xlfn.NORM.DIST(AND(BU$4&gt;=$E31,BU$4&lt;=$G31)*(BT$4-$E31+1),$I31/2,$L31,TRUE))/(1-2*_xlfn.NORM.DIST(0,$I31/2,$L31,TRUE))*$C31+($J31="Steady Growth")*(AND(BU$4&gt;=$E31,BU$4&lt;=$G31)*((BU$4-$E31+1)/($I31*($I31+1)/2)*$C31))+($J31="custom")*CustomCF!BN31</f>
        <v>0</v>
      </c>
      <c r="BV31" s="19">
        <f>($J31="Bell Curve")*(_xlfn.NORM.DIST(AND(BV$4&gt;=$E31,BV$4&lt;=$G31)*(BV$4-$E31+1),$I31/2,$L31,TRUE)-_xlfn.NORM.DIST(AND(BV$4&gt;=$E31,BV$4&lt;=$G31)*(BU$4-$E31+1),$I31/2,$L31,TRUE))/(1-2*_xlfn.NORM.DIST(0,$I31/2,$L31,TRUE))*$C31+($J31="Steady Growth")*(AND(BV$4&gt;=$E31,BV$4&lt;=$G31)*((BV$4-$E31+1)/($I31*($I31+1)/2)*$C31))+($J31="custom")*CustomCF!BO31</f>
        <v>0</v>
      </c>
      <c r="BW31" s="19">
        <f>($J31="Bell Curve")*(_xlfn.NORM.DIST(AND(BW$4&gt;=$E31,BW$4&lt;=$G31)*(BW$4-$E31+1),$I31/2,$L31,TRUE)-_xlfn.NORM.DIST(AND(BW$4&gt;=$E31,BW$4&lt;=$G31)*(BV$4-$E31+1),$I31/2,$L31,TRUE))/(1-2*_xlfn.NORM.DIST(0,$I31/2,$L31,TRUE))*$C31+($J31="Steady Growth")*(AND(BW$4&gt;=$E31,BW$4&lt;=$G31)*((BW$4-$E31+1)/($I31*($I31+1)/2)*$C31))+($J31="custom")*CustomCF!BP31</f>
        <v>0</v>
      </c>
      <c r="BX31" s="19">
        <f>($J31="Bell Curve")*(_xlfn.NORM.DIST(AND(BX$4&gt;=$E31,BX$4&lt;=$G31)*(BX$4-$E31+1),$I31/2,$L31,TRUE)-_xlfn.NORM.DIST(AND(BX$4&gt;=$E31,BX$4&lt;=$G31)*(BW$4-$E31+1),$I31/2,$L31,TRUE))/(1-2*_xlfn.NORM.DIST(0,$I31/2,$L31,TRUE))*$C31+($J31="Steady Growth")*(AND(BX$4&gt;=$E31,BX$4&lt;=$G31)*((BX$4-$E31+1)/($I31*($I31+1)/2)*$C31))+($J31="custom")*CustomCF!BQ31</f>
        <v>0</v>
      </c>
      <c r="BY31" s="19">
        <f>($J31="Bell Curve")*(_xlfn.NORM.DIST(AND(BY$4&gt;=$E31,BY$4&lt;=$G31)*(BY$4-$E31+1),$I31/2,$L31,TRUE)-_xlfn.NORM.DIST(AND(BY$4&gt;=$E31,BY$4&lt;=$G31)*(BX$4-$E31+1),$I31/2,$L31,TRUE))/(1-2*_xlfn.NORM.DIST(0,$I31/2,$L31,TRUE))*$C31+($J31="Steady Growth")*(AND(BY$4&gt;=$E31,BY$4&lt;=$G31)*((BY$4-$E31+1)/($I31*($I31+1)/2)*$C31))+($J31="custom")*CustomCF!BR31</f>
        <v>0</v>
      </c>
      <c r="BZ31" s="19">
        <f>($J31="Bell Curve")*(_xlfn.NORM.DIST(AND(BZ$4&gt;=$E31,BZ$4&lt;=$G31)*(BZ$4-$E31+1),$I31/2,$L31,TRUE)-_xlfn.NORM.DIST(AND(BZ$4&gt;=$E31,BZ$4&lt;=$G31)*(BY$4-$E31+1),$I31/2,$L31,TRUE))/(1-2*_xlfn.NORM.DIST(0,$I31/2,$L31,TRUE))*$C31+($J31="Steady Growth")*(AND(BZ$4&gt;=$E31,BZ$4&lt;=$G31)*((BZ$4-$E31+1)/($I31*($I31+1)/2)*$C31))+($J31="custom")*CustomCF!BS31</f>
        <v>0</v>
      </c>
      <c r="CA31" s="19">
        <f>($J31="Bell Curve")*(_xlfn.NORM.DIST(AND(CA$4&gt;=$E31,CA$4&lt;=$G31)*(CA$4-$E31+1),$I31/2,$L31,TRUE)-_xlfn.NORM.DIST(AND(CA$4&gt;=$E31,CA$4&lt;=$G31)*(BZ$4-$E31+1),$I31/2,$L31,TRUE))/(1-2*_xlfn.NORM.DIST(0,$I31/2,$L31,TRUE))*$C31+($J31="Steady Growth")*(AND(CA$4&gt;=$E31,CA$4&lt;=$G31)*((CA$4-$E31+1)/($I31*($I31+1)/2)*$C31))+($J31="custom")*CustomCF!BT31</f>
        <v>0</v>
      </c>
      <c r="CB31" s="19">
        <f>($J31="Bell Curve")*(_xlfn.NORM.DIST(AND(CB$4&gt;=$E31,CB$4&lt;=$G31)*(CB$4-$E31+1),$I31/2,$L31,TRUE)-_xlfn.NORM.DIST(AND(CB$4&gt;=$E31,CB$4&lt;=$G31)*(CA$4-$E31+1),$I31/2,$L31,TRUE))/(1-2*_xlfn.NORM.DIST(0,$I31/2,$L31,TRUE))*$C31+($J31="Steady Growth")*(AND(CB$4&gt;=$E31,CB$4&lt;=$G31)*((CB$4-$E31+1)/($I31*($I31+1)/2)*$C31))+($J31="custom")*CustomCF!BU31</f>
        <v>0</v>
      </c>
      <c r="CC31" s="19">
        <f>($J31="Bell Curve")*(_xlfn.NORM.DIST(AND(CC$4&gt;=$E31,CC$4&lt;=$G31)*(CC$4-$E31+1),$I31/2,$L31,TRUE)-_xlfn.NORM.DIST(AND(CC$4&gt;=$E31,CC$4&lt;=$G31)*(CB$4-$E31+1),$I31/2,$L31,TRUE))/(1-2*_xlfn.NORM.DIST(0,$I31/2,$L31,TRUE))*$C31+($J31="Steady Growth")*(AND(CC$4&gt;=$E31,CC$4&lt;=$G31)*((CC$4-$E31+1)/($I31*($I31+1)/2)*$C31))+($J31="custom")*CustomCF!BV31</f>
        <v>0</v>
      </c>
      <c r="CD31" s="19">
        <f>($J31="Bell Curve")*(_xlfn.NORM.DIST(AND(CD$4&gt;=$E31,CD$4&lt;=$G31)*(CD$4-$E31+1),$I31/2,$L31,TRUE)-_xlfn.NORM.DIST(AND(CD$4&gt;=$E31,CD$4&lt;=$G31)*(CC$4-$E31+1),$I31/2,$L31,TRUE))/(1-2*_xlfn.NORM.DIST(0,$I31/2,$L31,TRUE))*$C31+($J31="Steady Growth")*(AND(CD$4&gt;=$E31,CD$4&lt;=$G31)*((CD$4-$E31+1)/($I31*($I31+1)/2)*$C31))+($J31="custom")*CustomCF!BW31</f>
        <v>0</v>
      </c>
      <c r="CE31" s="19">
        <f>($J31="Bell Curve")*(_xlfn.NORM.DIST(AND(CE$4&gt;=$E31,CE$4&lt;=$G31)*(CE$4-$E31+1),$I31/2,$L31,TRUE)-_xlfn.NORM.DIST(AND(CE$4&gt;=$E31,CE$4&lt;=$G31)*(CD$4-$E31+1),$I31/2,$L31,TRUE))/(1-2*_xlfn.NORM.DIST(0,$I31/2,$L31,TRUE))*$C31+($J31="Steady Growth")*(AND(CE$4&gt;=$E31,CE$4&lt;=$G31)*((CE$4-$E31+1)/($I31*($I31+1)/2)*$C31))+($J31="custom")*CustomCF!BX31</f>
        <v>0</v>
      </c>
      <c r="CF31" s="19">
        <f>($J31="Bell Curve")*(_xlfn.NORM.DIST(AND(CF$4&gt;=$E31,CF$4&lt;=$G31)*(CF$4-$E31+1),$I31/2,$L31,TRUE)-_xlfn.NORM.DIST(AND(CF$4&gt;=$E31,CF$4&lt;=$G31)*(CE$4-$E31+1),$I31/2,$L31,TRUE))/(1-2*_xlfn.NORM.DIST(0,$I31/2,$L31,TRUE))*$C31+($J31="Steady Growth")*(AND(CF$4&gt;=$E31,CF$4&lt;=$G31)*((CF$4-$E31+1)/($I31*($I31+1)/2)*$C31))+($J31="custom")*CustomCF!BY31</f>
        <v>0</v>
      </c>
      <c r="CG31" s="19">
        <f>($J31="Bell Curve")*(_xlfn.NORM.DIST(AND(CG$4&gt;=$E31,CG$4&lt;=$G31)*(CG$4-$E31+1),$I31/2,$L31,TRUE)-_xlfn.NORM.DIST(AND(CG$4&gt;=$E31,CG$4&lt;=$G31)*(CF$4-$E31+1),$I31/2,$L31,TRUE))/(1-2*_xlfn.NORM.DIST(0,$I31/2,$L31,TRUE))*$C31+($J31="Steady Growth")*(AND(CG$4&gt;=$E31,CG$4&lt;=$G31)*((CG$4-$E31+1)/($I31*($I31+1)/2)*$C31))+($J31="custom")*CustomCF!BZ31</f>
        <v>0</v>
      </c>
      <c r="CH31" s="19">
        <f>($J31="Bell Curve")*(_xlfn.NORM.DIST(AND(CH$4&gt;=$E31,CH$4&lt;=$G31)*(CH$4-$E31+1),$I31/2,$L31,TRUE)-_xlfn.NORM.DIST(AND(CH$4&gt;=$E31,CH$4&lt;=$G31)*(CG$4-$E31+1),$I31/2,$L31,TRUE))/(1-2*_xlfn.NORM.DIST(0,$I31/2,$L31,TRUE))*$C31+($J31="Steady Growth")*(AND(CH$4&gt;=$E31,CH$4&lt;=$G31)*((CH$4-$E31+1)/($I31*($I31+1)/2)*$C31))+($J31="custom")*CustomCF!CA31</f>
        <v>0</v>
      </c>
      <c r="CI31" s="19">
        <f>($J31="Bell Curve")*(_xlfn.NORM.DIST(AND(CI$4&gt;=$E31,CI$4&lt;=$G31)*(CI$4-$E31+1),$I31/2,$L31,TRUE)-_xlfn.NORM.DIST(AND(CI$4&gt;=$E31,CI$4&lt;=$G31)*(CH$4-$E31+1),$I31/2,$L31,TRUE))/(1-2*_xlfn.NORM.DIST(0,$I31/2,$L31,TRUE))*$C31+($J31="Steady Growth")*(AND(CI$4&gt;=$E31,CI$4&lt;=$G31)*((CI$4-$E31+1)/($I31*($I31+1)/2)*$C31))+($J31="custom")*CustomCF!CB31</f>
        <v>0</v>
      </c>
      <c r="CJ31" s="19">
        <f>($J31="Bell Curve")*(_xlfn.NORM.DIST(AND(CJ$4&gt;=$E31,CJ$4&lt;=$G31)*(CJ$4-$E31+1),$I31/2,$L31,TRUE)-_xlfn.NORM.DIST(AND(CJ$4&gt;=$E31,CJ$4&lt;=$G31)*(CI$4-$E31+1),$I31/2,$L31,TRUE))/(1-2*_xlfn.NORM.DIST(0,$I31/2,$L31,TRUE))*$C31+($J31="Steady Growth")*(AND(CJ$4&gt;=$E31,CJ$4&lt;=$G31)*((CJ$4-$E31+1)/($I31*($I31+1)/2)*$C31))+($J31="custom")*CustomCF!CC31</f>
        <v>0</v>
      </c>
      <c r="CK31" s="19">
        <f>($J31="Bell Curve")*(_xlfn.NORM.DIST(AND(CK$4&gt;=$E31,CK$4&lt;=$G31)*(CK$4-$E31+1),$I31/2,$L31,TRUE)-_xlfn.NORM.DIST(AND(CK$4&gt;=$E31,CK$4&lt;=$G31)*(CJ$4-$E31+1),$I31/2,$L31,TRUE))/(1-2*_xlfn.NORM.DIST(0,$I31/2,$L31,TRUE))*$C31+($J31="Steady Growth")*(AND(CK$4&gt;=$E31,CK$4&lt;=$G31)*((CK$4-$E31+1)/($I31*($I31+1)/2)*$C31))+($J31="custom")*CustomCF!CD31</f>
        <v>0</v>
      </c>
      <c r="CL31" s="19">
        <f>($J31="Bell Curve")*(_xlfn.NORM.DIST(AND(CL$4&gt;=$E31,CL$4&lt;=$G31)*(CL$4-$E31+1),$I31/2,$L31,TRUE)-_xlfn.NORM.DIST(AND(CL$4&gt;=$E31,CL$4&lt;=$G31)*(CK$4-$E31+1),$I31/2,$L31,TRUE))/(1-2*_xlfn.NORM.DIST(0,$I31/2,$L31,TRUE))*$C31+($J31="Steady Growth")*(AND(CL$4&gt;=$E31,CL$4&lt;=$G31)*((CL$4-$E31+1)/($I31*($I31+1)/2)*$C31))+($J31="custom")*CustomCF!CE31</f>
        <v>0</v>
      </c>
      <c r="CM31" s="19">
        <f>($J31="Bell Curve")*(_xlfn.NORM.DIST(AND(CM$4&gt;=$E31,CM$4&lt;=$G31)*(CM$4-$E31+1),$I31/2,$L31,TRUE)-_xlfn.NORM.DIST(AND(CM$4&gt;=$E31,CM$4&lt;=$G31)*(CL$4-$E31+1),$I31/2,$L31,TRUE))/(1-2*_xlfn.NORM.DIST(0,$I31/2,$L31,TRUE))*$C31+($J31="Steady Growth")*(AND(CM$4&gt;=$E31,CM$4&lt;=$G31)*((CM$4-$E31+1)/($I31*($I31+1)/2)*$C31))+($J31="custom")*CustomCF!CF31</f>
        <v>0</v>
      </c>
      <c r="CN31" s="19">
        <f>($J31="Bell Curve")*(_xlfn.NORM.DIST(AND(CN$4&gt;=$E31,CN$4&lt;=$G31)*(CN$4-$E31+1),$I31/2,$L31,TRUE)-_xlfn.NORM.DIST(AND(CN$4&gt;=$E31,CN$4&lt;=$G31)*(CM$4-$E31+1),$I31/2,$L31,TRUE))/(1-2*_xlfn.NORM.DIST(0,$I31/2,$L31,TRUE))*$C31+($J31="Steady Growth")*(AND(CN$4&gt;=$E31,CN$4&lt;=$G31)*((CN$4-$E31+1)/($I31*($I31+1)/2)*$C31))+($J31="custom")*CustomCF!CG31</f>
        <v>0</v>
      </c>
      <c r="CO31" s="19">
        <f>($J31="Bell Curve")*(_xlfn.NORM.DIST(AND(CO$4&gt;=$E31,CO$4&lt;=$G31)*(CO$4-$E31+1),$I31/2,$L31,TRUE)-_xlfn.NORM.DIST(AND(CO$4&gt;=$E31,CO$4&lt;=$G31)*(CN$4-$E31+1),$I31/2,$L31,TRUE))/(1-2*_xlfn.NORM.DIST(0,$I31/2,$L31,TRUE))*$C31+($J31="Steady Growth")*(AND(CO$4&gt;=$E31,CO$4&lt;=$G31)*((CO$4-$E31+1)/($I31*($I31+1)/2)*$C31))+($J31="custom")*CustomCF!CH31</f>
        <v>0</v>
      </c>
      <c r="CP31" s="19">
        <f>($J31="Bell Curve")*(_xlfn.NORM.DIST(AND(CP$4&gt;=$E31,CP$4&lt;=$G31)*(CP$4-$E31+1),$I31/2,$L31,TRUE)-_xlfn.NORM.DIST(AND(CP$4&gt;=$E31,CP$4&lt;=$G31)*(CO$4-$E31+1),$I31/2,$L31,TRUE))/(1-2*_xlfn.NORM.DIST(0,$I31/2,$L31,TRUE))*$C31+($J31="Steady Growth")*(AND(CP$4&gt;=$E31,CP$4&lt;=$G31)*((CP$4-$E31+1)/($I31*($I31+1)/2)*$C31))+($J31="custom")*CustomCF!CI31</f>
        <v>0</v>
      </c>
      <c r="CQ31" s="19">
        <f>($J31="Bell Curve")*(_xlfn.NORM.DIST(AND(CQ$4&gt;=$E31,CQ$4&lt;=$G31)*(CQ$4-$E31+1),$I31/2,$L31,TRUE)-_xlfn.NORM.DIST(AND(CQ$4&gt;=$E31,CQ$4&lt;=$G31)*(CP$4-$E31+1),$I31/2,$L31,TRUE))/(1-2*_xlfn.NORM.DIST(0,$I31/2,$L31,TRUE))*$C31+($J31="Steady Growth")*(AND(CQ$4&gt;=$E31,CQ$4&lt;=$G31)*((CQ$4-$E31+1)/($I31*($I31+1)/2)*$C31))+($J31="custom")*CustomCF!CJ31</f>
        <v>0</v>
      </c>
      <c r="CR31" s="19">
        <f>($J31="Bell Curve")*(_xlfn.NORM.DIST(AND(CR$4&gt;=$E31,CR$4&lt;=$G31)*(CR$4-$E31+1),$I31/2,$L31,TRUE)-_xlfn.NORM.DIST(AND(CR$4&gt;=$E31,CR$4&lt;=$G31)*(CQ$4-$E31+1),$I31/2,$L31,TRUE))/(1-2*_xlfn.NORM.DIST(0,$I31/2,$L31,TRUE))*$C31+($J31="Steady Growth")*(AND(CR$4&gt;=$E31,CR$4&lt;=$G31)*((CR$4-$E31+1)/($I31*($I31+1)/2)*$C31))+($J31="custom")*CustomCF!CK31</f>
        <v>0</v>
      </c>
      <c r="CS31" s="19">
        <f>($J31="Bell Curve")*(_xlfn.NORM.DIST(AND(CS$4&gt;=$E31,CS$4&lt;=$G31)*(CS$4-$E31+1),$I31/2,$L31,TRUE)-_xlfn.NORM.DIST(AND(CS$4&gt;=$E31,CS$4&lt;=$G31)*(CR$4-$E31+1),$I31/2,$L31,TRUE))/(1-2*_xlfn.NORM.DIST(0,$I31/2,$L31,TRUE))*$C31+($J31="Steady Growth")*(AND(CS$4&gt;=$E31,CS$4&lt;=$G31)*((CS$4-$E31+1)/($I31*($I31+1)/2)*$C31))+($J31="custom")*CustomCF!CL31</f>
        <v>0</v>
      </c>
      <c r="CT31" s="19">
        <f>($J31="Bell Curve")*(_xlfn.NORM.DIST(AND(CT$4&gt;=$E31,CT$4&lt;=$G31)*(CT$4-$E31+1),$I31/2,$L31,TRUE)-_xlfn.NORM.DIST(AND(CT$4&gt;=$E31,CT$4&lt;=$G31)*(CS$4-$E31+1),$I31/2,$L31,TRUE))/(1-2*_xlfn.NORM.DIST(0,$I31/2,$L31,TRUE))*$C31+($J31="Steady Growth")*(AND(CT$4&gt;=$E31,CT$4&lt;=$G31)*((CT$4-$E31+1)/($I31*($I31+1)/2)*$C31))+($J31="custom")*CustomCF!CM31</f>
        <v>0</v>
      </c>
      <c r="CU31" s="19">
        <f>($J31="Bell Curve")*(_xlfn.NORM.DIST(AND(CU$4&gt;=$E31,CU$4&lt;=$G31)*(CU$4-$E31+1),$I31/2,$L31,TRUE)-_xlfn.NORM.DIST(AND(CU$4&gt;=$E31,CU$4&lt;=$G31)*(CT$4-$E31+1),$I31/2,$L31,TRUE))/(1-2*_xlfn.NORM.DIST(0,$I31/2,$L31,TRUE))*$C31+($J31="Steady Growth")*(AND(CU$4&gt;=$E31,CU$4&lt;=$G31)*((CU$4-$E31+1)/($I31*($I31+1)/2)*$C31))+($J31="custom")*CustomCF!CN31</f>
        <v>0</v>
      </c>
      <c r="CV31" s="19">
        <f>($J31="Bell Curve")*(_xlfn.NORM.DIST(AND(CV$4&gt;=$E31,CV$4&lt;=$G31)*(CV$4-$E31+1),$I31/2,$L31,TRUE)-_xlfn.NORM.DIST(AND(CV$4&gt;=$E31,CV$4&lt;=$G31)*(CU$4-$E31+1),$I31/2,$L31,TRUE))/(1-2*_xlfn.NORM.DIST(0,$I31/2,$L31,TRUE))*$C31+($J31="Steady Growth")*(AND(CV$4&gt;=$E31,CV$4&lt;=$G31)*((CV$4-$E31+1)/($I31*($I31+1)/2)*$C31))+($J31="custom")*CustomCF!CO31</f>
        <v>0</v>
      </c>
      <c r="CW31" s="19">
        <f>($J31="Bell Curve")*(_xlfn.NORM.DIST(AND(CW$4&gt;=$E31,CW$4&lt;=$G31)*(CW$4-$E31+1),$I31/2,$L31,TRUE)-_xlfn.NORM.DIST(AND(CW$4&gt;=$E31,CW$4&lt;=$G31)*(CV$4-$E31+1),$I31/2,$L31,TRUE))/(1-2*_xlfn.NORM.DIST(0,$I31/2,$L31,TRUE))*$C31+($J31="Steady Growth")*(AND(CW$4&gt;=$E31,CW$4&lt;=$G31)*((CW$4-$E31+1)/($I31*($I31+1)/2)*$C31))+($J31="custom")*CustomCF!CP31</f>
        <v>0</v>
      </c>
      <c r="CX31" s="19">
        <f>($J31="Bell Curve")*(_xlfn.NORM.DIST(AND(CX$4&gt;=$E31,CX$4&lt;=$G31)*(CX$4-$E31+1),$I31/2,$L31,TRUE)-_xlfn.NORM.DIST(AND(CX$4&gt;=$E31,CX$4&lt;=$G31)*(CW$4-$E31+1),$I31/2,$L31,TRUE))/(1-2*_xlfn.NORM.DIST(0,$I31/2,$L31,TRUE))*$C31+($J31="Steady Growth")*(AND(CX$4&gt;=$E31,CX$4&lt;=$G31)*((CX$4-$E31+1)/($I31*($I31+1)/2)*$C31))+($J31="custom")*CustomCF!CQ31</f>
        <v>0</v>
      </c>
      <c r="CY31" s="19">
        <f>($J31="Bell Curve")*(_xlfn.NORM.DIST(AND(CY$4&gt;=$E31,CY$4&lt;=$G31)*(CY$4-$E31+1),$I31/2,$L31,TRUE)-_xlfn.NORM.DIST(AND(CY$4&gt;=$E31,CY$4&lt;=$G31)*(CX$4-$E31+1),$I31/2,$L31,TRUE))/(1-2*_xlfn.NORM.DIST(0,$I31/2,$L31,TRUE))*$C31+($J31="Steady Growth")*(AND(CY$4&gt;=$E31,CY$4&lt;=$G31)*((CY$4-$E31+1)/($I31*($I31+1)/2)*$C31))+($J31="custom")*CustomCF!CR31</f>
        <v>0</v>
      </c>
      <c r="CZ31" s="19">
        <f>($J31="Bell Curve")*(_xlfn.NORM.DIST(AND(CZ$4&gt;=$E31,CZ$4&lt;=$G31)*(CZ$4-$E31+1),$I31/2,$L31,TRUE)-_xlfn.NORM.DIST(AND(CZ$4&gt;=$E31,CZ$4&lt;=$G31)*(CY$4-$E31+1),$I31/2,$L31,TRUE))/(1-2*_xlfn.NORM.DIST(0,$I31/2,$L31,TRUE))*$C31+($J31="Steady Growth")*(AND(CZ$4&gt;=$E31,CZ$4&lt;=$G31)*((CZ$4-$E31+1)/($I31*($I31+1)/2)*$C31))+($J31="custom")*CustomCF!CS31</f>
        <v>0</v>
      </c>
      <c r="DA31" s="19">
        <f>($J31="Bell Curve")*(_xlfn.NORM.DIST(AND(DA$4&gt;=$E31,DA$4&lt;=$G31)*(DA$4-$E31+1),$I31/2,$L31,TRUE)-_xlfn.NORM.DIST(AND(DA$4&gt;=$E31,DA$4&lt;=$G31)*(CZ$4-$E31+1),$I31/2,$L31,TRUE))/(1-2*_xlfn.NORM.DIST(0,$I31/2,$L31,TRUE))*$C31+($J31="Steady Growth")*(AND(DA$4&gt;=$E31,DA$4&lt;=$G31)*((DA$4-$E31+1)/($I31*($I31+1)/2)*$C31))+($J31="custom")*CustomCF!CT31</f>
        <v>0</v>
      </c>
      <c r="DB31" s="19">
        <f>($J31="Bell Curve")*(_xlfn.NORM.DIST(AND(DB$4&gt;=$E31,DB$4&lt;=$G31)*(DB$4-$E31+1),$I31/2,$L31,TRUE)-_xlfn.NORM.DIST(AND(DB$4&gt;=$E31,DB$4&lt;=$G31)*(DA$4-$E31+1),$I31/2,$L31,TRUE))/(1-2*_xlfn.NORM.DIST(0,$I31/2,$L31,TRUE))*$C31+($J31="Steady Growth")*(AND(DB$4&gt;=$E31,DB$4&lt;=$G31)*((DB$4-$E31+1)/($I31*($I31+1)/2)*$C31))+($J31="custom")*CustomCF!CU31</f>
        <v>0</v>
      </c>
      <c r="DC31" s="19">
        <f>($J31="Bell Curve")*(_xlfn.NORM.DIST(AND(DC$4&gt;=$E31,DC$4&lt;=$G31)*(DC$4-$E31+1),$I31/2,$L31,TRUE)-_xlfn.NORM.DIST(AND(DC$4&gt;=$E31,DC$4&lt;=$G31)*(DB$4-$E31+1),$I31/2,$L31,TRUE))/(1-2*_xlfn.NORM.DIST(0,$I31/2,$L31,TRUE))*$C31+($J31="Steady Growth")*(AND(DC$4&gt;=$E31,DC$4&lt;=$G31)*((DC$4-$E31+1)/($I31*($I31+1)/2)*$C31))+($J31="custom")*CustomCF!CV31</f>
        <v>0</v>
      </c>
      <c r="DD31" s="19">
        <f>($J31="Bell Curve")*(_xlfn.NORM.DIST(AND(DD$4&gt;=$E31,DD$4&lt;=$G31)*(DD$4-$E31+1),$I31/2,$L31,TRUE)-_xlfn.NORM.DIST(AND(DD$4&gt;=$E31,DD$4&lt;=$G31)*(DC$4-$E31+1),$I31/2,$L31,TRUE))/(1-2*_xlfn.NORM.DIST(0,$I31/2,$L31,TRUE))*$C31+($J31="Steady Growth")*(AND(DD$4&gt;=$E31,DD$4&lt;=$G31)*((DD$4-$E31+1)/($I31*($I31+1)/2)*$C31))+($J31="custom")*CustomCF!CW31</f>
        <v>0</v>
      </c>
      <c r="DE31" s="19">
        <f>($J31="Bell Curve")*(_xlfn.NORM.DIST(AND(DE$4&gt;=$E31,DE$4&lt;=$G31)*(DE$4-$E31+1),$I31/2,$L31,TRUE)-_xlfn.NORM.DIST(AND(DE$4&gt;=$E31,DE$4&lt;=$G31)*(DD$4-$E31+1),$I31/2,$L31,TRUE))/(1-2*_xlfn.NORM.DIST(0,$I31/2,$L31,TRUE))*$C31+($J31="Steady Growth")*(AND(DE$4&gt;=$E31,DE$4&lt;=$G31)*((DE$4-$E31+1)/($I31*($I31+1)/2)*$C31))+($J31="custom")*CustomCF!CX31</f>
        <v>0</v>
      </c>
      <c r="DF31" s="19">
        <f>($J31="Bell Curve")*(_xlfn.NORM.DIST(AND(DF$4&gt;=$E31,DF$4&lt;=$G31)*(DF$4-$E31+1),$I31/2,$L31,TRUE)-_xlfn.NORM.DIST(AND(DF$4&gt;=$E31,DF$4&lt;=$G31)*(DE$4-$E31+1),$I31/2,$L31,TRUE))/(1-2*_xlfn.NORM.DIST(0,$I31/2,$L31,TRUE))*$C31+($J31="Steady Growth")*(AND(DF$4&gt;=$E31,DF$4&lt;=$G31)*((DF$4-$E31+1)/($I31*($I31+1)/2)*$C31))+($J31="custom")*CustomCF!CY31</f>
        <v>0</v>
      </c>
      <c r="DG31" s="19">
        <f>($J31="Bell Curve")*(_xlfn.NORM.DIST(AND(DG$4&gt;=$E31,DG$4&lt;=$G31)*(DG$4-$E31+1),$I31/2,$L31,TRUE)-_xlfn.NORM.DIST(AND(DG$4&gt;=$E31,DG$4&lt;=$G31)*(DF$4-$E31+1),$I31/2,$L31,TRUE))/(1-2*_xlfn.NORM.DIST(0,$I31/2,$L31,TRUE))*$C31+($J31="Steady Growth")*(AND(DG$4&gt;=$E31,DG$4&lt;=$G31)*((DG$4-$E31+1)/($I31*($I31+1)/2)*$C31))+($J31="custom")*CustomCF!CZ31</f>
        <v>0</v>
      </c>
      <c r="DH31" s="19">
        <f>($J31="Bell Curve")*(_xlfn.NORM.DIST(AND(DH$4&gt;=$E31,DH$4&lt;=$G31)*(DH$4-$E31+1),$I31/2,$L31,TRUE)-_xlfn.NORM.DIST(AND(DH$4&gt;=$E31,DH$4&lt;=$G31)*(DG$4-$E31+1),$I31/2,$L31,TRUE))/(1-2*_xlfn.NORM.DIST(0,$I31/2,$L31,TRUE))*$C31+($J31="Steady Growth")*(AND(DH$4&gt;=$E31,DH$4&lt;=$G31)*((DH$4-$E31+1)/($I31*($I31+1)/2)*$C31))+($J31="custom")*CustomCF!DA31</f>
        <v>0</v>
      </c>
      <c r="DI31" s="19">
        <f>($J31="Bell Curve")*(_xlfn.NORM.DIST(AND(DI$4&gt;=$E31,DI$4&lt;=$G31)*(DI$4-$E31+1),$I31/2,$L31,TRUE)-_xlfn.NORM.DIST(AND(DI$4&gt;=$E31,DI$4&lt;=$G31)*(DH$4-$E31+1),$I31/2,$L31,TRUE))/(1-2*_xlfn.NORM.DIST(0,$I31/2,$L31,TRUE))*$C31+($J31="Steady Growth")*(AND(DI$4&gt;=$E31,DI$4&lt;=$G31)*((DI$4-$E31+1)/($I31*($I31+1)/2)*$C31))+($J31="custom")*CustomCF!DB31</f>
        <v>0</v>
      </c>
      <c r="DJ31" s="19">
        <f>($J31="Bell Curve")*(_xlfn.NORM.DIST(AND(DJ$4&gt;=$E31,DJ$4&lt;=$G31)*(DJ$4-$E31+1),$I31/2,$L31,TRUE)-_xlfn.NORM.DIST(AND(DJ$4&gt;=$E31,DJ$4&lt;=$G31)*(DI$4-$E31+1),$I31/2,$L31,TRUE))/(1-2*_xlfn.NORM.DIST(0,$I31/2,$L31,TRUE))*$C31+($J31="Steady Growth")*(AND(DJ$4&gt;=$E31,DJ$4&lt;=$G31)*((DJ$4-$E31+1)/($I31*($I31+1)/2)*$C31))+($J31="custom")*CustomCF!DC31</f>
        <v>0</v>
      </c>
      <c r="DK31" s="19">
        <f>($J31="Bell Curve")*(_xlfn.NORM.DIST(AND(DK$4&gt;=$E31,DK$4&lt;=$G31)*(DK$4-$E31+1),$I31/2,$L31,TRUE)-_xlfn.NORM.DIST(AND(DK$4&gt;=$E31,DK$4&lt;=$G31)*(DJ$4-$E31+1),$I31/2,$L31,TRUE))/(1-2*_xlfn.NORM.DIST(0,$I31/2,$L31,TRUE))*$C31+($J31="Steady Growth")*(AND(DK$4&gt;=$E31,DK$4&lt;=$G31)*((DK$4-$E31+1)/($I31*($I31+1)/2)*$C31))+($J31="custom")*CustomCF!DD31</f>
        <v>0</v>
      </c>
      <c r="DL31" s="19">
        <f>($J31="Bell Curve")*(_xlfn.NORM.DIST(AND(DL$4&gt;=$E31,DL$4&lt;=$G31)*(DL$4-$E31+1),$I31/2,$L31,TRUE)-_xlfn.NORM.DIST(AND(DL$4&gt;=$E31,DL$4&lt;=$G31)*(DK$4-$E31+1),$I31/2,$L31,TRUE))/(1-2*_xlfn.NORM.DIST(0,$I31/2,$L31,TRUE))*$C31+($J31="Steady Growth")*(AND(DL$4&gt;=$E31,DL$4&lt;=$G31)*((DL$4-$E31+1)/($I31*($I31+1)/2)*$C31))+($J31="custom")*CustomCF!DE31</f>
        <v>0</v>
      </c>
      <c r="DM31" s="19">
        <f>($J31="Bell Curve")*(_xlfn.NORM.DIST(AND(DM$4&gt;=$E31,DM$4&lt;=$G31)*(DM$4-$E31+1),$I31/2,$L31,TRUE)-_xlfn.NORM.DIST(AND(DM$4&gt;=$E31,DM$4&lt;=$G31)*(DL$4-$E31+1),$I31/2,$L31,TRUE))/(1-2*_xlfn.NORM.DIST(0,$I31/2,$L31,TRUE))*$C31+($J31="Steady Growth")*(AND(DM$4&gt;=$E31,DM$4&lt;=$G31)*((DM$4-$E31+1)/($I31*($I31+1)/2)*$C31))+($J31="custom")*CustomCF!DF31</f>
        <v>0</v>
      </c>
      <c r="DN31" s="19">
        <f>($J31="Bell Curve")*(_xlfn.NORM.DIST(AND(DN$4&gt;=$E31,DN$4&lt;=$G31)*(DN$4-$E31+1),$I31/2,$L31,TRUE)-_xlfn.NORM.DIST(AND(DN$4&gt;=$E31,DN$4&lt;=$G31)*(DM$4-$E31+1),$I31/2,$L31,TRUE))/(1-2*_xlfn.NORM.DIST(0,$I31/2,$L31,TRUE))*$C31+($J31="Steady Growth")*(AND(DN$4&gt;=$E31,DN$4&lt;=$G31)*((DN$4-$E31+1)/($I31*($I31+1)/2)*$C31))+($J31="custom")*CustomCF!DG31</f>
        <v>0</v>
      </c>
      <c r="DO31" s="19">
        <f>($J31="Bell Curve")*(_xlfn.NORM.DIST(AND(DO$4&gt;=$E31,DO$4&lt;=$G31)*(DO$4-$E31+1),$I31/2,$L31,TRUE)-_xlfn.NORM.DIST(AND(DO$4&gt;=$E31,DO$4&lt;=$G31)*(DN$4-$E31+1),$I31/2,$L31,TRUE))/(1-2*_xlfn.NORM.DIST(0,$I31/2,$L31,TRUE))*$C31+($J31="Steady Growth")*(AND(DO$4&gt;=$E31,DO$4&lt;=$G31)*((DO$4-$E31+1)/($I31*($I31+1)/2)*$C31))+($J31="custom")*CustomCF!DH31</f>
        <v>0</v>
      </c>
      <c r="DP31" s="19">
        <f>($J31="Bell Curve")*(_xlfn.NORM.DIST(AND(DP$4&gt;=$E31,DP$4&lt;=$G31)*(DP$4-$E31+1),$I31/2,$L31,TRUE)-_xlfn.NORM.DIST(AND(DP$4&gt;=$E31,DP$4&lt;=$G31)*(DO$4-$E31+1),$I31/2,$L31,TRUE))/(1-2*_xlfn.NORM.DIST(0,$I31/2,$L31,TRUE))*$C31+($J31="Steady Growth")*(AND(DP$4&gt;=$E31,DP$4&lt;=$G31)*((DP$4-$E31+1)/($I31*($I31+1)/2)*$C31))+($J31="custom")*CustomCF!DI31</f>
        <v>0</v>
      </c>
      <c r="DQ31" s="19">
        <f>($J31="Bell Curve")*(_xlfn.NORM.DIST(AND(DQ$4&gt;=$E31,DQ$4&lt;=$G31)*(DQ$4-$E31+1),$I31/2,$L31,TRUE)-_xlfn.NORM.DIST(AND(DQ$4&gt;=$E31,DQ$4&lt;=$G31)*(DP$4-$E31+1),$I31/2,$L31,TRUE))/(1-2*_xlfn.NORM.DIST(0,$I31/2,$L31,TRUE))*$C31+($J31="Steady Growth")*(AND(DQ$4&gt;=$E31,DQ$4&lt;=$G31)*((DQ$4-$E31+1)/($I31*($I31+1)/2)*$C31))+($J31="custom")*CustomCF!DJ31</f>
        <v>0</v>
      </c>
      <c r="DR31" s="19">
        <f>($J31="Bell Curve")*(_xlfn.NORM.DIST(AND(DR$4&gt;=$E31,DR$4&lt;=$G31)*(DR$4-$E31+1),$I31/2,$L31,TRUE)-_xlfn.NORM.DIST(AND(DR$4&gt;=$E31,DR$4&lt;=$G31)*(DQ$4-$E31+1),$I31/2,$L31,TRUE))/(1-2*_xlfn.NORM.DIST(0,$I31/2,$L31,TRUE))*$C31+($J31="Steady Growth")*(AND(DR$4&gt;=$E31,DR$4&lt;=$G31)*((DR$4-$E31+1)/($I31*($I31+1)/2)*$C31))+($J31="custom")*CustomCF!DK31</f>
        <v>0</v>
      </c>
      <c r="DS31" s="19">
        <f>($J31="Bell Curve")*(_xlfn.NORM.DIST(AND(DS$4&gt;=$E31,DS$4&lt;=$G31)*(DS$4-$E31+1),$I31/2,$L31,TRUE)-_xlfn.NORM.DIST(AND(DS$4&gt;=$E31,DS$4&lt;=$G31)*(DR$4-$E31+1),$I31/2,$L31,TRUE))/(1-2*_xlfn.NORM.DIST(0,$I31/2,$L31,TRUE))*$C31+($J31="Steady Growth")*(AND(DS$4&gt;=$E31,DS$4&lt;=$G31)*((DS$4-$E31+1)/($I31*($I31+1)/2)*$C31))+($J31="custom")*CustomCF!DL31</f>
        <v>0</v>
      </c>
      <c r="DT31" s="19">
        <f>($J31="Bell Curve")*(_xlfn.NORM.DIST(AND(DT$4&gt;=$E31,DT$4&lt;=$G31)*(DT$4-$E31+1),$I31/2,$L31,TRUE)-_xlfn.NORM.DIST(AND(DT$4&gt;=$E31,DT$4&lt;=$G31)*(DS$4-$E31+1),$I31/2,$L31,TRUE))/(1-2*_xlfn.NORM.DIST(0,$I31/2,$L31,TRUE))*$C31+($J31="Steady Growth")*(AND(DT$4&gt;=$E31,DT$4&lt;=$G31)*((DT$4-$E31+1)/($I31*($I31+1)/2)*$C31))+($J31="custom")*CustomCF!DM31</f>
        <v>0</v>
      </c>
      <c r="DU31" s="19">
        <f>($J31="Bell Curve")*(_xlfn.NORM.DIST(AND(DU$4&gt;=$E31,DU$4&lt;=$G31)*(DU$4-$E31+1),$I31/2,$L31,TRUE)-_xlfn.NORM.DIST(AND(DU$4&gt;=$E31,DU$4&lt;=$G31)*(DT$4-$E31+1),$I31/2,$L31,TRUE))/(1-2*_xlfn.NORM.DIST(0,$I31/2,$L31,TRUE))*$C31+($J31="Steady Growth")*(AND(DU$4&gt;=$E31,DU$4&lt;=$G31)*((DU$4-$E31+1)/($I31*($I31+1)/2)*$C31))+($J31="custom")*CustomCF!DN31</f>
        <v>0</v>
      </c>
      <c r="DV31" s="19">
        <f>($J31="Bell Curve")*(_xlfn.NORM.DIST(AND(DV$4&gt;=$E31,DV$4&lt;=$G31)*(DV$4-$E31+1),$I31/2,$L31,TRUE)-_xlfn.NORM.DIST(AND(DV$4&gt;=$E31,DV$4&lt;=$G31)*(DU$4-$E31+1),$I31/2,$L31,TRUE))/(1-2*_xlfn.NORM.DIST(0,$I31/2,$L31,TRUE))*$C31+($J31="Steady Growth")*(AND(DV$4&gt;=$E31,DV$4&lt;=$G31)*((DV$4-$E31+1)/($I31*($I31+1)/2)*$C31))+($J31="custom")*CustomCF!DO31</f>
        <v>0</v>
      </c>
      <c r="DW31" s="19">
        <f>($J31="Bell Curve")*(_xlfn.NORM.DIST(AND(DW$4&gt;=$E31,DW$4&lt;=$G31)*(DW$4-$E31+1),$I31/2,$L31,TRUE)-_xlfn.NORM.DIST(AND(DW$4&gt;=$E31,DW$4&lt;=$G31)*(DV$4-$E31+1),$I31/2,$L31,TRUE))/(1-2*_xlfn.NORM.DIST(0,$I31/2,$L31,TRUE))*$C31+($J31="Steady Growth")*(AND(DW$4&gt;=$E31,DW$4&lt;=$G31)*((DW$4-$E31+1)/($I31*($I31+1)/2)*$C31))+($J31="custom")*CustomCF!DP31</f>
        <v>0</v>
      </c>
      <c r="DX31" s="19">
        <f>($J31="Bell Curve")*(_xlfn.NORM.DIST(AND(DX$4&gt;=$E31,DX$4&lt;=$G31)*(DX$4-$E31+1),$I31/2,$L31,TRUE)-_xlfn.NORM.DIST(AND(DX$4&gt;=$E31,DX$4&lt;=$G31)*(DW$4-$E31+1),$I31/2,$L31,TRUE))/(1-2*_xlfn.NORM.DIST(0,$I31/2,$L31,TRUE))*$C31+($J31="Steady Growth")*(AND(DX$4&gt;=$E31,DX$4&lt;=$G31)*((DX$4-$E31+1)/($I31*($I31+1)/2)*$C31))+($J31="custom")*CustomCF!DQ31</f>
        <v>0</v>
      </c>
      <c r="DY31" s="19">
        <f>($J31="Bell Curve")*(_xlfn.NORM.DIST(AND(DY$4&gt;=$E31,DY$4&lt;=$G31)*(DY$4-$E31+1),$I31/2,$L31,TRUE)-_xlfn.NORM.DIST(AND(DY$4&gt;=$E31,DY$4&lt;=$G31)*(DX$4-$E31+1),$I31/2,$L31,TRUE))/(1-2*_xlfn.NORM.DIST(0,$I31/2,$L31,TRUE))*$C31+($J31="Steady Growth")*(AND(DY$4&gt;=$E31,DY$4&lt;=$G31)*((DY$4-$E31+1)/($I31*($I31+1)/2)*$C31))+($J31="custom")*CustomCF!DR31</f>
        <v>0</v>
      </c>
      <c r="DZ31" s="19">
        <f>($J31="Bell Curve")*(_xlfn.NORM.DIST(AND(DZ$4&gt;=$E31,DZ$4&lt;=$G31)*(DZ$4-$E31+1),$I31/2,$L31,TRUE)-_xlfn.NORM.DIST(AND(DZ$4&gt;=$E31,DZ$4&lt;=$G31)*(DY$4-$E31+1),$I31/2,$L31,TRUE))/(1-2*_xlfn.NORM.DIST(0,$I31/2,$L31,TRUE))*$C31+($J31="Steady Growth")*(AND(DZ$4&gt;=$E31,DZ$4&lt;=$G31)*((DZ$4-$E31+1)/($I31*($I31+1)/2)*$C31))+($J31="custom")*CustomCF!DS31</f>
        <v>0</v>
      </c>
      <c r="EA31" s="19">
        <f>($J31="Bell Curve")*(_xlfn.NORM.DIST(AND(EA$4&gt;=$E31,EA$4&lt;=$G31)*(EA$4-$E31+1),$I31/2,$L31,TRUE)-_xlfn.NORM.DIST(AND(EA$4&gt;=$E31,EA$4&lt;=$G31)*(DZ$4-$E31+1),$I31/2,$L31,TRUE))/(1-2*_xlfn.NORM.DIST(0,$I31/2,$L31,TRUE))*$C31+($J31="Steady Growth")*(AND(EA$4&gt;=$E31,EA$4&lt;=$G31)*((EA$4-$E31+1)/($I31*($I31+1)/2)*$C31))+($J31="custom")*CustomCF!DT31</f>
        <v>0</v>
      </c>
      <c r="EB31" s="19">
        <f>($J31="Bell Curve")*(_xlfn.NORM.DIST(AND(EB$4&gt;=$E31,EB$4&lt;=$G31)*(EB$4-$E31+1),$I31/2,$L31,TRUE)-_xlfn.NORM.DIST(AND(EB$4&gt;=$E31,EB$4&lt;=$G31)*(EA$4-$E31+1),$I31/2,$L31,TRUE))/(1-2*_xlfn.NORM.DIST(0,$I31/2,$L31,TRUE))*$C31+($J31="Steady Growth")*(AND(EB$4&gt;=$E31,EB$4&lt;=$G31)*((EB$4-$E31+1)/($I31*($I31+1)/2)*$C31))+($J31="custom")*CustomCF!DU31</f>
        <v>0</v>
      </c>
      <c r="EC31" s="19">
        <f>($J31="Bell Curve")*(_xlfn.NORM.DIST(AND(EC$4&gt;=$E31,EC$4&lt;=$G31)*(EC$4-$E31+1),$I31/2,$L31,TRUE)-_xlfn.NORM.DIST(AND(EC$4&gt;=$E31,EC$4&lt;=$G31)*(EB$4-$E31+1),$I31/2,$L31,TRUE))/(1-2*_xlfn.NORM.DIST(0,$I31/2,$L31,TRUE))*$C31+($J31="Steady Growth")*(AND(EC$4&gt;=$E31,EC$4&lt;=$G31)*((EC$4-$E31+1)/($I31*($I31+1)/2)*$C31))+($J31="custom")*CustomCF!DV31</f>
        <v>0</v>
      </c>
      <c r="ED31" s="19">
        <f>($J31="Bell Curve")*(_xlfn.NORM.DIST(AND(ED$4&gt;=$E31,ED$4&lt;=$G31)*(ED$4-$E31+1),$I31/2,$L31,TRUE)-_xlfn.NORM.DIST(AND(ED$4&gt;=$E31,ED$4&lt;=$G31)*(EC$4-$E31+1),$I31/2,$L31,TRUE))/(1-2*_xlfn.NORM.DIST(0,$I31/2,$L31,TRUE))*$C31+($J31="Steady Growth")*(AND(ED$4&gt;=$E31,ED$4&lt;=$G31)*((ED$4-$E31+1)/($I31*($I31+1)/2)*$C31))+($J31="custom")*CustomCF!DW31</f>
        <v>0</v>
      </c>
      <c r="EE31" s="19">
        <f>($J31="Bell Curve")*(_xlfn.NORM.DIST(AND(EE$4&gt;=$E31,EE$4&lt;=$G31)*(EE$4-$E31+1),$I31/2,$L31,TRUE)-_xlfn.NORM.DIST(AND(EE$4&gt;=$E31,EE$4&lt;=$G31)*(ED$4-$E31+1),$I31/2,$L31,TRUE))/(1-2*_xlfn.NORM.DIST(0,$I31/2,$L31,TRUE))*$C31+($J31="Steady Growth")*(AND(EE$4&gt;=$E31,EE$4&lt;=$G31)*((EE$4-$E31+1)/($I31*($I31+1)/2)*$C31))+($J31="custom")*CustomCF!DX31</f>
        <v>0</v>
      </c>
      <c r="EF31" s="121">
        <f>($J31="Bell Curve")*(_xlfn.NORM.DIST(AND(EF$4&gt;=$E31,EF$4&lt;=$G31)*(EF$4-$E31+1),$I31/2,$L31,TRUE)-_xlfn.NORM.DIST(AND(EF$4&gt;=$E31,EF$4&lt;=$G31)*(EE$4-$E31+1),$I31/2,$L31,TRUE))/(1-2*_xlfn.NORM.DIST(0,$I31/2,$L31,TRUE))*$C31+($J31="Steady Growth")*(AND(EF$4&gt;=$E31,EF$4&lt;=$G31)*((EF$4-$E31+1)/($I31*($I31+1)/2)*$C31))+($J31="custom")*CustomCF!DY31</f>
        <v>0</v>
      </c>
    </row>
    <row r="32" spans="2:136" hidden="1" outlineLevel="1" x14ac:dyDescent="0.2">
      <c r="B32" s="103">
        <f>Budget!K32</f>
        <v>0</v>
      </c>
      <c r="C32" s="19">
        <f>Budget!L32</f>
        <v>0</v>
      </c>
      <c r="D32" s="19" t="str">
        <f t="shared" si="17"/>
        <v/>
      </c>
      <c r="E32" s="92">
        <v>0</v>
      </c>
      <c r="F32" s="18">
        <f>IF(J32="Custom",CustomCF!E32,INDEX($P$6:$DY$6,MATCH(E32,CF!$P$4:$DY$4,0)))</f>
        <v>46022</v>
      </c>
      <c r="G32" s="92">
        <v>0</v>
      </c>
      <c r="H32" s="18">
        <f>IF(J32="Custom",CustomCF!F32,INDEX($P$6:$EF$6,MATCH(G32,$P$4:$EF$4,0)))</f>
        <v>46022</v>
      </c>
      <c r="I32" s="9">
        <f t="shared" si="9"/>
        <v>1</v>
      </c>
      <c r="J32" s="92" t="s">
        <v>30</v>
      </c>
      <c r="K32" s="92" t="s">
        <v>31</v>
      </c>
      <c r="L32" s="9">
        <f t="shared" si="15"/>
        <v>10000000</v>
      </c>
      <c r="M32" s="106">
        <f t="shared" si="16"/>
        <v>0</v>
      </c>
      <c r="N32" s="112" t="str">
        <f t="shared" si="10"/>
        <v>OK</v>
      </c>
      <c r="O32" s="112"/>
      <c r="P32" s="19">
        <f>($J32="Bell Curve")*(_xlfn.NORM.DIST(AND(P$4&gt;=$E32,P$4&lt;=$G32)*(P$4-$E32+1),$I32/2,$L32,TRUE)-_xlfn.NORM.DIST(AND(P$4&gt;=$E32,P$4&lt;=$G32)*(N$4-$E32+1),$I32/2,$L32,TRUE))/(1-2*_xlfn.NORM.DIST(0,$I32/2,$L32,TRUE))*$C32+($J32="Steady Growth")*(AND(P$4&gt;=$E32,P$4&lt;=$G32)*((P$4-$E32+1)/($I32*($I32+1)/2)*$C32))+($J32="custom")*CustomCF!I32</f>
        <v>0</v>
      </c>
      <c r="Q32" s="19">
        <f>($J32="Bell Curve")*(_xlfn.NORM.DIST(AND(Q$4&gt;=$E32,Q$4&lt;=$G32)*(Q$4-$E32+1),$I32/2,$L32,TRUE)-_xlfn.NORM.DIST(AND(Q$4&gt;=$E32,Q$4&lt;=$G32)*(P$4-$E32+1),$I32/2,$L32,TRUE))/(1-2*_xlfn.NORM.DIST(0,$I32/2,$L32,TRUE))*$C32+($J32="Steady Growth")*(AND(Q$4&gt;=$E32,Q$4&lt;=$G32)*((Q$4-$E32+1)/($I32*($I32+1)/2)*$C32))+($J32="custom")*CustomCF!J32</f>
        <v>0</v>
      </c>
      <c r="R32" s="19">
        <f>($J32="Bell Curve")*(_xlfn.NORM.DIST(AND(R$4&gt;=$E32,R$4&lt;=$G32)*(R$4-$E32+1),$I32/2,$L32,TRUE)-_xlfn.NORM.DIST(AND(R$4&gt;=$E32,R$4&lt;=$G32)*(Q$4-$E32+1),$I32/2,$L32,TRUE))/(1-2*_xlfn.NORM.DIST(0,$I32/2,$L32,TRUE))*$C32+($J32="Steady Growth")*(AND(R$4&gt;=$E32,R$4&lt;=$G32)*((R$4-$E32+1)/($I32*($I32+1)/2)*$C32))+($J32="custom")*CustomCF!K32</f>
        <v>0</v>
      </c>
      <c r="S32" s="19">
        <f>($J32="Bell Curve")*(_xlfn.NORM.DIST(AND(S$4&gt;=$E32,S$4&lt;=$G32)*(S$4-$E32+1),$I32/2,$L32,TRUE)-_xlfn.NORM.DIST(AND(S$4&gt;=$E32,S$4&lt;=$G32)*(R$4-$E32+1),$I32/2,$L32,TRUE))/(1-2*_xlfn.NORM.DIST(0,$I32/2,$L32,TRUE))*$C32+($J32="Steady Growth")*(AND(S$4&gt;=$E32,S$4&lt;=$G32)*((S$4-$E32+1)/($I32*($I32+1)/2)*$C32))+($J32="custom")*CustomCF!L32</f>
        <v>0</v>
      </c>
      <c r="T32" s="19">
        <f>($J32="Bell Curve")*(_xlfn.NORM.DIST(AND(T$4&gt;=$E32,T$4&lt;=$G32)*(T$4-$E32+1),$I32/2,$L32,TRUE)-_xlfn.NORM.DIST(AND(T$4&gt;=$E32,T$4&lt;=$G32)*(S$4-$E32+1),$I32/2,$L32,TRUE))/(1-2*_xlfn.NORM.DIST(0,$I32/2,$L32,TRUE))*$C32+($J32="Steady Growth")*(AND(T$4&gt;=$E32,T$4&lt;=$G32)*((T$4-$E32+1)/($I32*($I32+1)/2)*$C32))+($J32="custom")*CustomCF!M32</f>
        <v>0</v>
      </c>
      <c r="U32" s="19">
        <f>($J32="Bell Curve")*(_xlfn.NORM.DIST(AND(U$4&gt;=$E32,U$4&lt;=$G32)*(U$4-$E32+1),$I32/2,$L32,TRUE)-_xlfn.NORM.DIST(AND(U$4&gt;=$E32,U$4&lt;=$G32)*(T$4-$E32+1),$I32/2,$L32,TRUE))/(1-2*_xlfn.NORM.DIST(0,$I32/2,$L32,TRUE))*$C32+($J32="Steady Growth")*(AND(U$4&gt;=$E32,U$4&lt;=$G32)*((U$4-$E32+1)/($I32*($I32+1)/2)*$C32))+($J32="custom")*CustomCF!N32</f>
        <v>0</v>
      </c>
      <c r="V32" s="19">
        <f>($J32="Bell Curve")*(_xlfn.NORM.DIST(AND(V$4&gt;=$E32,V$4&lt;=$G32)*(V$4-$E32+1),$I32/2,$L32,TRUE)-_xlfn.NORM.DIST(AND(V$4&gt;=$E32,V$4&lt;=$G32)*(U$4-$E32+1),$I32/2,$L32,TRUE))/(1-2*_xlfn.NORM.DIST(0,$I32/2,$L32,TRUE))*$C32+($J32="Steady Growth")*(AND(V$4&gt;=$E32,V$4&lt;=$G32)*((V$4-$E32+1)/($I32*($I32+1)/2)*$C32))+($J32="custom")*CustomCF!O32</f>
        <v>0</v>
      </c>
      <c r="W32" s="19">
        <f>($J32="Bell Curve")*(_xlfn.NORM.DIST(AND(W$4&gt;=$E32,W$4&lt;=$G32)*(W$4-$E32+1),$I32/2,$L32,TRUE)-_xlfn.NORM.DIST(AND(W$4&gt;=$E32,W$4&lt;=$G32)*(V$4-$E32+1),$I32/2,$L32,TRUE))/(1-2*_xlfn.NORM.DIST(0,$I32/2,$L32,TRUE))*$C32+($J32="Steady Growth")*(AND(W$4&gt;=$E32,W$4&lt;=$G32)*((W$4-$E32+1)/($I32*($I32+1)/2)*$C32))+($J32="custom")*CustomCF!P32</f>
        <v>0</v>
      </c>
      <c r="X32" s="19">
        <f>($J32="Bell Curve")*(_xlfn.NORM.DIST(AND(X$4&gt;=$E32,X$4&lt;=$G32)*(X$4-$E32+1),$I32/2,$L32,TRUE)-_xlfn.NORM.DIST(AND(X$4&gt;=$E32,X$4&lt;=$G32)*(W$4-$E32+1),$I32/2,$L32,TRUE))/(1-2*_xlfn.NORM.DIST(0,$I32/2,$L32,TRUE))*$C32+($J32="Steady Growth")*(AND(X$4&gt;=$E32,X$4&lt;=$G32)*((X$4-$E32+1)/($I32*($I32+1)/2)*$C32))+($J32="custom")*CustomCF!Q32</f>
        <v>0</v>
      </c>
      <c r="Y32" s="19">
        <f>($J32="Bell Curve")*(_xlfn.NORM.DIST(AND(Y$4&gt;=$E32,Y$4&lt;=$G32)*(Y$4-$E32+1),$I32/2,$L32,TRUE)-_xlfn.NORM.DIST(AND(Y$4&gt;=$E32,Y$4&lt;=$G32)*(X$4-$E32+1),$I32/2,$L32,TRUE))/(1-2*_xlfn.NORM.DIST(0,$I32/2,$L32,TRUE))*$C32+($J32="Steady Growth")*(AND(Y$4&gt;=$E32,Y$4&lt;=$G32)*((Y$4-$E32+1)/($I32*($I32+1)/2)*$C32))+($J32="custom")*CustomCF!R32</f>
        <v>0</v>
      </c>
      <c r="Z32" s="19">
        <f>($J32="Bell Curve")*(_xlfn.NORM.DIST(AND(Z$4&gt;=$E32,Z$4&lt;=$G32)*(Z$4-$E32+1),$I32/2,$L32,TRUE)-_xlfn.NORM.DIST(AND(Z$4&gt;=$E32,Z$4&lt;=$G32)*(Y$4-$E32+1),$I32/2,$L32,TRUE))/(1-2*_xlfn.NORM.DIST(0,$I32/2,$L32,TRUE))*$C32+($J32="Steady Growth")*(AND(Z$4&gt;=$E32,Z$4&lt;=$G32)*((Z$4-$E32+1)/($I32*($I32+1)/2)*$C32))+($J32="custom")*CustomCF!S32</f>
        <v>0</v>
      </c>
      <c r="AA32" s="19">
        <f>($J32="Bell Curve")*(_xlfn.NORM.DIST(AND(AA$4&gt;=$E32,AA$4&lt;=$G32)*(AA$4-$E32+1),$I32/2,$L32,TRUE)-_xlfn.NORM.DIST(AND(AA$4&gt;=$E32,AA$4&lt;=$G32)*(Z$4-$E32+1),$I32/2,$L32,TRUE))/(1-2*_xlfn.NORM.DIST(0,$I32/2,$L32,TRUE))*$C32+($J32="Steady Growth")*(AND(AA$4&gt;=$E32,AA$4&lt;=$G32)*((AA$4-$E32+1)/($I32*($I32+1)/2)*$C32))+($J32="custom")*CustomCF!T32</f>
        <v>0</v>
      </c>
      <c r="AB32" s="19">
        <f>($J32="Bell Curve")*(_xlfn.NORM.DIST(AND(AB$4&gt;=$E32,AB$4&lt;=$G32)*(AB$4-$E32+1),$I32/2,$L32,TRUE)-_xlfn.NORM.DIST(AND(AB$4&gt;=$E32,AB$4&lt;=$G32)*(AA$4-$E32+1),$I32/2,$L32,TRUE))/(1-2*_xlfn.NORM.DIST(0,$I32/2,$L32,TRUE))*$C32+($J32="Steady Growth")*(AND(AB$4&gt;=$E32,AB$4&lt;=$G32)*((AB$4-$E32+1)/($I32*($I32+1)/2)*$C32))+($J32="custom")*CustomCF!U32</f>
        <v>0</v>
      </c>
      <c r="AC32" s="19">
        <f>($J32="Bell Curve")*(_xlfn.NORM.DIST(AND(AC$4&gt;=$E32,AC$4&lt;=$G32)*(AC$4-$E32+1),$I32/2,$L32,TRUE)-_xlfn.NORM.DIST(AND(AC$4&gt;=$E32,AC$4&lt;=$G32)*(AB$4-$E32+1),$I32/2,$L32,TRUE))/(1-2*_xlfn.NORM.DIST(0,$I32/2,$L32,TRUE))*$C32+($J32="Steady Growth")*(AND(AC$4&gt;=$E32,AC$4&lt;=$G32)*((AC$4-$E32+1)/($I32*($I32+1)/2)*$C32))+($J32="custom")*CustomCF!V32</f>
        <v>0</v>
      </c>
      <c r="AD32" s="19">
        <f>($J32="Bell Curve")*(_xlfn.NORM.DIST(AND(AD$4&gt;=$E32,AD$4&lt;=$G32)*(AD$4-$E32+1),$I32/2,$L32,TRUE)-_xlfn.NORM.DIST(AND(AD$4&gt;=$E32,AD$4&lt;=$G32)*(AC$4-$E32+1),$I32/2,$L32,TRUE))/(1-2*_xlfn.NORM.DIST(0,$I32/2,$L32,TRUE))*$C32+($J32="Steady Growth")*(AND(AD$4&gt;=$E32,AD$4&lt;=$G32)*((AD$4-$E32+1)/($I32*($I32+1)/2)*$C32))+($J32="custom")*CustomCF!W32</f>
        <v>0</v>
      </c>
      <c r="AE32" s="19">
        <f>($J32="Bell Curve")*(_xlfn.NORM.DIST(AND(AE$4&gt;=$E32,AE$4&lt;=$G32)*(AE$4-$E32+1),$I32/2,$L32,TRUE)-_xlfn.NORM.DIST(AND(AE$4&gt;=$E32,AE$4&lt;=$G32)*(AD$4-$E32+1),$I32/2,$L32,TRUE))/(1-2*_xlfn.NORM.DIST(0,$I32/2,$L32,TRUE))*$C32+($J32="Steady Growth")*(AND(AE$4&gt;=$E32,AE$4&lt;=$G32)*((AE$4-$E32+1)/($I32*($I32+1)/2)*$C32))+($J32="custom")*CustomCF!X32</f>
        <v>0</v>
      </c>
      <c r="AF32" s="19">
        <f>($J32="Bell Curve")*(_xlfn.NORM.DIST(AND(AF$4&gt;=$E32,AF$4&lt;=$G32)*(AF$4-$E32+1),$I32/2,$L32,TRUE)-_xlfn.NORM.DIST(AND(AF$4&gt;=$E32,AF$4&lt;=$G32)*(AE$4-$E32+1),$I32/2,$L32,TRUE))/(1-2*_xlfn.NORM.DIST(0,$I32/2,$L32,TRUE))*$C32+($J32="Steady Growth")*(AND(AF$4&gt;=$E32,AF$4&lt;=$G32)*((AF$4-$E32+1)/($I32*($I32+1)/2)*$C32))+($J32="custom")*CustomCF!Y32</f>
        <v>0</v>
      </c>
      <c r="AG32" s="19">
        <f>($J32="Bell Curve")*(_xlfn.NORM.DIST(AND(AG$4&gt;=$E32,AG$4&lt;=$G32)*(AG$4-$E32+1),$I32/2,$L32,TRUE)-_xlfn.NORM.DIST(AND(AG$4&gt;=$E32,AG$4&lt;=$G32)*(AF$4-$E32+1),$I32/2,$L32,TRUE))/(1-2*_xlfn.NORM.DIST(0,$I32/2,$L32,TRUE))*$C32+($J32="Steady Growth")*(AND(AG$4&gt;=$E32,AG$4&lt;=$G32)*((AG$4-$E32+1)/($I32*($I32+1)/2)*$C32))+($J32="custom")*CustomCF!Z32</f>
        <v>0</v>
      </c>
      <c r="AH32" s="19">
        <f>($J32="Bell Curve")*(_xlfn.NORM.DIST(AND(AH$4&gt;=$E32,AH$4&lt;=$G32)*(AH$4-$E32+1),$I32/2,$L32,TRUE)-_xlfn.NORM.DIST(AND(AH$4&gt;=$E32,AH$4&lt;=$G32)*(AG$4-$E32+1),$I32/2,$L32,TRUE))/(1-2*_xlfn.NORM.DIST(0,$I32/2,$L32,TRUE))*$C32+($J32="Steady Growth")*(AND(AH$4&gt;=$E32,AH$4&lt;=$G32)*((AH$4-$E32+1)/($I32*($I32+1)/2)*$C32))+($J32="custom")*CustomCF!AA32</f>
        <v>0</v>
      </c>
      <c r="AI32" s="19">
        <f>($J32="Bell Curve")*(_xlfn.NORM.DIST(AND(AI$4&gt;=$E32,AI$4&lt;=$G32)*(AI$4-$E32+1),$I32/2,$L32,TRUE)-_xlfn.NORM.DIST(AND(AI$4&gt;=$E32,AI$4&lt;=$G32)*(AH$4-$E32+1),$I32/2,$L32,TRUE))/(1-2*_xlfn.NORM.DIST(0,$I32/2,$L32,TRUE))*$C32+($J32="Steady Growth")*(AND(AI$4&gt;=$E32,AI$4&lt;=$G32)*((AI$4-$E32+1)/($I32*($I32+1)/2)*$C32))+($J32="custom")*CustomCF!AB32</f>
        <v>0</v>
      </c>
      <c r="AJ32" s="19">
        <f>($J32="Bell Curve")*(_xlfn.NORM.DIST(AND(AJ$4&gt;=$E32,AJ$4&lt;=$G32)*(AJ$4-$E32+1),$I32/2,$L32,TRUE)-_xlfn.NORM.DIST(AND(AJ$4&gt;=$E32,AJ$4&lt;=$G32)*(AI$4-$E32+1),$I32/2,$L32,TRUE))/(1-2*_xlfn.NORM.DIST(0,$I32/2,$L32,TRUE))*$C32+($J32="Steady Growth")*(AND(AJ$4&gt;=$E32,AJ$4&lt;=$G32)*((AJ$4-$E32+1)/($I32*($I32+1)/2)*$C32))+($J32="custom")*CustomCF!AC32</f>
        <v>0</v>
      </c>
      <c r="AK32" s="19">
        <f>($J32="Bell Curve")*(_xlfn.NORM.DIST(AND(AK$4&gt;=$E32,AK$4&lt;=$G32)*(AK$4-$E32+1),$I32/2,$L32,TRUE)-_xlfn.NORM.DIST(AND(AK$4&gt;=$E32,AK$4&lt;=$G32)*(AJ$4-$E32+1),$I32/2,$L32,TRUE))/(1-2*_xlfn.NORM.DIST(0,$I32/2,$L32,TRUE))*$C32+($J32="Steady Growth")*(AND(AK$4&gt;=$E32,AK$4&lt;=$G32)*((AK$4-$E32+1)/($I32*($I32+1)/2)*$C32))+($J32="custom")*CustomCF!AD32</f>
        <v>0</v>
      </c>
      <c r="AL32" s="19">
        <f>($J32="Bell Curve")*(_xlfn.NORM.DIST(AND(AL$4&gt;=$E32,AL$4&lt;=$G32)*(AL$4-$E32+1),$I32/2,$L32,TRUE)-_xlfn.NORM.DIST(AND(AL$4&gt;=$E32,AL$4&lt;=$G32)*(AK$4-$E32+1),$I32/2,$L32,TRUE))/(1-2*_xlfn.NORM.DIST(0,$I32/2,$L32,TRUE))*$C32+($J32="Steady Growth")*(AND(AL$4&gt;=$E32,AL$4&lt;=$G32)*((AL$4-$E32+1)/($I32*($I32+1)/2)*$C32))+($J32="custom")*CustomCF!AE32</f>
        <v>0</v>
      </c>
      <c r="AM32" s="19">
        <f>($J32="Bell Curve")*(_xlfn.NORM.DIST(AND(AM$4&gt;=$E32,AM$4&lt;=$G32)*(AM$4-$E32+1),$I32/2,$L32,TRUE)-_xlfn.NORM.DIST(AND(AM$4&gt;=$E32,AM$4&lt;=$G32)*(AL$4-$E32+1),$I32/2,$L32,TRUE))/(1-2*_xlfn.NORM.DIST(0,$I32/2,$L32,TRUE))*$C32+($J32="Steady Growth")*(AND(AM$4&gt;=$E32,AM$4&lt;=$G32)*((AM$4-$E32+1)/($I32*($I32+1)/2)*$C32))+($J32="custom")*CustomCF!AF32</f>
        <v>0</v>
      </c>
      <c r="AN32" s="19">
        <f>($J32="Bell Curve")*(_xlfn.NORM.DIST(AND(AN$4&gt;=$E32,AN$4&lt;=$G32)*(AN$4-$E32+1),$I32/2,$L32,TRUE)-_xlfn.NORM.DIST(AND(AN$4&gt;=$E32,AN$4&lt;=$G32)*(AM$4-$E32+1),$I32/2,$L32,TRUE))/(1-2*_xlfn.NORM.DIST(0,$I32/2,$L32,TRUE))*$C32+($J32="Steady Growth")*(AND(AN$4&gt;=$E32,AN$4&lt;=$G32)*((AN$4-$E32+1)/($I32*($I32+1)/2)*$C32))+($J32="custom")*CustomCF!AG32</f>
        <v>0</v>
      </c>
      <c r="AO32" s="19">
        <f>($J32="Bell Curve")*(_xlfn.NORM.DIST(AND(AO$4&gt;=$E32,AO$4&lt;=$G32)*(AO$4-$E32+1),$I32/2,$L32,TRUE)-_xlfn.NORM.DIST(AND(AO$4&gt;=$E32,AO$4&lt;=$G32)*(AN$4-$E32+1),$I32/2,$L32,TRUE))/(1-2*_xlfn.NORM.DIST(0,$I32/2,$L32,TRUE))*$C32+($J32="Steady Growth")*(AND(AO$4&gt;=$E32,AO$4&lt;=$G32)*((AO$4-$E32+1)/($I32*($I32+1)/2)*$C32))+($J32="custom")*CustomCF!AH32</f>
        <v>0</v>
      </c>
      <c r="AP32" s="19">
        <f>($J32="Bell Curve")*(_xlfn.NORM.DIST(AND(AP$4&gt;=$E32,AP$4&lt;=$G32)*(AP$4-$E32+1),$I32/2,$L32,TRUE)-_xlfn.NORM.DIST(AND(AP$4&gt;=$E32,AP$4&lt;=$G32)*(AO$4-$E32+1),$I32/2,$L32,TRUE))/(1-2*_xlfn.NORM.DIST(0,$I32/2,$L32,TRUE))*$C32+($J32="Steady Growth")*(AND(AP$4&gt;=$E32,AP$4&lt;=$G32)*((AP$4-$E32+1)/($I32*($I32+1)/2)*$C32))+($J32="custom")*CustomCF!AI32</f>
        <v>0</v>
      </c>
      <c r="AQ32" s="19">
        <f>($J32="Bell Curve")*(_xlfn.NORM.DIST(AND(AQ$4&gt;=$E32,AQ$4&lt;=$G32)*(AQ$4-$E32+1),$I32/2,$L32,TRUE)-_xlfn.NORM.DIST(AND(AQ$4&gt;=$E32,AQ$4&lt;=$G32)*(AP$4-$E32+1),$I32/2,$L32,TRUE))/(1-2*_xlfn.NORM.DIST(0,$I32/2,$L32,TRUE))*$C32+($J32="Steady Growth")*(AND(AQ$4&gt;=$E32,AQ$4&lt;=$G32)*((AQ$4-$E32+1)/($I32*($I32+1)/2)*$C32))+($J32="custom")*CustomCF!AJ32</f>
        <v>0</v>
      </c>
      <c r="AR32" s="19">
        <f>($J32="Bell Curve")*(_xlfn.NORM.DIST(AND(AR$4&gt;=$E32,AR$4&lt;=$G32)*(AR$4-$E32+1),$I32/2,$L32,TRUE)-_xlfn.NORM.DIST(AND(AR$4&gt;=$E32,AR$4&lt;=$G32)*(AQ$4-$E32+1),$I32/2,$L32,TRUE))/(1-2*_xlfn.NORM.DIST(0,$I32/2,$L32,TRUE))*$C32+($J32="Steady Growth")*(AND(AR$4&gt;=$E32,AR$4&lt;=$G32)*((AR$4-$E32+1)/($I32*($I32+1)/2)*$C32))+($J32="custom")*CustomCF!AK32</f>
        <v>0</v>
      </c>
      <c r="AS32" s="19">
        <f>($J32="Bell Curve")*(_xlfn.NORM.DIST(AND(AS$4&gt;=$E32,AS$4&lt;=$G32)*(AS$4-$E32+1),$I32/2,$L32,TRUE)-_xlfn.NORM.DIST(AND(AS$4&gt;=$E32,AS$4&lt;=$G32)*(AR$4-$E32+1),$I32/2,$L32,TRUE))/(1-2*_xlfn.NORM.DIST(0,$I32/2,$L32,TRUE))*$C32+($J32="Steady Growth")*(AND(AS$4&gt;=$E32,AS$4&lt;=$G32)*((AS$4-$E32+1)/($I32*($I32+1)/2)*$C32))+($J32="custom")*CustomCF!AL32</f>
        <v>0</v>
      </c>
      <c r="AT32" s="19">
        <f>($J32="Bell Curve")*(_xlfn.NORM.DIST(AND(AT$4&gt;=$E32,AT$4&lt;=$G32)*(AT$4-$E32+1),$I32/2,$L32,TRUE)-_xlfn.NORM.DIST(AND(AT$4&gt;=$E32,AT$4&lt;=$G32)*(AS$4-$E32+1),$I32/2,$L32,TRUE))/(1-2*_xlfn.NORM.DIST(0,$I32/2,$L32,TRUE))*$C32+($J32="Steady Growth")*(AND(AT$4&gt;=$E32,AT$4&lt;=$G32)*((AT$4-$E32+1)/($I32*($I32+1)/2)*$C32))+($J32="custom")*CustomCF!AM32</f>
        <v>0</v>
      </c>
      <c r="AU32" s="19">
        <f>($J32="Bell Curve")*(_xlfn.NORM.DIST(AND(AU$4&gt;=$E32,AU$4&lt;=$G32)*(AU$4-$E32+1),$I32/2,$L32,TRUE)-_xlfn.NORM.DIST(AND(AU$4&gt;=$E32,AU$4&lt;=$G32)*(AT$4-$E32+1),$I32/2,$L32,TRUE))/(1-2*_xlfn.NORM.DIST(0,$I32/2,$L32,TRUE))*$C32+($J32="Steady Growth")*(AND(AU$4&gt;=$E32,AU$4&lt;=$G32)*((AU$4-$E32+1)/($I32*($I32+1)/2)*$C32))+($J32="custom")*CustomCF!AN32</f>
        <v>0</v>
      </c>
      <c r="AV32" s="19">
        <f>($J32="Bell Curve")*(_xlfn.NORM.DIST(AND(AV$4&gt;=$E32,AV$4&lt;=$G32)*(AV$4-$E32+1),$I32/2,$L32,TRUE)-_xlfn.NORM.DIST(AND(AV$4&gt;=$E32,AV$4&lt;=$G32)*(AU$4-$E32+1),$I32/2,$L32,TRUE))/(1-2*_xlfn.NORM.DIST(0,$I32/2,$L32,TRUE))*$C32+($J32="Steady Growth")*(AND(AV$4&gt;=$E32,AV$4&lt;=$G32)*((AV$4-$E32+1)/($I32*($I32+1)/2)*$C32))+($J32="custom")*CustomCF!AO32</f>
        <v>0</v>
      </c>
      <c r="AW32" s="19">
        <f>($J32="Bell Curve")*(_xlfn.NORM.DIST(AND(AW$4&gt;=$E32,AW$4&lt;=$G32)*(AW$4-$E32+1),$I32/2,$L32,TRUE)-_xlfn.NORM.DIST(AND(AW$4&gt;=$E32,AW$4&lt;=$G32)*(AV$4-$E32+1),$I32/2,$L32,TRUE))/(1-2*_xlfn.NORM.DIST(0,$I32/2,$L32,TRUE))*$C32+($J32="Steady Growth")*(AND(AW$4&gt;=$E32,AW$4&lt;=$G32)*((AW$4-$E32+1)/($I32*($I32+1)/2)*$C32))+($J32="custom")*CustomCF!AP32</f>
        <v>0</v>
      </c>
      <c r="AX32" s="19">
        <f>($J32="Bell Curve")*(_xlfn.NORM.DIST(AND(AX$4&gt;=$E32,AX$4&lt;=$G32)*(AX$4-$E32+1),$I32/2,$L32,TRUE)-_xlfn.NORM.DIST(AND(AX$4&gt;=$E32,AX$4&lt;=$G32)*(AW$4-$E32+1),$I32/2,$L32,TRUE))/(1-2*_xlfn.NORM.DIST(0,$I32/2,$L32,TRUE))*$C32+($J32="Steady Growth")*(AND(AX$4&gt;=$E32,AX$4&lt;=$G32)*((AX$4-$E32+1)/($I32*($I32+1)/2)*$C32))+($J32="custom")*CustomCF!AQ32</f>
        <v>0</v>
      </c>
      <c r="AY32" s="19">
        <f>($J32="Bell Curve")*(_xlfn.NORM.DIST(AND(AY$4&gt;=$E32,AY$4&lt;=$G32)*(AY$4-$E32+1),$I32/2,$L32,TRUE)-_xlfn.NORM.DIST(AND(AY$4&gt;=$E32,AY$4&lt;=$G32)*(AX$4-$E32+1),$I32/2,$L32,TRUE))/(1-2*_xlfn.NORM.DIST(0,$I32/2,$L32,TRUE))*$C32+($J32="Steady Growth")*(AND(AY$4&gt;=$E32,AY$4&lt;=$G32)*((AY$4-$E32+1)/($I32*($I32+1)/2)*$C32))+($J32="custom")*CustomCF!AR32</f>
        <v>0</v>
      </c>
      <c r="AZ32" s="19">
        <f>($J32="Bell Curve")*(_xlfn.NORM.DIST(AND(AZ$4&gt;=$E32,AZ$4&lt;=$G32)*(AZ$4-$E32+1),$I32/2,$L32,TRUE)-_xlfn.NORM.DIST(AND(AZ$4&gt;=$E32,AZ$4&lt;=$G32)*(AY$4-$E32+1),$I32/2,$L32,TRUE))/(1-2*_xlfn.NORM.DIST(0,$I32/2,$L32,TRUE))*$C32+($J32="Steady Growth")*(AND(AZ$4&gt;=$E32,AZ$4&lt;=$G32)*((AZ$4-$E32+1)/($I32*($I32+1)/2)*$C32))+($J32="custom")*CustomCF!AS32</f>
        <v>0</v>
      </c>
      <c r="BA32" s="19">
        <f>($J32="Bell Curve")*(_xlfn.NORM.DIST(AND(BA$4&gt;=$E32,BA$4&lt;=$G32)*(BA$4-$E32+1),$I32/2,$L32,TRUE)-_xlfn.NORM.DIST(AND(BA$4&gt;=$E32,BA$4&lt;=$G32)*(AZ$4-$E32+1),$I32/2,$L32,TRUE))/(1-2*_xlfn.NORM.DIST(0,$I32/2,$L32,TRUE))*$C32+($J32="Steady Growth")*(AND(BA$4&gt;=$E32,BA$4&lt;=$G32)*((BA$4-$E32+1)/($I32*($I32+1)/2)*$C32))+($J32="custom")*CustomCF!AT32</f>
        <v>0</v>
      </c>
      <c r="BB32" s="19">
        <f>($J32="Bell Curve")*(_xlfn.NORM.DIST(AND(BB$4&gt;=$E32,BB$4&lt;=$G32)*(BB$4-$E32+1),$I32/2,$L32,TRUE)-_xlfn.NORM.DIST(AND(BB$4&gt;=$E32,BB$4&lt;=$G32)*(BA$4-$E32+1),$I32/2,$L32,TRUE))/(1-2*_xlfn.NORM.DIST(0,$I32/2,$L32,TRUE))*$C32+($J32="Steady Growth")*(AND(BB$4&gt;=$E32,BB$4&lt;=$G32)*((BB$4-$E32+1)/($I32*($I32+1)/2)*$C32))+($J32="custom")*CustomCF!AU32</f>
        <v>0</v>
      </c>
      <c r="BC32" s="19">
        <f>($J32="Bell Curve")*(_xlfn.NORM.DIST(AND(BC$4&gt;=$E32,BC$4&lt;=$G32)*(BC$4-$E32+1),$I32/2,$L32,TRUE)-_xlfn.NORM.DIST(AND(BC$4&gt;=$E32,BC$4&lt;=$G32)*(BB$4-$E32+1),$I32/2,$L32,TRUE))/(1-2*_xlfn.NORM.DIST(0,$I32/2,$L32,TRUE))*$C32+($J32="Steady Growth")*(AND(BC$4&gt;=$E32,BC$4&lt;=$G32)*((BC$4-$E32+1)/($I32*($I32+1)/2)*$C32))+($J32="custom")*CustomCF!AV32</f>
        <v>0</v>
      </c>
      <c r="BD32" s="19">
        <f>($J32="Bell Curve")*(_xlfn.NORM.DIST(AND(BD$4&gt;=$E32,BD$4&lt;=$G32)*(BD$4-$E32+1),$I32/2,$L32,TRUE)-_xlfn.NORM.DIST(AND(BD$4&gt;=$E32,BD$4&lt;=$G32)*(BC$4-$E32+1),$I32/2,$L32,TRUE))/(1-2*_xlfn.NORM.DIST(0,$I32/2,$L32,TRUE))*$C32+($J32="Steady Growth")*(AND(BD$4&gt;=$E32,BD$4&lt;=$G32)*((BD$4-$E32+1)/($I32*($I32+1)/2)*$C32))+($J32="custom")*CustomCF!AW32</f>
        <v>0</v>
      </c>
      <c r="BE32" s="19">
        <f>($J32="Bell Curve")*(_xlfn.NORM.DIST(AND(BE$4&gt;=$E32,BE$4&lt;=$G32)*(BE$4-$E32+1),$I32/2,$L32,TRUE)-_xlfn.NORM.DIST(AND(BE$4&gt;=$E32,BE$4&lt;=$G32)*(BD$4-$E32+1),$I32/2,$L32,TRUE))/(1-2*_xlfn.NORM.DIST(0,$I32/2,$L32,TRUE))*$C32+($J32="Steady Growth")*(AND(BE$4&gt;=$E32,BE$4&lt;=$G32)*((BE$4-$E32+1)/($I32*($I32+1)/2)*$C32))+($J32="custom")*CustomCF!AX32</f>
        <v>0</v>
      </c>
      <c r="BF32" s="19">
        <f>($J32="Bell Curve")*(_xlfn.NORM.DIST(AND(BF$4&gt;=$E32,BF$4&lt;=$G32)*(BF$4-$E32+1),$I32/2,$L32,TRUE)-_xlfn.NORM.DIST(AND(BF$4&gt;=$E32,BF$4&lt;=$G32)*(BE$4-$E32+1),$I32/2,$L32,TRUE))/(1-2*_xlfn.NORM.DIST(0,$I32/2,$L32,TRUE))*$C32+($J32="Steady Growth")*(AND(BF$4&gt;=$E32,BF$4&lt;=$G32)*((BF$4-$E32+1)/($I32*($I32+1)/2)*$C32))+($J32="custom")*CustomCF!AY32</f>
        <v>0</v>
      </c>
      <c r="BG32" s="19">
        <f>($J32="Bell Curve")*(_xlfn.NORM.DIST(AND(BG$4&gt;=$E32,BG$4&lt;=$G32)*(BG$4-$E32+1),$I32/2,$L32,TRUE)-_xlfn.NORM.DIST(AND(BG$4&gt;=$E32,BG$4&lt;=$G32)*(BF$4-$E32+1),$I32/2,$L32,TRUE))/(1-2*_xlfn.NORM.DIST(0,$I32/2,$L32,TRUE))*$C32+($J32="Steady Growth")*(AND(BG$4&gt;=$E32,BG$4&lt;=$G32)*((BG$4-$E32+1)/($I32*($I32+1)/2)*$C32))+($J32="custom")*CustomCF!AZ32</f>
        <v>0</v>
      </c>
      <c r="BH32" s="19">
        <f>($J32="Bell Curve")*(_xlfn.NORM.DIST(AND(BH$4&gt;=$E32,BH$4&lt;=$G32)*(BH$4-$E32+1),$I32/2,$L32,TRUE)-_xlfn.NORM.DIST(AND(BH$4&gt;=$E32,BH$4&lt;=$G32)*(BG$4-$E32+1),$I32/2,$L32,TRUE))/(1-2*_xlfn.NORM.DIST(0,$I32/2,$L32,TRUE))*$C32+($J32="Steady Growth")*(AND(BH$4&gt;=$E32,BH$4&lt;=$G32)*((BH$4-$E32+1)/($I32*($I32+1)/2)*$C32))+($J32="custom")*CustomCF!BA32</f>
        <v>0</v>
      </c>
      <c r="BI32" s="19">
        <f>($J32="Bell Curve")*(_xlfn.NORM.DIST(AND(BI$4&gt;=$E32,BI$4&lt;=$G32)*(BI$4-$E32+1),$I32/2,$L32,TRUE)-_xlfn.NORM.DIST(AND(BI$4&gt;=$E32,BI$4&lt;=$G32)*(BH$4-$E32+1),$I32/2,$L32,TRUE))/(1-2*_xlfn.NORM.DIST(0,$I32/2,$L32,TRUE))*$C32+($J32="Steady Growth")*(AND(BI$4&gt;=$E32,BI$4&lt;=$G32)*((BI$4-$E32+1)/($I32*($I32+1)/2)*$C32))+($J32="custom")*CustomCF!BB32</f>
        <v>0</v>
      </c>
      <c r="BJ32" s="19">
        <f>($J32="Bell Curve")*(_xlfn.NORM.DIST(AND(BJ$4&gt;=$E32,BJ$4&lt;=$G32)*(BJ$4-$E32+1),$I32/2,$L32,TRUE)-_xlfn.NORM.DIST(AND(BJ$4&gt;=$E32,BJ$4&lt;=$G32)*(BI$4-$E32+1),$I32/2,$L32,TRUE))/(1-2*_xlfn.NORM.DIST(0,$I32/2,$L32,TRUE))*$C32+($J32="Steady Growth")*(AND(BJ$4&gt;=$E32,BJ$4&lt;=$G32)*((BJ$4-$E32+1)/($I32*($I32+1)/2)*$C32))+($J32="custom")*CustomCF!BC32</f>
        <v>0</v>
      </c>
      <c r="BK32" s="19">
        <f>($J32="Bell Curve")*(_xlfn.NORM.DIST(AND(BK$4&gt;=$E32,BK$4&lt;=$G32)*(BK$4-$E32+1),$I32/2,$L32,TRUE)-_xlfn.NORM.DIST(AND(BK$4&gt;=$E32,BK$4&lt;=$G32)*(BJ$4-$E32+1),$I32/2,$L32,TRUE))/(1-2*_xlfn.NORM.DIST(0,$I32/2,$L32,TRUE))*$C32+($J32="Steady Growth")*(AND(BK$4&gt;=$E32,BK$4&lt;=$G32)*((BK$4-$E32+1)/($I32*($I32+1)/2)*$C32))+($J32="custom")*CustomCF!BD32</f>
        <v>0</v>
      </c>
      <c r="BL32" s="19">
        <f>($J32="Bell Curve")*(_xlfn.NORM.DIST(AND(BL$4&gt;=$E32,BL$4&lt;=$G32)*(BL$4-$E32+1),$I32/2,$L32,TRUE)-_xlfn.NORM.DIST(AND(BL$4&gt;=$E32,BL$4&lt;=$G32)*(BK$4-$E32+1),$I32/2,$L32,TRUE))/(1-2*_xlfn.NORM.DIST(0,$I32/2,$L32,TRUE))*$C32+($J32="Steady Growth")*(AND(BL$4&gt;=$E32,BL$4&lt;=$G32)*((BL$4-$E32+1)/($I32*($I32+1)/2)*$C32))+($J32="custom")*CustomCF!BE32</f>
        <v>0</v>
      </c>
      <c r="BM32" s="19">
        <f>($J32="Bell Curve")*(_xlfn.NORM.DIST(AND(BM$4&gt;=$E32,BM$4&lt;=$G32)*(BM$4-$E32+1),$I32/2,$L32,TRUE)-_xlfn.NORM.DIST(AND(BM$4&gt;=$E32,BM$4&lt;=$G32)*(BL$4-$E32+1),$I32/2,$L32,TRUE))/(1-2*_xlfn.NORM.DIST(0,$I32/2,$L32,TRUE))*$C32+($J32="Steady Growth")*(AND(BM$4&gt;=$E32,BM$4&lt;=$G32)*((BM$4-$E32+1)/($I32*($I32+1)/2)*$C32))+($J32="custom")*CustomCF!BF32</f>
        <v>0</v>
      </c>
      <c r="BN32" s="19">
        <f>($J32="Bell Curve")*(_xlfn.NORM.DIST(AND(BN$4&gt;=$E32,BN$4&lt;=$G32)*(BN$4-$E32+1),$I32/2,$L32,TRUE)-_xlfn.NORM.DIST(AND(BN$4&gt;=$E32,BN$4&lt;=$G32)*(BM$4-$E32+1),$I32/2,$L32,TRUE))/(1-2*_xlfn.NORM.DIST(0,$I32/2,$L32,TRUE))*$C32+($J32="Steady Growth")*(AND(BN$4&gt;=$E32,BN$4&lt;=$G32)*((BN$4-$E32+1)/($I32*($I32+1)/2)*$C32))+($J32="custom")*CustomCF!BG32</f>
        <v>0</v>
      </c>
      <c r="BO32" s="19">
        <f>($J32="Bell Curve")*(_xlfn.NORM.DIST(AND(BO$4&gt;=$E32,BO$4&lt;=$G32)*(BO$4-$E32+1),$I32/2,$L32,TRUE)-_xlfn.NORM.DIST(AND(BO$4&gt;=$E32,BO$4&lt;=$G32)*(BN$4-$E32+1),$I32/2,$L32,TRUE))/(1-2*_xlfn.NORM.DIST(0,$I32/2,$L32,TRUE))*$C32+($J32="Steady Growth")*(AND(BO$4&gt;=$E32,BO$4&lt;=$G32)*((BO$4-$E32+1)/($I32*($I32+1)/2)*$C32))+($J32="custom")*CustomCF!BH32</f>
        <v>0</v>
      </c>
      <c r="BP32" s="19">
        <f>($J32="Bell Curve")*(_xlfn.NORM.DIST(AND(BP$4&gt;=$E32,BP$4&lt;=$G32)*(BP$4-$E32+1),$I32/2,$L32,TRUE)-_xlfn.NORM.DIST(AND(BP$4&gt;=$E32,BP$4&lt;=$G32)*(BO$4-$E32+1),$I32/2,$L32,TRUE))/(1-2*_xlfn.NORM.DIST(0,$I32/2,$L32,TRUE))*$C32+($J32="Steady Growth")*(AND(BP$4&gt;=$E32,BP$4&lt;=$G32)*((BP$4-$E32+1)/($I32*($I32+1)/2)*$C32))+($J32="custom")*CustomCF!BI32</f>
        <v>0</v>
      </c>
      <c r="BQ32" s="19">
        <f>($J32="Bell Curve")*(_xlfn.NORM.DIST(AND(BQ$4&gt;=$E32,BQ$4&lt;=$G32)*(BQ$4-$E32+1),$I32/2,$L32,TRUE)-_xlfn.NORM.DIST(AND(BQ$4&gt;=$E32,BQ$4&lt;=$G32)*(BP$4-$E32+1),$I32/2,$L32,TRUE))/(1-2*_xlfn.NORM.DIST(0,$I32/2,$L32,TRUE))*$C32+($J32="Steady Growth")*(AND(BQ$4&gt;=$E32,BQ$4&lt;=$G32)*((BQ$4-$E32+1)/($I32*($I32+1)/2)*$C32))+($J32="custom")*CustomCF!BJ32</f>
        <v>0</v>
      </c>
      <c r="BR32" s="19">
        <f>($J32="Bell Curve")*(_xlfn.NORM.DIST(AND(BR$4&gt;=$E32,BR$4&lt;=$G32)*(BR$4-$E32+1),$I32/2,$L32,TRUE)-_xlfn.NORM.DIST(AND(BR$4&gt;=$E32,BR$4&lt;=$G32)*(BQ$4-$E32+1),$I32/2,$L32,TRUE))/(1-2*_xlfn.NORM.DIST(0,$I32/2,$L32,TRUE))*$C32+($J32="Steady Growth")*(AND(BR$4&gt;=$E32,BR$4&lt;=$G32)*((BR$4-$E32+1)/($I32*($I32+1)/2)*$C32))+($J32="custom")*CustomCF!BK32</f>
        <v>0</v>
      </c>
      <c r="BS32" s="19">
        <f>($J32="Bell Curve")*(_xlfn.NORM.DIST(AND(BS$4&gt;=$E32,BS$4&lt;=$G32)*(BS$4-$E32+1),$I32/2,$L32,TRUE)-_xlfn.NORM.DIST(AND(BS$4&gt;=$E32,BS$4&lt;=$G32)*(BR$4-$E32+1),$I32/2,$L32,TRUE))/(1-2*_xlfn.NORM.DIST(0,$I32/2,$L32,TRUE))*$C32+($J32="Steady Growth")*(AND(BS$4&gt;=$E32,BS$4&lt;=$G32)*((BS$4-$E32+1)/($I32*($I32+1)/2)*$C32))+($J32="custom")*CustomCF!BL32</f>
        <v>0</v>
      </c>
      <c r="BT32" s="19">
        <f>($J32="Bell Curve")*(_xlfn.NORM.DIST(AND(BT$4&gt;=$E32,BT$4&lt;=$G32)*(BT$4-$E32+1),$I32/2,$L32,TRUE)-_xlfn.NORM.DIST(AND(BT$4&gt;=$E32,BT$4&lt;=$G32)*(BS$4-$E32+1),$I32/2,$L32,TRUE))/(1-2*_xlfn.NORM.DIST(0,$I32/2,$L32,TRUE))*$C32+($J32="Steady Growth")*(AND(BT$4&gt;=$E32,BT$4&lt;=$G32)*((BT$4-$E32+1)/($I32*($I32+1)/2)*$C32))+($J32="custom")*CustomCF!BM32</f>
        <v>0</v>
      </c>
      <c r="BU32" s="19">
        <f>($J32="Bell Curve")*(_xlfn.NORM.DIST(AND(BU$4&gt;=$E32,BU$4&lt;=$G32)*(BU$4-$E32+1),$I32/2,$L32,TRUE)-_xlfn.NORM.DIST(AND(BU$4&gt;=$E32,BU$4&lt;=$G32)*(BT$4-$E32+1),$I32/2,$L32,TRUE))/(1-2*_xlfn.NORM.DIST(0,$I32/2,$L32,TRUE))*$C32+($J32="Steady Growth")*(AND(BU$4&gt;=$E32,BU$4&lt;=$G32)*((BU$4-$E32+1)/($I32*($I32+1)/2)*$C32))+($J32="custom")*CustomCF!BN32</f>
        <v>0</v>
      </c>
      <c r="BV32" s="19">
        <f>($J32="Bell Curve")*(_xlfn.NORM.DIST(AND(BV$4&gt;=$E32,BV$4&lt;=$G32)*(BV$4-$E32+1),$I32/2,$L32,TRUE)-_xlfn.NORM.DIST(AND(BV$4&gt;=$E32,BV$4&lt;=$G32)*(BU$4-$E32+1),$I32/2,$L32,TRUE))/(1-2*_xlfn.NORM.DIST(0,$I32/2,$L32,TRUE))*$C32+($J32="Steady Growth")*(AND(BV$4&gt;=$E32,BV$4&lt;=$G32)*((BV$4-$E32+1)/($I32*($I32+1)/2)*$C32))+($J32="custom")*CustomCF!BO32</f>
        <v>0</v>
      </c>
      <c r="BW32" s="19">
        <f>($J32="Bell Curve")*(_xlfn.NORM.DIST(AND(BW$4&gt;=$E32,BW$4&lt;=$G32)*(BW$4-$E32+1),$I32/2,$L32,TRUE)-_xlfn.NORM.DIST(AND(BW$4&gt;=$E32,BW$4&lt;=$G32)*(BV$4-$E32+1),$I32/2,$L32,TRUE))/(1-2*_xlfn.NORM.DIST(0,$I32/2,$L32,TRUE))*$C32+($J32="Steady Growth")*(AND(BW$4&gt;=$E32,BW$4&lt;=$G32)*((BW$4-$E32+1)/($I32*($I32+1)/2)*$C32))+($J32="custom")*CustomCF!BP32</f>
        <v>0</v>
      </c>
      <c r="BX32" s="19">
        <f>($J32="Bell Curve")*(_xlfn.NORM.DIST(AND(BX$4&gt;=$E32,BX$4&lt;=$G32)*(BX$4-$E32+1),$I32/2,$L32,TRUE)-_xlfn.NORM.DIST(AND(BX$4&gt;=$E32,BX$4&lt;=$G32)*(BW$4-$E32+1),$I32/2,$L32,TRUE))/(1-2*_xlfn.NORM.DIST(0,$I32/2,$L32,TRUE))*$C32+($J32="Steady Growth")*(AND(BX$4&gt;=$E32,BX$4&lt;=$G32)*((BX$4-$E32+1)/($I32*($I32+1)/2)*$C32))+($J32="custom")*CustomCF!BQ32</f>
        <v>0</v>
      </c>
      <c r="BY32" s="19">
        <f>($J32="Bell Curve")*(_xlfn.NORM.DIST(AND(BY$4&gt;=$E32,BY$4&lt;=$G32)*(BY$4-$E32+1),$I32/2,$L32,TRUE)-_xlfn.NORM.DIST(AND(BY$4&gt;=$E32,BY$4&lt;=$G32)*(BX$4-$E32+1),$I32/2,$L32,TRUE))/(1-2*_xlfn.NORM.DIST(0,$I32/2,$L32,TRUE))*$C32+($J32="Steady Growth")*(AND(BY$4&gt;=$E32,BY$4&lt;=$G32)*((BY$4-$E32+1)/($I32*($I32+1)/2)*$C32))+($J32="custom")*CustomCF!BR32</f>
        <v>0</v>
      </c>
      <c r="BZ32" s="19">
        <f>($J32="Bell Curve")*(_xlfn.NORM.DIST(AND(BZ$4&gt;=$E32,BZ$4&lt;=$G32)*(BZ$4-$E32+1),$I32/2,$L32,TRUE)-_xlfn.NORM.DIST(AND(BZ$4&gt;=$E32,BZ$4&lt;=$G32)*(BY$4-$E32+1),$I32/2,$L32,TRUE))/(1-2*_xlfn.NORM.DIST(0,$I32/2,$L32,TRUE))*$C32+($J32="Steady Growth")*(AND(BZ$4&gt;=$E32,BZ$4&lt;=$G32)*((BZ$4-$E32+1)/($I32*($I32+1)/2)*$C32))+($J32="custom")*CustomCF!BS32</f>
        <v>0</v>
      </c>
      <c r="CA32" s="19">
        <f>($J32="Bell Curve")*(_xlfn.NORM.DIST(AND(CA$4&gt;=$E32,CA$4&lt;=$G32)*(CA$4-$E32+1),$I32/2,$L32,TRUE)-_xlfn.NORM.DIST(AND(CA$4&gt;=$E32,CA$4&lt;=$G32)*(BZ$4-$E32+1),$I32/2,$L32,TRUE))/(1-2*_xlfn.NORM.DIST(0,$I32/2,$L32,TRUE))*$C32+($J32="Steady Growth")*(AND(CA$4&gt;=$E32,CA$4&lt;=$G32)*((CA$4-$E32+1)/($I32*($I32+1)/2)*$C32))+($J32="custom")*CustomCF!BT32</f>
        <v>0</v>
      </c>
      <c r="CB32" s="19">
        <f>($J32="Bell Curve")*(_xlfn.NORM.DIST(AND(CB$4&gt;=$E32,CB$4&lt;=$G32)*(CB$4-$E32+1),$I32/2,$L32,TRUE)-_xlfn.NORM.DIST(AND(CB$4&gt;=$E32,CB$4&lt;=$G32)*(CA$4-$E32+1),$I32/2,$L32,TRUE))/(1-2*_xlfn.NORM.DIST(0,$I32/2,$L32,TRUE))*$C32+($J32="Steady Growth")*(AND(CB$4&gt;=$E32,CB$4&lt;=$G32)*((CB$4-$E32+1)/($I32*($I32+1)/2)*$C32))+($J32="custom")*CustomCF!BU32</f>
        <v>0</v>
      </c>
      <c r="CC32" s="19">
        <f>($J32="Bell Curve")*(_xlfn.NORM.DIST(AND(CC$4&gt;=$E32,CC$4&lt;=$G32)*(CC$4-$E32+1),$I32/2,$L32,TRUE)-_xlfn.NORM.DIST(AND(CC$4&gt;=$E32,CC$4&lt;=$G32)*(CB$4-$E32+1),$I32/2,$L32,TRUE))/(1-2*_xlfn.NORM.DIST(0,$I32/2,$L32,TRUE))*$C32+($J32="Steady Growth")*(AND(CC$4&gt;=$E32,CC$4&lt;=$G32)*((CC$4-$E32+1)/($I32*($I32+1)/2)*$C32))+($J32="custom")*CustomCF!BV32</f>
        <v>0</v>
      </c>
      <c r="CD32" s="19">
        <f>($J32="Bell Curve")*(_xlfn.NORM.DIST(AND(CD$4&gt;=$E32,CD$4&lt;=$G32)*(CD$4-$E32+1),$I32/2,$L32,TRUE)-_xlfn.NORM.DIST(AND(CD$4&gt;=$E32,CD$4&lt;=$G32)*(CC$4-$E32+1),$I32/2,$L32,TRUE))/(1-2*_xlfn.NORM.DIST(0,$I32/2,$L32,TRUE))*$C32+($J32="Steady Growth")*(AND(CD$4&gt;=$E32,CD$4&lt;=$G32)*((CD$4-$E32+1)/($I32*($I32+1)/2)*$C32))+($J32="custom")*CustomCF!BW32</f>
        <v>0</v>
      </c>
      <c r="CE32" s="19">
        <f>($J32="Bell Curve")*(_xlfn.NORM.DIST(AND(CE$4&gt;=$E32,CE$4&lt;=$G32)*(CE$4-$E32+1),$I32/2,$L32,TRUE)-_xlfn.NORM.DIST(AND(CE$4&gt;=$E32,CE$4&lt;=$G32)*(CD$4-$E32+1),$I32/2,$L32,TRUE))/(1-2*_xlfn.NORM.DIST(0,$I32/2,$L32,TRUE))*$C32+($J32="Steady Growth")*(AND(CE$4&gt;=$E32,CE$4&lt;=$G32)*((CE$4-$E32+1)/($I32*($I32+1)/2)*$C32))+($J32="custom")*CustomCF!BX32</f>
        <v>0</v>
      </c>
      <c r="CF32" s="19">
        <f>($J32="Bell Curve")*(_xlfn.NORM.DIST(AND(CF$4&gt;=$E32,CF$4&lt;=$G32)*(CF$4-$E32+1),$I32/2,$L32,TRUE)-_xlfn.NORM.DIST(AND(CF$4&gt;=$E32,CF$4&lt;=$G32)*(CE$4-$E32+1),$I32/2,$L32,TRUE))/(1-2*_xlfn.NORM.DIST(0,$I32/2,$L32,TRUE))*$C32+($J32="Steady Growth")*(AND(CF$4&gt;=$E32,CF$4&lt;=$G32)*((CF$4-$E32+1)/($I32*($I32+1)/2)*$C32))+($J32="custom")*CustomCF!BY32</f>
        <v>0</v>
      </c>
      <c r="CG32" s="19">
        <f>($J32="Bell Curve")*(_xlfn.NORM.DIST(AND(CG$4&gt;=$E32,CG$4&lt;=$G32)*(CG$4-$E32+1),$I32/2,$L32,TRUE)-_xlfn.NORM.DIST(AND(CG$4&gt;=$E32,CG$4&lt;=$G32)*(CF$4-$E32+1),$I32/2,$L32,TRUE))/(1-2*_xlfn.NORM.DIST(0,$I32/2,$L32,TRUE))*$C32+($J32="Steady Growth")*(AND(CG$4&gt;=$E32,CG$4&lt;=$G32)*((CG$4-$E32+1)/($I32*($I32+1)/2)*$C32))+($J32="custom")*CustomCF!BZ32</f>
        <v>0</v>
      </c>
      <c r="CH32" s="19">
        <f>($J32="Bell Curve")*(_xlfn.NORM.DIST(AND(CH$4&gt;=$E32,CH$4&lt;=$G32)*(CH$4-$E32+1),$I32/2,$L32,TRUE)-_xlfn.NORM.DIST(AND(CH$4&gt;=$E32,CH$4&lt;=$G32)*(CG$4-$E32+1),$I32/2,$L32,TRUE))/(1-2*_xlfn.NORM.DIST(0,$I32/2,$L32,TRUE))*$C32+($J32="Steady Growth")*(AND(CH$4&gt;=$E32,CH$4&lt;=$G32)*((CH$4-$E32+1)/($I32*($I32+1)/2)*$C32))+($J32="custom")*CustomCF!CA32</f>
        <v>0</v>
      </c>
      <c r="CI32" s="19">
        <f>($J32="Bell Curve")*(_xlfn.NORM.DIST(AND(CI$4&gt;=$E32,CI$4&lt;=$G32)*(CI$4-$E32+1),$I32/2,$L32,TRUE)-_xlfn.NORM.DIST(AND(CI$4&gt;=$E32,CI$4&lt;=$G32)*(CH$4-$E32+1),$I32/2,$L32,TRUE))/(1-2*_xlfn.NORM.DIST(0,$I32/2,$L32,TRUE))*$C32+($J32="Steady Growth")*(AND(CI$4&gt;=$E32,CI$4&lt;=$G32)*((CI$4-$E32+1)/($I32*($I32+1)/2)*$C32))+($J32="custom")*CustomCF!CB32</f>
        <v>0</v>
      </c>
      <c r="CJ32" s="19">
        <f>($J32="Bell Curve")*(_xlfn.NORM.DIST(AND(CJ$4&gt;=$E32,CJ$4&lt;=$G32)*(CJ$4-$E32+1),$I32/2,$L32,TRUE)-_xlfn.NORM.DIST(AND(CJ$4&gt;=$E32,CJ$4&lt;=$G32)*(CI$4-$E32+1),$I32/2,$L32,TRUE))/(1-2*_xlfn.NORM.DIST(0,$I32/2,$L32,TRUE))*$C32+($J32="Steady Growth")*(AND(CJ$4&gt;=$E32,CJ$4&lt;=$G32)*((CJ$4-$E32+1)/($I32*($I32+1)/2)*$C32))+($J32="custom")*CustomCF!CC32</f>
        <v>0</v>
      </c>
      <c r="CK32" s="19">
        <f>($J32="Bell Curve")*(_xlfn.NORM.DIST(AND(CK$4&gt;=$E32,CK$4&lt;=$G32)*(CK$4-$E32+1),$I32/2,$L32,TRUE)-_xlfn.NORM.DIST(AND(CK$4&gt;=$E32,CK$4&lt;=$G32)*(CJ$4-$E32+1),$I32/2,$L32,TRUE))/(1-2*_xlfn.NORM.DIST(0,$I32/2,$L32,TRUE))*$C32+($J32="Steady Growth")*(AND(CK$4&gt;=$E32,CK$4&lt;=$G32)*((CK$4-$E32+1)/($I32*($I32+1)/2)*$C32))+($J32="custom")*CustomCF!CD32</f>
        <v>0</v>
      </c>
      <c r="CL32" s="19">
        <f>($J32="Bell Curve")*(_xlfn.NORM.DIST(AND(CL$4&gt;=$E32,CL$4&lt;=$G32)*(CL$4-$E32+1),$I32/2,$L32,TRUE)-_xlfn.NORM.DIST(AND(CL$4&gt;=$E32,CL$4&lt;=$G32)*(CK$4-$E32+1),$I32/2,$L32,TRUE))/(1-2*_xlfn.NORM.DIST(0,$I32/2,$L32,TRUE))*$C32+($J32="Steady Growth")*(AND(CL$4&gt;=$E32,CL$4&lt;=$G32)*((CL$4-$E32+1)/($I32*($I32+1)/2)*$C32))+($J32="custom")*CustomCF!CE32</f>
        <v>0</v>
      </c>
      <c r="CM32" s="19">
        <f>($J32="Bell Curve")*(_xlfn.NORM.DIST(AND(CM$4&gt;=$E32,CM$4&lt;=$G32)*(CM$4-$E32+1),$I32/2,$L32,TRUE)-_xlfn.NORM.DIST(AND(CM$4&gt;=$E32,CM$4&lt;=$G32)*(CL$4-$E32+1),$I32/2,$L32,TRUE))/(1-2*_xlfn.NORM.DIST(0,$I32/2,$L32,TRUE))*$C32+($J32="Steady Growth")*(AND(CM$4&gt;=$E32,CM$4&lt;=$G32)*((CM$4-$E32+1)/($I32*($I32+1)/2)*$C32))+($J32="custom")*CustomCF!CF32</f>
        <v>0</v>
      </c>
      <c r="CN32" s="19">
        <f>($J32="Bell Curve")*(_xlfn.NORM.DIST(AND(CN$4&gt;=$E32,CN$4&lt;=$G32)*(CN$4-$E32+1),$I32/2,$L32,TRUE)-_xlfn.NORM.DIST(AND(CN$4&gt;=$E32,CN$4&lt;=$G32)*(CM$4-$E32+1),$I32/2,$L32,TRUE))/(1-2*_xlfn.NORM.DIST(0,$I32/2,$L32,TRUE))*$C32+($J32="Steady Growth")*(AND(CN$4&gt;=$E32,CN$4&lt;=$G32)*((CN$4-$E32+1)/($I32*($I32+1)/2)*$C32))+($J32="custom")*CustomCF!CG32</f>
        <v>0</v>
      </c>
      <c r="CO32" s="19">
        <f>($J32="Bell Curve")*(_xlfn.NORM.DIST(AND(CO$4&gt;=$E32,CO$4&lt;=$G32)*(CO$4-$E32+1),$I32/2,$L32,TRUE)-_xlfn.NORM.DIST(AND(CO$4&gt;=$E32,CO$4&lt;=$G32)*(CN$4-$E32+1),$I32/2,$L32,TRUE))/(1-2*_xlfn.NORM.DIST(0,$I32/2,$L32,TRUE))*$C32+($J32="Steady Growth")*(AND(CO$4&gt;=$E32,CO$4&lt;=$G32)*((CO$4-$E32+1)/($I32*($I32+1)/2)*$C32))+($J32="custom")*CustomCF!CH32</f>
        <v>0</v>
      </c>
      <c r="CP32" s="19">
        <f>($J32="Bell Curve")*(_xlfn.NORM.DIST(AND(CP$4&gt;=$E32,CP$4&lt;=$G32)*(CP$4-$E32+1),$I32/2,$L32,TRUE)-_xlfn.NORM.DIST(AND(CP$4&gt;=$E32,CP$4&lt;=$G32)*(CO$4-$E32+1),$I32/2,$L32,TRUE))/(1-2*_xlfn.NORM.DIST(0,$I32/2,$L32,TRUE))*$C32+($J32="Steady Growth")*(AND(CP$4&gt;=$E32,CP$4&lt;=$G32)*((CP$4-$E32+1)/($I32*($I32+1)/2)*$C32))+($J32="custom")*CustomCF!CI32</f>
        <v>0</v>
      </c>
      <c r="CQ32" s="19">
        <f>($J32="Bell Curve")*(_xlfn.NORM.DIST(AND(CQ$4&gt;=$E32,CQ$4&lt;=$G32)*(CQ$4-$E32+1),$I32/2,$L32,TRUE)-_xlfn.NORM.DIST(AND(CQ$4&gt;=$E32,CQ$4&lt;=$G32)*(CP$4-$E32+1),$I32/2,$L32,TRUE))/(1-2*_xlfn.NORM.DIST(0,$I32/2,$L32,TRUE))*$C32+($J32="Steady Growth")*(AND(CQ$4&gt;=$E32,CQ$4&lt;=$G32)*((CQ$4-$E32+1)/($I32*($I32+1)/2)*$C32))+($J32="custom")*CustomCF!CJ32</f>
        <v>0</v>
      </c>
      <c r="CR32" s="19">
        <f>($J32="Bell Curve")*(_xlfn.NORM.DIST(AND(CR$4&gt;=$E32,CR$4&lt;=$G32)*(CR$4-$E32+1),$I32/2,$L32,TRUE)-_xlfn.NORM.DIST(AND(CR$4&gt;=$E32,CR$4&lt;=$G32)*(CQ$4-$E32+1),$I32/2,$L32,TRUE))/(1-2*_xlfn.NORM.DIST(0,$I32/2,$L32,TRUE))*$C32+($J32="Steady Growth")*(AND(CR$4&gt;=$E32,CR$4&lt;=$G32)*((CR$4-$E32+1)/($I32*($I32+1)/2)*$C32))+($J32="custom")*CustomCF!CK32</f>
        <v>0</v>
      </c>
      <c r="CS32" s="19">
        <f>($J32="Bell Curve")*(_xlfn.NORM.DIST(AND(CS$4&gt;=$E32,CS$4&lt;=$G32)*(CS$4-$E32+1),$I32/2,$L32,TRUE)-_xlfn.NORM.DIST(AND(CS$4&gt;=$E32,CS$4&lt;=$G32)*(CR$4-$E32+1),$I32/2,$L32,TRUE))/(1-2*_xlfn.NORM.DIST(0,$I32/2,$L32,TRUE))*$C32+($J32="Steady Growth")*(AND(CS$4&gt;=$E32,CS$4&lt;=$G32)*((CS$4-$E32+1)/($I32*($I32+1)/2)*$C32))+($J32="custom")*CustomCF!CL32</f>
        <v>0</v>
      </c>
      <c r="CT32" s="19">
        <f>($J32="Bell Curve")*(_xlfn.NORM.DIST(AND(CT$4&gt;=$E32,CT$4&lt;=$G32)*(CT$4-$E32+1),$I32/2,$L32,TRUE)-_xlfn.NORM.DIST(AND(CT$4&gt;=$E32,CT$4&lt;=$G32)*(CS$4-$E32+1),$I32/2,$L32,TRUE))/(1-2*_xlfn.NORM.DIST(0,$I32/2,$L32,TRUE))*$C32+($J32="Steady Growth")*(AND(CT$4&gt;=$E32,CT$4&lt;=$G32)*((CT$4-$E32+1)/($I32*($I32+1)/2)*$C32))+($J32="custom")*CustomCF!CM32</f>
        <v>0</v>
      </c>
      <c r="CU32" s="19">
        <f>($J32="Bell Curve")*(_xlfn.NORM.DIST(AND(CU$4&gt;=$E32,CU$4&lt;=$G32)*(CU$4-$E32+1),$I32/2,$L32,TRUE)-_xlfn.NORM.DIST(AND(CU$4&gt;=$E32,CU$4&lt;=$G32)*(CT$4-$E32+1),$I32/2,$L32,TRUE))/(1-2*_xlfn.NORM.DIST(0,$I32/2,$L32,TRUE))*$C32+($J32="Steady Growth")*(AND(CU$4&gt;=$E32,CU$4&lt;=$G32)*((CU$4-$E32+1)/($I32*($I32+1)/2)*$C32))+($J32="custom")*CustomCF!CN32</f>
        <v>0</v>
      </c>
      <c r="CV32" s="19">
        <f>($J32="Bell Curve")*(_xlfn.NORM.DIST(AND(CV$4&gt;=$E32,CV$4&lt;=$G32)*(CV$4-$E32+1),$I32/2,$L32,TRUE)-_xlfn.NORM.DIST(AND(CV$4&gt;=$E32,CV$4&lt;=$G32)*(CU$4-$E32+1),$I32/2,$L32,TRUE))/(1-2*_xlfn.NORM.DIST(0,$I32/2,$L32,TRUE))*$C32+($J32="Steady Growth")*(AND(CV$4&gt;=$E32,CV$4&lt;=$G32)*((CV$4-$E32+1)/($I32*($I32+1)/2)*$C32))+($J32="custom")*CustomCF!CO32</f>
        <v>0</v>
      </c>
      <c r="CW32" s="19">
        <f>($J32="Bell Curve")*(_xlfn.NORM.DIST(AND(CW$4&gt;=$E32,CW$4&lt;=$G32)*(CW$4-$E32+1),$I32/2,$L32,TRUE)-_xlfn.NORM.DIST(AND(CW$4&gt;=$E32,CW$4&lt;=$G32)*(CV$4-$E32+1),$I32/2,$L32,TRUE))/(1-2*_xlfn.NORM.DIST(0,$I32/2,$L32,TRUE))*$C32+($J32="Steady Growth")*(AND(CW$4&gt;=$E32,CW$4&lt;=$G32)*((CW$4-$E32+1)/($I32*($I32+1)/2)*$C32))+($J32="custom")*CustomCF!CP32</f>
        <v>0</v>
      </c>
      <c r="CX32" s="19">
        <f>($J32="Bell Curve")*(_xlfn.NORM.DIST(AND(CX$4&gt;=$E32,CX$4&lt;=$G32)*(CX$4-$E32+1),$I32/2,$L32,TRUE)-_xlfn.NORM.DIST(AND(CX$4&gt;=$E32,CX$4&lt;=$G32)*(CW$4-$E32+1),$I32/2,$L32,TRUE))/(1-2*_xlfn.NORM.DIST(0,$I32/2,$L32,TRUE))*$C32+($J32="Steady Growth")*(AND(CX$4&gt;=$E32,CX$4&lt;=$G32)*((CX$4-$E32+1)/($I32*($I32+1)/2)*$C32))+($J32="custom")*CustomCF!CQ32</f>
        <v>0</v>
      </c>
      <c r="CY32" s="19">
        <f>($J32="Bell Curve")*(_xlfn.NORM.DIST(AND(CY$4&gt;=$E32,CY$4&lt;=$G32)*(CY$4-$E32+1),$I32/2,$L32,TRUE)-_xlfn.NORM.DIST(AND(CY$4&gt;=$E32,CY$4&lt;=$G32)*(CX$4-$E32+1),$I32/2,$L32,TRUE))/(1-2*_xlfn.NORM.DIST(0,$I32/2,$L32,TRUE))*$C32+($J32="Steady Growth")*(AND(CY$4&gt;=$E32,CY$4&lt;=$G32)*((CY$4-$E32+1)/($I32*($I32+1)/2)*$C32))+($J32="custom")*CustomCF!CR32</f>
        <v>0</v>
      </c>
      <c r="CZ32" s="19">
        <f>($J32="Bell Curve")*(_xlfn.NORM.DIST(AND(CZ$4&gt;=$E32,CZ$4&lt;=$G32)*(CZ$4-$E32+1),$I32/2,$L32,TRUE)-_xlfn.NORM.DIST(AND(CZ$4&gt;=$E32,CZ$4&lt;=$G32)*(CY$4-$E32+1),$I32/2,$L32,TRUE))/(1-2*_xlfn.NORM.DIST(0,$I32/2,$L32,TRUE))*$C32+($J32="Steady Growth")*(AND(CZ$4&gt;=$E32,CZ$4&lt;=$G32)*((CZ$4-$E32+1)/($I32*($I32+1)/2)*$C32))+($J32="custom")*CustomCF!CS32</f>
        <v>0</v>
      </c>
      <c r="DA32" s="19">
        <f>($J32="Bell Curve")*(_xlfn.NORM.DIST(AND(DA$4&gt;=$E32,DA$4&lt;=$G32)*(DA$4-$E32+1),$I32/2,$L32,TRUE)-_xlfn.NORM.DIST(AND(DA$4&gt;=$E32,DA$4&lt;=$G32)*(CZ$4-$E32+1),$I32/2,$L32,TRUE))/(1-2*_xlfn.NORM.DIST(0,$I32/2,$L32,TRUE))*$C32+($J32="Steady Growth")*(AND(DA$4&gt;=$E32,DA$4&lt;=$G32)*((DA$4-$E32+1)/($I32*($I32+1)/2)*$C32))+($J32="custom")*CustomCF!CT32</f>
        <v>0</v>
      </c>
      <c r="DB32" s="19">
        <f>($J32="Bell Curve")*(_xlfn.NORM.DIST(AND(DB$4&gt;=$E32,DB$4&lt;=$G32)*(DB$4-$E32+1),$I32/2,$L32,TRUE)-_xlfn.NORM.DIST(AND(DB$4&gt;=$E32,DB$4&lt;=$G32)*(DA$4-$E32+1),$I32/2,$L32,TRUE))/(1-2*_xlfn.NORM.DIST(0,$I32/2,$L32,TRUE))*$C32+($J32="Steady Growth")*(AND(DB$4&gt;=$E32,DB$4&lt;=$G32)*((DB$4-$E32+1)/($I32*($I32+1)/2)*$C32))+($J32="custom")*CustomCF!CU32</f>
        <v>0</v>
      </c>
      <c r="DC32" s="19">
        <f>($J32="Bell Curve")*(_xlfn.NORM.DIST(AND(DC$4&gt;=$E32,DC$4&lt;=$G32)*(DC$4-$E32+1),$I32/2,$L32,TRUE)-_xlfn.NORM.DIST(AND(DC$4&gt;=$E32,DC$4&lt;=$G32)*(DB$4-$E32+1),$I32/2,$L32,TRUE))/(1-2*_xlfn.NORM.DIST(0,$I32/2,$L32,TRUE))*$C32+($J32="Steady Growth")*(AND(DC$4&gt;=$E32,DC$4&lt;=$G32)*((DC$4-$E32+1)/($I32*($I32+1)/2)*$C32))+($J32="custom")*CustomCF!CV32</f>
        <v>0</v>
      </c>
      <c r="DD32" s="19">
        <f>($J32="Bell Curve")*(_xlfn.NORM.DIST(AND(DD$4&gt;=$E32,DD$4&lt;=$G32)*(DD$4-$E32+1),$I32/2,$L32,TRUE)-_xlfn.NORM.DIST(AND(DD$4&gt;=$E32,DD$4&lt;=$G32)*(DC$4-$E32+1),$I32/2,$L32,TRUE))/(1-2*_xlfn.NORM.DIST(0,$I32/2,$L32,TRUE))*$C32+($J32="Steady Growth")*(AND(DD$4&gt;=$E32,DD$4&lt;=$G32)*((DD$4-$E32+1)/($I32*($I32+1)/2)*$C32))+($J32="custom")*CustomCF!CW32</f>
        <v>0</v>
      </c>
      <c r="DE32" s="19">
        <f>($J32="Bell Curve")*(_xlfn.NORM.DIST(AND(DE$4&gt;=$E32,DE$4&lt;=$G32)*(DE$4-$E32+1),$I32/2,$L32,TRUE)-_xlfn.NORM.DIST(AND(DE$4&gt;=$E32,DE$4&lt;=$G32)*(DD$4-$E32+1),$I32/2,$L32,TRUE))/(1-2*_xlfn.NORM.DIST(0,$I32/2,$L32,TRUE))*$C32+($J32="Steady Growth")*(AND(DE$4&gt;=$E32,DE$4&lt;=$G32)*((DE$4-$E32+1)/($I32*($I32+1)/2)*$C32))+($J32="custom")*CustomCF!CX32</f>
        <v>0</v>
      </c>
      <c r="DF32" s="19">
        <f>($J32="Bell Curve")*(_xlfn.NORM.DIST(AND(DF$4&gt;=$E32,DF$4&lt;=$G32)*(DF$4-$E32+1),$I32/2,$L32,TRUE)-_xlfn.NORM.DIST(AND(DF$4&gt;=$E32,DF$4&lt;=$G32)*(DE$4-$E32+1),$I32/2,$L32,TRUE))/(1-2*_xlfn.NORM.DIST(0,$I32/2,$L32,TRUE))*$C32+($J32="Steady Growth")*(AND(DF$4&gt;=$E32,DF$4&lt;=$G32)*((DF$4-$E32+1)/($I32*($I32+1)/2)*$C32))+($J32="custom")*CustomCF!CY32</f>
        <v>0</v>
      </c>
      <c r="DG32" s="19">
        <f>($J32="Bell Curve")*(_xlfn.NORM.DIST(AND(DG$4&gt;=$E32,DG$4&lt;=$G32)*(DG$4-$E32+1),$I32/2,$L32,TRUE)-_xlfn.NORM.DIST(AND(DG$4&gt;=$E32,DG$4&lt;=$G32)*(DF$4-$E32+1),$I32/2,$L32,TRUE))/(1-2*_xlfn.NORM.DIST(0,$I32/2,$L32,TRUE))*$C32+($J32="Steady Growth")*(AND(DG$4&gt;=$E32,DG$4&lt;=$G32)*((DG$4-$E32+1)/($I32*($I32+1)/2)*$C32))+($J32="custom")*CustomCF!CZ32</f>
        <v>0</v>
      </c>
      <c r="DH32" s="19">
        <f>($J32="Bell Curve")*(_xlfn.NORM.DIST(AND(DH$4&gt;=$E32,DH$4&lt;=$G32)*(DH$4-$E32+1),$I32/2,$L32,TRUE)-_xlfn.NORM.DIST(AND(DH$4&gt;=$E32,DH$4&lt;=$G32)*(DG$4-$E32+1),$I32/2,$L32,TRUE))/(1-2*_xlfn.NORM.DIST(0,$I32/2,$L32,TRUE))*$C32+($J32="Steady Growth")*(AND(DH$4&gt;=$E32,DH$4&lt;=$G32)*((DH$4-$E32+1)/($I32*($I32+1)/2)*$C32))+($J32="custom")*CustomCF!DA32</f>
        <v>0</v>
      </c>
      <c r="DI32" s="19">
        <f>($J32="Bell Curve")*(_xlfn.NORM.DIST(AND(DI$4&gt;=$E32,DI$4&lt;=$G32)*(DI$4-$E32+1),$I32/2,$L32,TRUE)-_xlfn.NORM.DIST(AND(DI$4&gt;=$E32,DI$4&lt;=$G32)*(DH$4-$E32+1),$I32/2,$L32,TRUE))/(1-2*_xlfn.NORM.DIST(0,$I32/2,$L32,TRUE))*$C32+($J32="Steady Growth")*(AND(DI$4&gt;=$E32,DI$4&lt;=$G32)*((DI$4-$E32+1)/($I32*($I32+1)/2)*$C32))+($J32="custom")*CustomCF!DB32</f>
        <v>0</v>
      </c>
      <c r="DJ32" s="19">
        <f>($J32="Bell Curve")*(_xlfn.NORM.DIST(AND(DJ$4&gt;=$E32,DJ$4&lt;=$G32)*(DJ$4-$E32+1),$I32/2,$L32,TRUE)-_xlfn.NORM.DIST(AND(DJ$4&gt;=$E32,DJ$4&lt;=$G32)*(DI$4-$E32+1),$I32/2,$L32,TRUE))/(1-2*_xlfn.NORM.DIST(0,$I32/2,$L32,TRUE))*$C32+($J32="Steady Growth")*(AND(DJ$4&gt;=$E32,DJ$4&lt;=$G32)*((DJ$4-$E32+1)/($I32*($I32+1)/2)*$C32))+($J32="custom")*CustomCF!DC32</f>
        <v>0</v>
      </c>
      <c r="DK32" s="19">
        <f>($J32="Bell Curve")*(_xlfn.NORM.DIST(AND(DK$4&gt;=$E32,DK$4&lt;=$G32)*(DK$4-$E32+1),$I32/2,$L32,TRUE)-_xlfn.NORM.DIST(AND(DK$4&gt;=$E32,DK$4&lt;=$G32)*(DJ$4-$E32+1),$I32/2,$L32,TRUE))/(1-2*_xlfn.NORM.DIST(0,$I32/2,$L32,TRUE))*$C32+($J32="Steady Growth")*(AND(DK$4&gt;=$E32,DK$4&lt;=$G32)*((DK$4-$E32+1)/($I32*($I32+1)/2)*$C32))+($J32="custom")*CustomCF!DD32</f>
        <v>0</v>
      </c>
      <c r="DL32" s="19">
        <f>($J32="Bell Curve")*(_xlfn.NORM.DIST(AND(DL$4&gt;=$E32,DL$4&lt;=$G32)*(DL$4-$E32+1),$I32/2,$L32,TRUE)-_xlfn.NORM.DIST(AND(DL$4&gt;=$E32,DL$4&lt;=$G32)*(DK$4-$E32+1),$I32/2,$L32,TRUE))/(1-2*_xlfn.NORM.DIST(0,$I32/2,$L32,TRUE))*$C32+($J32="Steady Growth")*(AND(DL$4&gt;=$E32,DL$4&lt;=$G32)*((DL$4-$E32+1)/($I32*($I32+1)/2)*$C32))+($J32="custom")*CustomCF!DE32</f>
        <v>0</v>
      </c>
      <c r="DM32" s="19">
        <f>($J32="Bell Curve")*(_xlfn.NORM.DIST(AND(DM$4&gt;=$E32,DM$4&lt;=$G32)*(DM$4-$E32+1),$I32/2,$L32,TRUE)-_xlfn.NORM.DIST(AND(DM$4&gt;=$E32,DM$4&lt;=$G32)*(DL$4-$E32+1),$I32/2,$L32,TRUE))/(1-2*_xlfn.NORM.DIST(0,$I32/2,$L32,TRUE))*$C32+($J32="Steady Growth")*(AND(DM$4&gt;=$E32,DM$4&lt;=$G32)*((DM$4-$E32+1)/($I32*($I32+1)/2)*$C32))+($J32="custom")*CustomCF!DF32</f>
        <v>0</v>
      </c>
      <c r="DN32" s="19">
        <f>($J32="Bell Curve")*(_xlfn.NORM.DIST(AND(DN$4&gt;=$E32,DN$4&lt;=$G32)*(DN$4-$E32+1),$I32/2,$L32,TRUE)-_xlfn.NORM.DIST(AND(DN$4&gt;=$E32,DN$4&lt;=$G32)*(DM$4-$E32+1),$I32/2,$L32,TRUE))/(1-2*_xlfn.NORM.DIST(0,$I32/2,$L32,TRUE))*$C32+($J32="Steady Growth")*(AND(DN$4&gt;=$E32,DN$4&lt;=$G32)*((DN$4-$E32+1)/($I32*($I32+1)/2)*$C32))+($J32="custom")*CustomCF!DG32</f>
        <v>0</v>
      </c>
      <c r="DO32" s="19">
        <f>($J32="Bell Curve")*(_xlfn.NORM.DIST(AND(DO$4&gt;=$E32,DO$4&lt;=$G32)*(DO$4-$E32+1),$I32/2,$L32,TRUE)-_xlfn.NORM.DIST(AND(DO$4&gt;=$E32,DO$4&lt;=$G32)*(DN$4-$E32+1),$I32/2,$L32,TRUE))/(1-2*_xlfn.NORM.DIST(0,$I32/2,$L32,TRUE))*$C32+($J32="Steady Growth")*(AND(DO$4&gt;=$E32,DO$4&lt;=$G32)*((DO$4-$E32+1)/($I32*($I32+1)/2)*$C32))+($J32="custom")*CustomCF!DH32</f>
        <v>0</v>
      </c>
      <c r="DP32" s="19">
        <f>($J32="Bell Curve")*(_xlfn.NORM.DIST(AND(DP$4&gt;=$E32,DP$4&lt;=$G32)*(DP$4-$E32+1),$I32/2,$L32,TRUE)-_xlfn.NORM.DIST(AND(DP$4&gt;=$E32,DP$4&lt;=$G32)*(DO$4-$E32+1),$I32/2,$L32,TRUE))/(1-2*_xlfn.NORM.DIST(0,$I32/2,$L32,TRUE))*$C32+($J32="Steady Growth")*(AND(DP$4&gt;=$E32,DP$4&lt;=$G32)*((DP$4-$E32+1)/($I32*($I32+1)/2)*$C32))+($J32="custom")*CustomCF!DI32</f>
        <v>0</v>
      </c>
      <c r="DQ32" s="19">
        <f>($J32="Bell Curve")*(_xlfn.NORM.DIST(AND(DQ$4&gt;=$E32,DQ$4&lt;=$G32)*(DQ$4-$E32+1),$I32/2,$L32,TRUE)-_xlfn.NORM.DIST(AND(DQ$4&gt;=$E32,DQ$4&lt;=$G32)*(DP$4-$E32+1),$I32/2,$L32,TRUE))/(1-2*_xlfn.NORM.DIST(0,$I32/2,$L32,TRUE))*$C32+($J32="Steady Growth")*(AND(DQ$4&gt;=$E32,DQ$4&lt;=$G32)*((DQ$4-$E32+1)/($I32*($I32+1)/2)*$C32))+($J32="custom")*CustomCF!DJ32</f>
        <v>0</v>
      </c>
      <c r="DR32" s="19">
        <f>($J32="Bell Curve")*(_xlfn.NORM.DIST(AND(DR$4&gt;=$E32,DR$4&lt;=$G32)*(DR$4-$E32+1),$I32/2,$L32,TRUE)-_xlfn.NORM.DIST(AND(DR$4&gt;=$E32,DR$4&lt;=$G32)*(DQ$4-$E32+1),$I32/2,$L32,TRUE))/(1-2*_xlfn.NORM.DIST(0,$I32/2,$L32,TRUE))*$C32+($J32="Steady Growth")*(AND(DR$4&gt;=$E32,DR$4&lt;=$G32)*((DR$4-$E32+1)/($I32*($I32+1)/2)*$C32))+($J32="custom")*CustomCF!DK32</f>
        <v>0</v>
      </c>
      <c r="DS32" s="19">
        <f>($J32="Bell Curve")*(_xlfn.NORM.DIST(AND(DS$4&gt;=$E32,DS$4&lt;=$G32)*(DS$4-$E32+1),$I32/2,$L32,TRUE)-_xlfn.NORM.DIST(AND(DS$4&gt;=$E32,DS$4&lt;=$G32)*(DR$4-$E32+1),$I32/2,$L32,TRUE))/(1-2*_xlfn.NORM.DIST(0,$I32/2,$L32,TRUE))*$C32+($J32="Steady Growth")*(AND(DS$4&gt;=$E32,DS$4&lt;=$G32)*((DS$4-$E32+1)/($I32*($I32+1)/2)*$C32))+($J32="custom")*CustomCF!DL32</f>
        <v>0</v>
      </c>
      <c r="DT32" s="19">
        <f>($J32="Bell Curve")*(_xlfn.NORM.DIST(AND(DT$4&gt;=$E32,DT$4&lt;=$G32)*(DT$4-$E32+1),$I32/2,$L32,TRUE)-_xlfn.NORM.DIST(AND(DT$4&gt;=$E32,DT$4&lt;=$G32)*(DS$4-$E32+1),$I32/2,$L32,TRUE))/(1-2*_xlfn.NORM.DIST(0,$I32/2,$L32,TRUE))*$C32+($J32="Steady Growth")*(AND(DT$4&gt;=$E32,DT$4&lt;=$G32)*((DT$4-$E32+1)/($I32*($I32+1)/2)*$C32))+($J32="custom")*CustomCF!DM32</f>
        <v>0</v>
      </c>
      <c r="DU32" s="19">
        <f>($J32="Bell Curve")*(_xlfn.NORM.DIST(AND(DU$4&gt;=$E32,DU$4&lt;=$G32)*(DU$4-$E32+1),$I32/2,$L32,TRUE)-_xlfn.NORM.DIST(AND(DU$4&gt;=$E32,DU$4&lt;=$G32)*(DT$4-$E32+1),$I32/2,$L32,TRUE))/(1-2*_xlfn.NORM.DIST(0,$I32/2,$L32,TRUE))*$C32+($J32="Steady Growth")*(AND(DU$4&gt;=$E32,DU$4&lt;=$G32)*((DU$4-$E32+1)/($I32*($I32+1)/2)*$C32))+($J32="custom")*CustomCF!DN32</f>
        <v>0</v>
      </c>
      <c r="DV32" s="19">
        <f>($J32="Bell Curve")*(_xlfn.NORM.DIST(AND(DV$4&gt;=$E32,DV$4&lt;=$G32)*(DV$4-$E32+1),$I32/2,$L32,TRUE)-_xlfn.NORM.DIST(AND(DV$4&gt;=$E32,DV$4&lt;=$G32)*(DU$4-$E32+1),$I32/2,$L32,TRUE))/(1-2*_xlfn.NORM.DIST(0,$I32/2,$L32,TRUE))*$C32+($J32="Steady Growth")*(AND(DV$4&gt;=$E32,DV$4&lt;=$G32)*((DV$4-$E32+1)/($I32*($I32+1)/2)*$C32))+($J32="custom")*CustomCF!DO32</f>
        <v>0</v>
      </c>
      <c r="DW32" s="19">
        <f>($J32="Bell Curve")*(_xlfn.NORM.DIST(AND(DW$4&gt;=$E32,DW$4&lt;=$G32)*(DW$4-$E32+1),$I32/2,$L32,TRUE)-_xlfn.NORM.DIST(AND(DW$4&gt;=$E32,DW$4&lt;=$G32)*(DV$4-$E32+1),$I32/2,$L32,TRUE))/(1-2*_xlfn.NORM.DIST(0,$I32/2,$L32,TRUE))*$C32+($J32="Steady Growth")*(AND(DW$4&gt;=$E32,DW$4&lt;=$G32)*((DW$4-$E32+1)/($I32*($I32+1)/2)*$C32))+($J32="custom")*CustomCF!DP32</f>
        <v>0</v>
      </c>
      <c r="DX32" s="19">
        <f>($J32="Bell Curve")*(_xlfn.NORM.DIST(AND(DX$4&gt;=$E32,DX$4&lt;=$G32)*(DX$4-$E32+1),$I32/2,$L32,TRUE)-_xlfn.NORM.DIST(AND(DX$4&gt;=$E32,DX$4&lt;=$G32)*(DW$4-$E32+1),$I32/2,$L32,TRUE))/(1-2*_xlfn.NORM.DIST(0,$I32/2,$L32,TRUE))*$C32+($J32="Steady Growth")*(AND(DX$4&gt;=$E32,DX$4&lt;=$G32)*((DX$4-$E32+1)/($I32*($I32+1)/2)*$C32))+($J32="custom")*CustomCF!DQ32</f>
        <v>0</v>
      </c>
      <c r="DY32" s="19">
        <f>($J32="Bell Curve")*(_xlfn.NORM.DIST(AND(DY$4&gt;=$E32,DY$4&lt;=$G32)*(DY$4-$E32+1),$I32/2,$L32,TRUE)-_xlfn.NORM.DIST(AND(DY$4&gt;=$E32,DY$4&lt;=$G32)*(DX$4-$E32+1),$I32/2,$L32,TRUE))/(1-2*_xlfn.NORM.DIST(0,$I32/2,$L32,TRUE))*$C32+($J32="Steady Growth")*(AND(DY$4&gt;=$E32,DY$4&lt;=$G32)*((DY$4-$E32+1)/($I32*($I32+1)/2)*$C32))+($J32="custom")*CustomCF!DR32</f>
        <v>0</v>
      </c>
      <c r="DZ32" s="19">
        <f>($J32="Bell Curve")*(_xlfn.NORM.DIST(AND(DZ$4&gt;=$E32,DZ$4&lt;=$G32)*(DZ$4-$E32+1),$I32/2,$L32,TRUE)-_xlfn.NORM.DIST(AND(DZ$4&gt;=$E32,DZ$4&lt;=$G32)*(DY$4-$E32+1),$I32/2,$L32,TRUE))/(1-2*_xlfn.NORM.DIST(0,$I32/2,$L32,TRUE))*$C32+($J32="Steady Growth")*(AND(DZ$4&gt;=$E32,DZ$4&lt;=$G32)*((DZ$4-$E32+1)/($I32*($I32+1)/2)*$C32))+($J32="custom")*CustomCF!DS32</f>
        <v>0</v>
      </c>
      <c r="EA32" s="19">
        <f>($J32="Bell Curve")*(_xlfn.NORM.DIST(AND(EA$4&gt;=$E32,EA$4&lt;=$G32)*(EA$4-$E32+1),$I32/2,$L32,TRUE)-_xlfn.NORM.DIST(AND(EA$4&gt;=$E32,EA$4&lt;=$G32)*(DZ$4-$E32+1),$I32/2,$L32,TRUE))/(1-2*_xlfn.NORM.DIST(0,$I32/2,$L32,TRUE))*$C32+($J32="Steady Growth")*(AND(EA$4&gt;=$E32,EA$4&lt;=$G32)*((EA$4-$E32+1)/($I32*($I32+1)/2)*$C32))+($J32="custom")*CustomCF!DT32</f>
        <v>0</v>
      </c>
      <c r="EB32" s="19">
        <f>($J32="Bell Curve")*(_xlfn.NORM.DIST(AND(EB$4&gt;=$E32,EB$4&lt;=$G32)*(EB$4-$E32+1),$I32/2,$L32,TRUE)-_xlfn.NORM.DIST(AND(EB$4&gt;=$E32,EB$4&lt;=$G32)*(EA$4-$E32+1),$I32/2,$L32,TRUE))/(1-2*_xlfn.NORM.DIST(0,$I32/2,$L32,TRUE))*$C32+($J32="Steady Growth")*(AND(EB$4&gt;=$E32,EB$4&lt;=$G32)*((EB$4-$E32+1)/($I32*($I32+1)/2)*$C32))+($J32="custom")*CustomCF!DU32</f>
        <v>0</v>
      </c>
      <c r="EC32" s="19">
        <f>($J32="Bell Curve")*(_xlfn.NORM.DIST(AND(EC$4&gt;=$E32,EC$4&lt;=$G32)*(EC$4-$E32+1),$I32/2,$L32,TRUE)-_xlfn.NORM.DIST(AND(EC$4&gt;=$E32,EC$4&lt;=$G32)*(EB$4-$E32+1),$I32/2,$L32,TRUE))/(1-2*_xlfn.NORM.DIST(0,$I32/2,$L32,TRUE))*$C32+($J32="Steady Growth")*(AND(EC$4&gt;=$E32,EC$4&lt;=$G32)*((EC$4-$E32+1)/($I32*($I32+1)/2)*$C32))+($J32="custom")*CustomCF!DV32</f>
        <v>0</v>
      </c>
      <c r="ED32" s="19">
        <f>($J32="Bell Curve")*(_xlfn.NORM.DIST(AND(ED$4&gt;=$E32,ED$4&lt;=$G32)*(ED$4-$E32+1),$I32/2,$L32,TRUE)-_xlfn.NORM.DIST(AND(ED$4&gt;=$E32,ED$4&lt;=$G32)*(EC$4-$E32+1),$I32/2,$L32,TRUE))/(1-2*_xlfn.NORM.DIST(0,$I32/2,$L32,TRUE))*$C32+($J32="Steady Growth")*(AND(ED$4&gt;=$E32,ED$4&lt;=$G32)*((ED$4-$E32+1)/($I32*($I32+1)/2)*$C32))+($J32="custom")*CustomCF!DW32</f>
        <v>0</v>
      </c>
      <c r="EE32" s="19">
        <f>($J32="Bell Curve")*(_xlfn.NORM.DIST(AND(EE$4&gt;=$E32,EE$4&lt;=$G32)*(EE$4-$E32+1),$I32/2,$L32,TRUE)-_xlfn.NORM.DIST(AND(EE$4&gt;=$E32,EE$4&lt;=$G32)*(ED$4-$E32+1),$I32/2,$L32,TRUE))/(1-2*_xlfn.NORM.DIST(0,$I32/2,$L32,TRUE))*$C32+($J32="Steady Growth")*(AND(EE$4&gt;=$E32,EE$4&lt;=$G32)*((EE$4-$E32+1)/($I32*($I32+1)/2)*$C32))+($J32="custom")*CustomCF!DX32</f>
        <v>0</v>
      </c>
      <c r="EF32" s="121">
        <f>($J32="Bell Curve")*(_xlfn.NORM.DIST(AND(EF$4&gt;=$E32,EF$4&lt;=$G32)*(EF$4-$E32+1),$I32/2,$L32,TRUE)-_xlfn.NORM.DIST(AND(EF$4&gt;=$E32,EF$4&lt;=$G32)*(EE$4-$E32+1),$I32/2,$L32,TRUE))/(1-2*_xlfn.NORM.DIST(0,$I32/2,$L32,TRUE))*$C32+($J32="Steady Growth")*(AND(EF$4&gt;=$E32,EF$4&lt;=$G32)*((EF$4-$E32+1)/($I32*($I32+1)/2)*$C32))+($J32="custom")*CustomCF!DY32</f>
        <v>0</v>
      </c>
    </row>
    <row r="33" spans="2:136" hidden="1" outlineLevel="1" x14ac:dyDescent="0.2">
      <c r="B33" s="103"/>
      <c r="C33" s="19"/>
      <c r="E33" s="20"/>
      <c r="F33" s="18"/>
      <c r="G33" s="20"/>
      <c r="H33" s="18"/>
      <c r="I33" s="9"/>
      <c r="J33" s="20"/>
      <c r="K33" s="20"/>
      <c r="M33" s="106"/>
      <c r="N33" s="112" t="str">
        <f t="shared" si="10"/>
        <v>OK</v>
      </c>
      <c r="O33" s="112"/>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21"/>
    </row>
    <row r="34" spans="2:136" collapsed="1" x14ac:dyDescent="0.2">
      <c r="B34" s="299" t="str">
        <f>Budget!O7</f>
        <v>Project Cost</v>
      </c>
      <c r="C34" s="42">
        <f>Budget!P7</f>
        <v>285641236.96799999</v>
      </c>
      <c r="E34" s="9">
        <f>IFERROR(INDEX($P$4:$EF$4,MATCH(F34,$P$6:$EF$6,0)),"")</f>
        <v>0</v>
      </c>
      <c r="F34" s="18">
        <f>MIN(F35:F59)</f>
        <v>46022</v>
      </c>
      <c r="G34" s="9">
        <v>30</v>
      </c>
      <c r="H34" s="18">
        <f>MAX(H35:H59)</f>
        <v>47269</v>
      </c>
      <c r="I34" s="9">
        <f t="shared" si="9"/>
        <v>31</v>
      </c>
      <c r="M34" s="107">
        <f>SUM(P34:CU34)</f>
        <v>285641236.72469425</v>
      </c>
      <c r="N34" s="112" t="str">
        <f t="shared" si="10"/>
        <v>OK</v>
      </c>
      <c r="O34" s="112"/>
      <c r="P34" s="42">
        <f>SUM(P35:P59)</f>
        <v>174856744.66834861</v>
      </c>
      <c r="Q34" s="42">
        <f t="shared" ref="Q34:X34" si="18">SUM(Q35:Q59)</f>
        <v>2483144.9081993308</v>
      </c>
      <c r="R34" s="42">
        <f t="shared" si="18"/>
        <v>2483144.9081993308</v>
      </c>
      <c r="S34" s="42">
        <f t="shared" si="18"/>
        <v>2483144.9081993308</v>
      </c>
      <c r="T34" s="42">
        <f t="shared" si="18"/>
        <v>2483144.9081993308</v>
      </c>
      <c r="U34" s="42">
        <f t="shared" si="18"/>
        <v>2483144.9116545217</v>
      </c>
      <c r="V34" s="42">
        <f t="shared" si="18"/>
        <v>2483144.9081993308</v>
      </c>
      <c r="W34" s="42">
        <f t="shared" si="18"/>
        <v>2483144.9081993308</v>
      </c>
      <c r="X34" s="42">
        <f t="shared" si="18"/>
        <v>2483144.9081993308</v>
      </c>
      <c r="Y34" s="42">
        <f t="shared" ref="Y34:CJ34" si="19">SUM(Y35:Y59)</f>
        <v>2483144.9081993308</v>
      </c>
      <c r="Z34" s="42">
        <f t="shared" si="19"/>
        <v>2483144.9081993308</v>
      </c>
      <c r="AA34" s="42">
        <f t="shared" si="19"/>
        <v>2483144.9081993308</v>
      </c>
      <c r="AB34" s="42">
        <f t="shared" si="19"/>
        <v>2514723.8590183174</v>
      </c>
      <c r="AC34" s="42">
        <f t="shared" si="19"/>
        <v>2514723.8555631265</v>
      </c>
      <c r="AD34" s="42">
        <f t="shared" si="19"/>
        <v>2514723.8555631265</v>
      </c>
      <c r="AE34" s="42">
        <f t="shared" si="19"/>
        <v>2514723.8521079337</v>
      </c>
      <c r="AF34" s="42">
        <f t="shared" si="19"/>
        <v>2514723.8624735102</v>
      </c>
      <c r="AG34" s="42">
        <f t="shared" si="19"/>
        <v>2514723.8486527414</v>
      </c>
      <c r="AH34" s="42">
        <f t="shared" si="19"/>
        <v>2514723.8625174509</v>
      </c>
      <c r="AI34" s="42">
        <f t="shared" si="19"/>
        <v>2514723.8555631265</v>
      </c>
      <c r="AJ34" s="42">
        <f t="shared" si="19"/>
        <v>4602730.8368530599</v>
      </c>
      <c r="AK34" s="42">
        <f t="shared" si="19"/>
        <v>4602730.8368091192</v>
      </c>
      <c r="AL34" s="42">
        <f t="shared" si="19"/>
        <v>4602730.8398463158</v>
      </c>
      <c r="AM34" s="42">
        <f t="shared" si="19"/>
        <v>4602730.8367651785</v>
      </c>
      <c r="AN34" s="42">
        <f t="shared" si="19"/>
        <v>4602730.8369409414</v>
      </c>
      <c r="AO34" s="42">
        <f t="shared" si="19"/>
        <v>4602730.8408580683</v>
      </c>
      <c r="AP34" s="42">
        <f t="shared" si="19"/>
        <v>4602730.8357534213</v>
      </c>
      <c r="AQ34" s="42">
        <f t="shared" si="19"/>
        <v>4602730.8379526939</v>
      </c>
      <c r="AR34" s="42">
        <f t="shared" si="19"/>
        <v>4602730.8357534213</v>
      </c>
      <c r="AS34" s="42">
        <f t="shared" si="19"/>
        <v>4602730.8437634427</v>
      </c>
      <c r="AT34" s="42">
        <f t="shared" si="19"/>
        <v>7147144.4299426731</v>
      </c>
      <c r="AU34" s="42">
        <f t="shared" si="19"/>
        <v>0</v>
      </c>
      <c r="AV34" s="42">
        <f t="shared" si="19"/>
        <v>0</v>
      </c>
      <c r="AW34" s="42">
        <f t="shared" si="19"/>
        <v>0</v>
      </c>
      <c r="AX34" s="42">
        <f t="shared" si="19"/>
        <v>0</v>
      </c>
      <c r="AY34" s="42">
        <f t="shared" si="19"/>
        <v>0</v>
      </c>
      <c r="AZ34" s="42">
        <f t="shared" si="19"/>
        <v>0</v>
      </c>
      <c r="BA34" s="42">
        <f t="shared" si="19"/>
        <v>0</v>
      </c>
      <c r="BB34" s="42">
        <f t="shared" si="19"/>
        <v>0</v>
      </c>
      <c r="BC34" s="42">
        <f t="shared" si="19"/>
        <v>0</v>
      </c>
      <c r="BD34" s="42">
        <f t="shared" si="19"/>
        <v>0</v>
      </c>
      <c r="BE34" s="42">
        <f t="shared" si="19"/>
        <v>10177654.4</v>
      </c>
      <c r="BF34" s="42">
        <f t="shared" si="19"/>
        <v>0</v>
      </c>
      <c r="BG34" s="42">
        <f t="shared" si="19"/>
        <v>0</v>
      </c>
      <c r="BH34" s="42">
        <f t="shared" si="19"/>
        <v>0</v>
      </c>
      <c r="BI34" s="42">
        <f t="shared" si="19"/>
        <v>0</v>
      </c>
      <c r="BJ34" s="42">
        <f t="shared" si="19"/>
        <v>0</v>
      </c>
      <c r="BK34" s="42">
        <f t="shared" si="19"/>
        <v>0</v>
      </c>
      <c r="BL34" s="42">
        <f t="shared" si="19"/>
        <v>0</v>
      </c>
      <c r="BM34" s="42">
        <f t="shared" si="19"/>
        <v>0</v>
      </c>
      <c r="BN34" s="42">
        <f t="shared" si="19"/>
        <v>0</v>
      </c>
      <c r="BO34" s="42">
        <f t="shared" si="19"/>
        <v>0</v>
      </c>
      <c r="BP34" s="42">
        <f t="shared" si="19"/>
        <v>0</v>
      </c>
      <c r="BQ34" s="42">
        <f t="shared" si="19"/>
        <v>0</v>
      </c>
      <c r="BR34" s="42">
        <f t="shared" si="19"/>
        <v>0</v>
      </c>
      <c r="BS34" s="42">
        <f t="shared" si="19"/>
        <v>0</v>
      </c>
      <c r="BT34" s="42">
        <f t="shared" si="19"/>
        <v>0</v>
      </c>
      <c r="BU34" s="42">
        <f t="shared" si="19"/>
        <v>0</v>
      </c>
      <c r="BV34" s="42">
        <f t="shared" si="19"/>
        <v>0</v>
      </c>
      <c r="BW34" s="42">
        <f t="shared" si="19"/>
        <v>0</v>
      </c>
      <c r="BX34" s="42">
        <f t="shared" si="19"/>
        <v>0</v>
      </c>
      <c r="BY34" s="42">
        <f t="shared" si="19"/>
        <v>0</v>
      </c>
      <c r="BZ34" s="42">
        <f t="shared" si="19"/>
        <v>0</v>
      </c>
      <c r="CA34" s="42">
        <f t="shared" si="19"/>
        <v>0</v>
      </c>
      <c r="CB34" s="42">
        <f t="shared" si="19"/>
        <v>0</v>
      </c>
      <c r="CC34" s="42">
        <f t="shared" si="19"/>
        <v>0</v>
      </c>
      <c r="CD34" s="42">
        <f t="shared" si="19"/>
        <v>0</v>
      </c>
      <c r="CE34" s="42">
        <f t="shared" si="19"/>
        <v>0</v>
      </c>
      <c r="CF34" s="42">
        <f t="shared" si="19"/>
        <v>0</v>
      </c>
      <c r="CG34" s="42">
        <f t="shared" si="19"/>
        <v>0</v>
      </c>
      <c r="CH34" s="42">
        <f t="shared" si="19"/>
        <v>0</v>
      </c>
      <c r="CI34" s="42">
        <f t="shared" si="19"/>
        <v>0</v>
      </c>
      <c r="CJ34" s="42">
        <f t="shared" si="19"/>
        <v>0</v>
      </c>
      <c r="CK34" s="42">
        <f t="shared" ref="CK34:CT34" si="20">SUM(CK35:CK59)</f>
        <v>0</v>
      </c>
      <c r="CL34" s="42">
        <f t="shared" si="20"/>
        <v>0</v>
      </c>
      <c r="CM34" s="42">
        <f t="shared" si="20"/>
        <v>0</v>
      </c>
      <c r="CN34" s="42">
        <f t="shared" si="20"/>
        <v>0</v>
      </c>
      <c r="CO34" s="42">
        <f t="shared" si="20"/>
        <v>0</v>
      </c>
      <c r="CP34" s="42">
        <f t="shared" si="20"/>
        <v>0</v>
      </c>
      <c r="CQ34" s="42">
        <f t="shared" si="20"/>
        <v>0</v>
      </c>
      <c r="CR34" s="42">
        <f t="shared" si="20"/>
        <v>0</v>
      </c>
      <c r="CS34" s="42">
        <f t="shared" si="20"/>
        <v>0</v>
      </c>
      <c r="CT34" s="42">
        <f t="shared" si="20"/>
        <v>0</v>
      </c>
      <c r="CU34" s="42">
        <f t="shared" ref="CU34:ED34" si="21">SUM(CU35:CU59)</f>
        <v>0</v>
      </c>
      <c r="CV34" s="42">
        <f t="shared" si="21"/>
        <v>0</v>
      </c>
      <c r="CW34" s="42">
        <f t="shared" si="21"/>
        <v>0</v>
      </c>
      <c r="CX34" s="42">
        <f t="shared" si="21"/>
        <v>0</v>
      </c>
      <c r="CY34" s="42">
        <f t="shared" si="21"/>
        <v>0</v>
      </c>
      <c r="CZ34" s="42">
        <f t="shared" si="21"/>
        <v>0</v>
      </c>
      <c r="DA34" s="42">
        <f t="shared" si="21"/>
        <v>0</v>
      </c>
      <c r="DB34" s="42">
        <f t="shared" si="21"/>
        <v>0</v>
      </c>
      <c r="DC34" s="42">
        <f t="shared" si="21"/>
        <v>0</v>
      </c>
      <c r="DD34" s="42">
        <f t="shared" si="21"/>
        <v>0</v>
      </c>
      <c r="DE34" s="42">
        <f t="shared" si="21"/>
        <v>0</v>
      </c>
      <c r="DF34" s="42">
        <f t="shared" si="21"/>
        <v>0</v>
      </c>
      <c r="DG34" s="42">
        <f t="shared" si="21"/>
        <v>0</v>
      </c>
      <c r="DH34" s="42">
        <f t="shared" si="21"/>
        <v>0</v>
      </c>
      <c r="DI34" s="42">
        <f t="shared" si="21"/>
        <v>0</v>
      </c>
      <c r="DJ34" s="42">
        <f t="shared" si="21"/>
        <v>0</v>
      </c>
      <c r="DK34" s="42">
        <f t="shared" si="21"/>
        <v>0</v>
      </c>
      <c r="DL34" s="42">
        <f t="shared" si="21"/>
        <v>0</v>
      </c>
      <c r="DM34" s="42">
        <f t="shared" si="21"/>
        <v>0</v>
      </c>
      <c r="DN34" s="42">
        <f t="shared" si="21"/>
        <v>0</v>
      </c>
      <c r="DO34" s="42">
        <f t="shared" si="21"/>
        <v>0</v>
      </c>
      <c r="DP34" s="42">
        <f t="shared" si="21"/>
        <v>0</v>
      </c>
      <c r="DQ34" s="42">
        <f t="shared" si="21"/>
        <v>0</v>
      </c>
      <c r="DR34" s="42">
        <f t="shared" si="21"/>
        <v>0</v>
      </c>
      <c r="DS34" s="42">
        <f t="shared" si="21"/>
        <v>0</v>
      </c>
      <c r="DT34" s="42">
        <f t="shared" si="21"/>
        <v>0</v>
      </c>
      <c r="DU34" s="42">
        <f t="shared" si="21"/>
        <v>0</v>
      </c>
      <c r="DV34" s="42">
        <f t="shared" si="21"/>
        <v>0</v>
      </c>
      <c r="DW34" s="42">
        <f t="shared" si="21"/>
        <v>0</v>
      </c>
      <c r="DX34" s="42">
        <f t="shared" si="21"/>
        <v>0</v>
      </c>
      <c r="DY34" s="42">
        <f t="shared" si="21"/>
        <v>0</v>
      </c>
      <c r="DZ34" s="42">
        <f t="shared" si="21"/>
        <v>0</v>
      </c>
      <c r="EA34" s="42">
        <f t="shared" si="21"/>
        <v>0</v>
      </c>
      <c r="EB34" s="42">
        <f t="shared" si="21"/>
        <v>0</v>
      </c>
      <c r="EC34" s="42">
        <f t="shared" si="21"/>
        <v>0</v>
      </c>
      <c r="ED34" s="42">
        <f t="shared" si="21"/>
        <v>0</v>
      </c>
      <c r="EE34" s="42">
        <f>SUM(EE35:EE59)</f>
        <v>0</v>
      </c>
      <c r="EF34" s="300">
        <f>SUM(EF35:EF59)</f>
        <v>0</v>
      </c>
    </row>
    <row r="35" spans="2:136" hidden="1" outlineLevel="1" x14ac:dyDescent="0.2">
      <c r="B35" s="103" t="str">
        <f>Budget!O10</f>
        <v>Retail</v>
      </c>
      <c r="C35" s="19">
        <f>Budget!P10</f>
        <v>4203200</v>
      </c>
      <c r="D35" s="19">
        <f t="shared" si="17"/>
        <v>0</v>
      </c>
      <c r="E35" s="92">
        <v>0</v>
      </c>
      <c r="F35" s="18">
        <f>IF(J35="Custom",CustomCF!E35,INDEX($P$6:$EF$6,MATCH(E35,$P$4:$EF$4,0)))</f>
        <v>46022</v>
      </c>
      <c r="G35" s="92">
        <v>30</v>
      </c>
      <c r="H35" s="18">
        <f>IF(J35="Custom",CustomCF!F35,INDEX($P$6:$EF$6,MATCH(G35,$P$4:$EF$4,0)))</f>
        <v>46934</v>
      </c>
      <c r="I35" s="9">
        <f t="shared" si="9"/>
        <v>31</v>
      </c>
      <c r="J35" s="92" t="s">
        <v>30</v>
      </c>
      <c r="K35" s="92" t="s">
        <v>31</v>
      </c>
      <c r="L35" s="9">
        <f t="shared" ref="L35:L59" si="22">INDEX($C$309:$C$314,MATCH(K35,$B$309:$B$314,0))</f>
        <v>10000000</v>
      </c>
      <c r="M35" s="107">
        <f t="shared" ref="M35:M98" si="23">SUM(P35:CU35)</f>
        <v>4203199.9998113355</v>
      </c>
      <c r="N35" s="112" t="str">
        <f t="shared" si="10"/>
        <v>OK</v>
      </c>
      <c r="O35" s="112"/>
      <c r="P35" s="19">
        <f>($J35="Bell Curve")*(_xlfn.NORM.DIST(AND(P$4&gt;=$E35,P$4&lt;=$G35)*(P$4-$E35+1),$I35/2,$L35,TRUE)-_xlfn.NORM.DIST(AND(P$4&gt;=$E35,P$4&lt;=$G35)*(N$4-$E35+1),$I35/2,$L35,TRUE))/(1-2*_xlfn.NORM.DIST(0,$I35/2,$L35,TRUE))*$C35+($J35="Steady Growth")*(AND(P$4&gt;=$E35,P$4&lt;=$G35)*((P$4-$E35+1)/($I35*($I35+1)/2)*$C35))+($J35="custom")*CustomCF!I35</f>
        <v>135587.09674984985</v>
      </c>
      <c r="Q35" s="19">
        <f>($J35="Bell Curve")*(_xlfn.NORM.DIST(AND(Q$4&gt;=$E35,Q$4&lt;=$G35)*(Q$4-$E35+1),$I35/2,$L35,TRUE)-_xlfn.NORM.DIST(AND(Q$4&gt;=$E35,Q$4&lt;=$G35)*(P$4-$E35+1),$I35/2,$L35,TRUE))/(1-2*_xlfn.NORM.DIST(0,$I35/2,$L35,TRUE))*$C35+($J35="Steady Growth")*(AND(Q$4&gt;=$E35,Q$4&lt;=$G35)*((Q$4-$E35+1)/($I35*($I35+1)/2)*$C35))+($J35="custom")*CustomCF!J35</f>
        <v>135587.09674984985</v>
      </c>
      <c r="R35" s="19">
        <f>($J35="Bell Curve")*(_xlfn.NORM.DIST(AND(R$4&gt;=$E35,R$4&lt;=$G35)*(R$4-$E35+1),$I35/2,$L35,TRUE)-_xlfn.NORM.DIST(AND(R$4&gt;=$E35,R$4&lt;=$G35)*(Q$4-$E35+1),$I35/2,$L35,TRUE))/(1-2*_xlfn.NORM.DIST(0,$I35/2,$L35,TRUE))*$C35+($J35="Steady Growth")*(AND(R$4&gt;=$E35,R$4&lt;=$G35)*((R$4-$E35+1)/($I35*($I35+1)/2)*$C35))+($J35="custom")*CustomCF!K35</f>
        <v>135587.09674984985</v>
      </c>
      <c r="S35" s="19">
        <f>($J35="Bell Curve")*(_xlfn.NORM.DIST(AND(S$4&gt;=$E35,S$4&lt;=$G35)*(S$4-$E35+1),$I35/2,$L35,TRUE)-_xlfn.NORM.DIST(AND(S$4&gt;=$E35,S$4&lt;=$G35)*(R$4-$E35+1),$I35/2,$L35,TRUE))/(1-2*_xlfn.NORM.DIST(0,$I35/2,$L35,TRUE))*$C35+($J35="Steady Growth")*(AND(S$4&gt;=$E35,S$4&lt;=$G35)*((S$4-$E35+1)/($I35*($I35+1)/2)*$C35))+($J35="custom")*CustomCF!L35</f>
        <v>135587.09674984985</v>
      </c>
      <c r="T35" s="19">
        <f>($J35="Bell Curve")*(_xlfn.NORM.DIST(AND(T$4&gt;=$E35,T$4&lt;=$G35)*(T$4-$E35+1),$I35/2,$L35,TRUE)-_xlfn.NORM.DIST(AND(T$4&gt;=$E35,T$4&lt;=$G35)*(S$4-$E35+1),$I35/2,$L35,TRUE))/(1-2*_xlfn.NORM.DIST(0,$I35/2,$L35,TRUE))*$C35+($J35="Steady Growth")*(AND(T$4&gt;=$E35,T$4&lt;=$G35)*((T$4-$E35+1)/($I35*($I35+1)/2)*$C35))+($J35="custom")*CustomCF!M35</f>
        <v>135587.09674984985</v>
      </c>
      <c r="U35" s="19">
        <f>($J35="Bell Curve")*(_xlfn.NORM.DIST(AND(U$4&gt;=$E35,U$4&lt;=$G35)*(U$4-$E35+1),$I35/2,$L35,TRUE)-_xlfn.NORM.DIST(AND(U$4&gt;=$E35,U$4&lt;=$G35)*(T$4-$E35+1),$I35/2,$L35,TRUE))/(1-2*_xlfn.NORM.DIST(0,$I35/2,$L35,TRUE))*$C35+($J35="Steady Growth")*(AND(U$4&gt;=$E35,U$4&lt;=$G35)*((U$4-$E35+1)/($I35*($I35+1)/2)*$C35))+($J35="custom")*CustomCF!N35</f>
        <v>135587.09693851363</v>
      </c>
      <c r="V35" s="19">
        <f>($J35="Bell Curve")*(_xlfn.NORM.DIST(AND(V$4&gt;=$E35,V$4&lt;=$G35)*(V$4-$E35+1),$I35/2,$L35,TRUE)-_xlfn.NORM.DIST(AND(V$4&gt;=$E35,V$4&lt;=$G35)*(U$4-$E35+1),$I35/2,$L35,TRUE))/(1-2*_xlfn.NORM.DIST(0,$I35/2,$L35,TRUE))*$C35+($J35="Steady Growth")*(AND(V$4&gt;=$E35,V$4&lt;=$G35)*((V$4-$E35+1)/($I35*($I35+1)/2)*$C35))+($J35="custom")*CustomCF!O35</f>
        <v>135587.09674984985</v>
      </c>
      <c r="W35" s="19">
        <f>($J35="Bell Curve")*(_xlfn.NORM.DIST(AND(W$4&gt;=$E35,W$4&lt;=$G35)*(W$4-$E35+1),$I35/2,$L35,TRUE)-_xlfn.NORM.DIST(AND(W$4&gt;=$E35,W$4&lt;=$G35)*(V$4-$E35+1),$I35/2,$L35,TRUE))/(1-2*_xlfn.NORM.DIST(0,$I35/2,$L35,TRUE))*$C35+($J35="Steady Growth")*(AND(W$4&gt;=$E35,W$4&lt;=$G35)*((W$4-$E35+1)/($I35*($I35+1)/2)*$C35))+($J35="custom")*CustomCF!P35</f>
        <v>135587.09674984985</v>
      </c>
      <c r="X35" s="19">
        <f>($J35="Bell Curve")*(_xlfn.NORM.DIST(AND(X$4&gt;=$E35,X$4&lt;=$G35)*(X$4-$E35+1),$I35/2,$L35,TRUE)-_xlfn.NORM.DIST(AND(X$4&gt;=$E35,X$4&lt;=$G35)*(W$4-$E35+1),$I35/2,$L35,TRUE))/(1-2*_xlfn.NORM.DIST(0,$I35/2,$L35,TRUE))*$C35+($J35="Steady Growth")*(AND(X$4&gt;=$E35,X$4&lt;=$G35)*((X$4-$E35+1)/($I35*($I35+1)/2)*$C35))+($J35="custom")*CustomCF!Q35</f>
        <v>135587.09674984985</v>
      </c>
      <c r="Y35" s="19">
        <f>($J35="Bell Curve")*(_xlfn.NORM.DIST(AND(Y$4&gt;=$E35,Y$4&lt;=$G35)*(Y$4-$E35+1),$I35/2,$L35,TRUE)-_xlfn.NORM.DIST(AND(Y$4&gt;=$E35,Y$4&lt;=$G35)*(X$4-$E35+1),$I35/2,$L35,TRUE))/(1-2*_xlfn.NORM.DIST(0,$I35/2,$L35,TRUE))*$C35+($J35="Steady Growth")*(AND(Y$4&gt;=$E35,Y$4&lt;=$G35)*((Y$4-$E35+1)/($I35*($I35+1)/2)*$C35))+($J35="custom")*CustomCF!R35</f>
        <v>135587.09674984985</v>
      </c>
      <c r="Z35" s="19">
        <f>($J35="Bell Curve")*(_xlfn.NORM.DIST(AND(Z$4&gt;=$E35,Z$4&lt;=$G35)*(Z$4-$E35+1),$I35/2,$L35,TRUE)-_xlfn.NORM.DIST(AND(Z$4&gt;=$E35,Z$4&lt;=$G35)*(Y$4-$E35+1),$I35/2,$L35,TRUE))/(1-2*_xlfn.NORM.DIST(0,$I35/2,$L35,TRUE))*$C35+($J35="Steady Growth")*(AND(Z$4&gt;=$E35,Z$4&lt;=$G35)*((Z$4-$E35+1)/($I35*($I35+1)/2)*$C35))+($J35="custom")*CustomCF!S35</f>
        <v>135587.09674984985</v>
      </c>
      <c r="AA35" s="19">
        <f>($J35="Bell Curve")*(_xlfn.NORM.DIST(AND(AA$4&gt;=$E35,AA$4&lt;=$G35)*(AA$4-$E35+1),$I35/2,$L35,TRUE)-_xlfn.NORM.DIST(AND(AA$4&gt;=$E35,AA$4&lt;=$G35)*(Z$4-$E35+1),$I35/2,$L35,TRUE))/(1-2*_xlfn.NORM.DIST(0,$I35/2,$L35,TRUE))*$C35+($J35="Steady Growth")*(AND(AA$4&gt;=$E35,AA$4&lt;=$G35)*((AA$4-$E35+1)/($I35*($I35+1)/2)*$C35))+($J35="custom")*CustomCF!T35</f>
        <v>135587.09674984985</v>
      </c>
      <c r="AB35" s="19">
        <f>($J35="Bell Curve")*(_xlfn.NORM.DIST(AND(AB$4&gt;=$E35,AB$4&lt;=$G35)*(AB$4-$E35+1),$I35/2,$L35,TRUE)-_xlfn.NORM.DIST(AND(AB$4&gt;=$E35,AB$4&lt;=$G35)*(AA$4-$E35+1),$I35/2,$L35,TRUE))/(1-2*_xlfn.NORM.DIST(0,$I35/2,$L35,TRUE))*$C35+($J35="Steady Growth")*(AND(AB$4&gt;=$E35,AB$4&lt;=$G35)*((AB$4-$E35+1)/($I35*($I35+1)/2)*$C35))+($J35="custom")*CustomCF!U35</f>
        <v>135587.09693851363</v>
      </c>
      <c r="AC35" s="19">
        <f>($J35="Bell Curve")*(_xlfn.NORM.DIST(AND(AC$4&gt;=$E35,AC$4&lt;=$G35)*(AC$4-$E35+1),$I35/2,$L35,TRUE)-_xlfn.NORM.DIST(AND(AC$4&gt;=$E35,AC$4&lt;=$G35)*(AB$4-$E35+1),$I35/2,$L35,TRUE))/(1-2*_xlfn.NORM.DIST(0,$I35/2,$L35,TRUE))*$C35+($J35="Steady Growth")*(AND(AC$4&gt;=$E35,AC$4&lt;=$G35)*((AC$4-$E35+1)/($I35*($I35+1)/2)*$C35))+($J35="custom")*CustomCF!V35</f>
        <v>135587.09674984985</v>
      </c>
      <c r="AD35" s="19">
        <f>($J35="Bell Curve")*(_xlfn.NORM.DIST(AND(AD$4&gt;=$E35,AD$4&lt;=$G35)*(AD$4-$E35+1),$I35/2,$L35,TRUE)-_xlfn.NORM.DIST(AND(AD$4&gt;=$E35,AD$4&lt;=$G35)*(AC$4-$E35+1),$I35/2,$L35,TRUE))/(1-2*_xlfn.NORM.DIST(0,$I35/2,$L35,TRUE))*$C35+($J35="Steady Growth")*(AND(AD$4&gt;=$E35,AD$4&lt;=$G35)*((AD$4-$E35+1)/($I35*($I35+1)/2)*$C35))+($J35="custom")*CustomCF!W35</f>
        <v>135587.09674984985</v>
      </c>
      <c r="AE35" s="19">
        <f>($J35="Bell Curve")*(_xlfn.NORM.DIST(AND(AE$4&gt;=$E35,AE$4&lt;=$G35)*(AE$4-$E35+1),$I35/2,$L35,TRUE)-_xlfn.NORM.DIST(AND(AE$4&gt;=$E35,AE$4&lt;=$G35)*(AD$4-$E35+1),$I35/2,$L35,TRUE))/(1-2*_xlfn.NORM.DIST(0,$I35/2,$L35,TRUE))*$C35+($J35="Steady Growth")*(AND(AE$4&gt;=$E35,AE$4&lt;=$G35)*((AE$4-$E35+1)/($I35*($I35+1)/2)*$C35))+($J35="custom")*CustomCF!X35</f>
        <v>135587.09656118607</v>
      </c>
      <c r="AF35" s="19">
        <f>($J35="Bell Curve")*(_xlfn.NORM.DIST(AND(AF$4&gt;=$E35,AF$4&lt;=$G35)*(AF$4-$E35+1),$I35/2,$L35,TRUE)-_xlfn.NORM.DIST(AND(AF$4&gt;=$E35,AF$4&lt;=$G35)*(AE$4-$E35+1),$I35/2,$L35,TRUE))/(1-2*_xlfn.NORM.DIST(0,$I35/2,$L35,TRUE))*$C35+($J35="Steady Growth")*(AND(AF$4&gt;=$E35,AF$4&lt;=$G35)*((AF$4-$E35+1)/($I35*($I35+1)/2)*$C35))+($J35="custom")*CustomCF!Y35</f>
        <v>135587.0971271774</v>
      </c>
      <c r="AG35" s="19">
        <f>($J35="Bell Curve")*(_xlfn.NORM.DIST(AND(AG$4&gt;=$E35,AG$4&lt;=$G35)*(AG$4-$E35+1),$I35/2,$L35,TRUE)-_xlfn.NORM.DIST(AND(AG$4&gt;=$E35,AG$4&lt;=$G35)*(AF$4-$E35+1),$I35/2,$L35,TRUE))/(1-2*_xlfn.NORM.DIST(0,$I35/2,$L35,TRUE))*$C35+($J35="Steady Growth")*(AND(AG$4&gt;=$E35,AG$4&lt;=$G35)*((AG$4-$E35+1)/($I35*($I35+1)/2)*$C35))+($J35="custom")*CustomCF!Z35</f>
        <v>135587.0963725223</v>
      </c>
      <c r="AH35" s="19">
        <f>($J35="Bell Curve")*(_xlfn.NORM.DIST(AND(AH$4&gt;=$E35,AH$4&lt;=$G35)*(AH$4-$E35+1),$I35/2,$L35,TRUE)-_xlfn.NORM.DIST(AND(AH$4&gt;=$E35,AH$4&lt;=$G35)*(AG$4-$E35+1),$I35/2,$L35,TRUE))/(1-2*_xlfn.NORM.DIST(0,$I35/2,$L35,TRUE))*$C35+($J35="Steady Growth")*(AND(AH$4&gt;=$E35,AH$4&lt;=$G35)*((AH$4-$E35+1)/($I35*($I35+1)/2)*$C35))+($J35="custom")*CustomCF!AA35</f>
        <v>135587.0971271774</v>
      </c>
      <c r="AI35" s="19">
        <f>($J35="Bell Curve")*(_xlfn.NORM.DIST(AND(AI$4&gt;=$E35,AI$4&lt;=$G35)*(AI$4-$E35+1),$I35/2,$L35,TRUE)-_xlfn.NORM.DIST(AND(AI$4&gt;=$E35,AI$4&lt;=$G35)*(AH$4-$E35+1),$I35/2,$L35,TRUE))/(1-2*_xlfn.NORM.DIST(0,$I35/2,$L35,TRUE))*$C35+($J35="Steady Growth")*(AND(AI$4&gt;=$E35,AI$4&lt;=$G35)*((AI$4-$E35+1)/($I35*($I35+1)/2)*$C35))+($J35="custom")*CustomCF!AB35</f>
        <v>135587.09674984985</v>
      </c>
      <c r="AJ35" s="19">
        <f>($J35="Bell Curve")*(_xlfn.NORM.DIST(AND(AJ$4&gt;=$E35,AJ$4&lt;=$G35)*(AJ$4-$E35+1),$I35/2,$L35,TRUE)-_xlfn.NORM.DIST(AND(AJ$4&gt;=$E35,AJ$4&lt;=$G35)*(AI$4-$E35+1),$I35/2,$L35,TRUE))/(1-2*_xlfn.NORM.DIST(0,$I35/2,$L35,TRUE))*$C35+($J35="Steady Growth")*(AND(AJ$4&gt;=$E35,AJ$4&lt;=$G35)*((AJ$4-$E35+1)/($I35*($I35+1)/2)*$C35))+($J35="custom")*CustomCF!AC35</f>
        <v>135587.09674984985</v>
      </c>
      <c r="AK35" s="19">
        <f>($J35="Bell Curve")*(_xlfn.NORM.DIST(AND(AK$4&gt;=$E35,AK$4&lt;=$G35)*(AK$4-$E35+1),$I35/2,$L35,TRUE)-_xlfn.NORM.DIST(AND(AK$4&gt;=$E35,AK$4&lt;=$G35)*(AJ$4-$E35+1),$I35/2,$L35,TRUE))/(1-2*_xlfn.NORM.DIST(0,$I35/2,$L35,TRUE))*$C35+($J35="Steady Growth")*(AND(AK$4&gt;=$E35,AK$4&lt;=$G35)*((AK$4-$E35+1)/($I35*($I35+1)/2)*$C35))+($J35="custom")*CustomCF!AD35</f>
        <v>135587.09674984985</v>
      </c>
      <c r="AL35" s="19">
        <f>($J35="Bell Curve")*(_xlfn.NORM.DIST(AND(AL$4&gt;=$E35,AL$4&lt;=$G35)*(AL$4-$E35+1),$I35/2,$L35,TRUE)-_xlfn.NORM.DIST(AND(AL$4&gt;=$E35,AL$4&lt;=$G35)*(AK$4-$E35+1),$I35/2,$L35,TRUE))/(1-2*_xlfn.NORM.DIST(0,$I35/2,$L35,TRUE))*$C35+($J35="Steady Growth")*(AND(AL$4&gt;=$E35,AL$4&lt;=$G35)*((AL$4-$E35+1)/($I35*($I35+1)/2)*$C35))+($J35="custom")*CustomCF!AE35</f>
        <v>135587.09674984985</v>
      </c>
      <c r="AM35" s="19">
        <f>($J35="Bell Curve")*(_xlfn.NORM.DIST(AND(AM$4&gt;=$E35,AM$4&lt;=$G35)*(AM$4-$E35+1),$I35/2,$L35,TRUE)-_xlfn.NORM.DIST(AND(AM$4&gt;=$E35,AM$4&lt;=$G35)*(AL$4-$E35+1),$I35/2,$L35,TRUE))/(1-2*_xlfn.NORM.DIST(0,$I35/2,$L35,TRUE))*$C35+($J35="Steady Growth")*(AND(AM$4&gt;=$E35,AM$4&lt;=$G35)*((AM$4-$E35+1)/($I35*($I35+1)/2)*$C35))+($J35="custom")*CustomCF!AF35</f>
        <v>135587.09674984985</v>
      </c>
      <c r="AN35" s="19">
        <f>($J35="Bell Curve")*(_xlfn.NORM.DIST(AND(AN$4&gt;=$E35,AN$4&lt;=$G35)*(AN$4-$E35+1),$I35/2,$L35,TRUE)-_xlfn.NORM.DIST(AND(AN$4&gt;=$E35,AN$4&lt;=$G35)*(AM$4-$E35+1),$I35/2,$L35,TRUE))/(1-2*_xlfn.NORM.DIST(0,$I35/2,$L35,TRUE))*$C35+($J35="Steady Growth")*(AND(AN$4&gt;=$E35,AN$4&lt;=$G35)*((AN$4-$E35+1)/($I35*($I35+1)/2)*$C35))+($J35="custom")*CustomCF!AG35</f>
        <v>135587.09674984985</v>
      </c>
      <c r="AO35" s="19">
        <f>($J35="Bell Curve")*(_xlfn.NORM.DIST(AND(AO$4&gt;=$E35,AO$4&lt;=$G35)*(AO$4-$E35+1),$I35/2,$L35,TRUE)-_xlfn.NORM.DIST(AND(AO$4&gt;=$E35,AO$4&lt;=$G35)*(AN$4-$E35+1),$I35/2,$L35,TRUE))/(1-2*_xlfn.NORM.DIST(0,$I35/2,$L35,TRUE))*$C35+($J35="Steady Growth")*(AND(AO$4&gt;=$E35,AO$4&lt;=$G35)*((AO$4-$E35+1)/($I35*($I35+1)/2)*$C35))+($J35="custom")*CustomCF!AH35</f>
        <v>135587.0971271774</v>
      </c>
      <c r="AP35" s="19">
        <f>($J35="Bell Curve")*(_xlfn.NORM.DIST(AND(AP$4&gt;=$E35,AP$4&lt;=$G35)*(AP$4-$E35+1),$I35/2,$L35,TRUE)-_xlfn.NORM.DIST(AND(AP$4&gt;=$E35,AP$4&lt;=$G35)*(AO$4-$E35+1),$I35/2,$L35,TRUE))/(1-2*_xlfn.NORM.DIST(0,$I35/2,$L35,TRUE))*$C35+($J35="Steady Growth")*(AND(AP$4&gt;=$E35,AP$4&lt;=$G35)*((AP$4-$E35+1)/($I35*($I35+1)/2)*$C35))+($J35="custom")*CustomCF!AI35</f>
        <v>135587.0963725223</v>
      </c>
      <c r="AQ35" s="19">
        <f>($J35="Bell Curve")*(_xlfn.NORM.DIST(AND(AQ$4&gt;=$E35,AQ$4&lt;=$G35)*(AQ$4-$E35+1),$I35/2,$L35,TRUE)-_xlfn.NORM.DIST(AND(AQ$4&gt;=$E35,AQ$4&lt;=$G35)*(AP$4-$E35+1),$I35/2,$L35,TRUE))/(1-2*_xlfn.NORM.DIST(0,$I35/2,$L35,TRUE))*$C35+($J35="Steady Growth")*(AND(AQ$4&gt;=$E35,AQ$4&lt;=$G35)*((AQ$4-$E35+1)/($I35*($I35+1)/2)*$C35))+($J35="custom")*CustomCF!AJ35</f>
        <v>135587.0971271774</v>
      </c>
      <c r="AR35" s="19">
        <f>($J35="Bell Curve")*(_xlfn.NORM.DIST(AND(AR$4&gt;=$E35,AR$4&lt;=$G35)*(AR$4-$E35+1),$I35/2,$L35,TRUE)-_xlfn.NORM.DIST(AND(AR$4&gt;=$E35,AR$4&lt;=$G35)*(AQ$4-$E35+1),$I35/2,$L35,TRUE))/(1-2*_xlfn.NORM.DIST(0,$I35/2,$L35,TRUE))*$C35+($J35="Steady Growth")*(AND(AR$4&gt;=$E35,AR$4&lt;=$G35)*((AR$4-$E35+1)/($I35*($I35+1)/2)*$C35))+($J35="custom")*CustomCF!AK35</f>
        <v>135587.0963725223</v>
      </c>
      <c r="AS35" s="19">
        <f>($J35="Bell Curve")*(_xlfn.NORM.DIST(AND(AS$4&gt;=$E35,AS$4&lt;=$G35)*(AS$4-$E35+1),$I35/2,$L35,TRUE)-_xlfn.NORM.DIST(AND(AS$4&gt;=$E35,AS$4&lt;=$G35)*(AR$4-$E35+1),$I35/2,$L35,TRUE))/(1-2*_xlfn.NORM.DIST(0,$I35/2,$L35,TRUE))*$C35+($J35="Steady Growth")*(AND(AS$4&gt;=$E35,AS$4&lt;=$G35)*((AS$4-$E35+1)/($I35*($I35+1)/2)*$C35))+($J35="custom")*CustomCF!AL35</f>
        <v>135587.0971271774</v>
      </c>
      <c r="AT35" s="19">
        <f>($J35="Bell Curve")*(_xlfn.NORM.DIST(AND(AT$4&gt;=$E35,AT$4&lt;=$G35)*(AT$4-$E35+1),$I35/2,$L35,TRUE)-_xlfn.NORM.DIST(AND(AT$4&gt;=$E35,AT$4&lt;=$G35)*(AS$4-$E35+1),$I35/2,$L35,TRUE))/(1-2*_xlfn.NORM.DIST(0,$I35/2,$L35,TRUE))*$C35+($J35="Steady Growth")*(AND(AT$4&gt;=$E35,AT$4&lt;=$G35)*((AT$4-$E35+1)/($I35*($I35+1)/2)*$C35))+($J35="custom")*CustomCF!AM35</f>
        <v>135587.0963725223</v>
      </c>
      <c r="AU35" s="19">
        <f>($J35="Bell Curve")*(_xlfn.NORM.DIST(AND(AU$4&gt;=$E35,AU$4&lt;=$G35)*(AU$4-$E35+1),$I35/2,$L35,TRUE)-_xlfn.NORM.DIST(AND(AU$4&gt;=$E35,AU$4&lt;=$G35)*(AT$4-$E35+1),$I35/2,$L35,TRUE))/(1-2*_xlfn.NORM.DIST(0,$I35/2,$L35,TRUE))*$C35+($J35="Steady Growth")*(AND(AU$4&gt;=$E35,AU$4&lt;=$G35)*((AU$4-$E35+1)/($I35*($I35+1)/2)*$C35))+($J35="custom")*CustomCF!AN35</f>
        <v>0</v>
      </c>
      <c r="AV35" s="19">
        <f>($J35="Bell Curve")*(_xlfn.NORM.DIST(AND(AV$4&gt;=$E35,AV$4&lt;=$G35)*(AV$4-$E35+1),$I35/2,$L35,TRUE)-_xlfn.NORM.DIST(AND(AV$4&gt;=$E35,AV$4&lt;=$G35)*(AU$4-$E35+1),$I35/2,$L35,TRUE))/(1-2*_xlfn.NORM.DIST(0,$I35/2,$L35,TRUE))*$C35+($J35="Steady Growth")*(AND(AV$4&gt;=$E35,AV$4&lt;=$G35)*((AV$4-$E35+1)/($I35*($I35+1)/2)*$C35))+($J35="custom")*CustomCF!AO35</f>
        <v>0</v>
      </c>
      <c r="AW35" s="19">
        <f>($J35="Bell Curve")*(_xlfn.NORM.DIST(AND(AW$4&gt;=$E35,AW$4&lt;=$G35)*(AW$4-$E35+1),$I35/2,$L35,TRUE)-_xlfn.NORM.DIST(AND(AW$4&gt;=$E35,AW$4&lt;=$G35)*(AV$4-$E35+1),$I35/2,$L35,TRUE))/(1-2*_xlfn.NORM.DIST(0,$I35/2,$L35,TRUE))*$C35+($J35="Steady Growth")*(AND(AW$4&gt;=$E35,AW$4&lt;=$G35)*((AW$4-$E35+1)/($I35*($I35+1)/2)*$C35))+($J35="custom")*CustomCF!AP35</f>
        <v>0</v>
      </c>
      <c r="AX35" s="19">
        <f>($J35="Bell Curve")*(_xlfn.NORM.DIST(AND(AX$4&gt;=$E35,AX$4&lt;=$G35)*(AX$4-$E35+1),$I35/2,$L35,TRUE)-_xlfn.NORM.DIST(AND(AX$4&gt;=$E35,AX$4&lt;=$G35)*(AW$4-$E35+1),$I35/2,$L35,TRUE))/(1-2*_xlfn.NORM.DIST(0,$I35/2,$L35,TRUE))*$C35+($J35="Steady Growth")*(AND(AX$4&gt;=$E35,AX$4&lt;=$G35)*((AX$4-$E35+1)/($I35*($I35+1)/2)*$C35))+($J35="custom")*CustomCF!AQ35</f>
        <v>0</v>
      </c>
      <c r="AY35" s="19">
        <f>($J35="Bell Curve")*(_xlfn.NORM.DIST(AND(AY$4&gt;=$E35,AY$4&lt;=$G35)*(AY$4-$E35+1),$I35/2,$L35,TRUE)-_xlfn.NORM.DIST(AND(AY$4&gt;=$E35,AY$4&lt;=$G35)*(AX$4-$E35+1),$I35/2,$L35,TRUE))/(1-2*_xlfn.NORM.DIST(0,$I35/2,$L35,TRUE))*$C35+($J35="Steady Growth")*(AND(AY$4&gt;=$E35,AY$4&lt;=$G35)*((AY$4-$E35+1)/($I35*($I35+1)/2)*$C35))+($J35="custom")*CustomCF!AR35</f>
        <v>0</v>
      </c>
      <c r="AZ35" s="19">
        <f>($J35="Bell Curve")*(_xlfn.NORM.DIST(AND(AZ$4&gt;=$E35,AZ$4&lt;=$G35)*(AZ$4-$E35+1),$I35/2,$L35,TRUE)-_xlfn.NORM.DIST(AND(AZ$4&gt;=$E35,AZ$4&lt;=$G35)*(AY$4-$E35+1),$I35/2,$L35,TRUE))/(1-2*_xlfn.NORM.DIST(0,$I35/2,$L35,TRUE))*$C35+($J35="Steady Growth")*(AND(AZ$4&gt;=$E35,AZ$4&lt;=$G35)*((AZ$4-$E35+1)/($I35*($I35+1)/2)*$C35))+($J35="custom")*CustomCF!AS35</f>
        <v>0</v>
      </c>
      <c r="BA35" s="19">
        <f>($J35="Bell Curve")*(_xlfn.NORM.DIST(AND(BA$4&gt;=$E35,BA$4&lt;=$G35)*(BA$4-$E35+1),$I35/2,$L35,TRUE)-_xlfn.NORM.DIST(AND(BA$4&gt;=$E35,BA$4&lt;=$G35)*(AZ$4-$E35+1),$I35/2,$L35,TRUE))/(1-2*_xlfn.NORM.DIST(0,$I35/2,$L35,TRUE))*$C35+($J35="Steady Growth")*(AND(BA$4&gt;=$E35,BA$4&lt;=$G35)*((BA$4-$E35+1)/($I35*($I35+1)/2)*$C35))+($J35="custom")*CustomCF!AT35</f>
        <v>0</v>
      </c>
      <c r="BB35" s="19">
        <f>($J35="Bell Curve")*(_xlfn.NORM.DIST(AND(BB$4&gt;=$E35,BB$4&lt;=$G35)*(BB$4-$E35+1),$I35/2,$L35,TRUE)-_xlfn.NORM.DIST(AND(BB$4&gt;=$E35,BB$4&lt;=$G35)*(BA$4-$E35+1),$I35/2,$L35,TRUE))/(1-2*_xlfn.NORM.DIST(0,$I35/2,$L35,TRUE))*$C35+($J35="Steady Growth")*(AND(BB$4&gt;=$E35,BB$4&lt;=$G35)*((BB$4-$E35+1)/($I35*($I35+1)/2)*$C35))+($J35="custom")*CustomCF!AU35</f>
        <v>0</v>
      </c>
      <c r="BC35" s="19">
        <f>($J35="Bell Curve")*(_xlfn.NORM.DIST(AND(BC$4&gt;=$E35,BC$4&lt;=$G35)*(BC$4-$E35+1),$I35/2,$L35,TRUE)-_xlfn.NORM.DIST(AND(BC$4&gt;=$E35,BC$4&lt;=$G35)*(BB$4-$E35+1),$I35/2,$L35,TRUE))/(1-2*_xlfn.NORM.DIST(0,$I35/2,$L35,TRUE))*$C35+($J35="Steady Growth")*(AND(BC$4&gt;=$E35,BC$4&lt;=$G35)*((BC$4-$E35+1)/($I35*($I35+1)/2)*$C35))+($J35="custom")*CustomCF!AV35</f>
        <v>0</v>
      </c>
      <c r="BD35" s="19">
        <f>($J35="Bell Curve")*(_xlfn.NORM.DIST(AND(BD$4&gt;=$E35,BD$4&lt;=$G35)*(BD$4-$E35+1),$I35/2,$L35,TRUE)-_xlfn.NORM.DIST(AND(BD$4&gt;=$E35,BD$4&lt;=$G35)*(BC$4-$E35+1),$I35/2,$L35,TRUE))/(1-2*_xlfn.NORM.DIST(0,$I35/2,$L35,TRUE))*$C35+($J35="Steady Growth")*(AND(BD$4&gt;=$E35,BD$4&lt;=$G35)*((BD$4-$E35+1)/($I35*($I35+1)/2)*$C35))+($J35="custom")*CustomCF!AW35</f>
        <v>0</v>
      </c>
      <c r="BE35" s="19">
        <f>($J35="Bell Curve")*(_xlfn.NORM.DIST(AND(BE$4&gt;=$E35,BE$4&lt;=$G35)*(BE$4-$E35+1),$I35/2,$L35,TRUE)-_xlfn.NORM.DIST(AND(BE$4&gt;=$E35,BE$4&lt;=$G35)*(BD$4-$E35+1),$I35/2,$L35,TRUE))/(1-2*_xlfn.NORM.DIST(0,$I35/2,$L35,TRUE))*$C35+($J35="Steady Growth")*(AND(BE$4&gt;=$E35,BE$4&lt;=$G35)*((BE$4-$E35+1)/($I35*($I35+1)/2)*$C35))+($J35="custom")*CustomCF!AX35</f>
        <v>0</v>
      </c>
      <c r="BF35" s="19">
        <f>($J35="Bell Curve")*(_xlfn.NORM.DIST(AND(BF$4&gt;=$E35,BF$4&lt;=$G35)*(BF$4-$E35+1),$I35/2,$L35,TRUE)-_xlfn.NORM.DIST(AND(BF$4&gt;=$E35,BF$4&lt;=$G35)*(BE$4-$E35+1),$I35/2,$L35,TRUE))/(1-2*_xlfn.NORM.DIST(0,$I35/2,$L35,TRUE))*$C35+($J35="Steady Growth")*(AND(BF$4&gt;=$E35,BF$4&lt;=$G35)*((BF$4-$E35+1)/($I35*($I35+1)/2)*$C35))+($J35="custom")*CustomCF!AY35</f>
        <v>0</v>
      </c>
      <c r="BG35" s="19">
        <f>($J35="Bell Curve")*(_xlfn.NORM.DIST(AND(BG$4&gt;=$E35,BG$4&lt;=$G35)*(BG$4-$E35+1),$I35/2,$L35,TRUE)-_xlfn.NORM.DIST(AND(BG$4&gt;=$E35,BG$4&lt;=$G35)*(BF$4-$E35+1),$I35/2,$L35,TRUE))/(1-2*_xlfn.NORM.DIST(0,$I35/2,$L35,TRUE))*$C35+($J35="Steady Growth")*(AND(BG$4&gt;=$E35,BG$4&lt;=$G35)*((BG$4-$E35+1)/($I35*($I35+1)/2)*$C35))+($J35="custom")*CustomCF!AZ35</f>
        <v>0</v>
      </c>
      <c r="BH35" s="19">
        <f>($J35="Bell Curve")*(_xlfn.NORM.DIST(AND(BH$4&gt;=$E35,BH$4&lt;=$G35)*(BH$4-$E35+1),$I35/2,$L35,TRUE)-_xlfn.NORM.DIST(AND(BH$4&gt;=$E35,BH$4&lt;=$G35)*(BG$4-$E35+1),$I35/2,$L35,TRUE))/(1-2*_xlfn.NORM.DIST(0,$I35/2,$L35,TRUE))*$C35+($J35="Steady Growth")*(AND(BH$4&gt;=$E35,BH$4&lt;=$G35)*((BH$4-$E35+1)/($I35*($I35+1)/2)*$C35))+($J35="custom")*CustomCF!BA35</f>
        <v>0</v>
      </c>
      <c r="BI35" s="19">
        <f>($J35="Bell Curve")*(_xlfn.NORM.DIST(AND(BI$4&gt;=$E35,BI$4&lt;=$G35)*(BI$4-$E35+1),$I35/2,$L35,TRUE)-_xlfn.NORM.DIST(AND(BI$4&gt;=$E35,BI$4&lt;=$G35)*(BH$4-$E35+1),$I35/2,$L35,TRUE))/(1-2*_xlfn.NORM.DIST(0,$I35/2,$L35,TRUE))*$C35+($J35="Steady Growth")*(AND(BI$4&gt;=$E35,BI$4&lt;=$G35)*((BI$4-$E35+1)/($I35*($I35+1)/2)*$C35))+($J35="custom")*CustomCF!BB35</f>
        <v>0</v>
      </c>
      <c r="BJ35" s="19">
        <f>($J35="Bell Curve")*(_xlfn.NORM.DIST(AND(BJ$4&gt;=$E35,BJ$4&lt;=$G35)*(BJ$4-$E35+1),$I35/2,$L35,TRUE)-_xlfn.NORM.DIST(AND(BJ$4&gt;=$E35,BJ$4&lt;=$G35)*(BI$4-$E35+1),$I35/2,$L35,TRUE))/(1-2*_xlfn.NORM.DIST(0,$I35/2,$L35,TRUE))*$C35+($J35="Steady Growth")*(AND(BJ$4&gt;=$E35,BJ$4&lt;=$G35)*((BJ$4-$E35+1)/($I35*($I35+1)/2)*$C35))+($J35="custom")*CustomCF!BC35</f>
        <v>0</v>
      </c>
      <c r="BK35" s="19">
        <f>($J35="Bell Curve")*(_xlfn.NORM.DIST(AND(BK$4&gt;=$E35,BK$4&lt;=$G35)*(BK$4-$E35+1),$I35/2,$L35,TRUE)-_xlfn.NORM.DIST(AND(BK$4&gt;=$E35,BK$4&lt;=$G35)*(BJ$4-$E35+1),$I35/2,$L35,TRUE))/(1-2*_xlfn.NORM.DIST(0,$I35/2,$L35,TRUE))*$C35+($J35="Steady Growth")*(AND(BK$4&gt;=$E35,BK$4&lt;=$G35)*((BK$4-$E35+1)/($I35*($I35+1)/2)*$C35))+($J35="custom")*CustomCF!BD35</f>
        <v>0</v>
      </c>
      <c r="BL35" s="19">
        <f>($J35="Bell Curve")*(_xlfn.NORM.DIST(AND(BL$4&gt;=$E35,BL$4&lt;=$G35)*(BL$4-$E35+1),$I35/2,$L35,TRUE)-_xlfn.NORM.DIST(AND(BL$4&gt;=$E35,BL$4&lt;=$G35)*(BK$4-$E35+1),$I35/2,$L35,TRUE))/(1-2*_xlfn.NORM.DIST(0,$I35/2,$L35,TRUE))*$C35+($J35="Steady Growth")*(AND(BL$4&gt;=$E35,BL$4&lt;=$G35)*((BL$4-$E35+1)/($I35*($I35+1)/2)*$C35))+($J35="custom")*CustomCF!BE35</f>
        <v>0</v>
      </c>
      <c r="BM35" s="19">
        <f>($J35="Bell Curve")*(_xlfn.NORM.DIST(AND(BM$4&gt;=$E35,BM$4&lt;=$G35)*(BM$4-$E35+1),$I35/2,$L35,TRUE)-_xlfn.NORM.DIST(AND(BM$4&gt;=$E35,BM$4&lt;=$G35)*(BL$4-$E35+1),$I35/2,$L35,TRUE))/(1-2*_xlfn.NORM.DIST(0,$I35/2,$L35,TRUE))*$C35+($J35="Steady Growth")*(AND(BM$4&gt;=$E35,BM$4&lt;=$G35)*((BM$4-$E35+1)/($I35*($I35+1)/2)*$C35))+($J35="custom")*CustomCF!BF35</f>
        <v>0</v>
      </c>
      <c r="BN35" s="19">
        <f>($J35="Bell Curve")*(_xlfn.NORM.DIST(AND(BN$4&gt;=$E35,BN$4&lt;=$G35)*(BN$4-$E35+1),$I35/2,$L35,TRUE)-_xlfn.NORM.DIST(AND(BN$4&gt;=$E35,BN$4&lt;=$G35)*(BM$4-$E35+1),$I35/2,$L35,TRUE))/(1-2*_xlfn.NORM.DIST(0,$I35/2,$L35,TRUE))*$C35+($J35="Steady Growth")*(AND(BN$4&gt;=$E35,BN$4&lt;=$G35)*((BN$4-$E35+1)/($I35*($I35+1)/2)*$C35))+($J35="custom")*CustomCF!BG35</f>
        <v>0</v>
      </c>
      <c r="BO35" s="19">
        <f>($J35="Bell Curve")*(_xlfn.NORM.DIST(AND(BO$4&gt;=$E35,BO$4&lt;=$G35)*(BO$4-$E35+1),$I35/2,$L35,TRUE)-_xlfn.NORM.DIST(AND(BO$4&gt;=$E35,BO$4&lt;=$G35)*(BN$4-$E35+1),$I35/2,$L35,TRUE))/(1-2*_xlfn.NORM.DIST(0,$I35/2,$L35,TRUE))*$C35+($J35="Steady Growth")*(AND(BO$4&gt;=$E35,BO$4&lt;=$G35)*((BO$4-$E35+1)/($I35*($I35+1)/2)*$C35))+($J35="custom")*CustomCF!BH35</f>
        <v>0</v>
      </c>
      <c r="BP35" s="19">
        <f>($J35="Bell Curve")*(_xlfn.NORM.DIST(AND(BP$4&gt;=$E35,BP$4&lt;=$G35)*(BP$4-$E35+1),$I35/2,$L35,TRUE)-_xlfn.NORM.DIST(AND(BP$4&gt;=$E35,BP$4&lt;=$G35)*(BO$4-$E35+1),$I35/2,$L35,TRUE))/(1-2*_xlfn.NORM.DIST(0,$I35/2,$L35,TRUE))*$C35+($J35="Steady Growth")*(AND(BP$4&gt;=$E35,BP$4&lt;=$G35)*((BP$4-$E35+1)/($I35*($I35+1)/2)*$C35))+($J35="custom")*CustomCF!BI35</f>
        <v>0</v>
      </c>
      <c r="BQ35" s="19">
        <f>($J35="Bell Curve")*(_xlfn.NORM.DIST(AND(BQ$4&gt;=$E35,BQ$4&lt;=$G35)*(BQ$4-$E35+1),$I35/2,$L35,TRUE)-_xlfn.NORM.DIST(AND(BQ$4&gt;=$E35,BQ$4&lt;=$G35)*(BP$4-$E35+1),$I35/2,$L35,TRUE))/(1-2*_xlfn.NORM.DIST(0,$I35/2,$L35,TRUE))*$C35+($J35="Steady Growth")*(AND(BQ$4&gt;=$E35,BQ$4&lt;=$G35)*((BQ$4-$E35+1)/($I35*($I35+1)/2)*$C35))+($J35="custom")*CustomCF!BJ35</f>
        <v>0</v>
      </c>
      <c r="BR35" s="19">
        <f>($J35="Bell Curve")*(_xlfn.NORM.DIST(AND(BR$4&gt;=$E35,BR$4&lt;=$G35)*(BR$4-$E35+1),$I35/2,$L35,TRUE)-_xlfn.NORM.DIST(AND(BR$4&gt;=$E35,BR$4&lt;=$G35)*(BQ$4-$E35+1),$I35/2,$L35,TRUE))/(1-2*_xlfn.NORM.DIST(0,$I35/2,$L35,TRUE))*$C35+($J35="Steady Growth")*(AND(BR$4&gt;=$E35,BR$4&lt;=$G35)*((BR$4-$E35+1)/($I35*($I35+1)/2)*$C35))+($J35="custom")*CustomCF!BK35</f>
        <v>0</v>
      </c>
      <c r="BS35" s="19">
        <f>($J35="Bell Curve")*(_xlfn.NORM.DIST(AND(BS$4&gt;=$E35,BS$4&lt;=$G35)*(BS$4-$E35+1),$I35/2,$L35,TRUE)-_xlfn.NORM.DIST(AND(BS$4&gt;=$E35,BS$4&lt;=$G35)*(BR$4-$E35+1),$I35/2,$L35,TRUE))/(1-2*_xlfn.NORM.DIST(0,$I35/2,$L35,TRUE))*$C35+($J35="Steady Growth")*(AND(BS$4&gt;=$E35,BS$4&lt;=$G35)*((BS$4-$E35+1)/($I35*($I35+1)/2)*$C35))+($J35="custom")*CustomCF!BL35</f>
        <v>0</v>
      </c>
      <c r="BT35" s="19">
        <f>($J35="Bell Curve")*(_xlfn.NORM.DIST(AND(BT$4&gt;=$E35,BT$4&lt;=$G35)*(BT$4-$E35+1),$I35/2,$L35,TRUE)-_xlfn.NORM.DIST(AND(BT$4&gt;=$E35,BT$4&lt;=$G35)*(BS$4-$E35+1),$I35/2,$L35,TRUE))/(1-2*_xlfn.NORM.DIST(0,$I35/2,$L35,TRUE))*$C35+($J35="Steady Growth")*(AND(BT$4&gt;=$E35,BT$4&lt;=$G35)*((BT$4-$E35+1)/($I35*($I35+1)/2)*$C35))+($J35="custom")*CustomCF!BM35</f>
        <v>0</v>
      </c>
      <c r="BU35" s="19">
        <f>($J35="Bell Curve")*(_xlfn.NORM.DIST(AND(BU$4&gt;=$E35,BU$4&lt;=$G35)*(BU$4-$E35+1),$I35/2,$L35,TRUE)-_xlfn.NORM.DIST(AND(BU$4&gt;=$E35,BU$4&lt;=$G35)*(BT$4-$E35+1),$I35/2,$L35,TRUE))/(1-2*_xlfn.NORM.DIST(0,$I35/2,$L35,TRUE))*$C35+($J35="Steady Growth")*(AND(BU$4&gt;=$E35,BU$4&lt;=$G35)*((BU$4-$E35+1)/($I35*($I35+1)/2)*$C35))+($J35="custom")*CustomCF!BN35</f>
        <v>0</v>
      </c>
      <c r="BV35" s="19">
        <f>($J35="Bell Curve")*(_xlfn.NORM.DIST(AND(BV$4&gt;=$E35,BV$4&lt;=$G35)*(BV$4-$E35+1),$I35/2,$L35,TRUE)-_xlfn.NORM.DIST(AND(BV$4&gt;=$E35,BV$4&lt;=$G35)*(BU$4-$E35+1),$I35/2,$L35,TRUE))/(1-2*_xlfn.NORM.DIST(0,$I35/2,$L35,TRUE))*$C35+($J35="Steady Growth")*(AND(BV$4&gt;=$E35,BV$4&lt;=$G35)*((BV$4-$E35+1)/($I35*($I35+1)/2)*$C35))+($J35="custom")*CustomCF!BO35</f>
        <v>0</v>
      </c>
      <c r="BW35" s="19">
        <f>($J35="Bell Curve")*(_xlfn.NORM.DIST(AND(BW$4&gt;=$E35,BW$4&lt;=$G35)*(BW$4-$E35+1),$I35/2,$L35,TRUE)-_xlfn.NORM.DIST(AND(BW$4&gt;=$E35,BW$4&lt;=$G35)*(BV$4-$E35+1),$I35/2,$L35,TRUE))/(1-2*_xlfn.NORM.DIST(0,$I35/2,$L35,TRUE))*$C35+($J35="Steady Growth")*(AND(BW$4&gt;=$E35,BW$4&lt;=$G35)*((BW$4-$E35+1)/($I35*($I35+1)/2)*$C35))+($J35="custom")*CustomCF!BP35</f>
        <v>0</v>
      </c>
      <c r="BX35" s="19">
        <f>($J35="Bell Curve")*(_xlfn.NORM.DIST(AND(BX$4&gt;=$E35,BX$4&lt;=$G35)*(BX$4-$E35+1),$I35/2,$L35,TRUE)-_xlfn.NORM.DIST(AND(BX$4&gt;=$E35,BX$4&lt;=$G35)*(BW$4-$E35+1),$I35/2,$L35,TRUE))/(1-2*_xlfn.NORM.DIST(0,$I35/2,$L35,TRUE))*$C35+($J35="Steady Growth")*(AND(BX$4&gt;=$E35,BX$4&lt;=$G35)*((BX$4-$E35+1)/($I35*($I35+1)/2)*$C35))+($J35="custom")*CustomCF!BQ35</f>
        <v>0</v>
      </c>
      <c r="BY35" s="19">
        <f>($J35="Bell Curve")*(_xlfn.NORM.DIST(AND(BY$4&gt;=$E35,BY$4&lt;=$G35)*(BY$4-$E35+1),$I35/2,$L35,TRUE)-_xlfn.NORM.DIST(AND(BY$4&gt;=$E35,BY$4&lt;=$G35)*(BX$4-$E35+1),$I35/2,$L35,TRUE))/(1-2*_xlfn.NORM.DIST(0,$I35/2,$L35,TRUE))*$C35+($J35="Steady Growth")*(AND(BY$4&gt;=$E35,BY$4&lt;=$G35)*((BY$4-$E35+1)/($I35*($I35+1)/2)*$C35))+($J35="custom")*CustomCF!BR35</f>
        <v>0</v>
      </c>
      <c r="BZ35" s="19">
        <f>($J35="Bell Curve")*(_xlfn.NORM.DIST(AND(BZ$4&gt;=$E35,BZ$4&lt;=$G35)*(BZ$4-$E35+1),$I35/2,$L35,TRUE)-_xlfn.NORM.DIST(AND(BZ$4&gt;=$E35,BZ$4&lt;=$G35)*(BY$4-$E35+1),$I35/2,$L35,TRUE))/(1-2*_xlfn.NORM.DIST(0,$I35/2,$L35,TRUE))*$C35+($J35="Steady Growth")*(AND(BZ$4&gt;=$E35,BZ$4&lt;=$G35)*((BZ$4-$E35+1)/($I35*($I35+1)/2)*$C35))+($J35="custom")*CustomCF!BS35</f>
        <v>0</v>
      </c>
      <c r="CA35" s="19">
        <f>($J35="Bell Curve")*(_xlfn.NORM.DIST(AND(CA$4&gt;=$E35,CA$4&lt;=$G35)*(CA$4-$E35+1),$I35/2,$L35,TRUE)-_xlfn.NORM.DIST(AND(CA$4&gt;=$E35,CA$4&lt;=$G35)*(BZ$4-$E35+1),$I35/2,$L35,TRUE))/(1-2*_xlfn.NORM.DIST(0,$I35/2,$L35,TRUE))*$C35+($J35="Steady Growth")*(AND(CA$4&gt;=$E35,CA$4&lt;=$G35)*((CA$4-$E35+1)/($I35*($I35+1)/2)*$C35))+($J35="custom")*CustomCF!BT35</f>
        <v>0</v>
      </c>
      <c r="CB35" s="19">
        <f>($J35="Bell Curve")*(_xlfn.NORM.DIST(AND(CB$4&gt;=$E35,CB$4&lt;=$G35)*(CB$4-$E35+1),$I35/2,$L35,TRUE)-_xlfn.NORM.DIST(AND(CB$4&gt;=$E35,CB$4&lt;=$G35)*(CA$4-$E35+1),$I35/2,$L35,TRUE))/(1-2*_xlfn.NORM.DIST(0,$I35/2,$L35,TRUE))*$C35+($J35="Steady Growth")*(AND(CB$4&gt;=$E35,CB$4&lt;=$G35)*((CB$4-$E35+1)/($I35*($I35+1)/2)*$C35))+($J35="custom")*CustomCF!BU35</f>
        <v>0</v>
      </c>
      <c r="CC35" s="19">
        <f>($J35="Bell Curve")*(_xlfn.NORM.DIST(AND(CC$4&gt;=$E35,CC$4&lt;=$G35)*(CC$4-$E35+1),$I35/2,$L35,TRUE)-_xlfn.NORM.DIST(AND(CC$4&gt;=$E35,CC$4&lt;=$G35)*(CB$4-$E35+1),$I35/2,$L35,TRUE))/(1-2*_xlfn.NORM.DIST(0,$I35/2,$L35,TRUE))*$C35+($J35="Steady Growth")*(AND(CC$4&gt;=$E35,CC$4&lt;=$G35)*((CC$4-$E35+1)/($I35*($I35+1)/2)*$C35))+($J35="custom")*CustomCF!BV35</f>
        <v>0</v>
      </c>
      <c r="CD35" s="19">
        <f>($J35="Bell Curve")*(_xlfn.NORM.DIST(AND(CD$4&gt;=$E35,CD$4&lt;=$G35)*(CD$4-$E35+1),$I35/2,$L35,TRUE)-_xlfn.NORM.DIST(AND(CD$4&gt;=$E35,CD$4&lt;=$G35)*(CC$4-$E35+1),$I35/2,$L35,TRUE))/(1-2*_xlfn.NORM.DIST(0,$I35/2,$L35,TRUE))*$C35+($J35="Steady Growth")*(AND(CD$4&gt;=$E35,CD$4&lt;=$G35)*((CD$4-$E35+1)/($I35*($I35+1)/2)*$C35))+($J35="custom")*CustomCF!BW35</f>
        <v>0</v>
      </c>
      <c r="CE35" s="19">
        <f>($J35="Bell Curve")*(_xlfn.NORM.DIST(AND(CE$4&gt;=$E35,CE$4&lt;=$G35)*(CE$4-$E35+1),$I35/2,$L35,TRUE)-_xlfn.NORM.DIST(AND(CE$4&gt;=$E35,CE$4&lt;=$G35)*(CD$4-$E35+1),$I35/2,$L35,TRUE))/(1-2*_xlfn.NORM.DIST(0,$I35/2,$L35,TRUE))*$C35+($J35="Steady Growth")*(AND(CE$4&gt;=$E35,CE$4&lt;=$G35)*((CE$4-$E35+1)/($I35*($I35+1)/2)*$C35))+($J35="custom")*CustomCF!BX35</f>
        <v>0</v>
      </c>
      <c r="CF35" s="19">
        <f>($J35="Bell Curve")*(_xlfn.NORM.DIST(AND(CF$4&gt;=$E35,CF$4&lt;=$G35)*(CF$4-$E35+1),$I35/2,$L35,TRUE)-_xlfn.NORM.DIST(AND(CF$4&gt;=$E35,CF$4&lt;=$G35)*(CE$4-$E35+1),$I35/2,$L35,TRUE))/(1-2*_xlfn.NORM.DIST(0,$I35/2,$L35,TRUE))*$C35+($J35="Steady Growth")*(AND(CF$4&gt;=$E35,CF$4&lt;=$G35)*((CF$4-$E35+1)/($I35*($I35+1)/2)*$C35))+($J35="custom")*CustomCF!BY35</f>
        <v>0</v>
      </c>
      <c r="CG35" s="19">
        <f>($J35="Bell Curve")*(_xlfn.NORM.DIST(AND(CG$4&gt;=$E35,CG$4&lt;=$G35)*(CG$4-$E35+1),$I35/2,$L35,TRUE)-_xlfn.NORM.DIST(AND(CG$4&gt;=$E35,CG$4&lt;=$G35)*(CF$4-$E35+1),$I35/2,$L35,TRUE))/(1-2*_xlfn.NORM.DIST(0,$I35/2,$L35,TRUE))*$C35+($J35="Steady Growth")*(AND(CG$4&gt;=$E35,CG$4&lt;=$G35)*((CG$4-$E35+1)/($I35*($I35+1)/2)*$C35))+($J35="custom")*CustomCF!BZ35</f>
        <v>0</v>
      </c>
      <c r="CH35" s="19">
        <f>($J35="Bell Curve")*(_xlfn.NORM.DIST(AND(CH$4&gt;=$E35,CH$4&lt;=$G35)*(CH$4-$E35+1),$I35/2,$L35,TRUE)-_xlfn.NORM.DIST(AND(CH$4&gt;=$E35,CH$4&lt;=$G35)*(CG$4-$E35+1),$I35/2,$L35,TRUE))/(1-2*_xlfn.NORM.DIST(0,$I35/2,$L35,TRUE))*$C35+($J35="Steady Growth")*(AND(CH$4&gt;=$E35,CH$4&lt;=$G35)*((CH$4-$E35+1)/($I35*($I35+1)/2)*$C35))+($J35="custom")*CustomCF!CA35</f>
        <v>0</v>
      </c>
      <c r="CI35" s="19">
        <f>($J35="Bell Curve")*(_xlfn.NORM.DIST(AND(CI$4&gt;=$E35,CI$4&lt;=$G35)*(CI$4-$E35+1),$I35/2,$L35,TRUE)-_xlfn.NORM.DIST(AND(CI$4&gt;=$E35,CI$4&lt;=$G35)*(CH$4-$E35+1),$I35/2,$L35,TRUE))/(1-2*_xlfn.NORM.DIST(0,$I35/2,$L35,TRUE))*$C35+($J35="Steady Growth")*(AND(CI$4&gt;=$E35,CI$4&lt;=$G35)*((CI$4-$E35+1)/($I35*($I35+1)/2)*$C35))+($J35="custom")*CustomCF!CB35</f>
        <v>0</v>
      </c>
      <c r="CJ35" s="19">
        <f>($J35="Bell Curve")*(_xlfn.NORM.DIST(AND(CJ$4&gt;=$E35,CJ$4&lt;=$G35)*(CJ$4-$E35+1),$I35/2,$L35,TRUE)-_xlfn.NORM.DIST(AND(CJ$4&gt;=$E35,CJ$4&lt;=$G35)*(CI$4-$E35+1),$I35/2,$L35,TRUE))/(1-2*_xlfn.NORM.DIST(0,$I35/2,$L35,TRUE))*$C35+($J35="Steady Growth")*(AND(CJ$4&gt;=$E35,CJ$4&lt;=$G35)*((CJ$4-$E35+1)/($I35*($I35+1)/2)*$C35))+($J35="custom")*CustomCF!CC35</f>
        <v>0</v>
      </c>
      <c r="CK35" s="19">
        <f>($J35="Bell Curve")*(_xlfn.NORM.DIST(AND(CK$4&gt;=$E35,CK$4&lt;=$G35)*(CK$4-$E35+1),$I35/2,$L35,TRUE)-_xlfn.NORM.DIST(AND(CK$4&gt;=$E35,CK$4&lt;=$G35)*(CJ$4-$E35+1),$I35/2,$L35,TRUE))/(1-2*_xlfn.NORM.DIST(0,$I35/2,$L35,TRUE))*$C35+($J35="Steady Growth")*(AND(CK$4&gt;=$E35,CK$4&lt;=$G35)*((CK$4-$E35+1)/($I35*($I35+1)/2)*$C35))+($J35="custom")*CustomCF!CD35</f>
        <v>0</v>
      </c>
      <c r="CL35" s="19">
        <f>($J35="Bell Curve")*(_xlfn.NORM.DIST(AND(CL$4&gt;=$E35,CL$4&lt;=$G35)*(CL$4-$E35+1),$I35/2,$L35,TRUE)-_xlfn.NORM.DIST(AND(CL$4&gt;=$E35,CL$4&lt;=$G35)*(CK$4-$E35+1),$I35/2,$L35,TRUE))/(1-2*_xlfn.NORM.DIST(0,$I35/2,$L35,TRUE))*$C35+($J35="Steady Growth")*(AND(CL$4&gt;=$E35,CL$4&lt;=$G35)*((CL$4-$E35+1)/($I35*($I35+1)/2)*$C35))+($J35="custom")*CustomCF!CE35</f>
        <v>0</v>
      </c>
      <c r="CM35" s="19">
        <f>($J35="Bell Curve")*(_xlfn.NORM.DIST(AND(CM$4&gt;=$E35,CM$4&lt;=$G35)*(CM$4-$E35+1),$I35/2,$L35,TRUE)-_xlfn.NORM.DIST(AND(CM$4&gt;=$E35,CM$4&lt;=$G35)*(CL$4-$E35+1),$I35/2,$L35,TRUE))/(1-2*_xlfn.NORM.DIST(0,$I35/2,$L35,TRUE))*$C35+($J35="Steady Growth")*(AND(CM$4&gt;=$E35,CM$4&lt;=$G35)*((CM$4-$E35+1)/($I35*($I35+1)/2)*$C35))+($J35="custom")*CustomCF!CF35</f>
        <v>0</v>
      </c>
      <c r="CN35" s="19">
        <f>($J35="Bell Curve")*(_xlfn.NORM.DIST(AND(CN$4&gt;=$E35,CN$4&lt;=$G35)*(CN$4-$E35+1),$I35/2,$L35,TRUE)-_xlfn.NORM.DIST(AND(CN$4&gt;=$E35,CN$4&lt;=$G35)*(CM$4-$E35+1),$I35/2,$L35,TRUE))/(1-2*_xlfn.NORM.DIST(0,$I35/2,$L35,TRUE))*$C35+($J35="Steady Growth")*(AND(CN$4&gt;=$E35,CN$4&lt;=$G35)*((CN$4-$E35+1)/($I35*($I35+1)/2)*$C35))+($J35="custom")*CustomCF!CG35</f>
        <v>0</v>
      </c>
      <c r="CO35" s="19">
        <f>($J35="Bell Curve")*(_xlfn.NORM.DIST(AND(CO$4&gt;=$E35,CO$4&lt;=$G35)*(CO$4-$E35+1),$I35/2,$L35,TRUE)-_xlfn.NORM.DIST(AND(CO$4&gt;=$E35,CO$4&lt;=$G35)*(CN$4-$E35+1),$I35/2,$L35,TRUE))/(1-2*_xlfn.NORM.DIST(0,$I35/2,$L35,TRUE))*$C35+($J35="Steady Growth")*(AND(CO$4&gt;=$E35,CO$4&lt;=$G35)*((CO$4-$E35+1)/($I35*($I35+1)/2)*$C35))+($J35="custom")*CustomCF!CH35</f>
        <v>0</v>
      </c>
      <c r="CP35" s="19">
        <f>($J35="Bell Curve")*(_xlfn.NORM.DIST(AND(CP$4&gt;=$E35,CP$4&lt;=$G35)*(CP$4-$E35+1),$I35/2,$L35,TRUE)-_xlfn.NORM.DIST(AND(CP$4&gt;=$E35,CP$4&lt;=$G35)*(CO$4-$E35+1),$I35/2,$L35,TRUE))/(1-2*_xlfn.NORM.DIST(0,$I35/2,$L35,TRUE))*$C35+($J35="Steady Growth")*(AND(CP$4&gt;=$E35,CP$4&lt;=$G35)*((CP$4-$E35+1)/($I35*($I35+1)/2)*$C35))+($J35="custom")*CustomCF!CI35</f>
        <v>0</v>
      </c>
      <c r="CQ35" s="19">
        <f>($J35="Bell Curve")*(_xlfn.NORM.DIST(AND(CQ$4&gt;=$E35,CQ$4&lt;=$G35)*(CQ$4-$E35+1),$I35/2,$L35,TRUE)-_xlfn.NORM.DIST(AND(CQ$4&gt;=$E35,CQ$4&lt;=$G35)*(CP$4-$E35+1),$I35/2,$L35,TRUE))/(1-2*_xlfn.NORM.DIST(0,$I35/2,$L35,TRUE))*$C35+($J35="Steady Growth")*(AND(CQ$4&gt;=$E35,CQ$4&lt;=$G35)*((CQ$4-$E35+1)/($I35*($I35+1)/2)*$C35))+($J35="custom")*CustomCF!CJ35</f>
        <v>0</v>
      </c>
      <c r="CR35" s="19">
        <f>($J35="Bell Curve")*(_xlfn.NORM.DIST(AND(CR$4&gt;=$E35,CR$4&lt;=$G35)*(CR$4-$E35+1),$I35/2,$L35,TRUE)-_xlfn.NORM.DIST(AND(CR$4&gt;=$E35,CR$4&lt;=$G35)*(CQ$4-$E35+1),$I35/2,$L35,TRUE))/(1-2*_xlfn.NORM.DIST(0,$I35/2,$L35,TRUE))*$C35+($J35="Steady Growth")*(AND(CR$4&gt;=$E35,CR$4&lt;=$G35)*((CR$4-$E35+1)/($I35*($I35+1)/2)*$C35))+($J35="custom")*CustomCF!CK35</f>
        <v>0</v>
      </c>
      <c r="CS35" s="19">
        <f>($J35="Bell Curve")*(_xlfn.NORM.DIST(AND(CS$4&gt;=$E35,CS$4&lt;=$G35)*(CS$4-$E35+1),$I35/2,$L35,TRUE)-_xlfn.NORM.DIST(AND(CS$4&gt;=$E35,CS$4&lt;=$G35)*(CR$4-$E35+1),$I35/2,$L35,TRUE))/(1-2*_xlfn.NORM.DIST(0,$I35/2,$L35,TRUE))*$C35+($J35="Steady Growth")*(AND(CS$4&gt;=$E35,CS$4&lt;=$G35)*((CS$4-$E35+1)/($I35*($I35+1)/2)*$C35))+($J35="custom")*CustomCF!CL35</f>
        <v>0</v>
      </c>
      <c r="CT35" s="19">
        <f>($J35="Bell Curve")*(_xlfn.NORM.DIST(AND(CT$4&gt;=$E35,CT$4&lt;=$G35)*(CT$4-$E35+1),$I35/2,$L35,TRUE)-_xlfn.NORM.DIST(AND(CT$4&gt;=$E35,CT$4&lt;=$G35)*(CS$4-$E35+1),$I35/2,$L35,TRUE))/(1-2*_xlfn.NORM.DIST(0,$I35/2,$L35,TRUE))*$C35+($J35="Steady Growth")*(AND(CT$4&gt;=$E35,CT$4&lt;=$G35)*((CT$4-$E35+1)/($I35*($I35+1)/2)*$C35))+($J35="custom")*CustomCF!CM35</f>
        <v>0</v>
      </c>
      <c r="CU35" s="19">
        <f>($J35="Bell Curve")*(_xlfn.NORM.DIST(AND(CU$4&gt;=$E35,CU$4&lt;=$G35)*(CU$4-$E35+1),$I35/2,$L35,TRUE)-_xlfn.NORM.DIST(AND(CU$4&gt;=$E35,CU$4&lt;=$G35)*(CT$4-$E35+1),$I35/2,$L35,TRUE))/(1-2*_xlfn.NORM.DIST(0,$I35/2,$L35,TRUE))*$C35+($J35="Steady Growth")*(AND(CU$4&gt;=$E35,CU$4&lt;=$G35)*((CU$4-$E35+1)/($I35*($I35+1)/2)*$C35))+($J35="custom")*CustomCF!CN35</f>
        <v>0</v>
      </c>
      <c r="CV35" s="19">
        <f>($J35="Bell Curve")*(_xlfn.NORM.DIST(AND(CV$4&gt;=$E35,CV$4&lt;=$G35)*(CV$4-$E35+1),$I35/2,$L35,TRUE)-_xlfn.NORM.DIST(AND(CV$4&gt;=$E35,CV$4&lt;=$G35)*(CU$4-$E35+1),$I35/2,$L35,TRUE))/(1-2*_xlfn.NORM.DIST(0,$I35/2,$L35,TRUE))*$C35+($J35="Steady Growth")*(AND(CV$4&gt;=$E35,CV$4&lt;=$G35)*((CV$4-$E35+1)/($I35*($I35+1)/2)*$C35))+($J35="custom")*CustomCF!CO35</f>
        <v>0</v>
      </c>
      <c r="CW35" s="19">
        <f>($J35="Bell Curve")*(_xlfn.NORM.DIST(AND(CW$4&gt;=$E35,CW$4&lt;=$G35)*(CW$4-$E35+1),$I35/2,$L35,TRUE)-_xlfn.NORM.DIST(AND(CW$4&gt;=$E35,CW$4&lt;=$G35)*(CV$4-$E35+1),$I35/2,$L35,TRUE))/(1-2*_xlfn.NORM.DIST(0,$I35/2,$L35,TRUE))*$C35+($J35="Steady Growth")*(AND(CW$4&gt;=$E35,CW$4&lt;=$G35)*((CW$4-$E35+1)/($I35*($I35+1)/2)*$C35))+($J35="custom")*CustomCF!CP35</f>
        <v>0</v>
      </c>
      <c r="CX35" s="19">
        <f>($J35="Bell Curve")*(_xlfn.NORM.DIST(AND(CX$4&gt;=$E35,CX$4&lt;=$G35)*(CX$4-$E35+1),$I35/2,$L35,TRUE)-_xlfn.NORM.DIST(AND(CX$4&gt;=$E35,CX$4&lt;=$G35)*(CW$4-$E35+1),$I35/2,$L35,TRUE))/(1-2*_xlfn.NORM.DIST(0,$I35/2,$L35,TRUE))*$C35+($J35="Steady Growth")*(AND(CX$4&gt;=$E35,CX$4&lt;=$G35)*((CX$4-$E35+1)/($I35*($I35+1)/2)*$C35))+($J35="custom")*CustomCF!CQ35</f>
        <v>0</v>
      </c>
      <c r="CY35" s="19">
        <f>($J35="Bell Curve")*(_xlfn.NORM.DIST(AND(CY$4&gt;=$E35,CY$4&lt;=$G35)*(CY$4-$E35+1),$I35/2,$L35,TRUE)-_xlfn.NORM.DIST(AND(CY$4&gt;=$E35,CY$4&lt;=$G35)*(CX$4-$E35+1),$I35/2,$L35,TRUE))/(1-2*_xlfn.NORM.DIST(0,$I35/2,$L35,TRUE))*$C35+($J35="Steady Growth")*(AND(CY$4&gt;=$E35,CY$4&lt;=$G35)*((CY$4-$E35+1)/($I35*($I35+1)/2)*$C35))+($J35="custom")*CustomCF!CR35</f>
        <v>0</v>
      </c>
      <c r="CZ35" s="19">
        <f>($J35="Bell Curve")*(_xlfn.NORM.DIST(AND(CZ$4&gt;=$E35,CZ$4&lt;=$G35)*(CZ$4-$E35+1),$I35/2,$L35,TRUE)-_xlfn.NORM.DIST(AND(CZ$4&gt;=$E35,CZ$4&lt;=$G35)*(CY$4-$E35+1),$I35/2,$L35,TRUE))/(1-2*_xlfn.NORM.DIST(0,$I35/2,$L35,TRUE))*$C35+($J35="Steady Growth")*(AND(CZ$4&gt;=$E35,CZ$4&lt;=$G35)*((CZ$4-$E35+1)/($I35*($I35+1)/2)*$C35))+($J35="custom")*CustomCF!CS35</f>
        <v>0</v>
      </c>
      <c r="DA35" s="19">
        <f>($J35="Bell Curve")*(_xlfn.NORM.DIST(AND(DA$4&gt;=$E35,DA$4&lt;=$G35)*(DA$4-$E35+1),$I35/2,$L35,TRUE)-_xlfn.NORM.DIST(AND(DA$4&gt;=$E35,DA$4&lt;=$G35)*(CZ$4-$E35+1),$I35/2,$L35,TRUE))/(1-2*_xlfn.NORM.DIST(0,$I35/2,$L35,TRUE))*$C35+($J35="Steady Growth")*(AND(DA$4&gt;=$E35,DA$4&lt;=$G35)*((DA$4-$E35+1)/($I35*($I35+1)/2)*$C35))+($J35="custom")*CustomCF!CT35</f>
        <v>0</v>
      </c>
      <c r="DB35" s="19">
        <f>($J35="Bell Curve")*(_xlfn.NORM.DIST(AND(DB$4&gt;=$E35,DB$4&lt;=$G35)*(DB$4-$E35+1),$I35/2,$L35,TRUE)-_xlfn.NORM.DIST(AND(DB$4&gt;=$E35,DB$4&lt;=$G35)*(DA$4-$E35+1),$I35/2,$L35,TRUE))/(1-2*_xlfn.NORM.DIST(0,$I35/2,$L35,TRUE))*$C35+($J35="Steady Growth")*(AND(DB$4&gt;=$E35,DB$4&lt;=$G35)*((DB$4-$E35+1)/($I35*($I35+1)/2)*$C35))+($J35="custom")*CustomCF!CU35</f>
        <v>0</v>
      </c>
      <c r="DC35" s="19">
        <f>($J35="Bell Curve")*(_xlfn.NORM.DIST(AND(DC$4&gt;=$E35,DC$4&lt;=$G35)*(DC$4-$E35+1),$I35/2,$L35,TRUE)-_xlfn.NORM.DIST(AND(DC$4&gt;=$E35,DC$4&lt;=$G35)*(DB$4-$E35+1),$I35/2,$L35,TRUE))/(1-2*_xlfn.NORM.DIST(0,$I35/2,$L35,TRUE))*$C35+($J35="Steady Growth")*(AND(DC$4&gt;=$E35,DC$4&lt;=$G35)*((DC$4-$E35+1)/($I35*($I35+1)/2)*$C35))+($J35="custom")*CustomCF!CV35</f>
        <v>0</v>
      </c>
      <c r="DD35" s="19">
        <f>($J35="Bell Curve")*(_xlfn.NORM.DIST(AND(DD$4&gt;=$E35,DD$4&lt;=$G35)*(DD$4-$E35+1),$I35/2,$L35,TRUE)-_xlfn.NORM.DIST(AND(DD$4&gt;=$E35,DD$4&lt;=$G35)*(DC$4-$E35+1),$I35/2,$L35,TRUE))/(1-2*_xlfn.NORM.DIST(0,$I35/2,$L35,TRUE))*$C35+($J35="Steady Growth")*(AND(DD$4&gt;=$E35,DD$4&lt;=$G35)*((DD$4-$E35+1)/($I35*($I35+1)/2)*$C35))+($J35="custom")*CustomCF!CW35</f>
        <v>0</v>
      </c>
      <c r="DE35" s="19">
        <f>($J35="Bell Curve")*(_xlfn.NORM.DIST(AND(DE$4&gt;=$E35,DE$4&lt;=$G35)*(DE$4-$E35+1),$I35/2,$L35,TRUE)-_xlfn.NORM.DIST(AND(DE$4&gt;=$E35,DE$4&lt;=$G35)*(DD$4-$E35+1),$I35/2,$L35,TRUE))/(1-2*_xlfn.NORM.DIST(0,$I35/2,$L35,TRUE))*$C35+($J35="Steady Growth")*(AND(DE$4&gt;=$E35,DE$4&lt;=$G35)*((DE$4-$E35+1)/($I35*($I35+1)/2)*$C35))+($J35="custom")*CustomCF!CX35</f>
        <v>0</v>
      </c>
      <c r="DF35" s="19">
        <f>($J35="Bell Curve")*(_xlfn.NORM.DIST(AND(DF$4&gt;=$E35,DF$4&lt;=$G35)*(DF$4-$E35+1),$I35/2,$L35,TRUE)-_xlfn.NORM.DIST(AND(DF$4&gt;=$E35,DF$4&lt;=$G35)*(DE$4-$E35+1),$I35/2,$L35,TRUE))/(1-2*_xlfn.NORM.DIST(0,$I35/2,$L35,TRUE))*$C35+($J35="Steady Growth")*(AND(DF$4&gt;=$E35,DF$4&lt;=$G35)*((DF$4-$E35+1)/($I35*($I35+1)/2)*$C35))+($J35="custom")*CustomCF!CY35</f>
        <v>0</v>
      </c>
      <c r="DG35" s="19">
        <f>($J35="Bell Curve")*(_xlfn.NORM.DIST(AND(DG$4&gt;=$E35,DG$4&lt;=$G35)*(DG$4-$E35+1),$I35/2,$L35,TRUE)-_xlfn.NORM.DIST(AND(DG$4&gt;=$E35,DG$4&lt;=$G35)*(DF$4-$E35+1),$I35/2,$L35,TRUE))/(1-2*_xlfn.NORM.DIST(0,$I35/2,$L35,TRUE))*$C35+($J35="Steady Growth")*(AND(DG$4&gt;=$E35,DG$4&lt;=$G35)*((DG$4-$E35+1)/($I35*($I35+1)/2)*$C35))+($J35="custom")*CustomCF!CZ35</f>
        <v>0</v>
      </c>
      <c r="DH35" s="19">
        <f>($J35="Bell Curve")*(_xlfn.NORM.DIST(AND(DH$4&gt;=$E35,DH$4&lt;=$G35)*(DH$4-$E35+1),$I35/2,$L35,TRUE)-_xlfn.NORM.DIST(AND(DH$4&gt;=$E35,DH$4&lt;=$G35)*(DG$4-$E35+1),$I35/2,$L35,TRUE))/(1-2*_xlfn.NORM.DIST(0,$I35/2,$L35,TRUE))*$C35+($J35="Steady Growth")*(AND(DH$4&gt;=$E35,DH$4&lt;=$G35)*((DH$4-$E35+1)/($I35*($I35+1)/2)*$C35))+($J35="custom")*CustomCF!DA35</f>
        <v>0</v>
      </c>
      <c r="DI35" s="19">
        <f>($J35="Bell Curve")*(_xlfn.NORM.DIST(AND(DI$4&gt;=$E35,DI$4&lt;=$G35)*(DI$4-$E35+1),$I35/2,$L35,TRUE)-_xlfn.NORM.DIST(AND(DI$4&gt;=$E35,DI$4&lt;=$G35)*(DH$4-$E35+1),$I35/2,$L35,TRUE))/(1-2*_xlfn.NORM.DIST(0,$I35/2,$L35,TRUE))*$C35+($J35="Steady Growth")*(AND(DI$4&gt;=$E35,DI$4&lt;=$G35)*((DI$4-$E35+1)/($I35*($I35+1)/2)*$C35))+($J35="custom")*CustomCF!DB35</f>
        <v>0</v>
      </c>
      <c r="DJ35" s="19">
        <f>($J35="Bell Curve")*(_xlfn.NORM.DIST(AND(DJ$4&gt;=$E35,DJ$4&lt;=$G35)*(DJ$4-$E35+1),$I35/2,$L35,TRUE)-_xlfn.NORM.DIST(AND(DJ$4&gt;=$E35,DJ$4&lt;=$G35)*(DI$4-$E35+1),$I35/2,$L35,TRUE))/(1-2*_xlfn.NORM.DIST(0,$I35/2,$L35,TRUE))*$C35+($J35="Steady Growth")*(AND(DJ$4&gt;=$E35,DJ$4&lt;=$G35)*((DJ$4-$E35+1)/($I35*($I35+1)/2)*$C35))+($J35="custom")*CustomCF!DC35</f>
        <v>0</v>
      </c>
      <c r="DK35" s="19">
        <f>($J35="Bell Curve")*(_xlfn.NORM.DIST(AND(DK$4&gt;=$E35,DK$4&lt;=$G35)*(DK$4-$E35+1),$I35/2,$L35,TRUE)-_xlfn.NORM.DIST(AND(DK$4&gt;=$E35,DK$4&lt;=$G35)*(DJ$4-$E35+1),$I35/2,$L35,TRUE))/(1-2*_xlfn.NORM.DIST(0,$I35/2,$L35,TRUE))*$C35+($J35="Steady Growth")*(AND(DK$4&gt;=$E35,DK$4&lt;=$G35)*((DK$4-$E35+1)/($I35*($I35+1)/2)*$C35))+($J35="custom")*CustomCF!DD35</f>
        <v>0</v>
      </c>
      <c r="DL35" s="19">
        <f>($J35="Bell Curve")*(_xlfn.NORM.DIST(AND(DL$4&gt;=$E35,DL$4&lt;=$G35)*(DL$4-$E35+1),$I35/2,$L35,TRUE)-_xlfn.NORM.DIST(AND(DL$4&gt;=$E35,DL$4&lt;=$G35)*(DK$4-$E35+1),$I35/2,$L35,TRUE))/(1-2*_xlfn.NORM.DIST(0,$I35/2,$L35,TRUE))*$C35+($J35="Steady Growth")*(AND(DL$4&gt;=$E35,DL$4&lt;=$G35)*((DL$4-$E35+1)/($I35*($I35+1)/2)*$C35))+($J35="custom")*CustomCF!DE35</f>
        <v>0</v>
      </c>
      <c r="DM35" s="19">
        <f>($J35="Bell Curve")*(_xlfn.NORM.DIST(AND(DM$4&gt;=$E35,DM$4&lt;=$G35)*(DM$4-$E35+1),$I35/2,$L35,TRUE)-_xlfn.NORM.DIST(AND(DM$4&gt;=$E35,DM$4&lt;=$G35)*(DL$4-$E35+1),$I35/2,$L35,TRUE))/(1-2*_xlfn.NORM.DIST(0,$I35/2,$L35,TRUE))*$C35+($J35="Steady Growth")*(AND(DM$4&gt;=$E35,DM$4&lt;=$G35)*((DM$4-$E35+1)/($I35*($I35+1)/2)*$C35))+($J35="custom")*CustomCF!DF35</f>
        <v>0</v>
      </c>
      <c r="DN35" s="19">
        <f>($J35="Bell Curve")*(_xlfn.NORM.DIST(AND(DN$4&gt;=$E35,DN$4&lt;=$G35)*(DN$4-$E35+1),$I35/2,$L35,TRUE)-_xlfn.NORM.DIST(AND(DN$4&gt;=$E35,DN$4&lt;=$G35)*(DM$4-$E35+1),$I35/2,$L35,TRUE))/(1-2*_xlfn.NORM.DIST(0,$I35/2,$L35,TRUE))*$C35+($J35="Steady Growth")*(AND(DN$4&gt;=$E35,DN$4&lt;=$G35)*((DN$4-$E35+1)/($I35*($I35+1)/2)*$C35))+($J35="custom")*CustomCF!DG35</f>
        <v>0</v>
      </c>
      <c r="DO35" s="19">
        <f>($J35="Bell Curve")*(_xlfn.NORM.DIST(AND(DO$4&gt;=$E35,DO$4&lt;=$G35)*(DO$4-$E35+1),$I35/2,$L35,TRUE)-_xlfn.NORM.DIST(AND(DO$4&gt;=$E35,DO$4&lt;=$G35)*(DN$4-$E35+1),$I35/2,$L35,TRUE))/(1-2*_xlfn.NORM.DIST(0,$I35/2,$L35,TRUE))*$C35+($J35="Steady Growth")*(AND(DO$4&gt;=$E35,DO$4&lt;=$G35)*((DO$4-$E35+1)/($I35*($I35+1)/2)*$C35))+($J35="custom")*CustomCF!DH35</f>
        <v>0</v>
      </c>
      <c r="DP35" s="19">
        <f>($J35="Bell Curve")*(_xlfn.NORM.DIST(AND(DP$4&gt;=$E35,DP$4&lt;=$G35)*(DP$4-$E35+1),$I35/2,$L35,TRUE)-_xlfn.NORM.DIST(AND(DP$4&gt;=$E35,DP$4&lt;=$G35)*(DO$4-$E35+1),$I35/2,$L35,TRUE))/(1-2*_xlfn.NORM.DIST(0,$I35/2,$L35,TRUE))*$C35+($J35="Steady Growth")*(AND(DP$4&gt;=$E35,DP$4&lt;=$G35)*((DP$4-$E35+1)/($I35*($I35+1)/2)*$C35))+($J35="custom")*CustomCF!DI35</f>
        <v>0</v>
      </c>
      <c r="DQ35" s="19">
        <f>($J35="Bell Curve")*(_xlfn.NORM.DIST(AND(DQ$4&gt;=$E35,DQ$4&lt;=$G35)*(DQ$4-$E35+1),$I35/2,$L35,TRUE)-_xlfn.NORM.DIST(AND(DQ$4&gt;=$E35,DQ$4&lt;=$G35)*(DP$4-$E35+1),$I35/2,$L35,TRUE))/(1-2*_xlfn.NORM.DIST(0,$I35/2,$L35,TRUE))*$C35+($J35="Steady Growth")*(AND(DQ$4&gt;=$E35,DQ$4&lt;=$G35)*((DQ$4-$E35+1)/($I35*($I35+1)/2)*$C35))+($J35="custom")*CustomCF!DJ35</f>
        <v>0</v>
      </c>
      <c r="DR35" s="19">
        <f>($J35="Bell Curve")*(_xlfn.NORM.DIST(AND(DR$4&gt;=$E35,DR$4&lt;=$G35)*(DR$4-$E35+1),$I35/2,$L35,TRUE)-_xlfn.NORM.DIST(AND(DR$4&gt;=$E35,DR$4&lt;=$G35)*(DQ$4-$E35+1),$I35/2,$L35,TRUE))/(1-2*_xlfn.NORM.DIST(0,$I35/2,$L35,TRUE))*$C35+($J35="Steady Growth")*(AND(DR$4&gt;=$E35,DR$4&lt;=$G35)*((DR$4-$E35+1)/($I35*($I35+1)/2)*$C35))+($J35="custom")*CustomCF!DK35</f>
        <v>0</v>
      </c>
      <c r="DS35" s="19">
        <f>($J35="Bell Curve")*(_xlfn.NORM.DIST(AND(DS$4&gt;=$E35,DS$4&lt;=$G35)*(DS$4-$E35+1),$I35/2,$L35,TRUE)-_xlfn.NORM.DIST(AND(DS$4&gt;=$E35,DS$4&lt;=$G35)*(DR$4-$E35+1),$I35/2,$L35,TRUE))/(1-2*_xlfn.NORM.DIST(0,$I35/2,$L35,TRUE))*$C35+($J35="Steady Growth")*(AND(DS$4&gt;=$E35,DS$4&lt;=$G35)*((DS$4-$E35+1)/($I35*($I35+1)/2)*$C35))+($J35="custom")*CustomCF!DL35</f>
        <v>0</v>
      </c>
      <c r="DT35" s="19">
        <f>($J35="Bell Curve")*(_xlfn.NORM.DIST(AND(DT$4&gt;=$E35,DT$4&lt;=$G35)*(DT$4-$E35+1),$I35/2,$L35,TRUE)-_xlfn.NORM.DIST(AND(DT$4&gt;=$E35,DT$4&lt;=$G35)*(DS$4-$E35+1),$I35/2,$L35,TRUE))/(1-2*_xlfn.NORM.DIST(0,$I35/2,$L35,TRUE))*$C35+($J35="Steady Growth")*(AND(DT$4&gt;=$E35,DT$4&lt;=$G35)*((DT$4-$E35+1)/($I35*($I35+1)/2)*$C35))+($J35="custom")*CustomCF!DM35</f>
        <v>0</v>
      </c>
      <c r="DU35" s="19">
        <f>($J35="Bell Curve")*(_xlfn.NORM.DIST(AND(DU$4&gt;=$E35,DU$4&lt;=$G35)*(DU$4-$E35+1),$I35/2,$L35,TRUE)-_xlfn.NORM.DIST(AND(DU$4&gt;=$E35,DU$4&lt;=$G35)*(DT$4-$E35+1),$I35/2,$L35,TRUE))/(1-2*_xlfn.NORM.DIST(0,$I35/2,$L35,TRUE))*$C35+($J35="Steady Growth")*(AND(DU$4&gt;=$E35,DU$4&lt;=$G35)*((DU$4-$E35+1)/($I35*($I35+1)/2)*$C35))+($J35="custom")*CustomCF!DN35</f>
        <v>0</v>
      </c>
      <c r="DV35" s="19">
        <f>($J35="Bell Curve")*(_xlfn.NORM.DIST(AND(DV$4&gt;=$E35,DV$4&lt;=$G35)*(DV$4-$E35+1),$I35/2,$L35,TRUE)-_xlfn.NORM.DIST(AND(DV$4&gt;=$E35,DV$4&lt;=$G35)*(DU$4-$E35+1),$I35/2,$L35,TRUE))/(1-2*_xlfn.NORM.DIST(0,$I35/2,$L35,TRUE))*$C35+($J35="Steady Growth")*(AND(DV$4&gt;=$E35,DV$4&lt;=$G35)*((DV$4-$E35+1)/($I35*($I35+1)/2)*$C35))+($J35="custom")*CustomCF!DO35</f>
        <v>0</v>
      </c>
      <c r="DW35" s="19">
        <f>($J35="Bell Curve")*(_xlfn.NORM.DIST(AND(DW$4&gt;=$E35,DW$4&lt;=$G35)*(DW$4-$E35+1),$I35/2,$L35,TRUE)-_xlfn.NORM.DIST(AND(DW$4&gt;=$E35,DW$4&lt;=$G35)*(DV$4-$E35+1),$I35/2,$L35,TRUE))/(1-2*_xlfn.NORM.DIST(0,$I35/2,$L35,TRUE))*$C35+($J35="Steady Growth")*(AND(DW$4&gt;=$E35,DW$4&lt;=$G35)*((DW$4-$E35+1)/($I35*($I35+1)/2)*$C35))+($J35="custom")*CustomCF!DP35</f>
        <v>0</v>
      </c>
      <c r="DX35" s="19">
        <f>($J35="Bell Curve")*(_xlfn.NORM.DIST(AND(DX$4&gt;=$E35,DX$4&lt;=$G35)*(DX$4-$E35+1),$I35/2,$L35,TRUE)-_xlfn.NORM.DIST(AND(DX$4&gt;=$E35,DX$4&lt;=$G35)*(DW$4-$E35+1),$I35/2,$L35,TRUE))/(1-2*_xlfn.NORM.DIST(0,$I35/2,$L35,TRUE))*$C35+($J35="Steady Growth")*(AND(DX$4&gt;=$E35,DX$4&lt;=$G35)*((DX$4-$E35+1)/($I35*($I35+1)/2)*$C35))+($J35="custom")*CustomCF!DQ35</f>
        <v>0</v>
      </c>
      <c r="DY35" s="19">
        <f>($J35="Bell Curve")*(_xlfn.NORM.DIST(AND(DY$4&gt;=$E35,DY$4&lt;=$G35)*(DY$4-$E35+1),$I35/2,$L35,TRUE)-_xlfn.NORM.DIST(AND(DY$4&gt;=$E35,DY$4&lt;=$G35)*(DX$4-$E35+1),$I35/2,$L35,TRUE))/(1-2*_xlfn.NORM.DIST(0,$I35/2,$L35,TRUE))*$C35+($J35="Steady Growth")*(AND(DY$4&gt;=$E35,DY$4&lt;=$G35)*((DY$4-$E35+1)/($I35*($I35+1)/2)*$C35))+($J35="custom")*CustomCF!DR35</f>
        <v>0</v>
      </c>
      <c r="DZ35" s="19">
        <f>($J35="Bell Curve")*(_xlfn.NORM.DIST(AND(DZ$4&gt;=$E35,DZ$4&lt;=$G35)*(DZ$4-$E35+1),$I35/2,$L35,TRUE)-_xlfn.NORM.DIST(AND(DZ$4&gt;=$E35,DZ$4&lt;=$G35)*(DY$4-$E35+1),$I35/2,$L35,TRUE))/(1-2*_xlfn.NORM.DIST(0,$I35/2,$L35,TRUE))*$C35+($J35="Steady Growth")*(AND(DZ$4&gt;=$E35,DZ$4&lt;=$G35)*((DZ$4-$E35+1)/($I35*($I35+1)/2)*$C35))+($J35="custom")*CustomCF!DS35</f>
        <v>0</v>
      </c>
      <c r="EA35" s="19">
        <f>($J35="Bell Curve")*(_xlfn.NORM.DIST(AND(EA$4&gt;=$E35,EA$4&lt;=$G35)*(EA$4-$E35+1),$I35/2,$L35,TRUE)-_xlfn.NORM.DIST(AND(EA$4&gt;=$E35,EA$4&lt;=$G35)*(DZ$4-$E35+1),$I35/2,$L35,TRUE))/(1-2*_xlfn.NORM.DIST(0,$I35/2,$L35,TRUE))*$C35+($J35="Steady Growth")*(AND(EA$4&gt;=$E35,EA$4&lt;=$G35)*((EA$4-$E35+1)/($I35*($I35+1)/2)*$C35))+($J35="custom")*CustomCF!DT35</f>
        <v>0</v>
      </c>
      <c r="EB35" s="19">
        <f>($J35="Bell Curve")*(_xlfn.NORM.DIST(AND(EB$4&gt;=$E35,EB$4&lt;=$G35)*(EB$4-$E35+1),$I35/2,$L35,TRUE)-_xlfn.NORM.DIST(AND(EB$4&gt;=$E35,EB$4&lt;=$G35)*(EA$4-$E35+1),$I35/2,$L35,TRUE))/(1-2*_xlfn.NORM.DIST(0,$I35/2,$L35,TRUE))*$C35+($J35="Steady Growth")*(AND(EB$4&gt;=$E35,EB$4&lt;=$G35)*((EB$4-$E35+1)/($I35*($I35+1)/2)*$C35))+($J35="custom")*CustomCF!DU35</f>
        <v>0</v>
      </c>
      <c r="EC35" s="19">
        <f>($J35="Bell Curve")*(_xlfn.NORM.DIST(AND(EC$4&gt;=$E35,EC$4&lt;=$G35)*(EC$4-$E35+1),$I35/2,$L35,TRUE)-_xlfn.NORM.DIST(AND(EC$4&gt;=$E35,EC$4&lt;=$G35)*(EB$4-$E35+1),$I35/2,$L35,TRUE))/(1-2*_xlfn.NORM.DIST(0,$I35/2,$L35,TRUE))*$C35+($J35="Steady Growth")*(AND(EC$4&gt;=$E35,EC$4&lt;=$G35)*((EC$4-$E35+1)/($I35*($I35+1)/2)*$C35))+($J35="custom")*CustomCF!DV35</f>
        <v>0</v>
      </c>
      <c r="ED35" s="19">
        <f>($J35="Bell Curve")*(_xlfn.NORM.DIST(AND(ED$4&gt;=$E35,ED$4&lt;=$G35)*(ED$4-$E35+1),$I35/2,$L35,TRUE)-_xlfn.NORM.DIST(AND(ED$4&gt;=$E35,ED$4&lt;=$G35)*(EC$4-$E35+1),$I35/2,$L35,TRUE))/(1-2*_xlfn.NORM.DIST(0,$I35/2,$L35,TRUE))*$C35+($J35="Steady Growth")*(AND(ED$4&gt;=$E35,ED$4&lt;=$G35)*((ED$4-$E35+1)/($I35*($I35+1)/2)*$C35))+($J35="custom")*CustomCF!DW35</f>
        <v>0</v>
      </c>
      <c r="EE35" s="19">
        <f>($J35="Bell Curve")*(_xlfn.NORM.DIST(AND(EE$4&gt;=$E35,EE$4&lt;=$G35)*(EE$4-$E35+1),$I35/2,$L35,TRUE)-_xlfn.NORM.DIST(AND(EE$4&gt;=$E35,EE$4&lt;=$G35)*(ED$4-$E35+1),$I35/2,$L35,TRUE))/(1-2*_xlfn.NORM.DIST(0,$I35/2,$L35,TRUE))*$C35+($J35="Steady Growth")*(AND(EE$4&gt;=$E35,EE$4&lt;=$G35)*((EE$4-$E35+1)/($I35*($I35+1)/2)*$C35))+($J35="custom")*CustomCF!DX35</f>
        <v>0</v>
      </c>
      <c r="EF35" s="121">
        <f>($J35="Bell Curve")*(_xlfn.NORM.DIST(AND(EF$4&gt;=$E35,EF$4&lt;=$G35)*(EF$4-$E35+1),$I35/2,$L35,TRUE)-_xlfn.NORM.DIST(AND(EF$4&gt;=$E35,EF$4&lt;=$G35)*(EE$4-$E35+1),$I35/2,$L35,TRUE))/(1-2*_xlfn.NORM.DIST(0,$I35/2,$L35,TRUE))*$C35+($J35="Steady Growth")*(AND(EF$4&gt;=$E35,EF$4&lt;=$G35)*((EF$4-$E35+1)/($I35*($I35+1)/2)*$C35))+($J35="custom")*CustomCF!DY35</f>
        <v>0</v>
      </c>
    </row>
    <row r="36" spans="2:136" hidden="1" outlineLevel="1" x14ac:dyDescent="0.2">
      <c r="B36" s="103" t="str">
        <f>Budget!O8</f>
        <v>Hard Costs</v>
      </c>
      <c r="C36" s="19">
        <f>Budget!P8</f>
        <v>0</v>
      </c>
      <c r="D36" s="19" t="str">
        <f t="shared" si="17"/>
        <v/>
      </c>
      <c r="E36" s="92">
        <v>0</v>
      </c>
      <c r="F36" s="18">
        <f>IF(J36="Custom",CustomCF!E36,INDEX($P$6:$DY$6,MATCH(E36,CF!$P$4:$DY$4,0)))</f>
        <v>46022</v>
      </c>
      <c r="G36" s="92">
        <v>30</v>
      </c>
      <c r="H36" s="18">
        <f>IF(J36="Custom",CustomCF!F36,INDEX($P$6:$EF$6,MATCH(G36,$P$4:$EF$4,0)))</f>
        <v>46934</v>
      </c>
      <c r="I36" s="9">
        <f t="shared" si="9"/>
        <v>31</v>
      </c>
      <c r="J36" s="92" t="s">
        <v>30</v>
      </c>
      <c r="K36" s="92" t="s">
        <v>31</v>
      </c>
      <c r="L36" s="9">
        <f t="shared" si="22"/>
        <v>10000000</v>
      </c>
      <c r="M36" s="107">
        <f t="shared" si="23"/>
        <v>0</v>
      </c>
      <c r="N36" s="112" t="str">
        <f t="shared" si="10"/>
        <v>OK</v>
      </c>
      <c r="O36" s="112"/>
      <c r="P36" s="19">
        <f>($J36="Bell Curve")*(_xlfn.NORM.DIST(AND(P$4&gt;=$E36,P$4&lt;=$G36)*(P$4-$E36+1),$I36/2,$L36,TRUE)-_xlfn.NORM.DIST(AND(P$4&gt;=$E36,P$4&lt;=$G36)*(N$4-$E36+1),$I36/2,$L36,TRUE))/(1-2*_xlfn.NORM.DIST(0,$I36/2,$L36,TRUE))*$C36+($J36="Steady Growth")*(AND(P$4&gt;=$E36,P$4&lt;=$G36)*((P$4-$E36+1)/($I36*($I36+1)/2)*$C36))+($J36="custom")*CustomCF!I36</f>
        <v>0</v>
      </c>
      <c r="Q36" s="19">
        <f>($J36="Bell Curve")*(_xlfn.NORM.DIST(AND(Q$4&gt;=$E36,Q$4&lt;=$G36)*(Q$4-$E36+1),$I36/2,$L36,TRUE)-_xlfn.NORM.DIST(AND(Q$4&gt;=$E36,Q$4&lt;=$G36)*(P$4-$E36+1),$I36/2,$L36,TRUE))/(1-2*_xlfn.NORM.DIST(0,$I36/2,$L36,TRUE))*$C36+($J36="Steady Growth")*(AND(Q$4&gt;=$E36,Q$4&lt;=$G36)*((Q$4-$E36+1)/($I36*($I36+1)/2)*$C36))+($J36="custom")*CustomCF!J36</f>
        <v>0</v>
      </c>
      <c r="R36" s="19">
        <f>($J36="Bell Curve")*(_xlfn.NORM.DIST(AND(R$4&gt;=$E36,R$4&lt;=$G36)*(R$4-$E36+1),$I36/2,$L36,TRUE)-_xlfn.NORM.DIST(AND(R$4&gt;=$E36,R$4&lt;=$G36)*(Q$4-$E36+1),$I36/2,$L36,TRUE))/(1-2*_xlfn.NORM.DIST(0,$I36/2,$L36,TRUE))*$C36+($J36="Steady Growth")*(AND(R$4&gt;=$E36,R$4&lt;=$G36)*((R$4-$E36+1)/($I36*($I36+1)/2)*$C36))+($J36="custom")*CustomCF!K36</f>
        <v>0</v>
      </c>
      <c r="S36" s="19">
        <f>($J36="Bell Curve")*(_xlfn.NORM.DIST(AND(S$4&gt;=$E36,S$4&lt;=$G36)*(S$4-$E36+1),$I36/2,$L36,TRUE)-_xlfn.NORM.DIST(AND(S$4&gt;=$E36,S$4&lt;=$G36)*(R$4-$E36+1),$I36/2,$L36,TRUE))/(1-2*_xlfn.NORM.DIST(0,$I36/2,$L36,TRUE))*$C36+($J36="Steady Growth")*(AND(S$4&gt;=$E36,S$4&lt;=$G36)*((S$4-$E36+1)/($I36*($I36+1)/2)*$C36))+($J36="custom")*CustomCF!L36</f>
        <v>0</v>
      </c>
      <c r="T36" s="19">
        <f>($J36="Bell Curve")*(_xlfn.NORM.DIST(AND(T$4&gt;=$E36,T$4&lt;=$G36)*(T$4-$E36+1),$I36/2,$L36,TRUE)-_xlfn.NORM.DIST(AND(T$4&gt;=$E36,T$4&lt;=$G36)*(S$4-$E36+1),$I36/2,$L36,TRUE))/(1-2*_xlfn.NORM.DIST(0,$I36/2,$L36,TRUE))*$C36+($J36="Steady Growth")*(AND(T$4&gt;=$E36,T$4&lt;=$G36)*((T$4-$E36+1)/($I36*($I36+1)/2)*$C36))+($J36="custom")*CustomCF!M36</f>
        <v>0</v>
      </c>
      <c r="U36" s="19">
        <f>($J36="Bell Curve")*(_xlfn.NORM.DIST(AND(U$4&gt;=$E36,U$4&lt;=$G36)*(U$4-$E36+1),$I36/2,$L36,TRUE)-_xlfn.NORM.DIST(AND(U$4&gt;=$E36,U$4&lt;=$G36)*(T$4-$E36+1),$I36/2,$L36,TRUE))/(1-2*_xlfn.NORM.DIST(0,$I36/2,$L36,TRUE))*$C36+($J36="Steady Growth")*(AND(U$4&gt;=$E36,U$4&lt;=$G36)*((U$4-$E36+1)/($I36*($I36+1)/2)*$C36))+($J36="custom")*CustomCF!N36</f>
        <v>0</v>
      </c>
      <c r="V36" s="19">
        <f>($J36="Bell Curve")*(_xlfn.NORM.DIST(AND(V$4&gt;=$E36,V$4&lt;=$G36)*(V$4-$E36+1),$I36/2,$L36,TRUE)-_xlfn.NORM.DIST(AND(V$4&gt;=$E36,V$4&lt;=$G36)*(U$4-$E36+1),$I36/2,$L36,TRUE))/(1-2*_xlfn.NORM.DIST(0,$I36/2,$L36,TRUE))*$C36+($J36="Steady Growth")*(AND(V$4&gt;=$E36,V$4&lt;=$G36)*((V$4-$E36+1)/($I36*($I36+1)/2)*$C36))+($J36="custom")*CustomCF!O36</f>
        <v>0</v>
      </c>
      <c r="W36" s="19">
        <f>($J36="Bell Curve")*(_xlfn.NORM.DIST(AND(W$4&gt;=$E36,W$4&lt;=$G36)*(W$4-$E36+1),$I36/2,$L36,TRUE)-_xlfn.NORM.DIST(AND(W$4&gt;=$E36,W$4&lt;=$G36)*(V$4-$E36+1),$I36/2,$L36,TRUE))/(1-2*_xlfn.NORM.DIST(0,$I36/2,$L36,TRUE))*$C36+($J36="Steady Growth")*(AND(W$4&gt;=$E36,W$4&lt;=$G36)*((W$4-$E36+1)/($I36*($I36+1)/2)*$C36))+($J36="custom")*CustomCF!P36</f>
        <v>0</v>
      </c>
      <c r="X36" s="19">
        <f>($J36="Bell Curve")*(_xlfn.NORM.DIST(AND(X$4&gt;=$E36,X$4&lt;=$G36)*(X$4-$E36+1),$I36/2,$L36,TRUE)-_xlfn.NORM.DIST(AND(X$4&gt;=$E36,X$4&lt;=$G36)*(W$4-$E36+1),$I36/2,$L36,TRUE))/(1-2*_xlfn.NORM.DIST(0,$I36/2,$L36,TRUE))*$C36+($J36="Steady Growth")*(AND(X$4&gt;=$E36,X$4&lt;=$G36)*((X$4-$E36+1)/($I36*($I36+1)/2)*$C36))+($J36="custom")*CustomCF!Q36</f>
        <v>0</v>
      </c>
      <c r="Y36" s="19">
        <f>($J36="Bell Curve")*(_xlfn.NORM.DIST(AND(Y$4&gt;=$E36,Y$4&lt;=$G36)*(Y$4-$E36+1),$I36/2,$L36,TRUE)-_xlfn.NORM.DIST(AND(Y$4&gt;=$E36,Y$4&lt;=$G36)*(X$4-$E36+1),$I36/2,$L36,TRUE))/(1-2*_xlfn.NORM.DIST(0,$I36/2,$L36,TRUE))*$C36+($J36="Steady Growth")*(AND(Y$4&gt;=$E36,Y$4&lt;=$G36)*((Y$4-$E36+1)/($I36*($I36+1)/2)*$C36))+($J36="custom")*CustomCF!R36</f>
        <v>0</v>
      </c>
      <c r="Z36" s="19">
        <f>($J36="Bell Curve")*(_xlfn.NORM.DIST(AND(Z$4&gt;=$E36,Z$4&lt;=$G36)*(Z$4-$E36+1),$I36/2,$L36,TRUE)-_xlfn.NORM.DIST(AND(Z$4&gt;=$E36,Z$4&lt;=$G36)*(Y$4-$E36+1),$I36/2,$L36,TRUE))/(1-2*_xlfn.NORM.DIST(0,$I36/2,$L36,TRUE))*$C36+($J36="Steady Growth")*(AND(Z$4&gt;=$E36,Z$4&lt;=$G36)*((Z$4-$E36+1)/($I36*($I36+1)/2)*$C36))+($J36="custom")*CustomCF!S36</f>
        <v>0</v>
      </c>
      <c r="AA36" s="19">
        <f>($J36="Bell Curve")*(_xlfn.NORM.DIST(AND(AA$4&gt;=$E36,AA$4&lt;=$G36)*(AA$4-$E36+1),$I36/2,$L36,TRUE)-_xlfn.NORM.DIST(AND(AA$4&gt;=$E36,AA$4&lt;=$G36)*(Z$4-$E36+1),$I36/2,$L36,TRUE))/(1-2*_xlfn.NORM.DIST(0,$I36/2,$L36,TRUE))*$C36+($J36="Steady Growth")*(AND(AA$4&gt;=$E36,AA$4&lt;=$G36)*((AA$4-$E36+1)/($I36*($I36+1)/2)*$C36))+($J36="custom")*CustomCF!T36</f>
        <v>0</v>
      </c>
      <c r="AB36" s="19">
        <f>($J36="Bell Curve")*(_xlfn.NORM.DIST(AND(AB$4&gt;=$E36,AB$4&lt;=$G36)*(AB$4-$E36+1),$I36/2,$L36,TRUE)-_xlfn.NORM.DIST(AND(AB$4&gt;=$E36,AB$4&lt;=$G36)*(AA$4-$E36+1),$I36/2,$L36,TRUE))/(1-2*_xlfn.NORM.DIST(0,$I36/2,$L36,TRUE))*$C36+($J36="Steady Growth")*(AND(AB$4&gt;=$E36,AB$4&lt;=$G36)*((AB$4-$E36+1)/($I36*($I36+1)/2)*$C36))+($J36="custom")*CustomCF!U36</f>
        <v>0</v>
      </c>
      <c r="AC36" s="19">
        <f>($J36="Bell Curve")*(_xlfn.NORM.DIST(AND(AC$4&gt;=$E36,AC$4&lt;=$G36)*(AC$4-$E36+1),$I36/2,$L36,TRUE)-_xlfn.NORM.DIST(AND(AC$4&gt;=$E36,AC$4&lt;=$G36)*(AB$4-$E36+1),$I36/2,$L36,TRUE))/(1-2*_xlfn.NORM.DIST(0,$I36/2,$L36,TRUE))*$C36+($J36="Steady Growth")*(AND(AC$4&gt;=$E36,AC$4&lt;=$G36)*((AC$4-$E36+1)/($I36*($I36+1)/2)*$C36))+($J36="custom")*CustomCF!V36</f>
        <v>0</v>
      </c>
      <c r="AD36" s="19">
        <f>($J36="Bell Curve")*(_xlfn.NORM.DIST(AND(AD$4&gt;=$E36,AD$4&lt;=$G36)*(AD$4-$E36+1),$I36/2,$L36,TRUE)-_xlfn.NORM.DIST(AND(AD$4&gt;=$E36,AD$4&lt;=$G36)*(AC$4-$E36+1),$I36/2,$L36,TRUE))/(1-2*_xlfn.NORM.DIST(0,$I36/2,$L36,TRUE))*$C36+($J36="Steady Growth")*(AND(AD$4&gt;=$E36,AD$4&lt;=$G36)*((AD$4-$E36+1)/($I36*($I36+1)/2)*$C36))+($J36="custom")*CustomCF!W36</f>
        <v>0</v>
      </c>
      <c r="AE36" s="19">
        <f>($J36="Bell Curve")*(_xlfn.NORM.DIST(AND(AE$4&gt;=$E36,AE$4&lt;=$G36)*(AE$4-$E36+1),$I36/2,$L36,TRUE)-_xlfn.NORM.DIST(AND(AE$4&gt;=$E36,AE$4&lt;=$G36)*(AD$4-$E36+1),$I36/2,$L36,TRUE))/(1-2*_xlfn.NORM.DIST(0,$I36/2,$L36,TRUE))*$C36+($J36="Steady Growth")*(AND(AE$4&gt;=$E36,AE$4&lt;=$G36)*((AE$4-$E36+1)/($I36*($I36+1)/2)*$C36))+($J36="custom")*CustomCF!X36</f>
        <v>0</v>
      </c>
      <c r="AF36" s="19">
        <f>($J36="Bell Curve")*(_xlfn.NORM.DIST(AND(AF$4&gt;=$E36,AF$4&lt;=$G36)*(AF$4-$E36+1),$I36/2,$L36,TRUE)-_xlfn.NORM.DIST(AND(AF$4&gt;=$E36,AF$4&lt;=$G36)*(AE$4-$E36+1),$I36/2,$L36,TRUE))/(1-2*_xlfn.NORM.DIST(0,$I36/2,$L36,TRUE))*$C36+($J36="Steady Growth")*(AND(AF$4&gt;=$E36,AF$4&lt;=$G36)*((AF$4-$E36+1)/($I36*($I36+1)/2)*$C36))+($J36="custom")*CustomCF!Y36</f>
        <v>0</v>
      </c>
      <c r="AG36" s="19">
        <f>($J36="Bell Curve")*(_xlfn.NORM.DIST(AND(AG$4&gt;=$E36,AG$4&lt;=$G36)*(AG$4-$E36+1),$I36/2,$L36,TRUE)-_xlfn.NORM.DIST(AND(AG$4&gt;=$E36,AG$4&lt;=$G36)*(AF$4-$E36+1),$I36/2,$L36,TRUE))/(1-2*_xlfn.NORM.DIST(0,$I36/2,$L36,TRUE))*$C36+($J36="Steady Growth")*(AND(AG$4&gt;=$E36,AG$4&lt;=$G36)*((AG$4-$E36+1)/($I36*($I36+1)/2)*$C36))+($J36="custom")*CustomCF!Z36</f>
        <v>0</v>
      </c>
      <c r="AH36" s="19">
        <f>($J36="Bell Curve")*(_xlfn.NORM.DIST(AND(AH$4&gt;=$E36,AH$4&lt;=$G36)*(AH$4-$E36+1),$I36/2,$L36,TRUE)-_xlfn.NORM.DIST(AND(AH$4&gt;=$E36,AH$4&lt;=$G36)*(AG$4-$E36+1),$I36/2,$L36,TRUE))/(1-2*_xlfn.NORM.DIST(0,$I36/2,$L36,TRUE))*$C36+($J36="Steady Growth")*(AND(AH$4&gt;=$E36,AH$4&lt;=$G36)*((AH$4-$E36+1)/($I36*($I36+1)/2)*$C36))+($J36="custom")*CustomCF!AA36</f>
        <v>0</v>
      </c>
      <c r="AI36" s="19">
        <f>($J36="Bell Curve")*(_xlfn.NORM.DIST(AND(AI$4&gt;=$E36,AI$4&lt;=$G36)*(AI$4-$E36+1),$I36/2,$L36,TRUE)-_xlfn.NORM.DIST(AND(AI$4&gt;=$E36,AI$4&lt;=$G36)*(AH$4-$E36+1),$I36/2,$L36,TRUE))/(1-2*_xlfn.NORM.DIST(0,$I36/2,$L36,TRUE))*$C36+($J36="Steady Growth")*(AND(AI$4&gt;=$E36,AI$4&lt;=$G36)*((AI$4-$E36+1)/($I36*($I36+1)/2)*$C36))+($J36="custom")*CustomCF!AB36</f>
        <v>0</v>
      </c>
      <c r="AJ36" s="19">
        <f>($J36="Bell Curve")*(_xlfn.NORM.DIST(AND(AJ$4&gt;=$E36,AJ$4&lt;=$G36)*(AJ$4-$E36+1),$I36/2,$L36,TRUE)-_xlfn.NORM.DIST(AND(AJ$4&gt;=$E36,AJ$4&lt;=$G36)*(AI$4-$E36+1),$I36/2,$L36,TRUE))/(1-2*_xlfn.NORM.DIST(0,$I36/2,$L36,TRUE))*$C36+($J36="Steady Growth")*(AND(AJ$4&gt;=$E36,AJ$4&lt;=$G36)*((AJ$4-$E36+1)/($I36*($I36+1)/2)*$C36))+($J36="custom")*CustomCF!AC36</f>
        <v>0</v>
      </c>
      <c r="AK36" s="19">
        <f>($J36="Bell Curve")*(_xlfn.NORM.DIST(AND(AK$4&gt;=$E36,AK$4&lt;=$G36)*(AK$4-$E36+1),$I36/2,$L36,TRUE)-_xlfn.NORM.DIST(AND(AK$4&gt;=$E36,AK$4&lt;=$G36)*(AJ$4-$E36+1),$I36/2,$L36,TRUE))/(1-2*_xlfn.NORM.DIST(0,$I36/2,$L36,TRUE))*$C36+($J36="Steady Growth")*(AND(AK$4&gt;=$E36,AK$4&lt;=$G36)*((AK$4-$E36+1)/($I36*($I36+1)/2)*$C36))+($J36="custom")*CustomCF!AD36</f>
        <v>0</v>
      </c>
      <c r="AL36" s="19">
        <f>($J36="Bell Curve")*(_xlfn.NORM.DIST(AND(AL$4&gt;=$E36,AL$4&lt;=$G36)*(AL$4-$E36+1),$I36/2,$L36,TRUE)-_xlfn.NORM.DIST(AND(AL$4&gt;=$E36,AL$4&lt;=$G36)*(AK$4-$E36+1),$I36/2,$L36,TRUE))/(1-2*_xlfn.NORM.DIST(0,$I36/2,$L36,TRUE))*$C36+($J36="Steady Growth")*(AND(AL$4&gt;=$E36,AL$4&lt;=$G36)*((AL$4-$E36+1)/($I36*($I36+1)/2)*$C36))+($J36="custom")*CustomCF!AE36</f>
        <v>0</v>
      </c>
      <c r="AM36" s="19">
        <f>($J36="Bell Curve")*(_xlfn.NORM.DIST(AND(AM$4&gt;=$E36,AM$4&lt;=$G36)*(AM$4-$E36+1),$I36/2,$L36,TRUE)-_xlfn.NORM.DIST(AND(AM$4&gt;=$E36,AM$4&lt;=$G36)*(AL$4-$E36+1),$I36/2,$L36,TRUE))/(1-2*_xlfn.NORM.DIST(0,$I36/2,$L36,TRUE))*$C36+($J36="Steady Growth")*(AND(AM$4&gt;=$E36,AM$4&lt;=$G36)*((AM$4-$E36+1)/($I36*($I36+1)/2)*$C36))+($J36="custom")*CustomCF!AF36</f>
        <v>0</v>
      </c>
      <c r="AN36" s="19">
        <f>($J36="Bell Curve")*(_xlfn.NORM.DIST(AND(AN$4&gt;=$E36,AN$4&lt;=$G36)*(AN$4-$E36+1),$I36/2,$L36,TRUE)-_xlfn.NORM.DIST(AND(AN$4&gt;=$E36,AN$4&lt;=$G36)*(AM$4-$E36+1),$I36/2,$L36,TRUE))/(1-2*_xlfn.NORM.DIST(0,$I36/2,$L36,TRUE))*$C36+($J36="Steady Growth")*(AND(AN$4&gt;=$E36,AN$4&lt;=$G36)*((AN$4-$E36+1)/($I36*($I36+1)/2)*$C36))+($J36="custom")*CustomCF!AG36</f>
        <v>0</v>
      </c>
      <c r="AO36" s="19">
        <f>($J36="Bell Curve")*(_xlfn.NORM.DIST(AND(AO$4&gt;=$E36,AO$4&lt;=$G36)*(AO$4-$E36+1),$I36/2,$L36,TRUE)-_xlfn.NORM.DIST(AND(AO$4&gt;=$E36,AO$4&lt;=$G36)*(AN$4-$E36+1),$I36/2,$L36,TRUE))/(1-2*_xlfn.NORM.DIST(0,$I36/2,$L36,TRUE))*$C36+($J36="Steady Growth")*(AND(AO$4&gt;=$E36,AO$4&lt;=$G36)*((AO$4-$E36+1)/($I36*($I36+1)/2)*$C36))+($J36="custom")*CustomCF!AH36</f>
        <v>0</v>
      </c>
      <c r="AP36" s="19">
        <f>($J36="Bell Curve")*(_xlfn.NORM.DIST(AND(AP$4&gt;=$E36,AP$4&lt;=$G36)*(AP$4-$E36+1),$I36/2,$L36,TRUE)-_xlfn.NORM.DIST(AND(AP$4&gt;=$E36,AP$4&lt;=$G36)*(AO$4-$E36+1),$I36/2,$L36,TRUE))/(1-2*_xlfn.NORM.DIST(0,$I36/2,$L36,TRUE))*$C36+($J36="Steady Growth")*(AND(AP$4&gt;=$E36,AP$4&lt;=$G36)*((AP$4-$E36+1)/($I36*($I36+1)/2)*$C36))+($J36="custom")*CustomCF!AI36</f>
        <v>0</v>
      </c>
      <c r="AQ36" s="19">
        <f>($J36="Bell Curve")*(_xlfn.NORM.DIST(AND(AQ$4&gt;=$E36,AQ$4&lt;=$G36)*(AQ$4-$E36+1),$I36/2,$L36,TRUE)-_xlfn.NORM.DIST(AND(AQ$4&gt;=$E36,AQ$4&lt;=$G36)*(AP$4-$E36+1),$I36/2,$L36,TRUE))/(1-2*_xlfn.NORM.DIST(0,$I36/2,$L36,TRUE))*$C36+($J36="Steady Growth")*(AND(AQ$4&gt;=$E36,AQ$4&lt;=$G36)*((AQ$4-$E36+1)/($I36*($I36+1)/2)*$C36))+($J36="custom")*CustomCF!AJ36</f>
        <v>0</v>
      </c>
      <c r="AR36" s="19">
        <f>($J36="Bell Curve")*(_xlfn.NORM.DIST(AND(AR$4&gt;=$E36,AR$4&lt;=$G36)*(AR$4-$E36+1),$I36/2,$L36,TRUE)-_xlfn.NORM.DIST(AND(AR$4&gt;=$E36,AR$4&lt;=$G36)*(AQ$4-$E36+1),$I36/2,$L36,TRUE))/(1-2*_xlfn.NORM.DIST(0,$I36/2,$L36,TRUE))*$C36+($J36="Steady Growth")*(AND(AR$4&gt;=$E36,AR$4&lt;=$G36)*((AR$4-$E36+1)/($I36*($I36+1)/2)*$C36))+($J36="custom")*CustomCF!AK36</f>
        <v>0</v>
      </c>
      <c r="AS36" s="19">
        <f>($J36="Bell Curve")*(_xlfn.NORM.DIST(AND(AS$4&gt;=$E36,AS$4&lt;=$G36)*(AS$4-$E36+1),$I36/2,$L36,TRUE)-_xlfn.NORM.DIST(AND(AS$4&gt;=$E36,AS$4&lt;=$G36)*(AR$4-$E36+1),$I36/2,$L36,TRUE))/(1-2*_xlfn.NORM.DIST(0,$I36/2,$L36,TRUE))*$C36+($J36="Steady Growth")*(AND(AS$4&gt;=$E36,AS$4&lt;=$G36)*((AS$4-$E36+1)/($I36*($I36+1)/2)*$C36))+($J36="custom")*CustomCF!AL36</f>
        <v>0</v>
      </c>
      <c r="AT36" s="19">
        <f>($J36="Bell Curve")*(_xlfn.NORM.DIST(AND(AT$4&gt;=$E36,AT$4&lt;=$G36)*(AT$4-$E36+1),$I36/2,$L36,TRUE)-_xlfn.NORM.DIST(AND(AT$4&gt;=$E36,AT$4&lt;=$G36)*(AS$4-$E36+1),$I36/2,$L36,TRUE))/(1-2*_xlfn.NORM.DIST(0,$I36/2,$L36,TRUE))*$C36+($J36="Steady Growth")*(AND(AT$4&gt;=$E36,AT$4&lt;=$G36)*((AT$4-$E36+1)/($I36*($I36+1)/2)*$C36))+($J36="custom")*CustomCF!AM36</f>
        <v>0</v>
      </c>
      <c r="AU36" s="19">
        <f>($J36="Bell Curve")*(_xlfn.NORM.DIST(AND(AU$4&gt;=$E36,AU$4&lt;=$G36)*(AU$4-$E36+1),$I36/2,$L36,TRUE)-_xlfn.NORM.DIST(AND(AU$4&gt;=$E36,AU$4&lt;=$G36)*(AT$4-$E36+1),$I36/2,$L36,TRUE))/(1-2*_xlfn.NORM.DIST(0,$I36/2,$L36,TRUE))*$C36+($J36="Steady Growth")*(AND(AU$4&gt;=$E36,AU$4&lt;=$G36)*((AU$4-$E36+1)/($I36*($I36+1)/2)*$C36))+($J36="custom")*CustomCF!AN36</f>
        <v>0</v>
      </c>
      <c r="AV36" s="19">
        <f>($J36="Bell Curve")*(_xlfn.NORM.DIST(AND(AV$4&gt;=$E36,AV$4&lt;=$G36)*(AV$4-$E36+1),$I36/2,$L36,TRUE)-_xlfn.NORM.DIST(AND(AV$4&gt;=$E36,AV$4&lt;=$G36)*(AU$4-$E36+1),$I36/2,$L36,TRUE))/(1-2*_xlfn.NORM.DIST(0,$I36/2,$L36,TRUE))*$C36+($J36="Steady Growth")*(AND(AV$4&gt;=$E36,AV$4&lt;=$G36)*((AV$4-$E36+1)/($I36*($I36+1)/2)*$C36))+($J36="custom")*CustomCF!AO36</f>
        <v>0</v>
      </c>
      <c r="AW36" s="19">
        <f>($J36="Bell Curve")*(_xlfn.NORM.DIST(AND(AW$4&gt;=$E36,AW$4&lt;=$G36)*(AW$4-$E36+1),$I36/2,$L36,TRUE)-_xlfn.NORM.DIST(AND(AW$4&gt;=$E36,AW$4&lt;=$G36)*(AV$4-$E36+1),$I36/2,$L36,TRUE))/(1-2*_xlfn.NORM.DIST(0,$I36/2,$L36,TRUE))*$C36+($J36="Steady Growth")*(AND(AW$4&gt;=$E36,AW$4&lt;=$G36)*((AW$4-$E36+1)/($I36*($I36+1)/2)*$C36))+($J36="custom")*CustomCF!AP36</f>
        <v>0</v>
      </c>
      <c r="AX36" s="19">
        <f>($J36="Bell Curve")*(_xlfn.NORM.DIST(AND(AX$4&gt;=$E36,AX$4&lt;=$G36)*(AX$4-$E36+1),$I36/2,$L36,TRUE)-_xlfn.NORM.DIST(AND(AX$4&gt;=$E36,AX$4&lt;=$G36)*(AW$4-$E36+1),$I36/2,$L36,TRUE))/(1-2*_xlfn.NORM.DIST(0,$I36/2,$L36,TRUE))*$C36+($J36="Steady Growth")*(AND(AX$4&gt;=$E36,AX$4&lt;=$G36)*((AX$4-$E36+1)/($I36*($I36+1)/2)*$C36))+($J36="custom")*CustomCF!AQ36</f>
        <v>0</v>
      </c>
      <c r="AY36" s="19">
        <f>($J36="Bell Curve")*(_xlfn.NORM.DIST(AND(AY$4&gt;=$E36,AY$4&lt;=$G36)*(AY$4-$E36+1),$I36/2,$L36,TRUE)-_xlfn.NORM.DIST(AND(AY$4&gt;=$E36,AY$4&lt;=$G36)*(AX$4-$E36+1),$I36/2,$L36,TRUE))/(1-2*_xlfn.NORM.DIST(0,$I36/2,$L36,TRUE))*$C36+($J36="Steady Growth")*(AND(AY$4&gt;=$E36,AY$4&lt;=$G36)*((AY$4-$E36+1)/($I36*($I36+1)/2)*$C36))+($J36="custom")*CustomCF!AR36</f>
        <v>0</v>
      </c>
      <c r="AZ36" s="19">
        <f>($J36="Bell Curve")*(_xlfn.NORM.DIST(AND(AZ$4&gt;=$E36,AZ$4&lt;=$G36)*(AZ$4-$E36+1),$I36/2,$L36,TRUE)-_xlfn.NORM.DIST(AND(AZ$4&gt;=$E36,AZ$4&lt;=$G36)*(AY$4-$E36+1),$I36/2,$L36,TRUE))/(1-2*_xlfn.NORM.DIST(0,$I36/2,$L36,TRUE))*$C36+($J36="Steady Growth")*(AND(AZ$4&gt;=$E36,AZ$4&lt;=$G36)*((AZ$4-$E36+1)/($I36*($I36+1)/2)*$C36))+($J36="custom")*CustomCF!AS36</f>
        <v>0</v>
      </c>
      <c r="BA36" s="19">
        <f>($J36="Bell Curve")*(_xlfn.NORM.DIST(AND(BA$4&gt;=$E36,BA$4&lt;=$G36)*(BA$4-$E36+1),$I36/2,$L36,TRUE)-_xlfn.NORM.DIST(AND(BA$4&gt;=$E36,BA$4&lt;=$G36)*(AZ$4-$E36+1),$I36/2,$L36,TRUE))/(1-2*_xlfn.NORM.DIST(0,$I36/2,$L36,TRUE))*$C36+($J36="Steady Growth")*(AND(BA$4&gt;=$E36,BA$4&lt;=$G36)*((BA$4-$E36+1)/($I36*($I36+1)/2)*$C36))+($J36="custom")*CustomCF!AT36</f>
        <v>0</v>
      </c>
      <c r="BB36" s="19">
        <f>($J36="Bell Curve")*(_xlfn.NORM.DIST(AND(BB$4&gt;=$E36,BB$4&lt;=$G36)*(BB$4-$E36+1),$I36/2,$L36,TRUE)-_xlfn.NORM.DIST(AND(BB$4&gt;=$E36,BB$4&lt;=$G36)*(BA$4-$E36+1),$I36/2,$L36,TRUE))/(1-2*_xlfn.NORM.DIST(0,$I36/2,$L36,TRUE))*$C36+($J36="Steady Growth")*(AND(BB$4&gt;=$E36,BB$4&lt;=$G36)*((BB$4-$E36+1)/($I36*($I36+1)/2)*$C36))+($J36="custom")*CustomCF!AU36</f>
        <v>0</v>
      </c>
      <c r="BC36" s="19">
        <f>($J36="Bell Curve")*(_xlfn.NORM.DIST(AND(BC$4&gt;=$E36,BC$4&lt;=$G36)*(BC$4-$E36+1),$I36/2,$L36,TRUE)-_xlfn.NORM.DIST(AND(BC$4&gt;=$E36,BC$4&lt;=$G36)*(BB$4-$E36+1),$I36/2,$L36,TRUE))/(1-2*_xlfn.NORM.DIST(0,$I36/2,$L36,TRUE))*$C36+($J36="Steady Growth")*(AND(BC$4&gt;=$E36,BC$4&lt;=$G36)*((BC$4-$E36+1)/($I36*($I36+1)/2)*$C36))+($J36="custom")*CustomCF!AV36</f>
        <v>0</v>
      </c>
      <c r="BD36" s="19">
        <f>($J36="Bell Curve")*(_xlfn.NORM.DIST(AND(BD$4&gt;=$E36,BD$4&lt;=$G36)*(BD$4-$E36+1),$I36/2,$L36,TRUE)-_xlfn.NORM.DIST(AND(BD$4&gt;=$E36,BD$4&lt;=$G36)*(BC$4-$E36+1),$I36/2,$L36,TRUE))/(1-2*_xlfn.NORM.DIST(0,$I36/2,$L36,TRUE))*$C36+($J36="Steady Growth")*(AND(BD$4&gt;=$E36,BD$4&lt;=$G36)*((BD$4-$E36+1)/($I36*($I36+1)/2)*$C36))+($J36="custom")*CustomCF!AW36</f>
        <v>0</v>
      </c>
      <c r="BE36" s="19">
        <f>($J36="Bell Curve")*(_xlfn.NORM.DIST(AND(BE$4&gt;=$E36,BE$4&lt;=$G36)*(BE$4-$E36+1),$I36/2,$L36,TRUE)-_xlfn.NORM.DIST(AND(BE$4&gt;=$E36,BE$4&lt;=$G36)*(BD$4-$E36+1),$I36/2,$L36,TRUE))/(1-2*_xlfn.NORM.DIST(0,$I36/2,$L36,TRUE))*$C36+($J36="Steady Growth")*(AND(BE$4&gt;=$E36,BE$4&lt;=$G36)*((BE$4-$E36+1)/($I36*($I36+1)/2)*$C36))+($J36="custom")*CustomCF!AX36</f>
        <v>0</v>
      </c>
      <c r="BF36" s="19">
        <f>($J36="Bell Curve")*(_xlfn.NORM.DIST(AND(BF$4&gt;=$E36,BF$4&lt;=$G36)*(BF$4-$E36+1),$I36/2,$L36,TRUE)-_xlfn.NORM.DIST(AND(BF$4&gt;=$E36,BF$4&lt;=$G36)*(BE$4-$E36+1),$I36/2,$L36,TRUE))/(1-2*_xlfn.NORM.DIST(0,$I36/2,$L36,TRUE))*$C36+($J36="Steady Growth")*(AND(BF$4&gt;=$E36,BF$4&lt;=$G36)*((BF$4-$E36+1)/($I36*($I36+1)/2)*$C36))+($J36="custom")*CustomCF!AY36</f>
        <v>0</v>
      </c>
      <c r="BG36" s="19">
        <f>($J36="Bell Curve")*(_xlfn.NORM.DIST(AND(BG$4&gt;=$E36,BG$4&lt;=$G36)*(BG$4-$E36+1),$I36/2,$L36,TRUE)-_xlfn.NORM.DIST(AND(BG$4&gt;=$E36,BG$4&lt;=$G36)*(BF$4-$E36+1),$I36/2,$L36,TRUE))/(1-2*_xlfn.NORM.DIST(0,$I36/2,$L36,TRUE))*$C36+($J36="Steady Growth")*(AND(BG$4&gt;=$E36,BG$4&lt;=$G36)*((BG$4-$E36+1)/($I36*($I36+1)/2)*$C36))+($J36="custom")*CustomCF!AZ36</f>
        <v>0</v>
      </c>
      <c r="BH36" s="19">
        <f>($J36="Bell Curve")*(_xlfn.NORM.DIST(AND(BH$4&gt;=$E36,BH$4&lt;=$G36)*(BH$4-$E36+1),$I36/2,$L36,TRUE)-_xlfn.NORM.DIST(AND(BH$4&gt;=$E36,BH$4&lt;=$G36)*(BG$4-$E36+1),$I36/2,$L36,TRUE))/(1-2*_xlfn.NORM.DIST(0,$I36/2,$L36,TRUE))*$C36+($J36="Steady Growth")*(AND(BH$4&gt;=$E36,BH$4&lt;=$G36)*((BH$4-$E36+1)/($I36*($I36+1)/2)*$C36))+($J36="custom")*CustomCF!BA36</f>
        <v>0</v>
      </c>
      <c r="BI36" s="19">
        <f>($J36="Bell Curve")*(_xlfn.NORM.DIST(AND(BI$4&gt;=$E36,BI$4&lt;=$G36)*(BI$4-$E36+1),$I36/2,$L36,TRUE)-_xlfn.NORM.DIST(AND(BI$4&gt;=$E36,BI$4&lt;=$G36)*(BH$4-$E36+1),$I36/2,$L36,TRUE))/(1-2*_xlfn.NORM.DIST(0,$I36/2,$L36,TRUE))*$C36+($J36="Steady Growth")*(AND(BI$4&gt;=$E36,BI$4&lt;=$G36)*((BI$4-$E36+1)/($I36*($I36+1)/2)*$C36))+($J36="custom")*CustomCF!BB36</f>
        <v>0</v>
      </c>
      <c r="BJ36" s="19">
        <f>($J36="Bell Curve")*(_xlfn.NORM.DIST(AND(BJ$4&gt;=$E36,BJ$4&lt;=$G36)*(BJ$4-$E36+1),$I36/2,$L36,TRUE)-_xlfn.NORM.DIST(AND(BJ$4&gt;=$E36,BJ$4&lt;=$G36)*(BI$4-$E36+1),$I36/2,$L36,TRUE))/(1-2*_xlfn.NORM.DIST(0,$I36/2,$L36,TRUE))*$C36+($J36="Steady Growth")*(AND(BJ$4&gt;=$E36,BJ$4&lt;=$G36)*((BJ$4-$E36+1)/($I36*($I36+1)/2)*$C36))+($J36="custom")*CustomCF!BC36</f>
        <v>0</v>
      </c>
      <c r="BK36" s="19">
        <f>($J36="Bell Curve")*(_xlfn.NORM.DIST(AND(BK$4&gt;=$E36,BK$4&lt;=$G36)*(BK$4-$E36+1),$I36/2,$L36,TRUE)-_xlfn.NORM.DIST(AND(BK$4&gt;=$E36,BK$4&lt;=$G36)*(BJ$4-$E36+1),$I36/2,$L36,TRUE))/(1-2*_xlfn.NORM.DIST(0,$I36/2,$L36,TRUE))*$C36+($J36="Steady Growth")*(AND(BK$4&gt;=$E36,BK$4&lt;=$G36)*((BK$4-$E36+1)/($I36*($I36+1)/2)*$C36))+($J36="custom")*CustomCF!BD36</f>
        <v>0</v>
      </c>
      <c r="BL36" s="19">
        <f>($J36="Bell Curve")*(_xlfn.NORM.DIST(AND(BL$4&gt;=$E36,BL$4&lt;=$G36)*(BL$4-$E36+1),$I36/2,$L36,TRUE)-_xlfn.NORM.DIST(AND(BL$4&gt;=$E36,BL$4&lt;=$G36)*(BK$4-$E36+1),$I36/2,$L36,TRUE))/(1-2*_xlfn.NORM.DIST(0,$I36/2,$L36,TRUE))*$C36+($J36="Steady Growth")*(AND(BL$4&gt;=$E36,BL$4&lt;=$G36)*((BL$4-$E36+1)/($I36*($I36+1)/2)*$C36))+($J36="custom")*CustomCF!BE36</f>
        <v>0</v>
      </c>
      <c r="BM36" s="19">
        <f>($J36="Bell Curve")*(_xlfn.NORM.DIST(AND(BM$4&gt;=$E36,BM$4&lt;=$G36)*(BM$4-$E36+1),$I36/2,$L36,TRUE)-_xlfn.NORM.DIST(AND(BM$4&gt;=$E36,BM$4&lt;=$G36)*(BL$4-$E36+1),$I36/2,$L36,TRUE))/(1-2*_xlfn.NORM.DIST(0,$I36/2,$L36,TRUE))*$C36+($J36="Steady Growth")*(AND(BM$4&gt;=$E36,BM$4&lt;=$G36)*((BM$4-$E36+1)/($I36*($I36+1)/2)*$C36))+($J36="custom")*CustomCF!BF36</f>
        <v>0</v>
      </c>
      <c r="BN36" s="19">
        <f>($J36="Bell Curve")*(_xlfn.NORM.DIST(AND(BN$4&gt;=$E36,BN$4&lt;=$G36)*(BN$4-$E36+1),$I36/2,$L36,TRUE)-_xlfn.NORM.DIST(AND(BN$4&gt;=$E36,BN$4&lt;=$G36)*(BM$4-$E36+1),$I36/2,$L36,TRUE))/(1-2*_xlfn.NORM.DIST(0,$I36/2,$L36,TRUE))*$C36+($J36="Steady Growth")*(AND(BN$4&gt;=$E36,BN$4&lt;=$G36)*((BN$4-$E36+1)/($I36*($I36+1)/2)*$C36))+($J36="custom")*CustomCF!BG36</f>
        <v>0</v>
      </c>
      <c r="BO36" s="19">
        <f>($J36="Bell Curve")*(_xlfn.NORM.DIST(AND(BO$4&gt;=$E36,BO$4&lt;=$G36)*(BO$4-$E36+1),$I36/2,$L36,TRUE)-_xlfn.NORM.DIST(AND(BO$4&gt;=$E36,BO$4&lt;=$G36)*(BN$4-$E36+1),$I36/2,$L36,TRUE))/(1-2*_xlfn.NORM.DIST(0,$I36/2,$L36,TRUE))*$C36+($J36="Steady Growth")*(AND(BO$4&gt;=$E36,BO$4&lt;=$G36)*((BO$4-$E36+1)/($I36*($I36+1)/2)*$C36))+($J36="custom")*CustomCF!BH36</f>
        <v>0</v>
      </c>
      <c r="BP36" s="19">
        <f>($J36="Bell Curve")*(_xlfn.NORM.DIST(AND(BP$4&gt;=$E36,BP$4&lt;=$G36)*(BP$4-$E36+1),$I36/2,$L36,TRUE)-_xlfn.NORM.DIST(AND(BP$4&gt;=$E36,BP$4&lt;=$G36)*(BO$4-$E36+1),$I36/2,$L36,TRUE))/(1-2*_xlfn.NORM.DIST(0,$I36/2,$L36,TRUE))*$C36+($J36="Steady Growth")*(AND(BP$4&gt;=$E36,BP$4&lt;=$G36)*((BP$4-$E36+1)/($I36*($I36+1)/2)*$C36))+($J36="custom")*CustomCF!BI36</f>
        <v>0</v>
      </c>
      <c r="BQ36" s="19">
        <f>($J36="Bell Curve")*(_xlfn.NORM.DIST(AND(BQ$4&gt;=$E36,BQ$4&lt;=$G36)*(BQ$4-$E36+1),$I36/2,$L36,TRUE)-_xlfn.NORM.DIST(AND(BQ$4&gt;=$E36,BQ$4&lt;=$G36)*(BP$4-$E36+1),$I36/2,$L36,TRUE))/(1-2*_xlfn.NORM.DIST(0,$I36/2,$L36,TRUE))*$C36+($J36="Steady Growth")*(AND(BQ$4&gt;=$E36,BQ$4&lt;=$G36)*((BQ$4-$E36+1)/($I36*($I36+1)/2)*$C36))+($J36="custom")*CustomCF!BJ36</f>
        <v>0</v>
      </c>
      <c r="BR36" s="19">
        <f>($J36="Bell Curve")*(_xlfn.NORM.DIST(AND(BR$4&gt;=$E36,BR$4&lt;=$G36)*(BR$4-$E36+1),$I36/2,$L36,TRUE)-_xlfn.NORM.DIST(AND(BR$4&gt;=$E36,BR$4&lt;=$G36)*(BQ$4-$E36+1),$I36/2,$L36,TRUE))/(1-2*_xlfn.NORM.DIST(0,$I36/2,$L36,TRUE))*$C36+($J36="Steady Growth")*(AND(BR$4&gt;=$E36,BR$4&lt;=$G36)*((BR$4-$E36+1)/($I36*($I36+1)/2)*$C36))+($J36="custom")*CustomCF!BK36</f>
        <v>0</v>
      </c>
      <c r="BS36" s="19">
        <f>($J36="Bell Curve")*(_xlfn.NORM.DIST(AND(BS$4&gt;=$E36,BS$4&lt;=$G36)*(BS$4-$E36+1),$I36/2,$L36,TRUE)-_xlfn.NORM.DIST(AND(BS$4&gt;=$E36,BS$4&lt;=$G36)*(BR$4-$E36+1),$I36/2,$L36,TRUE))/(1-2*_xlfn.NORM.DIST(0,$I36/2,$L36,TRUE))*$C36+($J36="Steady Growth")*(AND(BS$4&gt;=$E36,BS$4&lt;=$G36)*((BS$4-$E36+1)/($I36*($I36+1)/2)*$C36))+($J36="custom")*CustomCF!BL36</f>
        <v>0</v>
      </c>
      <c r="BT36" s="19">
        <f>($J36="Bell Curve")*(_xlfn.NORM.DIST(AND(BT$4&gt;=$E36,BT$4&lt;=$G36)*(BT$4-$E36+1),$I36/2,$L36,TRUE)-_xlfn.NORM.DIST(AND(BT$4&gt;=$E36,BT$4&lt;=$G36)*(BS$4-$E36+1),$I36/2,$L36,TRUE))/(1-2*_xlfn.NORM.DIST(0,$I36/2,$L36,TRUE))*$C36+($J36="Steady Growth")*(AND(BT$4&gt;=$E36,BT$4&lt;=$G36)*((BT$4-$E36+1)/($I36*($I36+1)/2)*$C36))+($J36="custom")*CustomCF!BM36</f>
        <v>0</v>
      </c>
      <c r="BU36" s="19">
        <f>($J36="Bell Curve")*(_xlfn.NORM.DIST(AND(BU$4&gt;=$E36,BU$4&lt;=$G36)*(BU$4-$E36+1),$I36/2,$L36,TRUE)-_xlfn.NORM.DIST(AND(BU$4&gt;=$E36,BU$4&lt;=$G36)*(BT$4-$E36+1),$I36/2,$L36,TRUE))/(1-2*_xlfn.NORM.DIST(0,$I36/2,$L36,TRUE))*$C36+($J36="Steady Growth")*(AND(BU$4&gt;=$E36,BU$4&lt;=$G36)*((BU$4-$E36+1)/($I36*($I36+1)/2)*$C36))+($J36="custom")*CustomCF!BN36</f>
        <v>0</v>
      </c>
      <c r="BV36" s="19">
        <f>($J36="Bell Curve")*(_xlfn.NORM.DIST(AND(BV$4&gt;=$E36,BV$4&lt;=$G36)*(BV$4-$E36+1),$I36/2,$L36,TRUE)-_xlfn.NORM.DIST(AND(BV$4&gt;=$E36,BV$4&lt;=$G36)*(BU$4-$E36+1),$I36/2,$L36,TRUE))/(1-2*_xlfn.NORM.DIST(0,$I36/2,$L36,TRUE))*$C36+($J36="Steady Growth")*(AND(BV$4&gt;=$E36,BV$4&lt;=$G36)*((BV$4-$E36+1)/($I36*($I36+1)/2)*$C36))+($J36="custom")*CustomCF!BO36</f>
        <v>0</v>
      </c>
      <c r="BW36" s="19">
        <f>($J36="Bell Curve")*(_xlfn.NORM.DIST(AND(BW$4&gt;=$E36,BW$4&lt;=$G36)*(BW$4-$E36+1),$I36/2,$L36,TRUE)-_xlfn.NORM.DIST(AND(BW$4&gt;=$E36,BW$4&lt;=$G36)*(BV$4-$E36+1),$I36/2,$L36,TRUE))/(1-2*_xlfn.NORM.DIST(0,$I36/2,$L36,TRUE))*$C36+($J36="Steady Growth")*(AND(BW$4&gt;=$E36,BW$4&lt;=$G36)*((BW$4-$E36+1)/($I36*($I36+1)/2)*$C36))+($J36="custom")*CustomCF!BP36</f>
        <v>0</v>
      </c>
      <c r="BX36" s="19">
        <f>($J36="Bell Curve")*(_xlfn.NORM.DIST(AND(BX$4&gt;=$E36,BX$4&lt;=$G36)*(BX$4-$E36+1),$I36/2,$L36,TRUE)-_xlfn.NORM.DIST(AND(BX$4&gt;=$E36,BX$4&lt;=$G36)*(BW$4-$E36+1),$I36/2,$L36,TRUE))/(1-2*_xlfn.NORM.DIST(0,$I36/2,$L36,TRUE))*$C36+($J36="Steady Growth")*(AND(BX$4&gt;=$E36,BX$4&lt;=$G36)*((BX$4-$E36+1)/($I36*($I36+1)/2)*$C36))+($J36="custom")*CustomCF!BQ36</f>
        <v>0</v>
      </c>
      <c r="BY36" s="19">
        <f>($J36="Bell Curve")*(_xlfn.NORM.DIST(AND(BY$4&gt;=$E36,BY$4&lt;=$G36)*(BY$4-$E36+1),$I36/2,$L36,TRUE)-_xlfn.NORM.DIST(AND(BY$4&gt;=$E36,BY$4&lt;=$G36)*(BX$4-$E36+1),$I36/2,$L36,TRUE))/(1-2*_xlfn.NORM.DIST(0,$I36/2,$L36,TRUE))*$C36+($J36="Steady Growth")*(AND(BY$4&gt;=$E36,BY$4&lt;=$G36)*((BY$4-$E36+1)/($I36*($I36+1)/2)*$C36))+($J36="custom")*CustomCF!BR36</f>
        <v>0</v>
      </c>
      <c r="BZ36" s="19">
        <f>($J36="Bell Curve")*(_xlfn.NORM.DIST(AND(BZ$4&gt;=$E36,BZ$4&lt;=$G36)*(BZ$4-$E36+1),$I36/2,$L36,TRUE)-_xlfn.NORM.DIST(AND(BZ$4&gt;=$E36,BZ$4&lt;=$G36)*(BY$4-$E36+1),$I36/2,$L36,TRUE))/(1-2*_xlfn.NORM.DIST(0,$I36/2,$L36,TRUE))*$C36+($J36="Steady Growth")*(AND(BZ$4&gt;=$E36,BZ$4&lt;=$G36)*((BZ$4-$E36+1)/($I36*($I36+1)/2)*$C36))+($J36="custom")*CustomCF!BS36</f>
        <v>0</v>
      </c>
      <c r="CA36" s="19">
        <f>($J36="Bell Curve")*(_xlfn.NORM.DIST(AND(CA$4&gt;=$E36,CA$4&lt;=$G36)*(CA$4-$E36+1),$I36/2,$L36,TRUE)-_xlfn.NORM.DIST(AND(CA$4&gt;=$E36,CA$4&lt;=$G36)*(BZ$4-$E36+1),$I36/2,$L36,TRUE))/(1-2*_xlfn.NORM.DIST(0,$I36/2,$L36,TRUE))*$C36+($J36="Steady Growth")*(AND(CA$4&gt;=$E36,CA$4&lt;=$G36)*((CA$4-$E36+1)/($I36*($I36+1)/2)*$C36))+($J36="custom")*CustomCF!BT36</f>
        <v>0</v>
      </c>
      <c r="CB36" s="19">
        <f>($J36="Bell Curve")*(_xlfn.NORM.DIST(AND(CB$4&gt;=$E36,CB$4&lt;=$G36)*(CB$4-$E36+1),$I36/2,$L36,TRUE)-_xlfn.NORM.DIST(AND(CB$4&gt;=$E36,CB$4&lt;=$G36)*(CA$4-$E36+1),$I36/2,$L36,TRUE))/(1-2*_xlfn.NORM.DIST(0,$I36/2,$L36,TRUE))*$C36+($J36="Steady Growth")*(AND(CB$4&gt;=$E36,CB$4&lt;=$G36)*((CB$4-$E36+1)/($I36*($I36+1)/2)*$C36))+($J36="custom")*CustomCF!BU36</f>
        <v>0</v>
      </c>
      <c r="CC36" s="19">
        <f>($J36="Bell Curve")*(_xlfn.NORM.DIST(AND(CC$4&gt;=$E36,CC$4&lt;=$G36)*(CC$4-$E36+1),$I36/2,$L36,TRUE)-_xlfn.NORM.DIST(AND(CC$4&gt;=$E36,CC$4&lt;=$G36)*(CB$4-$E36+1),$I36/2,$L36,TRUE))/(1-2*_xlfn.NORM.DIST(0,$I36/2,$L36,TRUE))*$C36+($J36="Steady Growth")*(AND(CC$4&gt;=$E36,CC$4&lt;=$G36)*((CC$4-$E36+1)/($I36*($I36+1)/2)*$C36))+($J36="custom")*CustomCF!BV36</f>
        <v>0</v>
      </c>
      <c r="CD36" s="19">
        <f>($J36="Bell Curve")*(_xlfn.NORM.DIST(AND(CD$4&gt;=$E36,CD$4&lt;=$G36)*(CD$4-$E36+1),$I36/2,$L36,TRUE)-_xlfn.NORM.DIST(AND(CD$4&gt;=$E36,CD$4&lt;=$G36)*(CC$4-$E36+1),$I36/2,$L36,TRUE))/(1-2*_xlfn.NORM.DIST(0,$I36/2,$L36,TRUE))*$C36+($J36="Steady Growth")*(AND(CD$4&gt;=$E36,CD$4&lt;=$G36)*((CD$4-$E36+1)/($I36*($I36+1)/2)*$C36))+($J36="custom")*CustomCF!BW36</f>
        <v>0</v>
      </c>
      <c r="CE36" s="19">
        <f>($J36="Bell Curve")*(_xlfn.NORM.DIST(AND(CE$4&gt;=$E36,CE$4&lt;=$G36)*(CE$4-$E36+1),$I36/2,$L36,TRUE)-_xlfn.NORM.DIST(AND(CE$4&gt;=$E36,CE$4&lt;=$G36)*(CD$4-$E36+1),$I36/2,$L36,TRUE))/(1-2*_xlfn.NORM.DIST(0,$I36/2,$L36,TRUE))*$C36+($J36="Steady Growth")*(AND(CE$4&gt;=$E36,CE$4&lt;=$G36)*((CE$4-$E36+1)/($I36*($I36+1)/2)*$C36))+($J36="custom")*CustomCF!BX36</f>
        <v>0</v>
      </c>
      <c r="CF36" s="19">
        <f>($J36="Bell Curve")*(_xlfn.NORM.DIST(AND(CF$4&gt;=$E36,CF$4&lt;=$G36)*(CF$4-$E36+1),$I36/2,$L36,TRUE)-_xlfn.NORM.DIST(AND(CF$4&gt;=$E36,CF$4&lt;=$G36)*(CE$4-$E36+1),$I36/2,$L36,TRUE))/(1-2*_xlfn.NORM.DIST(0,$I36/2,$L36,TRUE))*$C36+($J36="Steady Growth")*(AND(CF$4&gt;=$E36,CF$4&lt;=$G36)*((CF$4-$E36+1)/($I36*($I36+1)/2)*$C36))+($J36="custom")*CustomCF!BY36</f>
        <v>0</v>
      </c>
      <c r="CG36" s="19">
        <f>($J36="Bell Curve")*(_xlfn.NORM.DIST(AND(CG$4&gt;=$E36,CG$4&lt;=$G36)*(CG$4-$E36+1),$I36/2,$L36,TRUE)-_xlfn.NORM.DIST(AND(CG$4&gt;=$E36,CG$4&lt;=$G36)*(CF$4-$E36+1),$I36/2,$L36,TRUE))/(1-2*_xlfn.NORM.DIST(0,$I36/2,$L36,TRUE))*$C36+($J36="Steady Growth")*(AND(CG$4&gt;=$E36,CG$4&lt;=$G36)*((CG$4-$E36+1)/($I36*($I36+1)/2)*$C36))+($J36="custom")*CustomCF!BZ36</f>
        <v>0</v>
      </c>
      <c r="CH36" s="19">
        <f>($J36="Bell Curve")*(_xlfn.NORM.DIST(AND(CH$4&gt;=$E36,CH$4&lt;=$G36)*(CH$4-$E36+1),$I36/2,$L36,TRUE)-_xlfn.NORM.DIST(AND(CH$4&gt;=$E36,CH$4&lt;=$G36)*(CG$4-$E36+1),$I36/2,$L36,TRUE))/(1-2*_xlfn.NORM.DIST(0,$I36/2,$L36,TRUE))*$C36+($J36="Steady Growth")*(AND(CH$4&gt;=$E36,CH$4&lt;=$G36)*((CH$4-$E36+1)/($I36*($I36+1)/2)*$C36))+($J36="custom")*CustomCF!CA36</f>
        <v>0</v>
      </c>
      <c r="CI36" s="19">
        <f>($J36="Bell Curve")*(_xlfn.NORM.DIST(AND(CI$4&gt;=$E36,CI$4&lt;=$G36)*(CI$4-$E36+1),$I36/2,$L36,TRUE)-_xlfn.NORM.DIST(AND(CI$4&gt;=$E36,CI$4&lt;=$G36)*(CH$4-$E36+1),$I36/2,$L36,TRUE))/(1-2*_xlfn.NORM.DIST(0,$I36/2,$L36,TRUE))*$C36+($J36="Steady Growth")*(AND(CI$4&gt;=$E36,CI$4&lt;=$G36)*((CI$4-$E36+1)/($I36*($I36+1)/2)*$C36))+($J36="custom")*CustomCF!CB36</f>
        <v>0</v>
      </c>
      <c r="CJ36" s="19">
        <f>($J36="Bell Curve")*(_xlfn.NORM.DIST(AND(CJ$4&gt;=$E36,CJ$4&lt;=$G36)*(CJ$4-$E36+1),$I36/2,$L36,TRUE)-_xlfn.NORM.DIST(AND(CJ$4&gt;=$E36,CJ$4&lt;=$G36)*(CI$4-$E36+1),$I36/2,$L36,TRUE))/(1-2*_xlfn.NORM.DIST(0,$I36/2,$L36,TRUE))*$C36+($J36="Steady Growth")*(AND(CJ$4&gt;=$E36,CJ$4&lt;=$G36)*((CJ$4-$E36+1)/($I36*($I36+1)/2)*$C36))+($J36="custom")*CustomCF!CC36</f>
        <v>0</v>
      </c>
      <c r="CK36" s="19">
        <f>($J36="Bell Curve")*(_xlfn.NORM.DIST(AND(CK$4&gt;=$E36,CK$4&lt;=$G36)*(CK$4-$E36+1),$I36/2,$L36,TRUE)-_xlfn.NORM.DIST(AND(CK$4&gt;=$E36,CK$4&lt;=$G36)*(CJ$4-$E36+1),$I36/2,$L36,TRUE))/(1-2*_xlfn.NORM.DIST(0,$I36/2,$L36,TRUE))*$C36+($J36="Steady Growth")*(AND(CK$4&gt;=$E36,CK$4&lt;=$G36)*((CK$4-$E36+1)/($I36*($I36+1)/2)*$C36))+($J36="custom")*CustomCF!CD36</f>
        <v>0</v>
      </c>
      <c r="CL36" s="19">
        <f>($J36="Bell Curve")*(_xlfn.NORM.DIST(AND(CL$4&gt;=$E36,CL$4&lt;=$G36)*(CL$4-$E36+1),$I36/2,$L36,TRUE)-_xlfn.NORM.DIST(AND(CL$4&gt;=$E36,CL$4&lt;=$G36)*(CK$4-$E36+1),$I36/2,$L36,TRUE))/(1-2*_xlfn.NORM.DIST(0,$I36/2,$L36,TRUE))*$C36+($J36="Steady Growth")*(AND(CL$4&gt;=$E36,CL$4&lt;=$G36)*((CL$4-$E36+1)/($I36*($I36+1)/2)*$C36))+($J36="custom")*CustomCF!CE36</f>
        <v>0</v>
      </c>
      <c r="CM36" s="19">
        <f>($J36="Bell Curve")*(_xlfn.NORM.DIST(AND(CM$4&gt;=$E36,CM$4&lt;=$G36)*(CM$4-$E36+1),$I36/2,$L36,TRUE)-_xlfn.NORM.DIST(AND(CM$4&gt;=$E36,CM$4&lt;=$G36)*(CL$4-$E36+1),$I36/2,$L36,TRUE))/(1-2*_xlfn.NORM.DIST(0,$I36/2,$L36,TRUE))*$C36+($J36="Steady Growth")*(AND(CM$4&gt;=$E36,CM$4&lt;=$G36)*((CM$4-$E36+1)/($I36*($I36+1)/2)*$C36))+($J36="custom")*CustomCF!CF36</f>
        <v>0</v>
      </c>
      <c r="CN36" s="19">
        <f>($J36="Bell Curve")*(_xlfn.NORM.DIST(AND(CN$4&gt;=$E36,CN$4&lt;=$G36)*(CN$4-$E36+1),$I36/2,$L36,TRUE)-_xlfn.NORM.DIST(AND(CN$4&gt;=$E36,CN$4&lt;=$G36)*(CM$4-$E36+1),$I36/2,$L36,TRUE))/(1-2*_xlfn.NORM.DIST(0,$I36/2,$L36,TRUE))*$C36+($J36="Steady Growth")*(AND(CN$4&gt;=$E36,CN$4&lt;=$G36)*((CN$4-$E36+1)/($I36*($I36+1)/2)*$C36))+($J36="custom")*CustomCF!CG36</f>
        <v>0</v>
      </c>
      <c r="CO36" s="19">
        <f>($J36="Bell Curve")*(_xlfn.NORM.DIST(AND(CO$4&gt;=$E36,CO$4&lt;=$G36)*(CO$4-$E36+1),$I36/2,$L36,TRUE)-_xlfn.NORM.DIST(AND(CO$4&gt;=$E36,CO$4&lt;=$G36)*(CN$4-$E36+1),$I36/2,$L36,TRUE))/(1-2*_xlfn.NORM.DIST(0,$I36/2,$L36,TRUE))*$C36+($J36="Steady Growth")*(AND(CO$4&gt;=$E36,CO$4&lt;=$G36)*((CO$4-$E36+1)/($I36*($I36+1)/2)*$C36))+($J36="custom")*CustomCF!CH36</f>
        <v>0</v>
      </c>
      <c r="CP36" s="19">
        <f>($J36="Bell Curve")*(_xlfn.NORM.DIST(AND(CP$4&gt;=$E36,CP$4&lt;=$G36)*(CP$4-$E36+1),$I36/2,$L36,TRUE)-_xlfn.NORM.DIST(AND(CP$4&gt;=$E36,CP$4&lt;=$G36)*(CO$4-$E36+1),$I36/2,$L36,TRUE))/(1-2*_xlfn.NORM.DIST(0,$I36/2,$L36,TRUE))*$C36+($J36="Steady Growth")*(AND(CP$4&gt;=$E36,CP$4&lt;=$G36)*((CP$4-$E36+1)/($I36*($I36+1)/2)*$C36))+($J36="custom")*CustomCF!CI36</f>
        <v>0</v>
      </c>
      <c r="CQ36" s="19">
        <f>($J36="Bell Curve")*(_xlfn.NORM.DIST(AND(CQ$4&gt;=$E36,CQ$4&lt;=$G36)*(CQ$4-$E36+1),$I36/2,$L36,TRUE)-_xlfn.NORM.DIST(AND(CQ$4&gt;=$E36,CQ$4&lt;=$G36)*(CP$4-$E36+1),$I36/2,$L36,TRUE))/(1-2*_xlfn.NORM.DIST(0,$I36/2,$L36,TRUE))*$C36+($J36="Steady Growth")*(AND(CQ$4&gt;=$E36,CQ$4&lt;=$G36)*((CQ$4-$E36+1)/($I36*($I36+1)/2)*$C36))+($J36="custom")*CustomCF!CJ36</f>
        <v>0</v>
      </c>
      <c r="CR36" s="19">
        <f>($J36="Bell Curve")*(_xlfn.NORM.DIST(AND(CR$4&gt;=$E36,CR$4&lt;=$G36)*(CR$4-$E36+1),$I36/2,$L36,TRUE)-_xlfn.NORM.DIST(AND(CR$4&gt;=$E36,CR$4&lt;=$G36)*(CQ$4-$E36+1),$I36/2,$L36,TRUE))/(1-2*_xlfn.NORM.DIST(0,$I36/2,$L36,TRUE))*$C36+($J36="Steady Growth")*(AND(CR$4&gt;=$E36,CR$4&lt;=$G36)*((CR$4-$E36+1)/($I36*($I36+1)/2)*$C36))+($J36="custom")*CustomCF!CK36</f>
        <v>0</v>
      </c>
      <c r="CS36" s="19">
        <f>($J36="Bell Curve")*(_xlfn.NORM.DIST(AND(CS$4&gt;=$E36,CS$4&lt;=$G36)*(CS$4-$E36+1),$I36/2,$L36,TRUE)-_xlfn.NORM.DIST(AND(CS$4&gt;=$E36,CS$4&lt;=$G36)*(CR$4-$E36+1),$I36/2,$L36,TRUE))/(1-2*_xlfn.NORM.DIST(0,$I36/2,$L36,TRUE))*$C36+($J36="Steady Growth")*(AND(CS$4&gt;=$E36,CS$4&lt;=$G36)*((CS$4-$E36+1)/($I36*($I36+1)/2)*$C36))+($J36="custom")*CustomCF!CL36</f>
        <v>0</v>
      </c>
      <c r="CT36" s="19">
        <f>($J36="Bell Curve")*(_xlfn.NORM.DIST(AND(CT$4&gt;=$E36,CT$4&lt;=$G36)*(CT$4-$E36+1),$I36/2,$L36,TRUE)-_xlfn.NORM.DIST(AND(CT$4&gt;=$E36,CT$4&lt;=$G36)*(CS$4-$E36+1),$I36/2,$L36,TRUE))/(1-2*_xlfn.NORM.DIST(0,$I36/2,$L36,TRUE))*$C36+($J36="Steady Growth")*(AND(CT$4&gt;=$E36,CT$4&lt;=$G36)*((CT$4-$E36+1)/($I36*($I36+1)/2)*$C36))+($J36="custom")*CustomCF!CM36</f>
        <v>0</v>
      </c>
      <c r="CU36" s="19">
        <f>($J36="Bell Curve")*(_xlfn.NORM.DIST(AND(CU$4&gt;=$E36,CU$4&lt;=$G36)*(CU$4-$E36+1),$I36/2,$L36,TRUE)-_xlfn.NORM.DIST(AND(CU$4&gt;=$E36,CU$4&lt;=$G36)*(CT$4-$E36+1),$I36/2,$L36,TRUE))/(1-2*_xlfn.NORM.DIST(0,$I36/2,$L36,TRUE))*$C36+($J36="Steady Growth")*(AND(CU$4&gt;=$E36,CU$4&lt;=$G36)*((CU$4-$E36+1)/($I36*($I36+1)/2)*$C36))+($J36="custom")*CustomCF!CN36</f>
        <v>0</v>
      </c>
      <c r="CV36" s="19">
        <f>($J36="Bell Curve")*(_xlfn.NORM.DIST(AND(CV$4&gt;=$E36,CV$4&lt;=$G36)*(CV$4-$E36+1),$I36/2,$L36,TRUE)-_xlfn.NORM.DIST(AND(CV$4&gt;=$E36,CV$4&lt;=$G36)*(CU$4-$E36+1),$I36/2,$L36,TRUE))/(1-2*_xlfn.NORM.DIST(0,$I36/2,$L36,TRUE))*$C36+($J36="Steady Growth")*(AND(CV$4&gt;=$E36,CV$4&lt;=$G36)*((CV$4-$E36+1)/($I36*($I36+1)/2)*$C36))+($J36="custom")*CustomCF!CO36</f>
        <v>0</v>
      </c>
      <c r="CW36" s="19">
        <f>($J36="Bell Curve")*(_xlfn.NORM.DIST(AND(CW$4&gt;=$E36,CW$4&lt;=$G36)*(CW$4-$E36+1),$I36/2,$L36,TRUE)-_xlfn.NORM.DIST(AND(CW$4&gt;=$E36,CW$4&lt;=$G36)*(CV$4-$E36+1),$I36/2,$L36,TRUE))/(1-2*_xlfn.NORM.DIST(0,$I36/2,$L36,TRUE))*$C36+($J36="Steady Growth")*(AND(CW$4&gt;=$E36,CW$4&lt;=$G36)*((CW$4-$E36+1)/($I36*($I36+1)/2)*$C36))+($J36="custom")*CustomCF!CP36</f>
        <v>0</v>
      </c>
      <c r="CX36" s="19">
        <f>($J36="Bell Curve")*(_xlfn.NORM.DIST(AND(CX$4&gt;=$E36,CX$4&lt;=$G36)*(CX$4-$E36+1),$I36/2,$L36,TRUE)-_xlfn.NORM.DIST(AND(CX$4&gt;=$E36,CX$4&lt;=$G36)*(CW$4-$E36+1),$I36/2,$L36,TRUE))/(1-2*_xlfn.NORM.DIST(0,$I36/2,$L36,TRUE))*$C36+($J36="Steady Growth")*(AND(CX$4&gt;=$E36,CX$4&lt;=$G36)*((CX$4-$E36+1)/($I36*($I36+1)/2)*$C36))+($J36="custom")*CustomCF!CQ36</f>
        <v>0</v>
      </c>
      <c r="CY36" s="19">
        <f>($J36="Bell Curve")*(_xlfn.NORM.DIST(AND(CY$4&gt;=$E36,CY$4&lt;=$G36)*(CY$4-$E36+1),$I36/2,$L36,TRUE)-_xlfn.NORM.DIST(AND(CY$4&gt;=$E36,CY$4&lt;=$G36)*(CX$4-$E36+1),$I36/2,$L36,TRUE))/(1-2*_xlfn.NORM.DIST(0,$I36/2,$L36,TRUE))*$C36+($J36="Steady Growth")*(AND(CY$4&gt;=$E36,CY$4&lt;=$G36)*((CY$4-$E36+1)/($I36*($I36+1)/2)*$C36))+($J36="custom")*CustomCF!CR36</f>
        <v>0</v>
      </c>
      <c r="CZ36" s="19">
        <f>($J36="Bell Curve")*(_xlfn.NORM.DIST(AND(CZ$4&gt;=$E36,CZ$4&lt;=$G36)*(CZ$4-$E36+1),$I36/2,$L36,TRUE)-_xlfn.NORM.DIST(AND(CZ$4&gt;=$E36,CZ$4&lt;=$G36)*(CY$4-$E36+1),$I36/2,$L36,TRUE))/(1-2*_xlfn.NORM.DIST(0,$I36/2,$L36,TRUE))*$C36+($J36="Steady Growth")*(AND(CZ$4&gt;=$E36,CZ$4&lt;=$G36)*((CZ$4-$E36+1)/($I36*($I36+1)/2)*$C36))+($J36="custom")*CustomCF!CS36</f>
        <v>0</v>
      </c>
      <c r="DA36" s="19">
        <f>($J36="Bell Curve")*(_xlfn.NORM.DIST(AND(DA$4&gt;=$E36,DA$4&lt;=$G36)*(DA$4-$E36+1),$I36/2,$L36,TRUE)-_xlfn.NORM.DIST(AND(DA$4&gt;=$E36,DA$4&lt;=$G36)*(CZ$4-$E36+1),$I36/2,$L36,TRUE))/(1-2*_xlfn.NORM.DIST(0,$I36/2,$L36,TRUE))*$C36+($J36="Steady Growth")*(AND(DA$4&gt;=$E36,DA$4&lt;=$G36)*((DA$4-$E36+1)/($I36*($I36+1)/2)*$C36))+($J36="custom")*CustomCF!CT36</f>
        <v>0</v>
      </c>
      <c r="DB36" s="19">
        <f>($J36="Bell Curve")*(_xlfn.NORM.DIST(AND(DB$4&gt;=$E36,DB$4&lt;=$G36)*(DB$4-$E36+1),$I36/2,$L36,TRUE)-_xlfn.NORM.DIST(AND(DB$4&gt;=$E36,DB$4&lt;=$G36)*(DA$4-$E36+1),$I36/2,$L36,TRUE))/(1-2*_xlfn.NORM.DIST(0,$I36/2,$L36,TRUE))*$C36+($J36="Steady Growth")*(AND(DB$4&gt;=$E36,DB$4&lt;=$G36)*((DB$4-$E36+1)/($I36*($I36+1)/2)*$C36))+($J36="custom")*CustomCF!CU36</f>
        <v>0</v>
      </c>
      <c r="DC36" s="19">
        <f>($J36="Bell Curve")*(_xlfn.NORM.DIST(AND(DC$4&gt;=$E36,DC$4&lt;=$G36)*(DC$4-$E36+1),$I36/2,$L36,TRUE)-_xlfn.NORM.DIST(AND(DC$4&gt;=$E36,DC$4&lt;=$G36)*(DB$4-$E36+1),$I36/2,$L36,TRUE))/(1-2*_xlfn.NORM.DIST(0,$I36/2,$L36,TRUE))*$C36+($J36="Steady Growth")*(AND(DC$4&gt;=$E36,DC$4&lt;=$G36)*((DC$4-$E36+1)/($I36*($I36+1)/2)*$C36))+($J36="custom")*CustomCF!CV36</f>
        <v>0</v>
      </c>
      <c r="DD36" s="19">
        <f>($J36="Bell Curve")*(_xlfn.NORM.DIST(AND(DD$4&gt;=$E36,DD$4&lt;=$G36)*(DD$4-$E36+1),$I36/2,$L36,TRUE)-_xlfn.NORM.DIST(AND(DD$4&gt;=$E36,DD$4&lt;=$G36)*(DC$4-$E36+1),$I36/2,$L36,TRUE))/(1-2*_xlfn.NORM.DIST(0,$I36/2,$L36,TRUE))*$C36+($J36="Steady Growth")*(AND(DD$4&gt;=$E36,DD$4&lt;=$G36)*((DD$4-$E36+1)/($I36*($I36+1)/2)*$C36))+($J36="custom")*CustomCF!CW36</f>
        <v>0</v>
      </c>
      <c r="DE36" s="19">
        <f>($J36="Bell Curve")*(_xlfn.NORM.DIST(AND(DE$4&gt;=$E36,DE$4&lt;=$G36)*(DE$4-$E36+1),$I36/2,$L36,TRUE)-_xlfn.NORM.DIST(AND(DE$4&gt;=$E36,DE$4&lt;=$G36)*(DD$4-$E36+1),$I36/2,$L36,TRUE))/(1-2*_xlfn.NORM.DIST(0,$I36/2,$L36,TRUE))*$C36+($J36="Steady Growth")*(AND(DE$4&gt;=$E36,DE$4&lt;=$G36)*((DE$4-$E36+1)/($I36*($I36+1)/2)*$C36))+($J36="custom")*CustomCF!CX36</f>
        <v>0</v>
      </c>
      <c r="DF36" s="19">
        <f>($J36="Bell Curve")*(_xlfn.NORM.DIST(AND(DF$4&gt;=$E36,DF$4&lt;=$G36)*(DF$4-$E36+1),$I36/2,$L36,TRUE)-_xlfn.NORM.DIST(AND(DF$4&gt;=$E36,DF$4&lt;=$G36)*(DE$4-$E36+1),$I36/2,$L36,TRUE))/(1-2*_xlfn.NORM.DIST(0,$I36/2,$L36,TRUE))*$C36+($J36="Steady Growth")*(AND(DF$4&gt;=$E36,DF$4&lt;=$G36)*((DF$4-$E36+1)/($I36*($I36+1)/2)*$C36))+($J36="custom")*CustomCF!CY36</f>
        <v>0</v>
      </c>
      <c r="DG36" s="19">
        <f>($J36="Bell Curve")*(_xlfn.NORM.DIST(AND(DG$4&gt;=$E36,DG$4&lt;=$G36)*(DG$4-$E36+1),$I36/2,$L36,TRUE)-_xlfn.NORM.DIST(AND(DG$4&gt;=$E36,DG$4&lt;=$G36)*(DF$4-$E36+1),$I36/2,$L36,TRUE))/(1-2*_xlfn.NORM.DIST(0,$I36/2,$L36,TRUE))*$C36+($J36="Steady Growth")*(AND(DG$4&gt;=$E36,DG$4&lt;=$G36)*((DG$4-$E36+1)/($I36*($I36+1)/2)*$C36))+($J36="custom")*CustomCF!CZ36</f>
        <v>0</v>
      </c>
      <c r="DH36" s="19">
        <f>($J36="Bell Curve")*(_xlfn.NORM.DIST(AND(DH$4&gt;=$E36,DH$4&lt;=$G36)*(DH$4-$E36+1),$I36/2,$L36,TRUE)-_xlfn.NORM.DIST(AND(DH$4&gt;=$E36,DH$4&lt;=$G36)*(DG$4-$E36+1),$I36/2,$L36,TRUE))/(1-2*_xlfn.NORM.DIST(0,$I36/2,$L36,TRUE))*$C36+($J36="Steady Growth")*(AND(DH$4&gt;=$E36,DH$4&lt;=$G36)*((DH$4-$E36+1)/($I36*($I36+1)/2)*$C36))+($J36="custom")*CustomCF!DA36</f>
        <v>0</v>
      </c>
      <c r="DI36" s="19">
        <f>($J36="Bell Curve")*(_xlfn.NORM.DIST(AND(DI$4&gt;=$E36,DI$4&lt;=$G36)*(DI$4-$E36+1),$I36/2,$L36,TRUE)-_xlfn.NORM.DIST(AND(DI$4&gt;=$E36,DI$4&lt;=$G36)*(DH$4-$E36+1),$I36/2,$L36,TRUE))/(1-2*_xlfn.NORM.DIST(0,$I36/2,$L36,TRUE))*$C36+($J36="Steady Growth")*(AND(DI$4&gt;=$E36,DI$4&lt;=$G36)*((DI$4-$E36+1)/($I36*($I36+1)/2)*$C36))+($J36="custom")*CustomCF!DB36</f>
        <v>0</v>
      </c>
      <c r="DJ36" s="19">
        <f>($J36="Bell Curve")*(_xlfn.NORM.DIST(AND(DJ$4&gt;=$E36,DJ$4&lt;=$G36)*(DJ$4-$E36+1),$I36/2,$L36,TRUE)-_xlfn.NORM.DIST(AND(DJ$4&gt;=$E36,DJ$4&lt;=$G36)*(DI$4-$E36+1),$I36/2,$L36,TRUE))/(1-2*_xlfn.NORM.DIST(0,$I36/2,$L36,TRUE))*$C36+($J36="Steady Growth")*(AND(DJ$4&gt;=$E36,DJ$4&lt;=$G36)*((DJ$4-$E36+1)/($I36*($I36+1)/2)*$C36))+($J36="custom")*CustomCF!DC36</f>
        <v>0</v>
      </c>
      <c r="DK36" s="19">
        <f>($J36="Bell Curve")*(_xlfn.NORM.DIST(AND(DK$4&gt;=$E36,DK$4&lt;=$G36)*(DK$4-$E36+1),$I36/2,$L36,TRUE)-_xlfn.NORM.DIST(AND(DK$4&gt;=$E36,DK$4&lt;=$G36)*(DJ$4-$E36+1),$I36/2,$L36,TRUE))/(1-2*_xlfn.NORM.DIST(0,$I36/2,$L36,TRUE))*$C36+($J36="Steady Growth")*(AND(DK$4&gt;=$E36,DK$4&lt;=$G36)*((DK$4-$E36+1)/($I36*($I36+1)/2)*$C36))+($J36="custom")*CustomCF!DD36</f>
        <v>0</v>
      </c>
      <c r="DL36" s="19">
        <f>($J36="Bell Curve")*(_xlfn.NORM.DIST(AND(DL$4&gt;=$E36,DL$4&lt;=$G36)*(DL$4-$E36+1),$I36/2,$L36,TRUE)-_xlfn.NORM.DIST(AND(DL$4&gt;=$E36,DL$4&lt;=$G36)*(DK$4-$E36+1),$I36/2,$L36,TRUE))/(1-2*_xlfn.NORM.DIST(0,$I36/2,$L36,TRUE))*$C36+($J36="Steady Growth")*(AND(DL$4&gt;=$E36,DL$4&lt;=$G36)*((DL$4-$E36+1)/($I36*($I36+1)/2)*$C36))+($J36="custom")*CustomCF!DE36</f>
        <v>0</v>
      </c>
      <c r="DM36" s="19">
        <f>($J36="Bell Curve")*(_xlfn.NORM.DIST(AND(DM$4&gt;=$E36,DM$4&lt;=$G36)*(DM$4-$E36+1),$I36/2,$L36,TRUE)-_xlfn.NORM.DIST(AND(DM$4&gt;=$E36,DM$4&lt;=$G36)*(DL$4-$E36+1),$I36/2,$L36,TRUE))/(1-2*_xlfn.NORM.DIST(0,$I36/2,$L36,TRUE))*$C36+($J36="Steady Growth")*(AND(DM$4&gt;=$E36,DM$4&lt;=$G36)*((DM$4-$E36+1)/($I36*($I36+1)/2)*$C36))+($J36="custom")*CustomCF!DF36</f>
        <v>0</v>
      </c>
      <c r="DN36" s="19">
        <f>($J36="Bell Curve")*(_xlfn.NORM.DIST(AND(DN$4&gt;=$E36,DN$4&lt;=$G36)*(DN$4-$E36+1),$I36/2,$L36,TRUE)-_xlfn.NORM.DIST(AND(DN$4&gt;=$E36,DN$4&lt;=$G36)*(DM$4-$E36+1),$I36/2,$L36,TRUE))/(1-2*_xlfn.NORM.DIST(0,$I36/2,$L36,TRUE))*$C36+($J36="Steady Growth")*(AND(DN$4&gt;=$E36,DN$4&lt;=$G36)*((DN$4-$E36+1)/($I36*($I36+1)/2)*$C36))+($J36="custom")*CustomCF!DG36</f>
        <v>0</v>
      </c>
      <c r="DO36" s="19">
        <f>($J36="Bell Curve")*(_xlfn.NORM.DIST(AND(DO$4&gt;=$E36,DO$4&lt;=$G36)*(DO$4-$E36+1),$I36/2,$L36,TRUE)-_xlfn.NORM.DIST(AND(DO$4&gt;=$E36,DO$4&lt;=$G36)*(DN$4-$E36+1),$I36/2,$L36,TRUE))/(1-2*_xlfn.NORM.DIST(0,$I36/2,$L36,TRUE))*$C36+($J36="Steady Growth")*(AND(DO$4&gt;=$E36,DO$4&lt;=$G36)*((DO$4-$E36+1)/($I36*($I36+1)/2)*$C36))+($J36="custom")*CustomCF!DH36</f>
        <v>0</v>
      </c>
      <c r="DP36" s="19">
        <f>($J36="Bell Curve")*(_xlfn.NORM.DIST(AND(DP$4&gt;=$E36,DP$4&lt;=$G36)*(DP$4-$E36+1),$I36/2,$L36,TRUE)-_xlfn.NORM.DIST(AND(DP$4&gt;=$E36,DP$4&lt;=$G36)*(DO$4-$E36+1),$I36/2,$L36,TRUE))/(1-2*_xlfn.NORM.DIST(0,$I36/2,$L36,TRUE))*$C36+($J36="Steady Growth")*(AND(DP$4&gt;=$E36,DP$4&lt;=$G36)*((DP$4-$E36+1)/($I36*($I36+1)/2)*$C36))+($J36="custom")*CustomCF!DI36</f>
        <v>0</v>
      </c>
      <c r="DQ36" s="19">
        <f>($J36="Bell Curve")*(_xlfn.NORM.DIST(AND(DQ$4&gt;=$E36,DQ$4&lt;=$G36)*(DQ$4-$E36+1),$I36/2,$L36,TRUE)-_xlfn.NORM.DIST(AND(DQ$4&gt;=$E36,DQ$4&lt;=$G36)*(DP$4-$E36+1),$I36/2,$L36,TRUE))/(1-2*_xlfn.NORM.DIST(0,$I36/2,$L36,TRUE))*$C36+($J36="Steady Growth")*(AND(DQ$4&gt;=$E36,DQ$4&lt;=$G36)*((DQ$4-$E36+1)/($I36*($I36+1)/2)*$C36))+($J36="custom")*CustomCF!DJ36</f>
        <v>0</v>
      </c>
      <c r="DR36" s="19">
        <f>($J36="Bell Curve")*(_xlfn.NORM.DIST(AND(DR$4&gt;=$E36,DR$4&lt;=$G36)*(DR$4-$E36+1),$I36/2,$L36,TRUE)-_xlfn.NORM.DIST(AND(DR$4&gt;=$E36,DR$4&lt;=$G36)*(DQ$4-$E36+1),$I36/2,$L36,TRUE))/(1-2*_xlfn.NORM.DIST(0,$I36/2,$L36,TRUE))*$C36+($J36="Steady Growth")*(AND(DR$4&gt;=$E36,DR$4&lt;=$G36)*((DR$4-$E36+1)/($I36*($I36+1)/2)*$C36))+($J36="custom")*CustomCF!DK36</f>
        <v>0</v>
      </c>
      <c r="DS36" s="19">
        <f>($J36="Bell Curve")*(_xlfn.NORM.DIST(AND(DS$4&gt;=$E36,DS$4&lt;=$G36)*(DS$4-$E36+1),$I36/2,$L36,TRUE)-_xlfn.NORM.DIST(AND(DS$4&gt;=$E36,DS$4&lt;=$G36)*(DR$4-$E36+1),$I36/2,$L36,TRUE))/(1-2*_xlfn.NORM.DIST(0,$I36/2,$L36,TRUE))*$C36+($J36="Steady Growth")*(AND(DS$4&gt;=$E36,DS$4&lt;=$G36)*((DS$4-$E36+1)/($I36*($I36+1)/2)*$C36))+($J36="custom")*CustomCF!DL36</f>
        <v>0</v>
      </c>
      <c r="DT36" s="19">
        <f>($J36="Bell Curve")*(_xlfn.NORM.DIST(AND(DT$4&gt;=$E36,DT$4&lt;=$G36)*(DT$4-$E36+1),$I36/2,$L36,TRUE)-_xlfn.NORM.DIST(AND(DT$4&gt;=$E36,DT$4&lt;=$G36)*(DS$4-$E36+1),$I36/2,$L36,TRUE))/(1-2*_xlfn.NORM.DIST(0,$I36/2,$L36,TRUE))*$C36+($J36="Steady Growth")*(AND(DT$4&gt;=$E36,DT$4&lt;=$G36)*((DT$4-$E36+1)/($I36*($I36+1)/2)*$C36))+($J36="custom")*CustomCF!DM36</f>
        <v>0</v>
      </c>
      <c r="DU36" s="19">
        <f>($J36="Bell Curve")*(_xlfn.NORM.DIST(AND(DU$4&gt;=$E36,DU$4&lt;=$G36)*(DU$4-$E36+1),$I36/2,$L36,TRUE)-_xlfn.NORM.DIST(AND(DU$4&gt;=$E36,DU$4&lt;=$G36)*(DT$4-$E36+1),$I36/2,$L36,TRUE))/(1-2*_xlfn.NORM.DIST(0,$I36/2,$L36,TRUE))*$C36+($J36="Steady Growth")*(AND(DU$4&gt;=$E36,DU$4&lt;=$G36)*((DU$4-$E36+1)/($I36*($I36+1)/2)*$C36))+($J36="custom")*CustomCF!DN36</f>
        <v>0</v>
      </c>
      <c r="DV36" s="19">
        <f>($J36="Bell Curve")*(_xlfn.NORM.DIST(AND(DV$4&gt;=$E36,DV$4&lt;=$G36)*(DV$4-$E36+1),$I36/2,$L36,TRUE)-_xlfn.NORM.DIST(AND(DV$4&gt;=$E36,DV$4&lt;=$G36)*(DU$4-$E36+1),$I36/2,$L36,TRUE))/(1-2*_xlfn.NORM.DIST(0,$I36/2,$L36,TRUE))*$C36+($J36="Steady Growth")*(AND(DV$4&gt;=$E36,DV$4&lt;=$G36)*((DV$4-$E36+1)/($I36*($I36+1)/2)*$C36))+($J36="custom")*CustomCF!DO36</f>
        <v>0</v>
      </c>
      <c r="DW36" s="19">
        <f>($J36="Bell Curve")*(_xlfn.NORM.DIST(AND(DW$4&gt;=$E36,DW$4&lt;=$G36)*(DW$4-$E36+1),$I36/2,$L36,TRUE)-_xlfn.NORM.DIST(AND(DW$4&gt;=$E36,DW$4&lt;=$G36)*(DV$4-$E36+1),$I36/2,$L36,TRUE))/(1-2*_xlfn.NORM.DIST(0,$I36/2,$L36,TRUE))*$C36+($J36="Steady Growth")*(AND(DW$4&gt;=$E36,DW$4&lt;=$G36)*((DW$4-$E36+1)/($I36*($I36+1)/2)*$C36))+($J36="custom")*CustomCF!DP36</f>
        <v>0</v>
      </c>
      <c r="DX36" s="19">
        <f>($J36="Bell Curve")*(_xlfn.NORM.DIST(AND(DX$4&gt;=$E36,DX$4&lt;=$G36)*(DX$4-$E36+1),$I36/2,$L36,TRUE)-_xlfn.NORM.DIST(AND(DX$4&gt;=$E36,DX$4&lt;=$G36)*(DW$4-$E36+1),$I36/2,$L36,TRUE))/(1-2*_xlfn.NORM.DIST(0,$I36/2,$L36,TRUE))*$C36+($J36="Steady Growth")*(AND(DX$4&gt;=$E36,DX$4&lt;=$G36)*((DX$4-$E36+1)/($I36*($I36+1)/2)*$C36))+($J36="custom")*CustomCF!DQ36</f>
        <v>0</v>
      </c>
      <c r="DY36" s="19">
        <f>($J36="Bell Curve")*(_xlfn.NORM.DIST(AND(DY$4&gt;=$E36,DY$4&lt;=$G36)*(DY$4-$E36+1),$I36/2,$L36,TRUE)-_xlfn.NORM.DIST(AND(DY$4&gt;=$E36,DY$4&lt;=$G36)*(DX$4-$E36+1),$I36/2,$L36,TRUE))/(1-2*_xlfn.NORM.DIST(0,$I36/2,$L36,TRUE))*$C36+($J36="Steady Growth")*(AND(DY$4&gt;=$E36,DY$4&lt;=$G36)*((DY$4-$E36+1)/($I36*($I36+1)/2)*$C36))+($J36="custom")*CustomCF!DR36</f>
        <v>0</v>
      </c>
      <c r="DZ36" s="19">
        <f>($J36="Bell Curve")*(_xlfn.NORM.DIST(AND(DZ$4&gt;=$E36,DZ$4&lt;=$G36)*(DZ$4-$E36+1),$I36/2,$L36,TRUE)-_xlfn.NORM.DIST(AND(DZ$4&gt;=$E36,DZ$4&lt;=$G36)*(DY$4-$E36+1),$I36/2,$L36,TRUE))/(1-2*_xlfn.NORM.DIST(0,$I36/2,$L36,TRUE))*$C36+($J36="Steady Growth")*(AND(DZ$4&gt;=$E36,DZ$4&lt;=$G36)*((DZ$4-$E36+1)/($I36*($I36+1)/2)*$C36))+($J36="custom")*CustomCF!DS36</f>
        <v>0</v>
      </c>
      <c r="EA36" s="19">
        <f>($J36="Bell Curve")*(_xlfn.NORM.DIST(AND(EA$4&gt;=$E36,EA$4&lt;=$G36)*(EA$4-$E36+1),$I36/2,$L36,TRUE)-_xlfn.NORM.DIST(AND(EA$4&gt;=$E36,EA$4&lt;=$G36)*(DZ$4-$E36+1),$I36/2,$L36,TRUE))/(1-2*_xlfn.NORM.DIST(0,$I36/2,$L36,TRUE))*$C36+($J36="Steady Growth")*(AND(EA$4&gt;=$E36,EA$4&lt;=$G36)*((EA$4-$E36+1)/($I36*($I36+1)/2)*$C36))+($J36="custom")*CustomCF!DT36</f>
        <v>0</v>
      </c>
      <c r="EB36" s="19">
        <f>($J36="Bell Curve")*(_xlfn.NORM.DIST(AND(EB$4&gt;=$E36,EB$4&lt;=$G36)*(EB$4-$E36+1),$I36/2,$L36,TRUE)-_xlfn.NORM.DIST(AND(EB$4&gt;=$E36,EB$4&lt;=$G36)*(EA$4-$E36+1),$I36/2,$L36,TRUE))/(1-2*_xlfn.NORM.DIST(0,$I36/2,$L36,TRUE))*$C36+($J36="Steady Growth")*(AND(EB$4&gt;=$E36,EB$4&lt;=$G36)*((EB$4-$E36+1)/($I36*($I36+1)/2)*$C36))+($J36="custom")*CustomCF!DU36</f>
        <v>0</v>
      </c>
      <c r="EC36" s="19">
        <f>($J36="Bell Curve")*(_xlfn.NORM.DIST(AND(EC$4&gt;=$E36,EC$4&lt;=$G36)*(EC$4-$E36+1),$I36/2,$L36,TRUE)-_xlfn.NORM.DIST(AND(EC$4&gt;=$E36,EC$4&lt;=$G36)*(EB$4-$E36+1),$I36/2,$L36,TRUE))/(1-2*_xlfn.NORM.DIST(0,$I36/2,$L36,TRUE))*$C36+($J36="Steady Growth")*(AND(EC$4&gt;=$E36,EC$4&lt;=$G36)*((EC$4-$E36+1)/($I36*($I36+1)/2)*$C36))+($J36="custom")*CustomCF!DV36</f>
        <v>0</v>
      </c>
      <c r="ED36" s="19">
        <f>($J36="Bell Curve")*(_xlfn.NORM.DIST(AND(ED$4&gt;=$E36,ED$4&lt;=$G36)*(ED$4-$E36+1),$I36/2,$L36,TRUE)-_xlfn.NORM.DIST(AND(ED$4&gt;=$E36,ED$4&lt;=$G36)*(EC$4-$E36+1),$I36/2,$L36,TRUE))/(1-2*_xlfn.NORM.DIST(0,$I36/2,$L36,TRUE))*$C36+($J36="Steady Growth")*(AND(ED$4&gt;=$E36,ED$4&lt;=$G36)*((ED$4-$E36+1)/($I36*($I36+1)/2)*$C36))+($J36="custom")*CustomCF!DW36</f>
        <v>0</v>
      </c>
      <c r="EE36" s="19">
        <f>($J36="Bell Curve")*(_xlfn.NORM.DIST(AND(EE$4&gt;=$E36,EE$4&lt;=$G36)*(EE$4-$E36+1),$I36/2,$L36,TRUE)-_xlfn.NORM.DIST(AND(EE$4&gt;=$E36,EE$4&lt;=$G36)*(ED$4-$E36+1),$I36/2,$L36,TRUE))/(1-2*_xlfn.NORM.DIST(0,$I36/2,$L36,TRUE))*$C36+($J36="Steady Growth")*(AND(EE$4&gt;=$E36,EE$4&lt;=$G36)*((EE$4-$E36+1)/($I36*($I36+1)/2)*$C36))+($J36="custom")*CustomCF!DX36</f>
        <v>0</v>
      </c>
      <c r="EF36" s="121">
        <f>($J36="Bell Curve")*(_xlfn.NORM.DIST(AND(EF$4&gt;=$E36,EF$4&lt;=$G36)*(EF$4-$E36+1),$I36/2,$L36,TRUE)-_xlfn.NORM.DIST(AND(EF$4&gt;=$E36,EF$4&lt;=$G36)*(EE$4-$E36+1),$I36/2,$L36,TRUE))/(1-2*_xlfn.NORM.DIST(0,$I36/2,$L36,TRUE))*$C36+($J36="Steady Growth")*(AND(EF$4&gt;=$E36,EF$4&lt;=$G36)*((EF$4-$E36+1)/($I36*($I36+1)/2)*$C36))+($J36="custom")*CustomCF!DY36</f>
        <v>0</v>
      </c>
    </row>
    <row r="37" spans="2:136" hidden="1" outlineLevel="1" x14ac:dyDescent="0.2">
      <c r="B37" s="103" t="str">
        <f>Budget!O9</f>
        <v>Multifamily</v>
      </c>
      <c r="C37" s="19">
        <f>Budget!P9</f>
        <v>171273600</v>
      </c>
      <c r="D37" s="19">
        <f t="shared" si="17"/>
        <v>0</v>
      </c>
      <c r="E37" s="92">
        <v>0</v>
      </c>
      <c r="F37" s="18">
        <f>IF(J37="Custom",CustomCF!E37,INDEX($P$6:$DY$6,MATCH(E37,CF!$P$4:$DY$4,0)))</f>
        <v>46022</v>
      </c>
      <c r="G37" s="92">
        <v>0</v>
      </c>
      <c r="H37" s="18">
        <f>IF(J37="Custom",CustomCF!F37,INDEX($P$6:$EF$6,MATCH(G37,$P$4:$EF$4,0)))</f>
        <v>46022</v>
      </c>
      <c r="I37" s="9">
        <f t="shared" si="9"/>
        <v>1</v>
      </c>
      <c r="J37" s="92" t="s">
        <v>30</v>
      </c>
      <c r="K37" s="92" t="s">
        <v>31</v>
      </c>
      <c r="L37" s="9">
        <f t="shared" si="22"/>
        <v>10000000</v>
      </c>
      <c r="M37" s="107">
        <f t="shared" si="23"/>
        <v>171273599.76167995</v>
      </c>
      <c r="N37" s="112" t="str">
        <f t="shared" si="10"/>
        <v>OK</v>
      </c>
      <c r="O37" s="112"/>
      <c r="P37" s="19">
        <f>($J37="Bell Curve")*(_xlfn.NORM.DIST(AND(P$4&gt;=$E37,P$4&lt;=$G37)*(P$4-$E37+1),$I37/2,$L37,TRUE)-_xlfn.NORM.DIST(AND(P$4&gt;=$E37,P$4&lt;=$G37)*(N$4-$E37+1),$I37/2,$L37,TRUE))/(1-2*_xlfn.NORM.DIST(0,$I37/2,$L37,TRUE))*$C37+($J37="Steady Growth")*(AND(P$4&gt;=$E37,P$4&lt;=$G37)*((P$4-$E37+1)/($I37*($I37+1)/2)*$C37))+($J37="custom")*CustomCF!I37</f>
        <v>171273599.76167995</v>
      </c>
      <c r="Q37" s="19">
        <f>($J37="Bell Curve")*(_xlfn.NORM.DIST(AND(Q$4&gt;=$E37,Q$4&lt;=$G37)*(Q$4-$E37+1),$I37/2,$L37,TRUE)-_xlfn.NORM.DIST(AND(Q$4&gt;=$E37,Q$4&lt;=$G37)*(P$4-$E37+1),$I37/2,$L37,TRUE))/(1-2*_xlfn.NORM.DIST(0,$I37/2,$L37,TRUE))*$C37+($J37="Steady Growth")*(AND(Q$4&gt;=$E37,Q$4&lt;=$G37)*((Q$4-$E37+1)/($I37*($I37+1)/2)*$C37))+($J37="custom")*CustomCF!J37</f>
        <v>0</v>
      </c>
      <c r="R37" s="19">
        <f>($J37="Bell Curve")*(_xlfn.NORM.DIST(AND(R$4&gt;=$E37,R$4&lt;=$G37)*(R$4-$E37+1),$I37/2,$L37,TRUE)-_xlfn.NORM.DIST(AND(R$4&gt;=$E37,R$4&lt;=$G37)*(Q$4-$E37+1),$I37/2,$L37,TRUE))/(1-2*_xlfn.NORM.DIST(0,$I37/2,$L37,TRUE))*$C37+($J37="Steady Growth")*(AND(R$4&gt;=$E37,R$4&lt;=$G37)*((R$4-$E37+1)/($I37*($I37+1)/2)*$C37))+($J37="custom")*CustomCF!K37</f>
        <v>0</v>
      </c>
      <c r="S37" s="19">
        <f>($J37="Bell Curve")*(_xlfn.NORM.DIST(AND(S$4&gt;=$E37,S$4&lt;=$G37)*(S$4-$E37+1),$I37/2,$L37,TRUE)-_xlfn.NORM.DIST(AND(S$4&gt;=$E37,S$4&lt;=$G37)*(R$4-$E37+1),$I37/2,$L37,TRUE))/(1-2*_xlfn.NORM.DIST(0,$I37/2,$L37,TRUE))*$C37+($J37="Steady Growth")*(AND(S$4&gt;=$E37,S$4&lt;=$G37)*((S$4-$E37+1)/($I37*($I37+1)/2)*$C37))+($J37="custom")*CustomCF!L37</f>
        <v>0</v>
      </c>
      <c r="T37" s="19">
        <f>($J37="Bell Curve")*(_xlfn.NORM.DIST(AND(T$4&gt;=$E37,T$4&lt;=$G37)*(T$4-$E37+1),$I37/2,$L37,TRUE)-_xlfn.NORM.DIST(AND(T$4&gt;=$E37,T$4&lt;=$G37)*(S$4-$E37+1),$I37/2,$L37,TRUE))/(1-2*_xlfn.NORM.DIST(0,$I37/2,$L37,TRUE))*$C37+($J37="Steady Growth")*(AND(T$4&gt;=$E37,T$4&lt;=$G37)*((T$4-$E37+1)/($I37*($I37+1)/2)*$C37))+($J37="custom")*CustomCF!M37</f>
        <v>0</v>
      </c>
      <c r="U37" s="19">
        <f>($J37="Bell Curve")*(_xlfn.NORM.DIST(AND(U$4&gt;=$E37,U$4&lt;=$G37)*(U$4-$E37+1),$I37/2,$L37,TRUE)-_xlfn.NORM.DIST(AND(U$4&gt;=$E37,U$4&lt;=$G37)*(T$4-$E37+1),$I37/2,$L37,TRUE))/(1-2*_xlfn.NORM.DIST(0,$I37/2,$L37,TRUE))*$C37+($J37="Steady Growth")*(AND(U$4&gt;=$E37,U$4&lt;=$G37)*((U$4-$E37+1)/($I37*($I37+1)/2)*$C37))+($J37="custom")*CustomCF!N37</f>
        <v>0</v>
      </c>
      <c r="V37" s="19">
        <f>($J37="Bell Curve")*(_xlfn.NORM.DIST(AND(V$4&gt;=$E37,V$4&lt;=$G37)*(V$4-$E37+1),$I37/2,$L37,TRUE)-_xlfn.NORM.DIST(AND(V$4&gt;=$E37,V$4&lt;=$G37)*(U$4-$E37+1),$I37/2,$L37,TRUE))/(1-2*_xlfn.NORM.DIST(0,$I37/2,$L37,TRUE))*$C37+($J37="Steady Growth")*(AND(V$4&gt;=$E37,V$4&lt;=$G37)*((V$4-$E37+1)/($I37*($I37+1)/2)*$C37))+($J37="custom")*CustomCF!O37</f>
        <v>0</v>
      </c>
      <c r="W37" s="19">
        <f>($J37="Bell Curve")*(_xlfn.NORM.DIST(AND(W$4&gt;=$E37,W$4&lt;=$G37)*(W$4-$E37+1),$I37/2,$L37,TRUE)-_xlfn.NORM.DIST(AND(W$4&gt;=$E37,W$4&lt;=$G37)*(V$4-$E37+1),$I37/2,$L37,TRUE))/(1-2*_xlfn.NORM.DIST(0,$I37/2,$L37,TRUE))*$C37+($J37="Steady Growth")*(AND(W$4&gt;=$E37,W$4&lt;=$G37)*((W$4-$E37+1)/($I37*($I37+1)/2)*$C37))+($J37="custom")*CustomCF!P37</f>
        <v>0</v>
      </c>
      <c r="X37" s="19">
        <f>($J37="Bell Curve")*(_xlfn.NORM.DIST(AND(X$4&gt;=$E37,X$4&lt;=$G37)*(X$4-$E37+1),$I37/2,$L37,TRUE)-_xlfn.NORM.DIST(AND(X$4&gt;=$E37,X$4&lt;=$G37)*(W$4-$E37+1),$I37/2,$L37,TRUE))/(1-2*_xlfn.NORM.DIST(0,$I37/2,$L37,TRUE))*$C37+($J37="Steady Growth")*(AND(X$4&gt;=$E37,X$4&lt;=$G37)*((X$4-$E37+1)/($I37*($I37+1)/2)*$C37))+($J37="custom")*CustomCF!Q37</f>
        <v>0</v>
      </c>
      <c r="Y37" s="19">
        <f>($J37="Bell Curve")*(_xlfn.NORM.DIST(AND(Y$4&gt;=$E37,Y$4&lt;=$G37)*(Y$4-$E37+1),$I37/2,$L37,TRUE)-_xlfn.NORM.DIST(AND(Y$4&gt;=$E37,Y$4&lt;=$G37)*(X$4-$E37+1),$I37/2,$L37,TRUE))/(1-2*_xlfn.NORM.DIST(0,$I37/2,$L37,TRUE))*$C37+($J37="Steady Growth")*(AND(Y$4&gt;=$E37,Y$4&lt;=$G37)*((Y$4-$E37+1)/($I37*($I37+1)/2)*$C37))+($J37="custom")*CustomCF!R37</f>
        <v>0</v>
      </c>
      <c r="Z37" s="19">
        <f>($J37="Bell Curve")*(_xlfn.NORM.DIST(AND(Z$4&gt;=$E37,Z$4&lt;=$G37)*(Z$4-$E37+1),$I37/2,$L37,TRUE)-_xlfn.NORM.DIST(AND(Z$4&gt;=$E37,Z$4&lt;=$G37)*(Y$4-$E37+1),$I37/2,$L37,TRUE))/(1-2*_xlfn.NORM.DIST(0,$I37/2,$L37,TRUE))*$C37+($J37="Steady Growth")*(AND(Z$4&gt;=$E37,Z$4&lt;=$G37)*((Z$4-$E37+1)/($I37*($I37+1)/2)*$C37))+($J37="custom")*CustomCF!S37</f>
        <v>0</v>
      </c>
      <c r="AA37" s="19">
        <f>($J37="Bell Curve")*(_xlfn.NORM.DIST(AND(AA$4&gt;=$E37,AA$4&lt;=$G37)*(AA$4-$E37+1),$I37/2,$L37,TRUE)-_xlfn.NORM.DIST(AND(AA$4&gt;=$E37,AA$4&lt;=$G37)*(Z$4-$E37+1),$I37/2,$L37,TRUE))/(1-2*_xlfn.NORM.DIST(0,$I37/2,$L37,TRUE))*$C37+($J37="Steady Growth")*(AND(AA$4&gt;=$E37,AA$4&lt;=$G37)*((AA$4-$E37+1)/($I37*($I37+1)/2)*$C37))+($J37="custom")*CustomCF!T37</f>
        <v>0</v>
      </c>
      <c r="AB37" s="19">
        <f>($J37="Bell Curve")*(_xlfn.NORM.DIST(AND(AB$4&gt;=$E37,AB$4&lt;=$G37)*(AB$4-$E37+1),$I37/2,$L37,TRUE)-_xlfn.NORM.DIST(AND(AB$4&gt;=$E37,AB$4&lt;=$G37)*(AA$4-$E37+1),$I37/2,$L37,TRUE))/(1-2*_xlfn.NORM.DIST(0,$I37/2,$L37,TRUE))*$C37+($J37="Steady Growth")*(AND(AB$4&gt;=$E37,AB$4&lt;=$G37)*((AB$4-$E37+1)/($I37*($I37+1)/2)*$C37))+($J37="custom")*CustomCF!U37</f>
        <v>0</v>
      </c>
      <c r="AC37" s="19">
        <f>($J37="Bell Curve")*(_xlfn.NORM.DIST(AND(AC$4&gt;=$E37,AC$4&lt;=$G37)*(AC$4-$E37+1),$I37/2,$L37,TRUE)-_xlfn.NORM.DIST(AND(AC$4&gt;=$E37,AC$4&lt;=$G37)*(AB$4-$E37+1),$I37/2,$L37,TRUE))/(1-2*_xlfn.NORM.DIST(0,$I37/2,$L37,TRUE))*$C37+($J37="Steady Growth")*(AND(AC$4&gt;=$E37,AC$4&lt;=$G37)*((AC$4-$E37+1)/($I37*($I37+1)/2)*$C37))+($J37="custom")*CustomCF!V37</f>
        <v>0</v>
      </c>
      <c r="AD37" s="19">
        <f>($J37="Bell Curve")*(_xlfn.NORM.DIST(AND(AD$4&gt;=$E37,AD$4&lt;=$G37)*(AD$4-$E37+1),$I37/2,$L37,TRUE)-_xlfn.NORM.DIST(AND(AD$4&gt;=$E37,AD$4&lt;=$G37)*(AC$4-$E37+1),$I37/2,$L37,TRUE))/(1-2*_xlfn.NORM.DIST(0,$I37/2,$L37,TRUE))*$C37+($J37="Steady Growth")*(AND(AD$4&gt;=$E37,AD$4&lt;=$G37)*((AD$4-$E37+1)/($I37*($I37+1)/2)*$C37))+($J37="custom")*CustomCF!W37</f>
        <v>0</v>
      </c>
      <c r="AE37" s="19">
        <f>($J37="Bell Curve")*(_xlfn.NORM.DIST(AND(AE$4&gt;=$E37,AE$4&lt;=$G37)*(AE$4-$E37+1),$I37/2,$L37,TRUE)-_xlfn.NORM.DIST(AND(AE$4&gt;=$E37,AE$4&lt;=$G37)*(AD$4-$E37+1),$I37/2,$L37,TRUE))/(1-2*_xlfn.NORM.DIST(0,$I37/2,$L37,TRUE))*$C37+($J37="Steady Growth")*(AND(AE$4&gt;=$E37,AE$4&lt;=$G37)*((AE$4-$E37+1)/($I37*($I37+1)/2)*$C37))+($J37="custom")*CustomCF!X37</f>
        <v>0</v>
      </c>
      <c r="AF37" s="19">
        <f>($J37="Bell Curve")*(_xlfn.NORM.DIST(AND(AF$4&gt;=$E37,AF$4&lt;=$G37)*(AF$4-$E37+1),$I37/2,$L37,TRUE)-_xlfn.NORM.DIST(AND(AF$4&gt;=$E37,AF$4&lt;=$G37)*(AE$4-$E37+1),$I37/2,$L37,TRUE))/(1-2*_xlfn.NORM.DIST(0,$I37/2,$L37,TRUE))*$C37+($J37="Steady Growth")*(AND(AF$4&gt;=$E37,AF$4&lt;=$G37)*((AF$4-$E37+1)/($I37*($I37+1)/2)*$C37))+($J37="custom")*CustomCF!Y37</f>
        <v>0</v>
      </c>
      <c r="AG37" s="19">
        <f>($J37="Bell Curve")*(_xlfn.NORM.DIST(AND(AG$4&gt;=$E37,AG$4&lt;=$G37)*(AG$4-$E37+1),$I37/2,$L37,TRUE)-_xlfn.NORM.DIST(AND(AG$4&gt;=$E37,AG$4&lt;=$G37)*(AF$4-$E37+1),$I37/2,$L37,TRUE))/(1-2*_xlfn.NORM.DIST(0,$I37/2,$L37,TRUE))*$C37+($J37="Steady Growth")*(AND(AG$4&gt;=$E37,AG$4&lt;=$G37)*((AG$4-$E37+1)/($I37*($I37+1)/2)*$C37))+($J37="custom")*CustomCF!Z37</f>
        <v>0</v>
      </c>
      <c r="AH37" s="19">
        <f>($J37="Bell Curve")*(_xlfn.NORM.DIST(AND(AH$4&gt;=$E37,AH$4&lt;=$G37)*(AH$4-$E37+1),$I37/2,$L37,TRUE)-_xlfn.NORM.DIST(AND(AH$4&gt;=$E37,AH$4&lt;=$G37)*(AG$4-$E37+1),$I37/2,$L37,TRUE))/(1-2*_xlfn.NORM.DIST(0,$I37/2,$L37,TRUE))*$C37+($J37="Steady Growth")*(AND(AH$4&gt;=$E37,AH$4&lt;=$G37)*((AH$4-$E37+1)/($I37*($I37+1)/2)*$C37))+($J37="custom")*CustomCF!AA37</f>
        <v>0</v>
      </c>
      <c r="AI37" s="19">
        <f>($J37="Bell Curve")*(_xlfn.NORM.DIST(AND(AI$4&gt;=$E37,AI$4&lt;=$G37)*(AI$4-$E37+1),$I37/2,$L37,TRUE)-_xlfn.NORM.DIST(AND(AI$4&gt;=$E37,AI$4&lt;=$G37)*(AH$4-$E37+1),$I37/2,$L37,TRUE))/(1-2*_xlfn.NORM.DIST(0,$I37/2,$L37,TRUE))*$C37+($J37="Steady Growth")*(AND(AI$4&gt;=$E37,AI$4&lt;=$G37)*((AI$4-$E37+1)/($I37*($I37+1)/2)*$C37))+($J37="custom")*CustomCF!AB37</f>
        <v>0</v>
      </c>
      <c r="AJ37" s="19">
        <f>($J37="Bell Curve")*(_xlfn.NORM.DIST(AND(AJ$4&gt;=$E37,AJ$4&lt;=$G37)*(AJ$4-$E37+1),$I37/2,$L37,TRUE)-_xlfn.NORM.DIST(AND(AJ$4&gt;=$E37,AJ$4&lt;=$G37)*(AI$4-$E37+1),$I37/2,$L37,TRUE))/(1-2*_xlfn.NORM.DIST(0,$I37/2,$L37,TRUE))*$C37+($J37="Steady Growth")*(AND(AJ$4&gt;=$E37,AJ$4&lt;=$G37)*((AJ$4-$E37+1)/($I37*($I37+1)/2)*$C37))+($J37="custom")*CustomCF!AC37</f>
        <v>0</v>
      </c>
      <c r="AK37" s="19">
        <f>($J37="Bell Curve")*(_xlfn.NORM.DIST(AND(AK$4&gt;=$E37,AK$4&lt;=$G37)*(AK$4-$E37+1),$I37/2,$L37,TRUE)-_xlfn.NORM.DIST(AND(AK$4&gt;=$E37,AK$4&lt;=$G37)*(AJ$4-$E37+1),$I37/2,$L37,TRUE))/(1-2*_xlfn.NORM.DIST(0,$I37/2,$L37,TRUE))*$C37+($J37="Steady Growth")*(AND(AK$4&gt;=$E37,AK$4&lt;=$G37)*((AK$4-$E37+1)/($I37*($I37+1)/2)*$C37))+($J37="custom")*CustomCF!AD37</f>
        <v>0</v>
      </c>
      <c r="AL37" s="19">
        <f>($J37="Bell Curve")*(_xlfn.NORM.DIST(AND(AL$4&gt;=$E37,AL$4&lt;=$G37)*(AL$4-$E37+1),$I37/2,$L37,TRUE)-_xlfn.NORM.DIST(AND(AL$4&gt;=$E37,AL$4&lt;=$G37)*(AK$4-$E37+1),$I37/2,$L37,TRUE))/(1-2*_xlfn.NORM.DIST(0,$I37/2,$L37,TRUE))*$C37+($J37="Steady Growth")*(AND(AL$4&gt;=$E37,AL$4&lt;=$G37)*((AL$4-$E37+1)/($I37*($I37+1)/2)*$C37))+($J37="custom")*CustomCF!AE37</f>
        <v>0</v>
      </c>
      <c r="AM37" s="19">
        <f>($J37="Bell Curve")*(_xlfn.NORM.DIST(AND(AM$4&gt;=$E37,AM$4&lt;=$G37)*(AM$4-$E37+1),$I37/2,$L37,TRUE)-_xlfn.NORM.DIST(AND(AM$4&gt;=$E37,AM$4&lt;=$G37)*(AL$4-$E37+1),$I37/2,$L37,TRUE))/(1-2*_xlfn.NORM.DIST(0,$I37/2,$L37,TRUE))*$C37+($J37="Steady Growth")*(AND(AM$4&gt;=$E37,AM$4&lt;=$G37)*((AM$4-$E37+1)/($I37*($I37+1)/2)*$C37))+($J37="custom")*CustomCF!AF37</f>
        <v>0</v>
      </c>
      <c r="AN37" s="19">
        <f>($J37="Bell Curve")*(_xlfn.NORM.DIST(AND(AN$4&gt;=$E37,AN$4&lt;=$G37)*(AN$4-$E37+1),$I37/2,$L37,TRUE)-_xlfn.NORM.DIST(AND(AN$4&gt;=$E37,AN$4&lt;=$G37)*(AM$4-$E37+1),$I37/2,$L37,TRUE))/(1-2*_xlfn.NORM.DIST(0,$I37/2,$L37,TRUE))*$C37+($J37="Steady Growth")*(AND(AN$4&gt;=$E37,AN$4&lt;=$G37)*((AN$4-$E37+1)/($I37*($I37+1)/2)*$C37))+($J37="custom")*CustomCF!AG37</f>
        <v>0</v>
      </c>
      <c r="AO37" s="19">
        <f>($J37="Bell Curve")*(_xlfn.NORM.DIST(AND(AO$4&gt;=$E37,AO$4&lt;=$G37)*(AO$4-$E37+1),$I37/2,$L37,TRUE)-_xlfn.NORM.DIST(AND(AO$4&gt;=$E37,AO$4&lt;=$G37)*(AN$4-$E37+1),$I37/2,$L37,TRUE))/(1-2*_xlfn.NORM.DIST(0,$I37/2,$L37,TRUE))*$C37+($J37="Steady Growth")*(AND(AO$4&gt;=$E37,AO$4&lt;=$G37)*((AO$4-$E37+1)/($I37*($I37+1)/2)*$C37))+($J37="custom")*CustomCF!AH37</f>
        <v>0</v>
      </c>
      <c r="AP37" s="19">
        <f>($J37="Bell Curve")*(_xlfn.NORM.DIST(AND(AP$4&gt;=$E37,AP$4&lt;=$G37)*(AP$4-$E37+1),$I37/2,$L37,TRUE)-_xlfn.NORM.DIST(AND(AP$4&gt;=$E37,AP$4&lt;=$G37)*(AO$4-$E37+1),$I37/2,$L37,TRUE))/(1-2*_xlfn.NORM.DIST(0,$I37/2,$L37,TRUE))*$C37+($J37="Steady Growth")*(AND(AP$4&gt;=$E37,AP$4&lt;=$G37)*((AP$4-$E37+1)/($I37*($I37+1)/2)*$C37))+($J37="custom")*CustomCF!AI37</f>
        <v>0</v>
      </c>
      <c r="AQ37" s="19">
        <f>($J37="Bell Curve")*(_xlfn.NORM.DIST(AND(AQ$4&gt;=$E37,AQ$4&lt;=$G37)*(AQ$4-$E37+1),$I37/2,$L37,TRUE)-_xlfn.NORM.DIST(AND(AQ$4&gt;=$E37,AQ$4&lt;=$G37)*(AP$4-$E37+1),$I37/2,$L37,TRUE))/(1-2*_xlfn.NORM.DIST(0,$I37/2,$L37,TRUE))*$C37+($J37="Steady Growth")*(AND(AQ$4&gt;=$E37,AQ$4&lt;=$G37)*((AQ$4-$E37+1)/($I37*($I37+1)/2)*$C37))+($J37="custom")*CustomCF!AJ37</f>
        <v>0</v>
      </c>
      <c r="AR37" s="19">
        <f>($J37="Bell Curve")*(_xlfn.NORM.DIST(AND(AR$4&gt;=$E37,AR$4&lt;=$G37)*(AR$4-$E37+1),$I37/2,$L37,TRUE)-_xlfn.NORM.DIST(AND(AR$4&gt;=$E37,AR$4&lt;=$G37)*(AQ$4-$E37+1),$I37/2,$L37,TRUE))/(1-2*_xlfn.NORM.DIST(0,$I37/2,$L37,TRUE))*$C37+($J37="Steady Growth")*(AND(AR$4&gt;=$E37,AR$4&lt;=$G37)*((AR$4-$E37+1)/($I37*($I37+1)/2)*$C37))+($J37="custom")*CustomCF!AK37</f>
        <v>0</v>
      </c>
      <c r="AS37" s="19">
        <f>($J37="Bell Curve")*(_xlfn.NORM.DIST(AND(AS$4&gt;=$E37,AS$4&lt;=$G37)*(AS$4-$E37+1),$I37/2,$L37,TRUE)-_xlfn.NORM.DIST(AND(AS$4&gt;=$E37,AS$4&lt;=$G37)*(AR$4-$E37+1),$I37/2,$L37,TRUE))/(1-2*_xlfn.NORM.DIST(0,$I37/2,$L37,TRUE))*$C37+($J37="Steady Growth")*(AND(AS$4&gt;=$E37,AS$4&lt;=$G37)*((AS$4-$E37+1)/($I37*($I37+1)/2)*$C37))+($J37="custom")*CustomCF!AL37</f>
        <v>0</v>
      </c>
      <c r="AT37" s="19">
        <f>($J37="Bell Curve")*(_xlfn.NORM.DIST(AND(AT$4&gt;=$E37,AT$4&lt;=$G37)*(AT$4-$E37+1),$I37/2,$L37,TRUE)-_xlfn.NORM.DIST(AND(AT$4&gt;=$E37,AT$4&lt;=$G37)*(AS$4-$E37+1),$I37/2,$L37,TRUE))/(1-2*_xlfn.NORM.DIST(0,$I37/2,$L37,TRUE))*$C37+($J37="Steady Growth")*(AND(AT$4&gt;=$E37,AT$4&lt;=$G37)*((AT$4-$E37+1)/($I37*($I37+1)/2)*$C37))+($J37="custom")*CustomCF!AM37</f>
        <v>0</v>
      </c>
      <c r="AU37" s="19">
        <f>($J37="Bell Curve")*(_xlfn.NORM.DIST(AND(AU$4&gt;=$E37,AU$4&lt;=$G37)*(AU$4-$E37+1),$I37/2,$L37,TRUE)-_xlfn.NORM.DIST(AND(AU$4&gt;=$E37,AU$4&lt;=$G37)*(AT$4-$E37+1),$I37/2,$L37,TRUE))/(1-2*_xlfn.NORM.DIST(0,$I37/2,$L37,TRUE))*$C37+($J37="Steady Growth")*(AND(AU$4&gt;=$E37,AU$4&lt;=$G37)*((AU$4-$E37+1)/($I37*($I37+1)/2)*$C37))+($J37="custom")*CustomCF!AN37</f>
        <v>0</v>
      </c>
      <c r="AV37" s="19">
        <f>($J37="Bell Curve")*(_xlfn.NORM.DIST(AND(AV$4&gt;=$E37,AV$4&lt;=$G37)*(AV$4-$E37+1),$I37/2,$L37,TRUE)-_xlfn.NORM.DIST(AND(AV$4&gt;=$E37,AV$4&lt;=$G37)*(AU$4-$E37+1),$I37/2,$L37,TRUE))/(1-2*_xlfn.NORM.DIST(0,$I37/2,$L37,TRUE))*$C37+($J37="Steady Growth")*(AND(AV$4&gt;=$E37,AV$4&lt;=$G37)*((AV$4-$E37+1)/($I37*($I37+1)/2)*$C37))+($J37="custom")*CustomCF!AO37</f>
        <v>0</v>
      </c>
      <c r="AW37" s="19">
        <f>($J37="Bell Curve")*(_xlfn.NORM.DIST(AND(AW$4&gt;=$E37,AW$4&lt;=$G37)*(AW$4-$E37+1),$I37/2,$L37,TRUE)-_xlfn.NORM.DIST(AND(AW$4&gt;=$E37,AW$4&lt;=$G37)*(AV$4-$E37+1),$I37/2,$L37,TRUE))/(1-2*_xlfn.NORM.DIST(0,$I37/2,$L37,TRUE))*$C37+($J37="Steady Growth")*(AND(AW$4&gt;=$E37,AW$4&lt;=$G37)*((AW$4-$E37+1)/($I37*($I37+1)/2)*$C37))+($J37="custom")*CustomCF!AP37</f>
        <v>0</v>
      </c>
      <c r="AX37" s="19">
        <f>($J37="Bell Curve")*(_xlfn.NORM.DIST(AND(AX$4&gt;=$E37,AX$4&lt;=$G37)*(AX$4-$E37+1),$I37/2,$L37,TRUE)-_xlfn.NORM.DIST(AND(AX$4&gt;=$E37,AX$4&lt;=$G37)*(AW$4-$E37+1),$I37/2,$L37,TRUE))/(1-2*_xlfn.NORM.DIST(0,$I37/2,$L37,TRUE))*$C37+($J37="Steady Growth")*(AND(AX$4&gt;=$E37,AX$4&lt;=$G37)*((AX$4-$E37+1)/($I37*($I37+1)/2)*$C37))+($J37="custom")*CustomCF!AQ37</f>
        <v>0</v>
      </c>
      <c r="AY37" s="19">
        <f>($J37="Bell Curve")*(_xlfn.NORM.DIST(AND(AY$4&gt;=$E37,AY$4&lt;=$G37)*(AY$4-$E37+1),$I37/2,$L37,TRUE)-_xlfn.NORM.DIST(AND(AY$4&gt;=$E37,AY$4&lt;=$G37)*(AX$4-$E37+1),$I37/2,$L37,TRUE))/(1-2*_xlfn.NORM.DIST(0,$I37/2,$L37,TRUE))*$C37+($J37="Steady Growth")*(AND(AY$4&gt;=$E37,AY$4&lt;=$G37)*((AY$4-$E37+1)/($I37*($I37+1)/2)*$C37))+($J37="custom")*CustomCF!AR37</f>
        <v>0</v>
      </c>
      <c r="AZ37" s="19">
        <f>($J37="Bell Curve")*(_xlfn.NORM.DIST(AND(AZ$4&gt;=$E37,AZ$4&lt;=$G37)*(AZ$4-$E37+1),$I37/2,$L37,TRUE)-_xlfn.NORM.DIST(AND(AZ$4&gt;=$E37,AZ$4&lt;=$G37)*(AY$4-$E37+1),$I37/2,$L37,TRUE))/(1-2*_xlfn.NORM.DIST(0,$I37/2,$L37,TRUE))*$C37+($J37="Steady Growth")*(AND(AZ$4&gt;=$E37,AZ$4&lt;=$G37)*((AZ$4-$E37+1)/($I37*($I37+1)/2)*$C37))+($J37="custom")*CustomCF!AS37</f>
        <v>0</v>
      </c>
      <c r="BA37" s="19">
        <f>($J37="Bell Curve")*(_xlfn.NORM.DIST(AND(BA$4&gt;=$E37,BA$4&lt;=$G37)*(BA$4-$E37+1),$I37/2,$L37,TRUE)-_xlfn.NORM.DIST(AND(BA$4&gt;=$E37,BA$4&lt;=$G37)*(AZ$4-$E37+1),$I37/2,$L37,TRUE))/(1-2*_xlfn.NORM.DIST(0,$I37/2,$L37,TRUE))*$C37+($J37="Steady Growth")*(AND(BA$4&gt;=$E37,BA$4&lt;=$G37)*((BA$4-$E37+1)/($I37*($I37+1)/2)*$C37))+($J37="custom")*CustomCF!AT37</f>
        <v>0</v>
      </c>
      <c r="BB37" s="19">
        <f>($J37="Bell Curve")*(_xlfn.NORM.DIST(AND(BB$4&gt;=$E37,BB$4&lt;=$G37)*(BB$4-$E37+1),$I37/2,$L37,TRUE)-_xlfn.NORM.DIST(AND(BB$4&gt;=$E37,BB$4&lt;=$G37)*(BA$4-$E37+1),$I37/2,$L37,TRUE))/(1-2*_xlfn.NORM.DIST(0,$I37/2,$L37,TRUE))*$C37+($J37="Steady Growth")*(AND(BB$4&gt;=$E37,BB$4&lt;=$G37)*((BB$4-$E37+1)/($I37*($I37+1)/2)*$C37))+($J37="custom")*CustomCF!AU37</f>
        <v>0</v>
      </c>
      <c r="BC37" s="19">
        <f>($J37="Bell Curve")*(_xlfn.NORM.DIST(AND(BC$4&gt;=$E37,BC$4&lt;=$G37)*(BC$4-$E37+1),$I37/2,$L37,TRUE)-_xlfn.NORM.DIST(AND(BC$4&gt;=$E37,BC$4&lt;=$G37)*(BB$4-$E37+1),$I37/2,$L37,TRUE))/(1-2*_xlfn.NORM.DIST(0,$I37/2,$L37,TRUE))*$C37+($J37="Steady Growth")*(AND(BC$4&gt;=$E37,BC$4&lt;=$G37)*((BC$4-$E37+1)/($I37*($I37+1)/2)*$C37))+($J37="custom")*CustomCF!AV37</f>
        <v>0</v>
      </c>
      <c r="BD37" s="19">
        <f>($J37="Bell Curve")*(_xlfn.NORM.DIST(AND(BD$4&gt;=$E37,BD$4&lt;=$G37)*(BD$4-$E37+1),$I37/2,$L37,TRUE)-_xlfn.NORM.DIST(AND(BD$4&gt;=$E37,BD$4&lt;=$G37)*(BC$4-$E37+1),$I37/2,$L37,TRUE))/(1-2*_xlfn.NORM.DIST(0,$I37/2,$L37,TRUE))*$C37+($J37="Steady Growth")*(AND(BD$4&gt;=$E37,BD$4&lt;=$G37)*((BD$4-$E37+1)/($I37*($I37+1)/2)*$C37))+($J37="custom")*CustomCF!AW37</f>
        <v>0</v>
      </c>
      <c r="BE37" s="19">
        <f>($J37="Bell Curve")*(_xlfn.NORM.DIST(AND(BE$4&gt;=$E37,BE$4&lt;=$G37)*(BE$4-$E37+1),$I37/2,$L37,TRUE)-_xlfn.NORM.DIST(AND(BE$4&gt;=$E37,BE$4&lt;=$G37)*(BD$4-$E37+1),$I37/2,$L37,TRUE))/(1-2*_xlfn.NORM.DIST(0,$I37/2,$L37,TRUE))*$C37+($J37="Steady Growth")*(AND(BE$4&gt;=$E37,BE$4&lt;=$G37)*((BE$4-$E37+1)/($I37*($I37+1)/2)*$C37))+($J37="custom")*CustomCF!AX37</f>
        <v>0</v>
      </c>
      <c r="BF37" s="19">
        <f>($J37="Bell Curve")*(_xlfn.NORM.DIST(AND(BF$4&gt;=$E37,BF$4&lt;=$G37)*(BF$4-$E37+1),$I37/2,$L37,TRUE)-_xlfn.NORM.DIST(AND(BF$4&gt;=$E37,BF$4&lt;=$G37)*(BE$4-$E37+1),$I37/2,$L37,TRUE))/(1-2*_xlfn.NORM.DIST(0,$I37/2,$L37,TRUE))*$C37+($J37="Steady Growth")*(AND(BF$4&gt;=$E37,BF$4&lt;=$G37)*((BF$4-$E37+1)/($I37*($I37+1)/2)*$C37))+($J37="custom")*CustomCF!AY37</f>
        <v>0</v>
      </c>
      <c r="BG37" s="19">
        <f>($J37="Bell Curve")*(_xlfn.NORM.DIST(AND(BG$4&gt;=$E37,BG$4&lt;=$G37)*(BG$4-$E37+1),$I37/2,$L37,TRUE)-_xlfn.NORM.DIST(AND(BG$4&gt;=$E37,BG$4&lt;=$G37)*(BF$4-$E37+1),$I37/2,$L37,TRUE))/(1-2*_xlfn.NORM.DIST(0,$I37/2,$L37,TRUE))*$C37+($J37="Steady Growth")*(AND(BG$4&gt;=$E37,BG$4&lt;=$G37)*((BG$4-$E37+1)/($I37*($I37+1)/2)*$C37))+($J37="custom")*CustomCF!AZ37</f>
        <v>0</v>
      </c>
      <c r="BH37" s="19">
        <f>($J37="Bell Curve")*(_xlfn.NORM.DIST(AND(BH$4&gt;=$E37,BH$4&lt;=$G37)*(BH$4-$E37+1),$I37/2,$L37,TRUE)-_xlfn.NORM.DIST(AND(BH$4&gt;=$E37,BH$4&lt;=$G37)*(BG$4-$E37+1),$I37/2,$L37,TRUE))/(1-2*_xlfn.NORM.DIST(0,$I37/2,$L37,TRUE))*$C37+($J37="Steady Growth")*(AND(BH$4&gt;=$E37,BH$4&lt;=$G37)*((BH$4-$E37+1)/($I37*($I37+1)/2)*$C37))+($J37="custom")*CustomCF!BA37</f>
        <v>0</v>
      </c>
      <c r="BI37" s="19">
        <f>($J37="Bell Curve")*(_xlfn.NORM.DIST(AND(BI$4&gt;=$E37,BI$4&lt;=$G37)*(BI$4-$E37+1),$I37/2,$L37,TRUE)-_xlfn.NORM.DIST(AND(BI$4&gt;=$E37,BI$4&lt;=$G37)*(BH$4-$E37+1),$I37/2,$L37,TRUE))/(1-2*_xlfn.NORM.DIST(0,$I37/2,$L37,TRUE))*$C37+($J37="Steady Growth")*(AND(BI$4&gt;=$E37,BI$4&lt;=$G37)*((BI$4-$E37+1)/($I37*($I37+1)/2)*$C37))+($J37="custom")*CustomCF!BB37</f>
        <v>0</v>
      </c>
      <c r="BJ37" s="19">
        <f>($J37="Bell Curve")*(_xlfn.NORM.DIST(AND(BJ$4&gt;=$E37,BJ$4&lt;=$G37)*(BJ$4-$E37+1),$I37/2,$L37,TRUE)-_xlfn.NORM.DIST(AND(BJ$4&gt;=$E37,BJ$4&lt;=$G37)*(BI$4-$E37+1),$I37/2,$L37,TRUE))/(1-2*_xlfn.NORM.DIST(0,$I37/2,$L37,TRUE))*$C37+($J37="Steady Growth")*(AND(BJ$4&gt;=$E37,BJ$4&lt;=$G37)*((BJ$4-$E37+1)/($I37*($I37+1)/2)*$C37))+($J37="custom")*CustomCF!BC37</f>
        <v>0</v>
      </c>
      <c r="BK37" s="19">
        <f>($J37="Bell Curve")*(_xlfn.NORM.DIST(AND(BK$4&gt;=$E37,BK$4&lt;=$G37)*(BK$4-$E37+1),$I37/2,$L37,TRUE)-_xlfn.NORM.DIST(AND(BK$4&gt;=$E37,BK$4&lt;=$G37)*(BJ$4-$E37+1),$I37/2,$L37,TRUE))/(1-2*_xlfn.NORM.DIST(0,$I37/2,$L37,TRUE))*$C37+($J37="Steady Growth")*(AND(BK$4&gt;=$E37,BK$4&lt;=$G37)*((BK$4-$E37+1)/($I37*($I37+1)/2)*$C37))+($J37="custom")*CustomCF!BD37</f>
        <v>0</v>
      </c>
      <c r="BL37" s="19">
        <f>($J37="Bell Curve")*(_xlfn.NORM.DIST(AND(BL$4&gt;=$E37,BL$4&lt;=$G37)*(BL$4-$E37+1),$I37/2,$L37,TRUE)-_xlfn.NORM.DIST(AND(BL$4&gt;=$E37,BL$4&lt;=$G37)*(BK$4-$E37+1),$I37/2,$L37,TRUE))/(1-2*_xlfn.NORM.DIST(0,$I37/2,$L37,TRUE))*$C37+($J37="Steady Growth")*(AND(BL$4&gt;=$E37,BL$4&lt;=$G37)*((BL$4-$E37+1)/($I37*($I37+1)/2)*$C37))+($J37="custom")*CustomCF!BE37</f>
        <v>0</v>
      </c>
      <c r="BM37" s="19">
        <f>($J37="Bell Curve")*(_xlfn.NORM.DIST(AND(BM$4&gt;=$E37,BM$4&lt;=$G37)*(BM$4-$E37+1),$I37/2,$L37,TRUE)-_xlfn.NORM.DIST(AND(BM$4&gt;=$E37,BM$4&lt;=$G37)*(BL$4-$E37+1),$I37/2,$L37,TRUE))/(1-2*_xlfn.NORM.DIST(0,$I37/2,$L37,TRUE))*$C37+($J37="Steady Growth")*(AND(BM$4&gt;=$E37,BM$4&lt;=$G37)*((BM$4-$E37+1)/($I37*($I37+1)/2)*$C37))+($J37="custom")*CustomCF!BF37</f>
        <v>0</v>
      </c>
      <c r="BN37" s="19">
        <f>($J37="Bell Curve")*(_xlfn.NORM.DIST(AND(BN$4&gt;=$E37,BN$4&lt;=$G37)*(BN$4-$E37+1),$I37/2,$L37,TRUE)-_xlfn.NORM.DIST(AND(BN$4&gt;=$E37,BN$4&lt;=$G37)*(BM$4-$E37+1),$I37/2,$L37,TRUE))/(1-2*_xlfn.NORM.DIST(0,$I37/2,$L37,TRUE))*$C37+($J37="Steady Growth")*(AND(BN$4&gt;=$E37,BN$4&lt;=$G37)*((BN$4-$E37+1)/($I37*($I37+1)/2)*$C37))+($J37="custom")*CustomCF!BG37</f>
        <v>0</v>
      </c>
      <c r="BO37" s="19">
        <f>($J37="Bell Curve")*(_xlfn.NORM.DIST(AND(BO$4&gt;=$E37,BO$4&lt;=$G37)*(BO$4-$E37+1),$I37/2,$L37,TRUE)-_xlfn.NORM.DIST(AND(BO$4&gt;=$E37,BO$4&lt;=$G37)*(BN$4-$E37+1),$I37/2,$L37,TRUE))/(1-2*_xlfn.NORM.DIST(0,$I37/2,$L37,TRUE))*$C37+($J37="Steady Growth")*(AND(BO$4&gt;=$E37,BO$4&lt;=$G37)*((BO$4-$E37+1)/($I37*($I37+1)/2)*$C37))+($J37="custom")*CustomCF!BH37</f>
        <v>0</v>
      </c>
      <c r="BP37" s="19">
        <f>($J37="Bell Curve")*(_xlfn.NORM.DIST(AND(BP$4&gt;=$E37,BP$4&lt;=$G37)*(BP$4-$E37+1),$I37/2,$L37,TRUE)-_xlfn.NORM.DIST(AND(BP$4&gt;=$E37,BP$4&lt;=$G37)*(BO$4-$E37+1),$I37/2,$L37,TRUE))/(1-2*_xlfn.NORM.DIST(0,$I37/2,$L37,TRUE))*$C37+($J37="Steady Growth")*(AND(BP$4&gt;=$E37,BP$4&lt;=$G37)*((BP$4-$E37+1)/($I37*($I37+1)/2)*$C37))+($J37="custom")*CustomCF!BI37</f>
        <v>0</v>
      </c>
      <c r="BQ37" s="19">
        <f>($J37="Bell Curve")*(_xlfn.NORM.DIST(AND(BQ$4&gt;=$E37,BQ$4&lt;=$G37)*(BQ$4-$E37+1),$I37/2,$L37,TRUE)-_xlfn.NORM.DIST(AND(BQ$4&gt;=$E37,BQ$4&lt;=$G37)*(BP$4-$E37+1),$I37/2,$L37,TRUE))/(1-2*_xlfn.NORM.DIST(0,$I37/2,$L37,TRUE))*$C37+($J37="Steady Growth")*(AND(BQ$4&gt;=$E37,BQ$4&lt;=$G37)*((BQ$4-$E37+1)/($I37*($I37+1)/2)*$C37))+($J37="custom")*CustomCF!BJ37</f>
        <v>0</v>
      </c>
      <c r="BR37" s="19">
        <f>($J37="Bell Curve")*(_xlfn.NORM.DIST(AND(BR$4&gt;=$E37,BR$4&lt;=$G37)*(BR$4-$E37+1),$I37/2,$L37,TRUE)-_xlfn.NORM.DIST(AND(BR$4&gt;=$E37,BR$4&lt;=$G37)*(BQ$4-$E37+1),$I37/2,$L37,TRUE))/(1-2*_xlfn.NORM.DIST(0,$I37/2,$L37,TRUE))*$C37+($J37="Steady Growth")*(AND(BR$4&gt;=$E37,BR$4&lt;=$G37)*((BR$4-$E37+1)/($I37*($I37+1)/2)*$C37))+($J37="custom")*CustomCF!BK37</f>
        <v>0</v>
      </c>
      <c r="BS37" s="19">
        <f>($J37="Bell Curve")*(_xlfn.NORM.DIST(AND(BS$4&gt;=$E37,BS$4&lt;=$G37)*(BS$4-$E37+1),$I37/2,$L37,TRUE)-_xlfn.NORM.DIST(AND(BS$4&gt;=$E37,BS$4&lt;=$G37)*(BR$4-$E37+1),$I37/2,$L37,TRUE))/(1-2*_xlfn.NORM.DIST(0,$I37/2,$L37,TRUE))*$C37+($J37="Steady Growth")*(AND(BS$4&gt;=$E37,BS$4&lt;=$G37)*((BS$4-$E37+1)/($I37*($I37+1)/2)*$C37))+($J37="custom")*CustomCF!BL37</f>
        <v>0</v>
      </c>
      <c r="BT37" s="19">
        <f>($J37="Bell Curve")*(_xlfn.NORM.DIST(AND(BT$4&gt;=$E37,BT$4&lt;=$G37)*(BT$4-$E37+1),$I37/2,$L37,TRUE)-_xlfn.NORM.DIST(AND(BT$4&gt;=$E37,BT$4&lt;=$G37)*(BS$4-$E37+1),$I37/2,$L37,TRUE))/(1-2*_xlfn.NORM.DIST(0,$I37/2,$L37,TRUE))*$C37+($J37="Steady Growth")*(AND(BT$4&gt;=$E37,BT$4&lt;=$G37)*((BT$4-$E37+1)/($I37*($I37+1)/2)*$C37))+($J37="custom")*CustomCF!BM37</f>
        <v>0</v>
      </c>
      <c r="BU37" s="19">
        <f>($J37="Bell Curve")*(_xlfn.NORM.DIST(AND(BU$4&gt;=$E37,BU$4&lt;=$G37)*(BU$4-$E37+1),$I37/2,$L37,TRUE)-_xlfn.NORM.DIST(AND(BU$4&gt;=$E37,BU$4&lt;=$G37)*(BT$4-$E37+1),$I37/2,$L37,TRUE))/(1-2*_xlfn.NORM.DIST(0,$I37/2,$L37,TRUE))*$C37+($J37="Steady Growth")*(AND(BU$4&gt;=$E37,BU$4&lt;=$G37)*((BU$4-$E37+1)/($I37*($I37+1)/2)*$C37))+($J37="custom")*CustomCF!BN37</f>
        <v>0</v>
      </c>
      <c r="BV37" s="19">
        <f>($J37="Bell Curve")*(_xlfn.NORM.DIST(AND(BV$4&gt;=$E37,BV$4&lt;=$G37)*(BV$4-$E37+1),$I37/2,$L37,TRUE)-_xlfn.NORM.DIST(AND(BV$4&gt;=$E37,BV$4&lt;=$G37)*(BU$4-$E37+1),$I37/2,$L37,TRUE))/(1-2*_xlfn.NORM.DIST(0,$I37/2,$L37,TRUE))*$C37+($J37="Steady Growth")*(AND(BV$4&gt;=$E37,BV$4&lt;=$G37)*((BV$4-$E37+1)/($I37*($I37+1)/2)*$C37))+($J37="custom")*CustomCF!BO37</f>
        <v>0</v>
      </c>
      <c r="BW37" s="19">
        <f>($J37="Bell Curve")*(_xlfn.NORM.DIST(AND(BW$4&gt;=$E37,BW$4&lt;=$G37)*(BW$4-$E37+1),$I37/2,$L37,TRUE)-_xlfn.NORM.DIST(AND(BW$4&gt;=$E37,BW$4&lt;=$G37)*(BV$4-$E37+1),$I37/2,$L37,TRUE))/(1-2*_xlfn.NORM.DIST(0,$I37/2,$L37,TRUE))*$C37+($J37="Steady Growth")*(AND(BW$4&gt;=$E37,BW$4&lt;=$G37)*((BW$4-$E37+1)/($I37*($I37+1)/2)*$C37))+($J37="custom")*CustomCF!BP37</f>
        <v>0</v>
      </c>
      <c r="BX37" s="19">
        <f>($J37="Bell Curve")*(_xlfn.NORM.DIST(AND(BX$4&gt;=$E37,BX$4&lt;=$G37)*(BX$4-$E37+1),$I37/2,$L37,TRUE)-_xlfn.NORM.DIST(AND(BX$4&gt;=$E37,BX$4&lt;=$G37)*(BW$4-$E37+1),$I37/2,$L37,TRUE))/(1-2*_xlfn.NORM.DIST(0,$I37/2,$L37,TRUE))*$C37+($J37="Steady Growth")*(AND(BX$4&gt;=$E37,BX$4&lt;=$G37)*((BX$4-$E37+1)/($I37*($I37+1)/2)*$C37))+($J37="custom")*CustomCF!BQ37</f>
        <v>0</v>
      </c>
      <c r="BY37" s="19">
        <f>($J37="Bell Curve")*(_xlfn.NORM.DIST(AND(BY$4&gt;=$E37,BY$4&lt;=$G37)*(BY$4-$E37+1),$I37/2,$L37,TRUE)-_xlfn.NORM.DIST(AND(BY$4&gt;=$E37,BY$4&lt;=$G37)*(BX$4-$E37+1),$I37/2,$L37,TRUE))/(1-2*_xlfn.NORM.DIST(0,$I37/2,$L37,TRUE))*$C37+($J37="Steady Growth")*(AND(BY$4&gt;=$E37,BY$4&lt;=$G37)*((BY$4-$E37+1)/($I37*($I37+1)/2)*$C37))+($J37="custom")*CustomCF!BR37</f>
        <v>0</v>
      </c>
      <c r="BZ37" s="19">
        <f>($J37="Bell Curve")*(_xlfn.NORM.DIST(AND(BZ$4&gt;=$E37,BZ$4&lt;=$G37)*(BZ$4-$E37+1),$I37/2,$L37,TRUE)-_xlfn.NORM.DIST(AND(BZ$4&gt;=$E37,BZ$4&lt;=$G37)*(BY$4-$E37+1),$I37/2,$L37,TRUE))/(1-2*_xlfn.NORM.DIST(0,$I37/2,$L37,TRUE))*$C37+($J37="Steady Growth")*(AND(BZ$4&gt;=$E37,BZ$4&lt;=$G37)*((BZ$4-$E37+1)/($I37*($I37+1)/2)*$C37))+($J37="custom")*CustomCF!BS37</f>
        <v>0</v>
      </c>
      <c r="CA37" s="19">
        <f>($J37="Bell Curve")*(_xlfn.NORM.DIST(AND(CA$4&gt;=$E37,CA$4&lt;=$G37)*(CA$4-$E37+1),$I37/2,$L37,TRUE)-_xlfn.NORM.DIST(AND(CA$4&gt;=$E37,CA$4&lt;=$G37)*(BZ$4-$E37+1),$I37/2,$L37,TRUE))/(1-2*_xlfn.NORM.DIST(0,$I37/2,$L37,TRUE))*$C37+($J37="Steady Growth")*(AND(CA$4&gt;=$E37,CA$4&lt;=$G37)*((CA$4-$E37+1)/($I37*($I37+1)/2)*$C37))+($J37="custom")*CustomCF!BT37</f>
        <v>0</v>
      </c>
      <c r="CB37" s="19">
        <f>($J37="Bell Curve")*(_xlfn.NORM.DIST(AND(CB$4&gt;=$E37,CB$4&lt;=$G37)*(CB$4-$E37+1),$I37/2,$L37,TRUE)-_xlfn.NORM.DIST(AND(CB$4&gt;=$E37,CB$4&lt;=$G37)*(CA$4-$E37+1),$I37/2,$L37,TRUE))/(1-2*_xlfn.NORM.DIST(0,$I37/2,$L37,TRUE))*$C37+($J37="Steady Growth")*(AND(CB$4&gt;=$E37,CB$4&lt;=$G37)*((CB$4-$E37+1)/($I37*($I37+1)/2)*$C37))+($J37="custom")*CustomCF!BU37</f>
        <v>0</v>
      </c>
      <c r="CC37" s="19">
        <f>($J37="Bell Curve")*(_xlfn.NORM.DIST(AND(CC$4&gt;=$E37,CC$4&lt;=$G37)*(CC$4-$E37+1),$I37/2,$L37,TRUE)-_xlfn.NORM.DIST(AND(CC$4&gt;=$E37,CC$4&lt;=$G37)*(CB$4-$E37+1),$I37/2,$L37,TRUE))/(1-2*_xlfn.NORM.DIST(0,$I37/2,$L37,TRUE))*$C37+($J37="Steady Growth")*(AND(CC$4&gt;=$E37,CC$4&lt;=$G37)*((CC$4-$E37+1)/($I37*($I37+1)/2)*$C37))+($J37="custom")*CustomCF!BV37</f>
        <v>0</v>
      </c>
      <c r="CD37" s="19">
        <f>($J37="Bell Curve")*(_xlfn.NORM.DIST(AND(CD$4&gt;=$E37,CD$4&lt;=$G37)*(CD$4-$E37+1),$I37/2,$L37,TRUE)-_xlfn.NORM.DIST(AND(CD$4&gt;=$E37,CD$4&lt;=$G37)*(CC$4-$E37+1),$I37/2,$L37,TRUE))/(1-2*_xlfn.NORM.DIST(0,$I37/2,$L37,TRUE))*$C37+($J37="Steady Growth")*(AND(CD$4&gt;=$E37,CD$4&lt;=$G37)*((CD$4-$E37+1)/($I37*($I37+1)/2)*$C37))+($J37="custom")*CustomCF!BW37</f>
        <v>0</v>
      </c>
      <c r="CE37" s="19">
        <f>($J37="Bell Curve")*(_xlfn.NORM.DIST(AND(CE$4&gt;=$E37,CE$4&lt;=$G37)*(CE$4-$E37+1),$I37/2,$L37,TRUE)-_xlfn.NORM.DIST(AND(CE$4&gt;=$E37,CE$4&lt;=$G37)*(CD$4-$E37+1),$I37/2,$L37,TRUE))/(1-2*_xlfn.NORM.DIST(0,$I37/2,$L37,TRUE))*$C37+($J37="Steady Growth")*(AND(CE$4&gt;=$E37,CE$4&lt;=$G37)*((CE$4-$E37+1)/($I37*($I37+1)/2)*$C37))+($J37="custom")*CustomCF!BX37</f>
        <v>0</v>
      </c>
      <c r="CF37" s="19">
        <f>($J37="Bell Curve")*(_xlfn.NORM.DIST(AND(CF$4&gt;=$E37,CF$4&lt;=$G37)*(CF$4-$E37+1),$I37/2,$L37,TRUE)-_xlfn.NORM.DIST(AND(CF$4&gt;=$E37,CF$4&lt;=$G37)*(CE$4-$E37+1),$I37/2,$L37,TRUE))/(1-2*_xlfn.NORM.DIST(0,$I37/2,$L37,TRUE))*$C37+($J37="Steady Growth")*(AND(CF$4&gt;=$E37,CF$4&lt;=$G37)*((CF$4-$E37+1)/($I37*($I37+1)/2)*$C37))+($J37="custom")*CustomCF!BY37</f>
        <v>0</v>
      </c>
      <c r="CG37" s="19">
        <f>($J37="Bell Curve")*(_xlfn.NORM.DIST(AND(CG$4&gt;=$E37,CG$4&lt;=$G37)*(CG$4-$E37+1),$I37/2,$L37,TRUE)-_xlfn.NORM.DIST(AND(CG$4&gt;=$E37,CG$4&lt;=$G37)*(CF$4-$E37+1),$I37/2,$L37,TRUE))/(1-2*_xlfn.NORM.DIST(0,$I37/2,$L37,TRUE))*$C37+($J37="Steady Growth")*(AND(CG$4&gt;=$E37,CG$4&lt;=$G37)*((CG$4-$E37+1)/($I37*($I37+1)/2)*$C37))+($J37="custom")*CustomCF!BZ37</f>
        <v>0</v>
      </c>
      <c r="CH37" s="19">
        <f>($J37="Bell Curve")*(_xlfn.NORM.DIST(AND(CH$4&gt;=$E37,CH$4&lt;=$G37)*(CH$4-$E37+1),$I37/2,$L37,TRUE)-_xlfn.NORM.DIST(AND(CH$4&gt;=$E37,CH$4&lt;=$G37)*(CG$4-$E37+1),$I37/2,$L37,TRUE))/(1-2*_xlfn.NORM.DIST(0,$I37/2,$L37,TRUE))*$C37+($J37="Steady Growth")*(AND(CH$4&gt;=$E37,CH$4&lt;=$G37)*((CH$4-$E37+1)/($I37*($I37+1)/2)*$C37))+($J37="custom")*CustomCF!CA37</f>
        <v>0</v>
      </c>
      <c r="CI37" s="19">
        <f>($J37="Bell Curve")*(_xlfn.NORM.DIST(AND(CI$4&gt;=$E37,CI$4&lt;=$G37)*(CI$4-$E37+1),$I37/2,$L37,TRUE)-_xlfn.NORM.DIST(AND(CI$4&gt;=$E37,CI$4&lt;=$G37)*(CH$4-$E37+1),$I37/2,$L37,TRUE))/(1-2*_xlfn.NORM.DIST(0,$I37/2,$L37,TRUE))*$C37+($J37="Steady Growth")*(AND(CI$4&gt;=$E37,CI$4&lt;=$G37)*((CI$4-$E37+1)/($I37*($I37+1)/2)*$C37))+($J37="custom")*CustomCF!CB37</f>
        <v>0</v>
      </c>
      <c r="CJ37" s="19">
        <f>($J37="Bell Curve")*(_xlfn.NORM.DIST(AND(CJ$4&gt;=$E37,CJ$4&lt;=$G37)*(CJ$4-$E37+1),$I37/2,$L37,TRUE)-_xlfn.NORM.DIST(AND(CJ$4&gt;=$E37,CJ$4&lt;=$G37)*(CI$4-$E37+1),$I37/2,$L37,TRUE))/(1-2*_xlfn.NORM.DIST(0,$I37/2,$L37,TRUE))*$C37+($J37="Steady Growth")*(AND(CJ$4&gt;=$E37,CJ$4&lt;=$G37)*((CJ$4-$E37+1)/($I37*($I37+1)/2)*$C37))+($J37="custom")*CustomCF!CC37</f>
        <v>0</v>
      </c>
      <c r="CK37" s="19">
        <f>($J37="Bell Curve")*(_xlfn.NORM.DIST(AND(CK$4&gt;=$E37,CK$4&lt;=$G37)*(CK$4-$E37+1),$I37/2,$L37,TRUE)-_xlfn.NORM.DIST(AND(CK$4&gt;=$E37,CK$4&lt;=$G37)*(CJ$4-$E37+1),$I37/2,$L37,TRUE))/(1-2*_xlfn.NORM.DIST(0,$I37/2,$L37,TRUE))*$C37+($J37="Steady Growth")*(AND(CK$4&gt;=$E37,CK$4&lt;=$G37)*((CK$4-$E37+1)/($I37*($I37+1)/2)*$C37))+($J37="custom")*CustomCF!CD37</f>
        <v>0</v>
      </c>
      <c r="CL37" s="19">
        <f>($J37="Bell Curve")*(_xlfn.NORM.DIST(AND(CL$4&gt;=$E37,CL$4&lt;=$G37)*(CL$4-$E37+1),$I37/2,$L37,TRUE)-_xlfn.NORM.DIST(AND(CL$4&gt;=$E37,CL$4&lt;=$G37)*(CK$4-$E37+1),$I37/2,$L37,TRUE))/(1-2*_xlfn.NORM.DIST(0,$I37/2,$L37,TRUE))*$C37+($J37="Steady Growth")*(AND(CL$4&gt;=$E37,CL$4&lt;=$G37)*((CL$4-$E37+1)/($I37*($I37+1)/2)*$C37))+($J37="custom")*CustomCF!CE37</f>
        <v>0</v>
      </c>
      <c r="CM37" s="19">
        <f>($J37="Bell Curve")*(_xlfn.NORM.DIST(AND(CM$4&gt;=$E37,CM$4&lt;=$G37)*(CM$4-$E37+1),$I37/2,$L37,TRUE)-_xlfn.NORM.DIST(AND(CM$4&gt;=$E37,CM$4&lt;=$G37)*(CL$4-$E37+1),$I37/2,$L37,TRUE))/(1-2*_xlfn.NORM.DIST(0,$I37/2,$L37,TRUE))*$C37+($J37="Steady Growth")*(AND(CM$4&gt;=$E37,CM$4&lt;=$G37)*((CM$4-$E37+1)/($I37*($I37+1)/2)*$C37))+($J37="custom")*CustomCF!CF37</f>
        <v>0</v>
      </c>
      <c r="CN37" s="19">
        <f>($J37="Bell Curve")*(_xlfn.NORM.DIST(AND(CN$4&gt;=$E37,CN$4&lt;=$G37)*(CN$4-$E37+1),$I37/2,$L37,TRUE)-_xlfn.NORM.DIST(AND(CN$4&gt;=$E37,CN$4&lt;=$G37)*(CM$4-$E37+1),$I37/2,$L37,TRUE))/(1-2*_xlfn.NORM.DIST(0,$I37/2,$L37,TRUE))*$C37+($J37="Steady Growth")*(AND(CN$4&gt;=$E37,CN$4&lt;=$G37)*((CN$4-$E37+1)/($I37*($I37+1)/2)*$C37))+($J37="custom")*CustomCF!CG37</f>
        <v>0</v>
      </c>
      <c r="CO37" s="19">
        <f>($J37="Bell Curve")*(_xlfn.NORM.DIST(AND(CO$4&gt;=$E37,CO$4&lt;=$G37)*(CO$4-$E37+1),$I37/2,$L37,TRUE)-_xlfn.NORM.DIST(AND(CO$4&gt;=$E37,CO$4&lt;=$G37)*(CN$4-$E37+1),$I37/2,$L37,TRUE))/(1-2*_xlfn.NORM.DIST(0,$I37/2,$L37,TRUE))*$C37+($J37="Steady Growth")*(AND(CO$4&gt;=$E37,CO$4&lt;=$G37)*((CO$4-$E37+1)/($I37*($I37+1)/2)*$C37))+($J37="custom")*CustomCF!CH37</f>
        <v>0</v>
      </c>
      <c r="CP37" s="19">
        <f>($J37="Bell Curve")*(_xlfn.NORM.DIST(AND(CP$4&gt;=$E37,CP$4&lt;=$G37)*(CP$4-$E37+1),$I37/2,$L37,TRUE)-_xlfn.NORM.DIST(AND(CP$4&gt;=$E37,CP$4&lt;=$G37)*(CO$4-$E37+1),$I37/2,$L37,TRUE))/(1-2*_xlfn.NORM.DIST(0,$I37/2,$L37,TRUE))*$C37+($J37="Steady Growth")*(AND(CP$4&gt;=$E37,CP$4&lt;=$G37)*((CP$4-$E37+1)/($I37*($I37+1)/2)*$C37))+($J37="custom")*CustomCF!CI37</f>
        <v>0</v>
      </c>
      <c r="CQ37" s="19">
        <f>($J37="Bell Curve")*(_xlfn.NORM.DIST(AND(CQ$4&gt;=$E37,CQ$4&lt;=$G37)*(CQ$4-$E37+1),$I37/2,$L37,TRUE)-_xlfn.NORM.DIST(AND(CQ$4&gt;=$E37,CQ$4&lt;=$G37)*(CP$4-$E37+1),$I37/2,$L37,TRUE))/(1-2*_xlfn.NORM.DIST(0,$I37/2,$L37,TRUE))*$C37+($J37="Steady Growth")*(AND(CQ$4&gt;=$E37,CQ$4&lt;=$G37)*((CQ$4-$E37+1)/($I37*($I37+1)/2)*$C37))+($J37="custom")*CustomCF!CJ37</f>
        <v>0</v>
      </c>
      <c r="CR37" s="19">
        <f>($J37="Bell Curve")*(_xlfn.NORM.DIST(AND(CR$4&gt;=$E37,CR$4&lt;=$G37)*(CR$4-$E37+1),$I37/2,$L37,TRUE)-_xlfn.NORM.DIST(AND(CR$4&gt;=$E37,CR$4&lt;=$G37)*(CQ$4-$E37+1),$I37/2,$L37,TRUE))/(1-2*_xlfn.NORM.DIST(0,$I37/2,$L37,TRUE))*$C37+($J37="Steady Growth")*(AND(CR$4&gt;=$E37,CR$4&lt;=$G37)*((CR$4-$E37+1)/($I37*($I37+1)/2)*$C37))+($J37="custom")*CustomCF!CK37</f>
        <v>0</v>
      </c>
      <c r="CS37" s="19">
        <f>($J37="Bell Curve")*(_xlfn.NORM.DIST(AND(CS$4&gt;=$E37,CS$4&lt;=$G37)*(CS$4-$E37+1),$I37/2,$L37,TRUE)-_xlfn.NORM.DIST(AND(CS$4&gt;=$E37,CS$4&lt;=$G37)*(CR$4-$E37+1),$I37/2,$L37,TRUE))/(1-2*_xlfn.NORM.DIST(0,$I37/2,$L37,TRUE))*$C37+($J37="Steady Growth")*(AND(CS$4&gt;=$E37,CS$4&lt;=$G37)*((CS$4-$E37+1)/($I37*($I37+1)/2)*$C37))+($J37="custom")*CustomCF!CL37</f>
        <v>0</v>
      </c>
      <c r="CT37" s="19">
        <f>($J37="Bell Curve")*(_xlfn.NORM.DIST(AND(CT$4&gt;=$E37,CT$4&lt;=$G37)*(CT$4-$E37+1),$I37/2,$L37,TRUE)-_xlfn.NORM.DIST(AND(CT$4&gt;=$E37,CT$4&lt;=$G37)*(CS$4-$E37+1),$I37/2,$L37,TRUE))/(1-2*_xlfn.NORM.DIST(0,$I37/2,$L37,TRUE))*$C37+($J37="Steady Growth")*(AND(CT$4&gt;=$E37,CT$4&lt;=$G37)*((CT$4-$E37+1)/($I37*($I37+1)/2)*$C37))+($J37="custom")*CustomCF!CM37</f>
        <v>0</v>
      </c>
      <c r="CU37" s="19">
        <f>($J37="Bell Curve")*(_xlfn.NORM.DIST(AND(CU$4&gt;=$E37,CU$4&lt;=$G37)*(CU$4-$E37+1),$I37/2,$L37,TRUE)-_xlfn.NORM.DIST(AND(CU$4&gt;=$E37,CU$4&lt;=$G37)*(CT$4-$E37+1),$I37/2,$L37,TRUE))/(1-2*_xlfn.NORM.DIST(0,$I37/2,$L37,TRUE))*$C37+($J37="Steady Growth")*(AND(CU$4&gt;=$E37,CU$4&lt;=$G37)*((CU$4-$E37+1)/($I37*($I37+1)/2)*$C37))+($J37="custom")*CustomCF!CN37</f>
        <v>0</v>
      </c>
      <c r="CV37" s="19">
        <f>($J37="Bell Curve")*(_xlfn.NORM.DIST(AND(CV$4&gt;=$E37,CV$4&lt;=$G37)*(CV$4-$E37+1),$I37/2,$L37,TRUE)-_xlfn.NORM.DIST(AND(CV$4&gt;=$E37,CV$4&lt;=$G37)*(CU$4-$E37+1),$I37/2,$L37,TRUE))/(1-2*_xlfn.NORM.DIST(0,$I37/2,$L37,TRUE))*$C37+($J37="Steady Growth")*(AND(CV$4&gt;=$E37,CV$4&lt;=$G37)*((CV$4-$E37+1)/($I37*($I37+1)/2)*$C37))+($J37="custom")*CustomCF!CO37</f>
        <v>0</v>
      </c>
      <c r="CW37" s="19">
        <f>($J37="Bell Curve")*(_xlfn.NORM.DIST(AND(CW$4&gt;=$E37,CW$4&lt;=$G37)*(CW$4-$E37+1),$I37/2,$L37,TRUE)-_xlfn.NORM.DIST(AND(CW$4&gt;=$E37,CW$4&lt;=$G37)*(CV$4-$E37+1),$I37/2,$L37,TRUE))/(1-2*_xlfn.NORM.DIST(0,$I37/2,$L37,TRUE))*$C37+($J37="Steady Growth")*(AND(CW$4&gt;=$E37,CW$4&lt;=$G37)*((CW$4-$E37+1)/($I37*($I37+1)/2)*$C37))+($J37="custom")*CustomCF!CP37</f>
        <v>0</v>
      </c>
      <c r="CX37" s="19">
        <f>($J37="Bell Curve")*(_xlfn.NORM.DIST(AND(CX$4&gt;=$E37,CX$4&lt;=$G37)*(CX$4-$E37+1),$I37/2,$L37,TRUE)-_xlfn.NORM.DIST(AND(CX$4&gt;=$E37,CX$4&lt;=$G37)*(CW$4-$E37+1),$I37/2,$L37,TRUE))/(1-2*_xlfn.NORM.DIST(0,$I37/2,$L37,TRUE))*$C37+($J37="Steady Growth")*(AND(CX$4&gt;=$E37,CX$4&lt;=$G37)*((CX$4-$E37+1)/($I37*($I37+1)/2)*$C37))+($J37="custom")*CustomCF!CQ37</f>
        <v>0</v>
      </c>
      <c r="CY37" s="19">
        <f>($J37="Bell Curve")*(_xlfn.NORM.DIST(AND(CY$4&gt;=$E37,CY$4&lt;=$G37)*(CY$4-$E37+1),$I37/2,$L37,TRUE)-_xlfn.NORM.DIST(AND(CY$4&gt;=$E37,CY$4&lt;=$G37)*(CX$4-$E37+1),$I37/2,$L37,TRUE))/(1-2*_xlfn.NORM.DIST(0,$I37/2,$L37,TRUE))*$C37+($J37="Steady Growth")*(AND(CY$4&gt;=$E37,CY$4&lt;=$G37)*((CY$4-$E37+1)/($I37*($I37+1)/2)*$C37))+($J37="custom")*CustomCF!CR37</f>
        <v>0</v>
      </c>
      <c r="CZ37" s="19">
        <f>($J37="Bell Curve")*(_xlfn.NORM.DIST(AND(CZ$4&gt;=$E37,CZ$4&lt;=$G37)*(CZ$4-$E37+1),$I37/2,$L37,TRUE)-_xlfn.NORM.DIST(AND(CZ$4&gt;=$E37,CZ$4&lt;=$G37)*(CY$4-$E37+1),$I37/2,$L37,TRUE))/(1-2*_xlfn.NORM.DIST(0,$I37/2,$L37,TRUE))*$C37+($J37="Steady Growth")*(AND(CZ$4&gt;=$E37,CZ$4&lt;=$G37)*((CZ$4-$E37+1)/($I37*($I37+1)/2)*$C37))+($J37="custom")*CustomCF!CS37</f>
        <v>0</v>
      </c>
      <c r="DA37" s="19">
        <f>($J37="Bell Curve")*(_xlfn.NORM.DIST(AND(DA$4&gt;=$E37,DA$4&lt;=$G37)*(DA$4-$E37+1),$I37/2,$L37,TRUE)-_xlfn.NORM.DIST(AND(DA$4&gt;=$E37,DA$4&lt;=$G37)*(CZ$4-$E37+1),$I37/2,$L37,TRUE))/(1-2*_xlfn.NORM.DIST(0,$I37/2,$L37,TRUE))*$C37+($J37="Steady Growth")*(AND(DA$4&gt;=$E37,DA$4&lt;=$G37)*((DA$4-$E37+1)/($I37*($I37+1)/2)*$C37))+($J37="custom")*CustomCF!CT37</f>
        <v>0</v>
      </c>
      <c r="DB37" s="19">
        <f>($J37="Bell Curve")*(_xlfn.NORM.DIST(AND(DB$4&gt;=$E37,DB$4&lt;=$G37)*(DB$4-$E37+1),$I37/2,$L37,TRUE)-_xlfn.NORM.DIST(AND(DB$4&gt;=$E37,DB$4&lt;=$G37)*(DA$4-$E37+1),$I37/2,$L37,TRUE))/(1-2*_xlfn.NORM.DIST(0,$I37/2,$L37,TRUE))*$C37+($J37="Steady Growth")*(AND(DB$4&gt;=$E37,DB$4&lt;=$G37)*((DB$4-$E37+1)/($I37*($I37+1)/2)*$C37))+($J37="custom")*CustomCF!CU37</f>
        <v>0</v>
      </c>
      <c r="DC37" s="19">
        <f>($J37="Bell Curve")*(_xlfn.NORM.DIST(AND(DC$4&gt;=$E37,DC$4&lt;=$G37)*(DC$4-$E37+1),$I37/2,$L37,TRUE)-_xlfn.NORM.DIST(AND(DC$4&gt;=$E37,DC$4&lt;=$G37)*(DB$4-$E37+1),$I37/2,$L37,TRUE))/(1-2*_xlfn.NORM.DIST(0,$I37/2,$L37,TRUE))*$C37+($J37="Steady Growth")*(AND(DC$4&gt;=$E37,DC$4&lt;=$G37)*((DC$4-$E37+1)/($I37*($I37+1)/2)*$C37))+($J37="custom")*CustomCF!CV37</f>
        <v>0</v>
      </c>
      <c r="DD37" s="19">
        <f>($J37="Bell Curve")*(_xlfn.NORM.DIST(AND(DD$4&gt;=$E37,DD$4&lt;=$G37)*(DD$4-$E37+1),$I37/2,$L37,TRUE)-_xlfn.NORM.DIST(AND(DD$4&gt;=$E37,DD$4&lt;=$G37)*(DC$4-$E37+1),$I37/2,$L37,TRUE))/(1-2*_xlfn.NORM.DIST(0,$I37/2,$L37,TRUE))*$C37+($J37="Steady Growth")*(AND(DD$4&gt;=$E37,DD$4&lt;=$G37)*((DD$4-$E37+1)/($I37*($I37+1)/2)*$C37))+($J37="custom")*CustomCF!CW37</f>
        <v>0</v>
      </c>
      <c r="DE37" s="19">
        <f>($J37="Bell Curve")*(_xlfn.NORM.DIST(AND(DE$4&gt;=$E37,DE$4&lt;=$G37)*(DE$4-$E37+1),$I37/2,$L37,TRUE)-_xlfn.NORM.DIST(AND(DE$4&gt;=$E37,DE$4&lt;=$G37)*(DD$4-$E37+1),$I37/2,$L37,TRUE))/(1-2*_xlfn.NORM.DIST(0,$I37/2,$L37,TRUE))*$C37+($J37="Steady Growth")*(AND(DE$4&gt;=$E37,DE$4&lt;=$G37)*((DE$4-$E37+1)/($I37*($I37+1)/2)*$C37))+($J37="custom")*CustomCF!CX37</f>
        <v>0</v>
      </c>
      <c r="DF37" s="19">
        <f>($J37="Bell Curve")*(_xlfn.NORM.DIST(AND(DF$4&gt;=$E37,DF$4&lt;=$G37)*(DF$4-$E37+1),$I37/2,$L37,TRUE)-_xlfn.NORM.DIST(AND(DF$4&gt;=$E37,DF$4&lt;=$G37)*(DE$4-$E37+1),$I37/2,$L37,TRUE))/(1-2*_xlfn.NORM.DIST(0,$I37/2,$L37,TRUE))*$C37+($J37="Steady Growth")*(AND(DF$4&gt;=$E37,DF$4&lt;=$G37)*((DF$4-$E37+1)/($I37*($I37+1)/2)*$C37))+($J37="custom")*CustomCF!CY37</f>
        <v>0</v>
      </c>
      <c r="DG37" s="19">
        <f>($J37="Bell Curve")*(_xlfn.NORM.DIST(AND(DG$4&gt;=$E37,DG$4&lt;=$G37)*(DG$4-$E37+1),$I37/2,$L37,TRUE)-_xlfn.NORM.DIST(AND(DG$4&gt;=$E37,DG$4&lt;=$G37)*(DF$4-$E37+1),$I37/2,$L37,TRUE))/(1-2*_xlfn.NORM.DIST(0,$I37/2,$L37,TRUE))*$C37+($J37="Steady Growth")*(AND(DG$4&gt;=$E37,DG$4&lt;=$G37)*((DG$4-$E37+1)/($I37*($I37+1)/2)*$C37))+($J37="custom")*CustomCF!CZ37</f>
        <v>0</v>
      </c>
      <c r="DH37" s="19">
        <f>($J37="Bell Curve")*(_xlfn.NORM.DIST(AND(DH$4&gt;=$E37,DH$4&lt;=$G37)*(DH$4-$E37+1),$I37/2,$L37,TRUE)-_xlfn.NORM.DIST(AND(DH$4&gt;=$E37,DH$4&lt;=$G37)*(DG$4-$E37+1),$I37/2,$L37,TRUE))/(1-2*_xlfn.NORM.DIST(0,$I37/2,$L37,TRUE))*$C37+($J37="Steady Growth")*(AND(DH$4&gt;=$E37,DH$4&lt;=$G37)*((DH$4-$E37+1)/($I37*($I37+1)/2)*$C37))+($J37="custom")*CustomCF!DA37</f>
        <v>0</v>
      </c>
      <c r="DI37" s="19">
        <f>($J37="Bell Curve")*(_xlfn.NORM.DIST(AND(DI$4&gt;=$E37,DI$4&lt;=$G37)*(DI$4-$E37+1),$I37/2,$L37,TRUE)-_xlfn.NORM.DIST(AND(DI$4&gt;=$E37,DI$4&lt;=$G37)*(DH$4-$E37+1),$I37/2,$L37,TRUE))/(1-2*_xlfn.NORM.DIST(0,$I37/2,$L37,TRUE))*$C37+($J37="Steady Growth")*(AND(DI$4&gt;=$E37,DI$4&lt;=$G37)*((DI$4-$E37+1)/($I37*($I37+1)/2)*$C37))+($J37="custom")*CustomCF!DB37</f>
        <v>0</v>
      </c>
      <c r="DJ37" s="19">
        <f>($J37="Bell Curve")*(_xlfn.NORM.DIST(AND(DJ$4&gt;=$E37,DJ$4&lt;=$G37)*(DJ$4-$E37+1),$I37/2,$L37,TRUE)-_xlfn.NORM.DIST(AND(DJ$4&gt;=$E37,DJ$4&lt;=$G37)*(DI$4-$E37+1),$I37/2,$L37,TRUE))/(1-2*_xlfn.NORM.DIST(0,$I37/2,$L37,TRUE))*$C37+($J37="Steady Growth")*(AND(DJ$4&gt;=$E37,DJ$4&lt;=$G37)*((DJ$4-$E37+1)/($I37*($I37+1)/2)*$C37))+($J37="custom")*CustomCF!DC37</f>
        <v>0</v>
      </c>
      <c r="DK37" s="19">
        <f>($J37="Bell Curve")*(_xlfn.NORM.DIST(AND(DK$4&gt;=$E37,DK$4&lt;=$G37)*(DK$4-$E37+1),$I37/2,$L37,TRUE)-_xlfn.NORM.DIST(AND(DK$4&gt;=$E37,DK$4&lt;=$G37)*(DJ$4-$E37+1),$I37/2,$L37,TRUE))/(1-2*_xlfn.NORM.DIST(0,$I37/2,$L37,TRUE))*$C37+($J37="Steady Growth")*(AND(DK$4&gt;=$E37,DK$4&lt;=$G37)*((DK$4-$E37+1)/($I37*($I37+1)/2)*$C37))+($J37="custom")*CustomCF!DD37</f>
        <v>0</v>
      </c>
      <c r="DL37" s="19">
        <f>($J37="Bell Curve")*(_xlfn.NORM.DIST(AND(DL$4&gt;=$E37,DL$4&lt;=$G37)*(DL$4-$E37+1),$I37/2,$L37,TRUE)-_xlfn.NORM.DIST(AND(DL$4&gt;=$E37,DL$4&lt;=$G37)*(DK$4-$E37+1),$I37/2,$L37,TRUE))/(1-2*_xlfn.NORM.DIST(0,$I37/2,$L37,TRUE))*$C37+($J37="Steady Growth")*(AND(DL$4&gt;=$E37,DL$4&lt;=$G37)*((DL$4-$E37+1)/($I37*($I37+1)/2)*$C37))+($J37="custom")*CustomCF!DE37</f>
        <v>0</v>
      </c>
      <c r="DM37" s="19">
        <f>($J37="Bell Curve")*(_xlfn.NORM.DIST(AND(DM$4&gt;=$E37,DM$4&lt;=$G37)*(DM$4-$E37+1),$I37/2,$L37,TRUE)-_xlfn.NORM.DIST(AND(DM$4&gt;=$E37,DM$4&lt;=$G37)*(DL$4-$E37+1),$I37/2,$L37,TRUE))/(1-2*_xlfn.NORM.DIST(0,$I37/2,$L37,TRUE))*$C37+($J37="Steady Growth")*(AND(DM$4&gt;=$E37,DM$4&lt;=$G37)*((DM$4-$E37+1)/($I37*($I37+1)/2)*$C37))+($J37="custom")*CustomCF!DF37</f>
        <v>0</v>
      </c>
      <c r="DN37" s="19">
        <f>($J37="Bell Curve")*(_xlfn.NORM.DIST(AND(DN$4&gt;=$E37,DN$4&lt;=$G37)*(DN$4-$E37+1),$I37/2,$L37,TRUE)-_xlfn.NORM.DIST(AND(DN$4&gt;=$E37,DN$4&lt;=$G37)*(DM$4-$E37+1),$I37/2,$L37,TRUE))/(1-2*_xlfn.NORM.DIST(0,$I37/2,$L37,TRUE))*$C37+($J37="Steady Growth")*(AND(DN$4&gt;=$E37,DN$4&lt;=$G37)*((DN$4-$E37+1)/($I37*($I37+1)/2)*$C37))+($J37="custom")*CustomCF!DG37</f>
        <v>0</v>
      </c>
      <c r="DO37" s="19">
        <f>($J37="Bell Curve")*(_xlfn.NORM.DIST(AND(DO$4&gt;=$E37,DO$4&lt;=$G37)*(DO$4-$E37+1),$I37/2,$L37,TRUE)-_xlfn.NORM.DIST(AND(DO$4&gt;=$E37,DO$4&lt;=$G37)*(DN$4-$E37+1),$I37/2,$L37,TRUE))/(1-2*_xlfn.NORM.DIST(0,$I37/2,$L37,TRUE))*$C37+($J37="Steady Growth")*(AND(DO$4&gt;=$E37,DO$4&lt;=$G37)*((DO$4-$E37+1)/($I37*($I37+1)/2)*$C37))+($J37="custom")*CustomCF!DH37</f>
        <v>0</v>
      </c>
      <c r="DP37" s="19">
        <f>($J37="Bell Curve")*(_xlfn.NORM.DIST(AND(DP$4&gt;=$E37,DP$4&lt;=$G37)*(DP$4-$E37+1),$I37/2,$L37,TRUE)-_xlfn.NORM.DIST(AND(DP$4&gt;=$E37,DP$4&lt;=$G37)*(DO$4-$E37+1),$I37/2,$L37,TRUE))/(1-2*_xlfn.NORM.DIST(0,$I37/2,$L37,TRUE))*$C37+($J37="Steady Growth")*(AND(DP$4&gt;=$E37,DP$4&lt;=$G37)*((DP$4-$E37+1)/($I37*($I37+1)/2)*$C37))+($J37="custom")*CustomCF!DI37</f>
        <v>0</v>
      </c>
      <c r="DQ37" s="19">
        <f>($J37="Bell Curve")*(_xlfn.NORM.DIST(AND(DQ$4&gt;=$E37,DQ$4&lt;=$G37)*(DQ$4-$E37+1),$I37/2,$L37,TRUE)-_xlfn.NORM.DIST(AND(DQ$4&gt;=$E37,DQ$4&lt;=$G37)*(DP$4-$E37+1),$I37/2,$L37,TRUE))/(1-2*_xlfn.NORM.DIST(0,$I37/2,$L37,TRUE))*$C37+($J37="Steady Growth")*(AND(DQ$4&gt;=$E37,DQ$4&lt;=$G37)*((DQ$4-$E37+1)/($I37*($I37+1)/2)*$C37))+($J37="custom")*CustomCF!DJ37</f>
        <v>0</v>
      </c>
      <c r="DR37" s="19">
        <f>($J37="Bell Curve")*(_xlfn.NORM.DIST(AND(DR$4&gt;=$E37,DR$4&lt;=$G37)*(DR$4-$E37+1),$I37/2,$L37,TRUE)-_xlfn.NORM.DIST(AND(DR$4&gt;=$E37,DR$4&lt;=$G37)*(DQ$4-$E37+1),$I37/2,$L37,TRUE))/(1-2*_xlfn.NORM.DIST(0,$I37/2,$L37,TRUE))*$C37+($J37="Steady Growth")*(AND(DR$4&gt;=$E37,DR$4&lt;=$G37)*((DR$4-$E37+1)/($I37*($I37+1)/2)*$C37))+($J37="custom")*CustomCF!DK37</f>
        <v>0</v>
      </c>
      <c r="DS37" s="19">
        <f>($J37="Bell Curve")*(_xlfn.NORM.DIST(AND(DS$4&gt;=$E37,DS$4&lt;=$G37)*(DS$4-$E37+1),$I37/2,$L37,TRUE)-_xlfn.NORM.DIST(AND(DS$4&gt;=$E37,DS$4&lt;=$G37)*(DR$4-$E37+1),$I37/2,$L37,TRUE))/(1-2*_xlfn.NORM.DIST(0,$I37/2,$L37,TRUE))*$C37+($J37="Steady Growth")*(AND(DS$4&gt;=$E37,DS$4&lt;=$G37)*((DS$4-$E37+1)/($I37*($I37+1)/2)*$C37))+($J37="custom")*CustomCF!DL37</f>
        <v>0</v>
      </c>
      <c r="DT37" s="19">
        <f>($J37="Bell Curve")*(_xlfn.NORM.DIST(AND(DT$4&gt;=$E37,DT$4&lt;=$G37)*(DT$4-$E37+1),$I37/2,$L37,TRUE)-_xlfn.NORM.DIST(AND(DT$4&gt;=$E37,DT$4&lt;=$G37)*(DS$4-$E37+1),$I37/2,$L37,TRUE))/(1-2*_xlfn.NORM.DIST(0,$I37/2,$L37,TRUE))*$C37+($J37="Steady Growth")*(AND(DT$4&gt;=$E37,DT$4&lt;=$G37)*((DT$4-$E37+1)/($I37*($I37+1)/2)*$C37))+($J37="custom")*CustomCF!DM37</f>
        <v>0</v>
      </c>
      <c r="DU37" s="19">
        <f>($J37="Bell Curve")*(_xlfn.NORM.DIST(AND(DU$4&gt;=$E37,DU$4&lt;=$G37)*(DU$4-$E37+1),$I37/2,$L37,TRUE)-_xlfn.NORM.DIST(AND(DU$4&gt;=$E37,DU$4&lt;=$G37)*(DT$4-$E37+1),$I37/2,$L37,TRUE))/(1-2*_xlfn.NORM.DIST(0,$I37/2,$L37,TRUE))*$C37+($J37="Steady Growth")*(AND(DU$4&gt;=$E37,DU$4&lt;=$G37)*((DU$4-$E37+1)/($I37*($I37+1)/2)*$C37))+($J37="custom")*CustomCF!DN37</f>
        <v>0</v>
      </c>
      <c r="DV37" s="19">
        <f>($J37="Bell Curve")*(_xlfn.NORM.DIST(AND(DV$4&gt;=$E37,DV$4&lt;=$G37)*(DV$4-$E37+1),$I37/2,$L37,TRUE)-_xlfn.NORM.DIST(AND(DV$4&gt;=$E37,DV$4&lt;=$G37)*(DU$4-$E37+1),$I37/2,$L37,TRUE))/(1-2*_xlfn.NORM.DIST(0,$I37/2,$L37,TRUE))*$C37+($J37="Steady Growth")*(AND(DV$4&gt;=$E37,DV$4&lt;=$G37)*((DV$4-$E37+1)/($I37*($I37+1)/2)*$C37))+($J37="custom")*CustomCF!DO37</f>
        <v>0</v>
      </c>
      <c r="DW37" s="19">
        <f>($J37="Bell Curve")*(_xlfn.NORM.DIST(AND(DW$4&gt;=$E37,DW$4&lt;=$G37)*(DW$4-$E37+1),$I37/2,$L37,TRUE)-_xlfn.NORM.DIST(AND(DW$4&gt;=$E37,DW$4&lt;=$G37)*(DV$4-$E37+1),$I37/2,$L37,TRUE))/(1-2*_xlfn.NORM.DIST(0,$I37/2,$L37,TRUE))*$C37+($J37="Steady Growth")*(AND(DW$4&gt;=$E37,DW$4&lt;=$G37)*((DW$4-$E37+1)/($I37*($I37+1)/2)*$C37))+($J37="custom")*CustomCF!DP37</f>
        <v>0</v>
      </c>
      <c r="DX37" s="19">
        <f>($J37="Bell Curve")*(_xlfn.NORM.DIST(AND(DX$4&gt;=$E37,DX$4&lt;=$G37)*(DX$4-$E37+1),$I37/2,$L37,TRUE)-_xlfn.NORM.DIST(AND(DX$4&gt;=$E37,DX$4&lt;=$G37)*(DW$4-$E37+1),$I37/2,$L37,TRUE))/(1-2*_xlfn.NORM.DIST(0,$I37/2,$L37,TRUE))*$C37+($J37="Steady Growth")*(AND(DX$4&gt;=$E37,DX$4&lt;=$G37)*((DX$4-$E37+1)/($I37*($I37+1)/2)*$C37))+($J37="custom")*CustomCF!DQ37</f>
        <v>0</v>
      </c>
      <c r="DY37" s="19">
        <f>($J37="Bell Curve")*(_xlfn.NORM.DIST(AND(DY$4&gt;=$E37,DY$4&lt;=$G37)*(DY$4-$E37+1),$I37/2,$L37,TRUE)-_xlfn.NORM.DIST(AND(DY$4&gt;=$E37,DY$4&lt;=$G37)*(DX$4-$E37+1),$I37/2,$L37,TRUE))/(1-2*_xlfn.NORM.DIST(0,$I37/2,$L37,TRUE))*$C37+($J37="Steady Growth")*(AND(DY$4&gt;=$E37,DY$4&lt;=$G37)*((DY$4-$E37+1)/($I37*($I37+1)/2)*$C37))+($J37="custom")*CustomCF!DR37</f>
        <v>0</v>
      </c>
      <c r="DZ37" s="19">
        <f>($J37="Bell Curve")*(_xlfn.NORM.DIST(AND(DZ$4&gt;=$E37,DZ$4&lt;=$G37)*(DZ$4-$E37+1),$I37/2,$L37,TRUE)-_xlfn.NORM.DIST(AND(DZ$4&gt;=$E37,DZ$4&lt;=$G37)*(DY$4-$E37+1),$I37/2,$L37,TRUE))/(1-2*_xlfn.NORM.DIST(0,$I37/2,$L37,TRUE))*$C37+($J37="Steady Growth")*(AND(DZ$4&gt;=$E37,DZ$4&lt;=$G37)*((DZ$4-$E37+1)/($I37*($I37+1)/2)*$C37))+($J37="custom")*CustomCF!DS37</f>
        <v>0</v>
      </c>
      <c r="EA37" s="19">
        <f>($J37="Bell Curve")*(_xlfn.NORM.DIST(AND(EA$4&gt;=$E37,EA$4&lt;=$G37)*(EA$4-$E37+1),$I37/2,$L37,TRUE)-_xlfn.NORM.DIST(AND(EA$4&gt;=$E37,EA$4&lt;=$G37)*(DZ$4-$E37+1),$I37/2,$L37,TRUE))/(1-2*_xlfn.NORM.DIST(0,$I37/2,$L37,TRUE))*$C37+($J37="Steady Growth")*(AND(EA$4&gt;=$E37,EA$4&lt;=$G37)*((EA$4-$E37+1)/($I37*($I37+1)/2)*$C37))+($J37="custom")*CustomCF!DT37</f>
        <v>0</v>
      </c>
      <c r="EB37" s="19">
        <f>($J37="Bell Curve")*(_xlfn.NORM.DIST(AND(EB$4&gt;=$E37,EB$4&lt;=$G37)*(EB$4-$E37+1),$I37/2,$L37,TRUE)-_xlfn.NORM.DIST(AND(EB$4&gt;=$E37,EB$4&lt;=$G37)*(EA$4-$E37+1),$I37/2,$L37,TRUE))/(1-2*_xlfn.NORM.DIST(0,$I37/2,$L37,TRUE))*$C37+($J37="Steady Growth")*(AND(EB$4&gt;=$E37,EB$4&lt;=$G37)*((EB$4-$E37+1)/($I37*($I37+1)/2)*$C37))+($J37="custom")*CustomCF!DU37</f>
        <v>0</v>
      </c>
      <c r="EC37" s="19">
        <f>($J37="Bell Curve")*(_xlfn.NORM.DIST(AND(EC$4&gt;=$E37,EC$4&lt;=$G37)*(EC$4-$E37+1),$I37/2,$L37,TRUE)-_xlfn.NORM.DIST(AND(EC$4&gt;=$E37,EC$4&lt;=$G37)*(EB$4-$E37+1),$I37/2,$L37,TRUE))/(1-2*_xlfn.NORM.DIST(0,$I37/2,$L37,TRUE))*$C37+($J37="Steady Growth")*(AND(EC$4&gt;=$E37,EC$4&lt;=$G37)*((EC$4-$E37+1)/($I37*($I37+1)/2)*$C37))+($J37="custom")*CustomCF!DV37</f>
        <v>0</v>
      </c>
      <c r="ED37" s="19">
        <f>($J37="Bell Curve")*(_xlfn.NORM.DIST(AND(ED$4&gt;=$E37,ED$4&lt;=$G37)*(ED$4-$E37+1),$I37/2,$L37,TRUE)-_xlfn.NORM.DIST(AND(ED$4&gt;=$E37,ED$4&lt;=$G37)*(EC$4-$E37+1),$I37/2,$L37,TRUE))/(1-2*_xlfn.NORM.DIST(0,$I37/2,$L37,TRUE))*$C37+($J37="Steady Growth")*(AND(ED$4&gt;=$E37,ED$4&lt;=$G37)*((ED$4-$E37+1)/($I37*($I37+1)/2)*$C37))+($J37="custom")*CustomCF!DW37</f>
        <v>0</v>
      </c>
      <c r="EE37" s="19">
        <f>($J37="Bell Curve")*(_xlfn.NORM.DIST(AND(EE$4&gt;=$E37,EE$4&lt;=$G37)*(EE$4-$E37+1),$I37/2,$L37,TRUE)-_xlfn.NORM.DIST(AND(EE$4&gt;=$E37,EE$4&lt;=$G37)*(ED$4-$E37+1),$I37/2,$L37,TRUE))/(1-2*_xlfn.NORM.DIST(0,$I37/2,$L37,TRUE))*$C37+($J37="Steady Growth")*(AND(EE$4&gt;=$E37,EE$4&lt;=$G37)*((EE$4-$E37+1)/($I37*($I37+1)/2)*$C37))+($J37="custom")*CustomCF!DX37</f>
        <v>0</v>
      </c>
      <c r="EF37" s="121">
        <f>($J37="Bell Curve")*(_xlfn.NORM.DIST(AND(EF$4&gt;=$E37,EF$4&lt;=$G37)*(EF$4-$E37+1),$I37/2,$L37,TRUE)-_xlfn.NORM.DIST(AND(EF$4&gt;=$E37,EF$4&lt;=$G37)*(EE$4-$E37+1),$I37/2,$L37,TRUE))/(1-2*_xlfn.NORM.DIST(0,$I37/2,$L37,TRUE))*$C37+($J37="Steady Growth")*(AND(EF$4&gt;=$E37,EF$4&lt;=$G37)*((EF$4-$E37+1)/($I37*($I37+1)/2)*$C37))+($J37="custom")*CustomCF!DY37</f>
        <v>0</v>
      </c>
    </row>
    <row r="38" spans="2:136" hidden="1" outlineLevel="1" x14ac:dyDescent="0.2">
      <c r="B38" s="103" t="str">
        <f>Budget!O11</f>
        <v>Net Zero (See Tab)</v>
      </c>
      <c r="C38" s="19">
        <f>Budget!P11</f>
        <v>12722068</v>
      </c>
      <c r="D38" s="19">
        <f t="shared" si="17"/>
        <v>0</v>
      </c>
      <c r="E38" s="92">
        <v>0</v>
      </c>
      <c r="F38" s="18">
        <f>IF(J38="Custom",CustomCF!E38,INDEX($P$6:$DY$6,MATCH(E38,CF!$P$4:$DY$4,0)))</f>
        <v>46934</v>
      </c>
      <c r="G38" s="92">
        <v>30</v>
      </c>
      <c r="H38" s="18">
        <f>IF(J38="Custom",CustomCF!F38,INDEX($P$6:$EF$6,MATCH(G38,$P$4:$EF$4,0)))</f>
        <v>47269</v>
      </c>
      <c r="I38" s="9">
        <f t="shared" si="9"/>
        <v>31</v>
      </c>
      <c r="J38" s="92" t="s">
        <v>32</v>
      </c>
      <c r="K38" s="92" t="s">
        <v>31</v>
      </c>
      <c r="L38" s="9">
        <f t="shared" si="22"/>
        <v>10000000</v>
      </c>
      <c r="M38" s="107">
        <f t="shared" si="23"/>
        <v>12722068</v>
      </c>
      <c r="N38" s="112" t="str">
        <f t="shared" si="10"/>
        <v>OK</v>
      </c>
      <c r="O38" s="112"/>
      <c r="P38" s="19">
        <f>($J38="Bell Curve")*(_xlfn.NORM.DIST(AND(P$4&gt;=$E38,P$4&lt;=$G38)*(P$4-$E38+1),$I38/2,$L38,TRUE)-_xlfn.NORM.DIST(AND(P$4&gt;=$E38,P$4&lt;=$G38)*(N$4-$E38+1),$I38/2,$L38,TRUE))/(1-2*_xlfn.NORM.DIST(0,$I38/2,$L38,TRUE))*$C38+($J38="Steady Growth")*(AND(P$4&gt;=$E38,P$4&lt;=$G38)*((P$4-$E38+1)/($I38*($I38+1)/2)*$C38))+($J38="custom")*CustomCF!I38</f>
        <v>0</v>
      </c>
      <c r="Q38" s="19">
        <f>($J38="Bell Curve")*(_xlfn.NORM.DIST(AND(Q$4&gt;=$E38,Q$4&lt;=$G38)*(Q$4-$E38+1),$I38/2,$L38,TRUE)-_xlfn.NORM.DIST(AND(Q$4&gt;=$E38,Q$4&lt;=$G38)*(P$4-$E38+1),$I38/2,$L38,TRUE))/(1-2*_xlfn.NORM.DIST(0,$I38/2,$L38,TRUE))*$C38+($J38="Steady Growth")*(AND(Q$4&gt;=$E38,Q$4&lt;=$G38)*((Q$4-$E38+1)/($I38*($I38+1)/2)*$C38))+($J38="custom")*CustomCF!J38</f>
        <v>0</v>
      </c>
      <c r="R38" s="19">
        <f>($J38="Bell Curve")*(_xlfn.NORM.DIST(AND(R$4&gt;=$E38,R$4&lt;=$G38)*(R$4-$E38+1),$I38/2,$L38,TRUE)-_xlfn.NORM.DIST(AND(R$4&gt;=$E38,R$4&lt;=$G38)*(Q$4-$E38+1),$I38/2,$L38,TRUE))/(1-2*_xlfn.NORM.DIST(0,$I38/2,$L38,TRUE))*$C38+($J38="Steady Growth")*(AND(R$4&gt;=$E38,R$4&lt;=$G38)*((R$4-$E38+1)/($I38*($I38+1)/2)*$C38))+($J38="custom")*CustomCF!K38</f>
        <v>0</v>
      </c>
      <c r="S38" s="19">
        <f>($J38="Bell Curve")*(_xlfn.NORM.DIST(AND(S$4&gt;=$E38,S$4&lt;=$G38)*(S$4-$E38+1),$I38/2,$L38,TRUE)-_xlfn.NORM.DIST(AND(S$4&gt;=$E38,S$4&lt;=$G38)*(R$4-$E38+1),$I38/2,$L38,TRUE))/(1-2*_xlfn.NORM.DIST(0,$I38/2,$L38,TRUE))*$C38+($J38="Steady Growth")*(AND(S$4&gt;=$E38,S$4&lt;=$G38)*((S$4-$E38+1)/($I38*($I38+1)/2)*$C38))+($J38="custom")*CustomCF!L38</f>
        <v>0</v>
      </c>
      <c r="T38" s="19">
        <f>($J38="Bell Curve")*(_xlfn.NORM.DIST(AND(T$4&gt;=$E38,T$4&lt;=$G38)*(T$4-$E38+1),$I38/2,$L38,TRUE)-_xlfn.NORM.DIST(AND(T$4&gt;=$E38,T$4&lt;=$G38)*(S$4-$E38+1),$I38/2,$L38,TRUE))/(1-2*_xlfn.NORM.DIST(0,$I38/2,$L38,TRUE))*$C38+($J38="Steady Growth")*(AND(T$4&gt;=$E38,T$4&lt;=$G38)*((T$4-$E38+1)/($I38*($I38+1)/2)*$C38))+($J38="custom")*CustomCF!M38</f>
        <v>0</v>
      </c>
      <c r="U38" s="19">
        <f>($J38="Bell Curve")*(_xlfn.NORM.DIST(AND(U$4&gt;=$E38,U$4&lt;=$G38)*(U$4-$E38+1),$I38/2,$L38,TRUE)-_xlfn.NORM.DIST(AND(U$4&gt;=$E38,U$4&lt;=$G38)*(T$4-$E38+1),$I38/2,$L38,TRUE))/(1-2*_xlfn.NORM.DIST(0,$I38/2,$L38,TRUE))*$C38+($J38="Steady Growth")*(AND(U$4&gt;=$E38,U$4&lt;=$G38)*((U$4-$E38+1)/($I38*($I38+1)/2)*$C38))+($J38="custom")*CustomCF!N38</f>
        <v>0</v>
      </c>
      <c r="V38" s="19">
        <f>($J38="Bell Curve")*(_xlfn.NORM.DIST(AND(V$4&gt;=$E38,V$4&lt;=$G38)*(V$4-$E38+1),$I38/2,$L38,TRUE)-_xlfn.NORM.DIST(AND(V$4&gt;=$E38,V$4&lt;=$G38)*(U$4-$E38+1),$I38/2,$L38,TRUE))/(1-2*_xlfn.NORM.DIST(0,$I38/2,$L38,TRUE))*$C38+($J38="Steady Growth")*(AND(V$4&gt;=$E38,V$4&lt;=$G38)*((V$4-$E38+1)/($I38*($I38+1)/2)*$C38))+($J38="custom")*CustomCF!O38</f>
        <v>0</v>
      </c>
      <c r="W38" s="19">
        <f>($J38="Bell Curve")*(_xlfn.NORM.DIST(AND(W$4&gt;=$E38,W$4&lt;=$G38)*(W$4-$E38+1),$I38/2,$L38,TRUE)-_xlfn.NORM.DIST(AND(W$4&gt;=$E38,W$4&lt;=$G38)*(V$4-$E38+1),$I38/2,$L38,TRUE))/(1-2*_xlfn.NORM.DIST(0,$I38/2,$L38,TRUE))*$C38+($J38="Steady Growth")*(AND(W$4&gt;=$E38,W$4&lt;=$G38)*((W$4-$E38+1)/($I38*($I38+1)/2)*$C38))+($J38="custom")*CustomCF!P38</f>
        <v>0</v>
      </c>
      <c r="X38" s="19">
        <f>($J38="Bell Curve")*(_xlfn.NORM.DIST(AND(X$4&gt;=$E38,X$4&lt;=$G38)*(X$4-$E38+1),$I38/2,$L38,TRUE)-_xlfn.NORM.DIST(AND(X$4&gt;=$E38,X$4&lt;=$G38)*(W$4-$E38+1),$I38/2,$L38,TRUE))/(1-2*_xlfn.NORM.DIST(0,$I38/2,$L38,TRUE))*$C38+($J38="Steady Growth")*(AND(X$4&gt;=$E38,X$4&lt;=$G38)*((X$4-$E38+1)/($I38*($I38+1)/2)*$C38))+($J38="custom")*CustomCF!Q38</f>
        <v>0</v>
      </c>
      <c r="Y38" s="19">
        <f>($J38="Bell Curve")*(_xlfn.NORM.DIST(AND(Y$4&gt;=$E38,Y$4&lt;=$G38)*(Y$4-$E38+1),$I38/2,$L38,TRUE)-_xlfn.NORM.DIST(AND(Y$4&gt;=$E38,Y$4&lt;=$G38)*(X$4-$E38+1),$I38/2,$L38,TRUE))/(1-2*_xlfn.NORM.DIST(0,$I38/2,$L38,TRUE))*$C38+($J38="Steady Growth")*(AND(Y$4&gt;=$E38,Y$4&lt;=$G38)*((Y$4-$E38+1)/($I38*($I38+1)/2)*$C38))+($J38="custom")*CustomCF!R38</f>
        <v>0</v>
      </c>
      <c r="Z38" s="19">
        <f>($J38="Bell Curve")*(_xlfn.NORM.DIST(AND(Z$4&gt;=$E38,Z$4&lt;=$G38)*(Z$4-$E38+1),$I38/2,$L38,TRUE)-_xlfn.NORM.DIST(AND(Z$4&gt;=$E38,Z$4&lt;=$G38)*(Y$4-$E38+1),$I38/2,$L38,TRUE))/(1-2*_xlfn.NORM.DIST(0,$I38/2,$L38,TRUE))*$C38+($J38="Steady Growth")*(AND(Z$4&gt;=$E38,Z$4&lt;=$G38)*((Z$4-$E38+1)/($I38*($I38+1)/2)*$C38))+($J38="custom")*CustomCF!S38</f>
        <v>0</v>
      </c>
      <c r="AA38" s="19">
        <f>($J38="Bell Curve")*(_xlfn.NORM.DIST(AND(AA$4&gt;=$E38,AA$4&lt;=$G38)*(AA$4-$E38+1),$I38/2,$L38,TRUE)-_xlfn.NORM.DIST(AND(AA$4&gt;=$E38,AA$4&lt;=$G38)*(Z$4-$E38+1),$I38/2,$L38,TRUE))/(1-2*_xlfn.NORM.DIST(0,$I38/2,$L38,TRUE))*$C38+($J38="Steady Growth")*(AND(AA$4&gt;=$E38,AA$4&lt;=$G38)*((AA$4-$E38+1)/($I38*($I38+1)/2)*$C38))+($J38="custom")*CustomCF!T38</f>
        <v>0</v>
      </c>
      <c r="AB38" s="19">
        <f>($J38="Bell Curve")*(_xlfn.NORM.DIST(AND(AB$4&gt;=$E38,AB$4&lt;=$G38)*(AB$4-$E38+1),$I38/2,$L38,TRUE)-_xlfn.NORM.DIST(AND(AB$4&gt;=$E38,AB$4&lt;=$G38)*(AA$4-$E38+1),$I38/2,$L38,TRUE))/(1-2*_xlfn.NORM.DIST(0,$I38/2,$L38,TRUE))*$C38+($J38="Steady Growth")*(AND(AB$4&gt;=$E38,AB$4&lt;=$G38)*((AB$4-$E38+1)/($I38*($I38+1)/2)*$C38))+($J38="custom")*CustomCF!U38</f>
        <v>0</v>
      </c>
      <c r="AC38" s="19">
        <f>($J38="Bell Curve")*(_xlfn.NORM.DIST(AND(AC$4&gt;=$E38,AC$4&lt;=$G38)*(AC$4-$E38+1),$I38/2,$L38,TRUE)-_xlfn.NORM.DIST(AND(AC$4&gt;=$E38,AC$4&lt;=$G38)*(AB$4-$E38+1),$I38/2,$L38,TRUE))/(1-2*_xlfn.NORM.DIST(0,$I38/2,$L38,TRUE))*$C38+($J38="Steady Growth")*(AND(AC$4&gt;=$E38,AC$4&lt;=$G38)*((AC$4-$E38+1)/($I38*($I38+1)/2)*$C38))+($J38="custom")*CustomCF!V38</f>
        <v>0</v>
      </c>
      <c r="AD38" s="19">
        <f>($J38="Bell Curve")*(_xlfn.NORM.DIST(AND(AD$4&gt;=$E38,AD$4&lt;=$G38)*(AD$4-$E38+1),$I38/2,$L38,TRUE)-_xlfn.NORM.DIST(AND(AD$4&gt;=$E38,AD$4&lt;=$G38)*(AC$4-$E38+1),$I38/2,$L38,TRUE))/(1-2*_xlfn.NORM.DIST(0,$I38/2,$L38,TRUE))*$C38+($J38="Steady Growth")*(AND(AD$4&gt;=$E38,AD$4&lt;=$G38)*((AD$4-$E38+1)/($I38*($I38+1)/2)*$C38))+($J38="custom")*CustomCF!W38</f>
        <v>0</v>
      </c>
      <c r="AE38" s="19">
        <f>($J38="Bell Curve")*(_xlfn.NORM.DIST(AND(AE$4&gt;=$E38,AE$4&lt;=$G38)*(AE$4-$E38+1),$I38/2,$L38,TRUE)-_xlfn.NORM.DIST(AND(AE$4&gt;=$E38,AE$4&lt;=$G38)*(AD$4-$E38+1),$I38/2,$L38,TRUE))/(1-2*_xlfn.NORM.DIST(0,$I38/2,$L38,TRUE))*$C38+($J38="Steady Growth")*(AND(AE$4&gt;=$E38,AE$4&lt;=$G38)*((AE$4-$E38+1)/($I38*($I38+1)/2)*$C38))+($J38="custom")*CustomCF!X38</f>
        <v>0</v>
      </c>
      <c r="AF38" s="19">
        <f>($J38="Bell Curve")*(_xlfn.NORM.DIST(AND(AF$4&gt;=$E38,AF$4&lt;=$G38)*(AF$4-$E38+1),$I38/2,$L38,TRUE)-_xlfn.NORM.DIST(AND(AF$4&gt;=$E38,AF$4&lt;=$G38)*(AE$4-$E38+1),$I38/2,$L38,TRUE))/(1-2*_xlfn.NORM.DIST(0,$I38/2,$L38,TRUE))*$C38+($J38="Steady Growth")*(AND(AF$4&gt;=$E38,AF$4&lt;=$G38)*((AF$4-$E38+1)/($I38*($I38+1)/2)*$C38))+($J38="custom")*CustomCF!Y38</f>
        <v>0</v>
      </c>
      <c r="AG38" s="19">
        <f>($J38="Bell Curve")*(_xlfn.NORM.DIST(AND(AG$4&gt;=$E38,AG$4&lt;=$G38)*(AG$4-$E38+1),$I38/2,$L38,TRUE)-_xlfn.NORM.DIST(AND(AG$4&gt;=$E38,AG$4&lt;=$G38)*(AF$4-$E38+1),$I38/2,$L38,TRUE))/(1-2*_xlfn.NORM.DIST(0,$I38/2,$L38,TRUE))*$C38+($J38="Steady Growth")*(AND(AG$4&gt;=$E38,AG$4&lt;=$G38)*((AG$4-$E38+1)/($I38*($I38+1)/2)*$C38))+($J38="custom")*CustomCF!Z38</f>
        <v>0</v>
      </c>
      <c r="AH38" s="19">
        <f>($J38="Bell Curve")*(_xlfn.NORM.DIST(AND(AH$4&gt;=$E38,AH$4&lt;=$G38)*(AH$4-$E38+1),$I38/2,$L38,TRUE)-_xlfn.NORM.DIST(AND(AH$4&gt;=$E38,AH$4&lt;=$G38)*(AG$4-$E38+1),$I38/2,$L38,TRUE))/(1-2*_xlfn.NORM.DIST(0,$I38/2,$L38,TRUE))*$C38+($J38="Steady Growth")*(AND(AH$4&gt;=$E38,AH$4&lt;=$G38)*((AH$4-$E38+1)/($I38*($I38+1)/2)*$C38))+($J38="custom")*CustomCF!AA38</f>
        <v>0</v>
      </c>
      <c r="AI38" s="19">
        <f>($J38="Bell Curve")*(_xlfn.NORM.DIST(AND(AI$4&gt;=$E38,AI$4&lt;=$G38)*(AI$4-$E38+1),$I38/2,$L38,TRUE)-_xlfn.NORM.DIST(AND(AI$4&gt;=$E38,AI$4&lt;=$G38)*(AH$4-$E38+1),$I38/2,$L38,TRUE))/(1-2*_xlfn.NORM.DIST(0,$I38/2,$L38,TRUE))*$C38+($J38="Steady Growth")*(AND(AI$4&gt;=$E38,AI$4&lt;=$G38)*((AI$4-$E38+1)/($I38*($I38+1)/2)*$C38))+($J38="custom")*CustomCF!AB38</f>
        <v>0</v>
      </c>
      <c r="AJ38" s="19">
        <f>($J38="Bell Curve")*(_xlfn.NORM.DIST(AND(AJ$4&gt;=$E38,AJ$4&lt;=$G38)*(AJ$4-$E38+1),$I38/2,$L38,TRUE)-_xlfn.NORM.DIST(AND(AJ$4&gt;=$E38,AJ$4&lt;=$G38)*(AI$4-$E38+1),$I38/2,$L38,TRUE))/(1-2*_xlfn.NORM.DIST(0,$I38/2,$L38,TRUE))*$C38+($J38="Steady Growth")*(AND(AJ$4&gt;=$E38,AJ$4&lt;=$G38)*((AJ$4-$E38+1)/($I38*($I38+1)/2)*$C38))+($J38="custom")*CustomCF!AC38</f>
        <v>0</v>
      </c>
      <c r="AK38" s="19">
        <f>($J38="Bell Curve")*(_xlfn.NORM.DIST(AND(AK$4&gt;=$E38,AK$4&lt;=$G38)*(AK$4-$E38+1),$I38/2,$L38,TRUE)-_xlfn.NORM.DIST(AND(AK$4&gt;=$E38,AK$4&lt;=$G38)*(AJ$4-$E38+1),$I38/2,$L38,TRUE))/(1-2*_xlfn.NORM.DIST(0,$I38/2,$L38,TRUE))*$C38+($J38="Steady Growth")*(AND(AK$4&gt;=$E38,AK$4&lt;=$G38)*((AK$4-$E38+1)/($I38*($I38+1)/2)*$C38))+($J38="custom")*CustomCF!AD38</f>
        <v>0</v>
      </c>
      <c r="AL38" s="19">
        <f>($J38="Bell Curve")*(_xlfn.NORM.DIST(AND(AL$4&gt;=$E38,AL$4&lt;=$G38)*(AL$4-$E38+1),$I38/2,$L38,TRUE)-_xlfn.NORM.DIST(AND(AL$4&gt;=$E38,AL$4&lt;=$G38)*(AK$4-$E38+1),$I38/2,$L38,TRUE))/(1-2*_xlfn.NORM.DIST(0,$I38/2,$L38,TRUE))*$C38+($J38="Steady Growth")*(AND(AL$4&gt;=$E38,AL$4&lt;=$G38)*((AL$4-$E38+1)/($I38*($I38+1)/2)*$C38))+($J38="custom")*CustomCF!AE38</f>
        <v>0</v>
      </c>
      <c r="AM38" s="19">
        <f>($J38="Bell Curve")*(_xlfn.NORM.DIST(AND(AM$4&gt;=$E38,AM$4&lt;=$G38)*(AM$4-$E38+1),$I38/2,$L38,TRUE)-_xlfn.NORM.DIST(AND(AM$4&gt;=$E38,AM$4&lt;=$G38)*(AL$4-$E38+1),$I38/2,$L38,TRUE))/(1-2*_xlfn.NORM.DIST(0,$I38/2,$L38,TRUE))*$C38+($J38="Steady Growth")*(AND(AM$4&gt;=$E38,AM$4&lt;=$G38)*((AM$4-$E38+1)/($I38*($I38+1)/2)*$C38))+($J38="custom")*CustomCF!AF38</f>
        <v>0</v>
      </c>
      <c r="AN38" s="19">
        <f>($J38="Bell Curve")*(_xlfn.NORM.DIST(AND(AN$4&gt;=$E38,AN$4&lt;=$G38)*(AN$4-$E38+1),$I38/2,$L38,TRUE)-_xlfn.NORM.DIST(AND(AN$4&gt;=$E38,AN$4&lt;=$G38)*(AM$4-$E38+1),$I38/2,$L38,TRUE))/(1-2*_xlfn.NORM.DIST(0,$I38/2,$L38,TRUE))*$C38+($J38="Steady Growth")*(AND(AN$4&gt;=$E38,AN$4&lt;=$G38)*((AN$4-$E38+1)/($I38*($I38+1)/2)*$C38))+($J38="custom")*CustomCF!AG38</f>
        <v>0</v>
      </c>
      <c r="AO38" s="19">
        <f>($J38="Bell Curve")*(_xlfn.NORM.DIST(AND(AO$4&gt;=$E38,AO$4&lt;=$G38)*(AO$4-$E38+1),$I38/2,$L38,TRUE)-_xlfn.NORM.DIST(AND(AO$4&gt;=$E38,AO$4&lt;=$G38)*(AN$4-$E38+1),$I38/2,$L38,TRUE))/(1-2*_xlfn.NORM.DIST(0,$I38/2,$L38,TRUE))*$C38+($J38="Steady Growth")*(AND(AO$4&gt;=$E38,AO$4&lt;=$G38)*((AO$4-$E38+1)/($I38*($I38+1)/2)*$C38))+($J38="custom")*CustomCF!AH38</f>
        <v>0</v>
      </c>
      <c r="AP38" s="19">
        <f>($J38="Bell Curve")*(_xlfn.NORM.DIST(AND(AP$4&gt;=$E38,AP$4&lt;=$G38)*(AP$4-$E38+1),$I38/2,$L38,TRUE)-_xlfn.NORM.DIST(AND(AP$4&gt;=$E38,AP$4&lt;=$G38)*(AO$4-$E38+1),$I38/2,$L38,TRUE))/(1-2*_xlfn.NORM.DIST(0,$I38/2,$L38,TRUE))*$C38+($J38="Steady Growth")*(AND(AP$4&gt;=$E38,AP$4&lt;=$G38)*((AP$4-$E38+1)/($I38*($I38+1)/2)*$C38))+($J38="custom")*CustomCF!AI38</f>
        <v>0</v>
      </c>
      <c r="AQ38" s="19">
        <f>($J38="Bell Curve")*(_xlfn.NORM.DIST(AND(AQ$4&gt;=$E38,AQ$4&lt;=$G38)*(AQ$4-$E38+1),$I38/2,$L38,TRUE)-_xlfn.NORM.DIST(AND(AQ$4&gt;=$E38,AQ$4&lt;=$G38)*(AP$4-$E38+1),$I38/2,$L38,TRUE))/(1-2*_xlfn.NORM.DIST(0,$I38/2,$L38,TRUE))*$C38+($J38="Steady Growth")*(AND(AQ$4&gt;=$E38,AQ$4&lt;=$G38)*((AQ$4-$E38+1)/($I38*($I38+1)/2)*$C38))+($J38="custom")*CustomCF!AJ38</f>
        <v>0</v>
      </c>
      <c r="AR38" s="19">
        <f>($J38="Bell Curve")*(_xlfn.NORM.DIST(AND(AR$4&gt;=$E38,AR$4&lt;=$G38)*(AR$4-$E38+1),$I38/2,$L38,TRUE)-_xlfn.NORM.DIST(AND(AR$4&gt;=$E38,AR$4&lt;=$G38)*(AQ$4-$E38+1),$I38/2,$L38,TRUE))/(1-2*_xlfn.NORM.DIST(0,$I38/2,$L38,TRUE))*$C38+($J38="Steady Growth")*(AND(AR$4&gt;=$E38,AR$4&lt;=$G38)*((AR$4-$E38+1)/($I38*($I38+1)/2)*$C38))+($J38="custom")*CustomCF!AK38</f>
        <v>0</v>
      </c>
      <c r="AS38" s="19">
        <f>($J38="Bell Curve")*(_xlfn.NORM.DIST(AND(AS$4&gt;=$E38,AS$4&lt;=$G38)*(AS$4-$E38+1),$I38/2,$L38,TRUE)-_xlfn.NORM.DIST(AND(AS$4&gt;=$E38,AS$4&lt;=$G38)*(AR$4-$E38+1),$I38/2,$L38,TRUE))/(1-2*_xlfn.NORM.DIST(0,$I38/2,$L38,TRUE))*$C38+($J38="Steady Growth")*(AND(AS$4&gt;=$E38,AS$4&lt;=$G38)*((AS$4-$E38+1)/($I38*($I38+1)/2)*$C38))+($J38="custom")*CustomCF!AL38</f>
        <v>0</v>
      </c>
      <c r="AT38" s="19">
        <f>($J38="Bell Curve")*(_xlfn.NORM.DIST(AND(AT$4&gt;=$E38,AT$4&lt;=$G38)*(AT$4-$E38+1),$I38/2,$L38,TRUE)-_xlfn.NORM.DIST(AND(AT$4&gt;=$E38,AT$4&lt;=$G38)*(AS$4-$E38+1),$I38/2,$L38,TRUE))/(1-2*_xlfn.NORM.DIST(0,$I38/2,$L38,TRUE))*$C38+($J38="Steady Growth")*(AND(AT$4&gt;=$E38,AT$4&lt;=$G38)*((AT$4-$E38+1)/($I38*($I38+1)/2)*$C38))+($J38="custom")*CustomCF!AM38</f>
        <v>2544413.6</v>
      </c>
      <c r="AU38" s="19">
        <f>($J38="Bell Curve")*(_xlfn.NORM.DIST(AND(AU$4&gt;=$E38,AU$4&lt;=$G38)*(AU$4-$E38+1),$I38/2,$L38,TRUE)-_xlfn.NORM.DIST(AND(AU$4&gt;=$E38,AU$4&lt;=$G38)*(AT$4-$E38+1),$I38/2,$L38,TRUE))/(1-2*_xlfn.NORM.DIST(0,$I38/2,$L38,TRUE))*$C38+($J38="Steady Growth")*(AND(AU$4&gt;=$E38,AU$4&lt;=$G38)*((AU$4-$E38+1)/($I38*($I38+1)/2)*$C38))+($J38="custom")*CustomCF!AN38</f>
        <v>0</v>
      </c>
      <c r="AV38" s="19">
        <f>($J38="Bell Curve")*(_xlfn.NORM.DIST(AND(AV$4&gt;=$E38,AV$4&lt;=$G38)*(AV$4-$E38+1),$I38/2,$L38,TRUE)-_xlfn.NORM.DIST(AND(AV$4&gt;=$E38,AV$4&lt;=$G38)*(AU$4-$E38+1),$I38/2,$L38,TRUE))/(1-2*_xlfn.NORM.DIST(0,$I38/2,$L38,TRUE))*$C38+($J38="Steady Growth")*(AND(AV$4&gt;=$E38,AV$4&lt;=$G38)*((AV$4-$E38+1)/($I38*($I38+1)/2)*$C38))+($J38="custom")*CustomCF!AO38</f>
        <v>0</v>
      </c>
      <c r="AW38" s="19">
        <f>($J38="Bell Curve")*(_xlfn.NORM.DIST(AND(AW$4&gt;=$E38,AW$4&lt;=$G38)*(AW$4-$E38+1),$I38/2,$L38,TRUE)-_xlfn.NORM.DIST(AND(AW$4&gt;=$E38,AW$4&lt;=$G38)*(AV$4-$E38+1),$I38/2,$L38,TRUE))/(1-2*_xlfn.NORM.DIST(0,$I38/2,$L38,TRUE))*$C38+($J38="Steady Growth")*(AND(AW$4&gt;=$E38,AW$4&lt;=$G38)*((AW$4-$E38+1)/($I38*($I38+1)/2)*$C38))+($J38="custom")*CustomCF!AP38</f>
        <v>0</v>
      </c>
      <c r="AX38" s="19">
        <f>($J38="Bell Curve")*(_xlfn.NORM.DIST(AND(AX$4&gt;=$E38,AX$4&lt;=$G38)*(AX$4-$E38+1),$I38/2,$L38,TRUE)-_xlfn.NORM.DIST(AND(AX$4&gt;=$E38,AX$4&lt;=$G38)*(AW$4-$E38+1),$I38/2,$L38,TRUE))/(1-2*_xlfn.NORM.DIST(0,$I38/2,$L38,TRUE))*$C38+($J38="Steady Growth")*(AND(AX$4&gt;=$E38,AX$4&lt;=$G38)*((AX$4-$E38+1)/($I38*($I38+1)/2)*$C38))+($J38="custom")*CustomCF!AQ38</f>
        <v>0</v>
      </c>
      <c r="AY38" s="19">
        <f>($J38="Bell Curve")*(_xlfn.NORM.DIST(AND(AY$4&gt;=$E38,AY$4&lt;=$G38)*(AY$4-$E38+1),$I38/2,$L38,TRUE)-_xlfn.NORM.DIST(AND(AY$4&gt;=$E38,AY$4&lt;=$G38)*(AX$4-$E38+1),$I38/2,$L38,TRUE))/(1-2*_xlfn.NORM.DIST(0,$I38/2,$L38,TRUE))*$C38+($J38="Steady Growth")*(AND(AY$4&gt;=$E38,AY$4&lt;=$G38)*((AY$4-$E38+1)/($I38*($I38+1)/2)*$C38))+($J38="custom")*CustomCF!AR38</f>
        <v>0</v>
      </c>
      <c r="AZ38" s="19">
        <f>($J38="Bell Curve")*(_xlfn.NORM.DIST(AND(AZ$4&gt;=$E38,AZ$4&lt;=$G38)*(AZ$4-$E38+1),$I38/2,$L38,TRUE)-_xlfn.NORM.DIST(AND(AZ$4&gt;=$E38,AZ$4&lt;=$G38)*(AY$4-$E38+1),$I38/2,$L38,TRUE))/(1-2*_xlfn.NORM.DIST(0,$I38/2,$L38,TRUE))*$C38+($J38="Steady Growth")*(AND(AZ$4&gt;=$E38,AZ$4&lt;=$G38)*((AZ$4-$E38+1)/($I38*($I38+1)/2)*$C38))+($J38="custom")*CustomCF!AS38</f>
        <v>0</v>
      </c>
      <c r="BA38" s="19">
        <f>($J38="Bell Curve")*(_xlfn.NORM.DIST(AND(BA$4&gt;=$E38,BA$4&lt;=$G38)*(BA$4-$E38+1),$I38/2,$L38,TRUE)-_xlfn.NORM.DIST(AND(BA$4&gt;=$E38,BA$4&lt;=$G38)*(AZ$4-$E38+1),$I38/2,$L38,TRUE))/(1-2*_xlfn.NORM.DIST(0,$I38/2,$L38,TRUE))*$C38+($J38="Steady Growth")*(AND(BA$4&gt;=$E38,BA$4&lt;=$G38)*((BA$4-$E38+1)/($I38*($I38+1)/2)*$C38))+($J38="custom")*CustomCF!AT38</f>
        <v>0</v>
      </c>
      <c r="BB38" s="19">
        <f>($J38="Bell Curve")*(_xlfn.NORM.DIST(AND(BB$4&gt;=$E38,BB$4&lt;=$G38)*(BB$4-$E38+1),$I38/2,$L38,TRUE)-_xlfn.NORM.DIST(AND(BB$4&gt;=$E38,BB$4&lt;=$G38)*(BA$4-$E38+1),$I38/2,$L38,TRUE))/(1-2*_xlfn.NORM.DIST(0,$I38/2,$L38,TRUE))*$C38+($J38="Steady Growth")*(AND(BB$4&gt;=$E38,BB$4&lt;=$G38)*((BB$4-$E38+1)/($I38*($I38+1)/2)*$C38))+($J38="custom")*CustomCF!AU38</f>
        <v>0</v>
      </c>
      <c r="BC38" s="19">
        <f>($J38="Bell Curve")*(_xlfn.NORM.DIST(AND(BC$4&gt;=$E38,BC$4&lt;=$G38)*(BC$4-$E38+1),$I38/2,$L38,TRUE)-_xlfn.NORM.DIST(AND(BC$4&gt;=$E38,BC$4&lt;=$G38)*(BB$4-$E38+1),$I38/2,$L38,TRUE))/(1-2*_xlfn.NORM.DIST(0,$I38/2,$L38,TRUE))*$C38+($J38="Steady Growth")*(AND(BC$4&gt;=$E38,BC$4&lt;=$G38)*((BC$4-$E38+1)/($I38*($I38+1)/2)*$C38))+($J38="custom")*CustomCF!AV38</f>
        <v>0</v>
      </c>
      <c r="BD38" s="19">
        <f>($J38="Bell Curve")*(_xlfn.NORM.DIST(AND(BD$4&gt;=$E38,BD$4&lt;=$G38)*(BD$4-$E38+1),$I38/2,$L38,TRUE)-_xlfn.NORM.DIST(AND(BD$4&gt;=$E38,BD$4&lt;=$G38)*(BC$4-$E38+1),$I38/2,$L38,TRUE))/(1-2*_xlfn.NORM.DIST(0,$I38/2,$L38,TRUE))*$C38+($J38="Steady Growth")*(AND(BD$4&gt;=$E38,BD$4&lt;=$G38)*((BD$4-$E38+1)/($I38*($I38+1)/2)*$C38))+($J38="custom")*CustomCF!AW38</f>
        <v>0</v>
      </c>
      <c r="BE38" s="19">
        <f>($J38="Bell Curve")*(_xlfn.NORM.DIST(AND(BE$4&gt;=$E38,BE$4&lt;=$G38)*(BE$4-$E38+1),$I38/2,$L38,TRUE)-_xlfn.NORM.DIST(AND(BE$4&gt;=$E38,BE$4&lt;=$G38)*(BD$4-$E38+1),$I38/2,$L38,TRUE))/(1-2*_xlfn.NORM.DIST(0,$I38/2,$L38,TRUE))*$C38+($J38="Steady Growth")*(AND(BE$4&gt;=$E38,BE$4&lt;=$G38)*((BE$4-$E38+1)/($I38*($I38+1)/2)*$C38))+($J38="custom")*CustomCF!AX38</f>
        <v>10177654.4</v>
      </c>
      <c r="BF38" s="19">
        <f>($J38="Bell Curve")*(_xlfn.NORM.DIST(AND(BF$4&gt;=$E38,BF$4&lt;=$G38)*(BF$4-$E38+1),$I38/2,$L38,TRUE)-_xlfn.NORM.DIST(AND(BF$4&gt;=$E38,BF$4&lt;=$G38)*(BE$4-$E38+1),$I38/2,$L38,TRUE))/(1-2*_xlfn.NORM.DIST(0,$I38/2,$L38,TRUE))*$C38+($J38="Steady Growth")*(AND(BF$4&gt;=$E38,BF$4&lt;=$G38)*((BF$4-$E38+1)/($I38*($I38+1)/2)*$C38))+($J38="custom")*CustomCF!AY38</f>
        <v>0</v>
      </c>
      <c r="BG38" s="19">
        <f>($J38="Bell Curve")*(_xlfn.NORM.DIST(AND(BG$4&gt;=$E38,BG$4&lt;=$G38)*(BG$4-$E38+1),$I38/2,$L38,TRUE)-_xlfn.NORM.DIST(AND(BG$4&gt;=$E38,BG$4&lt;=$G38)*(BF$4-$E38+1),$I38/2,$L38,TRUE))/(1-2*_xlfn.NORM.DIST(0,$I38/2,$L38,TRUE))*$C38+($J38="Steady Growth")*(AND(BG$4&gt;=$E38,BG$4&lt;=$G38)*((BG$4-$E38+1)/($I38*($I38+1)/2)*$C38))+($J38="custom")*CustomCF!AZ38</f>
        <v>0</v>
      </c>
      <c r="BH38" s="19">
        <f>($J38="Bell Curve")*(_xlfn.NORM.DIST(AND(BH$4&gt;=$E38,BH$4&lt;=$G38)*(BH$4-$E38+1),$I38/2,$L38,TRUE)-_xlfn.NORM.DIST(AND(BH$4&gt;=$E38,BH$4&lt;=$G38)*(BG$4-$E38+1),$I38/2,$L38,TRUE))/(1-2*_xlfn.NORM.DIST(0,$I38/2,$L38,TRUE))*$C38+($J38="Steady Growth")*(AND(BH$4&gt;=$E38,BH$4&lt;=$G38)*((BH$4-$E38+1)/($I38*($I38+1)/2)*$C38))+($J38="custom")*CustomCF!BA38</f>
        <v>0</v>
      </c>
      <c r="BI38" s="19">
        <f>($J38="Bell Curve")*(_xlfn.NORM.DIST(AND(BI$4&gt;=$E38,BI$4&lt;=$G38)*(BI$4-$E38+1),$I38/2,$L38,TRUE)-_xlfn.NORM.DIST(AND(BI$4&gt;=$E38,BI$4&lt;=$G38)*(BH$4-$E38+1),$I38/2,$L38,TRUE))/(1-2*_xlfn.NORM.DIST(0,$I38/2,$L38,TRUE))*$C38+($J38="Steady Growth")*(AND(BI$4&gt;=$E38,BI$4&lt;=$G38)*((BI$4-$E38+1)/($I38*($I38+1)/2)*$C38))+($J38="custom")*CustomCF!BB38</f>
        <v>0</v>
      </c>
      <c r="BJ38" s="19">
        <f>($J38="Bell Curve")*(_xlfn.NORM.DIST(AND(BJ$4&gt;=$E38,BJ$4&lt;=$G38)*(BJ$4-$E38+1),$I38/2,$L38,TRUE)-_xlfn.NORM.DIST(AND(BJ$4&gt;=$E38,BJ$4&lt;=$G38)*(BI$4-$E38+1),$I38/2,$L38,TRUE))/(1-2*_xlfn.NORM.DIST(0,$I38/2,$L38,TRUE))*$C38+($J38="Steady Growth")*(AND(BJ$4&gt;=$E38,BJ$4&lt;=$G38)*((BJ$4-$E38+1)/($I38*($I38+1)/2)*$C38))+($J38="custom")*CustomCF!BC38</f>
        <v>0</v>
      </c>
      <c r="BK38" s="19">
        <f>($J38="Bell Curve")*(_xlfn.NORM.DIST(AND(BK$4&gt;=$E38,BK$4&lt;=$G38)*(BK$4-$E38+1),$I38/2,$L38,TRUE)-_xlfn.NORM.DIST(AND(BK$4&gt;=$E38,BK$4&lt;=$G38)*(BJ$4-$E38+1),$I38/2,$L38,TRUE))/(1-2*_xlfn.NORM.DIST(0,$I38/2,$L38,TRUE))*$C38+($J38="Steady Growth")*(AND(BK$4&gt;=$E38,BK$4&lt;=$G38)*((BK$4-$E38+1)/($I38*($I38+1)/2)*$C38))+($J38="custom")*CustomCF!BD38</f>
        <v>0</v>
      </c>
      <c r="BL38" s="19">
        <f>($J38="Bell Curve")*(_xlfn.NORM.DIST(AND(BL$4&gt;=$E38,BL$4&lt;=$G38)*(BL$4-$E38+1),$I38/2,$L38,TRUE)-_xlfn.NORM.DIST(AND(BL$4&gt;=$E38,BL$4&lt;=$G38)*(BK$4-$E38+1),$I38/2,$L38,TRUE))/(1-2*_xlfn.NORM.DIST(0,$I38/2,$L38,TRUE))*$C38+($J38="Steady Growth")*(AND(BL$4&gt;=$E38,BL$4&lt;=$G38)*((BL$4-$E38+1)/($I38*($I38+1)/2)*$C38))+($J38="custom")*CustomCF!BE38</f>
        <v>0</v>
      </c>
      <c r="BM38" s="19">
        <f>($J38="Bell Curve")*(_xlfn.NORM.DIST(AND(BM$4&gt;=$E38,BM$4&lt;=$G38)*(BM$4-$E38+1),$I38/2,$L38,TRUE)-_xlfn.NORM.DIST(AND(BM$4&gt;=$E38,BM$4&lt;=$G38)*(BL$4-$E38+1),$I38/2,$L38,TRUE))/(1-2*_xlfn.NORM.DIST(0,$I38/2,$L38,TRUE))*$C38+($J38="Steady Growth")*(AND(BM$4&gt;=$E38,BM$4&lt;=$G38)*((BM$4-$E38+1)/($I38*($I38+1)/2)*$C38))+($J38="custom")*CustomCF!BF38</f>
        <v>0</v>
      </c>
      <c r="BN38" s="19">
        <f>($J38="Bell Curve")*(_xlfn.NORM.DIST(AND(BN$4&gt;=$E38,BN$4&lt;=$G38)*(BN$4-$E38+1),$I38/2,$L38,TRUE)-_xlfn.NORM.DIST(AND(BN$4&gt;=$E38,BN$4&lt;=$G38)*(BM$4-$E38+1),$I38/2,$L38,TRUE))/(1-2*_xlfn.NORM.DIST(0,$I38/2,$L38,TRUE))*$C38+($J38="Steady Growth")*(AND(BN$4&gt;=$E38,BN$4&lt;=$G38)*((BN$4-$E38+1)/($I38*($I38+1)/2)*$C38))+($J38="custom")*CustomCF!BG38</f>
        <v>0</v>
      </c>
      <c r="BO38" s="19">
        <f>($J38="Bell Curve")*(_xlfn.NORM.DIST(AND(BO$4&gt;=$E38,BO$4&lt;=$G38)*(BO$4-$E38+1),$I38/2,$L38,TRUE)-_xlfn.NORM.DIST(AND(BO$4&gt;=$E38,BO$4&lt;=$G38)*(BN$4-$E38+1),$I38/2,$L38,TRUE))/(1-2*_xlfn.NORM.DIST(0,$I38/2,$L38,TRUE))*$C38+($J38="Steady Growth")*(AND(BO$4&gt;=$E38,BO$4&lt;=$G38)*((BO$4-$E38+1)/($I38*($I38+1)/2)*$C38))+($J38="custom")*CustomCF!BH38</f>
        <v>0</v>
      </c>
      <c r="BP38" s="19">
        <f>($J38="Bell Curve")*(_xlfn.NORM.DIST(AND(BP$4&gt;=$E38,BP$4&lt;=$G38)*(BP$4-$E38+1),$I38/2,$L38,TRUE)-_xlfn.NORM.DIST(AND(BP$4&gt;=$E38,BP$4&lt;=$G38)*(BO$4-$E38+1),$I38/2,$L38,TRUE))/(1-2*_xlfn.NORM.DIST(0,$I38/2,$L38,TRUE))*$C38+($J38="Steady Growth")*(AND(BP$4&gt;=$E38,BP$4&lt;=$G38)*((BP$4-$E38+1)/($I38*($I38+1)/2)*$C38))+($J38="custom")*CustomCF!BI38</f>
        <v>0</v>
      </c>
      <c r="BQ38" s="19">
        <f>($J38="Bell Curve")*(_xlfn.NORM.DIST(AND(BQ$4&gt;=$E38,BQ$4&lt;=$G38)*(BQ$4-$E38+1),$I38/2,$L38,TRUE)-_xlfn.NORM.DIST(AND(BQ$4&gt;=$E38,BQ$4&lt;=$G38)*(BP$4-$E38+1),$I38/2,$L38,TRUE))/(1-2*_xlfn.NORM.DIST(0,$I38/2,$L38,TRUE))*$C38+($J38="Steady Growth")*(AND(BQ$4&gt;=$E38,BQ$4&lt;=$G38)*((BQ$4-$E38+1)/($I38*($I38+1)/2)*$C38))+($J38="custom")*CustomCF!BJ38</f>
        <v>0</v>
      </c>
      <c r="BR38" s="19">
        <f>($J38="Bell Curve")*(_xlfn.NORM.DIST(AND(BR$4&gt;=$E38,BR$4&lt;=$G38)*(BR$4-$E38+1),$I38/2,$L38,TRUE)-_xlfn.NORM.DIST(AND(BR$4&gt;=$E38,BR$4&lt;=$G38)*(BQ$4-$E38+1),$I38/2,$L38,TRUE))/(1-2*_xlfn.NORM.DIST(0,$I38/2,$L38,TRUE))*$C38+($J38="Steady Growth")*(AND(BR$4&gt;=$E38,BR$4&lt;=$G38)*((BR$4-$E38+1)/($I38*($I38+1)/2)*$C38))+($J38="custom")*CustomCF!BK38</f>
        <v>0</v>
      </c>
      <c r="BS38" s="19">
        <f>($J38="Bell Curve")*(_xlfn.NORM.DIST(AND(BS$4&gt;=$E38,BS$4&lt;=$G38)*(BS$4-$E38+1),$I38/2,$L38,TRUE)-_xlfn.NORM.DIST(AND(BS$4&gt;=$E38,BS$4&lt;=$G38)*(BR$4-$E38+1),$I38/2,$L38,TRUE))/(1-2*_xlfn.NORM.DIST(0,$I38/2,$L38,TRUE))*$C38+($J38="Steady Growth")*(AND(BS$4&gt;=$E38,BS$4&lt;=$G38)*((BS$4-$E38+1)/($I38*($I38+1)/2)*$C38))+($J38="custom")*CustomCF!BL38</f>
        <v>0</v>
      </c>
      <c r="BT38" s="19">
        <f>($J38="Bell Curve")*(_xlfn.NORM.DIST(AND(BT$4&gt;=$E38,BT$4&lt;=$G38)*(BT$4-$E38+1),$I38/2,$L38,TRUE)-_xlfn.NORM.DIST(AND(BT$4&gt;=$E38,BT$4&lt;=$G38)*(BS$4-$E38+1),$I38/2,$L38,TRUE))/(1-2*_xlfn.NORM.DIST(0,$I38/2,$L38,TRUE))*$C38+($J38="Steady Growth")*(AND(BT$4&gt;=$E38,BT$4&lt;=$G38)*((BT$4-$E38+1)/($I38*($I38+1)/2)*$C38))+($J38="custom")*CustomCF!BM38</f>
        <v>0</v>
      </c>
      <c r="BU38" s="19">
        <f>($J38="Bell Curve")*(_xlfn.NORM.DIST(AND(BU$4&gt;=$E38,BU$4&lt;=$G38)*(BU$4-$E38+1),$I38/2,$L38,TRUE)-_xlfn.NORM.DIST(AND(BU$4&gt;=$E38,BU$4&lt;=$G38)*(BT$4-$E38+1),$I38/2,$L38,TRUE))/(1-2*_xlfn.NORM.DIST(0,$I38/2,$L38,TRUE))*$C38+($J38="Steady Growth")*(AND(BU$4&gt;=$E38,BU$4&lt;=$G38)*((BU$4-$E38+1)/($I38*($I38+1)/2)*$C38))+($J38="custom")*CustomCF!BN38</f>
        <v>0</v>
      </c>
      <c r="BV38" s="19">
        <f>($J38="Bell Curve")*(_xlfn.NORM.DIST(AND(BV$4&gt;=$E38,BV$4&lt;=$G38)*(BV$4-$E38+1),$I38/2,$L38,TRUE)-_xlfn.NORM.DIST(AND(BV$4&gt;=$E38,BV$4&lt;=$G38)*(BU$4-$E38+1),$I38/2,$L38,TRUE))/(1-2*_xlfn.NORM.DIST(0,$I38/2,$L38,TRUE))*$C38+($J38="Steady Growth")*(AND(BV$4&gt;=$E38,BV$4&lt;=$G38)*((BV$4-$E38+1)/($I38*($I38+1)/2)*$C38))+($J38="custom")*CustomCF!BO38</f>
        <v>0</v>
      </c>
      <c r="BW38" s="19">
        <f>($J38="Bell Curve")*(_xlfn.NORM.DIST(AND(BW$4&gt;=$E38,BW$4&lt;=$G38)*(BW$4-$E38+1),$I38/2,$L38,TRUE)-_xlfn.NORM.DIST(AND(BW$4&gt;=$E38,BW$4&lt;=$G38)*(BV$4-$E38+1),$I38/2,$L38,TRUE))/(1-2*_xlfn.NORM.DIST(0,$I38/2,$L38,TRUE))*$C38+($J38="Steady Growth")*(AND(BW$4&gt;=$E38,BW$4&lt;=$G38)*((BW$4-$E38+1)/($I38*($I38+1)/2)*$C38))+($J38="custom")*CustomCF!BP38</f>
        <v>0</v>
      </c>
      <c r="BX38" s="19">
        <f>($J38="Bell Curve")*(_xlfn.NORM.DIST(AND(BX$4&gt;=$E38,BX$4&lt;=$G38)*(BX$4-$E38+1),$I38/2,$L38,TRUE)-_xlfn.NORM.DIST(AND(BX$4&gt;=$E38,BX$4&lt;=$G38)*(BW$4-$E38+1),$I38/2,$L38,TRUE))/(1-2*_xlfn.NORM.DIST(0,$I38/2,$L38,TRUE))*$C38+($J38="Steady Growth")*(AND(BX$4&gt;=$E38,BX$4&lt;=$G38)*((BX$4-$E38+1)/($I38*($I38+1)/2)*$C38))+($J38="custom")*CustomCF!BQ38</f>
        <v>0</v>
      </c>
      <c r="BY38" s="19">
        <f>($J38="Bell Curve")*(_xlfn.NORM.DIST(AND(BY$4&gt;=$E38,BY$4&lt;=$G38)*(BY$4-$E38+1),$I38/2,$L38,TRUE)-_xlfn.NORM.DIST(AND(BY$4&gt;=$E38,BY$4&lt;=$G38)*(BX$4-$E38+1),$I38/2,$L38,TRUE))/(1-2*_xlfn.NORM.DIST(0,$I38/2,$L38,TRUE))*$C38+($J38="Steady Growth")*(AND(BY$4&gt;=$E38,BY$4&lt;=$G38)*((BY$4-$E38+1)/($I38*($I38+1)/2)*$C38))+($J38="custom")*CustomCF!BR38</f>
        <v>0</v>
      </c>
      <c r="BZ38" s="19">
        <f>($J38="Bell Curve")*(_xlfn.NORM.DIST(AND(BZ$4&gt;=$E38,BZ$4&lt;=$G38)*(BZ$4-$E38+1),$I38/2,$L38,TRUE)-_xlfn.NORM.DIST(AND(BZ$4&gt;=$E38,BZ$4&lt;=$G38)*(BY$4-$E38+1),$I38/2,$L38,TRUE))/(1-2*_xlfn.NORM.DIST(0,$I38/2,$L38,TRUE))*$C38+($J38="Steady Growth")*(AND(BZ$4&gt;=$E38,BZ$4&lt;=$G38)*((BZ$4-$E38+1)/($I38*($I38+1)/2)*$C38))+($J38="custom")*CustomCF!BS38</f>
        <v>0</v>
      </c>
      <c r="CA38" s="19">
        <f>($J38="Bell Curve")*(_xlfn.NORM.DIST(AND(CA$4&gt;=$E38,CA$4&lt;=$G38)*(CA$4-$E38+1),$I38/2,$L38,TRUE)-_xlfn.NORM.DIST(AND(CA$4&gt;=$E38,CA$4&lt;=$G38)*(BZ$4-$E38+1),$I38/2,$L38,TRUE))/(1-2*_xlfn.NORM.DIST(0,$I38/2,$L38,TRUE))*$C38+($J38="Steady Growth")*(AND(CA$4&gt;=$E38,CA$4&lt;=$G38)*((CA$4-$E38+1)/($I38*($I38+1)/2)*$C38))+($J38="custom")*CustomCF!BT38</f>
        <v>0</v>
      </c>
      <c r="CB38" s="19">
        <f>($J38="Bell Curve")*(_xlfn.NORM.DIST(AND(CB$4&gt;=$E38,CB$4&lt;=$G38)*(CB$4-$E38+1),$I38/2,$L38,TRUE)-_xlfn.NORM.DIST(AND(CB$4&gt;=$E38,CB$4&lt;=$G38)*(CA$4-$E38+1),$I38/2,$L38,TRUE))/(1-2*_xlfn.NORM.DIST(0,$I38/2,$L38,TRUE))*$C38+($J38="Steady Growth")*(AND(CB$4&gt;=$E38,CB$4&lt;=$G38)*((CB$4-$E38+1)/($I38*($I38+1)/2)*$C38))+($J38="custom")*CustomCF!BU38</f>
        <v>0</v>
      </c>
      <c r="CC38" s="19">
        <f>($J38="Bell Curve")*(_xlfn.NORM.DIST(AND(CC$4&gt;=$E38,CC$4&lt;=$G38)*(CC$4-$E38+1),$I38/2,$L38,TRUE)-_xlfn.NORM.DIST(AND(CC$4&gt;=$E38,CC$4&lt;=$G38)*(CB$4-$E38+1),$I38/2,$L38,TRUE))/(1-2*_xlfn.NORM.DIST(0,$I38/2,$L38,TRUE))*$C38+($J38="Steady Growth")*(AND(CC$4&gt;=$E38,CC$4&lt;=$G38)*((CC$4-$E38+1)/($I38*($I38+1)/2)*$C38))+($J38="custom")*CustomCF!BV38</f>
        <v>0</v>
      </c>
      <c r="CD38" s="19">
        <f>($J38="Bell Curve")*(_xlfn.NORM.DIST(AND(CD$4&gt;=$E38,CD$4&lt;=$G38)*(CD$4-$E38+1),$I38/2,$L38,TRUE)-_xlfn.NORM.DIST(AND(CD$4&gt;=$E38,CD$4&lt;=$G38)*(CC$4-$E38+1),$I38/2,$L38,TRUE))/(1-2*_xlfn.NORM.DIST(0,$I38/2,$L38,TRUE))*$C38+($J38="Steady Growth")*(AND(CD$4&gt;=$E38,CD$4&lt;=$G38)*((CD$4-$E38+1)/($I38*($I38+1)/2)*$C38))+($J38="custom")*CustomCF!BW38</f>
        <v>0</v>
      </c>
      <c r="CE38" s="19">
        <f>($J38="Bell Curve")*(_xlfn.NORM.DIST(AND(CE$4&gt;=$E38,CE$4&lt;=$G38)*(CE$4-$E38+1),$I38/2,$L38,TRUE)-_xlfn.NORM.DIST(AND(CE$4&gt;=$E38,CE$4&lt;=$G38)*(CD$4-$E38+1),$I38/2,$L38,TRUE))/(1-2*_xlfn.NORM.DIST(0,$I38/2,$L38,TRUE))*$C38+($J38="Steady Growth")*(AND(CE$4&gt;=$E38,CE$4&lt;=$G38)*((CE$4-$E38+1)/($I38*($I38+1)/2)*$C38))+($J38="custom")*CustomCF!BX38</f>
        <v>0</v>
      </c>
      <c r="CF38" s="19">
        <f>($J38="Bell Curve")*(_xlfn.NORM.DIST(AND(CF$4&gt;=$E38,CF$4&lt;=$G38)*(CF$4-$E38+1),$I38/2,$L38,TRUE)-_xlfn.NORM.DIST(AND(CF$4&gt;=$E38,CF$4&lt;=$G38)*(CE$4-$E38+1),$I38/2,$L38,TRUE))/(1-2*_xlfn.NORM.DIST(0,$I38/2,$L38,TRUE))*$C38+($J38="Steady Growth")*(AND(CF$4&gt;=$E38,CF$4&lt;=$G38)*((CF$4-$E38+1)/($I38*($I38+1)/2)*$C38))+($J38="custom")*CustomCF!BY38</f>
        <v>0</v>
      </c>
      <c r="CG38" s="19">
        <f>($J38="Bell Curve")*(_xlfn.NORM.DIST(AND(CG$4&gt;=$E38,CG$4&lt;=$G38)*(CG$4-$E38+1),$I38/2,$L38,TRUE)-_xlfn.NORM.DIST(AND(CG$4&gt;=$E38,CG$4&lt;=$G38)*(CF$4-$E38+1),$I38/2,$L38,TRUE))/(1-2*_xlfn.NORM.DIST(0,$I38/2,$L38,TRUE))*$C38+($J38="Steady Growth")*(AND(CG$4&gt;=$E38,CG$4&lt;=$G38)*((CG$4-$E38+1)/($I38*($I38+1)/2)*$C38))+($J38="custom")*CustomCF!BZ38</f>
        <v>0</v>
      </c>
      <c r="CH38" s="19">
        <f>($J38="Bell Curve")*(_xlfn.NORM.DIST(AND(CH$4&gt;=$E38,CH$4&lt;=$G38)*(CH$4-$E38+1),$I38/2,$L38,TRUE)-_xlfn.NORM.DIST(AND(CH$4&gt;=$E38,CH$4&lt;=$G38)*(CG$4-$E38+1),$I38/2,$L38,TRUE))/(1-2*_xlfn.NORM.DIST(0,$I38/2,$L38,TRUE))*$C38+($J38="Steady Growth")*(AND(CH$4&gt;=$E38,CH$4&lt;=$G38)*((CH$4-$E38+1)/($I38*($I38+1)/2)*$C38))+($J38="custom")*CustomCF!CA38</f>
        <v>0</v>
      </c>
      <c r="CI38" s="19">
        <f>($J38="Bell Curve")*(_xlfn.NORM.DIST(AND(CI$4&gt;=$E38,CI$4&lt;=$G38)*(CI$4-$E38+1),$I38/2,$L38,TRUE)-_xlfn.NORM.DIST(AND(CI$4&gt;=$E38,CI$4&lt;=$G38)*(CH$4-$E38+1),$I38/2,$L38,TRUE))/(1-2*_xlfn.NORM.DIST(0,$I38/2,$L38,TRUE))*$C38+($J38="Steady Growth")*(AND(CI$4&gt;=$E38,CI$4&lt;=$G38)*((CI$4-$E38+1)/($I38*($I38+1)/2)*$C38))+($J38="custom")*CustomCF!CB38</f>
        <v>0</v>
      </c>
      <c r="CJ38" s="19">
        <f>($J38="Bell Curve")*(_xlfn.NORM.DIST(AND(CJ$4&gt;=$E38,CJ$4&lt;=$G38)*(CJ$4-$E38+1),$I38/2,$L38,TRUE)-_xlfn.NORM.DIST(AND(CJ$4&gt;=$E38,CJ$4&lt;=$G38)*(CI$4-$E38+1),$I38/2,$L38,TRUE))/(1-2*_xlfn.NORM.DIST(0,$I38/2,$L38,TRUE))*$C38+($J38="Steady Growth")*(AND(CJ$4&gt;=$E38,CJ$4&lt;=$G38)*((CJ$4-$E38+1)/($I38*($I38+1)/2)*$C38))+($J38="custom")*CustomCF!CC38</f>
        <v>0</v>
      </c>
      <c r="CK38" s="19">
        <f>($J38="Bell Curve")*(_xlfn.NORM.DIST(AND(CK$4&gt;=$E38,CK$4&lt;=$G38)*(CK$4-$E38+1),$I38/2,$L38,TRUE)-_xlfn.NORM.DIST(AND(CK$4&gt;=$E38,CK$4&lt;=$G38)*(CJ$4-$E38+1),$I38/2,$L38,TRUE))/(1-2*_xlfn.NORM.DIST(0,$I38/2,$L38,TRUE))*$C38+($J38="Steady Growth")*(AND(CK$4&gt;=$E38,CK$4&lt;=$G38)*((CK$4-$E38+1)/($I38*($I38+1)/2)*$C38))+($J38="custom")*CustomCF!CD38</f>
        <v>0</v>
      </c>
      <c r="CL38" s="19">
        <f>($J38="Bell Curve")*(_xlfn.NORM.DIST(AND(CL$4&gt;=$E38,CL$4&lt;=$G38)*(CL$4-$E38+1),$I38/2,$L38,TRUE)-_xlfn.NORM.DIST(AND(CL$4&gt;=$E38,CL$4&lt;=$G38)*(CK$4-$E38+1),$I38/2,$L38,TRUE))/(1-2*_xlfn.NORM.DIST(0,$I38/2,$L38,TRUE))*$C38+($J38="Steady Growth")*(AND(CL$4&gt;=$E38,CL$4&lt;=$G38)*((CL$4-$E38+1)/($I38*($I38+1)/2)*$C38))+($J38="custom")*CustomCF!CE38</f>
        <v>0</v>
      </c>
      <c r="CM38" s="19">
        <f>($J38="Bell Curve")*(_xlfn.NORM.DIST(AND(CM$4&gt;=$E38,CM$4&lt;=$G38)*(CM$4-$E38+1),$I38/2,$L38,TRUE)-_xlfn.NORM.DIST(AND(CM$4&gt;=$E38,CM$4&lt;=$G38)*(CL$4-$E38+1),$I38/2,$L38,TRUE))/(1-2*_xlfn.NORM.DIST(0,$I38/2,$L38,TRUE))*$C38+($J38="Steady Growth")*(AND(CM$4&gt;=$E38,CM$4&lt;=$G38)*((CM$4-$E38+1)/($I38*($I38+1)/2)*$C38))+($J38="custom")*CustomCF!CF38</f>
        <v>0</v>
      </c>
      <c r="CN38" s="19">
        <f>($J38="Bell Curve")*(_xlfn.NORM.DIST(AND(CN$4&gt;=$E38,CN$4&lt;=$G38)*(CN$4-$E38+1),$I38/2,$L38,TRUE)-_xlfn.NORM.DIST(AND(CN$4&gt;=$E38,CN$4&lt;=$G38)*(CM$4-$E38+1),$I38/2,$L38,TRUE))/(1-2*_xlfn.NORM.DIST(0,$I38/2,$L38,TRUE))*$C38+($J38="Steady Growth")*(AND(CN$4&gt;=$E38,CN$4&lt;=$G38)*((CN$4-$E38+1)/($I38*($I38+1)/2)*$C38))+($J38="custom")*CustomCF!CG38</f>
        <v>0</v>
      </c>
      <c r="CO38" s="19">
        <f>($J38="Bell Curve")*(_xlfn.NORM.DIST(AND(CO$4&gt;=$E38,CO$4&lt;=$G38)*(CO$4-$E38+1),$I38/2,$L38,TRUE)-_xlfn.NORM.DIST(AND(CO$4&gt;=$E38,CO$4&lt;=$G38)*(CN$4-$E38+1),$I38/2,$L38,TRUE))/(1-2*_xlfn.NORM.DIST(0,$I38/2,$L38,TRUE))*$C38+($J38="Steady Growth")*(AND(CO$4&gt;=$E38,CO$4&lt;=$G38)*((CO$4-$E38+1)/($I38*($I38+1)/2)*$C38))+($J38="custom")*CustomCF!CH38</f>
        <v>0</v>
      </c>
      <c r="CP38" s="19">
        <f>($J38="Bell Curve")*(_xlfn.NORM.DIST(AND(CP$4&gt;=$E38,CP$4&lt;=$G38)*(CP$4-$E38+1),$I38/2,$L38,TRUE)-_xlfn.NORM.DIST(AND(CP$4&gt;=$E38,CP$4&lt;=$G38)*(CO$4-$E38+1),$I38/2,$L38,TRUE))/(1-2*_xlfn.NORM.DIST(0,$I38/2,$L38,TRUE))*$C38+($J38="Steady Growth")*(AND(CP$4&gt;=$E38,CP$4&lt;=$G38)*((CP$4-$E38+1)/($I38*($I38+1)/2)*$C38))+($J38="custom")*CustomCF!CI38</f>
        <v>0</v>
      </c>
      <c r="CQ38" s="19">
        <f>($J38="Bell Curve")*(_xlfn.NORM.DIST(AND(CQ$4&gt;=$E38,CQ$4&lt;=$G38)*(CQ$4-$E38+1),$I38/2,$L38,TRUE)-_xlfn.NORM.DIST(AND(CQ$4&gt;=$E38,CQ$4&lt;=$G38)*(CP$4-$E38+1),$I38/2,$L38,TRUE))/(1-2*_xlfn.NORM.DIST(0,$I38/2,$L38,TRUE))*$C38+($J38="Steady Growth")*(AND(CQ$4&gt;=$E38,CQ$4&lt;=$G38)*((CQ$4-$E38+1)/($I38*($I38+1)/2)*$C38))+($J38="custom")*CustomCF!CJ38</f>
        <v>0</v>
      </c>
      <c r="CR38" s="19">
        <f>($J38="Bell Curve")*(_xlfn.NORM.DIST(AND(CR$4&gt;=$E38,CR$4&lt;=$G38)*(CR$4-$E38+1),$I38/2,$L38,TRUE)-_xlfn.NORM.DIST(AND(CR$4&gt;=$E38,CR$4&lt;=$G38)*(CQ$4-$E38+1),$I38/2,$L38,TRUE))/(1-2*_xlfn.NORM.DIST(0,$I38/2,$L38,TRUE))*$C38+($J38="Steady Growth")*(AND(CR$4&gt;=$E38,CR$4&lt;=$G38)*((CR$4-$E38+1)/($I38*($I38+1)/2)*$C38))+($J38="custom")*CustomCF!CK38</f>
        <v>0</v>
      </c>
      <c r="CS38" s="19">
        <f>($J38="Bell Curve")*(_xlfn.NORM.DIST(AND(CS$4&gt;=$E38,CS$4&lt;=$G38)*(CS$4-$E38+1),$I38/2,$L38,TRUE)-_xlfn.NORM.DIST(AND(CS$4&gt;=$E38,CS$4&lt;=$G38)*(CR$4-$E38+1),$I38/2,$L38,TRUE))/(1-2*_xlfn.NORM.DIST(0,$I38/2,$L38,TRUE))*$C38+($J38="Steady Growth")*(AND(CS$4&gt;=$E38,CS$4&lt;=$G38)*((CS$4-$E38+1)/($I38*($I38+1)/2)*$C38))+($J38="custom")*CustomCF!CL38</f>
        <v>0</v>
      </c>
      <c r="CT38" s="19">
        <f>($J38="Bell Curve")*(_xlfn.NORM.DIST(AND(CT$4&gt;=$E38,CT$4&lt;=$G38)*(CT$4-$E38+1),$I38/2,$L38,TRUE)-_xlfn.NORM.DIST(AND(CT$4&gt;=$E38,CT$4&lt;=$G38)*(CS$4-$E38+1),$I38/2,$L38,TRUE))/(1-2*_xlfn.NORM.DIST(0,$I38/2,$L38,TRUE))*$C38+($J38="Steady Growth")*(AND(CT$4&gt;=$E38,CT$4&lt;=$G38)*((CT$4-$E38+1)/($I38*($I38+1)/2)*$C38))+($J38="custom")*CustomCF!CM38</f>
        <v>0</v>
      </c>
      <c r="CU38" s="19">
        <f>($J38="Bell Curve")*(_xlfn.NORM.DIST(AND(CU$4&gt;=$E38,CU$4&lt;=$G38)*(CU$4-$E38+1),$I38/2,$L38,TRUE)-_xlfn.NORM.DIST(AND(CU$4&gt;=$E38,CU$4&lt;=$G38)*(CT$4-$E38+1),$I38/2,$L38,TRUE))/(1-2*_xlfn.NORM.DIST(0,$I38/2,$L38,TRUE))*$C38+($J38="Steady Growth")*(AND(CU$4&gt;=$E38,CU$4&lt;=$G38)*((CU$4-$E38+1)/($I38*($I38+1)/2)*$C38))+($J38="custom")*CustomCF!CN38</f>
        <v>0</v>
      </c>
      <c r="CV38" s="19">
        <f>($J38="Bell Curve")*(_xlfn.NORM.DIST(AND(CV$4&gt;=$E38,CV$4&lt;=$G38)*(CV$4-$E38+1),$I38/2,$L38,TRUE)-_xlfn.NORM.DIST(AND(CV$4&gt;=$E38,CV$4&lt;=$G38)*(CU$4-$E38+1),$I38/2,$L38,TRUE))/(1-2*_xlfn.NORM.DIST(0,$I38/2,$L38,TRUE))*$C38+($J38="Steady Growth")*(AND(CV$4&gt;=$E38,CV$4&lt;=$G38)*((CV$4-$E38+1)/($I38*($I38+1)/2)*$C38))+($J38="custom")*CustomCF!CO38</f>
        <v>0</v>
      </c>
      <c r="CW38" s="19">
        <f>($J38="Bell Curve")*(_xlfn.NORM.DIST(AND(CW$4&gt;=$E38,CW$4&lt;=$G38)*(CW$4-$E38+1),$I38/2,$L38,TRUE)-_xlfn.NORM.DIST(AND(CW$4&gt;=$E38,CW$4&lt;=$G38)*(CV$4-$E38+1),$I38/2,$L38,TRUE))/(1-2*_xlfn.NORM.DIST(0,$I38/2,$L38,TRUE))*$C38+($J38="Steady Growth")*(AND(CW$4&gt;=$E38,CW$4&lt;=$G38)*((CW$4-$E38+1)/($I38*($I38+1)/2)*$C38))+($J38="custom")*CustomCF!CP38</f>
        <v>0</v>
      </c>
      <c r="CX38" s="19">
        <f>($J38="Bell Curve")*(_xlfn.NORM.DIST(AND(CX$4&gt;=$E38,CX$4&lt;=$G38)*(CX$4-$E38+1),$I38/2,$L38,TRUE)-_xlfn.NORM.DIST(AND(CX$4&gt;=$E38,CX$4&lt;=$G38)*(CW$4-$E38+1),$I38/2,$L38,TRUE))/(1-2*_xlfn.NORM.DIST(0,$I38/2,$L38,TRUE))*$C38+($J38="Steady Growth")*(AND(CX$4&gt;=$E38,CX$4&lt;=$G38)*((CX$4-$E38+1)/($I38*($I38+1)/2)*$C38))+($J38="custom")*CustomCF!CQ38</f>
        <v>0</v>
      </c>
      <c r="CY38" s="19">
        <f>($J38="Bell Curve")*(_xlfn.NORM.DIST(AND(CY$4&gt;=$E38,CY$4&lt;=$G38)*(CY$4-$E38+1),$I38/2,$L38,TRUE)-_xlfn.NORM.DIST(AND(CY$4&gt;=$E38,CY$4&lt;=$G38)*(CX$4-$E38+1),$I38/2,$L38,TRUE))/(1-2*_xlfn.NORM.DIST(0,$I38/2,$L38,TRUE))*$C38+($J38="Steady Growth")*(AND(CY$4&gt;=$E38,CY$4&lt;=$G38)*((CY$4-$E38+1)/($I38*($I38+1)/2)*$C38))+($J38="custom")*CustomCF!CR38</f>
        <v>0</v>
      </c>
      <c r="CZ38" s="19">
        <f>($J38="Bell Curve")*(_xlfn.NORM.DIST(AND(CZ$4&gt;=$E38,CZ$4&lt;=$G38)*(CZ$4-$E38+1),$I38/2,$L38,TRUE)-_xlfn.NORM.DIST(AND(CZ$4&gt;=$E38,CZ$4&lt;=$G38)*(CY$4-$E38+1),$I38/2,$L38,TRUE))/(1-2*_xlfn.NORM.DIST(0,$I38/2,$L38,TRUE))*$C38+($J38="Steady Growth")*(AND(CZ$4&gt;=$E38,CZ$4&lt;=$G38)*((CZ$4-$E38+1)/($I38*($I38+1)/2)*$C38))+($J38="custom")*CustomCF!CS38</f>
        <v>0</v>
      </c>
      <c r="DA38" s="19">
        <f>($J38="Bell Curve")*(_xlfn.NORM.DIST(AND(DA$4&gt;=$E38,DA$4&lt;=$G38)*(DA$4-$E38+1),$I38/2,$L38,TRUE)-_xlfn.NORM.DIST(AND(DA$4&gt;=$E38,DA$4&lt;=$G38)*(CZ$4-$E38+1),$I38/2,$L38,TRUE))/(1-2*_xlfn.NORM.DIST(0,$I38/2,$L38,TRUE))*$C38+($J38="Steady Growth")*(AND(DA$4&gt;=$E38,DA$4&lt;=$G38)*((DA$4-$E38+1)/($I38*($I38+1)/2)*$C38))+($J38="custom")*CustomCF!CT38</f>
        <v>0</v>
      </c>
      <c r="DB38" s="19">
        <f>($J38="Bell Curve")*(_xlfn.NORM.DIST(AND(DB$4&gt;=$E38,DB$4&lt;=$G38)*(DB$4-$E38+1),$I38/2,$L38,TRUE)-_xlfn.NORM.DIST(AND(DB$4&gt;=$E38,DB$4&lt;=$G38)*(DA$4-$E38+1),$I38/2,$L38,TRUE))/(1-2*_xlfn.NORM.DIST(0,$I38/2,$L38,TRUE))*$C38+($J38="Steady Growth")*(AND(DB$4&gt;=$E38,DB$4&lt;=$G38)*((DB$4-$E38+1)/($I38*($I38+1)/2)*$C38))+($J38="custom")*CustomCF!CU38</f>
        <v>0</v>
      </c>
      <c r="DC38" s="19">
        <f>($J38="Bell Curve")*(_xlfn.NORM.DIST(AND(DC$4&gt;=$E38,DC$4&lt;=$G38)*(DC$4-$E38+1),$I38/2,$L38,TRUE)-_xlfn.NORM.DIST(AND(DC$4&gt;=$E38,DC$4&lt;=$G38)*(DB$4-$E38+1),$I38/2,$L38,TRUE))/(1-2*_xlfn.NORM.DIST(0,$I38/2,$L38,TRUE))*$C38+($J38="Steady Growth")*(AND(DC$4&gt;=$E38,DC$4&lt;=$G38)*((DC$4-$E38+1)/($I38*($I38+1)/2)*$C38))+($J38="custom")*CustomCF!CV38</f>
        <v>0</v>
      </c>
      <c r="DD38" s="19">
        <f>($J38="Bell Curve")*(_xlfn.NORM.DIST(AND(DD$4&gt;=$E38,DD$4&lt;=$G38)*(DD$4-$E38+1),$I38/2,$L38,TRUE)-_xlfn.NORM.DIST(AND(DD$4&gt;=$E38,DD$4&lt;=$G38)*(DC$4-$E38+1),$I38/2,$L38,TRUE))/(1-2*_xlfn.NORM.DIST(0,$I38/2,$L38,TRUE))*$C38+($J38="Steady Growth")*(AND(DD$4&gt;=$E38,DD$4&lt;=$G38)*((DD$4-$E38+1)/($I38*($I38+1)/2)*$C38))+($J38="custom")*CustomCF!CW38</f>
        <v>0</v>
      </c>
      <c r="DE38" s="19">
        <f>($J38="Bell Curve")*(_xlfn.NORM.DIST(AND(DE$4&gt;=$E38,DE$4&lt;=$G38)*(DE$4-$E38+1),$I38/2,$L38,TRUE)-_xlfn.NORM.DIST(AND(DE$4&gt;=$E38,DE$4&lt;=$G38)*(DD$4-$E38+1),$I38/2,$L38,TRUE))/(1-2*_xlfn.NORM.DIST(0,$I38/2,$L38,TRUE))*$C38+($J38="Steady Growth")*(AND(DE$4&gt;=$E38,DE$4&lt;=$G38)*((DE$4-$E38+1)/($I38*($I38+1)/2)*$C38))+($J38="custom")*CustomCF!CX38</f>
        <v>0</v>
      </c>
      <c r="DF38" s="19">
        <f>($J38="Bell Curve")*(_xlfn.NORM.DIST(AND(DF$4&gt;=$E38,DF$4&lt;=$G38)*(DF$4-$E38+1),$I38/2,$L38,TRUE)-_xlfn.NORM.DIST(AND(DF$4&gt;=$E38,DF$4&lt;=$G38)*(DE$4-$E38+1),$I38/2,$L38,TRUE))/(1-2*_xlfn.NORM.DIST(0,$I38/2,$L38,TRUE))*$C38+($J38="Steady Growth")*(AND(DF$4&gt;=$E38,DF$4&lt;=$G38)*((DF$4-$E38+1)/($I38*($I38+1)/2)*$C38))+($J38="custom")*CustomCF!CY38</f>
        <v>0</v>
      </c>
      <c r="DG38" s="19">
        <f>($J38="Bell Curve")*(_xlfn.NORM.DIST(AND(DG$4&gt;=$E38,DG$4&lt;=$G38)*(DG$4-$E38+1),$I38/2,$L38,TRUE)-_xlfn.NORM.DIST(AND(DG$4&gt;=$E38,DG$4&lt;=$G38)*(DF$4-$E38+1),$I38/2,$L38,TRUE))/(1-2*_xlfn.NORM.DIST(0,$I38/2,$L38,TRUE))*$C38+($J38="Steady Growth")*(AND(DG$4&gt;=$E38,DG$4&lt;=$G38)*((DG$4-$E38+1)/($I38*($I38+1)/2)*$C38))+($J38="custom")*CustomCF!CZ38</f>
        <v>0</v>
      </c>
      <c r="DH38" s="19">
        <f>($J38="Bell Curve")*(_xlfn.NORM.DIST(AND(DH$4&gt;=$E38,DH$4&lt;=$G38)*(DH$4-$E38+1),$I38/2,$L38,TRUE)-_xlfn.NORM.DIST(AND(DH$4&gt;=$E38,DH$4&lt;=$G38)*(DG$4-$E38+1),$I38/2,$L38,TRUE))/(1-2*_xlfn.NORM.DIST(0,$I38/2,$L38,TRUE))*$C38+($J38="Steady Growth")*(AND(DH$4&gt;=$E38,DH$4&lt;=$G38)*((DH$4-$E38+1)/($I38*($I38+1)/2)*$C38))+($J38="custom")*CustomCF!DA38</f>
        <v>0</v>
      </c>
      <c r="DI38" s="19">
        <f>($J38="Bell Curve")*(_xlfn.NORM.DIST(AND(DI$4&gt;=$E38,DI$4&lt;=$G38)*(DI$4-$E38+1),$I38/2,$L38,TRUE)-_xlfn.NORM.DIST(AND(DI$4&gt;=$E38,DI$4&lt;=$G38)*(DH$4-$E38+1),$I38/2,$L38,TRUE))/(1-2*_xlfn.NORM.DIST(0,$I38/2,$L38,TRUE))*$C38+($J38="Steady Growth")*(AND(DI$4&gt;=$E38,DI$4&lt;=$G38)*((DI$4-$E38+1)/($I38*($I38+1)/2)*$C38))+($J38="custom")*CustomCF!DB38</f>
        <v>0</v>
      </c>
      <c r="DJ38" s="19">
        <f>($J38="Bell Curve")*(_xlfn.NORM.DIST(AND(DJ$4&gt;=$E38,DJ$4&lt;=$G38)*(DJ$4-$E38+1),$I38/2,$L38,TRUE)-_xlfn.NORM.DIST(AND(DJ$4&gt;=$E38,DJ$4&lt;=$G38)*(DI$4-$E38+1),$I38/2,$L38,TRUE))/(1-2*_xlfn.NORM.DIST(0,$I38/2,$L38,TRUE))*$C38+($J38="Steady Growth")*(AND(DJ$4&gt;=$E38,DJ$4&lt;=$G38)*((DJ$4-$E38+1)/($I38*($I38+1)/2)*$C38))+($J38="custom")*CustomCF!DC38</f>
        <v>0</v>
      </c>
      <c r="DK38" s="19">
        <f>($J38="Bell Curve")*(_xlfn.NORM.DIST(AND(DK$4&gt;=$E38,DK$4&lt;=$G38)*(DK$4-$E38+1),$I38/2,$L38,TRUE)-_xlfn.NORM.DIST(AND(DK$4&gt;=$E38,DK$4&lt;=$G38)*(DJ$4-$E38+1),$I38/2,$L38,TRUE))/(1-2*_xlfn.NORM.DIST(0,$I38/2,$L38,TRUE))*$C38+($J38="Steady Growth")*(AND(DK$4&gt;=$E38,DK$4&lt;=$G38)*((DK$4-$E38+1)/($I38*($I38+1)/2)*$C38))+($J38="custom")*CustomCF!DD38</f>
        <v>0</v>
      </c>
      <c r="DL38" s="19">
        <f>($J38="Bell Curve")*(_xlfn.NORM.DIST(AND(DL$4&gt;=$E38,DL$4&lt;=$G38)*(DL$4-$E38+1),$I38/2,$L38,TRUE)-_xlfn.NORM.DIST(AND(DL$4&gt;=$E38,DL$4&lt;=$G38)*(DK$4-$E38+1),$I38/2,$L38,TRUE))/(1-2*_xlfn.NORM.DIST(0,$I38/2,$L38,TRUE))*$C38+($J38="Steady Growth")*(AND(DL$4&gt;=$E38,DL$4&lt;=$G38)*((DL$4-$E38+1)/($I38*($I38+1)/2)*$C38))+($J38="custom")*CustomCF!DE38</f>
        <v>0</v>
      </c>
      <c r="DM38" s="19">
        <f>($J38="Bell Curve")*(_xlfn.NORM.DIST(AND(DM$4&gt;=$E38,DM$4&lt;=$G38)*(DM$4-$E38+1),$I38/2,$L38,TRUE)-_xlfn.NORM.DIST(AND(DM$4&gt;=$E38,DM$4&lt;=$G38)*(DL$4-$E38+1),$I38/2,$L38,TRUE))/(1-2*_xlfn.NORM.DIST(0,$I38/2,$L38,TRUE))*$C38+($J38="Steady Growth")*(AND(DM$4&gt;=$E38,DM$4&lt;=$G38)*((DM$4-$E38+1)/($I38*($I38+1)/2)*$C38))+($J38="custom")*CustomCF!DF38</f>
        <v>0</v>
      </c>
      <c r="DN38" s="19">
        <f>($J38="Bell Curve")*(_xlfn.NORM.DIST(AND(DN$4&gt;=$E38,DN$4&lt;=$G38)*(DN$4-$E38+1),$I38/2,$L38,TRUE)-_xlfn.NORM.DIST(AND(DN$4&gt;=$E38,DN$4&lt;=$G38)*(DM$4-$E38+1),$I38/2,$L38,TRUE))/(1-2*_xlfn.NORM.DIST(0,$I38/2,$L38,TRUE))*$C38+($J38="Steady Growth")*(AND(DN$4&gt;=$E38,DN$4&lt;=$G38)*((DN$4-$E38+1)/($I38*($I38+1)/2)*$C38))+($J38="custom")*CustomCF!DG38</f>
        <v>0</v>
      </c>
      <c r="DO38" s="19">
        <f>($J38="Bell Curve")*(_xlfn.NORM.DIST(AND(DO$4&gt;=$E38,DO$4&lt;=$G38)*(DO$4-$E38+1),$I38/2,$L38,TRUE)-_xlfn.NORM.DIST(AND(DO$4&gt;=$E38,DO$4&lt;=$G38)*(DN$4-$E38+1),$I38/2,$L38,TRUE))/(1-2*_xlfn.NORM.DIST(0,$I38/2,$L38,TRUE))*$C38+($J38="Steady Growth")*(AND(DO$4&gt;=$E38,DO$4&lt;=$G38)*((DO$4-$E38+1)/($I38*($I38+1)/2)*$C38))+($J38="custom")*CustomCF!DH38</f>
        <v>0</v>
      </c>
      <c r="DP38" s="19">
        <f>($J38="Bell Curve")*(_xlfn.NORM.DIST(AND(DP$4&gt;=$E38,DP$4&lt;=$G38)*(DP$4-$E38+1),$I38/2,$L38,TRUE)-_xlfn.NORM.DIST(AND(DP$4&gt;=$E38,DP$4&lt;=$G38)*(DO$4-$E38+1),$I38/2,$L38,TRUE))/(1-2*_xlfn.NORM.DIST(0,$I38/2,$L38,TRUE))*$C38+($J38="Steady Growth")*(AND(DP$4&gt;=$E38,DP$4&lt;=$G38)*((DP$4-$E38+1)/($I38*($I38+1)/2)*$C38))+($J38="custom")*CustomCF!DI38</f>
        <v>0</v>
      </c>
      <c r="DQ38" s="19">
        <f>($J38="Bell Curve")*(_xlfn.NORM.DIST(AND(DQ$4&gt;=$E38,DQ$4&lt;=$G38)*(DQ$4-$E38+1),$I38/2,$L38,TRUE)-_xlfn.NORM.DIST(AND(DQ$4&gt;=$E38,DQ$4&lt;=$G38)*(DP$4-$E38+1),$I38/2,$L38,TRUE))/(1-2*_xlfn.NORM.DIST(0,$I38/2,$L38,TRUE))*$C38+($J38="Steady Growth")*(AND(DQ$4&gt;=$E38,DQ$4&lt;=$G38)*((DQ$4-$E38+1)/($I38*($I38+1)/2)*$C38))+($J38="custom")*CustomCF!DJ38</f>
        <v>0</v>
      </c>
      <c r="DR38" s="19">
        <f>($J38="Bell Curve")*(_xlfn.NORM.DIST(AND(DR$4&gt;=$E38,DR$4&lt;=$G38)*(DR$4-$E38+1),$I38/2,$L38,TRUE)-_xlfn.NORM.DIST(AND(DR$4&gt;=$E38,DR$4&lt;=$G38)*(DQ$4-$E38+1),$I38/2,$L38,TRUE))/(1-2*_xlfn.NORM.DIST(0,$I38/2,$L38,TRUE))*$C38+($J38="Steady Growth")*(AND(DR$4&gt;=$E38,DR$4&lt;=$G38)*((DR$4-$E38+1)/($I38*($I38+1)/2)*$C38))+($J38="custom")*CustomCF!DK38</f>
        <v>0</v>
      </c>
      <c r="DS38" s="19">
        <f>($J38="Bell Curve")*(_xlfn.NORM.DIST(AND(DS$4&gt;=$E38,DS$4&lt;=$G38)*(DS$4-$E38+1),$I38/2,$L38,TRUE)-_xlfn.NORM.DIST(AND(DS$4&gt;=$E38,DS$4&lt;=$G38)*(DR$4-$E38+1),$I38/2,$L38,TRUE))/(1-2*_xlfn.NORM.DIST(0,$I38/2,$L38,TRUE))*$C38+($J38="Steady Growth")*(AND(DS$4&gt;=$E38,DS$4&lt;=$G38)*((DS$4-$E38+1)/($I38*($I38+1)/2)*$C38))+($J38="custom")*CustomCF!DL38</f>
        <v>0</v>
      </c>
      <c r="DT38" s="19">
        <f>($J38="Bell Curve")*(_xlfn.NORM.DIST(AND(DT$4&gt;=$E38,DT$4&lt;=$G38)*(DT$4-$E38+1),$I38/2,$L38,TRUE)-_xlfn.NORM.DIST(AND(DT$4&gt;=$E38,DT$4&lt;=$G38)*(DS$4-$E38+1),$I38/2,$L38,TRUE))/(1-2*_xlfn.NORM.DIST(0,$I38/2,$L38,TRUE))*$C38+($J38="Steady Growth")*(AND(DT$4&gt;=$E38,DT$4&lt;=$G38)*((DT$4-$E38+1)/($I38*($I38+1)/2)*$C38))+($J38="custom")*CustomCF!DM38</f>
        <v>0</v>
      </c>
      <c r="DU38" s="19">
        <f>($J38="Bell Curve")*(_xlfn.NORM.DIST(AND(DU$4&gt;=$E38,DU$4&lt;=$G38)*(DU$4-$E38+1),$I38/2,$L38,TRUE)-_xlfn.NORM.DIST(AND(DU$4&gt;=$E38,DU$4&lt;=$G38)*(DT$4-$E38+1),$I38/2,$L38,TRUE))/(1-2*_xlfn.NORM.DIST(0,$I38/2,$L38,TRUE))*$C38+($J38="Steady Growth")*(AND(DU$4&gt;=$E38,DU$4&lt;=$G38)*((DU$4-$E38+1)/($I38*($I38+1)/2)*$C38))+($J38="custom")*CustomCF!DN38</f>
        <v>0</v>
      </c>
      <c r="DV38" s="19">
        <f>($J38="Bell Curve")*(_xlfn.NORM.DIST(AND(DV$4&gt;=$E38,DV$4&lt;=$G38)*(DV$4-$E38+1),$I38/2,$L38,TRUE)-_xlfn.NORM.DIST(AND(DV$4&gt;=$E38,DV$4&lt;=$G38)*(DU$4-$E38+1),$I38/2,$L38,TRUE))/(1-2*_xlfn.NORM.DIST(0,$I38/2,$L38,TRUE))*$C38+($J38="Steady Growth")*(AND(DV$4&gt;=$E38,DV$4&lt;=$G38)*((DV$4-$E38+1)/($I38*($I38+1)/2)*$C38))+($J38="custom")*CustomCF!DO38</f>
        <v>0</v>
      </c>
      <c r="DW38" s="19">
        <f>($J38="Bell Curve")*(_xlfn.NORM.DIST(AND(DW$4&gt;=$E38,DW$4&lt;=$G38)*(DW$4-$E38+1),$I38/2,$L38,TRUE)-_xlfn.NORM.DIST(AND(DW$4&gt;=$E38,DW$4&lt;=$G38)*(DV$4-$E38+1),$I38/2,$L38,TRUE))/(1-2*_xlfn.NORM.DIST(0,$I38/2,$L38,TRUE))*$C38+($J38="Steady Growth")*(AND(DW$4&gt;=$E38,DW$4&lt;=$G38)*((DW$4-$E38+1)/($I38*($I38+1)/2)*$C38))+($J38="custom")*CustomCF!DP38</f>
        <v>0</v>
      </c>
      <c r="DX38" s="19">
        <f>($J38="Bell Curve")*(_xlfn.NORM.DIST(AND(DX$4&gt;=$E38,DX$4&lt;=$G38)*(DX$4-$E38+1),$I38/2,$L38,TRUE)-_xlfn.NORM.DIST(AND(DX$4&gt;=$E38,DX$4&lt;=$G38)*(DW$4-$E38+1),$I38/2,$L38,TRUE))/(1-2*_xlfn.NORM.DIST(0,$I38/2,$L38,TRUE))*$C38+($J38="Steady Growth")*(AND(DX$4&gt;=$E38,DX$4&lt;=$G38)*((DX$4-$E38+1)/($I38*($I38+1)/2)*$C38))+($J38="custom")*CustomCF!DQ38</f>
        <v>0</v>
      </c>
      <c r="DY38" s="19">
        <f>($J38="Bell Curve")*(_xlfn.NORM.DIST(AND(DY$4&gt;=$E38,DY$4&lt;=$G38)*(DY$4-$E38+1),$I38/2,$L38,TRUE)-_xlfn.NORM.DIST(AND(DY$4&gt;=$E38,DY$4&lt;=$G38)*(DX$4-$E38+1),$I38/2,$L38,TRUE))/(1-2*_xlfn.NORM.DIST(0,$I38/2,$L38,TRUE))*$C38+($J38="Steady Growth")*(AND(DY$4&gt;=$E38,DY$4&lt;=$G38)*((DY$4-$E38+1)/($I38*($I38+1)/2)*$C38))+($J38="custom")*CustomCF!DR38</f>
        <v>0</v>
      </c>
      <c r="DZ38" s="19">
        <f>($J38="Bell Curve")*(_xlfn.NORM.DIST(AND(DZ$4&gt;=$E38,DZ$4&lt;=$G38)*(DZ$4-$E38+1),$I38/2,$L38,TRUE)-_xlfn.NORM.DIST(AND(DZ$4&gt;=$E38,DZ$4&lt;=$G38)*(DY$4-$E38+1),$I38/2,$L38,TRUE))/(1-2*_xlfn.NORM.DIST(0,$I38/2,$L38,TRUE))*$C38+($J38="Steady Growth")*(AND(DZ$4&gt;=$E38,DZ$4&lt;=$G38)*((DZ$4-$E38+1)/($I38*($I38+1)/2)*$C38))+($J38="custom")*CustomCF!DS38</f>
        <v>0</v>
      </c>
      <c r="EA38" s="19">
        <f>($J38="Bell Curve")*(_xlfn.NORM.DIST(AND(EA$4&gt;=$E38,EA$4&lt;=$G38)*(EA$4-$E38+1),$I38/2,$L38,TRUE)-_xlfn.NORM.DIST(AND(EA$4&gt;=$E38,EA$4&lt;=$G38)*(DZ$4-$E38+1),$I38/2,$L38,TRUE))/(1-2*_xlfn.NORM.DIST(0,$I38/2,$L38,TRUE))*$C38+($J38="Steady Growth")*(AND(EA$4&gt;=$E38,EA$4&lt;=$G38)*((EA$4-$E38+1)/($I38*($I38+1)/2)*$C38))+($J38="custom")*CustomCF!DT38</f>
        <v>0</v>
      </c>
      <c r="EB38" s="19">
        <f>($J38="Bell Curve")*(_xlfn.NORM.DIST(AND(EB$4&gt;=$E38,EB$4&lt;=$G38)*(EB$4-$E38+1),$I38/2,$L38,TRUE)-_xlfn.NORM.DIST(AND(EB$4&gt;=$E38,EB$4&lt;=$G38)*(EA$4-$E38+1),$I38/2,$L38,TRUE))/(1-2*_xlfn.NORM.DIST(0,$I38/2,$L38,TRUE))*$C38+($J38="Steady Growth")*(AND(EB$4&gt;=$E38,EB$4&lt;=$G38)*((EB$4-$E38+1)/($I38*($I38+1)/2)*$C38))+($J38="custom")*CustomCF!DU38</f>
        <v>0</v>
      </c>
      <c r="EC38" s="19">
        <f>($J38="Bell Curve")*(_xlfn.NORM.DIST(AND(EC$4&gt;=$E38,EC$4&lt;=$G38)*(EC$4-$E38+1),$I38/2,$L38,TRUE)-_xlfn.NORM.DIST(AND(EC$4&gt;=$E38,EC$4&lt;=$G38)*(EB$4-$E38+1),$I38/2,$L38,TRUE))/(1-2*_xlfn.NORM.DIST(0,$I38/2,$L38,TRUE))*$C38+($J38="Steady Growth")*(AND(EC$4&gt;=$E38,EC$4&lt;=$G38)*((EC$4-$E38+1)/($I38*($I38+1)/2)*$C38))+($J38="custom")*CustomCF!DV38</f>
        <v>0</v>
      </c>
      <c r="ED38" s="19">
        <f>($J38="Bell Curve")*(_xlfn.NORM.DIST(AND(ED$4&gt;=$E38,ED$4&lt;=$G38)*(ED$4-$E38+1),$I38/2,$L38,TRUE)-_xlfn.NORM.DIST(AND(ED$4&gt;=$E38,ED$4&lt;=$G38)*(EC$4-$E38+1),$I38/2,$L38,TRUE))/(1-2*_xlfn.NORM.DIST(0,$I38/2,$L38,TRUE))*$C38+($J38="Steady Growth")*(AND(ED$4&gt;=$E38,ED$4&lt;=$G38)*((ED$4-$E38+1)/($I38*($I38+1)/2)*$C38))+($J38="custom")*CustomCF!DW38</f>
        <v>0</v>
      </c>
      <c r="EE38" s="19">
        <f>($J38="Bell Curve")*(_xlfn.NORM.DIST(AND(EE$4&gt;=$E38,EE$4&lt;=$G38)*(EE$4-$E38+1),$I38/2,$L38,TRUE)-_xlfn.NORM.DIST(AND(EE$4&gt;=$E38,EE$4&lt;=$G38)*(ED$4-$E38+1),$I38/2,$L38,TRUE))/(1-2*_xlfn.NORM.DIST(0,$I38/2,$L38,TRUE))*$C38+($J38="Steady Growth")*(AND(EE$4&gt;=$E38,EE$4&lt;=$G38)*((EE$4-$E38+1)/($I38*($I38+1)/2)*$C38))+($J38="custom")*CustomCF!DX38</f>
        <v>0</v>
      </c>
      <c r="EF38" s="121">
        <f>($J38="Bell Curve")*(_xlfn.NORM.DIST(AND(EF$4&gt;=$E38,EF$4&lt;=$G38)*(EF$4-$E38+1),$I38/2,$L38,TRUE)-_xlfn.NORM.DIST(AND(EF$4&gt;=$E38,EF$4&lt;=$G38)*(EE$4-$E38+1),$I38/2,$L38,TRUE))/(1-2*_xlfn.NORM.DIST(0,$I38/2,$L38,TRUE))*$C38+($J38="Steady Growth")*(AND(EF$4&gt;=$E38,EF$4&lt;=$G38)*((EF$4-$E38+1)/($I38*($I38+1)/2)*$C38))+($J38="custom")*CustomCF!DY38</f>
        <v>0</v>
      </c>
    </row>
    <row r="39" spans="2:136" hidden="1" outlineLevel="1" x14ac:dyDescent="0.2">
      <c r="B39" s="103" t="str">
        <f>Budget!O12</f>
        <v>Automated Parking Garage</v>
      </c>
      <c r="C39" s="19">
        <f>Budget!P12</f>
        <v>41481900</v>
      </c>
      <c r="D39" s="19">
        <f t="shared" si="17"/>
        <v>0</v>
      </c>
      <c r="E39" s="92">
        <v>0</v>
      </c>
      <c r="F39" s="18">
        <f>IF(J39="Custom",CustomCF!E39,INDEX($P$6:$DY$6,MATCH(E39,CF!$P$4:$DY$4,0)))</f>
        <v>46022</v>
      </c>
      <c r="G39" s="92">
        <v>30</v>
      </c>
      <c r="H39" s="18">
        <f>IF(J39="Custom",CustomCF!F39,INDEX($P$6:$EF$6,MATCH(G39,$P$4:$EF$4,0)))</f>
        <v>46934</v>
      </c>
      <c r="I39" s="9">
        <f t="shared" si="9"/>
        <v>31</v>
      </c>
      <c r="J39" s="92" t="s">
        <v>30</v>
      </c>
      <c r="K39" s="92" t="s">
        <v>31</v>
      </c>
      <c r="L39" s="9">
        <f t="shared" si="22"/>
        <v>10000000</v>
      </c>
      <c r="M39" s="107">
        <f t="shared" si="23"/>
        <v>41481899.99813807</v>
      </c>
      <c r="N39" s="112" t="str">
        <f t="shared" si="10"/>
        <v>OK</v>
      </c>
      <c r="O39" s="112"/>
      <c r="P39" s="19">
        <f>($J39="Bell Curve")*(_xlfn.NORM.DIST(AND(P$4&gt;=$E39,P$4&lt;=$G39)*(P$4-$E39+1),$I39/2,$L39,TRUE)-_xlfn.NORM.DIST(AND(P$4&gt;=$E39,P$4&lt;=$G39)*(N$4-$E39+1),$I39/2,$L39,TRUE))/(1-2*_xlfn.NORM.DIST(0,$I39/2,$L39,TRUE))*$C39+($J39="Steady Growth")*(AND(P$4&gt;=$E39,P$4&lt;=$G39)*((P$4-$E39+1)/($I39*($I39+1)/2)*$C39))+($J39="custom")*CustomCF!I39</f>
        <v>1338125.8062113619</v>
      </c>
      <c r="Q39" s="19">
        <f>($J39="Bell Curve")*(_xlfn.NORM.DIST(AND(Q$4&gt;=$E39,Q$4&lt;=$G39)*(Q$4-$E39+1),$I39/2,$L39,TRUE)-_xlfn.NORM.DIST(AND(Q$4&gt;=$E39,Q$4&lt;=$G39)*(P$4-$E39+1),$I39/2,$L39,TRUE))/(1-2*_xlfn.NORM.DIST(0,$I39/2,$L39,TRUE))*$C39+($J39="Steady Growth")*(AND(Q$4&gt;=$E39,Q$4&lt;=$G39)*((Q$4-$E39+1)/($I39*($I39+1)/2)*$C39))+($J39="custom")*CustomCF!J39</f>
        <v>1338125.8062113619</v>
      </c>
      <c r="R39" s="19">
        <f>($J39="Bell Curve")*(_xlfn.NORM.DIST(AND(R$4&gt;=$E39,R$4&lt;=$G39)*(R$4-$E39+1),$I39/2,$L39,TRUE)-_xlfn.NORM.DIST(AND(R$4&gt;=$E39,R$4&lt;=$G39)*(Q$4-$E39+1),$I39/2,$L39,TRUE))/(1-2*_xlfn.NORM.DIST(0,$I39/2,$L39,TRUE))*$C39+($J39="Steady Growth")*(AND(R$4&gt;=$E39,R$4&lt;=$G39)*((R$4-$E39+1)/($I39*($I39+1)/2)*$C39))+($J39="custom")*CustomCF!K39</f>
        <v>1338125.8062113619</v>
      </c>
      <c r="S39" s="19">
        <f>($J39="Bell Curve")*(_xlfn.NORM.DIST(AND(S$4&gt;=$E39,S$4&lt;=$G39)*(S$4-$E39+1),$I39/2,$L39,TRUE)-_xlfn.NORM.DIST(AND(S$4&gt;=$E39,S$4&lt;=$G39)*(R$4-$E39+1),$I39/2,$L39,TRUE))/(1-2*_xlfn.NORM.DIST(0,$I39/2,$L39,TRUE))*$C39+($J39="Steady Growth")*(AND(S$4&gt;=$E39,S$4&lt;=$G39)*((S$4-$E39+1)/($I39*($I39+1)/2)*$C39))+($J39="custom")*CustomCF!L39</f>
        <v>1338125.8062113619</v>
      </c>
      <c r="T39" s="19">
        <f>($J39="Bell Curve")*(_xlfn.NORM.DIST(AND(T$4&gt;=$E39,T$4&lt;=$G39)*(T$4-$E39+1),$I39/2,$L39,TRUE)-_xlfn.NORM.DIST(AND(T$4&gt;=$E39,T$4&lt;=$G39)*(S$4-$E39+1),$I39/2,$L39,TRUE))/(1-2*_xlfn.NORM.DIST(0,$I39/2,$L39,TRUE))*$C39+($J39="Steady Growth")*(AND(T$4&gt;=$E39,T$4&lt;=$G39)*((T$4-$E39+1)/($I39*($I39+1)/2)*$C39))+($J39="custom")*CustomCF!M39</f>
        <v>1338125.8062113619</v>
      </c>
      <c r="U39" s="19">
        <f>($J39="Bell Curve")*(_xlfn.NORM.DIST(AND(U$4&gt;=$E39,U$4&lt;=$G39)*(U$4-$E39+1),$I39/2,$L39,TRUE)-_xlfn.NORM.DIST(AND(U$4&gt;=$E39,U$4&lt;=$G39)*(T$4-$E39+1),$I39/2,$L39,TRUE))/(1-2*_xlfn.NORM.DIST(0,$I39/2,$L39,TRUE))*$C39+($J39="Steady Growth")*(AND(U$4&gt;=$E39,U$4&lt;=$G39)*((U$4-$E39+1)/($I39*($I39+1)/2)*$C39))+($J39="custom")*CustomCF!N39</f>
        <v>1338125.8080733079</v>
      </c>
      <c r="V39" s="19">
        <f>($J39="Bell Curve")*(_xlfn.NORM.DIST(AND(V$4&gt;=$E39,V$4&lt;=$G39)*(V$4-$E39+1),$I39/2,$L39,TRUE)-_xlfn.NORM.DIST(AND(V$4&gt;=$E39,V$4&lt;=$G39)*(U$4-$E39+1),$I39/2,$L39,TRUE))/(1-2*_xlfn.NORM.DIST(0,$I39/2,$L39,TRUE))*$C39+($J39="Steady Growth")*(AND(V$4&gt;=$E39,V$4&lt;=$G39)*((V$4-$E39+1)/($I39*($I39+1)/2)*$C39))+($J39="custom")*CustomCF!O39</f>
        <v>1338125.8062113619</v>
      </c>
      <c r="W39" s="19">
        <f>($J39="Bell Curve")*(_xlfn.NORM.DIST(AND(W$4&gt;=$E39,W$4&lt;=$G39)*(W$4-$E39+1),$I39/2,$L39,TRUE)-_xlfn.NORM.DIST(AND(W$4&gt;=$E39,W$4&lt;=$G39)*(V$4-$E39+1),$I39/2,$L39,TRUE))/(1-2*_xlfn.NORM.DIST(0,$I39/2,$L39,TRUE))*$C39+($J39="Steady Growth")*(AND(W$4&gt;=$E39,W$4&lt;=$G39)*((W$4-$E39+1)/($I39*($I39+1)/2)*$C39))+($J39="custom")*CustomCF!P39</f>
        <v>1338125.8062113619</v>
      </c>
      <c r="X39" s="19">
        <f>($J39="Bell Curve")*(_xlfn.NORM.DIST(AND(X$4&gt;=$E39,X$4&lt;=$G39)*(X$4-$E39+1),$I39/2,$L39,TRUE)-_xlfn.NORM.DIST(AND(X$4&gt;=$E39,X$4&lt;=$G39)*(W$4-$E39+1),$I39/2,$L39,TRUE))/(1-2*_xlfn.NORM.DIST(0,$I39/2,$L39,TRUE))*$C39+($J39="Steady Growth")*(AND(X$4&gt;=$E39,X$4&lt;=$G39)*((X$4-$E39+1)/($I39*($I39+1)/2)*$C39))+($J39="custom")*CustomCF!Q39</f>
        <v>1338125.8062113619</v>
      </c>
      <c r="Y39" s="19">
        <f>($J39="Bell Curve")*(_xlfn.NORM.DIST(AND(Y$4&gt;=$E39,Y$4&lt;=$G39)*(Y$4-$E39+1),$I39/2,$L39,TRUE)-_xlfn.NORM.DIST(AND(Y$4&gt;=$E39,Y$4&lt;=$G39)*(X$4-$E39+1),$I39/2,$L39,TRUE))/(1-2*_xlfn.NORM.DIST(0,$I39/2,$L39,TRUE))*$C39+($J39="Steady Growth")*(AND(Y$4&gt;=$E39,Y$4&lt;=$G39)*((Y$4-$E39+1)/($I39*($I39+1)/2)*$C39))+($J39="custom")*CustomCF!R39</f>
        <v>1338125.8062113619</v>
      </c>
      <c r="Z39" s="19">
        <f>($J39="Bell Curve")*(_xlfn.NORM.DIST(AND(Z$4&gt;=$E39,Z$4&lt;=$G39)*(Z$4-$E39+1),$I39/2,$L39,TRUE)-_xlfn.NORM.DIST(AND(Z$4&gt;=$E39,Z$4&lt;=$G39)*(Y$4-$E39+1),$I39/2,$L39,TRUE))/(1-2*_xlfn.NORM.DIST(0,$I39/2,$L39,TRUE))*$C39+($J39="Steady Growth")*(AND(Z$4&gt;=$E39,Z$4&lt;=$G39)*((Z$4-$E39+1)/($I39*($I39+1)/2)*$C39))+($J39="custom")*CustomCF!S39</f>
        <v>1338125.8062113619</v>
      </c>
      <c r="AA39" s="19">
        <f>($J39="Bell Curve")*(_xlfn.NORM.DIST(AND(AA$4&gt;=$E39,AA$4&lt;=$G39)*(AA$4-$E39+1),$I39/2,$L39,TRUE)-_xlfn.NORM.DIST(AND(AA$4&gt;=$E39,AA$4&lt;=$G39)*(Z$4-$E39+1),$I39/2,$L39,TRUE))/(1-2*_xlfn.NORM.DIST(0,$I39/2,$L39,TRUE))*$C39+($J39="Steady Growth")*(AND(AA$4&gt;=$E39,AA$4&lt;=$G39)*((AA$4-$E39+1)/($I39*($I39+1)/2)*$C39))+($J39="custom")*CustomCF!T39</f>
        <v>1338125.8062113619</v>
      </c>
      <c r="AB39" s="19">
        <f>($J39="Bell Curve")*(_xlfn.NORM.DIST(AND(AB$4&gt;=$E39,AB$4&lt;=$G39)*(AB$4-$E39+1),$I39/2,$L39,TRUE)-_xlfn.NORM.DIST(AND(AB$4&gt;=$E39,AB$4&lt;=$G39)*(AA$4-$E39+1),$I39/2,$L39,TRUE))/(1-2*_xlfn.NORM.DIST(0,$I39/2,$L39,TRUE))*$C39+($J39="Steady Growth")*(AND(AB$4&gt;=$E39,AB$4&lt;=$G39)*((AB$4-$E39+1)/($I39*($I39+1)/2)*$C39))+($J39="custom")*CustomCF!U39</f>
        <v>1338125.8080733079</v>
      </c>
      <c r="AC39" s="19">
        <f>($J39="Bell Curve")*(_xlfn.NORM.DIST(AND(AC$4&gt;=$E39,AC$4&lt;=$G39)*(AC$4-$E39+1),$I39/2,$L39,TRUE)-_xlfn.NORM.DIST(AND(AC$4&gt;=$E39,AC$4&lt;=$G39)*(AB$4-$E39+1),$I39/2,$L39,TRUE))/(1-2*_xlfn.NORM.DIST(0,$I39/2,$L39,TRUE))*$C39+($J39="Steady Growth")*(AND(AC$4&gt;=$E39,AC$4&lt;=$G39)*((AC$4-$E39+1)/($I39*($I39+1)/2)*$C39))+($J39="custom")*CustomCF!V39</f>
        <v>1338125.8062113619</v>
      </c>
      <c r="AD39" s="19">
        <f>($J39="Bell Curve")*(_xlfn.NORM.DIST(AND(AD$4&gt;=$E39,AD$4&lt;=$G39)*(AD$4-$E39+1),$I39/2,$L39,TRUE)-_xlfn.NORM.DIST(AND(AD$4&gt;=$E39,AD$4&lt;=$G39)*(AC$4-$E39+1),$I39/2,$L39,TRUE))/(1-2*_xlfn.NORM.DIST(0,$I39/2,$L39,TRUE))*$C39+($J39="Steady Growth")*(AND(AD$4&gt;=$E39,AD$4&lt;=$G39)*((AD$4-$E39+1)/($I39*($I39+1)/2)*$C39))+($J39="custom")*CustomCF!W39</f>
        <v>1338125.8062113619</v>
      </c>
      <c r="AE39" s="19">
        <f>($J39="Bell Curve")*(_xlfn.NORM.DIST(AND(AE$4&gt;=$E39,AE$4&lt;=$G39)*(AE$4-$E39+1),$I39/2,$L39,TRUE)-_xlfn.NORM.DIST(AND(AE$4&gt;=$E39,AE$4&lt;=$G39)*(AD$4-$E39+1),$I39/2,$L39,TRUE))/(1-2*_xlfn.NORM.DIST(0,$I39/2,$L39,TRUE))*$C39+($J39="Steady Growth")*(AND(AE$4&gt;=$E39,AE$4&lt;=$G39)*((AE$4-$E39+1)/($I39*($I39+1)/2)*$C39))+($J39="custom")*CustomCF!X39</f>
        <v>1338125.8043494157</v>
      </c>
      <c r="AF39" s="19">
        <f>($J39="Bell Curve")*(_xlfn.NORM.DIST(AND(AF$4&gt;=$E39,AF$4&lt;=$G39)*(AF$4-$E39+1),$I39/2,$L39,TRUE)-_xlfn.NORM.DIST(AND(AF$4&gt;=$E39,AF$4&lt;=$G39)*(AE$4-$E39+1),$I39/2,$L39,TRUE))/(1-2*_xlfn.NORM.DIST(0,$I39/2,$L39,TRUE))*$C39+($J39="Steady Growth")*(AND(AF$4&gt;=$E39,AF$4&lt;=$G39)*((AF$4-$E39+1)/($I39*($I39+1)/2)*$C39))+($J39="custom")*CustomCF!Y39</f>
        <v>1338125.809935254</v>
      </c>
      <c r="AG39" s="19">
        <f>($J39="Bell Curve")*(_xlfn.NORM.DIST(AND(AG$4&gt;=$E39,AG$4&lt;=$G39)*(AG$4-$E39+1),$I39/2,$L39,TRUE)-_xlfn.NORM.DIST(AND(AG$4&gt;=$E39,AG$4&lt;=$G39)*(AF$4-$E39+1),$I39/2,$L39,TRUE))/(1-2*_xlfn.NORM.DIST(0,$I39/2,$L39,TRUE))*$C39+($J39="Steady Growth")*(AND(AG$4&gt;=$E39,AG$4&lt;=$G39)*((AG$4-$E39+1)/($I39*($I39+1)/2)*$C39))+($J39="custom")*CustomCF!Z39</f>
        <v>1338125.8024874697</v>
      </c>
      <c r="AH39" s="19">
        <f>($J39="Bell Curve")*(_xlfn.NORM.DIST(AND(AH$4&gt;=$E39,AH$4&lt;=$G39)*(AH$4-$E39+1),$I39/2,$L39,TRUE)-_xlfn.NORM.DIST(AND(AH$4&gt;=$E39,AH$4&lt;=$G39)*(AG$4-$E39+1),$I39/2,$L39,TRUE))/(1-2*_xlfn.NORM.DIST(0,$I39/2,$L39,TRUE))*$C39+($J39="Steady Growth")*(AND(AH$4&gt;=$E39,AH$4&lt;=$G39)*((AH$4-$E39+1)/($I39*($I39+1)/2)*$C39))+($J39="custom")*CustomCF!AA39</f>
        <v>1338125.809935254</v>
      </c>
      <c r="AI39" s="19">
        <f>($J39="Bell Curve")*(_xlfn.NORM.DIST(AND(AI$4&gt;=$E39,AI$4&lt;=$G39)*(AI$4-$E39+1),$I39/2,$L39,TRUE)-_xlfn.NORM.DIST(AND(AI$4&gt;=$E39,AI$4&lt;=$G39)*(AH$4-$E39+1),$I39/2,$L39,TRUE))/(1-2*_xlfn.NORM.DIST(0,$I39/2,$L39,TRUE))*$C39+($J39="Steady Growth")*(AND(AI$4&gt;=$E39,AI$4&lt;=$G39)*((AI$4-$E39+1)/($I39*($I39+1)/2)*$C39))+($J39="custom")*CustomCF!AB39</f>
        <v>1338125.8062113619</v>
      </c>
      <c r="AJ39" s="19">
        <f>($J39="Bell Curve")*(_xlfn.NORM.DIST(AND(AJ$4&gt;=$E39,AJ$4&lt;=$G39)*(AJ$4-$E39+1),$I39/2,$L39,TRUE)-_xlfn.NORM.DIST(AND(AJ$4&gt;=$E39,AJ$4&lt;=$G39)*(AI$4-$E39+1),$I39/2,$L39,TRUE))/(1-2*_xlfn.NORM.DIST(0,$I39/2,$L39,TRUE))*$C39+($J39="Steady Growth")*(AND(AJ$4&gt;=$E39,AJ$4&lt;=$G39)*((AJ$4-$E39+1)/($I39*($I39+1)/2)*$C39))+($J39="custom")*CustomCF!AC39</f>
        <v>1338125.8062113619</v>
      </c>
      <c r="AK39" s="19">
        <f>($J39="Bell Curve")*(_xlfn.NORM.DIST(AND(AK$4&gt;=$E39,AK$4&lt;=$G39)*(AK$4-$E39+1),$I39/2,$L39,TRUE)-_xlfn.NORM.DIST(AND(AK$4&gt;=$E39,AK$4&lt;=$G39)*(AJ$4-$E39+1),$I39/2,$L39,TRUE))/(1-2*_xlfn.NORM.DIST(0,$I39/2,$L39,TRUE))*$C39+($J39="Steady Growth")*(AND(AK$4&gt;=$E39,AK$4&lt;=$G39)*((AK$4-$E39+1)/($I39*($I39+1)/2)*$C39))+($J39="custom")*CustomCF!AD39</f>
        <v>1338125.8062113619</v>
      </c>
      <c r="AL39" s="19">
        <f>($J39="Bell Curve")*(_xlfn.NORM.DIST(AND(AL$4&gt;=$E39,AL$4&lt;=$G39)*(AL$4-$E39+1),$I39/2,$L39,TRUE)-_xlfn.NORM.DIST(AND(AL$4&gt;=$E39,AL$4&lt;=$G39)*(AK$4-$E39+1),$I39/2,$L39,TRUE))/(1-2*_xlfn.NORM.DIST(0,$I39/2,$L39,TRUE))*$C39+($J39="Steady Growth")*(AND(AL$4&gt;=$E39,AL$4&lt;=$G39)*((AL$4-$E39+1)/($I39*($I39+1)/2)*$C39))+($J39="custom")*CustomCF!AE39</f>
        <v>1338125.8062113619</v>
      </c>
      <c r="AM39" s="19">
        <f>($J39="Bell Curve")*(_xlfn.NORM.DIST(AND(AM$4&gt;=$E39,AM$4&lt;=$G39)*(AM$4-$E39+1),$I39/2,$L39,TRUE)-_xlfn.NORM.DIST(AND(AM$4&gt;=$E39,AM$4&lt;=$G39)*(AL$4-$E39+1),$I39/2,$L39,TRUE))/(1-2*_xlfn.NORM.DIST(0,$I39/2,$L39,TRUE))*$C39+($J39="Steady Growth")*(AND(AM$4&gt;=$E39,AM$4&lt;=$G39)*((AM$4-$E39+1)/($I39*($I39+1)/2)*$C39))+($J39="custom")*CustomCF!AF39</f>
        <v>1338125.8062113619</v>
      </c>
      <c r="AN39" s="19">
        <f>($J39="Bell Curve")*(_xlfn.NORM.DIST(AND(AN$4&gt;=$E39,AN$4&lt;=$G39)*(AN$4-$E39+1),$I39/2,$L39,TRUE)-_xlfn.NORM.DIST(AND(AN$4&gt;=$E39,AN$4&lt;=$G39)*(AM$4-$E39+1),$I39/2,$L39,TRUE))/(1-2*_xlfn.NORM.DIST(0,$I39/2,$L39,TRUE))*$C39+($J39="Steady Growth")*(AND(AN$4&gt;=$E39,AN$4&lt;=$G39)*((AN$4-$E39+1)/($I39*($I39+1)/2)*$C39))+($J39="custom")*CustomCF!AG39</f>
        <v>1338125.8062113619</v>
      </c>
      <c r="AO39" s="19">
        <f>($J39="Bell Curve")*(_xlfn.NORM.DIST(AND(AO$4&gt;=$E39,AO$4&lt;=$G39)*(AO$4-$E39+1),$I39/2,$L39,TRUE)-_xlfn.NORM.DIST(AND(AO$4&gt;=$E39,AO$4&lt;=$G39)*(AN$4-$E39+1),$I39/2,$L39,TRUE))/(1-2*_xlfn.NORM.DIST(0,$I39/2,$L39,TRUE))*$C39+($J39="Steady Growth")*(AND(AO$4&gt;=$E39,AO$4&lt;=$G39)*((AO$4-$E39+1)/($I39*($I39+1)/2)*$C39))+($J39="custom")*CustomCF!AH39</f>
        <v>1338125.809935254</v>
      </c>
      <c r="AP39" s="19">
        <f>($J39="Bell Curve")*(_xlfn.NORM.DIST(AND(AP$4&gt;=$E39,AP$4&lt;=$G39)*(AP$4-$E39+1),$I39/2,$L39,TRUE)-_xlfn.NORM.DIST(AND(AP$4&gt;=$E39,AP$4&lt;=$G39)*(AO$4-$E39+1),$I39/2,$L39,TRUE))/(1-2*_xlfn.NORM.DIST(0,$I39/2,$L39,TRUE))*$C39+($J39="Steady Growth")*(AND(AP$4&gt;=$E39,AP$4&lt;=$G39)*((AP$4-$E39+1)/($I39*($I39+1)/2)*$C39))+($J39="custom")*CustomCF!AI39</f>
        <v>1338125.8024874697</v>
      </c>
      <c r="AQ39" s="19">
        <f>($J39="Bell Curve")*(_xlfn.NORM.DIST(AND(AQ$4&gt;=$E39,AQ$4&lt;=$G39)*(AQ$4-$E39+1),$I39/2,$L39,TRUE)-_xlfn.NORM.DIST(AND(AQ$4&gt;=$E39,AQ$4&lt;=$G39)*(AP$4-$E39+1),$I39/2,$L39,TRUE))/(1-2*_xlfn.NORM.DIST(0,$I39/2,$L39,TRUE))*$C39+($J39="Steady Growth")*(AND(AQ$4&gt;=$E39,AQ$4&lt;=$G39)*((AQ$4-$E39+1)/($I39*($I39+1)/2)*$C39))+($J39="custom")*CustomCF!AJ39</f>
        <v>1338125.809935254</v>
      </c>
      <c r="AR39" s="19">
        <f>($J39="Bell Curve")*(_xlfn.NORM.DIST(AND(AR$4&gt;=$E39,AR$4&lt;=$G39)*(AR$4-$E39+1),$I39/2,$L39,TRUE)-_xlfn.NORM.DIST(AND(AR$4&gt;=$E39,AR$4&lt;=$G39)*(AQ$4-$E39+1),$I39/2,$L39,TRUE))/(1-2*_xlfn.NORM.DIST(0,$I39/2,$L39,TRUE))*$C39+($J39="Steady Growth")*(AND(AR$4&gt;=$E39,AR$4&lt;=$G39)*((AR$4-$E39+1)/($I39*($I39+1)/2)*$C39))+($J39="custom")*CustomCF!AK39</f>
        <v>1338125.8024874697</v>
      </c>
      <c r="AS39" s="19">
        <f>($J39="Bell Curve")*(_xlfn.NORM.DIST(AND(AS$4&gt;=$E39,AS$4&lt;=$G39)*(AS$4-$E39+1),$I39/2,$L39,TRUE)-_xlfn.NORM.DIST(AND(AS$4&gt;=$E39,AS$4&lt;=$G39)*(AR$4-$E39+1),$I39/2,$L39,TRUE))/(1-2*_xlfn.NORM.DIST(0,$I39/2,$L39,TRUE))*$C39+($J39="Steady Growth")*(AND(AS$4&gt;=$E39,AS$4&lt;=$G39)*((AS$4-$E39+1)/($I39*($I39+1)/2)*$C39))+($J39="custom")*CustomCF!AL39</f>
        <v>1338125.809935254</v>
      </c>
      <c r="AT39" s="19">
        <f>($J39="Bell Curve")*(_xlfn.NORM.DIST(AND(AT$4&gt;=$E39,AT$4&lt;=$G39)*(AT$4-$E39+1),$I39/2,$L39,TRUE)-_xlfn.NORM.DIST(AND(AT$4&gt;=$E39,AT$4&lt;=$G39)*(AS$4-$E39+1),$I39/2,$L39,TRUE))/(1-2*_xlfn.NORM.DIST(0,$I39/2,$L39,TRUE))*$C39+($J39="Steady Growth")*(AND(AT$4&gt;=$E39,AT$4&lt;=$G39)*((AT$4-$E39+1)/($I39*($I39+1)/2)*$C39))+($J39="custom")*CustomCF!AM39</f>
        <v>1338125.8024874697</v>
      </c>
      <c r="AU39" s="19">
        <f>($J39="Bell Curve")*(_xlfn.NORM.DIST(AND(AU$4&gt;=$E39,AU$4&lt;=$G39)*(AU$4-$E39+1),$I39/2,$L39,TRUE)-_xlfn.NORM.DIST(AND(AU$4&gt;=$E39,AU$4&lt;=$G39)*(AT$4-$E39+1),$I39/2,$L39,TRUE))/(1-2*_xlfn.NORM.DIST(0,$I39/2,$L39,TRUE))*$C39+($J39="Steady Growth")*(AND(AU$4&gt;=$E39,AU$4&lt;=$G39)*((AU$4-$E39+1)/($I39*($I39+1)/2)*$C39))+($J39="custom")*CustomCF!AN39</f>
        <v>0</v>
      </c>
      <c r="AV39" s="19">
        <f>($J39="Bell Curve")*(_xlfn.NORM.DIST(AND(AV$4&gt;=$E39,AV$4&lt;=$G39)*(AV$4-$E39+1),$I39/2,$L39,TRUE)-_xlfn.NORM.DIST(AND(AV$4&gt;=$E39,AV$4&lt;=$G39)*(AU$4-$E39+1),$I39/2,$L39,TRUE))/(1-2*_xlfn.NORM.DIST(0,$I39/2,$L39,TRUE))*$C39+($J39="Steady Growth")*(AND(AV$4&gt;=$E39,AV$4&lt;=$G39)*((AV$4-$E39+1)/($I39*($I39+1)/2)*$C39))+($J39="custom")*CustomCF!AO39</f>
        <v>0</v>
      </c>
      <c r="AW39" s="19">
        <f>($J39="Bell Curve")*(_xlfn.NORM.DIST(AND(AW$4&gt;=$E39,AW$4&lt;=$G39)*(AW$4-$E39+1),$I39/2,$L39,TRUE)-_xlfn.NORM.DIST(AND(AW$4&gt;=$E39,AW$4&lt;=$G39)*(AV$4-$E39+1),$I39/2,$L39,TRUE))/(1-2*_xlfn.NORM.DIST(0,$I39/2,$L39,TRUE))*$C39+($J39="Steady Growth")*(AND(AW$4&gt;=$E39,AW$4&lt;=$G39)*((AW$4-$E39+1)/($I39*($I39+1)/2)*$C39))+($J39="custom")*CustomCF!AP39</f>
        <v>0</v>
      </c>
      <c r="AX39" s="19">
        <f>($J39="Bell Curve")*(_xlfn.NORM.DIST(AND(AX$4&gt;=$E39,AX$4&lt;=$G39)*(AX$4-$E39+1),$I39/2,$L39,TRUE)-_xlfn.NORM.DIST(AND(AX$4&gt;=$E39,AX$4&lt;=$G39)*(AW$4-$E39+1),$I39/2,$L39,TRUE))/(1-2*_xlfn.NORM.DIST(0,$I39/2,$L39,TRUE))*$C39+($J39="Steady Growth")*(AND(AX$4&gt;=$E39,AX$4&lt;=$G39)*((AX$4-$E39+1)/($I39*($I39+1)/2)*$C39))+($J39="custom")*CustomCF!AQ39</f>
        <v>0</v>
      </c>
      <c r="AY39" s="19">
        <f>($J39="Bell Curve")*(_xlfn.NORM.DIST(AND(AY$4&gt;=$E39,AY$4&lt;=$G39)*(AY$4-$E39+1),$I39/2,$L39,TRUE)-_xlfn.NORM.DIST(AND(AY$4&gt;=$E39,AY$4&lt;=$G39)*(AX$4-$E39+1),$I39/2,$L39,TRUE))/(1-2*_xlfn.NORM.DIST(0,$I39/2,$L39,TRUE))*$C39+($J39="Steady Growth")*(AND(AY$4&gt;=$E39,AY$4&lt;=$G39)*((AY$4-$E39+1)/($I39*($I39+1)/2)*$C39))+($J39="custom")*CustomCF!AR39</f>
        <v>0</v>
      </c>
      <c r="AZ39" s="19">
        <f>($J39="Bell Curve")*(_xlfn.NORM.DIST(AND(AZ$4&gt;=$E39,AZ$4&lt;=$G39)*(AZ$4-$E39+1),$I39/2,$L39,TRUE)-_xlfn.NORM.DIST(AND(AZ$4&gt;=$E39,AZ$4&lt;=$G39)*(AY$4-$E39+1),$I39/2,$L39,TRUE))/(1-2*_xlfn.NORM.DIST(0,$I39/2,$L39,TRUE))*$C39+($J39="Steady Growth")*(AND(AZ$4&gt;=$E39,AZ$4&lt;=$G39)*((AZ$4-$E39+1)/($I39*($I39+1)/2)*$C39))+($J39="custom")*CustomCF!AS39</f>
        <v>0</v>
      </c>
      <c r="BA39" s="19">
        <f>($J39="Bell Curve")*(_xlfn.NORM.DIST(AND(BA$4&gt;=$E39,BA$4&lt;=$G39)*(BA$4-$E39+1),$I39/2,$L39,TRUE)-_xlfn.NORM.DIST(AND(BA$4&gt;=$E39,BA$4&lt;=$G39)*(AZ$4-$E39+1),$I39/2,$L39,TRUE))/(1-2*_xlfn.NORM.DIST(0,$I39/2,$L39,TRUE))*$C39+($J39="Steady Growth")*(AND(BA$4&gt;=$E39,BA$4&lt;=$G39)*((BA$4-$E39+1)/($I39*($I39+1)/2)*$C39))+($J39="custom")*CustomCF!AT39</f>
        <v>0</v>
      </c>
      <c r="BB39" s="19">
        <f>($J39="Bell Curve")*(_xlfn.NORM.DIST(AND(BB$4&gt;=$E39,BB$4&lt;=$G39)*(BB$4-$E39+1),$I39/2,$L39,TRUE)-_xlfn.NORM.DIST(AND(BB$4&gt;=$E39,BB$4&lt;=$G39)*(BA$4-$E39+1),$I39/2,$L39,TRUE))/(1-2*_xlfn.NORM.DIST(0,$I39/2,$L39,TRUE))*$C39+($J39="Steady Growth")*(AND(BB$4&gt;=$E39,BB$4&lt;=$G39)*((BB$4-$E39+1)/($I39*($I39+1)/2)*$C39))+($J39="custom")*CustomCF!AU39</f>
        <v>0</v>
      </c>
      <c r="BC39" s="19">
        <f>($J39="Bell Curve")*(_xlfn.NORM.DIST(AND(BC$4&gt;=$E39,BC$4&lt;=$G39)*(BC$4-$E39+1),$I39/2,$L39,TRUE)-_xlfn.NORM.DIST(AND(BC$4&gt;=$E39,BC$4&lt;=$G39)*(BB$4-$E39+1),$I39/2,$L39,TRUE))/(1-2*_xlfn.NORM.DIST(0,$I39/2,$L39,TRUE))*$C39+($J39="Steady Growth")*(AND(BC$4&gt;=$E39,BC$4&lt;=$G39)*((BC$4-$E39+1)/($I39*($I39+1)/2)*$C39))+($J39="custom")*CustomCF!AV39</f>
        <v>0</v>
      </c>
      <c r="BD39" s="19">
        <f>($J39="Bell Curve")*(_xlfn.NORM.DIST(AND(BD$4&gt;=$E39,BD$4&lt;=$G39)*(BD$4-$E39+1),$I39/2,$L39,TRUE)-_xlfn.NORM.DIST(AND(BD$4&gt;=$E39,BD$4&lt;=$G39)*(BC$4-$E39+1),$I39/2,$L39,TRUE))/(1-2*_xlfn.NORM.DIST(0,$I39/2,$L39,TRUE))*$C39+($J39="Steady Growth")*(AND(BD$4&gt;=$E39,BD$4&lt;=$G39)*((BD$4-$E39+1)/($I39*($I39+1)/2)*$C39))+($J39="custom")*CustomCF!AW39</f>
        <v>0</v>
      </c>
      <c r="BE39" s="19">
        <f>($J39="Bell Curve")*(_xlfn.NORM.DIST(AND(BE$4&gt;=$E39,BE$4&lt;=$G39)*(BE$4-$E39+1),$I39/2,$L39,TRUE)-_xlfn.NORM.DIST(AND(BE$4&gt;=$E39,BE$4&lt;=$G39)*(BD$4-$E39+1),$I39/2,$L39,TRUE))/(1-2*_xlfn.NORM.DIST(0,$I39/2,$L39,TRUE))*$C39+($J39="Steady Growth")*(AND(BE$4&gt;=$E39,BE$4&lt;=$G39)*((BE$4-$E39+1)/($I39*($I39+1)/2)*$C39))+($J39="custom")*CustomCF!AX39</f>
        <v>0</v>
      </c>
      <c r="BF39" s="19">
        <f>($J39="Bell Curve")*(_xlfn.NORM.DIST(AND(BF$4&gt;=$E39,BF$4&lt;=$G39)*(BF$4-$E39+1),$I39/2,$L39,TRUE)-_xlfn.NORM.DIST(AND(BF$4&gt;=$E39,BF$4&lt;=$G39)*(BE$4-$E39+1),$I39/2,$L39,TRUE))/(1-2*_xlfn.NORM.DIST(0,$I39/2,$L39,TRUE))*$C39+($J39="Steady Growth")*(AND(BF$4&gt;=$E39,BF$4&lt;=$G39)*((BF$4-$E39+1)/($I39*($I39+1)/2)*$C39))+($J39="custom")*CustomCF!AY39</f>
        <v>0</v>
      </c>
      <c r="BG39" s="19">
        <f>($J39="Bell Curve")*(_xlfn.NORM.DIST(AND(BG$4&gt;=$E39,BG$4&lt;=$G39)*(BG$4-$E39+1),$I39/2,$L39,TRUE)-_xlfn.NORM.DIST(AND(BG$4&gt;=$E39,BG$4&lt;=$G39)*(BF$4-$E39+1),$I39/2,$L39,TRUE))/(1-2*_xlfn.NORM.DIST(0,$I39/2,$L39,TRUE))*$C39+($J39="Steady Growth")*(AND(BG$4&gt;=$E39,BG$4&lt;=$G39)*((BG$4-$E39+1)/($I39*($I39+1)/2)*$C39))+($J39="custom")*CustomCF!AZ39</f>
        <v>0</v>
      </c>
      <c r="BH39" s="19">
        <f>($J39="Bell Curve")*(_xlfn.NORM.DIST(AND(BH$4&gt;=$E39,BH$4&lt;=$G39)*(BH$4-$E39+1),$I39/2,$L39,TRUE)-_xlfn.NORM.DIST(AND(BH$4&gt;=$E39,BH$4&lt;=$G39)*(BG$4-$E39+1),$I39/2,$L39,TRUE))/(1-2*_xlfn.NORM.DIST(0,$I39/2,$L39,TRUE))*$C39+($J39="Steady Growth")*(AND(BH$4&gt;=$E39,BH$4&lt;=$G39)*((BH$4-$E39+1)/($I39*($I39+1)/2)*$C39))+($J39="custom")*CustomCF!BA39</f>
        <v>0</v>
      </c>
      <c r="BI39" s="19">
        <f>($J39="Bell Curve")*(_xlfn.NORM.DIST(AND(BI$4&gt;=$E39,BI$4&lt;=$G39)*(BI$4-$E39+1),$I39/2,$L39,TRUE)-_xlfn.NORM.DIST(AND(BI$4&gt;=$E39,BI$4&lt;=$G39)*(BH$4-$E39+1),$I39/2,$L39,TRUE))/(1-2*_xlfn.NORM.DIST(0,$I39/2,$L39,TRUE))*$C39+($J39="Steady Growth")*(AND(BI$4&gt;=$E39,BI$4&lt;=$G39)*((BI$4-$E39+1)/($I39*($I39+1)/2)*$C39))+($J39="custom")*CustomCF!BB39</f>
        <v>0</v>
      </c>
      <c r="BJ39" s="19">
        <f>($J39="Bell Curve")*(_xlfn.NORM.DIST(AND(BJ$4&gt;=$E39,BJ$4&lt;=$G39)*(BJ$4-$E39+1),$I39/2,$L39,TRUE)-_xlfn.NORM.DIST(AND(BJ$4&gt;=$E39,BJ$4&lt;=$G39)*(BI$4-$E39+1),$I39/2,$L39,TRUE))/(1-2*_xlfn.NORM.DIST(0,$I39/2,$L39,TRUE))*$C39+($J39="Steady Growth")*(AND(BJ$4&gt;=$E39,BJ$4&lt;=$G39)*((BJ$4-$E39+1)/($I39*($I39+1)/2)*$C39))+($J39="custom")*CustomCF!BC39</f>
        <v>0</v>
      </c>
      <c r="BK39" s="19">
        <f>($J39="Bell Curve")*(_xlfn.NORM.DIST(AND(BK$4&gt;=$E39,BK$4&lt;=$G39)*(BK$4-$E39+1),$I39/2,$L39,TRUE)-_xlfn.NORM.DIST(AND(BK$4&gt;=$E39,BK$4&lt;=$G39)*(BJ$4-$E39+1),$I39/2,$L39,TRUE))/(1-2*_xlfn.NORM.DIST(0,$I39/2,$L39,TRUE))*$C39+($J39="Steady Growth")*(AND(BK$4&gt;=$E39,BK$4&lt;=$G39)*((BK$4-$E39+1)/($I39*($I39+1)/2)*$C39))+($J39="custom")*CustomCF!BD39</f>
        <v>0</v>
      </c>
      <c r="BL39" s="19">
        <f>($J39="Bell Curve")*(_xlfn.NORM.DIST(AND(BL$4&gt;=$E39,BL$4&lt;=$G39)*(BL$4-$E39+1),$I39/2,$L39,TRUE)-_xlfn.NORM.DIST(AND(BL$4&gt;=$E39,BL$4&lt;=$G39)*(BK$4-$E39+1),$I39/2,$L39,TRUE))/(1-2*_xlfn.NORM.DIST(0,$I39/2,$L39,TRUE))*$C39+($J39="Steady Growth")*(AND(BL$4&gt;=$E39,BL$4&lt;=$G39)*((BL$4-$E39+1)/($I39*($I39+1)/2)*$C39))+($J39="custom")*CustomCF!BE39</f>
        <v>0</v>
      </c>
      <c r="BM39" s="19">
        <f>($J39="Bell Curve")*(_xlfn.NORM.DIST(AND(BM$4&gt;=$E39,BM$4&lt;=$G39)*(BM$4-$E39+1),$I39/2,$L39,TRUE)-_xlfn.NORM.DIST(AND(BM$4&gt;=$E39,BM$4&lt;=$G39)*(BL$4-$E39+1),$I39/2,$L39,TRUE))/(1-2*_xlfn.NORM.DIST(0,$I39/2,$L39,TRUE))*$C39+($J39="Steady Growth")*(AND(BM$4&gt;=$E39,BM$4&lt;=$G39)*((BM$4-$E39+1)/($I39*($I39+1)/2)*$C39))+($J39="custom")*CustomCF!BF39</f>
        <v>0</v>
      </c>
      <c r="BN39" s="19">
        <f>($J39="Bell Curve")*(_xlfn.NORM.DIST(AND(BN$4&gt;=$E39,BN$4&lt;=$G39)*(BN$4-$E39+1),$I39/2,$L39,TRUE)-_xlfn.NORM.DIST(AND(BN$4&gt;=$E39,BN$4&lt;=$G39)*(BM$4-$E39+1),$I39/2,$L39,TRUE))/(1-2*_xlfn.NORM.DIST(0,$I39/2,$L39,TRUE))*$C39+($J39="Steady Growth")*(AND(BN$4&gt;=$E39,BN$4&lt;=$G39)*((BN$4-$E39+1)/($I39*($I39+1)/2)*$C39))+($J39="custom")*CustomCF!BG39</f>
        <v>0</v>
      </c>
      <c r="BO39" s="19">
        <f>($J39="Bell Curve")*(_xlfn.NORM.DIST(AND(BO$4&gt;=$E39,BO$4&lt;=$G39)*(BO$4-$E39+1),$I39/2,$L39,TRUE)-_xlfn.NORM.DIST(AND(BO$4&gt;=$E39,BO$4&lt;=$G39)*(BN$4-$E39+1),$I39/2,$L39,TRUE))/(1-2*_xlfn.NORM.DIST(0,$I39/2,$L39,TRUE))*$C39+($J39="Steady Growth")*(AND(BO$4&gt;=$E39,BO$4&lt;=$G39)*((BO$4-$E39+1)/($I39*($I39+1)/2)*$C39))+($J39="custom")*CustomCF!BH39</f>
        <v>0</v>
      </c>
      <c r="BP39" s="19">
        <f>($J39="Bell Curve")*(_xlfn.NORM.DIST(AND(BP$4&gt;=$E39,BP$4&lt;=$G39)*(BP$4-$E39+1),$I39/2,$L39,TRUE)-_xlfn.NORM.DIST(AND(BP$4&gt;=$E39,BP$4&lt;=$G39)*(BO$4-$E39+1),$I39/2,$L39,TRUE))/(1-2*_xlfn.NORM.DIST(0,$I39/2,$L39,TRUE))*$C39+($J39="Steady Growth")*(AND(BP$4&gt;=$E39,BP$4&lt;=$G39)*((BP$4-$E39+1)/($I39*($I39+1)/2)*$C39))+($J39="custom")*CustomCF!BI39</f>
        <v>0</v>
      </c>
      <c r="BQ39" s="19">
        <f>($J39="Bell Curve")*(_xlfn.NORM.DIST(AND(BQ$4&gt;=$E39,BQ$4&lt;=$G39)*(BQ$4-$E39+1),$I39/2,$L39,TRUE)-_xlfn.NORM.DIST(AND(BQ$4&gt;=$E39,BQ$4&lt;=$G39)*(BP$4-$E39+1),$I39/2,$L39,TRUE))/(1-2*_xlfn.NORM.DIST(0,$I39/2,$L39,TRUE))*$C39+($J39="Steady Growth")*(AND(BQ$4&gt;=$E39,BQ$4&lt;=$G39)*((BQ$4-$E39+1)/($I39*($I39+1)/2)*$C39))+($J39="custom")*CustomCF!BJ39</f>
        <v>0</v>
      </c>
      <c r="BR39" s="19">
        <f>($J39="Bell Curve")*(_xlfn.NORM.DIST(AND(BR$4&gt;=$E39,BR$4&lt;=$G39)*(BR$4-$E39+1),$I39/2,$L39,TRUE)-_xlfn.NORM.DIST(AND(BR$4&gt;=$E39,BR$4&lt;=$G39)*(BQ$4-$E39+1),$I39/2,$L39,TRUE))/(1-2*_xlfn.NORM.DIST(0,$I39/2,$L39,TRUE))*$C39+($J39="Steady Growth")*(AND(BR$4&gt;=$E39,BR$4&lt;=$G39)*((BR$4-$E39+1)/($I39*($I39+1)/2)*$C39))+($J39="custom")*CustomCF!BK39</f>
        <v>0</v>
      </c>
      <c r="BS39" s="19">
        <f>($J39="Bell Curve")*(_xlfn.NORM.DIST(AND(BS$4&gt;=$E39,BS$4&lt;=$G39)*(BS$4-$E39+1),$I39/2,$L39,TRUE)-_xlfn.NORM.DIST(AND(BS$4&gt;=$E39,BS$4&lt;=$G39)*(BR$4-$E39+1),$I39/2,$L39,TRUE))/(1-2*_xlfn.NORM.DIST(0,$I39/2,$L39,TRUE))*$C39+($J39="Steady Growth")*(AND(BS$4&gt;=$E39,BS$4&lt;=$G39)*((BS$4-$E39+1)/($I39*($I39+1)/2)*$C39))+($J39="custom")*CustomCF!BL39</f>
        <v>0</v>
      </c>
      <c r="BT39" s="19">
        <f>($J39="Bell Curve")*(_xlfn.NORM.DIST(AND(BT$4&gt;=$E39,BT$4&lt;=$G39)*(BT$4-$E39+1),$I39/2,$L39,TRUE)-_xlfn.NORM.DIST(AND(BT$4&gt;=$E39,BT$4&lt;=$G39)*(BS$4-$E39+1),$I39/2,$L39,TRUE))/(1-2*_xlfn.NORM.DIST(0,$I39/2,$L39,TRUE))*$C39+($J39="Steady Growth")*(AND(BT$4&gt;=$E39,BT$4&lt;=$G39)*((BT$4-$E39+1)/($I39*($I39+1)/2)*$C39))+($J39="custom")*CustomCF!BM39</f>
        <v>0</v>
      </c>
      <c r="BU39" s="19">
        <f>($J39="Bell Curve")*(_xlfn.NORM.DIST(AND(BU$4&gt;=$E39,BU$4&lt;=$G39)*(BU$4-$E39+1),$I39/2,$L39,TRUE)-_xlfn.NORM.DIST(AND(BU$4&gt;=$E39,BU$4&lt;=$G39)*(BT$4-$E39+1),$I39/2,$L39,TRUE))/(1-2*_xlfn.NORM.DIST(0,$I39/2,$L39,TRUE))*$C39+($J39="Steady Growth")*(AND(BU$4&gt;=$E39,BU$4&lt;=$G39)*((BU$4-$E39+1)/($I39*($I39+1)/2)*$C39))+($J39="custom")*CustomCF!BN39</f>
        <v>0</v>
      </c>
      <c r="BV39" s="19">
        <f>($J39="Bell Curve")*(_xlfn.NORM.DIST(AND(BV$4&gt;=$E39,BV$4&lt;=$G39)*(BV$4-$E39+1),$I39/2,$L39,TRUE)-_xlfn.NORM.DIST(AND(BV$4&gt;=$E39,BV$4&lt;=$G39)*(BU$4-$E39+1),$I39/2,$L39,TRUE))/(1-2*_xlfn.NORM.DIST(0,$I39/2,$L39,TRUE))*$C39+($J39="Steady Growth")*(AND(BV$4&gt;=$E39,BV$4&lt;=$G39)*((BV$4-$E39+1)/($I39*($I39+1)/2)*$C39))+($J39="custom")*CustomCF!BO39</f>
        <v>0</v>
      </c>
      <c r="BW39" s="19">
        <f>($J39="Bell Curve")*(_xlfn.NORM.DIST(AND(BW$4&gt;=$E39,BW$4&lt;=$G39)*(BW$4-$E39+1),$I39/2,$L39,TRUE)-_xlfn.NORM.DIST(AND(BW$4&gt;=$E39,BW$4&lt;=$G39)*(BV$4-$E39+1),$I39/2,$L39,TRUE))/(1-2*_xlfn.NORM.DIST(0,$I39/2,$L39,TRUE))*$C39+($J39="Steady Growth")*(AND(BW$4&gt;=$E39,BW$4&lt;=$G39)*((BW$4-$E39+1)/($I39*($I39+1)/2)*$C39))+($J39="custom")*CustomCF!BP39</f>
        <v>0</v>
      </c>
      <c r="BX39" s="19">
        <f>($J39="Bell Curve")*(_xlfn.NORM.DIST(AND(BX$4&gt;=$E39,BX$4&lt;=$G39)*(BX$4-$E39+1),$I39/2,$L39,TRUE)-_xlfn.NORM.DIST(AND(BX$4&gt;=$E39,BX$4&lt;=$G39)*(BW$4-$E39+1),$I39/2,$L39,TRUE))/(1-2*_xlfn.NORM.DIST(0,$I39/2,$L39,TRUE))*$C39+($J39="Steady Growth")*(AND(BX$4&gt;=$E39,BX$4&lt;=$G39)*((BX$4-$E39+1)/($I39*($I39+1)/2)*$C39))+($J39="custom")*CustomCF!BQ39</f>
        <v>0</v>
      </c>
      <c r="BY39" s="19">
        <f>($J39="Bell Curve")*(_xlfn.NORM.DIST(AND(BY$4&gt;=$E39,BY$4&lt;=$G39)*(BY$4-$E39+1),$I39/2,$L39,TRUE)-_xlfn.NORM.DIST(AND(BY$4&gt;=$E39,BY$4&lt;=$G39)*(BX$4-$E39+1),$I39/2,$L39,TRUE))/(1-2*_xlfn.NORM.DIST(0,$I39/2,$L39,TRUE))*$C39+($J39="Steady Growth")*(AND(BY$4&gt;=$E39,BY$4&lt;=$G39)*((BY$4-$E39+1)/($I39*($I39+1)/2)*$C39))+($J39="custom")*CustomCF!BR39</f>
        <v>0</v>
      </c>
      <c r="BZ39" s="19">
        <f>($J39="Bell Curve")*(_xlfn.NORM.DIST(AND(BZ$4&gt;=$E39,BZ$4&lt;=$G39)*(BZ$4-$E39+1),$I39/2,$L39,TRUE)-_xlfn.NORM.DIST(AND(BZ$4&gt;=$E39,BZ$4&lt;=$G39)*(BY$4-$E39+1),$I39/2,$L39,TRUE))/(1-2*_xlfn.NORM.DIST(0,$I39/2,$L39,TRUE))*$C39+($J39="Steady Growth")*(AND(BZ$4&gt;=$E39,BZ$4&lt;=$G39)*((BZ$4-$E39+1)/($I39*($I39+1)/2)*$C39))+($J39="custom")*CustomCF!BS39</f>
        <v>0</v>
      </c>
      <c r="CA39" s="19">
        <f>($J39="Bell Curve")*(_xlfn.NORM.DIST(AND(CA$4&gt;=$E39,CA$4&lt;=$G39)*(CA$4-$E39+1),$I39/2,$L39,TRUE)-_xlfn.NORM.DIST(AND(CA$4&gt;=$E39,CA$4&lt;=$G39)*(BZ$4-$E39+1),$I39/2,$L39,TRUE))/(1-2*_xlfn.NORM.DIST(0,$I39/2,$L39,TRUE))*$C39+($J39="Steady Growth")*(AND(CA$4&gt;=$E39,CA$4&lt;=$G39)*((CA$4-$E39+1)/($I39*($I39+1)/2)*$C39))+($J39="custom")*CustomCF!BT39</f>
        <v>0</v>
      </c>
      <c r="CB39" s="19">
        <f>($J39="Bell Curve")*(_xlfn.NORM.DIST(AND(CB$4&gt;=$E39,CB$4&lt;=$G39)*(CB$4-$E39+1),$I39/2,$L39,TRUE)-_xlfn.NORM.DIST(AND(CB$4&gt;=$E39,CB$4&lt;=$G39)*(CA$4-$E39+1),$I39/2,$L39,TRUE))/(1-2*_xlfn.NORM.DIST(0,$I39/2,$L39,TRUE))*$C39+($J39="Steady Growth")*(AND(CB$4&gt;=$E39,CB$4&lt;=$G39)*((CB$4-$E39+1)/($I39*($I39+1)/2)*$C39))+($J39="custom")*CustomCF!BU39</f>
        <v>0</v>
      </c>
      <c r="CC39" s="19">
        <f>($J39="Bell Curve")*(_xlfn.NORM.DIST(AND(CC$4&gt;=$E39,CC$4&lt;=$G39)*(CC$4-$E39+1),$I39/2,$L39,TRUE)-_xlfn.NORM.DIST(AND(CC$4&gt;=$E39,CC$4&lt;=$G39)*(CB$4-$E39+1),$I39/2,$L39,TRUE))/(1-2*_xlfn.NORM.DIST(0,$I39/2,$L39,TRUE))*$C39+($J39="Steady Growth")*(AND(CC$4&gt;=$E39,CC$4&lt;=$G39)*((CC$4-$E39+1)/($I39*($I39+1)/2)*$C39))+($J39="custom")*CustomCF!BV39</f>
        <v>0</v>
      </c>
      <c r="CD39" s="19">
        <f>($J39="Bell Curve")*(_xlfn.NORM.DIST(AND(CD$4&gt;=$E39,CD$4&lt;=$G39)*(CD$4-$E39+1),$I39/2,$L39,TRUE)-_xlfn.NORM.DIST(AND(CD$4&gt;=$E39,CD$4&lt;=$G39)*(CC$4-$E39+1),$I39/2,$L39,TRUE))/(1-2*_xlfn.NORM.DIST(0,$I39/2,$L39,TRUE))*$C39+($J39="Steady Growth")*(AND(CD$4&gt;=$E39,CD$4&lt;=$G39)*((CD$4-$E39+1)/($I39*($I39+1)/2)*$C39))+($J39="custom")*CustomCF!BW39</f>
        <v>0</v>
      </c>
      <c r="CE39" s="19">
        <f>($J39="Bell Curve")*(_xlfn.NORM.DIST(AND(CE$4&gt;=$E39,CE$4&lt;=$G39)*(CE$4-$E39+1),$I39/2,$L39,TRUE)-_xlfn.NORM.DIST(AND(CE$4&gt;=$E39,CE$4&lt;=$G39)*(CD$4-$E39+1),$I39/2,$L39,TRUE))/(1-2*_xlfn.NORM.DIST(0,$I39/2,$L39,TRUE))*$C39+($J39="Steady Growth")*(AND(CE$4&gt;=$E39,CE$4&lt;=$G39)*((CE$4-$E39+1)/($I39*($I39+1)/2)*$C39))+($J39="custom")*CustomCF!BX39</f>
        <v>0</v>
      </c>
      <c r="CF39" s="19">
        <f>($J39="Bell Curve")*(_xlfn.NORM.DIST(AND(CF$4&gt;=$E39,CF$4&lt;=$G39)*(CF$4-$E39+1),$I39/2,$L39,TRUE)-_xlfn.NORM.DIST(AND(CF$4&gt;=$E39,CF$4&lt;=$G39)*(CE$4-$E39+1),$I39/2,$L39,TRUE))/(1-2*_xlfn.NORM.DIST(0,$I39/2,$L39,TRUE))*$C39+($J39="Steady Growth")*(AND(CF$4&gt;=$E39,CF$4&lt;=$G39)*((CF$4-$E39+1)/($I39*($I39+1)/2)*$C39))+($J39="custom")*CustomCF!BY39</f>
        <v>0</v>
      </c>
      <c r="CG39" s="19">
        <f>($J39="Bell Curve")*(_xlfn.NORM.DIST(AND(CG$4&gt;=$E39,CG$4&lt;=$G39)*(CG$4-$E39+1),$I39/2,$L39,TRUE)-_xlfn.NORM.DIST(AND(CG$4&gt;=$E39,CG$4&lt;=$G39)*(CF$4-$E39+1),$I39/2,$L39,TRUE))/(1-2*_xlfn.NORM.DIST(0,$I39/2,$L39,TRUE))*$C39+($J39="Steady Growth")*(AND(CG$4&gt;=$E39,CG$4&lt;=$G39)*((CG$4-$E39+1)/($I39*($I39+1)/2)*$C39))+($J39="custom")*CustomCF!BZ39</f>
        <v>0</v>
      </c>
      <c r="CH39" s="19">
        <f>($J39="Bell Curve")*(_xlfn.NORM.DIST(AND(CH$4&gt;=$E39,CH$4&lt;=$G39)*(CH$4-$E39+1),$I39/2,$L39,TRUE)-_xlfn.NORM.DIST(AND(CH$4&gt;=$E39,CH$4&lt;=$G39)*(CG$4-$E39+1),$I39/2,$L39,TRUE))/(1-2*_xlfn.NORM.DIST(0,$I39/2,$L39,TRUE))*$C39+($J39="Steady Growth")*(AND(CH$4&gt;=$E39,CH$4&lt;=$G39)*((CH$4-$E39+1)/($I39*($I39+1)/2)*$C39))+($J39="custom")*CustomCF!CA39</f>
        <v>0</v>
      </c>
      <c r="CI39" s="19">
        <f>($J39="Bell Curve")*(_xlfn.NORM.DIST(AND(CI$4&gt;=$E39,CI$4&lt;=$G39)*(CI$4-$E39+1),$I39/2,$L39,TRUE)-_xlfn.NORM.DIST(AND(CI$4&gt;=$E39,CI$4&lt;=$G39)*(CH$4-$E39+1),$I39/2,$L39,TRUE))/(1-2*_xlfn.NORM.DIST(0,$I39/2,$L39,TRUE))*$C39+($J39="Steady Growth")*(AND(CI$4&gt;=$E39,CI$4&lt;=$G39)*((CI$4-$E39+1)/($I39*($I39+1)/2)*$C39))+($J39="custom")*CustomCF!CB39</f>
        <v>0</v>
      </c>
      <c r="CJ39" s="19">
        <f>($J39="Bell Curve")*(_xlfn.NORM.DIST(AND(CJ$4&gt;=$E39,CJ$4&lt;=$G39)*(CJ$4-$E39+1),$I39/2,$L39,TRUE)-_xlfn.NORM.DIST(AND(CJ$4&gt;=$E39,CJ$4&lt;=$G39)*(CI$4-$E39+1),$I39/2,$L39,TRUE))/(1-2*_xlfn.NORM.DIST(0,$I39/2,$L39,TRUE))*$C39+($J39="Steady Growth")*(AND(CJ$4&gt;=$E39,CJ$4&lt;=$G39)*((CJ$4-$E39+1)/($I39*($I39+1)/2)*$C39))+($J39="custom")*CustomCF!CC39</f>
        <v>0</v>
      </c>
      <c r="CK39" s="19">
        <f>($J39="Bell Curve")*(_xlfn.NORM.DIST(AND(CK$4&gt;=$E39,CK$4&lt;=$G39)*(CK$4-$E39+1),$I39/2,$L39,TRUE)-_xlfn.NORM.DIST(AND(CK$4&gt;=$E39,CK$4&lt;=$G39)*(CJ$4-$E39+1),$I39/2,$L39,TRUE))/(1-2*_xlfn.NORM.DIST(0,$I39/2,$L39,TRUE))*$C39+($J39="Steady Growth")*(AND(CK$4&gt;=$E39,CK$4&lt;=$G39)*((CK$4-$E39+1)/($I39*($I39+1)/2)*$C39))+($J39="custom")*CustomCF!CD39</f>
        <v>0</v>
      </c>
      <c r="CL39" s="19">
        <f>($J39="Bell Curve")*(_xlfn.NORM.DIST(AND(CL$4&gt;=$E39,CL$4&lt;=$G39)*(CL$4-$E39+1),$I39/2,$L39,TRUE)-_xlfn.NORM.DIST(AND(CL$4&gt;=$E39,CL$4&lt;=$G39)*(CK$4-$E39+1),$I39/2,$L39,TRUE))/(1-2*_xlfn.NORM.DIST(0,$I39/2,$L39,TRUE))*$C39+($J39="Steady Growth")*(AND(CL$4&gt;=$E39,CL$4&lt;=$G39)*((CL$4-$E39+1)/($I39*($I39+1)/2)*$C39))+($J39="custom")*CustomCF!CE39</f>
        <v>0</v>
      </c>
      <c r="CM39" s="19">
        <f>($J39="Bell Curve")*(_xlfn.NORM.DIST(AND(CM$4&gt;=$E39,CM$4&lt;=$G39)*(CM$4-$E39+1),$I39/2,$L39,TRUE)-_xlfn.NORM.DIST(AND(CM$4&gt;=$E39,CM$4&lt;=$G39)*(CL$4-$E39+1),$I39/2,$L39,TRUE))/(1-2*_xlfn.NORM.DIST(0,$I39/2,$L39,TRUE))*$C39+($J39="Steady Growth")*(AND(CM$4&gt;=$E39,CM$4&lt;=$G39)*((CM$4-$E39+1)/($I39*($I39+1)/2)*$C39))+($J39="custom")*CustomCF!CF39</f>
        <v>0</v>
      </c>
      <c r="CN39" s="19">
        <f>($J39="Bell Curve")*(_xlfn.NORM.DIST(AND(CN$4&gt;=$E39,CN$4&lt;=$G39)*(CN$4-$E39+1),$I39/2,$L39,TRUE)-_xlfn.NORM.DIST(AND(CN$4&gt;=$E39,CN$4&lt;=$G39)*(CM$4-$E39+1),$I39/2,$L39,TRUE))/(1-2*_xlfn.NORM.DIST(0,$I39/2,$L39,TRUE))*$C39+($J39="Steady Growth")*(AND(CN$4&gt;=$E39,CN$4&lt;=$G39)*((CN$4-$E39+1)/($I39*($I39+1)/2)*$C39))+($J39="custom")*CustomCF!CG39</f>
        <v>0</v>
      </c>
      <c r="CO39" s="19">
        <f>($J39="Bell Curve")*(_xlfn.NORM.DIST(AND(CO$4&gt;=$E39,CO$4&lt;=$G39)*(CO$4-$E39+1),$I39/2,$L39,TRUE)-_xlfn.NORM.DIST(AND(CO$4&gt;=$E39,CO$4&lt;=$G39)*(CN$4-$E39+1),$I39/2,$L39,TRUE))/(1-2*_xlfn.NORM.DIST(0,$I39/2,$L39,TRUE))*$C39+($J39="Steady Growth")*(AND(CO$4&gt;=$E39,CO$4&lt;=$G39)*((CO$4-$E39+1)/($I39*($I39+1)/2)*$C39))+($J39="custom")*CustomCF!CH39</f>
        <v>0</v>
      </c>
      <c r="CP39" s="19">
        <f>($J39="Bell Curve")*(_xlfn.NORM.DIST(AND(CP$4&gt;=$E39,CP$4&lt;=$G39)*(CP$4-$E39+1),$I39/2,$L39,TRUE)-_xlfn.NORM.DIST(AND(CP$4&gt;=$E39,CP$4&lt;=$G39)*(CO$4-$E39+1),$I39/2,$L39,TRUE))/(1-2*_xlfn.NORM.DIST(0,$I39/2,$L39,TRUE))*$C39+($J39="Steady Growth")*(AND(CP$4&gt;=$E39,CP$4&lt;=$G39)*((CP$4-$E39+1)/($I39*($I39+1)/2)*$C39))+($J39="custom")*CustomCF!CI39</f>
        <v>0</v>
      </c>
      <c r="CQ39" s="19">
        <f>($J39="Bell Curve")*(_xlfn.NORM.DIST(AND(CQ$4&gt;=$E39,CQ$4&lt;=$G39)*(CQ$4-$E39+1),$I39/2,$L39,TRUE)-_xlfn.NORM.DIST(AND(CQ$4&gt;=$E39,CQ$4&lt;=$G39)*(CP$4-$E39+1),$I39/2,$L39,TRUE))/(1-2*_xlfn.NORM.DIST(0,$I39/2,$L39,TRUE))*$C39+($J39="Steady Growth")*(AND(CQ$4&gt;=$E39,CQ$4&lt;=$G39)*((CQ$4-$E39+1)/($I39*($I39+1)/2)*$C39))+($J39="custom")*CustomCF!CJ39</f>
        <v>0</v>
      </c>
      <c r="CR39" s="19">
        <f>($J39="Bell Curve")*(_xlfn.NORM.DIST(AND(CR$4&gt;=$E39,CR$4&lt;=$G39)*(CR$4-$E39+1),$I39/2,$L39,TRUE)-_xlfn.NORM.DIST(AND(CR$4&gt;=$E39,CR$4&lt;=$G39)*(CQ$4-$E39+1),$I39/2,$L39,TRUE))/(1-2*_xlfn.NORM.DIST(0,$I39/2,$L39,TRUE))*$C39+($J39="Steady Growth")*(AND(CR$4&gt;=$E39,CR$4&lt;=$G39)*((CR$4-$E39+1)/($I39*($I39+1)/2)*$C39))+($J39="custom")*CustomCF!CK39</f>
        <v>0</v>
      </c>
      <c r="CS39" s="19">
        <f>($J39="Bell Curve")*(_xlfn.NORM.DIST(AND(CS$4&gt;=$E39,CS$4&lt;=$G39)*(CS$4-$E39+1),$I39/2,$L39,TRUE)-_xlfn.NORM.DIST(AND(CS$4&gt;=$E39,CS$4&lt;=$G39)*(CR$4-$E39+1),$I39/2,$L39,TRUE))/(1-2*_xlfn.NORM.DIST(0,$I39/2,$L39,TRUE))*$C39+($J39="Steady Growth")*(AND(CS$4&gt;=$E39,CS$4&lt;=$G39)*((CS$4-$E39+1)/($I39*($I39+1)/2)*$C39))+($J39="custom")*CustomCF!CL39</f>
        <v>0</v>
      </c>
      <c r="CT39" s="19">
        <f>($J39="Bell Curve")*(_xlfn.NORM.DIST(AND(CT$4&gt;=$E39,CT$4&lt;=$G39)*(CT$4-$E39+1),$I39/2,$L39,TRUE)-_xlfn.NORM.DIST(AND(CT$4&gt;=$E39,CT$4&lt;=$G39)*(CS$4-$E39+1),$I39/2,$L39,TRUE))/(1-2*_xlfn.NORM.DIST(0,$I39/2,$L39,TRUE))*$C39+($J39="Steady Growth")*(AND(CT$4&gt;=$E39,CT$4&lt;=$G39)*((CT$4-$E39+1)/($I39*($I39+1)/2)*$C39))+($J39="custom")*CustomCF!CM39</f>
        <v>0</v>
      </c>
      <c r="CU39" s="19">
        <f>($J39="Bell Curve")*(_xlfn.NORM.DIST(AND(CU$4&gt;=$E39,CU$4&lt;=$G39)*(CU$4-$E39+1),$I39/2,$L39,TRUE)-_xlfn.NORM.DIST(AND(CU$4&gt;=$E39,CU$4&lt;=$G39)*(CT$4-$E39+1),$I39/2,$L39,TRUE))/(1-2*_xlfn.NORM.DIST(0,$I39/2,$L39,TRUE))*$C39+($J39="Steady Growth")*(AND(CU$4&gt;=$E39,CU$4&lt;=$G39)*((CU$4-$E39+1)/($I39*($I39+1)/2)*$C39))+($J39="custom")*CustomCF!CN39</f>
        <v>0</v>
      </c>
      <c r="CV39" s="19">
        <f>($J39="Bell Curve")*(_xlfn.NORM.DIST(AND(CV$4&gt;=$E39,CV$4&lt;=$G39)*(CV$4-$E39+1),$I39/2,$L39,TRUE)-_xlfn.NORM.DIST(AND(CV$4&gt;=$E39,CV$4&lt;=$G39)*(CU$4-$E39+1),$I39/2,$L39,TRUE))/(1-2*_xlfn.NORM.DIST(0,$I39/2,$L39,TRUE))*$C39+($J39="Steady Growth")*(AND(CV$4&gt;=$E39,CV$4&lt;=$G39)*((CV$4-$E39+1)/($I39*($I39+1)/2)*$C39))+($J39="custom")*CustomCF!CO39</f>
        <v>0</v>
      </c>
      <c r="CW39" s="19">
        <f>($J39="Bell Curve")*(_xlfn.NORM.DIST(AND(CW$4&gt;=$E39,CW$4&lt;=$G39)*(CW$4-$E39+1),$I39/2,$L39,TRUE)-_xlfn.NORM.DIST(AND(CW$4&gt;=$E39,CW$4&lt;=$G39)*(CV$4-$E39+1),$I39/2,$L39,TRUE))/(1-2*_xlfn.NORM.DIST(0,$I39/2,$L39,TRUE))*$C39+($J39="Steady Growth")*(AND(CW$4&gt;=$E39,CW$4&lt;=$G39)*((CW$4-$E39+1)/($I39*($I39+1)/2)*$C39))+($J39="custom")*CustomCF!CP39</f>
        <v>0</v>
      </c>
      <c r="CX39" s="19">
        <f>($J39="Bell Curve")*(_xlfn.NORM.DIST(AND(CX$4&gt;=$E39,CX$4&lt;=$G39)*(CX$4-$E39+1),$I39/2,$L39,TRUE)-_xlfn.NORM.DIST(AND(CX$4&gt;=$E39,CX$4&lt;=$G39)*(CW$4-$E39+1),$I39/2,$L39,TRUE))/(1-2*_xlfn.NORM.DIST(0,$I39/2,$L39,TRUE))*$C39+($J39="Steady Growth")*(AND(CX$4&gt;=$E39,CX$4&lt;=$G39)*((CX$4-$E39+1)/($I39*($I39+1)/2)*$C39))+($J39="custom")*CustomCF!CQ39</f>
        <v>0</v>
      </c>
      <c r="CY39" s="19">
        <f>($J39="Bell Curve")*(_xlfn.NORM.DIST(AND(CY$4&gt;=$E39,CY$4&lt;=$G39)*(CY$4-$E39+1),$I39/2,$L39,TRUE)-_xlfn.NORM.DIST(AND(CY$4&gt;=$E39,CY$4&lt;=$G39)*(CX$4-$E39+1),$I39/2,$L39,TRUE))/(1-2*_xlfn.NORM.DIST(0,$I39/2,$L39,TRUE))*$C39+($J39="Steady Growth")*(AND(CY$4&gt;=$E39,CY$4&lt;=$G39)*((CY$4-$E39+1)/($I39*($I39+1)/2)*$C39))+($J39="custom")*CustomCF!CR39</f>
        <v>0</v>
      </c>
      <c r="CZ39" s="19">
        <f>($J39="Bell Curve")*(_xlfn.NORM.DIST(AND(CZ$4&gt;=$E39,CZ$4&lt;=$G39)*(CZ$4-$E39+1),$I39/2,$L39,TRUE)-_xlfn.NORM.DIST(AND(CZ$4&gt;=$E39,CZ$4&lt;=$G39)*(CY$4-$E39+1),$I39/2,$L39,TRUE))/(1-2*_xlfn.NORM.DIST(0,$I39/2,$L39,TRUE))*$C39+($J39="Steady Growth")*(AND(CZ$4&gt;=$E39,CZ$4&lt;=$G39)*((CZ$4-$E39+1)/($I39*($I39+1)/2)*$C39))+($J39="custom")*CustomCF!CS39</f>
        <v>0</v>
      </c>
      <c r="DA39" s="19">
        <f>($J39="Bell Curve")*(_xlfn.NORM.DIST(AND(DA$4&gt;=$E39,DA$4&lt;=$G39)*(DA$4-$E39+1),$I39/2,$L39,TRUE)-_xlfn.NORM.DIST(AND(DA$4&gt;=$E39,DA$4&lt;=$G39)*(CZ$4-$E39+1),$I39/2,$L39,TRUE))/(1-2*_xlfn.NORM.DIST(0,$I39/2,$L39,TRUE))*$C39+($J39="Steady Growth")*(AND(DA$4&gt;=$E39,DA$4&lt;=$G39)*((DA$4-$E39+1)/($I39*($I39+1)/2)*$C39))+($J39="custom")*CustomCF!CT39</f>
        <v>0</v>
      </c>
      <c r="DB39" s="19">
        <f>($J39="Bell Curve")*(_xlfn.NORM.DIST(AND(DB$4&gt;=$E39,DB$4&lt;=$G39)*(DB$4-$E39+1),$I39/2,$L39,TRUE)-_xlfn.NORM.DIST(AND(DB$4&gt;=$E39,DB$4&lt;=$G39)*(DA$4-$E39+1),$I39/2,$L39,TRUE))/(1-2*_xlfn.NORM.DIST(0,$I39/2,$L39,TRUE))*$C39+($J39="Steady Growth")*(AND(DB$4&gt;=$E39,DB$4&lt;=$G39)*((DB$4-$E39+1)/($I39*($I39+1)/2)*$C39))+($J39="custom")*CustomCF!CU39</f>
        <v>0</v>
      </c>
      <c r="DC39" s="19">
        <f>($J39="Bell Curve")*(_xlfn.NORM.DIST(AND(DC$4&gt;=$E39,DC$4&lt;=$G39)*(DC$4-$E39+1),$I39/2,$L39,TRUE)-_xlfn.NORM.DIST(AND(DC$4&gt;=$E39,DC$4&lt;=$G39)*(DB$4-$E39+1),$I39/2,$L39,TRUE))/(1-2*_xlfn.NORM.DIST(0,$I39/2,$L39,TRUE))*$C39+($J39="Steady Growth")*(AND(DC$4&gt;=$E39,DC$4&lt;=$G39)*((DC$4-$E39+1)/($I39*($I39+1)/2)*$C39))+($J39="custom")*CustomCF!CV39</f>
        <v>0</v>
      </c>
      <c r="DD39" s="19">
        <f>($J39="Bell Curve")*(_xlfn.NORM.DIST(AND(DD$4&gt;=$E39,DD$4&lt;=$G39)*(DD$4-$E39+1),$I39/2,$L39,TRUE)-_xlfn.NORM.DIST(AND(DD$4&gt;=$E39,DD$4&lt;=$G39)*(DC$4-$E39+1),$I39/2,$L39,TRUE))/(1-2*_xlfn.NORM.DIST(0,$I39/2,$L39,TRUE))*$C39+($J39="Steady Growth")*(AND(DD$4&gt;=$E39,DD$4&lt;=$G39)*((DD$4-$E39+1)/($I39*($I39+1)/2)*$C39))+($J39="custom")*CustomCF!CW39</f>
        <v>0</v>
      </c>
      <c r="DE39" s="19">
        <f>($J39="Bell Curve")*(_xlfn.NORM.DIST(AND(DE$4&gt;=$E39,DE$4&lt;=$G39)*(DE$4-$E39+1),$I39/2,$L39,TRUE)-_xlfn.NORM.DIST(AND(DE$4&gt;=$E39,DE$4&lt;=$G39)*(DD$4-$E39+1),$I39/2,$L39,TRUE))/(1-2*_xlfn.NORM.DIST(0,$I39/2,$L39,TRUE))*$C39+($J39="Steady Growth")*(AND(DE$4&gt;=$E39,DE$4&lt;=$G39)*((DE$4-$E39+1)/($I39*($I39+1)/2)*$C39))+($J39="custom")*CustomCF!CX39</f>
        <v>0</v>
      </c>
      <c r="DF39" s="19">
        <f>($J39="Bell Curve")*(_xlfn.NORM.DIST(AND(DF$4&gt;=$E39,DF$4&lt;=$G39)*(DF$4-$E39+1),$I39/2,$L39,TRUE)-_xlfn.NORM.DIST(AND(DF$4&gt;=$E39,DF$4&lt;=$G39)*(DE$4-$E39+1),$I39/2,$L39,TRUE))/(1-2*_xlfn.NORM.DIST(0,$I39/2,$L39,TRUE))*$C39+($J39="Steady Growth")*(AND(DF$4&gt;=$E39,DF$4&lt;=$G39)*((DF$4-$E39+1)/($I39*($I39+1)/2)*$C39))+($J39="custom")*CustomCF!CY39</f>
        <v>0</v>
      </c>
      <c r="DG39" s="19">
        <f>($J39="Bell Curve")*(_xlfn.NORM.DIST(AND(DG$4&gt;=$E39,DG$4&lt;=$G39)*(DG$4-$E39+1),$I39/2,$L39,TRUE)-_xlfn.NORM.DIST(AND(DG$4&gt;=$E39,DG$4&lt;=$G39)*(DF$4-$E39+1),$I39/2,$L39,TRUE))/(1-2*_xlfn.NORM.DIST(0,$I39/2,$L39,TRUE))*$C39+($J39="Steady Growth")*(AND(DG$4&gt;=$E39,DG$4&lt;=$G39)*((DG$4-$E39+1)/($I39*($I39+1)/2)*$C39))+($J39="custom")*CustomCF!CZ39</f>
        <v>0</v>
      </c>
      <c r="DH39" s="19">
        <f>($J39="Bell Curve")*(_xlfn.NORM.DIST(AND(DH$4&gt;=$E39,DH$4&lt;=$G39)*(DH$4-$E39+1),$I39/2,$L39,TRUE)-_xlfn.NORM.DIST(AND(DH$4&gt;=$E39,DH$4&lt;=$G39)*(DG$4-$E39+1),$I39/2,$L39,TRUE))/(1-2*_xlfn.NORM.DIST(0,$I39/2,$L39,TRUE))*$C39+($J39="Steady Growth")*(AND(DH$4&gt;=$E39,DH$4&lt;=$G39)*((DH$4-$E39+1)/($I39*($I39+1)/2)*$C39))+($J39="custom")*CustomCF!DA39</f>
        <v>0</v>
      </c>
      <c r="DI39" s="19">
        <f>($J39="Bell Curve")*(_xlfn.NORM.DIST(AND(DI$4&gt;=$E39,DI$4&lt;=$G39)*(DI$4-$E39+1),$I39/2,$L39,TRUE)-_xlfn.NORM.DIST(AND(DI$4&gt;=$E39,DI$4&lt;=$G39)*(DH$4-$E39+1),$I39/2,$L39,TRUE))/(1-2*_xlfn.NORM.DIST(0,$I39/2,$L39,TRUE))*$C39+($J39="Steady Growth")*(AND(DI$4&gt;=$E39,DI$4&lt;=$G39)*((DI$4-$E39+1)/($I39*($I39+1)/2)*$C39))+($J39="custom")*CustomCF!DB39</f>
        <v>0</v>
      </c>
      <c r="DJ39" s="19">
        <f>($J39="Bell Curve")*(_xlfn.NORM.DIST(AND(DJ$4&gt;=$E39,DJ$4&lt;=$G39)*(DJ$4-$E39+1),$I39/2,$L39,TRUE)-_xlfn.NORM.DIST(AND(DJ$4&gt;=$E39,DJ$4&lt;=$G39)*(DI$4-$E39+1),$I39/2,$L39,TRUE))/(1-2*_xlfn.NORM.DIST(0,$I39/2,$L39,TRUE))*$C39+($J39="Steady Growth")*(AND(DJ$4&gt;=$E39,DJ$4&lt;=$G39)*((DJ$4-$E39+1)/($I39*($I39+1)/2)*$C39))+($J39="custom")*CustomCF!DC39</f>
        <v>0</v>
      </c>
      <c r="DK39" s="19">
        <f>($J39="Bell Curve")*(_xlfn.NORM.DIST(AND(DK$4&gt;=$E39,DK$4&lt;=$G39)*(DK$4-$E39+1),$I39/2,$L39,TRUE)-_xlfn.NORM.DIST(AND(DK$4&gt;=$E39,DK$4&lt;=$G39)*(DJ$4-$E39+1),$I39/2,$L39,TRUE))/(1-2*_xlfn.NORM.DIST(0,$I39/2,$L39,TRUE))*$C39+($J39="Steady Growth")*(AND(DK$4&gt;=$E39,DK$4&lt;=$G39)*((DK$4-$E39+1)/($I39*($I39+1)/2)*$C39))+($J39="custom")*CustomCF!DD39</f>
        <v>0</v>
      </c>
      <c r="DL39" s="19">
        <f>($J39="Bell Curve")*(_xlfn.NORM.DIST(AND(DL$4&gt;=$E39,DL$4&lt;=$G39)*(DL$4-$E39+1),$I39/2,$L39,TRUE)-_xlfn.NORM.DIST(AND(DL$4&gt;=$E39,DL$4&lt;=$G39)*(DK$4-$E39+1),$I39/2,$L39,TRUE))/(1-2*_xlfn.NORM.DIST(0,$I39/2,$L39,TRUE))*$C39+($J39="Steady Growth")*(AND(DL$4&gt;=$E39,DL$4&lt;=$G39)*((DL$4-$E39+1)/($I39*($I39+1)/2)*$C39))+($J39="custom")*CustomCF!DE39</f>
        <v>0</v>
      </c>
      <c r="DM39" s="19">
        <f>($J39="Bell Curve")*(_xlfn.NORM.DIST(AND(DM$4&gt;=$E39,DM$4&lt;=$G39)*(DM$4-$E39+1),$I39/2,$L39,TRUE)-_xlfn.NORM.DIST(AND(DM$4&gt;=$E39,DM$4&lt;=$G39)*(DL$4-$E39+1),$I39/2,$L39,TRUE))/(1-2*_xlfn.NORM.DIST(0,$I39/2,$L39,TRUE))*$C39+($J39="Steady Growth")*(AND(DM$4&gt;=$E39,DM$4&lt;=$G39)*((DM$4-$E39+1)/($I39*($I39+1)/2)*$C39))+($J39="custom")*CustomCF!DF39</f>
        <v>0</v>
      </c>
      <c r="DN39" s="19">
        <f>($J39="Bell Curve")*(_xlfn.NORM.DIST(AND(DN$4&gt;=$E39,DN$4&lt;=$G39)*(DN$4-$E39+1),$I39/2,$L39,TRUE)-_xlfn.NORM.DIST(AND(DN$4&gt;=$E39,DN$4&lt;=$G39)*(DM$4-$E39+1),$I39/2,$L39,TRUE))/(1-2*_xlfn.NORM.DIST(0,$I39/2,$L39,TRUE))*$C39+($J39="Steady Growth")*(AND(DN$4&gt;=$E39,DN$4&lt;=$G39)*((DN$4-$E39+1)/($I39*($I39+1)/2)*$C39))+($J39="custom")*CustomCF!DG39</f>
        <v>0</v>
      </c>
      <c r="DO39" s="19">
        <f>($J39="Bell Curve")*(_xlfn.NORM.DIST(AND(DO$4&gt;=$E39,DO$4&lt;=$G39)*(DO$4-$E39+1),$I39/2,$L39,TRUE)-_xlfn.NORM.DIST(AND(DO$4&gt;=$E39,DO$4&lt;=$G39)*(DN$4-$E39+1),$I39/2,$L39,TRUE))/(1-2*_xlfn.NORM.DIST(0,$I39/2,$L39,TRUE))*$C39+($J39="Steady Growth")*(AND(DO$4&gt;=$E39,DO$4&lt;=$G39)*((DO$4-$E39+1)/($I39*($I39+1)/2)*$C39))+($J39="custom")*CustomCF!DH39</f>
        <v>0</v>
      </c>
      <c r="DP39" s="19">
        <f>($J39="Bell Curve")*(_xlfn.NORM.DIST(AND(DP$4&gt;=$E39,DP$4&lt;=$G39)*(DP$4-$E39+1),$I39/2,$L39,TRUE)-_xlfn.NORM.DIST(AND(DP$4&gt;=$E39,DP$4&lt;=$G39)*(DO$4-$E39+1),$I39/2,$L39,TRUE))/(1-2*_xlfn.NORM.DIST(0,$I39/2,$L39,TRUE))*$C39+($J39="Steady Growth")*(AND(DP$4&gt;=$E39,DP$4&lt;=$G39)*((DP$4-$E39+1)/($I39*($I39+1)/2)*$C39))+($J39="custom")*CustomCF!DI39</f>
        <v>0</v>
      </c>
      <c r="DQ39" s="19">
        <f>($J39="Bell Curve")*(_xlfn.NORM.DIST(AND(DQ$4&gt;=$E39,DQ$4&lt;=$G39)*(DQ$4-$E39+1),$I39/2,$L39,TRUE)-_xlfn.NORM.DIST(AND(DQ$4&gt;=$E39,DQ$4&lt;=$G39)*(DP$4-$E39+1),$I39/2,$L39,TRUE))/(1-2*_xlfn.NORM.DIST(0,$I39/2,$L39,TRUE))*$C39+($J39="Steady Growth")*(AND(DQ$4&gt;=$E39,DQ$4&lt;=$G39)*((DQ$4-$E39+1)/($I39*($I39+1)/2)*$C39))+($J39="custom")*CustomCF!DJ39</f>
        <v>0</v>
      </c>
      <c r="DR39" s="19">
        <f>($J39="Bell Curve")*(_xlfn.NORM.DIST(AND(DR$4&gt;=$E39,DR$4&lt;=$G39)*(DR$4-$E39+1),$I39/2,$L39,TRUE)-_xlfn.NORM.DIST(AND(DR$4&gt;=$E39,DR$4&lt;=$G39)*(DQ$4-$E39+1),$I39/2,$L39,TRUE))/(1-2*_xlfn.NORM.DIST(0,$I39/2,$L39,TRUE))*$C39+($J39="Steady Growth")*(AND(DR$4&gt;=$E39,DR$4&lt;=$G39)*((DR$4-$E39+1)/($I39*($I39+1)/2)*$C39))+($J39="custom")*CustomCF!DK39</f>
        <v>0</v>
      </c>
      <c r="DS39" s="19">
        <f>($J39="Bell Curve")*(_xlfn.NORM.DIST(AND(DS$4&gt;=$E39,DS$4&lt;=$G39)*(DS$4-$E39+1),$I39/2,$L39,TRUE)-_xlfn.NORM.DIST(AND(DS$4&gt;=$E39,DS$4&lt;=$G39)*(DR$4-$E39+1),$I39/2,$L39,TRUE))/(1-2*_xlfn.NORM.DIST(0,$I39/2,$L39,TRUE))*$C39+($J39="Steady Growth")*(AND(DS$4&gt;=$E39,DS$4&lt;=$G39)*((DS$4-$E39+1)/($I39*($I39+1)/2)*$C39))+($J39="custom")*CustomCF!DL39</f>
        <v>0</v>
      </c>
      <c r="DT39" s="19">
        <f>($J39="Bell Curve")*(_xlfn.NORM.DIST(AND(DT$4&gt;=$E39,DT$4&lt;=$G39)*(DT$4-$E39+1),$I39/2,$L39,TRUE)-_xlfn.NORM.DIST(AND(DT$4&gt;=$E39,DT$4&lt;=$G39)*(DS$4-$E39+1),$I39/2,$L39,TRUE))/(1-2*_xlfn.NORM.DIST(0,$I39/2,$L39,TRUE))*$C39+($J39="Steady Growth")*(AND(DT$4&gt;=$E39,DT$4&lt;=$G39)*((DT$4-$E39+1)/($I39*($I39+1)/2)*$C39))+($J39="custom")*CustomCF!DM39</f>
        <v>0</v>
      </c>
      <c r="DU39" s="19">
        <f>($J39="Bell Curve")*(_xlfn.NORM.DIST(AND(DU$4&gt;=$E39,DU$4&lt;=$G39)*(DU$4-$E39+1),$I39/2,$L39,TRUE)-_xlfn.NORM.DIST(AND(DU$4&gt;=$E39,DU$4&lt;=$G39)*(DT$4-$E39+1),$I39/2,$L39,TRUE))/(1-2*_xlfn.NORM.DIST(0,$I39/2,$L39,TRUE))*$C39+($J39="Steady Growth")*(AND(DU$4&gt;=$E39,DU$4&lt;=$G39)*((DU$4-$E39+1)/($I39*($I39+1)/2)*$C39))+($J39="custom")*CustomCF!DN39</f>
        <v>0</v>
      </c>
      <c r="DV39" s="19">
        <f>($J39="Bell Curve")*(_xlfn.NORM.DIST(AND(DV$4&gt;=$E39,DV$4&lt;=$G39)*(DV$4-$E39+1),$I39/2,$L39,TRUE)-_xlfn.NORM.DIST(AND(DV$4&gt;=$E39,DV$4&lt;=$G39)*(DU$4-$E39+1),$I39/2,$L39,TRUE))/(1-2*_xlfn.NORM.DIST(0,$I39/2,$L39,TRUE))*$C39+($J39="Steady Growth")*(AND(DV$4&gt;=$E39,DV$4&lt;=$G39)*((DV$4-$E39+1)/($I39*($I39+1)/2)*$C39))+($J39="custom")*CustomCF!DO39</f>
        <v>0</v>
      </c>
      <c r="DW39" s="19">
        <f>($J39="Bell Curve")*(_xlfn.NORM.DIST(AND(DW$4&gt;=$E39,DW$4&lt;=$G39)*(DW$4-$E39+1),$I39/2,$L39,TRUE)-_xlfn.NORM.DIST(AND(DW$4&gt;=$E39,DW$4&lt;=$G39)*(DV$4-$E39+1),$I39/2,$L39,TRUE))/(1-2*_xlfn.NORM.DIST(0,$I39/2,$L39,TRUE))*$C39+($J39="Steady Growth")*(AND(DW$4&gt;=$E39,DW$4&lt;=$G39)*((DW$4-$E39+1)/($I39*($I39+1)/2)*$C39))+($J39="custom")*CustomCF!DP39</f>
        <v>0</v>
      </c>
      <c r="DX39" s="19">
        <f>($J39="Bell Curve")*(_xlfn.NORM.DIST(AND(DX$4&gt;=$E39,DX$4&lt;=$G39)*(DX$4-$E39+1),$I39/2,$L39,TRUE)-_xlfn.NORM.DIST(AND(DX$4&gt;=$E39,DX$4&lt;=$G39)*(DW$4-$E39+1),$I39/2,$L39,TRUE))/(1-2*_xlfn.NORM.DIST(0,$I39/2,$L39,TRUE))*$C39+($J39="Steady Growth")*(AND(DX$4&gt;=$E39,DX$4&lt;=$G39)*((DX$4-$E39+1)/($I39*($I39+1)/2)*$C39))+($J39="custom")*CustomCF!DQ39</f>
        <v>0</v>
      </c>
      <c r="DY39" s="19">
        <f>($J39="Bell Curve")*(_xlfn.NORM.DIST(AND(DY$4&gt;=$E39,DY$4&lt;=$G39)*(DY$4-$E39+1),$I39/2,$L39,TRUE)-_xlfn.NORM.DIST(AND(DY$4&gt;=$E39,DY$4&lt;=$G39)*(DX$4-$E39+1),$I39/2,$L39,TRUE))/(1-2*_xlfn.NORM.DIST(0,$I39/2,$L39,TRUE))*$C39+($J39="Steady Growth")*(AND(DY$4&gt;=$E39,DY$4&lt;=$G39)*((DY$4-$E39+1)/($I39*($I39+1)/2)*$C39))+($J39="custom")*CustomCF!DR39</f>
        <v>0</v>
      </c>
      <c r="DZ39" s="19">
        <f>($J39="Bell Curve")*(_xlfn.NORM.DIST(AND(DZ$4&gt;=$E39,DZ$4&lt;=$G39)*(DZ$4-$E39+1),$I39/2,$L39,TRUE)-_xlfn.NORM.DIST(AND(DZ$4&gt;=$E39,DZ$4&lt;=$G39)*(DY$4-$E39+1),$I39/2,$L39,TRUE))/(1-2*_xlfn.NORM.DIST(0,$I39/2,$L39,TRUE))*$C39+($J39="Steady Growth")*(AND(DZ$4&gt;=$E39,DZ$4&lt;=$G39)*((DZ$4-$E39+1)/($I39*($I39+1)/2)*$C39))+($J39="custom")*CustomCF!DS39</f>
        <v>0</v>
      </c>
      <c r="EA39" s="19">
        <f>($J39="Bell Curve")*(_xlfn.NORM.DIST(AND(EA$4&gt;=$E39,EA$4&lt;=$G39)*(EA$4-$E39+1),$I39/2,$L39,TRUE)-_xlfn.NORM.DIST(AND(EA$4&gt;=$E39,EA$4&lt;=$G39)*(DZ$4-$E39+1),$I39/2,$L39,TRUE))/(1-2*_xlfn.NORM.DIST(0,$I39/2,$L39,TRUE))*$C39+($J39="Steady Growth")*(AND(EA$4&gt;=$E39,EA$4&lt;=$G39)*((EA$4-$E39+1)/($I39*($I39+1)/2)*$C39))+($J39="custom")*CustomCF!DT39</f>
        <v>0</v>
      </c>
      <c r="EB39" s="19">
        <f>($J39="Bell Curve")*(_xlfn.NORM.DIST(AND(EB$4&gt;=$E39,EB$4&lt;=$G39)*(EB$4-$E39+1),$I39/2,$L39,TRUE)-_xlfn.NORM.DIST(AND(EB$4&gt;=$E39,EB$4&lt;=$G39)*(EA$4-$E39+1),$I39/2,$L39,TRUE))/(1-2*_xlfn.NORM.DIST(0,$I39/2,$L39,TRUE))*$C39+($J39="Steady Growth")*(AND(EB$4&gt;=$E39,EB$4&lt;=$G39)*((EB$4-$E39+1)/($I39*($I39+1)/2)*$C39))+($J39="custom")*CustomCF!DU39</f>
        <v>0</v>
      </c>
      <c r="EC39" s="19">
        <f>($J39="Bell Curve")*(_xlfn.NORM.DIST(AND(EC$4&gt;=$E39,EC$4&lt;=$G39)*(EC$4-$E39+1),$I39/2,$L39,TRUE)-_xlfn.NORM.DIST(AND(EC$4&gt;=$E39,EC$4&lt;=$G39)*(EB$4-$E39+1),$I39/2,$L39,TRUE))/(1-2*_xlfn.NORM.DIST(0,$I39/2,$L39,TRUE))*$C39+($J39="Steady Growth")*(AND(EC$4&gt;=$E39,EC$4&lt;=$G39)*((EC$4-$E39+1)/($I39*($I39+1)/2)*$C39))+($J39="custom")*CustomCF!DV39</f>
        <v>0</v>
      </c>
      <c r="ED39" s="19">
        <f>($J39="Bell Curve")*(_xlfn.NORM.DIST(AND(ED$4&gt;=$E39,ED$4&lt;=$G39)*(ED$4-$E39+1),$I39/2,$L39,TRUE)-_xlfn.NORM.DIST(AND(ED$4&gt;=$E39,ED$4&lt;=$G39)*(EC$4-$E39+1),$I39/2,$L39,TRUE))/(1-2*_xlfn.NORM.DIST(0,$I39/2,$L39,TRUE))*$C39+($J39="Steady Growth")*(AND(ED$4&gt;=$E39,ED$4&lt;=$G39)*((ED$4-$E39+1)/($I39*($I39+1)/2)*$C39))+($J39="custom")*CustomCF!DW39</f>
        <v>0</v>
      </c>
      <c r="EE39" s="19">
        <f>($J39="Bell Curve")*(_xlfn.NORM.DIST(AND(EE$4&gt;=$E39,EE$4&lt;=$G39)*(EE$4-$E39+1),$I39/2,$L39,TRUE)-_xlfn.NORM.DIST(AND(EE$4&gt;=$E39,EE$4&lt;=$G39)*(ED$4-$E39+1),$I39/2,$L39,TRUE))/(1-2*_xlfn.NORM.DIST(0,$I39/2,$L39,TRUE))*$C39+($J39="Steady Growth")*(AND(EE$4&gt;=$E39,EE$4&lt;=$G39)*((EE$4-$E39+1)/($I39*($I39+1)/2)*$C39))+($J39="custom")*CustomCF!DX39</f>
        <v>0</v>
      </c>
      <c r="EF39" s="121">
        <f>($J39="Bell Curve")*(_xlfn.NORM.DIST(AND(EF$4&gt;=$E39,EF$4&lt;=$G39)*(EF$4-$E39+1),$I39/2,$L39,TRUE)-_xlfn.NORM.DIST(AND(EF$4&gt;=$E39,EF$4&lt;=$G39)*(EE$4-$E39+1),$I39/2,$L39,TRUE))/(1-2*_xlfn.NORM.DIST(0,$I39/2,$L39,TRUE))*$C39+($J39="Steady Growth")*(AND(EF$4&gt;=$E39,EF$4&lt;=$G39)*((EF$4-$E39+1)/($I39*($I39+1)/2)*$C39))+($J39="custom")*CustomCF!DY39</f>
        <v>0</v>
      </c>
    </row>
    <row r="40" spans="2:136" hidden="1" outlineLevel="1" x14ac:dyDescent="0.2">
      <c r="B40" s="103">
        <f>Budget!O13</f>
        <v>0</v>
      </c>
      <c r="C40" s="19">
        <f>Budget!P13</f>
        <v>0</v>
      </c>
      <c r="D40" s="19" t="str">
        <f t="shared" si="17"/>
        <v/>
      </c>
      <c r="E40" s="92">
        <v>0</v>
      </c>
      <c r="F40" s="18">
        <f>IF(J40="Custom",CustomCF!E40,INDEX($P$6:$DY$6,MATCH(E40,CF!$P$4:$DY$4,0)))</f>
        <v>46022</v>
      </c>
      <c r="G40" s="92">
        <v>30</v>
      </c>
      <c r="H40" s="18">
        <f>IF(J40="Custom",CustomCF!F40,INDEX($P$6:$EF$6,MATCH(G40,$P$4:$EF$4,0)))</f>
        <v>46934</v>
      </c>
      <c r="I40" s="9">
        <f t="shared" si="9"/>
        <v>31</v>
      </c>
      <c r="J40" s="92" t="s">
        <v>30</v>
      </c>
      <c r="K40" s="92" t="s">
        <v>31</v>
      </c>
      <c r="L40" s="9">
        <f t="shared" si="22"/>
        <v>10000000</v>
      </c>
      <c r="M40" s="107">
        <f t="shared" si="23"/>
        <v>0</v>
      </c>
      <c r="N40" s="112" t="str">
        <f t="shared" si="10"/>
        <v>OK</v>
      </c>
      <c r="O40" s="112"/>
      <c r="P40" s="19">
        <f>($J40="Bell Curve")*(_xlfn.NORM.DIST(AND(P$4&gt;=$E40,P$4&lt;=$G40)*(P$4-$E40+1),$I40/2,$L40,TRUE)-_xlfn.NORM.DIST(AND(P$4&gt;=$E40,P$4&lt;=$G40)*(N$4-$E40+1),$I40/2,$L40,TRUE))/(1-2*_xlfn.NORM.DIST(0,$I40/2,$L40,TRUE))*$C40+($J40="Steady Growth")*(AND(P$4&gt;=$E40,P$4&lt;=$G40)*((P$4-$E40+1)/($I40*($I40+1)/2)*$C40))+($J40="custom")*CustomCF!I40</f>
        <v>0</v>
      </c>
      <c r="Q40" s="19">
        <f>($J40="Bell Curve")*(_xlfn.NORM.DIST(AND(Q$4&gt;=$E40,Q$4&lt;=$G40)*(Q$4-$E40+1),$I40/2,$L40,TRUE)-_xlfn.NORM.DIST(AND(Q$4&gt;=$E40,Q$4&lt;=$G40)*(P$4-$E40+1),$I40/2,$L40,TRUE))/(1-2*_xlfn.NORM.DIST(0,$I40/2,$L40,TRUE))*$C40+($J40="Steady Growth")*(AND(Q$4&gt;=$E40,Q$4&lt;=$G40)*((Q$4-$E40+1)/($I40*($I40+1)/2)*$C40))+($J40="custom")*CustomCF!J40</f>
        <v>0</v>
      </c>
      <c r="R40" s="19">
        <f>($J40="Bell Curve")*(_xlfn.NORM.DIST(AND(R$4&gt;=$E40,R$4&lt;=$G40)*(R$4-$E40+1),$I40/2,$L40,TRUE)-_xlfn.NORM.DIST(AND(R$4&gt;=$E40,R$4&lt;=$G40)*(Q$4-$E40+1),$I40/2,$L40,TRUE))/(1-2*_xlfn.NORM.DIST(0,$I40/2,$L40,TRUE))*$C40+($J40="Steady Growth")*(AND(R$4&gt;=$E40,R$4&lt;=$G40)*((R$4-$E40+1)/($I40*($I40+1)/2)*$C40))+($J40="custom")*CustomCF!K40</f>
        <v>0</v>
      </c>
      <c r="S40" s="19">
        <f>($J40="Bell Curve")*(_xlfn.NORM.DIST(AND(S$4&gt;=$E40,S$4&lt;=$G40)*(S$4-$E40+1),$I40/2,$L40,TRUE)-_xlfn.NORM.DIST(AND(S$4&gt;=$E40,S$4&lt;=$G40)*(R$4-$E40+1),$I40/2,$L40,TRUE))/(1-2*_xlfn.NORM.DIST(0,$I40/2,$L40,TRUE))*$C40+($J40="Steady Growth")*(AND(S$4&gt;=$E40,S$4&lt;=$G40)*((S$4-$E40+1)/($I40*($I40+1)/2)*$C40))+($J40="custom")*CustomCF!L40</f>
        <v>0</v>
      </c>
      <c r="T40" s="19">
        <f>($J40="Bell Curve")*(_xlfn.NORM.DIST(AND(T$4&gt;=$E40,T$4&lt;=$G40)*(T$4-$E40+1),$I40/2,$L40,TRUE)-_xlfn.NORM.DIST(AND(T$4&gt;=$E40,T$4&lt;=$G40)*(S$4-$E40+1),$I40/2,$L40,TRUE))/(1-2*_xlfn.NORM.DIST(0,$I40/2,$L40,TRUE))*$C40+($J40="Steady Growth")*(AND(T$4&gt;=$E40,T$4&lt;=$G40)*((T$4-$E40+1)/($I40*($I40+1)/2)*$C40))+($J40="custom")*CustomCF!M40</f>
        <v>0</v>
      </c>
      <c r="U40" s="19">
        <f>($J40="Bell Curve")*(_xlfn.NORM.DIST(AND(U$4&gt;=$E40,U$4&lt;=$G40)*(U$4-$E40+1),$I40/2,$L40,TRUE)-_xlfn.NORM.DIST(AND(U$4&gt;=$E40,U$4&lt;=$G40)*(T$4-$E40+1),$I40/2,$L40,TRUE))/(1-2*_xlfn.NORM.DIST(0,$I40/2,$L40,TRUE))*$C40+($J40="Steady Growth")*(AND(U$4&gt;=$E40,U$4&lt;=$G40)*((U$4-$E40+1)/($I40*($I40+1)/2)*$C40))+($J40="custom")*CustomCF!N40</f>
        <v>0</v>
      </c>
      <c r="V40" s="19">
        <f>($J40="Bell Curve")*(_xlfn.NORM.DIST(AND(V$4&gt;=$E40,V$4&lt;=$G40)*(V$4-$E40+1),$I40/2,$L40,TRUE)-_xlfn.NORM.DIST(AND(V$4&gt;=$E40,V$4&lt;=$G40)*(U$4-$E40+1),$I40/2,$L40,TRUE))/(1-2*_xlfn.NORM.DIST(0,$I40/2,$L40,TRUE))*$C40+($J40="Steady Growth")*(AND(V$4&gt;=$E40,V$4&lt;=$G40)*((V$4-$E40+1)/($I40*($I40+1)/2)*$C40))+($J40="custom")*CustomCF!O40</f>
        <v>0</v>
      </c>
      <c r="W40" s="19">
        <f>($J40="Bell Curve")*(_xlfn.NORM.DIST(AND(W$4&gt;=$E40,W$4&lt;=$G40)*(W$4-$E40+1),$I40/2,$L40,TRUE)-_xlfn.NORM.DIST(AND(W$4&gt;=$E40,W$4&lt;=$G40)*(V$4-$E40+1),$I40/2,$L40,TRUE))/(1-2*_xlfn.NORM.DIST(0,$I40/2,$L40,TRUE))*$C40+($J40="Steady Growth")*(AND(W$4&gt;=$E40,W$4&lt;=$G40)*((W$4-$E40+1)/($I40*($I40+1)/2)*$C40))+($J40="custom")*CustomCF!P40</f>
        <v>0</v>
      </c>
      <c r="X40" s="19">
        <f>($J40="Bell Curve")*(_xlfn.NORM.DIST(AND(X$4&gt;=$E40,X$4&lt;=$G40)*(X$4-$E40+1),$I40/2,$L40,TRUE)-_xlfn.NORM.DIST(AND(X$4&gt;=$E40,X$4&lt;=$G40)*(W$4-$E40+1),$I40/2,$L40,TRUE))/(1-2*_xlfn.NORM.DIST(0,$I40/2,$L40,TRUE))*$C40+($J40="Steady Growth")*(AND(X$4&gt;=$E40,X$4&lt;=$G40)*((X$4-$E40+1)/($I40*($I40+1)/2)*$C40))+($J40="custom")*CustomCF!Q40</f>
        <v>0</v>
      </c>
      <c r="Y40" s="19">
        <f>($J40="Bell Curve")*(_xlfn.NORM.DIST(AND(Y$4&gt;=$E40,Y$4&lt;=$G40)*(Y$4-$E40+1),$I40/2,$L40,TRUE)-_xlfn.NORM.DIST(AND(Y$4&gt;=$E40,Y$4&lt;=$G40)*(X$4-$E40+1),$I40/2,$L40,TRUE))/(1-2*_xlfn.NORM.DIST(0,$I40/2,$L40,TRUE))*$C40+($J40="Steady Growth")*(AND(Y$4&gt;=$E40,Y$4&lt;=$G40)*((Y$4-$E40+1)/($I40*($I40+1)/2)*$C40))+($J40="custom")*CustomCF!R40</f>
        <v>0</v>
      </c>
      <c r="Z40" s="19">
        <f>($J40="Bell Curve")*(_xlfn.NORM.DIST(AND(Z$4&gt;=$E40,Z$4&lt;=$G40)*(Z$4-$E40+1),$I40/2,$L40,TRUE)-_xlfn.NORM.DIST(AND(Z$4&gt;=$E40,Z$4&lt;=$G40)*(Y$4-$E40+1),$I40/2,$L40,TRUE))/(1-2*_xlfn.NORM.DIST(0,$I40/2,$L40,TRUE))*$C40+($J40="Steady Growth")*(AND(Z$4&gt;=$E40,Z$4&lt;=$G40)*((Z$4-$E40+1)/($I40*($I40+1)/2)*$C40))+($J40="custom")*CustomCF!S40</f>
        <v>0</v>
      </c>
      <c r="AA40" s="19">
        <f>($J40="Bell Curve")*(_xlfn.NORM.DIST(AND(AA$4&gt;=$E40,AA$4&lt;=$G40)*(AA$4-$E40+1),$I40/2,$L40,TRUE)-_xlfn.NORM.DIST(AND(AA$4&gt;=$E40,AA$4&lt;=$G40)*(Z$4-$E40+1),$I40/2,$L40,TRUE))/(1-2*_xlfn.NORM.DIST(0,$I40/2,$L40,TRUE))*$C40+($J40="Steady Growth")*(AND(AA$4&gt;=$E40,AA$4&lt;=$G40)*((AA$4-$E40+1)/($I40*($I40+1)/2)*$C40))+($J40="custom")*CustomCF!T40</f>
        <v>0</v>
      </c>
      <c r="AB40" s="19">
        <f>($J40="Bell Curve")*(_xlfn.NORM.DIST(AND(AB$4&gt;=$E40,AB$4&lt;=$G40)*(AB$4-$E40+1),$I40/2,$L40,TRUE)-_xlfn.NORM.DIST(AND(AB$4&gt;=$E40,AB$4&lt;=$G40)*(AA$4-$E40+1),$I40/2,$L40,TRUE))/(1-2*_xlfn.NORM.DIST(0,$I40/2,$L40,TRUE))*$C40+($J40="Steady Growth")*(AND(AB$4&gt;=$E40,AB$4&lt;=$G40)*((AB$4-$E40+1)/($I40*($I40+1)/2)*$C40))+($J40="custom")*CustomCF!U40</f>
        <v>0</v>
      </c>
      <c r="AC40" s="19">
        <f>($J40="Bell Curve")*(_xlfn.NORM.DIST(AND(AC$4&gt;=$E40,AC$4&lt;=$G40)*(AC$4-$E40+1),$I40/2,$L40,TRUE)-_xlfn.NORM.DIST(AND(AC$4&gt;=$E40,AC$4&lt;=$G40)*(AB$4-$E40+1),$I40/2,$L40,TRUE))/(1-2*_xlfn.NORM.DIST(0,$I40/2,$L40,TRUE))*$C40+($J40="Steady Growth")*(AND(AC$4&gt;=$E40,AC$4&lt;=$G40)*((AC$4-$E40+1)/($I40*($I40+1)/2)*$C40))+($J40="custom")*CustomCF!V40</f>
        <v>0</v>
      </c>
      <c r="AD40" s="19">
        <f>($J40="Bell Curve")*(_xlfn.NORM.DIST(AND(AD$4&gt;=$E40,AD$4&lt;=$G40)*(AD$4-$E40+1),$I40/2,$L40,TRUE)-_xlfn.NORM.DIST(AND(AD$4&gt;=$E40,AD$4&lt;=$G40)*(AC$4-$E40+1),$I40/2,$L40,TRUE))/(1-2*_xlfn.NORM.DIST(0,$I40/2,$L40,TRUE))*$C40+($J40="Steady Growth")*(AND(AD$4&gt;=$E40,AD$4&lt;=$G40)*((AD$4-$E40+1)/($I40*($I40+1)/2)*$C40))+($J40="custom")*CustomCF!W40</f>
        <v>0</v>
      </c>
      <c r="AE40" s="19">
        <f>($J40="Bell Curve")*(_xlfn.NORM.DIST(AND(AE$4&gt;=$E40,AE$4&lt;=$G40)*(AE$4-$E40+1),$I40/2,$L40,TRUE)-_xlfn.NORM.DIST(AND(AE$4&gt;=$E40,AE$4&lt;=$G40)*(AD$4-$E40+1),$I40/2,$L40,TRUE))/(1-2*_xlfn.NORM.DIST(0,$I40/2,$L40,TRUE))*$C40+($J40="Steady Growth")*(AND(AE$4&gt;=$E40,AE$4&lt;=$G40)*((AE$4-$E40+1)/($I40*($I40+1)/2)*$C40))+($J40="custom")*CustomCF!X40</f>
        <v>0</v>
      </c>
      <c r="AF40" s="19">
        <f>($J40="Bell Curve")*(_xlfn.NORM.DIST(AND(AF$4&gt;=$E40,AF$4&lt;=$G40)*(AF$4-$E40+1),$I40/2,$L40,TRUE)-_xlfn.NORM.DIST(AND(AF$4&gt;=$E40,AF$4&lt;=$G40)*(AE$4-$E40+1),$I40/2,$L40,TRUE))/(1-2*_xlfn.NORM.DIST(0,$I40/2,$L40,TRUE))*$C40+($J40="Steady Growth")*(AND(AF$4&gt;=$E40,AF$4&lt;=$G40)*((AF$4-$E40+1)/($I40*($I40+1)/2)*$C40))+($J40="custom")*CustomCF!Y40</f>
        <v>0</v>
      </c>
      <c r="AG40" s="19">
        <f>($J40="Bell Curve")*(_xlfn.NORM.DIST(AND(AG$4&gt;=$E40,AG$4&lt;=$G40)*(AG$4-$E40+1),$I40/2,$L40,TRUE)-_xlfn.NORM.DIST(AND(AG$4&gt;=$E40,AG$4&lt;=$G40)*(AF$4-$E40+1),$I40/2,$L40,TRUE))/(1-2*_xlfn.NORM.DIST(0,$I40/2,$L40,TRUE))*$C40+($J40="Steady Growth")*(AND(AG$4&gt;=$E40,AG$4&lt;=$G40)*((AG$4-$E40+1)/($I40*($I40+1)/2)*$C40))+($J40="custom")*CustomCF!Z40</f>
        <v>0</v>
      </c>
      <c r="AH40" s="19">
        <f>($J40="Bell Curve")*(_xlfn.NORM.DIST(AND(AH$4&gt;=$E40,AH$4&lt;=$G40)*(AH$4-$E40+1),$I40/2,$L40,TRUE)-_xlfn.NORM.DIST(AND(AH$4&gt;=$E40,AH$4&lt;=$G40)*(AG$4-$E40+1),$I40/2,$L40,TRUE))/(1-2*_xlfn.NORM.DIST(0,$I40/2,$L40,TRUE))*$C40+($J40="Steady Growth")*(AND(AH$4&gt;=$E40,AH$4&lt;=$G40)*((AH$4-$E40+1)/($I40*($I40+1)/2)*$C40))+($J40="custom")*CustomCF!AA40</f>
        <v>0</v>
      </c>
      <c r="AI40" s="19">
        <f>($J40="Bell Curve")*(_xlfn.NORM.DIST(AND(AI$4&gt;=$E40,AI$4&lt;=$G40)*(AI$4-$E40+1),$I40/2,$L40,TRUE)-_xlfn.NORM.DIST(AND(AI$4&gt;=$E40,AI$4&lt;=$G40)*(AH$4-$E40+1),$I40/2,$L40,TRUE))/(1-2*_xlfn.NORM.DIST(0,$I40/2,$L40,TRUE))*$C40+($J40="Steady Growth")*(AND(AI$4&gt;=$E40,AI$4&lt;=$G40)*((AI$4-$E40+1)/($I40*($I40+1)/2)*$C40))+($J40="custom")*CustomCF!AB40</f>
        <v>0</v>
      </c>
      <c r="AJ40" s="19">
        <f>($J40="Bell Curve")*(_xlfn.NORM.DIST(AND(AJ$4&gt;=$E40,AJ$4&lt;=$G40)*(AJ$4-$E40+1),$I40/2,$L40,TRUE)-_xlfn.NORM.DIST(AND(AJ$4&gt;=$E40,AJ$4&lt;=$G40)*(AI$4-$E40+1),$I40/2,$L40,TRUE))/(1-2*_xlfn.NORM.DIST(0,$I40/2,$L40,TRUE))*$C40+($J40="Steady Growth")*(AND(AJ$4&gt;=$E40,AJ$4&lt;=$G40)*((AJ$4-$E40+1)/($I40*($I40+1)/2)*$C40))+($J40="custom")*CustomCF!AC40</f>
        <v>0</v>
      </c>
      <c r="AK40" s="19">
        <f>($J40="Bell Curve")*(_xlfn.NORM.DIST(AND(AK$4&gt;=$E40,AK$4&lt;=$G40)*(AK$4-$E40+1),$I40/2,$L40,TRUE)-_xlfn.NORM.DIST(AND(AK$4&gt;=$E40,AK$4&lt;=$G40)*(AJ$4-$E40+1),$I40/2,$L40,TRUE))/(1-2*_xlfn.NORM.DIST(0,$I40/2,$L40,TRUE))*$C40+($J40="Steady Growth")*(AND(AK$4&gt;=$E40,AK$4&lt;=$G40)*((AK$4-$E40+1)/($I40*($I40+1)/2)*$C40))+($J40="custom")*CustomCF!AD40</f>
        <v>0</v>
      </c>
      <c r="AL40" s="19">
        <f>($J40="Bell Curve")*(_xlfn.NORM.DIST(AND(AL$4&gt;=$E40,AL$4&lt;=$G40)*(AL$4-$E40+1),$I40/2,$L40,TRUE)-_xlfn.NORM.DIST(AND(AL$4&gt;=$E40,AL$4&lt;=$G40)*(AK$4-$E40+1),$I40/2,$L40,TRUE))/(1-2*_xlfn.NORM.DIST(0,$I40/2,$L40,TRUE))*$C40+($J40="Steady Growth")*(AND(AL$4&gt;=$E40,AL$4&lt;=$G40)*((AL$4-$E40+1)/($I40*($I40+1)/2)*$C40))+($J40="custom")*CustomCF!AE40</f>
        <v>0</v>
      </c>
      <c r="AM40" s="19">
        <f>($J40="Bell Curve")*(_xlfn.NORM.DIST(AND(AM$4&gt;=$E40,AM$4&lt;=$G40)*(AM$4-$E40+1),$I40/2,$L40,TRUE)-_xlfn.NORM.DIST(AND(AM$4&gt;=$E40,AM$4&lt;=$G40)*(AL$4-$E40+1),$I40/2,$L40,TRUE))/(1-2*_xlfn.NORM.DIST(0,$I40/2,$L40,TRUE))*$C40+($J40="Steady Growth")*(AND(AM$4&gt;=$E40,AM$4&lt;=$G40)*((AM$4-$E40+1)/($I40*($I40+1)/2)*$C40))+($J40="custom")*CustomCF!AF40</f>
        <v>0</v>
      </c>
      <c r="AN40" s="19">
        <f>($J40="Bell Curve")*(_xlfn.NORM.DIST(AND(AN$4&gt;=$E40,AN$4&lt;=$G40)*(AN$4-$E40+1),$I40/2,$L40,TRUE)-_xlfn.NORM.DIST(AND(AN$4&gt;=$E40,AN$4&lt;=$G40)*(AM$4-$E40+1),$I40/2,$L40,TRUE))/(1-2*_xlfn.NORM.DIST(0,$I40/2,$L40,TRUE))*$C40+($J40="Steady Growth")*(AND(AN$4&gt;=$E40,AN$4&lt;=$G40)*((AN$4-$E40+1)/($I40*($I40+1)/2)*$C40))+($J40="custom")*CustomCF!AG40</f>
        <v>0</v>
      </c>
      <c r="AO40" s="19">
        <f>($J40="Bell Curve")*(_xlfn.NORM.DIST(AND(AO$4&gt;=$E40,AO$4&lt;=$G40)*(AO$4-$E40+1),$I40/2,$L40,TRUE)-_xlfn.NORM.DIST(AND(AO$4&gt;=$E40,AO$4&lt;=$G40)*(AN$4-$E40+1),$I40/2,$L40,TRUE))/(1-2*_xlfn.NORM.DIST(0,$I40/2,$L40,TRUE))*$C40+($J40="Steady Growth")*(AND(AO$4&gt;=$E40,AO$4&lt;=$G40)*((AO$4-$E40+1)/($I40*($I40+1)/2)*$C40))+($J40="custom")*CustomCF!AH40</f>
        <v>0</v>
      </c>
      <c r="AP40" s="19">
        <f>($J40="Bell Curve")*(_xlfn.NORM.DIST(AND(AP$4&gt;=$E40,AP$4&lt;=$G40)*(AP$4-$E40+1),$I40/2,$L40,TRUE)-_xlfn.NORM.DIST(AND(AP$4&gt;=$E40,AP$4&lt;=$G40)*(AO$4-$E40+1),$I40/2,$L40,TRUE))/(1-2*_xlfn.NORM.DIST(0,$I40/2,$L40,TRUE))*$C40+($J40="Steady Growth")*(AND(AP$4&gt;=$E40,AP$4&lt;=$G40)*((AP$4-$E40+1)/($I40*($I40+1)/2)*$C40))+($J40="custom")*CustomCF!AI40</f>
        <v>0</v>
      </c>
      <c r="AQ40" s="19">
        <f>($J40="Bell Curve")*(_xlfn.NORM.DIST(AND(AQ$4&gt;=$E40,AQ$4&lt;=$G40)*(AQ$4-$E40+1),$I40/2,$L40,TRUE)-_xlfn.NORM.DIST(AND(AQ$4&gt;=$E40,AQ$4&lt;=$G40)*(AP$4-$E40+1),$I40/2,$L40,TRUE))/(1-2*_xlfn.NORM.DIST(0,$I40/2,$L40,TRUE))*$C40+($J40="Steady Growth")*(AND(AQ$4&gt;=$E40,AQ$4&lt;=$G40)*((AQ$4-$E40+1)/($I40*($I40+1)/2)*$C40))+($J40="custom")*CustomCF!AJ40</f>
        <v>0</v>
      </c>
      <c r="AR40" s="19">
        <f>($J40="Bell Curve")*(_xlfn.NORM.DIST(AND(AR$4&gt;=$E40,AR$4&lt;=$G40)*(AR$4-$E40+1),$I40/2,$L40,TRUE)-_xlfn.NORM.DIST(AND(AR$4&gt;=$E40,AR$4&lt;=$G40)*(AQ$4-$E40+1),$I40/2,$L40,TRUE))/(1-2*_xlfn.NORM.DIST(0,$I40/2,$L40,TRUE))*$C40+($J40="Steady Growth")*(AND(AR$4&gt;=$E40,AR$4&lt;=$G40)*((AR$4-$E40+1)/($I40*($I40+1)/2)*$C40))+($J40="custom")*CustomCF!AK40</f>
        <v>0</v>
      </c>
      <c r="AS40" s="19">
        <f>($J40="Bell Curve")*(_xlfn.NORM.DIST(AND(AS$4&gt;=$E40,AS$4&lt;=$G40)*(AS$4-$E40+1),$I40/2,$L40,TRUE)-_xlfn.NORM.DIST(AND(AS$4&gt;=$E40,AS$4&lt;=$G40)*(AR$4-$E40+1),$I40/2,$L40,TRUE))/(1-2*_xlfn.NORM.DIST(0,$I40/2,$L40,TRUE))*$C40+($J40="Steady Growth")*(AND(AS$4&gt;=$E40,AS$4&lt;=$G40)*((AS$4-$E40+1)/($I40*($I40+1)/2)*$C40))+($J40="custom")*CustomCF!AL40</f>
        <v>0</v>
      </c>
      <c r="AT40" s="19">
        <f>($J40="Bell Curve")*(_xlfn.NORM.DIST(AND(AT$4&gt;=$E40,AT$4&lt;=$G40)*(AT$4-$E40+1),$I40/2,$L40,TRUE)-_xlfn.NORM.DIST(AND(AT$4&gt;=$E40,AT$4&lt;=$G40)*(AS$4-$E40+1),$I40/2,$L40,TRUE))/(1-2*_xlfn.NORM.DIST(0,$I40/2,$L40,TRUE))*$C40+($J40="Steady Growth")*(AND(AT$4&gt;=$E40,AT$4&lt;=$G40)*((AT$4-$E40+1)/($I40*($I40+1)/2)*$C40))+($J40="custom")*CustomCF!AM40</f>
        <v>0</v>
      </c>
      <c r="AU40" s="19">
        <f>($J40="Bell Curve")*(_xlfn.NORM.DIST(AND(AU$4&gt;=$E40,AU$4&lt;=$G40)*(AU$4-$E40+1),$I40/2,$L40,TRUE)-_xlfn.NORM.DIST(AND(AU$4&gt;=$E40,AU$4&lt;=$G40)*(AT$4-$E40+1),$I40/2,$L40,TRUE))/(1-2*_xlfn.NORM.DIST(0,$I40/2,$L40,TRUE))*$C40+($J40="Steady Growth")*(AND(AU$4&gt;=$E40,AU$4&lt;=$G40)*((AU$4-$E40+1)/($I40*($I40+1)/2)*$C40))+($J40="custom")*CustomCF!AN40</f>
        <v>0</v>
      </c>
      <c r="AV40" s="19">
        <f>($J40="Bell Curve")*(_xlfn.NORM.DIST(AND(AV$4&gt;=$E40,AV$4&lt;=$G40)*(AV$4-$E40+1),$I40/2,$L40,TRUE)-_xlfn.NORM.DIST(AND(AV$4&gt;=$E40,AV$4&lt;=$G40)*(AU$4-$E40+1),$I40/2,$L40,TRUE))/(1-2*_xlfn.NORM.DIST(0,$I40/2,$L40,TRUE))*$C40+($J40="Steady Growth")*(AND(AV$4&gt;=$E40,AV$4&lt;=$G40)*((AV$4-$E40+1)/($I40*($I40+1)/2)*$C40))+($J40="custom")*CustomCF!AO40</f>
        <v>0</v>
      </c>
      <c r="AW40" s="19">
        <f>($J40="Bell Curve")*(_xlfn.NORM.DIST(AND(AW$4&gt;=$E40,AW$4&lt;=$G40)*(AW$4-$E40+1),$I40/2,$L40,TRUE)-_xlfn.NORM.DIST(AND(AW$4&gt;=$E40,AW$4&lt;=$G40)*(AV$4-$E40+1),$I40/2,$L40,TRUE))/(1-2*_xlfn.NORM.DIST(0,$I40/2,$L40,TRUE))*$C40+($J40="Steady Growth")*(AND(AW$4&gt;=$E40,AW$4&lt;=$G40)*((AW$4-$E40+1)/($I40*($I40+1)/2)*$C40))+($J40="custom")*CustomCF!AP40</f>
        <v>0</v>
      </c>
      <c r="AX40" s="19">
        <f>($J40="Bell Curve")*(_xlfn.NORM.DIST(AND(AX$4&gt;=$E40,AX$4&lt;=$G40)*(AX$4-$E40+1),$I40/2,$L40,TRUE)-_xlfn.NORM.DIST(AND(AX$4&gt;=$E40,AX$4&lt;=$G40)*(AW$4-$E40+1),$I40/2,$L40,TRUE))/(1-2*_xlfn.NORM.DIST(0,$I40/2,$L40,TRUE))*$C40+($J40="Steady Growth")*(AND(AX$4&gt;=$E40,AX$4&lt;=$G40)*((AX$4-$E40+1)/($I40*($I40+1)/2)*$C40))+($J40="custom")*CustomCF!AQ40</f>
        <v>0</v>
      </c>
      <c r="AY40" s="19">
        <f>($J40="Bell Curve")*(_xlfn.NORM.DIST(AND(AY$4&gt;=$E40,AY$4&lt;=$G40)*(AY$4-$E40+1),$I40/2,$L40,TRUE)-_xlfn.NORM.DIST(AND(AY$4&gt;=$E40,AY$4&lt;=$G40)*(AX$4-$E40+1),$I40/2,$L40,TRUE))/(1-2*_xlfn.NORM.DIST(0,$I40/2,$L40,TRUE))*$C40+($J40="Steady Growth")*(AND(AY$4&gt;=$E40,AY$4&lt;=$G40)*((AY$4-$E40+1)/($I40*($I40+1)/2)*$C40))+($J40="custom")*CustomCF!AR40</f>
        <v>0</v>
      </c>
      <c r="AZ40" s="19">
        <f>($J40="Bell Curve")*(_xlfn.NORM.DIST(AND(AZ$4&gt;=$E40,AZ$4&lt;=$G40)*(AZ$4-$E40+1),$I40/2,$L40,TRUE)-_xlfn.NORM.DIST(AND(AZ$4&gt;=$E40,AZ$4&lt;=$G40)*(AY$4-$E40+1),$I40/2,$L40,TRUE))/(1-2*_xlfn.NORM.DIST(0,$I40/2,$L40,TRUE))*$C40+($J40="Steady Growth")*(AND(AZ$4&gt;=$E40,AZ$4&lt;=$G40)*((AZ$4-$E40+1)/($I40*($I40+1)/2)*$C40))+($J40="custom")*CustomCF!AS40</f>
        <v>0</v>
      </c>
      <c r="BA40" s="19">
        <f>($J40="Bell Curve")*(_xlfn.NORM.DIST(AND(BA$4&gt;=$E40,BA$4&lt;=$G40)*(BA$4-$E40+1),$I40/2,$L40,TRUE)-_xlfn.NORM.DIST(AND(BA$4&gt;=$E40,BA$4&lt;=$G40)*(AZ$4-$E40+1),$I40/2,$L40,TRUE))/(1-2*_xlfn.NORM.DIST(0,$I40/2,$L40,TRUE))*$C40+($J40="Steady Growth")*(AND(BA$4&gt;=$E40,BA$4&lt;=$G40)*((BA$4-$E40+1)/($I40*($I40+1)/2)*$C40))+($J40="custom")*CustomCF!AT40</f>
        <v>0</v>
      </c>
      <c r="BB40" s="19">
        <f>($J40="Bell Curve")*(_xlfn.NORM.DIST(AND(BB$4&gt;=$E40,BB$4&lt;=$G40)*(BB$4-$E40+1),$I40/2,$L40,TRUE)-_xlfn.NORM.DIST(AND(BB$4&gt;=$E40,BB$4&lt;=$G40)*(BA$4-$E40+1),$I40/2,$L40,TRUE))/(1-2*_xlfn.NORM.DIST(0,$I40/2,$L40,TRUE))*$C40+($J40="Steady Growth")*(AND(BB$4&gt;=$E40,BB$4&lt;=$G40)*((BB$4-$E40+1)/($I40*($I40+1)/2)*$C40))+($J40="custom")*CustomCF!AU40</f>
        <v>0</v>
      </c>
      <c r="BC40" s="19">
        <f>($J40="Bell Curve")*(_xlfn.NORM.DIST(AND(BC$4&gt;=$E40,BC$4&lt;=$G40)*(BC$4-$E40+1),$I40/2,$L40,TRUE)-_xlfn.NORM.DIST(AND(BC$4&gt;=$E40,BC$4&lt;=$G40)*(BB$4-$E40+1),$I40/2,$L40,TRUE))/(1-2*_xlfn.NORM.DIST(0,$I40/2,$L40,TRUE))*$C40+($J40="Steady Growth")*(AND(BC$4&gt;=$E40,BC$4&lt;=$G40)*((BC$4-$E40+1)/($I40*($I40+1)/2)*$C40))+($J40="custom")*CustomCF!AV40</f>
        <v>0</v>
      </c>
      <c r="BD40" s="19">
        <f>($J40="Bell Curve")*(_xlfn.NORM.DIST(AND(BD$4&gt;=$E40,BD$4&lt;=$G40)*(BD$4-$E40+1),$I40/2,$L40,TRUE)-_xlfn.NORM.DIST(AND(BD$4&gt;=$E40,BD$4&lt;=$G40)*(BC$4-$E40+1),$I40/2,$L40,TRUE))/(1-2*_xlfn.NORM.DIST(0,$I40/2,$L40,TRUE))*$C40+($J40="Steady Growth")*(AND(BD$4&gt;=$E40,BD$4&lt;=$G40)*((BD$4-$E40+1)/($I40*($I40+1)/2)*$C40))+($J40="custom")*CustomCF!AW40</f>
        <v>0</v>
      </c>
      <c r="BE40" s="19">
        <f>($J40="Bell Curve")*(_xlfn.NORM.DIST(AND(BE$4&gt;=$E40,BE$4&lt;=$G40)*(BE$4-$E40+1),$I40/2,$L40,TRUE)-_xlfn.NORM.DIST(AND(BE$4&gt;=$E40,BE$4&lt;=$G40)*(BD$4-$E40+1),$I40/2,$L40,TRUE))/(1-2*_xlfn.NORM.DIST(0,$I40/2,$L40,TRUE))*$C40+($J40="Steady Growth")*(AND(BE$4&gt;=$E40,BE$4&lt;=$G40)*((BE$4-$E40+1)/($I40*($I40+1)/2)*$C40))+($J40="custom")*CustomCF!AX40</f>
        <v>0</v>
      </c>
      <c r="BF40" s="19">
        <f>($J40="Bell Curve")*(_xlfn.NORM.DIST(AND(BF$4&gt;=$E40,BF$4&lt;=$G40)*(BF$4-$E40+1),$I40/2,$L40,TRUE)-_xlfn.NORM.DIST(AND(BF$4&gt;=$E40,BF$4&lt;=$G40)*(BE$4-$E40+1),$I40/2,$L40,TRUE))/(1-2*_xlfn.NORM.DIST(0,$I40/2,$L40,TRUE))*$C40+($J40="Steady Growth")*(AND(BF$4&gt;=$E40,BF$4&lt;=$G40)*((BF$4-$E40+1)/($I40*($I40+1)/2)*$C40))+($J40="custom")*CustomCF!AY40</f>
        <v>0</v>
      </c>
      <c r="BG40" s="19">
        <f>($J40="Bell Curve")*(_xlfn.NORM.DIST(AND(BG$4&gt;=$E40,BG$4&lt;=$G40)*(BG$4-$E40+1),$I40/2,$L40,TRUE)-_xlfn.NORM.DIST(AND(BG$4&gt;=$E40,BG$4&lt;=$G40)*(BF$4-$E40+1),$I40/2,$L40,TRUE))/(1-2*_xlfn.NORM.DIST(0,$I40/2,$L40,TRUE))*$C40+($J40="Steady Growth")*(AND(BG$4&gt;=$E40,BG$4&lt;=$G40)*((BG$4-$E40+1)/($I40*($I40+1)/2)*$C40))+($J40="custom")*CustomCF!AZ40</f>
        <v>0</v>
      </c>
      <c r="BH40" s="19">
        <f>($J40="Bell Curve")*(_xlfn.NORM.DIST(AND(BH$4&gt;=$E40,BH$4&lt;=$G40)*(BH$4-$E40+1),$I40/2,$L40,TRUE)-_xlfn.NORM.DIST(AND(BH$4&gt;=$E40,BH$4&lt;=$G40)*(BG$4-$E40+1),$I40/2,$L40,TRUE))/(1-2*_xlfn.NORM.DIST(0,$I40/2,$L40,TRUE))*$C40+($J40="Steady Growth")*(AND(BH$4&gt;=$E40,BH$4&lt;=$G40)*((BH$4-$E40+1)/($I40*($I40+1)/2)*$C40))+($J40="custom")*CustomCF!BA40</f>
        <v>0</v>
      </c>
      <c r="BI40" s="19">
        <f>($J40="Bell Curve")*(_xlfn.NORM.DIST(AND(BI$4&gt;=$E40,BI$4&lt;=$G40)*(BI$4-$E40+1),$I40/2,$L40,TRUE)-_xlfn.NORM.DIST(AND(BI$4&gt;=$E40,BI$4&lt;=$G40)*(BH$4-$E40+1),$I40/2,$L40,TRUE))/(1-2*_xlfn.NORM.DIST(0,$I40/2,$L40,TRUE))*$C40+($J40="Steady Growth")*(AND(BI$4&gt;=$E40,BI$4&lt;=$G40)*((BI$4-$E40+1)/($I40*($I40+1)/2)*$C40))+($J40="custom")*CustomCF!BB40</f>
        <v>0</v>
      </c>
      <c r="BJ40" s="19">
        <f>($J40="Bell Curve")*(_xlfn.NORM.DIST(AND(BJ$4&gt;=$E40,BJ$4&lt;=$G40)*(BJ$4-$E40+1),$I40/2,$L40,TRUE)-_xlfn.NORM.DIST(AND(BJ$4&gt;=$E40,BJ$4&lt;=$G40)*(BI$4-$E40+1),$I40/2,$L40,TRUE))/(1-2*_xlfn.NORM.DIST(0,$I40/2,$L40,TRUE))*$C40+($J40="Steady Growth")*(AND(BJ$4&gt;=$E40,BJ$4&lt;=$G40)*((BJ$4-$E40+1)/($I40*($I40+1)/2)*$C40))+($J40="custom")*CustomCF!BC40</f>
        <v>0</v>
      </c>
      <c r="BK40" s="19">
        <f>($J40="Bell Curve")*(_xlfn.NORM.DIST(AND(BK$4&gt;=$E40,BK$4&lt;=$G40)*(BK$4-$E40+1),$I40/2,$L40,TRUE)-_xlfn.NORM.DIST(AND(BK$4&gt;=$E40,BK$4&lt;=$G40)*(BJ$4-$E40+1),$I40/2,$L40,TRUE))/(1-2*_xlfn.NORM.DIST(0,$I40/2,$L40,TRUE))*$C40+($J40="Steady Growth")*(AND(BK$4&gt;=$E40,BK$4&lt;=$G40)*((BK$4-$E40+1)/($I40*($I40+1)/2)*$C40))+($J40="custom")*CustomCF!BD40</f>
        <v>0</v>
      </c>
      <c r="BL40" s="19">
        <f>($J40="Bell Curve")*(_xlfn.NORM.DIST(AND(BL$4&gt;=$E40,BL$4&lt;=$G40)*(BL$4-$E40+1),$I40/2,$L40,TRUE)-_xlfn.NORM.DIST(AND(BL$4&gt;=$E40,BL$4&lt;=$G40)*(BK$4-$E40+1),$I40/2,$L40,TRUE))/(1-2*_xlfn.NORM.DIST(0,$I40/2,$L40,TRUE))*$C40+($J40="Steady Growth")*(AND(BL$4&gt;=$E40,BL$4&lt;=$G40)*((BL$4-$E40+1)/($I40*($I40+1)/2)*$C40))+($J40="custom")*CustomCF!BE40</f>
        <v>0</v>
      </c>
      <c r="BM40" s="19">
        <f>($J40="Bell Curve")*(_xlfn.NORM.DIST(AND(BM$4&gt;=$E40,BM$4&lt;=$G40)*(BM$4-$E40+1),$I40/2,$L40,TRUE)-_xlfn.NORM.DIST(AND(BM$4&gt;=$E40,BM$4&lt;=$G40)*(BL$4-$E40+1),$I40/2,$L40,TRUE))/(1-2*_xlfn.NORM.DIST(0,$I40/2,$L40,TRUE))*$C40+($J40="Steady Growth")*(AND(BM$4&gt;=$E40,BM$4&lt;=$G40)*((BM$4-$E40+1)/($I40*($I40+1)/2)*$C40))+($J40="custom")*CustomCF!BF40</f>
        <v>0</v>
      </c>
      <c r="BN40" s="19">
        <f>($J40="Bell Curve")*(_xlfn.NORM.DIST(AND(BN$4&gt;=$E40,BN$4&lt;=$G40)*(BN$4-$E40+1),$I40/2,$L40,TRUE)-_xlfn.NORM.DIST(AND(BN$4&gt;=$E40,BN$4&lt;=$G40)*(BM$4-$E40+1),$I40/2,$L40,TRUE))/(1-2*_xlfn.NORM.DIST(0,$I40/2,$L40,TRUE))*$C40+($J40="Steady Growth")*(AND(BN$4&gt;=$E40,BN$4&lt;=$G40)*((BN$4-$E40+1)/($I40*($I40+1)/2)*$C40))+($J40="custom")*CustomCF!BG40</f>
        <v>0</v>
      </c>
      <c r="BO40" s="19">
        <f>($J40="Bell Curve")*(_xlfn.NORM.DIST(AND(BO$4&gt;=$E40,BO$4&lt;=$G40)*(BO$4-$E40+1),$I40/2,$L40,TRUE)-_xlfn.NORM.DIST(AND(BO$4&gt;=$E40,BO$4&lt;=$G40)*(BN$4-$E40+1),$I40/2,$L40,TRUE))/(1-2*_xlfn.NORM.DIST(0,$I40/2,$L40,TRUE))*$C40+($J40="Steady Growth")*(AND(BO$4&gt;=$E40,BO$4&lt;=$G40)*((BO$4-$E40+1)/($I40*($I40+1)/2)*$C40))+($J40="custom")*CustomCF!BH40</f>
        <v>0</v>
      </c>
      <c r="BP40" s="19">
        <f>($J40="Bell Curve")*(_xlfn.NORM.DIST(AND(BP$4&gt;=$E40,BP$4&lt;=$G40)*(BP$4-$E40+1),$I40/2,$L40,TRUE)-_xlfn.NORM.DIST(AND(BP$4&gt;=$E40,BP$4&lt;=$G40)*(BO$4-$E40+1),$I40/2,$L40,TRUE))/(1-2*_xlfn.NORM.DIST(0,$I40/2,$L40,TRUE))*$C40+($J40="Steady Growth")*(AND(BP$4&gt;=$E40,BP$4&lt;=$G40)*((BP$4-$E40+1)/($I40*($I40+1)/2)*$C40))+($J40="custom")*CustomCF!BI40</f>
        <v>0</v>
      </c>
      <c r="BQ40" s="19">
        <f>($J40="Bell Curve")*(_xlfn.NORM.DIST(AND(BQ$4&gt;=$E40,BQ$4&lt;=$G40)*(BQ$4-$E40+1),$I40/2,$L40,TRUE)-_xlfn.NORM.DIST(AND(BQ$4&gt;=$E40,BQ$4&lt;=$G40)*(BP$4-$E40+1),$I40/2,$L40,TRUE))/(1-2*_xlfn.NORM.DIST(0,$I40/2,$L40,TRUE))*$C40+($J40="Steady Growth")*(AND(BQ$4&gt;=$E40,BQ$4&lt;=$G40)*((BQ$4-$E40+1)/($I40*($I40+1)/2)*$C40))+($J40="custom")*CustomCF!BJ40</f>
        <v>0</v>
      </c>
      <c r="BR40" s="19">
        <f>($J40="Bell Curve")*(_xlfn.NORM.DIST(AND(BR$4&gt;=$E40,BR$4&lt;=$G40)*(BR$4-$E40+1),$I40/2,$L40,TRUE)-_xlfn.NORM.DIST(AND(BR$4&gt;=$E40,BR$4&lt;=$G40)*(BQ$4-$E40+1),$I40/2,$L40,TRUE))/(1-2*_xlfn.NORM.DIST(0,$I40/2,$L40,TRUE))*$C40+($J40="Steady Growth")*(AND(BR$4&gt;=$E40,BR$4&lt;=$G40)*((BR$4-$E40+1)/($I40*($I40+1)/2)*$C40))+($J40="custom")*CustomCF!BK40</f>
        <v>0</v>
      </c>
      <c r="BS40" s="19">
        <f>($J40="Bell Curve")*(_xlfn.NORM.DIST(AND(BS$4&gt;=$E40,BS$4&lt;=$G40)*(BS$4-$E40+1),$I40/2,$L40,TRUE)-_xlfn.NORM.DIST(AND(BS$4&gt;=$E40,BS$4&lt;=$G40)*(BR$4-$E40+1),$I40/2,$L40,TRUE))/(1-2*_xlfn.NORM.DIST(0,$I40/2,$L40,TRUE))*$C40+($J40="Steady Growth")*(AND(BS$4&gt;=$E40,BS$4&lt;=$G40)*((BS$4-$E40+1)/($I40*($I40+1)/2)*$C40))+($J40="custom")*CustomCF!BL40</f>
        <v>0</v>
      </c>
      <c r="BT40" s="19">
        <f>($J40="Bell Curve")*(_xlfn.NORM.DIST(AND(BT$4&gt;=$E40,BT$4&lt;=$G40)*(BT$4-$E40+1),$I40/2,$L40,TRUE)-_xlfn.NORM.DIST(AND(BT$4&gt;=$E40,BT$4&lt;=$G40)*(BS$4-$E40+1),$I40/2,$L40,TRUE))/(1-2*_xlfn.NORM.DIST(0,$I40/2,$L40,TRUE))*$C40+($J40="Steady Growth")*(AND(BT$4&gt;=$E40,BT$4&lt;=$G40)*((BT$4-$E40+1)/($I40*($I40+1)/2)*$C40))+($J40="custom")*CustomCF!BM40</f>
        <v>0</v>
      </c>
      <c r="BU40" s="19">
        <f>($J40="Bell Curve")*(_xlfn.NORM.DIST(AND(BU$4&gt;=$E40,BU$4&lt;=$G40)*(BU$4-$E40+1),$I40/2,$L40,TRUE)-_xlfn.NORM.DIST(AND(BU$4&gt;=$E40,BU$4&lt;=$G40)*(BT$4-$E40+1),$I40/2,$L40,TRUE))/(1-2*_xlfn.NORM.DIST(0,$I40/2,$L40,TRUE))*$C40+($J40="Steady Growth")*(AND(BU$4&gt;=$E40,BU$4&lt;=$G40)*((BU$4-$E40+1)/($I40*($I40+1)/2)*$C40))+($J40="custom")*CustomCF!BN40</f>
        <v>0</v>
      </c>
      <c r="BV40" s="19">
        <f>($J40="Bell Curve")*(_xlfn.NORM.DIST(AND(BV$4&gt;=$E40,BV$4&lt;=$G40)*(BV$4-$E40+1),$I40/2,$L40,TRUE)-_xlfn.NORM.DIST(AND(BV$4&gt;=$E40,BV$4&lt;=$G40)*(BU$4-$E40+1),$I40/2,$L40,TRUE))/(1-2*_xlfn.NORM.DIST(0,$I40/2,$L40,TRUE))*$C40+($J40="Steady Growth")*(AND(BV$4&gt;=$E40,BV$4&lt;=$G40)*((BV$4-$E40+1)/($I40*($I40+1)/2)*$C40))+($J40="custom")*CustomCF!BO40</f>
        <v>0</v>
      </c>
      <c r="BW40" s="19">
        <f>($J40="Bell Curve")*(_xlfn.NORM.DIST(AND(BW$4&gt;=$E40,BW$4&lt;=$G40)*(BW$4-$E40+1),$I40/2,$L40,TRUE)-_xlfn.NORM.DIST(AND(BW$4&gt;=$E40,BW$4&lt;=$G40)*(BV$4-$E40+1),$I40/2,$L40,TRUE))/(1-2*_xlfn.NORM.DIST(0,$I40/2,$L40,TRUE))*$C40+($J40="Steady Growth")*(AND(BW$4&gt;=$E40,BW$4&lt;=$G40)*((BW$4-$E40+1)/($I40*($I40+1)/2)*$C40))+($J40="custom")*CustomCF!BP40</f>
        <v>0</v>
      </c>
      <c r="BX40" s="19">
        <f>($J40="Bell Curve")*(_xlfn.NORM.DIST(AND(BX$4&gt;=$E40,BX$4&lt;=$G40)*(BX$4-$E40+1),$I40/2,$L40,TRUE)-_xlfn.NORM.DIST(AND(BX$4&gt;=$E40,BX$4&lt;=$G40)*(BW$4-$E40+1),$I40/2,$L40,TRUE))/(1-2*_xlfn.NORM.DIST(0,$I40/2,$L40,TRUE))*$C40+($J40="Steady Growth")*(AND(BX$4&gt;=$E40,BX$4&lt;=$G40)*((BX$4-$E40+1)/($I40*($I40+1)/2)*$C40))+($J40="custom")*CustomCF!BQ40</f>
        <v>0</v>
      </c>
      <c r="BY40" s="19">
        <f>($J40="Bell Curve")*(_xlfn.NORM.DIST(AND(BY$4&gt;=$E40,BY$4&lt;=$G40)*(BY$4-$E40+1),$I40/2,$L40,TRUE)-_xlfn.NORM.DIST(AND(BY$4&gt;=$E40,BY$4&lt;=$G40)*(BX$4-$E40+1),$I40/2,$L40,TRUE))/(1-2*_xlfn.NORM.DIST(0,$I40/2,$L40,TRUE))*$C40+($J40="Steady Growth")*(AND(BY$4&gt;=$E40,BY$4&lt;=$G40)*((BY$4-$E40+1)/($I40*($I40+1)/2)*$C40))+($J40="custom")*CustomCF!BR40</f>
        <v>0</v>
      </c>
      <c r="BZ40" s="19">
        <f>($J40="Bell Curve")*(_xlfn.NORM.DIST(AND(BZ$4&gt;=$E40,BZ$4&lt;=$G40)*(BZ$4-$E40+1),$I40/2,$L40,TRUE)-_xlfn.NORM.DIST(AND(BZ$4&gt;=$E40,BZ$4&lt;=$G40)*(BY$4-$E40+1),$I40/2,$L40,TRUE))/(1-2*_xlfn.NORM.DIST(0,$I40/2,$L40,TRUE))*$C40+($J40="Steady Growth")*(AND(BZ$4&gt;=$E40,BZ$4&lt;=$G40)*((BZ$4-$E40+1)/($I40*($I40+1)/2)*$C40))+($J40="custom")*CustomCF!BS40</f>
        <v>0</v>
      </c>
      <c r="CA40" s="19">
        <f>($J40="Bell Curve")*(_xlfn.NORM.DIST(AND(CA$4&gt;=$E40,CA$4&lt;=$G40)*(CA$4-$E40+1),$I40/2,$L40,TRUE)-_xlfn.NORM.DIST(AND(CA$4&gt;=$E40,CA$4&lt;=$G40)*(BZ$4-$E40+1),$I40/2,$L40,TRUE))/(1-2*_xlfn.NORM.DIST(0,$I40/2,$L40,TRUE))*$C40+($J40="Steady Growth")*(AND(CA$4&gt;=$E40,CA$4&lt;=$G40)*((CA$4-$E40+1)/($I40*($I40+1)/2)*$C40))+($J40="custom")*CustomCF!BT40</f>
        <v>0</v>
      </c>
      <c r="CB40" s="19">
        <f>($J40="Bell Curve")*(_xlfn.NORM.DIST(AND(CB$4&gt;=$E40,CB$4&lt;=$G40)*(CB$4-$E40+1),$I40/2,$L40,TRUE)-_xlfn.NORM.DIST(AND(CB$4&gt;=$E40,CB$4&lt;=$G40)*(CA$4-$E40+1),$I40/2,$L40,TRUE))/(1-2*_xlfn.NORM.DIST(0,$I40/2,$L40,TRUE))*$C40+($J40="Steady Growth")*(AND(CB$4&gt;=$E40,CB$4&lt;=$G40)*((CB$4-$E40+1)/($I40*($I40+1)/2)*$C40))+($J40="custom")*CustomCF!BU40</f>
        <v>0</v>
      </c>
      <c r="CC40" s="19">
        <f>($J40="Bell Curve")*(_xlfn.NORM.DIST(AND(CC$4&gt;=$E40,CC$4&lt;=$G40)*(CC$4-$E40+1),$I40/2,$L40,TRUE)-_xlfn.NORM.DIST(AND(CC$4&gt;=$E40,CC$4&lt;=$G40)*(CB$4-$E40+1),$I40/2,$L40,TRUE))/(1-2*_xlfn.NORM.DIST(0,$I40/2,$L40,TRUE))*$C40+($J40="Steady Growth")*(AND(CC$4&gt;=$E40,CC$4&lt;=$G40)*((CC$4-$E40+1)/($I40*($I40+1)/2)*$C40))+($J40="custom")*CustomCF!BV40</f>
        <v>0</v>
      </c>
      <c r="CD40" s="19">
        <f>($J40="Bell Curve")*(_xlfn.NORM.DIST(AND(CD$4&gt;=$E40,CD$4&lt;=$G40)*(CD$4-$E40+1),$I40/2,$L40,TRUE)-_xlfn.NORM.DIST(AND(CD$4&gt;=$E40,CD$4&lt;=$G40)*(CC$4-$E40+1),$I40/2,$L40,TRUE))/(1-2*_xlfn.NORM.DIST(0,$I40/2,$L40,TRUE))*$C40+($J40="Steady Growth")*(AND(CD$4&gt;=$E40,CD$4&lt;=$G40)*((CD$4-$E40+1)/($I40*($I40+1)/2)*$C40))+($J40="custom")*CustomCF!BW40</f>
        <v>0</v>
      </c>
      <c r="CE40" s="19">
        <f>($J40="Bell Curve")*(_xlfn.NORM.DIST(AND(CE$4&gt;=$E40,CE$4&lt;=$G40)*(CE$4-$E40+1),$I40/2,$L40,TRUE)-_xlfn.NORM.DIST(AND(CE$4&gt;=$E40,CE$4&lt;=$G40)*(CD$4-$E40+1),$I40/2,$L40,TRUE))/(1-2*_xlfn.NORM.DIST(0,$I40/2,$L40,TRUE))*$C40+($J40="Steady Growth")*(AND(CE$4&gt;=$E40,CE$4&lt;=$G40)*((CE$4-$E40+1)/($I40*($I40+1)/2)*$C40))+($J40="custom")*CustomCF!BX40</f>
        <v>0</v>
      </c>
      <c r="CF40" s="19">
        <f>($J40="Bell Curve")*(_xlfn.NORM.DIST(AND(CF$4&gt;=$E40,CF$4&lt;=$G40)*(CF$4-$E40+1),$I40/2,$L40,TRUE)-_xlfn.NORM.DIST(AND(CF$4&gt;=$E40,CF$4&lt;=$G40)*(CE$4-$E40+1),$I40/2,$L40,TRUE))/(1-2*_xlfn.NORM.DIST(0,$I40/2,$L40,TRUE))*$C40+($J40="Steady Growth")*(AND(CF$4&gt;=$E40,CF$4&lt;=$G40)*((CF$4-$E40+1)/($I40*($I40+1)/2)*$C40))+($J40="custom")*CustomCF!BY40</f>
        <v>0</v>
      </c>
      <c r="CG40" s="19">
        <f>($J40="Bell Curve")*(_xlfn.NORM.DIST(AND(CG$4&gt;=$E40,CG$4&lt;=$G40)*(CG$4-$E40+1),$I40/2,$L40,TRUE)-_xlfn.NORM.DIST(AND(CG$4&gt;=$E40,CG$4&lt;=$G40)*(CF$4-$E40+1),$I40/2,$L40,TRUE))/(1-2*_xlfn.NORM.DIST(0,$I40/2,$L40,TRUE))*$C40+($J40="Steady Growth")*(AND(CG$4&gt;=$E40,CG$4&lt;=$G40)*((CG$4-$E40+1)/($I40*($I40+1)/2)*$C40))+($J40="custom")*CustomCF!BZ40</f>
        <v>0</v>
      </c>
      <c r="CH40" s="19">
        <f>($J40="Bell Curve")*(_xlfn.NORM.DIST(AND(CH$4&gt;=$E40,CH$4&lt;=$G40)*(CH$4-$E40+1),$I40/2,$L40,TRUE)-_xlfn.NORM.DIST(AND(CH$4&gt;=$E40,CH$4&lt;=$G40)*(CG$4-$E40+1),$I40/2,$L40,TRUE))/(1-2*_xlfn.NORM.DIST(0,$I40/2,$L40,TRUE))*$C40+($J40="Steady Growth")*(AND(CH$4&gt;=$E40,CH$4&lt;=$G40)*((CH$4-$E40+1)/($I40*($I40+1)/2)*$C40))+($J40="custom")*CustomCF!CA40</f>
        <v>0</v>
      </c>
      <c r="CI40" s="19">
        <f>($J40="Bell Curve")*(_xlfn.NORM.DIST(AND(CI$4&gt;=$E40,CI$4&lt;=$G40)*(CI$4-$E40+1),$I40/2,$L40,TRUE)-_xlfn.NORM.DIST(AND(CI$4&gt;=$E40,CI$4&lt;=$G40)*(CH$4-$E40+1),$I40/2,$L40,TRUE))/(1-2*_xlfn.NORM.DIST(0,$I40/2,$L40,TRUE))*$C40+($J40="Steady Growth")*(AND(CI$4&gt;=$E40,CI$4&lt;=$G40)*((CI$4-$E40+1)/($I40*($I40+1)/2)*$C40))+($J40="custom")*CustomCF!CB40</f>
        <v>0</v>
      </c>
      <c r="CJ40" s="19">
        <f>($J40="Bell Curve")*(_xlfn.NORM.DIST(AND(CJ$4&gt;=$E40,CJ$4&lt;=$G40)*(CJ$4-$E40+1),$I40/2,$L40,TRUE)-_xlfn.NORM.DIST(AND(CJ$4&gt;=$E40,CJ$4&lt;=$G40)*(CI$4-$E40+1),$I40/2,$L40,TRUE))/(1-2*_xlfn.NORM.DIST(0,$I40/2,$L40,TRUE))*$C40+($J40="Steady Growth")*(AND(CJ$4&gt;=$E40,CJ$4&lt;=$G40)*((CJ$4-$E40+1)/($I40*($I40+1)/2)*$C40))+($J40="custom")*CustomCF!CC40</f>
        <v>0</v>
      </c>
      <c r="CK40" s="19">
        <f>($J40="Bell Curve")*(_xlfn.NORM.DIST(AND(CK$4&gt;=$E40,CK$4&lt;=$G40)*(CK$4-$E40+1),$I40/2,$L40,TRUE)-_xlfn.NORM.DIST(AND(CK$4&gt;=$E40,CK$4&lt;=$G40)*(CJ$4-$E40+1),$I40/2,$L40,TRUE))/(1-2*_xlfn.NORM.DIST(0,$I40/2,$L40,TRUE))*$C40+($J40="Steady Growth")*(AND(CK$4&gt;=$E40,CK$4&lt;=$G40)*((CK$4-$E40+1)/($I40*($I40+1)/2)*$C40))+($J40="custom")*CustomCF!CD40</f>
        <v>0</v>
      </c>
      <c r="CL40" s="19">
        <f>($J40="Bell Curve")*(_xlfn.NORM.DIST(AND(CL$4&gt;=$E40,CL$4&lt;=$G40)*(CL$4-$E40+1),$I40/2,$L40,TRUE)-_xlfn.NORM.DIST(AND(CL$4&gt;=$E40,CL$4&lt;=$G40)*(CK$4-$E40+1),$I40/2,$L40,TRUE))/(1-2*_xlfn.NORM.DIST(0,$I40/2,$L40,TRUE))*$C40+($J40="Steady Growth")*(AND(CL$4&gt;=$E40,CL$4&lt;=$G40)*((CL$4-$E40+1)/($I40*($I40+1)/2)*$C40))+($J40="custom")*CustomCF!CE40</f>
        <v>0</v>
      </c>
      <c r="CM40" s="19">
        <f>($J40="Bell Curve")*(_xlfn.NORM.DIST(AND(CM$4&gt;=$E40,CM$4&lt;=$G40)*(CM$4-$E40+1),$I40/2,$L40,TRUE)-_xlfn.NORM.DIST(AND(CM$4&gt;=$E40,CM$4&lt;=$G40)*(CL$4-$E40+1),$I40/2,$L40,TRUE))/(1-2*_xlfn.NORM.DIST(0,$I40/2,$L40,TRUE))*$C40+($J40="Steady Growth")*(AND(CM$4&gt;=$E40,CM$4&lt;=$G40)*((CM$4-$E40+1)/($I40*($I40+1)/2)*$C40))+($J40="custom")*CustomCF!CF40</f>
        <v>0</v>
      </c>
      <c r="CN40" s="19">
        <f>($J40="Bell Curve")*(_xlfn.NORM.DIST(AND(CN$4&gt;=$E40,CN$4&lt;=$G40)*(CN$4-$E40+1),$I40/2,$L40,TRUE)-_xlfn.NORM.DIST(AND(CN$4&gt;=$E40,CN$4&lt;=$G40)*(CM$4-$E40+1),$I40/2,$L40,TRUE))/(1-2*_xlfn.NORM.DIST(0,$I40/2,$L40,TRUE))*$C40+($J40="Steady Growth")*(AND(CN$4&gt;=$E40,CN$4&lt;=$G40)*((CN$4-$E40+1)/($I40*($I40+1)/2)*$C40))+($J40="custom")*CustomCF!CG40</f>
        <v>0</v>
      </c>
      <c r="CO40" s="19">
        <f>($J40="Bell Curve")*(_xlfn.NORM.DIST(AND(CO$4&gt;=$E40,CO$4&lt;=$G40)*(CO$4-$E40+1),$I40/2,$L40,TRUE)-_xlfn.NORM.DIST(AND(CO$4&gt;=$E40,CO$4&lt;=$G40)*(CN$4-$E40+1),$I40/2,$L40,TRUE))/(1-2*_xlfn.NORM.DIST(0,$I40/2,$L40,TRUE))*$C40+($J40="Steady Growth")*(AND(CO$4&gt;=$E40,CO$4&lt;=$G40)*((CO$4-$E40+1)/($I40*($I40+1)/2)*$C40))+($J40="custom")*CustomCF!CH40</f>
        <v>0</v>
      </c>
      <c r="CP40" s="19">
        <f>($J40="Bell Curve")*(_xlfn.NORM.DIST(AND(CP$4&gt;=$E40,CP$4&lt;=$G40)*(CP$4-$E40+1),$I40/2,$L40,TRUE)-_xlfn.NORM.DIST(AND(CP$4&gt;=$E40,CP$4&lt;=$G40)*(CO$4-$E40+1),$I40/2,$L40,TRUE))/(1-2*_xlfn.NORM.DIST(0,$I40/2,$L40,TRUE))*$C40+($J40="Steady Growth")*(AND(CP$4&gt;=$E40,CP$4&lt;=$G40)*((CP$4-$E40+1)/($I40*($I40+1)/2)*$C40))+($J40="custom")*CustomCF!CI40</f>
        <v>0</v>
      </c>
      <c r="CQ40" s="19">
        <f>($J40="Bell Curve")*(_xlfn.NORM.DIST(AND(CQ$4&gt;=$E40,CQ$4&lt;=$G40)*(CQ$4-$E40+1),$I40/2,$L40,TRUE)-_xlfn.NORM.DIST(AND(CQ$4&gt;=$E40,CQ$4&lt;=$G40)*(CP$4-$E40+1),$I40/2,$L40,TRUE))/(1-2*_xlfn.NORM.DIST(0,$I40/2,$L40,TRUE))*$C40+($J40="Steady Growth")*(AND(CQ$4&gt;=$E40,CQ$4&lt;=$G40)*((CQ$4-$E40+1)/($I40*($I40+1)/2)*$C40))+($J40="custom")*CustomCF!CJ40</f>
        <v>0</v>
      </c>
      <c r="CR40" s="19">
        <f>($J40="Bell Curve")*(_xlfn.NORM.DIST(AND(CR$4&gt;=$E40,CR$4&lt;=$G40)*(CR$4-$E40+1),$I40/2,$L40,TRUE)-_xlfn.NORM.DIST(AND(CR$4&gt;=$E40,CR$4&lt;=$G40)*(CQ$4-$E40+1),$I40/2,$L40,TRUE))/(1-2*_xlfn.NORM.DIST(0,$I40/2,$L40,TRUE))*$C40+($J40="Steady Growth")*(AND(CR$4&gt;=$E40,CR$4&lt;=$G40)*((CR$4-$E40+1)/($I40*($I40+1)/2)*$C40))+($J40="custom")*CustomCF!CK40</f>
        <v>0</v>
      </c>
      <c r="CS40" s="19">
        <f>($J40="Bell Curve")*(_xlfn.NORM.DIST(AND(CS$4&gt;=$E40,CS$4&lt;=$G40)*(CS$4-$E40+1),$I40/2,$L40,TRUE)-_xlfn.NORM.DIST(AND(CS$4&gt;=$E40,CS$4&lt;=$G40)*(CR$4-$E40+1),$I40/2,$L40,TRUE))/(1-2*_xlfn.NORM.DIST(0,$I40/2,$L40,TRUE))*$C40+($J40="Steady Growth")*(AND(CS$4&gt;=$E40,CS$4&lt;=$G40)*((CS$4-$E40+1)/($I40*($I40+1)/2)*$C40))+($J40="custom")*CustomCF!CL40</f>
        <v>0</v>
      </c>
      <c r="CT40" s="19">
        <f>($J40="Bell Curve")*(_xlfn.NORM.DIST(AND(CT$4&gt;=$E40,CT$4&lt;=$G40)*(CT$4-$E40+1),$I40/2,$L40,TRUE)-_xlfn.NORM.DIST(AND(CT$4&gt;=$E40,CT$4&lt;=$G40)*(CS$4-$E40+1),$I40/2,$L40,TRUE))/(1-2*_xlfn.NORM.DIST(0,$I40/2,$L40,TRUE))*$C40+($J40="Steady Growth")*(AND(CT$4&gt;=$E40,CT$4&lt;=$G40)*((CT$4-$E40+1)/($I40*($I40+1)/2)*$C40))+($J40="custom")*CustomCF!CM40</f>
        <v>0</v>
      </c>
      <c r="CU40" s="19">
        <f>($J40="Bell Curve")*(_xlfn.NORM.DIST(AND(CU$4&gt;=$E40,CU$4&lt;=$G40)*(CU$4-$E40+1),$I40/2,$L40,TRUE)-_xlfn.NORM.DIST(AND(CU$4&gt;=$E40,CU$4&lt;=$G40)*(CT$4-$E40+1),$I40/2,$L40,TRUE))/(1-2*_xlfn.NORM.DIST(0,$I40/2,$L40,TRUE))*$C40+($J40="Steady Growth")*(AND(CU$4&gt;=$E40,CU$4&lt;=$G40)*((CU$4-$E40+1)/($I40*($I40+1)/2)*$C40))+($J40="custom")*CustomCF!CN40</f>
        <v>0</v>
      </c>
      <c r="CV40" s="19">
        <f>($J40="Bell Curve")*(_xlfn.NORM.DIST(AND(CV$4&gt;=$E40,CV$4&lt;=$G40)*(CV$4-$E40+1),$I40/2,$L40,TRUE)-_xlfn.NORM.DIST(AND(CV$4&gt;=$E40,CV$4&lt;=$G40)*(CU$4-$E40+1),$I40/2,$L40,TRUE))/(1-2*_xlfn.NORM.DIST(0,$I40/2,$L40,TRUE))*$C40+($J40="Steady Growth")*(AND(CV$4&gt;=$E40,CV$4&lt;=$G40)*((CV$4-$E40+1)/($I40*($I40+1)/2)*$C40))+($J40="custom")*CustomCF!CO40</f>
        <v>0</v>
      </c>
      <c r="CW40" s="19">
        <f>($J40="Bell Curve")*(_xlfn.NORM.DIST(AND(CW$4&gt;=$E40,CW$4&lt;=$G40)*(CW$4-$E40+1),$I40/2,$L40,TRUE)-_xlfn.NORM.DIST(AND(CW$4&gt;=$E40,CW$4&lt;=$G40)*(CV$4-$E40+1),$I40/2,$L40,TRUE))/(1-2*_xlfn.NORM.DIST(0,$I40/2,$L40,TRUE))*$C40+($J40="Steady Growth")*(AND(CW$4&gt;=$E40,CW$4&lt;=$G40)*((CW$4-$E40+1)/($I40*($I40+1)/2)*$C40))+($J40="custom")*CustomCF!CP40</f>
        <v>0</v>
      </c>
      <c r="CX40" s="19">
        <f>($J40="Bell Curve")*(_xlfn.NORM.DIST(AND(CX$4&gt;=$E40,CX$4&lt;=$G40)*(CX$4-$E40+1),$I40/2,$L40,TRUE)-_xlfn.NORM.DIST(AND(CX$4&gt;=$E40,CX$4&lt;=$G40)*(CW$4-$E40+1),$I40/2,$L40,TRUE))/(1-2*_xlfn.NORM.DIST(0,$I40/2,$L40,TRUE))*$C40+($J40="Steady Growth")*(AND(CX$4&gt;=$E40,CX$4&lt;=$G40)*((CX$4-$E40+1)/($I40*($I40+1)/2)*$C40))+($J40="custom")*CustomCF!CQ40</f>
        <v>0</v>
      </c>
      <c r="CY40" s="19">
        <f>($J40="Bell Curve")*(_xlfn.NORM.DIST(AND(CY$4&gt;=$E40,CY$4&lt;=$G40)*(CY$4-$E40+1),$I40/2,$L40,TRUE)-_xlfn.NORM.DIST(AND(CY$4&gt;=$E40,CY$4&lt;=$G40)*(CX$4-$E40+1),$I40/2,$L40,TRUE))/(1-2*_xlfn.NORM.DIST(0,$I40/2,$L40,TRUE))*$C40+($J40="Steady Growth")*(AND(CY$4&gt;=$E40,CY$4&lt;=$G40)*((CY$4-$E40+1)/($I40*($I40+1)/2)*$C40))+($J40="custom")*CustomCF!CR40</f>
        <v>0</v>
      </c>
      <c r="CZ40" s="19">
        <f>($J40="Bell Curve")*(_xlfn.NORM.DIST(AND(CZ$4&gt;=$E40,CZ$4&lt;=$G40)*(CZ$4-$E40+1),$I40/2,$L40,TRUE)-_xlfn.NORM.DIST(AND(CZ$4&gt;=$E40,CZ$4&lt;=$G40)*(CY$4-$E40+1),$I40/2,$L40,TRUE))/(1-2*_xlfn.NORM.DIST(0,$I40/2,$L40,TRUE))*$C40+($J40="Steady Growth")*(AND(CZ$4&gt;=$E40,CZ$4&lt;=$G40)*((CZ$4-$E40+1)/($I40*($I40+1)/2)*$C40))+($J40="custom")*CustomCF!CS40</f>
        <v>0</v>
      </c>
      <c r="DA40" s="19">
        <f>($J40="Bell Curve")*(_xlfn.NORM.DIST(AND(DA$4&gt;=$E40,DA$4&lt;=$G40)*(DA$4-$E40+1),$I40/2,$L40,TRUE)-_xlfn.NORM.DIST(AND(DA$4&gt;=$E40,DA$4&lt;=$G40)*(CZ$4-$E40+1),$I40/2,$L40,TRUE))/(1-2*_xlfn.NORM.DIST(0,$I40/2,$L40,TRUE))*$C40+($J40="Steady Growth")*(AND(DA$4&gt;=$E40,DA$4&lt;=$G40)*((DA$4-$E40+1)/($I40*($I40+1)/2)*$C40))+($J40="custom")*CustomCF!CT40</f>
        <v>0</v>
      </c>
      <c r="DB40" s="19">
        <f>($J40="Bell Curve")*(_xlfn.NORM.DIST(AND(DB$4&gt;=$E40,DB$4&lt;=$G40)*(DB$4-$E40+1),$I40/2,$L40,TRUE)-_xlfn.NORM.DIST(AND(DB$4&gt;=$E40,DB$4&lt;=$G40)*(DA$4-$E40+1),$I40/2,$L40,TRUE))/(1-2*_xlfn.NORM.DIST(0,$I40/2,$L40,TRUE))*$C40+($J40="Steady Growth")*(AND(DB$4&gt;=$E40,DB$4&lt;=$G40)*((DB$4-$E40+1)/($I40*($I40+1)/2)*$C40))+($J40="custom")*CustomCF!CU40</f>
        <v>0</v>
      </c>
      <c r="DC40" s="19">
        <f>($J40="Bell Curve")*(_xlfn.NORM.DIST(AND(DC$4&gt;=$E40,DC$4&lt;=$G40)*(DC$4-$E40+1),$I40/2,$L40,TRUE)-_xlfn.NORM.DIST(AND(DC$4&gt;=$E40,DC$4&lt;=$G40)*(DB$4-$E40+1),$I40/2,$L40,TRUE))/(1-2*_xlfn.NORM.DIST(0,$I40/2,$L40,TRUE))*$C40+($J40="Steady Growth")*(AND(DC$4&gt;=$E40,DC$4&lt;=$G40)*((DC$4-$E40+1)/($I40*($I40+1)/2)*$C40))+($J40="custom")*CustomCF!CV40</f>
        <v>0</v>
      </c>
      <c r="DD40" s="19">
        <f>($J40="Bell Curve")*(_xlfn.NORM.DIST(AND(DD$4&gt;=$E40,DD$4&lt;=$G40)*(DD$4-$E40+1),$I40/2,$L40,TRUE)-_xlfn.NORM.DIST(AND(DD$4&gt;=$E40,DD$4&lt;=$G40)*(DC$4-$E40+1),$I40/2,$L40,TRUE))/(1-2*_xlfn.NORM.DIST(0,$I40/2,$L40,TRUE))*$C40+($J40="Steady Growth")*(AND(DD$4&gt;=$E40,DD$4&lt;=$G40)*((DD$4-$E40+1)/($I40*($I40+1)/2)*$C40))+($J40="custom")*CustomCF!CW40</f>
        <v>0</v>
      </c>
      <c r="DE40" s="19">
        <f>($J40="Bell Curve")*(_xlfn.NORM.DIST(AND(DE$4&gt;=$E40,DE$4&lt;=$G40)*(DE$4-$E40+1),$I40/2,$L40,TRUE)-_xlfn.NORM.DIST(AND(DE$4&gt;=$E40,DE$4&lt;=$G40)*(DD$4-$E40+1),$I40/2,$L40,TRUE))/(1-2*_xlfn.NORM.DIST(0,$I40/2,$L40,TRUE))*$C40+($J40="Steady Growth")*(AND(DE$4&gt;=$E40,DE$4&lt;=$G40)*((DE$4-$E40+1)/($I40*($I40+1)/2)*$C40))+($J40="custom")*CustomCF!CX40</f>
        <v>0</v>
      </c>
      <c r="DF40" s="19">
        <f>($J40="Bell Curve")*(_xlfn.NORM.DIST(AND(DF$4&gt;=$E40,DF$4&lt;=$G40)*(DF$4-$E40+1),$I40/2,$L40,TRUE)-_xlfn.NORM.DIST(AND(DF$4&gt;=$E40,DF$4&lt;=$G40)*(DE$4-$E40+1),$I40/2,$L40,TRUE))/(1-2*_xlfn.NORM.DIST(0,$I40/2,$L40,TRUE))*$C40+($J40="Steady Growth")*(AND(DF$4&gt;=$E40,DF$4&lt;=$G40)*((DF$4-$E40+1)/($I40*($I40+1)/2)*$C40))+($J40="custom")*CustomCF!CY40</f>
        <v>0</v>
      </c>
      <c r="DG40" s="19">
        <f>($J40="Bell Curve")*(_xlfn.NORM.DIST(AND(DG$4&gt;=$E40,DG$4&lt;=$G40)*(DG$4-$E40+1),$I40/2,$L40,TRUE)-_xlfn.NORM.DIST(AND(DG$4&gt;=$E40,DG$4&lt;=$G40)*(DF$4-$E40+1),$I40/2,$L40,TRUE))/(1-2*_xlfn.NORM.DIST(0,$I40/2,$L40,TRUE))*$C40+($J40="Steady Growth")*(AND(DG$4&gt;=$E40,DG$4&lt;=$G40)*((DG$4-$E40+1)/($I40*($I40+1)/2)*$C40))+($J40="custom")*CustomCF!CZ40</f>
        <v>0</v>
      </c>
      <c r="DH40" s="19">
        <f>($J40="Bell Curve")*(_xlfn.NORM.DIST(AND(DH$4&gt;=$E40,DH$4&lt;=$G40)*(DH$4-$E40+1),$I40/2,$L40,TRUE)-_xlfn.NORM.DIST(AND(DH$4&gt;=$E40,DH$4&lt;=$G40)*(DG$4-$E40+1),$I40/2,$L40,TRUE))/(1-2*_xlfn.NORM.DIST(0,$I40/2,$L40,TRUE))*$C40+($J40="Steady Growth")*(AND(DH$4&gt;=$E40,DH$4&lt;=$G40)*((DH$4-$E40+1)/($I40*($I40+1)/2)*$C40))+($J40="custom")*CustomCF!DA40</f>
        <v>0</v>
      </c>
      <c r="DI40" s="19">
        <f>($J40="Bell Curve")*(_xlfn.NORM.DIST(AND(DI$4&gt;=$E40,DI$4&lt;=$G40)*(DI$4-$E40+1),$I40/2,$L40,TRUE)-_xlfn.NORM.DIST(AND(DI$4&gt;=$E40,DI$4&lt;=$G40)*(DH$4-$E40+1),$I40/2,$L40,TRUE))/(1-2*_xlfn.NORM.DIST(0,$I40/2,$L40,TRUE))*$C40+($J40="Steady Growth")*(AND(DI$4&gt;=$E40,DI$4&lt;=$G40)*((DI$4-$E40+1)/($I40*($I40+1)/2)*$C40))+($J40="custom")*CustomCF!DB40</f>
        <v>0</v>
      </c>
      <c r="DJ40" s="19">
        <f>($J40="Bell Curve")*(_xlfn.NORM.DIST(AND(DJ$4&gt;=$E40,DJ$4&lt;=$G40)*(DJ$4-$E40+1),$I40/2,$L40,TRUE)-_xlfn.NORM.DIST(AND(DJ$4&gt;=$E40,DJ$4&lt;=$G40)*(DI$4-$E40+1),$I40/2,$L40,TRUE))/(1-2*_xlfn.NORM.DIST(0,$I40/2,$L40,TRUE))*$C40+($J40="Steady Growth")*(AND(DJ$4&gt;=$E40,DJ$4&lt;=$G40)*((DJ$4-$E40+1)/($I40*($I40+1)/2)*$C40))+($J40="custom")*CustomCF!DC40</f>
        <v>0</v>
      </c>
      <c r="DK40" s="19">
        <f>($J40="Bell Curve")*(_xlfn.NORM.DIST(AND(DK$4&gt;=$E40,DK$4&lt;=$G40)*(DK$4-$E40+1),$I40/2,$L40,TRUE)-_xlfn.NORM.DIST(AND(DK$4&gt;=$E40,DK$4&lt;=$G40)*(DJ$4-$E40+1),$I40/2,$L40,TRUE))/(1-2*_xlfn.NORM.DIST(0,$I40/2,$L40,TRUE))*$C40+($J40="Steady Growth")*(AND(DK$4&gt;=$E40,DK$4&lt;=$G40)*((DK$4-$E40+1)/($I40*($I40+1)/2)*$C40))+($J40="custom")*CustomCF!DD40</f>
        <v>0</v>
      </c>
      <c r="DL40" s="19">
        <f>($J40="Bell Curve")*(_xlfn.NORM.DIST(AND(DL$4&gt;=$E40,DL$4&lt;=$G40)*(DL$4-$E40+1),$I40/2,$L40,TRUE)-_xlfn.NORM.DIST(AND(DL$4&gt;=$E40,DL$4&lt;=$G40)*(DK$4-$E40+1),$I40/2,$L40,TRUE))/(1-2*_xlfn.NORM.DIST(0,$I40/2,$L40,TRUE))*$C40+($J40="Steady Growth")*(AND(DL$4&gt;=$E40,DL$4&lt;=$G40)*((DL$4-$E40+1)/($I40*($I40+1)/2)*$C40))+($J40="custom")*CustomCF!DE40</f>
        <v>0</v>
      </c>
      <c r="DM40" s="19">
        <f>($J40="Bell Curve")*(_xlfn.NORM.DIST(AND(DM$4&gt;=$E40,DM$4&lt;=$G40)*(DM$4-$E40+1),$I40/2,$L40,TRUE)-_xlfn.NORM.DIST(AND(DM$4&gt;=$E40,DM$4&lt;=$G40)*(DL$4-$E40+1),$I40/2,$L40,TRUE))/(1-2*_xlfn.NORM.DIST(0,$I40/2,$L40,TRUE))*$C40+($J40="Steady Growth")*(AND(DM$4&gt;=$E40,DM$4&lt;=$G40)*((DM$4-$E40+1)/($I40*($I40+1)/2)*$C40))+($J40="custom")*CustomCF!DF40</f>
        <v>0</v>
      </c>
      <c r="DN40" s="19">
        <f>($J40="Bell Curve")*(_xlfn.NORM.DIST(AND(DN$4&gt;=$E40,DN$4&lt;=$G40)*(DN$4-$E40+1),$I40/2,$L40,TRUE)-_xlfn.NORM.DIST(AND(DN$4&gt;=$E40,DN$4&lt;=$G40)*(DM$4-$E40+1),$I40/2,$L40,TRUE))/(1-2*_xlfn.NORM.DIST(0,$I40/2,$L40,TRUE))*$C40+($J40="Steady Growth")*(AND(DN$4&gt;=$E40,DN$4&lt;=$G40)*((DN$4-$E40+1)/($I40*($I40+1)/2)*$C40))+($J40="custom")*CustomCF!DG40</f>
        <v>0</v>
      </c>
      <c r="DO40" s="19">
        <f>($J40="Bell Curve")*(_xlfn.NORM.DIST(AND(DO$4&gt;=$E40,DO$4&lt;=$G40)*(DO$4-$E40+1),$I40/2,$L40,TRUE)-_xlfn.NORM.DIST(AND(DO$4&gt;=$E40,DO$4&lt;=$G40)*(DN$4-$E40+1),$I40/2,$L40,TRUE))/(1-2*_xlfn.NORM.DIST(0,$I40/2,$L40,TRUE))*$C40+($J40="Steady Growth")*(AND(DO$4&gt;=$E40,DO$4&lt;=$G40)*((DO$4-$E40+1)/($I40*($I40+1)/2)*$C40))+($J40="custom")*CustomCF!DH40</f>
        <v>0</v>
      </c>
      <c r="DP40" s="19">
        <f>($J40="Bell Curve")*(_xlfn.NORM.DIST(AND(DP$4&gt;=$E40,DP$4&lt;=$G40)*(DP$4-$E40+1),$I40/2,$L40,TRUE)-_xlfn.NORM.DIST(AND(DP$4&gt;=$E40,DP$4&lt;=$G40)*(DO$4-$E40+1),$I40/2,$L40,TRUE))/(1-2*_xlfn.NORM.DIST(0,$I40/2,$L40,TRUE))*$C40+($J40="Steady Growth")*(AND(DP$4&gt;=$E40,DP$4&lt;=$G40)*((DP$4-$E40+1)/($I40*($I40+1)/2)*$C40))+($J40="custom")*CustomCF!DI40</f>
        <v>0</v>
      </c>
      <c r="DQ40" s="19">
        <f>($J40="Bell Curve")*(_xlfn.NORM.DIST(AND(DQ$4&gt;=$E40,DQ$4&lt;=$G40)*(DQ$4-$E40+1),$I40/2,$L40,TRUE)-_xlfn.NORM.DIST(AND(DQ$4&gt;=$E40,DQ$4&lt;=$G40)*(DP$4-$E40+1),$I40/2,$L40,TRUE))/(1-2*_xlfn.NORM.DIST(0,$I40/2,$L40,TRUE))*$C40+($J40="Steady Growth")*(AND(DQ$4&gt;=$E40,DQ$4&lt;=$G40)*((DQ$4-$E40+1)/($I40*($I40+1)/2)*$C40))+($J40="custom")*CustomCF!DJ40</f>
        <v>0</v>
      </c>
      <c r="DR40" s="19">
        <f>($J40="Bell Curve")*(_xlfn.NORM.DIST(AND(DR$4&gt;=$E40,DR$4&lt;=$G40)*(DR$4-$E40+1),$I40/2,$L40,TRUE)-_xlfn.NORM.DIST(AND(DR$4&gt;=$E40,DR$4&lt;=$G40)*(DQ$4-$E40+1),$I40/2,$L40,TRUE))/(1-2*_xlfn.NORM.DIST(0,$I40/2,$L40,TRUE))*$C40+($J40="Steady Growth")*(AND(DR$4&gt;=$E40,DR$4&lt;=$G40)*((DR$4-$E40+1)/($I40*($I40+1)/2)*$C40))+($J40="custom")*CustomCF!DK40</f>
        <v>0</v>
      </c>
      <c r="DS40" s="19">
        <f>($J40="Bell Curve")*(_xlfn.NORM.DIST(AND(DS$4&gt;=$E40,DS$4&lt;=$G40)*(DS$4-$E40+1),$I40/2,$L40,TRUE)-_xlfn.NORM.DIST(AND(DS$4&gt;=$E40,DS$4&lt;=$G40)*(DR$4-$E40+1),$I40/2,$L40,TRUE))/(1-2*_xlfn.NORM.DIST(0,$I40/2,$L40,TRUE))*$C40+($J40="Steady Growth")*(AND(DS$4&gt;=$E40,DS$4&lt;=$G40)*((DS$4-$E40+1)/($I40*($I40+1)/2)*$C40))+($J40="custom")*CustomCF!DL40</f>
        <v>0</v>
      </c>
      <c r="DT40" s="19">
        <f>($J40="Bell Curve")*(_xlfn.NORM.DIST(AND(DT$4&gt;=$E40,DT$4&lt;=$G40)*(DT$4-$E40+1),$I40/2,$L40,TRUE)-_xlfn.NORM.DIST(AND(DT$4&gt;=$E40,DT$4&lt;=$G40)*(DS$4-$E40+1),$I40/2,$L40,TRUE))/(1-2*_xlfn.NORM.DIST(0,$I40/2,$L40,TRUE))*$C40+($J40="Steady Growth")*(AND(DT$4&gt;=$E40,DT$4&lt;=$G40)*((DT$4-$E40+1)/($I40*($I40+1)/2)*$C40))+($J40="custom")*CustomCF!DM40</f>
        <v>0</v>
      </c>
      <c r="DU40" s="19">
        <f>($J40="Bell Curve")*(_xlfn.NORM.DIST(AND(DU$4&gt;=$E40,DU$4&lt;=$G40)*(DU$4-$E40+1),$I40/2,$L40,TRUE)-_xlfn.NORM.DIST(AND(DU$4&gt;=$E40,DU$4&lt;=$G40)*(DT$4-$E40+1),$I40/2,$L40,TRUE))/(1-2*_xlfn.NORM.DIST(0,$I40/2,$L40,TRUE))*$C40+($J40="Steady Growth")*(AND(DU$4&gt;=$E40,DU$4&lt;=$G40)*((DU$4-$E40+1)/($I40*($I40+1)/2)*$C40))+($J40="custom")*CustomCF!DN40</f>
        <v>0</v>
      </c>
      <c r="DV40" s="19">
        <f>($J40="Bell Curve")*(_xlfn.NORM.DIST(AND(DV$4&gt;=$E40,DV$4&lt;=$G40)*(DV$4-$E40+1),$I40/2,$L40,TRUE)-_xlfn.NORM.DIST(AND(DV$4&gt;=$E40,DV$4&lt;=$G40)*(DU$4-$E40+1),$I40/2,$L40,TRUE))/(1-2*_xlfn.NORM.DIST(0,$I40/2,$L40,TRUE))*$C40+($J40="Steady Growth")*(AND(DV$4&gt;=$E40,DV$4&lt;=$G40)*((DV$4-$E40+1)/($I40*($I40+1)/2)*$C40))+($J40="custom")*CustomCF!DO40</f>
        <v>0</v>
      </c>
      <c r="DW40" s="19">
        <f>($J40="Bell Curve")*(_xlfn.NORM.DIST(AND(DW$4&gt;=$E40,DW$4&lt;=$G40)*(DW$4-$E40+1),$I40/2,$L40,TRUE)-_xlfn.NORM.DIST(AND(DW$4&gt;=$E40,DW$4&lt;=$G40)*(DV$4-$E40+1),$I40/2,$L40,TRUE))/(1-2*_xlfn.NORM.DIST(0,$I40/2,$L40,TRUE))*$C40+($J40="Steady Growth")*(AND(DW$4&gt;=$E40,DW$4&lt;=$G40)*((DW$4-$E40+1)/($I40*($I40+1)/2)*$C40))+($J40="custom")*CustomCF!DP40</f>
        <v>0</v>
      </c>
      <c r="DX40" s="19">
        <f>($J40="Bell Curve")*(_xlfn.NORM.DIST(AND(DX$4&gt;=$E40,DX$4&lt;=$G40)*(DX$4-$E40+1),$I40/2,$L40,TRUE)-_xlfn.NORM.DIST(AND(DX$4&gt;=$E40,DX$4&lt;=$G40)*(DW$4-$E40+1),$I40/2,$L40,TRUE))/(1-2*_xlfn.NORM.DIST(0,$I40/2,$L40,TRUE))*$C40+($J40="Steady Growth")*(AND(DX$4&gt;=$E40,DX$4&lt;=$G40)*((DX$4-$E40+1)/($I40*($I40+1)/2)*$C40))+($J40="custom")*CustomCF!DQ40</f>
        <v>0</v>
      </c>
      <c r="DY40" s="19">
        <f>($J40="Bell Curve")*(_xlfn.NORM.DIST(AND(DY$4&gt;=$E40,DY$4&lt;=$G40)*(DY$4-$E40+1),$I40/2,$L40,TRUE)-_xlfn.NORM.DIST(AND(DY$4&gt;=$E40,DY$4&lt;=$G40)*(DX$4-$E40+1),$I40/2,$L40,TRUE))/(1-2*_xlfn.NORM.DIST(0,$I40/2,$L40,TRUE))*$C40+($J40="Steady Growth")*(AND(DY$4&gt;=$E40,DY$4&lt;=$G40)*((DY$4-$E40+1)/($I40*($I40+1)/2)*$C40))+($J40="custom")*CustomCF!DR40</f>
        <v>0</v>
      </c>
      <c r="DZ40" s="19">
        <f>($J40="Bell Curve")*(_xlfn.NORM.DIST(AND(DZ$4&gt;=$E40,DZ$4&lt;=$G40)*(DZ$4-$E40+1),$I40/2,$L40,TRUE)-_xlfn.NORM.DIST(AND(DZ$4&gt;=$E40,DZ$4&lt;=$G40)*(DY$4-$E40+1),$I40/2,$L40,TRUE))/(1-2*_xlfn.NORM.DIST(0,$I40/2,$L40,TRUE))*$C40+($J40="Steady Growth")*(AND(DZ$4&gt;=$E40,DZ$4&lt;=$G40)*((DZ$4-$E40+1)/($I40*($I40+1)/2)*$C40))+($J40="custom")*CustomCF!DS40</f>
        <v>0</v>
      </c>
      <c r="EA40" s="19">
        <f>($J40="Bell Curve")*(_xlfn.NORM.DIST(AND(EA$4&gt;=$E40,EA$4&lt;=$G40)*(EA$4-$E40+1),$I40/2,$L40,TRUE)-_xlfn.NORM.DIST(AND(EA$4&gt;=$E40,EA$4&lt;=$G40)*(DZ$4-$E40+1),$I40/2,$L40,TRUE))/(1-2*_xlfn.NORM.DIST(0,$I40/2,$L40,TRUE))*$C40+($J40="Steady Growth")*(AND(EA$4&gt;=$E40,EA$4&lt;=$G40)*((EA$4-$E40+1)/($I40*($I40+1)/2)*$C40))+($J40="custom")*CustomCF!DT40</f>
        <v>0</v>
      </c>
      <c r="EB40" s="19">
        <f>($J40="Bell Curve")*(_xlfn.NORM.DIST(AND(EB$4&gt;=$E40,EB$4&lt;=$G40)*(EB$4-$E40+1),$I40/2,$L40,TRUE)-_xlfn.NORM.DIST(AND(EB$4&gt;=$E40,EB$4&lt;=$G40)*(EA$4-$E40+1),$I40/2,$L40,TRUE))/(1-2*_xlfn.NORM.DIST(0,$I40/2,$L40,TRUE))*$C40+($J40="Steady Growth")*(AND(EB$4&gt;=$E40,EB$4&lt;=$G40)*((EB$4-$E40+1)/($I40*($I40+1)/2)*$C40))+($J40="custom")*CustomCF!DU40</f>
        <v>0</v>
      </c>
      <c r="EC40" s="19">
        <f>($J40="Bell Curve")*(_xlfn.NORM.DIST(AND(EC$4&gt;=$E40,EC$4&lt;=$G40)*(EC$4-$E40+1),$I40/2,$L40,TRUE)-_xlfn.NORM.DIST(AND(EC$4&gt;=$E40,EC$4&lt;=$G40)*(EB$4-$E40+1),$I40/2,$L40,TRUE))/(1-2*_xlfn.NORM.DIST(0,$I40/2,$L40,TRUE))*$C40+($J40="Steady Growth")*(AND(EC$4&gt;=$E40,EC$4&lt;=$G40)*((EC$4-$E40+1)/($I40*($I40+1)/2)*$C40))+($J40="custom")*CustomCF!DV40</f>
        <v>0</v>
      </c>
      <c r="ED40" s="19">
        <f>($J40="Bell Curve")*(_xlfn.NORM.DIST(AND(ED$4&gt;=$E40,ED$4&lt;=$G40)*(ED$4-$E40+1),$I40/2,$L40,TRUE)-_xlfn.NORM.DIST(AND(ED$4&gt;=$E40,ED$4&lt;=$G40)*(EC$4-$E40+1),$I40/2,$L40,TRUE))/(1-2*_xlfn.NORM.DIST(0,$I40/2,$L40,TRUE))*$C40+($J40="Steady Growth")*(AND(ED$4&gt;=$E40,ED$4&lt;=$G40)*((ED$4-$E40+1)/($I40*($I40+1)/2)*$C40))+($J40="custom")*CustomCF!DW40</f>
        <v>0</v>
      </c>
      <c r="EE40" s="19">
        <f>($J40="Bell Curve")*(_xlfn.NORM.DIST(AND(EE$4&gt;=$E40,EE$4&lt;=$G40)*(EE$4-$E40+1),$I40/2,$L40,TRUE)-_xlfn.NORM.DIST(AND(EE$4&gt;=$E40,EE$4&lt;=$G40)*(ED$4-$E40+1),$I40/2,$L40,TRUE))/(1-2*_xlfn.NORM.DIST(0,$I40/2,$L40,TRUE))*$C40+($J40="Steady Growth")*(AND(EE$4&gt;=$E40,EE$4&lt;=$G40)*((EE$4-$E40+1)/($I40*($I40+1)/2)*$C40))+($J40="custom")*CustomCF!DX40</f>
        <v>0</v>
      </c>
      <c r="EF40" s="121">
        <f>($J40="Bell Curve")*(_xlfn.NORM.DIST(AND(EF$4&gt;=$E40,EF$4&lt;=$G40)*(EF$4-$E40+1),$I40/2,$L40,TRUE)-_xlfn.NORM.DIST(AND(EF$4&gt;=$E40,EF$4&lt;=$G40)*(EE$4-$E40+1),$I40/2,$L40,TRUE))/(1-2*_xlfn.NORM.DIST(0,$I40/2,$L40,TRUE))*$C40+($J40="Steady Growth")*(AND(EF$4&gt;=$E40,EF$4&lt;=$G40)*((EF$4-$E40+1)/($I40*($I40+1)/2)*$C40))+($J40="custom")*CustomCF!DY40</f>
        <v>0</v>
      </c>
    </row>
    <row r="41" spans="2:136" hidden="1" outlineLevel="1" x14ac:dyDescent="0.2">
      <c r="B41" s="103" t="str">
        <f>Budget!O14</f>
        <v>Hard Cost Contingency/Inflationary Pressure</v>
      </c>
      <c r="C41" s="19">
        <f>Budget!P14</f>
        <v>22968076.800000001</v>
      </c>
      <c r="D41" s="19">
        <f t="shared" si="17"/>
        <v>20</v>
      </c>
      <c r="E41" s="92">
        <v>20</v>
      </c>
      <c r="F41" s="18">
        <f>IF(J41="Custom",CustomCF!E41,INDEX($P$6:$DY$6,MATCH(E41,CF!$P$4:$DY$4,0)))</f>
        <v>46630</v>
      </c>
      <c r="G41" s="92">
        <v>30</v>
      </c>
      <c r="H41" s="18">
        <f>IF(J41="Custom",CustomCF!F41,INDEX($P$6:$EF$6,MATCH(G41,$P$4:$EF$4,0)))</f>
        <v>46934</v>
      </c>
      <c r="I41" s="9">
        <f t="shared" si="9"/>
        <v>11</v>
      </c>
      <c r="J41" s="92" t="s">
        <v>30</v>
      </c>
      <c r="K41" s="92" t="s">
        <v>31</v>
      </c>
      <c r="L41" s="9">
        <f t="shared" si="22"/>
        <v>10000000</v>
      </c>
      <c r="M41" s="107">
        <f t="shared" si="23"/>
        <v>22968076.800000001</v>
      </c>
      <c r="N41" s="112" t="str">
        <f t="shared" si="10"/>
        <v>OK</v>
      </c>
      <c r="O41" s="112"/>
      <c r="P41" s="19">
        <f>($J41="Bell Curve")*(_xlfn.NORM.DIST(AND(P$4&gt;=$E41,P$4&lt;=$G41)*(P$4-$E41+1),$I41/2,$L41,TRUE)-_xlfn.NORM.DIST(AND(P$4&gt;=$E41,P$4&lt;=$G41)*(N$4-$E41+1),$I41/2,$L41,TRUE))/(1-2*_xlfn.NORM.DIST(0,$I41/2,$L41,TRUE))*$C41+($J41="Steady Growth")*(AND(P$4&gt;=$E41,P$4&lt;=$G41)*((P$4-$E41+1)/($I41*($I41+1)/2)*$C41))+($J41="custom")*CustomCF!I41</f>
        <v>0</v>
      </c>
      <c r="Q41" s="19">
        <f>($J41="Bell Curve")*(_xlfn.NORM.DIST(AND(Q$4&gt;=$E41,Q$4&lt;=$G41)*(Q$4-$E41+1),$I41/2,$L41,TRUE)-_xlfn.NORM.DIST(AND(Q$4&gt;=$E41,Q$4&lt;=$G41)*(P$4-$E41+1),$I41/2,$L41,TRUE))/(1-2*_xlfn.NORM.DIST(0,$I41/2,$L41,TRUE))*$C41+($J41="Steady Growth")*(AND(Q$4&gt;=$E41,Q$4&lt;=$G41)*((Q$4-$E41+1)/($I41*($I41+1)/2)*$C41))+($J41="custom")*CustomCF!J41</f>
        <v>0</v>
      </c>
      <c r="R41" s="19">
        <f>($J41="Bell Curve")*(_xlfn.NORM.DIST(AND(R$4&gt;=$E41,R$4&lt;=$G41)*(R$4-$E41+1),$I41/2,$L41,TRUE)-_xlfn.NORM.DIST(AND(R$4&gt;=$E41,R$4&lt;=$G41)*(Q$4-$E41+1),$I41/2,$L41,TRUE))/(1-2*_xlfn.NORM.DIST(0,$I41/2,$L41,TRUE))*$C41+($J41="Steady Growth")*(AND(R$4&gt;=$E41,R$4&lt;=$G41)*((R$4-$E41+1)/($I41*($I41+1)/2)*$C41))+($J41="custom")*CustomCF!K41</f>
        <v>0</v>
      </c>
      <c r="S41" s="19">
        <f>($J41="Bell Curve")*(_xlfn.NORM.DIST(AND(S$4&gt;=$E41,S$4&lt;=$G41)*(S$4-$E41+1),$I41/2,$L41,TRUE)-_xlfn.NORM.DIST(AND(S$4&gt;=$E41,S$4&lt;=$G41)*(R$4-$E41+1),$I41/2,$L41,TRUE))/(1-2*_xlfn.NORM.DIST(0,$I41/2,$L41,TRUE))*$C41+($J41="Steady Growth")*(AND(S$4&gt;=$E41,S$4&lt;=$G41)*((S$4-$E41+1)/($I41*($I41+1)/2)*$C41))+($J41="custom")*CustomCF!L41</f>
        <v>0</v>
      </c>
      <c r="T41" s="19">
        <f>($J41="Bell Curve")*(_xlfn.NORM.DIST(AND(T$4&gt;=$E41,T$4&lt;=$G41)*(T$4-$E41+1),$I41/2,$L41,TRUE)-_xlfn.NORM.DIST(AND(T$4&gt;=$E41,T$4&lt;=$G41)*(S$4-$E41+1),$I41/2,$L41,TRUE))/(1-2*_xlfn.NORM.DIST(0,$I41/2,$L41,TRUE))*$C41+($J41="Steady Growth")*(AND(T$4&gt;=$E41,T$4&lt;=$G41)*((T$4-$E41+1)/($I41*($I41+1)/2)*$C41))+($J41="custom")*CustomCF!M41</f>
        <v>0</v>
      </c>
      <c r="U41" s="19">
        <f>($J41="Bell Curve")*(_xlfn.NORM.DIST(AND(U$4&gt;=$E41,U$4&lt;=$G41)*(U$4-$E41+1),$I41/2,$L41,TRUE)-_xlfn.NORM.DIST(AND(U$4&gt;=$E41,U$4&lt;=$G41)*(T$4-$E41+1),$I41/2,$L41,TRUE))/(1-2*_xlfn.NORM.DIST(0,$I41/2,$L41,TRUE))*$C41+($J41="Steady Growth")*(AND(U$4&gt;=$E41,U$4&lt;=$G41)*((U$4-$E41+1)/($I41*($I41+1)/2)*$C41))+($J41="custom")*CustomCF!N41</f>
        <v>0</v>
      </c>
      <c r="V41" s="19">
        <f>($J41="Bell Curve")*(_xlfn.NORM.DIST(AND(V$4&gt;=$E41,V$4&lt;=$G41)*(V$4-$E41+1),$I41/2,$L41,TRUE)-_xlfn.NORM.DIST(AND(V$4&gt;=$E41,V$4&lt;=$G41)*(U$4-$E41+1),$I41/2,$L41,TRUE))/(1-2*_xlfn.NORM.DIST(0,$I41/2,$L41,TRUE))*$C41+($J41="Steady Growth")*(AND(V$4&gt;=$E41,V$4&lt;=$G41)*((V$4-$E41+1)/($I41*($I41+1)/2)*$C41))+($J41="custom")*CustomCF!O41</f>
        <v>0</v>
      </c>
      <c r="W41" s="19">
        <f>($J41="Bell Curve")*(_xlfn.NORM.DIST(AND(W$4&gt;=$E41,W$4&lt;=$G41)*(W$4-$E41+1),$I41/2,$L41,TRUE)-_xlfn.NORM.DIST(AND(W$4&gt;=$E41,W$4&lt;=$G41)*(V$4-$E41+1),$I41/2,$L41,TRUE))/(1-2*_xlfn.NORM.DIST(0,$I41/2,$L41,TRUE))*$C41+($J41="Steady Growth")*(AND(W$4&gt;=$E41,W$4&lt;=$G41)*((W$4-$E41+1)/($I41*($I41+1)/2)*$C41))+($J41="custom")*CustomCF!P41</f>
        <v>0</v>
      </c>
      <c r="X41" s="19">
        <f>($J41="Bell Curve")*(_xlfn.NORM.DIST(AND(X$4&gt;=$E41,X$4&lt;=$G41)*(X$4-$E41+1),$I41/2,$L41,TRUE)-_xlfn.NORM.DIST(AND(X$4&gt;=$E41,X$4&lt;=$G41)*(W$4-$E41+1),$I41/2,$L41,TRUE))/(1-2*_xlfn.NORM.DIST(0,$I41/2,$L41,TRUE))*$C41+($J41="Steady Growth")*(AND(X$4&gt;=$E41,X$4&lt;=$G41)*((X$4-$E41+1)/($I41*($I41+1)/2)*$C41))+($J41="custom")*CustomCF!Q41</f>
        <v>0</v>
      </c>
      <c r="Y41" s="19">
        <f>($J41="Bell Curve")*(_xlfn.NORM.DIST(AND(Y$4&gt;=$E41,Y$4&lt;=$G41)*(Y$4-$E41+1),$I41/2,$L41,TRUE)-_xlfn.NORM.DIST(AND(Y$4&gt;=$E41,Y$4&lt;=$G41)*(X$4-$E41+1),$I41/2,$L41,TRUE))/(1-2*_xlfn.NORM.DIST(0,$I41/2,$L41,TRUE))*$C41+($J41="Steady Growth")*(AND(Y$4&gt;=$E41,Y$4&lt;=$G41)*((Y$4-$E41+1)/($I41*($I41+1)/2)*$C41))+($J41="custom")*CustomCF!R41</f>
        <v>0</v>
      </c>
      <c r="Z41" s="19">
        <f>($J41="Bell Curve")*(_xlfn.NORM.DIST(AND(Z$4&gt;=$E41,Z$4&lt;=$G41)*(Z$4-$E41+1),$I41/2,$L41,TRUE)-_xlfn.NORM.DIST(AND(Z$4&gt;=$E41,Z$4&lt;=$G41)*(Y$4-$E41+1),$I41/2,$L41,TRUE))/(1-2*_xlfn.NORM.DIST(0,$I41/2,$L41,TRUE))*$C41+($J41="Steady Growth")*(AND(Z$4&gt;=$E41,Z$4&lt;=$G41)*((Z$4-$E41+1)/($I41*($I41+1)/2)*$C41))+($J41="custom")*CustomCF!S41</f>
        <v>0</v>
      </c>
      <c r="AA41" s="19">
        <f>($J41="Bell Curve")*(_xlfn.NORM.DIST(AND(AA$4&gt;=$E41,AA$4&lt;=$G41)*(AA$4-$E41+1),$I41/2,$L41,TRUE)-_xlfn.NORM.DIST(AND(AA$4&gt;=$E41,AA$4&lt;=$G41)*(Z$4-$E41+1),$I41/2,$L41,TRUE))/(1-2*_xlfn.NORM.DIST(0,$I41/2,$L41,TRUE))*$C41+($J41="Steady Growth")*(AND(AA$4&gt;=$E41,AA$4&lt;=$G41)*((AA$4-$E41+1)/($I41*($I41+1)/2)*$C41))+($J41="custom")*CustomCF!T41</f>
        <v>0</v>
      </c>
      <c r="AB41" s="19">
        <f>($J41="Bell Curve")*(_xlfn.NORM.DIST(AND(AB$4&gt;=$E41,AB$4&lt;=$G41)*(AB$4-$E41+1),$I41/2,$L41,TRUE)-_xlfn.NORM.DIST(AND(AB$4&gt;=$E41,AB$4&lt;=$G41)*(AA$4-$E41+1),$I41/2,$L41,TRUE))/(1-2*_xlfn.NORM.DIST(0,$I41/2,$L41,TRUE))*$C41+($J41="Steady Growth")*(AND(AB$4&gt;=$E41,AB$4&lt;=$G41)*((AB$4-$E41+1)/($I41*($I41+1)/2)*$C41))+($J41="custom")*CustomCF!U41</f>
        <v>0</v>
      </c>
      <c r="AC41" s="19">
        <f>($J41="Bell Curve")*(_xlfn.NORM.DIST(AND(AC$4&gt;=$E41,AC$4&lt;=$G41)*(AC$4-$E41+1),$I41/2,$L41,TRUE)-_xlfn.NORM.DIST(AND(AC$4&gt;=$E41,AC$4&lt;=$G41)*(AB$4-$E41+1),$I41/2,$L41,TRUE))/(1-2*_xlfn.NORM.DIST(0,$I41/2,$L41,TRUE))*$C41+($J41="Steady Growth")*(AND(AC$4&gt;=$E41,AC$4&lt;=$G41)*((AC$4-$E41+1)/($I41*($I41+1)/2)*$C41))+($J41="custom")*CustomCF!V41</f>
        <v>0</v>
      </c>
      <c r="AD41" s="19">
        <f>($J41="Bell Curve")*(_xlfn.NORM.DIST(AND(AD$4&gt;=$E41,AD$4&lt;=$G41)*(AD$4-$E41+1),$I41/2,$L41,TRUE)-_xlfn.NORM.DIST(AND(AD$4&gt;=$E41,AD$4&lt;=$G41)*(AC$4-$E41+1),$I41/2,$L41,TRUE))/(1-2*_xlfn.NORM.DIST(0,$I41/2,$L41,TRUE))*$C41+($J41="Steady Growth")*(AND(AD$4&gt;=$E41,AD$4&lt;=$G41)*((AD$4-$E41+1)/($I41*($I41+1)/2)*$C41))+($J41="custom")*CustomCF!W41</f>
        <v>0</v>
      </c>
      <c r="AE41" s="19">
        <f>($J41="Bell Curve")*(_xlfn.NORM.DIST(AND(AE$4&gt;=$E41,AE$4&lt;=$G41)*(AE$4-$E41+1),$I41/2,$L41,TRUE)-_xlfn.NORM.DIST(AND(AE$4&gt;=$E41,AE$4&lt;=$G41)*(AD$4-$E41+1),$I41/2,$L41,TRUE))/(1-2*_xlfn.NORM.DIST(0,$I41/2,$L41,TRUE))*$C41+($J41="Steady Growth")*(AND(AE$4&gt;=$E41,AE$4&lt;=$G41)*((AE$4-$E41+1)/($I41*($I41+1)/2)*$C41))+($J41="custom")*CustomCF!X41</f>
        <v>0</v>
      </c>
      <c r="AF41" s="19">
        <f>($J41="Bell Curve")*(_xlfn.NORM.DIST(AND(AF$4&gt;=$E41,AF$4&lt;=$G41)*(AF$4-$E41+1),$I41/2,$L41,TRUE)-_xlfn.NORM.DIST(AND(AF$4&gt;=$E41,AF$4&lt;=$G41)*(AE$4-$E41+1),$I41/2,$L41,TRUE))/(1-2*_xlfn.NORM.DIST(0,$I41/2,$L41,TRUE))*$C41+($J41="Steady Growth")*(AND(AF$4&gt;=$E41,AF$4&lt;=$G41)*((AF$4-$E41+1)/($I41*($I41+1)/2)*$C41))+($J41="custom")*CustomCF!Y41</f>
        <v>0</v>
      </c>
      <c r="AG41" s="19">
        <f>($J41="Bell Curve")*(_xlfn.NORM.DIST(AND(AG$4&gt;=$E41,AG$4&lt;=$G41)*(AG$4-$E41+1),$I41/2,$L41,TRUE)-_xlfn.NORM.DIST(AND(AG$4&gt;=$E41,AG$4&lt;=$G41)*(AF$4-$E41+1),$I41/2,$L41,TRUE))/(1-2*_xlfn.NORM.DIST(0,$I41/2,$L41,TRUE))*$C41+($J41="Steady Growth")*(AND(AG$4&gt;=$E41,AG$4&lt;=$G41)*((AG$4-$E41+1)/($I41*($I41+1)/2)*$C41))+($J41="custom")*CustomCF!Z41</f>
        <v>0</v>
      </c>
      <c r="AH41" s="19">
        <f>($J41="Bell Curve")*(_xlfn.NORM.DIST(AND(AH$4&gt;=$E41,AH$4&lt;=$G41)*(AH$4-$E41+1),$I41/2,$L41,TRUE)-_xlfn.NORM.DIST(AND(AH$4&gt;=$E41,AH$4&lt;=$G41)*(AG$4-$E41+1),$I41/2,$L41,TRUE))/(1-2*_xlfn.NORM.DIST(0,$I41/2,$L41,TRUE))*$C41+($J41="Steady Growth")*(AND(AH$4&gt;=$E41,AH$4&lt;=$G41)*((AH$4-$E41+1)/($I41*($I41+1)/2)*$C41))+($J41="custom")*CustomCF!AA41</f>
        <v>0</v>
      </c>
      <c r="AI41" s="19">
        <f>($J41="Bell Curve")*(_xlfn.NORM.DIST(AND(AI$4&gt;=$E41,AI$4&lt;=$G41)*(AI$4-$E41+1),$I41/2,$L41,TRUE)-_xlfn.NORM.DIST(AND(AI$4&gt;=$E41,AI$4&lt;=$G41)*(AH$4-$E41+1),$I41/2,$L41,TRUE))/(1-2*_xlfn.NORM.DIST(0,$I41/2,$L41,TRUE))*$C41+($J41="Steady Growth")*(AND(AI$4&gt;=$E41,AI$4&lt;=$G41)*((AI$4-$E41+1)/($I41*($I41+1)/2)*$C41))+($J41="custom")*CustomCF!AB41</f>
        <v>0</v>
      </c>
      <c r="AJ41" s="19">
        <f>($J41="Bell Curve")*(_xlfn.NORM.DIST(AND(AJ$4&gt;=$E41,AJ$4&lt;=$G41)*(AJ$4-$E41+1),$I41/2,$L41,TRUE)-_xlfn.NORM.DIST(AND(AJ$4&gt;=$E41,AJ$4&lt;=$G41)*(AI$4-$E41+1),$I41/2,$L41,TRUE))/(1-2*_xlfn.NORM.DIST(0,$I41/2,$L41,TRUE))*$C41+($J41="Steady Growth")*(AND(AJ$4&gt;=$E41,AJ$4&lt;=$G41)*((AJ$4-$E41+1)/($I41*($I41+1)/2)*$C41))+($J41="custom")*CustomCF!AC41</f>
        <v>2088006.981289932</v>
      </c>
      <c r="AK41" s="19">
        <f>($J41="Bell Curve")*(_xlfn.NORM.DIST(AND(AK$4&gt;=$E41,AK$4&lt;=$G41)*(AK$4-$E41+1),$I41/2,$L41,TRUE)-_xlfn.NORM.DIST(AND(AK$4&gt;=$E41,AK$4&lt;=$G41)*(AJ$4-$E41+1),$I41/2,$L41,TRUE))/(1-2*_xlfn.NORM.DIST(0,$I41/2,$L41,TRUE))*$C41+($J41="Steady Growth")*(AND(AK$4&gt;=$E41,AK$4&lt;=$G41)*((AK$4-$E41+1)/($I41*($I41+1)/2)*$C41))+($J41="custom")*CustomCF!AD41</f>
        <v>2088006.981289932</v>
      </c>
      <c r="AL41" s="19">
        <f>($J41="Bell Curve")*(_xlfn.NORM.DIST(AND(AL$4&gt;=$E41,AL$4&lt;=$G41)*(AL$4-$E41+1),$I41/2,$L41,TRUE)-_xlfn.NORM.DIST(AND(AL$4&gt;=$E41,AL$4&lt;=$G41)*(AK$4-$E41+1),$I41/2,$L41,TRUE))/(1-2*_xlfn.NORM.DIST(0,$I41/2,$L41,TRUE))*$C41+($J41="Steady Growth")*(AND(AL$4&gt;=$E41,AL$4&lt;=$G41)*((AL$4-$E41+1)/($I41*($I41+1)/2)*$C41))+($J41="custom")*CustomCF!AE41</f>
        <v>2088006.9841953064</v>
      </c>
      <c r="AM41" s="19">
        <f>($J41="Bell Curve")*(_xlfn.NORM.DIST(AND(AM$4&gt;=$E41,AM$4&lt;=$G41)*(AM$4-$E41+1),$I41/2,$L41,TRUE)-_xlfn.NORM.DIST(AND(AM$4&gt;=$E41,AM$4&lt;=$G41)*(AL$4-$E41+1),$I41/2,$L41,TRUE))/(1-2*_xlfn.NORM.DIST(0,$I41/2,$L41,TRUE))*$C41+($J41="Steady Growth")*(AND(AM$4&gt;=$E41,AM$4&lt;=$G41)*((AM$4-$E41+1)/($I41*($I41+1)/2)*$C41))+($J41="custom")*CustomCF!AF41</f>
        <v>2088006.981289932</v>
      </c>
      <c r="AN41" s="19">
        <f>($J41="Bell Curve")*(_xlfn.NORM.DIST(AND(AN$4&gt;=$E41,AN$4&lt;=$G41)*(AN$4-$E41+1),$I41/2,$L41,TRUE)-_xlfn.NORM.DIST(AND(AN$4&gt;=$E41,AN$4&lt;=$G41)*(AM$4-$E41+1),$I41/2,$L41,TRUE))/(1-2*_xlfn.NORM.DIST(0,$I41/2,$L41,TRUE))*$C41+($J41="Steady Growth")*(AND(AN$4&gt;=$E41,AN$4&lt;=$G41)*((AN$4-$E41+1)/($I41*($I41+1)/2)*$C41))+($J41="custom")*CustomCF!AG41</f>
        <v>2088006.981289932</v>
      </c>
      <c r="AO41" s="19">
        <f>($J41="Bell Curve")*(_xlfn.NORM.DIST(AND(AO$4&gt;=$E41,AO$4&lt;=$G41)*(AO$4-$E41+1),$I41/2,$L41,TRUE)-_xlfn.NORM.DIST(AND(AO$4&gt;=$E41,AO$4&lt;=$G41)*(AN$4-$E41+1),$I41/2,$L41,TRUE))/(1-2*_xlfn.NORM.DIST(0,$I41/2,$L41,TRUE))*$C41+($J41="Steady Growth")*(AND(AO$4&gt;=$E41,AO$4&lt;=$G41)*((AO$4-$E41+1)/($I41*($I41+1)/2)*$C41))+($J41="custom")*CustomCF!AH41</f>
        <v>2088006.9783845574</v>
      </c>
      <c r="AP41" s="19">
        <f>($J41="Bell Curve")*(_xlfn.NORM.DIST(AND(AP$4&gt;=$E41,AP$4&lt;=$G41)*(AP$4-$E41+1),$I41/2,$L41,TRUE)-_xlfn.NORM.DIST(AND(AP$4&gt;=$E41,AP$4&lt;=$G41)*(AO$4-$E41+1),$I41/2,$L41,TRUE))/(1-2*_xlfn.NORM.DIST(0,$I41/2,$L41,TRUE))*$C41+($J41="Steady Growth")*(AND(AP$4&gt;=$E41,AP$4&lt;=$G41)*((AP$4-$E41+1)/($I41*($I41+1)/2)*$C41))+($J41="custom")*CustomCF!AI41</f>
        <v>2088006.9871006811</v>
      </c>
      <c r="AQ41" s="19">
        <f>($J41="Bell Curve")*(_xlfn.NORM.DIST(AND(AQ$4&gt;=$E41,AQ$4&lt;=$G41)*(AQ$4-$E41+1),$I41/2,$L41,TRUE)-_xlfn.NORM.DIST(AND(AQ$4&gt;=$E41,AQ$4&lt;=$G41)*(AP$4-$E41+1),$I41/2,$L41,TRUE))/(1-2*_xlfn.NORM.DIST(0,$I41/2,$L41,TRUE))*$C41+($J41="Steady Growth")*(AND(AQ$4&gt;=$E41,AQ$4&lt;=$G41)*((AQ$4-$E41+1)/($I41*($I41+1)/2)*$C41))+($J41="custom")*CustomCF!AJ41</f>
        <v>2088006.975479183</v>
      </c>
      <c r="AR41" s="19">
        <f>($J41="Bell Curve")*(_xlfn.NORM.DIST(AND(AR$4&gt;=$E41,AR$4&lt;=$G41)*(AR$4-$E41+1),$I41/2,$L41,TRUE)-_xlfn.NORM.DIST(AND(AR$4&gt;=$E41,AR$4&lt;=$G41)*(AQ$4-$E41+1),$I41/2,$L41,TRUE))/(1-2*_xlfn.NORM.DIST(0,$I41/2,$L41,TRUE))*$C41+($J41="Steady Growth")*(AND(AR$4&gt;=$E41,AR$4&lt;=$G41)*((AR$4-$E41+1)/($I41*($I41+1)/2)*$C41))+($J41="custom")*CustomCF!AK41</f>
        <v>2088006.9871006811</v>
      </c>
      <c r="AS41" s="19">
        <f>($J41="Bell Curve")*(_xlfn.NORM.DIST(AND(AS$4&gt;=$E41,AS$4&lt;=$G41)*(AS$4-$E41+1),$I41/2,$L41,TRUE)-_xlfn.NORM.DIST(AND(AS$4&gt;=$E41,AS$4&lt;=$G41)*(AR$4-$E41+1),$I41/2,$L41,TRUE))/(1-2*_xlfn.NORM.DIST(0,$I41/2,$L41,TRUE))*$C41+($J41="Steady Growth")*(AND(AS$4&gt;=$E41,AS$4&lt;=$G41)*((AS$4-$E41+1)/($I41*($I41+1)/2)*$C41))+($J41="custom")*CustomCF!AL41</f>
        <v>2088006.981289932</v>
      </c>
      <c r="AT41" s="19">
        <f>($J41="Bell Curve")*(_xlfn.NORM.DIST(AND(AT$4&gt;=$E41,AT$4&lt;=$G41)*(AT$4-$E41+1),$I41/2,$L41,TRUE)-_xlfn.NORM.DIST(AND(AT$4&gt;=$E41,AT$4&lt;=$G41)*(AS$4-$E41+1),$I41/2,$L41,TRUE))/(1-2*_xlfn.NORM.DIST(0,$I41/2,$L41,TRUE))*$C41+($J41="Steady Growth")*(AND(AT$4&gt;=$E41,AT$4&lt;=$G41)*((AT$4-$E41+1)/($I41*($I41+1)/2)*$C41))+($J41="custom")*CustomCF!AM41</f>
        <v>2088006.981289932</v>
      </c>
      <c r="AU41" s="19">
        <f>($J41="Bell Curve")*(_xlfn.NORM.DIST(AND(AU$4&gt;=$E41,AU$4&lt;=$G41)*(AU$4-$E41+1),$I41/2,$L41,TRUE)-_xlfn.NORM.DIST(AND(AU$4&gt;=$E41,AU$4&lt;=$G41)*(AT$4-$E41+1),$I41/2,$L41,TRUE))/(1-2*_xlfn.NORM.DIST(0,$I41/2,$L41,TRUE))*$C41+($J41="Steady Growth")*(AND(AU$4&gt;=$E41,AU$4&lt;=$G41)*((AU$4-$E41+1)/($I41*($I41+1)/2)*$C41))+($J41="custom")*CustomCF!AN41</f>
        <v>0</v>
      </c>
      <c r="AV41" s="19">
        <f>($J41="Bell Curve")*(_xlfn.NORM.DIST(AND(AV$4&gt;=$E41,AV$4&lt;=$G41)*(AV$4-$E41+1),$I41/2,$L41,TRUE)-_xlfn.NORM.DIST(AND(AV$4&gt;=$E41,AV$4&lt;=$G41)*(AU$4-$E41+1),$I41/2,$L41,TRUE))/(1-2*_xlfn.NORM.DIST(0,$I41/2,$L41,TRUE))*$C41+($J41="Steady Growth")*(AND(AV$4&gt;=$E41,AV$4&lt;=$G41)*((AV$4-$E41+1)/($I41*($I41+1)/2)*$C41))+($J41="custom")*CustomCF!AO41</f>
        <v>0</v>
      </c>
      <c r="AW41" s="19">
        <f>($J41="Bell Curve")*(_xlfn.NORM.DIST(AND(AW$4&gt;=$E41,AW$4&lt;=$G41)*(AW$4-$E41+1),$I41/2,$L41,TRUE)-_xlfn.NORM.DIST(AND(AW$4&gt;=$E41,AW$4&lt;=$G41)*(AV$4-$E41+1),$I41/2,$L41,TRUE))/(1-2*_xlfn.NORM.DIST(0,$I41/2,$L41,TRUE))*$C41+($J41="Steady Growth")*(AND(AW$4&gt;=$E41,AW$4&lt;=$G41)*((AW$4-$E41+1)/($I41*($I41+1)/2)*$C41))+($J41="custom")*CustomCF!AP41</f>
        <v>0</v>
      </c>
      <c r="AX41" s="19">
        <f>($J41="Bell Curve")*(_xlfn.NORM.DIST(AND(AX$4&gt;=$E41,AX$4&lt;=$G41)*(AX$4-$E41+1),$I41/2,$L41,TRUE)-_xlfn.NORM.DIST(AND(AX$4&gt;=$E41,AX$4&lt;=$G41)*(AW$4-$E41+1),$I41/2,$L41,TRUE))/(1-2*_xlfn.NORM.DIST(0,$I41/2,$L41,TRUE))*$C41+($J41="Steady Growth")*(AND(AX$4&gt;=$E41,AX$4&lt;=$G41)*((AX$4-$E41+1)/($I41*($I41+1)/2)*$C41))+($J41="custom")*CustomCF!AQ41</f>
        <v>0</v>
      </c>
      <c r="AY41" s="19">
        <f>($J41="Bell Curve")*(_xlfn.NORM.DIST(AND(AY$4&gt;=$E41,AY$4&lt;=$G41)*(AY$4-$E41+1),$I41/2,$L41,TRUE)-_xlfn.NORM.DIST(AND(AY$4&gt;=$E41,AY$4&lt;=$G41)*(AX$4-$E41+1),$I41/2,$L41,TRUE))/(1-2*_xlfn.NORM.DIST(0,$I41/2,$L41,TRUE))*$C41+($J41="Steady Growth")*(AND(AY$4&gt;=$E41,AY$4&lt;=$G41)*((AY$4-$E41+1)/($I41*($I41+1)/2)*$C41))+($J41="custom")*CustomCF!AR41</f>
        <v>0</v>
      </c>
      <c r="AZ41" s="19">
        <f>($J41="Bell Curve")*(_xlfn.NORM.DIST(AND(AZ$4&gt;=$E41,AZ$4&lt;=$G41)*(AZ$4-$E41+1),$I41/2,$L41,TRUE)-_xlfn.NORM.DIST(AND(AZ$4&gt;=$E41,AZ$4&lt;=$G41)*(AY$4-$E41+1),$I41/2,$L41,TRUE))/(1-2*_xlfn.NORM.DIST(0,$I41/2,$L41,TRUE))*$C41+($J41="Steady Growth")*(AND(AZ$4&gt;=$E41,AZ$4&lt;=$G41)*((AZ$4-$E41+1)/($I41*($I41+1)/2)*$C41))+($J41="custom")*CustomCF!AS41</f>
        <v>0</v>
      </c>
      <c r="BA41" s="19">
        <f>($J41="Bell Curve")*(_xlfn.NORM.DIST(AND(BA$4&gt;=$E41,BA$4&lt;=$G41)*(BA$4-$E41+1),$I41/2,$L41,TRUE)-_xlfn.NORM.DIST(AND(BA$4&gt;=$E41,BA$4&lt;=$G41)*(AZ$4-$E41+1),$I41/2,$L41,TRUE))/(1-2*_xlfn.NORM.DIST(0,$I41/2,$L41,TRUE))*$C41+($J41="Steady Growth")*(AND(BA$4&gt;=$E41,BA$4&lt;=$G41)*((BA$4-$E41+1)/($I41*($I41+1)/2)*$C41))+($J41="custom")*CustomCF!AT41</f>
        <v>0</v>
      </c>
      <c r="BB41" s="19">
        <f>($J41="Bell Curve")*(_xlfn.NORM.DIST(AND(BB$4&gt;=$E41,BB$4&lt;=$G41)*(BB$4-$E41+1),$I41/2,$L41,TRUE)-_xlfn.NORM.DIST(AND(BB$4&gt;=$E41,BB$4&lt;=$G41)*(BA$4-$E41+1),$I41/2,$L41,TRUE))/(1-2*_xlfn.NORM.DIST(0,$I41/2,$L41,TRUE))*$C41+($J41="Steady Growth")*(AND(BB$4&gt;=$E41,BB$4&lt;=$G41)*((BB$4-$E41+1)/($I41*($I41+1)/2)*$C41))+($J41="custom")*CustomCF!AU41</f>
        <v>0</v>
      </c>
      <c r="BC41" s="19">
        <f>($J41="Bell Curve")*(_xlfn.NORM.DIST(AND(BC$4&gt;=$E41,BC$4&lt;=$G41)*(BC$4-$E41+1),$I41/2,$L41,TRUE)-_xlfn.NORM.DIST(AND(BC$4&gt;=$E41,BC$4&lt;=$G41)*(BB$4-$E41+1),$I41/2,$L41,TRUE))/(1-2*_xlfn.NORM.DIST(0,$I41/2,$L41,TRUE))*$C41+($J41="Steady Growth")*(AND(BC$4&gt;=$E41,BC$4&lt;=$G41)*((BC$4-$E41+1)/($I41*($I41+1)/2)*$C41))+($J41="custom")*CustomCF!AV41</f>
        <v>0</v>
      </c>
      <c r="BD41" s="19">
        <f>($J41="Bell Curve")*(_xlfn.NORM.DIST(AND(BD$4&gt;=$E41,BD$4&lt;=$G41)*(BD$4-$E41+1),$I41/2,$L41,TRUE)-_xlfn.NORM.DIST(AND(BD$4&gt;=$E41,BD$4&lt;=$G41)*(BC$4-$E41+1),$I41/2,$L41,TRUE))/(1-2*_xlfn.NORM.DIST(0,$I41/2,$L41,TRUE))*$C41+($J41="Steady Growth")*(AND(BD$4&gt;=$E41,BD$4&lt;=$G41)*((BD$4-$E41+1)/($I41*($I41+1)/2)*$C41))+($J41="custom")*CustomCF!AW41</f>
        <v>0</v>
      </c>
      <c r="BE41" s="19">
        <f>($J41="Bell Curve")*(_xlfn.NORM.DIST(AND(BE$4&gt;=$E41,BE$4&lt;=$G41)*(BE$4-$E41+1),$I41/2,$L41,TRUE)-_xlfn.NORM.DIST(AND(BE$4&gt;=$E41,BE$4&lt;=$G41)*(BD$4-$E41+1),$I41/2,$L41,TRUE))/(1-2*_xlfn.NORM.DIST(0,$I41/2,$L41,TRUE))*$C41+($J41="Steady Growth")*(AND(BE$4&gt;=$E41,BE$4&lt;=$G41)*((BE$4-$E41+1)/($I41*($I41+1)/2)*$C41))+($J41="custom")*CustomCF!AX41</f>
        <v>0</v>
      </c>
      <c r="BF41" s="19">
        <f>($J41="Bell Curve")*(_xlfn.NORM.DIST(AND(BF$4&gt;=$E41,BF$4&lt;=$G41)*(BF$4-$E41+1),$I41/2,$L41,TRUE)-_xlfn.NORM.DIST(AND(BF$4&gt;=$E41,BF$4&lt;=$G41)*(BE$4-$E41+1),$I41/2,$L41,TRUE))/(1-2*_xlfn.NORM.DIST(0,$I41/2,$L41,TRUE))*$C41+($J41="Steady Growth")*(AND(BF$4&gt;=$E41,BF$4&lt;=$G41)*((BF$4-$E41+1)/($I41*($I41+1)/2)*$C41))+($J41="custom")*CustomCF!AY41</f>
        <v>0</v>
      </c>
      <c r="BG41" s="19">
        <f>($J41="Bell Curve")*(_xlfn.NORM.DIST(AND(BG$4&gt;=$E41,BG$4&lt;=$G41)*(BG$4-$E41+1),$I41/2,$L41,TRUE)-_xlfn.NORM.DIST(AND(BG$4&gt;=$E41,BG$4&lt;=$G41)*(BF$4-$E41+1),$I41/2,$L41,TRUE))/(1-2*_xlfn.NORM.DIST(0,$I41/2,$L41,TRUE))*$C41+($J41="Steady Growth")*(AND(BG$4&gt;=$E41,BG$4&lt;=$G41)*((BG$4-$E41+1)/($I41*($I41+1)/2)*$C41))+($J41="custom")*CustomCF!AZ41</f>
        <v>0</v>
      </c>
      <c r="BH41" s="19">
        <f>($J41="Bell Curve")*(_xlfn.NORM.DIST(AND(BH$4&gt;=$E41,BH$4&lt;=$G41)*(BH$4-$E41+1),$I41/2,$L41,TRUE)-_xlfn.NORM.DIST(AND(BH$4&gt;=$E41,BH$4&lt;=$G41)*(BG$4-$E41+1),$I41/2,$L41,TRUE))/(1-2*_xlfn.NORM.DIST(0,$I41/2,$L41,TRUE))*$C41+($J41="Steady Growth")*(AND(BH$4&gt;=$E41,BH$4&lt;=$G41)*((BH$4-$E41+1)/($I41*($I41+1)/2)*$C41))+($J41="custom")*CustomCF!BA41</f>
        <v>0</v>
      </c>
      <c r="BI41" s="19">
        <f>($J41="Bell Curve")*(_xlfn.NORM.DIST(AND(BI$4&gt;=$E41,BI$4&lt;=$G41)*(BI$4-$E41+1),$I41/2,$L41,TRUE)-_xlfn.NORM.DIST(AND(BI$4&gt;=$E41,BI$4&lt;=$G41)*(BH$4-$E41+1),$I41/2,$L41,TRUE))/(1-2*_xlfn.NORM.DIST(0,$I41/2,$L41,TRUE))*$C41+($J41="Steady Growth")*(AND(BI$4&gt;=$E41,BI$4&lt;=$G41)*((BI$4-$E41+1)/($I41*($I41+1)/2)*$C41))+($J41="custom")*CustomCF!BB41</f>
        <v>0</v>
      </c>
      <c r="BJ41" s="19">
        <f>($J41="Bell Curve")*(_xlfn.NORM.DIST(AND(BJ$4&gt;=$E41,BJ$4&lt;=$G41)*(BJ$4-$E41+1),$I41/2,$L41,TRUE)-_xlfn.NORM.DIST(AND(BJ$4&gt;=$E41,BJ$4&lt;=$G41)*(BI$4-$E41+1),$I41/2,$L41,TRUE))/(1-2*_xlfn.NORM.DIST(0,$I41/2,$L41,TRUE))*$C41+($J41="Steady Growth")*(AND(BJ$4&gt;=$E41,BJ$4&lt;=$G41)*((BJ$4-$E41+1)/($I41*($I41+1)/2)*$C41))+($J41="custom")*CustomCF!BC41</f>
        <v>0</v>
      </c>
      <c r="BK41" s="19">
        <f>($J41="Bell Curve")*(_xlfn.NORM.DIST(AND(BK$4&gt;=$E41,BK$4&lt;=$G41)*(BK$4-$E41+1),$I41/2,$L41,TRUE)-_xlfn.NORM.DIST(AND(BK$4&gt;=$E41,BK$4&lt;=$G41)*(BJ$4-$E41+1),$I41/2,$L41,TRUE))/(1-2*_xlfn.NORM.DIST(0,$I41/2,$L41,TRUE))*$C41+($J41="Steady Growth")*(AND(BK$4&gt;=$E41,BK$4&lt;=$G41)*((BK$4-$E41+1)/($I41*($I41+1)/2)*$C41))+($J41="custom")*CustomCF!BD41</f>
        <v>0</v>
      </c>
      <c r="BL41" s="19">
        <f>($J41="Bell Curve")*(_xlfn.NORM.DIST(AND(BL$4&gt;=$E41,BL$4&lt;=$G41)*(BL$4-$E41+1),$I41/2,$L41,TRUE)-_xlfn.NORM.DIST(AND(BL$4&gt;=$E41,BL$4&lt;=$G41)*(BK$4-$E41+1),$I41/2,$L41,TRUE))/(1-2*_xlfn.NORM.DIST(0,$I41/2,$L41,TRUE))*$C41+($J41="Steady Growth")*(AND(BL$4&gt;=$E41,BL$4&lt;=$G41)*((BL$4-$E41+1)/($I41*($I41+1)/2)*$C41))+($J41="custom")*CustomCF!BE41</f>
        <v>0</v>
      </c>
      <c r="BM41" s="19">
        <f>($J41="Bell Curve")*(_xlfn.NORM.DIST(AND(BM$4&gt;=$E41,BM$4&lt;=$G41)*(BM$4-$E41+1),$I41/2,$L41,TRUE)-_xlfn.NORM.DIST(AND(BM$4&gt;=$E41,BM$4&lt;=$G41)*(BL$4-$E41+1),$I41/2,$L41,TRUE))/(1-2*_xlfn.NORM.DIST(0,$I41/2,$L41,TRUE))*$C41+($J41="Steady Growth")*(AND(BM$4&gt;=$E41,BM$4&lt;=$G41)*((BM$4-$E41+1)/($I41*($I41+1)/2)*$C41))+($J41="custom")*CustomCF!BF41</f>
        <v>0</v>
      </c>
      <c r="BN41" s="19">
        <f>($J41="Bell Curve")*(_xlfn.NORM.DIST(AND(BN$4&gt;=$E41,BN$4&lt;=$G41)*(BN$4-$E41+1),$I41/2,$L41,TRUE)-_xlfn.NORM.DIST(AND(BN$4&gt;=$E41,BN$4&lt;=$G41)*(BM$4-$E41+1),$I41/2,$L41,TRUE))/(1-2*_xlfn.NORM.DIST(0,$I41/2,$L41,TRUE))*$C41+($J41="Steady Growth")*(AND(BN$4&gt;=$E41,BN$4&lt;=$G41)*((BN$4-$E41+1)/($I41*($I41+1)/2)*$C41))+($J41="custom")*CustomCF!BG41</f>
        <v>0</v>
      </c>
      <c r="BO41" s="19">
        <f>($J41="Bell Curve")*(_xlfn.NORM.DIST(AND(BO$4&gt;=$E41,BO$4&lt;=$G41)*(BO$4-$E41+1),$I41/2,$L41,TRUE)-_xlfn.NORM.DIST(AND(BO$4&gt;=$E41,BO$4&lt;=$G41)*(BN$4-$E41+1),$I41/2,$L41,TRUE))/(1-2*_xlfn.NORM.DIST(0,$I41/2,$L41,TRUE))*$C41+($J41="Steady Growth")*(AND(BO$4&gt;=$E41,BO$4&lt;=$G41)*((BO$4-$E41+1)/($I41*($I41+1)/2)*$C41))+($J41="custom")*CustomCF!BH41</f>
        <v>0</v>
      </c>
      <c r="BP41" s="19">
        <f>($J41="Bell Curve")*(_xlfn.NORM.DIST(AND(BP$4&gt;=$E41,BP$4&lt;=$G41)*(BP$4-$E41+1),$I41/2,$L41,TRUE)-_xlfn.NORM.DIST(AND(BP$4&gt;=$E41,BP$4&lt;=$G41)*(BO$4-$E41+1),$I41/2,$L41,TRUE))/(1-2*_xlfn.NORM.DIST(0,$I41/2,$L41,TRUE))*$C41+($J41="Steady Growth")*(AND(BP$4&gt;=$E41,BP$4&lt;=$G41)*((BP$4-$E41+1)/($I41*($I41+1)/2)*$C41))+($J41="custom")*CustomCF!BI41</f>
        <v>0</v>
      </c>
      <c r="BQ41" s="19">
        <f>($J41="Bell Curve")*(_xlfn.NORM.DIST(AND(BQ$4&gt;=$E41,BQ$4&lt;=$G41)*(BQ$4-$E41+1),$I41/2,$L41,TRUE)-_xlfn.NORM.DIST(AND(BQ$4&gt;=$E41,BQ$4&lt;=$G41)*(BP$4-$E41+1),$I41/2,$L41,TRUE))/(1-2*_xlfn.NORM.DIST(0,$I41/2,$L41,TRUE))*$C41+($J41="Steady Growth")*(AND(BQ$4&gt;=$E41,BQ$4&lt;=$G41)*((BQ$4-$E41+1)/($I41*($I41+1)/2)*$C41))+($J41="custom")*CustomCF!BJ41</f>
        <v>0</v>
      </c>
      <c r="BR41" s="19">
        <f>($J41="Bell Curve")*(_xlfn.NORM.DIST(AND(BR$4&gt;=$E41,BR$4&lt;=$G41)*(BR$4-$E41+1),$I41/2,$L41,TRUE)-_xlfn.NORM.DIST(AND(BR$4&gt;=$E41,BR$4&lt;=$G41)*(BQ$4-$E41+1),$I41/2,$L41,TRUE))/(1-2*_xlfn.NORM.DIST(0,$I41/2,$L41,TRUE))*$C41+($J41="Steady Growth")*(AND(BR$4&gt;=$E41,BR$4&lt;=$G41)*((BR$4-$E41+1)/($I41*($I41+1)/2)*$C41))+($J41="custom")*CustomCF!BK41</f>
        <v>0</v>
      </c>
      <c r="BS41" s="19">
        <f>($J41="Bell Curve")*(_xlfn.NORM.DIST(AND(BS$4&gt;=$E41,BS$4&lt;=$G41)*(BS$4-$E41+1),$I41/2,$L41,TRUE)-_xlfn.NORM.DIST(AND(BS$4&gt;=$E41,BS$4&lt;=$G41)*(BR$4-$E41+1),$I41/2,$L41,TRUE))/(1-2*_xlfn.NORM.DIST(0,$I41/2,$L41,TRUE))*$C41+($J41="Steady Growth")*(AND(BS$4&gt;=$E41,BS$4&lt;=$G41)*((BS$4-$E41+1)/($I41*($I41+1)/2)*$C41))+($J41="custom")*CustomCF!BL41</f>
        <v>0</v>
      </c>
      <c r="BT41" s="19">
        <f>($J41="Bell Curve")*(_xlfn.NORM.DIST(AND(BT$4&gt;=$E41,BT$4&lt;=$G41)*(BT$4-$E41+1),$I41/2,$L41,TRUE)-_xlfn.NORM.DIST(AND(BT$4&gt;=$E41,BT$4&lt;=$G41)*(BS$4-$E41+1),$I41/2,$L41,TRUE))/(1-2*_xlfn.NORM.DIST(0,$I41/2,$L41,TRUE))*$C41+($J41="Steady Growth")*(AND(BT$4&gt;=$E41,BT$4&lt;=$G41)*((BT$4-$E41+1)/($I41*($I41+1)/2)*$C41))+($J41="custom")*CustomCF!BM41</f>
        <v>0</v>
      </c>
      <c r="BU41" s="19">
        <f>($J41="Bell Curve")*(_xlfn.NORM.DIST(AND(BU$4&gt;=$E41,BU$4&lt;=$G41)*(BU$4-$E41+1),$I41/2,$L41,TRUE)-_xlfn.NORM.DIST(AND(BU$4&gt;=$E41,BU$4&lt;=$G41)*(BT$4-$E41+1),$I41/2,$L41,TRUE))/(1-2*_xlfn.NORM.DIST(0,$I41/2,$L41,TRUE))*$C41+($J41="Steady Growth")*(AND(BU$4&gt;=$E41,BU$4&lt;=$G41)*((BU$4-$E41+1)/($I41*($I41+1)/2)*$C41))+($J41="custom")*CustomCF!BN41</f>
        <v>0</v>
      </c>
      <c r="BV41" s="19">
        <f>($J41="Bell Curve")*(_xlfn.NORM.DIST(AND(BV$4&gt;=$E41,BV$4&lt;=$G41)*(BV$4-$E41+1),$I41/2,$L41,TRUE)-_xlfn.NORM.DIST(AND(BV$4&gt;=$E41,BV$4&lt;=$G41)*(BU$4-$E41+1),$I41/2,$L41,TRUE))/(1-2*_xlfn.NORM.DIST(0,$I41/2,$L41,TRUE))*$C41+($J41="Steady Growth")*(AND(BV$4&gt;=$E41,BV$4&lt;=$G41)*((BV$4-$E41+1)/($I41*($I41+1)/2)*$C41))+($J41="custom")*CustomCF!BO41</f>
        <v>0</v>
      </c>
      <c r="BW41" s="19">
        <f>($J41="Bell Curve")*(_xlfn.NORM.DIST(AND(BW$4&gt;=$E41,BW$4&lt;=$G41)*(BW$4-$E41+1),$I41/2,$L41,TRUE)-_xlfn.NORM.DIST(AND(BW$4&gt;=$E41,BW$4&lt;=$G41)*(BV$4-$E41+1),$I41/2,$L41,TRUE))/(1-2*_xlfn.NORM.DIST(0,$I41/2,$L41,TRUE))*$C41+($J41="Steady Growth")*(AND(BW$4&gt;=$E41,BW$4&lt;=$G41)*((BW$4-$E41+1)/($I41*($I41+1)/2)*$C41))+($J41="custom")*CustomCF!BP41</f>
        <v>0</v>
      </c>
      <c r="BX41" s="19">
        <f>($J41="Bell Curve")*(_xlfn.NORM.DIST(AND(BX$4&gt;=$E41,BX$4&lt;=$G41)*(BX$4-$E41+1),$I41/2,$L41,TRUE)-_xlfn.NORM.DIST(AND(BX$4&gt;=$E41,BX$4&lt;=$G41)*(BW$4-$E41+1),$I41/2,$L41,TRUE))/(1-2*_xlfn.NORM.DIST(0,$I41/2,$L41,TRUE))*$C41+($J41="Steady Growth")*(AND(BX$4&gt;=$E41,BX$4&lt;=$G41)*((BX$4-$E41+1)/($I41*($I41+1)/2)*$C41))+($J41="custom")*CustomCF!BQ41</f>
        <v>0</v>
      </c>
      <c r="BY41" s="19">
        <f>($J41="Bell Curve")*(_xlfn.NORM.DIST(AND(BY$4&gt;=$E41,BY$4&lt;=$G41)*(BY$4-$E41+1),$I41/2,$L41,TRUE)-_xlfn.NORM.DIST(AND(BY$4&gt;=$E41,BY$4&lt;=$G41)*(BX$4-$E41+1),$I41/2,$L41,TRUE))/(1-2*_xlfn.NORM.DIST(0,$I41/2,$L41,TRUE))*$C41+($J41="Steady Growth")*(AND(BY$4&gt;=$E41,BY$4&lt;=$G41)*((BY$4-$E41+1)/($I41*($I41+1)/2)*$C41))+($J41="custom")*CustomCF!BR41</f>
        <v>0</v>
      </c>
      <c r="BZ41" s="19">
        <f>($J41="Bell Curve")*(_xlfn.NORM.DIST(AND(BZ$4&gt;=$E41,BZ$4&lt;=$G41)*(BZ$4-$E41+1),$I41/2,$L41,TRUE)-_xlfn.NORM.DIST(AND(BZ$4&gt;=$E41,BZ$4&lt;=$G41)*(BY$4-$E41+1),$I41/2,$L41,TRUE))/(1-2*_xlfn.NORM.DIST(0,$I41/2,$L41,TRUE))*$C41+($J41="Steady Growth")*(AND(BZ$4&gt;=$E41,BZ$4&lt;=$G41)*((BZ$4-$E41+1)/($I41*($I41+1)/2)*$C41))+($J41="custom")*CustomCF!BS41</f>
        <v>0</v>
      </c>
      <c r="CA41" s="19">
        <f>($J41="Bell Curve")*(_xlfn.NORM.DIST(AND(CA$4&gt;=$E41,CA$4&lt;=$G41)*(CA$4-$E41+1),$I41/2,$L41,TRUE)-_xlfn.NORM.DIST(AND(CA$4&gt;=$E41,CA$4&lt;=$G41)*(BZ$4-$E41+1),$I41/2,$L41,TRUE))/(1-2*_xlfn.NORM.DIST(0,$I41/2,$L41,TRUE))*$C41+($J41="Steady Growth")*(AND(CA$4&gt;=$E41,CA$4&lt;=$G41)*((CA$4-$E41+1)/($I41*($I41+1)/2)*$C41))+($J41="custom")*CustomCF!BT41</f>
        <v>0</v>
      </c>
      <c r="CB41" s="19">
        <f>($J41="Bell Curve")*(_xlfn.NORM.DIST(AND(CB$4&gt;=$E41,CB$4&lt;=$G41)*(CB$4-$E41+1),$I41/2,$L41,TRUE)-_xlfn.NORM.DIST(AND(CB$4&gt;=$E41,CB$4&lt;=$G41)*(CA$4-$E41+1),$I41/2,$L41,TRUE))/(1-2*_xlfn.NORM.DIST(0,$I41/2,$L41,TRUE))*$C41+($J41="Steady Growth")*(AND(CB$4&gt;=$E41,CB$4&lt;=$G41)*((CB$4-$E41+1)/($I41*($I41+1)/2)*$C41))+($J41="custom")*CustomCF!BU41</f>
        <v>0</v>
      </c>
      <c r="CC41" s="19">
        <f>($J41="Bell Curve")*(_xlfn.NORM.DIST(AND(CC$4&gt;=$E41,CC$4&lt;=$G41)*(CC$4-$E41+1),$I41/2,$L41,TRUE)-_xlfn.NORM.DIST(AND(CC$4&gt;=$E41,CC$4&lt;=$G41)*(CB$4-$E41+1),$I41/2,$L41,TRUE))/(1-2*_xlfn.NORM.DIST(0,$I41/2,$L41,TRUE))*$C41+($J41="Steady Growth")*(AND(CC$4&gt;=$E41,CC$4&lt;=$G41)*((CC$4-$E41+1)/($I41*($I41+1)/2)*$C41))+($J41="custom")*CustomCF!BV41</f>
        <v>0</v>
      </c>
      <c r="CD41" s="19">
        <f>($J41="Bell Curve")*(_xlfn.NORM.DIST(AND(CD$4&gt;=$E41,CD$4&lt;=$G41)*(CD$4-$E41+1),$I41/2,$L41,TRUE)-_xlfn.NORM.DIST(AND(CD$4&gt;=$E41,CD$4&lt;=$G41)*(CC$4-$E41+1),$I41/2,$L41,TRUE))/(1-2*_xlfn.NORM.DIST(0,$I41/2,$L41,TRUE))*$C41+($J41="Steady Growth")*(AND(CD$4&gt;=$E41,CD$4&lt;=$G41)*((CD$4-$E41+1)/($I41*($I41+1)/2)*$C41))+($J41="custom")*CustomCF!BW41</f>
        <v>0</v>
      </c>
      <c r="CE41" s="19">
        <f>($J41="Bell Curve")*(_xlfn.NORM.DIST(AND(CE$4&gt;=$E41,CE$4&lt;=$G41)*(CE$4-$E41+1),$I41/2,$L41,TRUE)-_xlfn.NORM.DIST(AND(CE$4&gt;=$E41,CE$4&lt;=$G41)*(CD$4-$E41+1),$I41/2,$L41,TRUE))/(1-2*_xlfn.NORM.DIST(0,$I41/2,$L41,TRUE))*$C41+($J41="Steady Growth")*(AND(CE$4&gt;=$E41,CE$4&lt;=$G41)*((CE$4-$E41+1)/($I41*($I41+1)/2)*$C41))+($J41="custom")*CustomCF!BX41</f>
        <v>0</v>
      </c>
      <c r="CF41" s="19">
        <f>($J41="Bell Curve")*(_xlfn.NORM.DIST(AND(CF$4&gt;=$E41,CF$4&lt;=$G41)*(CF$4-$E41+1),$I41/2,$L41,TRUE)-_xlfn.NORM.DIST(AND(CF$4&gt;=$E41,CF$4&lt;=$G41)*(CE$4-$E41+1),$I41/2,$L41,TRUE))/(1-2*_xlfn.NORM.DIST(0,$I41/2,$L41,TRUE))*$C41+($J41="Steady Growth")*(AND(CF$4&gt;=$E41,CF$4&lt;=$G41)*((CF$4-$E41+1)/($I41*($I41+1)/2)*$C41))+($J41="custom")*CustomCF!BY41</f>
        <v>0</v>
      </c>
      <c r="CG41" s="19">
        <f>($J41="Bell Curve")*(_xlfn.NORM.DIST(AND(CG$4&gt;=$E41,CG$4&lt;=$G41)*(CG$4-$E41+1),$I41/2,$L41,TRUE)-_xlfn.NORM.DIST(AND(CG$4&gt;=$E41,CG$4&lt;=$G41)*(CF$4-$E41+1),$I41/2,$L41,TRUE))/(1-2*_xlfn.NORM.DIST(0,$I41/2,$L41,TRUE))*$C41+($J41="Steady Growth")*(AND(CG$4&gt;=$E41,CG$4&lt;=$G41)*((CG$4-$E41+1)/($I41*($I41+1)/2)*$C41))+($J41="custom")*CustomCF!BZ41</f>
        <v>0</v>
      </c>
      <c r="CH41" s="19">
        <f>($J41="Bell Curve")*(_xlfn.NORM.DIST(AND(CH$4&gt;=$E41,CH$4&lt;=$G41)*(CH$4-$E41+1),$I41/2,$L41,TRUE)-_xlfn.NORM.DIST(AND(CH$4&gt;=$E41,CH$4&lt;=$G41)*(CG$4-$E41+1),$I41/2,$L41,TRUE))/(1-2*_xlfn.NORM.DIST(0,$I41/2,$L41,TRUE))*$C41+($J41="Steady Growth")*(AND(CH$4&gt;=$E41,CH$4&lt;=$G41)*((CH$4-$E41+1)/($I41*($I41+1)/2)*$C41))+($J41="custom")*CustomCF!CA41</f>
        <v>0</v>
      </c>
      <c r="CI41" s="19">
        <f>($J41="Bell Curve")*(_xlfn.NORM.DIST(AND(CI$4&gt;=$E41,CI$4&lt;=$G41)*(CI$4-$E41+1),$I41/2,$L41,TRUE)-_xlfn.NORM.DIST(AND(CI$4&gt;=$E41,CI$4&lt;=$G41)*(CH$4-$E41+1),$I41/2,$L41,TRUE))/(1-2*_xlfn.NORM.DIST(0,$I41/2,$L41,TRUE))*$C41+($J41="Steady Growth")*(AND(CI$4&gt;=$E41,CI$4&lt;=$G41)*((CI$4-$E41+1)/($I41*($I41+1)/2)*$C41))+($J41="custom")*CustomCF!CB41</f>
        <v>0</v>
      </c>
      <c r="CJ41" s="19">
        <f>($J41="Bell Curve")*(_xlfn.NORM.DIST(AND(CJ$4&gt;=$E41,CJ$4&lt;=$G41)*(CJ$4-$E41+1),$I41/2,$L41,TRUE)-_xlfn.NORM.DIST(AND(CJ$4&gt;=$E41,CJ$4&lt;=$G41)*(CI$4-$E41+1),$I41/2,$L41,TRUE))/(1-2*_xlfn.NORM.DIST(0,$I41/2,$L41,TRUE))*$C41+($J41="Steady Growth")*(AND(CJ$4&gt;=$E41,CJ$4&lt;=$G41)*((CJ$4-$E41+1)/($I41*($I41+1)/2)*$C41))+($J41="custom")*CustomCF!CC41</f>
        <v>0</v>
      </c>
      <c r="CK41" s="19">
        <f>($J41="Bell Curve")*(_xlfn.NORM.DIST(AND(CK$4&gt;=$E41,CK$4&lt;=$G41)*(CK$4-$E41+1),$I41/2,$L41,TRUE)-_xlfn.NORM.DIST(AND(CK$4&gt;=$E41,CK$4&lt;=$G41)*(CJ$4-$E41+1),$I41/2,$L41,TRUE))/(1-2*_xlfn.NORM.DIST(0,$I41/2,$L41,TRUE))*$C41+($J41="Steady Growth")*(AND(CK$4&gt;=$E41,CK$4&lt;=$G41)*((CK$4-$E41+1)/($I41*($I41+1)/2)*$C41))+($J41="custom")*CustomCF!CD41</f>
        <v>0</v>
      </c>
      <c r="CL41" s="19">
        <f>($J41="Bell Curve")*(_xlfn.NORM.DIST(AND(CL$4&gt;=$E41,CL$4&lt;=$G41)*(CL$4-$E41+1),$I41/2,$L41,TRUE)-_xlfn.NORM.DIST(AND(CL$4&gt;=$E41,CL$4&lt;=$G41)*(CK$4-$E41+1),$I41/2,$L41,TRUE))/(1-2*_xlfn.NORM.DIST(0,$I41/2,$L41,TRUE))*$C41+($J41="Steady Growth")*(AND(CL$4&gt;=$E41,CL$4&lt;=$G41)*((CL$4-$E41+1)/($I41*($I41+1)/2)*$C41))+($J41="custom")*CustomCF!CE41</f>
        <v>0</v>
      </c>
      <c r="CM41" s="19">
        <f>($J41="Bell Curve")*(_xlfn.NORM.DIST(AND(CM$4&gt;=$E41,CM$4&lt;=$G41)*(CM$4-$E41+1),$I41/2,$L41,TRUE)-_xlfn.NORM.DIST(AND(CM$4&gt;=$E41,CM$4&lt;=$G41)*(CL$4-$E41+1),$I41/2,$L41,TRUE))/(1-2*_xlfn.NORM.DIST(0,$I41/2,$L41,TRUE))*$C41+($J41="Steady Growth")*(AND(CM$4&gt;=$E41,CM$4&lt;=$G41)*((CM$4-$E41+1)/($I41*($I41+1)/2)*$C41))+($J41="custom")*CustomCF!CF41</f>
        <v>0</v>
      </c>
      <c r="CN41" s="19">
        <f>($J41="Bell Curve")*(_xlfn.NORM.DIST(AND(CN$4&gt;=$E41,CN$4&lt;=$G41)*(CN$4-$E41+1),$I41/2,$L41,TRUE)-_xlfn.NORM.DIST(AND(CN$4&gt;=$E41,CN$4&lt;=$G41)*(CM$4-$E41+1),$I41/2,$L41,TRUE))/(1-2*_xlfn.NORM.DIST(0,$I41/2,$L41,TRUE))*$C41+($J41="Steady Growth")*(AND(CN$4&gt;=$E41,CN$4&lt;=$G41)*((CN$4-$E41+1)/($I41*($I41+1)/2)*$C41))+($J41="custom")*CustomCF!CG41</f>
        <v>0</v>
      </c>
      <c r="CO41" s="19">
        <f>($J41="Bell Curve")*(_xlfn.NORM.DIST(AND(CO$4&gt;=$E41,CO$4&lt;=$G41)*(CO$4-$E41+1),$I41/2,$L41,TRUE)-_xlfn.NORM.DIST(AND(CO$4&gt;=$E41,CO$4&lt;=$G41)*(CN$4-$E41+1),$I41/2,$L41,TRUE))/(1-2*_xlfn.NORM.DIST(0,$I41/2,$L41,TRUE))*$C41+($J41="Steady Growth")*(AND(CO$4&gt;=$E41,CO$4&lt;=$G41)*((CO$4-$E41+1)/($I41*($I41+1)/2)*$C41))+($J41="custom")*CustomCF!CH41</f>
        <v>0</v>
      </c>
      <c r="CP41" s="19">
        <f>($J41="Bell Curve")*(_xlfn.NORM.DIST(AND(CP$4&gt;=$E41,CP$4&lt;=$G41)*(CP$4-$E41+1),$I41/2,$L41,TRUE)-_xlfn.NORM.DIST(AND(CP$4&gt;=$E41,CP$4&lt;=$G41)*(CO$4-$E41+1),$I41/2,$L41,TRUE))/(1-2*_xlfn.NORM.DIST(0,$I41/2,$L41,TRUE))*$C41+($J41="Steady Growth")*(AND(CP$4&gt;=$E41,CP$4&lt;=$G41)*((CP$4-$E41+1)/($I41*($I41+1)/2)*$C41))+($J41="custom")*CustomCF!CI41</f>
        <v>0</v>
      </c>
      <c r="CQ41" s="19">
        <f>($J41="Bell Curve")*(_xlfn.NORM.DIST(AND(CQ$4&gt;=$E41,CQ$4&lt;=$G41)*(CQ$4-$E41+1),$I41/2,$L41,TRUE)-_xlfn.NORM.DIST(AND(CQ$4&gt;=$E41,CQ$4&lt;=$G41)*(CP$4-$E41+1),$I41/2,$L41,TRUE))/(1-2*_xlfn.NORM.DIST(0,$I41/2,$L41,TRUE))*$C41+($J41="Steady Growth")*(AND(CQ$4&gt;=$E41,CQ$4&lt;=$G41)*((CQ$4-$E41+1)/($I41*($I41+1)/2)*$C41))+($J41="custom")*CustomCF!CJ41</f>
        <v>0</v>
      </c>
      <c r="CR41" s="19">
        <f>($J41="Bell Curve")*(_xlfn.NORM.DIST(AND(CR$4&gt;=$E41,CR$4&lt;=$G41)*(CR$4-$E41+1),$I41/2,$L41,TRUE)-_xlfn.NORM.DIST(AND(CR$4&gt;=$E41,CR$4&lt;=$G41)*(CQ$4-$E41+1),$I41/2,$L41,TRUE))/(1-2*_xlfn.NORM.DIST(0,$I41/2,$L41,TRUE))*$C41+($J41="Steady Growth")*(AND(CR$4&gt;=$E41,CR$4&lt;=$G41)*((CR$4-$E41+1)/($I41*($I41+1)/2)*$C41))+($J41="custom")*CustomCF!CK41</f>
        <v>0</v>
      </c>
      <c r="CS41" s="19">
        <f>($J41="Bell Curve")*(_xlfn.NORM.DIST(AND(CS$4&gt;=$E41,CS$4&lt;=$G41)*(CS$4-$E41+1),$I41/2,$L41,TRUE)-_xlfn.NORM.DIST(AND(CS$4&gt;=$E41,CS$4&lt;=$G41)*(CR$4-$E41+1),$I41/2,$L41,TRUE))/(1-2*_xlfn.NORM.DIST(0,$I41/2,$L41,TRUE))*$C41+($J41="Steady Growth")*(AND(CS$4&gt;=$E41,CS$4&lt;=$G41)*((CS$4-$E41+1)/($I41*($I41+1)/2)*$C41))+($J41="custom")*CustomCF!CL41</f>
        <v>0</v>
      </c>
      <c r="CT41" s="19">
        <f>($J41="Bell Curve")*(_xlfn.NORM.DIST(AND(CT$4&gt;=$E41,CT$4&lt;=$G41)*(CT$4-$E41+1),$I41/2,$L41,TRUE)-_xlfn.NORM.DIST(AND(CT$4&gt;=$E41,CT$4&lt;=$G41)*(CS$4-$E41+1),$I41/2,$L41,TRUE))/(1-2*_xlfn.NORM.DIST(0,$I41/2,$L41,TRUE))*$C41+($J41="Steady Growth")*(AND(CT$4&gt;=$E41,CT$4&lt;=$G41)*((CT$4-$E41+1)/($I41*($I41+1)/2)*$C41))+($J41="custom")*CustomCF!CM41</f>
        <v>0</v>
      </c>
      <c r="CU41" s="19">
        <f>($J41="Bell Curve")*(_xlfn.NORM.DIST(AND(CU$4&gt;=$E41,CU$4&lt;=$G41)*(CU$4-$E41+1),$I41/2,$L41,TRUE)-_xlfn.NORM.DIST(AND(CU$4&gt;=$E41,CU$4&lt;=$G41)*(CT$4-$E41+1),$I41/2,$L41,TRUE))/(1-2*_xlfn.NORM.DIST(0,$I41/2,$L41,TRUE))*$C41+($J41="Steady Growth")*(AND(CU$4&gt;=$E41,CU$4&lt;=$G41)*((CU$4-$E41+1)/($I41*($I41+1)/2)*$C41))+($J41="custom")*CustomCF!CN41</f>
        <v>0</v>
      </c>
      <c r="CV41" s="19">
        <f>($J41="Bell Curve")*(_xlfn.NORM.DIST(AND(CV$4&gt;=$E41,CV$4&lt;=$G41)*(CV$4-$E41+1),$I41/2,$L41,TRUE)-_xlfn.NORM.DIST(AND(CV$4&gt;=$E41,CV$4&lt;=$G41)*(CU$4-$E41+1),$I41/2,$L41,TRUE))/(1-2*_xlfn.NORM.DIST(0,$I41/2,$L41,TRUE))*$C41+($J41="Steady Growth")*(AND(CV$4&gt;=$E41,CV$4&lt;=$G41)*((CV$4-$E41+1)/($I41*($I41+1)/2)*$C41))+($J41="custom")*CustomCF!CO41</f>
        <v>0</v>
      </c>
      <c r="CW41" s="19">
        <f>($J41="Bell Curve")*(_xlfn.NORM.DIST(AND(CW$4&gt;=$E41,CW$4&lt;=$G41)*(CW$4-$E41+1),$I41/2,$L41,TRUE)-_xlfn.NORM.DIST(AND(CW$4&gt;=$E41,CW$4&lt;=$G41)*(CV$4-$E41+1),$I41/2,$L41,TRUE))/(1-2*_xlfn.NORM.DIST(0,$I41/2,$L41,TRUE))*$C41+($J41="Steady Growth")*(AND(CW$4&gt;=$E41,CW$4&lt;=$G41)*((CW$4-$E41+1)/($I41*($I41+1)/2)*$C41))+($J41="custom")*CustomCF!CP41</f>
        <v>0</v>
      </c>
      <c r="CX41" s="19">
        <f>($J41="Bell Curve")*(_xlfn.NORM.DIST(AND(CX$4&gt;=$E41,CX$4&lt;=$G41)*(CX$4-$E41+1),$I41/2,$L41,TRUE)-_xlfn.NORM.DIST(AND(CX$4&gt;=$E41,CX$4&lt;=$G41)*(CW$4-$E41+1),$I41/2,$L41,TRUE))/(1-2*_xlfn.NORM.DIST(0,$I41/2,$L41,TRUE))*$C41+($J41="Steady Growth")*(AND(CX$4&gt;=$E41,CX$4&lt;=$G41)*((CX$4-$E41+1)/($I41*($I41+1)/2)*$C41))+($J41="custom")*CustomCF!CQ41</f>
        <v>0</v>
      </c>
      <c r="CY41" s="19">
        <f>($J41="Bell Curve")*(_xlfn.NORM.DIST(AND(CY$4&gt;=$E41,CY$4&lt;=$G41)*(CY$4-$E41+1),$I41/2,$L41,TRUE)-_xlfn.NORM.DIST(AND(CY$4&gt;=$E41,CY$4&lt;=$G41)*(CX$4-$E41+1),$I41/2,$L41,TRUE))/(1-2*_xlfn.NORM.DIST(0,$I41/2,$L41,TRUE))*$C41+($J41="Steady Growth")*(AND(CY$4&gt;=$E41,CY$4&lt;=$G41)*((CY$4-$E41+1)/($I41*($I41+1)/2)*$C41))+($J41="custom")*CustomCF!CR41</f>
        <v>0</v>
      </c>
      <c r="CZ41" s="19">
        <f>($J41="Bell Curve")*(_xlfn.NORM.DIST(AND(CZ$4&gt;=$E41,CZ$4&lt;=$G41)*(CZ$4-$E41+1),$I41/2,$L41,TRUE)-_xlfn.NORM.DIST(AND(CZ$4&gt;=$E41,CZ$4&lt;=$G41)*(CY$4-$E41+1),$I41/2,$L41,TRUE))/(1-2*_xlfn.NORM.DIST(0,$I41/2,$L41,TRUE))*$C41+($J41="Steady Growth")*(AND(CZ$4&gt;=$E41,CZ$4&lt;=$G41)*((CZ$4-$E41+1)/($I41*($I41+1)/2)*$C41))+($J41="custom")*CustomCF!CS41</f>
        <v>0</v>
      </c>
      <c r="DA41" s="19">
        <f>($J41="Bell Curve")*(_xlfn.NORM.DIST(AND(DA$4&gt;=$E41,DA$4&lt;=$G41)*(DA$4-$E41+1),$I41/2,$L41,TRUE)-_xlfn.NORM.DIST(AND(DA$4&gt;=$E41,DA$4&lt;=$G41)*(CZ$4-$E41+1),$I41/2,$L41,TRUE))/(1-2*_xlfn.NORM.DIST(0,$I41/2,$L41,TRUE))*$C41+($J41="Steady Growth")*(AND(DA$4&gt;=$E41,DA$4&lt;=$G41)*((DA$4-$E41+1)/($I41*($I41+1)/2)*$C41))+($J41="custom")*CustomCF!CT41</f>
        <v>0</v>
      </c>
      <c r="DB41" s="19">
        <f>($J41="Bell Curve")*(_xlfn.NORM.DIST(AND(DB$4&gt;=$E41,DB$4&lt;=$G41)*(DB$4-$E41+1),$I41/2,$L41,TRUE)-_xlfn.NORM.DIST(AND(DB$4&gt;=$E41,DB$4&lt;=$G41)*(DA$4-$E41+1),$I41/2,$L41,TRUE))/(1-2*_xlfn.NORM.DIST(0,$I41/2,$L41,TRUE))*$C41+($J41="Steady Growth")*(AND(DB$4&gt;=$E41,DB$4&lt;=$G41)*((DB$4-$E41+1)/($I41*($I41+1)/2)*$C41))+($J41="custom")*CustomCF!CU41</f>
        <v>0</v>
      </c>
      <c r="DC41" s="19">
        <f>($J41="Bell Curve")*(_xlfn.NORM.DIST(AND(DC$4&gt;=$E41,DC$4&lt;=$G41)*(DC$4-$E41+1),$I41/2,$L41,TRUE)-_xlfn.NORM.DIST(AND(DC$4&gt;=$E41,DC$4&lt;=$G41)*(DB$4-$E41+1),$I41/2,$L41,TRUE))/(1-2*_xlfn.NORM.DIST(0,$I41/2,$L41,TRUE))*$C41+($J41="Steady Growth")*(AND(DC$4&gt;=$E41,DC$4&lt;=$G41)*((DC$4-$E41+1)/($I41*($I41+1)/2)*$C41))+($J41="custom")*CustomCF!CV41</f>
        <v>0</v>
      </c>
      <c r="DD41" s="19">
        <f>($J41="Bell Curve")*(_xlfn.NORM.DIST(AND(DD$4&gt;=$E41,DD$4&lt;=$G41)*(DD$4-$E41+1),$I41/2,$L41,TRUE)-_xlfn.NORM.DIST(AND(DD$4&gt;=$E41,DD$4&lt;=$G41)*(DC$4-$E41+1),$I41/2,$L41,TRUE))/(1-2*_xlfn.NORM.DIST(0,$I41/2,$L41,TRUE))*$C41+($J41="Steady Growth")*(AND(DD$4&gt;=$E41,DD$4&lt;=$G41)*((DD$4-$E41+1)/($I41*($I41+1)/2)*$C41))+($J41="custom")*CustomCF!CW41</f>
        <v>0</v>
      </c>
      <c r="DE41" s="19">
        <f>($J41="Bell Curve")*(_xlfn.NORM.DIST(AND(DE$4&gt;=$E41,DE$4&lt;=$G41)*(DE$4-$E41+1),$I41/2,$L41,TRUE)-_xlfn.NORM.DIST(AND(DE$4&gt;=$E41,DE$4&lt;=$G41)*(DD$4-$E41+1),$I41/2,$L41,TRUE))/(1-2*_xlfn.NORM.DIST(0,$I41/2,$L41,TRUE))*$C41+($J41="Steady Growth")*(AND(DE$4&gt;=$E41,DE$4&lt;=$G41)*((DE$4-$E41+1)/($I41*($I41+1)/2)*$C41))+($J41="custom")*CustomCF!CX41</f>
        <v>0</v>
      </c>
      <c r="DF41" s="19">
        <f>($J41="Bell Curve")*(_xlfn.NORM.DIST(AND(DF$4&gt;=$E41,DF$4&lt;=$G41)*(DF$4-$E41+1),$I41/2,$L41,TRUE)-_xlfn.NORM.DIST(AND(DF$4&gt;=$E41,DF$4&lt;=$G41)*(DE$4-$E41+1),$I41/2,$L41,TRUE))/(1-2*_xlfn.NORM.DIST(0,$I41/2,$L41,TRUE))*$C41+($J41="Steady Growth")*(AND(DF$4&gt;=$E41,DF$4&lt;=$G41)*((DF$4-$E41+1)/($I41*($I41+1)/2)*$C41))+($J41="custom")*CustomCF!CY41</f>
        <v>0</v>
      </c>
      <c r="DG41" s="19">
        <f>($J41="Bell Curve")*(_xlfn.NORM.DIST(AND(DG$4&gt;=$E41,DG$4&lt;=$G41)*(DG$4-$E41+1),$I41/2,$L41,TRUE)-_xlfn.NORM.DIST(AND(DG$4&gt;=$E41,DG$4&lt;=$G41)*(DF$4-$E41+1),$I41/2,$L41,TRUE))/(1-2*_xlfn.NORM.DIST(0,$I41/2,$L41,TRUE))*$C41+($J41="Steady Growth")*(AND(DG$4&gt;=$E41,DG$4&lt;=$G41)*((DG$4-$E41+1)/($I41*($I41+1)/2)*$C41))+($J41="custom")*CustomCF!CZ41</f>
        <v>0</v>
      </c>
      <c r="DH41" s="19">
        <f>($J41="Bell Curve")*(_xlfn.NORM.DIST(AND(DH$4&gt;=$E41,DH$4&lt;=$G41)*(DH$4-$E41+1),$I41/2,$L41,TRUE)-_xlfn.NORM.DIST(AND(DH$4&gt;=$E41,DH$4&lt;=$G41)*(DG$4-$E41+1),$I41/2,$L41,TRUE))/(1-2*_xlfn.NORM.DIST(0,$I41/2,$L41,TRUE))*$C41+($J41="Steady Growth")*(AND(DH$4&gt;=$E41,DH$4&lt;=$G41)*((DH$4-$E41+1)/($I41*($I41+1)/2)*$C41))+($J41="custom")*CustomCF!DA41</f>
        <v>0</v>
      </c>
      <c r="DI41" s="19">
        <f>($J41="Bell Curve")*(_xlfn.NORM.DIST(AND(DI$4&gt;=$E41,DI$4&lt;=$G41)*(DI$4-$E41+1),$I41/2,$L41,TRUE)-_xlfn.NORM.DIST(AND(DI$4&gt;=$E41,DI$4&lt;=$G41)*(DH$4-$E41+1),$I41/2,$L41,TRUE))/(1-2*_xlfn.NORM.DIST(0,$I41/2,$L41,TRUE))*$C41+($J41="Steady Growth")*(AND(DI$4&gt;=$E41,DI$4&lt;=$G41)*((DI$4-$E41+1)/($I41*($I41+1)/2)*$C41))+($J41="custom")*CustomCF!DB41</f>
        <v>0</v>
      </c>
      <c r="DJ41" s="19">
        <f>($J41="Bell Curve")*(_xlfn.NORM.DIST(AND(DJ$4&gt;=$E41,DJ$4&lt;=$G41)*(DJ$4-$E41+1),$I41/2,$L41,TRUE)-_xlfn.NORM.DIST(AND(DJ$4&gt;=$E41,DJ$4&lt;=$G41)*(DI$4-$E41+1),$I41/2,$L41,TRUE))/(1-2*_xlfn.NORM.DIST(0,$I41/2,$L41,TRUE))*$C41+($J41="Steady Growth")*(AND(DJ$4&gt;=$E41,DJ$4&lt;=$G41)*((DJ$4-$E41+1)/($I41*($I41+1)/2)*$C41))+($J41="custom")*CustomCF!DC41</f>
        <v>0</v>
      </c>
      <c r="DK41" s="19">
        <f>($J41="Bell Curve")*(_xlfn.NORM.DIST(AND(DK$4&gt;=$E41,DK$4&lt;=$G41)*(DK$4-$E41+1),$I41/2,$L41,TRUE)-_xlfn.NORM.DIST(AND(DK$4&gt;=$E41,DK$4&lt;=$G41)*(DJ$4-$E41+1),$I41/2,$L41,TRUE))/(1-2*_xlfn.NORM.DIST(0,$I41/2,$L41,TRUE))*$C41+($J41="Steady Growth")*(AND(DK$4&gt;=$E41,DK$4&lt;=$G41)*((DK$4-$E41+1)/($I41*($I41+1)/2)*$C41))+($J41="custom")*CustomCF!DD41</f>
        <v>0</v>
      </c>
      <c r="DL41" s="19">
        <f>($J41="Bell Curve")*(_xlfn.NORM.DIST(AND(DL$4&gt;=$E41,DL$4&lt;=$G41)*(DL$4-$E41+1),$I41/2,$L41,TRUE)-_xlfn.NORM.DIST(AND(DL$4&gt;=$E41,DL$4&lt;=$G41)*(DK$4-$E41+1),$I41/2,$L41,TRUE))/(1-2*_xlfn.NORM.DIST(0,$I41/2,$L41,TRUE))*$C41+($J41="Steady Growth")*(AND(DL$4&gt;=$E41,DL$4&lt;=$G41)*((DL$4-$E41+1)/($I41*($I41+1)/2)*$C41))+($J41="custom")*CustomCF!DE41</f>
        <v>0</v>
      </c>
      <c r="DM41" s="19">
        <f>($J41="Bell Curve")*(_xlfn.NORM.DIST(AND(DM$4&gt;=$E41,DM$4&lt;=$G41)*(DM$4-$E41+1),$I41/2,$L41,TRUE)-_xlfn.NORM.DIST(AND(DM$4&gt;=$E41,DM$4&lt;=$G41)*(DL$4-$E41+1),$I41/2,$L41,TRUE))/(1-2*_xlfn.NORM.DIST(0,$I41/2,$L41,TRUE))*$C41+($J41="Steady Growth")*(AND(DM$4&gt;=$E41,DM$4&lt;=$G41)*((DM$4-$E41+1)/($I41*($I41+1)/2)*$C41))+($J41="custom")*CustomCF!DF41</f>
        <v>0</v>
      </c>
      <c r="DN41" s="19">
        <f>($J41="Bell Curve")*(_xlfn.NORM.DIST(AND(DN$4&gt;=$E41,DN$4&lt;=$G41)*(DN$4-$E41+1),$I41/2,$L41,TRUE)-_xlfn.NORM.DIST(AND(DN$4&gt;=$E41,DN$4&lt;=$G41)*(DM$4-$E41+1),$I41/2,$L41,TRUE))/(1-2*_xlfn.NORM.DIST(0,$I41/2,$L41,TRUE))*$C41+($J41="Steady Growth")*(AND(DN$4&gt;=$E41,DN$4&lt;=$G41)*((DN$4-$E41+1)/($I41*($I41+1)/2)*$C41))+($J41="custom")*CustomCF!DG41</f>
        <v>0</v>
      </c>
      <c r="DO41" s="19">
        <f>($J41="Bell Curve")*(_xlfn.NORM.DIST(AND(DO$4&gt;=$E41,DO$4&lt;=$G41)*(DO$4-$E41+1),$I41/2,$L41,TRUE)-_xlfn.NORM.DIST(AND(DO$4&gt;=$E41,DO$4&lt;=$G41)*(DN$4-$E41+1),$I41/2,$L41,TRUE))/(1-2*_xlfn.NORM.DIST(0,$I41/2,$L41,TRUE))*$C41+($J41="Steady Growth")*(AND(DO$4&gt;=$E41,DO$4&lt;=$G41)*((DO$4-$E41+1)/($I41*($I41+1)/2)*$C41))+($J41="custom")*CustomCF!DH41</f>
        <v>0</v>
      </c>
      <c r="DP41" s="19">
        <f>($J41="Bell Curve")*(_xlfn.NORM.DIST(AND(DP$4&gt;=$E41,DP$4&lt;=$G41)*(DP$4-$E41+1),$I41/2,$L41,TRUE)-_xlfn.NORM.DIST(AND(DP$4&gt;=$E41,DP$4&lt;=$G41)*(DO$4-$E41+1),$I41/2,$L41,TRUE))/(1-2*_xlfn.NORM.DIST(0,$I41/2,$L41,TRUE))*$C41+($J41="Steady Growth")*(AND(DP$4&gt;=$E41,DP$4&lt;=$G41)*((DP$4-$E41+1)/($I41*($I41+1)/2)*$C41))+($J41="custom")*CustomCF!DI41</f>
        <v>0</v>
      </c>
      <c r="DQ41" s="19">
        <f>($J41="Bell Curve")*(_xlfn.NORM.DIST(AND(DQ$4&gt;=$E41,DQ$4&lt;=$G41)*(DQ$4-$E41+1),$I41/2,$L41,TRUE)-_xlfn.NORM.DIST(AND(DQ$4&gt;=$E41,DQ$4&lt;=$G41)*(DP$4-$E41+1),$I41/2,$L41,TRUE))/(1-2*_xlfn.NORM.DIST(0,$I41/2,$L41,TRUE))*$C41+($J41="Steady Growth")*(AND(DQ$4&gt;=$E41,DQ$4&lt;=$G41)*((DQ$4-$E41+1)/($I41*($I41+1)/2)*$C41))+($J41="custom")*CustomCF!DJ41</f>
        <v>0</v>
      </c>
      <c r="DR41" s="19">
        <f>($J41="Bell Curve")*(_xlfn.NORM.DIST(AND(DR$4&gt;=$E41,DR$4&lt;=$G41)*(DR$4-$E41+1),$I41/2,$L41,TRUE)-_xlfn.NORM.DIST(AND(DR$4&gt;=$E41,DR$4&lt;=$G41)*(DQ$4-$E41+1),$I41/2,$L41,TRUE))/(1-2*_xlfn.NORM.DIST(0,$I41/2,$L41,TRUE))*$C41+($J41="Steady Growth")*(AND(DR$4&gt;=$E41,DR$4&lt;=$G41)*((DR$4-$E41+1)/($I41*($I41+1)/2)*$C41))+($J41="custom")*CustomCF!DK41</f>
        <v>0</v>
      </c>
      <c r="DS41" s="19">
        <f>($J41="Bell Curve")*(_xlfn.NORM.DIST(AND(DS$4&gt;=$E41,DS$4&lt;=$G41)*(DS$4-$E41+1),$I41/2,$L41,TRUE)-_xlfn.NORM.DIST(AND(DS$4&gt;=$E41,DS$4&lt;=$G41)*(DR$4-$E41+1),$I41/2,$L41,TRUE))/(1-2*_xlfn.NORM.DIST(0,$I41/2,$L41,TRUE))*$C41+($J41="Steady Growth")*(AND(DS$4&gt;=$E41,DS$4&lt;=$G41)*((DS$4-$E41+1)/($I41*($I41+1)/2)*$C41))+($J41="custom")*CustomCF!DL41</f>
        <v>0</v>
      </c>
      <c r="DT41" s="19">
        <f>($J41="Bell Curve")*(_xlfn.NORM.DIST(AND(DT$4&gt;=$E41,DT$4&lt;=$G41)*(DT$4-$E41+1),$I41/2,$L41,TRUE)-_xlfn.NORM.DIST(AND(DT$4&gt;=$E41,DT$4&lt;=$G41)*(DS$4-$E41+1),$I41/2,$L41,TRUE))/(1-2*_xlfn.NORM.DIST(0,$I41/2,$L41,TRUE))*$C41+($J41="Steady Growth")*(AND(DT$4&gt;=$E41,DT$4&lt;=$G41)*((DT$4-$E41+1)/($I41*($I41+1)/2)*$C41))+($J41="custom")*CustomCF!DM41</f>
        <v>0</v>
      </c>
      <c r="DU41" s="19">
        <f>($J41="Bell Curve")*(_xlfn.NORM.DIST(AND(DU$4&gt;=$E41,DU$4&lt;=$G41)*(DU$4-$E41+1),$I41/2,$L41,TRUE)-_xlfn.NORM.DIST(AND(DU$4&gt;=$E41,DU$4&lt;=$G41)*(DT$4-$E41+1),$I41/2,$L41,TRUE))/(1-2*_xlfn.NORM.DIST(0,$I41/2,$L41,TRUE))*$C41+($J41="Steady Growth")*(AND(DU$4&gt;=$E41,DU$4&lt;=$G41)*((DU$4-$E41+1)/($I41*($I41+1)/2)*$C41))+($J41="custom")*CustomCF!DN41</f>
        <v>0</v>
      </c>
      <c r="DV41" s="19">
        <f>($J41="Bell Curve")*(_xlfn.NORM.DIST(AND(DV$4&gt;=$E41,DV$4&lt;=$G41)*(DV$4-$E41+1),$I41/2,$L41,TRUE)-_xlfn.NORM.DIST(AND(DV$4&gt;=$E41,DV$4&lt;=$G41)*(DU$4-$E41+1),$I41/2,$L41,TRUE))/(1-2*_xlfn.NORM.DIST(0,$I41/2,$L41,TRUE))*$C41+($J41="Steady Growth")*(AND(DV$4&gt;=$E41,DV$4&lt;=$G41)*((DV$4-$E41+1)/($I41*($I41+1)/2)*$C41))+($J41="custom")*CustomCF!DO41</f>
        <v>0</v>
      </c>
      <c r="DW41" s="19">
        <f>($J41="Bell Curve")*(_xlfn.NORM.DIST(AND(DW$4&gt;=$E41,DW$4&lt;=$G41)*(DW$4-$E41+1),$I41/2,$L41,TRUE)-_xlfn.NORM.DIST(AND(DW$4&gt;=$E41,DW$4&lt;=$G41)*(DV$4-$E41+1),$I41/2,$L41,TRUE))/(1-2*_xlfn.NORM.DIST(0,$I41/2,$L41,TRUE))*$C41+($J41="Steady Growth")*(AND(DW$4&gt;=$E41,DW$4&lt;=$G41)*((DW$4-$E41+1)/($I41*($I41+1)/2)*$C41))+($J41="custom")*CustomCF!DP41</f>
        <v>0</v>
      </c>
      <c r="DX41" s="19">
        <f>($J41="Bell Curve")*(_xlfn.NORM.DIST(AND(DX$4&gt;=$E41,DX$4&lt;=$G41)*(DX$4-$E41+1),$I41/2,$L41,TRUE)-_xlfn.NORM.DIST(AND(DX$4&gt;=$E41,DX$4&lt;=$G41)*(DW$4-$E41+1),$I41/2,$L41,TRUE))/(1-2*_xlfn.NORM.DIST(0,$I41/2,$L41,TRUE))*$C41+($J41="Steady Growth")*(AND(DX$4&gt;=$E41,DX$4&lt;=$G41)*((DX$4-$E41+1)/($I41*($I41+1)/2)*$C41))+($J41="custom")*CustomCF!DQ41</f>
        <v>0</v>
      </c>
      <c r="DY41" s="19">
        <f>($J41="Bell Curve")*(_xlfn.NORM.DIST(AND(DY$4&gt;=$E41,DY$4&lt;=$G41)*(DY$4-$E41+1),$I41/2,$L41,TRUE)-_xlfn.NORM.DIST(AND(DY$4&gt;=$E41,DY$4&lt;=$G41)*(DX$4-$E41+1),$I41/2,$L41,TRUE))/(1-2*_xlfn.NORM.DIST(0,$I41/2,$L41,TRUE))*$C41+($J41="Steady Growth")*(AND(DY$4&gt;=$E41,DY$4&lt;=$G41)*((DY$4-$E41+1)/($I41*($I41+1)/2)*$C41))+($J41="custom")*CustomCF!DR41</f>
        <v>0</v>
      </c>
      <c r="DZ41" s="19">
        <f>($J41="Bell Curve")*(_xlfn.NORM.DIST(AND(DZ$4&gt;=$E41,DZ$4&lt;=$G41)*(DZ$4-$E41+1),$I41/2,$L41,TRUE)-_xlfn.NORM.DIST(AND(DZ$4&gt;=$E41,DZ$4&lt;=$G41)*(DY$4-$E41+1),$I41/2,$L41,TRUE))/(1-2*_xlfn.NORM.DIST(0,$I41/2,$L41,TRUE))*$C41+($J41="Steady Growth")*(AND(DZ$4&gt;=$E41,DZ$4&lt;=$G41)*((DZ$4-$E41+1)/($I41*($I41+1)/2)*$C41))+($J41="custom")*CustomCF!DS41</f>
        <v>0</v>
      </c>
      <c r="EA41" s="19">
        <f>($J41="Bell Curve")*(_xlfn.NORM.DIST(AND(EA$4&gt;=$E41,EA$4&lt;=$G41)*(EA$4-$E41+1),$I41/2,$L41,TRUE)-_xlfn.NORM.DIST(AND(EA$4&gt;=$E41,EA$4&lt;=$G41)*(DZ$4-$E41+1),$I41/2,$L41,TRUE))/(1-2*_xlfn.NORM.DIST(0,$I41/2,$L41,TRUE))*$C41+($J41="Steady Growth")*(AND(EA$4&gt;=$E41,EA$4&lt;=$G41)*((EA$4-$E41+1)/($I41*($I41+1)/2)*$C41))+($J41="custom")*CustomCF!DT41</f>
        <v>0</v>
      </c>
      <c r="EB41" s="19">
        <f>($J41="Bell Curve")*(_xlfn.NORM.DIST(AND(EB$4&gt;=$E41,EB$4&lt;=$G41)*(EB$4-$E41+1),$I41/2,$L41,TRUE)-_xlfn.NORM.DIST(AND(EB$4&gt;=$E41,EB$4&lt;=$G41)*(EA$4-$E41+1),$I41/2,$L41,TRUE))/(1-2*_xlfn.NORM.DIST(0,$I41/2,$L41,TRUE))*$C41+($J41="Steady Growth")*(AND(EB$4&gt;=$E41,EB$4&lt;=$G41)*((EB$4-$E41+1)/($I41*($I41+1)/2)*$C41))+($J41="custom")*CustomCF!DU41</f>
        <v>0</v>
      </c>
      <c r="EC41" s="19">
        <f>($J41="Bell Curve")*(_xlfn.NORM.DIST(AND(EC$4&gt;=$E41,EC$4&lt;=$G41)*(EC$4-$E41+1),$I41/2,$L41,TRUE)-_xlfn.NORM.DIST(AND(EC$4&gt;=$E41,EC$4&lt;=$G41)*(EB$4-$E41+1),$I41/2,$L41,TRUE))/(1-2*_xlfn.NORM.DIST(0,$I41/2,$L41,TRUE))*$C41+($J41="Steady Growth")*(AND(EC$4&gt;=$E41,EC$4&lt;=$G41)*((EC$4-$E41+1)/($I41*($I41+1)/2)*$C41))+($J41="custom")*CustomCF!DV41</f>
        <v>0</v>
      </c>
      <c r="ED41" s="19">
        <f>($J41="Bell Curve")*(_xlfn.NORM.DIST(AND(ED$4&gt;=$E41,ED$4&lt;=$G41)*(ED$4-$E41+1),$I41/2,$L41,TRUE)-_xlfn.NORM.DIST(AND(ED$4&gt;=$E41,ED$4&lt;=$G41)*(EC$4-$E41+1),$I41/2,$L41,TRUE))/(1-2*_xlfn.NORM.DIST(0,$I41/2,$L41,TRUE))*$C41+($J41="Steady Growth")*(AND(ED$4&gt;=$E41,ED$4&lt;=$G41)*((ED$4-$E41+1)/($I41*($I41+1)/2)*$C41))+($J41="custom")*CustomCF!DW41</f>
        <v>0</v>
      </c>
      <c r="EE41" s="19">
        <f>($J41="Bell Curve")*(_xlfn.NORM.DIST(AND(EE$4&gt;=$E41,EE$4&lt;=$G41)*(EE$4-$E41+1),$I41/2,$L41,TRUE)-_xlfn.NORM.DIST(AND(EE$4&gt;=$E41,EE$4&lt;=$G41)*(ED$4-$E41+1),$I41/2,$L41,TRUE))/(1-2*_xlfn.NORM.DIST(0,$I41/2,$L41,TRUE))*$C41+($J41="Steady Growth")*(AND(EE$4&gt;=$E41,EE$4&lt;=$G41)*((EE$4-$E41+1)/($I41*($I41+1)/2)*$C41))+($J41="custom")*CustomCF!DX41</f>
        <v>0</v>
      </c>
      <c r="EF41" s="121">
        <f>($J41="Bell Curve")*(_xlfn.NORM.DIST(AND(EF$4&gt;=$E41,EF$4&lt;=$G41)*(EF$4-$E41+1),$I41/2,$L41,TRUE)-_xlfn.NORM.DIST(AND(EF$4&gt;=$E41,EF$4&lt;=$G41)*(EE$4-$E41+1),$I41/2,$L41,TRUE))/(1-2*_xlfn.NORM.DIST(0,$I41/2,$L41,TRUE))*$C41+($J41="Steady Growth")*(AND(EF$4&gt;=$E41,EF$4&lt;=$G41)*((EF$4-$E41+1)/($I41*($I41+1)/2)*$C41))+($J41="custom")*CustomCF!DY41</f>
        <v>0</v>
      </c>
    </row>
    <row r="42" spans="2:136" hidden="1" outlineLevel="1" x14ac:dyDescent="0.2">
      <c r="B42" s="103" t="str">
        <f>Budget!O15</f>
        <v>Soft Costs</v>
      </c>
      <c r="C42" s="19">
        <f>Budget!P15</f>
        <v>0</v>
      </c>
      <c r="D42" s="19" t="str">
        <f t="shared" si="17"/>
        <v/>
      </c>
      <c r="E42" s="92">
        <v>0</v>
      </c>
      <c r="F42" s="18">
        <f>IF(J42="Custom",CustomCF!E42,INDEX($P$6:$DY$6,MATCH(E42,CF!$P$4:$DY$4,0)))</f>
        <v>46022</v>
      </c>
      <c r="G42" s="92">
        <v>30</v>
      </c>
      <c r="H42" s="18">
        <f>IF(J42="Custom",CustomCF!F42,INDEX($P$6:$EF$6,MATCH(G42,$P$4:$EF$4,0)))</f>
        <v>46934</v>
      </c>
      <c r="I42" s="9">
        <f t="shared" si="9"/>
        <v>31</v>
      </c>
      <c r="J42" s="92" t="s">
        <v>30</v>
      </c>
      <c r="K42" s="92" t="s">
        <v>31</v>
      </c>
      <c r="L42" s="9">
        <f t="shared" si="22"/>
        <v>10000000</v>
      </c>
      <c r="M42" s="107">
        <f t="shared" si="23"/>
        <v>0</v>
      </c>
      <c r="N42" s="112" t="str">
        <f t="shared" si="10"/>
        <v>OK</v>
      </c>
      <c r="O42" s="112"/>
      <c r="P42" s="19">
        <f>($J42="Bell Curve")*(_xlfn.NORM.DIST(AND(P$4&gt;=$E42,P$4&lt;=$G42)*(P$4-$E42+1),$I42/2,$L42,TRUE)-_xlfn.NORM.DIST(AND(P$4&gt;=$E42,P$4&lt;=$G42)*(N$4-$E42+1),$I42/2,$L42,TRUE))/(1-2*_xlfn.NORM.DIST(0,$I42/2,$L42,TRUE))*$C42+($J42="Steady Growth")*(AND(P$4&gt;=$E42,P$4&lt;=$G42)*((P$4-$E42+1)/($I42*($I42+1)/2)*$C42))+($J42="custom")*CustomCF!I42</f>
        <v>0</v>
      </c>
      <c r="Q42" s="19">
        <f>($J42="Bell Curve")*(_xlfn.NORM.DIST(AND(Q$4&gt;=$E42,Q$4&lt;=$G42)*(Q$4-$E42+1),$I42/2,$L42,TRUE)-_xlfn.NORM.DIST(AND(Q$4&gt;=$E42,Q$4&lt;=$G42)*(P$4-$E42+1),$I42/2,$L42,TRUE))/(1-2*_xlfn.NORM.DIST(0,$I42/2,$L42,TRUE))*$C42+($J42="Steady Growth")*(AND(Q$4&gt;=$E42,Q$4&lt;=$G42)*((Q$4-$E42+1)/($I42*($I42+1)/2)*$C42))+($J42="custom")*CustomCF!J42</f>
        <v>0</v>
      </c>
      <c r="R42" s="19">
        <f>($J42="Bell Curve")*(_xlfn.NORM.DIST(AND(R$4&gt;=$E42,R$4&lt;=$G42)*(R$4-$E42+1),$I42/2,$L42,TRUE)-_xlfn.NORM.DIST(AND(R$4&gt;=$E42,R$4&lt;=$G42)*(Q$4-$E42+1),$I42/2,$L42,TRUE))/(1-2*_xlfn.NORM.DIST(0,$I42/2,$L42,TRUE))*$C42+($J42="Steady Growth")*(AND(R$4&gt;=$E42,R$4&lt;=$G42)*((R$4-$E42+1)/($I42*($I42+1)/2)*$C42))+($J42="custom")*CustomCF!K42</f>
        <v>0</v>
      </c>
      <c r="S42" s="19">
        <f>($J42="Bell Curve")*(_xlfn.NORM.DIST(AND(S$4&gt;=$E42,S$4&lt;=$G42)*(S$4-$E42+1),$I42/2,$L42,TRUE)-_xlfn.NORM.DIST(AND(S$4&gt;=$E42,S$4&lt;=$G42)*(R$4-$E42+1),$I42/2,$L42,TRUE))/(1-2*_xlfn.NORM.DIST(0,$I42/2,$L42,TRUE))*$C42+($J42="Steady Growth")*(AND(S$4&gt;=$E42,S$4&lt;=$G42)*((S$4-$E42+1)/($I42*($I42+1)/2)*$C42))+($J42="custom")*CustomCF!L42</f>
        <v>0</v>
      </c>
      <c r="T42" s="19">
        <f>($J42="Bell Curve")*(_xlfn.NORM.DIST(AND(T$4&gt;=$E42,T$4&lt;=$G42)*(T$4-$E42+1),$I42/2,$L42,TRUE)-_xlfn.NORM.DIST(AND(T$4&gt;=$E42,T$4&lt;=$G42)*(S$4-$E42+1),$I42/2,$L42,TRUE))/(1-2*_xlfn.NORM.DIST(0,$I42/2,$L42,TRUE))*$C42+($J42="Steady Growth")*(AND(T$4&gt;=$E42,T$4&lt;=$G42)*((T$4-$E42+1)/($I42*($I42+1)/2)*$C42))+($J42="custom")*CustomCF!M42</f>
        <v>0</v>
      </c>
      <c r="U42" s="19">
        <f>($J42="Bell Curve")*(_xlfn.NORM.DIST(AND(U$4&gt;=$E42,U$4&lt;=$G42)*(U$4-$E42+1),$I42/2,$L42,TRUE)-_xlfn.NORM.DIST(AND(U$4&gt;=$E42,U$4&lt;=$G42)*(T$4-$E42+1),$I42/2,$L42,TRUE))/(1-2*_xlfn.NORM.DIST(0,$I42/2,$L42,TRUE))*$C42+($J42="Steady Growth")*(AND(U$4&gt;=$E42,U$4&lt;=$G42)*((U$4-$E42+1)/($I42*($I42+1)/2)*$C42))+($J42="custom")*CustomCF!N42</f>
        <v>0</v>
      </c>
      <c r="V42" s="19">
        <f>($J42="Bell Curve")*(_xlfn.NORM.DIST(AND(V$4&gt;=$E42,V$4&lt;=$G42)*(V$4-$E42+1),$I42/2,$L42,TRUE)-_xlfn.NORM.DIST(AND(V$4&gt;=$E42,V$4&lt;=$G42)*(U$4-$E42+1),$I42/2,$L42,TRUE))/(1-2*_xlfn.NORM.DIST(0,$I42/2,$L42,TRUE))*$C42+($J42="Steady Growth")*(AND(V$4&gt;=$E42,V$4&lt;=$G42)*((V$4-$E42+1)/($I42*($I42+1)/2)*$C42))+($J42="custom")*CustomCF!O42</f>
        <v>0</v>
      </c>
      <c r="W42" s="19">
        <f>($J42="Bell Curve")*(_xlfn.NORM.DIST(AND(W$4&gt;=$E42,W$4&lt;=$G42)*(W$4-$E42+1),$I42/2,$L42,TRUE)-_xlfn.NORM.DIST(AND(W$4&gt;=$E42,W$4&lt;=$G42)*(V$4-$E42+1),$I42/2,$L42,TRUE))/(1-2*_xlfn.NORM.DIST(0,$I42/2,$L42,TRUE))*$C42+($J42="Steady Growth")*(AND(W$4&gt;=$E42,W$4&lt;=$G42)*((W$4-$E42+1)/($I42*($I42+1)/2)*$C42))+($J42="custom")*CustomCF!P42</f>
        <v>0</v>
      </c>
      <c r="X42" s="19">
        <f>($J42="Bell Curve")*(_xlfn.NORM.DIST(AND(X$4&gt;=$E42,X$4&lt;=$G42)*(X$4-$E42+1),$I42/2,$L42,TRUE)-_xlfn.NORM.DIST(AND(X$4&gt;=$E42,X$4&lt;=$G42)*(W$4-$E42+1),$I42/2,$L42,TRUE))/(1-2*_xlfn.NORM.DIST(0,$I42/2,$L42,TRUE))*$C42+($J42="Steady Growth")*(AND(X$4&gt;=$E42,X$4&lt;=$G42)*((X$4-$E42+1)/($I42*($I42+1)/2)*$C42))+($J42="custom")*CustomCF!Q42</f>
        <v>0</v>
      </c>
      <c r="Y42" s="19">
        <f>($J42="Bell Curve")*(_xlfn.NORM.DIST(AND(Y$4&gt;=$E42,Y$4&lt;=$G42)*(Y$4-$E42+1),$I42/2,$L42,TRUE)-_xlfn.NORM.DIST(AND(Y$4&gt;=$E42,Y$4&lt;=$G42)*(X$4-$E42+1),$I42/2,$L42,TRUE))/(1-2*_xlfn.NORM.DIST(0,$I42/2,$L42,TRUE))*$C42+($J42="Steady Growth")*(AND(Y$4&gt;=$E42,Y$4&lt;=$G42)*((Y$4-$E42+1)/($I42*($I42+1)/2)*$C42))+($J42="custom")*CustomCF!R42</f>
        <v>0</v>
      </c>
      <c r="Z42" s="19">
        <f>($J42="Bell Curve")*(_xlfn.NORM.DIST(AND(Z$4&gt;=$E42,Z$4&lt;=$G42)*(Z$4-$E42+1),$I42/2,$L42,TRUE)-_xlfn.NORM.DIST(AND(Z$4&gt;=$E42,Z$4&lt;=$G42)*(Y$4-$E42+1),$I42/2,$L42,TRUE))/(1-2*_xlfn.NORM.DIST(0,$I42/2,$L42,TRUE))*$C42+($J42="Steady Growth")*(AND(Z$4&gt;=$E42,Z$4&lt;=$G42)*((Z$4-$E42+1)/($I42*($I42+1)/2)*$C42))+($J42="custom")*CustomCF!S42</f>
        <v>0</v>
      </c>
      <c r="AA42" s="19">
        <f>($J42="Bell Curve")*(_xlfn.NORM.DIST(AND(AA$4&gt;=$E42,AA$4&lt;=$G42)*(AA$4-$E42+1),$I42/2,$L42,TRUE)-_xlfn.NORM.DIST(AND(AA$4&gt;=$E42,AA$4&lt;=$G42)*(Z$4-$E42+1),$I42/2,$L42,TRUE))/(1-2*_xlfn.NORM.DIST(0,$I42/2,$L42,TRUE))*$C42+($J42="Steady Growth")*(AND(AA$4&gt;=$E42,AA$4&lt;=$G42)*((AA$4-$E42+1)/($I42*($I42+1)/2)*$C42))+($J42="custom")*CustomCF!T42</f>
        <v>0</v>
      </c>
      <c r="AB42" s="19">
        <f>($J42="Bell Curve")*(_xlfn.NORM.DIST(AND(AB$4&gt;=$E42,AB$4&lt;=$G42)*(AB$4-$E42+1),$I42/2,$L42,TRUE)-_xlfn.NORM.DIST(AND(AB$4&gt;=$E42,AB$4&lt;=$G42)*(AA$4-$E42+1),$I42/2,$L42,TRUE))/(1-2*_xlfn.NORM.DIST(0,$I42/2,$L42,TRUE))*$C42+($J42="Steady Growth")*(AND(AB$4&gt;=$E42,AB$4&lt;=$G42)*((AB$4-$E42+1)/($I42*($I42+1)/2)*$C42))+($J42="custom")*CustomCF!U42</f>
        <v>0</v>
      </c>
      <c r="AC42" s="19">
        <f>($J42="Bell Curve")*(_xlfn.NORM.DIST(AND(AC$4&gt;=$E42,AC$4&lt;=$G42)*(AC$4-$E42+1),$I42/2,$L42,TRUE)-_xlfn.NORM.DIST(AND(AC$4&gt;=$E42,AC$4&lt;=$G42)*(AB$4-$E42+1),$I42/2,$L42,TRUE))/(1-2*_xlfn.NORM.DIST(0,$I42/2,$L42,TRUE))*$C42+($J42="Steady Growth")*(AND(AC$4&gt;=$E42,AC$4&lt;=$G42)*((AC$4-$E42+1)/($I42*($I42+1)/2)*$C42))+($J42="custom")*CustomCF!V42</f>
        <v>0</v>
      </c>
      <c r="AD42" s="19">
        <f>($J42="Bell Curve")*(_xlfn.NORM.DIST(AND(AD$4&gt;=$E42,AD$4&lt;=$G42)*(AD$4-$E42+1),$I42/2,$L42,TRUE)-_xlfn.NORM.DIST(AND(AD$4&gt;=$E42,AD$4&lt;=$G42)*(AC$4-$E42+1),$I42/2,$L42,TRUE))/(1-2*_xlfn.NORM.DIST(0,$I42/2,$L42,TRUE))*$C42+($J42="Steady Growth")*(AND(AD$4&gt;=$E42,AD$4&lt;=$G42)*((AD$4-$E42+1)/($I42*($I42+1)/2)*$C42))+($J42="custom")*CustomCF!W42</f>
        <v>0</v>
      </c>
      <c r="AE42" s="19">
        <f>($J42="Bell Curve")*(_xlfn.NORM.DIST(AND(AE$4&gt;=$E42,AE$4&lt;=$G42)*(AE$4-$E42+1),$I42/2,$L42,TRUE)-_xlfn.NORM.DIST(AND(AE$4&gt;=$E42,AE$4&lt;=$G42)*(AD$4-$E42+1),$I42/2,$L42,TRUE))/(1-2*_xlfn.NORM.DIST(0,$I42/2,$L42,TRUE))*$C42+($J42="Steady Growth")*(AND(AE$4&gt;=$E42,AE$4&lt;=$G42)*((AE$4-$E42+1)/($I42*($I42+1)/2)*$C42))+($J42="custom")*CustomCF!X42</f>
        <v>0</v>
      </c>
      <c r="AF42" s="19">
        <f>($J42="Bell Curve")*(_xlfn.NORM.DIST(AND(AF$4&gt;=$E42,AF$4&lt;=$G42)*(AF$4-$E42+1),$I42/2,$L42,TRUE)-_xlfn.NORM.DIST(AND(AF$4&gt;=$E42,AF$4&lt;=$G42)*(AE$4-$E42+1),$I42/2,$L42,TRUE))/(1-2*_xlfn.NORM.DIST(0,$I42/2,$L42,TRUE))*$C42+($J42="Steady Growth")*(AND(AF$4&gt;=$E42,AF$4&lt;=$G42)*((AF$4-$E42+1)/($I42*($I42+1)/2)*$C42))+($J42="custom")*CustomCF!Y42</f>
        <v>0</v>
      </c>
      <c r="AG42" s="19">
        <f>($J42="Bell Curve")*(_xlfn.NORM.DIST(AND(AG$4&gt;=$E42,AG$4&lt;=$G42)*(AG$4-$E42+1),$I42/2,$L42,TRUE)-_xlfn.NORM.DIST(AND(AG$4&gt;=$E42,AG$4&lt;=$G42)*(AF$4-$E42+1),$I42/2,$L42,TRUE))/(1-2*_xlfn.NORM.DIST(0,$I42/2,$L42,TRUE))*$C42+($J42="Steady Growth")*(AND(AG$4&gt;=$E42,AG$4&lt;=$G42)*((AG$4-$E42+1)/($I42*($I42+1)/2)*$C42))+($J42="custom")*CustomCF!Z42</f>
        <v>0</v>
      </c>
      <c r="AH42" s="19">
        <f>($J42="Bell Curve")*(_xlfn.NORM.DIST(AND(AH$4&gt;=$E42,AH$4&lt;=$G42)*(AH$4-$E42+1),$I42/2,$L42,TRUE)-_xlfn.NORM.DIST(AND(AH$4&gt;=$E42,AH$4&lt;=$G42)*(AG$4-$E42+1),$I42/2,$L42,TRUE))/(1-2*_xlfn.NORM.DIST(0,$I42/2,$L42,TRUE))*$C42+($J42="Steady Growth")*(AND(AH$4&gt;=$E42,AH$4&lt;=$G42)*((AH$4-$E42+1)/($I42*($I42+1)/2)*$C42))+($J42="custom")*CustomCF!AA42</f>
        <v>0</v>
      </c>
      <c r="AI42" s="19">
        <f>($J42="Bell Curve")*(_xlfn.NORM.DIST(AND(AI$4&gt;=$E42,AI$4&lt;=$G42)*(AI$4-$E42+1),$I42/2,$L42,TRUE)-_xlfn.NORM.DIST(AND(AI$4&gt;=$E42,AI$4&lt;=$G42)*(AH$4-$E42+1),$I42/2,$L42,TRUE))/(1-2*_xlfn.NORM.DIST(0,$I42/2,$L42,TRUE))*$C42+($J42="Steady Growth")*(AND(AI$4&gt;=$E42,AI$4&lt;=$G42)*((AI$4-$E42+1)/($I42*($I42+1)/2)*$C42))+($J42="custom")*CustomCF!AB42</f>
        <v>0</v>
      </c>
      <c r="AJ42" s="19">
        <f>($J42="Bell Curve")*(_xlfn.NORM.DIST(AND(AJ$4&gt;=$E42,AJ$4&lt;=$G42)*(AJ$4-$E42+1),$I42/2,$L42,TRUE)-_xlfn.NORM.DIST(AND(AJ$4&gt;=$E42,AJ$4&lt;=$G42)*(AI$4-$E42+1),$I42/2,$L42,TRUE))/(1-2*_xlfn.NORM.DIST(0,$I42/2,$L42,TRUE))*$C42+($J42="Steady Growth")*(AND(AJ$4&gt;=$E42,AJ$4&lt;=$G42)*((AJ$4-$E42+1)/($I42*($I42+1)/2)*$C42))+($J42="custom")*CustomCF!AC42</f>
        <v>0</v>
      </c>
      <c r="AK42" s="19">
        <f>($J42="Bell Curve")*(_xlfn.NORM.DIST(AND(AK$4&gt;=$E42,AK$4&lt;=$G42)*(AK$4-$E42+1),$I42/2,$L42,TRUE)-_xlfn.NORM.DIST(AND(AK$4&gt;=$E42,AK$4&lt;=$G42)*(AJ$4-$E42+1),$I42/2,$L42,TRUE))/(1-2*_xlfn.NORM.DIST(0,$I42/2,$L42,TRUE))*$C42+($J42="Steady Growth")*(AND(AK$4&gt;=$E42,AK$4&lt;=$G42)*((AK$4-$E42+1)/($I42*($I42+1)/2)*$C42))+($J42="custom")*CustomCF!AD42</f>
        <v>0</v>
      </c>
      <c r="AL42" s="19">
        <f>($J42="Bell Curve")*(_xlfn.NORM.DIST(AND(AL$4&gt;=$E42,AL$4&lt;=$G42)*(AL$4-$E42+1),$I42/2,$L42,TRUE)-_xlfn.NORM.DIST(AND(AL$4&gt;=$E42,AL$4&lt;=$G42)*(AK$4-$E42+1),$I42/2,$L42,TRUE))/(1-2*_xlfn.NORM.DIST(0,$I42/2,$L42,TRUE))*$C42+($J42="Steady Growth")*(AND(AL$4&gt;=$E42,AL$4&lt;=$G42)*((AL$4-$E42+1)/($I42*($I42+1)/2)*$C42))+($J42="custom")*CustomCF!AE42</f>
        <v>0</v>
      </c>
      <c r="AM42" s="19">
        <f>($J42="Bell Curve")*(_xlfn.NORM.DIST(AND(AM$4&gt;=$E42,AM$4&lt;=$G42)*(AM$4-$E42+1),$I42/2,$L42,TRUE)-_xlfn.NORM.DIST(AND(AM$4&gt;=$E42,AM$4&lt;=$G42)*(AL$4-$E42+1),$I42/2,$L42,TRUE))/(1-2*_xlfn.NORM.DIST(0,$I42/2,$L42,TRUE))*$C42+($J42="Steady Growth")*(AND(AM$4&gt;=$E42,AM$4&lt;=$G42)*((AM$4-$E42+1)/($I42*($I42+1)/2)*$C42))+($J42="custom")*CustomCF!AF42</f>
        <v>0</v>
      </c>
      <c r="AN42" s="19">
        <f>($J42="Bell Curve")*(_xlfn.NORM.DIST(AND(AN$4&gt;=$E42,AN$4&lt;=$G42)*(AN$4-$E42+1),$I42/2,$L42,TRUE)-_xlfn.NORM.DIST(AND(AN$4&gt;=$E42,AN$4&lt;=$G42)*(AM$4-$E42+1),$I42/2,$L42,TRUE))/(1-2*_xlfn.NORM.DIST(0,$I42/2,$L42,TRUE))*$C42+($J42="Steady Growth")*(AND(AN$4&gt;=$E42,AN$4&lt;=$G42)*((AN$4-$E42+1)/($I42*($I42+1)/2)*$C42))+($J42="custom")*CustomCF!AG42</f>
        <v>0</v>
      </c>
      <c r="AO42" s="19">
        <f>($J42="Bell Curve")*(_xlfn.NORM.DIST(AND(AO$4&gt;=$E42,AO$4&lt;=$G42)*(AO$4-$E42+1),$I42/2,$L42,TRUE)-_xlfn.NORM.DIST(AND(AO$4&gt;=$E42,AO$4&lt;=$G42)*(AN$4-$E42+1),$I42/2,$L42,TRUE))/(1-2*_xlfn.NORM.DIST(0,$I42/2,$L42,TRUE))*$C42+($J42="Steady Growth")*(AND(AO$4&gt;=$E42,AO$4&lt;=$G42)*((AO$4-$E42+1)/($I42*($I42+1)/2)*$C42))+($J42="custom")*CustomCF!AH42</f>
        <v>0</v>
      </c>
      <c r="AP42" s="19">
        <f>($J42="Bell Curve")*(_xlfn.NORM.DIST(AND(AP$4&gt;=$E42,AP$4&lt;=$G42)*(AP$4-$E42+1),$I42/2,$L42,TRUE)-_xlfn.NORM.DIST(AND(AP$4&gt;=$E42,AP$4&lt;=$G42)*(AO$4-$E42+1),$I42/2,$L42,TRUE))/(1-2*_xlfn.NORM.DIST(0,$I42/2,$L42,TRUE))*$C42+($J42="Steady Growth")*(AND(AP$4&gt;=$E42,AP$4&lt;=$G42)*((AP$4-$E42+1)/($I42*($I42+1)/2)*$C42))+($J42="custom")*CustomCF!AI42</f>
        <v>0</v>
      </c>
      <c r="AQ42" s="19">
        <f>($J42="Bell Curve")*(_xlfn.NORM.DIST(AND(AQ$4&gt;=$E42,AQ$4&lt;=$G42)*(AQ$4-$E42+1),$I42/2,$L42,TRUE)-_xlfn.NORM.DIST(AND(AQ$4&gt;=$E42,AQ$4&lt;=$G42)*(AP$4-$E42+1),$I42/2,$L42,TRUE))/(1-2*_xlfn.NORM.DIST(0,$I42/2,$L42,TRUE))*$C42+($J42="Steady Growth")*(AND(AQ$4&gt;=$E42,AQ$4&lt;=$G42)*((AQ$4-$E42+1)/($I42*($I42+1)/2)*$C42))+($J42="custom")*CustomCF!AJ42</f>
        <v>0</v>
      </c>
      <c r="AR42" s="19">
        <f>($J42="Bell Curve")*(_xlfn.NORM.DIST(AND(AR$4&gt;=$E42,AR$4&lt;=$G42)*(AR$4-$E42+1),$I42/2,$L42,TRUE)-_xlfn.NORM.DIST(AND(AR$4&gt;=$E42,AR$4&lt;=$G42)*(AQ$4-$E42+1),$I42/2,$L42,TRUE))/(1-2*_xlfn.NORM.DIST(0,$I42/2,$L42,TRUE))*$C42+($J42="Steady Growth")*(AND(AR$4&gt;=$E42,AR$4&lt;=$G42)*((AR$4-$E42+1)/($I42*($I42+1)/2)*$C42))+($J42="custom")*CustomCF!AK42</f>
        <v>0</v>
      </c>
      <c r="AS42" s="19">
        <f>($J42="Bell Curve")*(_xlfn.NORM.DIST(AND(AS$4&gt;=$E42,AS$4&lt;=$G42)*(AS$4-$E42+1),$I42/2,$L42,TRUE)-_xlfn.NORM.DIST(AND(AS$4&gt;=$E42,AS$4&lt;=$G42)*(AR$4-$E42+1),$I42/2,$L42,TRUE))/(1-2*_xlfn.NORM.DIST(0,$I42/2,$L42,TRUE))*$C42+($J42="Steady Growth")*(AND(AS$4&gt;=$E42,AS$4&lt;=$G42)*((AS$4-$E42+1)/($I42*($I42+1)/2)*$C42))+($J42="custom")*CustomCF!AL42</f>
        <v>0</v>
      </c>
      <c r="AT42" s="19">
        <f>($J42="Bell Curve")*(_xlfn.NORM.DIST(AND(AT$4&gt;=$E42,AT$4&lt;=$G42)*(AT$4-$E42+1),$I42/2,$L42,TRUE)-_xlfn.NORM.DIST(AND(AT$4&gt;=$E42,AT$4&lt;=$G42)*(AS$4-$E42+1),$I42/2,$L42,TRUE))/(1-2*_xlfn.NORM.DIST(0,$I42/2,$L42,TRUE))*$C42+($J42="Steady Growth")*(AND(AT$4&gt;=$E42,AT$4&lt;=$G42)*((AT$4-$E42+1)/($I42*($I42+1)/2)*$C42))+($J42="custom")*CustomCF!AM42</f>
        <v>0</v>
      </c>
      <c r="AU42" s="19">
        <f>($J42="Bell Curve")*(_xlfn.NORM.DIST(AND(AU$4&gt;=$E42,AU$4&lt;=$G42)*(AU$4-$E42+1),$I42/2,$L42,TRUE)-_xlfn.NORM.DIST(AND(AU$4&gt;=$E42,AU$4&lt;=$G42)*(AT$4-$E42+1),$I42/2,$L42,TRUE))/(1-2*_xlfn.NORM.DIST(0,$I42/2,$L42,TRUE))*$C42+($J42="Steady Growth")*(AND(AU$4&gt;=$E42,AU$4&lt;=$G42)*((AU$4-$E42+1)/($I42*($I42+1)/2)*$C42))+($J42="custom")*CustomCF!AN42</f>
        <v>0</v>
      </c>
      <c r="AV42" s="19">
        <f>($J42="Bell Curve")*(_xlfn.NORM.DIST(AND(AV$4&gt;=$E42,AV$4&lt;=$G42)*(AV$4-$E42+1),$I42/2,$L42,TRUE)-_xlfn.NORM.DIST(AND(AV$4&gt;=$E42,AV$4&lt;=$G42)*(AU$4-$E42+1),$I42/2,$L42,TRUE))/(1-2*_xlfn.NORM.DIST(0,$I42/2,$L42,TRUE))*$C42+($J42="Steady Growth")*(AND(AV$4&gt;=$E42,AV$4&lt;=$G42)*((AV$4-$E42+1)/($I42*($I42+1)/2)*$C42))+($J42="custom")*CustomCF!AO42</f>
        <v>0</v>
      </c>
      <c r="AW42" s="19">
        <f>($J42="Bell Curve")*(_xlfn.NORM.DIST(AND(AW$4&gt;=$E42,AW$4&lt;=$G42)*(AW$4-$E42+1),$I42/2,$L42,TRUE)-_xlfn.NORM.DIST(AND(AW$4&gt;=$E42,AW$4&lt;=$G42)*(AV$4-$E42+1),$I42/2,$L42,TRUE))/(1-2*_xlfn.NORM.DIST(0,$I42/2,$L42,TRUE))*$C42+($J42="Steady Growth")*(AND(AW$4&gt;=$E42,AW$4&lt;=$G42)*((AW$4-$E42+1)/($I42*($I42+1)/2)*$C42))+($J42="custom")*CustomCF!AP42</f>
        <v>0</v>
      </c>
      <c r="AX42" s="19">
        <f>($J42="Bell Curve")*(_xlfn.NORM.DIST(AND(AX$4&gt;=$E42,AX$4&lt;=$G42)*(AX$4-$E42+1),$I42/2,$L42,TRUE)-_xlfn.NORM.DIST(AND(AX$4&gt;=$E42,AX$4&lt;=$G42)*(AW$4-$E42+1),$I42/2,$L42,TRUE))/(1-2*_xlfn.NORM.DIST(0,$I42/2,$L42,TRUE))*$C42+($J42="Steady Growth")*(AND(AX$4&gt;=$E42,AX$4&lt;=$G42)*((AX$4-$E42+1)/($I42*($I42+1)/2)*$C42))+($J42="custom")*CustomCF!AQ42</f>
        <v>0</v>
      </c>
      <c r="AY42" s="19">
        <f>($J42="Bell Curve")*(_xlfn.NORM.DIST(AND(AY$4&gt;=$E42,AY$4&lt;=$G42)*(AY$4-$E42+1),$I42/2,$L42,TRUE)-_xlfn.NORM.DIST(AND(AY$4&gt;=$E42,AY$4&lt;=$G42)*(AX$4-$E42+1),$I42/2,$L42,TRUE))/(1-2*_xlfn.NORM.DIST(0,$I42/2,$L42,TRUE))*$C42+($J42="Steady Growth")*(AND(AY$4&gt;=$E42,AY$4&lt;=$G42)*((AY$4-$E42+1)/($I42*($I42+1)/2)*$C42))+($J42="custom")*CustomCF!AR42</f>
        <v>0</v>
      </c>
      <c r="AZ42" s="19">
        <f>($J42="Bell Curve")*(_xlfn.NORM.DIST(AND(AZ$4&gt;=$E42,AZ$4&lt;=$G42)*(AZ$4-$E42+1),$I42/2,$L42,TRUE)-_xlfn.NORM.DIST(AND(AZ$4&gt;=$E42,AZ$4&lt;=$G42)*(AY$4-$E42+1),$I42/2,$L42,TRUE))/(1-2*_xlfn.NORM.DIST(0,$I42/2,$L42,TRUE))*$C42+($J42="Steady Growth")*(AND(AZ$4&gt;=$E42,AZ$4&lt;=$G42)*((AZ$4-$E42+1)/($I42*($I42+1)/2)*$C42))+($J42="custom")*CustomCF!AS42</f>
        <v>0</v>
      </c>
      <c r="BA42" s="19">
        <f>($J42="Bell Curve")*(_xlfn.NORM.DIST(AND(BA$4&gt;=$E42,BA$4&lt;=$G42)*(BA$4-$E42+1),$I42/2,$L42,TRUE)-_xlfn.NORM.DIST(AND(BA$4&gt;=$E42,BA$4&lt;=$G42)*(AZ$4-$E42+1),$I42/2,$L42,TRUE))/(1-2*_xlfn.NORM.DIST(0,$I42/2,$L42,TRUE))*$C42+($J42="Steady Growth")*(AND(BA$4&gt;=$E42,BA$4&lt;=$G42)*((BA$4-$E42+1)/($I42*($I42+1)/2)*$C42))+($J42="custom")*CustomCF!AT42</f>
        <v>0</v>
      </c>
      <c r="BB42" s="19">
        <f>($J42="Bell Curve")*(_xlfn.NORM.DIST(AND(BB$4&gt;=$E42,BB$4&lt;=$G42)*(BB$4-$E42+1),$I42/2,$L42,TRUE)-_xlfn.NORM.DIST(AND(BB$4&gt;=$E42,BB$4&lt;=$G42)*(BA$4-$E42+1),$I42/2,$L42,TRUE))/(1-2*_xlfn.NORM.DIST(0,$I42/2,$L42,TRUE))*$C42+($J42="Steady Growth")*(AND(BB$4&gt;=$E42,BB$4&lt;=$G42)*((BB$4-$E42+1)/($I42*($I42+1)/2)*$C42))+($J42="custom")*CustomCF!AU42</f>
        <v>0</v>
      </c>
      <c r="BC42" s="19">
        <f>($J42="Bell Curve")*(_xlfn.NORM.DIST(AND(BC$4&gt;=$E42,BC$4&lt;=$G42)*(BC$4-$E42+1),$I42/2,$L42,TRUE)-_xlfn.NORM.DIST(AND(BC$4&gt;=$E42,BC$4&lt;=$G42)*(BB$4-$E42+1),$I42/2,$L42,TRUE))/(1-2*_xlfn.NORM.DIST(0,$I42/2,$L42,TRUE))*$C42+($J42="Steady Growth")*(AND(BC$4&gt;=$E42,BC$4&lt;=$G42)*((BC$4-$E42+1)/($I42*($I42+1)/2)*$C42))+($J42="custom")*CustomCF!AV42</f>
        <v>0</v>
      </c>
      <c r="BD42" s="19">
        <f>($J42="Bell Curve")*(_xlfn.NORM.DIST(AND(BD$4&gt;=$E42,BD$4&lt;=$G42)*(BD$4-$E42+1),$I42/2,$L42,TRUE)-_xlfn.NORM.DIST(AND(BD$4&gt;=$E42,BD$4&lt;=$G42)*(BC$4-$E42+1),$I42/2,$L42,TRUE))/(1-2*_xlfn.NORM.DIST(0,$I42/2,$L42,TRUE))*$C42+($J42="Steady Growth")*(AND(BD$4&gt;=$E42,BD$4&lt;=$G42)*((BD$4-$E42+1)/($I42*($I42+1)/2)*$C42))+($J42="custom")*CustomCF!AW42</f>
        <v>0</v>
      </c>
      <c r="BE42" s="19">
        <f>($J42="Bell Curve")*(_xlfn.NORM.DIST(AND(BE$4&gt;=$E42,BE$4&lt;=$G42)*(BE$4-$E42+1),$I42/2,$L42,TRUE)-_xlfn.NORM.DIST(AND(BE$4&gt;=$E42,BE$4&lt;=$G42)*(BD$4-$E42+1),$I42/2,$L42,TRUE))/(1-2*_xlfn.NORM.DIST(0,$I42/2,$L42,TRUE))*$C42+($J42="Steady Growth")*(AND(BE$4&gt;=$E42,BE$4&lt;=$G42)*((BE$4-$E42+1)/($I42*($I42+1)/2)*$C42))+($J42="custom")*CustomCF!AX42</f>
        <v>0</v>
      </c>
      <c r="BF42" s="19">
        <f>($J42="Bell Curve")*(_xlfn.NORM.DIST(AND(BF$4&gt;=$E42,BF$4&lt;=$G42)*(BF$4-$E42+1),$I42/2,$L42,TRUE)-_xlfn.NORM.DIST(AND(BF$4&gt;=$E42,BF$4&lt;=$G42)*(BE$4-$E42+1),$I42/2,$L42,TRUE))/(1-2*_xlfn.NORM.DIST(0,$I42/2,$L42,TRUE))*$C42+($J42="Steady Growth")*(AND(BF$4&gt;=$E42,BF$4&lt;=$G42)*((BF$4-$E42+1)/($I42*($I42+1)/2)*$C42))+($J42="custom")*CustomCF!AY42</f>
        <v>0</v>
      </c>
      <c r="BG42" s="19">
        <f>($J42="Bell Curve")*(_xlfn.NORM.DIST(AND(BG$4&gt;=$E42,BG$4&lt;=$G42)*(BG$4-$E42+1),$I42/2,$L42,TRUE)-_xlfn.NORM.DIST(AND(BG$4&gt;=$E42,BG$4&lt;=$G42)*(BF$4-$E42+1),$I42/2,$L42,TRUE))/(1-2*_xlfn.NORM.DIST(0,$I42/2,$L42,TRUE))*$C42+($J42="Steady Growth")*(AND(BG$4&gt;=$E42,BG$4&lt;=$G42)*((BG$4-$E42+1)/($I42*($I42+1)/2)*$C42))+($J42="custom")*CustomCF!AZ42</f>
        <v>0</v>
      </c>
      <c r="BH42" s="19">
        <f>($J42="Bell Curve")*(_xlfn.NORM.DIST(AND(BH$4&gt;=$E42,BH$4&lt;=$G42)*(BH$4-$E42+1),$I42/2,$L42,TRUE)-_xlfn.NORM.DIST(AND(BH$4&gt;=$E42,BH$4&lt;=$G42)*(BG$4-$E42+1),$I42/2,$L42,TRUE))/(1-2*_xlfn.NORM.DIST(0,$I42/2,$L42,TRUE))*$C42+($J42="Steady Growth")*(AND(BH$4&gt;=$E42,BH$4&lt;=$G42)*((BH$4-$E42+1)/($I42*($I42+1)/2)*$C42))+($J42="custom")*CustomCF!BA42</f>
        <v>0</v>
      </c>
      <c r="BI42" s="19">
        <f>($J42="Bell Curve")*(_xlfn.NORM.DIST(AND(BI$4&gt;=$E42,BI$4&lt;=$G42)*(BI$4-$E42+1),$I42/2,$L42,TRUE)-_xlfn.NORM.DIST(AND(BI$4&gt;=$E42,BI$4&lt;=$G42)*(BH$4-$E42+1),$I42/2,$L42,TRUE))/(1-2*_xlfn.NORM.DIST(0,$I42/2,$L42,TRUE))*$C42+($J42="Steady Growth")*(AND(BI$4&gt;=$E42,BI$4&lt;=$G42)*((BI$4-$E42+1)/($I42*($I42+1)/2)*$C42))+($J42="custom")*CustomCF!BB42</f>
        <v>0</v>
      </c>
      <c r="BJ42" s="19">
        <f>($J42="Bell Curve")*(_xlfn.NORM.DIST(AND(BJ$4&gt;=$E42,BJ$4&lt;=$G42)*(BJ$4-$E42+1),$I42/2,$L42,TRUE)-_xlfn.NORM.DIST(AND(BJ$4&gt;=$E42,BJ$4&lt;=$G42)*(BI$4-$E42+1),$I42/2,$L42,TRUE))/(1-2*_xlfn.NORM.DIST(0,$I42/2,$L42,TRUE))*$C42+($J42="Steady Growth")*(AND(BJ$4&gt;=$E42,BJ$4&lt;=$G42)*((BJ$4-$E42+1)/($I42*($I42+1)/2)*$C42))+($J42="custom")*CustomCF!BC42</f>
        <v>0</v>
      </c>
      <c r="BK42" s="19">
        <f>($J42="Bell Curve")*(_xlfn.NORM.DIST(AND(BK$4&gt;=$E42,BK$4&lt;=$G42)*(BK$4-$E42+1),$I42/2,$L42,TRUE)-_xlfn.NORM.DIST(AND(BK$4&gt;=$E42,BK$4&lt;=$G42)*(BJ$4-$E42+1),$I42/2,$L42,TRUE))/(1-2*_xlfn.NORM.DIST(0,$I42/2,$L42,TRUE))*$C42+($J42="Steady Growth")*(AND(BK$4&gt;=$E42,BK$4&lt;=$G42)*((BK$4-$E42+1)/($I42*($I42+1)/2)*$C42))+($J42="custom")*CustomCF!BD42</f>
        <v>0</v>
      </c>
      <c r="BL42" s="19">
        <f>($J42="Bell Curve")*(_xlfn.NORM.DIST(AND(BL$4&gt;=$E42,BL$4&lt;=$G42)*(BL$4-$E42+1),$I42/2,$L42,TRUE)-_xlfn.NORM.DIST(AND(BL$4&gt;=$E42,BL$4&lt;=$G42)*(BK$4-$E42+1),$I42/2,$L42,TRUE))/(1-2*_xlfn.NORM.DIST(0,$I42/2,$L42,TRUE))*$C42+($J42="Steady Growth")*(AND(BL$4&gt;=$E42,BL$4&lt;=$G42)*((BL$4-$E42+1)/($I42*($I42+1)/2)*$C42))+($J42="custom")*CustomCF!BE42</f>
        <v>0</v>
      </c>
      <c r="BM42" s="19">
        <f>($J42="Bell Curve")*(_xlfn.NORM.DIST(AND(BM$4&gt;=$E42,BM$4&lt;=$G42)*(BM$4-$E42+1),$I42/2,$L42,TRUE)-_xlfn.NORM.DIST(AND(BM$4&gt;=$E42,BM$4&lt;=$G42)*(BL$4-$E42+1),$I42/2,$L42,TRUE))/(1-2*_xlfn.NORM.DIST(0,$I42/2,$L42,TRUE))*$C42+($J42="Steady Growth")*(AND(BM$4&gt;=$E42,BM$4&lt;=$G42)*((BM$4-$E42+1)/($I42*($I42+1)/2)*$C42))+($J42="custom")*CustomCF!BF42</f>
        <v>0</v>
      </c>
      <c r="BN42" s="19">
        <f>($J42="Bell Curve")*(_xlfn.NORM.DIST(AND(BN$4&gt;=$E42,BN$4&lt;=$G42)*(BN$4-$E42+1),$I42/2,$L42,TRUE)-_xlfn.NORM.DIST(AND(BN$4&gt;=$E42,BN$4&lt;=$G42)*(BM$4-$E42+1),$I42/2,$L42,TRUE))/(1-2*_xlfn.NORM.DIST(0,$I42/2,$L42,TRUE))*$C42+($J42="Steady Growth")*(AND(BN$4&gt;=$E42,BN$4&lt;=$G42)*((BN$4-$E42+1)/($I42*($I42+1)/2)*$C42))+($J42="custom")*CustomCF!BG42</f>
        <v>0</v>
      </c>
      <c r="BO42" s="19">
        <f>($J42="Bell Curve")*(_xlfn.NORM.DIST(AND(BO$4&gt;=$E42,BO$4&lt;=$G42)*(BO$4-$E42+1),$I42/2,$L42,TRUE)-_xlfn.NORM.DIST(AND(BO$4&gt;=$E42,BO$4&lt;=$G42)*(BN$4-$E42+1),$I42/2,$L42,TRUE))/(1-2*_xlfn.NORM.DIST(0,$I42/2,$L42,TRUE))*$C42+($J42="Steady Growth")*(AND(BO$4&gt;=$E42,BO$4&lt;=$G42)*((BO$4-$E42+1)/($I42*($I42+1)/2)*$C42))+($J42="custom")*CustomCF!BH42</f>
        <v>0</v>
      </c>
      <c r="BP42" s="19">
        <f>($J42="Bell Curve")*(_xlfn.NORM.DIST(AND(BP$4&gt;=$E42,BP$4&lt;=$G42)*(BP$4-$E42+1),$I42/2,$L42,TRUE)-_xlfn.NORM.DIST(AND(BP$4&gt;=$E42,BP$4&lt;=$G42)*(BO$4-$E42+1),$I42/2,$L42,TRUE))/(1-2*_xlfn.NORM.DIST(0,$I42/2,$L42,TRUE))*$C42+($J42="Steady Growth")*(AND(BP$4&gt;=$E42,BP$4&lt;=$G42)*((BP$4-$E42+1)/($I42*($I42+1)/2)*$C42))+($J42="custom")*CustomCF!BI42</f>
        <v>0</v>
      </c>
      <c r="BQ42" s="19">
        <f>($J42="Bell Curve")*(_xlfn.NORM.DIST(AND(BQ$4&gt;=$E42,BQ$4&lt;=$G42)*(BQ$4-$E42+1),$I42/2,$L42,TRUE)-_xlfn.NORM.DIST(AND(BQ$4&gt;=$E42,BQ$4&lt;=$G42)*(BP$4-$E42+1),$I42/2,$L42,TRUE))/(1-2*_xlfn.NORM.DIST(0,$I42/2,$L42,TRUE))*$C42+($J42="Steady Growth")*(AND(BQ$4&gt;=$E42,BQ$4&lt;=$G42)*((BQ$4-$E42+1)/($I42*($I42+1)/2)*$C42))+($J42="custom")*CustomCF!BJ42</f>
        <v>0</v>
      </c>
      <c r="BR42" s="19">
        <f>($J42="Bell Curve")*(_xlfn.NORM.DIST(AND(BR$4&gt;=$E42,BR$4&lt;=$G42)*(BR$4-$E42+1),$I42/2,$L42,TRUE)-_xlfn.NORM.DIST(AND(BR$4&gt;=$E42,BR$4&lt;=$G42)*(BQ$4-$E42+1),$I42/2,$L42,TRUE))/(1-2*_xlfn.NORM.DIST(0,$I42/2,$L42,TRUE))*$C42+($J42="Steady Growth")*(AND(BR$4&gt;=$E42,BR$4&lt;=$G42)*((BR$4-$E42+1)/($I42*($I42+1)/2)*$C42))+($J42="custom")*CustomCF!BK42</f>
        <v>0</v>
      </c>
      <c r="BS42" s="19">
        <f>($J42="Bell Curve")*(_xlfn.NORM.DIST(AND(BS$4&gt;=$E42,BS$4&lt;=$G42)*(BS$4-$E42+1),$I42/2,$L42,TRUE)-_xlfn.NORM.DIST(AND(BS$4&gt;=$E42,BS$4&lt;=$G42)*(BR$4-$E42+1),$I42/2,$L42,TRUE))/(1-2*_xlfn.NORM.DIST(0,$I42/2,$L42,TRUE))*$C42+($J42="Steady Growth")*(AND(BS$4&gt;=$E42,BS$4&lt;=$G42)*((BS$4-$E42+1)/($I42*($I42+1)/2)*$C42))+($J42="custom")*CustomCF!BL42</f>
        <v>0</v>
      </c>
      <c r="BT42" s="19">
        <f>($J42="Bell Curve")*(_xlfn.NORM.DIST(AND(BT$4&gt;=$E42,BT$4&lt;=$G42)*(BT$4-$E42+1),$I42/2,$L42,TRUE)-_xlfn.NORM.DIST(AND(BT$4&gt;=$E42,BT$4&lt;=$G42)*(BS$4-$E42+1),$I42/2,$L42,TRUE))/(1-2*_xlfn.NORM.DIST(0,$I42/2,$L42,TRUE))*$C42+($J42="Steady Growth")*(AND(BT$4&gt;=$E42,BT$4&lt;=$G42)*((BT$4-$E42+1)/($I42*($I42+1)/2)*$C42))+($J42="custom")*CustomCF!BM42</f>
        <v>0</v>
      </c>
      <c r="BU42" s="19">
        <f>($J42="Bell Curve")*(_xlfn.NORM.DIST(AND(BU$4&gt;=$E42,BU$4&lt;=$G42)*(BU$4-$E42+1),$I42/2,$L42,TRUE)-_xlfn.NORM.DIST(AND(BU$4&gt;=$E42,BU$4&lt;=$G42)*(BT$4-$E42+1),$I42/2,$L42,TRUE))/(1-2*_xlfn.NORM.DIST(0,$I42/2,$L42,TRUE))*$C42+($J42="Steady Growth")*(AND(BU$4&gt;=$E42,BU$4&lt;=$G42)*((BU$4-$E42+1)/($I42*($I42+1)/2)*$C42))+($J42="custom")*CustomCF!BN42</f>
        <v>0</v>
      </c>
      <c r="BV42" s="19">
        <f>($J42="Bell Curve")*(_xlfn.NORM.DIST(AND(BV$4&gt;=$E42,BV$4&lt;=$G42)*(BV$4-$E42+1),$I42/2,$L42,TRUE)-_xlfn.NORM.DIST(AND(BV$4&gt;=$E42,BV$4&lt;=$G42)*(BU$4-$E42+1),$I42/2,$L42,TRUE))/(1-2*_xlfn.NORM.DIST(0,$I42/2,$L42,TRUE))*$C42+($J42="Steady Growth")*(AND(BV$4&gt;=$E42,BV$4&lt;=$G42)*((BV$4-$E42+1)/($I42*($I42+1)/2)*$C42))+($J42="custom")*CustomCF!BO42</f>
        <v>0</v>
      </c>
      <c r="BW42" s="19">
        <f>($J42="Bell Curve")*(_xlfn.NORM.DIST(AND(BW$4&gt;=$E42,BW$4&lt;=$G42)*(BW$4-$E42+1),$I42/2,$L42,TRUE)-_xlfn.NORM.DIST(AND(BW$4&gt;=$E42,BW$4&lt;=$G42)*(BV$4-$E42+1),$I42/2,$L42,TRUE))/(1-2*_xlfn.NORM.DIST(0,$I42/2,$L42,TRUE))*$C42+($J42="Steady Growth")*(AND(BW$4&gt;=$E42,BW$4&lt;=$G42)*((BW$4-$E42+1)/($I42*($I42+1)/2)*$C42))+($J42="custom")*CustomCF!BP42</f>
        <v>0</v>
      </c>
      <c r="BX42" s="19">
        <f>($J42="Bell Curve")*(_xlfn.NORM.DIST(AND(BX$4&gt;=$E42,BX$4&lt;=$G42)*(BX$4-$E42+1),$I42/2,$L42,TRUE)-_xlfn.NORM.DIST(AND(BX$4&gt;=$E42,BX$4&lt;=$G42)*(BW$4-$E42+1),$I42/2,$L42,TRUE))/(1-2*_xlfn.NORM.DIST(0,$I42/2,$L42,TRUE))*$C42+($J42="Steady Growth")*(AND(BX$4&gt;=$E42,BX$4&lt;=$G42)*((BX$4-$E42+1)/($I42*($I42+1)/2)*$C42))+($J42="custom")*CustomCF!BQ42</f>
        <v>0</v>
      </c>
      <c r="BY42" s="19">
        <f>($J42="Bell Curve")*(_xlfn.NORM.DIST(AND(BY$4&gt;=$E42,BY$4&lt;=$G42)*(BY$4-$E42+1),$I42/2,$L42,TRUE)-_xlfn.NORM.DIST(AND(BY$4&gt;=$E42,BY$4&lt;=$G42)*(BX$4-$E42+1),$I42/2,$L42,TRUE))/(1-2*_xlfn.NORM.DIST(0,$I42/2,$L42,TRUE))*$C42+($J42="Steady Growth")*(AND(BY$4&gt;=$E42,BY$4&lt;=$G42)*((BY$4-$E42+1)/($I42*($I42+1)/2)*$C42))+($J42="custom")*CustomCF!BR42</f>
        <v>0</v>
      </c>
      <c r="BZ42" s="19">
        <f>($J42="Bell Curve")*(_xlfn.NORM.DIST(AND(BZ$4&gt;=$E42,BZ$4&lt;=$G42)*(BZ$4-$E42+1),$I42/2,$L42,TRUE)-_xlfn.NORM.DIST(AND(BZ$4&gt;=$E42,BZ$4&lt;=$G42)*(BY$4-$E42+1),$I42/2,$L42,TRUE))/(1-2*_xlfn.NORM.DIST(0,$I42/2,$L42,TRUE))*$C42+($J42="Steady Growth")*(AND(BZ$4&gt;=$E42,BZ$4&lt;=$G42)*((BZ$4-$E42+1)/($I42*($I42+1)/2)*$C42))+($J42="custom")*CustomCF!BS42</f>
        <v>0</v>
      </c>
      <c r="CA42" s="19">
        <f>($J42="Bell Curve")*(_xlfn.NORM.DIST(AND(CA$4&gt;=$E42,CA$4&lt;=$G42)*(CA$4-$E42+1),$I42/2,$L42,TRUE)-_xlfn.NORM.DIST(AND(CA$4&gt;=$E42,CA$4&lt;=$G42)*(BZ$4-$E42+1),$I42/2,$L42,TRUE))/(1-2*_xlfn.NORM.DIST(0,$I42/2,$L42,TRUE))*$C42+($J42="Steady Growth")*(AND(CA$4&gt;=$E42,CA$4&lt;=$G42)*((CA$4-$E42+1)/($I42*($I42+1)/2)*$C42))+($J42="custom")*CustomCF!BT42</f>
        <v>0</v>
      </c>
      <c r="CB42" s="19">
        <f>($J42="Bell Curve")*(_xlfn.NORM.DIST(AND(CB$4&gt;=$E42,CB$4&lt;=$G42)*(CB$4-$E42+1),$I42/2,$L42,TRUE)-_xlfn.NORM.DIST(AND(CB$4&gt;=$E42,CB$4&lt;=$G42)*(CA$4-$E42+1),$I42/2,$L42,TRUE))/(1-2*_xlfn.NORM.DIST(0,$I42/2,$L42,TRUE))*$C42+($J42="Steady Growth")*(AND(CB$4&gt;=$E42,CB$4&lt;=$G42)*((CB$4-$E42+1)/($I42*($I42+1)/2)*$C42))+($J42="custom")*CustomCF!BU42</f>
        <v>0</v>
      </c>
      <c r="CC42" s="19">
        <f>($J42="Bell Curve")*(_xlfn.NORM.DIST(AND(CC$4&gt;=$E42,CC$4&lt;=$G42)*(CC$4-$E42+1),$I42/2,$L42,TRUE)-_xlfn.NORM.DIST(AND(CC$4&gt;=$E42,CC$4&lt;=$G42)*(CB$4-$E42+1),$I42/2,$L42,TRUE))/(1-2*_xlfn.NORM.DIST(0,$I42/2,$L42,TRUE))*$C42+($J42="Steady Growth")*(AND(CC$4&gt;=$E42,CC$4&lt;=$G42)*((CC$4-$E42+1)/($I42*($I42+1)/2)*$C42))+($J42="custom")*CustomCF!BV42</f>
        <v>0</v>
      </c>
      <c r="CD42" s="19">
        <f>($J42="Bell Curve")*(_xlfn.NORM.DIST(AND(CD$4&gt;=$E42,CD$4&lt;=$G42)*(CD$4-$E42+1),$I42/2,$L42,TRUE)-_xlfn.NORM.DIST(AND(CD$4&gt;=$E42,CD$4&lt;=$G42)*(CC$4-$E42+1),$I42/2,$L42,TRUE))/(1-2*_xlfn.NORM.DIST(0,$I42/2,$L42,TRUE))*$C42+($J42="Steady Growth")*(AND(CD$4&gt;=$E42,CD$4&lt;=$G42)*((CD$4-$E42+1)/($I42*($I42+1)/2)*$C42))+($J42="custom")*CustomCF!BW42</f>
        <v>0</v>
      </c>
      <c r="CE42" s="19">
        <f>($J42="Bell Curve")*(_xlfn.NORM.DIST(AND(CE$4&gt;=$E42,CE$4&lt;=$G42)*(CE$4-$E42+1),$I42/2,$L42,TRUE)-_xlfn.NORM.DIST(AND(CE$4&gt;=$E42,CE$4&lt;=$G42)*(CD$4-$E42+1),$I42/2,$L42,TRUE))/(1-2*_xlfn.NORM.DIST(0,$I42/2,$L42,TRUE))*$C42+($J42="Steady Growth")*(AND(CE$4&gt;=$E42,CE$4&lt;=$G42)*((CE$4-$E42+1)/($I42*($I42+1)/2)*$C42))+($J42="custom")*CustomCF!BX42</f>
        <v>0</v>
      </c>
      <c r="CF42" s="19">
        <f>($J42="Bell Curve")*(_xlfn.NORM.DIST(AND(CF$4&gt;=$E42,CF$4&lt;=$G42)*(CF$4-$E42+1),$I42/2,$L42,TRUE)-_xlfn.NORM.DIST(AND(CF$4&gt;=$E42,CF$4&lt;=$G42)*(CE$4-$E42+1),$I42/2,$L42,TRUE))/(1-2*_xlfn.NORM.DIST(0,$I42/2,$L42,TRUE))*$C42+($J42="Steady Growth")*(AND(CF$4&gt;=$E42,CF$4&lt;=$G42)*((CF$4-$E42+1)/($I42*($I42+1)/2)*$C42))+($J42="custom")*CustomCF!BY42</f>
        <v>0</v>
      </c>
      <c r="CG42" s="19">
        <f>($J42="Bell Curve")*(_xlfn.NORM.DIST(AND(CG$4&gt;=$E42,CG$4&lt;=$G42)*(CG$4-$E42+1),$I42/2,$L42,TRUE)-_xlfn.NORM.DIST(AND(CG$4&gt;=$E42,CG$4&lt;=$G42)*(CF$4-$E42+1),$I42/2,$L42,TRUE))/(1-2*_xlfn.NORM.DIST(0,$I42/2,$L42,TRUE))*$C42+($J42="Steady Growth")*(AND(CG$4&gt;=$E42,CG$4&lt;=$G42)*((CG$4-$E42+1)/($I42*($I42+1)/2)*$C42))+($J42="custom")*CustomCF!BZ42</f>
        <v>0</v>
      </c>
      <c r="CH42" s="19">
        <f>($J42="Bell Curve")*(_xlfn.NORM.DIST(AND(CH$4&gt;=$E42,CH$4&lt;=$G42)*(CH$4-$E42+1),$I42/2,$L42,TRUE)-_xlfn.NORM.DIST(AND(CH$4&gt;=$E42,CH$4&lt;=$G42)*(CG$4-$E42+1),$I42/2,$L42,TRUE))/(1-2*_xlfn.NORM.DIST(0,$I42/2,$L42,TRUE))*$C42+($J42="Steady Growth")*(AND(CH$4&gt;=$E42,CH$4&lt;=$G42)*((CH$4-$E42+1)/($I42*($I42+1)/2)*$C42))+($J42="custom")*CustomCF!CA42</f>
        <v>0</v>
      </c>
      <c r="CI42" s="19">
        <f>($J42="Bell Curve")*(_xlfn.NORM.DIST(AND(CI$4&gt;=$E42,CI$4&lt;=$G42)*(CI$4-$E42+1),$I42/2,$L42,TRUE)-_xlfn.NORM.DIST(AND(CI$4&gt;=$E42,CI$4&lt;=$G42)*(CH$4-$E42+1),$I42/2,$L42,TRUE))/(1-2*_xlfn.NORM.DIST(0,$I42/2,$L42,TRUE))*$C42+($J42="Steady Growth")*(AND(CI$4&gt;=$E42,CI$4&lt;=$G42)*((CI$4-$E42+1)/($I42*($I42+1)/2)*$C42))+($J42="custom")*CustomCF!CB42</f>
        <v>0</v>
      </c>
      <c r="CJ42" s="19">
        <f>($J42="Bell Curve")*(_xlfn.NORM.DIST(AND(CJ$4&gt;=$E42,CJ$4&lt;=$G42)*(CJ$4-$E42+1),$I42/2,$L42,TRUE)-_xlfn.NORM.DIST(AND(CJ$4&gt;=$E42,CJ$4&lt;=$G42)*(CI$4-$E42+1),$I42/2,$L42,TRUE))/(1-2*_xlfn.NORM.DIST(0,$I42/2,$L42,TRUE))*$C42+($J42="Steady Growth")*(AND(CJ$4&gt;=$E42,CJ$4&lt;=$G42)*((CJ$4-$E42+1)/($I42*($I42+1)/2)*$C42))+($J42="custom")*CustomCF!CC42</f>
        <v>0</v>
      </c>
      <c r="CK42" s="19">
        <f>($J42="Bell Curve")*(_xlfn.NORM.DIST(AND(CK$4&gt;=$E42,CK$4&lt;=$G42)*(CK$4-$E42+1),$I42/2,$L42,TRUE)-_xlfn.NORM.DIST(AND(CK$4&gt;=$E42,CK$4&lt;=$G42)*(CJ$4-$E42+1),$I42/2,$L42,TRUE))/(1-2*_xlfn.NORM.DIST(0,$I42/2,$L42,TRUE))*$C42+($J42="Steady Growth")*(AND(CK$4&gt;=$E42,CK$4&lt;=$G42)*((CK$4-$E42+1)/($I42*($I42+1)/2)*$C42))+($J42="custom")*CustomCF!CD42</f>
        <v>0</v>
      </c>
      <c r="CL42" s="19">
        <f>($J42="Bell Curve")*(_xlfn.NORM.DIST(AND(CL$4&gt;=$E42,CL$4&lt;=$G42)*(CL$4-$E42+1),$I42/2,$L42,TRUE)-_xlfn.NORM.DIST(AND(CL$4&gt;=$E42,CL$4&lt;=$G42)*(CK$4-$E42+1),$I42/2,$L42,TRUE))/(1-2*_xlfn.NORM.DIST(0,$I42/2,$L42,TRUE))*$C42+($J42="Steady Growth")*(AND(CL$4&gt;=$E42,CL$4&lt;=$G42)*((CL$4-$E42+1)/($I42*($I42+1)/2)*$C42))+($J42="custom")*CustomCF!CE42</f>
        <v>0</v>
      </c>
      <c r="CM42" s="19">
        <f>($J42="Bell Curve")*(_xlfn.NORM.DIST(AND(CM$4&gt;=$E42,CM$4&lt;=$G42)*(CM$4-$E42+1),$I42/2,$L42,TRUE)-_xlfn.NORM.DIST(AND(CM$4&gt;=$E42,CM$4&lt;=$G42)*(CL$4-$E42+1),$I42/2,$L42,TRUE))/(1-2*_xlfn.NORM.DIST(0,$I42/2,$L42,TRUE))*$C42+($J42="Steady Growth")*(AND(CM$4&gt;=$E42,CM$4&lt;=$G42)*((CM$4-$E42+1)/($I42*($I42+1)/2)*$C42))+($J42="custom")*CustomCF!CF42</f>
        <v>0</v>
      </c>
      <c r="CN42" s="19">
        <f>($J42="Bell Curve")*(_xlfn.NORM.DIST(AND(CN$4&gt;=$E42,CN$4&lt;=$G42)*(CN$4-$E42+1),$I42/2,$L42,TRUE)-_xlfn.NORM.DIST(AND(CN$4&gt;=$E42,CN$4&lt;=$G42)*(CM$4-$E42+1),$I42/2,$L42,TRUE))/(1-2*_xlfn.NORM.DIST(0,$I42/2,$L42,TRUE))*$C42+($J42="Steady Growth")*(AND(CN$4&gt;=$E42,CN$4&lt;=$G42)*((CN$4-$E42+1)/($I42*($I42+1)/2)*$C42))+($J42="custom")*CustomCF!CG42</f>
        <v>0</v>
      </c>
      <c r="CO42" s="19">
        <f>($J42="Bell Curve")*(_xlfn.NORM.DIST(AND(CO$4&gt;=$E42,CO$4&lt;=$G42)*(CO$4-$E42+1),$I42/2,$L42,TRUE)-_xlfn.NORM.DIST(AND(CO$4&gt;=$E42,CO$4&lt;=$G42)*(CN$4-$E42+1),$I42/2,$L42,TRUE))/(1-2*_xlfn.NORM.DIST(0,$I42/2,$L42,TRUE))*$C42+($J42="Steady Growth")*(AND(CO$4&gt;=$E42,CO$4&lt;=$G42)*((CO$4-$E42+1)/($I42*($I42+1)/2)*$C42))+($J42="custom")*CustomCF!CH42</f>
        <v>0</v>
      </c>
      <c r="CP42" s="19">
        <f>($J42="Bell Curve")*(_xlfn.NORM.DIST(AND(CP$4&gt;=$E42,CP$4&lt;=$G42)*(CP$4-$E42+1),$I42/2,$L42,TRUE)-_xlfn.NORM.DIST(AND(CP$4&gt;=$E42,CP$4&lt;=$G42)*(CO$4-$E42+1),$I42/2,$L42,TRUE))/(1-2*_xlfn.NORM.DIST(0,$I42/2,$L42,TRUE))*$C42+($J42="Steady Growth")*(AND(CP$4&gt;=$E42,CP$4&lt;=$G42)*((CP$4-$E42+1)/($I42*($I42+1)/2)*$C42))+($J42="custom")*CustomCF!CI42</f>
        <v>0</v>
      </c>
      <c r="CQ42" s="19">
        <f>($J42="Bell Curve")*(_xlfn.NORM.DIST(AND(CQ$4&gt;=$E42,CQ$4&lt;=$G42)*(CQ$4-$E42+1),$I42/2,$L42,TRUE)-_xlfn.NORM.DIST(AND(CQ$4&gt;=$E42,CQ$4&lt;=$G42)*(CP$4-$E42+1),$I42/2,$L42,TRUE))/(1-2*_xlfn.NORM.DIST(0,$I42/2,$L42,TRUE))*$C42+($J42="Steady Growth")*(AND(CQ$4&gt;=$E42,CQ$4&lt;=$G42)*((CQ$4-$E42+1)/($I42*($I42+1)/2)*$C42))+($J42="custom")*CustomCF!CJ42</f>
        <v>0</v>
      </c>
      <c r="CR42" s="19">
        <f>($J42="Bell Curve")*(_xlfn.NORM.DIST(AND(CR$4&gt;=$E42,CR$4&lt;=$G42)*(CR$4-$E42+1),$I42/2,$L42,TRUE)-_xlfn.NORM.DIST(AND(CR$4&gt;=$E42,CR$4&lt;=$G42)*(CQ$4-$E42+1),$I42/2,$L42,TRUE))/(1-2*_xlfn.NORM.DIST(0,$I42/2,$L42,TRUE))*$C42+($J42="Steady Growth")*(AND(CR$4&gt;=$E42,CR$4&lt;=$G42)*((CR$4-$E42+1)/($I42*($I42+1)/2)*$C42))+($J42="custom")*CustomCF!CK42</f>
        <v>0</v>
      </c>
      <c r="CS42" s="19">
        <f>($J42="Bell Curve")*(_xlfn.NORM.DIST(AND(CS$4&gt;=$E42,CS$4&lt;=$G42)*(CS$4-$E42+1),$I42/2,$L42,TRUE)-_xlfn.NORM.DIST(AND(CS$4&gt;=$E42,CS$4&lt;=$G42)*(CR$4-$E42+1),$I42/2,$L42,TRUE))/(1-2*_xlfn.NORM.DIST(0,$I42/2,$L42,TRUE))*$C42+($J42="Steady Growth")*(AND(CS$4&gt;=$E42,CS$4&lt;=$G42)*((CS$4-$E42+1)/($I42*($I42+1)/2)*$C42))+($J42="custom")*CustomCF!CL42</f>
        <v>0</v>
      </c>
      <c r="CT42" s="19">
        <f>($J42="Bell Curve")*(_xlfn.NORM.DIST(AND(CT$4&gt;=$E42,CT$4&lt;=$G42)*(CT$4-$E42+1),$I42/2,$L42,TRUE)-_xlfn.NORM.DIST(AND(CT$4&gt;=$E42,CT$4&lt;=$G42)*(CS$4-$E42+1),$I42/2,$L42,TRUE))/(1-2*_xlfn.NORM.DIST(0,$I42/2,$L42,TRUE))*$C42+($J42="Steady Growth")*(AND(CT$4&gt;=$E42,CT$4&lt;=$G42)*((CT$4-$E42+1)/($I42*($I42+1)/2)*$C42))+($J42="custom")*CustomCF!CM42</f>
        <v>0</v>
      </c>
      <c r="CU42" s="19">
        <f>($J42="Bell Curve")*(_xlfn.NORM.DIST(AND(CU$4&gt;=$E42,CU$4&lt;=$G42)*(CU$4-$E42+1),$I42/2,$L42,TRUE)-_xlfn.NORM.DIST(AND(CU$4&gt;=$E42,CU$4&lt;=$G42)*(CT$4-$E42+1),$I42/2,$L42,TRUE))/(1-2*_xlfn.NORM.DIST(0,$I42/2,$L42,TRUE))*$C42+($J42="Steady Growth")*(AND(CU$4&gt;=$E42,CU$4&lt;=$G42)*((CU$4-$E42+1)/($I42*($I42+1)/2)*$C42))+($J42="custom")*CustomCF!CN42</f>
        <v>0</v>
      </c>
      <c r="CV42" s="19">
        <f>($J42="Bell Curve")*(_xlfn.NORM.DIST(AND(CV$4&gt;=$E42,CV$4&lt;=$G42)*(CV$4-$E42+1),$I42/2,$L42,TRUE)-_xlfn.NORM.DIST(AND(CV$4&gt;=$E42,CV$4&lt;=$G42)*(CU$4-$E42+1),$I42/2,$L42,TRUE))/(1-2*_xlfn.NORM.DIST(0,$I42/2,$L42,TRUE))*$C42+($J42="Steady Growth")*(AND(CV$4&gt;=$E42,CV$4&lt;=$G42)*((CV$4-$E42+1)/($I42*($I42+1)/2)*$C42))+($J42="custom")*CustomCF!CO42</f>
        <v>0</v>
      </c>
      <c r="CW42" s="19">
        <f>($J42="Bell Curve")*(_xlfn.NORM.DIST(AND(CW$4&gt;=$E42,CW$4&lt;=$G42)*(CW$4-$E42+1),$I42/2,$L42,TRUE)-_xlfn.NORM.DIST(AND(CW$4&gt;=$E42,CW$4&lt;=$G42)*(CV$4-$E42+1),$I42/2,$L42,TRUE))/(1-2*_xlfn.NORM.DIST(0,$I42/2,$L42,TRUE))*$C42+($J42="Steady Growth")*(AND(CW$4&gt;=$E42,CW$4&lt;=$G42)*((CW$4-$E42+1)/($I42*($I42+1)/2)*$C42))+($J42="custom")*CustomCF!CP42</f>
        <v>0</v>
      </c>
      <c r="CX42" s="19">
        <f>($J42="Bell Curve")*(_xlfn.NORM.DIST(AND(CX$4&gt;=$E42,CX$4&lt;=$G42)*(CX$4-$E42+1),$I42/2,$L42,TRUE)-_xlfn.NORM.DIST(AND(CX$4&gt;=$E42,CX$4&lt;=$G42)*(CW$4-$E42+1),$I42/2,$L42,TRUE))/(1-2*_xlfn.NORM.DIST(0,$I42/2,$L42,TRUE))*$C42+($J42="Steady Growth")*(AND(CX$4&gt;=$E42,CX$4&lt;=$G42)*((CX$4-$E42+1)/($I42*($I42+1)/2)*$C42))+($J42="custom")*CustomCF!CQ42</f>
        <v>0</v>
      </c>
      <c r="CY42" s="19">
        <f>($J42="Bell Curve")*(_xlfn.NORM.DIST(AND(CY$4&gt;=$E42,CY$4&lt;=$G42)*(CY$4-$E42+1),$I42/2,$L42,TRUE)-_xlfn.NORM.DIST(AND(CY$4&gt;=$E42,CY$4&lt;=$G42)*(CX$4-$E42+1),$I42/2,$L42,TRUE))/(1-2*_xlfn.NORM.DIST(0,$I42/2,$L42,TRUE))*$C42+($J42="Steady Growth")*(AND(CY$4&gt;=$E42,CY$4&lt;=$G42)*((CY$4-$E42+1)/($I42*($I42+1)/2)*$C42))+($J42="custom")*CustomCF!CR42</f>
        <v>0</v>
      </c>
      <c r="CZ42" s="19">
        <f>($J42="Bell Curve")*(_xlfn.NORM.DIST(AND(CZ$4&gt;=$E42,CZ$4&lt;=$G42)*(CZ$4-$E42+1),$I42/2,$L42,TRUE)-_xlfn.NORM.DIST(AND(CZ$4&gt;=$E42,CZ$4&lt;=$G42)*(CY$4-$E42+1),$I42/2,$L42,TRUE))/(1-2*_xlfn.NORM.DIST(0,$I42/2,$L42,TRUE))*$C42+($J42="Steady Growth")*(AND(CZ$4&gt;=$E42,CZ$4&lt;=$G42)*((CZ$4-$E42+1)/($I42*($I42+1)/2)*$C42))+($J42="custom")*CustomCF!CS42</f>
        <v>0</v>
      </c>
      <c r="DA42" s="19">
        <f>($J42="Bell Curve")*(_xlfn.NORM.DIST(AND(DA$4&gt;=$E42,DA$4&lt;=$G42)*(DA$4-$E42+1),$I42/2,$L42,TRUE)-_xlfn.NORM.DIST(AND(DA$4&gt;=$E42,DA$4&lt;=$G42)*(CZ$4-$E42+1),$I42/2,$L42,TRUE))/(1-2*_xlfn.NORM.DIST(0,$I42/2,$L42,TRUE))*$C42+($J42="Steady Growth")*(AND(DA$4&gt;=$E42,DA$4&lt;=$G42)*((DA$4-$E42+1)/($I42*($I42+1)/2)*$C42))+($J42="custom")*CustomCF!CT42</f>
        <v>0</v>
      </c>
      <c r="DB42" s="19">
        <f>($J42="Bell Curve")*(_xlfn.NORM.DIST(AND(DB$4&gt;=$E42,DB$4&lt;=$G42)*(DB$4-$E42+1),$I42/2,$L42,TRUE)-_xlfn.NORM.DIST(AND(DB$4&gt;=$E42,DB$4&lt;=$G42)*(DA$4-$E42+1),$I42/2,$L42,TRUE))/(1-2*_xlfn.NORM.DIST(0,$I42/2,$L42,TRUE))*$C42+($J42="Steady Growth")*(AND(DB$4&gt;=$E42,DB$4&lt;=$G42)*((DB$4-$E42+1)/($I42*($I42+1)/2)*$C42))+($J42="custom")*CustomCF!CU42</f>
        <v>0</v>
      </c>
      <c r="DC42" s="19">
        <f>($J42="Bell Curve")*(_xlfn.NORM.DIST(AND(DC$4&gt;=$E42,DC$4&lt;=$G42)*(DC$4-$E42+1),$I42/2,$L42,TRUE)-_xlfn.NORM.DIST(AND(DC$4&gt;=$E42,DC$4&lt;=$G42)*(DB$4-$E42+1),$I42/2,$L42,TRUE))/(1-2*_xlfn.NORM.DIST(0,$I42/2,$L42,TRUE))*$C42+($J42="Steady Growth")*(AND(DC$4&gt;=$E42,DC$4&lt;=$G42)*((DC$4-$E42+1)/($I42*($I42+1)/2)*$C42))+($J42="custom")*CustomCF!CV42</f>
        <v>0</v>
      </c>
      <c r="DD42" s="19">
        <f>($J42="Bell Curve")*(_xlfn.NORM.DIST(AND(DD$4&gt;=$E42,DD$4&lt;=$G42)*(DD$4-$E42+1),$I42/2,$L42,TRUE)-_xlfn.NORM.DIST(AND(DD$4&gt;=$E42,DD$4&lt;=$G42)*(DC$4-$E42+1),$I42/2,$L42,TRUE))/(1-2*_xlfn.NORM.DIST(0,$I42/2,$L42,TRUE))*$C42+($J42="Steady Growth")*(AND(DD$4&gt;=$E42,DD$4&lt;=$G42)*((DD$4-$E42+1)/($I42*($I42+1)/2)*$C42))+($J42="custom")*CustomCF!CW42</f>
        <v>0</v>
      </c>
      <c r="DE42" s="19">
        <f>($J42="Bell Curve")*(_xlfn.NORM.DIST(AND(DE$4&gt;=$E42,DE$4&lt;=$G42)*(DE$4-$E42+1),$I42/2,$L42,TRUE)-_xlfn.NORM.DIST(AND(DE$4&gt;=$E42,DE$4&lt;=$G42)*(DD$4-$E42+1),$I42/2,$L42,TRUE))/(1-2*_xlfn.NORM.DIST(0,$I42/2,$L42,TRUE))*$C42+($J42="Steady Growth")*(AND(DE$4&gt;=$E42,DE$4&lt;=$G42)*((DE$4-$E42+1)/($I42*($I42+1)/2)*$C42))+($J42="custom")*CustomCF!CX42</f>
        <v>0</v>
      </c>
      <c r="DF42" s="19">
        <f>($J42="Bell Curve")*(_xlfn.NORM.DIST(AND(DF$4&gt;=$E42,DF$4&lt;=$G42)*(DF$4-$E42+1),$I42/2,$L42,TRUE)-_xlfn.NORM.DIST(AND(DF$4&gt;=$E42,DF$4&lt;=$G42)*(DE$4-$E42+1),$I42/2,$L42,TRUE))/(1-2*_xlfn.NORM.DIST(0,$I42/2,$L42,TRUE))*$C42+($J42="Steady Growth")*(AND(DF$4&gt;=$E42,DF$4&lt;=$G42)*((DF$4-$E42+1)/($I42*($I42+1)/2)*$C42))+($J42="custom")*CustomCF!CY42</f>
        <v>0</v>
      </c>
      <c r="DG42" s="19">
        <f>($J42="Bell Curve")*(_xlfn.NORM.DIST(AND(DG$4&gt;=$E42,DG$4&lt;=$G42)*(DG$4-$E42+1),$I42/2,$L42,TRUE)-_xlfn.NORM.DIST(AND(DG$4&gt;=$E42,DG$4&lt;=$G42)*(DF$4-$E42+1),$I42/2,$L42,TRUE))/(1-2*_xlfn.NORM.DIST(0,$I42/2,$L42,TRUE))*$C42+($J42="Steady Growth")*(AND(DG$4&gt;=$E42,DG$4&lt;=$G42)*((DG$4-$E42+1)/($I42*($I42+1)/2)*$C42))+($J42="custom")*CustomCF!CZ42</f>
        <v>0</v>
      </c>
      <c r="DH42" s="19">
        <f>($J42="Bell Curve")*(_xlfn.NORM.DIST(AND(DH$4&gt;=$E42,DH$4&lt;=$G42)*(DH$4-$E42+1),$I42/2,$L42,TRUE)-_xlfn.NORM.DIST(AND(DH$4&gt;=$E42,DH$4&lt;=$G42)*(DG$4-$E42+1),$I42/2,$L42,TRUE))/(1-2*_xlfn.NORM.DIST(0,$I42/2,$L42,TRUE))*$C42+($J42="Steady Growth")*(AND(DH$4&gt;=$E42,DH$4&lt;=$G42)*((DH$4-$E42+1)/($I42*($I42+1)/2)*$C42))+($J42="custom")*CustomCF!DA42</f>
        <v>0</v>
      </c>
      <c r="DI42" s="19">
        <f>($J42="Bell Curve")*(_xlfn.NORM.DIST(AND(DI$4&gt;=$E42,DI$4&lt;=$G42)*(DI$4-$E42+1),$I42/2,$L42,TRUE)-_xlfn.NORM.DIST(AND(DI$4&gt;=$E42,DI$4&lt;=$G42)*(DH$4-$E42+1),$I42/2,$L42,TRUE))/(1-2*_xlfn.NORM.DIST(0,$I42/2,$L42,TRUE))*$C42+($J42="Steady Growth")*(AND(DI$4&gt;=$E42,DI$4&lt;=$G42)*((DI$4-$E42+1)/($I42*($I42+1)/2)*$C42))+($J42="custom")*CustomCF!DB42</f>
        <v>0</v>
      </c>
      <c r="DJ42" s="19">
        <f>($J42="Bell Curve")*(_xlfn.NORM.DIST(AND(DJ$4&gt;=$E42,DJ$4&lt;=$G42)*(DJ$4-$E42+1),$I42/2,$L42,TRUE)-_xlfn.NORM.DIST(AND(DJ$4&gt;=$E42,DJ$4&lt;=$G42)*(DI$4-$E42+1),$I42/2,$L42,TRUE))/(1-2*_xlfn.NORM.DIST(0,$I42/2,$L42,TRUE))*$C42+($J42="Steady Growth")*(AND(DJ$4&gt;=$E42,DJ$4&lt;=$G42)*((DJ$4-$E42+1)/($I42*($I42+1)/2)*$C42))+($J42="custom")*CustomCF!DC42</f>
        <v>0</v>
      </c>
      <c r="DK42" s="19">
        <f>($J42="Bell Curve")*(_xlfn.NORM.DIST(AND(DK$4&gt;=$E42,DK$4&lt;=$G42)*(DK$4-$E42+1),$I42/2,$L42,TRUE)-_xlfn.NORM.DIST(AND(DK$4&gt;=$E42,DK$4&lt;=$G42)*(DJ$4-$E42+1),$I42/2,$L42,TRUE))/(1-2*_xlfn.NORM.DIST(0,$I42/2,$L42,TRUE))*$C42+($J42="Steady Growth")*(AND(DK$4&gt;=$E42,DK$4&lt;=$G42)*((DK$4-$E42+1)/($I42*($I42+1)/2)*$C42))+($J42="custom")*CustomCF!DD42</f>
        <v>0</v>
      </c>
      <c r="DL42" s="19">
        <f>($J42="Bell Curve")*(_xlfn.NORM.DIST(AND(DL$4&gt;=$E42,DL$4&lt;=$G42)*(DL$4-$E42+1),$I42/2,$L42,TRUE)-_xlfn.NORM.DIST(AND(DL$4&gt;=$E42,DL$4&lt;=$G42)*(DK$4-$E42+1),$I42/2,$L42,TRUE))/(1-2*_xlfn.NORM.DIST(0,$I42/2,$L42,TRUE))*$C42+($J42="Steady Growth")*(AND(DL$4&gt;=$E42,DL$4&lt;=$G42)*((DL$4-$E42+1)/($I42*($I42+1)/2)*$C42))+($J42="custom")*CustomCF!DE42</f>
        <v>0</v>
      </c>
      <c r="DM42" s="19">
        <f>($J42="Bell Curve")*(_xlfn.NORM.DIST(AND(DM$4&gt;=$E42,DM$4&lt;=$G42)*(DM$4-$E42+1),$I42/2,$L42,TRUE)-_xlfn.NORM.DIST(AND(DM$4&gt;=$E42,DM$4&lt;=$G42)*(DL$4-$E42+1),$I42/2,$L42,TRUE))/(1-2*_xlfn.NORM.DIST(0,$I42/2,$L42,TRUE))*$C42+($J42="Steady Growth")*(AND(DM$4&gt;=$E42,DM$4&lt;=$G42)*((DM$4-$E42+1)/($I42*($I42+1)/2)*$C42))+($J42="custom")*CustomCF!DF42</f>
        <v>0</v>
      </c>
      <c r="DN42" s="19">
        <f>($J42="Bell Curve")*(_xlfn.NORM.DIST(AND(DN$4&gt;=$E42,DN$4&lt;=$G42)*(DN$4-$E42+1),$I42/2,$L42,TRUE)-_xlfn.NORM.DIST(AND(DN$4&gt;=$E42,DN$4&lt;=$G42)*(DM$4-$E42+1),$I42/2,$L42,TRUE))/(1-2*_xlfn.NORM.DIST(0,$I42/2,$L42,TRUE))*$C42+($J42="Steady Growth")*(AND(DN$4&gt;=$E42,DN$4&lt;=$G42)*((DN$4-$E42+1)/($I42*($I42+1)/2)*$C42))+($J42="custom")*CustomCF!DG42</f>
        <v>0</v>
      </c>
      <c r="DO42" s="19">
        <f>($J42="Bell Curve")*(_xlfn.NORM.DIST(AND(DO$4&gt;=$E42,DO$4&lt;=$G42)*(DO$4-$E42+1),$I42/2,$L42,TRUE)-_xlfn.NORM.DIST(AND(DO$4&gt;=$E42,DO$4&lt;=$G42)*(DN$4-$E42+1),$I42/2,$L42,TRUE))/(1-2*_xlfn.NORM.DIST(0,$I42/2,$L42,TRUE))*$C42+($J42="Steady Growth")*(AND(DO$4&gt;=$E42,DO$4&lt;=$G42)*((DO$4-$E42+1)/($I42*($I42+1)/2)*$C42))+($J42="custom")*CustomCF!DH42</f>
        <v>0</v>
      </c>
      <c r="DP42" s="19">
        <f>($J42="Bell Curve")*(_xlfn.NORM.DIST(AND(DP$4&gt;=$E42,DP$4&lt;=$G42)*(DP$4-$E42+1),$I42/2,$L42,TRUE)-_xlfn.NORM.DIST(AND(DP$4&gt;=$E42,DP$4&lt;=$G42)*(DO$4-$E42+1),$I42/2,$L42,TRUE))/(1-2*_xlfn.NORM.DIST(0,$I42/2,$L42,TRUE))*$C42+($J42="Steady Growth")*(AND(DP$4&gt;=$E42,DP$4&lt;=$G42)*((DP$4-$E42+1)/($I42*($I42+1)/2)*$C42))+($J42="custom")*CustomCF!DI42</f>
        <v>0</v>
      </c>
      <c r="DQ42" s="19">
        <f>($J42="Bell Curve")*(_xlfn.NORM.DIST(AND(DQ$4&gt;=$E42,DQ$4&lt;=$G42)*(DQ$4-$E42+1),$I42/2,$L42,TRUE)-_xlfn.NORM.DIST(AND(DQ$4&gt;=$E42,DQ$4&lt;=$G42)*(DP$4-$E42+1),$I42/2,$L42,TRUE))/(1-2*_xlfn.NORM.DIST(0,$I42/2,$L42,TRUE))*$C42+($J42="Steady Growth")*(AND(DQ$4&gt;=$E42,DQ$4&lt;=$G42)*((DQ$4-$E42+1)/($I42*($I42+1)/2)*$C42))+($J42="custom")*CustomCF!DJ42</f>
        <v>0</v>
      </c>
      <c r="DR42" s="19">
        <f>($J42="Bell Curve")*(_xlfn.NORM.DIST(AND(DR$4&gt;=$E42,DR$4&lt;=$G42)*(DR$4-$E42+1),$I42/2,$L42,TRUE)-_xlfn.NORM.DIST(AND(DR$4&gt;=$E42,DR$4&lt;=$G42)*(DQ$4-$E42+1),$I42/2,$L42,TRUE))/(1-2*_xlfn.NORM.DIST(0,$I42/2,$L42,TRUE))*$C42+($J42="Steady Growth")*(AND(DR$4&gt;=$E42,DR$4&lt;=$G42)*((DR$4-$E42+1)/($I42*($I42+1)/2)*$C42))+($J42="custom")*CustomCF!DK42</f>
        <v>0</v>
      </c>
      <c r="DS42" s="19">
        <f>($J42="Bell Curve")*(_xlfn.NORM.DIST(AND(DS$4&gt;=$E42,DS$4&lt;=$G42)*(DS$4-$E42+1),$I42/2,$L42,TRUE)-_xlfn.NORM.DIST(AND(DS$4&gt;=$E42,DS$4&lt;=$G42)*(DR$4-$E42+1),$I42/2,$L42,TRUE))/(1-2*_xlfn.NORM.DIST(0,$I42/2,$L42,TRUE))*$C42+($J42="Steady Growth")*(AND(DS$4&gt;=$E42,DS$4&lt;=$G42)*((DS$4-$E42+1)/($I42*($I42+1)/2)*$C42))+($J42="custom")*CustomCF!DL42</f>
        <v>0</v>
      </c>
      <c r="DT42" s="19">
        <f>($J42="Bell Curve")*(_xlfn.NORM.DIST(AND(DT$4&gt;=$E42,DT$4&lt;=$G42)*(DT$4-$E42+1),$I42/2,$L42,TRUE)-_xlfn.NORM.DIST(AND(DT$4&gt;=$E42,DT$4&lt;=$G42)*(DS$4-$E42+1),$I42/2,$L42,TRUE))/(1-2*_xlfn.NORM.DIST(0,$I42/2,$L42,TRUE))*$C42+($J42="Steady Growth")*(AND(DT$4&gt;=$E42,DT$4&lt;=$G42)*((DT$4-$E42+1)/($I42*($I42+1)/2)*$C42))+($J42="custom")*CustomCF!DM42</f>
        <v>0</v>
      </c>
      <c r="DU42" s="19">
        <f>($J42="Bell Curve")*(_xlfn.NORM.DIST(AND(DU$4&gt;=$E42,DU$4&lt;=$G42)*(DU$4-$E42+1),$I42/2,$L42,TRUE)-_xlfn.NORM.DIST(AND(DU$4&gt;=$E42,DU$4&lt;=$G42)*(DT$4-$E42+1),$I42/2,$L42,TRUE))/(1-2*_xlfn.NORM.DIST(0,$I42/2,$L42,TRUE))*$C42+($J42="Steady Growth")*(AND(DU$4&gt;=$E42,DU$4&lt;=$G42)*((DU$4-$E42+1)/($I42*($I42+1)/2)*$C42))+($J42="custom")*CustomCF!DN42</f>
        <v>0</v>
      </c>
      <c r="DV42" s="19">
        <f>($J42="Bell Curve")*(_xlfn.NORM.DIST(AND(DV$4&gt;=$E42,DV$4&lt;=$G42)*(DV$4-$E42+1),$I42/2,$L42,TRUE)-_xlfn.NORM.DIST(AND(DV$4&gt;=$E42,DV$4&lt;=$G42)*(DU$4-$E42+1),$I42/2,$L42,TRUE))/(1-2*_xlfn.NORM.DIST(0,$I42/2,$L42,TRUE))*$C42+($J42="Steady Growth")*(AND(DV$4&gt;=$E42,DV$4&lt;=$G42)*((DV$4-$E42+1)/($I42*($I42+1)/2)*$C42))+($J42="custom")*CustomCF!DO42</f>
        <v>0</v>
      </c>
      <c r="DW42" s="19">
        <f>($J42="Bell Curve")*(_xlfn.NORM.DIST(AND(DW$4&gt;=$E42,DW$4&lt;=$G42)*(DW$4-$E42+1),$I42/2,$L42,TRUE)-_xlfn.NORM.DIST(AND(DW$4&gt;=$E42,DW$4&lt;=$G42)*(DV$4-$E42+1),$I42/2,$L42,TRUE))/(1-2*_xlfn.NORM.DIST(0,$I42/2,$L42,TRUE))*$C42+($J42="Steady Growth")*(AND(DW$4&gt;=$E42,DW$4&lt;=$G42)*((DW$4-$E42+1)/($I42*($I42+1)/2)*$C42))+($J42="custom")*CustomCF!DP42</f>
        <v>0</v>
      </c>
      <c r="DX42" s="19">
        <f>($J42="Bell Curve")*(_xlfn.NORM.DIST(AND(DX$4&gt;=$E42,DX$4&lt;=$G42)*(DX$4-$E42+1),$I42/2,$L42,TRUE)-_xlfn.NORM.DIST(AND(DX$4&gt;=$E42,DX$4&lt;=$G42)*(DW$4-$E42+1),$I42/2,$L42,TRUE))/(1-2*_xlfn.NORM.DIST(0,$I42/2,$L42,TRUE))*$C42+($J42="Steady Growth")*(AND(DX$4&gt;=$E42,DX$4&lt;=$G42)*((DX$4-$E42+1)/($I42*($I42+1)/2)*$C42))+($J42="custom")*CustomCF!DQ42</f>
        <v>0</v>
      </c>
      <c r="DY42" s="19">
        <f>($J42="Bell Curve")*(_xlfn.NORM.DIST(AND(DY$4&gt;=$E42,DY$4&lt;=$G42)*(DY$4-$E42+1),$I42/2,$L42,TRUE)-_xlfn.NORM.DIST(AND(DY$4&gt;=$E42,DY$4&lt;=$G42)*(DX$4-$E42+1),$I42/2,$L42,TRUE))/(1-2*_xlfn.NORM.DIST(0,$I42/2,$L42,TRUE))*$C42+($J42="Steady Growth")*(AND(DY$4&gt;=$E42,DY$4&lt;=$G42)*((DY$4-$E42+1)/($I42*($I42+1)/2)*$C42))+($J42="custom")*CustomCF!DR42</f>
        <v>0</v>
      </c>
      <c r="DZ42" s="19">
        <f>($J42="Bell Curve")*(_xlfn.NORM.DIST(AND(DZ$4&gt;=$E42,DZ$4&lt;=$G42)*(DZ$4-$E42+1),$I42/2,$L42,TRUE)-_xlfn.NORM.DIST(AND(DZ$4&gt;=$E42,DZ$4&lt;=$G42)*(DY$4-$E42+1),$I42/2,$L42,TRUE))/(1-2*_xlfn.NORM.DIST(0,$I42/2,$L42,TRUE))*$C42+($J42="Steady Growth")*(AND(DZ$4&gt;=$E42,DZ$4&lt;=$G42)*((DZ$4-$E42+1)/($I42*($I42+1)/2)*$C42))+($J42="custom")*CustomCF!DS42</f>
        <v>0</v>
      </c>
      <c r="EA42" s="19">
        <f>($J42="Bell Curve")*(_xlfn.NORM.DIST(AND(EA$4&gt;=$E42,EA$4&lt;=$G42)*(EA$4-$E42+1),$I42/2,$L42,TRUE)-_xlfn.NORM.DIST(AND(EA$4&gt;=$E42,EA$4&lt;=$G42)*(DZ$4-$E42+1),$I42/2,$L42,TRUE))/(1-2*_xlfn.NORM.DIST(0,$I42/2,$L42,TRUE))*$C42+($J42="Steady Growth")*(AND(EA$4&gt;=$E42,EA$4&lt;=$G42)*((EA$4-$E42+1)/($I42*($I42+1)/2)*$C42))+($J42="custom")*CustomCF!DT42</f>
        <v>0</v>
      </c>
      <c r="EB42" s="19">
        <f>($J42="Bell Curve")*(_xlfn.NORM.DIST(AND(EB$4&gt;=$E42,EB$4&lt;=$G42)*(EB$4-$E42+1),$I42/2,$L42,TRUE)-_xlfn.NORM.DIST(AND(EB$4&gt;=$E42,EB$4&lt;=$G42)*(EA$4-$E42+1),$I42/2,$L42,TRUE))/(1-2*_xlfn.NORM.DIST(0,$I42/2,$L42,TRUE))*$C42+($J42="Steady Growth")*(AND(EB$4&gt;=$E42,EB$4&lt;=$G42)*((EB$4-$E42+1)/($I42*($I42+1)/2)*$C42))+($J42="custom")*CustomCF!DU42</f>
        <v>0</v>
      </c>
      <c r="EC42" s="19">
        <f>($J42="Bell Curve")*(_xlfn.NORM.DIST(AND(EC$4&gt;=$E42,EC$4&lt;=$G42)*(EC$4-$E42+1),$I42/2,$L42,TRUE)-_xlfn.NORM.DIST(AND(EC$4&gt;=$E42,EC$4&lt;=$G42)*(EB$4-$E42+1),$I42/2,$L42,TRUE))/(1-2*_xlfn.NORM.DIST(0,$I42/2,$L42,TRUE))*$C42+($J42="Steady Growth")*(AND(EC$4&gt;=$E42,EC$4&lt;=$G42)*((EC$4-$E42+1)/($I42*($I42+1)/2)*$C42))+($J42="custom")*CustomCF!DV42</f>
        <v>0</v>
      </c>
      <c r="ED42" s="19">
        <f>($J42="Bell Curve")*(_xlfn.NORM.DIST(AND(ED$4&gt;=$E42,ED$4&lt;=$G42)*(ED$4-$E42+1),$I42/2,$L42,TRUE)-_xlfn.NORM.DIST(AND(ED$4&gt;=$E42,ED$4&lt;=$G42)*(EC$4-$E42+1),$I42/2,$L42,TRUE))/(1-2*_xlfn.NORM.DIST(0,$I42/2,$L42,TRUE))*$C42+($J42="Steady Growth")*(AND(ED$4&gt;=$E42,ED$4&lt;=$G42)*((ED$4-$E42+1)/($I42*($I42+1)/2)*$C42))+($J42="custom")*CustomCF!DW42</f>
        <v>0</v>
      </c>
      <c r="EE42" s="19">
        <f>($J42="Bell Curve")*(_xlfn.NORM.DIST(AND(EE$4&gt;=$E42,EE$4&lt;=$G42)*(EE$4-$E42+1),$I42/2,$L42,TRUE)-_xlfn.NORM.DIST(AND(EE$4&gt;=$E42,EE$4&lt;=$G42)*(ED$4-$E42+1),$I42/2,$L42,TRUE))/(1-2*_xlfn.NORM.DIST(0,$I42/2,$L42,TRUE))*$C42+($J42="Steady Growth")*(AND(EE$4&gt;=$E42,EE$4&lt;=$G42)*((EE$4-$E42+1)/($I42*($I42+1)/2)*$C42))+($J42="custom")*CustomCF!DX42</f>
        <v>0</v>
      </c>
      <c r="EF42" s="121">
        <f>($J42="Bell Curve")*(_xlfn.NORM.DIST(AND(EF$4&gt;=$E42,EF$4&lt;=$G42)*(EF$4-$E42+1),$I42/2,$L42,TRUE)-_xlfn.NORM.DIST(AND(EF$4&gt;=$E42,EF$4&lt;=$G42)*(EE$4-$E42+1),$I42/2,$L42,TRUE))/(1-2*_xlfn.NORM.DIST(0,$I42/2,$L42,TRUE))*$C42+($J42="Steady Growth")*(AND(EF$4&gt;=$E42,EF$4&lt;=$G42)*((EF$4-$E42+1)/($I42*($I42+1)/2)*$C42))+($J42="custom")*CustomCF!DY42</f>
        <v>0</v>
      </c>
    </row>
    <row r="43" spans="2:136" hidden="1" outlineLevel="1" x14ac:dyDescent="0.2">
      <c r="B43" s="103" t="str">
        <f>Budget!O16</f>
        <v xml:space="preserve">Development Management Fee </v>
      </c>
      <c r="C43" s="19">
        <f>Budget!P16</f>
        <v>11782709.568000002</v>
      </c>
      <c r="D43" s="19">
        <f t="shared" si="17"/>
        <v>0</v>
      </c>
      <c r="E43" s="92">
        <v>0</v>
      </c>
      <c r="F43" s="18">
        <f>IF(J43="Custom",CustomCF!E43,INDEX($P$6:$DY$6,MATCH(E43,CF!$P$4:$DY$4,0)))</f>
        <v>46022</v>
      </c>
      <c r="G43" s="92">
        <v>30</v>
      </c>
      <c r="H43" s="18">
        <f>IF(J43="Custom",CustomCF!F43,INDEX($P$6:$EF$6,MATCH(G43,$P$4:$EF$4,0)))</f>
        <v>46934</v>
      </c>
      <c r="I43" s="9">
        <f t="shared" si="9"/>
        <v>31</v>
      </c>
      <c r="J43" s="92" t="s">
        <v>30</v>
      </c>
      <c r="K43" s="92" t="s">
        <v>31</v>
      </c>
      <c r="L43" s="9">
        <f t="shared" si="22"/>
        <v>10000000</v>
      </c>
      <c r="M43" s="107">
        <f t="shared" si="23"/>
        <v>11782709.56747113</v>
      </c>
      <c r="N43" s="112" t="str">
        <f t="shared" si="10"/>
        <v>OK</v>
      </c>
      <c r="O43" s="112"/>
      <c r="P43" s="19">
        <f>($J43="Bell Curve")*(_xlfn.NORM.DIST(AND(P$4&gt;=$E43,P$4&lt;=$G43)*(P$4-$E43+1),$I43/2,$L43,TRUE)-_xlfn.NORM.DIST(AND(P$4&gt;=$E43,P$4&lt;=$G43)*(N$4-$E43+1),$I43/2,$L43,TRUE))/(1-2*_xlfn.NORM.DIST(0,$I43/2,$L43,TRUE))*$C43+($J43="Steady Growth")*(AND(P$4&gt;=$E43,P$4&lt;=$G43)*((P$4-$E43+1)/($I43*($I43+1)/2)*$C43))+($J43="custom")*CustomCF!I43</f>
        <v>380087.40535111289</v>
      </c>
      <c r="Q43" s="19">
        <f>($J43="Bell Curve")*(_xlfn.NORM.DIST(AND(Q$4&gt;=$E43,Q$4&lt;=$G43)*(Q$4-$E43+1),$I43/2,$L43,TRUE)-_xlfn.NORM.DIST(AND(Q$4&gt;=$E43,Q$4&lt;=$G43)*(P$4-$E43+1),$I43/2,$L43,TRUE))/(1-2*_xlfn.NORM.DIST(0,$I43/2,$L43,TRUE))*$C43+($J43="Steady Growth")*(AND(Q$4&gt;=$E43,Q$4&lt;=$G43)*((Q$4-$E43+1)/($I43*($I43+1)/2)*$C43))+($J43="custom")*CustomCF!J43</f>
        <v>380087.40535111289</v>
      </c>
      <c r="R43" s="19">
        <f>($J43="Bell Curve")*(_xlfn.NORM.DIST(AND(R$4&gt;=$E43,R$4&lt;=$G43)*(R$4-$E43+1),$I43/2,$L43,TRUE)-_xlfn.NORM.DIST(AND(R$4&gt;=$E43,R$4&lt;=$G43)*(Q$4-$E43+1),$I43/2,$L43,TRUE))/(1-2*_xlfn.NORM.DIST(0,$I43/2,$L43,TRUE))*$C43+($J43="Steady Growth")*(AND(R$4&gt;=$E43,R$4&lt;=$G43)*((R$4-$E43+1)/($I43*($I43+1)/2)*$C43))+($J43="custom")*CustomCF!K43</f>
        <v>380087.40535111289</v>
      </c>
      <c r="S43" s="19">
        <f>($J43="Bell Curve")*(_xlfn.NORM.DIST(AND(S$4&gt;=$E43,S$4&lt;=$G43)*(S$4-$E43+1),$I43/2,$L43,TRUE)-_xlfn.NORM.DIST(AND(S$4&gt;=$E43,S$4&lt;=$G43)*(R$4-$E43+1),$I43/2,$L43,TRUE))/(1-2*_xlfn.NORM.DIST(0,$I43/2,$L43,TRUE))*$C43+($J43="Steady Growth")*(AND(S$4&gt;=$E43,S$4&lt;=$G43)*((S$4-$E43+1)/($I43*($I43+1)/2)*$C43))+($J43="custom")*CustomCF!L43</f>
        <v>380087.40535111289</v>
      </c>
      <c r="T43" s="19">
        <f>($J43="Bell Curve")*(_xlfn.NORM.DIST(AND(T$4&gt;=$E43,T$4&lt;=$G43)*(T$4-$E43+1),$I43/2,$L43,TRUE)-_xlfn.NORM.DIST(AND(T$4&gt;=$E43,T$4&lt;=$G43)*(S$4-$E43+1),$I43/2,$L43,TRUE))/(1-2*_xlfn.NORM.DIST(0,$I43/2,$L43,TRUE))*$C43+($J43="Steady Growth")*(AND(T$4&gt;=$E43,T$4&lt;=$G43)*((T$4-$E43+1)/($I43*($I43+1)/2)*$C43))+($J43="custom")*CustomCF!M43</f>
        <v>380087.40535111289</v>
      </c>
      <c r="U43" s="19">
        <f>($J43="Bell Curve")*(_xlfn.NORM.DIST(AND(U$4&gt;=$E43,U$4&lt;=$G43)*(U$4-$E43+1),$I43/2,$L43,TRUE)-_xlfn.NORM.DIST(AND(U$4&gt;=$E43,U$4&lt;=$G43)*(T$4-$E43+1),$I43/2,$L43,TRUE))/(1-2*_xlfn.NORM.DIST(0,$I43/2,$L43,TRUE))*$C43+($J43="Steady Growth")*(AND(U$4&gt;=$E43,U$4&lt;=$G43)*((U$4-$E43+1)/($I43*($I43+1)/2)*$C43))+($J43="custom")*CustomCF!N43</f>
        <v>380087.40587998863</v>
      </c>
      <c r="V43" s="19">
        <f>($J43="Bell Curve")*(_xlfn.NORM.DIST(AND(V$4&gt;=$E43,V$4&lt;=$G43)*(V$4-$E43+1),$I43/2,$L43,TRUE)-_xlfn.NORM.DIST(AND(V$4&gt;=$E43,V$4&lt;=$G43)*(U$4-$E43+1),$I43/2,$L43,TRUE))/(1-2*_xlfn.NORM.DIST(0,$I43/2,$L43,TRUE))*$C43+($J43="Steady Growth")*(AND(V$4&gt;=$E43,V$4&lt;=$G43)*((V$4-$E43+1)/($I43*($I43+1)/2)*$C43))+($J43="custom")*CustomCF!O43</f>
        <v>380087.40535111289</v>
      </c>
      <c r="W43" s="19">
        <f>($J43="Bell Curve")*(_xlfn.NORM.DIST(AND(W$4&gt;=$E43,W$4&lt;=$G43)*(W$4-$E43+1),$I43/2,$L43,TRUE)-_xlfn.NORM.DIST(AND(W$4&gt;=$E43,W$4&lt;=$G43)*(V$4-$E43+1),$I43/2,$L43,TRUE))/(1-2*_xlfn.NORM.DIST(0,$I43/2,$L43,TRUE))*$C43+($J43="Steady Growth")*(AND(W$4&gt;=$E43,W$4&lt;=$G43)*((W$4-$E43+1)/($I43*($I43+1)/2)*$C43))+($J43="custom")*CustomCF!P43</f>
        <v>380087.40535111289</v>
      </c>
      <c r="X43" s="19">
        <f>($J43="Bell Curve")*(_xlfn.NORM.DIST(AND(X$4&gt;=$E43,X$4&lt;=$G43)*(X$4-$E43+1),$I43/2,$L43,TRUE)-_xlfn.NORM.DIST(AND(X$4&gt;=$E43,X$4&lt;=$G43)*(W$4-$E43+1),$I43/2,$L43,TRUE))/(1-2*_xlfn.NORM.DIST(0,$I43/2,$L43,TRUE))*$C43+($J43="Steady Growth")*(AND(X$4&gt;=$E43,X$4&lt;=$G43)*((X$4-$E43+1)/($I43*($I43+1)/2)*$C43))+($J43="custom")*CustomCF!Q43</f>
        <v>380087.40535111289</v>
      </c>
      <c r="Y43" s="19">
        <f>($J43="Bell Curve")*(_xlfn.NORM.DIST(AND(Y$4&gt;=$E43,Y$4&lt;=$G43)*(Y$4-$E43+1),$I43/2,$L43,TRUE)-_xlfn.NORM.DIST(AND(Y$4&gt;=$E43,Y$4&lt;=$G43)*(X$4-$E43+1),$I43/2,$L43,TRUE))/(1-2*_xlfn.NORM.DIST(0,$I43/2,$L43,TRUE))*$C43+($J43="Steady Growth")*(AND(Y$4&gt;=$E43,Y$4&lt;=$G43)*((Y$4-$E43+1)/($I43*($I43+1)/2)*$C43))+($J43="custom")*CustomCF!R43</f>
        <v>380087.40535111289</v>
      </c>
      <c r="Z43" s="19">
        <f>($J43="Bell Curve")*(_xlfn.NORM.DIST(AND(Z$4&gt;=$E43,Z$4&lt;=$G43)*(Z$4-$E43+1),$I43/2,$L43,TRUE)-_xlfn.NORM.DIST(AND(Z$4&gt;=$E43,Z$4&lt;=$G43)*(Y$4-$E43+1),$I43/2,$L43,TRUE))/(1-2*_xlfn.NORM.DIST(0,$I43/2,$L43,TRUE))*$C43+($J43="Steady Growth")*(AND(Z$4&gt;=$E43,Z$4&lt;=$G43)*((Z$4-$E43+1)/($I43*($I43+1)/2)*$C43))+($J43="custom")*CustomCF!S43</f>
        <v>380087.40535111289</v>
      </c>
      <c r="AA43" s="19">
        <f>($J43="Bell Curve")*(_xlfn.NORM.DIST(AND(AA$4&gt;=$E43,AA$4&lt;=$G43)*(AA$4-$E43+1),$I43/2,$L43,TRUE)-_xlfn.NORM.DIST(AND(AA$4&gt;=$E43,AA$4&lt;=$G43)*(Z$4-$E43+1),$I43/2,$L43,TRUE))/(1-2*_xlfn.NORM.DIST(0,$I43/2,$L43,TRUE))*$C43+($J43="Steady Growth")*(AND(AA$4&gt;=$E43,AA$4&lt;=$G43)*((AA$4-$E43+1)/($I43*($I43+1)/2)*$C43))+($J43="custom")*CustomCF!T43</f>
        <v>380087.40535111289</v>
      </c>
      <c r="AB43" s="19">
        <f>($J43="Bell Curve")*(_xlfn.NORM.DIST(AND(AB$4&gt;=$E43,AB$4&lt;=$G43)*(AB$4-$E43+1),$I43/2,$L43,TRUE)-_xlfn.NORM.DIST(AND(AB$4&gt;=$E43,AB$4&lt;=$G43)*(AA$4-$E43+1),$I43/2,$L43,TRUE))/(1-2*_xlfn.NORM.DIST(0,$I43/2,$L43,TRUE))*$C43+($J43="Steady Growth")*(AND(AB$4&gt;=$E43,AB$4&lt;=$G43)*((AB$4-$E43+1)/($I43*($I43+1)/2)*$C43))+($J43="custom")*CustomCF!U43</f>
        <v>380087.40587998863</v>
      </c>
      <c r="AC43" s="19">
        <f>($J43="Bell Curve")*(_xlfn.NORM.DIST(AND(AC$4&gt;=$E43,AC$4&lt;=$G43)*(AC$4-$E43+1),$I43/2,$L43,TRUE)-_xlfn.NORM.DIST(AND(AC$4&gt;=$E43,AC$4&lt;=$G43)*(AB$4-$E43+1),$I43/2,$L43,TRUE))/(1-2*_xlfn.NORM.DIST(0,$I43/2,$L43,TRUE))*$C43+($J43="Steady Growth")*(AND(AC$4&gt;=$E43,AC$4&lt;=$G43)*((AC$4-$E43+1)/($I43*($I43+1)/2)*$C43))+($J43="custom")*CustomCF!V43</f>
        <v>380087.40535111289</v>
      </c>
      <c r="AD43" s="19">
        <f>($J43="Bell Curve")*(_xlfn.NORM.DIST(AND(AD$4&gt;=$E43,AD$4&lt;=$G43)*(AD$4-$E43+1),$I43/2,$L43,TRUE)-_xlfn.NORM.DIST(AND(AD$4&gt;=$E43,AD$4&lt;=$G43)*(AC$4-$E43+1),$I43/2,$L43,TRUE))/(1-2*_xlfn.NORM.DIST(0,$I43/2,$L43,TRUE))*$C43+($J43="Steady Growth")*(AND(AD$4&gt;=$E43,AD$4&lt;=$G43)*((AD$4-$E43+1)/($I43*($I43+1)/2)*$C43))+($J43="custom")*CustomCF!W43</f>
        <v>380087.40535111289</v>
      </c>
      <c r="AE43" s="19">
        <f>($J43="Bell Curve")*(_xlfn.NORM.DIST(AND(AE$4&gt;=$E43,AE$4&lt;=$G43)*(AE$4-$E43+1),$I43/2,$L43,TRUE)-_xlfn.NORM.DIST(AND(AE$4&gt;=$E43,AE$4&lt;=$G43)*(AD$4-$E43+1),$I43/2,$L43,TRUE))/(1-2*_xlfn.NORM.DIST(0,$I43/2,$L43,TRUE))*$C43+($J43="Steady Growth")*(AND(AE$4&gt;=$E43,AE$4&lt;=$G43)*((AE$4-$E43+1)/($I43*($I43+1)/2)*$C43))+($J43="custom")*CustomCF!X43</f>
        <v>380087.40482223715</v>
      </c>
      <c r="AF43" s="19">
        <f>($J43="Bell Curve")*(_xlfn.NORM.DIST(AND(AF$4&gt;=$E43,AF$4&lt;=$G43)*(AF$4-$E43+1),$I43/2,$L43,TRUE)-_xlfn.NORM.DIST(AND(AF$4&gt;=$E43,AF$4&lt;=$G43)*(AE$4-$E43+1),$I43/2,$L43,TRUE))/(1-2*_xlfn.NORM.DIST(0,$I43/2,$L43,TRUE))*$C43+($J43="Steady Growth")*(AND(AF$4&gt;=$E43,AF$4&lt;=$G43)*((AF$4-$E43+1)/($I43*($I43+1)/2)*$C43))+($J43="custom")*CustomCF!Y43</f>
        <v>380087.40640886436</v>
      </c>
      <c r="AG43" s="19">
        <f>($J43="Bell Curve")*(_xlfn.NORM.DIST(AND(AG$4&gt;=$E43,AG$4&lt;=$G43)*(AG$4-$E43+1),$I43/2,$L43,TRUE)-_xlfn.NORM.DIST(AND(AG$4&gt;=$E43,AG$4&lt;=$G43)*(AF$4-$E43+1),$I43/2,$L43,TRUE))/(1-2*_xlfn.NORM.DIST(0,$I43/2,$L43,TRUE))*$C43+($J43="Steady Growth")*(AND(AG$4&gt;=$E43,AG$4&lt;=$G43)*((AG$4-$E43+1)/($I43*($I43+1)/2)*$C43))+($J43="custom")*CustomCF!Z43</f>
        <v>380087.40429336141</v>
      </c>
      <c r="AH43" s="19">
        <f>($J43="Bell Curve")*(_xlfn.NORM.DIST(AND(AH$4&gt;=$E43,AH$4&lt;=$G43)*(AH$4-$E43+1),$I43/2,$L43,TRUE)-_xlfn.NORM.DIST(AND(AH$4&gt;=$E43,AH$4&lt;=$G43)*(AG$4-$E43+1),$I43/2,$L43,TRUE))/(1-2*_xlfn.NORM.DIST(0,$I43/2,$L43,TRUE))*$C43+($J43="Steady Growth")*(AND(AH$4&gt;=$E43,AH$4&lt;=$G43)*((AH$4-$E43+1)/($I43*($I43+1)/2)*$C43))+($J43="custom")*CustomCF!AA43</f>
        <v>380087.40640886436</v>
      </c>
      <c r="AI43" s="19">
        <f>($J43="Bell Curve")*(_xlfn.NORM.DIST(AND(AI$4&gt;=$E43,AI$4&lt;=$G43)*(AI$4-$E43+1),$I43/2,$L43,TRUE)-_xlfn.NORM.DIST(AND(AI$4&gt;=$E43,AI$4&lt;=$G43)*(AH$4-$E43+1),$I43/2,$L43,TRUE))/(1-2*_xlfn.NORM.DIST(0,$I43/2,$L43,TRUE))*$C43+($J43="Steady Growth")*(AND(AI$4&gt;=$E43,AI$4&lt;=$G43)*((AI$4-$E43+1)/($I43*($I43+1)/2)*$C43))+($J43="custom")*CustomCF!AB43</f>
        <v>380087.40535111289</v>
      </c>
      <c r="AJ43" s="19">
        <f>($J43="Bell Curve")*(_xlfn.NORM.DIST(AND(AJ$4&gt;=$E43,AJ$4&lt;=$G43)*(AJ$4-$E43+1),$I43/2,$L43,TRUE)-_xlfn.NORM.DIST(AND(AJ$4&gt;=$E43,AJ$4&lt;=$G43)*(AI$4-$E43+1),$I43/2,$L43,TRUE))/(1-2*_xlfn.NORM.DIST(0,$I43/2,$L43,TRUE))*$C43+($J43="Steady Growth")*(AND(AJ$4&gt;=$E43,AJ$4&lt;=$G43)*((AJ$4-$E43+1)/($I43*($I43+1)/2)*$C43))+($J43="custom")*CustomCF!AC43</f>
        <v>380087.40535111289</v>
      </c>
      <c r="AK43" s="19">
        <f>($J43="Bell Curve")*(_xlfn.NORM.DIST(AND(AK$4&gt;=$E43,AK$4&lt;=$G43)*(AK$4-$E43+1),$I43/2,$L43,TRUE)-_xlfn.NORM.DIST(AND(AK$4&gt;=$E43,AK$4&lt;=$G43)*(AJ$4-$E43+1),$I43/2,$L43,TRUE))/(1-2*_xlfn.NORM.DIST(0,$I43/2,$L43,TRUE))*$C43+($J43="Steady Growth")*(AND(AK$4&gt;=$E43,AK$4&lt;=$G43)*((AK$4-$E43+1)/($I43*($I43+1)/2)*$C43))+($J43="custom")*CustomCF!AD43</f>
        <v>380087.40535111289</v>
      </c>
      <c r="AL43" s="19">
        <f>($J43="Bell Curve")*(_xlfn.NORM.DIST(AND(AL$4&gt;=$E43,AL$4&lt;=$G43)*(AL$4-$E43+1),$I43/2,$L43,TRUE)-_xlfn.NORM.DIST(AND(AL$4&gt;=$E43,AL$4&lt;=$G43)*(AK$4-$E43+1),$I43/2,$L43,TRUE))/(1-2*_xlfn.NORM.DIST(0,$I43/2,$L43,TRUE))*$C43+($J43="Steady Growth")*(AND(AL$4&gt;=$E43,AL$4&lt;=$G43)*((AL$4-$E43+1)/($I43*($I43+1)/2)*$C43))+($J43="custom")*CustomCF!AE43</f>
        <v>380087.40535111289</v>
      </c>
      <c r="AM43" s="19">
        <f>($J43="Bell Curve")*(_xlfn.NORM.DIST(AND(AM$4&gt;=$E43,AM$4&lt;=$G43)*(AM$4-$E43+1),$I43/2,$L43,TRUE)-_xlfn.NORM.DIST(AND(AM$4&gt;=$E43,AM$4&lt;=$G43)*(AL$4-$E43+1),$I43/2,$L43,TRUE))/(1-2*_xlfn.NORM.DIST(0,$I43/2,$L43,TRUE))*$C43+($J43="Steady Growth")*(AND(AM$4&gt;=$E43,AM$4&lt;=$G43)*((AM$4-$E43+1)/($I43*($I43+1)/2)*$C43))+($J43="custom")*CustomCF!AF43</f>
        <v>380087.40535111289</v>
      </c>
      <c r="AN43" s="19">
        <f>($J43="Bell Curve")*(_xlfn.NORM.DIST(AND(AN$4&gt;=$E43,AN$4&lt;=$G43)*(AN$4-$E43+1),$I43/2,$L43,TRUE)-_xlfn.NORM.DIST(AND(AN$4&gt;=$E43,AN$4&lt;=$G43)*(AM$4-$E43+1),$I43/2,$L43,TRUE))/(1-2*_xlfn.NORM.DIST(0,$I43/2,$L43,TRUE))*$C43+($J43="Steady Growth")*(AND(AN$4&gt;=$E43,AN$4&lt;=$G43)*((AN$4-$E43+1)/($I43*($I43+1)/2)*$C43))+($J43="custom")*CustomCF!AG43</f>
        <v>380087.40535111289</v>
      </c>
      <c r="AO43" s="19">
        <f>($J43="Bell Curve")*(_xlfn.NORM.DIST(AND(AO$4&gt;=$E43,AO$4&lt;=$G43)*(AO$4-$E43+1),$I43/2,$L43,TRUE)-_xlfn.NORM.DIST(AND(AO$4&gt;=$E43,AO$4&lt;=$G43)*(AN$4-$E43+1),$I43/2,$L43,TRUE))/(1-2*_xlfn.NORM.DIST(0,$I43/2,$L43,TRUE))*$C43+($J43="Steady Growth")*(AND(AO$4&gt;=$E43,AO$4&lt;=$G43)*((AO$4-$E43+1)/($I43*($I43+1)/2)*$C43))+($J43="custom")*CustomCF!AH43</f>
        <v>380087.40640886436</v>
      </c>
      <c r="AP43" s="19">
        <f>($J43="Bell Curve")*(_xlfn.NORM.DIST(AND(AP$4&gt;=$E43,AP$4&lt;=$G43)*(AP$4-$E43+1),$I43/2,$L43,TRUE)-_xlfn.NORM.DIST(AND(AP$4&gt;=$E43,AP$4&lt;=$G43)*(AO$4-$E43+1),$I43/2,$L43,TRUE))/(1-2*_xlfn.NORM.DIST(0,$I43/2,$L43,TRUE))*$C43+($J43="Steady Growth")*(AND(AP$4&gt;=$E43,AP$4&lt;=$G43)*((AP$4-$E43+1)/($I43*($I43+1)/2)*$C43))+($J43="custom")*CustomCF!AI43</f>
        <v>380087.40429336141</v>
      </c>
      <c r="AQ43" s="19">
        <f>($J43="Bell Curve")*(_xlfn.NORM.DIST(AND(AQ$4&gt;=$E43,AQ$4&lt;=$G43)*(AQ$4-$E43+1),$I43/2,$L43,TRUE)-_xlfn.NORM.DIST(AND(AQ$4&gt;=$E43,AQ$4&lt;=$G43)*(AP$4-$E43+1),$I43/2,$L43,TRUE))/(1-2*_xlfn.NORM.DIST(0,$I43/2,$L43,TRUE))*$C43+($J43="Steady Growth")*(AND(AQ$4&gt;=$E43,AQ$4&lt;=$G43)*((AQ$4-$E43+1)/($I43*($I43+1)/2)*$C43))+($J43="custom")*CustomCF!AJ43</f>
        <v>380087.40640886436</v>
      </c>
      <c r="AR43" s="19">
        <f>($J43="Bell Curve")*(_xlfn.NORM.DIST(AND(AR$4&gt;=$E43,AR$4&lt;=$G43)*(AR$4-$E43+1),$I43/2,$L43,TRUE)-_xlfn.NORM.DIST(AND(AR$4&gt;=$E43,AR$4&lt;=$G43)*(AQ$4-$E43+1),$I43/2,$L43,TRUE))/(1-2*_xlfn.NORM.DIST(0,$I43/2,$L43,TRUE))*$C43+($J43="Steady Growth")*(AND(AR$4&gt;=$E43,AR$4&lt;=$G43)*((AR$4-$E43+1)/($I43*($I43+1)/2)*$C43))+($J43="custom")*CustomCF!AK43</f>
        <v>380087.40429336141</v>
      </c>
      <c r="AS43" s="19">
        <f>($J43="Bell Curve")*(_xlfn.NORM.DIST(AND(AS$4&gt;=$E43,AS$4&lt;=$G43)*(AS$4-$E43+1),$I43/2,$L43,TRUE)-_xlfn.NORM.DIST(AND(AS$4&gt;=$E43,AS$4&lt;=$G43)*(AR$4-$E43+1),$I43/2,$L43,TRUE))/(1-2*_xlfn.NORM.DIST(0,$I43/2,$L43,TRUE))*$C43+($J43="Steady Growth")*(AND(AS$4&gt;=$E43,AS$4&lt;=$G43)*((AS$4-$E43+1)/($I43*($I43+1)/2)*$C43))+($J43="custom")*CustomCF!AL43</f>
        <v>380087.40640886436</v>
      </c>
      <c r="AT43" s="19">
        <f>($J43="Bell Curve")*(_xlfn.NORM.DIST(AND(AT$4&gt;=$E43,AT$4&lt;=$G43)*(AT$4-$E43+1),$I43/2,$L43,TRUE)-_xlfn.NORM.DIST(AND(AT$4&gt;=$E43,AT$4&lt;=$G43)*(AS$4-$E43+1),$I43/2,$L43,TRUE))/(1-2*_xlfn.NORM.DIST(0,$I43/2,$L43,TRUE))*$C43+($J43="Steady Growth")*(AND(AT$4&gt;=$E43,AT$4&lt;=$G43)*((AT$4-$E43+1)/($I43*($I43+1)/2)*$C43))+($J43="custom")*CustomCF!AM43</f>
        <v>380087.40429336141</v>
      </c>
      <c r="AU43" s="19">
        <f>($J43="Bell Curve")*(_xlfn.NORM.DIST(AND(AU$4&gt;=$E43,AU$4&lt;=$G43)*(AU$4-$E43+1),$I43/2,$L43,TRUE)-_xlfn.NORM.DIST(AND(AU$4&gt;=$E43,AU$4&lt;=$G43)*(AT$4-$E43+1),$I43/2,$L43,TRUE))/(1-2*_xlfn.NORM.DIST(0,$I43/2,$L43,TRUE))*$C43+($J43="Steady Growth")*(AND(AU$4&gt;=$E43,AU$4&lt;=$G43)*((AU$4-$E43+1)/($I43*($I43+1)/2)*$C43))+($J43="custom")*CustomCF!AN43</f>
        <v>0</v>
      </c>
      <c r="AV43" s="19">
        <f>($J43="Bell Curve")*(_xlfn.NORM.DIST(AND(AV$4&gt;=$E43,AV$4&lt;=$G43)*(AV$4-$E43+1),$I43/2,$L43,TRUE)-_xlfn.NORM.DIST(AND(AV$4&gt;=$E43,AV$4&lt;=$G43)*(AU$4-$E43+1),$I43/2,$L43,TRUE))/(1-2*_xlfn.NORM.DIST(0,$I43/2,$L43,TRUE))*$C43+($J43="Steady Growth")*(AND(AV$4&gt;=$E43,AV$4&lt;=$G43)*((AV$4-$E43+1)/($I43*($I43+1)/2)*$C43))+($J43="custom")*CustomCF!AO43</f>
        <v>0</v>
      </c>
      <c r="AW43" s="19">
        <f>($J43="Bell Curve")*(_xlfn.NORM.DIST(AND(AW$4&gt;=$E43,AW$4&lt;=$G43)*(AW$4-$E43+1),$I43/2,$L43,TRUE)-_xlfn.NORM.DIST(AND(AW$4&gt;=$E43,AW$4&lt;=$G43)*(AV$4-$E43+1),$I43/2,$L43,TRUE))/(1-2*_xlfn.NORM.DIST(0,$I43/2,$L43,TRUE))*$C43+($J43="Steady Growth")*(AND(AW$4&gt;=$E43,AW$4&lt;=$G43)*((AW$4-$E43+1)/($I43*($I43+1)/2)*$C43))+($J43="custom")*CustomCF!AP43</f>
        <v>0</v>
      </c>
      <c r="AX43" s="19">
        <f>($J43="Bell Curve")*(_xlfn.NORM.DIST(AND(AX$4&gt;=$E43,AX$4&lt;=$G43)*(AX$4-$E43+1),$I43/2,$L43,TRUE)-_xlfn.NORM.DIST(AND(AX$4&gt;=$E43,AX$4&lt;=$G43)*(AW$4-$E43+1),$I43/2,$L43,TRUE))/(1-2*_xlfn.NORM.DIST(0,$I43/2,$L43,TRUE))*$C43+($J43="Steady Growth")*(AND(AX$4&gt;=$E43,AX$4&lt;=$G43)*((AX$4-$E43+1)/($I43*($I43+1)/2)*$C43))+($J43="custom")*CustomCF!AQ43</f>
        <v>0</v>
      </c>
      <c r="AY43" s="19">
        <f>($J43="Bell Curve")*(_xlfn.NORM.DIST(AND(AY$4&gt;=$E43,AY$4&lt;=$G43)*(AY$4-$E43+1),$I43/2,$L43,TRUE)-_xlfn.NORM.DIST(AND(AY$4&gt;=$E43,AY$4&lt;=$G43)*(AX$4-$E43+1),$I43/2,$L43,TRUE))/(1-2*_xlfn.NORM.DIST(0,$I43/2,$L43,TRUE))*$C43+($J43="Steady Growth")*(AND(AY$4&gt;=$E43,AY$4&lt;=$G43)*((AY$4-$E43+1)/($I43*($I43+1)/2)*$C43))+($J43="custom")*CustomCF!AR43</f>
        <v>0</v>
      </c>
      <c r="AZ43" s="19">
        <f>($J43="Bell Curve")*(_xlfn.NORM.DIST(AND(AZ$4&gt;=$E43,AZ$4&lt;=$G43)*(AZ$4-$E43+1),$I43/2,$L43,TRUE)-_xlfn.NORM.DIST(AND(AZ$4&gt;=$E43,AZ$4&lt;=$G43)*(AY$4-$E43+1),$I43/2,$L43,TRUE))/(1-2*_xlfn.NORM.DIST(0,$I43/2,$L43,TRUE))*$C43+($J43="Steady Growth")*(AND(AZ$4&gt;=$E43,AZ$4&lt;=$G43)*((AZ$4-$E43+1)/($I43*($I43+1)/2)*$C43))+($J43="custom")*CustomCF!AS43</f>
        <v>0</v>
      </c>
      <c r="BA43" s="19">
        <f>($J43="Bell Curve")*(_xlfn.NORM.DIST(AND(BA$4&gt;=$E43,BA$4&lt;=$G43)*(BA$4-$E43+1),$I43/2,$L43,TRUE)-_xlfn.NORM.DIST(AND(BA$4&gt;=$E43,BA$4&lt;=$G43)*(AZ$4-$E43+1),$I43/2,$L43,TRUE))/(1-2*_xlfn.NORM.DIST(0,$I43/2,$L43,TRUE))*$C43+($J43="Steady Growth")*(AND(BA$4&gt;=$E43,BA$4&lt;=$G43)*((BA$4-$E43+1)/($I43*($I43+1)/2)*$C43))+($J43="custom")*CustomCF!AT43</f>
        <v>0</v>
      </c>
      <c r="BB43" s="19">
        <f>($J43="Bell Curve")*(_xlfn.NORM.DIST(AND(BB$4&gt;=$E43,BB$4&lt;=$G43)*(BB$4-$E43+1),$I43/2,$L43,TRUE)-_xlfn.NORM.DIST(AND(BB$4&gt;=$E43,BB$4&lt;=$G43)*(BA$4-$E43+1),$I43/2,$L43,TRUE))/(1-2*_xlfn.NORM.DIST(0,$I43/2,$L43,TRUE))*$C43+($J43="Steady Growth")*(AND(BB$4&gt;=$E43,BB$4&lt;=$G43)*((BB$4-$E43+1)/($I43*($I43+1)/2)*$C43))+($J43="custom")*CustomCF!AU43</f>
        <v>0</v>
      </c>
      <c r="BC43" s="19">
        <f>($J43="Bell Curve")*(_xlfn.NORM.DIST(AND(BC$4&gt;=$E43,BC$4&lt;=$G43)*(BC$4-$E43+1),$I43/2,$L43,TRUE)-_xlfn.NORM.DIST(AND(BC$4&gt;=$E43,BC$4&lt;=$G43)*(BB$4-$E43+1),$I43/2,$L43,TRUE))/(1-2*_xlfn.NORM.DIST(0,$I43/2,$L43,TRUE))*$C43+($J43="Steady Growth")*(AND(BC$4&gt;=$E43,BC$4&lt;=$G43)*((BC$4-$E43+1)/($I43*($I43+1)/2)*$C43))+($J43="custom")*CustomCF!AV43</f>
        <v>0</v>
      </c>
      <c r="BD43" s="19">
        <f>($J43="Bell Curve")*(_xlfn.NORM.DIST(AND(BD$4&gt;=$E43,BD$4&lt;=$G43)*(BD$4-$E43+1),$I43/2,$L43,TRUE)-_xlfn.NORM.DIST(AND(BD$4&gt;=$E43,BD$4&lt;=$G43)*(BC$4-$E43+1),$I43/2,$L43,TRUE))/(1-2*_xlfn.NORM.DIST(0,$I43/2,$L43,TRUE))*$C43+($J43="Steady Growth")*(AND(BD$4&gt;=$E43,BD$4&lt;=$G43)*((BD$4-$E43+1)/($I43*($I43+1)/2)*$C43))+($J43="custom")*CustomCF!AW43</f>
        <v>0</v>
      </c>
      <c r="BE43" s="19">
        <f>($J43="Bell Curve")*(_xlfn.NORM.DIST(AND(BE$4&gt;=$E43,BE$4&lt;=$G43)*(BE$4-$E43+1),$I43/2,$L43,TRUE)-_xlfn.NORM.DIST(AND(BE$4&gt;=$E43,BE$4&lt;=$G43)*(BD$4-$E43+1),$I43/2,$L43,TRUE))/(1-2*_xlfn.NORM.DIST(0,$I43/2,$L43,TRUE))*$C43+($J43="Steady Growth")*(AND(BE$4&gt;=$E43,BE$4&lt;=$G43)*((BE$4-$E43+1)/($I43*($I43+1)/2)*$C43))+($J43="custom")*CustomCF!AX43</f>
        <v>0</v>
      </c>
      <c r="BF43" s="19">
        <f>($J43="Bell Curve")*(_xlfn.NORM.DIST(AND(BF$4&gt;=$E43,BF$4&lt;=$G43)*(BF$4-$E43+1),$I43/2,$L43,TRUE)-_xlfn.NORM.DIST(AND(BF$4&gt;=$E43,BF$4&lt;=$G43)*(BE$4-$E43+1),$I43/2,$L43,TRUE))/(1-2*_xlfn.NORM.DIST(0,$I43/2,$L43,TRUE))*$C43+($J43="Steady Growth")*(AND(BF$4&gt;=$E43,BF$4&lt;=$G43)*((BF$4-$E43+1)/($I43*($I43+1)/2)*$C43))+($J43="custom")*CustomCF!AY43</f>
        <v>0</v>
      </c>
      <c r="BG43" s="19">
        <f>($J43="Bell Curve")*(_xlfn.NORM.DIST(AND(BG$4&gt;=$E43,BG$4&lt;=$G43)*(BG$4-$E43+1),$I43/2,$L43,TRUE)-_xlfn.NORM.DIST(AND(BG$4&gt;=$E43,BG$4&lt;=$G43)*(BF$4-$E43+1),$I43/2,$L43,TRUE))/(1-2*_xlfn.NORM.DIST(0,$I43/2,$L43,TRUE))*$C43+($J43="Steady Growth")*(AND(BG$4&gt;=$E43,BG$4&lt;=$G43)*((BG$4-$E43+1)/($I43*($I43+1)/2)*$C43))+($J43="custom")*CustomCF!AZ43</f>
        <v>0</v>
      </c>
      <c r="BH43" s="19">
        <f>($J43="Bell Curve")*(_xlfn.NORM.DIST(AND(BH$4&gt;=$E43,BH$4&lt;=$G43)*(BH$4-$E43+1),$I43/2,$L43,TRUE)-_xlfn.NORM.DIST(AND(BH$4&gt;=$E43,BH$4&lt;=$G43)*(BG$4-$E43+1),$I43/2,$L43,TRUE))/(1-2*_xlfn.NORM.DIST(0,$I43/2,$L43,TRUE))*$C43+($J43="Steady Growth")*(AND(BH$4&gt;=$E43,BH$4&lt;=$G43)*((BH$4-$E43+1)/($I43*($I43+1)/2)*$C43))+($J43="custom")*CustomCF!BA43</f>
        <v>0</v>
      </c>
      <c r="BI43" s="19">
        <f>($J43="Bell Curve")*(_xlfn.NORM.DIST(AND(BI$4&gt;=$E43,BI$4&lt;=$G43)*(BI$4-$E43+1),$I43/2,$L43,TRUE)-_xlfn.NORM.DIST(AND(BI$4&gt;=$E43,BI$4&lt;=$G43)*(BH$4-$E43+1),$I43/2,$L43,TRUE))/(1-2*_xlfn.NORM.DIST(0,$I43/2,$L43,TRUE))*$C43+($J43="Steady Growth")*(AND(BI$4&gt;=$E43,BI$4&lt;=$G43)*((BI$4-$E43+1)/($I43*($I43+1)/2)*$C43))+($J43="custom")*CustomCF!BB43</f>
        <v>0</v>
      </c>
      <c r="BJ43" s="19">
        <f>($J43="Bell Curve")*(_xlfn.NORM.DIST(AND(BJ$4&gt;=$E43,BJ$4&lt;=$G43)*(BJ$4-$E43+1),$I43/2,$L43,TRUE)-_xlfn.NORM.DIST(AND(BJ$4&gt;=$E43,BJ$4&lt;=$G43)*(BI$4-$E43+1),$I43/2,$L43,TRUE))/(1-2*_xlfn.NORM.DIST(0,$I43/2,$L43,TRUE))*$C43+($J43="Steady Growth")*(AND(BJ$4&gt;=$E43,BJ$4&lt;=$G43)*((BJ$4-$E43+1)/($I43*($I43+1)/2)*$C43))+($J43="custom")*CustomCF!BC43</f>
        <v>0</v>
      </c>
      <c r="BK43" s="19">
        <f>($J43="Bell Curve")*(_xlfn.NORM.DIST(AND(BK$4&gt;=$E43,BK$4&lt;=$G43)*(BK$4-$E43+1),$I43/2,$L43,TRUE)-_xlfn.NORM.DIST(AND(BK$4&gt;=$E43,BK$4&lt;=$G43)*(BJ$4-$E43+1),$I43/2,$L43,TRUE))/(1-2*_xlfn.NORM.DIST(0,$I43/2,$L43,TRUE))*$C43+($J43="Steady Growth")*(AND(BK$4&gt;=$E43,BK$4&lt;=$G43)*((BK$4-$E43+1)/($I43*($I43+1)/2)*$C43))+($J43="custom")*CustomCF!BD43</f>
        <v>0</v>
      </c>
      <c r="BL43" s="19">
        <f>($J43="Bell Curve")*(_xlfn.NORM.DIST(AND(BL$4&gt;=$E43,BL$4&lt;=$G43)*(BL$4-$E43+1),$I43/2,$L43,TRUE)-_xlfn.NORM.DIST(AND(BL$4&gt;=$E43,BL$4&lt;=$G43)*(BK$4-$E43+1),$I43/2,$L43,TRUE))/(1-2*_xlfn.NORM.DIST(0,$I43/2,$L43,TRUE))*$C43+($J43="Steady Growth")*(AND(BL$4&gt;=$E43,BL$4&lt;=$G43)*((BL$4-$E43+1)/($I43*($I43+1)/2)*$C43))+($J43="custom")*CustomCF!BE43</f>
        <v>0</v>
      </c>
      <c r="BM43" s="19">
        <f>($J43="Bell Curve")*(_xlfn.NORM.DIST(AND(BM$4&gt;=$E43,BM$4&lt;=$G43)*(BM$4-$E43+1),$I43/2,$L43,TRUE)-_xlfn.NORM.DIST(AND(BM$4&gt;=$E43,BM$4&lt;=$G43)*(BL$4-$E43+1),$I43/2,$L43,TRUE))/(1-2*_xlfn.NORM.DIST(0,$I43/2,$L43,TRUE))*$C43+($J43="Steady Growth")*(AND(BM$4&gt;=$E43,BM$4&lt;=$G43)*((BM$4-$E43+1)/($I43*($I43+1)/2)*$C43))+($J43="custom")*CustomCF!BF43</f>
        <v>0</v>
      </c>
      <c r="BN43" s="19">
        <f>($J43="Bell Curve")*(_xlfn.NORM.DIST(AND(BN$4&gt;=$E43,BN$4&lt;=$G43)*(BN$4-$E43+1),$I43/2,$L43,TRUE)-_xlfn.NORM.DIST(AND(BN$4&gt;=$E43,BN$4&lt;=$G43)*(BM$4-$E43+1),$I43/2,$L43,TRUE))/(1-2*_xlfn.NORM.DIST(0,$I43/2,$L43,TRUE))*$C43+($J43="Steady Growth")*(AND(BN$4&gt;=$E43,BN$4&lt;=$G43)*((BN$4-$E43+1)/($I43*($I43+1)/2)*$C43))+($J43="custom")*CustomCF!BG43</f>
        <v>0</v>
      </c>
      <c r="BO43" s="19">
        <f>($J43="Bell Curve")*(_xlfn.NORM.DIST(AND(BO$4&gt;=$E43,BO$4&lt;=$G43)*(BO$4-$E43+1),$I43/2,$L43,TRUE)-_xlfn.NORM.DIST(AND(BO$4&gt;=$E43,BO$4&lt;=$G43)*(BN$4-$E43+1),$I43/2,$L43,TRUE))/(1-2*_xlfn.NORM.DIST(0,$I43/2,$L43,TRUE))*$C43+($J43="Steady Growth")*(AND(BO$4&gt;=$E43,BO$4&lt;=$G43)*((BO$4-$E43+1)/($I43*($I43+1)/2)*$C43))+($J43="custom")*CustomCF!BH43</f>
        <v>0</v>
      </c>
      <c r="BP43" s="19">
        <f>($J43="Bell Curve")*(_xlfn.NORM.DIST(AND(BP$4&gt;=$E43,BP$4&lt;=$G43)*(BP$4-$E43+1),$I43/2,$L43,TRUE)-_xlfn.NORM.DIST(AND(BP$4&gt;=$E43,BP$4&lt;=$G43)*(BO$4-$E43+1),$I43/2,$L43,TRUE))/(1-2*_xlfn.NORM.DIST(0,$I43/2,$L43,TRUE))*$C43+($J43="Steady Growth")*(AND(BP$4&gt;=$E43,BP$4&lt;=$G43)*((BP$4-$E43+1)/($I43*($I43+1)/2)*$C43))+($J43="custom")*CustomCF!BI43</f>
        <v>0</v>
      </c>
      <c r="BQ43" s="19">
        <f>($J43="Bell Curve")*(_xlfn.NORM.DIST(AND(BQ$4&gt;=$E43,BQ$4&lt;=$G43)*(BQ$4-$E43+1),$I43/2,$L43,TRUE)-_xlfn.NORM.DIST(AND(BQ$4&gt;=$E43,BQ$4&lt;=$G43)*(BP$4-$E43+1),$I43/2,$L43,TRUE))/(1-2*_xlfn.NORM.DIST(0,$I43/2,$L43,TRUE))*$C43+($J43="Steady Growth")*(AND(BQ$4&gt;=$E43,BQ$4&lt;=$G43)*((BQ$4-$E43+1)/($I43*($I43+1)/2)*$C43))+($J43="custom")*CustomCF!BJ43</f>
        <v>0</v>
      </c>
      <c r="BR43" s="19">
        <f>($J43="Bell Curve")*(_xlfn.NORM.DIST(AND(BR$4&gt;=$E43,BR$4&lt;=$G43)*(BR$4-$E43+1),$I43/2,$L43,TRUE)-_xlfn.NORM.DIST(AND(BR$4&gt;=$E43,BR$4&lt;=$G43)*(BQ$4-$E43+1),$I43/2,$L43,TRUE))/(1-2*_xlfn.NORM.DIST(0,$I43/2,$L43,TRUE))*$C43+($J43="Steady Growth")*(AND(BR$4&gt;=$E43,BR$4&lt;=$G43)*((BR$4-$E43+1)/($I43*($I43+1)/2)*$C43))+($J43="custom")*CustomCF!BK43</f>
        <v>0</v>
      </c>
      <c r="BS43" s="19">
        <f>($J43="Bell Curve")*(_xlfn.NORM.DIST(AND(BS$4&gt;=$E43,BS$4&lt;=$G43)*(BS$4-$E43+1),$I43/2,$L43,TRUE)-_xlfn.NORM.DIST(AND(BS$4&gt;=$E43,BS$4&lt;=$G43)*(BR$4-$E43+1),$I43/2,$L43,TRUE))/(1-2*_xlfn.NORM.DIST(0,$I43/2,$L43,TRUE))*$C43+($J43="Steady Growth")*(AND(BS$4&gt;=$E43,BS$4&lt;=$G43)*((BS$4-$E43+1)/($I43*($I43+1)/2)*$C43))+($J43="custom")*CustomCF!BL43</f>
        <v>0</v>
      </c>
      <c r="BT43" s="19">
        <f>($J43="Bell Curve")*(_xlfn.NORM.DIST(AND(BT$4&gt;=$E43,BT$4&lt;=$G43)*(BT$4-$E43+1),$I43/2,$L43,TRUE)-_xlfn.NORM.DIST(AND(BT$4&gt;=$E43,BT$4&lt;=$G43)*(BS$4-$E43+1),$I43/2,$L43,TRUE))/(1-2*_xlfn.NORM.DIST(0,$I43/2,$L43,TRUE))*$C43+($J43="Steady Growth")*(AND(BT$4&gt;=$E43,BT$4&lt;=$G43)*((BT$4-$E43+1)/($I43*($I43+1)/2)*$C43))+($J43="custom")*CustomCF!BM43</f>
        <v>0</v>
      </c>
      <c r="BU43" s="19">
        <f>($J43="Bell Curve")*(_xlfn.NORM.DIST(AND(BU$4&gt;=$E43,BU$4&lt;=$G43)*(BU$4-$E43+1),$I43/2,$L43,TRUE)-_xlfn.NORM.DIST(AND(BU$4&gt;=$E43,BU$4&lt;=$G43)*(BT$4-$E43+1),$I43/2,$L43,TRUE))/(1-2*_xlfn.NORM.DIST(0,$I43/2,$L43,TRUE))*$C43+($J43="Steady Growth")*(AND(BU$4&gt;=$E43,BU$4&lt;=$G43)*((BU$4-$E43+1)/($I43*($I43+1)/2)*$C43))+($J43="custom")*CustomCF!BN43</f>
        <v>0</v>
      </c>
      <c r="BV43" s="19">
        <f>($J43="Bell Curve")*(_xlfn.NORM.DIST(AND(BV$4&gt;=$E43,BV$4&lt;=$G43)*(BV$4-$E43+1),$I43/2,$L43,TRUE)-_xlfn.NORM.DIST(AND(BV$4&gt;=$E43,BV$4&lt;=$G43)*(BU$4-$E43+1),$I43/2,$L43,TRUE))/(1-2*_xlfn.NORM.DIST(0,$I43/2,$L43,TRUE))*$C43+($J43="Steady Growth")*(AND(BV$4&gt;=$E43,BV$4&lt;=$G43)*((BV$4-$E43+1)/($I43*($I43+1)/2)*$C43))+($J43="custom")*CustomCF!BO43</f>
        <v>0</v>
      </c>
      <c r="BW43" s="19">
        <f>($J43="Bell Curve")*(_xlfn.NORM.DIST(AND(BW$4&gt;=$E43,BW$4&lt;=$G43)*(BW$4-$E43+1),$I43/2,$L43,TRUE)-_xlfn.NORM.DIST(AND(BW$4&gt;=$E43,BW$4&lt;=$G43)*(BV$4-$E43+1),$I43/2,$L43,TRUE))/(1-2*_xlfn.NORM.DIST(0,$I43/2,$L43,TRUE))*$C43+($J43="Steady Growth")*(AND(BW$4&gt;=$E43,BW$4&lt;=$G43)*((BW$4-$E43+1)/($I43*($I43+1)/2)*$C43))+($J43="custom")*CustomCF!BP43</f>
        <v>0</v>
      </c>
      <c r="BX43" s="19">
        <f>($J43="Bell Curve")*(_xlfn.NORM.DIST(AND(BX$4&gt;=$E43,BX$4&lt;=$G43)*(BX$4-$E43+1),$I43/2,$L43,TRUE)-_xlfn.NORM.DIST(AND(BX$4&gt;=$E43,BX$4&lt;=$G43)*(BW$4-$E43+1),$I43/2,$L43,TRUE))/(1-2*_xlfn.NORM.DIST(0,$I43/2,$L43,TRUE))*$C43+($J43="Steady Growth")*(AND(BX$4&gt;=$E43,BX$4&lt;=$G43)*((BX$4-$E43+1)/($I43*($I43+1)/2)*$C43))+($J43="custom")*CustomCF!BQ43</f>
        <v>0</v>
      </c>
      <c r="BY43" s="19">
        <f>($J43="Bell Curve")*(_xlfn.NORM.DIST(AND(BY$4&gt;=$E43,BY$4&lt;=$G43)*(BY$4-$E43+1),$I43/2,$L43,TRUE)-_xlfn.NORM.DIST(AND(BY$4&gt;=$E43,BY$4&lt;=$G43)*(BX$4-$E43+1),$I43/2,$L43,TRUE))/(1-2*_xlfn.NORM.DIST(0,$I43/2,$L43,TRUE))*$C43+($J43="Steady Growth")*(AND(BY$4&gt;=$E43,BY$4&lt;=$G43)*((BY$4-$E43+1)/($I43*($I43+1)/2)*$C43))+($J43="custom")*CustomCF!BR43</f>
        <v>0</v>
      </c>
      <c r="BZ43" s="19">
        <f>($J43="Bell Curve")*(_xlfn.NORM.DIST(AND(BZ$4&gt;=$E43,BZ$4&lt;=$G43)*(BZ$4-$E43+1),$I43/2,$L43,TRUE)-_xlfn.NORM.DIST(AND(BZ$4&gt;=$E43,BZ$4&lt;=$G43)*(BY$4-$E43+1),$I43/2,$L43,TRUE))/(1-2*_xlfn.NORM.DIST(0,$I43/2,$L43,TRUE))*$C43+($J43="Steady Growth")*(AND(BZ$4&gt;=$E43,BZ$4&lt;=$G43)*((BZ$4-$E43+1)/($I43*($I43+1)/2)*$C43))+($J43="custom")*CustomCF!BS43</f>
        <v>0</v>
      </c>
      <c r="CA43" s="19">
        <f>($J43="Bell Curve")*(_xlfn.NORM.DIST(AND(CA$4&gt;=$E43,CA$4&lt;=$G43)*(CA$4-$E43+1),$I43/2,$L43,TRUE)-_xlfn.NORM.DIST(AND(CA$4&gt;=$E43,CA$4&lt;=$G43)*(BZ$4-$E43+1),$I43/2,$L43,TRUE))/(1-2*_xlfn.NORM.DIST(0,$I43/2,$L43,TRUE))*$C43+($J43="Steady Growth")*(AND(CA$4&gt;=$E43,CA$4&lt;=$G43)*((CA$4-$E43+1)/($I43*($I43+1)/2)*$C43))+($J43="custom")*CustomCF!BT43</f>
        <v>0</v>
      </c>
      <c r="CB43" s="19">
        <f>($J43="Bell Curve")*(_xlfn.NORM.DIST(AND(CB$4&gt;=$E43,CB$4&lt;=$G43)*(CB$4-$E43+1),$I43/2,$L43,TRUE)-_xlfn.NORM.DIST(AND(CB$4&gt;=$E43,CB$4&lt;=$G43)*(CA$4-$E43+1),$I43/2,$L43,TRUE))/(1-2*_xlfn.NORM.DIST(0,$I43/2,$L43,TRUE))*$C43+($J43="Steady Growth")*(AND(CB$4&gt;=$E43,CB$4&lt;=$G43)*((CB$4-$E43+1)/($I43*($I43+1)/2)*$C43))+($J43="custom")*CustomCF!BU43</f>
        <v>0</v>
      </c>
      <c r="CC43" s="19">
        <f>($J43="Bell Curve")*(_xlfn.NORM.DIST(AND(CC$4&gt;=$E43,CC$4&lt;=$G43)*(CC$4-$E43+1),$I43/2,$L43,TRUE)-_xlfn.NORM.DIST(AND(CC$4&gt;=$E43,CC$4&lt;=$G43)*(CB$4-$E43+1),$I43/2,$L43,TRUE))/(1-2*_xlfn.NORM.DIST(0,$I43/2,$L43,TRUE))*$C43+($J43="Steady Growth")*(AND(CC$4&gt;=$E43,CC$4&lt;=$G43)*((CC$4-$E43+1)/($I43*($I43+1)/2)*$C43))+($J43="custom")*CustomCF!BV43</f>
        <v>0</v>
      </c>
      <c r="CD43" s="19">
        <f>($J43="Bell Curve")*(_xlfn.NORM.DIST(AND(CD$4&gt;=$E43,CD$4&lt;=$G43)*(CD$4-$E43+1),$I43/2,$L43,TRUE)-_xlfn.NORM.DIST(AND(CD$4&gt;=$E43,CD$4&lt;=$G43)*(CC$4-$E43+1),$I43/2,$L43,TRUE))/(1-2*_xlfn.NORM.DIST(0,$I43/2,$L43,TRUE))*$C43+($J43="Steady Growth")*(AND(CD$4&gt;=$E43,CD$4&lt;=$G43)*((CD$4-$E43+1)/($I43*($I43+1)/2)*$C43))+($J43="custom")*CustomCF!BW43</f>
        <v>0</v>
      </c>
      <c r="CE43" s="19">
        <f>($J43="Bell Curve")*(_xlfn.NORM.DIST(AND(CE$4&gt;=$E43,CE$4&lt;=$G43)*(CE$4-$E43+1),$I43/2,$L43,TRUE)-_xlfn.NORM.DIST(AND(CE$4&gt;=$E43,CE$4&lt;=$G43)*(CD$4-$E43+1),$I43/2,$L43,TRUE))/(1-2*_xlfn.NORM.DIST(0,$I43/2,$L43,TRUE))*$C43+($J43="Steady Growth")*(AND(CE$4&gt;=$E43,CE$4&lt;=$G43)*((CE$4-$E43+1)/($I43*($I43+1)/2)*$C43))+($J43="custom")*CustomCF!BX43</f>
        <v>0</v>
      </c>
      <c r="CF43" s="19">
        <f>($J43="Bell Curve")*(_xlfn.NORM.DIST(AND(CF$4&gt;=$E43,CF$4&lt;=$G43)*(CF$4-$E43+1),$I43/2,$L43,TRUE)-_xlfn.NORM.DIST(AND(CF$4&gt;=$E43,CF$4&lt;=$G43)*(CE$4-$E43+1),$I43/2,$L43,TRUE))/(1-2*_xlfn.NORM.DIST(0,$I43/2,$L43,TRUE))*$C43+($J43="Steady Growth")*(AND(CF$4&gt;=$E43,CF$4&lt;=$G43)*((CF$4-$E43+1)/($I43*($I43+1)/2)*$C43))+($J43="custom")*CustomCF!BY43</f>
        <v>0</v>
      </c>
      <c r="CG43" s="19">
        <f>($J43="Bell Curve")*(_xlfn.NORM.DIST(AND(CG$4&gt;=$E43,CG$4&lt;=$G43)*(CG$4-$E43+1),$I43/2,$L43,TRUE)-_xlfn.NORM.DIST(AND(CG$4&gt;=$E43,CG$4&lt;=$G43)*(CF$4-$E43+1),$I43/2,$L43,TRUE))/(1-2*_xlfn.NORM.DIST(0,$I43/2,$L43,TRUE))*$C43+($J43="Steady Growth")*(AND(CG$4&gt;=$E43,CG$4&lt;=$G43)*((CG$4-$E43+1)/($I43*($I43+1)/2)*$C43))+($J43="custom")*CustomCF!BZ43</f>
        <v>0</v>
      </c>
      <c r="CH43" s="19">
        <f>($J43="Bell Curve")*(_xlfn.NORM.DIST(AND(CH$4&gt;=$E43,CH$4&lt;=$G43)*(CH$4-$E43+1),$I43/2,$L43,TRUE)-_xlfn.NORM.DIST(AND(CH$4&gt;=$E43,CH$4&lt;=$G43)*(CG$4-$E43+1),$I43/2,$L43,TRUE))/(1-2*_xlfn.NORM.DIST(0,$I43/2,$L43,TRUE))*$C43+($J43="Steady Growth")*(AND(CH$4&gt;=$E43,CH$4&lt;=$G43)*((CH$4-$E43+1)/($I43*($I43+1)/2)*$C43))+($J43="custom")*CustomCF!CA43</f>
        <v>0</v>
      </c>
      <c r="CI43" s="19">
        <f>($J43="Bell Curve")*(_xlfn.NORM.DIST(AND(CI$4&gt;=$E43,CI$4&lt;=$G43)*(CI$4-$E43+1),$I43/2,$L43,TRUE)-_xlfn.NORM.DIST(AND(CI$4&gt;=$E43,CI$4&lt;=$G43)*(CH$4-$E43+1),$I43/2,$L43,TRUE))/(1-2*_xlfn.NORM.DIST(0,$I43/2,$L43,TRUE))*$C43+($J43="Steady Growth")*(AND(CI$4&gt;=$E43,CI$4&lt;=$G43)*((CI$4-$E43+1)/($I43*($I43+1)/2)*$C43))+($J43="custom")*CustomCF!CB43</f>
        <v>0</v>
      </c>
      <c r="CJ43" s="19">
        <f>($J43="Bell Curve")*(_xlfn.NORM.DIST(AND(CJ$4&gt;=$E43,CJ$4&lt;=$G43)*(CJ$4-$E43+1),$I43/2,$L43,TRUE)-_xlfn.NORM.DIST(AND(CJ$4&gt;=$E43,CJ$4&lt;=$G43)*(CI$4-$E43+1),$I43/2,$L43,TRUE))/(1-2*_xlfn.NORM.DIST(0,$I43/2,$L43,TRUE))*$C43+($J43="Steady Growth")*(AND(CJ$4&gt;=$E43,CJ$4&lt;=$G43)*((CJ$4-$E43+1)/($I43*($I43+1)/2)*$C43))+($J43="custom")*CustomCF!CC43</f>
        <v>0</v>
      </c>
      <c r="CK43" s="19">
        <f>($J43="Bell Curve")*(_xlfn.NORM.DIST(AND(CK$4&gt;=$E43,CK$4&lt;=$G43)*(CK$4-$E43+1),$I43/2,$L43,TRUE)-_xlfn.NORM.DIST(AND(CK$4&gt;=$E43,CK$4&lt;=$G43)*(CJ$4-$E43+1),$I43/2,$L43,TRUE))/(1-2*_xlfn.NORM.DIST(0,$I43/2,$L43,TRUE))*$C43+($J43="Steady Growth")*(AND(CK$4&gt;=$E43,CK$4&lt;=$G43)*((CK$4-$E43+1)/($I43*($I43+1)/2)*$C43))+($J43="custom")*CustomCF!CD43</f>
        <v>0</v>
      </c>
      <c r="CL43" s="19">
        <f>($J43="Bell Curve")*(_xlfn.NORM.DIST(AND(CL$4&gt;=$E43,CL$4&lt;=$G43)*(CL$4-$E43+1),$I43/2,$L43,TRUE)-_xlfn.NORM.DIST(AND(CL$4&gt;=$E43,CL$4&lt;=$G43)*(CK$4-$E43+1),$I43/2,$L43,TRUE))/(1-2*_xlfn.NORM.DIST(0,$I43/2,$L43,TRUE))*$C43+($J43="Steady Growth")*(AND(CL$4&gt;=$E43,CL$4&lt;=$G43)*((CL$4-$E43+1)/($I43*($I43+1)/2)*$C43))+($J43="custom")*CustomCF!CE43</f>
        <v>0</v>
      </c>
      <c r="CM43" s="19">
        <f>($J43="Bell Curve")*(_xlfn.NORM.DIST(AND(CM$4&gt;=$E43,CM$4&lt;=$G43)*(CM$4-$E43+1),$I43/2,$L43,TRUE)-_xlfn.NORM.DIST(AND(CM$4&gt;=$E43,CM$4&lt;=$G43)*(CL$4-$E43+1),$I43/2,$L43,TRUE))/(1-2*_xlfn.NORM.DIST(0,$I43/2,$L43,TRUE))*$C43+($J43="Steady Growth")*(AND(CM$4&gt;=$E43,CM$4&lt;=$G43)*((CM$4-$E43+1)/($I43*($I43+1)/2)*$C43))+($J43="custom")*CustomCF!CF43</f>
        <v>0</v>
      </c>
      <c r="CN43" s="19">
        <f>($J43="Bell Curve")*(_xlfn.NORM.DIST(AND(CN$4&gt;=$E43,CN$4&lt;=$G43)*(CN$4-$E43+1),$I43/2,$L43,TRUE)-_xlfn.NORM.DIST(AND(CN$4&gt;=$E43,CN$4&lt;=$G43)*(CM$4-$E43+1),$I43/2,$L43,TRUE))/(1-2*_xlfn.NORM.DIST(0,$I43/2,$L43,TRUE))*$C43+($J43="Steady Growth")*(AND(CN$4&gt;=$E43,CN$4&lt;=$G43)*((CN$4-$E43+1)/($I43*($I43+1)/2)*$C43))+($J43="custom")*CustomCF!CG43</f>
        <v>0</v>
      </c>
      <c r="CO43" s="19">
        <f>($J43="Bell Curve")*(_xlfn.NORM.DIST(AND(CO$4&gt;=$E43,CO$4&lt;=$G43)*(CO$4-$E43+1),$I43/2,$L43,TRUE)-_xlfn.NORM.DIST(AND(CO$4&gt;=$E43,CO$4&lt;=$G43)*(CN$4-$E43+1),$I43/2,$L43,TRUE))/(1-2*_xlfn.NORM.DIST(0,$I43/2,$L43,TRUE))*$C43+($J43="Steady Growth")*(AND(CO$4&gt;=$E43,CO$4&lt;=$G43)*((CO$4-$E43+1)/($I43*($I43+1)/2)*$C43))+($J43="custom")*CustomCF!CH43</f>
        <v>0</v>
      </c>
      <c r="CP43" s="19">
        <f>($J43="Bell Curve")*(_xlfn.NORM.DIST(AND(CP$4&gt;=$E43,CP$4&lt;=$G43)*(CP$4-$E43+1),$I43/2,$L43,TRUE)-_xlfn.NORM.DIST(AND(CP$4&gt;=$E43,CP$4&lt;=$G43)*(CO$4-$E43+1),$I43/2,$L43,TRUE))/(1-2*_xlfn.NORM.DIST(0,$I43/2,$L43,TRUE))*$C43+($J43="Steady Growth")*(AND(CP$4&gt;=$E43,CP$4&lt;=$G43)*((CP$4-$E43+1)/($I43*($I43+1)/2)*$C43))+($J43="custom")*CustomCF!CI43</f>
        <v>0</v>
      </c>
      <c r="CQ43" s="19">
        <f>($J43="Bell Curve")*(_xlfn.NORM.DIST(AND(CQ$4&gt;=$E43,CQ$4&lt;=$G43)*(CQ$4-$E43+1),$I43/2,$L43,TRUE)-_xlfn.NORM.DIST(AND(CQ$4&gt;=$E43,CQ$4&lt;=$G43)*(CP$4-$E43+1),$I43/2,$L43,TRUE))/(1-2*_xlfn.NORM.DIST(0,$I43/2,$L43,TRUE))*$C43+($J43="Steady Growth")*(AND(CQ$4&gt;=$E43,CQ$4&lt;=$G43)*((CQ$4-$E43+1)/($I43*($I43+1)/2)*$C43))+($J43="custom")*CustomCF!CJ43</f>
        <v>0</v>
      </c>
      <c r="CR43" s="19">
        <f>($J43="Bell Curve")*(_xlfn.NORM.DIST(AND(CR$4&gt;=$E43,CR$4&lt;=$G43)*(CR$4-$E43+1),$I43/2,$L43,TRUE)-_xlfn.NORM.DIST(AND(CR$4&gt;=$E43,CR$4&lt;=$G43)*(CQ$4-$E43+1),$I43/2,$L43,TRUE))/(1-2*_xlfn.NORM.DIST(0,$I43/2,$L43,TRUE))*$C43+($J43="Steady Growth")*(AND(CR$4&gt;=$E43,CR$4&lt;=$G43)*((CR$4-$E43+1)/($I43*($I43+1)/2)*$C43))+($J43="custom")*CustomCF!CK43</f>
        <v>0</v>
      </c>
      <c r="CS43" s="19">
        <f>($J43="Bell Curve")*(_xlfn.NORM.DIST(AND(CS$4&gt;=$E43,CS$4&lt;=$G43)*(CS$4-$E43+1),$I43/2,$L43,TRUE)-_xlfn.NORM.DIST(AND(CS$4&gt;=$E43,CS$4&lt;=$G43)*(CR$4-$E43+1),$I43/2,$L43,TRUE))/(1-2*_xlfn.NORM.DIST(0,$I43/2,$L43,TRUE))*$C43+($J43="Steady Growth")*(AND(CS$4&gt;=$E43,CS$4&lt;=$G43)*((CS$4-$E43+1)/($I43*($I43+1)/2)*$C43))+($J43="custom")*CustomCF!CL43</f>
        <v>0</v>
      </c>
      <c r="CT43" s="19">
        <f>($J43="Bell Curve")*(_xlfn.NORM.DIST(AND(CT$4&gt;=$E43,CT$4&lt;=$G43)*(CT$4-$E43+1),$I43/2,$L43,TRUE)-_xlfn.NORM.DIST(AND(CT$4&gt;=$E43,CT$4&lt;=$G43)*(CS$4-$E43+1),$I43/2,$L43,TRUE))/(1-2*_xlfn.NORM.DIST(0,$I43/2,$L43,TRUE))*$C43+($J43="Steady Growth")*(AND(CT$4&gt;=$E43,CT$4&lt;=$G43)*((CT$4-$E43+1)/($I43*($I43+1)/2)*$C43))+($J43="custom")*CustomCF!CM43</f>
        <v>0</v>
      </c>
      <c r="CU43" s="19">
        <f>($J43="Bell Curve")*(_xlfn.NORM.DIST(AND(CU$4&gt;=$E43,CU$4&lt;=$G43)*(CU$4-$E43+1),$I43/2,$L43,TRUE)-_xlfn.NORM.DIST(AND(CU$4&gt;=$E43,CU$4&lt;=$G43)*(CT$4-$E43+1),$I43/2,$L43,TRUE))/(1-2*_xlfn.NORM.DIST(0,$I43/2,$L43,TRUE))*$C43+($J43="Steady Growth")*(AND(CU$4&gt;=$E43,CU$4&lt;=$G43)*((CU$4-$E43+1)/($I43*($I43+1)/2)*$C43))+($J43="custom")*CustomCF!CN43</f>
        <v>0</v>
      </c>
      <c r="CV43" s="19">
        <f>($J43="Bell Curve")*(_xlfn.NORM.DIST(AND(CV$4&gt;=$E43,CV$4&lt;=$G43)*(CV$4-$E43+1),$I43/2,$L43,TRUE)-_xlfn.NORM.DIST(AND(CV$4&gt;=$E43,CV$4&lt;=$G43)*(CU$4-$E43+1),$I43/2,$L43,TRUE))/(1-2*_xlfn.NORM.DIST(0,$I43/2,$L43,TRUE))*$C43+($J43="Steady Growth")*(AND(CV$4&gt;=$E43,CV$4&lt;=$G43)*((CV$4-$E43+1)/($I43*($I43+1)/2)*$C43))+($J43="custom")*CustomCF!CO43</f>
        <v>0</v>
      </c>
      <c r="CW43" s="19">
        <f>($J43="Bell Curve")*(_xlfn.NORM.DIST(AND(CW$4&gt;=$E43,CW$4&lt;=$G43)*(CW$4-$E43+1),$I43/2,$L43,TRUE)-_xlfn.NORM.DIST(AND(CW$4&gt;=$E43,CW$4&lt;=$G43)*(CV$4-$E43+1),$I43/2,$L43,TRUE))/(1-2*_xlfn.NORM.DIST(0,$I43/2,$L43,TRUE))*$C43+($J43="Steady Growth")*(AND(CW$4&gt;=$E43,CW$4&lt;=$G43)*((CW$4-$E43+1)/($I43*($I43+1)/2)*$C43))+($J43="custom")*CustomCF!CP43</f>
        <v>0</v>
      </c>
      <c r="CX43" s="19">
        <f>($J43="Bell Curve")*(_xlfn.NORM.DIST(AND(CX$4&gt;=$E43,CX$4&lt;=$G43)*(CX$4-$E43+1),$I43/2,$L43,TRUE)-_xlfn.NORM.DIST(AND(CX$4&gt;=$E43,CX$4&lt;=$G43)*(CW$4-$E43+1),$I43/2,$L43,TRUE))/(1-2*_xlfn.NORM.DIST(0,$I43/2,$L43,TRUE))*$C43+($J43="Steady Growth")*(AND(CX$4&gt;=$E43,CX$4&lt;=$G43)*((CX$4-$E43+1)/($I43*($I43+1)/2)*$C43))+($J43="custom")*CustomCF!CQ43</f>
        <v>0</v>
      </c>
      <c r="CY43" s="19">
        <f>($J43="Bell Curve")*(_xlfn.NORM.DIST(AND(CY$4&gt;=$E43,CY$4&lt;=$G43)*(CY$4-$E43+1),$I43/2,$L43,TRUE)-_xlfn.NORM.DIST(AND(CY$4&gt;=$E43,CY$4&lt;=$G43)*(CX$4-$E43+1),$I43/2,$L43,TRUE))/(1-2*_xlfn.NORM.DIST(0,$I43/2,$L43,TRUE))*$C43+($J43="Steady Growth")*(AND(CY$4&gt;=$E43,CY$4&lt;=$G43)*((CY$4-$E43+1)/($I43*($I43+1)/2)*$C43))+($J43="custom")*CustomCF!CR43</f>
        <v>0</v>
      </c>
      <c r="CZ43" s="19">
        <f>($J43="Bell Curve")*(_xlfn.NORM.DIST(AND(CZ$4&gt;=$E43,CZ$4&lt;=$G43)*(CZ$4-$E43+1),$I43/2,$L43,TRUE)-_xlfn.NORM.DIST(AND(CZ$4&gt;=$E43,CZ$4&lt;=$G43)*(CY$4-$E43+1),$I43/2,$L43,TRUE))/(1-2*_xlfn.NORM.DIST(0,$I43/2,$L43,TRUE))*$C43+($J43="Steady Growth")*(AND(CZ$4&gt;=$E43,CZ$4&lt;=$G43)*((CZ$4-$E43+1)/($I43*($I43+1)/2)*$C43))+($J43="custom")*CustomCF!CS43</f>
        <v>0</v>
      </c>
      <c r="DA43" s="19">
        <f>($J43="Bell Curve")*(_xlfn.NORM.DIST(AND(DA$4&gt;=$E43,DA$4&lt;=$G43)*(DA$4-$E43+1),$I43/2,$L43,TRUE)-_xlfn.NORM.DIST(AND(DA$4&gt;=$E43,DA$4&lt;=$G43)*(CZ$4-$E43+1),$I43/2,$L43,TRUE))/(1-2*_xlfn.NORM.DIST(0,$I43/2,$L43,TRUE))*$C43+($J43="Steady Growth")*(AND(DA$4&gt;=$E43,DA$4&lt;=$G43)*((DA$4-$E43+1)/($I43*($I43+1)/2)*$C43))+($J43="custom")*CustomCF!CT43</f>
        <v>0</v>
      </c>
      <c r="DB43" s="19">
        <f>($J43="Bell Curve")*(_xlfn.NORM.DIST(AND(DB$4&gt;=$E43,DB$4&lt;=$G43)*(DB$4-$E43+1),$I43/2,$L43,TRUE)-_xlfn.NORM.DIST(AND(DB$4&gt;=$E43,DB$4&lt;=$G43)*(DA$4-$E43+1),$I43/2,$L43,TRUE))/(1-2*_xlfn.NORM.DIST(0,$I43/2,$L43,TRUE))*$C43+($J43="Steady Growth")*(AND(DB$4&gt;=$E43,DB$4&lt;=$G43)*((DB$4-$E43+1)/($I43*($I43+1)/2)*$C43))+($J43="custom")*CustomCF!CU43</f>
        <v>0</v>
      </c>
      <c r="DC43" s="19">
        <f>($J43="Bell Curve")*(_xlfn.NORM.DIST(AND(DC$4&gt;=$E43,DC$4&lt;=$G43)*(DC$4-$E43+1),$I43/2,$L43,TRUE)-_xlfn.NORM.DIST(AND(DC$4&gt;=$E43,DC$4&lt;=$G43)*(DB$4-$E43+1),$I43/2,$L43,TRUE))/(1-2*_xlfn.NORM.DIST(0,$I43/2,$L43,TRUE))*$C43+($J43="Steady Growth")*(AND(DC$4&gt;=$E43,DC$4&lt;=$G43)*((DC$4-$E43+1)/($I43*($I43+1)/2)*$C43))+($J43="custom")*CustomCF!CV43</f>
        <v>0</v>
      </c>
      <c r="DD43" s="19">
        <f>($J43="Bell Curve")*(_xlfn.NORM.DIST(AND(DD$4&gt;=$E43,DD$4&lt;=$G43)*(DD$4-$E43+1),$I43/2,$L43,TRUE)-_xlfn.NORM.DIST(AND(DD$4&gt;=$E43,DD$4&lt;=$G43)*(DC$4-$E43+1),$I43/2,$L43,TRUE))/(1-2*_xlfn.NORM.DIST(0,$I43/2,$L43,TRUE))*$C43+($J43="Steady Growth")*(AND(DD$4&gt;=$E43,DD$4&lt;=$G43)*((DD$4-$E43+1)/($I43*($I43+1)/2)*$C43))+($J43="custom")*CustomCF!CW43</f>
        <v>0</v>
      </c>
      <c r="DE43" s="19">
        <f>($J43="Bell Curve")*(_xlfn.NORM.DIST(AND(DE$4&gt;=$E43,DE$4&lt;=$G43)*(DE$4-$E43+1),$I43/2,$L43,TRUE)-_xlfn.NORM.DIST(AND(DE$4&gt;=$E43,DE$4&lt;=$G43)*(DD$4-$E43+1),$I43/2,$L43,TRUE))/(1-2*_xlfn.NORM.DIST(0,$I43/2,$L43,TRUE))*$C43+($J43="Steady Growth")*(AND(DE$4&gt;=$E43,DE$4&lt;=$G43)*((DE$4-$E43+1)/($I43*($I43+1)/2)*$C43))+($J43="custom")*CustomCF!CX43</f>
        <v>0</v>
      </c>
      <c r="DF43" s="19">
        <f>($J43="Bell Curve")*(_xlfn.NORM.DIST(AND(DF$4&gt;=$E43,DF$4&lt;=$G43)*(DF$4-$E43+1),$I43/2,$L43,TRUE)-_xlfn.NORM.DIST(AND(DF$4&gt;=$E43,DF$4&lt;=$G43)*(DE$4-$E43+1),$I43/2,$L43,TRUE))/(1-2*_xlfn.NORM.DIST(0,$I43/2,$L43,TRUE))*$C43+($J43="Steady Growth")*(AND(DF$4&gt;=$E43,DF$4&lt;=$G43)*((DF$4-$E43+1)/($I43*($I43+1)/2)*$C43))+($J43="custom")*CustomCF!CY43</f>
        <v>0</v>
      </c>
      <c r="DG43" s="19">
        <f>($J43="Bell Curve")*(_xlfn.NORM.DIST(AND(DG$4&gt;=$E43,DG$4&lt;=$G43)*(DG$4-$E43+1),$I43/2,$L43,TRUE)-_xlfn.NORM.DIST(AND(DG$4&gt;=$E43,DG$4&lt;=$G43)*(DF$4-$E43+1),$I43/2,$L43,TRUE))/(1-2*_xlfn.NORM.DIST(0,$I43/2,$L43,TRUE))*$C43+($J43="Steady Growth")*(AND(DG$4&gt;=$E43,DG$4&lt;=$G43)*((DG$4-$E43+1)/($I43*($I43+1)/2)*$C43))+($J43="custom")*CustomCF!CZ43</f>
        <v>0</v>
      </c>
      <c r="DH43" s="19">
        <f>($J43="Bell Curve")*(_xlfn.NORM.DIST(AND(DH$4&gt;=$E43,DH$4&lt;=$G43)*(DH$4-$E43+1),$I43/2,$L43,TRUE)-_xlfn.NORM.DIST(AND(DH$4&gt;=$E43,DH$4&lt;=$G43)*(DG$4-$E43+1),$I43/2,$L43,TRUE))/(1-2*_xlfn.NORM.DIST(0,$I43/2,$L43,TRUE))*$C43+($J43="Steady Growth")*(AND(DH$4&gt;=$E43,DH$4&lt;=$G43)*((DH$4-$E43+1)/($I43*($I43+1)/2)*$C43))+($J43="custom")*CustomCF!DA43</f>
        <v>0</v>
      </c>
      <c r="DI43" s="19">
        <f>($J43="Bell Curve")*(_xlfn.NORM.DIST(AND(DI$4&gt;=$E43,DI$4&lt;=$G43)*(DI$4-$E43+1),$I43/2,$L43,TRUE)-_xlfn.NORM.DIST(AND(DI$4&gt;=$E43,DI$4&lt;=$G43)*(DH$4-$E43+1),$I43/2,$L43,TRUE))/(1-2*_xlfn.NORM.DIST(0,$I43/2,$L43,TRUE))*$C43+($J43="Steady Growth")*(AND(DI$4&gt;=$E43,DI$4&lt;=$G43)*((DI$4-$E43+1)/($I43*($I43+1)/2)*$C43))+($J43="custom")*CustomCF!DB43</f>
        <v>0</v>
      </c>
      <c r="DJ43" s="19">
        <f>($J43="Bell Curve")*(_xlfn.NORM.DIST(AND(DJ$4&gt;=$E43,DJ$4&lt;=$G43)*(DJ$4-$E43+1),$I43/2,$L43,TRUE)-_xlfn.NORM.DIST(AND(DJ$4&gt;=$E43,DJ$4&lt;=$G43)*(DI$4-$E43+1),$I43/2,$L43,TRUE))/(1-2*_xlfn.NORM.DIST(0,$I43/2,$L43,TRUE))*$C43+($J43="Steady Growth")*(AND(DJ$4&gt;=$E43,DJ$4&lt;=$G43)*((DJ$4-$E43+1)/($I43*($I43+1)/2)*$C43))+($J43="custom")*CustomCF!DC43</f>
        <v>0</v>
      </c>
      <c r="DK43" s="19">
        <f>($J43="Bell Curve")*(_xlfn.NORM.DIST(AND(DK$4&gt;=$E43,DK$4&lt;=$G43)*(DK$4-$E43+1),$I43/2,$L43,TRUE)-_xlfn.NORM.DIST(AND(DK$4&gt;=$E43,DK$4&lt;=$G43)*(DJ$4-$E43+1),$I43/2,$L43,TRUE))/(1-2*_xlfn.NORM.DIST(0,$I43/2,$L43,TRUE))*$C43+($J43="Steady Growth")*(AND(DK$4&gt;=$E43,DK$4&lt;=$G43)*((DK$4-$E43+1)/($I43*($I43+1)/2)*$C43))+($J43="custom")*CustomCF!DD43</f>
        <v>0</v>
      </c>
      <c r="DL43" s="19">
        <f>($J43="Bell Curve")*(_xlfn.NORM.DIST(AND(DL$4&gt;=$E43,DL$4&lt;=$G43)*(DL$4-$E43+1),$I43/2,$L43,TRUE)-_xlfn.NORM.DIST(AND(DL$4&gt;=$E43,DL$4&lt;=$G43)*(DK$4-$E43+1),$I43/2,$L43,TRUE))/(1-2*_xlfn.NORM.DIST(0,$I43/2,$L43,TRUE))*$C43+($J43="Steady Growth")*(AND(DL$4&gt;=$E43,DL$4&lt;=$G43)*((DL$4-$E43+1)/($I43*($I43+1)/2)*$C43))+($J43="custom")*CustomCF!DE43</f>
        <v>0</v>
      </c>
      <c r="DM43" s="19">
        <f>($J43="Bell Curve")*(_xlfn.NORM.DIST(AND(DM$4&gt;=$E43,DM$4&lt;=$G43)*(DM$4-$E43+1),$I43/2,$L43,TRUE)-_xlfn.NORM.DIST(AND(DM$4&gt;=$E43,DM$4&lt;=$G43)*(DL$4-$E43+1),$I43/2,$L43,TRUE))/(1-2*_xlfn.NORM.DIST(0,$I43/2,$L43,TRUE))*$C43+($J43="Steady Growth")*(AND(DM$4&gt;=$E43,DM$4&lt;=$G43)*((DM$4-$E43+1)/($I43*($I43+1)/2)*$C43))+($J43="custom")*CustomCF!DF43</f>
        <v>0</v>
      </c>
      <c r="DN43" s="19">
        <f>($J43="Bell Curve")*(_xlfn.NORM.DIST(AND(DN$4&gt;=$E43,DN$4&lt;=$G43)*(DN$4-$E43+1),$I43/2,$L43,TRUE)-_xlfn.NORM.DIST(AND(DN$4&gt;=$E43,DN$4&lt;=$G43)*(DM$4-$E43+1),$I43/2,$L43,TRUE))/(1-2*_xlfn.NORM.DIST(0,$I43/2,$L43,TRUE))*$C43+($J43="Steady Growth")*(AND(DN$4&gt;=$E43,DN$4&lt;=$G43)*((DN$4-$E43+1)/($I43*($I43+1)/2)*$C43))+($J43="custom")*CustomCF!DG43</f>
        <v>0</v>
      </c>
      <c r="DO43" s="19">
        <f>($J43="Bell Curve")*(_xlfn.NORM.DIST(AND(DO$4&gt;=$E43,DO$4&lt;=$G43)*(DO$4-$E43+1),$I43/2,$L43,TRUE)-_xlfn.NORM.DIST(AND(DO$4&gt;=$E43,DO$4&lt;=$G43)*(DN$4-$E43+1),$I43/2,$L43,TRUE))/(1-2*_xlfn.NORM.DIST(0,$I43/2,$L43,TRUE))*$C43+($J43="Steady Growth")*(AND(DO$4&gt;=$E43,DO$4&lt;=$G43)*((DO$4-$E43+1)/($I43*($I43+1)/2)*$C43))+($J43="custom")*CustomCF!DH43</f>
        <v>0</v>
      </c>
      <c r="DP43" s="19">
        <f>($J43="Bell Curve")*(_xlfn.NORM.DIST(AND(DP$4&gt;=$E43,DP$4&lt;=$G43)*(DP$4-$E43+1),$I43/2,$L43,TRUE)-_xlfn.NORM.DIST(AND(DP$4&gt;=$E43,DP$4&lt;=$G43)*(DO$4-$E43+1),$I43/2,$L43,TRUE))/(1-2*_xlfn.NORM.DIST(0,$I43/2,$L43,TRUE))*$C43+($J43="Steady Growth")*(AND(DP$4&gt;=$E43,DP$4&lt;=$G43)*((DP$4-$E43+1)/($I43*($I43+1)/2)*$C43))+($J43="custom")*CustomCF!DI43</f>
        <v>0</v>
      </c>
      <c r="DQ43" s="19">
        <f>($J43="Bell Curve")*(_xlfn.NORM.DIST(AND(DQ$4&gt;=$E43,DQ$4&lt;=$G43)*(DQ$4-$E43+1),$I43/2,$L43,TRUE)-_xlfn.NORM.DIST(AND(DQ$4&gt;=$E43,DQ$4&lt;=$G43)*(DP$4-$E43+1),$I43/2,$L43,TRUE))/(1-2*_xlfn.NORM.DIST(0,$I43/2,$L43,TRUE))*$C43+($J43="Steady Growth")*(AND(DQ$4&gt;=$E43,DQ$4&lt;=$G43)*((DQ$4-$E43+1)/($I43*($I43+1)/2)*$C43))+($J43="custom")*CustomCF!DJ43</f>
        <v>0</v>
      </c>
      <c r="DR43" s="19">
        <f>($J43="Bell Curve")*(_xlfn.NORM.DIST(AND(DR$4&gt;=$E43,DR$4&lt;=$G43)*(DR$4-$E43+1),$I43/2,$L43,TRUE)-_xlfn.NORM.DIST(AND(DR$4&gt;=$E43,DR$4&lt;=$G43)*(DQ$4-$E43+1),$I43/2,$L43,TRUE))/(1-2*_xlfn.NORM.DIST(0,$I43/2,$L43,TRUE))*$C43+($J43="Steady Growth")*(AND(DR$4&gt;=$E43,DR$4&lt;=$G43)*((DR$4-$E43+1)/($I43*($I43+1)/2)*$C43))+($J43="custom")*CustomCF!DK43</f>
        <v>0</v>
      </c>
      <c r="DS43" s="19">
        <f>($J43="Bell Curve")*(_xlfn.NORM.DIST(AND(DS$4&gt;=$E43,DS$4&lt;=$G43)*(DS$4-$E43+1),$I43/2,$L43,TRUE)-_xlfn.NORM.DIST(AND(DS$4&gt;=$E43,DS$4&lt;=$G43)*(DR$4-$E43+1),$I43/2,$L43,TRUE))/(1-2*_xlfn.NORM.DIST(0,$I43/2,$L43,TRUE))*$C43+($J43="Steady Growth")*(AND(DS$4&gt;=$E43,DS$4&lt;=$G43)*((DS$4-$E43+1)/($I43*($I43+1)/2)*$C43))+($J43="custom")*CustomCF!DL43</f>
        <v>0</v>
      </c>
      <c r="DT43" s="19">
        <f>($J43="Bell Curve")*(_xlfn.NORM.DIST(AND(DT$4&gt;=$E43,DT$4&lt;=$G43)*(DT$4-$E43+1),$I43/2,$L43,TRUE)-_xlfn.NORM.DIST(AND(DT$4&gt;=$E43,DT$4&lt;=$G43)*(DS$4-$E43+1),$I43/2,$L43,TRUE))/(1-2*_xlfn.NORM.DIST(0,$I43/2,$L43,TRUE))*$C43+($J43="Steady Growth")*(AND(DT$4&gt;=$E43,DT$4&lt;=$G43)*((DT$4-$E43+1)/($I43*($I43+1)/2)*$C43))+($J43="custom")*CustomCF!DM43</f>
        <v>0</v>
      </c>
      <c r="DU43" s="19">
        <f>($J43="Bell Curve")*(_xlfn.NORM.DIST(AND(DU$4&gt;=$E43,DU$4&lt;=$G43)*(DU$4-$E43+1),$I43/2,$L43,TRUE)-_xlfn.NORM.DIST(AND(DU$4&gt;=$E43,DU$4&lt;=$G43)*(DT$4-$E43+1),$I43/2,$L43,TRUE))/(1-2*_xlfn.NORM.DIST(0,$I43/2,$L43,TRUE))*$C43+($J43="Steady Growth")*(AND(DU$4&gt;=$E43,DU$4&lt;=$G43)*((DU$4-$E43+1)/($I43*($I43+1)/2)*$C43))+($J43="custom")*CustomCF!DN43</f>
        <v>0</v>
      </c>
      <c r="DV43" s="19">
        <f>($J43="Bell Curve")*(_xlfn.NORM.DIST(AND(DV$4&gt;=$E43,DV$4&lt;=$G43)*(DV$4-$E43+1),$I43/2,$L43,TRUE)-_xlfn.NORM.DIST(AND(DV$4&gt;=$E43,DV$4&lt;=$G43)*(DU$4-$E43+1),$I43/2,$L43,TRUE))/(1-2*_xlfn.NORM.DIST(0,$I43/2,$L43,TRUE))*$C43+($J43="Steady Growth")*(AND(DV$4&gt;=$E43,DV$4&lt;=$G43)*((DV$4-$E43+1)/($I43*($I43+1)/2)*$C43))+($J43="custom")*CustomCF!DO43</f>
        <v>0</v>
      </c>
      <c r="DW43" s="19">
        <f>($J43="Bell Curve")*(_xlfn.NORM.DIST(AND(DW$4&gt;=$E43,DW$4&lt;=$G43)*(DW$4-$E43+1),$I43/2,$L43,TRUE)-_xlfn.NORM.DIST(AND(DW$4&gt;=$E43,DW$4&lt;=$G43)*(DV$4-$E43+1),$I43/2,$L43,TRUE))/(1-2*_xlfn.NORM.DIST(0,$I43/2,$L43,TRUE))*$C43+($J43="Steady Growth")*(AND(DW$4&gt;=$E43,DW$4&lt;=$G43)*((DW$4-$E43+1)/($I43*($I43+1)/2)*$C43))+($J43="custom")*CustomCF!DP43</f>
        <v>0</v>
      </c>
      <c r="DX43" s="19">
        <f>($J43="Bell Curve")*(_xlfn.NORM.DIST(AND(DX$4&gt;=$E43,DX$4&lt;=$G43)*(DX$4-$E43+1),$I43/2,$L43,TRUE)-_xlfn.NORM.DIST(AND(DX$4&gt;=$E43,DX$4&lt;=$G43)*(DW$4-$E43+1),$I43/2,$L43,TRUE))/(1-2*_xlfn.NORM.DIST(0,$I43/2,$L43,TRUE))*$C43+($J43="Steady Growth")*(AND(DX$4&gt;=$E43,DX$4&lt;=$G43)*((DX$4-$E43+1)/($I43*($I43+1)/2)*$C43))+($J43="custom")*CustomCF!DQ43</f>
        <v>0</v>
      </c>
      <c r="DY43" s="19">
        <f>($J43="Bell Curve")*(_xlfn.NORM.DIST(AND(DY$4&gt;=$E43,DY$4&lt;=$G43)*(DY$4-$E43+1),$I43/2,$L43,TRUE)-_xlfn.NORM.DIST(AND(DY$4&gt;=$E43,DY$4&lt;=$G43)*(DX$4-$E43+1),$I43/2,$L43,TRUE))/(1-2*_xlfn.NORM.DIST(0,$I43/2,$L43,TRUE))*$C43+($J43="Steady Growth")*(AND(DY$4&gt;=$E43,DY$4&lt;=$G43)*((DY$4-$E43+1)/($I43*($I43+1)/2)*$C43))+($J43="custom")*CustomCF!DR43</f>
        <v>0</v>
      </c>
      <c r="DZ43" s="19">
        <f>($J43="Bell Curve")*(_xlfn.NORM.DIST(AND(DZ$4&gt;=$E43,DZ$4&lt;=$G43)*(DZ$4-$E43+1),$I43/2,$L43,TRUE)-_xlfn.NORM.DIST(AND(DZ$4&gt;=$E43,DZ$4&lt;=$G43)*(DY$4-$E43+1),$I43/2,$L43,TRUE))/(1-2*_xlfn.NORM.DIST(0,$I43/2,$L43,TRUE))*$C43+($J43="Steady Growth")*(AND(DZ$4&gt;=$E43,DZ$4&lt;=$G43)*((DZ$4-$E43+1)/($I43*($I43+1)/2)*$C43))+($J43="custom")*CustomCF!DS43</f>
        <v>0</v>
      </c>
      <c r="EA43" s="19">
        <f>($J43="Bell Curve")*(_xlfn.NORM.DIST(AND(EA$4&gt;=$E43,EA$4&lt;=$G43)*(EA$4-$E43+1),$I43/2,$L43,TRUE)-_xlfn.NORM.DIST(AND(EA$4&gt;=$E43,EA$4&lt;=$G43)*(DZ$4-$E43+1),$I43/2,$L43,TRUE))/(1-2*_xlfn.NORM.DIST(0,$I43/2,$L43,TRUE))*$C43+($J43="Steady Growth")*(AND(EA$4&gt;=$E43,EA$4&lt;=$G43)*((EA$4-$E43+1)/($I43*($I43+1)/2)*$C43))+($J43="custom")*CustomCF!DT43</f>
        <v>0</v>
      </c>
      <c r="EB43" s="19">
        <f>($J43="Bell Curve")*(_xlfn.NORM.DIST(AND(EB$4&gt;=$E43,EB$4&lt;=$G43)*(EB$4-$E43+1),$I43/2,$L43,TRUE)-_xlfn.NORM.DIST(AND(EB$4&gt;=$E43,EB$4&lt;=$G43)*(EA$4-$E43+1),$I43/2,$L43,TRUE))/(1-2*_xlfn.NORM.DIST(0,$I43/2,$L43,TRUE))*$C43+($J43="Steady Growth")*(AND(EB$4&gt;=$E43,EB$4&lt;=$G43)*((EB$4-$E43+1)/($I43*($I43+1)/2)*$C43))+($J43="custom")*CustomCF!DU43</f>
        <v>0</v>
      </c>
      <c r="EC43" s="19">
        <f>($J43="Bell Curve")*(_xlfn.NORM.DIST(AND(EC$4&gt;=$E43,EC$4&lt;=$G43)*(EC$4-$E43+1),$I43/2,$L43,TRUE)-_xlfn.NORM.DIST(AND(EC$4&gt;=$E43,EC$4&lt;=$G43)*(EB$4-$E43+1),$I43/2,$L43,TRUE))/(1-2*_xlfn.NORM.DIST(0,$I43/2,$L43,TRUE))*$C43+($J43="Steady Growth")*(AND(EC$4&gt;=$E43,EC$4&lt;=$G43)*((EC$4-$E43+1)/($I43*($I43+1)/2)*$C43))+($J43="custom")*CustomCF!DV43</f>
        <v>0</v>
      </c>
      <c r="ED43" s="19">
        <f>($J43="Bell Curve")*(_xlfn.NORM.DIST(AND(ED$4&gt;=$E43,ED$4&lt;=$G43)*(ED$4-$E43+1),$I43/2,$L43,TRUE)-_xlfn.NORM.DIST(AND(ED$4&gt;=$E43,ED$4&lt;=$G43)*(EC$4-$E43+1),$I43/2,$L43,TRUE))/(1-2*_xlfn.NORM.DIST(0,$I43/2,$L43,TRUE))*$C43+($J43="Steady Growth")*(AND(ED$4&gt;=$E43,ED$4&lt;=$G43)*((ED$4-$E43+1)/($I43*($I43+1)/2)*$C43))+($J43="custom")*CustomCF!DW43</f>
        <v>0</v>
      </c>
      <c r="EE43" s="19">
        <f>($J43="Bell Curve")*(_xlfn.NORM.DIST(AND(EE$4&gt;=$E43,EE$4&lt;=$G43)*(EE$4-$E43+1),$I43/2,$L43,TRUE)-_xlfn.NORM.DIST(AND(EE$4&gt;=$E43,EE$4&lt;=$G43)*(ED$4-$E43+1),$I43/2,$L43,TRUE))/(1-2*_xlfn.NORM.DIST(0,$I43/2,$L43,TRUE))*$C43+($J43="Steady Growth")*(AND(EE$4&gt;=$E43,EE$4&lt;=$G43)*((EE$4-$E43+1)/($I43*($I43+1)/2)*$C43))+($J43="custom")*CustomCF!DX43</f>
        <v>0</v>
      </c>
      <c r="EF43" s="121">
        <f>($J43="Bell Curve")*(_xlfn.NORM.DIST(AND(EF$4&gt;=$E43,EF$4&lt;=$G43)*(EF$4-$E43+1),$I43/2,$L43,TRUE)-_xlfn.NORM.DIST(AND(EF$4&gt;=$E43,EF$4&lt;=$G43)*(EE$4-$E43+1),$I43/2,$L43,TRUE))/(1-2*_xlfn.NORM.DIST(0,$I43/2,$L43,TRUE))*$C43+($J43="Steady Growth")*(AND(EF$4&gt;=$E43,EF$4&lt;=$G43)*((EF$4-$E43+1)/($I43*($I43+1)/2)*$C43))+($J43="custom")*CustomCF!DY43</f>
        <v>0</v>
      </c>
    </row>
    <row r="44" spans="2:136" hidden="1" outlineLevel="1" x14ac:dyDescent="0.2">
      <c r="B44" s="103" t="str">
        <f>Budget!O17</f>
        <v>Design/Engineering</v>
      </c>
      <c r="C44" s="19">
        <f>Budget!P17</f>
        <v>12632442.240000002</v>
      </c>
      <c r="D44" s="19">
        <f t="shared" si="17"/>
        <v>0</v>
      </c>
      <c r="E44" s="92">
        <v>0</v>
      </c>
      <c r="F44" s="18">
        <f>IF(J44="Custom",CustomCF!E44,INDEX($P$6:$DY$6,MATCH(E44,CF!$P$4:$DY$4,0)))</f>
        <v>46022</v>
      </c>
      <c r="G44" s="92">
        <v>30</v>
      </c>
      <c r="H44" s="18">
        <f>IF(J44="Custom",CustomCF!F44,INDEX($P$6:$EF$6,MATCH(G44,$P$4:$EF$4,0)))</f>
        <v>46934</v>
      </c>
      <c r="I44" s="9">
        <f t="shared" si="9"/>
        <v>31</v>
      </c>
      <c r="J44" s="92" t="s">
        <v>30</v>
      </c>
      <c r="K44" s="92" t="s">
        <v>31</v>
      </c>
      <c r="L44" s="9">
        <f t="shared" si="22"/>
        <v>10000000</v>
      </c>
      <c r="M44" s="107">
        <f t="shared" si="23"/>
        <v>12632442.239432985</v>
      </c>
      <c r="N44" s="112" t="str">
        <f t="shared" si="10"/>
        <v>OK</v>
      </c>
      <c r="O44" s="112"/>
      <c r="P44" s="19">
        <f>($J44="Bell Curve")*(_xlfn.NORM.DIST(AND(P$4&gt;=$E44,P$4&lt;=$G44)*(P$4-$E44+1),$I44/2,$L44,TRUE)-_xlfn.NORM.DIST(AND(P$4&gt;=$E44,P$4&lt;=$G44)*(N$4-$E44+1),$I44/2,$L44,TRUE))/(1-2*_xlfn.NORM.DIST(0,$I44/2,$L44,TRUE))*$C44+($J44="Steady Growth")*(AND(P$4&gt;=$E44,P$4&lt;=$G44)*((P$4-$E44+1)/($I44*($I44+1)/2)*$C44))+($J44="custom")*CustomCF!I44</f>
        <v>407498.13670103019</v>
      </c>
      <c r="Q44" s="19">
        <f>($J44="Bell Curve")*(_xlfn.NORM.DIST(AND(Q$4&gt;=$E44,Q$4&lt;=$G44)*(Q$4-$E44+1),$I44/2,$L44,TRUE)-_xlfn.NORM.DIST(AND(Q$4&gt;=$E44,Q$4&lt;=$G44)*(P$4-$E44+1),$I44/2,$L44,TRUE))/(1-2*_xlfn.NORM.DIST(0,$I44/2,$L44,TRUE))*$C44+($J44="Steady Growth")*(AND(Q$4&gt;=$E44,Q$4&lt;=$G44)*((Q$4-$E44+1)/($I44*($I44+1)/2)*$C44))+($J44="custom")*CustomCF!J44</f>
        <v>407498.13670103019</v>
      </c>
      <c r="R44" s="19">
        <f>($J44="Bell Curve")*(_xlfn.NORM.DIST(AND(R$4&gt;=$E44,R$4&lt;=$G44)*(R$4-$E44+1),$I44/2,$L44,TRUE)-_xlfn.NORM.DIST(AND(R$4&gt;=$E44,R$4&lt;=$G44)*(Q$4-$E44+1),$I44/2,$L44,TRUE))/(1-2*_xlfn.NORM.DIST(0,$I44/2,$L44,TRUE))*$C44+($J44="Steady Growth")*(AND(R$4&gt;=$E44,R$4&lt;=$G44)*((R$4-$E44+1)/($I44*($I44+1)/2)*$C44))+($J44="custom")*CustomCF!K44</f>
        <v>407498.13670103019</v>
      </c>
      <c r="S44" s="19">
        <f>($J44="Bell Curve")*(_xlfn.NORM.DIST(AND(S$4&gt;=$E44,S$4&lt;=$G44)*(S$4-$E44+1),$I44/2,$L44,TRUE)-_xlfn.NORM.DIST(AND(S$4&gt;=$E44,S$4&lt;=$G44)*(R$4-$E44+1),$I44/2,$L44,TRUE))/(1-2*_xlfn.NORM.DIST(0,$I44/2,$L44,TRUE))*$C44+($J44="Steady Growth")*(AND(S$4&gt;=$E44,S$4&lt;=$G44)*((S$4-$E44+1)/($I44*($I44+1)/2)*$C44))+($J44="custom")*CustomCF!L44</f>
        <v>407498.13670103019</v>
      </c>
      <c r="T44" s="19">
        <f>($J44="Bell Curve")*(_xlfn.NORM.DIST(AND(T$4&gt;=$E44,T$4&lt;=$G44)*(T$4-$E44+1),$I44/2,$L44,TRUE)-_xlfn.NORM.DIST(AND(T$4&gt;=$E44,T$4&lt;=$G44)*(S$4-$E44+1),$I44/2,$L44,TRUE))/(1-2*_xlfn.NORM.DIST(0,$I44/2,$L44,TRUE))*$C44+($J44="Steady Growth")*(AND(T$4&gt;=$E44,T$4&lt;=$G44)*((T$4-$E44+1)/($I44*($I44+1)/2)*$C44))+($J44="custom")*CustomCF!M44</f>
        <v>407498.13670103019</v>
      </c>
      <c r="U44" s="19">
        <f>($J44="Bell Curve")*(_xlfn.NORM.DIST(AND(U$4&gt;=$E44,U$4&lt;=$G44)*(U$4-$E44+1),$I44/2,$L44,TRUE)-_xlfn.NORM.DIST(AND(U$4&gt;=$E44,U$4&lt;=$G44)*(T$4-$E44+1),$I44/2,$L44,TRUE))/(1-2*_xlfn.NORM.DIST(0,$I44/2,$L44,TRUE))*$C44+($J44="Steady Growth")*(AND(U$4&gt;=$E44,U$4&lt;=$G44)*((U$4-$E44+1)/($I44*($I44+1)/2)*$C44))+($J44="custom")*CustomCF!N44</f>
        <v>407498.13726804679</v>
      </c>
      <c r="V44" s="19">
        <f>($J44="Bell Curve")*(_xlfn.NORM.DIST(AND(V$4&gt;=$E44,V$4&lt;=$G44)*(V$4-$E44+1),$I44/2,$L44,TRUE)-_xlfn.NORM.DIST(AND(V$4&gt;=$E44,V$4&lt;=$G44)*(U$4-$E44+1),$I44/2,$L44,TRUE))/(1-2*_xlfn.NORM.DIST(0,$I44/2,$L44,TRUE))*$C44+($J44="Steady Growth")*(AND(V$4&gt;=$E44,V$4&lt;=$G44)*((V$4-$E44+1)/($I44*($I44+1)/2)*$C44))+($J44="custom")*CustomCF!O44</f>
        <v>407498.13670103019</v>
      </c>
      <c r="W44" s="19">
        <f>($J44="Bell Curve")*(_xlfn.NORM.DIST(AND(W$4&gt;=$E44,W$4&lt;=$G44)*(W$4-$E44+1),$I44/2,$L44,TRUE)-_xlfn.NORM.DIST(AND(W$4&gt;=$E44,W$4&lt;=$G44)*(V$4-$E44+1),$I44/2,$L44,TRUE))/(1-2*_xlfn.NORM.DIST(0,$I44/2,$L44,TRUE))*$C44+($J44="Steady Growth")*(AND(W$4&gt;=$E44,W$4&lt;=$G44)*((W$4-$E44+1)/($I44*($I44+1)/2)*$C44))+($J44="custom")*CustomCF!P44</f>
        <v>407498.13670103019</v>
      </c>
      <c r="X44" s="19">
        <f>($J44="Bell Curve")*(_xlfn.NORM.DIST(AND(X$4&gt;=$E44,X$4&lt;=$G44)*(X$4-$E44+1),$I44/2,$L44,TRUE)-_xlfn.NORM.DIST(AND(X$4&gt;=$E44,X$4&lt;=$G44)*(W$4-$E44+1),$I44/2,$L44,TRUE))/(1-2*_xlfn.NORM.DIST(0,$I44/2,$L44,TRUE))*$C44+($J44="Steady Growth")*(AND(X$4&gt;=$E44,X$4&lt;=$G44)*((X$4-$E44+1)/($I44*($I44+1)/2)*$C44))+($J44="custom")*CustomCF!Q44</f>
        <v>407498.13670103019</v>
      </c>
      <c r="Y44" s="19">
        <f>($J44="Bell Curve")*(_xlfn.NORM.DIST(AND(Y$4&gt;=$E44,Y$4&lt;=$G44)*(Y$4-$E44+1),$I44/2,$L44,TRUE)-_xlfn.NORM.DIST(AND(Y$4&gt;=$E44,Y$4&lt;=$G44)*(X$4-$E44+1),$I44/2,$L44,TRUE))/(1-2*_xlfn.NORM.DIST(0,$I44/2,$L44,TRUE))*$C44+($J44="Steady Growth")*(AND(Y$4&gt;=$E44,Y$4&lt;=$G44)*((Y$4-$E44+1)/($I44*($I44+1)/2)*$C44))+($J44="custom")*CustomCF!R44</f>
        <v>407498.13670103019</v>
      </c>
      <c r="Z44" s="19">
        <f>($J44="Bell Curve")*(_xlfn.NORM.DIST(AND(Z$4&gt;=$E44,Z$4&lt;=$G44)*(Z$4-$E44+1),$I44/2,$L44,TRUE)-_xlfn.NORM.DIST(AND(Z$4&gt;=$E44,Z$4&lt;=$G44)*(Y$4-$E44+1),$I44/2,$L44,TRUE))/(1-2*_xlfn.NORM.DIST(0,$I44/2,$L44,TRUE))*$C44+($J44="Steady Growth")*(AND(Z$4&gt;=$E44,Z$4&lt;=$G44)*((Z$4-$E44+1)/($I44*($I44+1)/2)*$C44))+($J44="custom")*CustomCF!S44</f>
        <v>407498.13670103019</v>
      </c>
      <c r="AA44" s="19">
        <f>($J44="Bell Curve")*(_xlfn.NORM.DIST(AND(AA$4&gt;=$E44,AA$4&lt;=$G44)*(AA$4-$E44+1),$I44/2,$L44,TRUE)-_xlfn.NORM.DIST(AND(AA$4&gt;=$E44,AA$4&lt;=$G44)*(Z$4-$E44+1),$I44/2,$L44,TRUE))/(1-2*_xlfn.NORM.DIST(0,$I44/2,$L44,TRUE))*$C44+($J44="Steady Growth")*(AND(AA$4&gt;=$E44,AA$4&lt;=$G44)*((AA$4-$E44+1)/($I44*($I44+1)/2)*$C44))+($J44="custom")*CustomCF!T44</f>
        <v>407498.13670103019</v>
      </c>
      <c r="AB44" s="19">
        <f>($J44="Bell Curve")*(_xlfn.NORM.DIST(AND(AB$4&gt;=$E44,AB$4&lt;=$G44)*(AB$4-$E44+1),$I44/2,$L44,TRUE)-_xlfn.NORM.DIST(AND(AB$4&gt;=$E44,AB$4&lt;=$G44)*(AA$4-$E44+1),$I44/2,$L44,TRUE))/(1-2*_xlfn.NORM.DIST(0,$I44/2,$L44,TRUE))*$C44+($J44="Steady Growth")*(AND(AB$4&gt;=$E44,AB$4&lt;=$G44)*((AB$4-$E44+1)/($I44*($I44+1)/2)*$C44))+($J44="custom")*CustomCF!U44</f>
        <v>407498.13726804679</v>
      </c>
      <c r="AC44" s="19">
        <f>($J44="Bell Curve")*(_xlfn.NORM.DIST(AND(AC$4&gt;=$E44,AC$4&lt;=$G44)*(AC$4-$E44+1),$I44/2,$L44,TRUE)-_xlfn.NORM.DIST(AND(AC$4&gt;=$E44,AC$4&lt;=$G44)*(AB$4-$E44+1),$I44/2,$L44,TRUE))/(1-2*_xlfn.NORM.DIST(0,$I44/2,$L44,TRUE))*$C44+($J44="Steady Growth")*(AND(AC$4&gt;=$E44,AC$4&lt;=$G44)*((AC$4-$E44+1)/($I44*($I44+1)/2)*$C44))+($J44="custom")*CustomCF!V44</f>
        <v>407498.13670103019</v>
      </c>
      <c r="AD44" s="19">
        <f>($J44="Bell Curve")*(_xlfn.NORM.DIST(AND(AD$4&gt;=$E44,AD$4&lt;=$G44)*(AD$4-$E44+1),$I44/2,$L44,TRUE)-_xlfn.NORM.DIST(AND(AD$4&gt;=$E44,AD$4&lt;=$G44)*(AC$4-$E44+1),$I44/2,$L44,TRUE))/(1-2*_xlfn.NORM.DIST(0,$I44/2,$L44,TRUE))*$C44+($J44="Steady Growth")*(AND(AD$4&gt;=$E44,AD$4&lt;=$G44)*((AD$4-$E44+1)/($I44*($I44+1)/2)*$C44))+($J44="custom")*CustomCF!W44</f>
        <v>407498.13670103019</v>
      </c>
      <c r="AE44" s="19">
        <f>($J44="Bell Curve")*(_xlfn.NORM.DIST(AND(AE$4&gt;=$E44,AE$4&lt;=$G44)*(AE$4-$E44+1),$I44/2,$L44,TRUE)-_xlfn.NORM.DIST(AND(AE$4&gt;=$E44,AE$4&lt;=$G44)*(AD$4-$E44+1),$I44/2,$L44,TRUE))/(1-2*_xlfn.NORM.DIST(0,$I44/2,$L44,TRUE))*$C44+($J44="Steady Growth")*(AND(AE$4&gt;=$E44,AE$4&lt;=$G44)*((AE$4-$E44+1)/($I44*($I44+1)/2)*$C44))+($J44="custom")*CustomCF!X44</f>
        <v>407498.13613401359</v>
      </c>
      <c r="AF44" s="19">
        <f>($J44="Bell Curve")*(_xlfn.NORM.DIST(AND(AF$4&gt;=$E44,AF$4&lt;=$G44)*(AF$4-$E44+1),$I44/2,$L44,TRUE)-_xlfn.NORM.DIST(AND(AF$4&gt;=$E44,AF$4&lt;=$G44)*(AE$4-$E44+1),$I44/2,$L44,TRUE))/(1-2*_xlfn.NORM.DIST(0,$I44/2,$L44,TRUE))*$C44+($J44="Steady Growth")*(AND(AF$4&gt;=$E44,AF$4&lt;=$G44)*((AF$4-$E44+1)/($I44*($I44+1)/2)*$C44))+($J44="custom")*CustomCF!Y44</f>
        <v>407498.13783506345</v>
      </c>
      <c r="AG44" s="19">
        <f>($J44="Bell Curve")*(_xlfn.NORM.DIST(AND(AG$4&gt;=$E44,AG$4&lt;=$G44)*(AG$4-$E44+1),$I44/2,$L44,TRUE)-_xlfn.NORM.DIST(AND(AG$4&gt;=$E44,AG$4&lt;=$G44)*(AF$4-$E44+1),$I44/2,$L44,TRUE))/(1-2*_xlfn.NORM.DIST(0,$I44/2,$L44,TRUE))*$C44+($J44="Steady Growth")*(AND(AG$4&gt;=$E44,AG$4&lt;=$G44)*((AG$4-$E44+1)/($I44*($I44+1)/2)*$C44))+($J44="custom")*CustomCF!Z44</f>
        <v>407498.13556699693</v>
      </c>
      <c r="AH44" s="19">
        <f>($J44="Bell Curve")*(_xlfn.NORM.DIST(AND(AH$4&gt;=$E44,AH$4&lt;=$G44)*(AH$4-$E44+1),$I44/2,$L44,TRUE)-_xlfn.NORM.DIST(AND(AH$4&gt;=$E44,AH$4&lt;=$G44)*(AG$4-$E44+1),$I44/2,$L44,TRUE))/(1-2*_xlfn.NORM.DIST(0,$I44/2,$L44,TRUE))*$C44+($J44="Steady Growth")*(AND(AH$4&gt;=$E44,AH$4&lt;=$G44)*((AH$4-$E44+1)/($I44*($I44+1)/2)*$C44))+($J44="custom")*CustomCF!AA44</f>
        <v>407498.13783506345</v>
      </c>
      <c r="AI44" s="19">
        <f>($J44="Bell Curve")*(_xlfn.NORM.DIST(AND(AI$4&gt;=$E44,AI$4&lt;=$G44)*(AI$4-$E44+1),$I44/2,$L44,TRUE)-_xlfn.NORM.DIST(AND(AI$4&gt;=$E44,AI$4&lt;=$G44)*(AH$4-$E44+1),$I44/2,$L44,TRUE))/(1-2*_xlfn.NORM.DIST(0,$I44/2,$L44,TRUE))*$C44+($J44="Steady Growth")*(AND(AI$4&gt;=$E44,AI$4&lt;=$G44)*((AI$4-$E44+1)/($I44*($I44+1)/2)*$C44))+($J44="custom")*CustomCF!AB44</f>
        <v>407498.13670103019</v>
      </c>
      <c r="AJ44" s="19">
        <f>($J44="Bell Curve")*(_xlfn.NORM.DIST(AND(AJ$4&gt;=$E44,AJ$4&lt;=$G44)*(AJ$4-$E44+1),$I44/2,$L44,TRUE)-_xlfn.NORM.DIST(AND(AJ$4&gt;=$E44,AJ$4&lt;=$G44)*(AI$4-$E44+1),$I44/2,$L44,TRUE))/(1-2*_xlfn.NORM.DIST(0,$I44/2,$L44,TRUE))*$C44+($J44="Steady Growth")*(AND(AJ$4&gt;=$E44,AJ$4&lt;=$G44)*((AJ$4-$E44+1)/($I44*($I44+1)/2)*$C44))+($J44="custom")*CustomCF!AC44</f>
        <v>407498.13670103019</v>
      </c>
      <c r="AK44" s="19">
        <f>($J44="Bell Curve")*(_xlfn.NORM.DIST(AND(AK$4&gt;=$E44,AK$4&lt;=$G44)*(AK$4-$E44+1),$I44/2,$L44,TRUE)-_xlfn.NORM.DIST(AND(AK$4&gt;=$E44,AK$4&lt;=$G44)*(AJ$4-$E44+1),$I44/2,$L44,TRUE))/(1-2*_xlfn.NORM.DIST(0,$I44/2,$L44,TRUE))*$C44+($J44="Steady Growth")*(AND(AK$4&gt;=$E44,AK$4&lt;=$G44)*((AK$4-$E44+1)/($I44*($I44+1)/2)*$C44))+($J44="custom")*CustomCF!AD44</f>
        <v>407498.13670103019</v>
      </c>
      <c r="AL44" s="19">
        <f>($J44="Bell Curve")*(_xlfn.NORM.DIST(AND(AL$4&gt;=$E44,AL$4&lt;=$G44)*(AL$4-$E44+1),$I44/2,$L44,TRUE)-_xlfn.NORM.DIST(AND(AL$4&gt;=$E44,AL$4&lt;=$G44)*(AK$4-$E44+1),$I44/2,$L44,TRUE))/(1-2*_xlfn.NORM.DIST(0,$I44/2,$L44,TRUE))*$C44+($J44="Steady Growth")*(AND(AL$4&gt;=$E44,AL$4&lt;=$G44)*((AL$4-$E44+1)/($I44*($I44+1)/2)*$C44))+($J44="custom")*CustomCF!AE44</f>
        <v>407498.13670103019</v>
      </c>
      <c r="AM44" s="19">
        <f>($J44="Bell Curve")*(_xlfn.NORM.DIST(AND(AM$4&gt;=$E44,AM$4&lt;=$G44)*(AM$4-$E44+1),$I44/2,$L44,TRUE)-_xlfn.NORM.DIST(AND(AM$4&gt;=$E44,AM$4&lt;=$G44)*(AL$4-$E44+1),$I44/2,$L44,TRUE))/(1-2*_xlfn.NORM.DIST(0,$I44/2,$L44,TRUE))*$C44+($J44="Steady Growth")*(AND(AM$4&gt;=$E44,AM$4&lt;=$G44)*((AM$4-$E44+1)/($I44*($I44+1)/2)*$C44))+($J44="custom")*CustomCF!AF44</f>
        <v>407498.13670103019</v>
      </c>
      <c r="AN44" s="19">
        <f>($J44="Bell Curve")*(_xlfn.NORM.DIST(AND(AN$4&gt;=$E44,AN$4&lt;=$G44)*(AN$4-$E44+1),$I44/2,$L44,TRUE)-_xlfn.NORM.DIST(AND(AN$4&gt;=$E44,AN$4&lt;=$G44)*(AM$4-$E44+1),$I44/2,$L44,TRUE))/(1-2*_xlfn.NORM.DIST(0,$I44/2,$L44,TRUE))*$C44+($J44="Steady Growth")*(AND(AN$4&gt;=$E44,AN$4&lt;=$G44)*((AN$4-$E44+1)/($I44*($I44+1)/2)*$C44))+($J44="custom")*CustomCF!AG44</f>
        <v>407498.13670103019</v>
      </c>
      <c r="AO44" s="19">
        <f>($J44="Bell Curve")*(_xlfn.NORM.DIST(AND(AO$4&gt;=$E44,AO$4&lt;=$G44)*(AO$4-$E44+1),$I44/2,$L44,TRUE)-_xlfn.NORM.DIST(AND(AO$4&gt;=$E44,AO$4&lt;=$G44)*(AN$4-$E44+1),$I44/2,$L44,TRUE))/(1-2*_xlfn.NORM.DIST(0,$I44/2,$L44,TRUE))*$C44+($J44="Steady Growth")*(AND(AO$4&gt;=$E44,AO$4&lt;=$G44)*((AO$4-$E44+1)/($I44*($I44+1)/2)*$C44))+($J44="custom")*CustomCF!AH44</f>
        <v>407498.13783506345</v>
      </c>
      <c r="AP44" s="19">
        <f>($J44="Bell Curve")*(_xlfn.NORM.DIST(AND(AP$4&gt;=$E44,AP$4&lt;=$G44)*(AP$4-$E44+1),$I44/2,$L44,TRUE)-_xlfn.NORM.DIST(AND(AP$4&gt;=$E44,AP$4&lt;=$G44)*(AO$4-$E44+1),$I44/2,$L44,TRUE))/(1-2*_xlfn.NORM.DIST(0,$I44/2,$L44,TRUE))*$C44+($J44="Steady Growth")*(AND(AP$4&gt;=$E44,AP$4&lt;=$G44)*((AP$4-$E44+1)/($I44*($I44+1)/2)*$C44))+($J44="custom")*CustomCF!AI44</f>
        <v>407498.13556699693</v>
      </c>
      <c r="AQ44" s="19">
        <f>($J44="Bell Curve")*(_xlfn.NORM.DIST(AND(AQ$4&gt;=$E44,AQ$4&lt;=$G44)*(AQ$4-$E44+1),$I44/2,$L44,TRUE)-_xlfn.NORM.DIST(AND(AQ$4&gt;=$E44,AQ$4&lt;=$G44)*(AP$4-$E44+1),$I44/2,$L44,TRUE))/(1-2*_xlfn.NORM.DIST(0,$I44/2,$L44,TRUE))*$C44+($J44="Steady Growth")*(AND(AQ$4&gt;=$E44,AQ$4&lt;=$G44)*((AQ$4-$E44+1)/($I44*($I44+1)/2)*$C44))+($J44="custom")*CustomCF!AJ44</f>
        <v>407498.13783506345</v>
      </c>
      <c r="AR44" s="19">
        <f>($J44="Bell Curve")*(_xlfn.NORM.DIST(AND(AR$4&gt;=$E44,AR$4&lt;=$G44)*(AR$4-$E44+1),$I44/2,$L44,TRUE)-_xlfn.NORM.DIST(AND(AR$4&gt;=$E44,AR$4&lt;=$G44)*(AQ$4-$E44+1),$I44/2,$L44,TRUE))/(1-2*_xlfn.NORM.DIST(0,$I44/2,$L44,TRUE))*$C44+($J44="Steady Growth")*(AND(AR$4&gt;=$E44,AR$4&lt;=$G44)*((AR$4-$E44+1)/($I44*($I44+1)/2)*$C44))+($J44="custom")*CustomCF!AK44</f>
        <v>407498.13556699693</v>
      </c>
      <c r="AS44" s="19">
        <f>($J44="Bell Curve")*(_xlfn.NORM.DIST(AND(AS$4&gt;=$E44,AS$4&lt;=$G44)*(AS$4-$E44+1),$I44/2,$L44,TRUE)-_xlfn.NORM.DIST(AND(AS$4&gt;=$E44,AS$4&lt;=$G44)*(AR$4-$E44+1),$I44/2,$L44,TRUE))/(1-2*_xlfn.NORM.DIST(0,$I44/2,$L44,TRUE))*$C44+($J44="Steady Growth")*(AND(AS$4&gt;=$E44,AS$4&lt;=$G44)*((AS$4-$E44+1)/($I44*($I44+1)/2)*$C44))+($J44="custom")*CustomCF!AL44</f>
        <v>407498.13783506345</v>
      </c>
      <c r="AT44" s="19">
        <f>($J44="Bell Curve")*(_xlfn.NORM.DIST(AND(AT$4&gt;=$E44,AT$4&lt;=$G44)*(AT$4-$E44+1),$I44/2,$L44,TRUE)-_xlfn.NORM.DIST(AND(AT$4&gt;=$E44,AT$4&lt;=$G44)*(AS$4-$E44+1),$I44/2,$L44,TRUE))/(1-2*_xlfn.NORM.DIST(0,$I44/2,$L44,TRUE))*$C44+($J44="Steady Growth")*(AND(AT$4&gt;=$E44,AT$4&lt;=$G44)*((AT$4-$E44+1)/($I44*($I44+1)/2)*$C44))+($J44="custom")*CustomCF!AM44</f>
        <v>407498.13556699693</v>
      </c>
      <c r="AU44" s="19">
        <f>($J44="Bell Curve")*(_xlfn.NORM.DIST(AND(AU$4&gt;=$E44,AU$4&lt;=$G44)*(AU$4-$E44+1),$I44/2,$L44,TRUE)-_xlfn.NORM.DIST(AND(AU$4&gt;=$E44,AU$4&lt;=$G44)*(AT$4-$E44+1),$I44/2,$L44,TRUE))/(1-2*_xlfn.NORM.DIST(0,$I44/2,$L44,TRUE))*$C44+($J44="Steady Growth")*(AND(AU$4&gt;=$E44,AU$4&lt;=$G44)*((AU$4-$E44+1)/($I44*($I44+1)/2)*$C44))+($J44="custom")*CustomCF!AN44</f>
        <v>0</v>
      </c>
      <c r="AV44" s="19">
        <f>($J44="Bell Curve")*(_xlfn.NORM.DIST(AND(AV$4&gt;=$E44,AV$4&lt;=$G44)*(AV$4-$E44+1),$I44/2,$L44,TRUE)-_xlfn.NORM.DIST(AND(AV$4&gt;=$E44,AV$4&lt;=$G44)*(AU$4-$E44+1),$I44/2,$L44,TRUE))/(1-2*_xlfn.NORM.DIST(0,$I44/2,$L44,TRUE))*$C44+($J44="Steady Growth")*(AND(AV$4&gt;=$E44,AV$4&lt;=$G44)*((AV$4-$E44+1)/($I44*($I44+1)/2)*$C44))+($J44="custom")*CustomCF!AO44</f>
        <v>0</v>
      </c>
      <c r="AW44" s="19">
        <f>($J44="Bell Curve")*(_xlfn.NORM.DIST(AND(AW$4&gt;=$E44,AW$4&lt;=$G44)*(AW$4-$E44+1),$I44/2,$L44,TRUE)-_xlfn.NORM.DIST(AND(AW$4&gt;=$E44,AW$4&lt;=$G44)*(AV$4-$E44+1),$I44/2,$L44,TRUE))/(1-2*_xlfn.NORM.DIST(0,$I44/2,$L44,TRUE))*$C44+($J44="Steady Growth")*(AND(AW$4&gt;=$E44,AW$4&lt;=$G44)*((AW$4-$E44+1)/($I44*($I44+1)/2)*$C44))+($J44="custom")*CustomCF!AP44</f>
        <v>0</v>
      </c>
      <c r="AX44" s="19">
        <f>($J44="Bell Curve")*(_xlfn.NORM.DIST(AND(AX$4&gt;=$E44,AX$4&lt;=$G44)*(AX$4-$E44+1),$I44/2,$L44,TRUE)-_xlfn.NORM.DIST(AND(AX$4&gt;=$E44,AX$4&lt;=$G44)*(AW$4-$E44+1),$I44/2,$L44,TRUE))/(1-2*_xlfn.NORM.DIST(0,$I44/2,$L44,TRUE))*$C44+($J44="Steady Growth")*(AND(AX$4&gt;=$E44,AX$4&lt;=$G44)*((AX$4-$E44+1)/($I44*($I44+1)/2)*$C44))+($J44="custom")*CustomCF!AQ44</f>
        <v>0</v>
      </c>
      <c r="AY44" s="19">
        <f>($J44="Bell Curve")*(_xlfn.NORM.DIST(AND(AY$4&gt;=$E44,AY$4&lt;=$G44)*(AY$4-$E44+1),$I44/2,$L44,TRUE)-_xlfn.NORM.DIST(AND(AY$4&gt;=$E44,AY$4&lt;=$G44)*(AX$4-$E44+1),$I44/2,$L44,TRUE))/(1-2*_xlfn.NORM.DIST(0,$I44/2,$L44,TRUE))*$C44+($J44="Steady Growth")*(AND(AY$4&gt;=$E44,AY$4&lt;=$G44)*((AY$4-$E44+1)/($I44*($I44+1)/2)*$C44))+($J44="custom")*CustomCF!AR44</f>
        <v>0</v>
      </c>
      <c r="AZ44" s="19">
        <f>($J44="Bell Curve")*(_xlfn.NORM.DIST(AND(AZ$4&gt;=$E44,AZ$4&lt;=$G44)*(AZ$4-$E44+1),$I44/2,$L44,TRUE)-_xlfn.NORM.DIST(AND(AZ$4&gt;=$E44,AZ$4&lt;=$G44)*(AY$4-$E44+1),$I44/2,$L44,TRUE))/(1-2*_xlfn.NORM.DIST(0,$I44/2,$L44,TRUE))*$C44+($J44="Steady Growth")*(AND(AZ$4&gt;=$E44,AZ$4&lt;=$G44)*((AZ$4-$E44+1)/($I44*($I44+1)/2)*$C44))+($J44="custom")*CustomCF!AS44</f>
        <v>0</v>
      </c>
      <c r="BA44" s="19">
        <f>($J44="Bell Curve")*(_xlfn.NORM.DIST(AND(BA$4&gt;=$E44,BA$4&lt;=$G44)*(BA$4-$E44+1),$I44/2,$L44,TRUE)-_xlfn.NORM.DIST(AND(BA$4&gt;=$E44,BA$4&lt;=$G44)*(AZ$4-$E44+1),$I44/2,$L44,TRUE))/(1-2*_xlfn.NORM.DIST(0,$I44/2,$L44,TRUE))*$C44+($J44="Steady Growth")*(AND(BA$4&gt;=$E44,BA$4&lt;=$G44)*((BA$4-$E44+1)/($I44*($I44+1)/2)*$C44))+($J44="custom")*CustomCF!AT44</f>
        <v>0</v>
      </c>
      <c r="BB44" s="19">
        <f>($J44="Bell Curve")*(_xlfn.NORM.DIST(AND(BB$4&gt;=$E44,BB$4&lt;=$G44)*(BB$4-$E44+1),$I44/2,$L44,TRUE)-_xlfn.NORM.DIST(AND(BB$4&gt;=$E44,BB$4&lt;=$G44)*(BA$4-$E44+1),$I44/2,$L44,TRUE))/(1-2*_xlfn.NORM.DIST(0,$I44/2,$L44,TRUE))*$C44+($J44="Steady Growth")*(AND(BB$4&gt;=$E44,BB$4&lt;=$G44)*((BB$4-$E44+1)/($I44*($I44+1)/2)*$C44))+($J44="custom")*CustomCF!AU44</f>
        <v>0</v>
      </c>
      <c r="BC44" s="19">
        <f>($J44="Bell Curve")*(_xlfn.NORM.DIST(AND(BC$4&gt;=$E44,BC$4&lt;=$G44)*(BC$4-$E44+1),$I44/2,$L44,TRUE)-_xlfn.NORM.DIST(AND(BC$4&gt;=$E44,BC$4&lt;=$G44)*(BB$4-$E44+1),$I44/2,$L44,TRUE))/(1-2*_xlfn.NORM.DIST(0,$I44/2,$L44,TRUE))*$C44+($J44="Steady Growth")*(AND(BC$4&gt;=$E44,BC$4&lt;=$G44)*((BC$4-$E44+1)/($I44*($I44+1)/2)*$C44))+($J44="custom")*CustomCF!AV44</f>
        <v>0</v>
      </c>
      <c r="BD44" s="19">
        <f>($J44="Bell Curve")*(_xlfn.NORM.DIST(AND(BD$4&gt;=$E44,BD$4&lt;=$G44)*(BD$4-$E44+1),$I44/2,$L44,TRUE)-_xlfn.NORM.DIST(AND(BD$4&gt;=$E44,BD$4&lt;=$G44)*(BC$4-$E44+1),$I44/2,$L44,TRUE))/(1-2*_xlfn.NORM.DIST(0,$I44/2,$L44,TRUE))*$C44+($J44="Steady Growth")*(AND(BD$4&gt;=$E44,BD$4&lt;=$G44)*((BD$4-$E44+1)/($I44*($I44+1)/2)*$C44))+($J44="custom")*CustomCF!AW44</f>
        <v>0</v>
      </c>
      <c r="BE44" s="19">
        <f>($J44="Bell Curve")*(_xlfn.NORM.DIST(AND(BE$4&gt;=$E44,BE$4&lt;=$G44)*(BE$4-$E44+1),$I44/2,$L44,TRUE)-_xlfn.NORM.DIST(AND(BE$4&gt;=$E44,BE$4&lt;=$G44)*(BD$4-$E44+1),$I44/2,$L44,TRUE))/(1-2*_xlfn.NORM.DIST(0,$I44/2,$L44,TRUE))*$C44+($J44="Steady Growth")*(AND(BE$4&gt;=$E44,BE$4&lt;=$G44)*((BE$4-$E44+1)/($I44*($I44+1)/2)*$C44))+($J44="custom")*CustomCF!AX44</f>
        <v>0</v>
      </c>
      <c r="BF44" s="19">
        <f>($J44="Bell Curve")*(_xlfn.NORM.DIST(AND(BF$4&gt;=$E44,BF$4&lt;=$G44)*(BF$4-$E44+1),$I44/2,$L44,TRUE)-_xlfn.NORM.DIST(AND(BF$4&gt;=$E44,BF$4&lt;=$G44)*(BE$4-$E44+1),$I44/2,$L44,TRUE))/(1-2*_xlfn.NORM.DIST(0,$I44/2,$L44,TRUE))*$C44+($J44="Steady Growth")*(AND(BF$4&gt;=$E44,BF$4&lt;=$G44)*((BF$4-$E44+1)/($I44*($I44+1)/2)*$C44))+($J44="custom")*CustomCF!AY44</f>
        <v>0</v>
      </c>
      <c r="BG44" s="19">
        <f>($J44="Bell Curve")*(_xlfn.NORM.DIST(AND(BG$4&gt;=$E44,BG$4&lt;=$G44)*(BG$4-$E44+1),$I44/2,$L44,TRUE)-_xlfn.NORM.DIST(AND(BG$4&gt;=$E44,BG$4&lt;=$G44)*(BF$4-$E44+1),$I44/2,$L44,TRUE))/(1-2*_xlfn.NORM.DIST(0,$I44/2,$L44,TRUE))*$C44+($J44="Steady Growth")*(AND(BG$4&gt;=$E44,BG$4&lt;=$G44)*((BG$4-$E44+1)/($I44*($I44+1)/2)*$C44))+($J44="custom")*CustomCF!AZ44</f>
        <v>0</v>
      </c>
      <c r="BH44" s="19">
        <f>($J44="Bell Curve")*(_xlfn.NORM.DIST(AND(BH$4&gt;=$E44,BH$4&lt;=$G44)*(BH$4-$E44+1),$I44/2,$L44,TRUE)-_xlfn.NORM.DIST(AND(BH$4&gt;=$E44,BH$4&lt;=$G44)*(BG$4-$E44+1),$I44/2,$L44,TRUE))/(1-2*_xlfn.NORM.DIST(0,$I44/2,$L44,TRUE))*$C44+($J44="Steady Growth")*(AND(BH$4&gt;=$E44,BH$4&lt;=$G44)*((BH$4-$E44+1)/($I44*($I44+1)/2)*$C44))+($J44="custom")*CustomCF!BA44</f>
        <v>0</v>
      </c>
      <c r="BI44" s="19">
        <f>($J44="Bell Curve")*(_xlfn.NORM.DIST(AND(BI$4&gt;=$E44,BI$4&lt;=$G44)*(BI$4-$E44+1),$I44/2,$L44,TRUE)-_xlfn.NORM.DIST(AND(BI$4&gt;=$E44,BI$4&lt;=$G44)*(BH$4-$E44+1),$I44/2,$L44,TRUE))/(1-2*_xlfn.NORM.DIST(0,$I44/2,$L44,TRUE))*$C44+($J44="Steady Growth")*(AND(BI$4&gt;=$E44,BI$4&lt;=$G44)*((BI$4-$E44+1)/($I44*($I44+1)/2)*$C44))+($J44="custom")*CustomCF!BB44</f>
        <v>0</v>
      </c>
      <c r="BJ44" s="19">
        <f>($J44="Bell Curve")*(_xlfn.NORM.DIST(AND(BJ$4&gt;=$E44,BJ$4&lt;=$G44)*(BJ$4-$E44+1),$I44/2,$L44,TRUE)-_xlfn.NORM.DIST(AND(BJ$4&gt;=$E44,BJ$4&lt;=$G44)*(BI$4-$E44+1),$I44/2,$L44,TRUE))/(1-2*_xlfn.NORM.DIST(0,$I44/2,$L44,TRUE))*$C44+($J44="Steady Growth")*(AND(BJ$4&gt;=$E44,BJ$4&lt;=$G44)*((BJ$4-$E44+1)/($I44*($I44+1)/2)*$C44))+($J44="custom")*CustomCF!BC44</f>
        <v>0</v>
      </c>
      <c r="BK44" s="19">
        <f>($J44="Bell Curve")*(_xlfn.NORM.DIST(AND(BK$4&gt;=$E44,BK$4&lt;=$G44)*(BK$4-$E44+1),$I44/2,$L44,TRUE)-_xlfn.NORM.DIST(AND(BK$4&gt;=$E44,BK$4&lt;=$G44)*(BJ$4-$E44+1),$I44/2,$L44,TRUE))/(1-2*_xlfn.NORM.DIST(0,$I44/2,$L44,TRUE))*$C44+($J44="Steady Growth")*(AND(BK$4&gt;=$E44,BK$4&lt;=$G44)*((BK$4-$E44+1)/($I44*($I44+1)/2)*$C44))+($J44="custom")*CustomCF!BD44</f>
        <v>0</v>
      </c>
      <c r="BL44" s="19">
        <f>($J44="Bell Curve")*(_xlfn.NORM.DIST(AND(BL$4&gt;=$E44,BL$4&lt;=$G44)*(BL$4-$E44+1),$I44/2,$L44,TRUE)-_xlfn.NORM.DIST(AND(BL$4&gt;=$E44,BL$4&lt;=$G44)*(BK$4-$E44+1),$I44/2,$L44,TRUE))/(1-2*_xlfn.NORM.DIST(0,$I44/2,$L44,TRUE))*$C44+($J44="Steady Growth")*(AND(BL$4&gt;=$E44,BL$4&lt;=$G44)*((BL$4-$E44+1)/($I44*($I44+1)/2)*$C44))+($J44="custom")*CustomCF!BE44</f>
        <v>0</v>
      </c>
      <c r="BM44" s="19">
        <f>($J44="Bell Curve")*(_xlfn.NORM.DIST(AND(BM$4&gt;=$E44,BM$4&lt;=$G44)*(BM$4-$E44+1),$I44/2,$L44,TRUE)-_xlfn.NORM.DIST(AND(BM$4&gt;=$E44,BM$4&lt;=$G44)*(BL$4-$E44+1),$I44/2,$L44,TRUE))/(1-2*_xlfn.NORM.DIST(0,$I44/2,$L44,TRUE))*$C44+($J44="Steady Growth")*(AND(BM$4&gt;=$E44,BM$4&lt;=$G44)*((BM$4-$E44+1)/($I44*($I44+1)/2)*$C44))+($J44="custom")*CustomCF!BF44</f>
        <v>0</v>
      </c>
      <c r="BN44" s="19">
        <f>($J44="Bell Curve")*(_xlfn.NORM.DIST(AND(BN$4&gt;=$E44,BN$4&lt;=$G44)*(BN$4-$E44+1),$I44/2,$L44,TRUE)-_xlfn.NORM.DIST(AND(BN$4&gt;=$E44,BN$4&lt;=$G44)*(BM$4-$E44+1),$I44/2,$L44,TRUE))/(1-2*_xlfn.NORM.DIST(0,$I44/2,$L44,TRUE))*$C44+($J44="Steady Growth")*(AND(BN$4&gt;=$E44,BN$4&lt;=$G44)*((BN$4-$E44+1)/($I44*($I44+1)/2)*$C44))+($J44="custom")*CustomCF!BG44</f>
        <v>0</v>
      </c>
      <c r="BO44" s="19">
        <f>($J44="Bell Curve")*(_xlfn.NORM.DIST(AND(BO$4&gt;=$E44,BO$4&lt;=$G44)*(BO$4-$E44+1),$I44/2,$L44,TRUE)-_xlfn.NORM.DIST(AND(BO$4&gt;=$E44,BO$4&lt;=$G44)*(BN$4-$E44+1),$I44/2,$L44,TRUE))/(1-2*_xlfn.NORM.DIST(0,$I44/2,$L44,TRUE))*$C44+($J44="Steady Growth")*(AND(BO$4&gt;=$E44,BO$4&lt;=$G44)*((BO$4-$E44+1)/($I44*($I44+1)/2)*$C44))+($J44="custom")*CustomCF!BH44</f>
        <v>0</v>
      </c>
      <c r="BP44" s="19">
        <f>($J44="Bell Curve")*(_xlfn.NORM.DIST(AND(BP$4&gt;=$E44,BP$4&lt;=$G44)*(BP$4-$E44+1),$I44/2,$L44,TRUE)-_xlfn.NORM.DIST(AND(BP$4&gt;=$E44,BP$4&lt;=$G44)*(BO$4-$E44+1),$I44/2,$L44,TRUE))/(1-2*_xlfn.NORM.DIST(0,$I44/2,$L44,TRUE))*$C44+($J44="Steady Growth")*(AND(BP$4&gt;=$E44,BP$4&lt;=$G44)*((BP$4-$E44+1)/($I44*($I44+1)/2)*$C44))+($J44="custom")*CustomCF!BI44</f>
        <v>0</v>
      </c>
      <c r="BQ44" s="19">
        <f>($J44="Bell Curve")*(_xlfn.NORM.DIST(AND(BQ$4&gt;=$E44,BQ$4&lt;=$G44)*(BQ$4-$E44+1),$I44/2,$L44,TRUE)-_xlfn.NORM.DIST(AND(BQ$4&gt;=$E44,BQ$4&lt;=$G44)*(BP$4-$E44+1),$I44/2,$L44,TRUE))/(1-2*_xlfn.NORM.DIST(0,$I44/2,$L44,TRUE))*$C44+($J44="Steady Growth")*(AND(BQ$4&gt;=$E44,BQ$4&lt;=$G44)*((BQ$4-$E44+1)/($I44*($I44+1)/2)*$C44))+($J44="custom")*CustomCF!BJ44</f>
        <v>0</v>
      </c>
      <c r="BR44" s="19">
        <f>($J44="Bell Curve")*(_xlfn.NORM.DIST(AND(BR$4&gt;=$E44,BR$4&lt;=$G44)*(BR$4-$E44+1),$I44/2,$L44,TRUE)-_xlfn.NORM.DIST(AND(BR$4&gt;=$E44,BR$4&lt;=$G44)*(BQ$4-$E44+1),$I44/2,$L44,TRUE))/(1-2*_xlfn.NORM.DIST(0,$I44/2,$L44,TRUE))*$C44+($J44="Steady Growth")*(AND(BR$4&gt;=$E44,BR$4&lt;=$G44)*((BR$4-$E44+1)/($I44*($I44+1)/2)*$C44))+($J44="custom")*CustomCF!BK44</f>
        <v>0</v>
      </c>
      <c r="BS44" s="19">
        <f>($J44="Bell Curve")*(_xlfn.NORM.DIST(AND(BS$4&gt;=$E44,BS$4&lt;=$G44)*(BS$4-$E44+1),$I44/2,$L44,TRUE)-_xlfn.NORM.DIST(AND(BS$4&gt;=$E44,BS$4&lt;=$G44)*(BR$4-$E44+1),$I44/2,$L44,TRUE))/(1-2*_xlfn.NORM.DIST(0,$I44/2,$L44,TRUE))*$C44+($J44="Steady Growth")*(AND(BS$4&gt;=$E44,BS$4&lt;=$G44)*((BS$4-$E44+1)/($I44*($I44+1)/2)*$C44))+($J44="custom")*CustomCF!BL44</f>
        <v>0</v>
      </c>
      <c r="BT44" s="19">
        <f>($J44="Bell Curve")*(_xlfn.NORM.DIST(AND(BT$4&gt;=$E44,BT$4&lt;=$G44)*(BT$4-$E44+1),$I44/2,$L44,TRUE)-_xlfn.NORM.DIST(AND(BT$4&gt;=$E44,BT$4&lt;=$G44)*(BS$4-$E44+1),$I44/2,$L44,TRUE))/(1-2*_xlfn.NORM.DIST(0,$I44/2,$L44,TRUE))*$C44+($J44="Steady Growth")*(AND(BT$4&gt;=$E44,BT$4&lt;=$G44)*((BT$4-$E44+1)/($I44*($I44+1)/2)*$C44))+($J44="custom")*CustomCF!BM44</f>
        <v>0</v>
      </c>
      <c r="BU44" s="19">
        <f>($J44="Bell Curve")*(_xlfn.NORM.DIST(AND(BU$4&gt;=$E44,BU$4&lt;=$G44)*(BU$4-$E44+1),$I44/2,$L44,TRUE)-_xlfn.NORM.DIST(AND(BU$4&gt;=$E44,BU$4&lt;=$G44)*(BT$4-$E44+1),$I44/2,$L44,TRUE))/(1-2*_xlfn.NORM.DIST(0,$I44/2,$L44,TRUE))*$C44+($J44="Steady Growth")*(AND(BU$4&gt;=$E44,BU$4&lt;=$G44)*((BU$4-$E44+1)/($I44*($I44+1)/2)*$C44))+($J44="custom")*CustomCF!BN44</f>
        <v>0</v>
      </c>
      <c r="BV44" s="19">
        <f>($J44="Bell Curve")*(_xlfn.NORM.DIST(AND(BV$4&gt;=$E44,BV$4&lt;=$G44)*(BV$4-$E44+1),$I44/2,$L44,TRUE)-_xlfn.NORM.DIST(AND(BV$4&gt;=$E44,BV$4&lt;=$G44)*(BU$4-$E44+1),$I44/2,$L44,TRUE))/(1-2*_xlfn.NORM.DIST(0,$I44/2,$L44,TRUE))*$C44+($J44="Steady Growth")*(AND(BV$4&gt;=$E44,BV$4&lt;=$G44)*((BV$4-$E44+1)/($I44*($I44+1)/2)*$C44))+($J44="custom")*CustomCF!BO44</f>
        <v>0</v>
      </c>
      <c r="BW44" s="19">
        <f>($J44="Bell Curve")*(_xlfn.NORM.DIST(AND(BW$4&gt;=$E44,BW$4&lt;=$G44)*(BW$4-$E44+1),$I44/2,$L44,TRUE)-_xlfn.NORM.DIST(AND(BW$4&gt;=$E44,BW$4&lt;=$G44)*(BV$4-$E44+1),$I44/2,$L44,TRUE))/(1-2*_xlfn.NORM.DIST(0,$I44/2,$L44,TRUE))*$C44+($J44="Steady Growth")*(AND(BW$4&gt;=$E44,BW$4&lt;=$G44)*((BW$4-$E44+1)/($I44*($I44+1)/2)*$C44))+($J44="custom")*CustomCF!BP44</f>
        <v>0</v>
      </c>
      <c r="BX44" s="19">
        <f>($J44="Bell Curve")*(_xlfn.NORM.DIST(AND(BX$4&gt;=$E44,BX$4&lt;=$G44)*(BX$4-$E44+1),$I44/2,$L44,TRUE)-_xlfn.NORM.DIST(AND(BX$4&gt;=$E44,BX$4&lt;=$G44)*(BW$4-$E44+1),$I44/2,$L44,TRUE))/(1-2*_xlfn.NORM.DIST(0,$I44/2,$L44,TRUE))*$C44+($J44="Steady Growth")*(AND(BX$4&gt;=$E44,BX$4&lt;=$G44)*((BX$4-$E44+1)/($I44*($I44+1)/2)*$C44))+($J44="custom")*CustomCF!BQ44</f>
        <v>0</v>
      </c>
      <c r="BY44" s="19">
        <f>($J44="Bell Curve")*(_xlfn.NORM.DIST(AND(BY$4&gt;=$E44,BY$4&lt;=$G44)*(BY$4-$E44+1),$I44/2,$L44,TRUE)-_xlfn.NORM.DIST(AND(BY$4&gt;=$E44,BY$4&lt;=$G44)*(BX$4-$E44+1),$I44/2,$L44,TRUE))/(1-2*_xlfn.NORM.DIST(0,$I44/2,$L44,TRUE))*$C44+($J44="Steady Growth")*(AND(BY$4&gt;=$E44,BY$4&lt;=$G44)*((BY$4-$E44+1)/($I44*($I44+1)/2)*$C44))+($J44="custom")*CustomCF!BR44</f>
        <v>0</v>
      </c>
      <c r="BZ44" s="19">
        <f>($J44="Bell Curve")*(_xlfn.NORM.DIST(AND(BZ$4&gt;=$E44,BZ$4&lt;=$G44)*(BZ$4-$E44+1),$I44/2,$L44,TRUE)-_xlfn.NORM.DIST(AND(BZ$4&gt;=$E44,BZ$4&lt;=$G44)*(BY$4-$E44+1),$I44/2,$L44,TRUE))/(1-2*_xlfn.NORM.DIST(0,$I44/2,$L44,TRUE))*$C44+($J44="Steady Growth")*(AND(BZ$4&gt;=$E44,BZ$4&lt;=$G44)*((BZ$4-$E44+1)/($I44*($I44+1)/2)*$C44))+($J44="custom")*CustomCF!BS44</f>
        <v>0</v>
      </c>
      <c r="CA44" s="19">
        <f>($J44="Bell Curve")*(_xlfn.NORM.DIST(AND(CA$4&gt;=$E44,CA$4&lt;=$G44)*(CA$4-$E44+1),$I44/2,$L44,TRUE)-_xlfn.NORM.DIST(AND(CA$4&gt;=$E44,CA$4&lt;=$G44)*(BZ$4-$E44+1),$I44/2,$L44,TRUE))/(1-2*_xlfn.NORM.DIST(0,$I44/2,$L44,TRUE))*$C44+($J44="Steady Growth")*(AND(CA$4&gt;=$E44,CA$4&lt;=$G44)*((CA$4-$E44+1)/($I44*($I44+1)/2)*$C44))+($J44="custom")*CustomCF!BT44</f>
        <v>0</v>
      </c>
      <c r="CB44" s="19">
        <f>($J44="Bell Curve")*(_xlfn.NORM.DIST(AND(CB$4&gt;=$E44,CB$4&lt;=$G44)*(CB$4-$E44+1),$I44/2,$L44,TRUE)-_xlfn.NORM.DIST(AND(CB$4&gt;=$E44,CB$4&lt;=$G44)*(CA$4-$E44+1),$I44/2,$L44,TRUE))/(1-2*_xlfn.NORM.DIST(0,$I44/2,$L44,TRUE))*$C44+($J44="Steady Growth")*(AND(CB$4&gt;=$E44,CB$4&lt;=$G44)*((CB$4-$E44+1)/($I44*($I44+1)/2)*$C44))+($J44="custom")*CustomCF!BU44</f>
        <v>0</v>
      </c>
      <c r="CC44" s="19">
        <f>($J44="Bell Curve")*(_xlfn.NORM.DIST(AND(CC$4&gt;=$E44,CC$4&lt;=$G44)*(CC$4-$E44+1),$I44/2,$L44,TRUE)-_xlfn.NORM.DIST(AND(CC$4&gt;=$E44,CC$4&lt;=$G44)*(CB$4-$E44+1),$I44/2,$L44,TRUE))/(1-2*_xlfn.NORM.DIST(0,$I44/2,$L44,TRUE))*$C44+($J44="Steady Growth")*(AND(CC$4&gt;=$E44,CC$4&lt;=$G44)*((CC$4-$E44+1)/($I44*($I44+1)/2)*$C44))+($J44="custom")*CustomCF!BV44</f>
        <v>0</v>
      </c>
      <c r="CD44" s="19">
        <f>($J44="Bell Curve")*(_xlfn.NORM.DIST(AND(CD$4&gt;=$E44,CD$4&lt;=$G44)*(CD$4-$E44+1),$I44/2,$L44,TRUE)-_xlfn.NORM.DIST(AND(CD$4&gt;=$E44,CD$4&lt;=$G44)*(CC$4-$E44+1),$I44/2,$L44,TRUE))/(1-2*_xlfn.NORM.DIST(0,$I44/2,$L44,TRUE))*$C44+($J44="Steady Growth")*(AND(CD$4&gt;=$E44,CD$4&lt;=$G44)*((CD$4-$E44+1)/($I44*($I44+1)/2)*$C44))+($J44="custom")*CustomCF!BW44</f>
        <v>0</v>
      </c>
      <c r="CE44" s="19">
        <f>($J44="Bell Curve")*(_xlfn.NORM.DIST(AND(CE$4&gt;=$E44,CE$4&lt;=$G44)*(CE$4-$E44+1),$I44/2,$L44,TRUE)-_xlfn.NORM.DIST(AND(CE$4&gt;=$E44,CE$4&lt;=$G44)*(CD$4-$E44+1),$I44/2,$L44,TRUE))/(1-2*_xlfn.NORM.DIST(0,$I44/2,$L44,TRUE))*$C44+($J44="Steady Growth")*(AND(CE$4&gt;=$E44,CE$4&lt;=$G44)*((CE$4-$E44+1)/($I44*($I44+1)/2)*$C44))+($J44="custom")*CustomCF!BX44</f>
        <v>0</v>
      </c>
      <c r="CF44" s="19">
        <f>($J44="Bell Curve")*(_xlfn.NORM.DIST(AND(CF$4&gt;=$E44,CF$4&lt;=$G44)*(CF$4-$E44+1),$I44/2,$L44,TRUE)-_xlfn.NORM.DIST(AND(CF$4&gt;=$E44,CF$4&lt;=$G44)*(CE$4-$E44+1),$I44/2,$L44,TRUE))/(1-2*_xlfn.NORM.DIST(0,$I44/2,$L44,TRUE))*$C44+($J44="Steady Growth")*(AND(CF$4&gt;=$E44,CF$4&lt;=$G44)*((CF$4-$E44+1)/($I44*($I44+1)/2)*$C44))+($J44="custom")*CustomCF!BY44</f>
        <v>0</v>
      </c>
      <c r="CG44" s="19">
        <f>($J44="Bell Curve")*(_xlfn.NORM.DIST(AND(CG$4&gt;=$E44,CG$4&lt;=$G44)*(CG$4-$E44+1),$I44/2,$L44,TRUE)-_xlfn.NORM.DIST(AND(CG$4&gt;=$E44,CG$4&lt;=$G44)*(CF$4-$E44+1),$I44/2,$L44,TRUE))/(1-2*_xlfn.NORM.DIST(0,$I44/2,$L44,TRUE))*$C44+($J44="Steady Growth")*(AND(CG$4&gt;=$E44,CG$4&lt;=$G44)*((CG$4-$E44+1)/($I44*($I44+1)/2)*$C44))+($J44="custom")*CustomCF!BZ44</f>
        <v>0</v>
      </c>
      <c r="CH44" s="19">
        <f>($J44="Bell Curve")*(_xlfn.NORM.DIST(AND(CH$4&gt;=$E44,CH$4&lt;=$G44)*(CH$4-$E44+1),$I44/2,$L44,TRUE)-_xlfn.NORM.DIST(AND(CH$4&gt;=$E44,CH$4&lt;=$G44)*(CG$4-$E44+1),$I44/2,$L44,TRUE))/(1-2*_xlfn.NORM.DIST(0,$I44/2,$L44,TRUE))*$C44+($J44="Steady Growth")*(AND(CH$4&gt;=$E44,CH$4&lt;=$G44)*((CH$4-$E44+1)/($I44*($I44+1)/2)*$C44))+($J44="custom")*CustomCF!CA44</f>
        <v>0</v>
      </c>
      <c r="CI44" s="19">
        <f>($J44="Bell Curve")*(_xlfn.NORM.DIST(AND(CI$4&gt;=$E44,CI$4&lt;=$G44)*(CI$4-$E44+1),$I44/2,$L44,TRUE)-_xlfn.NORM.DIST(AND(CI$4&gt;=$E44,CI$4&lt;=$G44)*(CH$4-$E44+1),$I44/2,$L44,TRUE))/(1-2*_xlfn.NORM.DIST(0,$I44/2,$L44,TRUE))*$C44+($J44="Steady Growth")*(AND(CI$4&gt;=$E44,CI$4&lt;=$G44)*((CI$4-$E44+1)/($I44*($I44+1)/2)*$C44))+($J44="custom")*CustomCF!CB44</f>
        <v>0</v>
      </c>
      <c r="CJ44" s="19">
        <f>($J44="Bell Curve")*(_xlfn.NORM.DIST(AND(CJ$4&gt;=$E44,CJ$4&lt;=$G44)*(CJ$4-$E44+1),$I44/2,$L44,TRUE)-_xlfn.NORM.DIST(AND(CJ$4&gt;=$E44,CJ$4&lt;=$G44)*(CI$4-$E44+1),$I44/2,$L44,TRUE))/(1-2*_xlfn.NORM.DIST(0,$I44/2,$L44,TRUE))*$C44+($J44="Steady Growth")*(AND(CJ$4&gt;=$E44,CJ$4&lt;=$G44)*((CJ$4-$E44+1)/($I44*($I44+1)/2)*$C44))+($J44="custom")*CustomCF!CC44</f>
        <v>0</v>
      </c>
      <c r="CK44" s="19">
        <f>($J44="Bell Curve")*(_xlfn.NORM.DIST(AND(CK$4&gt;=$E44,CK$4&lt;=$G44)*(CK$4-$E44+1),$I44/2,$L44,TRUE)-_xlfn.NORM.DIST(AND(CK$4&gt;=$E44,CK$4&lt;=$G44)*(CJ$4-$E44+1),$I44/2,$L44,TRUE))/(1-2*_xlfn.NORM.DIST(0,$I44/2,$L44,TRUE))*$C44+($J44="Steady Growth")*(AND(CK$4&gt;=$E44,CK$4&lt;=$G44)*((CK$4-$E44+1)/($I44*($I44+1)/2)*$C44))+($J44="custom")*CustomCF!CD44</f>
        <v>0</v>
      </c>
      <c r="CL44" s="19">
        <f>($J44="Bell Curve")*(_xlfn.NORM.DIST(AND(CL$4&gt;=$E44,CL$4&lt;=$G44)*(CL$4-$E44+1),$I44/2,$L44,TRUE)-_xlfn.NORM.DIST(AND(CL$4&gt;=$E44,CL$4&lt;=$G44)*(CK$4-$E44+1),$I44/2,$L44,TRUE))/(1-2*_xlfn.NORM.DIST(0,$I44/2,$L44,TRUE))*$C44+($J44="Steady Growth")*(AND(CL$4&gt;=$E44,CL$4&lt;=$G44)*((CL$4-$E44+1)/($I44*($I44+1)/2)*$C44))+($J44="custom")*CustomCF!CE44</f>
        <v>0</v>
      </c>
      <c r="CM44" s="19">
        <f>($J44="Bell Curve")*(_xlfn.NORM.DIST(AND(CM$4&gt;=$E44,CM$4&lt;=$G44)*(CM$4-$E44+1),$I44/2,$L44,TRUE)-_xlfn.NORM.DIST(AND(CM$4&gt;=$E44,CM$4&lt;=$G44)*(CL$4-$E44+1),$I44/2,$L44,TRUE))/(1-2*_xlfn.NORM.DIST(0,$I44/2,$L44,TRUE))*$C44+($J44="Steady Growth")*(AND(CM$4&gt;=$E44,CM$4&lt;=$G44)*((CM$4-$E44+1)/($I44*($I44+1)/2)*$C44))+($J44="custom")*CustomCF!CF44</f>
        <v>0</v>
      </c>
      <c r="CN44" s="19">
        <f>($J44="Bell Curve")*(_xlfn.NORM.DIST(AND(CN$4&gt;=$E44,CN$4&lt;=$G44)*(CN$4-$E44+1),$I44/2,$L44,TRUE)-_xlfn.NORM.DIST(AND(CN$4&gt;=$E44,CN$4&lt;=$G44)*(CM$4-$E44+1),$I44/2,$L44,TRUE))/(1-2*_xlfn.NORM.DIST(0,$I44/2,$L44,TRUE))*$C44+($J44="Steady Growth")*(AND(CN$4&gt;=$E44,CN$4&lt;=$G44)*((CN$4-$E44+1)/($I44*($I44+1)/2)*$C44))+($J44="custom")*CustomCF!CG44</f>
        <v>0</v>
      </c>
      <c r="CO44" s="19">
        <f>($J44="Bell Curve")*(_xlfn.NORM.DIST(AND(CO$4&gt;=$E44,CO$4&lt;=$G44)*(CO$4-$E44+1),$I44/2,$L44,TRUE)-_xlfn.NORM.DIST(AND(CO$4&gt;=$E44,CO$4&lt;=$G44)*(CN$4-$E44+1),$I44/2,$L44,TRUE))/(1-2*_xlfn.NORM.DIST(0,$I44/2,$L44,TRUE))*$C44+($J44="Steady Growth")*(AND(CO$4&gt;=$E44,CO$4&lt;=$G44)*((CO$4-$E44+1)/($I44*($I44+1)/2)*$C44))+($J44="custom")*CustomCF!CH44</f>
        <v>0</v>
      </c>
      <c r="CP44" s="19">
        <f>($J44="Bell Curve")*(_xlfn.NORM.DIST(AND(CP$4&gt;=$E44,CP$4&lt;=$G44)*(CP$4-$E44+1),$I44/2,$L44,TRUE)-_xlfn.NORM.DIST(AND(CP$4&gt;=$E44,CP$4&lt;=$G44)*(CO$4-$E44+1),$I44/2,$L44,TRUE))/(1-2*_xlfn.NORM.DIST(0,$I44/2,$L44,TRUE))*$C44+($J44="Steady Growth")*(AND(CP$4&gt;=$E44,CP$4&lt;=$G44)*((CP$4-$E44+1)/($I44*($I44+1)/2)*$C44))+($J44="custom")*CustomCF!CI44</f>
        <v>0</v>
      </c>
      <c r="CQ44" s="19">
        <f>($J44="Bell Curve")*(_xlfn.NORM.DIST(AND(CQ$4&gt;=$E44,CQ$4&lt;=$G44)*(CQ$4-$E44+1),$I44/2,$L44,TRUE)-_xlfn.NORM.DIST(AND(CQ$4&gt;=$E44,CQ$4&lt;=$G44)*(CP$4-$E44+1),$I44/2,$L44,TRUE))/(1-2*_xlfn.NORM.DIST(0,$I44/2,$L44,TRUE))*$C44+($J44="Steady Growth")*(AND(CQ$4&gt;=$E44,CQ$4&lt;=$G44)*((CQ$4-$E44+1)/($I44*($I44+1)/2)*$C44))+($J44="custom")*CustomCF!CJ44</f>
        <v>0</v>
      </c>
      <c r="CR44" s="19">
        <f>($J44="Bell Curve")*(_xlfn.NORM.DIST(AND(CR$4&gt;=$E44,CR$4&lt;=$G44)*(CR$4-$E44+1),$I44/2,$L44,TRUE)-_xlfn.NORM.DIST(AND(CR$4&gt;=$E44,CR$4&lt;=$G44)*(CQ$4-$E44+1),$I44/2,$L44,TRUE))/(1-2*_xlfn.NORM.DIST(0,$I44/2,$L44,TRUE))*$C44+($J44="Steady Growth")*(AND(CR$4&gt;=$E44,CR$4&lt;=$G44)*((CR$4-$E44+1)/($I44*($I44+1)/2)*$C44))+($J44="custom")*CustomCF!CK44</f>
        <v>0</v>
      </c>
      <c r="CS44" s="19">
        <f>($J44="Bell Curve")*(_xlfn.NORM.DIST(AND(CS$4&gt;=$E44,CS$4&lt;=$G44)*(CS$4-$E44+1),$I44/2,$L44,TRUE)-_xlfn.NORM.DIST(AND(CS$4&gt;=$E44,CS$4&lt;=$G44)*(CR$4-$E44+1),$I44/2,$L44,TRUE))/(1-2*_xlfn.NORM.DIST(0,$I44/2,$L44,TRUE))*$C44+($J44="Steady Growth")*(AND(CS$4&gt;=$E44,CS$4&lt;=$G44)*((CS$4-$E44+1)/($I44*($I44+1)/2)*$C44))+($J44="custom")*CustomCF!CL44</f>
        <v>0</v>
      </c>
      <c r="CT44" s="19">
        <f>($J44="Bell Curve")*(_xlfn.NORM.DIST(AND(CT$4&gt;=$E44,CT$4&lt;=$G44)*(CT$4-$E44+1),$I44/2,$L44,TRUE)-_xlfn.NORM.DIST(AND(CT$4&gt;=$E44,CT$4&lt;=$G44)*(CS$4-$E44+1),$I44/2,$L44,TRUE))/(1-2*_xlfn.NORM.DIST(0,$I44/2,$L44,TRUE))*$C44+($J44="Steady Growth")*(AND(CT$4&gt;=$E44,CT$4&lt;=$G44)*((CT$4-$E44+1)/($I44*($I44+1)/2)*$C44))+($J44="custom")*CustomCF!CM44</f>
        <v>0</v>
      </c>
      <c r="CU44" s="19">
        <f>($J44="Bell Curve")*(_xlfn.NORM.DIST(AND(CU$4&gt;=$E44,CU$4&lt;=$G44)*(CU$4-$E44+1),$I44/2,$L44,TRUE)-_xlfn.NORM.DIST(AND(CU$4&gt;=$E44,CU$4&lt;=$G44)*(CT$4-$E44+1),$I44/2,$L44,TRUE))/(1-2*_xlfn.NORM.DIST(0,$I44/2,$L44,TRUE))*$C44+($J44="Steady Growth")*(AND(CU$4&gt;=$E44,CU$4&lt;=$G44)*((CU$4-$E44+1)/($I44*($I44+1)/2)*$C44))+($J44="custom")*CustomCF!CN44</f>
        <v>0</v>
      </c>
      <c r="CV44" s="19">
        <f>($J44="Bell Curve")*(_xlfn.NORM.DIST(AND(CV$4&gt;=$E44,CV$4&lt;=$G44)*(CV$4-$E44+1),$I44/2,$L44,TRUE)-_xlfn.NORM.DIST(AND(CV$4&gt;=$E44,CV$4&lt;=$G44)*(CU$4-$E44+1),$I44/2,$L44,TRUE))/(1-2*_xlfn.NORM.DIST(0,$I44/2,$L44,TRUE))*$C44+($J44="Steady Growth")*(AND(CV$4&gt;=$E44,CV$4&lt;=$G44)*((CV$4-$E44+1)/($I44*($I44+1)/2)*$C44))+($J44="custom")*CustomCF!CO44</f>
        <v>0</v>
      </c>
      <c r="CW44" s="19">
        <f>($J44="Bell Curve")*(_xlfn.NORM.DIST(AND(CW$4&gt;=$E44,CW$4&lt;=$G44)*(CW$4-$E44+1),$I44/2,$L44,TRUE)-_xlfn.NORM.DIST(AND(CW$4&gt;=$E44,CW$4&lt;=$G44)*(CV$4-$E44+1),$I44/2,$L44,TRUE))/(1-2*_xlfn.NORM.DIST(0,$I44/2,$L44,TRUE))*$C44+($J44="Steady Growth")*(AND(CW$4&gt;=$E44,CW$4&lt;=$G44)*((CW$4-$E44+1)/($I44*($I44+1)/2)*$C44))+($J44="custom")*CustomCF!CP44</f>
        <v>0</v>
      </c>
      <c r="CX44" s="19">
        <f>($J44="Bell Curve")*(_xlfn.NORM.DIST(AND(CX$4&gt;=$E44,CX$4&lt;=$G44)*(CX$4-$E44+1),$I44/2,$L44,TRUE)-_xlfn.NORM.DIST(AND(CX$4&gt;=$E44,CX$4&lt;=$G44)*(CW$4-$E44+1),$I44/2,$L44,TRUE))/(1-2*_xlfn.NORM.DIST(0,$I44/2,$L44,TRUE))*$C44+($J44="Steady Growth")*(AND(CX$4&gt;=$E44,CX$4&lt;=$G44)*((CX$4-$E44+1)/($I44*($I44+1)/2)*$C44))+($J44="custom")*CustomCF!CQ44</f>
        <v>0</v>
      </c>
      <c r="CY44" s="19">
        <f>($J44="Bell Curve")*(_xlfn.NORM.DIST(AND(CY$4&gt;=$E44,CY$4&lt;=$G44)*(CY$4-$E44+1),$I44/2,$L44,TRUE)-_xlfn.NORM.DIST(AND(CY$4&gt;=$E44,CY$4&lt;=$G44)*(CX$4-$E44+1),$I44/2,$L44,TRUE))/(1-2*_xlfn.NORM.DIST(0,$I44/2,$L44,TRUE))*$C44+($J44="Steady Growth")*(AND(CY$4&gt;=$E44,CY$4&lt;=$G44)*((CY$4-$E44+1)/($I44*($I44+1)/2)*$C44))+($J44="custom")*CustomCF!CR44</f>
        <v>0</v>
      </c>
      <c r="CZ44" s="19">
        <f>($J44="Bell Curve")*(_xlfn.NORM.DIST(AND(CZ$4&gt;=$E44,CZ$4&lt;=$G44)*(CZ$4-$E44+1),$I44/2,$L44,TRUE)-_xlfn.NORM.DIST(AND(CZ$4&gt;=$E44,CZ$4&lt;=$G44)*(CY$4-$E44+1),$I44/2,$L44,TRUE))/(1-2*_xlfn.NORM.DIST(0,$I44/2,$L44,TRUE))*$C44+($J44="Steady Growth")*(AND(CZ$4&gt;=$E44,CZ$4&lt;=$G44)*((CZ$4-$E44+1)/($I44*($I44+1)/2)*$C44))+($J44="custom")*CustomCF!CS44</f>
        <v>0</v>
      </c>
      <c r="DA44" s="19">
        <f>($J44="Bell Curve")*(_xlfn.NORM.DIST(AND(DA$4&gt;=$E44,DA$4&lt;=$G44)*(DA$4-$E44+1),$I44/2,$L44,TRUE)-_xlfn.NORM.DIST(AND(DA$4&gt;=$E44,DA$4&lt;=$G44)*(CZ$4-$E44+1),$I44/2,$L44,TRUE))/(1-2*_xlfn.NORM.DIST(0,$I44/2,$L44,TRUE))*$C44+($J44="Steady Growth")*(AND(DA$4&gt;=$E44,DA$4&lt;=$G44)*((DA$4-$E44+1)/($I44*($I44+1)/2)*$C44))+($J44="custom")*CustomCF!CT44</f>
        <v>0</v>
      </c>
      <c r="DB44" s="19">
        <f>($J44="Bell Curve")*(_xlfn.NORM.DIST(AND(DB$4&gt;=$E44,DB$4&lt;=$G44)*(DB$4-$E44+1),$I44/2,$L44,TRUE)-_xlfn.NORM.DIST(AND(DB$4&gt;=$E44,DB$4&lt;=$G44)*(DA$4-$E44+1),$I44/2,$L44,TRUE))/(1-2*_xlfn.NORM.DIST(0,$I44/2,$L44,TRUE))*$C44+($J44="Steady Growth")*(AND(DB$4&gt;=$E44,DB$4&lt;=$G44)*((DB$4-$E44+1)/($I44*($I44+1)/2)*$C44))+($J44="custom")*CustomCF!CU44</f>
        <v>0</v>
      </c>
      <c r="DC44" s="19">
        <f>($J44="Bell Curve")*(_xlfn.NORM.DIST(AND(DC$4&gt;=$E44,DC$4&lt;=$G44)*(DC$4-$E44+1),$I44/2,$L44,TRUE)-_xlfn.NORM.DIST(AND(DC$4&gt;=$E44,DC$4&lt;=$G44)*(DB$4-$E44+1),$I44/2,$L44,TRUE))/(1-2*_xlfn.NORM.DIST(0,$I44/2,$L44,TRUE))*$C44+($J44="Steady Growth")*(AND(DC$4&gt;=$E44,DC$4&lt;=$G44)*((DC$4-$E44+1)/($I44*($I44+1)/2)*$C44))+($J44="custom")*CustomCF!CV44</f>
        <v>0</v>
      </c>
      <c r="DD44" s="19">
        <f>($J44="Bell Curve")*(_xlfn.NORM.DIST(AND(DD$4&gt;=$E44,DD$4&lt;=$G44)*(DD$4-$E44+1),$I44/2,$L44,TRUE)-_xlfn.NORM.DIST(AND(DD$4&gt;=$E44,DD$4&lt;=$G44)*(DC$4-$E44+1),$I44/2,$L44,TRUE))/(1-2*_xlfn.NORM.DIST(0,$I44/2,$L44,TRUE))*$C44+($J44="Steady Growth")*(AND(DD$4&gt;=$E44,DD$4&lt;=$G44)*((DD$4-$E44+1)/($I44*($I44+1)/2)*$C44))+($J44="custom")*CustomCF!CW44</f>
        <v>0</v>
      </c>
      <c r="DE44" s="19">
        <f>($J44="Bell Curve")*(_xlfn.NORM.DIST(AND(DE$4&gt;=$E44,DE$4&lt;=$G44)*(DE$4-$E44+1),$I44/2,$L44,TRUE)-_xlfn.NORM.DIST(AND(DE$4&gt;=$E44,DE$4&lt;=$G44)*(DD$4-$E44+1),$I44/2,$L44,TRUE))/(1-2*_xlfn.NORM.DIST(0,$I44/2,$L44,TRUE))*$C44+($J44="Steady Growth")*(AND(DE$4&gt;=$E44,DE$4&lt;=$G44)*((DE$4-$E44+1)/($I44*($I44+1)/2)*$C44))+($J44="custom")*CustomCF!CX44</f>
        <v>0</v>
      </c>
      <c r="DF44" s="19">
        <f>($J44="Bell Curve")*(_xlfn.NORM.DIST(AND(DF$4&gt;=$E44,DF$4&lt;=$G44)*(DF$4-$E44+1),$I44/2,$L44,TRUE)-_xlfn.NORM.DIST(AND(DF$4&gt;=$E44,DF$4&lt;=$G44)*(DE$4-$E44+1),$I44/2,$L44,TRUE))/(1-2*_xlfn.NORM.DIST(0,$I44/2,$L44,TRUE))*$C44+($J44="Steady Growth")*(AND(DF$4&gt;=$E44,DF$4&lt;=$G44)*((DF$4-$E44+1)/($I44*($I44+1)/2)*$C44))+($J44="custom")*CustomCF!CY44</f>
        <v>0</v>
      </c>
      <c r="DG44" s="19">
        <f>($J44="Bell Curve")*(_xlfn.NORM.DIST(AND(DG$4&gt;=$E44,DG$4&lt;=$G44)*(DG$4-$E44+1),$I44/2,$L44,TRUE)-_xlfn.NORM.DIST(AND(DG$4&gt;=$E44,DG$4&lt;=$G44)*(DF$4-$E44+1),$I44/2,$L44,TRUE))/(1-2*_xlfn.NORM.DIST(0,$I44/2,$L44,TRUE))*$C44+($J44="Steady Growth")*(AND(DG$4&gt;=$E44,DG$4&lt;=$G44)*((DG$4-$E44+1)/($I44*($I44+1)/2)*$C44))+($J44="custom")*CustomCF!CZ44</f>
        <v>0</v>
      </c>
      <c r="DH44" s="19">
        <f>($J44="Bell Curve")*(_xlfn.NORM.DIST(AND(DH$4&gt;=$E44,DH$4&lt;=$G44)*(DH$4-$E44+1),$I44/2,$L44,TRUE)-_xlfn.NORM.DIST(AND(DH$4&gt;=$E44,DH$4&lt;=$G44)*(DG$4-$E44+1),$I44/2,$L44,TRUE))/(1-2*_xlfn.NORM.DIST(0,$I44/2,$L44,TRUE))*$C44+($J44="Steady Growth")*(AND(DH$4&gt;=$E44,DH$4&lt;=$G44)*((DH$4-$E44+1)/($I44*($I44+1)/2)*$C44))+($J44="custom")*CustomCF!DA44</f>
        <v>0</v>
      </c>
      <c r="DI44" s="19">
        <f>($J44="Bell Curve")*(_xlfn.NORM.DIST(AND(DI$4&gt;=$E44,DI$4&lt;=$G44)*(DI$4-$E44+1),$I44/2,$L44,TRUE)-_xlfn.NORM.DIST(AND(DI$4&gt;=$E44,DI$4&lt;=$G44)*(DH$4-$E44+1),$I44/2,$L44,TRUE))/(1-2*_xlfn.NORM.DIST(0,$I44/2,$L44,TRUE))*$C44+($J44="Steady Growth")*(AND(DI$4&gt;=$E44,DI$4&lt;=$G44)*((DI$4-$E44+1)/($I44*($I44+1)/2)*$C44))+($J44="custom")*CustomCF!DB44</f>
        <v>0</v>
      </c>
      <c r="DJ44" s="19">
        <f>($J44="Bell Curve")*(_xlfn.NORM.DIST(AND(DJ$4&gt;=$E44,DJ$4&lt;=$G44)*(DJ$4-$E44+1),$I44/2,$L44,TRUE)-_xlfn.NORM.DIST(AND(DJ$4&gt;=$E44,DJ$4&lt;=$G44)*(DI$4-$E44+1),$I44/2,$L44,TRUE))/(1-2*_xlfn.NORM.DIST(0,$I44/2,$L44,TRUE))*$C44+($J44="Steady Growth")*(AND(DJ$4&gt;=$E44,DJ$4&lt;=$G44)*((DJ$4-$E44+1)/($I44*($I44+1)/2)*$C44))+($J44="custom")*CustomCF!DC44</f>
        <v>0</v>
      </c>
      <c r="DK44" s="19">
        <f>($J44="Bell Curve")*(_xlfn.NORM.DIST(AND(DK$4&gt;=$E44,DK$4&lt;=$G44)*(DK$4-$E44+1),$I44/2,$L44,TRUE)-_xlfn.NORM.DIST(AND(DK$4&gt;=$E44,DK$4&lt;=$G44)*(DJ$4-$E44+1),$I44/2,$L44,TRUE))/(1-2*_xlfn.NORM.DIST(0,$I44/2,$L44,TRUE))*$C44+($J44="Steady Growth")*(AND(DK$4&gt;=$E44,DK$4&lt;=$G44)*((DK$4-$E44+1)/($I44*($I44+1)/2)*$C44))+($J44="custom")*CustomCF!DD44</f>
        <v>0</v>
      </c>
      <c r="DL44" s="19">
        <f>($J44="Bell Curve")*(_xlfn.NORM.DIST(AND(DL$4&gt;=$E44,DL$4&lt;=$G44)*(DL$4-$E44+1),$I44/2,$L44,TRUE)-_xlfn.NORM.DIST(AND(DL$4&gt;=$E44,DL$4&lt;=$G44)*(DK$4-$E44+1),$I44/2,$L44,TRUE))/(1-2*_xlfn.NORM.DIST(0,$I44/2,$L44,TRUE))*$C44+($J44="Steady Growth")*(AND(DL$4&gt;=$E44,DL$4&lt;=$G44)*((DL$4-$E44+1)/($I44*($I44+1)/2)*$C44))+($J44="custom")*CustomCF!DE44</f>
        <v>0</v>
      </c>
      <c r="DM44" s="19">
        <f>($J44="Bell Curve")*(_xlfn.NORM.DIST(AND(DM$4&gt;=$E44,DM$4&lt;=$G44)*(DM$4-$E44+1),$I44/2,$L44,TRUE)-_xlfn.NORM.DIST(AND(DM$4&gt;=$E44,DM$4&lt;=$G44)*(DL$4-$E44+1),$I44/2,$L44,TRUE))/(1-2*_xlfn.NORM.DIST(0,$I44/2,$L44,TRUE))*$C44+($J44="Steady Growth")*(AND(DM$4&gt;=$E44,DM$4&lt;=$G44)*((DM$4-$E44+1)/($I44*($I44+1)/2)*$C44))+($J44="custom")*CustomCF!DF44</f>
        <v>0</v>
      </c>
      <c r="DN44" s="19">
        <f>($J44="Bell Curve")*(_xlfn.NORM.DIST(AND(DN$4&gt;=$E44,DN$4&lt;=$G44)*(DN$4-$E44+1),$I44/2,$L44,TRUE)-_xlfn.NORM.DIST(AND(DN$4&gt;=$E44,DN$4&lt;=$G44)*(DM$4-$E44+1),$I44/2,$L44,TRUE))/(1-2*_xlfn.NORM.DIST(0,$I44/2,$L44,TRUE))*$C44+($J44="Steady Growth")*(AND(DN$4&gt;=$E44,DN$4&lt;=$G44)*((DN$4-$E44+1)/($I44*($I44+1)/2)*$C44))+($J44="custom")*CustomCF!DG44</f>
        <v>0</v>
      </c>
      <c r="DO44" s="19">
        <f>($J44="Bell Curve")*(_xlfn.NORM.DIST(AND(DO$4&gt;=$E44,DO$4&lt;=$G44)*(DO$4-$E44+1),$I44/2,$L44,TRUE)-_xlfn.NORM.DIST(AND(DO$4&gt;=$E44,DO$4&lt;=$G44)*(DN$4-$E44+1),$I44/2,$L44,TRUE))/(1-2*_xlfn.NORM.DIST(0,$I44/2,$L44,TRUE))*$C44+($J44="Steady Growth")*(AND(DO$4&gt;=$E44,DO$4&lt;=$G44)*((DO$4-$E44+1)/($I44*($I44+1)/2)*$C44))+($J44="custom")*CustomCF!DH44</f>
        <v>0</v>
      </c>
      <c r="DP44" s="19">
        <f>($J44="Bell Curve")*(_xlfn.NORM.DIST(AND(DP$4&gt;=$E44,DP$4&lt;=$G44)*(DP$4-$E44+1),$I44/2,$L44,TRUE)-_xlfn.NORM.DIST(AND(DP$4&gt;=$E44,DP$4&lt;=$G44)*(DO$4-$E44+1),$I44/2,$L44,TRUE))/(1-2*_xlfn.NORM.DIST(0,$I44/2,$L44,TRUE))*$C44+($J44="Steady Growth")*(AND(DP$4&gt;=$E44,DP$4&lt;=$G44)*((DP$4-$E44+1)/($I44*($I44+1)/2)*$C44))+($J44="custom")*CustomCF!DI44</f>
        <v>0</v>
      </c>
      <c r="DQ44" s="19">
        <f>($J44="Bell Curve")*(_xlfn.NORM.DIST(AND(DQ$4&gt;=$E44,DQ$4&lt;=$G44)*(DQ$4-$E44+1),$I44/2,$L44,TRUE)-_xlfn.NORM.DIST(AND(DQ$4&gt;=$E44,DQ$4&lt;=$G44)*(DP$4-$E44+1),$I44/2,$L44,TRUE))/(1-2*_xlfn.NORM.DIST(0,$I44/2,$L44,TRUE))*$C44+($J44="Steady Growth")*(AND(DQ$4&gt;=$E44,DQ$4&lt;=$G44)*((DQ$4-$E44+1)/($I44*($I44+1)/2)*$C44))+($J44="custom")*CustomCF!DJ44</f>
        <v>0</v>
      </c>
      <c r="DR44" s="19">
        <f>($J44="Bell Curve")*(_xlfn.NORM.DIST(AND(DR$4&gt;=$E44,DR$4&lt;=$G44)*(DR$4-$E44+1),$I44/2,$L44,TRUE)-_xlfn.NORM.DIST(AND(DR$4&gt;=$E44,DR$4&lt;=$G44)*(DQ$4-$E44+1),$I44/2,$L44,TRUE))/(1-2*_xlfn.NORM.DIST(0,$I44/2,$L44,TRUE))*$C44+($J44="Steady Growth")*(AND(DR$4&gt;=$E44,DR$4&lt;=$G44)*((DR$4-$E44+1)/($I44*($I44+1)/2)*$C44))+($J44="custom")*CustomCF!DK44</f>
        <v>0</v>
      </c>
      <c r="DS44" s="19">
        <f>($J44="Bell Curve")*(_xlfn.NORM.DIST(AND(DS$4&gt;=$E44,DS$4&lt;=$G44)*(DS$4-$E44+1),$I44/2,$L44,TRUE)-_xlfn.NORM.DIST(AND(DS$4&gt;=$E44,DS$4&lt;=$G44)*(DR$4-$E44+1),$I44/2,$L44,TRUE))/(1-2*_xlfn.NORM.DIST(0,$I44/2,$L44,TRUE))*$C44+($J44="Steady Growth")*(AND(DS$4&gt;=$E44,DS$4&lt;=$G44)*((DS$4-$E44+1)/($I44*($I44+1)/2)*$C44))+($J44="custom")*CustomCF!DL44</f>
        <v>0</v>
      </c>
      <c r="DT44" s="19">
        <f>($J44="Bell Curve")*(_xlfn.NORM.DIST(AND(DT$4&gt;=$E44,DT$4&lt;=$G44)*(DT$4-$E44+1),$I44/2,$L44,TRUE)-_xlfn.NORM.DIST(AND(DT$4&gt;=$E44,DT$4&lt;=$G44)*(DS$4-$E44+1),$I44/2,$L44,TRUE))/(1-2*_xlfn.NORM.DIST(0,$I44/2,$L44,TRUE))*$C44+($J44="Steady Growth")*(AND(DT$4&gt;=$E44,DT$4&lt;=$G44)*((DT$4-$E44+1)/($I44*($I44+1)/2)*$C44))+($J44="custom")*CustomCF!DM44</f>
        <v>0</v>
      </c>
      <c r="DU44" s="19">
        <f>($J44="Bell Curve")*(_xlfn.NORM.DIST(AND(DU$4&gt;=$E44,DU$4&lt;=$G44)*(DU$4-$E44+1),$I44/2,$L44,TRUE)-_xlfn.NORM.DIST(AND(DU$4&gt;=$E44,DU$4&lt;=$G44)*(DT$4-$E44+1),$I44/2,$L44,TRUE))/(1-2*_xlfn.NORM.DIST(0,$I44/2,$L44,TRUE))*$C44+($J44="Steady Growth")*(AND(DU$4&gt;=$E44,DU$4&lt;=$G44)*((DU$4-$E44+1)/($I44*($I44+1)/2)*$C44))+($J44="custom")*CustomCF!DN44</f>
        <v>0</v>
      </c>
      <c r="DV44" s="19">
        <f>($J44="Bell Curve")*(_xlfn.NORM.DIST(AND(DV$4&gt;=$E44,DV$4&lt;=$G44)*(DV$4-$E44+1),$I44/2,$L44,TRUE)-_xlfn.NORM.DIST(AND(DV$4&gt;=$E44,DV$4&lt;=$G44)*(DU$4-$E44+1),$I44/2,$L44,TRUE))/(1-2*_xlfn.NORM.DIST(0,$I44/2,$L44,TRUE))*$C44+($J44="Steady Growth")*(AND(DV$4&gt;=$E44,DV$4&lt;=$G44)*((DV$4-$E44+1)/($I44*($I44+1)/2)*$C44))+($J44="custom")*CustomCF!DO44</f>
        <v>0</v>
      </c>
      <c r="DW44" s="19">
        <f>($J44="Bell Curve")*(_xlfn.NORM.DIST(AND(DW$4&gt;=$E44,DW$4&lt;=$G44)*(DW$4-$E44+1),$I44/2,$L44,TRUE)-_xlfn.NORM.DIST(AND(DW$4&gt;=$E44,DW$4&lt;=$G44)*(DV$4-$E44+1),$I44/2,$L44,TRUE))/(1-2*_xlfn.NORM.DIST(0,$I44/2,$L44,TRUE))*$C44+($J44="Steady Growth")*(AND(DW$4&gt;=$E44,DW$4&lt;=$G44)*((DW$4-$E44+1)/($I44*($I44+1)/2)*$C44))+($J44="custom")*CustomCF!DP44</f>
        <v>0</v>
      </c>
      <c r="DX44" s="19">
        <f>($J44="Bell Curve")*(_xlfn.NORM.DIST(AND(DX$4&gt;=$E44,DX$4&lt;=$G44)*(DX$4-$E44+1),$I44/2,$L44,TRUE)-_xlfn.NORM.DIST(AND(DX$4&gt;=$E44,DX$4&lt;=$G44)*(DW$4-$E44+1),$I44/2,$L44,TRUE))/(1-2*_xlfn.NORM.DIST(0,$I44/2,$L44,TRUE))*$C44+($J44="Steady Growth")*(AND(DX$4&gt;=$E44,DX$4&lt;=$G44)*((DX$4-$E44+1)/($I44*($I44+1)/2)*$C44))+($J44="custom")*CustomCF!DQ44</f>
        <v>0</v>
      </c>
      <c r="DY44" s="19">
        <f>($J44="Bell Curve")*(_xlfn.NORM.DIST(AND(DY$4&gt;=$E44,DY$4&lt;=$G44)*(DY$4-$E44+1),$I44/2,$L44,TRUE)-_xlfn.NORM.DIST(AND(DY$4&gt;=$E44,DY$4&lt;=$G44)*(DX$4-$E44+1),$I44/2,$L44,TRUE))/(1-2*_xlfn.NORM.DIST(0,$I44/2,$L44,TRUE))*$C44+($J44="Steady Growth")*(AND(DY$4&gt;=$E44,DY$4&lt;=$G44)*((DY$4-$E44+1)/($I44*($I44+1)/2)*$C44))+($J44="custom")*CustomCF!DR44</f>
        <v>0</v>
      </c>
      <c r="DZ44" s="19">
        <f>($J44="Bell Curve")*(_xlfn.NORM.DIST(AND(DZ$4&gt;=$E44,DZ$4&lt;=$G44)*(DZ$4-$E44+1),$I44/2,$L44,TRUE)-_xlfn.NORM.DIST(AND(DZ$4&gt;=$E44,DZ$4&lt;=$G44)*(DY$4-$E44+1),$I44/2,$L44,TRUE))/(1-2*_xlfn.NORM.DIST(0,$I44/2,$L44,TRUE))*$C44+($J44="Steady Growth")*(AND(DZ$4&gt;=$E44,DZ$4&lt;=$G44)*((DZ$4-$E44+1)/($I44*($I44+1)/2)*$C44))+($J44="custom")*CustomCF!DS44</f>
        <v>0</v>
      </c>
      <c r="EA44" s="19">
        <f>($J44="Bell Curve")*(_xlfn.NORM.DIST(AND(EA$4&gt;=$E44,EA$4&lt;=$G44)*(EA$4-$E44+1),$I44/2,$L44,TRUE)-_xlfn.NORM.DIST(AND(EA$4&gt;=$E44,EA$4&lt;=$G44)*(DZ$4-$E44+1),$I44/2,$L44,TRUE))/(1-2*_xlfn.NORM.DIST(0,$I44/2,$L44,TRUE))*$C44+($J44="Steady Growth")*(AND(EA$4&gt;=$E44,EA$4&lt;=$G44)*((EA$4-$E44+1)/($I44*($I44+1)/2)*$C44))+($J44="custom")*CustomCF!DT44</f>
        <v>0</v>
      </c>
      <c r="EB44" s="19">
        <f>($J44="Bell Curve")*(_xlfn.NORM.DIST(AND(EB$4&gt;=$E44,EB$4&lt;=$G44)*(EB$4-$E44+1),$I44/2,$L44,TRUE)-_xlfn.NORM.DIST(AND(EB$4&gt;=$E44,EB$4&lt;=$G44)*(EA$4-$E44+1),$I44/2,$L44,TRUE))/(1-2*_xlfn.NORM.DIST(0,$I44/2,$L44,TRUE))*$C44+($J44="Steady Growth")*(AND(EB$4&gt;=$E44,EB$4&lt;=$G44)*((EB$4-$E44+1)/($I44*($I44+1)/2)*$C44))+($J44="custom")*CustomCF!DU44</f>
        <v>0</v>
      </c>
      <c r="EC44" s="19">
        <f>($J44="Bell Curve")*(_xlfn.NORM.DIST(AND(EC$4&gt;=$E44,EC$4&lt;=$G44)*(EC$4-$E44+1),$I44/2,$L44,TRUE)-_xlfn.NORM.DIST(AND(EC$4&gt;=$E44,EC$4&lt;=$G44)*(EB$4-$E44+1),$I44/2,$L44,TRUE))/(1-2*_xlfn.NORM.DIST(0,$I44/2,$L44,TRUE))*$C44+($J44="Steady Growth")*(AND(EC$4&gt;=$E44,EC$4&lt;=$G44)*((EC$4-$E44+1)/($I44*($I44+1)/2)*$C44))+($J44="custom")*CustomCF!DV44</f>
        <v>0</v>
      </c>
      <c r="ED44" s="19">
        <f>($J44="Bell Curve")*(_xlfn.NORM.DIST(AND(ED$4&gt;=$E44,ED$4&lt;=$G44)*(ED$4-$E44+1),$I44/2,$L44,TRUE)-_xlfn.NORM.DIST(AND(ED$4&gt;=$E44,ED$4&lt;=$G44)*(EC$4-$E44+1),$I44/2,$L44,TRUE))/(1-2*_xlfn.NORM.DIST(0,$I44/2,$L44,TRUE))*$C44+($J44="Steady Growth")*(AND(ED$4&gt;=$E44,ED$4&lt;=$G44)*((ED$4-$E44+1)/($I44*($I44+1)/2)*$C44))+($J44="custom")*CustomCF!DW44</f>
        <v>0</v>
      </c>
      <c r="EE44" s="19">
        <f>($J44="Bell Curve")*(_xlfn.NORM.DIST(AND(EE$4&gt;=$E44,EE$4&lt;=$G44)*(EE$4-$E44+1),$I44/2,$L44,TRUE)-_xlfn.NORM.DIST(AND(EE$4&gt;=$E44,EE$4&lt;=$G44)*(ED$4-$E44+1),$I44/2,$L44,TRUE))/(1-2*_xlfn.NORM.DIST(0,$I44/2,$L44,TRUE))*$C44+($J44="Steady Growth")*(AND(EE$4&gt;=$E44,EE$4&lt;=$G44)*((EE$4-$E44+1)/($I44*($I44+1)/2)*$C44))+($J44="custom")*CustomCF!DX44</f>
        <v>0</v>
      </c>
      <c r="EF44" s="121">
        <f>($J44="Bell Curve")*(_xlfn.NORM.DIST(AND(EF$4&gt;=$E44,EF$4&lt;=$G44)*(EF$4-$E44+1),$I44/2,$L44,TRUE)-_xlfn.NORM.DIST(AND(EF$4&gt;=$E44,EF$4&lt;=$G44)*(EE$4-$E44+1),$I44/2,$L44,TRUE))/(1-2*_xlfn.NORM.DIST(0,$I44/2,$L44,TRUE))*$C44+($J44="Steady Growth")*(AND(EF$4&gt;=$E44,EF$4&lt;=$G44)*((EF$4-$E44+1)/($I44*($I44+1)/2)*$C44))+($J44="custom")*CustomCF!DY44</f>
        <v>0</v>
      </c>
    </row>
    <row r="45" spans="2:136" hidden="1" outlineLevel="1" x14ac:dyDescent="0.2">
      <c r="B45" s="103" t="str">
        <f>Budget!O18</f>
        <v>Permits/Inspections</v>
      </c>
      <c r="C45" s="19">
        <f>Budget!P18</f>
        <v>2296807.6800000002</v>
      </c>
      <c r="D45" s="19">
        <f t="shared" si="17"/>
        <v>0</v>
      </c>
      <c r="E45" s="92">
        <v>0</v>
      </c>
      <c r="F45" s="18">
        <f>IF(J45="Custom",CustomCF!E45,INDEX($P$6:$DY$6,MATCH(E45,CF!$P$4:$DY$4,0)))</f>
        <v>46022</v>
      </c>
      <c r="G45" s="92">
        <v>30</v>
      </c>
      <c r="H45" s="18">
        <f>IF(J45="Custom",CustomCF!F45,INDEX($P$6:$EF$6,MATCH(G45,$P$4:$EF$4,0)))</f>
        <v>46934</v>
      </c>
      <c r="I45" s="9">
        <f t="shared" si="9"/>
        <v>31</v>
      </c>
      <c r="J45" s="92" t="s">
        <v>30</v>
      </c>
      <c r="K45" s="92" t="s">
        <v>31</v>
      </c>
      <c r="L45" s="9">
        <f t="shared" si="22"/>
        <v>10000000</v>
      </c>
      <c r="M45" s="107">
        <f t="shared" si="23"/>
        <v>2296807.6798969056</v>
      </c>
      <c r="N45" s="112" t="str">
        <f t="shared" si="10"/>
        <v>OK</v>
      </c>
      <c r="O45" s="112"/>
      <c r="P45" s="19">
        <f>($J45="Bell Curve")*(_xlfn.NORM.DIST(AND(P$4&gt;=$E45,P$4&lt;=$G45)*(P$4-$E45+1),$I45/2,$L45,TRUE)-_xlfn.NORM.DIST(AND(P$4&gt;=$E45,P$4&lt;=$G45)*(N$4-$E45+1),$I45/2,$L45,TRUE))/(1-2*_xlfn.NORM.DIST(0,$I45/2,$L45,TRUE))*$C45+($J45="Steady Growth")*(AND(P$4&gt;=$E45,P$4&lt;=$G45)*((P$4-$E45+1)/($I45*($I45+1)/2)*$C45))+($J45="custom")*CustomCF!I45</f>
        <v>74090.570309278206</v>
      </c>
      <c r="Q45" s="19">
        <f>($J45="Bell Curve")*(_xlfn.NORM.DIST(AND(Q$4&gt;=$E45,Q$4&lt;=$G45)*(Q$4-$E45+1),$I45/2,$L45,TRUE)-_xlfn.NORM.DIST(AND(Q$4&gt;=$E45,Q$4&lt;=$G45)*(P$4-$E45+1),$I45/2,$L45,TRUE))/(1-2*_xlfn.NORM.DIST(0,$I45/2,$L45,TRUE))*$C45+($J45="Steady Growth")*(AND(Q$4&gt;=$E45,Q$4&lt;=$G45)*((Q$4-$E45+1)/($I45*($I45+1)/2)*$C45))+($J45="custom")*CustomCF!J45</f>
        <v>74090.570309278206</v>
      </c>
      <c r="R45" s="19">
        <f>($J45="Bell Curve")*(_xlfn.NORM.DIST(AND(R$4&gt;=$E45,R$4&lt;=$G45)*(R$4-$E45+1),$I45/2,$L45,TRUE)-_xlfn.NORM.DIST(AND(R$4&gt;=$E45,R$4&lt;=$G45)*(Q$4-$E45+1),$I45/2,$L45,TRUE))/(1-2*_xlfn.NORM.DIST(0,$I45/2,$L45,TRUE))*$C45+($J45="Steady Growth")*(AND(R$4&gt;=$E45,R$4&lt;=$G45)*((R$4-$E45+1)/($I45*($I45+1)/2)*$C45))+($J45="custom")*CustomCF!K45</f>
        <v>74090.570309278206</v>
      </c>
      <c r="S45" s="19">
        <f>($J45="Bell Curve")*(_xlfn.NORM.DIST(AND(S$4&gt;=$E45,S$4&lt;=$G45)*(S$4-$E45+1),$I45/2,$L45,TRUE)-_xlfn.NORM.DIST(AND(S$4&gt;=$E45,S$4&lt;=$G45)*(R$4-$E45+1),$I45/2,$L45,TRUE))/(1-2*_xlfn.NORM.DIST(0,$I45/2,$L45,TRUE))*$C45+($J45="Steady Growth")*(AND(S$4&gt;=$E45,S$4&lt;=$G45)*((S$4-$E45+1)/($I45*($I45+1)/2)*$C45))+($J45="custom")*CustomCF!L45</f>
        <v>74090.570309278206</v>
      </c>
      <c r="T45" s="19">
        <f>($J45="Bell Curve")*(_xlfn.NORM.DIST(AND(T$4&gt;=$E45,T$4&lt;=$G45)*(T$4-$E45+1),$I45/2,$L45,TRUE)-_xlfn.NORM.DIST(AND(T$4&gt;=$E45,T$4&lt;=$G45)*(S$4-$E45+1),$I45/2,$L45,TRUE))/(1-2*_xlfn.NORM.DIST(0,$I45/2,$L45,TRUE))*$C45+($J45="Steady Growth")*(AND(T$4&gt;=$E45,T$4&lt;=$G45)*((T$4-$E45+1)/($I45*($I45+1)/2)*$C45))+($J45="custom")*CustomCF!M45</f>
        <v>74090.570309278206</v>
      </c>
      <c r="U45" s="19">
        <f>($J45="Bell Curve")*(_xlfn.NORM.DIST(AND(U$4&gt;=$E45,U$4&lt;=$G45)*(U$4-$E45+1),$I45/2,$L45,TRUE)-_xlfn.NORM.DIST(AND(U$4&gt;=$E45,U$4&lt;=$G45)*(T$4-$E45+1),$I45/2,$L45,TRUE))/(1-2*_xlfn.NORM.DIST(0,$I45/2,$L45,TRUE))*$C45+($J45="Steady Growth")*(AND(U$4&gt;=$E45,U$4&lt;=$G45)*((U$4-$E45+1)/($I45*($I45+1)/2)*$C45))+($J45="custom")*CustomCF!N45</f>
        <v>74090.570412372137</v>
      </c>
      <c r="V45" s="19">
        <f>($J45="Bell Curve")*(_xlfn.NORM.DIST(AND(V$4&gt;=$E45,V$4&lt;=$G45)*(V$4-$E45+1),$I45/2,$L45,TRUE)-_xlfn.NORM.DIST(AND(V$4&gt;=$E45,V$4&lt;=$G45)*(U$4-$E45+1),$I45/2,$L45,TRUE))/(1-2*_xlfn.NORM.DIST(0,$I45/2,$L45,TRUE))*$C45+($J45="Steady Growth")*(AND(V$4&gt;=$E45,V$4&lt;=$G45)*((V$4-$E45+1)/($I45*($I45+1)/2)*$C45))+($J45="custom")*CustomCF!O45</f>
        <v>74090.570309278206</v>
      </c>
      <c r="W45" s="19">
        <f>($J45="Bell Curve")*(_xlfn.NORM.DIST(AND(W$4&gt;=$E45,W$4&lt;=$G45)*(W$4-$E45+1),$I45/2,$L45,TRUE)-_xlfn.NORM.DIST(AND(W$4&gt;=$E45,W$4&lt;=$G45)*(V$4-$E45+1),$I45/2,$L45,TRUE))/(1-2*_xlfn.NORM.DIST(0,$I45/2,$L45,TRUE))*$C45+($J45="Steady Growth")*(AND(W$4&gt;=$E45,W$4&lt;=$G45)*((W$4-$E45+1)/($I45*($I45+1)/2)*$C45))+($J45="custom")*CustomCF!P45</f>
        <v>74090.570309278206</v>
      </c>
      <c r="X45" s="19">
        <f>($J45="Bell Curve")*(_xlfn.NORM.DIST(AND(X$4&gt;=$E45,X$4&lt;=$G45)*(X$4-$E45+1),$I45/2,$L45,TRUE)-_xlfn.NORM.DIST(AND(X$4&gt;=$E45,X$4&lt;=$G45)*(W$4-$E45+1),$I45/2,$L45,TRUE))/(1-2*_xlfn.NORM.DIST(0,$I45/2,$L45,TRUE))*$C45+($J45="Steady Growth")*(AND(X$4&gt;=$E45,X$4&lt;=$G45)*((X$4-$E45+1)/($I45*($I45+1)/2)*$C45))+($J45="custom")*CustomCF!Q45</f>
        <v>74090.570309278206</v>
      </c>
      <c r="Y45" s="19">
        <f>($J45="Bell Curve")*(_xlfn.NORM.DIST(AND(Y$4&gt;=$E45,Y$4&lt;=$G45)*(Y$4-$E45+1),$I45/2,$L45,TRUE)-_xlfn.NORM.DIST(AND(Y$4&gt;=$E45,Y$4&lt;=$G45)*(X$4-$E45+1),$I45/2,$L45,TRUE))/(1-2*_xlfn.NORM.DIST(0,$I45/2,$L45,TRUE))*$C45+($J45="Steady Growth")*(AND(Y$4&gt;=$E45,Y$4&lt;=$G45)*((Y$4-$E45+1)/($I45*($I45+1)/2)*$C45))+($J45="custom")*CustomCF!R45</f>
        <v>74090.570309278206</v>
      </c>
      <c r="Z45" s="19">
        <f>($J45="Bell Curve")*(_xlfn.NORM.DIST(AND(Z$4&gt;=$E45,Z$4&lt;=$G45)*(Z$4-$E45+1),$I45/2,$L45,TRUE)-_xlfn.NORM.DIST(AND(Z$4&gt;=$E45,Z$4&lt;=$G45)*(Y$4-$E45+1),$I45/2,$L45,TRUE))/(1-2*_xlfn.NORM.DIST(0,$I45/2,$L45,TRUE))*$C45+($J45="Steady Growth")*(AND(Z$4&gt;=$E45,Z$4&lt;=$G45)*((Z$4-$E45+1)/($I45*($I45+1)/2)*$C45))+($J45="custom")*CustomCF!S45</f>
        <v>74090.570309278206</v>
      </c>
      <c r="AA45" s="19">
        <f>($J45="Bell Curve")*(_xlfn.NORM.DIST(AND(AA$4&gt;=$E45,AA$4&lt;=$G45)*(AA$4-$E45+1),$I45/2,$L45,TRUE)-_xlfn.NORM.DIST(AND(AA$4&gt;=$E45,AA$4&lt;=$G45)*(Z$4-$E45+1),$I45/2,$L45,TRUE))/(1-2*_xlfn.NORM.DIST(0,$I45/2,$L45,TRUE))*$C45+($J45="Steady Growth")*(AND(AA$4&gt;=$E45,AA$4&lt;=$G45)*((AA$4-$E45+1)/($I45*($I45+1)/2)*$C45))+($J45="custom")*CustomCF!T45</f>
        <v>74090.570309278206</v>
      </c>
      <c r="AB45" s="19">
        <f>($J45="Bell Curve")*(_xlfn.NORM.DIST(AND(AB$4&gt;=$E45,AB$4&lt;=$G45)*(AB$4-$E45+1),$I45/2,$L45,TRUE)-_xlfn.NORM.DIST(AND(AB$4&gt;=$E45,AB$4&lt;=$G45)*(AA$4-$E45+1),$I45/2,$L45,TRUE))/(1-2*_xlfn.NORM.DIST(0,$I45/2,$L45,TRUE))*$C45+($J45="Steady Growth")*(AND(AB$4&gt;=$E45,AB$4&lt;=$G45)*((AB$4-$E45+1)/($I45*($I45+1)/2)*$C45))+($J45="custom")*CustomCF!U45</f>
        <v>74090.570412372137</v>
      </c>
      <c r="AC45" s="19">
        <f>($J45="Bell Curve")*(_xlfn.NORM.DIST(AND(AC$4&gt;=$E45,AC$4&lt;=$G45)*(AC$4-$E45+1),$I45/2,$L45,TRUE)-_xlfn.NORM.DIST(AND(AC$4&gt;=$E45,AC$4&lt;=$G45)*(AB$4-$E45+1),$I45/2,$L45,TRUE))/(1-2*_xlfn.NORM.DIST(0,$I45/2,$L45,TRUE))*$C45+($J45="Steady Growth")*(AND(AC$4&gt;=$E45,AC$4&lt;=$G45)*((AC$4-$E45+1)/($I45*($I45+1)/2)*$C45))+($J45="custom")*CustomCF!V45</f>
        <v>74090.570309278206</v>
      </c>
      <c r="AD45" s="19">
        <f>($J45="Bell Curve")*(_xlfn.NORM.DIST(AND(AD$4&gt;=$E45,AD$4&lt;=$G45)*(AD$4-$E45+1),$I45/2,$L45,TRUE)-_xlfn.NORM.DIST(AND(AD$4&gt;=$E45,AD$4&lt;=$G45)*(AC$4-$E45+1),$I45/2,$L45,TRUE))/(1-2*_xlfn.NORM.DIST(0,$I45/2,$L45,TRUE))*$C45+($J45="Steady Growth")*(AND(AD$4&gt;=$E45,AD$4&lt;=$G45)*((AD$4-$E45+1)/($I45*($I45+1)/2)*$C45))+($J45="custom")*CustomCF!W45</f>
        <v>74090.570309278206</v>
      </c>
      <c r="AE45" s="19">
        <f>($J45="Bell Curve")*(_xlfn.NORM.DIST(AND(AE$4&gt;=$E45,AE$4&lt;=$G45)*(AE$4-$E45+1),$I45/2,$L45,TRUE)-_xlfn.NORM.DIST(AND(AE$4&gt;=$E45,AE$4&lt;=$G45)*(AD$4-$E45+1),$I45/2,$L45,TRUE))/(1-2*_xlfn.NORM.DIST(0,$I45/2,$L45,TRUE))*$C45+($J45="Steady Growth")*(AND(AE$4&gt;=$E45,AE$4&lt;=$G45)*((AE$4-$E45+1)/($I45*($I45+1)/2)*$C45))+($J45="custom")*CustomCF!X45</f>
        <v>74090.570206184275</v>
      </c>
      <c r="AF45" s="19">
        <f>($J45="Bell Curve")*(_xlfn.NORM.DIST(AND(AF$4&gt;=$E45,AF$4&lt;=$G45)*(AF$4-$E45+1),$I45/2,$L45,TRUE)-_xlfn.NORM.DIST(AND(AF$4&gt;=$E45,AF$4&lt;=$G45)*(AE$4-$E45+1),$I45/2,$L45,TRUE))/(1-2*_xlfn.NORM.DIST(0,$I45/2,$L45,TRUE))*$C45+($J45="Steady Growth")*(AND(AF$4&gt;=$E45,AF$4&lt;=$G45)*((AF$4-$E45+1)/($I45*($I45+1)/2)*$C45))+($J45="custom")*CustomCF!Y45</f>
        <v>74090.570515466068</v>
      </c>
      <c r="AG45" s="19">
        <f>($J45="Bell Curve")*(_xlfn.NORM.DIST(AND(AG$4&gt;=$E45,AG$4&lt;=$G45)*(AG$4-$E45+1),$I45/2,$L45,TRUE)-_xlfn.NORM.DIST(AND(AG$4&gt;=$E45,AG$4&lt;=$G45)*(AF$4-$E45+1),$I45/2,$L45,TRUE))/(1-2*_xlfn.NORM.DIST(0,$I45/2,$L45,TRUE))*$C45+($J45="Steady Growth")*(AND(AG$4&gt;=$E45,AG$4&lt;=$G45)*((AG$4-$E45+1)/($I45*($I45+1)/2)*$C45))+($J45="custom")*CustomCF!Z45</f>
        <v>74090.570103090344</v>
      </c>
      <c r="AH45" s="19">
        <f>($J45="Bell Curve")*(_xlfn.NORM.DIST(AND(AH$4&gt;=$E45,AH$4&lt;=$G45)*(AH$4-$E45+1),$I45/2,$L45,TRUE)-_xlfn.NORM.DIST(AND(AH$4&gt;=$E45,AH$4&lt;=$G45)*(AG$4-$E45+1),$I45/2,$L45,TRUE))/(1-2*_xlfn.NORM.DIST(0,$I45/2,$L45,TRUE))*$C45+($J45="Steady Growth")*(AND(AH$4&gt;=$E45,AH$4&lt;=$G45)*((AH$4-$E45+1)/($I45*($I45+1)/2)*$C45))+($J45="custom")*CustomCF!AA45</f>
        <v>74090.570515466068</v>
      </c>
      <c r="AI45" s="19">
        <f>($J45="Bell Curve")*(_xlfn.NORM.DIST(AND(AI$4&gt;=$E45,AI$4&lt;=$G45)*(AI$4-$E45+1),$I45/2,$L45,TRUE)-_xlfn.NORM.DIST(AND(AI$4&gt;=$E45,AI$4&lt;=$G45)*(AH$4-$E45+1),$I45/2,$L45,TRUE))/(1-2*_xlfn.NORM.DIST(0,$I45/2,$L45,TRUE))*$C45+($J45="Steady Growth")*(AND(AI$4&gt;=$E45,AI$4&lt;=$G45)*((AI$4-$E45+1)/($I45*($I45+1)/2)*$C45))+($J45="custom")*CustomCF!AB45</f>
        <v>74090.570309278206</v>
      </c>
      <c r="AJ45" s="19">
        <f>($J45="Bell Curve")*(_xlfn.NORM.DIST(AND(AJ$4&gt;=$E45,AJ$4&lt;=$G45)*(AJ$4-$E45+1),$I45/2,$L45,TRUE)-_xlfn.NORM.DIST(AND(AJ$4&gt;=$E45,AJ$4&lt;=$G45)*(AI$4-$E45+1),$I45/2,$L45,TRUE))/(1-2*_xlfn.NORM.DIST(0,$I45/2,$L45,TRUE))*$C45+($J45="Steady Growth")*(AND(AJ$4&gt;=$E45,AJ$4&lt;=$G45)*((AJ$4-$E45+1)/($I45*($I45+1)/2)*$C45))+($J45="custom")*CustomCF!AC45</f>
        <v>74090.570309278206</v>
      </c>
      <c r="AK45" s="19">
        <f>($J45="Bell Curve")*(_xlfn.NORM.DIST(AND(AK$4&gt;=$E45,AK$4&lt;=$G45)*(AK$4-$E45+1),$I45/2,$L45,TRUE)-_xlfn.NORM.DIST(AND(AK$4&gt;=$E45,AK$4&lt;=$G45)*(AJ$4-$E45+1),$I45/2,$L45,TRUE))/(1-2*_xlfn.NORM.DIST(0,$I45/2,$L45,TRUE))*$C45+($J45="Steady Growth")*(AND(AK$4&gt;=$E45,AK$4&lt;=$G45)*((AK$4-$E45+1)/($I45*($I45+1)/2)*$C45))+($J45="custom")*CustomCF!AD45</f>
        <v>74090.570309278206</v>
      </c>
      <c r="AL45" s="19">
        <f>($J45="Bell Curve")*(_xlfn.NORM.DIST(AND(AL$4&gt;=$E45,AL$4&lt;=$G45)*(AL$4-$E45+1),$I45/2,$L45,TRUE)-_xlfn.NORM.DIST(AND(AL$4&gt;=$E45,AL$4&lt;=$G45)*(AK$4-$E45+1),$I45/2,$L45,TRUE))/(1-2*_xlfn.NORM.DIST(0,$I45/2,$L45,TRUE))*$C45+($J45="Steady Growth")*(AND(AL$4&gt;=$E45,AL$4&lt;=$G45)*((AL$4-$E45+1)/($I45*($I45+1)/2)*$C45))+($J45="custom")*CustomCF!AE45</f>
        <v>74090.570309278206</v>
      </c>
      <c r="AM45" s="19">
        <f>($J45="Bell Curve")*(_xlfn.NORM.DIST(AND(AM$4&gt;=$E45,AM$4&lt;=$G45)*(AM$4-$E45+1),$I45/2,$L45,TRUE)-_xlfn.NORM.DIST(AND(AM$4&gt;=$E45,AM$4&lt;=$G45)*(AL$4-$E45+1),$I45/2,$L45,TRUE))/(1-2*_xlfn.NORM.DIST(0,$I45/2,$L45,TRUE))*$C45+($J45="Steady Growth")*(AND(AM$4&gt;=$E45,AM$4&lt;=$G45)*((AM$4-$E45+1)/($I45*($I45+1)/2)*$C45))+($J45="custom")*CustomCF!AF45</f>
        <v>74090.570309278206</v>
      </c>
      <c r="AN45" s="19">
        <f>($J45="Bell Curve")*(_xlfn.NORM.DIST(AND(AN$4&gt;=$E45,AN$4&lt;=$G45)*(AN$4-$E45+1),$I45/2,$L45,TRUE)-_xlfn.NORM.DIST(AND(AN$4&gt;=$E45,AN$4&lt;=$G45)*(AM$4-$E45+1),$I45/2,$L45,TRUE))/(1-2*_xlfn.NORM.DIST(0,$I45/2,$L45,TRUE))*$C45+($J45="Steady Growth")*(AND(AN$4&gt;=$E45,AN$4&lt;=$G45)*((AN$4-$E45+1)/($I45*($I45+1)/2)*$C45))+($J45="custom")*CustomCF!AG45</f>
        <v>74090.570309278206</v>
      </c>
      <c r="AO45" s="19">
        <f>($J45="Bell Curve")*(_xlfn.NORM.DIST(AND(AO$4&gt;=$E45,AO$4&lt;=$G45)*(AO$4-$E45+1),$I45/2,$L45,TRUE)-_xlfn.NORM.DIST(AND(AO$4&gt;=$E45,AO$4&lt;=$G45)*(AN$4-$E45+1),$I45/2,$L45,TRUE))/(1-2*_xlfn.NORM.DIST(0,$I45/2,$L45,TRUE))*$C45+($J45="Steady Growth")*(AND(AO$4&gt;=$E45,AO$4&lt;=$G45)*((AO$4-$E45+1)/($I45*($I45+1)/2)*$C45))+($J45="custom")*CustomCF!AH45</f>
        <v>74090.570515466068</v>
      </c>
      <c r="AP45" s="19">
        <f>($J45="Bell Curve")*(_xlfn.NORM.DIST(AND(AP$4&gt;=$E45,AP$4&lt;=$G45)*(AP$4-$E45+1),$I45/2,$L45,TRUE)-_xlfn.NORM.DIST(AND(AP$4&gt;=$E45,AP$4&lt;=$G45)*(AO$4-$E45+1),$I45/2,$L45,TRUE))/(1-2*_xlfn.NORM.DIST(0,$I45/2,$L45,TRUE))*$C45+($J45="Steady Growth")*(AND(AP$4&gt;=$E45,AP$4&lt;=$G45)*((AP$4-$E45+1)/($I45*($I45+1)/2)*$C45))+($J45="custom")*CustomCF!AI45</f>
        <v>74090.570103090344</v>
      </c>
      <c r="AQ45" s="19">
        <f>($J45="Bell Curve")*(_xlfn.NORM.DIST(AND(AQ$4&gt;=$E45,AQ$4&lt;=$G45)*(AQ$4-$E45+1),$I45/2,$L45,TRUE)-_xlfn.NORM.DIST(AND(AQ$4&gt;=$E45,AQ$4&lt;=$G45)*(AP$4-$E45+1),$I45/2,$L45,TRUE))/(1-2*_xlfn.NORM.DIST(0,$I45/2,$L45,TRUE))*$C45+($J45="Steady Growth")*(AND(AQ$4&gt;=$E45,AQ$4&lt;=$G45)*((AQ$4-$E45+1)/($I45*($I45+1)/2)*$C45))+($J45="custom")*CustomCF!AJ45</f>
        <v>74090.570515466068</v>
      </c>
      <c r="AR45" s="19">
        <f>($J45="Bell Curve")*(_xlfn.NORM.DIST(AND(AR$4&gt;=$E45,AR$4&lt;=$G45)*(AR$4-$E45+1),$I45/2,$L45,TRUE)-_xlfn.NORM.DIST(AND(AR$4&gt;=$E45,AR$4&lt;=$G45)*(AQ$4-$E45+1),$I45/2,$L45,TRUE))/(1-2*_xlfn.NORM.DIST(0,$I45/2,$L45,TRUE))*$C45+($J45="Steady Growth")*(AND(AR$4&gt;=$E45,AR$4&lt;=$G45)*((AR$4-$E45+1)/($I45*($I45+1)/2)*$C45))+($J45="custom")*CustomCF!AK45</f>
        <v>74090.570103090344</v>
      </c>
      <c r="AS45" s="19">
        <f>($J45="Bell Curve")*(_xlfn.NORM.DIST(AND(AS$4&gt;=$E45,AS$4&lt;=$G45)*(AS$4-$E45+1),$I45/2,$L45,TRUE)-_xlfn.NORM.DIST(AND(AS$4&gt;=$E45,AS$4&lt;=$G45)*(AR$4-$E45+1),$I45/2,$L45,TRUE))/(1-2*_xlfn.NORM.DIST(0,$I45/2,$L45,TRUE))*$C45+($J45="Steady Growth")*(AND(AS$4&gt;=$E45,AS$4&lt;=$G45)*((AS$4-$E45+1)/($I45*($I45+1)/2)*$C45))+($J45="custom")*CustomCF!AL45</f>
        <v>74090.570515466068</v>
      </c>
      <c r="AT45" s="19">
        <f>($J45="Bell Curve")*(_xlfn.NORM.DIST(AND(AT$4&gt;=$E45,AT$4&lt;=$G45)*(AT$4-$E45+1),$I45/2,$L45,TRUE)-_xlfn.NORM.DIST(AND(AT$4&gt;=$E45,AT$4&lt;=$G45)*(AS$4-$E45+1),$I45/2,$L45,TRUE))/(1-2*_xlfn.NORM.DIST(0,$I45/2,$L45,TRUE))*$C45+($J45="Steady Growth")*(AND(AT$4&gt;=$E45,AT$4&lt;=$G45)*((AT$4-$E45+1)/($I45*($I45+1)/2)*$C45))+($J45="custom")*CustomCF!AM45</f>
        <v>74090.570103090344</v>
      </c>
      <c r="AU45" s="19">
        <f>($J45="Bell Curve")*(_xlfn.NORM.DIST(AND(AU$4&gt;=$E45,AU$4&lt;=$G45)*(AU$4-$E45+1),$I45/2,$L45,TRUE)-_xlfn.NORM.DIST(AND(AU$4&gt;=$E45,AU$4&lt;=$G45)*(AT$4-$E45+1),$I45/2,$L45,TRUE))/(1-2*_xlfn.NORM.DIST(0,$I45/2,$L45,TRUE))*$C45+($J45="Steady Growth")*(AND(AU$4&gt;=$E45,AU$4&lt;=$G45)*((AU$4-$E45+1)/($I45*($I45+1)/2)*$C45))+($J45="custom")*CustomCF!AN45</f>
        <v>0</v>
      </c>
      <c r="AV45" s="19">
        <f>($J45="Bell Curve")*(_xlfn.NORM.DIST(AND(AV$4&gt;=$E45,AV$4&lt;=$G45)*(AV$4-$E45+1),$I45/2,$L45,TRUE)-_xlfn.NORM.DIST(AND(AV$4&gt;=$E45,AV$4&lt;=$G45)*(AU$4-$E45+1),$I45/2,$L45,TRUE))/(1-2*_xlfn.NORM.DIST(0,$I45/2,$L45,TRUE))*$C45+($J45="Steady Growth")*(AND(AV$4&gt;=$E45,AV$4&lt;=$G45)*((AV$4-$E45+1)/($I45*($I45+1)/2)*$C45))+($J45="custom")*CustomCF!AO45</f>
        <v>0</v>
      </c>
      <c r="AW45" s="19">
        <f>($J45="Bell Curve")*(_xlfn.NORM.DIST(AND(AW$4&gt;=$E45,AW$4&lt;=$G45)*(AW$4-$E45+1),$I45/2,$L45,TRUE)-_xlfn.NORM.DIST(AND(AW$4&gt;=$E45,AW$4&lt;=$G45)*(AV$4-$E45+1),$I45/2,$L45,TRUE))/(1-2*_xlfn.NORM.DIST(0,$I45/2,$L45,TRUE))*$C45+($J45="Steady Growth")*(AND(AW$4&gt;=$E45,AW$4&lt;=$G45)*((AW$4-$E45+1)/($I45*($I45+1)/2)*$C45))+($J45="custom")*CustomCF!AP45</f>
        <v>0</v>
      </c>
      <c r="AX45" s="19">
        <f>($J45="Bell Curve")*(_xlfn.NORM.DIST(AND(AX$4&gt;=$E45,AX$4&lt;=$G45)*(AX$4-$E45+1),$I45/2,$L45,TRUE)-_xlfn.NORM.DIST(AND(AX$4&gt;=$E45,AX$4&lt;=$G45)*(AW$4-$E45+1),$I45/2,$L45,TRUE))/(1-2*_xlfn.NORM.DIST(0,$I45/2,$L45,TRUE))*$C45+($J45="Steady Growth")*(AND(AX$4&gt;=$E45,AX$4&lt;=$G45)*((AX$4-$E45+1)/($I45*($I45+1)/2)*$C45))+($J45="custom")*CustomCF!AQ45</f>
        <v>0</v>
      </c>
      <c r="AY45" s="19">
        <f>($J45="Bell Curve")*(_xlfn.NORM.DIST(AND(AY$4&gt;=$E45,AY$4&lt;=$G45)*(AY$4-$E45+1),$I45/2,$L45,TRUE)-_xlfn.NORM.DIST(AND(AY$4&gt;=$E45,AY$4&lt;=$G45)*(AX$4-$E45+1),$I45/2,$L45,TRUE))/(1-2*_xlfn.NORM.DIST(0,$I45/2,$L45,TRUE))*$C45+($J45="Steady Growth")*(AND(AY$4&gt;=$E45,AY$4&lt;=$G45)*((AY$4-$E45+1)/($I45*($I45+1)/2)*$C45))+($J45="custom")*CustomCF!AR45</f>
        <v>0</v>
      </c>
      <c r="AZ45" s="19">
        <f>($J45="Bell Curve")*(_xlfn.NORM.DIST(AND(AZ$4&gt;=$E45,AZ$4&lt;=$G45)*(AZ$4-$E45+1),$I45/2,$L45,TRUE)-_xlfn.NORM.DIST(AND(AZ$4&gt;=$E45,AZ$4&lt;=$G45)*(AY$4-$E45+1),$I45/2,$L45,TRUE))/(1-2*_xlfn.NORM.DIST(0,$I45/2,$L45,TRUE))*$C45+($J45="Steady Growth")*(AND(AZ$4&gt;=$E45,AZ$4&lt;=$G45)*((AZ$4-$E45+1)/($I45*($I45+1)/2)*$C45))+($J45="custom")*CustomCF!AS45</f>
        <v>0</v>
      </c>
      <c r="BA45" s="19">
        <f>($J45="Bell Curve")*(_xlfn.NORM.DIST(AND(BA$4&gt;=$E45,BA$4&lt;=$G45)*(BA$4-$E45+1),$I45/2,$L45,TRUE)-_xlfn.NORM.DIST(AND(BA$4&gt;=$E45,BA$4&lt;=$G45)*(AZ$4-$E45+1),$I45/2,$L45,TRUE))/(1-2*_xlfn.NORM.DIST(0,$I45/2,$L45,TRUE))*$C45+($J45="Steady Growth")*(AND(BA$4&gt;=$E45,BA$4&lt;=$G45)*((BA$4-$E45+1)/($I45*($I45+1)/2)*$C45))+($J45="custom")*CustomCF!AT45</f>
        <v>0</v>
      </c>
      <c r="BB45" s="19">
        <f>($J45="Bell Curve")*(_xlfn.NORM.DIST(AND(BB$4&gt;=$E45,BB$4&lt;=$G45)*(BB$4-$E45+1),$I45/2,$L45,TRUE)-_xlfn.NORM.DIST(AND(BB$4&gt;=$E45,BB$4&lt;=$G45)*(BA$4-$E45+1),$I45/2,$L45,TRUE))/(1-2*_xlfn.NORM.DIST(0,$I45/2,$L45,TRUE))*$C45+($J45="Steady Growth")*(AND(BB$4&gt;=$E45,BB$4&lt;=$G45)*((BB$4-$E45+1)/($I45*($I45+1)/2)*$C45))+($J45="custom")*CustomCF!AU45</f>
        <v>0</v>
      </c>
      <c r="BC45" s="19">
        <f>($J45="Bell Curve")*(_xlfn.NORM.DIST(AND(BC$4&gt;=$E45,BC$4&lt;=$G45)*(BC$4-$E45+1),$I45/2,$L45,TRUE)-_xlfn.NORM.DIST(AND(BC$4&gt;=$E45,BC$4&lt;=$G45)*(BB$4-$E45+1),$I45/2,$L45,TRUE))/(1-2*_xlfn.NORM.DIST(0,$I45/2,$L45,TRUE))*$C45+($J45="Steady Growth")*(AND(BC$4&gt;=$E45,BC$4&lt;=$G45)*((BC$4-$E45+1)/($I45*($I45+1)/2)*$C45))+($J45="custom")*CustomCF!AV45</f>
        <v>0</v>
      </c>
      <c r="BD45" s="19">
        <f>($J45="Bell Curve")*(_xlfn.NORM.DIST(AND(BD$4&gt;=$E45,BD$4&lt;=$G45)*(BD$4-$E45+1),$I45/2,$L45,TRUE)-_xlfn.NORM.DIST(AND(BD$4&gt;=$E45,BD$4&lt;=$G45)*(BC$4-$E45+1),$I45/2,$L45,TRUE))/(1-2*_xlfn.NORM.DIST(0,$I45/2,$L45,TRUE))*$C45+($J45="Steady Growth")*(AND(BD$4&gt;=$E45,BD$4&lt;=$G45)*((BD$4-$E45+1)/($I45*($I45+1)/2)*$C45))+($J45="custom")*CustomCF!AW45</f>
        <v>0</v>
      </c>
      <c r="BE45" s="19">
        <f>($J45="Bell Curve")*(_xlfn.NORM.DIST(AND(BE$4&gt;=$E45,BE$4&lt;=$G45)*(BE$4-$E45+1),$I45/2,$L45,TRUE)-_xlfn.NORM.DIST(AND(BE$4&gt;=$E45,BE$4&lt;=$G45)*(BD$4-$E45+1),$I45/2,$L45,TRUE))/(1-2*_xlfn.NORM.DIST(0,$I45/2,$L45,TRUE))*$C45+($J45="Steady Growth")*(AND(BE$4&gt;=$E45,BE$4&lt;=$G45)*((BE$4-$E45+1)/($I45*($I45+1)/2)*$C45))+($J45="custom")*CustomCF!AX45</f>
        <v>0</v>
      </c>
      <c r="BF45" s="19">
        <f>($J45="Bell Curve")*(_xlfn.NORM.DIST(AND(BF$4&gt;=$E45,BF$4&lt;=$G45)*(BF$4-$E45+1),$I45/2,$L45,TRUE)-_xlfn.NORM.DIST(AND(BF$4&gt;=$E45,BF$4&lt;=$G45)*(BE$4-$E45+1),$I45/2,$L45,TRUE))/(1-2*_xlfn.NORM.DIST(0,$I45/2,$L45,TRUE))*$C45+($J45="Steady Growth")*(AND(BF$4&gt;=$E45,BF$4&lt;=$G45)*((BF$4-$E45+1)/($I45*($I45+1)/2)*$C45))+($J45="custom")*CustomCF!AY45</f>
        <v>0</v>
      </c>
      <c r="BG45" s="19">
        <f>($J45="Bell Curve")*(_xlfn.NORM.DIST(AND(BG$4&gt;=$E45,BG$4&lt;=$G45)*(BG$4-$E45+1),$I45/2,$L45,TRUE)-_xlfn.NORM.DIST(AND(BG$4&gt;=$E45,BG$4&lt;=$G45)*(BF$4-$E45+1),$I45/2,$L45,TRUE))/(1-2*_xlfn.NORM.DIST(0,$I45/2,$L45,TRUE))*$C45+($J45="Steady Growth")*(AND(BG$4&gt;=$E45,BG$4&lt;=$G45)*((BG$4-$E45+1)/($I45*($I45+1)/2)*$C45))+($J45="custom")*CustomCF!AZ45</f>
        <v>0</v>
      </c>
      <c r="BH45" s="19">
        <f>($J45="Bell Curve")*(_xlfn.NORM.DIST(AND(BH$4&gt;=$E45,BH$4&lt;=$G45)*(BH$4-$E45+1),$I45/2,$L45,TRUE)-_xlfn.NORM.DIST(AND(BH$4&gt;=$E45,BH$4&lt;=$G45)*(BG$4-$E45+1),$I45/2,$L45,TRUE))/(1-2*_xlfn.NORM.DIST(0,$I45/2,$L45,TRUE))*$C45+($J45="Steady Growth")*(AND(BH$4&gt;=$E45,BH$4&lt;=$G45)*((BH$4-$E45+1)/($I45*($I45+1)/2)*$C45))+($J45="custom")*CustomCF!BA45</f>
        <v>0</v>
      </c>
      <c r="BI45" s="19">
        <f>($J45="Bell Curve")*(_xlfn.NORM.DIST(AND(BI$4&gt;=$E45,BI$4&lt;=$G45)*(BI$4-$E45+1),$I45/2,$L45,TRUE)-_xlfn.NORM.DIST(AND(BI$4&gt;=$E45,BI$4&lt;=$G45)*(BH$4-$E45+1),$I45/2,$L45,TRUE))/(1-2*_xlfn.NORM.DIST(0,$I45/2,$L45,TRUE))*$C45+($J45="Steady Growth")*(AND(BI$4&gt;=$E45,BI$4&lt;=$G45)*((BI$4-$E45+1)/($I45*($I45+1)/2)*$C45))+($J45="custom")*CustomCF!BB45</f>
        <v>0</v>
      </c>
      <c r="BJ45" s="19">
        <f>($J45="Bell Curve")*(_xlfn.NORM.DIST(AND(BJ$4&gt;=$E45,BJ$4&lt;=$G45)*(BJ$4-$E45+1),$I45/2,$L45,TRUE)-_xlfn.NORM.DIST(AND(BJ$4&gt;=$E45,BJ$4&lt;=$G45)*(BI$4-$E45+1),$I45/2,$L45,TRUE))/(1-2*_xlfn.NORM.DIST(0,$I45/2,$L45,TRUE))*$C45+($J45="Steady Growth")*(AND(BJ$4&gt;=$E45,BJ$4&lt;=$G45)*((BJ$4-$E45+1)/($I45*($I45+1)/2)*$C45))+($J45="custom")*CustomCF!BC45</f>
        <v>0</v>
      </c>
      <c r="BK45" s="19">
        <f>($J45="Bell Curve")*(_xlfn.NORM.DIST(AND(BK$4&gt;=$E45,BK$4&lt;=$G45)*(BK$4-$E45+1),$I45/2,$L45,TRUE)-_xlfn.NORM.DIST(AND(BK$4&gt;=$E45,BK$4&lt;=$G45)*(BJ$4-$E45+1),$I45/2,$L45,TRUE))/(1-2*_xlfn.NORM.DIST(0,$I45/2,$L45,TRUE))*$C45+($J45="Steady Growth")*(AND(BK$4&gt;=$E45,BK$4&lt;=$G45)*((BK$4-$E45+1)/($I45*($I45+1)/2)*$C45))+($J45="custom")*CustomCF!BD45</f>
        <v>0</v>
      </c>
      <c r="BL45" s="19">
        <f>($J45="Bell Curve")*(_xlfn.NORM.DIST(AND(BL$4&gt;=$E45,BL$4&lt;=$G45)*(BL$4-$E45+1),$I45/2,$L45,TRUE)-_xlfn.NORM.DIST(AND(BL$4&gt;=$E45,BL$4&lt;=$G45)*(BK$4-$E45+1),$I45/2,$L45,TRUE))/(1-2*_xlfn.NORM.DIST(0,$I45/2,$L45,TRUE))*$C45+($J45="Steady Growth")*(AND(BL$4&gt;=$E45,BL$4&lt;=$G45)*((BL$4-$E45+1)/($I45*($I45+1)/2)*$C45))+($J45="custom")*CustomCF!BE45</f>
        <v>0</v>
      </c>
      <c r="BM45" s="19">
        <f>($J45="Bell Curve")*(_xlfn.NORM.DIST(AND(BM$4&gt;=$E45,BM$4&lt;=$G45)*(BM$4-$E45+1),$I45/2,$L45,TRUE)-_xlfn.NORM.DIST(AND(BM$4&gt;=$E45,BM$4&lt;=$G45)*(BL$4-$E45+1),$I45/2,$L45,TRUE))/(1-2*_xlfn.NORM.DIST(0,$I45/2,$L45,TRUE))*$C45+($J45="Steady Growth")*(AND(BM$4&gt;=$E45,BM$4&lt;=$G45)*((BM$4-$E45+1)/($I45*($I45+1)/2)*$C45))+($J45="custom")*CustomCF!BF45</f>
        <v>0</v>
      </c>
      <c r="BN45" s="19">
        <f>($J45="Bell Curve")*(_xlfn.NORM.DIST(AND(BN$4&gt;=$E45,BN$4&lt;=$G45)*(BN$4-$E45+1),$I45/2,$L45,TRUE)-_xlfn.NORM.DIST(AND(BN$4&gt;=$E45,BN$4&lt;=$G45)*(BM$4-$E45+1),$I45/2,$L45,TRUE))/(1-2*_xlfn.NORM.DIST(0,$I45/2,$L45,TRUE))*$C45+($J45="Steady Growth")*(AND(BN$4&gt;=$E45,BN$4&lt;=$G45)*((BN$4-$E45+1)/($I45*($I45+1)/2)*$C45))+($J45="custom")*CustomCF!BG45</f>
        <v>0</v>
      </c>
      <c r="BO45" s="19">
        <f>($J45="Bell Curve")*(_xlfn.NORM.DIST(AND(BO$4&gt;=$E45,BO$4&lt;=$G45)*(BO$4-$E45+1),$I45/2,$L45,TRUE)-_xlfn.NORM.DIST(AND(BO$4&gt;=$E45,BO$4&lt;=$G45)*(BN$4-$E45+1),$I45/2,$L45,TRUE))/(1-2*_xlfn.NORM.DIST(0,$I45/2,$L45,TRUE))*$C45+($J45="Steady Growth")*(AND(BO$4&gt;=$E45,BO$4&lt;=$G45)*((BO$4-$E45+1)/($I45*($I45+1)/2)*$C45))+($J45="custom")*CustomCF!BH45</f>
        <v>0</v>
      </c>
      <c r="BP45" s="19">
        <f>($J45="Bell Curve")*(_xlfn.NORM.DIST(AND(BP$4&gt;=$E45,BP$4&lt;=$G45)*(BP$4-$E45+1),$I45/2,$L45,TRUE)-_xlfn.NORM.DIST(AND(BP$4&gt;=$E45,BP$4&lt;=$G45)*(BO$4-$E45+1),$I45/2,$L45,TRUE))/(1-2*_xlfn.NORM.DIST(0,$I45/2,$L45,TRUE))*$C45+($J45="Steady Growth")*(AND(BP$4&gt;=$E45,BP$4&lt;=$G45)*((BP$4-$E45+1)/($I45*($I45+1)/2)*$C45))+($J45="custom")*CustomCF!BI45</f>
        <v>0</v>
      </c>
      <c r="BQ45" s="19">
        <f>($J45="Bell Curve")*(_xlfn.NORM.DIST(AND(BQ$4&gt;=$E45,BQ$4&lt;=$G45)*(BQ$4-$E45+1),$I45/2,$L45,TRUE)-_xlfn.NORM.DIST(AND(BQ$4&gt;=$E45,BQ$4&lt;=$G45)*(BP$4-$E45+1),$I45/2,$L45,TRUE))/(1-2*_xlfn.NORM.DIST(0,$I45/2,$L45,TRUE))*$C45+($J45="Steady Growth")*(AND(BQ$4&gt;=$E45,BQ$4&lt;=$G45)*((BQ$4-$E45+1)/($I45*($I45+1)/2)*$C45))+($J45="custom")*CustomCF!BJ45</f>
        <v>0</v>
      </c>
      <c r="BR45" s="19">
        <f>($J45="Bell Curve")*(_xlfn.NORM.DIST(AND(BR$4&gt;=$E45,BR$4&lt;=$G45)*(BR$4-$E45+1),$I45/2,$L45,TRUE)-_xlfn.NORM.DIST(AND(BR$4&gt;=$E45,BR$4&lt;=$G45)*(BQ$4-$E45+1),$I45/2,$L45,TRUE))/(1-2*_xlfn.NORM.DIST(0,$I45/2,$L45,TRUE))*$C45+($J45="Steady Growth")*(AND(BR$4&gt;=$E45,BR$4&lt;=$G45)*((BR$4-$E45+1)/($I45*($I45+1)/2)*$C45))+($J45="custom")*CustomCF!BK45</f>
        <v>0</v>
      </c>
      <c r="BS45" s="19">
        <f>($J45="Bell Curve")*(_xlfn.NORM.DIST(AND(BS$4&gt;=$E45,BS$4&lt;=$G45)*(BS$4-$E45+1),$I45/2,$L45,TRUE)-_xlfn.NORM.DIST(AND(BS$4&gt;=$E45,BS$4&lt;=$G45)*(BR$4-$E45+1),$I45/2,$L45,TRUE))/(1-2*_xlfn.NORM.DIST(0,$I45/2,$L45,TRUE))*$C45+($J45="Steady Growth")*(AND(BS$4&gt;=$E45,BS$4&lt;=$G45)*((BS$4-$E45+1)/($I45*($I45+1)/2)*$C45))+($J45="custom")*CustomCF!BL45</f>
        <v>0</v>
      </c>
      <c r="BT45" s="19">
        <f>($J45="Bell Curve")*(_xlfn.NORM.DIST(AND(BT$4&gt;=$E45,BT$4&lt;=$G45)*(BT$4-$E45+1),$I45/2,$L45,TRUE)-_xlfn.NORM.DIST(AND(BT$4&gt;=$E45,BT$4&lt;=$G45)*(BS$4-$E45+1),$I45/2,$L45,TRUE))/(1-2*_xlfn.NORM.DIST(0,$I45/2,$L45,TRUE))*$C45+($J45="Steady Growth")*(AND(BT$4&gt;=$E45,BT$4&lt;=$G45)*((BT$4-$E45+1)/($I45*($I45+1)/2)*$C45))+($J45="custom")*CustomCF!BM45</f>
        <v>0</v>
      </c>
      <c r="BU45" s="19">
        <f>($J45="Bell Curve")*(_xlfn.NORM.DIST(AND(BU$4&gt;=$E45,BU$4&lt;=$G45)*(BU$4-$E45+1),$I45/2,$L45,TRUE)-_xlfn.NORM.DIST(AND(BU$4&gt;=$E45,BU$4&lt;=$G45)*(BT$4-$E45+1),$I45/2,$L45,TRUE))/(1-2*_xlfn.NORM.DIST(0,$I45/2,$L45,TRUE))*$C45+($J45="Steady Growth")*(AND(BU$4&gt;=$E45,BU$4&lt;=$G45)*((BU$4-$E45+1)/($I45*($I45+1)/2)*$C45))+($J45="custom")*CustomCF!BN45</f>
        <v>0</v>
      </c>
      <c r="BV45" s="19">
        <f>($J45="Bell Curve")*(_xlfn.NORM.DIST(AND(BV$4&gt;=$E45,BV$4&lt;=$G45)*(BV$4-$E45+1),$I45/2,$L45,TRUE)-_xlfn.NORM.DIST(AND(BV$4&gt;=$E45,BV$4&lt;=$G45)*(BU$4-$E45+1),$I45/2,$L45,TRUE))/(1-2*_xlfn.NORM.DIST(0,$I45/2,$L45,TRUE))*$C45+($J45="Steady Growth")*(AND(BV$4&gt;=$E45,BV$4&lt;=$G45)*((BV$4-$E45+1)/($I45*($I45+1)/2)*$C45))+($J45="custom")*CustomCF!BO45</f>
        <v>0</v>
      </c>
      <c r="BW45" s="19">
        <f>($J45="Bell Curve")*(_xlfn.NORM.DIST(AND(BW$4&gt;=$E45,BW$4&lt;=$G45)*(BW$4-$E45+1),$I45/2,$L45,TRUE)-_xlfn.NORM.DIST(AND(BW$4&gt;=$E45,BW$4&lt;=$G45)*(BV$4-$E45+1),$I45/2,$L45,TRUE))/(1-2*_xlfn.NORM.DIST(0,$I45/2,$L45,TRUE))*$C45+($J45="Steady Growth")*(AND(BW$4&gt;=$E45,BW$4&lt;=$G45)*((BW$4-$E45+1)/($I45*($I45+1)/2)*$C45))+($J45="custom")*CustomCF!BP45</f>
        <v>0</v>
      </c>
      <c r="BX45" s="19">
        <f>($J45="Bell Curve")*(_xlfn.NORM.DIST(AND(BX$4&gt;=$E45,BX$4&lt;=$G45)*(BX$4-$E45+1),$I45/2,$L45,TRUE)-_xlfn.NORM.DIST(AND(BX$4&gt;=$E45,BX$4&lt;=$G45)*(BW$4-$E45+1),$I45/2,$L45,TRUE))/(1-2*_xlfn.NORM.DIST(0,$I45/2,$L45,TRUE))*$C45+($J45="Steady Growth")*(AND(BX$4&gt;=$E45,BX$4&lt;=$G45)*((BX$4-$E45+1)/($I45*($I45+1)/2)*$C45))+($J45="custom")*CustomCF!BQ45</f>
        <v>0</v>
      </c>
      <c r="BY45" s="19">
        <f>($J45="Bell Curve")*(_xlfn.NORM.DIST(AND(BY$4&gt;=$E45,BY$4&lt;=$G45)*(BY$4-$E45+1),$I45/2,$L45,TRUE)-_xlfn.NORM.DIST(AND(BY$4&gt;=$E45,BY$4&lt;=$G45)*(BX$4-$E45+1),$I45/2,$L45,TRUE))/(1-2*_xlfn.NORM.DIST(0,$I45/2,$L45,TRUE))*$C45+($J45="Steady Growth")*(AND(BY$4&gt;=$E45,BY$4&lt;=$G45)*((BY$4-$E45+1)/($I45*($I45+1)/2)*$C45))+($J45="custom")*CustomCF!BR45</f>
        <v>0</v>
      </c>
      <c r="BZ45" s="19">
        <f>($J45="Bell Curve")*(_xlfn.NORM.DIST(AND(BZ$4&gt;=$E45,BZ$4&lt;=$G45)*(BZ$4-$E45+1),$I45/2,$L45,TRUE)-_xlfn.NORM.DIST(AND(BZ$4&gt;=$E45,BZ$4&lt;=$G45)*(BY$4-$E45+1),$I45/2,$L45,TRUE))/(1-2*_xlfn.NORM.DIST(0,$I45/2,$L45,TRUE))*$C45+($J45="Steady Growth")*(AND(BZ$4&gt;=$E45,BZ$4&lt;=$G45)*((BZ$4-$E45+1)/($I45*($I45+1)/2)*$C45))+($J45="custom")*CustomCF!BS45</f>
        <v>0</v>
      </c>
      <c r="CA45" s="19">
        <f>($J45="Bell Curve")*(_xlfn.NORM.DIST(AND(CA$4&gt;=$E45,CA$4&lt;=$G45)*(CA$4-$E45+1),$I45/2,$L45,TRUE)-_xlfn.NORM.DIST(AND(CA$4&gt;=$E45,CA$4&lt;=$G45)*(BZ$4-$E45+1),$I45/2,$L45,TRUE))/(1-2*_xlfn.NORM.DIST(0,$I45/2,$L45,TRUE))*$C45+($J45="Steady Growth")*(AND(CA$4&gt;=$E45,CA$4&lt;=$G45)*((CA$4-$E45+1)/($I45*($I45+1)/2)*$C45))+($J45="custom")*CustomCF!BT45</f>
        <v>0</v>
      </c>
      <c r="CB45" s="19">
        <f>($J45="Bell Curve")*(_xlfn.NORM.DIST(AND(CB$4&gt;=$E45,CB$4&lt;=$G45)*(CB$4-$E45+1),$I45/2,$L45,TRUE)-_xlfn.NORM.DIST(AND(CB$4&gt;=$E45,CB$4&lt;=$G45)*(CA$4-$E45+1),$I45/2,$L45,TRUE))/(1-2*_xlfn.NORM.DIST(0,$I45/2,$L45,TRUE))*$C45+($J45="Steady Growth")*(AND(CB$4&gt;=$E45,CB$4&lt;=$G45)*((CB$4-$E45+1)/($I45*($I45+1)/2)*$C45))+($J45="custom")*CustomCF!BU45</f>
        <v>0</v>
      </c>
      <c r="CC45" s="19">
        <f>($J45="Bell Curve")*(_xlfn.NORM.DIST(AND(CC$4&gt;=$E45,CC$4&lt;=$G45)*(CC$4-$E45+1),$I45/2,$L45,TRUE)-_xlfn.NORM.DIST(AND(CC$4&gt;=$E45,CC$4&lt;=$G45)*(CB$4-$E45+1),$I45/2,$L45,TRUE))/(1-2*_xlfn.NORM.DIST(0,$I45/2,$L45,TRUE))*$C45+($J45="Steady Growth")*(AND(CC$4&gt;=$E45,CC$4&lt;=$G45)*((CC$4-$E45+1)/($I45*($I45+1)/2)*$C45))+($J45="custom")*CustomCF!BV45</f>
        <v>0</v>
      </c>
      <c r="CD45" s="19">
        <f>($J45="Bell Curve")*(_xlfn.NORM.DIST(AND(CD$4&gt;=$E45,CD$4&lt;=$G45)*(CD$4-$E45+1),$I45/2,$L45,TRUE)-_xlfn.NORM.DIST(AND(CD$4&gt;=$E45,CD$4&lt;=$G45)*(CC$4-$E45+1),$I45/2,$L45,TRUE))/(1-2*_xlfn.NORM.DIST(0,$I45/2,$L45,TRUE))*$C45+($J45="Steady Growth")*(AND(CD$4&gt;=$E45,CD$4&lt;=$G45)*((CD$4-$E45+1)/($I45*($I45+1)/2)*$C45))+($J45="custom")*CustomCF!BW45</f>
        <v>0</v>
      </c>
      <c r="CE45" s="19">
        <f>($J45="Bell Curve")*(_xlfn.NORM.DIST(AND(CE$4&gt;=$E45,CE$4&lt;=$G45)*(CE$4-$E45+1),$I45/2,$L45,TRUE)-_xlfn.NORM.DIST(AND(CE$4&gt;=$E45,CE$4&lt;=$G45)*(CD$4-$E45+1),$I45/2,$L45,TRUE))/(1-2*_xlfn.NORM.DIST(0,$I45/2,$L45,TRUE))*$C45+($J45="Steady Growth")*(AND(CE$4&gt;=$E45,CE$4&lt;=$G45)*((CE$4-$E45+1)/($I45*($I45+1)/2)*$C45))+($J45="custom")*CustomCF!BX45</f>
        <v>0</v>
      </c>
      <c r="CF45" s="19">
        <f>($J45="Bell Curve")*(_xlfn.NORM.DIST(AND(CF$4&gt;=$E45,CF$4&lt;=$G45)*(CF$4-$E45+1),$I45/2,$L45,TRUE)-_xlfn.NORM.DIST(AND(CF$4&gt;=$E45,CF$4&lt;=$G45)*(CE$4-$E45+1),$I45/2,$L45,TRUE))/(1-2*_xlfn.NORM.DIST(0,$I45/2,$L45,TRUE))*$C45+($J45="Steady Growth")*(AND(CF$4&gt;=$E45,CF$4&lt;=$G45)*((CF$4-$E45+1)/($I45*($I45+1)/2)*$C45))+($J45="custom")*CustomCF!BY45</f>
        <v>0</v>
      </c>
      <c r="CG45" s="19">
        <f>($J45="Bell Curve")*(_xlfn.NORM.DIST(AND(CG$4&gt;=$E45,CG$4&lt;=$G45)*(CG$4-$E45+1),$I45/2,$L45,TRUE)-_xlfn.NORM.DIST(AND(CG$4&gt;=$E45,CG$4&lt;=$G45)*(CF$4-$E45+1),$I45/2,$L45,TRUE))/(1-2*_xlfn.NORM.DIST(0,$I45/2,$L45,TRUE))*$C45+($J45="Steady Growth")*(AND(CG$4&gt;=$E45,CG$4&lt;=$G45)*((CG$4-$E45+1)/($I45*($I45+1)/2)*$C45))+($J45="custom")*CustomCF!BZ45</f>
        <v>0</v>
      </c>
      <c r="CH45" s="19">
        <f>($J45="Bell Curve")*(_xlfn.NORM.DIST(AND(CH$4&gt;=$E45,CH$4&lt;=$G45)*(CH$4-$E45+1),$I45/2,$L45,TRUE)-_xlfn.NORM.DIST(AND(CH$4&gt;=$E45,CH$4&lt;=$G45)*(CG$4-$E45+1),$I45/2,$L45,TRUE))/(1-2*_xlfn.NORM.DIST(0,$I45/2,$L45,TRUE))*$C45+($J45="Steady Growth")*(AND(CH$4&gt;=$E45,CH$4&lt;=$G45)*((CH$4-$E45+1)/($I45*($I45+1)/2)*$C45))+($J45="custom")*CustomCF!CA45</f>
        <v>0</v>
      </c>
      <c r="CI45" s="19">
        <f>($J45="Bell Curve")*(_xlfn.NORM.DIST(AND(CI$4&gt;=$E45,CI$4&lt;=$G45)*(CI$4-$E45+1),$I45/2,$L45,TRUE)-_xlfn.NORM.DIST(AND(CI$4&gt;=$E45,CI$4&lt;=$G45)*(CH$4-$E45+1),$I45/2,$L45,TRUE))/(1-2*_xlfn.NORM.DIST(0,$I45/2,$L45,TRUE))*$C45+($J45="Steady Growth")*(AND(CI$4&gt;=$E45,CI$4&lt;=$G45)*((CI$4-$E45+1)/($I45*($I45+1)/2)*$C45))+($J45="custom")*CustomCF!CB45</f>
        <v>0</v>
      </c>
      <c r="CJ45" s="19">
        <f>($J45="Bell Curve")*(_xlfn.NORM.DIST(AND(CJ$4&gt;=$E45,CJ$4&lt;=$G45)*(CJ$4-$E45+1),$I45/2,$L45,TRUE)-_xlfn.NORM.DIST(AND(CJ$4&gt;=$E45,CJ$4&lt;=$G45)*(CI$4-$E45+1),$I45/2,$L45,TRUE))/(1-2*_xlfn.NORM.DIST(0,$I45/2,$L45,TRUE))*$C45+($J45="Steady Growth")*(AND(CJ$4&gt;=$E45,CJ$4&lt;=$G45)*((CJ$4-$E45+1)/($I45*($I45+1)/2)*$C45))+($J45="custom")*CustomCF!CC45</f>
        <v>0</v>
      </c>
      <c r="CK45" s="19">
        <f>($J45="Bell Curve")*(_xlfn.NORM.DIST(AND(CK$4&gt;=$E45,CK$4&lt;=$G45)*(CK$4-$E45+1),$I45/2,$L45,TRUE)-_xlfn.NORM.DIST(AND(CK$4&gt;=$E45,CK$4&lt;=$G45)*(CJ$4-$E45+1),$I45/2,$L45,TRUE))/(1-2*_xlfn.NORM.DIST(0,$I45/2,$L45,TRUE))*$C45+($J45="Steady Growth")*(AND(CK$4&gt;=$E45,CK$4&lt;=$G45)*((CK$4-$E45+1)/($I45*($I45+1)/2)*$C45))+($J45="custom")*CustomCF!CD45</f>
        <v>0</v>
      </c>
      <c r="CL45" s="19">
        <f>($J45="Bell Curve")*(_xlfn.NORM.DIST(AND(CL$4&gt;=$E45,CL$4&lt;=$G45)*(CL$4-$E45+1),$I45/2,$L45,TRUE)-_xlfn.NORM.DIST(AND(CL$4&gt;=$E45,CL$4&lt;=$G45)*(CK$4-$E45+1),$I45/2,$L45,TRUE))/(1-2*_xlfn.NORM.DIST(0,$I45/2,$L45,TRUE))*$C45+($J45="Steady Growth")*(AND(CL$4&gt;=$E45,CL$4&lt;=$G45)*((CL$4-$E45+1)/($I45*($I45+1)/2)*$C45))+($J45="custom")*CustomCF!CE45</f>
        <v>0</v>
      </c>
      <c r="CM45" s="19">
        <f>($J45="Bell Curve")*(_xlfn.NORM.DIST(AND(CM$4&gt;=$E45,CM$4&lt;=$G45)*(CM$4-$E45+1),$I45/2,$L45,TRUE)-_xlfn.NORM.DIST(AND(CM$4&gt;=$E45,CM$4&lt;=$G45)*(CL$4-$E45+1),$I45/2,$L45,TRUE))/(1-2*_xlfn.NORM.DIST(0,$I45/2,$L45,TRUE))*$C45+($J45="Steady Growth")*(AND(CM$4&gt;=$E45,CM$4&lt;=$G45)*((CM$4-$E45+1)/($I45*($I45+1)/2)*$C45))+($J45="custom")*CustomCF!CF45</f>
        <v>0</v>
      </c>
      <c r="CN45" s="19">
        <f>($J45="Bell Curve")*(_xlfn.NORM.DIST(AND(CN$4&gt;=$E45,CN$4&lt;=$G45)*(CN$4-$E45+1),$I45/2,$L45,TRUE)-_xlfn.NORM.DIST(AND(CN$4&gt;=$E45,CN$4&lt;=$G45)*(CM$4-$E45+1),$I45/2,$L45,TRUE))/(1-2*_xlfn.NORM.DIST(0,$I45/2,$L45,TRUE))*$C45+($J45="Steady Growth")*(AND(CN$4&gt;=$E45,CN$4&lt;=$G45)*((CN$4-$E45+1)/($I45*($I45+1)/2)*$C45))+($J45="custom")*CustomCF!CG45</f>
        <v>0</v>
      </c>
      <c r="CO45" s="19">
        <f>($J45="Bell Curve")*(_xlfn.NORM.DIST(AND(CO$4&gt;=$E45,CO$4&lt;=$G45)*(CO$4-$E45+1),$I45/2,$L45,TRUE)-_xlfn.NORM.DIST(AND(CO$4&gt;=$E45,CO$4&lt;=$G45)*(CN$4-$E45+1),$I45/2,$L45,TRUE))/(1-2*_xlfn.NORM.DIST(0,$I45/2,$L45,TRUE))*$C45+($J45="Steady Growth")*(AND(CO$4&gt;=$E45,CO$4&lt;=$G45)*((CO$4-$E45+1)/($I45*($I45+1)/2)*$C45))+($J45="custom")*CustomCF!CH45</f>
        <v>0</v>
      </c>
      <c r="CP45" s="19">
        <f>($J45="Bell Curve")*(_xlfn.NORM.DIST(AND(CP$4&gt;=$E45,CP$4&lt;=$G45)*(CP$4-$E45+1),$I45/2,$L45,TRUE)-_xlfn.NORM.DIST(AND(CP$4&gt;=$E45,CP$4&lt;=$G45)*(CO$4-$E45+1),$I45/2,$L45,TRUE))/(1-2*_xlfn.NORM.DIST(0,$I45/2,$L45,TRUE))*$C45+($J45="Steady Growth")*(AND(CP$4&gt;=$E45,CP$4&lt;=$G45)*((CP$4-$E45+1)/($I45*($I45+1)/2)*$C45))+($J45="custom")*CustomCF!CI45</f>
        <v>0</v>
      </c>
      <c r="CQ45" s="19">
        <f>($J45="Bell Curve")*(_xlfn.NORM.DIST(AND(CQ$4&gt;=$E45,CQ$4&lt;=$G45)*(CQ$4-$E45+1),$I45/2,$L45,TRUE)-_xlfn.NORM.DIST(AND(CQ$4&gt;=$E45,CQ$4&lt;=$G45)*(CP$4-$E45+1),$I45/2,$L45,TRUE))/(1-2*_xlfn.NORM.DIST(0,$I45/2,$L45,TRUE))*$C45+($J45="Steady Growth")*(AND(CQ$4&gt;=$E45,CQ$4&lt;=$G45)*((CQ$4-$E45+1)/($I45*($I45+1)/2)*$C45))+($J45="custom")*CustomCF!CJ45</f>
        <v>0</v>
      </c>
      <c r="CR45" s="19">
        <f>($J45="Bell Curve")*(_xlfn.NORM.DIST(AND(CR$4&gt;=$E45,CR$4&lt;=$G45)*(CR$4-$E45+1),$I45/2,$L45,TRUE)-_xlfn.NORM.DIST(AND(CR$4&gt;=$E45,CR$4&lt;=$G45)*(CQ$4-$E45+1),$I45/2,$L45,TRUE))/(1-2*_xlfn.NORM.DIST(0,$I45/2,$L45,TRUE))*$C45+($J45="Steady Growth")*(AND(CR$4&gt;=$E45,CR$4&lt;=$G45)*((CR$4-$E45+1)/($I45*($I45+1)/2)*$C45))+($J45="custom")*CustomCF!CK45</f>
        <v>0</v>
      </c>
      <c r="CS45" s="19">
        <f>($J45="Bell Curve")*(_xlfn.NORM.DIST(AND(CS$4&gt;=$E45,CS$4&lt;=$G45)*(CS$4-$E45+1),$I45/2,$L45,TRUE)-_xlfn.NORM.DIST(AND(CS$4&gt;=$E45,CS$4&lt;=$G45)*(CR$4-$E45+1),$I45/2,$L45,TRUE))/(1-2*_xlfn.NORM.DIST(0,$I45/2,$L45,TRUE))*$C45+($J45="Steady Growth")*(AND(CS$4&gt;=$E45,CS$4&lt;=$G45)*((CS$4-$E45+1)/($I45*($I45+1)/2)*$C45))+($J45="custom")*CustomCF!CL45</f>
        <v>0</v>
      </c>
      <c r="CT45" s="19">
        <f>($J45="Bell Curve")*(_xlfn.NORM.DIST(AND(CT$4&gt;=$E45,CT$4&lt;=$G45)*(CT$4-$E45+1),$I45/2,$L45,TRUE)-_xlfn.NORM.DIST(AND(CT$4&gt;=$E45,CT$4&lt;=$G45)*(CS$4-$E45+1),$I45/2,$L45,TRUE))/(1-2*_xlfn.NORM.DIST(0,$I45/2,$L45,TRUE))*$C45+($J45="Steady Growth")*(AND(CT$4&gt;=$E45,CT$4&lt;=$G45)*((CT$4-$E45+1)/($I45*($I45+1)/2)*$C45))+($J45="custom")*CustomCF!CM45</f>
        <v>0</v>
      </c>
      <c r="CU45" s="19">
        <f>($J45="Bell Curve")*(_xlfn.NORM.DIST(AND(CU$4&gt;=$E45,CU$4&lt;=$G45)*(CU$4-$E45+1),$I45/2,$L45,TRUE)-_xlfn.NORM.DIST(AND(CU$4&gt;=$E45,CU$4&lt;=$G45)*(CT$4-$E45+1),$I45/2,$L45,TRUE))/(1-2*_xlfn.NORM.DIST(0,$I45/2,$L45,TRUE))*$C45+($J45="Steady Growth")*(AND(CU$4&gt;=$E45,CU$4&lt;=$G45)*((CU$4-$E45+1)/($I45*($I45+1)/2)*$C45))+($J45="custom")*CustomCF!CN45</f>
        <v>0</v>
      </c>
      <c r="CV45" s="19">
        <f>($J45="Bell Curve")*(_xlfn.NORM.DIST(AND(CV$4&gt;=$E45,CV$4&lt;=$G45)*(CV$4-$E45+1),$I45/2,$L45,TRUE)-_xlfn.NORM.DIST(AND(CV$4&gt;=$E45,CV$4&lt;=$G45)*(CU$4-$E45+1),$I45/2,$L45,TRUE))/(1-2*_xlfn.NORM.DIST(0,$I45/2,$L45,TRUE))*$C45+($J45="Steady Growth")*(AND(CV$4&gt;=$E45,CV$4&lt;=$G45)*((CV$4-$E45+1)/($I45*($I45+1)/2)*$C45))+($J45="custom")*CustomCF!CO45</f>
        <v>0</v>
      </c>
      <c r="CW45" s="19">
        <f>($J45="Bell Curve")*(_xlfn.NORM.DIST(AND(CW$4&gt;=$E45,CW$4&lt;=$G45)*(CW$4-$E45+1),$I45/2,$L45,TRUE)-_xlfn.NORM.DIST(AND(CW$4&gt;=$E45,CW$4&lt;=$G45)*(CV$4-$E45+1),$I45/2,$L45,TRUE))/(1-2*_xlfn.NORM.DIST(0,$I45/2,$L45,TRUE))*$C45+($J45="Steady Growth")*(AND(CW$4&gt;=$E45,CW$4&lt;=$G45)*((CW$4-$E45+1)/($I45*($I45+1)/2)*$C45))+($J45="custom")*CustomCF!CP45</f>
        <v>0</v>
      </c>
      <c r="CX45" s="19">
        <f>($J45="Bell Curve")*(_xlfn.NORM.DIST(AND(CX$4&gt;=$E45,CX$4&lt;=$G45)*(CX$4-$E45+1),$I45/2,$L45,TRUE)-_xlfn.NORM.DIST(AND(CX$4&gt;=$E45,CX$4&lt;=$G45)*(CW$4-$E45+1),$I45/2,$L45,TRUE))/(1-2*_xlfn.NORM.DIST(0,$I45/2,$L45,TRUE))*$C45+($J45="Steady Growth")*(AND(CX$4&gt;=$E45,CX$4&lt;=$G45)*((CX$4-$E45+1)/($I45*($I45+1)/2)*$C45))+($J45="custom")*CustomCF!CQ45</f>
        <v>0</v>
      </c>
      <c r="CY45" s="19">
        <f>($J45="Bell Curve")*(_xlfn.NORM.DIST(AND(CY$4&gt;=$E45,CY$4&lt;=$G45)*(CY$4-$E45+1),$I45/2,$L45,TRUE)-_xlfn.NORM.DIST(AND(CY$4&gt;=$E45,CY$4&lt;=$G45)*(CX$4-$E45+1),$I45/2,$L45,TRUE))/(1-2*_xlfn.NORM.DIST(0,$I45/2,$L45,TRUE))*$C45+($J45="Steady Growth")*(AND(CY$4&gt;=$E45,CY$4&lt;=$G45)*((CY$4-$E45+1)/($I45*($I45+1)/2)*$C45))+($J45="custom")*CustomCF!CR45</f>
        <v>0</v>
      </c>
      <c r="CZ45" s="19">
        <f>($J45="Bell Curve")*(_xlfn.NORM.DIST(AND(CZ$4&gt;=$E45,CZ$4&lt;=$G45)*(CZ$4-$E45+1),$I45/2,$L45,TRUE)-_xlfn.NORM.DIST(AND(CZ$4&gt;=$E45,CZ$4&lt;=$G45)*(CY$4-$E45+1),$I45/2,$L45,TRUE))/(1-2*_xlfn.NORM.DIST(0,$I45/2,$L45,TRUE))*$C45+($J45="Steady Growth")*(AND(CZ$4&gt;=$E45,CZ$4&lt;=$G45)*((CZ$4-$E45+1)/($I45*($I45+1)/2)*$C45))+($J45="custom")*CustomCF!CS45</f>
        <v>0</v>
      </c>
      <c r="DA45" s="19">
        <f>($J45="Bell Curve")*(_xlfn.NORM.DIST(AND(DA$4&gt;=$E45,DA$4&lt;=$G45)*(DA$4-$E45+1),$I45/2,$L45,TRUE)-_xlfn.NORM.DIST(AND(DA$4&gt;=$E45,DA$4&lt;=$G45)*(CZ$4-$E45+1),$I45/2,$L45,TRUE))/(1-2*_xlfn.NORM.DIST(0,$I45/2,$L45,TRUE))*$C45+($J45="Steady Growth")*(AND(DA$4&gt;=$E45,DA$4&lt;=$G45)*((DA$4-$E45+1)/($I45*($I45+1)/2)*$C45))+($J45="custom")*CustomCF!CT45</f>
        <v>0</v>
      </c>
      <c r="DB45" s="19">
        <f>($J45="Bell Curve")*(_xlfn.NORM.DIST(AND(DB$4&gt;=$E45,DB$4&lt;=$G45)*(DB$4-$E45+1),$I45/2,$L45,TRUE)-_xlfn.NORM.DIST(AND(DB$4&gt;=$E45,DB$4&lt;=$G45)*(DA$4-$E45+1),$I45/2,$L45,TRUE))/(1-2*_xlfn.NORM.DIST(0,$I45/2,$L45,TRUE))*$C45+($J45="Steady Growth")*(AND(DB$4&gt;=$E45,DB$4&lt;=$G45)*((DB$4-$E45+1)/($I45*($I45+1)/2)*$C45))+($J45="custom")*CustomCF!CU45</f>
        <v>0</v>
      </c>
      <c r="DC45" s="19">
        <f>($J45="Bell Curve")*(_xlfn.NORM.DIST(AND(DC$4&gt;=$E45,DC$4&lt;=$G45)*(DC$4-$E45+1),$I45/2,$L45,TRUE)-_xlfn.NORM.DIST(AND(DC$4&gt;=$E45,DC$4&lt;=$G45)*(DB$4-$E45+1),$I45/2,$L45,TRUE))/(1-2*_xlfn.NORM.DIST(0,$I45/2,$L45,TRUE))*$C45+($J45="Steady Growth")*(AND(DC$4&gt;=$E45,DC$4&lt;=$G45)*((DC$4-$E45+1)/($I45*($I45+1)/2)*$C45))+($J45="custom")*CustomCF!CV45</f>
        <v>0</v>
      </c>
      <c r="DD45" s="19">
        <f>($J45="Bell Curve")*(_xlfn.NORM.DIST(AND(DD$4&gt;=$E45,DD$4&lt;=$G45)*(DD$4-$E45+1),$I45/2,$L45,TRUE)-_xlfn.NORM.DIST(AND(DD$4&gt;=$E45,DD$4&lt;=$G45)*(DC$4-$E45+1),$I45/2,$L45,TRUE))/(1-2*_xlfn.NORM.DIST(0,$I45/2,$L45,TRUE))*$C45+($J45="Steady Growth")*(AND(DD$4&gt;=$E45,DD$4&lt;=$G45)*((DD$4-$E45+1)/($I45*($I45+1)/2)*$C45))+($J45="custom")*CustomCF!CW45</f>
        <v>0</v>
      </c>
      <c r="DE45" s="19">
        <f>($J45="Bell Curve")*(_xlfn.NORM.DIST(AND(DE$4&gt;=$E45,DE$4&lt;=$G45)*(DE$4-$E45+1),$I45/2,$L45,TRUE)-_xlfn.NORM.DIST(AND(DE$4&gt;=$E45,DE$4&lt;=$G45)*(DD$4-$E45+1),$I45/2,$L45,TRUE))/(1-2*_xlfn.NORM.DIST(0,$I45/2,$L45,TRUE))*$C45+($J45="Steady Growth")*(AND(DE$4&gt;=$E45,DE$4&lt;=$G45)*((DE$4-$E45+1)/($I45*($I45+1)/2)*$C45))+($J45="custom")*CustomCF!CX45</f>
        <v>0</v>
      </c>
      <c r="DF45" s="19">
        <f>($J45="Bell Curve")*(_xlfn.NORM.DIST(AND(DF$4&gt;=$E45,DF$4&lt;=$G45)*(DF$4-$E45+1),$I45/2,$L45,TRUE)-_xlfn.NORM.DIST(AND(DF$4&gt;=$E45,DF$4&lt;=$G45)*(DE$4-$E45+1),$I45/2,$L45,TRUE))/(1-2*_xlfn.NORM.DIST(0,$I45/2,$L45,TRUE))*$C45+($J45="Steady Growth")*(AND(DF$4&gt;=$E45,DF$4&lt;=$G45)*((DF$4-$E45+1)/($I45*($I45+1)/2)*$C45))+($J45="custom")*CustomCF!CY45</f>
        <v>0</v>
      </c>
      <c r="DG45" s="19">
        <f>($J45="Bell Curve")*(_xlfn.NORM.DIST(AND(DG$4&gt;=$E45,DG$4&lt;=$G45)*(DG$4-$E45+1),$I45/2,$L45,TRUE)-_xlfn.NORM.DIST(AND(DG$4&gt;=$E45,DG$4&lt;=$G45)*(DF$4-$E45+1),$I45/2,$L45,TRUE))/(1-2*_xlfn.NORM.DIST(0,$I45/2,$L45,TRUE))*$C45+($J45="Steady Growth")*(AND(DG$4&gt;=$E45,DG$4&lt;=$G45)*((DG$4-$E45+1)/($I45*($I45+1)/2)*$C45))+($J45="custom")*CustomCF!CZ45</f>
        <v>0</v>
      </c>
      <c r="DH45" s="19">
        <f>($J45="Bell Curve")*(_xlfn.NORM.DIST(AND(DH$4&gt;=$E45,DH$4&lt;=$G45)*(DH$4-$E45+1),$I45/2,$L45,TRUE)-_xlfn.NORM.DIST(AND(DH$4&gt;=$E45,DH$4&lt;=$G45)*(DG$4-$E45+1),$I45/2,$L45,TRUE))/(1-2*_xlfn.NORM.DIST(0,$I45/2,$L45,TRUE))*$C45+($J45="Steady Growth")*(AND(DH$4&gt;=$E45,DH$4&lt;=$G45)*((DH$4-$E45+1)/($I45*($I45+1)/2)*$C45))+($J45="custom")*CustomCF!DA45</f>
        <v>0</v>
      </c>
      <c r="DI45" s="19">
        <f>($J45="Bell Curve")*(_xlfn.NORM.DIST(AND(DI$4&gt;=$E45,DI$4&lt;=$G45)*(DI$4-$E45+1),$I45/2,$L45,TRUE)-_xlfn.NORM.DIST(AND(DI$4&gt;=$E45,DI$4&lt;=$G45)*(DH$4-$E45+1),$I45/2,$L45,TRUE))/(1-2*_xlfn.NORM.DIST(0,$I45/2,$L45,TRUE))*$C45+($J45="Steady Growth")*(AND(DI$4&gt;=$E45,DI$4&lt;=$G45)*((DI$4-$E45+1)/($I45*($I45+1)/2)*$C45))+($J45="custom")*CustomCF!DB45</f>
        <v>0</v>
      </c>
      <c r="DJ45" s="19">
        <f>($J45="Bell Curve")*(_xlfn.NORM.DIST(AND(DJ$4&gt;=$E45,DJ$4&lt;=$G45)*(DJ$4-$E45+1),$I45/2,$L45,TRUE)-_xlfn.NORM.DIST(AND(DJ$4&gt;=$E45,DJ$4&lt;=$G45)*(DI$4-$E45+1),$I45/2,$L45,TRUE))/(1-2*_xlfn.NORM.DIST(0,$I45/2,$L45,TRUE))*$C45+($J45="Steady Growth")*(AND(DJ$4&gt;=$E45,DJ$4&lt;=$G45)*((DJ$4-$E45+1)/($I45*($I45+1)/2)*$C45))+($J45="custom")*CustomCF!DC45</f>
        <v>0</v>
      </c>
      <c r="DK45" s="19">
        <f>($J45="Bell Curve")*(_xlfn.NORM.DIST(AND(DK$4&gt;=$E45,DK$4&lt;=$G45)*(DK$4-$E45+1),$I45/2,$L45,TRUE)-_xlfn.NORM.DIST(AND(DK$4&gt;=$E45,DK$4&lt;=$G45)*(DJ$4-$E45+1),$I45/2,$L45,TRUE))/(1-2*_xlfn.NORM.DIST(0,$I45/2,$L45,TRUE))*$C45+($J45="Steady Growth")*(AND(DK$4&gt;=$E45,DK$4&lt;=$G45)*((DK$4-$E45+1)/($I45*($I45+1)/2)*$C45))+($J45="custom")*CustomCF!DD45</f>
        <v>0</v>
      </c>
      <c r="DL45" s="19">
        <f>($J45="Bell Curve")*(_xlfn.NORM.DIST(AND(DL$4&gt;=$E45,DL$4&lt;=$G45)*(DL$4-$E45+1),$I45/2,$L45,TRUE)-_xlfn.NORM.DIST(AND(DL$4&gt;=$E45,DL$4&lt;=$G45)*(DK$4-$E45+1),$I45/2,$L45,TRUE))/(1-2*_xlfn.NORM.DIST(0,$I45/2,$L45,TRUE))*$C45+($J45="Steady Growth")*(AND(DL$4&gt;=$E45,DL$4&lt;=$G45)*((DL$4-$E45+1)/($I45*($I45+1)/2)*$C45))+($J45="custom")*CustomCF!DE45</f>
        <v>0</v>
      </c>
      <c r="DM45" s="19">
        <f>($J45="Bell Curve")*(_xlfn.NORM.DIST(AND(DM$4&gt;=$E45,DM$4&lt;=$G45)*(DM$4-$E45+1),$I45/2,$L45,TRUE)-_xlfn.NORM.DIST(AND(DM$4&gt;=$E45,DM$4&lt;=$G45)*(DL$4-$E45+1),$I45/2,$L45,TRUE))/(1-2*_xlfn.NORM.DIST(0,$I45/2,$L45,TRUE))*$C45+($J45="Steady Growth")*(AND(DM$4&gt;=$E45,DM$4&lt;=$G45)*((DM$4-$E45+1)/($I45*($I45+1)/2)*$C45))+($J45="custom")*CustomCF!DF45</f>
        <v>0</v>
      </c>
      <c r="DN45" s="19">
        <f>($J45="Bell Curve")*(_xlfn.NORM.DIST(AND(DN$4&gt;=$E45,DN$4&lt;=$G45)*(DN$4-$E45+1),$I45/2,$L45,TRUE)-_xlfn.NORM.DIST(AND(DN$4&gt;=$E45,DN$4&lt;=$G45)*(DM$4-$E45+1),$I45/2,$L45,TRUE))/(1-2*_xlfn.NORM.DIST(0,$I45/2,$L45,TRUE))*$C45+($J45="Steady Growth")*(AND(DN$4&gt;=$E45,DN$4&lt;=$G45)*((DN$4-$E45+1)/($I45*($I45+1)/2)*$C45))+($J45="custom")*CustomCF!DG45</f>
        <v>0</v>
      </c>
      <c r="DO45" s="19">
        <f>($J45="Bell Curve")*(_xlfn.NORM.DIST(AND(DO$4&gt;=$E45,DO$4&lt;=$G45)*(DO$4-$E45+1),$I45/2,$L45,TRUE)-_xlfn.NORM.DIST(AND(DO$4&gt;=$E45,DO$4&lt;=$G45)*(DN$4-$E45+1),$I45/2,$L45,TRUE))/(1-2*_xlfn.NORM.DIST(0,$I45/2,$L45,TRUE))*$C45+($J45="Steady Growth")*(AND(DO$4&gt;=$E45,DO$4&lt;=$G45)*((DO$4-$E45+1)/($I45*($I45+1)/2)*$C45))+($J45="custom")*CustomCF!DH45</f>
        <v>0</v>
      </c>
      <c r="DP45" s="19">
        <f>($J45="Bell Curve")*(_xlfn.NORM.DIST(AND(DP$4&gt;=$E45,DP$4&lt;=$G45)*(DP$4-$E45+1),$I45/2,$L45,TRUE)-_xlfn.NORM.DIST(AND(DP$4&gt;=$E45,DP$4&lt;=$G45)*(DO$4-$E45+1),$I45/2,$L45,TRUE))/(1-2*_xlfn.NORM.DIST(0,$I45/2,$L45,TRUE))*$C45+($J45="Steady Growth")*(AND(DP$4&gt;=$E45,DP$4&lt;=$G45)*((DP$4-$E45+1)/($I45*($I45+1)/2)*$C45))+($J45="custom")*CustomCF!DI45</f>
        <v>0</v>
      </c>
      <c r="DQ45" s="19">
        <f>($J45="Bell Curve")*(_xlfn.NORM.DIST(AND(DQ$4&gt;=$E45,DQ$4&lt;=$G45)*(DQ$4-$E45+1),$I45/2,$L45,TRUE)-_xlfn.NORM.DIST(AND(DQ$4&gt;=$E45,DQ$4&lt;=$G45)*(DP$4-$E45+1),$I45/2,$L45,TRUE))/(1-2*_xlfn.NORM.DIST(0,$I45/2,$L45,TRUE))*$C45+($J45="Steady Growth")*(AND(DQ$4&gt;=$E45,DQ$4&lt;=$G45)*((DQ$4-$E45+1)/($I45*($I45+1)/2)*$C45))+($J45="custom")*CustomCF!DJ45</f>
        <v>0</v>
      </c>
      <c r="DR45" s="19">
        <f>($J45="Bell Curve")*(_xlfn.NORM.DIST(AND(DR$4&gt;=$E45,DR$4&lt;=$G45)*(DR$4-$E45+1),$I45/2,$L45,TRUE)-_xlfn.NORM.DIST(AND(DR$4&gt;=$E45,DR$4&lt;=$G45)*(DQ$4-$E45+1),$I45/2,$L45,TRUE))/(1-2*_xlfn.NORM.DIST(0,$I45/2,$L45,TRUE))*$C45+($J45="Steady Growth")*(AND(DR$4&gt;=$E45,DR$4&lt;=$G45)*((DR$4-$E45+1)/($I45*($I45+1)/2)*$C45))+($J45="custom")*CustomCF!DK45</f>
        <v>0</v>
      </c>
      <c r="DS45" s="19">
        <f>($J45="Bell Curve")*(_xlfn.NORM.DIST(AND(DS$4&gt;=$E45,DS$4&lt;=$G45)*(DS$4-$E45+1),$I45/2,$L45,TRUE)-_xlfn.NORM.DIST(AND(DS$4&gt;=$E45,DS$4&lt;=$G45)*(DR$4-$E45+1),$I45/2,$L45,TRUE))/(1-2*_xlfn.NORM.DIST(0,$I45/2,$L45,TRUE))*$C45+($J45="Steady Growth")*(AND(DS$4&gt;=$E45,DS$4&lt;=$G45)*((DS$4-$E45+1)/($I45*($I45+1)/2)*$C45))+($J45="custom")*CustomCF!DL45</f>
        <v>0</v>
      </c>
      <c r="DT45" s="19">
        <f>($J45="Bell Curve")*(_xlfn.NORM.DIST(AND(DT$4&gt;=$E45,DT$4&lt;=$G45)*(DT$4-$E45+1),$I45/2,$L45,TRUE)-_xlfn.NORM.DIST(AND(DT$4&gt;=$E45,DT$4&lt;=$G45)*(DS$4-$E45+1),$I45/2,$L45,TRUE))/(1-2*_xlfn.NORM.DIST(0,$I45/2,$L45,TRUE))*$C45+($J45="Steady Growth")*(AND(DT$4&gt;=$E45,DT$4&lt;=$G45)*((DT$4-$E45+1)/($I45*($I45+1)/2)*$C45))+($J45="custom")*CustomCF!DM45</f>
        <v>0</v>
      </c>
      <c r="DU45" s="19">
        <f>($J45="Bell Curve")*(_xlfn.NORM.DIST(AND(DU$4&gt;=$E45,DU$4&lt;=$G45)*(DU$4-$E45+1),$I45/2,$L45,TRUE)-_xlfn.NORM.DIST(AND(DU$4&gt;=$E45,DU$4&lt;=$G45)*(DT$4-$E45+1),$I45/2,$L45,TRUE))/(1-2*_xlfn.NORM.DIST(0,$I45/2,$L45,TRUE))*$C45+($J45="Steady Growth")*(AND(DU$4&gt;=$E45,DU$4&lt;=$G45)*((DU$4-$E45+1)/($I45*($I45+1)/2)*$C45))+($J45="custom")*CustomCF!DN45</f>
        <v>0</v>
      </c>
      <c r="DV45" s="19">
        <f>($J45="Bell Curve")*(_xlfn.NORM.DIST(AND(DV$4&gt;=$E45,DV$4&lt;=$G45)*(DV$4-$E45+1),$I45/2,$L45,TRUE)-_xlfn.NORM.DIST(AND(DV$4&gt;=$E45,DV$4&lt;=$G45)*(DU$4-$E45+1),$I45/2,$L45,TRUE))/(1-2*_xlfn.NORM.DIST(0,$I45/2,$L45,TRUE))*$C45+($J45="Steady Growth")*(AND(DV$4&gt;=$E45,DV$4&lt;=$G45)*((DV$4-$E45+1)/($I45*($I45+1)/2)*$C45))+($J45="custom")*CustomCF!DO45</f>
        <v>0</v>
      </c>
      <c r="DW45" s="19">
        <f>($J45="Bell Curve")*(_xlfn.NORM.DIST(AND(DW$4&gt;=$E45,DW$4&lt;=$G45)*(DW$4-$E45+1),$I45/2,$L45,TRUE)-_xlfn.NORM.DIST(AND(DW$4&gt;=$E45,DW$4&lt;=$G45)*(DV$4-$E45+1),$I45/2,$L45,TRUE))/(1-2*_xlfn.NORM.DIST(0,$I45/2,$L45,TRUE))*$C45+($J45="Steady Growth")*(AND(DW$4&gt;=$E45,DW$4&lt;=$G45)*((DW$4-$E45+1)/($I45*($I45+1)/2)*$C45))+($J45="custom")*CustomCF!DP45</f>
        <v>0</v>
      </c>
      <c r="DX45" s="19">
        <f>($J45="Bell Curve")*(_xlfn.NORM.DIST(AND(DX$4&gt;=$E45,DX$4&lt;=$G45)*(DX$4-$E45+1),$I45/2,$L45,TRUE)-_xlfn.NORM.DIST(AND(DX$4&gt;=$E45,DX$4&lt;=$G45)*(DW$4-$E45+1),$I45/2,$L45,TRUE))/(1-2*_xlfn.NORM.DIST(0,$I45/2,$L45,TRUE))*$C45+($J45="Steady Growth")*(AND(DX$4&gt;=$E45,DX$4&lt;=$G45)*((DX$4-$E45+1)/($I45*($I45+1)/2)*$C45))+($J45="custom")*CustomCF!DQ45</f>
        <v>0</v>
      </c>
      <c r="DY45" s="19">
        <f>($J45="Bell Curve")*(_xlfn.NORM.DIST(AND(DY$4&gt;=$E45,DY$4&lt;=$G45)*(DY$4-$E45+1),$I45/2,$L45,TRUE)-_xlfn.NORM.DIST(AND(DY$4&gt;=$E45,DY$4&lt;=$G45)*(DX$4-$E45+1),$I45/2,$L45,TRUE))/(1-2*_xlfn.NORM.DIST(0,$I45/2,$L45,TRUE))*$C45+($J45="Steady Growth")*(AND(DY$4&gt;=$E45,DY$4&lt;=$G45)*((DY$4-$E45+1)/($I45*($I45+1)/2)*$C45))+($J45="custom")*CustomCF!DR45</f>
        <v>0</v>
      </c>
      <c r="DZ45" s="19">
        <f>($J45="Bell Curve")*(_xlfn.NORM.DIST(AND(DZ$4&gt;=$E45,DZ$4&lt;=$G45)*(DZ$4-$E45+1),$I45/2,$L45,TRUE)-_xlfn.NORM.DIST(AND(DZ$4&gt;=$E45,DZ$4&lt;=$G45)*(DY$4-$E45+1),$I45/2,$L45,TRUE))/(1-2*_xlfn.NORM.DIST(0,$I45/2,$L45,TRUE))*$C45+($J45="Steady Growth")*(AND(DZ$4&gt;=$E45,DZ$4&lt;=$G45)*((DZ$4-$E45+1)/($I45*($I45+1)/2)*$C45))+($J45="custom")*CustomCF!DS45</f>
        <v>0</v>
      </c>
      <c r="EA45" s="19">
        <f>($J45="Bell Curve")*(_xlfn.NORM.DIST(AND(EA$4&gt;=$E45,EA$4&lt;=$G45)*(EA$4-$E45+1),$I45/2,$L45,TRUE)-_xlfn.NORM.DIST(AND(EA$4&gt;=$E45,EA$4&lt;=$G45)*(DZ$4-$E45+1),$I45/2,$L45,TRUE))/(1-2*_xlfn.NORM.DIST(0,$I45/2,$L45,TRUE))*$C45+($J45="Steady Growth")*(AND(EA$4&gt;=$E45,EA$4&lt;=$G45)*((EA$4-$E45+1)/($I45*($I45+1)/2)*$C45))+($J45="custom")*CustomCF!DT45</f>
        <v>0</v>
      </c>
      <c r="EB45" s="19">
        <f>($J45="Bell Curve")*(_xlfn.NORM.DIST(AND(EB$4&gt;=$E45,EB$4&lt;=$G45)*(EB$4-$E45+1),$I45/2,$L45,TRUE)-_xlfn.NORM.DIST(AND(EB$4&gt;=$E45,EB$4&lt;=$G45)*(EA$4-$E45+1),$I45/2,$L45,TRUE))/(1-2*_xlfn.NORM.DIST(0,$I45/2,$L45,TRUE))*$C45+($J45="Steady Growth")*(AND(EB$4&gt;=$E45,EB$4&lt;=$G45)*((EB$4-$E45+1)/($I45*($I45+1)/2)*$C45))+($J45="custom")*CustomCF!DU45</f>
        <v>0</v>
      </c>
      <c r="EC45" s="19">
        <f>($J45="Bell Curve")*(_xlfn.NORM.DIST(AND(EC$4&gt;=$E45,EC$4&lt;=$G45)*(EC$4-$E45+1),$I45/2,$L45,TRUE)-_xlfn.NORM.DIST(AND(EC$4&gt;=$E45,EC$4&lt;=$G45)*(EB$4-$E45+1),$I45/2,$L45,TRUE))/(1-2*_xlfn.NORM.DIST(0,$I45/2,$L45,TRUE))*$C45+($J45="Steady Growth")*(AND(EC$4&gt;=$E45,EC$4&lt;=$G45)*((EC$4-$E45+1)/($I45*($I45+1)/2)*$C45))+($J45="custom")*CustomCF!DV45</f>
        <v>0</v>
      </c>
      <c r="ED45" s="19">
        <f>($J45="Bell Curve")*(_xlfn.NORM.DIST(AND(ED$4&gt;=$E45,ED$4&lt;=$G45)*(ED$4-$E45+1),$I45/2,$L45,TRUE)-_xlfn.NORM.DIST(AND(ED$4&gt;=$E45,ED$4&lt;=$G45)*(EC$4-$E45+1),$I45/2,$L45,TRUE))/(1-2*_xlfn.NORM.DIST(0,$I45/2,$L45,TRUE))*$C45+($J45="Steady Growth")*(AND(ED$4&gt;=$E45,ED$4&lt;=$G45)*((ED$4-$E45+1)/($I45*($I45+1)/2)*$C45))+($J45="custom")*CustomCF!DW45</f>
        <v>0</v>
      </c>
      <c r="EE45" s="19">
        <f>($J45="Bell Curve")*(_xlfn.NORM.DIST(AND(EE$4&gt;=$E45,EE$4&lt;=$G45)*(EE$4-$E45+1),$I45/2,$L45,TRUE)-_xlfn.NORM.DIST(AND(EE$4&gt;=$E45,EE$4&lt;=$G45)*(ED$4-$E45+1),$I45/2,$L45,TRUE))/(1-2*_xlfn.NORM.DIST(0,$I45/2,$L45,TRUE))*$C45+($J45="Steady Growth")*(AND(EE$4&gt;=$E45,EE$4&lt;=$G45)*((EE$4-$E45+1)/($I45*($I45+1)/2)*$C45))+($J45="custom")*CustomCF!DX45</f>
        <v>0</v>
      </c>
      <c r="EF45" s="121">
        <f>($J45="Bell Curve")*(_xlfn.NORM.DIST(AND(EF$4&gt;=$E45,EF$4&lt;=$G45)*(EF$4-$E45+1),$I45/2,$L45,TRUE)-_xlfn.NORM.DIST(AND(EF$4&gt;=$E45,EF$4&lt;=$G45)*(EE$4-$E45+1),$I45/2,$L45,TRUE))/(1-2*_xlfn.NORM.DIST(0,$I45/2,$L45,TRUE))*$C45+($J45="Steady Growth")*(AND(EF$4&gt;=$E45,EF$4&lt;=$G45)*((EF$4-$E45+1)/($I45*($I45+1)/2)*$C45))+($J45="custom")*CustomCF!DY45</f>
        <v>0</v>
      </c>
    </row>
    <row r="46" spans="2:136" hidden="1" outlineLevel="1" x14ac:dyDescent="0.2">
      <c r="B46" s="103" t="str">
        <f>Budget!O19</f>
        <v>Builder's Risk Insurance</v>
      </c>
      <c r="C46" s="19">
        <f>Budget!P19</f>
        <v>1378084.608</v>
      </c>
      <c r="D46" s="19">
        <f t="shared" si="17"/>
        <v>0</v>
      </c>
      <c r="E46" s="92">
        <v>0</v>
      </c>
      <c r="F46" s="18">
        <f>IF(J46="Custom",CustomCF!E46,INDEX($P$6:$DY$6,MATCH(E46,CF!$P$4:$DY$4,0)))</f>
        <v>46022</v>
      </c>
      <c r="G46" s="92">
        <v>30</v>
      </c>
      <c r="H46" s="18">
        <f>IF(J46="Custom",CustomCF!F46,INDEX($P$6:$EF$6,MATCH(G46,$P$4:$EF$4,0)))</f>
        <v>46934</v>
      </c>
      <c r="I46" s="9">
        <f t="shared" si="9"/>
        <v>31</v>
      </c>
      <c r="J46" s="92" t="s">
        <v>30</v>
      </c>
      <c r="K46" s="92" t="s">
        <v>31</v>
      </c>
      <c r="L46" s="9">
        <f t="shared" si="22"/>
        <v>10000000</v>
      </c>
      <c r="M46" s="107">
        <f t="shared" si="23"/>
        <v>1378084.6079381432</v>
      </c>
      <c r="N46" s="112" t="str">
        <f t="shared" si="10"/>
        <v>OK</v>
      </c>
      <c r="O46" s="112"/>
      <c r="P46" s="19">
        <f>($J46="Bell Curve")*(_xlfn.NORM.DIST(AND(P$4&gt;=$E46,P$4&lt;=$G46)*(P$4-$E46+1),$I46/2,$L46,TRUE)-_xlfn.NORM.DIST(AND(P$4&gt;=$E46,P$4&lt;=$G46)*(N$4-$E46+1),$I46/2,$L46,TRUE))/(1-2*_xlfn.NORM.DIST(0,$I46/2,$L46,TRUE))*$C46+($J46="Steady Growth")*(AND(P$4&gt;=$E46,P$4&lt;=$G46)*((P$4-$E46+1)/($I46*($I46+1)/2)*$C46))+($J46="custom")*CustomCF!I46</f>
        <v>44454.342185566922</v>
      </c>
      <c r="Q46" s="19">
        <f>($J46="Bell Curve")*(_xlfn.NORM.DIST(AND(Q$4&gt;=$E46,Q$4&lt;=$G46)*(Q$4-$E46+1),$I46/2,$L46,TRUE)-_xlfn.NORM.DIST(AND(Q$4&gt;=$E46,Q$4&lt;=$G46)*(P$4-$E46+1),$I46/2,$L46,TRUE))/(1-2*_xlfn.NORM.DIST(0,$I46/2,$L46,TRUE))*$C46+($J46="Steady Growth")*(AND(Q$4&gt;=$E46,Q$4&lt;=$G46)*((Q$4-$E46+1)/($I46*($I46+1)/2)*$C46))+($J46="custom")*CustomCF!J46</f>
        <v>44454.342185566922</v>
      </c>
      <c r="R46" s="19">
        <f>($J46="Bell Curve")*(_xlfn.NORM.DIST(AND(R$4&gt;=$E46,R$4&lt;=$G46)*(R$4-$E46+1),$I46/2,$L46,TRUE)-_xlfn.NORM.DIST(AND(R$4&gt;=$E46,R$4&lt;=$G46)*(Q$4-$E46+1),$I46/2,$L46,TRUE))/(1-2*_xlfn.NORM.DIST(0,$I46/2,$L46,TRUE))*$C46+($J46="Steady Growth")*(AND(R$4&gt;=$E46,R$4&lt;=$G46)*((R$4-$E46+1)/($I46*($I46+1)/2)*$C46))+($J46="custom")*CustomCF!K46</f>
        <v>44454.342185566922</v>
      </c>
      <c r="S46" s="19">
        <f>($J46="Bell Curve")*(_xlfn.NORM.DIST(AND(S$4&gt;=$E46,S$4&lt;=$G46)*(S$4-$E46+1),$I46/2,$L46,TRUE)-_xlfn.NORM.DIST(AND(S$4&gt;=$E46,S$4&lt;=$G46)*(R$4-$E46+1),$I46/2,$L46,TRUE))/(1-2*_xlfn.NORM.DIST(0,$I46/2,$L46,TRUE))*$C46+($J46="Steady Growth")*(AND(S$4&gt;=$E46,S$4&lt;=$G46)*((S$4-$E46+1)/($I46*($I46+1)/2)*$C46))+($J46="custom")*CustomCF!L46</f>
        <v>44454.342185566922</v>
      </c>
      <c r="T46" s="19">
        <f>($J46="Bell Curve")*(_xlfn.NORM.DIST(AND(T$4&gt;=$E46,T$4&lt;=$G46)*(T$4-$E46+1),$I46/2,$L46,TRUE)-_xlfn.NORM.DIST(AND(T$4&gt;=$E46,T$4&lt;=$G46)*(S$4-$E46+1),$I46/2,$L46,TRUE))/(1-2*_xlfn.NORM.DIST(0,$I46/2,$L46,TRUE))*$C46+($J46="Steady Growth")*(AND(T$4&gt;=$E46,T$4&lt;=$G46)*((T$4-$E46+1)/($I46*($I46+1)/2)*$C46))+($J46="custom")*CustomCF!M46</f>
        <v>44454.342185566922</v>
      </c>
      <c r="U46" s="19">
        <f>($J46="Bell Curve")*(_xlfn.NORM.DIST(AND(U$4&gt;=$E46,U$4&lt;=$G46)*(U$4-$E46+1),$I46/2,$L46,TRUE)-_xlfn.NORM.DIST(AND(U$4&gt;=$E46,U$4&lt;=$G46)*(T$4-$E46+1),$I46/2,$L46,TRUE))/(1-2*_xlfn.NORM.DIST(0,$I46/2,$L46,TRUE))*$C46+($J46="Steady Growth")*(AND(U$4&gt;=$E46,U$4&lt;=$G46)*((U$4-$E46+1)/($I46*($I46+1)/2)*$C46))+($J46="custom")*CustomCF!N46</f>
        <v>44454.342247423279</v>
      </c>
      <c r="V46" s="19">
        <f>($J46="Bell Curve")*(_xlfn.NORM.DIST(AND(V$4&gt;=$E46,V$4&lt;=$G46)*(V$4-$E46+1),$I46/2,$L46,TRUE)-_xlfn.NORM.DIST(AND(V$4&gt;=$E46,V$4&lt;=$G46)*(U$4-$E46+1),$I46/2,$L46,TRUE))/(1-2*_xlfn.NORM.DIST(0,$I46/2,$L46,TRUE))*$C46+($J46="Steady Growth")*(AND(V$4&gt;=$E46,V$4&lt;=$G46)*((V$4-$E46+1)/($I46*($I46+1)/2)*$C46))+($J46="custom")*CustomCF!O46</f>
        <v>44454.342185566922</v>
      </c>
      <c r="W46" s="19">
        <f>($J46="Bell Curve")*(_xlfn.NORM.DIST(AND(W$4&gt;=$E46,W$4&lt;=$G46)*(W$4-$E46+1),$I46/2,$L46,TRUE)-_xlfn.NORM.DIST(AND(W$4&gt;=$E46,W$4&lt;=$G46)*(V$4-$E46+1),$I46/2,$L46,TRUE))/(1-2*_xlfn.NORM.DIST(0,$I46/2,$L46,TRUE))*$C46+($J46="Steady Growth")*(AND(W$4&gt;=$E46,W$4&lt;=$G46)*((W$4-$E46+1)/($I46*($I46+1)/2)*$C46))+($J46="custom")*CustomCF!P46</f>
        <v>44454.342185566922</v>
      </c>
      <c r="X46" s="19">
        <f>($J46="Bell Curve")*(_xlfn.NORM.DIST(AND(X$4&gt;=$E46,X$4&lt;=$G46)*(X$4-$E46+1),$I46/2,$L46,TRUE)-_xlfn.NORM.DIST(AND(X$4&gt;=$E46,X$4&lt;=$G46)*(W$4-$E46+1),$I46/2,$L46,TRUE))/(1-2*_xlfn.NORM.DIST(0,$I46/2,$L46,TRUE))*$C46+($J46="Steady Growth")*(AND(X$4&gt;=$E46,X$4&lt;=$G46)*((X$4-$E46+1)/($I46*($I46+1)/2)*$C46))+($J46="custom")*CustomCF!Q46</f>
        <v>44454.342185566922</v>
      </c>
      <c r="Y46" s="19">
        <f>($J46="Bell Curve")*(_xlfn.NORM.DIST(AND(Y$4&gt;=$E46,Y$4&lt;=$G46)*(Y$4-$E46+1),$I46/2,$L46,TRUE)-_xlfn.NORM.DIST(AND(Y$4&gt;=$E46,Y$4&lt;=$G46)*(X$4-$E46+1),$I46/2,$L46,TRUE))/(1-2*_xlfn.NORM.DIST(0,$I46/2,$L46,TRUE))*$C46+($J46="Steady Growth")*(AND(Y$4&gt;=$E46,Y$4&lt;=$G46)*((Y$4-$E46+1)/($I46*($I46+1)/2)*$C46))+($J46="custom")*CustomCF!R46</f>
        <v>44454.342185566922</v>
      </c>
      <c r="Z46" s="19">
        <f>($J46="Bell Curve")*(_xlfn.NORM.DIST(AND(Z$4&gt;=$E46,Z$4&lt;=$G46)*(Z$4-$E46+1),$I46/2,$L46,TRUE)-_xlfn.NORM.DIST(AND(Z$4&gt;=$E46,Z$4&lt;=$G46)*(Y$4-$E46+1),$I46/2,$L46,TRUE))/(1-2*_xlfn.NORM.DIST(0,$I46/2,$L46,TRUE))*$C46+($J46="Steady Growth")*(AND(Z$4&gt;=$E46,Z$4&lt;=$G46)*((Z$4-$E46+1)/($I46*($I46+1)/2)*$C46))+($J46="custom")*CustomCF!S46</f>
        <v>44454.342185566922</v>
      </c>
      <c r="AA46" s="19">
        <f>($J46="Bell Curve")*(_xlfn.NORM.DIST(AND(AA$4&gt;=$E46,AA$4&lt;=$G46)*(AA$4-$E46+1),$I46/2,$L46,TRUE)-_xlfn.NORM.DIST(AND(AA$4&gt;=$E46,AA$4&lt;=$G46)*(Z$4-$E46+1),$I46/2,$L46,TRUE))/(1-2*_xlfn.NORM.DIST(0,$I46/2,$L46,TRUE))*$C46+($J46="Steady Growth")*(AND(AA$4&gt;=$E46,AA$4&lt;=$G46)*((AA$4-$E46+1)/($I46*($I46+1)/2)*$C46))+($J46="custom")*CustomCF!T46</f>
        <v>44454.342185566922</v>
      </c>
      <c r="AB46" s="19">
        <f>($J46="Bell Curve")*(_xlfn.NORM.DIST(AND(AB$4&gt;=$E46,AB$4&lt;=$G46)*(AB$4-$E46+1),$I46/2,$L46,TRUE)-_xlfn.NORM.DIST(AND(AB$4&gt;=$E46,AB$4&lt;=$G46)*(AA$4-$E46+1),$I46/2,$L46,TRUE))/(1-2*_xlfn.NORM.DIST(0,$I46/2,$L46,TRUE))*$C46+($J46="Steady Growth")*(AND(AB$4&gt;=$E46,AB$4&lt;=$G46)*((AB$4-$E46+1)/($I46*($I46+1)/2)*$C46))+($J46="custom")*CustomCF!U46</f>
        <v>44454.342247423279</v>
      </c>
      <c r="AC46" s="19">
        <f>($J46="Bell Curve")*(_xlfn.NORM.DIST(AND(AC$4&gt;=$E46,AC$4&lt;=$G46)*(AC$4-$E46+1),$I46/2,$L46,TRUE)-_xlfn.NORM.DIST(AND(AC$4&gt;=$E46,AC$4&lt;=$G46)*(AB$4-$E46+1),$I46/2,$L46,TRUE))/(1-2*_xlfn.NORM.DIST(0,$I46/2,$L46,TRUE))*$C46+($J46="Steady Growth")*(AND(AC$4&gt;=$E46,AC$4&lt;=$G46)*((AC$4-$E46+1)/($I46*($I46+1)/2)*$C46))+($J46="custom")*CustomCF!V46</f>
        <v>44454.342185566922</v>
      </c>
      <c r="AD46" s="19">
        <f>($J46="Bell Curve")*(_xlfn.NORM.DIST(AND(AD$4&gt;=$E46,AD$4&lt;=$G46)*(AD$4-$E46+1),$I46/2,$L46,TRUE)-_xlfn.NORM.DIST(AND(AD$4&gt;=$E46,AD$4&lt;=$G46)*(AC$4-$E46+1),$I46/2,$L46,TRUE))/(1-2*_xlfn.NORM.DIST(0,$I46/2,$L46,TRUE))*$C46+($J46="Steady Growth")*(AND(AD$4&gt;=$E46,AD$4&lt;=$G46)*((AD$4-$E46+1)/($I46*($I46+1)/2)*$C46))+($J46="custom")*CustomCF!W46</f>
        <v>44454.342185566922</v>
      </c>
      <c r="AE46" s="19">
        <f>($J46="Bell Curve")*(_xlfn.NORM.DIST(AND(AE$4&gt;=$E46,AE$4&lt;=$G46)*(AE$4-$E46+1),$I46/2,$L46,TRUE)-_xlfn.NORM.DIST(AND(AE$4&gt;=$E46,AE$4&lt;=$G46)*(AD$4-$E46+1),$I46/2,$L46,TRUE))/(1-2*_xlfn.NORM.DIST(0,$I46/2,$L46,TRUE))*$C46+($J46="Steady Growth")*(AND(AE$4&gt;=$E46,AE$4&lt;=$G46)*((AE$4-$E46+1)/($I46*($I46+1)/2)*$C46))+($J46="custom")*CustomCF!X46</f>
        <v>44454.342123710565</v>
      </c>
      <c r="AF46" s="19">
        <f>($J46="Bell Curve")*(_xlfn.NORM.DIST(AND(AF$4&gt;=$E46,AF$4&lt;=$G46)*(AF$4-$E46+1),$I46/2,$L46,TRUE)-_xlfn.NORM.DIST(AND(AF$4&gt;=$E46,AF$4&lt;=$G46)*(AE$4-$E46+1),$I46/2,$L46,TRUE))/(1-2*_xlfn.NORM.DIST(0,$I46/2,$L46,TRUE))*$C46+($J46="Steady Growth")*(AND(AF$4&gt;=$E46,AF$4&lt;=$G46)*((AF$4-$E46+1)/($I46*($I46+1)/2)*$C46))+($J46="custom")*CustomCF!Y46</f>
        <v>44454.342309279637</v>
      </c>
      <c r="AG46" s="19">
        <f>($J46="Bell Curve")*(_xlfn.NORM.DIST(AND(AG$4&gt;=$E46,AG$4&lt;=$G46)*(AG$4-$E46+1),$I46/2,$L46,TRUE)-_xlfn.NORM.DIST(AND(AG$4&gt;=$E46,AG$4&lt;=$G46)*(AF$4-$E46+1),$I46/2,$L46,TRUE))/(1-2*_xlfn.NORM.DIST(0,$I46/2,$L46,TRUE))*$C46+($J46="Steady Growth")*(AND(AG$4&gt;=$E46,AG$4&lt;=$G46)*((AG$4-$E46+1)/($I46*($I46+1)/2)*$C46))+($J46="custom")*CustomCF!Z46</f>
        <v>44454.342061854208</v>
      </c>
      <c r="AH46" s="19">
        <f>($J46="Bell Curve")*(_xlfn.NORM.DIST(AND(AH$4&gt;=$E46,AH$4&lt;=$G46)*(AH$4-$E46+1),$I46/2,$L46,TRUE)-_xlfn.NORM.DIST(AND(AH$4&gt;=$E46,AH$4&lt;=$G46)*(AG$4-$E46+1),$I46/2,$L46,TRUE))/(1-2*_xlfn.NORM.DIST(0,$I46/2,$L46,TRUE))*$C46+($J46="Steady Growth")*(AND(AH$4&gt;=$E46,AH$4&lt;=$G46)*((AH$4-$E46+1)/($I46*($I46+1)/2)*$C46))+($J46="custom")*CustomCF!AA46</f>
        <v>44454.342309279637</v>
      </c>
      <c r="AI46" s="19">
        <f>($J46="Bell Curve")*(_xlfn.NORM.DIST(AND(AI$4&gt;=$E46,AI$4&lt;=$G46)*(AI$4-$E46+1),$I46/2,$L46,TRUE)-_xlfn.NORM.DIST(AND(AI$4&gt;=$E46,AI$4&lt;=$G46)*(AH$4-$E46+1),$I46/2,$L46,TRUE))/(1-2*_xlfn.NORM.DIST(0,$I46/2,$L46,TRUE))*$C46+($J46="Steady Growth")*(AND(AI$4&gt;=$E46,AI$4&lt;=$G46)*((AI$4-$E46+1)/($I46*($I46+1)/2)*$C46))+($J46="custom")*CustomCF!AB46</f>
        <v>44454.342185566922</v>
      </c>
      <c r="AJ46" s="19">
        <f>($J46="Bell Curve")*(_xlfn.NORM.DIST(AND(AJ$4&gt;=$E46,AJ$4&lt;=$G46)*(AJ$4-$E46+1),$I46/2,$L46,TRUE)-_xlfn.NORM.DIST(AND(AJ$4&gt;=$E46,AJ$4&lt;=$G46)*(AI$4-$E46+1),$I46/2,$L46,TRUE))/(1-2*_xlfn.NORM.DIST(0,$I46/2,$L46,TRUE))*$C46+($J46="Steady Growth")*(AND(AJ$4&gt;=$E46,AJ$4&lt;=$G46)*((AJ$4-$E46+1)/($I46*($I46+1)/2)*$C46))+($J46="custom")*CustomCF!AC46</f>
        <v>44454.342185566922</v>
      </c>
      <c r="AK46" s="19">
        <f>($J46="Bell Curve")*(_xlfn.NORM.DIST(AND(AK$4&gt;=$E46,AK$4&lt;=$G46)*(AK$4-$E46+1),$I46/2,$L46,TRUE)-_xlfn.NORM.DIST(AND(AK$4&gt;=$E46,AK$4&lt;=$G46)*(AJ$4-$E46+1),$I46/2,$L46,TRUE))/(1-2*_xlfn.NORM.DIST(0,$I46/2,$L46,TRUE))*$C46+($J46="Steady Growth")*(AND(AK$4&gt;=$E46,AK$4&lt;=$G46)*((AK$4-$E46+1)/($I46*($I46+1)/2)*$C46))+($J46="custom")*CustomCF!AD46</f>
        <v>44454.342185566922</v>
      </c>
      <c r="AL46" s="19">
        <f>($J46="Bell Curve")*(_xlfn.NORM.DIST(AND(AL$4&gt;=$E46,AL$4&lt;=$G46)*(AL$4-$E46+1),$I46/2,$L46,TRUE)-_xlfn.NORM.DIST(AND(AL$4&gt;=$E46,AL$4&lt;=$G46)*(AK$4-$E46+1),$I46/2,$L46,TRUE))/(1-2*_xlfn.NORM.DIST(0,$I46/2,$L46,TRUE))*$C46+($J46="Steady Growth")*(AND(AL$4&gt;=$E46,AL$4&lt;=$G46)*((AL$4-$E46+1)/($I46*($I46+1)/2)*$C46))+($J46="custom")*CustomCF!AE46</f>
        <v>44454.342185566922</v>
      </c>
      <c r="AM46" s="19">
        <f>($J46="Bell Curve")*(_xlfn.NORM.DIST(AND(AM$4&gt;=$E46,AM$4&lt;=$G46)*(AM$4-$E46+1),$I46/2,$L46,TRUE)-_xlfn.NORM.DIST(AND(AM$4&gt;=$E46,AM$4&lt;=$G46)*(AL$4-$E46+1),$I46/2,$L46,TRUE))/(1-2*_xlfn.NORM.DIST(0,$I46/2,$L46,TRUE))*$C46+($J46="Steady Growth")*(AND(AM$4&gt;=$E46,AM$4&lt;=$G46)*((AM$4-$E46+1)/($I46*($I46+1)/2)*$C46))+($J46="custom")*CustomCF!AF46</f>
        <v>44454.342185566922</v>
      </c>
      <c r="AN46" s="19">
        <f>($J46="Bell Curve")*(_xlfn.NORM.DIST(AND(AN$4&gt;=$E46,AN$4&lt;=$G46)*(AN$4-$E46+1),$I46/2,$L46,TRUE)-_xlfn.NORM.DIST(AND(AN$4&gt;=$E46,AN$4&lt;=$G46)*(AM$4-$E46+1),$I46/2,$L46,TRUE))/(1-2*_xlfn.NORM.DIST(0,$I46/2,$L46,TRUE))*$C46+($J46="Steady Growth")*(AND(AN$4&gt;=$E46,AN$4&lt;=$G46)*((AN$4-$E46+1)/($I46*($I46+1)/2)*$C46))+($J46="custom")*CustomCF!AG46</f>
        <v>44454.342185566922</v>
      </c>
      <c r="AO46" s="19">
        <f>($J46="Bell Curve")*(_xlfn.NORM.DIST(AND(AO$4&gt;=$E46,AO$4&lt;=$G46)*(AO$4-$E46+1),$I46/2,$L46,TRUE)-_xlfn.NORM.DIST(AND(AO$4&gt;=$E46,AO$4&lt;=$G46)*(AN$4-$E46+1),$I46/2,$L46,TRUE))/(1-2*_xlfn.NORM.DIST(0,$I46/2,$L46,TRUE))*$C46+($J46="Steady Growth")*(AND(AO$4&gt;=$E46,AO$4&lt;=$G46)*((AO$4-$E46+1)/($I46*($I46+1)/2)*$C46))+($J46="custom")*CustomCF!AH46</f>
        <v>44454.342309279637</v>
      </c>
      <c r="AP46" s="19">
        <f>($J46="Bell Curve")*(_xlfn.NORM.DIST(AND(AP$4&gt;=$E46,AP$4&lt;=$G46)*(AP$4-$E46+1),$I46/2,$L46,TRUE)-_xlfn.NORM.DIST(AND(AP$4&gt;=$E46,AP$4&lt;=$G46)*(AO$4-$E46+1),$I46/2,$L46,TRUE))/(1-2*_xlfn.NORM.DIST(0,$I46/2,$L46,TRUE))*$C46+($J46="Steady Growth")*(AND(AP$4&gt;=$E46,AP$4&lt;=$G46)*((AP$4-$E46+1)/($I46*($I46+1)/2)*$C46))+($J46="custom")*CustomCF!AI46</f>
        <v>44454.342061854208</v>
      </c>
      <c r="AQ46" s="19">
        <f>($J46="Bell Curve")*(_xlfn.NORM.DIST(AND(AQ$4&gt;=$E46,AQ$4&lt;=$G46)*(AQ$4-$E46+1),$I46/2,$L46,TRUE)-_xlfn.NORM.DIST(AND(AQ$4&gt;=$E46,AQ$4&lt;=$G46)*(AP$4-$E46+1),$I46/2,$L46,TRUE))/(1-2*_xlfn.NORM.DIST(0,$I46/2,$L46,TRUE))*$C46+($J46="Steady Growth")*(AND(AQ$4&gt;=$E46,AQ$4&lt;=$G46)*((AQ$4-$E46+1)/($I46*($I46+1)/2)*$C46))+($J46="custom")*CustomCF!AJ46</f>
        <v>44454.342309279637</v>
      </c>
      <c r="AR46" s="19">
        <f>($J46="Bell Curve")*(_xlfn.NORM.DIST(AND(AR$4&gt;=$E46,AR$4&lt;=$G46)*(AR$4-$E46+1),$I46/2,$L46,TRUE)-_xlfn.NORM.DIST(AND(AR$4&gt;=$E46,AR$4&lt;=$G46)*(AQ$4-$E46+1),$I46/2,$L46,TRUE))/(1-2*_xlfn.NORM.DIST(0,$I46/2,$L46,TRUE))*$C46+($J46="Steady Growth")*(AND(AR$4&gt;=$E46,AR$4&lt;=$G46)*((AR$4-$E46+1)/($I46*($I46+1)/2)*$C46))+($J46="custom")*CustomCF!AK46</f>
        <v>44454.342061854208</v>
      </c>
      <c r="AS46" s="19">
        <f>($J46="Bell Curve")*(_xlfn.NORM.DIST(AND(AS$4&gt;=$E46,AS$4&lt;=$G46)*(AS$4-$E46+1),$I46/2,$L46,TRUE)-_xlfn.NORM.DIST(AND(AS$4&gt;=$E46,AS$4&lt;=$G46)*(AR$4-$E46+1),$I46/2,$L46,TRUE))/(1-2*_xlfn.NORM.DIST(0,$I46/2,$L46,TRUE))*$C46+($J46="Steady Growth")*(AND(AS$4&gt;=$E46,AS$4&lt;=$G46)*((AS$4-$E46+1)/($I46*($I46+1)/2)*$C46))+($J46="custom")*CustomCF!AL46</f>
        <v>44454.342309279637</v>
      </c>
      <c r="AT46" s="19">
        <f>($J46="Bell Curve")*(_xlfn.NORM.DIST(AND(AT$4&gt;=$E46,AT$4&lt;=$G46)*(AT$4-$E46+1),$I46/2,$L46,TRUE)-_xlfn.NORM.DIST(AND(AT$4&gt;=$E46,AT$4&lt;=$G46)*(AS$4-$E46+1),$I46/2,$L46,TRUE))/(1-2*_xlfn.NORM.DIST(0,$I46/2,$L46,TRUE))*$C46+($J46="Steady Growth")*(AND(AT$4&gt;=$E46,AT$4&lt;=$G46)*((AT$4-$E46+1)/($I46*($I46+1)/2)*$C46))+($J46="custom")*CustomCF!AM46</f>
        <v>44454.342061854208</v>
      </c>
      <c r="AU46" s="19">
        <f>($J46="Bell Curve")*(_xlfn.NORM.DIST(AND(AU$4&gt;=$E46,AU$4&lt;=$G46)*(AU$4-$E46+1),$I46/2,$L46,TRUE)-_xlfn.NORM.DIST(AND(AU$4&gt;=$E46,AU$4&lt;=$G46)*(AT$4-$E46+1),$I46/2,$L46,TRUE))/(1-2*_xlfn.NORM.DIST(0,$I46/2,$L46,TRUE))*$C46+($J46="Steady Growth")*(AND(AU$4&gt;=$E46,AU$4&lt;=$G46)*((AU$4-$E46+1)/($I46*($I46+1)/2)*$C46))+($J46="custom")*CustomCF!AN46</f>
        <v>0</v>
      </c>
      <c r="AV46" s="19">
        <f>($J46="Bell Curve")*(_xlfn.NORM.DIST(AND(AV$4&gt;=$E46,AV$4&lt;=$G46)*(AV$4-$E46+1),$I46/2,$L46,TRUE)-_xlfn.NORM.DIST(AND(AV$4&gt;=$E46,AV$4&lt;=$G46)*(AU$4-$E46+1),$I46/2,$L46,TRUE))/(1-2*_xlfn.NORM.DIST(0,$I46/2,$L46,TRUE))*$C46+($J46="Steady Growth")*(AND(AV$4&gt;=$E46,AV$4&lt;=$G46)*((AV$4-$E46+1)/($I46*($I46+1)/2)*$C46))+($J46="custom")*CustomCF!AO46</f>
        <v>0</v>
      </c>
      <c r="AW46" s="19">
        <f>($J46="Bell Curve")*(_xlfn.NORM.DIST(AND(AW$4&gt;=$E46,AW$4&lt;=$G46)*(AW$4-$E46+1),$I46/2,$L46,TRUE)-_xlfn.NORM.DIST(AND(AW$4&gt;=$E46,AW$4&lt;=$G46)*(AV$4-$E46+1),$I46/2,$L46,TRUE))/(1-2*_xlfn.NORM.DIST(0,$I46/2,$L46,TRUE))*$C46+($J46="Steady Growth")*(AND(AW$4&gt;=$E46,AW$4&lt;=$G46)*((AW$4-$E46+1)/($I46*($I46+1)/2)*$C46))+($J46="custom")*CustomCF!AP46</f>
        <v>0</v>
      </c>
      <c r="AX46" s="19">
        <f>($J46="Bell Curve")*(_xlfn.NORM.DIST(AND(AX$4&gt;=$E46,AX$4&lt;=$G46)*(AX$4-$E46+1),$I46/2,$L46,TRUE)-_xlfn.NORM.DIST(AND(AX$4&gt;=$E46,AX$4&lt;=$G46)*(AW$4-$E46+1),$I46/2,$L46,TRUE))/(1-2*_xlfn.NORM.DIST(0,$I46/2,$L46,TRUE))*$C46+($J46="Steady Growth")*(AND(AX$4&gt;=$E46,AX$4&lt;=$G46)*((AX$4-$E46+1)/($I46*($I46+1)/2)*$C46))+($J46="custom")*CustomCF!AQ46</f>
        <v>0</v>
      </c>
      <c r="AY46" s="19">
        <f>($J46="Bell Curve")*(_xlfn.NORM.DIST(AND(AY$4&gt;=$E46,AY$4&lt;=$G46)*(AY$4-$E46+1),$I46/2,$L46,TRUE)-_xlfn.NORM.DIST(AND(AY$4&gt;=$E46,AY$4&lt;=$G46)*(AX$4-$E46+1),$I46/2,$L46,TRUE))/(1-2*_xlfn.NORM.DIST(0,$I46/2,$L46,TRUE))*$C46+($J46="Steady Growth")*(AND(AY$4&gt;=$E46,AY$4&lt;=$G46)*((AY$4-$E46+1)/($I46*($I46+1)/2)*$C46))+($J46="custom")*CustomCF!AR46</f>
        <v>0</v>
      </c>
      <c r="AZ46" s="19">
        <f>($J46="Bell Curve")*(_xlfn.NORM.DIST(AND(AZ$4&gt;=$E46,AZ$4&lt;=$G46)*(AZ$4-$E46+1),$I46/2,$L46,TRUE)-_xlfn.NORM.DIST(AND(AZ$4&gt;=$E46,AZ$4&lt;=$G46)*(AY$4-$E46+1),$I46/2,$L46,TRUE))/(1-2*_xlfn.NORM.DIST(0,$I46/2,$L46,TRUE))*$C46+($J46="Steady Growth")*(AND(AZ$4&gt;=$E46,AZ$4&lt;=$G46)*((AZ$4-$E46+1)/($I46*($I46+1)/2)*$C46))+($J46="custom")*CustomCF!AS46</f>
        <v>0</v>
      </c>
      <c r="BA46" s="19">
        <f>($J46="Bell Curve")*(_xlfn.NORM.DIST(AND(BA$4&gt;=$E46,BA$4&lt;=$G46)*(BA$4-$E46+1),$I46/2,$L46,TRUE)-_xlfn.NORM.DIST(AND(BA$4&gt;=$E46,BA$4&lt;=$G46)*(AZ$4-$E46+1),$I46/2,$L46,TRUE))/(1-2*_xlfn.NORM.DIST(0,$I46/2,$L46,TRUE))*$C46+($J46="Steady Growth")*(AND(BA$4&gt;=$E46,BA$4&lt;=$G46)*((BA$4-$E46+1)/($I46*($I46+1)/2)*$C46))+($J46="custom")*CustomCF!AT46</f>
        <v>0</v>
      </c>
      <c r="BB46" s="19">
        <f>($J46="Bell Curve")*(_xlfn.NORM.DIST(AND(BB$4&gt;=$E46,BB$4&lt;=$G46)*(BB$4-$E46+1),$I46/2,$L46,TRUE)-_xlfn.NORM.DIST(AND(BB$4&gt;=$E46,BB$4&lt;=$G46)*(BA$4-$E46+1),$I46/2,$L46,TRUE))/(1-2*_xlfn.NORM.DIST(0,$I46/2,$L46,TRUE))*$C46+($J46="Steady Growth")*(AND(BB$4&gt;=$E46,BB$4&lt;=$G46)*((BB$4-$E46+1)/($I46*($I46+1)/2)*$C46))+($J46="custom")*CustomCF!AU46</f>
        <v>0</v>
      </c>
      <c r="BC46" s="19">
        <f>($J46="Bell Curve")*(_xlfn.NORM.DIST(AND(BC$4&gt;=$E46,BC$4&lt;=$G46)*(BC$4-$E46+1),$I46/2,$L46,TRUE)-_xlfn.NORM.DIST(AND(BC$4&gt;=$E46,BC$4&lt;=$G46)*(BB$4-$E46+1),$I46/2,$L46,TRUE))/(1-2*_xlfn.NORM.DIST(0,$I46/2,$L46,TRUE))*$C46+($J46="Steady Growth")*(AND(BC$4&gt;=$E46,BC$4&lt;=$G46)*((BC$4-$E46+1)/($I46*($I46+1)/2)*$C46))+($J46="custom")*CustomCF!AV46</f>
        <v>0</v>
      </c>
      <c r="BD46" s="19">
        <f>($J46="Bell Curve")*(_xlfn.NORM.DIST(AND(BD$4&gt;=$E46,BD$4&lt;=$G46)*(BD$4-$E46+1),$I46/2,$L46,TRUE)-_xlfn.NORM.DIST(AND(BD$4&gt;=$E46,BD$4&lt;=$G46)*(BC$4-$E46+1),$I46/2,$L46,TRUE))/(1-2*_xlfn.NORM.DIST(0,$I46/2,$L46,TRUE))*$C46+($J46="Steady Growth")*(AND(BD$4&gt;=$E46,BD$4&lt;=$G46)*((BD$4-$E46+1)/($I46*($I46+1)/2)*$C46))+($J46="custom")*CustomCF!AW46</f>
        <v>0</v>
      </c>
      <c r="BE46" s="19">
        <f>($J46="Bell Curve")*(_xlfn.NORM.DIST(AND(BE$4&gt;=$E46,BE$4&lt;=$G46)*(BE$4-$E46+1),$I46/2,$L46,TRUE)-_xlfn.NORM.DIST(AND(BE$4&gt;=$E46,BE$4&lt;=$G46)*(BD$4-$E46+1),$I46/2,$L46,TRUE))/(1-2*_xlfn.NORM.DIST(0,$I46/2,$L46,TRUE))*$C46+($J46="Steady Growth")*(AND(BE$4&gt;=$E46,BE$4&lt;=$G46)*((BE$4-$E46+1)/($I46*($I46+1)/2)*$C46))+($J46="custom")*CustomCF!AX46</f>
        <v>0</v>
      </c>
      <c r="BF46" s="19">
        <f>($J46="Bell Curve")*(_xlfn.NORM.DIST(AND(BF$4&gt;=$E46,BF$4&lt;=$G46)*(BF$4-$E46+1),$I46/2,$L46,TRUE)-_xlfn.NORM.DIST(AND(BF$4&gt;=$E46,BF$4&lt;=$G46)*(BE$4-$E46+1),$I46/2,$L46,TRUE))/(1-2*_xlfn.NORM.DIST(0,$I46/2,$L46,TRUE))*$C46+($J46="Steady Growth")*(AND(BF$4&gt;=$E46,BF$4&lt;=$G46)*((BF$4-$E46+1)/($I46*($I46+1)/2)*$C46))+($J46="custom")*CustomCF!AY46</f>
        <v>0</v>
      </c>
      <c r="BG46" s="19">
        <f>($J46="Bell Curve")*(_xlfn.NORM.DIST(AND(BG$4&gt;=$E46,BG$4&lt;=$G46)*(BG$4-$E46+1),$I46/2,$L46,TRUE)-_xlfn.NORM.DIST(AND(BG$4&gt;=$E46,BG$4&lt;=$G46)*(BF$4-$E46+1),$I46/2,$L46,TRUE))/(1-2*_xlfn.NORM.DIST(0,$I46/2,$L46,TRUE))*$C46+($J46="Steady Growth")*(AND(BG$4&gt;=$E46,BG$4&lt;=$G46)*((BG$4-$E46+1)/($I46*($I46+1)/2)*$C46))+($J46="custom")*CustomCF!AZ46</f>
        <v>0</v>
      </c>
      <c r="BH46" s="19">
        <f>($J46="Bell Curve")*(_xlfn.NORM.DIST(AND(BH$4&gt;=$E46,BH$4&lt;=$G46)*(BH$4-$E46+1),$I46/2,$L46,TRUE)-_xlfn.NORM.DIST(AND(BH$4&gt;=$E46,BH$4&lt;=$G46)*(BG$4-$E46+1),$I46/2,$L46,TRUE))/(1-2*_xlfn.NORM.DIST(0,$I46/2,$L46,TRUE))*$C46+($J46="Steady Growth")*(AND(BH$4&gt;=$E46,BH$4&lt;=$G46)*((BH$4-$E46+1)/($I46*($I46+1)/2)*$C46))+($J46="custom")*CustomCF!BA46</f>
        <v>0</v>
      </c>
      <c r="BI46" s="19">
        <f>($J46="Bell Curve")*(_xlfn.NORM.DIST(AND(BI$4&gt;=$E46,BI$4&lt;=$G46)*(BI$4-$E46+1),$I46/2,$L46,TRUE)-_xlfn.NORM.DIST(AND(BI$4&gt;=$E46,BI$4&lt;=$G46)*(BH$4-$E46+1),$I46/2,$L46,TRUE))/(1-2*_xlfn.NORM.DIST(0,$I46/2,$L46,TRUE))*$C46+($J46="Steady Growth")*(AND(BI$4&gt;=$E46,BI$4&lt;=$G46)*((BI$4-$E46+1)/($I46*($I46+1)/2)*$C46))+($J46="custom")*CustomCF!BB46</f>
        <v>0</v>
      </c>
      <c r="BJ46" s="19">
        <f>($J46="Bell Curve")*(_xlfn.NORM.DIST(AND(BJ$4&gt;=$E46,BJ$4&lt;=$G46)*(BJ$4-$E46+1),$I46/2,$L46,TRUE)-_xlfn.NORM.DIST(AND(BJ$4&gt;=$E46,BJ$4&lt;=$G46)*(BI$4-$E46+1),$I46/2,$L46,TRUE))/(1-2*_xlfn.NORM.DIST(0,$I46/2,$L46,TRUE))*$C46+($J46="Steady Growth")*(AND(BJ$4&gt;=$E46,BJ$4&lt;=$G46)*((BJ$4-$E46+1)/($I46*($I46+1)/2)*$C46))+($J46="custom")*CustomCF!BC46</f>
        <v>0</v>
      </c>
      <c r="BK46" s="19">
        <f>($J46="Bell Curve")*(_xlfn.NORM.DIST(AND(BK$4&gt;=$E46,BK$4&lt;=$G46)*(BK$4-$E46+1),$I46/2,$L46,TRUE)-_xlfn.NORM.DIST(AND(BK$4&gt;=$E46,BK$4&lt;=$G46)*(BJ$4-$E46+1),$I46/2,$L46,TRUE))/(1-2*_xlfn.NORM.DIST(0,$I46/2,$L46,TRUE))*$C46+($J46="Steady Growth")*(AND(BK$4&gt;=$E46,BK$4&lt;=$G46)*((BK$4-$E46+1)/($I46*($I46+1)/2)*$C46))+($J46="custom")*CustomCF!BD46</f>
        <v>0</v>
      </c>
      <c r="BL46" s="19">
        <f>($J46="Bell Curve")*(_xlfn.NORM.DIST(AND(BL$4&gt;=$E46,BL$4&lt;=$G46)*(BL$4-$E46+1),$I46/2,$L46,TRUE)-_xlfn.NORM.DIST(AND(BL$4&gt;=$E46,BL$4&lt;=$G46)*(BK$4-$E46+1),$I46/2,$L46,TRUE))/(1-2*_xlfn.NORM.DIST(0,$I46/2,$L46,TRUE))*$C46+($J46="Steady Growth")*(AND(BL$4&gt;=$E46,BL$4&lt;=$G46)*((BL$4-$E46+1)/($I46*($I46+1)/2)*$C46))+($J46="custom")*CustomCF!BE46</f>
        <v>0</v>
      </c>
      <c r="BM46" s="19">
        <f>($J46="Bell Curve")*(_xlfn.NORM.DIST(AND(BM$4&gt;=$E46,BM$4&lt;=$G46)*(BM$4-$E46+1),$I46/2,$L46,TRUE)-_xlfn.NORM.DIST(AND(BM$4&gt;=$E46,BM$4&lt;=$G46)*(BL$4-$E46+1),$I46/2,$L46,TRUE))/(1-2*_xlfn.NORM.DIST(0,$I46/2,$L46,TRUE))*$C46+($J46="Steady Growth")*(AND(BM$4&gt;=$E46,BM$4&lt;=$G46)*((BM$4-$E46+1)/($I46*($I46+1)/2)*$C46))+($J46="custom")*CustomCF!BF46</f>
        <v>0</v>
      </c>
      <c r="BN46" s="19">
        <f>($J46="Bell Curve")*(_xlfn.NORM.DIST(AND(BN$4&gt;=$E46,BN$4&lt;=$G46)*(BN$4-$E46+1),$I46/2,$L46,TRUE)-_xlfn.NORM.DIST(AND(BN$4&gt;=$E46,BN$4&lt;=$G46)*(BM$4-$E46+1),$I46/2,$L46,TRUE))/(1-2*_xlfn.NORM.DIST(0,$I46/2,$L46,TRUE))*$C46+($J46="Steady Growth")*(AND(BN$4&gt;=$E46,BN$4&lt;=$G46)*((BN$4-$E46+1)/($I46*($I46+1)/2)*$C46))+($J46="custom")*CustomCF!BG46</f>
        <v>0</v>
      </c>
      <c r="BO46" s="19">
        <f>($J46="Bell Curve")*(_xlfn.NORM.DIST(AND(BO$4&gt;=$E46,BO$4&lt;=$G46)*(BO$4-$E46+1),$I46/2,$L46,TRUE)-_xlfn.NORM.DIST(AND(BO$4&gt;=$E46,BO$4&lt;=$G46)*(BN$4-$E46+1),$I46/2,$L46,TRUE))/(1-2*_xlfn.NORM.DIST(0,$I46/2,$L46,TRUE))*$C46+($J46="Steady Growth")*(AND(BO$4&gt;=$E46,BO$4&lt;=$G46)*((BO$4-$E46+1)/($I46*($I46+1)/2)*$C46))+($J46="custom")*CustomCF!BH46</f>
        <v>0</v>
      </c>
      <c r="BP46" s="19">
        <f>($J46="Bell Curve")*(_xlfn.NORM.DIST(AND(BP$4&gt;=$E46,BP$4&lt;=$G46)*(BP$4-$E46+1),$I46/2,$L46,TRUE)-_xlfn.NORM.DIST(AND(BP$4&gt;=$E46,BP$4&lt;=$G46)*(BO$4-$E46+1),$I46/2,$L46,TRUE))/(1-2*_xlfn.NORM.DIST(0,$I46/2,$L46,TRUE))*$C46+($J46="Steady Growth")*(AND(BP$4&gt;=$E46,BP$4&lt;=$G46)*((BP$4-$E46+1)/($I46*($I46+1)/2)*$C46))+($J46="custom")*CustomCF!BI46</f>
        <v>0</v>
      </c>
      <c r="BQ46" s="19">
        <f>($J46="Bell Curve")*(_xlfn.NORM.DIST(AND(BQ$4&gt;=$E46,BQ$4&lt;=$G46)*(BQ$4-$E46+1),$I46/2,$L46,TRUE)-_xlfn.NORM.DIST(AND(BQ$4&gt;=$E46,BQ$4&lt;=$G46)*(BP$4-$E46+1),$I46/2,$L46,TRUE))/(1-2*_xlfn.NORM.DIST(0,$I46/2,$L46,TRUE))*$C46+($J46="Steady Growth")*(AND(BQ$4&gt;=$E46,BQ$4&lt;=$G46)*((BQ$4-$E46+1)/($I46*($I46+1)/2)*$C46))+($J46="custom")*CustomCF!BJ46</f>
        <v>0</v>
      </c>
      <c r="BR46" s="19">
        <f>($J46="Bell Curve")*(_xlfn.NORM.DIST(AND(BR$4&gt;=$E46,BR$4&lt;=$G46)*(BR$4-$E46+1),$I46/2,$L46,TRUE)-_xlfn.NORM.DIST(AND(BR$4&gt;=$E46,BR$4&lt;=$G46)*(BQ$4-$E46+1),$I46/2,$L46,TRUE))/(1-2*_xlfn.NORM.DIST(0,$I46/2,$L46,TRUE))*$C46+($J46="Steady Growth")*(AND(BR$4&gt;=$E46,BR$4&lt;=$G46)*((BR$4-$E46+1)/($I46*($I46+1)/2)*$C46))+($J46="custom")*CustomCF!BK46</f>
        <v>0</v>
      </c>
      <c r="BS46" s="19">
        <f>($J46="Bell Curve")*(_xlfn.NORM.DIST(AND(BS$4&gt;=$E46,BS$4&lt;=$G46)*(BS$4-$E46+1),$I46/2,$L46,TRUE)-_xlfn.NORM.DIST(AND(BS$4&gt;=$E46,BS$4&lt;=$G46)*(BR$4-$E46+1),$I46/2,$L46,TRUE))/(1-2*_xlfn.NORM.DIST(0,$I46/2,$L46,TRUE))*$C46+($J46="Steady Growth")*(AND(BS$4&gt;=$E46,BS$4&lt;=$G46)*((BS$4-$E46+1)/($I46*($I46+1)/2)*$C46))+($J46="custom")*CustomCF!BL46</f>
        <v>0</v>
      </c>
      <c r="BT46" s="19">
        <f>($J46="Bell Curve")*(_xlfn.NORM.DIST(AND(BT$4&gt;=$E46,BT$4&lt;=$G46)*(BT$4-$E46+1),$I46/2,$L46,TRUE)-_xlfn.NORM.DIST(AND(BT$4&gt;=$E46,BT$4&lt;=$G46)*(BS$4-$E46+1),$I46/2,$L46,TRUE))/(1-2*_xlfn.NORM.DIST(0,$I46/2,$L46,TRUE))*$C46+($J46="Steady Growth")*(AND(BT$4&gt;=$E46,BT$4&lt;=$G46)*((BT$4-$E46+1)/($I46*($I46+1)/2)*$C46))+($J46="custom")*CustomCF!BM46</f>
        <v>0</v>
      </c>
      <c r="BU46" s="19">
        <f>($J46="Bell Curve")*(_xlfn.NORM.DIST(AND(BU$4&gt;=$E46,BU$4&lt;=$G46)*(BU$4-$E46+1),$I46/2,$L46,TRUE)-_xlfn.NORM.DIST(AND(BU$4&gt;=$E46,BU$4&lt;=$G46)*(BT$4-$E46+1),$I46/2,$L46,TRUE))/(1-2*_xlfn.NORM.DIST(0,$I46/2,$L46,TRUE))*$C46+($J46="Steady Growth")*(AND(BU$4&gt;=$E46,BU$4&lt;=$G46)*((BU$4-$E46+1)/($I46*($I46+1)/2)*$C46))+($J46="custom")*CustomCF!BN46</f>
        <v>0</v>
      </c>
      <c r="BV46" s="19">
        <f>($J46="Bell Curve")*(_xlfn.NORM.DIST(AND(BV$4&gt;=$E46,BV$4&lt;=$G46)*(BV$4-$E46+1),$I46/2,$L46,TRUE)-_xlfn.NORM.DIST(AND(BV$4&gt;=$E46,BV$4&lt;=$G46)*(BU$4-$E46+1),$I46/2,$L46,TRUE))/(1-2*_xlfn.NORM.DIST(0,$I46/2,$L46,TRUE))*$C46+($J46="Steady Growth")*(AND(BV$4&gt;=$E46,BV$4&lt;=$G46)*((BV$4-$E46+1)/($I46*($I46+1)/2)*$C46))+($J46="custom")*CustomCF!BO46</f>
        <v>0</v>
      </c>
      <c r="BW46" s="19">
        <f>($J46="Bell Curve")*(_xlfn.NORM.DIST(AND(BW$4&gt;=$E46,BW$4&lt;=$G46)*(BW$4-$E46+1),$I46/2,$L46,TRUE)-_xlfn.NORM.DIST(AND(BW$4&gt;=$E46,BW$4&lt;=$G46)*(BV$4-$E46+1),$I46/2,$L46,TRUE))/(1-2*_xlfn.NORM.DIST(0,$I46/2,$L46,TRUE))*$C46+($J46="Steady Growth")*(AND(BW$4&gt;=$E46,BW$4&lt;=$G46)*((BW$4-$E46+1)/($I46*($I46+1)/2)*$C46))+($J46="custom")*CustomCF!BP46</f>
        <v>0</v>
      </c>
      <c r="BX46" s="19">
        <f>($J46="Bell Curve")*(_xlfn.NORM.DIST(AND(BX$4&gt;=$E46,BX$4&lt;=$G46)*(BX$4-$E46+1),$I46/2,$L46,TRUE)-_xlfn.NORM.DIST(AND(BX$4&gt;=$E46,BX$4&lt;=$G46)*(BW$4-$E46+1),$I46/2,$L46,TRUE))/(1-2*_xlfn.NORM.DIST(0,$I46/2,$L46,TRUE))*$C46+($J46="Steady Growth")*(AND(BX$4&gt;=$E46,BX$4&lt;=$G46)*((BX$4-$E46+1)/($I46*($I46+1)/2)*$C46))+($J46="custom")*CustomCF!BQ46</f>
        <v>0</v>
      </c>
      <c r="BY46" s="19">
        <f>($J46="Bell Curve")*(_xlfn.NORM.DIST(AND(BY$4&gt;=$E46,BY$4&lt;=$G46)*(BY$4-$E46+1),$I46/2,$L46,TRUE)-_xlfn.NORM.DIST(AND(BY$4&gt;=$E46,BY$4&lt;=$G46)*(BX$4-$E46+1),$I46/2,$L46,TRUE))/(1-2*_xlfn.NORM.DIST(0,$I46/2,$L46,TRUE))*$C46+($J46="Steady Growth")*(AND(BY$4&gt;=$E46,BY$4&lt;=$G46)*((BY$4-$E46+1)/($I46*($I46+1)/2)*$C46))+($J46="custom")*CustomCF!BR46</f>
        <v>0</v>
      </c>
      <c r="BZ46" s="19">
        <f>($J46="Bell Curve")*(_xlfn.NORM.DIST(AND(BZ$4&gt;=$E46,BZ$4&lt;=$G46)*(BZ$4-$E46+1),$I46/2,$L46,TRUE)-_xlfn.NORM.DIST(AND(BZ$4&gt;=$E46,BZ$4&lt;=$G46)*(BY$4-$E46+1),$I46/2,$L46,TRUE))/(1-2*_xlfn.NORM.DIST(0,$I46/2,$L46,TRUE))*$C46+($J46="Steady Growth")*(AND(BZ$4&gt;=$E46,BZ$4&lt;=$G46)*((BZ$4-$E46+1)/($I46*($I46+1)/2)*$C46))+($J46="custom")*CustomCF!BS46</f>
        <v>0</v>
      </c>
      <c r="CA46" s="19">
        <f>($J46="Bell Curve")*(_xlfn.NORM.DIST(AND(CA$4&gt;=$E46,CA$4&lt;=$G46)*(CA$4-$E46+1),$I46/2,$L46,TRUE)-_xlfn.NORM.DIST(AND(CA$4&gt;=$E46,CA$4&lt;=$G46)*(BZ$4-$E46+1),$I46/2,$L46,TRUE))/(1-2*_xlfn.NORM.DIST(0,$I46/2,$L46,TRUE))*$C46+($J46="Steady Growth")*(AND(CA$4&gt;=$E46,CA$4&lt;=$G46)*((CA$4-$E46+1)/($I46*($I46+1)/2)*$C46))+($J46="custom")*CustomCF!BT46</f>
        <v>0</v>
      </c>
      <c r="CB46" s="19">
        <f>($J46="Bell Curve")*(_xlfn.NORM.DIST(AND(CB$4&gt;=$E46,CB$4&lt;=$G46)*(CB$4-$E46+1),$I46/2,$L46,TRUE)-_xlfn.NORM.DIST(AND(CB$4&gt;=$E46,CB$4&lt;=$G46)*(CA$4-$E46+1),$I46/2,$L46,TRUE))/(1-2*_xlfn.NORM.DIST(0,$I46/2,$L46,TRUE))*$C46+($J46="Steady Growth")*(AND(CB$4&gt;=$E46,CB$4&lt;=$G46)*((CB$4-$E46+1)/($I46*($I46+1)/2)*$C46))+($J46="custom")*CustomCF!BU46</f>
        <v>0</v>
      </c>
      <c r="CC46" s="19">
        <f>($J46="Bell Curve")*(_xlfn.NORM.DIST(AND(CC$4&gt;=$E46,CC$4&lt;=$G46)*(CC$4-$E46+1),$I46/2,$L46,TRUE)-_xlfn.NORM.DIST(AND(CC$4&gt;=$E46,CC$4&lt;=$G46)*(CB$4-$E46+1),$I46/2,$L46,TRUE))/(1-2*_xlfn.NORM.DIST(0,$I46/2,$L46,TRUE))*$C46+($J46="Steady Growth")*(AND(CC$4&gt;=$E46,CC$4&lt;=$G46)*((CC$4-$E46+1)/($I46*($I46+1)/2)*$C46))+($J46="custom")*CustomCF!BV46</f>
        <v>0</v>
      </c>
      <c r="CD46" s="19">
        <f>($J46="Bell Curve")*(_xlfn.NORM.DIST(AND(CD$4&gt;=$E46,CD$4&lt;=$G46)*(CD$4-$E46+1),$I46/2,$L46,TRUE)-_xlfn.NORM.DIST(AND(CD$4&gt;=$E46,CD$4&lt;=$G46)*(CC$4-$E46+1),$I46/2,$L46,TRUE))/(1-2*_xlfn.NORM.DIST(0,$I46/2,$L46,TRUE))*$C46+($J46="Steady Growth")*(AND(CD$4&gt;=$E46,CD$4&lt;=$G46)*((CD$4-$E46+1)/($I46*($I46+1)/2)*$C46))+($J46="custom")*CustomCF!BW46</f>
        <v>0</v>
      </c>
      <c r="CE46" s="19">
        <f>($J46="Bell Curve")*(_xlfn.NORM.DIST(AND(CE$4&gt;=$E46,CE$4&lt;=$G46)*(CE$4-$E46+1),$I46/2,$L46,TRUE)-_xlfn.NORM.DIST(AND(CE$4&gt;=$E46,CE$4&lt;=$G46)*(CD$4-$E46+1),$I46/2,$L46,TRUE))/(1-2*_xlfn.NORM.DIST(0,$I46/2,$L46,TRUE))*$C46+($J46="Steady Growth")*(AND(CE$4&gt;=$E46,CE$4&lt;=$G46)*((CE$4-$E46+1)/($I46*($I46+1)/2)*$C46))+($J46="custom")*CustomCF!BX46</f>
        <v>0</v>
      </c>
      <c r="CF46" s="19">
        <f>($J46="Bell Curve")*(_xlfn.NORM.DIST(AND(CF$4&gt;=$E46,CF$4&lt;=$G46)*(CF$4-$E46+1),$I46/2,$L46,TRUE)-_xlfn.NORM.DIST(AND(CF$4&gt;=$E46,CF$4&lt;=$G46)*(CE$4-$E46+1),$I46/2,$L46,TRUE))/(1-2*_xlfn.NORM.DIST(0,$I46/2,$L46,TRUE))*$C46+($J46="Steady Growth")*(AND(CF$4&gt;=$E46,CF$4&lt;=$G46)*((CF$4-$E46+1)/($I46*($I46+1)/2)*$C46))+($J46="custom")*CustomCF!BY46</f>
        <v>0</v>
      </c>
      <c r="CG46" s="19">
        <f>($J46="Bell Curve")*(_xlfn.NORM.DIST(AND(CG$4&gt;=$E46,CG$4&lt;=$G46)*(CG$4-$E46+1),$I46/2,$L46,TRUE)-_xlfn.NORM.DIST(AND(CG$4&gt;=$E46,CG$4&lt;=$G46)*(CF$4-$E46+1),$I46/2,$L46,TRUE))/(1-2*_xlfn.NORM.DIST(0,$I46/2,$L46,TRUE))*$C46+($J46="Steady Growth")*(AND(CG$4&gt;=$E46,CG$4&lt;=$G46)*((CG$4-$E46+1)/($I46*($I46+1)/2)*$C46))+($J46="custom")*CustomCF!BZ46</f>
        <v>0</v>
      </c>
      <c r="CH46" s="19">
        <f>($J46="Bell Curve")*(_xlfn.NORM.DIST(AND(CH$4&gt;=$E46,CH$4&lt;=$G46)*(CH$4-$E46+1),$I46/2,$L46,TRUE)-_xlfn.NORM.DIST(AND(CH$4&gt;=$E46,CH$4&lt;=$G46)*(CG$4-$E46+1),$I46/2,$L46,TRUE))/(1-2*_xlfn.NORM.DIST(0,$I46/2,$L46,TRUE))*$C46+($J46="Steady Growth")*(AND(CH$4&gt;=$E46,CH$4&lt;=$G46)*((CH$4-$E46+1)/($I46*($I46+1)/2)*$C46))+($J46="custom")*CustomCF!CA46</f>
        <v>0</v>
      </c>
      <c r="CI46" s="19">
        <f>($J46="Bell Curve")*(_xlfn.NORM.DIST(AND(CI$4&gt;=$E46,CI$4&lt;=$G46)*(CI$4-$E46+1),$I46/2,$L46,TRUE)-_xlfn.NORM.DIST(AND(CI$4&gt;=$E46,CI$4&lt;=$G46)*(CH$4-$E46+1),$I46/2,$L46,TRUE))/(1-2*_xlfn.NORM.DIST(0,$I46/2,$L46,TRUE))*$C46+($J46="Steady Growth")*(AND(CI$4&gt;=$E46,CI$4&lt;=$G46)*((CI$4-$E46+1)/($I46*($I46+1)/2)*$C46))+($J46="custom")*CustomCF!CB46</f>
        <v>0</v>
      </c>
      <c r="CJ46" s="19">
        <f>($J46="Bell Curve")*(_xlfn.NORM.DIST(AND(CJ$4&gt;=$E46,CJ$4&lt;=$G46)*(CJ$4-$E46+1),$I46/2,$L46,TRUE)-_xlfn.NORM.DIST(AND(CJ$4&gt;=$E46,CJ$4&lt;=$G46)*(CI$4-$E46+1),$I46/2,$L46,TRUE))/(1-2*_xlfn.NORM.DIST(0,$I46/2,$L46,TRUE))*$C46+($J46="Steady Growth")*(AND(CJ$4&gt;=$E46,CJ$4&lt;=$G46)*((CJ$4-$E46+1)/($I46*($I46+1)/2)*$C46))+($J46="custom")*CustomCF!CC46</f>
        <v>0</v>
      </c>
      <c r="CK46" s="19">
        <f>($J46="Bell Curve")*(_xlfn.NORM.DIST(AND(CK$4&gt;=$E46,CK$4&lt;=$G46)*(CK$4-$E46+1),$I46/2,$L46,TRUE)-_xlfn.NORM.DIST(AND(CK$4&gt;=$E46,CK$4&lt;=$G46)*(CJ$4-$E46+1),$I46/2,$L46,TRUE))/(1-2*_xlfn.NORM.DIST(0,$I46/2,$L46,TRUE))*$C46+($J46="Steady Growth")*(AND(CK$4&gt;=$E46,CK$4&lt;=$G46)*((CK$4-$E46+1)/($I46*($I46+1)/2)*$C46))+($J46="custom")*CustomCF!CD46</f>
        <v>0</v>
      </c>
      <c r="CL46" s="19">
        <f>($J46="Bell Curve")*(_xlfn.NORM.DIST(AND(CL$4&gt;=$E46,CL$4&lt;=$G46)*(CL$4-$E46+1),$I46/2,$L46,TRUE)-_xlfn.NORM.DIST(AND(CL$4&gt;=$E46,CL$4&lt;=$G46)*(CK$4-$E46+1),$I46/2,$L46,TRUE))/(1-2*_xlfn.NORM.DIST(0,$I46/2,$L46,TRUE))*$C46+($J46="Steady Growth")*(AND(CL$4&gt;=$E46,CL$4&lt;=$G46)*((CL$4-$E46+1)/($I46*($I46+1)/2)*$C46))+($J46="custom")*CustomCF!CE46</f>
        <v>0</v>
      </c>
      <c r="CM46" s="19">
        <f>($J46="Bell Curve")*(_xlfn.NORM.DIST(AND(CM$4&gt;=$E46,CM$4&lt;=$G46)*(CM$4-$E46+1),$I46/2,$L46,TRUE)-_xlfn.NORM.DIST(AND(CM$4&gt;=$E46,CM$4&lt;=$G46)*(CL$4-$E46+1),$I46/2,$L46,TRUE))/(1-2*_xlfn.NORM.DIST(0,$I46/2,$L46,TRUE))*$C46+($J46="Steady Growth")*(AND(CM$4&gt;=$E46,CM$4&lt;=$G46)*((CM$4-$E46+1)/($I46*($I46+1)/2)*$C46))+($J46="custom")*CustomCF!CF46</f>
        <v>0</v>
      </c>
      <c r="CN46" s="19">
        <f>($J46="Bell Curve")*(_xlfn.NORM.DIST(AND(CN$4&gt;=$E46,CN$4&lt;=$G46)*(CN$4-$E46+1),$I46/2,$L46,TRUE)-_xlfn.NORM.DIST(AND(CN$4&gt;=$E46,CN$4&lt;=$G46)*(CM$4-$E46+1),$I46/2,$L46,TRUE))/(1-2*_xlfn.NORM.DIST(0,$I46/2,$L46,TRUE))*$C46+($J46="Steady Growth")*(AND(CN$4&gt;=$E46,CN$4&lt;=$G46)*((CN$4-$E46+1)/($I46*($I46+1)/2)*$C46))+($J46="custom")*CustomCF!CG46</f>
        <v>0</v>
      </c>
      <c r="CO46" s="19">
        <f>($J46="Bell Curve")*(_xlfn.NORM.DIST(AND(CO$4&gt;=$E46,CO$4&lt;=$G46)*(CO$4-$E46+1),$I46/2,$L46,TRUE)-_xlfn.NORM.DIST(AND(CO$4&gt;=$E46,CO$4&lt;=$G46)*(CN$4-$E46+1),$I46/2,$L46,TRUE))/(1-2*_xlfn.NORM.DIST(0,$I46/2,$L46,TRUE))*$C46+($J46="Steady Growth")*(AND(CO$4&gt;=$E46,CO$4&lt;=$G46)*((CO$4-$E46+1)/($I46*($I46+1)/2)*$C46))+($J46="custom")*CustomCF!CH46</f>
        <v>0</v>
      </c>
      <c r="CP46" s="19">
        <f>($J46="Bell Curve")*(_xlfn.NORM.DIST(AND(CP$4&gt;=$E46,CP$4&lt;=$G46)*(CP$4-$E46+1),$I46/2,$L46,TRUE)-_xlfn.NORM.DIST(AND(CP$4&gt;=$E46,CP$4&lt;=$G46)*(CO$4-$E46+1),$I46/2,$L46,TRUE))/(1-2*_xlfn.NORM.DIST(0,$I46/2,$L46,TRUE))*$C46+($J46="Steady Growth")*(AND(CP$4&gt;=$E46,CP$4&lt;=$G46)*((CP$4-$E46+1)/($I46*($I46+1)/2)*$C46))+($J46="custom")*CustomCF!CI46</f>
        <v>0</v>
      </c>
      <c r="CQ46" s="19">
        <f>($J46="Bell Curve")*(_xlfn.NORM.DIST(AND(CQ$4&gt;=$E46,CQ$4&lt;=$G46)*(CQ$4-$E46+1),$I46/2,$L46,TRUE)-_xlfn.NORM.DIST(AND(CQ$4&gt;=$E46,CQ$4&lt;=$G46)*(CP$4-$E46+1),$I46/2,$L46,TRUE))/(1-2*_xlfn.NORM.DIST(0,$I46/2,$L46,TRUE))*$C46+($J46="Steady Growth")*(AND(CQ$4&gt;=$E46,CQ$4&lt;=$G46)*((CQ$4-$E46+1)/($I46*($I46+1)/2)*$C46))+($J46="custom")*CustomCF!CJ46</f>
        <v>0</v>
      </c>
      <c r="CR46" s="19">
        <f>($J46="Bell Curve")*(_xlfn.NORM.DIST(AND(CR$4&gt;=$E46,CR$4&lt;=$G46)*(CR$4-$E46+1),$I46/2,$L46,TRUE)-_xlfn.NORM.DIST(AND(CR$4&gt;=$E46,CR$4&lt;=$G46)*(CQ$4-$E46+1),$I46/2,$L46,TRUE))/(1-2*_xlfn.NORM.DIST(0,$I46/2,$L46,TRUE))*$C46+($J46="Steady Growth")*(AND(CR$4&gt;=$E46,CR$4&lt;=$G46)*((CR$4-$E46+1)/($I46*($I46+1)/2)*$C46))+($J46="custom")*CustomCF!CK46</f>
        <v>0</v>
      </c>
      <c r="CS46" s="19">
        <f>($J46="Bell Curve")*(_xlfn.NORM.DIST(AND(CS$4&gt;=$E46,CS$4&lt;=$G46)*(CS$4-$E46+1),$I46/2,$L46,TRUE)-_xlfn.NORM.DIST(AND(CS$4&gt;=$E46,CS$4&lt;=$G46)*(CR$4-$E46+1),$I46/2,$L46,TRUE))/(1-2*_xlfn.NORM.DIST(0,$I46/2,$L46,TRUE))*$C46+($J46="Steady Growth")*(AND(CS$4&gt;=$E46,CS$4&lt;=$G46)*((CS$4-$E46+1)/($I46*($I46+1)/2)*$C46))+($J46="custom")*CustomCF!CL46</f>
        <v>0</v>
      </c>
      <c r="CT46" s="19">
        <f>($J46="Bell Curve")*(_xlfn.NORM.DIST(AND(CT$4&gt;=$E46,CT$4&lt;=$G46)*(CT$4-$E46+1),$I46/2,$L46,TRUE)-_xlfn.NORM.DIST(AND(CT$4&gt;=$E46,CT$4&lt;=$G46)*(CS$4-$E46+1),$I46/2,$L46,TRUE))/(1-2*_xlfn.NORM.DIST(0,$I46/2,$L46,TRUE))*$C46+($J46="Steady Growth")*(AND(CT$4&gt;=$E46,CT$4&lt;=$G46)*((CT$4-$E46+1)/($I46*($I46+1)/2)*$C46))+($J46="custom")*CustomCF!CM46</f>
        <v>0</v>
      </c>
      <c r="CU46" s="19">
        <f>($J46="Bell Curve")*(_xlfn.NORM.DIST(AND(CU$4&gt;=$E46,CU$4&lt;=$G46)*(CU$4-$E46+1),$I46/2,$L46,TRUE)-_xlfn.NORM.DIST(AND(CU$4&gt;=$E46,CU$4&lt;=$G46)*(CT$4-$E46+1),$I46/2,$L46,TRUE))/(1-2*_xlfn.NORM.DIST(0,$I46/2,$L46,TRUE))*$C46+($J46="Steady Growth")*(AND(CU$4&gt;=$E46,CU$4&lt;=$G46)*((CU$4-$E46+1)/($I46*($I46+1)/2)*$C46))+($J46="custom")*CustomCF!CN46</f>
        <v>0</v>
      </c>
      <c r="CV46" s="19">
        <f>($J46="Bell Curve")*(_xlfn.NORM.DIST(AND(CV$4&gt;=$E46,CV$4&lt;=$G46)*(CV$4-$E46+1),$I46/2,$L46,TRUE)-_xlfn.NORM.DIST(AND(CV$4&gt;=$E46,CV$4&lt;=$G46)*(CU$4-$E46+1),$I46/2,$L46,TRUE))/(1-2*_xlfn.NORM.DIST(0,$I46/2,$L46,TRUE))*$C46+($J46="Steady Growth")*(AND(CV$4&gt;=$E46,CV$4&lt;=$G46)*((CV$4-$E46+1)/($I46*($I46+1)/2)*$C46))+($J46="custom")*CustomCF!CO46</f>
        <v>0</v>
      </c>
      <c r="CW46" s="19">
        <f>($J46="Bell Curve")*(_xlfn.NORM.DIST(AND(CW$4&gt;=$E46,CW$4&lt;=$G46)*(CW$4-$E46+1),$I46/2,$L46,TRUE)-_xlfn.NORM.DIST(AND(CW$4&gt;=$E46,CW$4&lt;=$G46)*(CV$4-$E46+1),$I46/2,$L46,TRUE))/(1-2*_xlfn.NORM.DIST(0,$I46/2,$L46,TRUE))*$C46+($J46="Steady Growth")*(AND(CW$4&gt;=$E46,CW$4&lt;=$G46)*((CW$4-$E46+1)/($I46*($I46+1)/2)*$C46))+($J46="custom")*CustomCF!CP46</f>
        <v>0</v>
      </c>
      <c r="CX46" s="19">
        <f>($J46="Bell Curve")*(_xlfn.NORM.DIST(AND(CX$4&gt;=$E46,CX$4&lt;=$G46)*(CX$4-$E46+1),$I46/2,$L46,TRUE)-_xlfn.NORM.DIST(AND(CX$4&gt;=$E46,CX$4&lt;=$G46)*(CW$4-$E46+1),$I46/2,$L46,TRUE))/(1-2*_xlfn.NORM.DIST(0,$I46/2,$L46,TRUE))*$C46+($J46="Steady Growth")*(AND(CX$4&gt;=$E46,CX$4&lt;=$G46)*((CX$4-$E46+1)/($I46*($I46+1)/2)*$C46))+($J46="custom")*CustomCF!CQ46</f>
        <v>0</v>
      </c>
      <c r="CY46" s="19">
        <f>($J46="Bell Curve")*(_xlfn.NORM.DIST(AND(CY$4&gt;=$E46,CY$4&lt;=$G46)*(CY$4-$E46+1),$I46/2,$L46,TRUE)-_xlfn.NORM.DIST(AND(CY$4&gt;=$E46,CY$4&lt;=$G46)*(CX$4-$E46+1),$I46/2,$L46,TRUE))/(1-2*_xlfn.NORM.DIST(0,$I46/2,$L46,TRUE))*$C46+($J46="Steady Growth")*(AND(CY$4&gt;=$E46,CY$4&lt;=$G46)*((CY$4-$E46+1)/($I46*($I46+1)/2)*$C46))+($J46="custom")*CustomCF!CR46</f>
        <v>0</v>
      </c>
      <c r="CZ46" s="19">
        <f>($J46="Bell Curve")*(_xlfn.NORM.DIST(AND(CZ$4&gt;=$E46,CZ$4&lt;=$G46)*(CZ$4-$E46+1),$I46/2,$L46,TRUE)-_xlfn.NORM.DIST(AND(CZ$4&gt;=$E46,CZ$4&lt;=$G46)*(CY$4-$E46+1),$I46/2,$L46,TRUE))/(1-2*_xlfn.NORM.DIST(0,$I46/2,$L46,TRUE))*$C46+($J46="Steady Growth")*(AND(CZ$4&gt;=$E46,CZ$4&lt;=$G46)*((CZ$4-$E46+1)/($I46*($I46+1)/2)*$C46))+($J46="custom")*CustomCF!CS46</f>
        <v>0</v>
      </c>
      <c r="DA46" s="19">
        <f>($J46="Bell Curve")*(_xlfn.NORM.DIST(AND(DA$4&gt;=$E46,DA$4&lt;=$G46)*(DA$4-$E46+1),$I46/2,$L46,TRUE)-_xlfn.NORM.DIST(AND(DA$4&gt;=$E46,DA$4&lt;=$G46)*(CZ$4-$E46+1),$I46/2,$L46,TRUE))/(1-2*_xlfn.NORM.DIST(0,$I46/2,$L46,TRUE))*$C46+($J46="Steady Growth")*(AND(DA$4&gt;=$E46,DA$4&lt;=$G46)*((DA$4-$E46+1)/($I46*($I46+1)/2)*$C46))+($J46="custom")*CustomCF!CT46</f>
        <v>0</v>
      </c>
      <c r="DB46" s="19">
        <f>($J46="Bell Curve")*(_xlfn.NORM.DIST(AND(DB$4&gt;=$E46,DB$4&lt;=$G46)*(DB$4-$E46+1),$I46/2,$L46,TRUE)-_xlfn.NORM.DIST(AND(DB$4&gt;=$E46,DB$4&lt;=$G46)*(DA$4-$E46+1),$I46/2,$L46,TRUE))/(1-2*_xlfn.NORM.DIST(0,$I46/2,$L46,TRUE))*$C46+($J46="Steady Growth")*(AND(DB$4&gt;=$E46,DB$4&lt;=$G46)*((DB$4-$E46+1)/($I46*($I46+1)/2)*$C46))+($J46="custom")*CustomCF!CU46</f>
        <v>0</v>
      </c>
      <c r="DC46" s="19">
        <f>($J46="Bell Curve")*(_xlfn.NORM.DIST(AND(DC$4&gt;=$E46,DC$4&lt;=$G46)*(DC$4-$E46+1),$I46/2,$L46,TRUE)-_xlfn.NORM.DIST(AND(DC$4&gt;=$E46,DC$4&lt;=$G46)*(DB$4-$E46+1),$I46/2,$L46,TRUE))/(1-2*_xlfn.NORM.DIST(0,$I46/2,$L46,TRUE))*$C46+($J46="Steady Growth")*(AND(DC$4&gt;=$E46,DC$4&lt;=$G46)*((DC$4-$E46+1)/($I46*($I46+1)/2)*$C46))+($J46="custom")*CustomCF!CV46</f>
        <v>0</v>
      </c>
      <c r="DD46" s="19">
        <f>($J46="Bell Curve")*(_xlfn.NORM.DIST(AND(DD$4&gt;=$E46,DD$4&lt;=$G46)*(DD$4-$E46+1),$I46/2,$L46,TRUE)-_xlfn.NORM.DIST(AND(DD$4&gt;=$E46,DD$4&lt;=$G46)*(DC$4-$E46+1),$I46/2,$L46,TRUE))/(1-2*_xlfn.NORM.DIST(0,$I46/2,$L46,TRUE))*$C46+($J46="Steady Growth")*(AND(DD$4&gt;=$E46,DD$4&lt;=$G46)*((DD$4-$E46+1)/($I46*($I46+1)/2)*$C46))+($J46="custom")*CustomCF!CW46</f>
        <v>0</v>
      </c>
      <c r="DE46" s="19">
        <f>($J46="Bell Curve")*(_xlfn.NORM.DIST(AND(DE$4&gt;=$E46,DE$4&lt;=$G46)*(DE$4-$E46+1),$I46/2,$L46,TRUE)-_xlfn.NORM.DIST(AND(DE$4&gt;=$E46,DE$4&lt;=$G46)*(DD$4-$E46+1),$I46/2,$L46,TRUE))/(1-2*_xlfn.NORM.DIST(0,$I46/2,$L46,TRUE))*$C46+($J46="Steady Growth")*(AND(DE$4&gt;=$E46,DE$4&lt;=$G46)*((DE$4-$E46+1)/($I46*($I46+1)/2)*$C46))+($J46="custom")*CustomCF!CX46</f>
        <v>0</v>
      </c>
      <c r="DF46" s="19">
        <f>($J46="Bell Curve")*(_xlfn.NORM.DIST(AND(DF$4&gt;=$E46,DF$4&lt;=$G46)*(DF$4-$E46+1),$I46/2,$L46,TRUE)-_xlfn.NORM.DIST(AND(DF$4&gt;=$E46,DF$4&lt;=$G46)*(DE$4-$E46+1),$I46/2,$L46,TRUE))/(1-2*_xlfn.NORM.DIST(0,$I46/2,$L46,TRUE))*$C46+($J46="Steady Growth")*(AND(DF$4&gt;=$E46,DF$4&lt;=$G46)*((DF$4-$E46+1)/($I46*($I46+1)/2)*$C46))+($J46="custom")*CustomCF!CY46</f>
        <v>0</v>
      </c>
      <c r="DG46" s="19">
        <f>($J46="Bell Curve")*(_xlfn.NORM.DIST(AND(DG$4&gt;=$E46,DG$4&lt;=$G46)*(DG$4-$E46+1),$I46/2,$L46,TRUE)-_xlfn.NORM.DIST(AND(DG$4&gt;=$E46,DG$4&lt;=$G46)*(DF$4-$E46+1),$I46/2,$L46,TRUE))/(1-2*_xlfn.NORM.DIST(0,$I46/2,$L46,TRUE))*$C46+($J46="Steady Growth")*(AND(DG$4&gt;=$E46,DG$4&lt;=$G46)*((DG$4-$E46+1)/($I46*($I46+1)/2)*$C46))+($J46="custom")*CustomCF!CZ46</f>
        <v>0</v>
      </c>
      <c r="DH46" s="19">
        <f>($J46="Bell Curve")*(_xlfn.NORM.DIST(AND(DH$4&gt;=$E46,DH$4&lt;=$G46)*(DH$4-$E46+1),$I46/2,$L46,TRUE)-_xlfn.NORM.DIST(AND(DH$4&gt;=$E46,DH$4&lt;=$G46)*(DG$4-$E46+1),$I46/2,$L46,TRUE))/(1-2*_xlfn.NORM.DIST(0,$I46/2,$L46,TRUE))*$C46+($J46="Steady Growth")*(AND(DH$4&gt;=$E46,DH$4&lt;=$G46)*((DH$4-$E46+1)/($I46*($I46+1)/2)*$C46))+($J46="custom")*CustomCF!DA46</f>
        <v>0</v>
      </c>
      <c r="DI46" s="19">
        <f>($J46="Bell Curve")*(_xlfn.NORM.DIST(AND(DI$4&gt;=$E46,DI$4&lt;=$G46)*(DI$4-$E46+1),$I46/2,$L46,TRUE)-_xlfn.NORM.DIST(AND(DI$4&gt;=$E46,DI$4&lt;=$G46)*(DH$4-$E46+1),$I46/2,$L46,TRUE))/(1-2*_xlfn.NORM.DIST(0,$I46/2,$L46,TRUE))*$C46+($J46="Steady Growth")*(AND(DI$4&gt;=$E46,DI$4&lt;=$G46)*((DI$4-$E46+1)/($I46*($I46+1)/2)*$C46))+($J46="custom")*CustomCF!DB46</f>
        <v>0</v>
      </c>
      <c r="DJ46" s="19">
        <f>($J46="Bell Curve")*(_xlfn.NORM.DIST(AND(DJ$4&gt;=$E46,DJ$4&lt;=$G46)*(DJ$4-$E46+1),$I46/2,$L46,TRUE)-_xlfn.NORM.DIST(AND(DJ$4&gt;=$E46,DJ$4&lt;=$G46)*(DI$4-$E46+1),$I46/2,$L46,TRUE))/(1-2*_xlfn.NORM.DIST(0,$I46/2,$L46,TRUE))*$C46+($J46="Steady Growth")*(AND(DJ$4&gt;=$E46,DJ$4&lt;=$G46)*((DJ$4-$E46+1)/($I46*($I46+1)/2)*$C46))+($J46="custom")*CustomCF!DC46</f>
        <v>0</v>
      </c>
      <c r="DK46" s="19">
        <f>($J46="Bell Curve")*(_xlfn.NORM.DIST(AND(DK$4&gt;=$E46,DK$4&lt;=$G46)*(DK$4-$E46+1),$I46/2,$L46,TRUE)-_xlfn.NORM.DIST(AND(DK$4&gt;=$E46,DK$4&lt;=$G46)*(DJ$4-$E46+1),$I46/2,$L46,TRUE))/(1-2*_xlfn.NORM.DIST(0,$I46/2,$L46,TRUE))*$C46+($J46="Steady Growth")*(AND(DK$4&gt;=$E46,DK$4&lt;=$G46)*((DK$4-$E46+1)/($I46*($I46+1)/2)*$C46))+($J46="custom")*CustomCF!DD46</f>
        <v>0</v>
      </c>
      <c r="DL46" s="19">
        <f>($J46="Bell Curve")*(_xlfn.NORM.DIST(AND(DL$4&gt;=$E46,DL$4&lt;=$G46)*(DL$4-$E46+1),$I46/2,$L46,TRUE)-_xlfn.NORM.DIST(AND(DL$4&gt;=$E46,DL$4&lt;=$G46)*(DK$4-$E46+1),$I46/2,$L46,TRUE))/(1-2*_xlfn.NORM.DIST(0,$I46/2,$L46,TRUE))*$C46+($J46="Steady Growth")*(AND(DL$4&gt;=$E46,DL$4&lt;=$G46)*((DL$4-$E46+1)/($I46*($I46+1)/2)*$C46))+($J46="custom")*CustomCF!DE46</f>
        <v>0</v>
      </c>
      <c r="DM46" s="19">
        <f>($J46="Bell Curve")*(_xlfn.NORM.DIST(AND(DM$4&gt;=$E46,DM$4&lt;=$G46)*(DM$4-$E46+1),$I46/2,$L46,TRUE)-_xlfn.NORM.DIST(AND(DM$4&gt;=$E46,DM$4&lt;=$G46)*(DL$4-$E46+1),$I46/2,$L46,TRUE))/(1-2*_xlfn.NORM.DIST(0,$I46/2,$L46,TRUE))*$C46+($J46="Steady Growth")*(AND(DM$4&gt;=$E46,DM$4&lt;=$G46)*((DM$4-$E46+1)/($I46*($I46+1)/2)*$C46))+($J46="custom")*CustomCF!DF46</f>
        <v>0</v>
      </c>
      <c r="DN46" s="19">
        <f>($J46="Bell Curve")*(_xlfn.NORM.DIST(AND(DN$4&gt;=$E46,DN$4&lt;=$G46)*(DN$4-$E46+1),$I46/2,$L46,TRUE)-_xlfn.NORM.DIST(AND(DN$4&gt;=$E46,DN$4&lt;=$G46)*(DM$4-$E46+1),$I46/2,$L46,TRUE))/(1-2*_xlfn.NORM.DIST(0,$I46/2,$L46,TRUE))*$C46+($J46="Steady Growth")*(AND(DN$4&gt;=$E46,DN$4&lt;=$G46)*((DN$4-$E46+1)/($I46*($I46+1)/2)*$C46))+($J46="custom")*CustomCF!DG46</f>
        <v>0</v>
      </c>
      <c r="DO46" s="19">
        <f>($J46="Bell Curve")*(_xlfn.NORM.DIST(AND(DO$4&gt;=$E46,DO$4&lt;=$G46)*(DO$4-$E46+1),$I46/2,$L46,TRUE)-_xlfn.NORM.DIST(AND(DO$4&gt;=$E46,DO$4&lt;=$G46)*(DN$4-$E46+1),$I46/2,$L46,TRUE))/(1-2*_xlfn.NORM.DIST(0,$I46/2,$L46,TRUE))*$C46+($J46="Steady Growth")*(AND(DO$4&gt;=$E46,DO$4&lt;=$G46)*((DO$4-$E46+1)/($I46*($I46+1)/2)*$C46))+($J46="custom")*CustomCF!DH46</f>
        <v>0</v>
      </c>
      <c r="DP46" s="19">
        <f>($J46="Bell Curve")*(_xlfn.NORM.DIST(AND(DP$4&gt;=$E46,DP$4&lt;=$G46)*(DP$4-$E46+1),$I46/2,$L46,TRUE)-_xlfn.NORM.DIST(AND(DP$4&gt;=$E46,DP$4&lt;=$G46)*(DO$4-$E46+1),$I46/2,$L46,TRUE))/(1-2*_xlfn.NORM.DIST(0,$I46/2,$L46,TRUE))*$C46+($J46="Steady Growth")*(AND(DP$4&gt;=$E46,DP$4&lt;=$G46)*((DP$4-$E46+1)/($I46*($I46+1)/2)*$C46))+($J46="custom")*CustomCF!DI46</f>
        <v>0</v>
      </c>
      <c r="DQ46" s="19">
        <f>($J46="Bell Curve")*(_xlfn.NORM.DIST(AND(DQ$4&gt;=$E46,DQ$4&lt;=$G46)*(DQ$4-$E46+1),$I46/2,$L46,TRUE)-_xlfn.NORM.DIST(AND(DQ$4&gt;=$E46,DQ$4&lt;=$G46)*(DP$4-$E46+1),$I46/2,$L46,TRUE))/(1-2*_xlfn.NORM.DIST(0,$I46/2,$L46,TRUE))*$C46+($J46="Steady Growth")*(AND(DQ$4&gt;=$E46,DQ$4&lt;=$G46)*((DQ$4-$E46+1)/($I46*($I46+1)/2)*$C46))+($J46="custom")*CustomCF!DJ46</f>
        <v>0</v>
      </c>
      <c r="DR46" s="19">
        <f>($J46="Bell Curve")*(_xlfn.NORM.DIST(AND(DR$4&gt;=$E46,DR$4&lt;=$G46)*(DR$4-$E46+1),$I46/2,$L46,TRUE)-_xlfn.NORM.DIST(AND(DR$4&gt;=$E46,DR$4&lt;=$G46)*(DQ$4-$E46+1),$I46/2,$L46,TRUE))/(1-2*_xlfn.NORM.DIST(0,$I46/2,$L46,TRUE))*$C46+($J46="Steady Growth")*(AND(DR$4&gt;=$E46,DR$4&lt;=$G46)*((DR$4-$E46+1)/($I46*($I46+1)/2)*$C46))+($J46="custom")*CustomCF!DK46</f>
        <v>0</v>
      </c>
      <c r="DS46" s="19">
        <f>($J46="Bell Curve")*(_xlfn.NORM.DIST(AND(DS$4&gt;=$E46,DS$4&lt;=$G46)*(DS$4-$E46+1),$I46/2,$L46,TRUE)-_xlfn.NORM.DIST(AND(DS$4&gt;=$E46,DS$4&lt;=$G46)*(DR$4-$E46+1),$I46/2,$L46,TRUE))/(1-2*_xlfn.NORM.DIST(0,$I46/2,$L46,TRUE))*$C46+($J46="Steady Growth")*(AND(DS$4&gt;=$E46,DS$4&lt;=$G46)*((DS$4-$E46+1)/($I46*($I46+1)/2)*$C46))+($J46="custom")*CustomCF!DL46</f>
        <v>0</v>
      </c>
      <c r="DT46" s="19">
        <f>($J46="Bell Curve")*(_xlfn.NORM.DIST(AND(DT$4&gt;=$E46,DT$4&lt;=$G46)*(DT$4-$E46+1),$I46/2,$L46,TRUE)-_xlfn.NORM.DIST(AND(DT$4&gt;=$E46,DT$4&lt;=$G46)*(DS$4-$E46+1),$I46/2,$L46,TRUE))/(1-2*_xlfn.NORM.DIST(0,$I46/2,$L46,TRUE))*$C46+($J46="Steady Growth")*(AND(DT$4&gt;=$E46,DT$4&lt;=$G46)*((DT$4-$E46+1)/($I46*($I46+1)/2)*$C46))+($J46="custom")*CustomCF!DM46</f>
        <v>0</v>
      </c>
      <c r="DU46" s="19">
        <f>($J46="Bell Curve")*(_xlfn.NORM.DIST(AND(DU$4&gt;=$E46,DU$4&lt;=$G46)*(DU$4-$E46+1),$I46/2,$L46,TRUE)-_xlfn.NORM.DIST(AND(DU$4&gt;=$E46,DU$4&lt;=$G46)*(DT$4-$E46+1),$I46/2,$L46,TRUE))/(1-2*_xlfn.NORM.DIST(0,$I46/2,$L46,TRUE))*$C46+($J46="Steady Growth")*(AND(DU$4&gt;=$E46,DU$4&lt;=$G46)*((DU$4-$E46+1)/($I46*($I46+1)/2)*$C46))+($J46="custom")*CustomCF!DN46</f>
        <v>0</v>
      </c>
      <c r="DV46" s="19">
        <f>($J46="Bell Curve")*(_xlfn.NORM.DIST(AND(DV$4&gt;=$E46,DV$4&lt;=$G46)*(DV$4-$E46+1),$I46/2,$L46,TRUE)-_xlfn.NORM.DIST(AND(DV$4&gt;=$E46,DV$4&lt;=$G46)*(DU$4-$E46+1),$I46/2,$L46,TRUE))/(1-2*_xlfn.NORM.DIST(0,$I46/2,$L46,TRUE))*$C46+($J46="Steady Growth")*(AND(DV$4&gt;=$E46,DV$4&lt;=$G46)*((DV$4-$E46+1)/($I46*($I46+1)/2)*$C46))+($J46="custom")*CustomCF!DO46</f>
        <v>0</v>
      </c>
      <c r="DW46" s="19">
        <f>($J46="Bell Curve")*(_xlfn.NORM.DIST(AND(DW$4&gt;=$E46,DW$4&lt;=$G46)*(DW$4-$E46+1),$I46/2,$L46,TRUE)-_xlfn.NORM.DIST(AND(DW$4&gt;=$E46,DW$4&lt;=$G46)*(DV$4-$E46+1),$I46/2,$L46,TRUE))/(1-2*_xlfn.NORM.DIST(0,$I46/2,$L46,TRUE))*$C46+($J46="Steady Growth")*(AND(DW$4&gt;=$E46,DW$4&lt;=$G46)*((DW$4-$E46+1)/($I46*($I46+1)/2)*$C46))+($J46="custom")*CustomCF!DP46</f>
        <v>0</v>
      </c>
      <c r="DX46" s="19">
        <f>($J46="Bell Curve")*(_xlfn.NORM.DIST(AND(DX$4&gt;=$E46,DX$4&lt;=$G46)*(DX$4-$E46+1),$I46/2,$L46,TRUE)-_xlfn.NORM.DIST(AND(DX$4&gt;=$E46,DX$4&lt;=$G46)*(DW$4-$E46+1),$I46/2,$L46,TRUE))/(1-2*_xlfn.NORM.DIST(0,$I46/2,$L46,TRUE))*$C46+($J46="Steady Growth")*(AND(DX$4&gt;=$E46,DX$4&lt;=$G46)*((DX$4-$E46+1)/($I46*($I46+1)/2)*$C46))+($J46="custom")*CustomCF!DQ46</f>
        <v>0</v>
      </c>
      <c r="DY46" s="19">
        <f>($J46="Bell Curve")*(_xlfn.NORM.DIST(AND(DY$4&gt;=$E46,DY$4&lt;=$G46)*(DY$4-$E46+1),$I46/2,$L46,TRUE)-_xlfn.NORM.DIST(AND(DY$4&gt;=$E46,DY$4&lt;=$G46)*(DX$4-$E46+1),$I46/2,$L46,TRUE))/(1-2*_xlfn.NORM.DIST(0,$I46/2,$L46,TRUE))*$C46+($J46="Steady Growth")*(AND(DY$4&gt;=$E46,DY$4&lt;=$G46)*((DY$4-$E46+1)/($I46*($I46+1)/2)*$C46))+($J46="custom")*CustomCF!DR46</f>
        <v>0</v>
      </c>
      <c r="DZ46" s="19">
        <f>($J46="Bell Curve")*(_xlfn.NORM.DIST(AND(DZ$4&gt;=$E46,DZ$4&lt;=$G46)*(DZ$4-$E46+1),$I46/2,$L46,TRUE)-_xlfn.NORM.DIST(AND(DZ$4&gt;=$E46,DZ$4&lt;=$G46)*(DY$4-$E46+1),$I46/2,$L46,TRUE))/(1-2*_xlfn.NORM.DIST(0,$I46/2,$L46,TRUE))*$C46+($J46="Steady Growth")*(AND(DZ$4&gt;=$E46,DZ$4&lt;=$G46)*((DZ$4-$E46+1)/($I46*($I46+1)/2)*$C46))+($J46="custom")*CustomCF!DS46</f>
        <v>0</v>
      </c>
      <c r="EA46" s="19">
        <f>($J46="Bell Curve")*(_xlfn.NORM.DIST(AND(EA$4&gt;=$E46,EA$4&lt;=$G46)*(EA$4-$E46+1),$I46/2,$L46,TRUE)-_xlfn.NORM.DIST(AND(EA$4&gt;=$E46,EA$4&lt;=$G46)*(DZ$4-$E46+1),$I46/2,$L46,TRUE))/(1-2*_xlfn.NORM.DIST(0,$I46/2,$L46,TRUE))*$C46+($J46="Steady Growth")*(AND(EA$4&gt;=$E46,EA$4&lt;=$G46)*((EA$4-$E46+1)/($I46*($I46+1)/2)*$C46))+($J46="custom")*CustomCF!DT46</f>
        <v>0</v>
      </c>
      <c r="EB46" s="19">
        <f>($J46="Bell Curve")*(_xlfn.NORM.DIST(AND(EB$4&gt;=$E46,EB$4&lt;=$G46)*(EB$4-$E46+1),$I46/2,$L46,TRUE)-_xlfn.NORM.DIST(AND(EB$4&gt;=$E46,EB$4&lt;=$G46)*(EA$4-$E46+1),$I46/2,$L46,TRUE))/(1-2*_xlfn.NORM.DIST(0,$I46/2,$L46,TRUE))*$C46+($J46="Steady Growth")*(AND(EB$4&gt;=$E46,EB$4&lt;=$G46)*((EB$4-$E46+1)/($I46*($I46+1)/2)*$C46))+($J46="custom")*CustomCF!DU46</f>
        <v>0</v>
      </c>
      <c r="EC46" s="19">
        <f>($J46="Bell Curve")*(_xlfn.NORM.DIST(AND(EC$4&gt;=$E46,EC$4&lt;=$G46)*(EC$4-$E46+1),$I46/2,$L46,TRUE)-_xlfn.NORM.DIST(AND(EC$4&gt;=$E46,EC$4&lt;=$G46)*(EB$4-$E46+1),$I46/2,$L46,TRUE))/(1-2*_xlfn.NORM.DIST(0,$I46/2,$L46,TRUE))*$C46+($J46="Steady Growth")*(AND(EC$4&gt;=$E46,EC$4&lt;=$G46)*((EC$4-$E46+1)/($I46*($I46+1)/2)*$C46))+($J46="custom")*CustomCF!DV46</f>
        <v>0</v>
      </c>
      <c r="ED46" s="19">
        <f>($J46="Bell Curve")*(_xlfn.NORM.DIST(AND(ED$4&gt;=$E46,ED$4&lt;=$G46)*(ED$4-$E46+1),$I46/2,$L46,TRUE)-_xlfn.NORM.DIST(AND(ED$4&gt;=$E46,ED$4&lt;=$G46)*(EC$4-$E46+1),$I46/2,$L46,TRUE))/(1-2*_xlfn.NORM.DIST(0,$I46/2,$L46,TRUE))*$C46+($J46="Steady Growth")*(AND(ED$4&gt;=$E46,ED$4&lt;=$G46)*((ED$4-$E46+1)/($I46*($I46+1)/2)*$C46))+($J46="custom")*CustomCF!DW46</f>
        <v>0</v>
      </c>
      <c r="EE46" s="19">
        <f>($J46="Bell Curve")*(_xlfn.NORM.DIST(AND(EE$4&gt;=$E46,EE$4&lt;=$G46)*(EE$4-$E46+1),$I46/2,$L46,TRUE)-_xlfn.NORM.DIST(AND(EE$4&gt;=$E46,EE$4&lt;=$G46)*(ED$4-$E46+1),$I46/2,$L46,TRUE))/(1-2*_xlfn.NORM.DIST(0,$I46/2,$L46,TRUE))*$C46+($J46="Steady Growth")*(AND(EE$4&gt;=$E46,EE$4&lt;=$G46)*((EE$4-$E46+1)/($I46*($I46+1)/2)*$C46))+($J46="custom")*CustomCF!DX46</f>
        <v>0</v>
      </c>
      <c r="EF46" s="121">
        <f>($J46="Bell Curve")*(_xlfn.NORM.DIST(AND(EF$4&gt;=$E46,EF$4&lt;=$G46)*(EF$4-$E46+1),$I46/2,$L46,TRUE)-_xlfn.NORM.DIST(AND(EF$4&gt;=$E46,EF$4&lt;=$G46)*(EE$4-$E46+1),$I46/2,$L46,TRUE))/(1-2*_xlfn.NORM.DIST(0,$I46/2,$L46,TRUE))*$C46+($J46="Steady Growth")*(AND(EF$4&gt;=$E46,EF$4&lt;=$G46)*((EF$4-$E46+1)/($I46*($I46+1)/2)*$C46))+($J46="custom")*CustomCF!DY46</f>
        <v>0</v>
      </c>
    </row>
    <row r="47" spans="2:136" hidden="1" outlineLevel="1" x14ac:dyDescent="0.2">
      <c r="B47" s="103" t="str">
        <f>Budget!O20</f>
        <v>General Liability Insurance</v>
      </c>
      <c r="C47" s="19">
        <f>Budget!P20</f>
        <v>918723.07200000004</v>
      </c>
      <c r="D47" s="19">
        <f t="shared" si="17"/>
        <v>0</v>
      </c>
      <c r="E47" s="92">
        <v>0</v>
      </c>
      <c r="F47" s="18">
        <f>IF(J47="Custom",CustomCF!E47,INDEX($P$6:$DY$6,MATCH(E47,CF!$P$4:$DY$4,0)))</f>
        <v>46022</v>
      </c>
      <c r="G47" s="92">
        <v>30</v>
      </c>
      <c r="H47" s="18">
        <f>IF(J47="Custom",CustomCF!F47,INDEX($P$6:$EF$6,MATCH(G47,$P$4:$EF$4,0)))</f>
        <v>46934</v>
      </c>
      <c r="I47" s="9">
        <f t="shared" si="9"/>
        <v>31</v>
      </c>
      <c r="J47" s="92" t="s">
        <v>30</v>
      </c>
      <c r="K47" s="92" t="s">
        <v>31</v>
      </c>
      <c r="L47" s="9">
        <f t="shared" si="22"/>
        <v>10000000</v>
      </c>
      <c r="M47" s="107">
        <f t="shared" si="23"/>
        <v>918723.07195876294</v>
      </c>
      <c r="N47" s="112" t="str">
        <f t="shared" si="10"/>
        <v>OK</v>
      </c>
      <c r="O47" s="112"/>
      <c r="P47" s="19">
        <f>($J47="Bell Curve")*(_xlfn.NORM.DIST(AND(P$4&gt;=$E47,P$4&lt;=$G47)*(P$4-$E47+1),$I47/2,$L47,TRUE)-_xlfn.NORM.DIST(AND(P$4&gt;=$E47,P$4&lt;=$G47)*(N$4-$E47+1),$I47/2,$L47,TRUE))/(1-2*_xlfn.NORM.DIST(0,$I47/2,$L47,TRUE))*$C47+($J47="Steady Growth")*(AND(P$4&gt;=$E47,P$4&lt;=$G47)*((P$4-$E47+1)/($I47*($I47+1)/2)*$C47))+($J47="custom")*CustomCF!I47</f>
        <v>29636.228123711284</v>
      </c>
      <c r="Q47" s="19">
        <f>($J47="Bell Curve")*(_xlfn.NORM.DIST(AND(Q$4&gt;=$E47,Q$4&lt;=$G47)*(Q$4-$E47+1),$I47/2,$L47,TRUE)-_xlfn.NORM.DIST(AND(Q$4&gt;=$E47,Q$4&lt;=$G47)*(P$4-$E47+1),$I47/2,$L47,TRUE))/(1-2*_xlfn.NORM.DIST(0,$I47/2,$L47,TRUE))*$C47+($J47="Steady Growth")*(AND(Q$4&gt;=$E47,Q$4&lt;=$G47)*((Q$4-$E47+1)/($I47*($I47+1)/2)*$C47))+($J47="custom")*CustomCF!J47</f>
        <v>29636.228123711284</v>
      </c>
      <c r="R47" s="19">
        <f>($J47="Bell Curve")*(_xlfn.NORM.DIST(AND(R$4&gt;=$E47,R$4&lt;=$G47)*(R$4-$E47+1),$I47/2,$L47,TRUE)-_xlfn.NORM.DIST(AND(R$4&gt;=$E47,R$4&lt;=$G47)*(Q$4-$E47+1),$I47/2,$L47,TRUE))/(1-2*_xlfn.NORM.DIST(0,$I47/2,$L47,TRUE))*$C47+($J47="Steady Growth")*(AND(R$4&gt;=$E47,R$4&lt;=$G47)*((R$4-$E47+1)/($I47*($I47+1)/2)*$C47))+($J47="custom")*CustomCF!K47</f>
        <v>29636.228123711284</v>
      </c>
      <c r="S47" s="19">
        <f>($J47="Bell Curve")*(_xlfn.NORM.DIST(AND(S$4&gt;=$E47,S$4&lt;=$G47)*(S$4-$E47+1),$I47/2,$L47,TRUE)-_xlfn.NORM.DIST(AND(S$4&gt;=$E47,S$4&lt;=$G47)*(R$4-$E47+1),$I47/2,$L47,TRUE))/(1-2*_xlfn.NORM.DIST(0,$I47/2,$L47,TRUE))*$C47+($J47="Steady Growth")*(AND(S$4&gt;=$E47,S$4&lt;=$G47)*((S$4-$E47+1)/($I47*($I47+1)/2)*$C47))+($J47="custom")*CustomCF!L47</f>
        <v>29636.228123711284</v>
      </c>
      <c r="T47" s="19">
        <f>($J47="Bell Curve")*(_xlfn.NORM.DIST(AND(T$4&gt;=$E47,T$4&lt;=$G47)*(T$4-$E47+1),$I47/2,$L47,TRUE)-_xlfn.NORM.DIST(AND(T$4&gt;=$E47,T$4&lt;=$G47)*(S$4-$E47+1),$I47/2,$L47,TRUE))/(1-2*_xlfn.NORM.DIST(0,$I47/2,$L47,TRUE))*$C47+($J47="Steady Growth")*(AND(T$4&gt;=$E47,T$4&lt;=$G47)*((T$4-$E47+1)/($I47*($I47+1)/2)*$C47))+($J47="custom")*CustomCF!M47</f>
        <v>29636.228123711284</v>
      </c>
      <c r="U47" s="19">
        <f>($J47="Bell Curve")*(_xlfn.NORM.DIST(AND(U$4&gt;=$E47,U$4&lt;=$G47)*(U$4-$E47+1),$I47/2,$L47,TRUE)-_xlfn.NORM.DIST(AND(U$4&gt;=$E47,U$4&lt;=$G47)*(T$4-$E47+1),$I47/2,$L47,TRUE))/(1-2*_xlfn.NORM.DIST(0,$I47/2,$L47,TRUE))*$C47+($J47="Steady Growth")*(AND(U$4&gt;=$E47,U$4&lt;=$G47)*((U$4-$E47+1)/($I47*($I47+1)/2)*$C47))+($J47="custom")*CustomCF!N47</f>
        <v>29636.228164948854</v>
      </c>
      <c r="V47" s="19">
        <f>($J47="Bell Curve")*(_xlfn.NORM.DIST(AND(V$4&gt;=$E47,V$4&lt;=$G47)*(V$4-$E47+1),$I47/2,$L47,TRUE)-_xlfn.NORM.DIST(AND(V$4&gt;=$E47,V$4&lt;=$G47)*(U$4-$E47+1),$I47/2,$L47,TRUE))/(1-2*_xlfn.NORM.DIST(0,$I47/2,$L47,TRUE))*$C47+($J47="Steady Growth")*(AND(V$4&gt;=$E47,V$4&lt;=$G47)*((V$4-$E47+1)/($I47*($I47+1)/2)*$C47))+($J47="custom")*CustomCF!O47</f>
        <v>29636.228123711284</v>
      </c>
      <c r="W47" s="19">
        <f>($J47="Bell Curve")*(_xlfn.NORM.DIST(AND(W$4&gt;=$E47,W$4&lt;=$G47)*(W$4-$E47+1),$I47/2,$L47,TRUE)-_xlfn.NORM.DIST(AND(W$4&gt;=$E47,W$4&lt;=$G47)*(V$4-$E47+1),$I47/2,$L47,TRUE))/(1-2*_xlfn.NORM.DIST(0,$I47/2,$L47,TRUE))*$C47+($J47="Steady Growth")*(AND(W$4&gt;=$E47,W$4&lt;=$G47)*((W$4-$E47+1)/($I47*($I47+1)/2)*$C47))+($J47="custom")*CustomCF!P47</f>
        <v>29636.228123711284</v>
      </c>
      <c r="X47" s="19">
        <f>($J47="Bell Curve")*(_xlfn.NORM.DIST(AND(X$4&gt;=$E47,X$4&lt;=$G47)*(X$4-$E47+1),$I47/2,$L47,TRUE)-_xlfn.NORM.DIST(AND(X$4&gt;=$E47,X$4&lt;=$G47)*(W$4-$E47+1),$I47/2,$L47,TRUE))/(1-2*_xlfn.NORM.DIST(0,$I47/2,$L47,TRUE))*$C47+($J47="Steady Growth")*(AND(X$4&gt;=$E47,X$4&lt;=$G47)*((X$4-$E47+1)/($I47*($I47+1)/2)*$C47))+($J47="custom")*CustomCF!Q47</f>
        <v>29636.228123711284</v>
      </c>
      <c r="Y47" s="19">
        <f>($J47="Bell Curve")*(_xlfn.NORM.DIST(AND(Y$4&gt;=$E47,Y$4&lt;=$G47)*(Y$4-$E47+1),$I47/2,$L47,TRUE)-_xlfn.NORM.DIST(AND(Y$4&gt;=$E47,Y$4&lt;=$G47)*(X$4-$E47+1),$I47/2,$L47,TRUE))/(1-2*_xlfn.NORM.DIST(0,$I47/2,$L47,TRUE))*$C47+($J47="Steady Growth")*(AND(Y$4&gt;=$E47,Y$4&lt;=$G47)*((Y$4-$E47+1)/($I47*($I47+1)/2)*$C47))+($J47="custom")*CustomCF!R47</f>
        <v>29636.228123711284</v>
      </c>
      <c r="Z47" s="19">
        <f>($J47="Bell Curve")*(_xlfn.NORM.DIST(AND(Z$4&gt;=$E47,Z$4&lt;=$G47)*(Z$4-$E47+1),$I47/2,$L47,TRUE)-_xlfn.NORM.DIST(AND(Z$4&gt;=$E47,Z$4&lt;=$G47)*(Y$4-$E47+1),$I47/2,$L47,TRUE))/(1-2*_xlfn.NORM.DIST(0,$I47/2,$L47,TRUE))*$C47+($J47="Steady Growth")*(AND(Z$4&gt;=$E47,Z$4&lt;=$G47)*((Z$4-$E47+1)/($I47*($I47+1)/2)*$C47))+($J47="custom")*CustomCF!S47</f>
        <v>29636.228123711284</v>
      </c>
      <c r="AA47" s="19">
        <f>($J47="Bell Curve")*(_xlfn.NORM.DIST(AND(AA$4&gt;=$E47,AA$4&lt;=$G47)*(AA$4-$E47+1),$I47/2,$L47,TRUE)-_xlfn.NORM.DIST(AND(AA$4&gt;=$E47,AA$4&lt;=$G47)*(Z$4-$E47+1),$I47/2,$L47,TRUE))/(1-2*_xlfn.NORM.DIST(0,$I47/2,$L47,TRUE))*$C47+($J47="Steady Growth")*(AND(AA$4&gt;=$E47,AA$4&lt;=$G47)*((AA$4-$E47+1)/($I47*($I47+1)/2)*$C47))+($J47="custom")*CustomCF!T47</f>
        <v>29636.228123711284</v>
      </c>
      <c r="AB47" s="19">
        <f>($J47="Bell Curve")*(_xlfn.NORM.DIST(AND(AB$4&gt;=$E47,AB$4&lt;=$G47)*(AB$4-$E47+1),$I47/2,$L47,TRUE)-_xlfn.NORM.DIST(AND(AB$4&gt;=$E47,AB$4&lt;=$G47)*(AA$4-$E47+1),$I47/2,$L47,TRUE))/(1-2*_xlfn.NORM.DIST(0,$I47/2,$L47,TRUE))*$C47+($J47="Steady Growth")*(AND(AB$4&gt;=$E47,AB$4&lt;=$G47)*((AB$4-$E47+1)/($I47*($I47+1)/2)*$C47))+($J47="custom")*CustomCF!U47</f>
        <v>29636.228164948854</v>
      </c>
      <c r="AC47" s="19">
        <f>($J47="Bell Curve")*(_xlfn.NORM.DIST(AND(AC$4&gt;=$E47,AC$4&lt;=$G47)*(AC$4-$E47+1),$I47/2,$L47,TRUE)-_xlfn.NORM.DIST(AND(AC$4&gt;=$E47,AC$4&lt;=$G47)*(AB$4-$E47+1),$I47/2,$L47,TRUE))/(1-2*_xlfn.NORM.DIST(0,$I47/2,$L47,TRUE))*$C47+($J47="Steady Growth")*(AND(AC$4&gt;=$E47,AC$4&lt;=$G47)*((AC$4-$E47+1)/($I47*($I47+1)/2)*$C47))+($J47="custom")*CustomCF!V47</f>
        <v>29636.228123711284</v>
      </c>
      <c r="AD47" s="19">
        <f>($J47="Bell Curve")*(_xlfn.NORM.DIST(AND(AD$4&gt;=$E47,AD$4&lt;=$G47)*(AD$4-$E47+1),$I47/2,$L47,TRUE)-_xlfn.NORM.DIST(AND(AD$4&gt;=$E47,AD$4&lt;=$G47)*(AC$4-$E47+1),$I47/2,$L47,TRUE))/(1-2*_xlfn.NORM.DIST(0,$I47/2,$L47,TRUE))*$C47+($J47="Steady Growth")*(AND(AD$4&gt;=$E47,AD$4&lt;=$G47)*((AD$4-$E47+1)/($I47*($I47+1)/2)*$C47))+($J47="custom")*CustomCF!W47</f>
        <v>29636.228123711284</v>
      </c>
      <c r="AE47" s="19">
        <f>($J47="Bell Curve")*(_xlfn.NORM.DIST(AND(AE$4&gt;=$E47,AE$4&lt;=$G47)*(AE$4-$E47+1),$I47/2,$L47,TRUE)-_xlfn.NORM.DIST(AND(AE$4&gt;=$E47,AE$4&lt;=$G47)*(AD$4-$E47+1),$I47/2,$L47,TRUE))/(1-2*_xlfn.NORM.DIST(0,$I47/2,$L47,TRUE))*$C47+($J47="Steady Growth")*(AND(AE$4&gt;=$E47,AE$4&lt;=$G47)*((AE$4-$E47+1)/($I47*($I47+1)/2)*$C47))+($J47="custom")*CustomCF!X47</f>
        <v>29636.22808247371</v>
      </c>
      <c r="AF47" s="19">
        <f>($J47="Bell Curve")*(_xlfn.NORM.DIST(AND(AF$4&gt;=$E47,AF$4&lt;=$G47)*(AF$4-$E47+1),$I47/2,$L47,TRUE)-_xlfn.NORM.DIST(AND(AF$4&gt;=$E47,AF$4&lt;=$G47)*(AE$4-$E47+1),$I47/2,$L47,TRUE))/(1-2*_xlfn.NORM.DIST(0,$I47/2,$L47,TRUE))*$C47+($J47="Steady Growth")*(AND(AF$4&gt;=$E47,AF$4&lt;=$G47)*((AF$4-$E47+1)/($I47*($I47+1)/2)*$C47))+($J47="custom")*CustomCF!Y47</f>
        <v>29636.228206186428</v>
      </c>
      <c r="AG47" s="19">
        <f>($J47="Bell Curve")*(_xlfn.NORM.DIST(AND(AG$4&gt;=$E47,AG$4&lt;=$G47)*(AG$4-$E47+1),$I47/2,$L47,TRUE)-_xlfn.NORM.DIST(AND(AG$4&gt;=$E47,AG$4&lt;=$G47)*(AF$4-$E47+1),$I47/2,$L47,TRUE))/(1-2*_xlfn.NORM.DIST(0,$I47/2,$L47,TRUE))*$C47+($J47="Steady Growth")*(AND(AG$4&gt;=$E47,AG$4&lt;=$G47)*((AG$4-$E47+1)/($I47*($I47+1)/2)*$C47))+($J47="custom")*CustomCF!Z47</f>
        <v>29636.22804123614</v>
      </c>
      <c r="AH47" s="19">
        <f>($J47="Bell Curve")*(_xlfn.NORM.DIST(AND(AH$4&gt;=$E47,AH$4&lt;=$G47)*(AH$4-$E47+1),$I47/2,$L47,TRUE)-_xlfn.NORM.DIST(AND(AH$4&gt;=$E47,AH$4&lt;=$G47)*(AG$4-$E47+1),$I47/2,$L47,TRUE))/(1-2*_xlfn.NORM.DIST(0,$I47/2,$L47,TRUE))*$C47+($J47="Steady Growth")*(AND(AH$4&gt;=$E47,AH$4&lt;=$G47)*((AH$4-$E47+1)/($I47*($I47+1)/2)*$C47))+($J47="custom")*CustomCF!AA47</f>
        <v>29636.228206186428</v>
      </c>
      <c r="AI47" s="19">
        <f>($J47="Bell Curve")*(_xlfn.NORM.DIST(AND(AI$4&gt;=$E47,AI$4&lt;=$G47)*(AI$4-$E47+1),$I47/2,$L47,TRUE)-_xlfn.NORM.DIST(AND(AI$4&gt;=$E47,AI$4&lt;=$G47)*(AH$4-$E47+1),$I47/2,$L47,TRUE))/(1-2*_xlfn.NORM.DIST(0,$I47/2,$L47,TRUE))*$C47+($J47="Steady Growth")*(AND(AI$4&gt;=$E47,AI$4&lt;=$G47)*((AI$4-$E47+1)/($I47*($I47+1)/2)*$C47))+($J47="custom")*CustomCF!AB47</f>
        <v>29636.228123711284</v>
      </c>
      <c r="AJ47" s="19">
        <f>($J47="Bell Curve")*(_xlfn.NORM.DIST(AND(AJ$4&gt;=$E47,AJ$4&lt;=$G47)*(AJ$4-$E47+1),$I47/2,$L47,TRUE)-_xlfn.NORM.DIST(AND(AJ$4&gt;=$E47,AJ$4&lt;=$G47)*(AI$4-$E47+1),$I47/2,$L47,TRUE))/(1-2*_xlfn.NORM.DIST(0,$I47/2,$L47,TRUE))*$C47+($J47="Steady Growth")*(AND(AJ$4&gt;=$E47,AJ$4&lt;=$G47)*((AJ$4-$E47+1)/($I47*($I47+1)/2)*$C47))+($J47="custom")*CustomCF!AC47</f>
        <v>29636.228123711284</v>
      </c>
      <c r="AK47" s="19">
        <f>($J47="Bell Curve")*(_xlfn.NORM.DIST(AND(AK$4&gt;=$E47,AK$4&lt;=$G47)*(AK$4-$E47+1),$I47/2,$L47,TRUE)-_xlfn.NORM.DIST(AND(AK$4&gt;=$E47,AK$4&lt;=$G47)*(AJ$4-$E47+1),$I47/2,$L47,TRUE))/(1-2*_xlfn.NORM.DIST(0,$I47/2,$L47,TRUE))*$C47+($J47="Steady Growth")*(AND(AK$4&gt;=$E47,AK$4&lt;=$G47)*((AK$4-$E47+1)/($I47*($I47+1)/2)*$C47))+($J47="custom")*CustomCF!AD47</f>
        <v>29636.228123711284</v>
      </c>
      <c r="AL47" s="19">
        <f>($J47="Bell Curve")*(_xlfn.NORM.DIST(AND(AL$4&gt;=$E47,AL$4&lt;=$G47)*(AL$4-$E47+1),$I47/2,$L47,TRUE)-_xlfn.NORM.DIST(AND(AL$4&gt;=$E47,AL$4&lt;=$G47)*(AK$4-$E47+1),$I47/2,$L47,TRUE))/(1-2*_xlfn.NORM.DIST(0,$I47/2,$L47,TRUE))*$C47+($J47="Steady Growth")*(AND(AL$4&gt;=$E47,AL$4&lt;=$G47)*((AL$4-$E47+1)/($I47*($I47+1)/2)*$C47))+($J47="custom")*CustomCF!AE47</f>
        <v>29636.228123711284</v>
      </c>
      <c r="AM47" s="19">
        <f>($J47="Bell Curve")*(_xlfn.NORM.DIST(AND(AM$4&gt;=$E47,AM$4&lt;=$G47)*(AM$4-$E47+1),$I47/2,$L47,TRUE)-_xlfn.NORM.DIST(AND(AM$4&gt;=$E47,AM$4&lt;=$G47)*(AL$4-$E47+1),$I47/2,$L47,TRUE))/(1-2*_xlfn.NORM.DIST(0,$I47/2,$L47,TRUE))*$C47+($J47="Steady Growth")*(AND(AM$4&gt;=$E47,AM$4&lt;=$G47)*((AM$4-$E47+1)/($I47*($I47+1)/2)*$C47))+($J47="custom")*CustomCF!AF47</f>
        <v>29636.228123711284</v>
      </c>
      <c r="AN47" s="19">
        <f>($J47="Bell Curve")*(_xlfn.NORM.DIST(AND(AN$4&gt;=$E47,AN$4&lt;=$G47)*(AN$4-$E47+1),$I47/2,$L47,TRUE)-_xlfn.NORM.DIST(AND(AN$4&gt;=$E47,AN$4&lt;=$G47)*(AM$4-$E47+1),$I47/2,$L47,TRUE))/(1-2*_xlfn.NORM.DIST(0,$I47/2,$L47,TRUE))*$C47+($J47="Steady Growth")*(AND(AN$4&gt;=$E47,AN$4&lt;=$G47)*((AN$4-$E47+1)/($I47*($I47+1)/2)*$C47))+($J47="custom")*CustomCF!AG47</f>
        <v>29636.228123711284</v>
      </c>
      <c r="AO47" s="19">
        <f>($J47="Bell Curve")*(_xlfn.NORM.DIST(AND(AO$4&gt;=$E47,AO$4&lt;=$G47)*(AO$4-$E47+1),$I47/2,$L47,TRUE)-_xlfn.NORM.DIST(AND(AO$4&gt;=$E47,AO$4&lt;=$G47)*(AN$4-$E47+1),$I47/2,$L47,TRUE))/(1-2*_xlfn.NORM.DIST(0,$I47/2,$L47,TRUE))*$C47+($J47="Steady Growth")*(AND(AO$4&gt;=$E47,AO$4&lt;=$G47)*((AO$4-$E47+1)/($I47*($I47+1)/2)*$C47))+($J47="custom")*CustomCF!AH47</f>
        <v>29636.228206186428</v>
      </c>
      <c r="AP47" s="19">
        <f>($J47="Bell Curve")*(_xlfn.NORM.DIST(AND(AP$4&gt;=$E47,AP$4&lt;=$G47)*(AP$4-$E47+1),$I47/2,$L47,TRUE)-_xlfn.NORM.DIST(AND(AP$4&gt;=$E47,AP$4&lt;=$G47)*(AO$4-$E47+1),$I47/2,$L47,TRUE))/(1-2*_xlfn.NORM.DIST(0,$I47/2,$L47,TRUE))*$C47+($J47="Steady Growth")*(AND(AP$4&gt;=$E47,AP$4&lt;=$G47)*((AP$4-$E47+1)/($I47*($I47+1)/2)*$C47))+($J47="custom")*CustomCF!AI47</f>
        <v>29636.22804123614</v>
      </c>
      <c r="AQ47" s="19">
        <f>($J47="Bell Curve")*(_xlfn.NORM.DIST(AND(AQ$4&gt;=$E47,AQ$4&lt;=$G47)*(AQ$4-$E47+1),$I47/2,$L47,TRUE)-_xlfn.NORM.DIST(AND(AQ$4&gt;=$E47,AQ$4&lt;=$G47)*(AP$4-$E47+1),$I47/2,$L47,TRUE))/(1-2*_xlfn.NORM.DIST(0,$I47/2,$L47,TRUE))*$C47+($J47="Steady Growth")*(AND(AQ$4&gt;=$E47,AQ$4&lt;=$G47)*((AQ$4-$E47+1)/($I47*($I47+1)/2)*$C47))+($J47="custom")*CustomCF!AJ47</f>
        <v>29636.228206186428</v>
      </c>
      <c r="AR47" s="19">
        <f>($J47="Bell Curve")*(_xlfn.NORM.DIST(AND(AR$4&gt;=$E47,AR$4&lt;=$G47)*(AR$4-$E47+1),$I47/2,$L47,TRUE)-_xlfn.NORM.DIST(AND(AR$4&gt;=$E47,AR$4&lt;=$G47)*(AQ$4-$E47+1),$I47/2,$L47,TRUE))/(1-2*_xlfn.NORM.DIST(0,$I47/2,$L47,TRUE))*$C47+($J47="Steady Growth")*(AND(AR$4&gt;=$E47,AR$4&lt;=$G47)*((AR$4-$E47+1)/($I47*($I47+1)/2)*$C47))+($J47="custom")*CustomCF!AK47</f>
        <v>29636.22804123614</v>
      </c>
      <c r="AS47" s="19">
        <f>($J47="Bell Curve")*(_xlfn.NORM.DIST(AND(AS$4&gt;=$E47,AS$4&lt;=$G47)*(AS$4-$E47+1),$I47/2,$L47,TRUE)-_xlfn.NORM.DIST(AND(AS$4&gt;=$E47,AS$4&lt;=$G47)*(AR$4-$E47+1),$I47/2,$L47,TRUE))/(1-2*_xlfn.NORM.DIST(0,$I47/2,$L47,TRUE))*$C47+($J47="Steady Growth")*(AND(AS$4&gt;=$E47,AS$4&lt;=$G47)*((AS$4-$E47+1)/($I47*($I47+1)/2)*$C47))+($J47="custom")*CustomCF!AL47</f>
        <v>29636.228206186428</v>
      </c>
      <c r="AT47" s="19">
        <f>($J47="Bell Curve")*(_xlfn.NORM.DIST(AND(AT$4&gt;=$E47,AT$4&lt;=$G47)*(AT$4-$E47+1),$I47/2,$L47,TRUE)-_xlfn.NORM.DIST(AND(AT$4&gt;=$E47,AT$4&lt;=$G47)*(AS$4-$E47+1),$I47/2,$L47,TRUE))/(1-2*_xlfn.NORM.DIST(0,$I47/2,$L47,TRUE))*$C47+($J47="Steady Growth")*(AND(AT$4&gt;=$E47,AT$4&lt;=$G47)*((AT$4-$E47+1)/($I47*($I47+1)/2)*$C47))+($J47="custom")*CustomCF!AM47</f>
        <v>29636.22804123614</v>
      </c>
      <c r="AU47" s="19">
        <f>($J47="Bell Curve")*(_xlfn.NORM.DIST(AND(AU$4&gt;=$E47,AU$4&lt;=$G47)*(AU$4-$E47+1),$I47/2,$L47,TRUE)-_xlfn.NORM.DIST(AND(AU$4&gt;=$E47,AU$4&lt;=$G47)*(AT$4-$E47+1),$I47/2,$L47,TRUE))/(1-2*_xlfn.NORM.DIST(0,$I47/2,$L47,TRUE))*$C47+($J47="Steady Growth")*(AND(AU$4&gt;=$E47,AU$4&lt;=$G47)*((AU$4-$E47+1)/($I47*($I47+1)/2)*$C47))+($J47="custom")*CustomCF!AN47</f>
        <v>0</v>
      </c>
      <c r="AV47" s="19">
        <f>($J47="Bell Curve")*(_xlfn.NORM.DIST(AND(AV$4&gt;=$E47,AV$4&lt;=$G47)*(AV$4-$E47+1),$I47/2,$L47,TRUE)-_xlfn.NORM.DIST(AND(AV$4&gt;=$E47,AV$4&lt;=$G47)*(AU$4-$E47+1),$I47/2,$L47,TRUE))/(1-2*_xlfn.NORM.DIST(0,$I47/2,$L47,TRUE))*$C47+($J47="Steady Growth")*(AND(AV$4&gt;=$E47,AV$4&lt;=$G47)*((AV$4-$E47+1)/($I47*($I47+1)/2)*$C47))+($J47="custom")*CustomCF!AO47</f>
        <v>0</v>
      </c>
      <c r="AW47" s="19">
        <f>($J47="Bell Curve")*(_xlfn.NORM.DIST(AND(AW$4&gt;=$E47,AW$4&lt;=$G47)*(AW$4-$E47+1),$I47/2,$L47,TRUE)-_xlfn.NORM.DIST(AND(AW$4&gt;=$E47,AW$4&lt;=$G47)*(AV$4-$E47+1),$I47/2,$L47,TRUE))/(1-2*_xlfn.NORM.DIST(0,$I47/2,$L47,TRUE))*$C47+($J47="Steady Growth")*(AND(AW$4&gt;=$E47,AW$4&lt;=$G47)*((AW$4-$E47+1)/($I47*($I47+1)/2)*$C47))+($J47="custom")*CustomCF!AP47</f>
        <v>0</v>
      </c>
      <c r="AX47" s="19">
        <f>($J47="Bell Curve")*(_xlfn.NORM.DIST(AND(AX$4&gt;=$E47,AX$4&lt;=$G47)*(AX$4-$E47+1),$I47/2,$L47,TRUE)-_xlfn.NORM.DIST(AND(AX$4&gt;=$E47,AX$4&lt;=$G47)*(AW$4-$E47+1),$I47/2,$L47,TRUE))/(1-2*_xlfn.NORM.DIST(0,$I47/2,$L47,TRUE))*$C47+($J47="Steady Growth")*(AND(AX$4&gt;=$E47,AX$4&lt;=$G47)*((AX$4-$E47+1)/($I47*($I47+1)/2)*$C47))+($J47="custom")*CustomCF!AQ47</f>
        <v>0</v>
      </c>
      <c r="AY47" s="19">
        <f>($J47="Bell Curve")*(_xlfn.NORM.DIST(AND(AY$4&gt;=$E47,AY$4&lt;=$G47)*(AY$4-$E47+1),$I47/2,$L47,TRUE)-_xlfn.NORM.DIST(AND(AY$4&gt;=$E47,AY$4&lt;=$G47)*(AX$4-$E47+1),$I47/2,$L47,TRUE))/(1-2*_xlfn.NORM.DIST(0,$I47/2,$L47,TRUE))*$C47+($J47="Steady Growth")*(AND(AY$4&gt;=$E47,AY$4&lt;=$G47)*((AY$4-$E47+1)/($I47*($I47+1)/2)*$C47))+($J47="custom")*CustomCF!AR47</f>
        <v>0</v>
      </c>
      <c r="AZ47" s="19">
        <f>($J47="Bell Curve")*(_xlfn.NORM.DIST(AND(AZ$4&gt;=$E47,AZ$4&lt;=$G47)*(AZ$4-$E47+1),$I47/2,$L47,TRUE)-_xlfn.NORM.DIST(AND(AZ$4&gt;=$E47,AZ$4&lt;=$G47)*(AY$4-$E47+1),$I47/2,$L47,TRUE))/(1-2*_xlfn.NORM.DIST(0,$I47/2,$L47,TRUE))*$C47+($J47="Steady Growth")*(AND(AZ$4&gt;=$E47,AZ$4&lt;=$G47)*((AZ$4-$E47+1)/($I47*($I47+1)/2)*$C47))+($J47="custom")*CustomCF!AS47</f>
        <v>0</v>
      </c>
      <c r="BA47" s="19">
        <f>($J47="Bell Curve")*(_xlfn.NORM.DIST(AND(BA$4&gt;=$E47,BA$4&lt;=$G47)*(BA$4-$E47+1),$I47/2,$L47,TRUE)-_xlfn.NORM.DIST(AND(BA$4&gt;=$E47,BA$4&lt;=$G47)*(AZ$4-$E47+1),$I47/2,$L47,TRUE))/(1-2*_xlfn.NORM.DIST(0,$I47/2,$L47,TRUE))*$C47+($J47="Steady Growth")*(AND(BA$4&gt;=$E47,BA$4&lt;=$G47)*((BA$4-$E47+1)/($I47*($I47+1)/2)*$C47))+($J47="custom")*CustomCF!AT47</f>
        <v>0</v>
      </c>
      <c r="BB47" s="19">
        <f>($J47="Bell Curve")*(_xlfn.NORM.DIST(AND(BB$4&gt;=$E47,BB$4&lt;=$G47)*(BB$4-$E47+1),$I47/2,$L47,TRUE)-_xlfn.NORM.DIST(AND(BB$4&gt;=$E47,BB$4&lt;=$G47)*(BA$4-$E47+1),$I47/2,$L47,TRUE))/(1-2*_xlfn.NORM.DIST(0,$I47/2,$L47,TRUE))*$C47+($J47="Steady Growth")*(AND(BB$4&gt;=$E47,BB$4&lt;=$G47)*((BB$4-$E47+1)/($I47*($I47+1)/2)*$C47))+($J47="custom")*CustomCF!AU47</f>
        <v>0</v>
      </c>
      <c r="BC47" s="19">
        <f>($J47="Bell Curve")*(_xlfn.NORM.DIST(AND(BC$4&gt;=$E47,BC$4&lt;=$G47)*(BC$4-$E47+1),$I47/2,$L47,TRUE)-_xlfn.NORM.DIST(AND(BC$4&gt;=$E47,BC$4&lt;=$G47)*(BB$4-$E47+1),$I47/2,$L47,TRUE))/(1-2*_xlfn.NORM.DIST(0,$I47/2,$L47,TRUE))*$C47+($J47="Steady Growth")*(AND(BC$4&gt;=$E47,BC$4&lt;=$G47)*((BC$4-$E47+1)/($I47*($I47+1)/2)*$C47))+($J47="custom")*CustomCF!AV47</f>
        <v>0</v>
      </c>
      <c r="BD47" s="19">
        <f>($J47="Bell Curve")*(_xlfn.NORM.DIST(AND(BD$4&gt;=$E47,BD$4&lt;=$G47)*(BD$4-$E47+1),$I47/2,$L47,TRUE)-_xlfn.NORM.DIST(AND(BD$4&gt;=$E47,BD$4&lt;=$G47)*(BC$4-$E47+1),$I47/2,$L47,TRUE))/(1-2*_xlfn.NORM.DIST(0,$I47/2,$L47,TRUE))*$C47+($J47="Steady Growth")*(AND(BD$4&gt;=$E47,BD$4&lt;=$G47)*((BD$4-$E47+1)/($I47*($I47+1)/2)*$C47))+($J47="custom")*CustomCF!AW47</f>
        <v>0</v>
      </c>
      <c r="BE47" s="19">
        <f>($J47="Bell Curve")*(_xlfn.NORM.DIST(AND(BE$4&gt;=$E47,BE$4&lt;=$G47)*(BE$4-$E47+1),$I47/2,$L47,TRUE)-_xlfn.NORM.DIST(AND(BE$4&gt;=$E47,BE$4&lt;=$G47)*(BD$4-$E47+1),$I47/2,$L47,TRUE))/(1-2*_xlfn.NORM.DIST(0,$I47/2,$L47,TRUE))*$C47+($J47="Steady Growth")*(AND(BE$4&gt;=$E47,BE$4&lt;=$G47)*((BE$4-$E47+1)/($I47*($I47+1)/2)*$C47))+($J47="custom")*CustomCF!AX47</f>
        <v>0</v>
      </c>
      <c r="BF47" s="19">
        <f>($J47="Bell Curve")*(_xlfn.NORM.DIST(AND(BF$4&gt;=$E47,BF$4&lt;=$G47)*(BF$4-$E47+1),$I47/2,$L47,TRUE)-_xlfn.NORM.DIST(AND(BF$4&gt;=$E47,BF$4&lt;=$G47)*(BE$4-$E47+1),$I47/2,$L47,TRUE))/(1-2*_xlfn.NORM.DIST(0,$I47/2,$L47,TRUE))*$C47+($J47="Steady Growth")*(AND(BF$4&gt;=$E47,BF$4&lt;=$G47)*((BF$4-$E47+1)/($I47*($I47+1)/2)*$C47))+($J47="custom")*CustomCF!AY47</f>
        <v>0</v>
      </c>
      <c r="BG47" s="19">
        <f>($J47="Bell Curve")*(_xlfn.NORM.DIST(AND(BG$4&gt;=$E47,BG$4&lt;=$G47)*(BG$4-$E47+1),$I47/2,$L47,TRUE)-_xlfn.NORM.DIST(AND(BG$4&gt;=$E47,BG$4&lt;=$G47)*(BF$4-$E47+1),$I47/2,$L47,TRUE))/(1-2*_xlfn.NORM.DIST(0,$I47/2,$L47,TRUE))*$C47+($J47="Steady Growth")*(AND(BG$4&gt;=$E47,BG$4&lt;=$G47)*((BG$4-$E47+1)/($I47*($I47+1)/2)*$C47))+($J47="custom")*CustomCF!AZ47</f>
        <v>0</v>
      </c>
      <c r="BH47" s="19">
        <f>($J47="Bell Curve")*(_xlfn.NORM.DIST(AND(BH$4&gt;=$E47,BH$4&lt;=$G47)*(BH$4-$E47+1),$I47/2,$L47,TRUE)-_xlfn.NORM.DIST(AND(BH$4&gt;=$E47,BH$4&lt;=$G47)*(BG$4-$E47+1),$I47/2,$L47,TRUE))/(1-2*_xlfn.NORM.DIST(0,$I47/2,$L47,TRUE))*$C47+($J47="Steady Growth")*(AND(BH$4&gt;=$E47,BH$4&lt;=$G47)*((BH$4-$E47+1)/($I47*($I47+1)/2)*$C47))+($J47="custom")*CustomCF!BA47</f>
        <v>0</v>
      </c>
      <c r="BI47" s="19">
        <f>($J47="Bell Curve")*(_xlfn.NORM.DIST(AND(BI$4&gt;=$E47,BI$4&lt;=$G47)*(BI$4-$E47+1),$I47/2,$L47,TRUE)-_xlfn.NORM.DIST(AND(BI$4&gt;=$E47,BI$4&lt;=$G47)*(BH$4-$E47+1),$I47/2,$L47,TRUE))/(1-2*_xlfn.NORM.DIST(0,$I47/2,$L47,TRUE))*$C47+($J47="Steady Growth")*(AND(BI$4&gt;=$E47,BI$4&lt;=$G47)*((BI$4-$E47+1)/($I47*($I47+1)/2)*$C47))+($J47="custom")*CustomCF!BB47</f>
        <v>0</v>
      </c>
      <c r="BJ47" s="19">
        <f>($J47="Bell Curve")*(_xlfn.NORM.DIST(AND(BJ$4&gt;=$E47,BJ$4&lt;=$G47)*(BJ$4-$E47+1),$I47/2,$L47,TRUE)-_xlfn.NORM.DIST(AND(BJ$4&gt;=$E47,BJ$4&lt;=$G47)*(BI$4-$E47+1),$I47/2,$L47,TRUE))/(1-2*_xlfn.NORM.DIST(0,$I47/2,$L47,TRUE))*$C47+($J47="Steady Growth")*(AND(BJ$4&gt;=$E47,BJ$4&lt;=$G47)*((BJ$4-$E47+1)/($I47*($I47+1)/2)*$C47))+($J47="custom")*CustomCF!BC47</f>
        <v>0</v>
      </c>
      <c r="BK47" s="19">
        <f>($J47="Bell Curve")*(_xlfn.NORM.DIST(AND(BK$4&gt;=$E47,BK$4&lt;=$G47)*(BK$4-$E47+1),$I47/2,$L47,TRUE)-_xlfn.NORM.DIST(AND(BK$4&gt;=$E47,BK$4&lt;=$G47)*(BJ$4-$E47+1),$I47/2,$L47,TRUE))/(1-2*_xlfn.NORM.DIST(0,$I47/2,$L47,TRUE))*$C47+($J47="Steady Growth")*(AND(BK$4&gt;=$E47,BK$4&lt;=$G47)*((BK$4-$E47+1)/($I47*($I47+1)/2)*$C47))+($J47="custom")*CustomCF!BD47</f>
        <v>0</v>
      </c>
      <c r="BL47" s="19">
        <f>($J47="Bell Curve")*(_xlfn.NORM.DIST(AND(BL$4&gt;=$E47,BL$4&lt;=$G47)*(BL$4-$E47+1),$I47/2,$L47,TRUE)-_xlfn.NORM.DIST(AND(BL$4&gt;=$E47,BL$4&lt;=$G47)*(BK$4-$E47+1),$I47/2,$L47,TRUE))/(1-2*_xlfn.NORM.DIST(0,$I47/2,$L47,TRUE))*$C47+($J47="Steady Growth")*(AND(BL$4&gt;=$E47,BL$4&lt;=$G47)*((BL$4-$E47+1)/($I47*($I47+1)/2)*$C47))+($J47="custom")*CustomCF!BE47</f>
        <v>0</v>
      </c>
      <c r="BM47" s="19">
        <f>($J47="Bell Curve")*(_xlfn.NORM.DIST(AND(BM$4&gt;=$E47,BM$4&lt;=$G47)*(BM$4-$E47+1),$I47/2,$L47,TRUE)-_xlfn.NORM.DIST(AND(BM$4&gt;=$E47,BM$4&lt;=$G47)*(BL$4-$E47+1),$I47/2,$L47,TRUE))/(1-2*_xlfn.NORM.DIST(0,$I47/2,$L47,TRUE))*$C47+($J47="Steady Growth")*(AND(BM$4&gt;=$E47,BM$4&lt;=$G47)*((BM$4-$E47+1)/($I47*($I47+1)/2)*$C47))+($J47="custom")*CustomCF!BF47</f>
        <v>0</v>
      </c>
      <c r="BN47" s="19">
        <f>($J47="Bell Curve")*(_xlfn.NORM.DIST(AND(BN$4&gt;=$E47,BN$4&lt;=$G47)*(BN$4-$E47+1),$I47/2,$L47,TRUE)-_xlfn.NORM.DIST(AND(BN$4&gt;=$E47,BN$4&lt;=$G47)*(BM$4-$E47+1),$I47/2,$L47,TRUE))/(1-2*_xlfn.NORM.DIST(0,$I47/2,$L47,TRUE))*$C47+($J47="Steady Growth")*(AND(BN$4&gt;=$E47,BN$4&lt;=$G47)*((BN$4-$E47+1)/($I47*($I47+1)/2)*$C47))+($J47="custom")*CustomCF!BG47</f>
        <v>0</v>
      </c>
      <c r="BO47" s="19">
        <f>($J47="Bell Curve")*(_xlfn.NORM.DIST(AND(BO$4&gt;=$E47,BO$4&lt;=$G47)*(BO$4-$E47+1),$I47/2,$L47,TRUE)-_xlfn.NORM.DIST(AND(BO$4&gt;=$E47,BO$4&lt;=$G47)*(BN$4-$E47+1),$I47/2,$L47,TRUE))/(1-2*_xlfn.NORM.DIST(0,$I47/2,$L47,TRUE))*$C47+($J47="Steady Growth")*(AND(BO$4&gt;=$E47,BO$4&lt;=$G47)*((BO$4-$E47+1)/($I47*($I47+1)/2)*$C47))+($J47="custom")*CustomCF!BH47</f>
        <v>0</v>
      </c>
      <c r="BP47" s="19">
        <f>($J47="Bell Curve")*(_xlfn.NORM.DIST(AND(BP$4&gt;=$E47,BP$4&lt;=$G47)*(BP$4-$E47+1),$I47/2,$L47,TRUE)-_xlfn.NORM.DIST(AND(BP$4&gt;=$E47,BP$4&lt;=$G47)*(BO$4-$E47+1),$I47/2,$L47,TRUE))/(1-2*_xlfn.NORM.DIST(0,$I47/2,$L47,TRUE))*$C47+($J47="Steady Growth")*(AND(BP$4&gt;=$E47,BP$4&lt;=$G47)*((BP$4-$E47+1)/($I47*($I47+1)/2)*$C47))+($J47="custom")*CustomCF!BI47</f>
        <v>0</v>
      </c>
      <c r="BQ47" s="19">
        <f>($J47="Bell Curve")*(_xlfn.NORM.DIST(AND(BQ$4&gt;=$E47,BQ$4&lt;=$G47)*(BQ$4-$E47+1),$I47/2,$L47,TRUE)-_xlfn.NORM.DIST(AND(BQ$4&gt;=$E47,BQ$4&lt;=$G47)*(BP$4-$E47+1),$I47/2,$L47,TRUE))/(1-2*_xlfn.NORM.DIST(0,$I47/2,$L47,TRUE))*$C47+($J47="Steady Growth")*(AND(BQ$4&gt;=$E47,BQ$4&lt;=$G47)*((BQ$4-$E47+1)/($I47*($I47+1)/2)*$C47))+($J47="custom")*CustomCF!BJ47</f>
        <v>0</v>
      </c>
      <c r="BR47" s="19">
        <f>($J47="Bell Curve")*(_xlfn.NORM.DIST(AND(BR$4&gt;=$E47,BR$4&lt;=$G47)*(BR$4-$E47+1),$I47/2,$L47,TRUE)-_xlfn.NORM.DIST(AND(BR$4&gt;=$E47,BR$4&lt;=$G47)*(BQ$4-$E47+1),$I47/2,$L47,TRUE))/(1-2*_xlfn.NORM.DIST(0,$I47/2,$L47,TRUE))*$C47+($J47="Steady Growth")*(AND(BR$4&gt;=$E47,BR$4&lt;=$G47)*((BR$4-$E47+1)/($I47*($I47+1)/2)*$C47))+($J47="custom")*CustomCF!BK47</f>
        <v>0</v>
      </c>
      <c r="BS47" s="19">
        <f>($J47="Bell Curve")*(_xlfn.NORM.DIST(AND(BS$4&gt;=$E47,BS$4&lt;=$G47)*(BS$4-$E47+1),$I47/2,$L47,TRUE)-_xlfn.NORM.DIST(AND(BS$4&gt;=$E47,BS$4&lt;=$G47)*(BR$4-$E47+1),$I47/2,$L47,TRUE))/(1-2*_xlfn.NORM.DIST(0,$I47/2,$L47,TRUE))*$C47+($J47="Steady Growth")*(AND(BS$4&gt;=$E47,BS$4&lt;=$G47)*((BS$4-$E47+1)/($I47*($I47+1)/2)*$C47))+($J47="custom")*CustomCF!BL47</f>
        <v>0</v>
      </c>
      <c r="BT47" s="19">
        <f>($J47="Bell Curve")*(_xlfn.NORM.DIST(AND(BT$4&gt;=$E47,BT$4&lt;=$G47)*(BT$4-$E47+1),$I47/2,$L47,TRUE)-_xlfn.NORM.DIST(AND(BT$4&gt;=$E47,BT$4&lt;=$G47)*(BS$4-$E47+1),$I47/2,$L47,TRUE))/(1-2*_xlfn.NORM.DIST(0,$I47/2,$L47,TRUE))*$C47+($J47="Steady Growth")*(AND(BT$4&gt;=$E47,BT$4&lt;=$G47)*((BT$4-$E47+1)/($I47*($I47+1)/2)*$C47))+($J47="custom")*CustomCF!BM47</f>
        <v>0</v>
      </c>
      <c r="BU47" s="19">
        <f>($J47="Bell Curve")*(_xlfn.NORM.DIST(AND(BU$4&gt;=$E47,BU$4&lt;=$G47)*(BU$4-$E47+1),$I47/2,$L47,TRUE)-_xlfn.NORM.DIST(AND(BU$4&gt;=$E47,BU$4&lt;=$G47)*(BT$4-$E47+1),$I47/2,$L47,TRUE))/(1-2*_xlfn.NORM.DIST(0,$I47/2,$L47,TRUE))*$C47+($J47="Steady Growth")*(AND(BU$4&gt;=$E47,BU$4&lt;=$G47)*((BU$4-$E47+1)/($I47*($I47+1)/2)*$C47))+($J47="custom")*CustomCF!BN47</f>
        <v>0</v>
      </c>
      <c r="BV47" s="19">
        <f>($J47="Bell Curve")*(_xlfn.NORM.DIST(AND(BV$4&gt;=$E47,BV$4&lt;=$G47)*(BV$4-$E47+1),$I47/2,$L47,TRUE)-_xlfn.NORM.DIST(AND(BV$4&gt;=$E47,BV$4&lt;=$G47)*(BU$4-$E47+1),$I47/2,$L47,TRUE))/(1-2*_xlfn.NORM.DIST(0,$I47/2,$L47,TRUE))*$C47+($J47="Steady Growth")*(AND(BV$4&gt;=$E47,BV$4&lt;=$G47)*((BV$4-$E47+1)/($I47*($I47+1)/2)*$C47))+($J47="custom")*CustomCF!BO47</f>
        <v>0</v>
      </c>
      <c r="BW47" s="19">
        <f>($J47="Bell Curve")*(_xlfn.NORM.DIST(AND(BW$4&gt;=$E47,BW$4&lt;=$G47)*(BW$4-$E47+1),$I47/2,$L47,TRUE)-_xlfn.NORM.DIST(AND(BW$4&gt;=$E47,BW$4&lt;=$G47)*(BV$4-$E47+1),$I47/2,$L47,TRUE))/(1-2*_xlfn.NORM.DIST(0,$I47/2,$L47,TRUE))*$C47+($J47="Steady Growth")*(AND(BW$4&gt;=$E47,BW$4&lt;=$G47)*((BW$4-$E47+1)/($I47*($I47+1)/2)*$C47))+($J47="custom")*CustomCF!BP47</f>
        <v>0</v>
      </c>
      <c r="BX47" s="19">
        <f>($J47="Bell Curve")*(_xlfn.NORM.DIST(AND(BX$4&gt;=$E47,BX$4&lt;=$G47)*(BX$4-$E47+1),$I47/2,$L47,TRUE)-_xlfn.NORM.DIST(AND(BX$4&gt;=$E47,BX$4&lt;=$G47)*(BW$4-$E47+1),$I47/2,$L47,TRUE))/(1-2*_xlfn.NORM.DIST(0,$I47/2,$L47,TRUE))*$C47+($J47="Steady Growth")*(AND(BX$4&gt;=$E47,BX$4&lt;=$G47)*((BX$4-$E47+1)/($I47*($I47+1)/2)*$C47))+($J47="custom")*CustomCF!BQ47</f>
        <v>0</v>
      </c>
      <c r="BY47" s="19">
        <f>($J47="Bell Curve")*(_xlfn.NORM.DIST(AND(BY$4&gt;=$E47,BY$4&lt;=$G47)*(BY$4-$E47+1),$I47/2,$L47,TRUE)-_xlfn.NORM.DIST(AND(BY$4&gt;=$E47,BY$4&lt;=$G47)*(BX$4-$E47+1),$I47/2,$L47,TRUE))/(1-2*_xlfn.NORM.DIST(0,$I47/2,$L47,TRUE))*$C47+($J47="Steady Growth")*(AND(BY$4&gt;=$E47,BY$4&lt;=$G47)*((BY$4-$E47+1)/($I47*($I47+1)/2)*$C47))+($J47="custom")*CustomCF!BR47</f>
        <v>0</v>
      </c>
      <c r="BZ47" s="19">
        <f>($J47="Bell Curve")*(_xlfn.NORM.DIST(AND(BZ$4&gt;=$E47,BZ$4&lt;=$G47)*(BZ$4-$E47+1),$I47/2,$L47,TRUE)-_xlfn.NORM.DIST(AND(BZ$4&gt;=$E47,BZ$4&lt;=$G47)*(BY$4-$E47+1),$I47/2,$L47,TRUE))/(1-2*_xlfn.NORM.DIST(0,$I47/2,$L47,TRUE))*$C47+($J47="Steady Growth")*(AND(BZ$4&gt;=$E47,BZ$4&lt;=$G47)*((BZ$4-$E47+1)/($I47*($I47+1)/2)*$C47))+($J47="custom")*CustomCF!BS47</f>
        <v>0</v>
      </c>
      <c r="CA47" s="19">
        <f>($J47="Bell Curve")*(_xlfn.NORM.DIST(AND(CA$4&gt;=$E47,CA$4&lt;=$G47)*(CA$4-$E47+1),$I47/2,$L47,TRUE)-_xlfn.NORM.DIST(AND(CA$4&gt;=$E47,CA$4&lt;=$G47)*(BZ$4-$E47+1),$I47/2,$L47,TRUE))/(1-2*_xlfn.NORM.DIST(0,$I47/2,$L47,TRUE))*$C47+($J47="Steady Growth")*(AND(CA$4&gt;=$E47,CA$4&lt;=$G47)*((CA$4-$E47+1)/($I47*($I47+1)/2)*$C47))+($J47="custom")*CustomCF!BT47</f>
        <v>0</v>
      </c>
      <c r="CB47" s="19">
        <f>($J47="Bell Curve")*(_xlfn.NORM.DIST(AND(CB$4&gt;=$E47,CB$4&lt;=$G47)*(CB$4-$E47+1),$I47/2,$L47,TRUE)-_xlfn.NORM.DIST(AND(CB$4&gt;=$E47,CB$4&lt;=$G47)*(CA$4-$E47+1),$I47/2,$L47,TRUE))/(1-2*_xlfn.NORM.DIST(0,$I47/2,$L47,TRUE))*$C47+($J47="Steady Growth")*(AND(CB$4&gt;=$E47,CB$4&lt;=$G47)*((CB$4-$E47+1)/($I47*($I47+1)/2)*$C47))+($J47="custom")*CustomCF!BU47</f>
        <v>0</v>
      </c>
      <c r="CC47" s="19">
        <f>($J47="Bell Curve")*(_xlfn.NORM.DIST(AND(CC$4&gt;=$E47,CC$4&lt;=$G47)*(CC$4-$E47+1),$I47/2,$L47,TRUE)-_xlfn.NORM.DIST(AND(CC$4&gt;=$E47,CC$4&lt;=$G47)*(CB$4-$E47+1),$I47/2,$L47,TRUE))/(1-2*_xlfn.NORM.DIST(0,$I47/2,$L47,TRUE))*$C47+($J47="Steady Growth")*(AND(CC$4&gt;=$E47,CC$4&lt;=$G47)*((CC$4-$E47+1)/($I47*($I47+1)/2)*$C47))+($J47="custom")*CustomCF!BV47</f>
        <v>0</v>
      </c>
      <c r="CD47" s="19">
        <f>($J47="Bell Curve")*(_xlfn.NORM.DIST(AND(CD$4&gt;=$E47,CD$4&lt;=$G47)*(CD$4-$E47+1),$I47/2,$L47,TRUE)-_xlfn.NORM.DIST(AND(CD$4&gt;=$E47,CD$4&lt;=$G47)*(CC$4-$E47+1),$I47/2,$L47,TRUE))/(1-2*_xlfn.NORM.DIST(0,$I47/2,$L47,TRUE))*$C47+($J47="Steady Growth")*(AND(CD$4&gt;=$E47,CD$4&lt;=$G47)*((CD$4-$E47+1)/($I47*($I47+1)/2)*$C47))+($J47="custom")*CustomCF!BW47</f>
        <v>0</v>
      </c>
      <c r="CE47" s="19">
        <f>($J47="Bell Curve")*(_xlfn.NORM.DIST(AND(CE$4&gt;=$E47,CE$4&lt;=$G47)*(CE$4-$E47+1),$I47/2,$L47,TRUE)-_xlfn.NORM.DIST(AND(CE$4&gt;=$E47,CE$4&lt;=$G47)*(CD$4-$E47+1),$I47/2,$L47,TRUE))/(1-2*_xlfn.NORM.DIST(0,$I47/2,$L47,TRUE))*$C47+($J47="Steady Growth")*(AND(CE$4&gt;=$E47,CE$4&lt;=$G47)*((CE$4-$E47+1)/($I47*($I47+1)/2)*$C47))+($J47="custom")*CustomCF!BX47</f>
        <v>0</v>
      </c>
      <c r="CF47" s="19">
        <f>($J47="Bell Curve")*(_xlfn.NORM.DIST(AND(CF$4&gt;=$E47,CF$4&lt;=$G47)*(CF$4-$E47+1),$I47/2,$L47,TRUE)-_xlfn.NORM.DIST(AND(CF$4&gt;=$E47,CF$4&lt;=$G47)*(CE$4-$E47+1),$I47/2,$L47,TRUE))/(1-2*_xlfn.NORM.DIST(0,$I47/2,$L47,TRUE))*$C47+($J47="Steady Growth")*(AND(CF$4&gt;=$E47,CF$4&lt;=$G47)*((CF$4-$E47+1)/($I47*($I47+1)/2)*$C47))+($J47="custom")*CustomCF!BY47</f>
        <v>0</v>
      </c>
      <c r="CG47" s="19">
        <f>($J47="Bell Curve")*(_xlfn.NORM.DIST(AND(CG$4&gt;=$E47,CG$4&lt;=$G47)*(CG$4-$E47+1),$I47/2,$L47,TRUE)-_xlfn.NORM.DIST(AND(CG$4&gt;=$E47,CG$4&lt;=$G47)*(CF$4-$E47+1),$I47/2,$L47,TRUE))/(1-2*_xlfn.NORM.DIST(0,$I47/2,$L47,TRUE))*$C47+($J47="Steady Growth")*(AND(CG$4&gt;=$E47,CG$4&lt;=$G47)*((CG$4-$E47+1)/($I47*($I47+1)/2)*$C47))+($J47="custom")*CustomCF!BZ47</f>
        <v>0</v>
      </c>
      <c r="CH47" s="19">
        <f>($J47="Bell Curve")*(_xlfn.NORM.DIST(AND(CH$4&gt;=$E47,CH$4&lt;=$G47)*(CH$4-$E47+1),$I47/2,$L47,TRUE)-_xlfn.NORM.DIST(AND(CH$4&gt;=$E47,CH$4&lt;=$G47)*(CG$4-$E47+1),$I47/2,$L47,TRUE))/(1-2*_xlfn.NORM.DIST(0,$I47/2,$L47,TRUE))*$C47+($J47="Steady Growth")*(AND(CH$4&gt;=$E47,CH$4&lt;=$G47)*((CH$4-$E47+1)/($I47*($I47+1)/2)*$C47))+($J47="custom")*CustomCF!CA47</f>
        <v>0</v>
      </c>
      <c r="CI47" s="19">
        <f>($J47="Bell Curve")*(_xlfn.NORM.DIST(AND(CI$4&gt;=$E47,CI$4&lt;=$G47)*(CI$4-$E47+1),$I47/2,$L47,TRUE)-_xlfn.NORM.DIST(AND(CI$4&gt;=$E47,CI$4&lt;=$G47)*(CH$4-$E47+1),$I47/2,$L47,TRUE))/(1-2*_xlfn.NORM.DIST(0,$I47/2,$L47,TRUE))*$C47+($J47="Steady Growth")*(AND(CI$4&gt;=$E47,CI$4&lt;=$G47)*((CI$4-$E47+1)/($I47*($I47+1)/2)*$C47))+($J47="custom")*CustomCF!CB47</f>
        <v>0</v>
      </c>
      <c r="CJ47" s="19">
        <f>($J47="Bell Curve")*(_xlfn.NORM.DIST(AND(CJ$4&gt;=$E47,CJ$4&lt;=$G47)*(CJ$4-$E47+1),$I47/2,$L47,TRUE)-_xlfn.NORM.DIST(AND(CJ$4&gt;=$E47,CJ$4&lt;=$G47)*(CI$4-$E47+1),$I47/2,$L47,TRUE))/(1-2*_xlfn.NORM.DIST(0,$I47/2,$L47,TRUE))*$C47+($J47="Steady Growth")*(AND(CJ$4&gt;=$E47,CJ$4&lt;=$G47)*((CJ$4-$E47+1)/($I47*($I47+1)/2)*$C47))+($J47="custom")*CustomCF!CC47</f>
        <v>0</v>
      </c>
      <c r="CK47" s="19">
        <f>($J47="Bell Curve")*(_xlfn.NORM.DIST(AND(CK$4&gt;=$E47,CK$4&lt;=$G47)*(CK$4-$E47+1),$I47/2,$L47,TRUE)-_xlfn.NORM.DIST(AND(CK$4&gt;=$E47,CK$4&lt;=$G47)*(CJ$4-$E47+1),$I47/2,$L47,TRUE))/(1-2*_xlfn.NORM.DIST(0,$I47/2,$L47,TRUE))*$C47+($J47="Steady Growth")*(AND(CK$4&gt;=$E47,CK$4&lt;=$G47)*((CK$4-$E47+1)/($I47*($I47+1)/2)*$C47))+($J47="custom")*CustomCF!CD47</f>
        <v>0</v>
      </c>
      <c r="CL47" s="19">
        <f>($J47="Bell Curve")*(_xlfn.NORM.DIST(AND(CL$4&gt;=$E47,CL$4&lt;=$G47)*(CL$4-$E47+1),$I47/2,$L47,TRUE)-_xlfn.NORM.DIST(AND(CL$4&gt;=$E47,CL$4&lt;=$G47)*(CK$4-$E47+1),$I47/2,$L47,TRUE))/(1-2*_xlfn.NORM.DIST(0,$I47/2,$L47,TRUE))*$C47+($J47="Steady Growth")*(AND(CL$4&gt;=$E47,CL$4&lt;=$G47)*((CL$4-$E47+1)/($I47*($I47+1)/2)*$C47))+($J47="custom")*CustomCF!CE47</f>
        <v>0</v>
      </c>
      <c r="CM47" s="19">
        <f>($J47="Bell Curve")*(_xlfn.NORM.DIST(AND(CM$4&gt;=$E47,CM$4&lt;=$G47)*(CM$4-$E47+1),$I47/2,$L47,TRUE)-_xlfn.NORM.DIST(AND(CM$4&gt;=$E47,CM$4&lt;=$G47)*(CL$4-$E47+1),$I47/2,$L47,TRUE))/(1-2*_xlfn.NORM.DIST(0,$I47/2,$L47,TRUE))*$C47+($J47="Steady Growth")*(AND(CM$4&gt;=$E47,CM$4&lt;=$G47)*((CM$4-$E47+1)/($I47*($I47+1)/2)*$C47))+($J47="custom")*CustomCF!CF47</f>
        <v>0</v>
      </c>
      <c r="CN47" s="19">
        <f>($J47="Bell Curve")*(_xlfn.NORM.DIST(AND(CN$4&gt;=$E47,CN$4&lt;=$G47)*(CN$4-$E47+1),$I47/2,$L47,TRUE)-_xlfn.NORM.DIST(AND(CN$4&gt;=$E47,CN$4&lt;=$G47)*(CM$4-$E47+1),$I47/2,$L47,TRUE))/(1-2*_xlfn.NORM.DIST(0,$I47/2,$L47,TRUE))*$C47+($J47="Steady Growth")*(AND(CN$4&gt;=$E47,CN$4&lt;=$G47)*((CN$4-$E47+1)/($I47*($I47+1)/2)*$C47))+($J47="custom")*CustomCF!CG47</f>
        <v>0</v>
      </c>
      <c r="CO47" s="19">
        <f>($J47="Bell Curve")*(_xlfn.NORM.DIST(AND(CO$4&gt;=$E47,CO$4&lt;=$G47)*(CO$4-$E47+1),$I47/2,$L47,TRUE)-_xlfn.NORM.DIST(AND(CO$4&gt;=$E47,CO$4&lt;=$G47)*(CN$4-$E47+1),$I47/2,$L47,TRUE))/(1-2*_xlfn.NORM.DIST(0,$I47/2,$L47,TRUE))*$C47+($J47="Steady Growth")*(AND(CO$4&gt;=$E47,CO$4&lt;=$G47)*((CO$4-$E47+1)/($I47*($I47+1)/2)*$C47))+($J47="custom")*CustomCF!CH47</f>
        <v>0</v>
      </c>
      <c r="CP47" s="19">
        <f>($J47="Bell Curve")*(_xlfn.NORM.DIST(AND(CP$4&gt;=$E47,CP$4&lt;=$G47)*(CP$4-$E47+1),$I47/2,$L47,TRUE)-_xlfn.NORM.DIST(AND(CP$4&gt;=$E47,CP$4&lt;=$G47)*(CO$4-$E47+1),$I47/2,$L47,TRUE))/(1-2*_xlfn.NORM.DIST(0,$I47/2,$L47,TRUE))*$C47+($J47="Steady Growth")*(AND(CP$4&gt;=$E47,CP$4&lt;=$G47)*((CP$4-$E47+1)/($I47*($I47+1)/2)*$C47))+($J47="custom")*CustomCF!CI47</f>
        <v>0</v>
      </c>
      <c r="CQ47" s="19">
        <f>($J47="Bell Curve")*(_xlfn.NORM.DIST(AND(CQ$4&gt;=$E47,CQ$4&lt;=$G47)*(CQ$4-$E47+1),$I47/2,$L47,TRUE)-_xlfn.NORM.DIST(AND(CQ$4&gt;=$E47,CQ$4&lt;=$G47)*(CP$4-$E47+1),$I47/2,$L47,TRUE))/(1-2*_xlfn.NORM.DIST(0,$I47/2,$L47,TRUE))*$C47+($J47="Steady Growth")*(AND(CQ$4&gt;=$E47,CQ$4&lt;=$G47)*((CQ$4-$E47+1)/($I47*($I47+1)/2)*$C47))+($J47="custom")*CustomCF!CJ47</f>
        <v>0</v>
      </c>
      <c r="CR47" s="19">
        <f>($J47="Bell Curve")*(_xlfn.NORM.DIST(AND(CR$4&gt;=$E47,CR$4&lt;=$G47)*(CR$4-$E47+1),$I47/2,$L47,TRUE)-_xlfn.NORM.DIST(AND(CR$4&gt;=$E47,CR$4&lt;=$G47)*(CQ$4-$E47+1),$I47/2,$L47,TRUE))/(1-2*_xlfn.NORM.DIST(0,$I47/2,$L47,TRUE))*$C47+($J47="Steady Growth")*(AND(CR$4&gt;=$E47,CR$4&lt;=$G47)*((CR$4-$E47+1)/($I47*($I47+1)/2)*$C47))+($J47="custom")*CustomCF!CK47</f>
        <v>0</v>
      </c>
      <c r="CS47" s="19">
        <f>($J47="Bell Curve")*(_xlfn.NORM.DIST(AND(CS$4&gt;=$E47,CS$4&lt;=$G47)*(CS$4-$E47+1),$I47/2,$L47,TRUE)-_xlfn.NORM.DIST(AND(CS$4&gt;=$E47,CS$4&lt;=$G47)*(CR$4-$E47+1),$I47/2,$L47,TRUE))/(1-2*_xlfn.NORM.DIST(0,$I47/2,$L47,TRUE))*$C47+($J47="Steady Growth")*(AND(CS$4&gt;=$E47,CS$4&lt;=$G47)*((CS$4-$E47+1)/($I47*($I47+1)/2)*$C47))+($J47="custom")*CustomCF!CL47</f>
        <v>0</v>
      </c>
      <c r="CT47" s="19">
        <f>($J47="Bell Curve")*(_xlfn.NORM.DIST(AND(CT$4&gt;=$E47,CT$4&lt;=$G47)*(CT$4-$E47+1),$I47/2,$L47,TRUE)-_xlfn.NORM.DIST(AND(CT$4&gt;=$E47,CT$4&lt;=$G47)*(CS$4-$E47+1),$I47/2,$L47,TRUE))/(1-2*_xlfn.NORM.DIST(0,$I47/2,$L47,TRUE))*$C47+($J47="Steady Growth")*(AND(CT$4&gt;=$E47,CT$4&lt;=$G47)*((CT$4-$E47+1)/($I47*($I47+1)/2)*$C47))+($J47="custom")*CustomCF!CM47</f>
        <v>0</v>
      </c>
      <c r="CU47" s="19">
        <f>($J47="Bell Curve")*(_xlfn.NORM.DIST(AND(CU$4&gt;=$E47,CU$4&lt;=$G47)*(CU$4-$E47+1),$I47/2,$L47,TRUE)-_xlfn.NORM.DIST(AND(CU$4&gt;=$E47,CU$4&lt;=$G47)*(CT$4-$E47+1),$I47/2,$L47,TRUE))/(1-2*_xlfn.NORM.DIST(0,$I47/2,$L47,TRUE))*$C47+($J47="Steady Growth")*(AND(CU$4&gt;=$E47,CU$4&lt;=$G47)*((CU$4-$E47+1)/($I47*($I47+1)/2)*$C47))+($J47="custom")*CustomCF!CN47</f>
        <v>0</v>
      </c>
      <c r="CV47" s="19">
        <f>($J47="Bell Curve")*(_xlfn.NORM.DIST(AND(CV$4&gt;=$E47,CV$4&lt;=$G47)*(CV$4-$E47+1),$I47/2,$L47,TRUE)-_xlfn.NORM.DIST(AND(CV$4&gt;=$E47,CV$4&lt;=$G47)*(CU$4-$E47+1),$I47/2,$L47,TRUE))/(1-2*_xlfn.NORM.DIST(0,$I47/2,$L47,TRUE))*$C47+($J47="Steady Growth")*(AND(CV$4&gt;=$E47,CV$4&lt;=$G47)*((CV$4-$E47+1)/($I47*($I47+1)/2)*$C47))+($J47="custom")*CustomCF!CO47</f>
        <v>0</v>
      </c>
      <c r="CW47" s="19">
        <f>($J47="Bell Curve")*(_xlfn.NORM.DIST(AND(CW$4&gt;=$E47,CW$4&lt;=$G47)*(CW$4-$E47+1),$I47/2,$L47,TRUE)-_xlfn.NORM.DIST(AND(CW$4&gt;=$E47,CW$4&lt;=$G47)*(CV$4-$E47+1),$I47/2,$L47,TRUE))/(1-2*_xlfn.NORM.DIST(0,$I47/2,$L47,TRUE))*$C47+($J47="Steady Growth")*(AND(CW$4&gt;=$E47,CW$4&lt;=$G47)*((CW$4-$E47+1)/($I47*($I47+1)/2)*$C47))+($J47="custom")*CustomCF!CP47</f>
        <v>0</v>
      </c>
      <c r="CX47" s="19">
        <f>($J47="Bell Curve")*(_xlfn.NORM.DIST(AND(CX$4&gt;=$E47,CX$4&lt;=$G47)*(CX$4-$E47+1),$I47/2,$L47,TRUE)-_xlfn.NORM.DIST(AND(CX$4&gt;=$E47,CX$4&lt;=$G47)*(CW$4-$E47+1),$I47/2,$L47,TRUE))/(1-2*_xlfn.NORM.DIST(0,$I47/2,$L47,TRUE))*$C47+($J47="Steady Growth")*(AND(CX$4&gt;=$E47,CX$4&lt;=$G47)*((CX$4-$E47+1)/($I47*($I47+1)/2)*$C47))+($J47="custom")*CustomCF!CQ47</f>
        <v>0</v>
      </c>
      <c r="CY47" s="19">
        <f>($J47="Bell Curve")*(_xlfn.NORM.DIST(AND(CY$4&gt;=$E47,CY$4&lt;=$G47)*(CY$4-$E47+1),$I47/2,$L47,TRUE)-_xlfn.NORM.DIST(AND(CY$4&gt;=$E47,CY$4&lt;=$G47)*(CX$4-$E47+1),$I47/2,$L47,TRUE))/(1-2*_xlfn.NORM.DIST(0,$I47/2,$L47,TRUE))*$C47+($J47="Steady Growth")*(AND(CY$4&gt;=$E47,CY$4&lt;=$G47)*((CY$4-$E47+1)/($I47*($I47+1)/2)*$C47))+($J47="custom")*CustomCF!CR47</f>
        <v>0</v>
      </c>
      <c r="CZ47" s="19">
        <f>($J47="Bell Curve")*(_xlfn.NORM.DIST(AND(CZ$4&gt;=$E47,CZ$4&lt;=$G47)*(CZ$4-$E47+1),$I47/2,$L47,TRUE)-_xlfn.NORM.DIST(AND(CZ$4&gt;=$E47,CZ$4&lt;=$G47)*(CY$4-$E47+1),$I47/2,$L47,TRUE))/(1-2*_xlfn.NORM.DIST(0,$I47/2,$L47,TRUE))*$C47+($J47="Steady Growth")*(AND(CZ$4&gt;=$E47,CZ$4&lt;=$G47)*((CZ$4-$E47+1)/($I47*($I47+1)/2)*$C47))+($J47="custom")*CustomCF!CS47</f>
        <v>0</v>
      </c>
      <c r="DA47" s="19">
        <f>($J47="Bell Curve")*(_xlfn.NORM.DIST(AND(DA$4&gt;=$E47,DA$4&lt;=$G47)*(DA$4-$E47+1),$I47/2,$L47,TRUE)-_xlfn.NORM.DIST(AND(DA$4&gt;=$E47,DA$4&lt;=$G47)*(CZ$4-$E47+1),$I47/2,$L47,TRUE))/(1-2*_xlfn.NORM.DIST(0,$I47/2,$L47,TRUE))*$C47+($J47="Steady Growth")*(AND(DA$4&gt;=$E47,DA$4&lt;=$G47)*((DA$4-$E47+1)/($I47*($I47+1)/2)*$C47))+($J47="custom")*CustomCF!CT47</f>
        <v>0</v>
      </c>
      <c r="DB47" s="19">
        <f>($J47="Bell Curve")*(_xlfn.NORM.DIST(AND(DB$4&gt;=$E47,DB$4&lt;=$G47)*(DB$4-$E47+1),$I47/2,$L47,TRUE)-_xlfn.NORM.DIST(AND(DB$4&gt;=$E47,DB$4&lt;=$G47)*(DA$4-$E47+1),$I47/2,$L47,TRUE))/(1-2*_xlfn.NORM.DIST(0,$I47/2,$L47,TRUE))*$C47+($J47="Steady Growth")*(AND(DB$4&gt;=$E47,DB$4&lt;=$G47)*((DB$4-$E47+1)/($I47*($I47+1)/2)*$C47))+($J47="custom")*CustomCF!CU47</f>
        <v>0</v>
      </c>
      <c r="DC47" s="19">
        <f>($J47="Bell Curve")*(_xlfn.NORM.DIST(AND(DC$4&gt;=$E47,DC$4&lt;=$G47)*(DC$4-$E47+1),$I47/2,$L47,TRUE)-_xlfn.NORM.DIST(AND(DC$4&gt;=$E47,DC$4&lt;=$G47)*(DB$4-$E47+1),$I47/2,$L47,TRUE))/(1-2*_xlfn.NORM.DIST(0,$I47/2,$L47,TRUE))*$C47+($J47="Steady Growth")*(AND(DC$4&gt;=$E47,DC$4&lt;=$G47)*((DC$4-$E47+1)/($I47*($I47+1)/2)*$C47))+($J47="custom")*CustomCF!CV47</f>
        <v>0</v>
      </c>
      <c r="DD47" s="19">
        <f>($J47="Bell Curve")*(_xlfn.NORM.DIST(AND(DD$4&gt;=$E47,DD$4&lt;=$G47)*(DD$4-$E47+1),$I47/2,$L47,TRUE)-_xlfn.NORM.DIST(AND(DD$4&gt;=$E47,DD$4&lt;=$G47)*(DC$4-$E47+1),$I47/2,$L47,TRUE))/(1-2*_xlfn.NORM.DIST(0,$I47/2,$L47,TRUE))*$C47+($J47="Steady Growth")*(AND(DD$4&gt;=$E47,DD$4&lt;=$G47)*((DD$4-$E47+1)/($I47*($I47+1)/2)*$C47))+($J47="custom")*CustomCF!CW47</f>
        <v>0</v>
      </c>
      <c r="DE47" s="19">
        <f>($J47="Bell Curve")*(_xlfn.NORM.DIST(AND(DE$4&gt;=$E47,DE$4&lt;=$G47)*(DE$4-$E47+1),$I47/2,$L47,TRUE)-_xlfn.NORM.DIST(AND(DE$4&gt;=$E47,DE$4&lt;=$G47)*(DD$4-$E47+1),$I47/2,$L47,TRUE))/(1-2*_xlfn.NORM.DIST(0,$I47/2,$L47,TRUE))*$C47+($J47="Steady Growth")*(AND(DE$4&gt;=$E47,DE$4&lt;=$G47)*((DE$4-$E47+1)/($I47*($I47+1)/2)*$C47))+($J47="custom")*CustomCF!CX47</f>
        <v>0</v>
      </c>
      <c r="DF47" s="19">
        <f>($J47="Bell Curve")*(_xlfn.NORM.DIST(AND(DF$4&gt;=$E47,DF$4&lt;=$G47)*(DF$4-$E47+1),$I47/2,$L47,TRUE)-_xlfn.NORM.DIST(AND(DF$4&gt;=$E47,DF$4&lt;=$G47)*(DE$4-$E47+1),$I47/2,$L47,TRUE))/(1-2*_xlfn.NORM.DIST(0,$I47/2,$L47,TRUE))*$C47+($J47="Steady Growth")*(AND(DF$4&gt;=$E47,DF$4&lt;=$G47)*((DF$4-$E47+1)/($I47*($I47+1)/2)*$C47))+($J47="custom")*CustomCF!CY47</f>
        <v>0</v>
      </c>
      <c r="DG47" s="19">
        <f>($J47="Bell Curve")*(_xlfn.NORM.DIST(AND(DG$4&gt;=$E47,DG$4&lt;=$G47)*(DG$4-$E47+1),$I47/2,$L47,TRUE)-_xlfn.NORM.DIST(AND(DG$4&gt;=$E47,DG$4&lt;=$G47)*(DF$4-$E47+1),$I47/2,$L47,TRUE))/(1-2*_xlfn.NORM.DIST(0,$I47/2,$L47,TRUE))*$C47+($J47="Steady Growth")*(AND(DG$4&gt;=$E47,DG$4&lt;=$G47)*((DG$4-$E47+1)/($I47*($I47+1)/2)*$C47))+($J47="custom")*CustomCF!CZ47</f>
        <v>0</v>
      </c>
      <c r="DH47" s="19">
        <f>($J47="Bell Curve")*(_xlfn.NORM.DIST(AND(DH$4&gt;=$E47,DH$4&lt;=$G47)*(DH$4-$E47+1),$I47/2,$L47,TRUE)-_xlfn.NORM.DIST(AND(DH$4&gt;=$E47,DH$4&lt;=$G47)*(DG$4-$E47+1),$I47/2,$L47,TRUE))/(1-2*_xlfn.NORM.DIST(0,$I47/2,$L47,TRUE))*$C47+($J47="Steady Growth")*(AND(DH$4&gt;=$E47,DH$4&lt;=$G47)*((DH$4-$E47+1)/($I47*($I47+1)/2)*$C47))+($J47="custom")*CustomCF!DA47</f>
        <v>0</v>
      </c>
      <c r="DI47" s="19">
        <f>($J47="Bell Curve")*(_xlfn.NORM.DIST(AND(DI$4&gt;=$E47,DI$4&lt;=$G47)*(DI$4-$E47+1),$I47/2,$L47,TRUE)-_xlfn.NORM.DIST(AND(DI$4&gt;=$E47,DI$4&lt;=$G47)*(DH$4-$E47+1),$I47/2,$L47,TRUE))/(1-2*_xlfn.NORM.DIST(0,$I47/2,$L47,TRUE))*$C47+($J47="Steady Growth")*(AND(DI$4&gt;=$E47,DI$4&lt;=$G47)*((DI$4-$E47+1)/($I47*($I47+1)/2)*$C47))+($J47="custom")*CustomCF!DB47</f>
        <v>0</v>
      </c>
      <c r="DJ47" s="19">
        <f>($J47="Bell Curve")*(_xlfn.NORM.DIST(AND(DJ$4&gt;=$E47,DJ$4&lt;=$G47)*(DJ$4-$E47+1),$I47/2,$L47,TRUE)-_xlfn.NORM.DIST(AND(DJ$4&gt;=$E47,DJ$4&lt;=$G47)*(DI$4-$E47+1),$I47/2,$L47,TRUE))/(1-2*_xlfn.NORM.DIST(0,$I47/2,$L47,TRUE))*$C47+($J47="Steady Growth")*(AND(DJ$4&gt;=$E47,DJ$4&lt;=$G47)*((DJ$4-$E47+1)/($I47*($I47+1)/2)*$C47))+($J47="custom")*CustomCF!DC47</f>
        <v>0</v>
      </c>
      <c r="DK47" s="19">
        <f>($J47="Bell Curve")*(_xlfn.NORM.DIST(AND(DK$4&gt;=$E47,DK$4&lt;=$G47)*(DK$4-$E47+1),$I47/2,$L47,TRUE)-_xlfn.NORM.DIST(AND(DK$4&gt;=$E47,DK$4&lt;=$G47)*(DJ$4-$E47+1),$I47/2,$L47,TRUE))/(1-2*_xlfn.NORM.DIST(0,$I47/2,$L47,TRUE))*$C47+($J47="Steady Growth")*(AND(DK$4&gt;=$E47,DK$4&lt;=$G47)*((DK$4-$E47+1)/($I47*($I47+1)/2)*$C47))+($J47="custom")*CustomCF!DD47</f>
        <v>0</v>
      </c>
      <c r="DL47" s="19">
        <f>($J47="Bell Curve")*(_xlfn.NORM.DIST(AND(DL$4&gt;=$E47,DL$4&lt;=$G47)*(DL$4-$E47+1),$I47/2,$L47,TRUE)-_xlfn.NORM.DIST(AND(DL$4&gt;=$E47,DL$4&lt;=$G47)*(DK$4-$E47+1),$I47/2,$L47,TRUE))/(1-2*_xlfn.NORM.DIST(0,$I47/2,$L47,TRUE))*$C47+($J47="Steady Growth")*(AND(DL$4&gt;=$E47,DL$4&lt;=$G47)*((DL$4-$E47+1)/($I47*($I47+1)/2)*$C47))+($J47="custom")*CustomCF!DE47</f>
        <v>0</v>
      </c>
      <c r="DM47" s="19">
        <f>($J47="Bell Curve")*(_xlfn.NORM.DIST(AND(DM$4&gt;=$E47,DM$4&lt;=$G47)*(DM$4-$E47+1),$I47/2,$L47,TRUE)-_xlfn.NORM.DIST(AND(DM$4&gt;=$E47,DM$4&lt;=$G47)*(DL$4-$E47+1),$I47/2,$L47,TRUE))/(1-2*_xlfn.NORM.DIST(0,$I47/2,$L47,TRUE))*$C47+($J47="Steady Growth")*(AND(DM$4&gt;=$E47,DM$4&lt;=$G47)*((DM$4-$E47+1)/($I47*($I47+1)/2)*$C47))+($J47="custom")*CustomCF!DF47</f>
        <v>0</v>
      </c>
      <c r="DN47" s="19">
        <f>($J47="Bell Curve")*(_xlfn.NORM.DIST(AND(DN$4&gt;=$E47,DN$4&lt;=$G47)*(DN$4-$E47+1),$I47/2,$L47,TRUE)-_xlfn.NORM.DIST(AND(DN$4&gt;=$E47,DN$4&lt;=$G47)*(DM$4-$E47+1),$I47/2,$L47,TRUE))/(1-2*_xlfn.NORM.DIST(0,$I47/2,$L47,TRUE))*$C47+($J47="Steady Growth")*(AND(DN$4&gt;=$E47,DN$4&lt;=$G47)*((DN$4-$E47+1)/($I47*($I47+1)/2)*$C47))+($J47="custom")*CustomCF!DG47</f>
        <v>0</v>
      </c>
      <c r="DO47" s="19">
        <f>($J47="Bell Curve")*(_xlfn.NORM.DIST(AND(DO$4&gt;=$E47,DO$4&lt;=$G47)*(DO$4-$E47+1),$I47/2,$L47,TRUE)-_xlfn.NORM.DIST(AND(DO$4&gt;=$E47,DO$4&lt;=$G47)*(DN$4-$E47+1),$I47/2,$L47,TRUE))/(1-2*_xlfn.NORM.DIST(0,$I47/2,$L47,TRUE))*$C47+($J47="Steady Growth")*(AND(DO$4&gt;=$E47,DO$4&lt;=$G47)*((DO$4-$E47+1)/($I47*($I47+1)/2)*$C47))+($J47="custom")*CustomCF!DH47</f>
        <v>0</v>
      </c>
      <c r="DP47" s="19">
        <f>($J47="Bell Curve")*(_xlfn.NORM.DIST(AND(DP$4&gt;=$E47,DP$4&lt;=$G47)*(DP$4-$E47+1),$I47/2,$L47,TRUE)-_xlfn.NORM.DIST(AND(DP$4&gt;=$E47,DP$4&lt;=$G47)*(DO$4-$E47+1),$I47/2,$L47,TRUE))/(1-2*_xlfn.NORM.DIST(0,$I47/2,$L47,TRUE))*$C47+($J47="Steady Growth")*(AND(DP$4&gt;=$E47,DP$4&lt;=$G47)*((DP$4-$E47+1)/($I47*($I47+1)/2)*$C47))+($J47="custom")*CustomCF!DI47</f>
        <v>0</v>
      </c>
      <c r="DQ47" s="19">
        <f>($J47="Bell Curve")*(_xlfn.NORM.DIST(AND(DQ$4&gt;=$E47,DQ$4&lt;=$G47)*(DQ$4-$E47+1),$I47/2,$L47,TRUE)-_xlfn.NORM.DIST(AND(DQ$4&gt;=$E47,DQ$4&lt;=$G47)*(DP$4-$E47+1),$I47/2,$L47,TRUE))/(1-2*_xlfn.NORM.DIST(0,$I47/2,$L47,TRUE))*$C47+($J47="Steady Growth")*(AND(DQ$4&gt;=$E47,DQ$4&lt;=$G47)*((DQ$4-$E47+1)/($I47*($I47+1)/2)*$C47))+($J47="custom")*CustomCF!DJ47</f>
        <v>0</v>
      </c>
      <c r="DR47" s="19">
        <f>($J47="Bell Curve")*(_xlfn.NORM.DIST(AND(DR$4&gt;=$E47,DR$4&lt;=$G47)*(DR$4-$E47+1),$I47/2,$L47,TRUE)-_xlfn.NORM.DIST(AND(DR$4&gt;=$E47,DR$4&lt;=$G47)*(DQ$4-$E47+1),$I47/2,$L47,TRUE))/(1-2*_xlfn.NORM.DIST(0,$I47/2,$L47,TRUE))*$C47+($J47="Steady Growth")*(AND(DR$4&gt;=$E47,DR$4&lt;=$G47)*((DR$4-$E47+1)/($I47*($I47+1)/2)*$C47))+($J47="custom")*CustomCF!DK47</f>
        <v>0</v>
      </c>
      <c r="DS47" s="19">
        <f>($J47="Bell Curve")*(_xlfn.NORM.DIST(AND(DS$4&gt;=$E47,DS$4&lt;=$G47)*(DS$4-$E47+1),$I47/2,$L47,TRUE)-_xlfn.NORM.DIST(AND(DS$4&gt;=$E47,DS$4&lt;=$G47)*(DR$4-$E47+1),$I47/2,$L47,TRUE))/(1-2*_xlfn.NORM.DIST(0,$I47/2,$L47,TRUE))*$C47+($J47="Steady Growth")*(AND(DS$4&gt;=$E47,DS$4&lt;=$G47)*((DS$4-$E47+1)/($I47*($I47+1)/2)*$C47))+($J47="custom")*CustomCF!DL47</f>
        <v>0</v>
      </c>
      <c r="DT47" s="19">
        <f>($J47="Bell Curve")*(_xlfn.NORM.DIST(AND(DT$4&gt;=$E47,DT$4&lt;=$G47)*(DT$4-$E47+1),$I47/2,$L47,TRUE)-_xlfn.NORM.DIST(AND(DT$4&gt;=$E47,DT$4&lt;=$G47)*(DS$4-$E47+1),$I47/2,$L47,TRUE))/(1-2*_xlfn.NORM.DIST(0,$I47/2,$L47,TRUE))*$C47+($J47="Steady Growth")*(AND(DT$4&gt;=$E47,DT$4&lt;=$G47)*((DT$4-$E47+1)/($I47*($I47+1)/2)*$C47))+($J47="custom")*CustomCF!DM47</f>
        <v>0</v>
      </c>
      <c r="DU47" s="19">
        <f>($J47="Bell Curve")*(_xlfn.NORM.DIST(AND(DU$4&gt;=$E47,DU$4&lt;=$G47)*(DU$4-$E47+1),$I47/2,$L47,TRUE)-_xlfn.NORM.DIST(AND(DU$4&gt;=$E47,DU$4&lt;=$G47)*(DT$4-$E47+1),$I47/2,$L47,TRUE))/(1-2*_xlfn.NORM.DIST(0,$I47/2,$L47,TRUE))*$C47+($J47="Steady Growth")*(AND(DU$4&gt;=$E47,DU$4&lt;=$G47)*((DU$4-$E47+1)/($I47*($I47+1)/2)*$C47))+($J47="custom")*CustomCF!DN47</f>
        <v>0</v>
      </c>
      <c r="DV47" s="19">
        <f>($J47="Bell Curve")*(_xlfn.NORM.DIST(AND(DV$4&gt;=$E47,DV$4&lt;=$G47)*(DV$4-$E47+1),$I47/2,$L47,TRUE)-_xlfn.NORM.DIST(AND(DV$4&gt;=$E47,DV$4&lt;=$G47)*(DU$4-$E47+1),$I47/2,$L47,TRUE))/(1-2*_xlfn.NORM.DIST(0,$I47/2,$L47,TRUE))*$C47+($J47="Steady Growth")*(AND(DV$4&gt;=$E47,DV$4&lt;=$G47)*((DV$4-$E47+1)/($I47*($I47+1)/2)*$C47))+($J47="custom")*CustomCF!DO47</f>
        <v>0</v>
      </c>
      <c r="DW47" s="19">
        <f>($J47="Bell Curve")*(_xlfn.NORM.DIST(AND(DW$4&gt;=$E47,DW$4&lt;=$G47)*(DW$4-$E47+1),$I47/2,$L47,TRUE)-_xlfn.NORM.DIST(AND(DW$4&gt;=$E47,DW$4&lt;=$G47)*(DV$4-$E47+1),$I47/2,$L47,TRUE))/(1-2*_xlfn.NORM.DIST(0,$I47/2,$L47,TRUE))*$C47+($J47="Steady Growth")*(AND(DW$4&gt;=$E47,DW$4&lt;=$G47)*((DW$4-$E47+1)/($I47*($I47+1)/2)*$C47))+($J47="custom")*CustomCF!DP47</f>
        <v>0</v>
      </c>
      <c r="DX47" s="19">
        <f>($J47="Bell Curve")*(_xlfn.NORM.DIST(AND(DX$4&gt;=$E47,DX$4&lt;=$G47)*(DX$4-$E47+1),$I47/2,$L47,TRUE)-_xlfn.NORM.DIST(AND(DX$4&gt;=$E47,DX$4&lt;=$G47)*(DW$4-$E47+1),$I47/2,$L47,TRUE))/(1-2*_xlfn.NORM.DIST(0,$I47/2,$L47,TRUE))*$C47+($J47="Steady Growth")*(AND(DX$4&gt;=$E47,DX$4&lt;=$G47)*((DX$4-$E47+1)/($I47*($I47+1)/2)*$C47))+($J47="custom")*CustomCF!DQ47</f>
        <v>0</v>
      </c>
      <c r="DY47" s="19">
        <f>($J47="Bell Curve")*(_xlfn.NORM.DIST(AND(DY$4&gt;=$E47,DY$4&lt;=$G47)*(DY$4-$E47+1),$I47/2,$L47,TRUE)-_xlfn.NORM.DIST(AND(DY$4&gt;=$E47,DY$4&lt;=$G47)*(DX$4-$E47+1),$I47/2,$L47,TRUE))/(1-2*_xlfn.NORM.DIST(0,$I47/2,$L47,TRUE))*$C47+($J47="Steady Growth")*(AND(DY$4&gt;=$E47,DY$4&lt;=$G47)*((DY$4-$E47+1)/($I47*($I47+1)/2)*$C47))+($J47="custom")*CustomCF!DR47</f>
        <v>0</v>
      </c>
      <c r="DZ47" s="19">
        <f>($J47="Bell Curve")*(_xlfn.NORM.DIST(AND(DZ$4&gt;=$E47,DZ$4&lt;=$G47)*(DZ$4-$E47+1),$I47/2,$L47,TRUE)-_xlfn.NORM.DIST(AND(DZ$4&gt;=$E47,DZ$4&lt;=$G47)*(DY$4-$E47+1),$I47/2,$L47,TRUE))/(1-2*_xlfn.NORM.DIST(0,$I47/2,$L47,TRUE))*$C47+($J47="Steady Growth")*(AND(DZ$4&gt;=$E47,DZ$4&lt;=$G47)*((DZ$4-$E47+1)/($I47*($I47+1)/2)*$C47))+($J47="custom")*CustomCF!DS47</f>
        <v>0</v>
      </c>
      <c r="EA47" s="19">
        <f>($J47="Bell Curve")*(_xlfn.NORM.DIST(AND(EA$4&gt;=$E47,EA$4&lt;=$G47)*(EA$4-$E47+1),$I47/2,$L47,TRUE)-_xlfn.NORM.DIST(AND(EA$4&gt;=$E47,EA$4&lt;=$G47)*(DZ$4-$E47+1),$I47/2,$L47,TRUE))/(1-2*_xlfn.NORM.DIST(0,$I47/2,$L47,TRUE))*$C47+($J47="Steady Growth")*(AND(EA$4&gt;=$E47,EA$4&lt;=$G47)*((EA$4-$E47+1)/($I47*($I47+1)/2)*$C47))+($J47="custom")*CustomCF!DT47</f>
        <v>0</v>
      </c>
      <c r="EB47" s="19">
        <f>($J47="Bell Curve")*(_xlfn.NORM.DIST(AND(EB$4&gt;=$E47,EB$4&lt;=$G47)*(EB$4-$E47+1),$I47/2,$L47,TRUE)-_xlfn.NORM.DIST(AND(EB$4&gt;=$E47,EB$4&lt;=$G47)*(EA$4-$E47+1),$I47/2,$L47,TRUE))/(1-2*_xlfn.NORM.DIST(0,$I47/2,$L47,TRUE))*$C47+($J47="Steady Growth")*(AND(EB$4&gt;=$E47,EB$4&lt;=$G47)*((EB$4-$E47+1)/($I47*($I47+1)/2)*$C47))+($J47="custom")*CustomCF!DU47</f>
        <v>0</v>
      </c>
      <c r="EC47" s="19">
        <f>($J47="Bell Curve")*(_xlfn.NORM.DIST(AND(EC$4&gt;=$E47,EC$4&lt;=$G47)*(EC$4-$E47+1),$I47/2,$L47,TRUE)-_xlfn.NORM.DIST(AND(EC$4&gt;=$E47,EC$4&lt;=$G47)*(EB$4-$E47+1),$I47/2,$L47,TRUE))/(1-2*_xlfn.NORM.DIST(0,$I47/2,$L47,TRUE))*$C47+($J47="Steady Growth")*(AND(EC$4&gt;=$E47,EC$4&lt;=$G47)*((EC$4-$E47+1)/($I47*($I47+1)/2)*$C47))+($J47="custom")*CustomCF!DV47</f>
        <v>0</v>
      </c>
      <c r="ED47" s="19">
        <f>($J47="Bell Curve")*(_xlfn.NORM.DIST(AND(ED$4&gt;=$E47,ED$4&lt;=$G47)*(ED$4-$E47+1),$I47/2,$L47,TRUE)-_xlfn.NORM.DIST(AND(ED$4&gt;=$E47,ED$4&lt;=$G47)*(EC$4-$E47+1),$I47/2,$L47,TRUE))/(1-2*_xlfn.NORM.DIST(0,$I47/2,$L47,TRUE))*$C47+($J47="Steady Growth")*(AND(ED$4&gt;=$E47,ED$4&lt;=$G47)*((ED$4-$E47+1)/($I47*($I47+1)/2)*$C47))+($J47="custom")*CustomCF!DW47</f>
        <v>0</v>
      </c>
      <c r="EE47" s="19">
        <f>($J47="Bell Curve")*(_xlfn.NORM.DIST(AND(EE$4&gt;=$E47,EE$4&lt;=$G47)*(EE$4-$E47+1),$I47/2,$L47,TRUE)-_xlfn.NORM.DIST(AND(EE$4&gt;=$E47,EE$4&lt;=$G47)*(ED$4-$E47+1),$I47/2,$L47,TRUE))/(1-2*_xlfn.NORM.DIST(0,$I47/2,$L47,TRUE))*$C47+($J47="Steady Growth")*(AND(EE$4&gt;=$E47,EE$4&lt;=$G47)*((EE$4-$E47+1)/($I47*($I47+1)/2)*$C47))+($J47="custom")*CustomCF!DX47</f>
        <v>0</v>
      </c>
      <c r="EF47" s="121">
        <f>($J47="Bell Curve")*(_xlfn.NORM.DIST(AND(EF$4&gt;=$E47,EF$4&lt;=$G47)*(EF$4-$E47+1),$I47/2,$L47,TRUE)-_xlfn.NORM.DIST(AND(EF$4&gt;=$E47,EF$4&lt;=$G47)*(EE$4-$E47+1),$I47/2,$L47,TRUE))/(1-2*_xlfn.NORM.DIST(0,$I47/2,$L47,TRUE))*$C47+($J47="Steady Growth")*(AND(EF$4&gt;=$E47,EF$4&lt;=$G47)*((EF$4-$E47+1)/($I47*($I47+1)/2)*$C47))+($J47="custom")*CustomCF!DY47</f>
        <v>0</v>
      </c>
    </row>
    <row r="48" spans="2:136" hidden="1" outlineLevel="1" x14ac:dyDescent="0.2">
      <c r="B48" s="103" t="str">
        <f>Budget!O21</f>
        <v>Environmental Analysis</v>
      </c>
      <c r="C48" s="19">
        <f>Budget!P21</f>
        <v>400000</v>
      </c>
      <c r="D48" s="19">
        <f t="shared" si="17"/>
        <v>0</v>
      </c>
      <c r="E48" s="92">
        <v>0</v>
      </c>
      <c r="F48" s="18">
        <f>IF(J48="Custom",CustomCF!E48,INDEX($P$6:$DY$6,MATCH(E48,CF!$P$4:$DY$4,0)))</f>
        <v>46022</v>
      </c>
      <c r="G48" s="92">
        <v>30</v>
      </c>
      <c r="H48" s="18">
        <f>IF(J48="Custom",CustomCF!F48,INDEX($P$6:$EF$6,MATCH(G48,$P$4:$EF$4,0)))</f>
        <v>46934</v>
      </c>
      <c r="I48" s="9">
        <f t="shared" si="9"/>
        <v>31</v>
      </c>
      <c r="J48" s="92" t="s">
        <v>30</v>
      </c>
      <c r="K48" s="92" t="s">
        <v>31</v>
      </c>
      <c r="L48" s="9">
        <f t="shared" si="22"/>
        <v>10000000</v>
      </c>
      <c r="M48" s="107">
        <f t="shared" si="23"/>
        <v>399999.99998204561</v>
      </c>
      <c r="N48" s="112" t="str">
        <f t="shared" si="10"/>
        <v>OK</v>
      </c>
      <c r="O48" s="112"/>
      <c r="P48" s="19">
        <f>($J48="Bell Curve")*(_xlfn.NORM.DIST(AND(P$4&gt;=$E48,P$4&lt;=$G48)*(P$4-$E48+1),$I48/2,$L48,TRUE)-_xlfn.NORM.DIST(AND(P$4&gt;=$E48,P$4&lt;=$G48)*(N$4-$E48+1),$I48/2,$L48,TRUE))/(1-2*_xlfn.NORM.DIST(0,$I48/2,$L48,TRUE))*$C48+($J48="Steady Growth")*(AND(P$4&gt;=$E48,P$4&lt;=$G48)*((P$4-$E48+1)/($I48*($I48+1)/2)*$C48))+($J48="custom")*CustomCF!I48</f>
        <v>12903.225804134929</v>
      </c>
      <c r="Q48" s="19">
        <f>($J48="Bell Curve")*(_xlfn.NORM.DIST(AND(Q$4&gt;=$E48,Q$4&lt;=$G48)*(Q$4-$E48+1),$I48/2,$L48,TRUE)-_xlfn.NORM.DIST(AND(Q$4&gt;=$E48,Q$4&lt;=$G48)*(P$4-$E48+1),$I48/2,$L48,TRUE))/(1-2*_xlfn.NORM.DIST(0,$I48/2,$L48,TRUE))*$C48+($J48="Steady Growth")*(AND(Q$4&gt;=$E48,Q$4&lt;=$G48)*((Q$4-$E48+1)/($I48*($I48+1)/2)*$C48))+($J48="custom")*CustomCF!J48</f>
        <v>12903.225804134929</v>
      </c>
      <c r="R48" s="19">
        <f>($J48="Bell Curve")*(_xlfn.NORM.DIST(AND(R$4&gt;=$E48,R$4&lt;=$G48)*(R$4-$E48+1),$I48/2,$L48,TRUE)-_xlfn.NORM.DIST(AND(R$4&gt;=$E48,R$4&lt;=$G48)*(Q$4-$E48+1),$I48/2,$L48,TRUE))/(1-2*_xlfn.NORM.DIST(0,$I48/2,$L48,TRUE))*$C48+($J48="Steady Growth")*(AND(R$4&gt;=$E48,R$4&lt;=$G48)*((R$4-$E48+1)/($I48*($I48+1)/2)*$C48))+($J48="custom")*CustomCF!K48</f>
        <v>12903.225804134929</v>
      </c>
      <c r="S48" s="19">
        <f>($J48="Bell Curve")*(_xlfn.NORM.DIST(AND(S$4&gt;=$E48,S$4&lt;=$G48)*(S$4-$E48+1),$I48/2,$L48,TRUE)-_xlfn.NORM.DIST(AND(S$4&gt;=$E48,S$4&lt;=$G48)*(R$4-$E48+1),$I48/2,$L48,TRUE))/(1-2*_xlfn.NORM.DIST(0,$I48/2,$L48,TRUE))*$C48+($J48="Steady Growth")*(AND(S$4&gt;=$E48,S$4&lt;=$G48)*((S$4-$E48+1)/($I48*($I48+1)/2)*$C48))+($J48="custom")*CustomCF!L48</f>
        <v>12903.225804134929</v>
      </c>
      <c r="T48" s="19">
        <f>($J48="Bell Curve")*(_xlfn.NORM.DIST(AND(T$4&gt;=$E48,T$4&lt;=$G48)*(T$4-$E48+1),$I48/2,$L48,TRUE)-_xlfn.NORM.DIST(AND(T$4&gt;=$E48,T$4&lt;=$G48)*(S$4-$E48+1),$I48/2,$L48,TRUE))/(1-2*_xlfn.NORM.DIST(0,$I48/2,$L48,TRUE))*$C48+($J48="Steady Growth")*(AND(T$4&gt;=$E48,T$4&lt;=$G48)*((T$4-$E48+1)/($I48*($I48+1)/2)*$C48))+($J48="custom")*CustomCF!M48</f>
        <v>12903.225804134929</v>
      </c>
      <c r="U48" s="19">
        <f>($J48="Bell Curve")*(_xlfn.NORM.DIST(AND(U$4&gt;=$E48,U$4&lt;=$G48)*(U$4-$E48+1),$I48/2,$L48,TRUE)-_xlfn.NORM.DIST(AND(U$4&gt;=$E48,U$4&lt;=$G48)*(T$4-$E48+1),$I48/2,$L48,TRUE))/(1-2*_xlfn.NORM.DIST(0,$I48/2,$L48,TRUE))*$C48+($J48="Steady Growth")*(AND(U$4&gt;=$E48,U$4&lt;=$G48)*((U$4-$E48+1)/($I48*($I48+1)/2)*$C48))+($J48="custom")*CustomCF!N48</f>
        <v>12903.225822089229</v>
      </c>
      <c r="V48" s="19">
        <f>($J48="Bell Curve")*(_xlfn.NORM.DIST(AND(V$4&gt;=$E48,V$4&lt;=$G48)*(V$4-$E48+1),$I48/2,$L48,TRUE)-_xlfn.NORM.DIST(AND(V$4&gt;=$E48,V$4&lt;=$G48)*(U$4-$E48+1),$I48/2,$L48,TRUE))/(1-2*_xlfn.NORM.DIST(0,$I48/2,$L48,TRUE))*$C48+($J48="Steady Growth")*(AND(V$4&gt;=$E48,V$4&lt;=$G48)*((V$4-$E48+1)/($I48*($I48+1)/2)*$C48))+($J48="custom")*CustomCF!O48</f>
        <v>12903.225804134929</v>
      </c>
      <c r="W48" s="19">
        <f>($J48="Bell Curve")*(_xlfn.NORM.DIST(AND(W$4&gt;=$E48,W$4&lt;=$G48)*(W$4-$E48+1),$I48/2,$L48,TRUE)-_xlfn.NORM.DIST(AND(W$4&gt;=$E48,W$4&lt;=$G48)*(V$4-$E48+1),$I48/2,$L48,TRUE))/(1-2*_xlfn.NORM.DIST(0,$I48/2,$L48,TRUE))*$C48+($J48="Steady Growth")*(AND(W$4&gt;=$E48,W$4&lt;=$G48)*((W$4-$E48+1)/($I48*($I48+1)/2)*$C48))+($J48="custom")*CustomCF!P48</f>
        <v>12903.225804134929</v>
      </c>
      <c r="X48" s="19">
        <f>($J48="Bell Curve")*(_xlfn.NORM.DIST(AND(X$4&gt;=$E48,X$4&lt;=$G48)*(X$4-$E48+1),$I48/2,$L48,TRUE)-_xlfn.NORM.DIST(AND(X$4&gt;=$E48,X$4&lt;=$G48)*(W$4-$E48+1),$I48/2,$L48,TRUE))/(1-2*_xlfn.NORM.DIST(0,$I48/2,$L48,TRUE))*$C48+($J48="Steady Growth")*(AND(X$4&gt;=$E48,X$4&lt;=$G48)*((X$4-$E48+1)/($I48*($I48+1)/2)*$C48))+($J48="custom")*CustomCF!Q48</f>
        <v>12903.225804134929</v>
      </c>
      <c r="Y48" s="19">
        <f>($J48="Bell Curve")*(_xlfn.NORM.DIST(AND(Y$4&gt;=$E48,Y$4&lt;=$G48)*(Y$4-$E48+1),$I48/2,$L48,TRUE)-_xlfn.NORM.DIST(AND(Y$4&gt;=$E48,Y$4&lt;=$G48)*(X$4-$E48+1),$I48/2,$L48,TRUE))/(1-2*_xlfn.NORM.DIST(0,$I48/2,$L48,TRUE))*$C48+($J48="Steady Growth")*(AND(Y$4&gt;=$E48,Y$4&lt;=$G48)*((Y$4-$E48+1)/($I48*($I48+1)/2)*$C48))+($J48="custom")*CustomCF!R48</f>
        <v>12903.225804134929</v>
      </c>
      <c r="Z48" s="19">
        <f>($J48="Bell Curve")*(_xlfn.NORM.DIST(AND(Z$4&gt;=$E48,Z$4&lt;=$G48)*(Z$4-$E48+1),$I48/2,$L48,TRUE)-_xlfn.NORM.DIST(AND(Z$4&gt;=$E48,Z$4&lt;=$G48)*(Y$4-$E48+1),$I48/2,$L48,TRUE))/(1-2*_xlfn.NORM.DIST(0,$I48/2,$L48,TRUE))*$C48+($J48="Steady Growth")*(AND(Z$4&gt;=$E48,Z$4&lt;=$G48)*((Z$4-$E48+1)/($I48*($I48+1)/2)*$C48))+($J48="custom")*CustomCF!S48</f>
        <v>12903.225804134929</v>
      </c>
      <c r="AA48" s="19">
        <f>($J48="Bell Curve")*(_xlfn.NORM.DIST(AND(AA$4&gt;=$E48,AA$4&lt;=$G48)*(AA$4-$E48+1),$I48/2,$L48,TRUE)-_xlfn.NORM.DIST(AND(AA$4&gt;=$E48,AA$4&lt;=$G48)*(Z$4-$E48+1),$I48/2,$L48,TRUE))/(1-2*_xlfn.NORM.DIST(0,$I48/2,$L48,TRUE))*$C48+($J48="Steady Growth")*(AND(AA$4&gt;=$E48,AA$4&lt;=$G48)*((AA$4-$E48+1)/($I48*($I48+1)/2)*$C48))+($J48="custom")*CustomCF!T48</f>
        <v>12903.225804134929</v>
      </c>
      <c r="AB48" s="19">
        <f>($J48="Bell Curve")*(_xlfn.NORM.DIST(AND(AB$4&gt;=$E48,AB$4&lt;=$G48)*(AB$4-$E48+1),$I48/2,$L48,TRUE)-_xlfn.NORM.DIST(AND(AB$4&gt;=$E48,AB$4&lt;=$G48)*(AA$4-$E48+1),$I48/2,$L48,TRUE))/(1-2*_xlfn.NORM.DIST(0,$I48/2,$L48,TRUE))*$C48+($J48="Steady Growth")*(AND(AB$4&gt;=$E48,AB$4&lt;=$G48)*((AB$4-$E48+1)/($I48*($I48+1)/2)*$C48))+($J48="custom")*CustomCF!U48</f>
        <v>12903.225822089229</v>
      </c>
      <c r="AC48" s="19">
        <f>($J48="Bell Curve")*(_xlfn.NORM.DIST(AND(AC$4&gt;=$E48,AC$4&lt;=$G48)*(AC$4-$E48+1),$I48/2,$L48,TRUE)-_xlfn.NORM.DIST(AND(AC$4&gt;=$E48,AC$4&lt;=$G48)*(AB$4-$E48+1),$I48/2,$L48,TRUE))/(1-2*_xlfn.NORM.DIST(0,$I48/2,$L48,TRUE))*$C48+($J48="Steady Growth")*(AND(AC$4&gt;=$E48,AC$4&lt;=$G48)*((AC$4-$E48+1)/($I48*($I48+1)/2)*$C48))+($J48="custom")*CustomCF!V48</f>
        <v>12903.225804134929</v>
      </c>
      <c r="AD48" s="19">
        <f>($J48="Bell Curve")*(_xlfn.NORM.DIST(AND(AD$4&gt;=$E48,AD$4&lt;=$G48)*(AD$4-$E48+1),$I48/2,$L48,TRUE)-_xlfn.NORM.DIST(AND(AD$4&gt;=$E48,AD$4&lt;=$G48)*(AC$4-$E48+1),$I48/2,$L48,TRUE))/(1-2*_xlfn.NORM.DIST(0,$I48/2,$L48,TRUE))*$C48+($J48="Steady Growth")*(AND(AD$4&gt;=$E48,AD$4&lt;=$G48)*((AD$4-$E48+1)/($I48*($I48+1)/2)*$C48))+($J48="custom")*CustomCF!W48</f>
        <v>12903.225804134929</v>
      </c>
      <c r="AE48" s="19">
        <f>($J48="Bell Curve")*(_xlfn.NORM.DIST(AND(AE$4&gt;=$E48,AE$4&lt;=$G48)*(AE$4-$E48+1),$I48/2,$L48,TRUE)-_xlfn.NORM.DIST(AND(AE$4&gt;=$E48,AE$4&lt;=$G48)*(AD$4-$E48+1),$I48/2,$L48,TRUE))/(1-2*_xlfn.NORM.DIST(0,$I48/2,$L48,TRUE))*$C48+($J48="Steady Growth")*(AND(AE$4&gt;=$E48,AE$4&lt;=$G48)*((AE$4-$E48+1)/($I48*($I48+1)/2)*$C48))+($J48="custom")*CustomCF!X48</f>
        <v>12903.22578618063</v>
      </c>
      <c r="AF48" s="19">
        <f>($J48="Bell Curve")*(_xlfn.NORM.DIST(AND(AF$4&gt;=$E48,AF$4&lt;=$G48)*(AF$4-$E48+1),$I48/2,$L48,TRUE)-_xlfn.NORM.DIST(AND(AF$4&gt;=$E48,AF$4&lt;=$G48)*(AE$4-$E48+1),$I48/2,$L48,TRUE))/(1-2*_xlfn.NORM.DIST(0,$I48/2,$L48,TRUE))*$C48+($J48="Steady Growth")*(AND(AF$4&gt;=$E48,AF$4&lt;=$G48)*((AF$4-$E48+1)/($I48*($I48+1)/2)*$C48))+($J48="custom")*CustomCF!Y48</f>
        <v>12903.225840043528</v>
      </c>
      <c r="AG48" s="19">
        <f>($J48="Bell Curve")*(_xlfn.NORM.DIST(AND(AG$4&gt;=$E48,AG$4&lt;=$G48)*(AG$4-$E48+1),$I48/2,$L48,TRUE)-_xlfn.NORM.DIST(AND(AG$4&gt;=$E48,AG$4&lt;=$G48)*(AF$4-$E48+1),$I48/2,$L48,TRUE))/(1-2*_xlfn.NORM.DIST(0,$I48/2,$L48,TRUE))*$C48+($J48="Steady Growth")*(AND(AG$4&gt;=$E48,AG$4&lt;=$G48)*((AG$4-$E48+1)/($I48*($I48+1)/2)*$C48))+($J48="custom")*CustomCF!Z48</f>
        <v>12903.225768226332</v>
      </c>
      <c r="AH48" s="19">
        <f>($J48="Bell Curve")*(_xlfn.NORM.DIST(AND(AH$4&gt;=$E48,AH$4&lt;=$G48)*(AH$4-$E48+1),$I48/2,$L48,TRUE)-_xlfn.NORM.DIST(AND(AH$4&gt;=$E48,AH$4&lt;=$G48)*(AG$4-$E48+1),$I48/2,$L48,TRUE))/(1-2*_xlfn.NORM.DIST(0,$I48/2,$L48,TRUE))*$C48+($J48="Steady Growth")*(AND(AH$4&gt;=$E48,AH$4&lt;=$G48)*((AH$4-$E48+1)/($I48*($I48+1)/2)*$C48))+($J48="custom")*CustomCF!AA48</f>
        <v>12903.225840043528</v>
      </c>
      <c r="AI48" s="19">
        <f>($J48="Bell Curve")*(_xlfn.NORM.DIST(AND(AI$4&gt;=$E48,AI$4&lt;=$G48)*(AI$4-$E48+1),$I48/2,$L48,TRUE)-_xlfn.NORM.DIST(AND(AI$4&gt;=$E48,AI$4&lt;=$G48)*(AH$4-$E48+1),$I48/2,$L48,TRUE))/(1-2*_xlfn.NORM.DIST(0,$I48/2,$L48,TRUE))*$C48+($J48="Steady Growth")*(AND(AI$4&gt;=$E48,AI$4&lt;=$G48)*((AI$4-$E48+1)/($I48*($I48+1)/2)*$C48))+($J48="custom")*CustomCF!AB48</f>
        <v>12903.225804134929</v>
      </c>
      <c r="AJ48" s="19">
        <f>($J48="Bell Curve")*(_xlfn.NORM.DIST(AND(AJ$4&gt;=$E48,AJ$4&lt;=$G48)*(AJ$4-$E48+1),$I48/2,$L48,TRUE)-_xlfn.NORM.DIST(AND(AJ$4&gt;=$E48,AJ$4&lt;=$G48)*(AI$4-$E48+1),$I48/2,$L48,TRUE))/(1-2*_xlfn.NORM.DIST(0,$I48/2,$L48,TRUE))*$C48+($J48="Steady Growth")*(AND(AJ$4&gt;=$E48,AJ$4&lt;=$G48)*((AJ$4-$E48+1)/($I48*($I48+1)/2)*$C48))+($J48="custom")*CustomCF!AC48</f>
        <v>12903.225804134929</v>
      </c>
      <c r="AK48" s="19">
        <f>($J48="Bell Curve")*(_xlfn.NORM.DIST(AND(AK$4&gt;=$E48,AK$4&lt;=$G48)*(AK$4-$E48+1),$I48/2,$L48,TRUE)-_xlfn.NORM.DIST(AND(AK$4&gt;=$E48,AK$4&lt;=$G48)*(AJ$4-$E48+1),$I48/2,$L48,TRUE))/(1-2*_xlfn.NORM.DIST(0,$I48/2,$L48,TRUE))*$C48+($J48="Steady Growth")*(AND(AK$4&gt;=$E48,AK$4&lt;=$G48)*((AK$4-$E48+1)/($I48*($I48+1)/2)*$C48))+($J48="custom")*CustomCF!AD48</f>
        <v>12903.225804134929</v>
      </c>
      <c r="AL48" s="19">
        <f>($J48="Bell Curve")*(_xlfn.NORM.DIST(AND(AL$4&gt;=$E48,AL$4&lt;=$G48)*(AL$4-$E48+1),$I48/2,$L48,TRUE)-_xlfn.NORM.DIST(AND(AL$4&gt;=$E48,AL$4&lt;=$G48)*(AK$4-$E48+1),$I48/2,$L48,TRUE))/(1-2*_xlfn.NORM.DIST(0,$I48/2,$L48,TRUE))*$C48+($J48="Steady Growth")*(AND(AL$4&gt;=$E48,AL$4&lt;=$G48)*((AL$4-$E48+1)/($I48*($I48+1)/2)*$C48))+($J48="custom")*CustomCF!AE48</f>
        <v>12903.225804134929</v>
      </c>
      <c r="AM48" s="19">
        <f>($J48="Bell Curve")*(_xlfn.NORM.DIST(AND(AM$4&gt;=$E48,AM$4&lt;=$G48)*(AM$4-$E48+1),$I48/2,$L48,TRUE)-_xlfn.NORM.DIST(AND(AM$4&gt;=$E48,AM$4&lt;=$G48)*(AL$4-$E48+1),$I48/2,$L48,TRUE))/(1-2*_xlfn.NORM.DIST(0,$I48/2,$L48,TRUE))*$C48+($J48="Steady Growth")*(AND(AM$4&gt;=$E48,AM$4&lt;=$G48)*((AM$4-$E48+1)/($I48*($I48+1)/2)*$C48))+($J48="custom")*CustomCF!AF48</f>
        <v>12903.225804134929</v>
      </c>
      <c r="AN48" s="19">
        <f>($J48="Bell Curve")*(_xlfn.NORM.DIST(AND(AN$4&gt;=$E48,AN$4&lt;=$G48)*(AN$4-$E48+1),$I48/2,$L48,TRUE)-_xlfn.NORM.DIST(AND(AN$4&gt;=$E48,AN$4&lt;=$G48)*(AM$4-$E48+1),$I48/2,$L48,TRUE))/(1-2*_xlfn.NORM.DIST(0,$I48/2,$L48,TRUE))*$C48+($J48="Steady Growth")*(AND(AN$4&gt;=$E48,AN$4&lt;=$G48)*((AN$4-$E48+1)/($I48*($I48+1)/2)*$C48))+($J48="custom")*CustomCF!AG48</f>
        <v>12903.225804134929</v>
      </c>
      <c r="AO48" s="19">
        <f>($J48="Bell Curve")*(_xlfn.NORM.DIST(AND(AO$4&gt;=$E48,AO$4&lt;=$G48)*(AO$4-$E48+1),$I48/2,$L48,TRUE)-_xlfn.NORM.DIST(AND(AO$4&gt;=$E48,AO$4&lt;=$G48)*(AN$4-$E48+1),$I48/2,$L48,TRUE))/(1-2*_xlfn.NORM.DIST(0,$I48/2,$L48,TRUE))*$C48+($J48="Steady Growth")*(AND(AO$4&gt;=$E48,AO$4&lt;=$G48)*((AO$4-$E48+1)/($I48*($I48+1)/2)*$C48))+($J48="custom")*CustomCF!AH48</f>
        <v>12903.225840043528</v>
      </c>
      <c r="AP48" s="19">
        <f>($J48="Bell Curve")*(_xlfn.NORM.DIST(AND(AP$4&gt;=$E48,AP$4&lt;=$G48)*(AP$4-$E48+1),$I48/2,$L48,TRUE)-_xlfn.NORM.DIST(AND(AP$4&gt;=$E48,AP$4&lt;=$G48)*(AO$4-$E48+1),$I48/2,$L48,TRUE))/(1-2*_xlfn.NORM.DIST(0,$I48/2,$L48,TRUE))*$C48+($J48="Steady Growth")*(AND(AP$4&gt;=$E48,AP$4&lt;=$G48)*((AP$4-$E48+1)/($I48*($I48+1)/2)*$C48))+($J48="custom")*CustomCF!AI48</f>
        <v>12903.225768226332</v>
      </c>
      <c r="AQ48" s="19">
        <f>($J48="Bell Curve")*(_xlfn.NORM.DIST(AND(AQ$4&gt;=$E48,AQ$4&lt;=$G48)*(AQ$4-$E48+1),$I48/2,$L48,TRUE)-_xlfn.NORM.DIST(AND(AQ$4&gt;=$E48,AQ$4&lt;=$G48)*(AP$4-$E48+1),$I48/2,$L48,TRUE))/(1-2*_xlfn.NORM.DIST(0,$I48/2,$L48,TRUE))*$C48+($J48="Steady Growth")*(AND(AQ$4&gt;=$E48,AQ$4&lt;=$G48)*((AQ$4-$E48+1)/($I48*($I48+1)/2)*$C48))+($J48="custom")*CustomCF!AJ48</f>
        <v>12903.225840043528</v>
      </c>
      <c r="AR48" s="19">
        <f>($J48="Bell Curve")*(_xlfn.NORM.DIST(AND(AR$4&gt;=$E48,AR$4&lt;=$G48)*(AR$4-$E48+1),$I48/2,$L48,TRUE)-_xlfn.NORM.DIST(AND(AR$4&gt;=$E48,AR$4&lt;=$G48)*(AQ$4-$E48+1),$I48/2,$L48,TRUE))/(1-2*_xlfn.NORM.DIST(0,$I48/2,$L48,TRUE))*$C48+($J48="Steady Growth")*(AND(AR$4&gt;=$E48,AR$4&lt;=$G48)*((AR$4-$E48+1)/($I48*($I48+1)/2)*$C48))+($J48="custom")*CustomCF!AK48</f>
        <v>12903.225768226332</v>
      </c>
      <c r="AS48" s="19">
        <f>($J48="Bell Curve")*(_xlfn.NORM.DIST(AND(AS$4&gt;=$E48,AS$4&lt;=$G48)*(AS$4-$E48+1),$I48/2,$L48,TRUE)-_xlfn.NORM.DIST(AND(AS$4&gt;=$E48,AS$4&lt;=$G48)*(AR$4-$E48+1),$I48/2,$L48,TRUE))/(1-2*_xlfn.NORM.DIST(0,$I48/2,$L48,TRUE))*$C48+($J48="Steady Growth")*(AND(AS$4&gt;=$E48,AS$4&lt;=$G48)*((AS$4-$E48+1)/($I48*($I48+1)/2)*$C48))+($J48="custom")*CustomCF!AL48</f>
        <v>12903.225840043528</v>
      </c>
      <c r="AT48" s="19">
        <f>($J48="Bell Curve")*(_xlfn.NORM.DIST(AND(AT$4&gt;=$E48,AT$4&lt;=$G48)*(AT$4-$E48+1),$I48/2,$L48,TRUE)-_xlfn.NORM.DIST(AND(AT$4&gt;=$E48,AT$4&lt;=$G48)*(AS$4-$E48+1),$I48/2,$L48,TRUE))/(1-2*_xlfn.NORM.DIST(0,$I48/2,$L48,TRUE))*$C48+($J48="Steady Growth")*(AND(AT$4&gt;=$E48,AT$4&lt;=$G48)*((AT$4-$E48+1)/($I48*($I48+1)/2)*$C48))+($J48="custom")*CustomCF!AM48</f>
        <v>12903.225768226332</v>
      </c>
      <c r="AU48" s="19">
        <f>($J48="Bell Curve")*(_xlfn.NORM.DIST(AND(AU$4&gt;=$E48,AU$4&lt;=$G48)*(AU$4-$E48+1),$I48/2,$L48,TRUE)-_xlfn.NORM.DIST(AND(AU$4&gt;=$E48,AU$4&lt;=$G48)*(AT$4-$E48+1),$I48/2,$L48,TRUE))/(1-2*_xlfn.NORM.DIST(0,$I48/2,$L48,TRUE))*$C48+($J48="Steady Growth")*(AND(AU$4&gt;=$E48,AU$4&lt;=$G48)*((AU$4-$E48+1)/($I48*($I48+1)/2)*$C48))+($J48="custom")*CustomCF!AN48</f>
        <v>0</v>
      </c>
      <c r="AV48" s="19">
        <f>($J48="Bell Curve")*(_xlfn.NORM.DIST(AND(AV$4&gt;=$E48,AV$4&lt;=$G48)*(AV$4-$E48+1),$I48/2,$L48,TRUE)-_xlfn.NORM.DIST(AND(AV$4&gt;=$E48,AV$4&lt;=$G48)*(AU$4-$E48+1),$I48/2,$L48,TRUE))/(1-2*_xlfn.NORM.DIST(0,$I48/2,$L48,TRUE))*$C48+($J48="Steady Growth")*(AND(AV$4&gt;=$E48,AV$4&lt;=$G48)*((AV$4-$E48+1)/($I48*($I48+1)/2)*$C48))+($J48="custom")*CustomCF!AO48</f>
        <v>0</v>
      </c>
      <c r="AW48" s="19">
        <f>($J48="Bell Curve")*(_xlfn.NORM.DIST(AND(AW$4&gt;=$E48,AW$4&lt;=$G48)*(AW$4-$E48+1),$I48/2,$L48,TRUE)-_xlfn.NORM.DIST(AND(AW$4&gt;=$E48,AW$4&lt;=$G48)*(AV$4-$E48+1),$I48/2,$L48,TRUE))/(1-2*_xlfn.NORM.DIST(0,$I48/2,$L48,TRUE))*$C48+($J48="Steady Growth")*(AND(AW$4&gt;=$E48,AW$4&lt;=$G48)*((AW$4-$E48+1)/($I48*($I48+1)/2)*$C48))+($J48="custom")*CustomCF!AP48</f>
        <v>0</v>
      </c>
      <c r="AX48" s="19">
        <f>($J48="Bell Curve")*(_xlfn.NORM.DIST(AND(AX$4&gt;=$E48,AX$4&lt;=$G48)*(AX$4-$E48+1),$I48/2,$L48,TRUE)-_xlfn.NORM.DIST(AND(AX$4&gt;=$E48,AX$4&lt;=$G48)*(AW$4-$E48+1),$I48/2,$L48,TRUE))/(1-2*_xlfn.NORM.DIST(0,$I48/2,$L48,TRUE))*$C48+($J48="Steady Growth")*(AND(AX$4&gt;=$E48,AX$4&lt;=$G48)*((AX$4-$E48+1)/($I48*($I48+1)/2)*$C48))+($J48="custom")*CustomCF!AQ48</f>
        <v>0</v>
      </c>
      <c r="AY48" s="19">
        <f>($J48="Bell Curve")*(_xlfn.NORM.DIST(AND(AY$4&gt;=$E48,AY$4&lt;=$G48)*(AY$4-$E48+1),$I48/2,$L48,TRUE)-_xlfn.NORM.DIST(AND(AY$4&gt;=$E48,AY$4&lt;=$G48)*(AX$4-$E48+1),$I48/2,$L48,TRUE))/(1-2*_xlfn.NORM.DIST(0,$I48/2,$L48,TRUE))*$C48+($J48="Steady Growth")*(AND(AY$4&gt;=$E48,AY$4&lt;=$G48)*((AY$4-$E48+1)/($I48*($I48+1)/2)*$C48))+($J48="custom")*CustomCF!AR48</f>
        <v>0</v>
      </c>
      <c r="AZ48" s="19">
        <f>($J48="Bell Curve")*(_xlfn.NORM.DIST(AND(AZ$4&gt;=$E48,AZ$4&lt;=$G48)*(AZ$4-$E48+1),$I48/2,$L48,TRUE)-_xlfn.NORM.DIST(AND(AZ$4&gt;=$E48,AZ$4&lt;=$G48)*(AY$4-$E48+1),$I48/2,$L48,TRUE))/(1-2*_xlfn.NORM.DIST(0,$I48/2,$L48,TRUE))*$C48+($J48="Steady Growth")*(AND(AZ$4&gt;=$E48,AZ$4&lt;=$G48)*((AZ$4-$E48+1)/($I48*($I48+1)/2)*$C48))+($J48="custom")*CustomCF!AS48</f>
        <v>0</v>
      </c>
      <c r="BA48" s="19">
        <f>($J48="Bell Curve")*(_xlfn.NORM.DIST(AND(BA$4&gt;=$E48,BA$4&lt;=$G48)*(BA$4-$E48+1),$I48/2,$L48,TRUE)-_xlfn.NORM.DIST(AND(BA$4&gt;=$E48,BA$4&lt;=$G48)*(AZ$4-$E48+1),$I48/2,$L48,TRUE))/(1-2*_xlfn.NORM.DIST(0,$I48/2,$L48,TRUE))*$C48+($J48="Steady Growth")*(AND(BA$4&gt;=$E48,BA$4&lt;=$G48)*((BA$4-$E48+1)/($I48*($I48+1)/2)*$C48))+($J48="custom")*CustomCF!AT48</f>
        <v>0</v>
      </c>
      <c r="BB48" s="19">
        <f>($J48="Bell Curve")*(_xlfn.NORM.DIST(AND(BB$4&gt;=$E48,BB$4&lt;=$G48)*(BB$4-$E48+1),$I48/2,$L48,TRUE)-_xlfn.NORM.DIST(AND(BB$4&gt;=$E48,BB$4&lt;=$G48)*(BA$4-$E48+1),$I48/2,$L48,TRUE))/(1-2*_xlfn.NORM.DIST(0,$I48/2,$L48,TRUE))*$C48+($J48="Steady Growth")*(AND(BB$4&gt;=$E48,BB$4&lt;=$G48)*((BB$4-$E48+1)/($I48*($I48+1)/2)*$C48))+($J48="custom")*CustomCF!AU48</f>
        <v>0</v>
      </c>
      <c r="BC48" s="19">
        <f>($J48="Bell Curve")*(_xlfn.NORM.DIST(AND(BC$4&gt;=$E48,BC$4&lt;=$G48)*(BC$4-$E48+1),$I48/2,$L48,TRUE)-_xlfn.NORM.DIST(AND(BC$4&gt;=$E48,BC$4&lt;=$G48)*(BB$4-$E48+1),$I48/2,$L48,TRUE))/(1-2*_xlfn.NORM.DIST(0,$I48/2,$L48,TRUE))*$C48+($J48="Steady Growth")*(AND(BC$4&gt;=$E48,BC$4&lt;=$G48)*((BC$4-$E48+1)/($I48*($I48+1)/2)*$C48))+($J48="custom")*CustomCF!AV48</f>
        <v>0</v>
      </c>
      <c r="BD48" s="19">
        <f>($J48="Bell Curve")*(_xlfn.NORM.DIST(AND(BD$4&gt;=$E48,BD$4&lt;=$G48)*(BD$4-$E48+1),$I48/2,$L48,TRUE)-_xlfn.NORM.DIST(AND(BD$4&gt;=$E48,BD$4&lt;=$G48)*(BC$4-$E48+1),$I48/2,$L48,TRUE))/(1-2*_xlfn.NORM.DIST(0,$I48/2,$L48,TRUE))*$C48+($J48="Steady Growth")*(AND(BD$4&gt;=$E48,BD$4&lt;=$G48)*((BD$4-$E48+1)/($I48*($I48+1)/2)*$C48))+($J48="custom")*CustomCF!AW48</f>
        <v>0</v>
      </c>
      <c r="BE48" s="19">
        <f>($J48="Bell Curve")*(_xlfn.NORM.DIST(AND(BE$4&gt;=$E48,BE$4&lt;=$G48)*(BE$4-$E48+1),$I48/2,$L48,TRUE)-_xlfn.NORM.DIST(AND(BE$4&gt;=$E48,BE$4&lt;=$G48)*(BD$4-$E48+1),$I48/2,$L48,TRUE))/(1-2*_xlfn.NORM.DIST(0,$I48/2,$L48,TRUE))*$C48+($J48="Steady Growth")*(AND(BE$4&gt;=$E48,BE$4&lt;=$G48)*((BE$4-$E48+1)/($I48*($I48+1)/2)*$C48))+($J48="custom")*CustomCF!AX48</f>
        <v>0</v>
      </c>
      <c r="BF48" s="19">
        <f>($J48="Bell Curve")*(_xlfn.NORM.DIST(AND(BF$4&gt;=$E48,BF$4&lt;=$G48)*(BF$4-$E48+1),$I48/2,$L48,TRUE)-_xlfn.NORM.DIST(AND(BF$4&gt;=$E48,BF$4&lt;=$G48)*(BE$4-$E48+1),$I48/2,$L48,TRUE))/(1-2*_xlfn.NORM.DIST(0,$I48/2,$L48,TRUE))*$C48+($J48="Steady Growth")*(AND(BF$4&gt;=$E48,BF$4&lt;=$G48)*((BF$4-$E48+1)/($I48*($I48+1)/2)*$C48))+($J48="custom")*CustomCF!AY48</f>
        <v>0</v>
      </c>
      <c r="BG48" s="19">
        <f>($J48="Bell Curve")*(_xlfn.NORM.DIST(AND(BG$4&gt;=$E48,BG$4&lt;=$G48)*(BG$4-$E48+1),$I48/2,$L48,TRUE)-_xlfn.NORM.DIST(AND(BG$4&gt;=$E48,BG$4&lt;=$G48)*(BF$4-$E48+1),$I48/2,$L48,TRUE))/(1-2*_xlfn.NORM.DIST(0,$I48/2,$L48,TRUE))*$C48+($J48="Steady Growth")*(AND(BG$4&gt;=$E48,BG$4&lt;=$G48)*((BG$4-$E48+1)/($I48*($I48+1)/2)*$C48))+($J48="custom")*CustomCF!AZ48</f>
        <v>0</v>
      </c>
      <c r="BH48" s="19">
        <f>($J48="Bell Curve")*(_xlfn.NORM.DIST(AND(BH$4&gt;=$E48,BH$4&lt;=$G48)*(BH$4-$E48+1),$I48/2,$L48,TRUE)-_xlfn.NORM.DIST(AND(BH$4&gt;=$E48,BH$4&lt;=$G48)*(BG$4-$E48+1),$I48/2,$L48,TRUE))/(1-2*_xlfn.NORM.DIST(0,$I48/2,$L48,TRUE))*$C48+($J48="Steady Growth")*(AND(BH$4&gt;=$E48,BH$4&lt;=$G48)*((BH$4-$E48+1)/($I48*($I48+1)/2)*$C48))+($J48="custom")*CustomCF!BA48</f>
        <v>0</v>
      </c>
      <c r="BI48" s="19">
        <f>($J48="Bell Curve")*(_xlfn.NORM.DIST(AND(BI$4&gt;=$E48,BI$4&lt;=$G48)*(BI$4-$E48+1),$I48/2,$L48,TRUE)-_xlfn.NORM.DIST(AND(BI$4&gt;=$E48,BI$4&lt;=$G48)*(BH$4-$E48+1),$I48/2,$L48,TRUE))/(1-2*_xlfn.NORM.DIST(0,$I48/2,$L48,TRUE))*$C48+($J48="Steady Growth")*(AND(BI$4&gt;=$E48,BI$4&lt;=$G48)*((BI$4-$E48+1)/($I48*($I48+1)/2)*$C48))+($J48="custom")*CustomCF!BB48</f>
        <v>0</v>
      </c>
      <c r="BJ48" s="19">
        <f>($J48="Bell Curve")*(_xlfn.NORM.DIST(AND(BJ$4&gt;=$E48,BJ$4&lt;=$G48)*(BJ$4-$E48+1),$I48/2,$L48,TRUE)-_xlfn.NORM.DIST(AND(BJ$4&gt;=$E48,BJ$4&lt;=$G48)*(BI$4-$E48+1),$I48/2,$L48,TRUE))/(1-2*_xlfn.NORM.DIST(0,$I48/2,$L48,TRUE))*$C48+($J48="Steady Growth")*(AND(BJ$4&gt;=$E48,BJ$4&lt;=$G48)*((BJ$4-$E48+1)/($I48*($I48+1)/2)*$C48))+($J48="custom")*CustomCF!BC48</f>
        <v>0</v>
      </c>
      <c r="BK48" s="19">
        <f>($J48="Bell Curve")*(_xlfn.NORM.DIST(AND(BK$4&gt;=$E48,BK$4&lt;=$G48)*(BK$4-$E48+1),$I48/2,$L48,TRUE)-_xlfn.NORM.DIST(AND(BK$4&gt;=$E48,BK$4&lt;=$G48)*(BJ$4-$E48+1),$I48/2,$L48,TRUE))/(1-2*_xlfn.NORM.DIST(0,$I48/2,$L48,TRUE))*$C48+($J48="Steady Growth")*(AND(BK$4&gt;=$E48,BK$4&lt;=$G48)*((BK$4-$E48+1)/($I48*($I48+1)/2)*$C48))+($J48="custom")*CustomCF!BD48</f>
        <v>0</v>
      </c>
      <c r="BL48" s="19">
        <f>($J48="Bell Curve")*(_xlfn.NORM.DIST(AND(BL$4&gt;=$E48,BL$4&lt;=$G48)*(BL$4-$E48+1),$I48/2,$L48,TRUE)-_xlfn.NORM.DIST(AND(BL$4&gt;=$E48,BL$4&lt;=$G48)*(BK$4-$E48+1),$I48/2,$L48,TRUE))/(1-2*_xlfn.NORM.DIST(0,$I48/2,$L48,TRUE))*$C48+($J48="Steady Growth")*(AND(BL$4&gt;=$E48,BL$4&lt;=$G48)*((BL$4-$E48+1)/($I48*($I48+1)/2)*$C48))+($J48="custom")*CustomCF!BE48</f>
        <v>0</v>
      </c>
      <c r="BM48" s="19">
        <f>($J48="Bell Curve")*(_xlfn.NORM.DIST(AND(BM$4&gt;=$E48,BM$4&lt;=$G48)*(BM$4-$E48+1),$I48/2,$L48,TRUE)-_xlfn.NORM.DIST(AND(BM$4&gt;=$E48,BM$4&lt;=$G48)*(BL$4-$E48+1),$I48/2,$L48,TRUE))/(1-2*_xlfn.NORM.DIST(0,$I48/2,$L48,TRUE))*$C48+($J48="Steady Growth")*(AND(BM$4&gt;=$E48,BM$4&lt;=$G48)*((BM$4-$E48+1)/($I48*($I48+1)/2)*$C48))+($J48="custom")*CustomCF!BF48</f>
        <v>0</v>
      </c>
      <c r="BN48" s="19">
        <f>($J48="Bell Curve")*(_xlfn.NORM.DIST(AND(BN$4&gt;=$E48,BN$4&lt;=$G48)*(BN$4-$E48+1),$I48/2,$L48,TRUE)-_xlfn.NORM.DIST(AND(BN$4&gt;=$E48,BN$4&lt;=$G48)*(BM$4-$E48+1),$I48/2,$L48,TRUE))/(1-2*_xlfn.NORM.DIST(0,$I48/2,$L48,TRUE))*$C48+($J48="Steady Growth")*(AND(BN$4&gt;=$E48,BN$4&lt;=$G48)*((BN$4-$E48+1)/($I48*($I48+1)/2)*$C48))+($J48="custom")*CustomCF!BG48</f>
        <v>0</v>
      </c>
      <c r="BO48" s="19">
        <f>($J48="Bell Curve")*(_xlfn.NORM.DIST(AND(BO$4&gt;=$E48,BO$4&lt;=$G48)*(BO$4-$E48+1),$I48/2,$L48,TRUE)-_xlfn.NORM.DIST(AND(BO$4&gt;=$E48,BO$4&lt;=$G48)*(BN$4-$E48+1),$I48/2,$L48,TRUE))/(1-2*_xlfn.NORM.DIST(0,$I48/2,$L48,TRUE))*$C48+($J48="Steady Growth")*(AND(BO$4&gt;=$E48,BO$4&lt;=$G48)*((BO$4-$E48+1)/($I48*($I48+1)/2)*$C48))+($J48="custom")*CustomCF!BH48</f>
        <v>0</v>
      </c>
      <c r="BP48" s="19">
        <f>($J48="Bell Curve")*(_xlfn.NORM.DIST(AND(BP$4&gt;=$E48,BP$4&lt;=$G48)*(BP$4-$E48+1),$I48/2,$L48,TRUE)-_xlfn.NORM.DIST(AND(BP$4&gt;=$E48,BP$4&lt;=$G48)*(BO$4-$E48+1),$I48/2,$L48,TRUE))/(1-2*_xlfn.NORM.DIST(0,$I48/2,$L48,TRUE))*$C48+($J48="Steady Growth")*(AND(BP$4&gt;=$E48,BP$4&lt;=$G48)*((BP$4-$E48+1)/($I48*($I48+1)/2)*$C48))+($J48="custom")*CustomCF!BI48</f>
        <v>0</v>
      </c>
      <c r="BQ48" s="19">
        <f>($J48="Bell Curve")*(_xlfn.NORM.DIST(AND(BQ$4&gt;=$E48,BQ$4&lt;=$G48)*(BQ$4-$E48+1),$I48/2,$L48,TRUE)-_xlfn.NORM.DIST(AND(BQ$4&gt;=$E48,BQ$4&lt;=$G48)*(BP$4-$E48+1),$I48/2,$L48,TRUE))/(1-2*_xlfn.NORM.DIST(0,$I48/2,$L48,TRUE))*$C48+($J48="Steady Growth")*(AND(BQ$4&gt;=$E48,BQ$4&lt;=$G48)*((BQ$4-$E48+1)/($I48*($I48+1)/2)*$C48))+($J48="custom")*CustomCF!BJ48</f>
        <v>0</v>
      </c>
      <c r="BR48" s="19">
        <f>($J48="Bell Curve")*(_xlfn.NORM.DIST(AND(BR$4&gt;=$E48,BR$4&lt;=$G48)*(BR$4-$E48+1),$I48/2,$L48,TRUE)-_xlfn.NORM.DIST(AND(BR$4&gt;=$E48,BR$4&lt;=$G48)*(BQ$4-$E48+1),$I48/2,$L48,TRUE))/(1-2*_xlfn.NORM.DIST(0,$I48/2,$L48,TRUE))*$C48+($J48="Steady Growth")*(AND(BR$4&gt;=$E48,BR$4&lt;=$G48)*((BR$4-$E48+1)/($I48*($I48+1)/2)*$C48))+($J48="custom")*CustomCF!BK48</f>
        <v>0</v>
      </c>
      <c r="BS48" s="19">
        <f>($J48="Bell Curve")*(_xlfn.NORM.DIST(AND(BS$4&gt;=$E48,BS$4&lt;=$G48)*(BS$4-$E48+1),$I48/2,$L48,TRUE)-_xlfn.NORM.DIST(AND(BS$4&gt;=$E48,BS$4&lt;=$G48)*(BR$4-$E48+1),$I48/2,$L48,TRUE))/(1-2*_xlfn.NORM.DIST(0,$I48/2,$L48,TRUE))*$C48+($J48="Steady Growth")*(AND(BS$4&gt;=$E48,BS$4&lt;=$G48)*((BS$4-$E48+1)/($I48*($I48+1)/2)*$C48))+($J48="custom")*CustomCF!BL48</f>
        <v>0</v>
      </c>
      <c r="BT48" s="19">
        <f>($J48="Bell Curve")*(_xlfn.NORM.DIST(AND(BT$4&gt;=$E48,BT$4&lt;=$G48)*(BT$4-$E48+1),$I48/2,$L48,TRUE)-_xlfn.NORM.DIST(AND(BT$4&gt;=$E48,BT$4&lt;=$G48)*(BS$4-$E48+1),$I48/2,$L48,TRUE))/(1-2*_xlfn.NORM.DIST(0,$I48/2,$L48,TRUE))*$C48+($J48="Steady Growth")*(AND(BT$4&gt;=$E48,BT$4&lt;=$G48)*((BT$4-$E48+1)/($I48*($I48+1)/2)*$C48))+($J48="custom")*CustomCF!BM48</f>
        <v>0</v>
      </c>
      <c r="BU48" s="19">
        <f>($J48="Bell Curve")*(_xlfn.NORM.DIST(AND(BU$4&gt;=$E48,BU$4&lt;=$G48)*(BU$4-$E48+1),$I48/2,$L48,TRUE)-_xlfn.NORM.DIST(AND(BU$4&gt;=$E48,BU$4&lt;=$G48)*(BT$4-$E48+1),$I48/2,$L48,TRUE))/(1-2*_xlfn.NORM.DIST(0,$I48/2,$L48,TRUE))*$C48+($J48="Steady Growth")*(AND(BU$4&gt;=$E48,BU$4&lt;=$G48)*((BU$4-$E48+1)/($I48*($I48+1)/2)*$C48))+($J48="custom")*CustomCF!BN48</f>
        <v>0</v>
      </c>
      <c r="BV48" s="19">
        <f>($J48="Bell Curve")*(_xlfn.NORM.DIST(AND(BV$4&gt;=$E48,BV$4&lt;=$G48)*(BV$4-$E48+1),$I48/2,$L48,TRUE)-_xlfn.NORM.DIST(AND(BV$4&gt;=$E48,BV$4&lt;=$G48)*(BU$4-$E48+1),$I48/2,$L48,TRUE))/(1-2*_xlfn.NORM.DIST(0,$I48/2,$L48,TRUE))*$C48+($J48="Steady Growth")*(AND(BV$4&gt;=$E48,BV$4&lt;=$G48)*((BV$4-$E48+1)/($I48*($I48+1)/2)*$C48))+($J48="custom")*CustomCF!BO48</f>
        <v>0</v>
      </c>
      <c r="BW48" s="19">
        <f>($J48="Bell Curve")*(_xlfn.NORM.DIST(AND(BW$4&gt;=$E48,BW$4&lt;=$G48)*(BW$4-$E48+1),$I48/2,$L48,TRUE)-_xlfn.NORM.DIST(AND(BW$4&gt;=$E48,BW$4&lt;=$G48)*(BV$4-$E48+1),$I48/2,$L48,TRUE))/(1-2*_xlfn.NORM.DIST(0,$I48/2,$L48,TRUE))*$C48+($J48="Steady Growth")*(AND(BW$4&gt;=$E48,BW$4&lt;=$G48)*((BW$4-$E48+1)/($I48*($I48+1)/2)*$C48))+($J48="custom")*CustomCF!BP48</f>
        <v>0</v>
      </c>
      <c r="BX48" s="19">
        <f>($J48="Bell Curve")*(_xlfn.NORM.DIST(AND(BX$4&gt;=$E48,BX$4&lt;=$G48)*(BX$4-$E48+1),$I48/2,$L48,TRUE)-_xlfn.NORM.DIST(AND(BX$4&gt;=$E48,BX$4&lt;=$G48)*(BW$4-$E48+1),$I48/2,$L48,TRUE))/(1-2*_xlfn.NORM.DIST(0,$I48/2,$L48,TRUE))*$C48+($J48="Steady Growth")*(AND(BX$4&gt;=$E48,BX$4&lt;=$G48)*((BX$4-$E48+1)/($I48*($I48+1)/2)*$C48))+($J48="custom")*CustomCF!BQ48</f>
        <v>0</v>
      </c>
      <c r="BY48" s="19">
        <f>($J48="Bell Curve")*(_xlfn.NORM.DIST(AND(BY$4&gt;=$E48,BY$4&lt;=$G48)*(BY$4-$E48+1),$I48/2,$L48,TRUE)-_xlfn.NORM.DIST(AND(BY$4&gt;=$E48,BY$4&lt;=$G48)*(BX$4-$E48+1),$I48/2,$L48,TRUE))/(1-2*_xlfn.NORM.DIST(0,$I48/2,$L48,TRUE))*$C48+($J48="Steady Growth")*(AND(BY$4&gt;=$E48,BY$4&lt;=$G48)*((BY$4-$E48+1)/($I48*($I48+1)/2)*$C48))+($J48="custom")*CustomCF!BR48</f>
        <v>0</v>
      </c>
      <c r="BZ48" s="19">
        <f>($J48="Bell Curve")*(_xlfn.NORM.DIST(AND(BZ$4&gt;=$E48,BZ$4&lt;=$G48)*(BZ$4-$E48+1),$I48/2,$L48,TRUE)-_xlfn.NORM.DIST(AND(BZ$4&gt;=$E48,BZ$4&lt;=$G48)*(BY$4-$E48+1),$I48/2,$L48,TRUE))/(1-2*_xlfn.NORM.DIST(0,$I48/2,$L48,TRUE))*$C48+($J48="Steady Growth")*(AND(BZ$4&gt;=$E48,BZ$4&lt;=$G48)*((BZ$4-$E48+1)/($I48*($I48+1)/2)*$C48))+($J48="custom")*CustomCF!BS48</f>
        <v>0</v>
      </c>
      <c r="CA48" s="19">
        <f>($J48="Bell Curve")*(_xlfn.NORM.DIST(AND(CA$4&gt;=$E48,CA$4&lt;=$G48)*(CA$4-$E48+1),$I48/2,$L48,TRUE)-_xlfn.NORM.DIST(AND(CA$4&gt;=$E48,CA$4&lt;=$G48)*(BZ$4-$E48+1),$I48/2,$L48,TRUE))/(1-2*_xlfn.NORM.DIST(0,$I48/2,$L48,TRUE))*$C48+($J48="Steady Growth")*(AND(CA$4&gt;=$E48,CA$4&lt;=$G48)*((CA$4-$E48+1)/($I48*($I48+1)/2)*$C48))+($J48="custom")*CustomCF!BT48</f>
        <v>0</v>
      </c>
      <c r="CB48" s="19">
        <f>($J48="Bell Curve")*(_xlfn.NORM.DIST(AND(CB$4&gt;=$E48,CB$4&lt;=$G48)*(CB$4-$E48+1),$I48/2,$L48,TRUE)-_xlfn.NORM.DIST(AND(CB$4&gt;=$E48,CB$4&lt;=$G48)*(CA$4-$E48+1),$I48/2,$L48,TRUE))/(1-2*_xlfn.NORM.DIST(0,$I48/2,$L48,TRUE))*$C48+($J48="Steady Growth")*(AND(CB$4&gt;=$E48,CB$4&lt;=$G48)*((CB$4-$E48+1)/($I48*($I48+1)/2)*$C48))+($J48="custom")*CustomCF!BU48</f>
        <v>0</v>
      </c>
      <c r="CC48" s="19">
        <f>($J48="Bell Curve")*(_xlfn.NORM.DIST(AND(CC$4&gt;=$E48,CC$4&lt;=$G48)*(CC$4-$E48+1),$I48/2,$L48,TRUE)-_xlfn.NORM.DIST(AND(CC$4&gt;=$E48,CC$4&lt;=$G48)*(CB$4-$E48+1),$I48/2,$L48,TRUE))/(1-2*_xlfn.NORM.DIST(0,$I48/2,$L48,TRUE))*$C48+($J48="Steady Growth")*(AND(CC$4&gt;=$E48,CC$4&lt;=$G48)*((CC$4-$E48+1)/($I48*($I48+1)/2)*$C48))+($J48="custom")*CustomCF!BV48</f>
        <v>0</v>
      </c>
      <c r="CD48" s="19">
        <f>($J48="Bell Curve")*(_xlfn.NORM.DIST(AND(CD$4&gt;=$E48,CD$4&lt;=$G48)*(CD$4-$E48+1),$I48/2,$L48,TRUE)-_xlfn.NORM.DIST(AND(CD$4&gt;=$E48,CD$4&lt;=$G48)*(CC$4-$E48+1),$I48/2,$L48,TRUE))/(1-2*_xlfn.NORM.DIST(0,$I48/2,$L48,TRUE))*$C48+($J48="Steady Growth")*(AND(CD$4&gt;=$E48,CD$4&lt;=$G48)*((CD$4-$E48+1)/($I48*($I48+1)/2)*$C48))+($J48="custom")*CustomCF!BW48</f>
        <v>0</v>
      </c>
      <c r="CE48" s="19">
        <f>($J48="Bell Curve")*(_xlfn.NORM.DIST(AND(CE$4&gt;=$E48,CE$4&lt;=$G48)*(CE$4-$E48+1),$I48/2,$L48,TRUE)-_xlfn.NORM.DIST(AND(CE$4&gt;=$E48,CE$4&lt;=$G48)*(CD$4-$E48+1),$I48/2,$L48,TRUE))/(1-2*_xlfn.NORM.DIST(0,$I48/2,$L48,TRUE))*$C48+($J48="Steady Growth")*(AND(CE$4&gt;=$E48,CE$4&lt;=$G48)*((CE$4-$E48+1)/($I48*($I48+1)/2)*$C48))+($J48="custom")*CustomCF!BX48</f>
        <v>0</v>
      </c>
      <c r="CF48" s="19">
        <f>($J48="Bell Curve")*(_xlfn.NORM.DIST(AND(CF$4&gt;=$E48,CF$4&lt;=$G48)*(CF$4-$E48+1),$I48/2,$L48,TRUE)-_xlfn.NORM.DIST(AND(CF$4&gt;=$E48,CF$4&lt;=$G48)*(CE$4-$E48+1),$I48/2,$L48,TRUE))/(1-2*_xlfn.NORM.DIST(0,$I48/2,$L48,TRUE))*$C48+($J48="Steady Growth")*(AND(CF$4&gt;=$E48,CF$4&lt;=$G48)*((CF$4-$E48+1)/($I48*($I48+1)/2)*$C48))+($J48="custom")*CustomCF!BY48</f>
        <v>0</v>
      </c>
      <c r="CG48" s="19">
        <f>($J48="Bell Curve")*(_xlfn.NORM.DIST(AND(CG$4&gt;=$E48,CG$4&lt;=$G48)*(CG$4-$E48+1),$I48/2,$L48,TRUE)-_xlfn.NORM.DIST(AND(CG$4&gt;=$E48,CG$4&lt;=$G48)*(CF$4-$E48+1),$I48/2,$L48,TRUE))/(1-2*_xlfn.NORM.DIST(0,$I48/2,$L48,TRUE))*$C48+($J48="Steady Growth")*(AND(CG$4&gt;=$E48,CG$4&lt;=$G48)*((CG$4-$E48+1)/($I48*($I48+1)/2)*$C48))+($J48="custom")*CustomCF!BZ48</f>
        <v>0</v>
      </c>
      <c r="CH48" s="19">
        <f>($J48="Bell Curve")*(_xlfn.NORM.DIST(AND(CH$4&gt;=$E48,CH$4&lt;=$G48)*(CH$4-$E48+1),$I48/2,$L48,TRUE)-_xlfn.NORM.DIST(AND(CH$4&gt;=$E48,CH$4&lt;=$G48)*(CG$4-$E48+1),$I48/2,$L48,TRUE))/(1-2*_xlfn.NORM.DIST(0,$I48/2,$L48,TRUE))*$C48+($J48="Steady Growth")*(AND(CH$4&gt;=$E48,CH$4&lt;=$G48)*((CH$4-$E48+1)/($I48*($I48+1)/2)*$C48))+($J48="custom")*CustomCF!CA48</f>
        <v>0</v>
      </c>
      <c r="CI48" s="19">
        <f>($J48="Bell Curve")*(_xlfn.NORM.DIST(AND(CI$4&gt;=$E48,CI$4&lt;=$G48)*(CI$4-$E48+1),$I48/2,$L48,TRUE)-_xlfn.NORM.DIST(AND(CI$4&gt;=$E48,CI$4&lt;=$G48)*(CH$4-$E48+1),$I48/2,$L48,TRUE))/(1-2*_xlfn.NORM.DIST(0,$I48/2,$L48,TRUE))*$C48+($J48="Steady Growth")*(AND(CI$4&gt;=$E48,CI$4&lt;=$G48)*((CI$4-$E48+1)/($I48*($I48+1)/2)*$C48))+($J48="custom")*CustomCF!CB48</f>
        <v>0</v>
      </c>
      <c r="CJ48" s="19">
        <f>($J48="Bell Curve")*(_xlfn.NORM.DIST(AND(CJ$4&gt;=$E48,CJ$4&lt;=$G48)*(CJ$4-$E48+1),$I48/2,$L48,TRUE)-_xlfn.NORM.DIST(AND(CJ$4&gt;=$E48,CJ$4&lt;=$G48)*(CI$4-$E48+1),$I48/2,$L48,TRUE))/(1-2*_xlfn.NORM.DIST(0,$I48/2,$L48,TRUE))*$C48+($J48="Steady Growth")*(AND(CJ$4&gt;=$E48,CJ$4&lt;=$G48)*((CJ$4-$E48+1)/($I48*($I48+1)/2)*$C48))+($J48="custom")*CustomCF!CC48</f>
        <v>0</v>
      </c>
      <c r="CK48" s="19">
        <f>($J48="Bell Curve")*(_xlfn.NORM.DIST(AND(CK$4&gt;=$E48,CK$4&lt;=$G48)*(CK$4-$E48+1),$I48/2,$L48,TRUE)-_xlfn.NORM.DIST(AND(CK$4&gt;=$E48,CK$4&lt;=$G48)*(CJ$4-$E48+1),$I48/2,$L48,TRUE))/(1-2*_xlfn.NORM.DIST(0,$I48/2,$L48,TRUE))*$C48+($J48="Steady Growth")*(AND(CK$4&gt;=$E48,CK$4&lt;=$G48)*((CK$4-$E48+1)/($I48*($I48+1)/2)*$C48))+($J48="custom")*CustomCF!CD48</f>
        <v>0</v>
      </c>
      <c r="CL48" s="19">
        <f>($J48="Bell Curve")*(_xlfn.NORM.DIST(AND(CL$4&gt;=$E48,CL$4&lt;=$G48)*(CL$4-$E48+1),$I48/2,$L48,TRUE)-_xlfn.NORM.DIST(AND(CL$4&gt;=$E48,CL$4&lt;=$G48)*(CK$4-$E48+1),$I48/2,$L48,TRUE))/(1-2*_xlfn.NORM.DIST(0,$I48/2,$L48,TRUE))*$C48+($J48="Steady Growth")*(AND(CL$4&gt;=$E48,CL$4&lt;=$G48)*((CL$4-$E48+1)/($I48*($I48+1)/2)*$C48))+($J48="custom")*CustomCF!CE48</f>
        <v>0</v>
      </c>
      <c r="CM48" s="19">
        <f>($J48="Bell Curve")*(_xlfn.NORM.DIST(AND(CM$4&gt;=$E48,CM$4&lt;=$G48)*(CM$4-$E48+1),$I48/2,$L48,TRUE)-_xlfn.NORM.DIST(AND(CM$4&gt;=$E48,CM$4&lt;=$G48)*(CL$4-$E48+1),$I48/2,$L48,TRUE))/(1-2*_xlfn.NORM.DIST(0,$I48/2,$L48,TRUE))*$C48+($J48="Steady Growth")*(AND(CM$4&gt;=$E48,CM$4&lt;=$G48)*((CM$4-$E48+1)/($I48*($I48+1)/2)*$C48))+($J48="custom")*CustomCF!CF48</f>
        <v>0</v>
      </c>
      <c r="CN48" s="19">
        <f>($J48="Bell Curve")*(_xlfn.NORM.DIST(AND(CN$4&gt;=$E48,CN$4&lt;=$G48)*(CN$4-$E48+1),$I48/2,$L48,TRUE)-_xlfn.NORM.DIST(AND(CN$4&gt;=$E48,CN$4&lt;=$G48)*(CM$4-$E48+1),$I48/2,$L48,TRUE))/(1-2*_xlfn.NORM.DIST(0,$I48/2,$L48,TRUE))*$C48+($J48="Steady Growth")*(AND(CN$4&gt;=$E48,CN$4&lt;=$G48)*((CN$4-$E48+1)/($I48*($I48+1)/2)*$C48))+($J48="custom")*CustomCF!CG48</f>
        <v>0</v>
      </c>
      <c r="CO48" s="19">
        <f>($J48="Bell Curve")*(_xlfn.NORM.DIST(AND(CO$4&gt;=$E48,CO$4&lt;=$G48)*(CO$4-$E48+1),$I48/2,$L48,TRUE)-_xlfn.NORM.DIST(AND(CO$4&gt;=$E48,CO$4&lt;=$G48)*(CN$4-$E48+1),$I48/2,$L48,TRUE))/(1-2*_xlfn.NORM.DIST(0,$I48/2,$L48,TRUE))*$C48+($J48="Steady Growth")*(AND(CO$4&gt;=$E48,CO$4&lt;=$G48)*((CO$4-$E48+1)/($I48*($I48+1)/2)*$C48))+($J48="custom")*CustomCF!CH48</f>
        <v>0</v>
      </c>
      <c r="CP48" s="19">
        <f>($J48="Bell Curve")*(_xlfn.NORM.DIST(AND(CP$4&gt;=$E48,CP$4&lt;=$G48)*(CP$4-$E48+1),$I48/2,$L48,TRUE)-_xlfn.NORM.DIST(AND(CP$4&gt;=$E48,CP$4&lt;=$G48)*(CO$4-$E48+1),$I48/2,$L48,TRUE))/(1-2*_xlfn.NORM.DIST(0,$I48/2,$L48,TRUE))*$C48+($J48="Steady Growth")*(AND(CP$4&gt;=$E48,CP$4&lt;=$G48)*((CP$4-$E48+1)/($I48*($I48+1)/2)*$C48))+($J48="custom")*CustomCF!CI48</f>
        <v>0</v>
      </c>
      <c r="CQ48" s="19">
        <f>($J48="Bell Curve")*(_xlfn.NORM.DIST(AND(CQ$4&gt;=$E48,CQ$4&lt;=$G48)*(CQ$4-$E48+1),$I48/2,$L48,TRUE)-_xlfn.NORM.DIST(AND(CQ$4&gt;=$E48,CQ$4&lt;=$G48)*(CP$4-$E48+1),$I48/2,$L48,TRUE))/(1-2*_xlfn.NORM.DIST(0,$I48/2,$L48,TRUE))*$C48+($J48="Steady Growth")*(AND(CQ$4&gt;=$E48,CQ$4&lt;=$G48)*((CQ$4-$E48+1)/($I48*($I48+1)/2)*$C48))+($J48="custom")*CustomCF!CJ48</f>
        <v>0</v>
      </c>
      <c r="CR48" s="19">
        <f>($J48="Bell Curve")*(_xlfn.NORM.DIST(AND(CR$4&gt;=$E48,CR$4&lt;=$G48)*(CR$4-$E48+1),$I48/2,$L48,TRUE)-_xlfn.NORM.DIST(AND(CR$4&gt;=$E48,CR$4&lt;=$G48)*(CQ$4-$E48+1),$I48/2,$L48,TRUE))/(1-2*_xlfn.NORM.DIST(0,$I48/2,$L48,TRUE))*$C48+($J48="Steady Growth")*(AND(CR$4&gt;=$E48,CR$4&lt;=$G48)*((CR$4-$E48+1)/($I48*($I48+1)/2)*$C48))+($J48="custom")*CustomCF!CK48</f>
        <v>0</v>
      </c>
      <c r="CS48" s="19">
        <f>($J48="Bell Curve")*(_xlfn.NORM.DIST(AND(CS$4&gt;=$E48,CS$4&lt;=$G48)*(CS$4-$E48+1),$I48/2,$L48,TRUE)-_xlfn.NORM.DIST(AND(CS$4&gt;=$E48,CS$4&lt;=$G48)*(CR$4-$E48+1),$I48/2,$L48,TRUE))/(1-2*_xlfn.NORM.DIST(0,$I48/2,$L48,TRUE))*$C48+($J48="Steady Growth")*(AND(CS$4&gt;=$E48,CS$4&lt;=$G48)*((CS$4-$E48+1)/($I48*($I48+1)/2)*$C48))+($J48="custom")*CustomCF!CL48</f>
        <v>0</v>
      </c>
      <c r="CT48" s="19">
        <f>($J48="Bell Curve")*(_xlfn.NORM.DIST(AND(CT$4&gt;=$E48,CT$4&lt;=$G48)*(CT$4-$E48+1),$I48/2,$L48,TRUE)-_xlfn.NORM.DIST(AND(CT$4&gt;=$E48,CT$4&lt;=$G48)*(CS$4-$E48+1),$I48/2,$L48,TRUE))/(1-2*_xlfn.NORM.DIST(0,$I48/2,$L48,TRUE))*$C48+($J48="Steady Growth")*(AND(CT$4&gt;=$E48,CT$4&lt;=$G48)*((CT$4-$E48+1)/($I48*($I48+1)/2)*$C48))+($J48="custom")*CustomCF!CM48</f>
        <v>0</v>
      </c>
      <c r="CU48" s="19">
        <f>($J48="Bell Curve")*(_xlfn.NORM.DIST(AND(CU$4&gt;=$E48,CU$4&lt;=$G48)*(CU$4-$E48+1),$I48/2,$L48,TRUE)-_xlfn.NORM.DIST(AND(CU$4&gt;=$E48,CU$4&lt;=$G48)*(CT$4-$E48+1),$I48/2,$L48,TRUE))/(1-2*_xlfn.NORM.DIST(0,$I48/2,$L48,TRUE))*$C48+($J48="Steady Growth")*(AND(CU$4&gt;=$E48,CU$4&lt;=$G48)*((CU$4-$E48+1)/($I48*($I48+1)/2)*$C48))+($J48="custom")*CustomCF!CN48</f>
        <v>0</v>
      </c>
      <c r="CV48" s="19">
        <f>($J48="Bell Curve")*(_xlfn.NORM.DIST(AND(CV$4&gt;=$E48,CV$4&lt;=$G48)*(CV$4-$E48+1),$I48/2,$L48,TRUE)-_xlfn.NORM.DIST(AND(CV$4&gt;=$E48,CV$4&lt;=$G48)*(CU$4-$E48+1),$I48/2,$L48,TRUE))/(1-2*_xlfn.NORM.DIST(0,$I48/2,$L48,TRUE))*$C48+($J48="Steady Growth")*(AND(CV$4&gt;=$E48,CV$4&lt;=$G48)*((CV$4-$E48+1)/($I48*($I48+1)/2)*$C48))+($J48="custom")*CustomCF!CO48</f>
        <v>0</v>
      </c>
      <c r="CW48" s="19">
        <f>($J48="Bell Curve")*(_xlfn.NORM.DIST(AND(CW$4&gt;=$E48,CW$4&lt;=$G48)*(CW$4-$E48+1),$I48/2,$L48,TRUE)-_xlfn.NORM.DIST(AND(CW$4&gt;=$E48,CW$4&lt;=$G48)*(CV$4-$E48+1),$I48/2,$L48,TRUE))/(1-2*_xlfn.NORM.DIST(0,$I48/2,$L48,TRUE))*$C48+($J48="Steady Growth")*(AND(CW$4&gt;=$E48,CW$4&lt;=$G48)*((CW$4-$E48+1)/($I48*($I48+1)/2)*$C48))+($J48="custom")*CustomCF!CP48</f>
        <v>0</v>
      </c>
      <c r="CX48" s="19">
        <f>($J48="Bell Curve")*(_xlfn.NORM.DIST(AND(CX$4&gt;=$E48,CX$4&lt;=$G48)*(CX$4-$E48+1),$I48/2,$L48,TRUE)-_xlfn.NORM.DIST(AND(CX$4&gt;=$E48,CX$4&lt;=$G48)*(CW$4-$E48+1),$I48/2,$L48,TRUE))/(1-2*_xlfn.NORM.DIST(0,$I48/2,$L48,TRUE))*$C48+($J48="Steady Growth")*(AND(CX$4&gt;=$E48,CX$4&lt;=$G48)*((CX$4-$E48+1)/($I48*($I48+1)/2)*$C48))+($J48="custom")*CustomCF!CQ48</f>
        <v>0</v>
      </c>
      <c r="CY48" s="19">
        <f>($J48="Bell Curve")*(_xlfn.NORM.DIST(AND(CY$4&gt;=$E48,CY$4&lt;=$G48)*(CY$4-$E48+1),$I48/2,$L48,TRUE)-_xlfn.NORM.DIST(AND(CY$4&gt;=$E48,CY$4&lt;=$G48)*(CX$4-$E48+1),$I48/2,$L48,TRUE))/(1-2*_xlfn.NORM.DIST(0,$I48/2,$L48,TRUE))*$C48+($J48="Steady Growth")*(AND(CY$4&gt;=$E48,CY$4&lt;=$G48)*((CY$4-$E48+1)/($I48*($I48+1)/2)*$C48))+($J48="custom")*CustomCF!CR48</f>
        <v>0</v>
      </c>
      <c r="CZ48" s="19">
        <f>($J48="Bell Curve")*(_xlfn.NORM.DIST(AND(CZ$4&gt;=$E48,CZ$4&lt;=$G48)*(CZ$4-$E48+1),$I48/2,$L48,TRUE)-_xlfn.NORM.DIST(AND(CZ$4&gt;=$E48,CZ$4&lt;=$G48)*(CY$4-$E48+1),$I48/2,$L48,TRUE))/(1-2*_xlfn.NORM.DIST(0,$I48/2,$L48,TRUE))*$C48+($J48="Steady Growth")*(AND(CZ$4&gt;=$E48,CZ$4&lt;=$G48)*((CZ$4-$E48+1)/($I48*($I48+1)/2)*$C48))+($J48="custom")*CustomCF!CS48</f>
        <v>0</v>
      </c>
      <c r="DA48" s="19">
        <f>($J48="Bell Curve")*(_xlfn.NORM.DIST(AND(DA$4&gt;=$E48,DA$4&lt;=$G48)*(DA$4-$E48+1),$I48/2,$L48,TRUE)-_xlfn.NORM.DIST(AND(DA$4&gt;=$E48,DA$4&lt;=$G48)*(CZ$4-$E48+1),$I48/2,$L48,TRUE))/(1-2*_xlfn.NORM.DIST(0,$I48/2,$L48,TRUE))*$C48+($J48="Steady Growth")*(AND(DA$4&gt;=$E48,DA$4&lt;=$G48)*((DA$4-$E48+1)/($I48*($I48+1)/2)*$C48))+($J48="custom")*CustomCF!CT48</f>
        <v>0</v>
      </c>
      <c r="DB48" s="19">
        <f>($J48="Bell Curve")*(_xlfn.NORM.DIST(AND(DB$4&gt;=$E48,DB$4&lt;=$G48)*(DB$4-$E48+1),$I48/2,$L48,TRUE)-_xlfn.NORM.DIST(AND(DB$4&gt;=$E48,DB$4&lt;=$G48)*(DA$4-$E48+1),$I48/2,$L48,TRUE))/(1-2*_xlfn.NORM.DIST(0,$I48/2,$L48,TRUE))*$C48+($J48="Steady Growth")*(AND(DB$4&gt;=$E48,DB$4&lt;=$G48)*((DB$4-$E48+1)/($I48*($I48+1)/2)*$C48))+($J48="custom")*CustomCF!CU48</f>
        <v>0</v>
      </c>
      <c r="DC48" s="19">
        <f>($J48="Bell Curve")*(_xlfn.NORM.DIST(AND(DC$4&gt;=$E48,DC$4&lt;=$G48)*(DC$4-$E48+1),$I48/2,$L48,TRUE)-_xlfn.NORM.DIST(AND(DC$4&gt;=$E48,DC$4&lt;=$G48)*(DB$4-$E48+1),$I48/2,$L48,TRUE))/(1-2*_xlfn.NORM.DIST(0,$I48/2,$L48,TRUE))*$C48+($J48="Steady Growth")*(AND(DC$4&gt;=$E48,DC$4&lt;=$G48)*((DC$4-$E48+1)/($I48*($I48+1)/2)*$C48))+($J48="custom")*CustomCF!CV48</f>
        <v>0</v>
      </c>
      <c r="DD48" s="19">
        <f>($J48="Bell Curve")*(_xlfn.NORM.DIST(AND(DD$4&gt;=$E48,DD$4&lt;=$G48)*(DD$4-$E48+1),$I48/2,$L48,TRUE)-_xlfn.NORM.DIST(AND(DD$4&gt;=$E48,DD$4&lt;=$G48)*(DC$4-$E48+1),$I48/2,$L48,TRUE))/(1-2*_xlfn.NORM.DIST(0,$I48/2,$L48,TRUE))*$C48+($J48="Steady Growth")*(AND(DD$4&gt;=$E48,DD$4&lt;=$G48)*((DD$4-$E48+1)/($I48*($I48+1)/2)*$C48))+($J48="custom")*CustomCF!CW48</f>
        <v>0</v>
      </c>
      <c r="DE48" s="19">
        <f>($J48="Bell Curve")*(_xlfn.NORM.DIST(AND(DE$4&gt;=$E48,DE$4&lt;=$G48)*(DE$4-$E48+1),$I48/2,$L48,TRUE)-_xlfn.NORM.DIST(AND(DE$4&gt;=$E48,DE$4&lt;=$G48)*(DD$4-$E48+1),$I48/2,$L48,TRUE))/(1-2*_xlfn.NORM.DIST(0,$I48/2,$L48,TRUE))*$C48+($J48="Steady Growth")*(AND(DE$4&gt;=$E48,DE$4&lt;=$G48)*((DE$4-$E48+1)/($I48*($I48+1)/2)*$C48))+($J48="custom")*CustomCF!CX48</f>
        <v>0</v>
      </c>
      <c r="DF48" s="19">
        <f>($J48="Bell Curve")*(_xlfn.NORM.DIST(AND(DF$4&gt;=$E48,DF$4&lt;=$G48)*(DF$4-$E48+1),$I48/2,$L48,TRUE)-_xlfn.NORM.DIST(AND(DF$4&gt;=$E48,DF$4&lt;=$G48)*(DE$4-$E48+1),$I48/2,$L48,TRUE))/(1-2*_xlfn.NORM.DIST(0,$I48/2,$L48,TRUE))*$C48+($J48="Steady Growth")*(AND(DF$4&gt;=$E48,DF$4&lt;=$G48)*((DF$4-$E48+1)/($I48*($I48+1)/2)*$C48))+($J48="custom")*CustomCF!CY48</f>
        <v>0</v>
      </c>
      <c r="DG48" s="19">
        <f>($J48="Bell Curve")*(_xlfn.NORM.DIST(AND(DG$4&gt;=$E48,DG$4&lt;=$G48)*(DG$4-$E48+1),$I48/2,$L48,TRUE)-_xlfn.NORM.DIST(AND(DG$4&gt;=$E48,DG$4&lt;=$G48)*(DF$4-$E48+1),$I48/2,$L48,TRUE))/(1-2*_xlfn.NORM.DIST(0,$I48/2,$L48,TRUE))*$C48+($J48="Steady Growth")*(AND(DG$4&gt;=$E48,DG$4&lt;=$G48)*((DG$4-$E48+1)/($I48*($I48+1)/2)*$C48))+($J48="custom")*CustomCF!CZ48</f>
        <v>0</v>
      </c>
      <c r="DH48" s="19">
        <f>($J48="Bell Curve")*(_xlfn.NORM.DIST(AND(DH$4&gt;=$E48,DH$4&lt;=$G48)*(DH$4-$E48+1),$I48/2,$L48,TRUE)-_xlfn.NORM.DIST(AND(DH$4&gt;=$E48,DH$4&lt;=$G48)*(DG$4-$E48+1),$I48/2,$L48,TRUE))/(1-2*_xlfn.NORM.DIST(0,$I48/2,$L48,TRUE))*$C48+($J48="Steady Growth")*(AND(DH$4&gt;=$E48,DH$4&lt;=$G48)*((DH$4-$E48+1)/($I48*($I48+1)/2)*$C48))+($J48="custom")*CustomCF!DA48</f>
        <v>0</v>
      </c>
      <c r="DI48" s="19">
        <f>($J48="Bell Curve")*(_xlfn.NORM.DIST(AND(DI$4&gt;=$E48,DI$4&lt;=$G48)*(DI$4-$E48+1),$I48/2,$L48,TRUE)-_xlfn.NORM.DIST(AND(DI$4&gt;=$E48,DI$4&lt;=$G48)*(DH$4-$E48+1),$I48/2,$L48,TRUE))/(1-2*_xlfn.NORM.DIST(0,$I48/2,$L48,TRUE))*$C48+($J48="Steady Growth")*(AND(DI$4&gt;=$E48,DI$4&lt;=$G48)*((DI$4-$E48+1)/($I48*($I48+1)/2)*$C48))+($J48="custom")*CustomCF!DB48</f>
        <v>0</v>
      </c>
      <c r="DJ48" s="19">
        <f>($J48="Bell Curve")*(_xlfn.NORM.DIST(AND(DJ$4&gt;=$E48,DJ$4&lt;=$G48)*(DJ$4-$E48+1),$I48/2,$L48,TRUE)-_xlfn.NORM.DIST(AND(DJ$4&gt;=$E48,DJ$4&lt;=$G48)*(DI$4-$E48+1),$I48/2,$L48,TRUE))/(1-2*_xlfn.NORM.DIST(0,$I48/2,$L48,TRUE))*$C48+($J48="Steady Growth")*(AND(DJ$4&gt;=$E48,DJ$4&lt;=$G48)*((DJ$4-$E48+1)/($I48*($I48+1)/2)*$C48))+($J48="custom")*CustomCF!DC48</f>
        <v>0</v>
      </c>
      <c r="DK48" s="19">
        <f>($J48="Bell Curve")*(_xlfn.NORM.DIST(AND(DK$4&gt;=$E48,DK$4&lt;=$G48)*(DK$4-$E48+1),$I48/2,$L48,TRUE)-_xlfn.NORM.DIST(AND(DK$4&gt;=$E48,DK$4&lt;=$G48)*(DJ$4-$E48+1),$I48/2,$L48,TRUE))/(1-2*_xlfn.NORM.DIST(0,$I48/2,$L48,TRUE))*$C48+($J48="Steady Growth")*(AND(DK$4&gt;=$E48,DK$4&lt;=$G48)*((DK$4-$E48+1)/($I48*($I48+1)/2)*$C48))+($J48="custom")*CustomCF!DD48</f>
        <v>0</v>
      </c>
      <c r="DL48" s="19">
        <f>($J48="Bell Curve")*(_xlfn.NORM.DIST(AND(DL$4&gt;=$E48,DL$4&lt;=$G48)*(DL$4-$E48+1),$I48/2,$L48,TRUE)-_xlfn.NORM.DIST(AND(DL$4&gt;=$E48,DL$4&lt;=$G48)*(DK$4-$E48+1),$I48/2,$L48,TRUE))/(1-2*_xlfn.NORM.DIST(0,$I48/2,$L48,TRUE))*$C48+($J48="Steady Growth")*(AND(DL$4&gt;=$E48,DL$4&lt;=$G48)*((DL$4-$E48+1)/($I48*($I48+1)/2)*$C48))+($J48="custom")*CustomCF!DE48</f>
        <v>0</v>
      </c>
      <c r="DM48" s="19">
        <f>($J48="Bell Curve")*(_xlfn.NORM.DIST(AND(DM$4&gt;=$E48,DM$4&lt;=$G48)*(DM$4-$E48+1),$I48/2,$L48,TRUE)-_xlfn.NORM.DIST(AND(DM$4&gt;=$E48,DM$4&lt;=$G48)*(DL$4-$E48+1),$I48/2,$L48,TRUE))/(1-2*_xlfn.NORM.DIST(0,$I48/2,$L48,TRUE))*$C48+($J48="Steady Growth")*(AND(DM$4&gt;=$E48,DM$4&lt;=$G48)*((DM$4-$E48+1)/($I48*($I48+1)/2)*$C48))+($J48="custom")*CustomCF!DF48</f>
        <v>0</v>
      </c>
      <c r="DN48" s="19">
        <f>($J48="Bell Curve")*(_xlfn.NORM.DIST(AND(DN$4&gt;=$E48,DN$4&lt;=$G48)*(DN$4-$E48+1),$I48/2,$L48,TRUE)-_xlfn.NORM.DIST(AND(DN$4&gt;=$E48,DN$4&lt;=$G48)*(DM$4-$E48+1),$I48/2,$L48,TRUE))/(1-2*_xlfn.NORM.DIST(0,$I48/2,$L48,TRUE))*$C48+($J48="Steady Growth")*(AND(DN$4&gt;=$E48,DN$4&lt;=$G48)*((DN$4-$E48+1)/($I48*($I48+1)/2)*$C48))+($J48="custom")*CustomCF!DG48</f>
        <v>0</v>
      </c>
      <c r="DO48" s="19">
        <f>($J48="Bell Curve")*(_xlfn.NORM.DIST(AND(DO$4&gt;=$E48,DO$4&lt;=$G48)*(DO$4-$E48+1),$I48/2,$L48,TRUE)-_xlfn.NORM.DIST(AND(DO$4&gt;=$E48,DO$4&lt;=$G48)*(DN$4-$E48+1),$I48/2,$L48,TRUE))/(1-2*_xlfn.NORM.DIST(0,$I48/2,$L48,TRUE))*$C48+($J48="Steady Growth")*(AND(DO$4&gt;=$E48,DO$4&lt;=$G48)*((DO$4-$E48+1)/($I48*($I48+1)/2)*$C48))+($J48="custom")*CustomCF!DH48</f>
        <v>0</v>
      </c>
      <c r="DP48" s="19">
        <f>($J48="Bell Curve")*(_xlfn.NORM.DIST(AND(DP$4&gt;=$E48,DP$4&lt;=$G48)*(DP$4-$E48+1),$I48/2,$L48,TRUE)-_xlfn.NORM.DIST(AND(DP$4&gt;=$E48,DP$4&lt;=$G48)*(DO$4-$E48+1),$I48/2,$L48,TRUE))/(1-2*_xlfn.NORM.DIST(0,$I48/2,$L48,TRUE))*$C48+($J48="Steady Growth")*(AND(DP$4&gt;=$E48,DP$4&lt;=$G48)*((DP$4-$E48+1)/($I48*($I48+1)/2)*$C48))+($J48="custom")*CustomCF!DI48</f>
        <v>0</v>
      </c>
      <c r="DQ48" s="19">
        <f>($J48="Bell Curve")*(_xlfn.NORM.DIST(AND(DQ$4&gt;=$E48,DQ$4&lt;=$G48)*(DQ$4-$E48+1),$I48/2,$L48,TRUE)-_xlfn.NORM.DIST(AND(DQ$4&gt;=$E48,DQ$4&lt;=$G48)*(DP$4-$E48+1),$I48/2,$L48,TRUE))/(1-2*_xlfn.NORM.DIST(0,$I48/2,$L48,TRUE))*$C48+($J48="Steady Growth")*(AND(DQ$4&gt;=$E48,DQ$4&lt;=$G48)*((DQ$4-$E48+1)/($I48*($I48+1)/2)*$C48))+($J48="custom")*CustomCF!DJ48</f>
        <v>0</v>
      </c>
      <c r="DR48" s="19">
        <f>($J48="Bell Curve")*(_xlfn.NORM.DIST(AND(DR$4&gt;=$E48,DR$4&lt;=$G48)*(DR$4-$E48+1),$I48/2,$L48,TRUE)-_xlfn.NORM.DIST(AND(DR$4&gt;=$E48,DR$4&lt;=$G48)*(DQ$4-$E48+1),$I48/2,$L48,TRUE))/(1-2*_xlfn.NORM.DIST(0,$I48/2,$L48,TRUE))*$C48+($J48="Steady Growth")*(AND(DR$4&gt;=$E48,DR$4&lt;=$G48)*((DR$4-$E48+1)/($I48*($I48+1)/2)*$C48))+($J48="custom")*CustomCF!DK48</f>
        <v>0</v>
      </c>
      <c r="DS48" s="19">
        <f>($J48="Bell Curve")*(_xlfn.NORM.DIST(AND(DS$4&gt;=$E48,DS$4&lt;=$G48)*(DS$4-$E48+1),$I48/2,$L48,TRUE)-_xlfn.NORM.DIST(AND(DS$4&gt;=$E48,DS$4&lt;=$G48)*(DR$4-$E48+1),$I48/2,$L48,TRUE))/(1-2*_xlfn.NORM.DIST(0,$I48/2,$L48,TRUE))*$C48+($J48="Steady Growth")*(AND(DS$4&gt;=$E48,DS$4&lt;=$G48)*((DS$4-$E48+1)/($I48*($I48+1)/2)*$C48))+($J48="custom")*CustomCF!DL48</f>
        <v>0</v>
      </c>
      <c r="DT48" s="19">
        <f>($J48="Bell Curve")*(_xlfn.NORM.DIST(AND(DT$4&gt;=$E48,DT$4&lt;=$G48)*(DT$4-$E48+1),$I48/2,$L48,TRUE)-_xlfn.NORM.DIST(AND(DT$4&gt;=$E48,DT$4&lt;=$G48)*(DS$4-$E48+1),$I48/2,$L48,TRUE))/(1-2*_xlfn.NORM.DIST(0,$I48/2,$L48,TRUE))*$C48+($J48="Steady Growth")*(AND(DT$4&gt;=$E48,DT$4&lt;=$G48)*((DT$4-$E48+1)/($I48*($I48+1)/2)*$C48))+($J48="custom")*CustomCF!DM48</f>
        <v>0</v>
      </c>
      <c r="DU48" s="19">
        <f>($J48="Bell Curve")*(_xlfn.NORM.DIST(AND(DU$4&gt;=$E48,DU$4&lt;=$G48)*(DU$4-$E48+1),$I48/2,$L48,TRUE)-_xlfn.NORM.DIST(AND(DU$4&gt;=$E48,DU$4&lt;=$G48)*(DT$4-$E48+1),$I48/2,$L48,TRUE))/(1-2*_xlfn.NORM.DIST(0,$I48/2,$L48,TRUE))*$C48+($J48="Steady Growth")*(AND(DU$4&gt;=$E48,DU$4&lt;=$G48)*((DU$4-$E48+1)/($I48*($I48+1)/2)*$C48))+($J48="custom")*CustomCF!DN48</f>
        <v>0</v>
      </c>
      <c r="DV48" s="19">
        <f>($J48="Bell Curve")*(_xlfn.NORM.DIST(AND(DV$4&gt;=$E48,DV$4&lt;=$G48)*(DV$4-$E48+1),$I48/2,$L48,TRUE)-_xlfn.NORM.DIST(AND(DV$4&gt;=$E48,DV$4&lt;=$G48)*(DU$4-$E48+1),$I48/2,$L48,TRUE))/(1-2*_xlfn.NORM.DIST(0,$I48/2,$L48,TRUE))*$C48+($J48="Steady Growth")*(AND(DV$4&gt;=$E48,DV$4&lt;=$G48)*((DV$4-$E48+1)/($I48*($I48+1)/2)*$C48))+($J48="custom")*CustomCF!DO48</f>
        <v>0</v>
      </c>
      <c r="DW48" s="19">
        <f>($J48="Bell Curve")*(_xlfn.NORM.DIST(AND(DW$4&gt;=$E48,DW$4&lt;=$G48)*(DW$4-$E48+1),$I48/2,$L48,TRUE)-_xlfn.NORM.DIST(AND(DW$4&gt;=$E48,DW$4&lt;=$G48)*(DV$4-$E48+1),$I48/2,$L48,TRUE))/(1-2*_xlfn.NORM.DIST(0,$I48/2,$L48,TRUE))*$C48+($J48="Steady Growth")*(AND(DW$4&gt;=$E48,DW$4&lt;=$G48)*((DW$4-$E48+1)/($I48*($I48+1)/2)*$C48))+($J48="custom")*CustomCF!DP48</f>
        <v>0</v>
      </c>
      <c r="DX48" s="19">
        <f>($J48="Bell Curve")*(_xlfn.NORM.DIST(AND(DX$4&gt;=$E48,DX$4&lt;=$G48)*(DX$4-$E48+1),$I48/2,$L48,TRUE)-_xlfn.NORM.DIST(AND(DX$4&gt;=$E48,DX$4&lt;=$G48)*(DW$4-$E48+1),$I48/2,$L48,TRUE))/(1-2*_xlfn.NORM.DIST(0,$I48/2,$L48,TRUE))*$C48+($J48="Steady Growth")*(AND(DX$4&gt;=$E48,DX$4&lt;=$G48)*((DX$4-$E48+1)/($I48*($I48+1)/2)*$C48))+($J48="custom")*CustomCF!DQ48</f>
        <v>0</v>
      </c>
      <c r="DY48" s="19">
        <f>($J48="Bell Curve")*(_xlfn.NORM.DIST(AND(DY$4&gt;=$E48,DY$4&lt;=$G48)*(DY$4-$E48+1),$I48/2,$L48,TRUE)-_xlfn.NORM.DIST(AND(DY$4&gt;=$E48,DY$4&lt;=$G48)*(DX$4-$E48+1),$I48/2,$L48,TRUE))/(1-2*_xlfn.NORM.DIST(0,$I48/2,$L48,TRUE))*$C48+($J48="Steady Growth")*(AND(DY$4&gt;=$E48,DY$4&lt;=$G48)*((DY$4-$E48+1)/($I48*($I48+1)/2)*$C48))+($J48="custom")*CustomCF!DR48</f>
        <v>0</v>
      </c>
      <c r="DZ48" s="19">
        <f>($J48="Bell Curve")*(_xlfn.NORM.DIST(AND(DZ$4&gt;=$E48,DZ$4&lt;=$G48)*(DZ$4-$E48+1),$I48/2,$L48,TRUE)-_xlfn.NORM.DIST(AND(DZ$4&gt;=$E48,DZ$4&lt;=$G48)*(DY$4-$E48+1),$I48/2,$L48,TRUE))/(1-2*_xlfn.NORM.DIST(0,$I48/2,$L48,TRUE))*$C48+($J48="Steady Growth")*(AND(DZ$4&gt;=$E48,DZ$4&lt;=$G48)*((DZ$4-$E48+1)/($I48*($I48+1)/2)*$C48))+($J48="custom")*CustomCF!DS48</f>
        <v>0</v>
      </c>
      <c r="EA48" s="19">
        <f>($J48="Bell Curve")*(_xlfn.NORM.DIST(AND(EA$4&gt;=$E48,EA$4&lt;=$G48)*(EA$4-$E48+1),$I48/2,$L48,TRUE)-_xlfn.NORM.DIST(AND(EA$4&gt;=$E48,EA$4&lt;=$G48)*(DZ$4-$E48+1),$I48/2,$L48,TRUE))/(1-2*_xlfn.NORM.DIST(0,$I48/2,$L48,TRUE))*$C48+($J48="Steady Growth")*(AND(EA$4&gt;=$E48,EA$4&lt;=$G48)*((EA$4-$E48+1)/($I48*($I48+1)/2)*$C48))+($J48="custom")*CustomCF!DT48</f>
        <v>0</v>
      </c>
      <c r="EB48" s="19">
        <f>($J48="Bell Curve")*(_xlfn.NORM.DIST(AND(EB$4&gt;=$E48,EB$4&lt;=$G48)*(EB$4-$E48+1),$I48/2,$L48,TRUE)-_xlfn.NORM.DIST(AND(EB$4&gt;=$E48,EB$4&lt;=$G48)*(EA$4-$E48+1),$I48/2,$L48,TRUE))/(1-2*_xlfn.NORM.DIST(0,$I48/2,$L48,TRUE))*$C48+($J48="Steady Growth")*(AND(EB$4&gt;=$E48,EB$4&lt;=$G48)*((EB$4-$E48+1)/($I48*($I48+1)/2)*$C48))+($J48="custom")*CustomCF!DU48</f>
        <v>0</v>
      </c>
      <c r="EC48" s="19">
        <f>($J48="Bell Curve")*(_xlfn.NORM.DIST(AND(EC$4&gt;=$E48,EC$4&lt;=$G48)*(EC$4-$E48+1),$I48/2,$L48,TRUE)-_xlfn.NORM.DIST(AND(EC$4&gt;=$E48,EC$4&lt;=$G48)*(EB$4-$E48+1),$I48/2,$L48,TRUE))/(1-2*_xlfn.NORM.DIST(0,$I48/2,$L48,TRUE))*$C48+($J48="Steady Growth")*(AND(EC$4&gt;=$E48,EC$4&lt;=$G48)*((EC$4-$E48+1)/($I48*($I48+1)/2)*$C48))+($J48="custom")*CustomCF!DV48</f>
        <v>0</v>
      </c>
      <c r="ED48" s="19">
        <f>($J48="Bell Curve")*(_xlfn.NORM.DIST(AND(ED$4&gt;=$E48,ED$4&lt;=$G48)*(ED$4-$E48+1),$I48/2,$L48,TRUE)-_xlfn.NORM.DIST(AND(ED$4&gt;=$E48,ED$4&lt;=$G48)*(EC$4-$E48+1),$I48/2,$L48,TRUE))/(1-2*_xlfn.NORM.DIST(0,$I48/2,$L48,TRUE))*$C48+($J48="Steady Growth")*(AND(ED$4&gt;=$E48,ED$4&lt;=$G48)*((ED$4-$E48+1)/($I48*($I48+1)/2)*$C48))+($J48="custom")*CustomCF!DW48</f>
        <v>0</v>
      </c>
      <c r="EE48" s="19">
        <f>($J48="Bell Curve")*(_xlfn.NORM.DIST(AND(EE$4&gt;=$E48,EE$4&lt;=$G48)*(EE$4-$E48+1),$I48/2,$L48,TRUE)-_xlfn.NORM.DIST(AND(EE$4&gt;=$E48,EE$4&lt;=$G48)*(ED$4-$E48+1),$I48/2,$L48,TRUE))/(1-2*_xlfn.NORM.DIST(0,$I48/2,$L48,TRUE))*$C48+($J48="Steady Growth")*(AND(EE$4&gt;=$E48,EE$4&lt;=$G48)*((EE$4-$E48+1)/($I48*($I48+1)/2)*$C48))+($J48="custom")*CustomCF!DX48</f>
        <v>0</v>
      </c>
      <c r="EF48" s="121">
        <f>($J48="Bell Curve")*(_xlfn.NORM.DIST(AND(EF$4&gt;=$E48,EF$4&lt;=$G48)*(EF$4-$E48+1),$I48/2,$L48,TRUE)-_xlfn.NORM.DIST(AND(EF$4&gt;=$E48,EF$4&lt;=$G48)*(EE$4-$E48+1),$I48/2,$L48,TRUE))/(1-2*_xlfn.NORM.DIST(0,$I48/2,$L48,TRUE))*$C48+($J48="Steady Growth")*(AND(EF$4&gt;=$E48,EF$4&lt;=$G48)*((EF$4-$E48+1)/($I48*($I48+1)/2)*$C48))+($J48="custom")*CustomCF!DY48</f>
        <v>0</v>
      </c>
    </row>
    <row r="49" spans="2:136" hidden="1" outlineLevel="1" x14ac:dyDescent="0.2">
      <c r="B49" s="103" t="str">
        <f>Budget!O22</f>
        <v>Property Taxes</v>
      </c>
      <c r="C49" s="19">
        <f>Budget!P22</f>
        <v>383625</v>
      </c>
      <c r="D49" s="19">
        <f t="shared" si="17"/>
        <v>0</v>
      </c>
      <c r="E49" s="92">
        <v>0</v>
      </c>
      <c r="F49" s="18">
        <f>IF(J49="Custom",CustomCF!E49,INDEX($P$6:$DY$6,MATCH(E49,CF!$P$4:$DY$4,0)))</f>
        <v>46022</v>
      </c>
      <c r="G49" s="92">
        <v>30</v>
      </c>
      <c r="H49" s="18">
        <f>IF(J49="Custom",CustomCF!F49,INDEX($P$6:$EF$6,MATCH(G49,$P$4:$EF$4,0)))</f>
        <v>46934</v>
      </c>
      <c r="I49" s="9">
        <f t="shared" si="9"/>
        <v>31</v>
      </c>
      <c r="J49" s="92" t="s">
        <v>30</v>
      </c>
      <c r="K49" s="92" t="s">
        <v>31</v>
      </c>
      <c r="L49" s="9">
        <f t="shared" si="22"/>
        <v>10000000</v>
      </c>
      <c r="M49" s="107">
        <f t="shared" si="23"/>
        <v>383624.99998278072</v>
      </c>
      <c r="N49" s="112" t="str">
        <f t="shared" si="10"/>
        <v>OK</v>
      </c>
      <c r="O49" s="112"/>
      <c r="P49" s="19">
        <f>($J49="Bell Curve")*(_xlfn.NORM.DIST(AND(P$4&gt;=$E49,P$4&lt;=$G49)*(P$4-$E49+1),$I49/2,$L49,TRUE)-_xlfn.NORM.DIST(AND(P$4&gt;=$E49,P$4&lt;=$G49)*(N$4-$E49+1),$I49/2,$L49,TRUE))/(1-2*_xlfn.NORM.DIST(0,$I49/2,$L49,TRUE))*$C49+($J49="Steady Growth")*(AND(P$4&gt;=$E49,P$4&lt;=$G49)*((P$4-$E49+1)/($I49*($I49+1)/2)*$C49))+($J49="custom")*CustomCF!I49</f>
        <v>12374.999997778155</v>
      </c>
      <c r="Q49" s="19">
        <f>($J49="Bell Curve")*(_xlfn.NORM.DIST(AND(Q$4&gt;=$E49,Q$4&lt;=$G49)*(Q$4-$E49+1),$I49/2,$L49,TRUE)-_xlfn.NORM.DIST(AND(Q$4&gt;=$E49,Q$4&lt;=$G49)*(P$4-$E49+1),$I49/2,$L49,TRUE))/(1-2*_xlfn.NORM.DIST(0,$I49/2,$L49,TRUE))*$C49+($J49="Steady Growth")*(AND(Q$4&gt;=$E49,Q$4&lt;=$G49)*((Q$4-$E49+1)/($I49*($I49+1)/2)*$C49))+($J49="custom")*CustomCF!J49</f>
        <v>12374.999997778155</v>
      </c>
      <c r="R49" s="19">
        <f>($J49="Bell Curve")*(_xlfn.NORM.DIST(AND(R$4&gt;=$E49,R$4&lt;=$G49)*(R$4-$E49+1),$I49/2,$L49,TRUE)-_xlfn.NORM.DIST(AND(R$4&gt;=$E49,R$4&lt;=$G49)*(Q$4-$E49+1),$I49/2,$L49,TRUE))/(1-2*_xlfn.NORM.DIST(0,$I49/2,$L49,TRUE))*$C49+($J49="Steady Growth")*(AND(R$4&gt;=$E49,R$4&lt;=$G49)*((R$4-$E49+1)/($I49*($I49+1)/2)*$C49))+($J49="custom")*CustomCF!K49</f>
        <v>12374.999997778155</v>
      </c>
      <c r="S49" s="19">
        <f>($J49="Bell Curve")*(_xlfn.NORM.DIST(AND(S$4&gt;=$E49,S$4&lt;=$G49)*(S$4-$E49+1),$I49/2,$L49,TRUE)-_xlfn.NORM.DIST(AND(S$4&gt;=$E49,S$4&lt;=$G49)*(R$4-$E49+1),$I49/2,$L49,TRUE))/(1-2*_xlfn.NORM.DIST(0,$I49/2,$L49,TRUE))*$C49+($J49="Steady Growth")*(AND(S$4&gt;=$E49,S$4&lt;=$G49)*((S$4-$E49+1)/($I49*($I49+1)/2)*$C49))+($J49="custom")*CustomCF!L49</f>
        <v>12374.999997778155</v>
      </c>
      <c r="T49" s="19">
        <f>($J49="Bell Curve")*(_xlfn.NORM.DIST(AND(T$4&gt;=$E49,T$4&lt;=$G49)*(T$4-$E49+1),$I49/2,$L49,TRUE)-_xlfn.NORM.DIST(AND(T$4&gt;=$E49,T$4&lt;=$G49)*(S$4-$E49+1),$I49/2,$L49,TRUE))/(1-2*_xlfn.NORM.DIST(0,$I49/2,$L49,TRUE))*$C49+($J49="Steady Growth")*(AND(T$4&gt;=$E49,T$4&lt;=$G49)*((T$4-$E49+1)/($I49*($I49+1)/2)*$C49))+($J49="custom")*CustomCF!M49</f>
        <v>12374.999997778155</v>
      </c>
      <c r="U49" s="19">
        <f>($J49="Bell Curve")*(_xlfn.NORM.DIST(AND(U$4&gt;=$E49,U$4&lt;=$G49)*(U$4-$E49+1),$I49/2,$L49,TRUE)-_xlfn.NORM.DIST(AND(U$4&gt;=$E49,U$4&lt;=$G49)*(T$4-$E49+1),$I49/2,$L49,TRUE))/(1-2*_xlfn.NORM.DIST(0,$I49/2,$L49,TRUE))*$C49+($J49="Steady Growth")*(AND(U$4&gt;=$E49,U$4&lt;=$G49)*((U$4-$E49+1)/($I49*($I49+1)/2)*$C49))+($J49="custom")*CustomCF!N49</f>
        <v>12375.000014997451</v>
      </c>
      <c r="V49" s="19">
        <f>($J49="Bell Curve")*(_xlfn.NORM.DIST(AND(V$4&gt;=$E49,V$4&lt;=$G49)*(V$4-$E49+1),$I49/2,$L49,TRUE)-_xlfn.NORM.DIST(AND(V$4&gt;=$E49,V$4&lt;=$G49)*(U$4-$E49+1),$I49/2,$L49,TRUE))/(1-2*_xlfn.NORM.DIST(0,$I49/2,$L49,TRUE))*$C49+($J49="Steady Growth")*(AND(V$4&gt;=$E49,V$4&lt;=$G49)*((V$4-$E49+1)/($I49*($I49+1)/2)*$C49))+($J49="custom")*CustomCF!O49</f>
        <v>12374.999997778155</v>
      </c>
      <c r="W49" s="19">
        <f>($J49="Bell Curve")*(_xlfn.NORM.DIST(AND(W$4&gt;=$E49,W$4&lt;=$G49)*(W$4-$E49+1),$I49/2,$L49,TRUE)-_xlfn.NORM.DIST(AND(W$4&gt;=$E49,W$4&lt;=$G49)*(V$4-$E49+1),$I49/2,$L49,TRUE))/(1-2*_xlfn.NORM.DIST(0,$I49/2,$L49,TRUE))*$C49+($J49="Steady Growth")*(AND(W$4&gt;=$E49,W$4&lt;=$G49)*((W$4-$E49+1)/($I49*($I49+1)/2)*$C49))+($J49="custom")*CustomCF!P49</f>
        <v>12374.999997778155</v>
      </c>
      <c r="X49" s="19">
        <f>($J49="Bell Curve")*(_xlfn.NORM.DIST(AND(X$4&gt;=$E49,X$4&lt;=$G49)*(X$4-$E49+1),$I49/2,$L49,TRUE)-_xlfn.NORM.DIST(AND(X$4&gt;=$E49,X$4&lt;=$G49)*(W$4-$E49+1),$I49/2,$L49,TRUE))/(1-2*_xlfn.NORM.DIST(0,$I49/2,$L49,TRUE))*$C49+($J49="Steady Growth")*(AND(X$4&gt;=$E49,X$4&lt;=$G49)*((X$4-$E49+1)/($I49*($I49+1)/2)*$C49))+($J49="custom")*CustomCF!Q49</f>
        <v>12374.999997778155</v>
      </c>
      <c r="Y49" s="19">
        <f>($J49="Bell Curve")*(_xlfn.NORM.DIST(AND(Y$4&gt;=$E49,Y$4&lt;=$G49)*(Y$4-$E49+1),$I49/2,$L49,TRUE)-_xlfn.NORM.DIST(AND(Y$4&gt;=$E49,Y$4&lt;=$G49)*(X$4-$E49+1),$I49/2,$L49,TRUE))/(1-2*_xlfn.NORM.DIST(0,$I49/2,$L49,TRUE))*$C49+($J49="Steady Growth")*(AND(Y$4&gt;=$E49,Y$4&lt;=$G49)*((Y$4-$E49+1)/($I49*($I49+1)/2)*$C49))+($J49="custom")*CustomCF!R49</f>
        <v>12374.999997778155</v>
      </c>
      <c r="Z49" s="19">
        <f>($J49="Bell Curve")*(_xlfn.NORM.DIST(AND(Z$4&gt;=$E49,Z$4&lt;=$G49)*(Z$4-$E49+1),$I49/2,$L49,TRUE)-_xlfn.NORM.DIST(AND(Z$4&gt;=$E49,Z$4&lt;=$G49)*(Y$4-$E49+1),$I49/2,$L49,TRUE))/(1-2*_xlfn.NORM.DIST(0,$I49/2,$L49,TRUE))*$C49+($J49="Steady Growth")*(AND(Z$4&gt;=$E49,Z$4&lt;=$G49)*((Z$4-$E49+1)/($I49*($I49+1)/2)*$C49))+($J49="custom")*CustomCF!S49</f>
        <v>12374.999997778155</v>
      </c>
      <c r="AA49" s="19">
        <f>($J49="Bell Curve")*(_xlfn.NORM.DIST(AND(AA$4&gt;=$E49,AA$4&lt;=$G49)*(AA$4-$E49+1),$I49/2,$L49,TRUE)-_xlfn.NORM.DIST(AND(AA$4&gt;=$E49,AA$4&lt;=$G49)*(Z$4-$E49+1),$I49/2,$L49,TRUE))/(1-2*_xlfn.NORM.DIST(0,$I49/2,$L49,TRUE))*$C49+($J49="Steady Growth")*(AND(AA$4&gt;=$E49,AA$4&lt;=$G49)*((AA$4-$E49+1)/($I49*($I49+1)/2)*$C49))+($J49="custom")*CustomCF!T49</f>
        <v>12374.999997778155</v>
      </c>
      <c r="AB49" s="19">
        <f>($J49="Bell Curve")*(_xlfn.NORM.DIST(AND(AB$4&gt;=$E49,AB$4&lt;=$G49)*(AB$4-$E49+1),$I49/2,$L49,TRUE)-_xlfn.NORM.DIST(AND(AB$4&gt;=$E49,AB$4&lt;=$G49)*(AA$4-$E49+1),$I49/2,$L49,TRUE))/(1-2*_xlfn.NORM.DIST(0,$I49/2,$L49,TRUE))*$C49+($J49="Steady Growth")*(AND(AB$4&gt;=$E49,AB$4&lt;=$G49)*((AB$4-$E49+1)/($I49*($I49+1)/2)*$C49))+($J49="custom")*CustomCF!U49</f>
        <v>12375.000014997451</v>
      </c>
      <c r="AC49" s="19">
        <f>($J49="Bell Curve")*(_xlfn.NORM.DIST(AND(AC$4&gt;=$E49,AC$4&lt;=$G49)*(AC$4-$E49+1),$I49/2,$L49,TRUE)-_xlfn.NORM.DIST(AND(AC$4&gt;=$E49,AC$4&lt;=$G49)*(AB$4-$E49+1),$I49/2,$L49,TRUE))/(1-2*_xlfn.NORM.DIST(0,$I49/2,$L49,TRUE))*$C49+($J49="Steady Growth")*(AND(AC$4&gt;=$E49,AC$4&lt;=$G49)*((AC$4-$E49+1)/($I49*($I49+1)/2)*$C49))+($J49="custom")*CustomCF!V49</f>
        <v>12374.999997778155</v>
      </c>
      <c r="AD49" s="19">
        <f>($J49="Bell Curve")*(_xlfn.NORM.DIST(AND(AD$4&gt;=$E49,AD$4&lt;=$G49)*(AD$4-$E49+1),$I49/2,$L49,TRUE)-_xlfn.NORM.DIST(AND(AD$4&gt;=$E49,AD$4&lt;=$G49)*(AC$4-$E49+1),$I49/2,$L49,TRUE))/(1-2*_xlfn.NORM.DIST(0,$I49/2,$L49,TRUE))*$C49+($J49="Steady Growth")*(AND(AD$4&gt;=$E49,AD$4&lt;=$G49)*((AD$4-$E49+1)/($I49*($I49+1)/2)*$C49))+($J49="custom")*CustomCF!W49</f>
        <v>12374.999997778155</v>
      </c>
      <c r="AE49" s="19">
        <f>($J49="Bell Curve")*(_xlfn.NORM.DIST(AND(AE$4&gt;=$E49,AE$4&lt;=$G49)*(AE$4-$E49+1),$I49/2,$L49,TRUE)-_xlfn.NORM.DIST(AND(AE$4&gt;=$E49,AE$4&lt;=$G49)*(AD$4-$E49+1),$I49/2,$L49,TRUE))/(1-2*_xlfn.NORM.DIST(0,$I49/2,$L49,TRUE))*$C49+($J49="Steady Growth")*(AND(AE$4&gt;=$E49,AE$4&lt;=$G49)*((AE$4-$E49+1)/($I49*($I49+1)/2)*$C49))+($J49="custom")*CustomCF!X49</f>
        <v>12374.999980558861</v>
      </c>
      <c r="AF49" s="19">
        <f>($J49="Bell Curve")*(_xlfn.NORM.DIST(AND(AF$4&gt;=$E49,AF$4&lt;=$G49)*(AF$4-$E49+1),$I49/2,$L49,TRUE)-_xlfn.NORM.DIST(AND(AF$4&gt;=$E49,AF$4&lt;=$G49)*(AE$4-$E49+1),$I49/2,$L49,TRUE))/(1-2*_xlfn.NORM.DIST(0,$I49/2,$L49,TRUE))*$C49+($J49="Steady Growth")*(AND(AF$4&gt;=$E49,AF$4&lt;=$G49)*((AF$4-$E49+1)/($I49*($I49+1)/2)*$C49))+($J49="custom")*CustomCF!Y49</f>
        <v>12375.000032216745</v>
      </c>
      <c r="AG49" s="19">
        <f>($J49="Bell Curve")*(_xlfn.NORM.DIST(AND(AG$4&gt;=$E49,AG$4&lt;=$G49)*(AG$4-$E49+1),$I49/2,$L49,TRUE)-_xlfn.NORM.DIST(AND(AG$4&gt;=$E49,AG$4&lt;=$G49)*(AF$4-$E49+1),$I49/2,$L49,TRUE))/(1-2*_xlfn.NORM.DIST(0,$I49/2,$L49,TRUE))*$C49+($J49="Steady Growth")*(AND(AG$4&gt;=$E49,AG$4&lt;=$G49)*((AG$4-$E49+1)/($I49*($I49+1)/2)*$C49))+($J49="custom")*CustomCF!Z49</f>
        <v>12374.999963339566</v>
      </c>
      <c r="AH49" s="19">
        <f>($J49="Bell Curve")*(_xlfn.NORM.DIST(AND(AH$4&gt;=$E49,AH$4&lt;=$G49)*(AH$4-$E49+1),$I49/2,$L49,TRUE)-_xlfn.NORM.DIST(AND(AH$4&gt;=$E49,AH$4&lt;=$G49)*(AG$4-$E49+1),$I49/2,$L49,TRUE))/(1-2*_xlfn.NORM.DIST(0,$I49/2,$L49,TRUE))*$C49+($J49="Steady Growth")*(AND(AH$4&gt;=$E49,AH$4&lt;=$G49)*((AH$4-$E49+1)/($I49*($I49+1)/2)*$C49))+($J49="custom")*CustomCF!AA49</f>
        <v>12375.000032216745</v>
      </c>
      <c r="AI49" s="19">
        <f>($J49="Bell Curve")*(_xlfn.NORM.DIST(AND(AI$4&gt;=$E49,AI$4&lt;=$G49)*(AI$4-$E49+1),$I49/2,$L49,TRUE)-_xlfn.NORM.DIST(AND(AI$4&gt;=$E49,AI$4&lt;=$G49)*(AH$4-$E49+1),$I49/2,$L49,TRUE))/(1-2*_xlfn.NORM.DIST(0,$I49/2,$L49,TRUE))*$C49+($J49="Steady Growth")*(AND(AI$4&gt;=$E49,AI$4&lt;=$G49)*((AI$4-$E49+1)/($I49*($I49+1)/2)*$C49))+($J49="custom")*CustomCF!AB49</f>
        <v>12374.999997778155</v>
      </c>
      <c r="AJ49" s="19">
        <f>($J49="Bell Curve")*(_xlfn.NORM.DIST(AND(AJ$4&gt;=$E49,AJ$4&lt;=$G49)*(AJ$4-$E49+1),$I49/2,$L49,TRUE)-_xlfn.NORM.DIST(AND(AJ$4&gt;=$E49,AJ$4&lt;=$G49)*(AI$4-$E49+1),$I49/2,$L49,TRUE))/(1-2*_xlfn.NORM.DIST(0,$I49/2,$L49,TRUE))*$C49+($J49="Steady Growth")*(AND(AJ$4&gt;=$E49,AJ$4&lt;=$G49)*((AJ$4-$E49+1)/($I49*($I49+1)/2)*$C49))+($J49="custom")*CustomCF!AC49</f>
        <v>12374.999997778155</v>
      </c>
      <c r="AK49" s="19">
        <f>($J49="Bell Curve")*(_xlfn.NORM.DIST(AND(AK$4&gt;=$E49,AK$4&lt;=$G49)*(AK$4-$E49+1),$I49/2,$L49,TRUE)-_xlfn.NORM.DIST(AND(AK$4&gt;=$E49,AK$4&lt;=$G49)*(AJ$4-$E49+1),$I49/2,$L49,TRUE))/(1-2*_xlfn.NORM.DIST(0,$I49/2,$L49,TRUE))*$C49+($J49="Steady Growth")*(AND(AK$4&gt;=$E49,AK$4&lt;=$G49)*((AK$4-$E49+1)/($I49*($I49+1)/2)*$C49))+($J49="custom")*CustomCF!AD49</f>
        <v>12374.999997778155</v>
      </c>
      <c r="AL49" s="19">
        <f>($J49="Bell Curve")*(_xlfn.NORM.DIST(AND(AL$4&gt;=$E49,AL$4&lt;=$G49)*(AL$4-$E49+1),$I49/2,$L49,TRUE)-_xlfn.NORM.DIST(AND(AL$4&gt;=$E49,AL$4&lt;=$G49)*(AK$4-$E49+1),$I49/2,$L49,TRUE))/(1-2*_xlfn.NORM.DIST(0,$I49/2,$L49,TRUE))*$C49+($J49="Steady Growth")*(AND(AL$4&gt;=$E49,AL$4&lt;=$G49)*((AL$4-$E49+1)/($I49*($I49+1)/2)*$C49))+($J49="custom")*CustomCF!AE49</f>
        <v>12374.999997778155</v>
      </c>
      <c r="AM49" s="19">
        <f>($J49="Bell Curve")*(_xlfn.NORM.DIST(AND(AM$4&gt;=$E49,AM$4&lt;=$G49)*(AM$4-$E49+1),$I49/2,$L49,TRUE)-_xlfn.NORM.DIST(AND(AM$4&gt;=$E49,AM$4&lt;=$G49)*(AL$4-$E49+1),$I49/2,$L49,TRUE))/(1-2*_xlfn.NORM.DIST(0,$I49/2,$L49,TRUE))*$C49+($J49="Steady Growth")*(AND(AM$4&gt;=$E49,AM$4&lt;=$G49)*((AM$4-$E49+1)/($I49*($I49+1)/2)*$C49))+($J49="custom")*CustomCF!AF49</f>
        <v>12374.999997778155</v>
      </c>
      <c r="AN49" s="19">
        <f>($J49="Bell Curve")*(_xlfn.NORM.DIST(AND(AN$4&gt;=$E49,AN$4&lt;=$G49)*(AN$4-$E49+1),$I49/2,$L49,TRUE)-_xlfn.NORM.DIST(AND(AN$4&gt;=$E49,AN$4&lt;=$G49)*(AM$4-$E49+1),$I49/2,$L49,TRUE))/(1-2*_xlfn.NORM.DIST(0,$I49/2,$L49,TRUE))*$C49+($J49="Steady Growth")*(AND(AN$4&gt;=$E49,AN$4&lt;=$G49)*((AN$4-$E49+1)/($I49*($I49+1)/2)*$C49))+($J49="custom")*CustomCF!AG49</f>
        <v>12374.999997778155</v>
      </c>
      <c r="AO49" s="19">
        <f>($J49="Bell Curve")*(_xlfn.NORM.DIST(AND(AO$4&gt;=$E49,AO$4&lt;=$G49)*(AO$4-$E49+1),$I49/2,$L49,TRUE)-_xlfn.NORM.DIST(AND(AO$4&gt;=$E49,AO$4&lt;=$G49)*(AN$4-$E49+1),$I49/2,$L49,TRUE))/(1-2*_xlfn.NORM.DIST(0,$I49/2,$L49,TRUE))*$C49+($J49="Steady Growth")*(AND(AO$4&gt;=$E49,AO$4&lt;=$G49)*((AO$4-$E49+1)/($I49*($I49+1)/2)*$C49))+($J49="custom")*CustomCF!AH49</f>
        <v>12375.000032216745</v>
      </c>
      <c r="AP49" s="19">
        <f>($J49="Bell Curve")*(_xlfn.NORM.DIST(AND(AP$4&gt;=$E49,AP$4&lt;=$G49)*(AP$4-$E49+1),$I49/2,$L49,TRUE)-_xlfn.NORM.DIST(AND(AP$4&gt;=$E49,AP$4&lt;=$G49)*(AO$4-$E49+1),$I49/2,$L49,TRUE))/(1-2*_xlfn.NORM.DIST(0,$I49/2,$L49,TRUE))*$C49+($J49="Steady Growth")*(AND(AP$4&gt;=$E49,AP$4&lt;=$G49)*((AP$4-$E49+1)/($I49*($I49+1)/2)*$C49))+($J49="custom")*CustomCF!AI49</f>
        <v>12374.999963339566</v>
      </c>
      <c r="AQ49" s="19">
        <f>($J49="Bell Curve")*(_xlfn.NORM.DIST(AND(AQ$4&gt;=$E49,AQ$4&lt;=$G49)*(AQ$4-$E49+1),$I49/2,$L49,TRUE)-_xlfn.NORM.DIST(AND(AQ$4&gt;=$E49,AQ$4&lt;=$G49)*(AP$4-$E49+1),$I49/2,$L49,TRUE))/(1-2*_xlfn.NORM.DIST(0,$I49/2,$L49,TRUE))*$C49+($J49="Steady Growth")*(AND(AQ$4&gt;=$E49,AQ$4&lt;=$G49)*((AQ$4-$E49+1)/($I49*($I49+1)/2)*$C49))+($J49="custom")*CustomCF!AJ49</f>
        <v>12375.000032216745</v>
      </c>
      <c r="AR49" s="19">
        <f>($J49="Bell Curve")*(_xlfn.NORM.DIST(AND(AR$4&gt;=$E49,AR$4&lt;=$G49)*(AR$4-$E49+1),$I49/2,$L49,TRUE)-_xlfn.NORM.DIST(AND(AR$4&gt;=$E49,AR$4&lt;=$G49)*(AQ$4-$E49+1),$I49/2,$L49,TRUE))/(1-2*_xlfn.NORM.DIST(0,$I49/2,$L49,TRUE))*$C49+($J49="Steady Growth")*(AND(AR$4&gt;=$E49,AR$4&lt;=$G49)*((AR$4-$E49+1)/($I49*($I49+1)/2)*$C49))+($J49="custom")*CustomCF!AK49</f>
        <v>12374.999963339566</v>
      </c>
      <c r="AS49" s="19">
        <f>($J49="Bell Curve")*(_xlfn.NORM.DIST(AND(AS$4&gt;=$E49,AS$4&lt;=$G49)*(AS$4-$E49+1),$I49/2,$L49,TRUE)-_xlfn.NORM.DIST(AND(AS$4&gt;=$E49,AS$4&lt;=$G49)*(AR$4-$E49+1),$I49/2,$L49,TRUE))/(1-2*_xlfn.NORM.DIST(0,$I49/2,$L49,TRUE))*$C49+($J49="Steady Growth")*(AND(AS$4&gt;=$E49,AS$4&lt;=$G49)*((AS$4-$E49+1)/($I49*($I49+1)/2)*$C49))+($J49="custom")*CustomCF!AL49</f>
        <v>12375.000032216745</v>
      </c>
      <c r="AT49" s="19">
        <f>($J49="Bell Curve")*(_xlfn.NORM.DIST(AND(AT$4&gt;=$E49,AT$4&lt;=$G49)*(AT$4-$E49+1),$I49/2,$L49,TRUE)-_xlfn.NORM.DIST(AND(AT$4&gt;=$E49,AT$4&lt;=$G49)*(AS$4-$E49+1),$I49/2,$L49,TRUE))/(1-2*_xlfn.NORM.DIST(0,$I49/2,$L49,TRUE))*$C49+($J49="Steady Growth")*(AND(AT$4&gt;=$E49,AT$4&lt;=$G49)*((AT$4-$E49+1)/($I49*($I49+1)/2)*$C49))+($J49="custom")*CustomCF!AM49</f>
        <v>12374.999963339566</v>
      </c>
      <c r="AU49" s="19">
        <f>($J49="Bell Curve")*(_xlfn.NORM.DIST(AND(AU$4&gt;=$E49,AU$4&lt;=$G49)*(AU$4-$E49+1),$I49/2,$L49,TRUE)-_xlfn.NORM.DIST(AND(AU$4&gt;=$E49,AU$4&lt;=$G49)*(AT$4-$E49+1),$I49/2,$L49,TRUE))/(1-2*_xlfn.NORM.DIST(0,$I49/2,$L49,TRUE))*$C49+($J49="Steady Growth")*(AND(AU$4&gt;=$E49,AU$4&lt;=$G49)*((AU$4-$E49+1)/($I49*($I49+1)/2)*$C49))+($J49="custom")*CustomCF!AN49</f>
        <v>0</v>
      </c>
      <c r="AV49" s="19">
        <f>($J49="Bell Curve")*(_xlfn.NORM.DIST(AND(AV$4&gt;=$E49,AV$4&lt;=$G49)*(AV$4-$E49+1),$I49/2,$L49,TRUE)-_xlfn.NORM.DIST(AND(AV$4&gt;=$E49,AV$4&lt;=$G49)*(AU$4-$E49+1),$I49/2,$L49,TRUE))/(1-2*_xlfn.NORM.DIST(0,$I49/2,$L49,TRUE))*$C49+($J49="Steady Growth")*(AND(AV$4&gt;=$E49,AV$4&lt;=$G49)*((AV$4-$E49+1)/($I49*($I49+1)/2)*$C49))+($J49="custom")*CustomCF!AO49</f>
        <v>0</v>
      </c>
      <c r="AW49" s="19">
        <f>($J49="Bell Curve")*(_xlfn.NORM.DIST(AND(AW$4&gt;=$E49,AW$4&lt;=$G49)*(AW$4-$E49+1),$I49/2,$L49,TRUE)-_xlfn.NORM.DIST(AND(AW$4&gt;=$E49,AW$4&lt;=$G49)*(AV$4-$E49+1),$I49/2,$L49,TRUE))/(1-2*_xlfn.NORM.DIST(0,$I49/2,$L49,TRUE))*$C49+($J49="Steady Growth")*(AND(AW$4&gt;=$E49,AW$4&lt;=$G49)*((AW$4-$E49+1)/($I49*($I49+1)/2)*$C49))+($J49="custom")*CustomCF!AP49</f>
        <v>0</v>
      </c>
      <c r="AX49" s="19">
        <f>($J49="Bell Curve")*(_xlfn.NORM.DIST(AND(AX$4&gt;=$E49,AX$4&lt;=$G49)*(AX$4-$E49+1),$I49/2,$L49,TRUE)-_xlfn.NORM.DIST(AND(AX$4&gt;=$E49,AX$4&lt;=$G49)*(AW$4-$E49+1),$I49/2,$L49,TRUE))/(1-2*_xlfn.NORM.DIST(0,$I49/2,$L49,TRUE))*$C49+($J49="Steady Growth")*(AND(AX$4&gt;=$E49,AX$4&lt;=$G49)*((AX$4-$E49+1)/($I49*($I49+1)/2)*$C49))+($J49="custom")*CustomCF!AQ49</f>
        <v>0</v>
      </c>
      <c r="AY49" s="19">
        <f>($J49="Bell Curve")*(_xlfn.NORM.DIST(AND(AY$4&gt;=$E49,AY$4&lt;=$G49)*(AY$4-$E49+1),$I49/2,$L49,TRUE)-_xlfn.NORM.DIST(AND(AY$4&gt;=$E49,AY$4&lt;=$G49)*(AX$4-$E49+1),$I49/2,$L49,TRUE))/(1-2*_xlfn.NORM.DIST(0,$I49/2,$L49,TRUE))*$C49+($J49="Steady Growth")*(AND(AY$4&gt;=$E49,AY$4&lt;=$G49)*((AY$4-$E49+1)/($I49*($I49+1)/2)*$C49))+($J49="custom")*CustomCF!AR49</f>
        <v>0</v>
      </c>
      <c r="AZ49" s="19">
        <f>($J49="Bell Curve")*(_xlfn.NORM.DIST(AND(AZ$4&gt;=$E49,AZ$4&lt;=$G49)*(AZ$4-$E49+1),$I49/2,$L49,TRUE)-_xlfn.NORM.DIST(AND(AZ$4&gt;=$E49,AZ$4&lt;=$G49)*(AY$4-$E49+1),$I49/2,$L49,TRUE))/(1-2*_xlfn.NORM.DIST(0,$I49/2,$L49,TRUE))*$C49+($J49="Steady Growth")*(AND(AZ$4&gt;=$E49,AZ$4&lt;=$G49)*((AZ$4-$E49+1)/($I49*($I49+1)/2)*$C49))+($J49="custom")*CustomCF!AS49</f>
        <v>0</v>
      </c>
      <c r="BA49" s="19">
        <f>($J49="Bell Curve")*(_xlfn.NORM.DIST(AND(BA$4&gt;=$E49,BA$4&lt;=$G49)*(BA$4-$E49+1),$I49/2,$L49,TRUE)-_xlfn.NORM.DIST(AND(BA$4&gt;=$E49,BA$4&lt;=$G49)*(AZ$4-$E49+1),$I49/2,$L49,TRUE))/(1-2*_xlfn.NORM.DIST(0,$I49/2,$L49,TRUE))*$C49+($J49="Steady Growth")*(AND(BA$4&gt;=$E49,BA$4&lt;=$G49)*((BA$4-$E49+1)/($I49*($I49+1)/2)*$C49))+($J49="custom")*CustomCF!AT49</f>
        <v>0</v>
      </c>
      <c r="BB49" s="19">
        <f>($J49="Bell Curve")*(_xlfn.NORM.DIST(AND(BB$4&gt;=$E49,BB$4&lt;=$G49)*(BB$4-$E49+1),$I49/2,$L49,TRUE)-_xlfn.NORM.DIST(AND(BB$4&gt;=$E49,BB$4&lt;=$G49)*(BA$4-$E49+1),$I49/2,$L49,TRUE))/(1-2*_xlfn.NORM.DIST(0,$I49/2,$L49,TRUE))*$C49+($J49="Steady Growth")*(AND(BB$4&gt;=$E49,BB$4&lt;=$G49)*((BB$4-$E49+1)/($I49*($I49+1)/2)*$C49))+($J49="custom")*CustomCF!AU49</f>
        <v>0</v>
      </c>
      <c r="BC49" s="19">
        <f>($J49="Bell Curve")*(_xlfn.NORM.DIST(AND(BC$4&gt;=$E49,BC$4&lt;=$G49)*(BC$4-$E49+1),$I49/2,$L49,TRUE)-_xlfn.NORM.DIST(AND(BC$4&gt;=$E49,BC$4&lt;=$G49)*(BB$4-$E49+1),$I49/2,$L49,TRUE))/(1-2*_xlfn.NORM.DIST(0,$I49/2,$L49,TRUE))*$C49+($J49="Steady Growth")*(AND(BC$4&gt;=$E49,BC$4&lt;=$G49)*((BC$4-$E49+1)/($I49*($I49+1)/2)*$C49))+($J49="custom")*CustomCF!AV49</f>
        <v>0</v>
      </c>
      <c r="BD49" s="19">
        <f>($J49="Bell Curve")*(_xlfn.NORM.DIST(AND(BD$4&gt;=$E49,BD$4&lt;=$G49)*(BD$4-$E49+1),$I49/2,$L49,TRUE)-_xlfn.NORM.DIST(AND(BD$4&gt;=$E49,BD$4&lt;=$G49)*(BC$4-$E49+1),$I49/2,$L49,TRUE))/(1-2*_xlfn.NORM.DIST(0,$I49/2,$L49,TRUE))*$C49+($J49="Steady Growth")*(AND(BD$4&gt;=$E49,BD$4&lt;=$G49)*((BD$4-$E49+1)/($I49*($I49+1)/2)*$C49))+($J49="custom")*CustomCF!AW49</f>
        <v>0</v>
      </c>
      <c r="BE49" s="19">
        <f>($J49="Bell Curve")*(_xlfn.NORM.DIST(AND(BE$4&gt;=$E49,BE$4&lt;=$G49)*(BE$4-$E49+1),$I49/2,$L49,TRUE)-_xlfn.NORM.DIST(AND(BE$4&gt;=$E49,BE$4&lt;=$G49)*(BD$4-$E49+1),$I49/2,$L49,TRUE))/(1-2*_xlfn.NORM.DIST(0,$I49/2,$L49,TRUE))*$C49+($J49="Steady Growth")*(AND(BE$4&gt;=$E49,BE$4&lt;=$G49)*((BE$4-$E49+1)/($I49*($I49+1)/2)*$C49))+($J49="custom")*CustomCF!AX49</f>
        <v>0</v>
      </c>
      <c r="BF49" s="19">
        <f>($J49="Bell Curve")*(_xlfn.NORM.DIST(AND(BF$4&gt;=$E49,BF$4&lt;=$G49)*(BF$4-$E49+1),$I49/2,$L49,TRUE)-_xlfn.NORM.DIST(AND(BF$4&gt;=$E49,BF$4&lt;=$G49)*(BE$4-$E49+1),$I49/2,$L49,TRUE))/(1-2*_xlfn.NORM.DIST(0,$I49/2,$L49,TRUE))*$C49+($J49="Steady Growth")*(AND(BF$4&gt;=$E49,BF$4&lt;=$G49)*((BF$4-$E49+1)/($I49*($I49+1)/2)*$C49))+($J49="custom")*CustomCF!AY49</f>
        <v>0</v>
      </c>
      <c r="BG49" s="19">
        <f>($J49="Bell Curve")*(_xlfn.NORM.DIST(AND(BG$4&gt;=$E49,BG$4&lt;=$G49)*(BG$4-$E49+1),$I49/2,$L49,TRUE)-_xlfn.NORM.DIST(AND(BG$4&gt;=$E49,BG$4&lt;=$G49)*(BF$4-$E49+1),$I49/2,$L49,TRUE))/(1-2*_xlfn.NORM.DIST(0,$I49/2,$L49,TRUE))*$C49+($J49="Steady Growth")*(AND(BG$4&gt;=$E49,BG$4&lt;=$G49)*((BG$4-$E49+1)/($I49*($I49+1)/2)*$C49))+($J49="custom")*CustomCF!AZ49</f>
        <v>0</v>
      </c>
      <c r="BH49" s="19">
        <f>($J49="Bell Curve")*(_xlfn.NORM.DIST(AND(BH$4&gt;=$E49,BH$4&lt;=$G49)*(BH$4-$E49+1),$I49/2,$L49,TRUE)-_xlfn.NORM.DIST(AND(BH$4&gt;=$E49,BH$4&lt;=$G49)*(BG$4-$E49+1),$I49/2,$L49,TRUE))/(1-2*_xlfn.NORM.DIST(0,$I49/2,$L49,TRUE))*$C49+($J49="Steady Growth")*(AND(BH$4&gt;=$E49,BH$4&lt;=$G49)*((BH$4-$E49+1)/($I49*($I49+1)/2)*$C49))+($J49="custom")*CustomCF!BA49</f>
        <v>0</v>
      </c>
      <c r="BI49" s="19">
        <f>($J49="Bell Curve")*(_xlfn.NORM.DIST(AND(BI$4&gt;=$E49,BI$4&lt;=$G49)*(BI$4-$E49+1),$I49/2,$L49,TRUE)-_xlfn.NORM.DIST(AND(BI$4&gt;=$E49,BI$4&lt;=$G49)*(BH$4-$E49+1),$I49/2,$L49,TRUE))/(1-2*_xlfn.NORM.DIST(0,$I49/2,$L49,TRUE))*$C49+($J49="Steady Growth")*(AND(BI$4&gt;=$E49,BI$4&lt;=$G49)*((BI$4-$E49+1)/($I49*($I49+1)/2)*$C49))+($J49="custom")*CustomCF!BB49</f>
        <v>0</v>
      </c>
      <c r="BJ49" s="19">
        <f>($J49="Bell Curve")*(_xlfn.NORM.DIST(AND(BJ$4&gt;=$E49,BJ$4&lt;=$G49)*(BJ$4-$E49+1),$I49/2,$L49,TRUE)-_xlfn.NORM.DIST(AND(BJ$4&gt;=$E49,BJ$4&lt;=$G49)*(BI$4-$E49+1),$I49/2,$L49,TRUE))/(1-2*_xlfn.NORM.DIST(0,$I49/2,$L49,TRUE))*$C49+($J49="Steady Growth")*(AND(BJ$4&gt;=$E49,BJ$4&lt;=$G49)*((BJ$4-$E49+1)/($I49*($I49+1)/2)*$C49))+($J49="custom")*CustomCF!BC49</f>
        <v>0</v>
      </c>
      <c r="BK49" s="19">
        <f>($J49="Bell Curve")*(_xlfn.NORM.DIST(AND(BK$4&gt;=$E49,BK$4&lt;=$G49)*(BK$4-$E49+1),$I49/2,$L49,TRUE)-_xlfn.NORM.DIST(AND(BK$4&gt;=$E49,BK$4&lt;=$G49)*(BJ$4-$E49+1),$I49/2,$L49,TRUE))/(1-2*_xlfn.NORM.DIST(0,$I49/2,$L49,TRUE))*$C49+($J49="Steady Growth")*(AND(BK$4&gt;=$E49,BK$4&lt;=$G49)*((BK$4-$E49+1)/($I49*($I49+1)/2)*$C49))+($J49="custom")*CustomCF!BD49</f>
        <v>0</v>
      </c>
      <c r="BL49" s="19">
        <f>($J49="Bell Curve")*(_xlfn.NORM.DIST(AND(BL$4&gt;=$E49,BL$4&lt;=$G49)*(BL$4-$E49+1),$I49/2,$L49,TRUE)-_xlfn.NORM.DIST(AND(BL$4&gt;=$E49,BL$4&lt;=$G49)*(BK$4-$E49+1),$I49/2,$L49,TRUE))/(1-2*_xlfn.NORM.DIST(0,$I49/2,$L49,TRUE))*$C49+($J49="Steady Growth")*(AND(BL$4&gt;=$E49,BL$4&lt;=$G49)*((BL$4-$E49+1)/($I49*($I49+1)/2)*$C49))+($J49="custom")*CustomCF!BE49</f>
        <v>0</v>
      </c>
      <c r="BM49" s="19">
        <f>($J49="Bell Curve")*(_xlfn.NORM.DIST(AND(BM$4&gt;=$E49,BM$4&lt;=$G49)*(BM$4-$E49+1),$I49/2,$L49,TRUE)-_xlfn.NORM.DIST(AND(BM$4&gt;=$E49,BM$4&lt;=$G49)*(BL$4-$E49+1),$I49/2,$L49,TRUE))/(1-2*_xlfn.NORM.DIST(0,$I49/2,$L49,TRUE))*$C49+($J49="Steady Growth")*(AND(BM$4&gt;=$E49,BM$4&lt;=$G49)*((BM$4-$E49+1)/($I49*($I49+1)/2)*$C49))+($J49="custom")*CustomCF!BF49</f>
        <v>0</v>
      </c>
      <c r="BN49" s="19">
        <f>($J49="Bell Curve")*(_xlfn.NORM.DIST(AND(BN$4&gt;=$E49,BN$4&lt;=$G49)*(BN$4-$E49+1),$I49/2,$L49,TRUE)-_xlfn.NORM.DIST(AND(BN$4&gt;=$E49,BN$4&lt;=$G49)*(BM$4-$E49+1),$I49/2,$L49,TRUE))/(1-2*_xlfn.NORM.DIST(0,$I49/2,$L49,TRUE))*$C49+($J49="Steady Growth")*(AND(BN$4&gt;=$E49,BN$4&lt;=$G49)*((BN$4-$E49+1)/($I49*($I49+1)/2)*$C49))+($J49="custom")*CustomCF!BG49</f>
        <v>0</v>
      </c>
      <c r="BO49" s="19">
        <f>($J49="Bell Curve")*(_xlfn.NORM.DIST(AND(BO$4&gt;=$E49,BO$4&lt;=$G49)*(BO$4-$E49+1),$I49/2,$L49,TRUE)-_xlfn.NORM.DIST(AND(BO$4&gt;=$E49,BO$4&lt;=$G49)*(BN$4-$E49+1),$I49/2,$L49,TRUE))/(1-2*_xlfn.NORM.DIST(0,$I49/2,$L49,TRUE))*$C49+($J49="Steady Growth")*(AND(BO$4&gt;=$E49,BO$4&lt;=$G49)*((BO$4-$E49+1)/($I49*($I49+1)/2)*$C49))+($J49="custom")*CustomCF!BH49</f>
        <v>0</v>
      </c>
      <c r="BP49" s="19">
        <f>($J49="Bell Curve")*(_xlfn.NORM.DIST(AND(BP$4&gt;=$E49,BP$4&lt;=$G49)*(BP$4-$E49+1),$I49/2,$L49,TRUE)-_xlfn.NORM.DIST(AND(BP$4&gt;=$E49,BP$4&lt;=$G49)*(BO$4-$E49+1),$I49/2,$L49,TRUE))/(1-2*_xlfn.NORM.DIST(0,$I49/2,$L49,TRUE))*$C49+($J49="Steady Growth")*(AND(BP$4&gt;=$E49,BP$4&lt;=$G49)*((BP$4-$E49+1)/($I49*($I49+1)/2)*$C49))+($J49="custom")*CustomCF!BI49</f>
        <v>0</v>
      </c>
      <c r="BQ49" s="19">
        <f>($J49="Bell Curve")*(_xlfn.NORM.DIST(AND(BQ$4&gt;=$E49,BQ$4&lt;=$G49)*(BQ$4-$E49+1),$I49/2,$L49,TRUE)-_xlfn.NORM.DIST(AND(BQ$4&gt;=$E49,BQ$4&lt;=$G49)*(BP$4-$E49+1),$I49/2,$L49,TRUE))/(1-2*_xlfn.NORM.DIST(0,$I49/2,$L49,TRUE))*$C49+($J49="Steady Growth")*(AND(BQ$4&gt;=$E49,BQ$4&lt;=$G49)*((BQ$4-$E49+1)/($I49*($I49+1)/2)*$C49))+($J49="custom")*CustomCF!BJ49</f>
        <v>0</v>
      </c>
      <c r="BR49" s="19">
        <f>($J49="Bell Curve")*(_xlfn.NORM.DIST(AND(BR$4&gt;=$E49,BR$4&lt;=$G49)*(BR$4-$E49+1),$I49/2,$L49,TRUE)-_xlfn.NORM.DIST(AND(BR$4&gt;=$E49,BR$4&lt;=$G49)*(BQ$4-$E49+1),$I49/2,$L49,TRUE))/(1-2*_xlfn.NORM.DIST(0,$I49/2,$L49,TRUE))*$C49+($J49="Steady Growth")*(AND(BR$4&gt;=$E49,BR$4&lt;=$G49)*((BR$4-$E49+1)/($I49*($I49+1)/2)*$C49))+($J49="custom")*CustomCF!BK49</f>
        <v>0</v>
      </c>
      <c r="BS49" s="19">
        <f>($J49="Bell Curve")*(_xlfn.NORM.DIST(AND(BS$4&gt;=$E49,BS$4&lt;=$G49)*(BS$4-$E49+1),$I49/2,$L49,TRUE)-_xlfn.NORM.DIST(AND(BS$4&gt;=$E49,BS$4&lt;=$G49)*(BR$4-$E49+1),$I49/2,$L49,TRUE))/(1-2*_xlfn.NORM.DIST(0,$I49/2,$L49,TRUE))*$C49+($J49="Steady Growth")*(AND(BS$4&gt;=$E49,BS$4&lt;=$G49)*((BS$4-$E49+1)/($I49*($I49+1)/2)*$C49))+($J49="custom")*CustomCF!BL49</f>
        <v>0</v>
      </c>
      <c r="BT49" s="19">
        <f>($J49="Bell Curve")*(_xlfn.NORM.DIST(AND(BT$4&gt;=$E49,BT$4&lt;=$G49)*(BT$4-$E49+1),$I49/2,$L49,TRUE)-_xlfn.NORM.DIST(AND(BT$4&gt;=$E49,BT$4&lt;=$G49)*(BS$4-$E49+1),$I49/2,$L49,TRUE))/(1-2*_xlfn.NORM.DIST(0,$I49/2,$L49,TRUE))*$C49+($J49="Steady Growth")*(AND(BT$4&gt;=$E49,BT$4&lt;=$G49)*((BT$4-$E49+1)/($I49*($I49+1)/2)*$C49))+($J49="custom")*CustomCF!BM49</f>
        <v>0</v>
      </c>
      <c r="BU49" s="19">
        <f>($J49="Bell Curve")*(_xlfn.NORM.DIST(AND(BU$4&gt;=$E49,BU$4&lt;=$G49)*(BU$4-$E49+1),$I49/2,$L49,TRUE)-_xlfn.NORM.DIST(AND(BU$4&gt;=$E49,BU$4&lt;=$G49)*(BT$4-$E49+1),$I49/2,$L49,TRUE))/(1-2*_xlfn.NORM.DIST(0,$I49/2,$L49,TRUE))*$C49+($J49="Steady Growth")*(AND(BU$4&gt;=$E49,BU$4&lt;=$G49)*((BU$4-$E49+1)/($I49*($I49+1)/2)*$C49))+($J49="custom")*CustomCF!BN49</f>
        <v>0</v>
      </c>
      <c r="BV49" s="19">
        <f>($J49="Bell Curve")*(_xlfn.NORM.DIST(AND(BV$4&gt;=$E49,BV$4&lt;=$G49)*(BV$4-$E49+1),$I49/2,$L49,TRUE)-_xlfn.NORM.DIST(AND(BV$4&gt;=$E49,BV$4&lt;=$G49)*(BU$4-$E49+1),$I49/2,$L49,TRUE))/(1-2*_xlfn.NORM.DIST(0,$I49/2,$L49,TRUE))*$C49+($J49="Steady Growth")*(AND(BV$4&gt;=$E49,BV$4&lt;=$G49)*((BV$4-$E49+1)/($I49*($I49+1)/2)*$C49))+($J49="custom")*CustomCF!BO49</f>
        <v>0</v>
      </c>
      <c r="BW49" s="19">
        <f>($J49="Bell Curve")*(_xlfn.NORM.DIST(AND(BW$4&gt;=$E49,BW$4&lt;=$G49)*(BW$4-$E49+1),$I49/2,$L49,TRUE)-_xlfn.NORM.DIST(AND(BW$4&gt;=$E49,BW$4&lt;=$G49)*(BV$4-$E49+1),$I49/2,$L49,TRUE))/(1-2*_xlfn.NORM.DIST(0,$I49/2,$L49,TRUE))*$C49+($J49="Steady Growth")*(AND(BW$4&gt;=$E49,BW$4&lt;=$G49)*((BW$4-$E49+1)/($I49*($I49+1)/2)*$C49))+($J49="custom")*CustomCF!BP49</f>
        <v>0</v>
      </c>
      <c r="BX49" s="19">
        <f>($J49="Bell Curve")*(_xlfn.NORM.DIST(AND(BX$4&gt;=$E49,BX$4&lt;=$G49)*(BX$4-$E49+1),$I49/2,$L49,TRUE)-_xlfn.NORM.DIST(AND(BX$4&gt;=$E49,BX$4&lt;=$G49)*(BW$4-$E49+1),$I49/2,$L49,TRUE))/(1-2*_xlfn.NORM.DIST(0,$I49/2,$L49,TRUE))*$C49+($J49="Steady Growth")*(AND(BX$4&gt;=$E49,BX$4&lt;=$G49)*((BX$4-$E49+1)/($I49*($I49+1)/2)*$C49))+($J49="custom")*CustomCF!BQ49</f>
        <v>0</v>
      </c>
      <c r="BY49" s="19">
        <f>($J49="Bell Curve")*(_xlfn.NORM.DIST(AND(BY$4&gt;=$E49,BY$4&lt;=$G49)*(BY$4-$E49+1),$I49/2,$L49,TRUE)-_xlfn.NORM.DIST(AND(BY$4&gt;=$E49,BY$4&lt;=$G49)*(BX$4-$E49+1),$I49/2,$L49,TRUE))/(1-2*_xlfn.NORM.DIST(0,$I49/2,$L49,TRUE))*$C49+($J49="Steady Growth")*(AND(BY$4&gt;=$E49,BY$4&lt;=$G49)*((BY$4-$E49+1)/($I49*($I49+1)/2)*$C49))+($J49="custom")*CustomCF!BR49</f>
        <v>0</v>
      </c>
      <c r="BZ49" s="19">
        <f>($J49="Bell Curve")*(_xlfn.NORM.DIST(AND(BZ$4&gt;=$E49,BZ$4&lt;=$G49)*(BZ$4-$E49+1),$I49/2,$L49,TRUE)-_xlfn.NORM.DIST(AND(BZ$4&gt;=$E49,BZ$4&lt;=$G49)*(BY$4-$E49+1),$I49/2,$L49,TRUE))/(1-2*_xlfn.NORM.DIST(0,$I49/2,$L49,TRUE))*$C49+($J49="Steady Growth")*(AND(BZ$4&gt;=$E49,BZ$4&lt;=$G49)*((BZ$4-$E49+1)/($I49*($I49+1)/2)*$C49))+($J49="custom")*CustomCF!BS49</f>
        <v>0</v>
      </c>
      <c r="CA49" s="19">
        <f>($J49="Bell Curve")*(_xlfn.NORM.DIST(AND(CA$4&gt;=$E49,CA$4&lt;=$G49)*(CA$4-$E49+1),$I49/2,$L49,TRUE)-_xlfn.NORM.DIST(AND(CA$4&gt;=$E49,CA$4&lt;=$G49)*(BZ$4-$E49+1),$I49/2,$L49,TRUE))/(1-2*_xlfn.NORM.DIST(0,$I49/2,$L49,TRUE))*$C49+($J49="Steady Growth")*(AND(CA$4&gt;=$E49,CA$4&lt;=$G49)*((CA$4-$E49+1)/($I49*($I49+1)/2)*$C49))+($J49="custom")*CustomCF!BT49</f>
        <v>0</v>
      </c>
      <c r="CB49" s="19">
        <f>($J49="Bell Curve")*(_xlfn.NORM.DIST(AND(CB$4&gt;=$E49,CB$4&lt;=$G49)*(CB$4-$E49+1),$I49/2,$L49,TRUE)-_xlfn.NORM.DIST(AND(CB$4&gt;=$E49,CB$4&lt;=$G49)*(CA$4-$E49+1),$I49/2,$L49,TRUE))/(1-2*_xlfn.NORM.DIST(0,$I49/2,$L49,TRUE))*$C49+($J49="Steady Growth")*(AND(CB$4&gt;=$E49,CB$4&lt;=$G49)*((CB$4-$E49+1)/($I49*($I49+1)/2)*$C49))+($J49="custom")*CustomCF!BU49</f>
        <v>0</v>
      </c>
      <c r="CC49" s="19">
        <f>($J49="Bell Curve")*(_xlfn.NORM.DIST(AND(CC$4&gt;=$E49,CC$4&lt;=$G49)*(CC$4-$E49+1),$I49/2,$L49,TRUE)-_xlfn.NORM.DIST(AND(CC$4&gt;=$E49,CC$4&lt;=$G49)*(CB$4-$E49+1),$I49/2,$L49,TRUE))/(1-2*_xlfn.NORM.DIST(0,$I49/2,$L49,TRUE))*$C49+($J49="Steady Growth")*(AND(CC$4&gt;=$E49,CC$4&lt;=$G49)*((CC$4-$E49+1)/($I49*($I49+1)/2)*$C49))+($J49="custom")*CustomCF!BV49</f>
        <v>0</v>
      </c>
      <c r="CD49" s="19">
        <f>($J49="Bell Curve")*(_xlfn.NORM.DIST(AND(CD$4&gt;=$E49,CD$4&lt;=$G49)*(CD$4-$E49+1),$I49/2,$L49,TRUE)-_xlfn.NORM.DIST(AND(CD$4&gt;=$E49,CD$4&lt;=$G49)*(CC$4-$E49+1),$I49/2,$L49,TRUE))/(1-2*_xlfn.NORM.DIST(0,$I49/2,$L49,TRUE))*$C49+($J49="Steady Growth")*(AND(CD$4&gt;=$E49,CD$4&lt;=$G49)*((CD$4-$E49+1)/($I49*($I49+1)/2)*$C49))+($J49="custom")*CustomCF!BW49</f>
        <v>0</v>
      </c>
      <c r="CE49" s="19">
        <f>($J49="Bell Curve")*(_xlfn.NORM.DIST(AND(CE$4&gt;=$E49,CE$4&lt;=$G49)*(CE$4-$E49+1),$I49/2,$L49,TRUE)-_xlfn.NORM.DIST(AND(CE$4&gt;=$E49,CE$4&lt;=$G49)*(CD$4-$E49+1),$I49/2,$L49,TRUE))/(1-2*_xlfn.NORM.DIST(0,$I49/2,$L49,TRUE))*$C49+($J49="Steady Growth")*(AND(CE$4&gt;=$E49,CE$4&lt;=$G49)*((CE$4-$E49+1)/($I49*($I49+1)/2)*$C49))+($J49="custom")*CustomCF!BX49</f>
        <v>0</v>
      </c>
      <c r="CF49" s="19">
        <f>($J49="Bell Curve")*(_xlfn.NORM.DIST(AND(CF$4&gt;=$E49,CF$4&lt;=$G49)*(CF$4-$E49+1),$I49/2,$L49,TRUE)-_xlfn.NORM.DIST(AND(CF$4&gt;=$E49,CF$4&lt;=$G49)*(CE$4-$E49+1),$I49/2,$L49,TRUE))/(1-2*_xlfn.NORM.DIST(0,$I49/2,$L49,TRUE))*$C49+($J49="Steady Growth")*(AND(CF$4&gt;=$E49,CF$4&lt;=$G49)*((CF$4-$E49+1)/($I49*($I49+1)/2)*$C49))+($J49="custom")*CustomCF!BY49</f>
        <v>0</v>
      </c>
      <c r="CG49" s="19">
        <f>($J49="Bell Curve")*(_xlfn.NORM.DIST(AND(CG$4&gt;=$E49,CG$4&lt;=$G49)*(CG$4-$E49+1),$I49/2,$L49,TRUE)-_xlfn.NORM.DIST(AND(CG$4&gt;=$E49,CG$4&lt;=$G49)*(CF$4-$E49+1),$I49/2,$L49,TRUE))/(1-2*_xlfn.NORM.DIST(0,$I49/2,$L49,TRUE))*$C49+($J49="Steady Growth")*(AND(CG$4&gt;=$E49,CG$4&lt;=$G49)*((CG$4-$E49+1)/($I49*($I49+1)/2)*$C49))+($J49="custom")*CustomCF!BZ49</f>
        <v>0</v>
      </c>
      <c r="CH49" s="19">
        <f>($J49="Bell Curve")*(_xlfn.NORM.DIST(AND(CH$4&gt;=$E49,CH$4&lt;=$G49)*(CH$4-$E49+1),$I49/2,$L49,TRUE)-_xlfn.NORM.DIST(AND(CH$4&gt;=$E49,CH$4&lt;=$G49)*(CG$4-$E49+1),$I49/2,$L49,TRUE))/(1-2*_xlfn.NORM.DIST(0,$I49/2,$L49,TRUE))*$C49+($J49="Steady Growth")*(AND(CH$4&gt;=$E49,CH$4&lt;=$G49)*((CH$4-$E49+1)/($I49*($I49+1)/2)*$C49))+($J49="custom")*CustomCF!CA49</f>
        <v>0</v>
      </c>
      <c r="CI49" s="19">
        <f>($J49="Bell Curve")*(_xlfn.NORM.DIST(AND(CI$4&gt;=$E49,CI$4&lt;=$G49)*(CI$4-$E49+1),$I49/2,$L49,TRUE)-_xlfn.NORM.DIST(AND(CI$4&gt;=$E49,CI$4&lt;=$G49)*(CH$4-$E49+1),$I49/2,$L49,TRUE))/(1-2*_xlfn.NORM.DIST(0,$I49/2,$L49,TRUE))*$C49+($J49="Steady Growth")*(AND(CI$4&gt;=$E49,CI$4&lt;=$G49)*((CI$4-$E49+1)/($I49*($I49+1)/2)*$C49))+($J49="custom")*CustomCF!CB49</f>
        <v>0</v>
      </c>
      <c r="CJ49" s="19">
        <f>($J49="Bell Curve")*(_xlfn.NORM.DIST(AND(CJ$4&gt;=$E49,CJ$4&lt;=$G49)*(CJ$4-$E49+1),$I49/2,$L49,TRUE)-_xlfn.NORM.DIST(AND(CJ$4&gt;=$E49,CJ$4&lt;=$G49)*(CI$4-$E49+1),$I49/2,$L49,TRUE))/(1-2*_xlfn.NORM.DIST(0,$I49/2,$L49,TRUE))*$C49+($J49="Steady Growth")*(AND(CJ$4&gt;=$E49,CJ$4&lt;=$G49)*((CJ$4-$E49+1)/($I49*($I49+1)/2)*$C49))+($J49="custom")*CustomCF!CC49</f>
        <v>0</v>
      </c>
      <c r="CK49" s="19">
        <f>($J49="Bell Curve")*(_xlfn.NORM.DIST(AND(CK$4&gt;=$E49,CK$4&lt;=$G49)*(CK$4-$E49+1),$I49/2,$L49,TRUE)-_xlfn.NORM.DIST(AND(CK$4&gt;=$E49,CK$4&lt;=$G49)*(CJ$4-$E49+1),$I49/2,$L49,TRUE))/(1-2*_xlfn.NORM.DIST(0,$I49/2,$L49,TRUE))*$C49+($J49="Steady Growth")*(AND(CK$4&gt;=$E49,CK$4&lt;=$G49)*((CK$4-$E49+1)/($I49*($I49+1)/2)*$C49))+($J49="custom")*CustomCF!CD49</f>
        <v>0</v>
      </c>
      <c r="CL49" s="19">
        <f>($J49="Bell Curve")*(_xlfn.NORM.DIST(AND(CL$4&gt;=$E49,CL$4&lt;=$G49)*(CL$4-$E49+1),$I49/2,$L49,TRUE)-_xlfn.NORM.DIST(AND(CL$4&gt;=$E49,CL$4&lt;=$G49)*(CK$4-$E49+1),$I49/2,$L49,TRUE))/(1-2*_xlfn.NORM.DIST(0,$I49/2,$L49,TRUE))*$C49+($J49="Steady Growth")*(AND(CL$4&gt;=$E49,CL$4&lt;=$G49)*((CL$4-$E49+1)/($I49*($I49+1)/2)*$C49))+($J49="custom")*CustomCF!CE49</f>
        <v>0</v>
      </c>
      <c r="CM49" s="19">
        <f>($J49="Bell Curve")*(_xlfn.NORM.DIST(AND(CM$4&gt;=$E49,CM$4&lt;=$G49)*(CM$4-$E49+1),$I49/2,$L49,TRUE)-_xlfn.NORM.DIST(AND(CM$4&gt;=$E49,CM$4&lt;=$G49)*(CL$4-$E49+1),$I49/2,$L49,TRUE))/(1-2*_xlfn.NORM.DIST(0,$I49/2,$L49,TRUE))*$C49+($J49="Steady Growth")*(AND(CM$4&gt;=$E49,CM$4&lt;=$G49)*((CM$4-$E49+1)/($I49*($I49+1)/2)*$C49))+($J49="custom")*CustomCF!CF49</f>
        <v>0</v>
      </c>
      <c r="CN49" s="19">
        <f>($J49="Bell Curve")*(_xlfn.NORM.DIST(AND(CN$4&gt;=$E49,CN$4&lt;=$G49)*(CN$4-$E49+1),$I49/2,$L49,TRUE)-_xlfn.NORM.DIST(AND(CN$4&gt;=$E49,CN$4&lt;=$G49)*(CM$4-$E49+1),$I49/2,$L49,TRUE))/(1-2*_xlfn.NORM.DIST(0,$I49/2,$L49,TRUE))*$C49+($J49="Steady Growth")*(AND(CN$4&gt;=$E49,CN$4&lt;=$G49)*((CN$4-$E49+1)/($I49*($I49+1)/2)*$C49))+($J49="custom")*CustomCF!CG49</f>
        <v>0</v>
      </c>
      <c r="CO49" s="19">
        <f>($J49="Bell Curve")*(_xlfn.NORM.DIST(AND(CO$4&gt;=$E49,CO$4&lt;=$G49)*(CO$4-$E49+1),$I49/2,$L49,TRUE)-_xlfn.NORM.DIST(AND(CO$4&gt;=$E49,CO$4&lt;=$G49)*(CN$4-$E49+1),$I49/2,$L49,TRUE))/(1-2*_xlfn.NORM.DIST(0,$I49/2,$L49,TRUE))*$C49+($J49="Steady Growth")*(AND(CO$4&gt;=$E49,CO$4&lt;=$G49)*((CO$4-$E49+1)/($I49*($I49+1)/2)*$C49))+($J49="custom")*CustomCF!CH49</f>
        <v>0</v>
      </c>
      <c r="CP49" s="19">
        <f>($J49="Bell Curve")*(_xlfn.NORM.DIST(AND(CP$4&gt;=$E49,CP$4&lt;=$G49)*(CP$4-$E49+1),$I49/2,$L49,TRUE)-_xlfn.NORM.DIST(AND(CP$4&gt;=$E49,CP$4&lt;=$G49)*(CO$4-$E49+1),$I49/2,$L49,TRUE))/(1-2*_xlfn.NORM.DIST(0,$I49/2,$L49,TRUE))*$C49+($J49="Steady Growth")*(AND(CP$4&gt;=$E49,CP$4&lt;=$G49)*((CP$4-$E49+1)/($I49*($I49+1)/2)*$C49))+($J49="custom")*CustomCF!CI49</f>
        <v>0</v>
      </c>
      <c r="CQ49" s="19">
        <f>($J49="Bell Curve")*(_xlfn.NORM.DIST(AND(CQ$4&gt;=$E49,CQ$4&lt;=$G49)*(CQ$4-$E49+1),$I49/2,$L49,TRUE)-_xlfn.NORM.DIST(AND(CQ$4&gt;=$E49,CQ$4&lt;=$G49)*(CP$4-$E49+1),$I49/2,$L49,TRUE))/(1-2*_xlfn.NORM.DIST(0,$I49/2,$L49,TRUE))*$C49+($J49="Steady Growth")*(AND(CQ$4&gt;=$E49,CQ$4&lt;=$G49)*((CQ$4-$E49+1)/($I49*($I49+1)/2)*$C49))+($J49="custom")*CustomCF!CJ49</f>
        <v>0</v>
      </c>
      <c r="CR49" s="19">
        <f>($J49="Bell Curve")*(_xlfn.NORM.DIST(AND(CR$4&gt;=$E49,CR$4&lt;=$G49)*(CR$4-$E49+1),$I49/2,$L49,TRUE)-_xlfn.NORM.DIST(AND(CR$4&gt;=$E49,CR$4&lt;=$G49)*(CQ$4-$E49+1),$I49/2,$L49,TRUE))/(1-2*_xlfn.NORM.DIST(0,$I49/2,$L49,TRUE))*$C49+($J49="Steady Growth")*(AND(CR$4&gt;=$E49,CR$4&lt;=$G49)*((CR$4-$E49+1)/($I49*($I49+1)/2)*$C49))+($J49="custom")*CustomCF!CK49</f>
        <v>0</v>
      </c>
      <c r="CS49" s="19">
        <f>($J49="Bell Curve")*(_xlfn.NORM.DIST(AND(CS$4&gt;=$E49,CS$4&lt;=$G49)*(CS$4-$E49+1),$I49/2,$L49,TRUE)-_xlfn.NORM.DIST(AND(CS$4&gt;=$E49,CS$4&lt;=$G49)*(CR$4-$E49+1),$I49/2,$L49,TRUE))/(1-2*_xlfn.NORM.DIST(0,$I49/2,$L49,TRUE))*$C49+($J49="Steady Growth")*(AND(CS$4&gt;=$E49,CS$4&lt;=$G49)*((CS$4-$E49+1)/($I49*($I49+1)/2)*$C49))+($J49="custom")*CustomCF!CL49</f>
        <v>0</v>
      </c>
      <c r="CT49" s="19">
        <f>($J49="Bell Curve")*(_xlfn.NORM.DIST(AND(CT$4&gt;=$E49,CT$4&lt;=$G49)*(CT$4-$E49+1),$I49/2,$L49,TRUE)-_xlfn.NORM.DIST(AND(CT$4&gt;=$E49,CT$4&lt;=$G49)*(CS$4-$E49+1),$I49/2,$L49,TRUE))/(1-2*_xlfn.NORM.DIST(0,$I49/2,$L49,TRUE))*$C49+($J49="Steady Growth")*(AND(CT$4&gt;=$E49,CT$4&lt;=$G49)*((CT$4-$E49+1)/($I49*($I49+1)/2)*$C49))+($J49="custom")*CustomCF!CM49</f>
        <v>0</v>
      </c>
      <c r="CU49" s="19">
        <f>($J49="Bell Curve")*(_xlfn.NORM.DIST(AND(CU$4&gt;=$E49,CU$4&lt;=$G49)*(CU$4-$E49+1),$I49/2,$L49,TRUE)-_xlfn.NORM.DIST(AND(CU$4&gt;=$E49,CU$4&lt;=$G49)*(CT$4-$E49+1),$I49/2,$L49,TRUE))/(1-2*_xlfn.NORM.DIST(0,$I49/2,$L49,TRUE))*$C49+($J49="Steady Growth")*(AND(CU$4&gt;=$E49,CU$4&lt;=$G49)*((CU$4-$E49+1)/($I49*($I49+1)/2)*$C49))+($J49="custom")*CustomCF!CN49</f>
        <v>0</v>
      </c>
      <c r="CV49" s="19">
        <f>($J49="Bell Curve")*(_xlfn.NORM.DIST(AND(CV$4&gt;=$E49,CV$4&lt;=$G49)*(CV$4-$E49+1),$I49/2,$L49,TRUE)-_xlfn.NORM.DIST(AND(CV$4&gt;=$E49,CV$4&lt;=$G49)*(CU$4-$E49+1),$I49/2,$L49,TRUE))/(1-2*_xlfn.NORM.DIST(0,$I49/2,$L49,TRUE))*$C49+($J49="Steady Growth")*(AND(CV$4&gt;=$E49,CV$4&lt;=$G49)*((CV$4-$E49+1)/($I49*($I49+1)/2)*$C49))+($J49="custom")*CustomCF!CO49</f>
        <v>0</v>
      </c>
      <c r="CW49" s="19">
        <f>($J49="Bell Curve")*(_xlfn.NORM.DIST(AND(CW$4&gt;=$E49,CW$4&lt;=$G49)*(CW$4-$E49+1),$I49/2,$L49,TRUE)-_xlfn.NORM.DIST(AND(CW$4&gt;=$E49,CW$4&lt;=$G49)*(CV$4-$E49+1),$I49/2,$L49,TRUE))/(1-2*_xlfn.NORM.DIST(0,$I49/2,$L49,TRUE))*$C49+($J49="Steady Growth")*(AND(CW$4&gt;=$E49,CW$4&lt;=$G49)*((CW$4-$E49+1)/($I49*($I49+1)/2)*$C49))+($J49="custom")*CustomCF!CP49</f>
        <v>0</v>
      </c>
      <c r="CX49" s="19">
        <f>($J49="Bell Curve")*(_xlfn.NORM.DIST(AND(CX$4&gt;=$E49,CX$4&lt;=$G49)*(CX$4-$E49+1),$I49/2,$L49,TRUE)-_xlfn.NORM.DIST(AND(CX$4&gt;=$E49,CX$4&lt;=$G49)*(CW$4-$E49+1),$I49/2,$L49,TRUE))/(1-2*_xlfn.NORM.DIST(0,$I49/2,$L49,TRUE))*$C49+($J49="Steady Growth")*(AND(CX$4&gt;=$E49,CX$4&lt;=$G49)*((CX$4-$E49+1)/($I49*($I49+1)/2)*$C49))+($J49="custom")*CustomCF!CQ49</f>
        <v>0</v>
      </c>
      <c r="CY49" s="19">
        <f>($J49="Bell Curve")*(_xlfn.NORM.DIST(AND(CY$4&gt;=$E49,CY$4&lt;=$G49)*(CY$4-$E49+1),$I49/2,$L49,TRUE)-_xlfn.NORM.DIST(AND(CY$4&gt;=$E49,CY$4&lt;=$G49)*(CX$4-$E49+1),$I49/2,$L49,TRUE))/(1-2*_xlfn.NORM.DIST(0,$I49/2,$L49,TRUE))*$C49+($J49="Steady Growth")*(AND(CY$4&gt;=$E49,CY$4&lt;=$G49)*((CY$4-$E49+1)/($I49*($I49+1)/2)*$C49))+($J49="custom")*CustomCF!CR49</f>
        <v>0</v>
      </c>
      <c r="CZ49" s="19">
        <f>($J49="Bell Curve")*(_xlfn.NORM.DIST(AND(CZ$4&gt;=$E49,CZ$4&lt;=$G49)*(CZ$4-$E49+1),$I49/2,$L49,TRUE)-_xlfn.NORM.DIST(AND(CZ$4&gt;=$E49,CZ$4&lt;=$G49)*(CY$4-$E49+1),$I49/2,$L49,TRUE))/(1-2*_xlfn.NORM.DIST(0,$I49/2,$L49,TRUE))*$C49+($J49="Steady Growth")*(AND(CZ$4&gt;=$E49,CZ$4&lt;=$G49)*((CZ$4-$E49+1)/($I49*($I49+1)/2)*$C49))+($J49="custom")*CustomCF!CS49</f>
        <v>0</v>
      </c>
      <c r="DA49" s="19">
        <f>($J49="Bell Curve")*(_xlfn.NORM.DIST(AND(DA$4&gt;=$E49,DA$4&lt;=$G49)*(DA$4-$E49+1),$I49/2,$L49,TRUE)-_xlfn.NORM.DIST(AND(DA$4&gt;=$E49,DA$4&lt;=$G49)*(CZ$4-$E49+1),$I49/2,$L49,TRUE))/(1-2*_xlfn.NORM.DIST(0,$I49/2,$L49,TRUE))*$C49+($J49="Steady Growth")*(AND(DA$4&gt;=$E49,DA$4&lt;=$G49)*((DA$4-$E49+1)/($I49*($I49+1)/2)*$C49))+($J49="custom")*CustomCF!CT49</f>
        <v>0</v>
      </c>
      <c r="DB49" s="19">
        <f>($J49="Bell Curve")*(_xlfn.NORM.DIST(AND(DB$4&gt;=$E49,DB$4&lt;=$G49)*(DB$4-$E49+1),$I49/2,$L49,TRUE)-_xlfn.NORM.DIST(AND(DB$4&gt;=$E49,DB$4&lt;=$G49)*(DA$4-$E49+1),$I49/2,$L49,TRUE))/(1-2*_xlfn.NORM.DIST(0,$I49/2,$L49,TRUE))*$C49+($J49="Steady Growth")*(AND(DB$4&gt;=$E49,DB$4&lt;=$G49)*((DB$4-$E49+1)/($I49*($I49+1)/2)*$C49))+($J49="custom")*CustomCF!CU49</f>
        <v>0</v>
      </c>
      <c r="DC49" s="19">
        <f>($J49="Bell Curve")*(_xlfn.NORM.DIST(AND(DC$4&gt;=$E49,DC$4&lt;=$G49)*(DC$4-$E49+1),$I49/2,$L49,TRUE)-_xlfn.NORM.DIST(AND(DC$4&gt;=$E49,DC$4&lt;=$G49)*(DB$4-$E49+1),$I49/2,$L49,TRUE))/(1-2*_xlfn.NORM.DIST(0,$I49/2,$L49,TRUE))*$C49+($J49="Steady Growth")*(AND(DC$4&gt;=$E49,DC$4&lt;=$G49)*((DC$4-$E49+1)/($I49*($I49+1)/2)*$C49))+($J49="custom")*CustomCF!CV49</f>
        <v>0</v>
      </c>
      <c r="DD49" s="19">
        <f>($J49="Bell Curve")*(_xlfn.NORM.DIST(AND(DD$4&gt;=$E49,DD$4&lt;=$G49)*(DD$4-$E49+1),$I49/2,$L49,TRUE)-_xlfn.NORM.DIST(AND(DD$4&gt;=$E49,DD$4&lt;=$G49)*(DC$4-$E49+1),$I49/2,$L49,TRUE))/(1-2*_xlfn.NORM.DIST(0,$I49/2,$L49,TRUE))*$C49+($J49="Steady Growth")*(AND(DD$4&gt;=$E49,DD$4&lt;=$G49)*((DD$4-$E49+1)/($I49*($I49+1)/2)*$C49))+($J49="custom")*CustomCF!CW49</f>
        <v>0</v>
      </c>
      <c r="DE49" s="19">
        <f>($J49="Bell Curve")*(_xlfn.NORM.DIST(AND(DE$4&gt;=$E49,DE$4&lt;=$G49)*(DE$4-$E49+1),$I49/2,$L49,TRUE)-_xlfn.NORM.DIST(AND(DE$4&gt;=$E49,DE$4&lt;=$G49)*(DD$4-$E49+1),$I49/2,$L49,TRUE))/(1-2*_xlfn.NORM.DIST(0,$I49/2,$L49,TRUE))*$C49+($J49="Steady Growth")*(AND(DE$4&gt;=$E49,DE$4&lt;=$G49)*((DE$4-$E49+1)/($I49*($I49+1)/2)*$C49))+($J49="custom")*CustomCF!CX49</f>
        <v>0</v>
      </c>
      <c r="DF49" s="19">
        <f>($J49="Bell Curve")*(_xlfn.NORM.DIST(AND(DF$4&gt;=$E49,DF$4&lt;=$G49)*(DF$4-$E49+1),$I49/2,$L49,TRUE)-_xlfn.NORM.DIST(AND(DF$4&gt;=$E49,DF$4&lt;=$G49)*(DE$4-$E49+1),$I49/2,$L49,TRUE))/(1-2*_xlfn.NORM.DIST(0,$I49/2,$L49,TRUE))*$C49+($J49="Steady Growth")*(AND(DF$4&gt;=$E49,DF$4&lt;=$G49)*((DF$4-$E49+1)/($I49*($I49+1)/2)*$C49))+($J49="custom")*CustomCF!CY49</f>
        <v>0</v>
      </c>
      <c r="DG49" s="19">
        <f>($J49="Bell Curve")*(_xlfn.NORM.DIST(AND(DG$4&gt;=$E49,DG$4&lt;=$G49)*(DG$4-$E49+1),$I49/2,$L49,TRUE)-_xlfn.NORM.DIST(AND(DG$4&gt;=$E49,DG$4&lt;=$G49)*(DF$4-$E49+1),$I49/2,$L49,TRUE))/(1-2*_xlfn.NORM.DIST(0,$I49/2,$L49,TRUE))*$C49+($J49="Steady Growth")*(AND(DG$4&gt;=$E49,DG$4&lt;=$G49)*((DG$4-$E49+1)/($I49*($I49+1)/2)*$C49))+($J49="custom")*CustomCF!CZ49</f>
        <v>0</v>
      </c>
      <c r="DH49" s="19">
        <f>($J49="Bell Curve")*(_xlfn.NORM.DIST(AND(DH$4&gt;=$E49,DH$4&lt;=$G49)*(DH$4-$E49+1),$I49/2,$L49,TRUE)-_xlfn.NORM.DIST(AND(DH$4&gt;=$E49,DH$4&lt;=$G49)*(DG$4-$E49+1),$I49/2,$L49,TRUE))/(1-2*_xlfn.NORM.DIST(0,$I49/2,$L49,TRUE))*$C49+($J49="Steady Growth")*(AND(DH$4&gt;=$E49,DH$4&lt;=$G49)*((DH$4-$E49+1)/($I49*($I49+1)/2)*$C49))+($J49="custom")*CustomCF!DA49</f>
        <v>0</v>
      </c>
      <c r="DI49" s="19">
        <f>($J49="Bell Curve")*(_xlfn.NORM.DIST(AND(DI$4&gt;=$E49,DI$4&lt;=$G49)*(DI$4-$E49+1),$I49/2,$L49,TRUE)-_xlfn.NORM.DIST(AND(DI$4&gt;=$E49,DI$4&lt;=$G49)*(DH$4-$E49+1),$I49/2,$L49,TRUE))/(1-2*_xlfn.NORM.DIST(0,$I49/2,$L49,TRUE))*$C49+($J49="Steady Growth")*(AND(DI$4&gt;=$E49,DI$4&lt;=$G49)*((DI$4-$E49+1)/($I49*($I49+1)/2)*$C49))+($J49="custom")*CustomCF!DB49</f>
        <v>0</v>
      </c>
      <c r="DJ49" s="19">
        <f>($J49="Bell Curve")*(_xlfn.NORM.DIST(AND(DJ$4&gt;=$E49,DJ$4&lt;=$G49)*(DJ$4-$E49+1),$I49/2,$L49,TRUE)-_xlfn.NORM.DIST(AND(DJ$4&gt;=$E49,DJ$4&lt;=$G49)*(DI$4-$E49+1),$I49/2,$L49,TRUE))/(1-2*_xlfn.NORM.DIST(0,$I49/2,$L49,TRUE))*$C49+($J49="Steady Growth")*(AND(DJ$4&gt;=$E49,DJ$4&lt;=$G49)*((DJ$4-$E49+1)/($I49*($I49+1)/2)*$C49))+($J49="custom")*CustomCF!DC49</f>
        <v>0</v>
      </c>
      <c r="DK49" s="19">
        <f>($J49="Bell Curve")*(_xlfn.NORM.DIST(AND(DK$4&gt;=$E49,DK$4&lt;=$G49)*(DK$4-$E49+1),$I49/2,$L49,TRUE)-_xlfn.NORM.DIST(AND(DK$4&gt;=$E49,DK$4&lt;=$G49)*(DJ$4-$E49+1),$I49/2,$L49,TRUE))/(1-2*_xlfn.NORM.DIST(0,$I49/2,$L49,TRUE))*$C49+($J49="Steady Growth")*(AND(DK$4&gt;=$E49,DK$4&lt;=$G49)*((DK$4-$E49+1)/($I49*($I49+1)/2)*$C49))+($J49="custom")*CustomCF!DD49</f>
        <v>0</v>
      </c>
      <c r="DL49" s="19">
        <f>($J49="Bell Curve")*(_xlfn.NORM.DIST(AND(DL$4&gt;=$E49,DL$4&lt;=$G49)*(DL$4-$E49+1),$I49/2,$L49,TRUE)-_xlfn.NORM.DIST(AND(DL$4&gt;=$E49,DL$4&lt;=$G49)*(DK$4-$E49+1),$I49/2,$L49,TRUE))/(1-2*_xlfn.NORM.DIST(0,$I49/2,$L49,TRUE))*$C49+($J49="Steady Growth")*(AND(DL$4&gt;=$E49,DL$4&lt;=$G49)*((DL$4-$E49+1)/($I49*($I49+1)/2)*$C49))+($J49="custom")*CustomCF!DE49</f>
        <v>0</v>
      </c>
      <c r="DM49" s="19">
        <f>($J49="Bell Curve")*(_xlfn.NORM.DIST(AND(DM$4&gt;=$E49,DM$4&lt;=$G49)*(DM$4-$E49+1),$I49/2,$L49,TRUE)-_xlfn.NORM.DIST(AND(DM$4&gt;=$E49,DM$4&lt;=$G49)*(DL$4-$E49+1),$I49/2,$L49,TRUE))/(1-2*_xlfn.NORM.DIST(0,$I49/2,$L49,TRUE))*$C49+($J49="Steady Growth")*(AND(DM$4&gt;=$E49,DM$4&lt;=$G49)*((DM$4-$E49+1)/($I49*($I49+1)/2)*$C49))+($J49="custom")*CustomCF!DF49</f>
        <v>0</v>
      </c>
      <c r="DN49" s="19">
        <f>($J49="Bell Curve")*(_xlfn.NORM.DIST(AND(DN$4&gt;=$E49,DN$4&lt;=$G49)*(DN$4-$E49+1),$I49/2,$L49,TRUE)-_xlfn.NORM.DIST(AND(DN$4&gt;=$E49,DN$4&lt;=$G49)*(DM$4-$E49+1),$I49/2,$L49,TRUE))/(1-2*_xlfn.NORM.DIST(0,$I49/2,$L49,TRUE))*$C49+($J49="Steady Growth")*(AND(DN$4&gt;=$E49,DN$4&lt;=$G49)*((DN$4-$E49+1)/($I49*($I49+1)/2)*$C49))+($J49="custom")*CustomCF!DG49</f>
        <v>0</v>
      </c>
      <c r="DO49" s="19">
        <f>($J49="Bell Curve")*(_xlfn.NORM.DIST(AND(DO$4&gt;=$E49,DO$4&lt;=$G49)*(DO$4-$E49+1),$I49/2,$L49,TRUE)-_xlfn.NORM.DIST(AND(DO$4&gt;=$E49,DO$4&lt;=$G49)*(DN$4-$E49+1),$I49/2,$L49,TRUE))/(1-2*_xlfn.NORM.DIST(0,$I49/2,$L49,TRUE))*$C49+($J49="Steady Growth")*(AND(DO$4&gt;=$E49,DO$4&lt;=$G49)*((DO$4-$E49+1)/($I49*($I49+1)/2)*$C49))+($J49="custom")*CustomCF!DH49</f>
        <v>0</v>
      </c>
      <c r="DP49" s="19">
        <f>($J49="Bell Curve")*(_xlfn.NORM.DIST(AND(DP$4&gt;=$E49,DP$4&lt;=$G49)*(DP$4-$E49+1),$I49/2,$L49,TRUE)-_xlfn.NORM.DIST(AND(DP$4&gt;=$E49,DP$4&lt;=$G49)*(DO$4-$E49+1),$I49/2,$L49,TRUE))/(1-2*_xlfn.NORM.DIST(0,$I49/2,$L49,TRUE))*$C49+($J49="Steady Growth")*(AND(DP$4&gt;=$E49,DP$4&lt;=$G49)*((DP$4-$E49+1)/($I49*($I49+1)/2)*$C49))+($J49="custom")*CustomCF!DI49</f>
        <v>0</v>
      </c>
      <c r="DQ49" s="19">
        <f>($J49="Bell Curve")*(_xlfn.NORM.DIST(AND(DQ$4&gt;=$E49,DQ$4&lt;=$G49)*(DQ$4-$E49+1),$I49/2,$L49,TRUE)-_xlfn.NORM.DIST(AND(DQ$4&gt;=$E49,DQ$4&lt;=$G49)*(DP$4-$E49+1),$I49/2,$L49,TRUE))/(1-2*_xlfn.NORM.DIST(0,$I49/2,$L49,TRUE))*$C49+($J49="Steady Growth")*(AND(DQ$4&gt;=$E49,DQ$4&lt;=$G49)*((DQ$4-$E49+1)/($I49*($I49+1)/2)*$C49))+($J49="custom")*CustomCF!DJ49</f>
        <v>0</v>
      </c>
      <c r="DR49" s="19">
        <f>($J49="Bell Curve")*(_xlfn.NORM.DIST(AND(DR$4&gt;=$E49,DR$4&lt;=$G49)*(DR$4-$E49+1),$I49/2,$L49,TRUE)-_xlfn.NORM.DIST(AND(DR$4&gt;=$E49,DR$4&lt;=$G49)*(DQ$4-$E49+1),$I49/2,$L49,TRUE))/(1-2*_xlfn.NORM.DIST(0,$I49/2,$L49,TRUE))*$C49+($J49="Steady Growth")*(AND(DR$4&gt;=$E49,DR$4&lt;=$G49)*((DR$4-$E49+1)/($I49*($I49+1)/2)*$C49))+($J49="custom")*CustomCF!DK49</f>
        <v>0</v>
      </c>
      <c r="DS49" s="19">
        <f>($J49="Bell Curve")*(_xlfn.NORM.DIST(AND(DS$4&gt;=$E49,DS$4&lt;=$G49)*(DS$4-$E49+1),$I49/2,$L49,TRUE)-_xlfn.NORM.DIST(AND(DS$4&gt;=$E49,DS$4&lt;=$G49)*(DR$4-$E49+1),$I49/2,$L49,TRUE))/(1-2*_xlfn.NORM.DIST(0,$I49/2,$L49,TRUE))*$C49+($J49="Steady Growth")*(AND(DS$4&gt;=$E49,DS$4&lt;=$G49)*((DS$4-$E49+1)/($I49*($I49+1)/2)*$C49))+($J49="custom")*CustomCF!DL49</f>
        <v>0</v>
      </c>
      <c r="DT49" s="19">
        <f>($J49="Bell Curve")*(_xlfn.NORM.DIST(AND(DT$4&gt;=$E49,DT$4&lt;=$G49)*(DT$4-$E49+1),$I49/2,$L49,TRUE)-_xlfn.NORM.DIST(AND(DT$4&gt;=$E49,DT$4&lt;=$G49)*(DS$4-$E49+1),$I49/2,$L49,TRUE))/(1-2*_xlfn.NORM.DIST(0,$I49/2,$L49,TRUE))*$C49+($J49="Steady Growth")*(AND(DT$4&gt;=$E49,DT$4&lt;=$G49)*((DT$4-$E49+1)/($I49*($I49+1)/2)*$C49))+($J49="custom")*CustomCF!DM49</f>
        <v>0</v>
      </c>
      <c r="DU49" s="19">
        <f>($J49="Bell Curve")*(_xlfn.NORM.DIST(AND(DU$4&gt;=$E49,DU$4&lt;=$G49)*(DU$4-$E49+1),$I49/2,$L49,TRUE)-_xlfn.NORM.DIST(AND(DU$4&gt;=$E49,DU$4&lt;=$G49)*(DT$4-$E49+1),$I49/2,$L49,TRUE))/(1-2*_xlfn.NORM.DIST(0,$I49/2,$L49,TRUE))*$C49+($J49="Steady Growth")*(AND(DU$4&gt;=$E49,DU$4&lt;=$G49)*((DU$4-$E49+1)/($I49*($I49+1)/2)*$C49))+($J49="custom")*CustomCF!DN49</f>
        <v>0</v>
      </c>
      <c r="DV49" s="19">
        <f>($J49="Bell Curve")*(_xlfn.NORM.DIST(AND(DV$4&gt;=$E49,DV$4&lt;=$G49)*(DV$4-$E49+1),$I49/2,$L49,TRUE)-_xlfn.NORM.DIST(AND(DV$4&gt;=$E49,DV$4&lt;=$G49)*(DU$4-$E49+1),$I49/2,$L49,TRUE))/(1-2*_xlfn.NORM.DIST(0,$I49/2,$L49,TRUE))*$C49+($J49="Steady Growth")*(AND(DV$4&gt;=$E49,DV$4&lt;=$G49)*((DV$4-$E49+1)/($I49*($I49+1)/2)*$C49))+($J49="custom")*CustomCF!DO49</f>
        <v>0</v>
      </c>
      <c r="DW49" s="19">
        <f>($J49="Bell Curve")*(_xlfn.NORM.DIST(AND(DW$4&gt;=$E49,DW$4&lt;=$G49)*(DW$4-$E49+1),$I49/2,$L49,TRUE)-_xlfn.NORM.DIST(AND(DW$4&gt;=$E49,DW$4&lt;=$G49)*(DV$4-$E49+1),$I49/2,$L49,TRUE))/(1-2*_xlfn.NORM.DIST(0,$I49/2,$L49,TRUE))*$C49+($J49="Steady Growth")*(AND(DW$4&gt;=$E49,DW$4&lt;=$G49)*((DW$4-$E49+1)/($I49*($I49+1)/2)*$C49))+($J49="custom")*CustomCF!DP49</f>
        <v>0</v>
      </c>
      <c r="DX49" s="19">
        <f>($J49="Bell Curve")*(_xlfn.NORM.DIST(AND(DX$4&gt;=$E49,DX$4&lt;=$G49)*(DX$4-$E49+1),$I49/2,$L49,TRUE)-_xlfn.NORM.DIST(AND(DX$4&gt;=$E49,DX$4&lt;=$G49)*(DW$4-$E49+1),$I49/2,$L49,TRUE))/(1-2*_xlfn.NORM.DIST(0,$I49/2,$L49,TRUE))*$C49+($J49="Steady Growth")*(AND(DX$4&gt;=$E49,DX$4&lt;=$G49)*((DX$4-$E49+1)/($I49*($I49+1)/2)*$C49))+($J49="custom")*CustomCF!DQ49</f>
        <v>0</v>
      </c>
      <c r="DY49" s="19">
        <f>($J49="Bell Curve")*(_xlfn.NORM.DIST(AND(DY$4&gt;=$E49,DY$4&lt;=$G49)*(DY$4-$E49+1),$I49/2,$L49,TRUE)-_xlfn.NORM.DIST(AND(DY$4&gt;=$E49,DY$4&lt;=$G49)*(DX$4-$E49+1),$I49/2,$L49,TRUE))/(1-2*_xlfn.NORM.DIST(0,$I49/2,$L49,TRUE))*$C49+($J49="Steady Growth")*(AND(DY$4&gt;=$E49,DY$4&lt;=$G49)*((DY$4-$E49+1)/($I49*($I49+1)/2)*$C49))+($J49="custom")*CustomCF!DR49</f>
        <v>0</v>
      </c>
      <c r="DZ49" s="19">
        <f>($J49="Bell Curve")*(_xlfn.NORM.DIST(AND(DZ$4&gt;=$E49,DZ$4&lt;=$G49)*(DZ$4-$E49+1),$I49/2,$L49,TRUE)-_xlfn.NORM.DIST(AND(DZ$4&gt;=$E49,DZ$4&lt;=$G49)*(DY$4-$E49+1),$I49/2,$L49,TRUE))/(1-2*_xlfn.NORM.DIST(0,$I49/2,$L49,TRUE))*$C49+($J49="Steady Growth")*(AND(DZ$4&gt;=$E49,DZ$4&lt;=$G49)*((DZ$4-$E49+1)/($I49*($I49+1)/2)*$C49))+($J49="custom")*CustomCF!DS49</f>
        <v>0</v>
      </c>
      <c r="EA49" s="19">
        <f>($J49="Bell Curve")*(_xlfn.NORM.DIST(AND(EA$4&gt;=$E49,EA$4&lt;=$G49)*(EA$4-$E49+1),$I49/2,$L49,TRUE)-_xlfn.NORM.DIST(AND(EA$4&gt;=$E49,EA$4&lt;=$G49)*(DZ$4-$E49+1),$I49/2,$L49,TRUE))/(1-2*_xlfn.NORM.DIST(0,$I49/2,$L49,TRUE))*$C49+($J49="Steady Growth")*(AND(EA$4&gt;=$E49,EA$4&lt;=$G49)*((EA$4-$E49+1)/($I49*($I49+1)/2)*$C49))+($J49="custom")*CustomCF!DT49</f>
        <v>0</v>
      </c>
      <c r="EB49" s="19">
        <f>($J49="Bell Curve")*(_xlfn.NORM.DIST(AND(EB$4&gt;=$E49,EB$4&lt;=$G49)*(EB$4-$E49+1),$I49/2,$L49,TRUE)-_xlfn.NORM.DIST(AND(EB$4&gt;=$E49,EB$4&lt;=$G49)*(EA$4-$E49+1),$I49/2,$L49,TRUE))/(1-2*_xlfn.NORM.DIST(0,$I49/2,$L49,TRUE))*$C49+($J49="Steady Growth")*(AND(EB$4&gt;=$E49,EB$4&lt;=$G49)*((EB$4-$E49+1)/($I49*($I49+1)/2)*$C49))+($J49="custom")*CustomCF!DU49</f>
        <v>0</v>
      </c>
      <c r="EC49" s="19">
        <f>($J49="Bell Curve")*(_xlfn.NORM.DIST(AND(EC$4&gt;=$E49,EC$4&lt;=$G49)*(EC$4-$E49+1),$I49/2,$L49,TRUE)-_xlfn.NORM.DIST(AND(EC$4&gt;=$E49,EC$4&lt;=$G49)*(EB$4-$E49+1),$I49/2,$L49,TRUE))/(1-2*_xlfn.NORM.DIST(0,$I49/2,$L49,TRUE))*$C49+($J49="Steady Growth")*(AND(EC$4&gt;=$E49,EC$4&lt;=$G49)*((EC$4-$E49+1)/($I49*($I49+1)/2)*$C49))+($J49="custom")*CustomCF!DV49</f>
        <v>0</v>
      </c>
      <c r="ED49" s="19">
        <f>($J49="Bell Curve")*(_xlfn.NORM.DIST(AND(ED$4&gt;=$E49,ED$4&lt;=$G49)*(ED$4-$E49+1),$I49/2,$L49,TRUE)-_xlfn.NORM.DIST(AND(ED$4&gt;=$E49,ED$4&lt;=$G49)*(EC$4-$E49+1),$I49/2,$L49,TRUE))/(1-2*_xlfn.NORM.DIST(0,$I49/2,$L49,TRUE))*$C49+($J49="Steady Growth")*(AND(ED$4&gt;=$E49,ED$4&lt;=$G49)*((ED$4-$E49+1)/($I49*($I49+1)/2)*$C49))+($J49="custom")*CustomCF!DW49</f>
        <v>0</v>
      </c>
      <c r="EE49" s="19">
        <f>($J49="Bell Curve")*(_xlfn.NORM.DIST(AND(EE$4&gt;=$E49,EE$4&lt;=$G49)*(EE$4-$E49+1),$I49/2,$L49,TRUE)-_xlfn.NORM.DIST(AND(EE$4&gt;=$E49,EE$4&lt;=$G49)*(ED$4-$E49+1),$I49/2,$L49,TRUE))/(1-2*_xlfn.NORM.DIST(0,$I49/2,$L49,TRUE))*$C49+($J49="Steady Growth")*(AND(EE$4&gt;=$E49,EE$4&lt;=$G49)*((EE$4-$E49+1)/($I49*($I49+1)/2)*$C49))+($J49="custom")*CustomCF!DX49</f>
        <v>0</v>
      </c>
      <c r="EF49" s="121">
        <f>($J49="Bell Curve")*(_xlfn.NORM.DIST(AND(EF$4&gt;=$E49,EF$4&lt;=$G49)*(EF$4-$E49+1),$I49/2,$L49,TRUE)-_xlfn.NORM.DIST(AND(EF$4&gt;=$E49,EF$4&lt;=$G49)*(EE$4-$E49+1),$I49/2,$L49,TRUE))/(1-2*_xlfn.NORM.DIST(0,$I49/2,$L49,TRUE))*$C49+($J49="Steady Growth")*(AND(EF$4&gt;=$E49,EF$4&lt;=$G49)*((EF$4-$E49+1)/($I49*($I49+1)/2)*$C49))+($J49="custom")*CustomCF!DY49</f>
        <v>0</v>
      </c>
    </row>
    <row r="50" spans="2:136" hidden="1" outlineLevel="1" x14ac:dyDescent="0.2">
      <c r="B50" s="103" t="str">
        <f>Budget!O23</f>
        <v>Utilities</v>
      </c>
      <c r="C50" s="19">
        <f>Budget!P23</f>
        <v>300000</v>
      </c>
      <c r="D50" s="19">
        <f t="shared" si="17"/>
        <v>0</v>
      </c>
      <c r="E50" s="92">
        <v>0</v>
      </c>
      <c r="F50" s="18">
        <f>IF(J50="Custom",CustomCF!E50,INDEX($P$6:$DY$6,MATCH(E50,CF!$P$4:$DY$4,0)))</f>
        <v>46022</v>
      </c>
      <c r="G50" s="92">
        <v>30</v>
      </c>
      <c r="H50" s="18">
        <f>IF(J50="Custom",CustomCF!F50,INDEX($P$6:$EF$6,MATCH(G50,$P$4:$EF$4,0)))</f>
        <v>46934</v>
      </c>
      <c r="I50" s="9">
        <f t="shared" si="9"/>
        <v>31</v>
      </c>
      <c r="J50" s="92" t="s">
        <v>30</v>
      </c>
      <c r="K50" s="92" t="s">
        <v>31</v>
      </c>
      <c r="L50" s="9">
        <f t="shared" si="22"/>
        <v>10000000</v>
      </c>
      <c r="M50" s="107">
        <f t="shared" si="23"/>
        <v>299999.9999865343</v>
      </c>
      <c r="N50" s="112" t="str">
        <f t="shared" si="10"/>
        <v>OK</v>
      </c>
      <c r="O50" s="112"/>
      <c r="P50" s="19">
        <f>($J50="Bell Curve")*(_xlfn.NORM.DIST(AND(P$4&gt;=$E50,P$4&lt;=$G50)*(P$4-$E50+1),$I50/2,$L50,TRUE)-_xlfn.NORM.DIST(AND(P$4&gt;=$E50,P$4&lt;=$G50)*(N$4-$E50+1),$I50/2,$L50,TRUE))/(1-2*_xlfn.NORM.DIST(0,$I50/2,$L50,TRUE))*$C50+($J50="Steady Growth")*(AND(P$4&gt;=$E50,P$4&lt;=$G50)*((P$4-$E50+1)/($I50*($I50+1)/2)*$C50))+($J50="custom")*CustomCF!I50</f>
        <v>9677.419353101197</v>
      </c>
      <c r="Q50" s="19">
        <f>($J50="Bell Curve")*(_xlfn.NORM.DIST(AND(Q$4&gt;=$E50,Q$4&lt;=$G50)*(Q$4-$E50+1),$I50/2,$L50,TRUE)-_xlfn.NORM.DIST(AND(Q$4&gt;=$E50,Q$4&lt;=$G50)*(P$4-$E50+1),$I50/2,$L50,TRUE))/(1-2*_xlfn.NORM.DIST(0,$I50/2,$L50,TRUE))*$C50+($J50="Steady Growth")*(AND(Q$4&gt;=$E50,Q$4&lt;=$G50)*((Q$4-$E50+1)/($I50*($I50+1)/2)*$C50))+($J50="custom")*CustomCF!J50</f>
        <v>9677.419353101197</v>
      </c>
      <c r="R50" s="19">
        <f>($J50="Bell Curve")*(_xlfn.NORM.DIST(AND(R$4&gt;=$E50,R$4&lt;=$G50)*(R$4-$E50+1),$I50/2,$L50,TRUE)-_xlfn.NORM.DIST(AND(R$4&gt;=$E50,R$4&lt;=$G50)*(Q$4-$E50+1),$I50/2,$L50,TRUE))/(1-2*_xlfn.NORM.DIST(0,$I50/2,$L50,TRUE))*$C50+($J50="Steady Growth")*(AND(R$4&gt;=$E50,R$4&lt;=$G50)*((R$4-$E50+1)/($I50*($I50+1)/2)*$C50))+($J50="custom")*CustomCF!K50</f>
        <v>9677.419353101197</v>
      </c>
      <c r="S50" s="19">
        <f>($J50="Bell Curve")*(_xlfn.NORM.DIST(AND(S$4&gt;=$E50,S$4&lt;=$G50)*(S$4-$E50+1),$I50/2,$L50,TRUE)-_xlfn.NORM.DIST(AND(S$4&gt;=$E50,S$4&lt;=$G50)*(R$4-$E50+1),$I50/2,$L50,TRUE))/(1-2*_xlfn.NORM.DIST(0,$I50/2,$L50,TRUE))*$C50+($J50="Steady Growth")*(AND(S$4&gt;=$E50,S$4&lt;=$G50)*((S$4-$E50+1)/($I50*($I50+1)/2)*$C50))+($J50="custom")*CustomCF!L50</f>
        <v>9677.419353101197</v>
      </c>
      <c r="T50" s="19">
        <f>($J50="Bell Curve")*(_xlfn.NORM.DIST(AND(T$4&gt;=$E50,T$4&lt;=$G50)*(T$4-$E50+1),$I50/2,$L50,TRUE)-_xlfn.NORM.DIST(AND(T$4&gt;=$E50,T$4&lt;=$G50)*(S$4-$E50+1),$I50/2,$L50,TRUE))/(1-2*_xlfn.NORM.DIST(0,$I50/2,$L50,TRUE))*$C50+($J50="Steady Growth")*(AND(T$4&gt;=$E50,T$4&lt;=$G50)*((T$4-$E50+1)/($I50*($I50+1)/2)*$C50))+($J50="custom")*CustomCF!M50</f>
        <v>9677.419353101197</v>
      </c>
      <c r="U50" s="19">
        <f>($J50="Bell Curve")*(_xlfn.NORM.DIST(AND(U$4&gt;=$E50,U$4&lt;=$G50)*(U$4-$E50+1),$I50/2,$L50,TRUE)-_xlfn.NORM.DIST(AND(U$4&gt;=$E50,U$4&lt;=$G50)*(T$4-$E50+1),$I50/2,$L50,TRUE))/(1-2*_xlfn.NORM.DIST(0,$I50/2,$L50,TRUE))*$C50+($J50="Steady Growth")*(AND(U$4&gt;=$E50,U$4&lt;=$G50)*((U$4-$E50+1)/($I50*($I50+1)/2)*$C50))+($J50="custom")*CustomCF!N50</f>
        <v>9677.4193665669209</v>
      </c>
      <c r="V50" s="19">
        <f>($J50="Bell Curve")*(_xlfn.NORM.DIST(AND(V$4&gt;=$E50,V$4&lt;=$G50)*(V$4-$E50+1),$I50/2,$L50,TRUE)-_xlfn.NORM.DIST(AND(V$4&gt;=$E50,V$4&lt;=$G50)*(U$4-$E50+1),$I50/2,$L50,TRUE))/(1-2*_xlfn.NORM.DIST(0,$I50/2,$L50,TRUE))*$C50+($J50="Steady Growth")*(AND(V$4&gt;=$E50,V$4&lt;=$G50)*((V$4-$E50+1)/($I50*($I50+1)/2)*$C50))+($J50="custom")*CustomCF!O50</f>
        <v>9677.419353101197</v>
      </c>
      <c r="W50" s="19">
        <f>($J50="Bell Curve")*(_xlfn.NORM.DIST(AND(W$4&gt;=$E50,W$4&lt;=$G50)*(W$4-$E50+1),$I50/2,$L50,TRUE)-_xlfn.NORM.DIST(AND(W$4&gt;=$E50,W$4&lt;=$G50)*(V$4-$E50+1),$I50/2,$L50,TRUE))/(1-2*_xlfn.NORM.DIST(0,$I50/2,$L50,TRUE))*$C50+($J50="Steady Growth")*(AND(W$4&gt;=$E50,W$4&lt;=$G50)*((W$4-$E50+1)/($I50*($I50+1)/2)*$C50))+($J50="custom")*CustomCF!P50</f>
        <v>9677.419353101197</v>
      </c>
      <c r="X50" s="19">
        <f>($J50="Bell Curve")*(_xlfn.NORM.DIST(AND(X$4&gt;=$E50,X$4&lt;=$G50)*(X$4-$E50+1),$I50/2,$L50,TRUE)-_xlfn.NORM.DIST(AND(X$4&gt;=$E50,X$4&lt;=$G50)*(W$4-$E50+1),$I50/2,$L50,TRUE))/(1-2*_xlfn.NORM.DIST(0,$I50/2,$L50,TRUE))*$C50+($J50="Steady Growth")*(AND(X$4&gt;=$E50,X$4&lt;=$G50)*((X$4-$E50+1)/($I50*($I50+1)/2)*$C50))+($J50="custom")*CustomCF!Q50</f>
        <v>9677.419353101197</v>
      </c>
      <c r="Y50" s="19">
        <f>($J50="Bell Curve")*(_xlfn.NORM.DIST(AND(Y$4&gt;=$E50,Y$4&lt;=$G50)*(Y$4-$E50+1),$I50/2,$L50,TRUE)-_xlfn.NORM.DIST(AND(Y$4&gt;=$E50,Y$4&lt;=$G50)*(X$4-$E50+1),$I50/2,$L50,TRUE))/(1-2*_xlfn.NORM.DIST(0,$I50/2,$L50,TRUE))*$C50+($J50="Steady Growth")*(AND(Y$4&gt;=$E50,Y$4&lt;=$G50)*((Y$4-$E50+1)/($I50*($I50+1)/2)*$C50))+($J50="custom")*CustomCF!R50</f>
        <v>9677.419353101197</v>
      </c>
      <c r="Z50" s="19">
        <f>($J50="Bell Curve")*(_xlfn.NORM.DIST(AND(Z$4&gt;=$E50,Z$4&lt;=$G50)*(Z$4-$E50+1),$I50/2,$L50,TRUE)-_xlfn.NORM.DIST(AND(Z$4&gt;=$E50,Z$4&lt;=$G50)*(Y$4-$E50+1),$I50/2,$L50,TRUE))/(1-2*_xlfn.NORM.DIST(0,$I50/2,$L50,TRUE))*$C50+($J50="Steady Growth")*(AND(Z$4&gt;=$E50,Z$4&lt;=$G50)*((Z$4-$E50+1)/($I50*($I50+1)/2)*$C50))+($J50="custom")*CustomCF!S50</f>
        <v>9677.419353101197</v>
      </c>
      <c r="AA50" s="19">
        <f>($J50="Bell Curve")*(_xlfn.NORM.DIST(AND(AA$4&gt;=$E50,AA$4&lt;=$G50)*(AA$4-$E50+1),$I50/2,$L50,TRUE)-_xlfn.NORM.DIST(AND(AA$4&gt;=$E50,AA$4&lt;=$G50)*(Z$4-$E50+1),$I50/2,$L50,TRUE))/(1-2*_xlfn.NORM.DIST(0,$I50/2,$L50,TRUE))*$C50+($J50="Steady Growth")*(AND(AA$4&gt;=$E50,AA$4&lt;=$G50)*((AA$4-$E50+1)/($I50*($I50+1)/2)*$C50))+($J50="custom")*CustomCF!T50</f>
        <v>9677.419353101197</v>
      </c>
      <c r="AB50" s="19">
        <f>($J50="Bell Curve")*(_xlfn.NORM.DIST(AND(AB$4&gt;=$E50,AB$4&lt;=$G50)*(AB$4-$E50+1),$I50/2,$L50,TRUE)-_xlfn.NORM.DIST(AND(AB$4&gt;=$E50,AB$4&lt;=$G50)*(AA$4-$E50+1),$I50/2,$L50,TRUE))/(1-2*_xlfn.NORM.DIST(0,$I50/2,$L50,TRUE))*$C50+($J50="Steady Growth")*(AND(AB$4&gt;=$E50,AB$4&lt;=$G50)*((AB$4-$E50+1)/($I50*($I50+1)/2)*$C50))+($J50="custom")*CustomCF!U50</f>
        <v>9677.4193665669209</v>
      </c>
      <c r="AC50" s="19">
        <f>($J50="Bell Curve")*(_xlfn.NORM.DIST(AND(AC$4&gt;=$E50,AC$4&lt;=$G50)*(AC$4-$E50+1),$I50/2,$L50,TRUE)-_xlfn.NORM.DIST(AND(AC$4&gt;=$E50,AC$4&lt;=$G50)*(AB$4-$E50+1),$I50/2,$L50,TRUE))/(1-2*_xlfn.NORM.DIST(0,$I50/2,$L50,TRUE))*$C50+($J50="Steady Growth")*(AND(AC$4&gt;=$E50,AC$4&lt;=$G50)*((AC$4-$E50+1)/($I50*($I50+1)/2)*$C50))+($J50="custom")*CustomCF!V50</f>
        <v>9677.419353101197</v>
      </c>
      <c r="AD50" s="19">
        <f>($J50="Bell Curve")*(_xlfn.NORM.DIST(AND(AD$4&gt;=$E50,AD$4&lt;=$G50)*(AD$4-$E50+1),$I50/2,$L50,TRUE)-_xlfn.NORM.DIST(AND(AD$4&gt;=$E50,AD$4&lt;=$G50)*(AC$4-$E50+1),$I50/2,$L50,TRUE))/(1-2*_xlfn.NORM.DIST(0,$I50/2,$L50,TRUE))*$C50+($J50="Steady Growth")*(AND(AD$4&gt;=$E50,AD$4&lt;=$G50)*((AD$4-$E50+1)/($I50*($I50+1)/2)*$C50))+($J50="custom")*CustomCF!W50</f>
        <v>9677.419353101197</v>
      </c>
      <c r="AE50" s="19">
        <f>($J50="Bell Curve")*(_xlfn.NORM.DIST(AND(AE$4&gt;=$E50,AE$4&lt;=$G50)*(AE$4-$E50+1),$I50/2,$L50,TRUE)-_xlfn.NORM.DIST(AND(AE$4&gt;=$E50,AE$4&lt;=$G50)*(AD$4-$E50+1),$I50/2,$L50,TRUE))/(1-2*_xlfn.NORM.DIST(0,$I50/2,$L50,TRUE))*$C50+($J50="Steady Growth")*(AND(AE$4&gt;=$E50,AE$4&lt;=$G50)*((AE$4-$E50+1)/($I50*($I50+1)/2)*$C50))+($J50="custom")*CustomCF!X50</f>
        <v>9677.4193396354731</v>
      </c>
      <c r="AF50" s="19">
        <f>($J50="Bell Curve")*(_xlfn.NORM.DIST(AND(AF$4&gt;=$E50,AF$4&lt;=$G50)*(AF$4-$E50+1),$I50/2,$L50,TRUE)-_xlfn.NORM.DIST(AND(AF$4&gt;=$E50,AF$4&lt;=$G50)*(AE$4-$E50+1),$I50/2,$L50,TRUE))/(1-2*_xlfn.NORM.DIST(0,$I50/2,$L50,TRUE))*$C50+($J50="Steady Growth")*(AND(AF$4&gt;=$E50,AF$4&lt;=$G50)*((AF$4-$E50+1)/($I50*($I50+1)/2)*$C50))+($J50="custom")*CustomCF!Y50</f>
        <v>9677.4193800326466</v>
      </c>
      <c r="AG50" s="19">
        <f>($J50="Bell Curve")*(_xlfn.NORM.DIST(AND(AG$4&gt;=$E50,AG$4&lt;=$G50)*(AG$4-$E50+1),$I50/2,$L50,TRUE)-_xlfn.NORM.DIST(AND(AG$4&gt;=$E50,AG$4&lt;=$G50)*(AF$4-$E50+1),$I50/2,$L50,TRUE))/(1-2*_xlfn.NORM.DIST(0,$I50/2,$L50,TRUE))*$C50+($J50="Steady Growth")*(AND(AG$4&gt;=$E50,AG$4&lt;=$G50)*((AG$4-$E50+1)/($I50*($I50+1)/2)*$C50))+($J50="custom")*CustomCF!Z50</f>
        <v>9677.4193261697492</v>
      </c>
      <c r="AH50" s="19">
        <f>($J50="Bell Curve")*(_xlfn.NORM.DIST(AND(AH$4&gt;=$E50,AH$4&lt;=$G50)*(AH$4-$E50+1),$I50/2,$L50,TRUE)-_xlfn.NORM.DIST(AND(AH$4&gt;=$E50,AH$4&lt;=$G50)*(AG$4-$E50+1),$I50/2,$L50,TRUE))/(1-2*_xlfn.NORM.DIST(0,$I50/2,$L50,TRUE))*$C50+($J50="Steady Growth")*(AND(AH$4&gt;=$E50,AH$4&lt;=$G50)*((AH$4-$E50+1)/($I50*($I50+1)/2)*$C50))+($J50="custom")*CustomCF!AA50</f>
        <v>9677.4193800326466</v>
      </c>
      <c r="AI50" s="19">
        <f>($J50="Bell Curve")*(_xlfn.NORM.DIST(AND(AI$4&gt;=$E50,AI$4&lt;=$G50)*(AI$4-$E50+1),$I50/2,$L50,TRUE)-_xlfn.NORM.DIST(AND(AI$4&gt;=$E50,AI$4&lt;=$G50)*(AH$4-$E50+1),$I50/2,$L50,TRUE))/(1-2*_xlfn.NORM.DIST(0,$I50/2,$L50,TRUE))*$C50+($J50="Steady Growth")*(AND(AI$4&gt;=$E50,AI$4&lt;=$G50)*((AI$4-$E50+1)/($I50*($I50+1)/2)*$C50))+($J50="custom")*CustomCF!AB50</f>
        <v>9677.419353101197</v>
      </c>
      <c r="AJ50" s="19">
        <f>($J50="Bell Curve")*(_xlfn.NORM.DIST(AND(AJ$4&gt;=$E50,AJ$4&lt;=$G50)*(AJ$4-$E50+1),$I50/2,$L50,TRUE)-_xlfn.NORM.DIST(AND(AJ$4&gt;=$E50,AJ$4&lt;=$G50)*(AI$4-$E50+1),$I50/2,$L50,TRUE))/(1-2*_xlfn.NORM.DIST(0,$I50/2,$L50,TRUE))*$C50+($J50="Steady Growth")*(AND(AJ$4&gt;=$E50,AJ$4&lt;=$G50)*((AJ$4-$E50+1)/($I50*($I50+1)/2)*$C50))+($J50="custom")*CustomCF!AC50</f>
        <v>9677.419353101197</v>
      </c>
      <c r="AK50" s="19">
        <f>($J50="Bell Curve")*(_xlfn.NORM.DIST(AND(AK$4&gt;=$E50,AK$4&lt;=$G50)*(AK$4-$E50+1),$I50/2,$L50,TRUE)-_xlfn.NORM.DIST(AND(AK$4&gt;=$E50,AK$4&lt;=$G50)*(AJ$4-$E50+1),$I50/2,$L50,TRUE))/(1-2*_xlfn.NORM.DIST(0,$I50/2,$L50,TRUE))*$C50+($J50="Steady Growth")*(AND(AK$4&gt;=$E50,AK$4&lt;=$G50)*((AK$4-$E50+1)/($I50*($I50+1)/2)*$C50))+($J50="custom")*CustomCF!AD50</f>
        <v>9677.419353101197</v>
      </c>
      <c r="AL50" s="19">
        <f>($J50="Bell Curve")*(_xlfn.NORM.DIST(AND(AL$4&gt;=$E50,AL$4&lt;=$G50)*(AL$4-$E50+1),$I50/2,$L50,TRUE)-_xlfn.NORM.DIST(AND(AL$4&gt;=$E50,AL$4&lt;=$G50)*(AK$4-$E50+1),$I50/2,$L50,TRUE))/(1-2*_xlfn.NORM.DIST(0,$I50/2,$L50,TRUE))*$C50+($J50="Steady Growth")*(AND(AL$4&gt;=$E50,AL$4&lt;=$G50)*((AL$4-$E50+1)/($I50*($I50+1)/2)*$C50))+($J50="custom")*CustomCF!AE50</f>
        <v>9677.419353101197</v>
      </c>
      <c r="AM50" s="19">
        <f>($J50="Bell Curve")*(_xlfn.NORM.DIST(AND(AM$4&gt;=$E50,AM$4&lt;=$G50)*(AM$4-$E50+1),$I50/2,$L50,TRUE)-_xlfn.NORM.DIST(AND(AM$4&gt;=$E50,AM$4&lt;=$G50)*(AL$4-$E50+1),$I50/2,$L50,TRUE))/(1-2*_xlfn.NORM.DIST(0,$I50/2,$L50,TRUE))*$C50+($J50="Steady Growth")*(AND(AM$4&gt;=$E50,AM$4&lt;=$G50)*((AM$4-$E50+1)/($I50*($I50+1)/2)*$C50))+($J50="custom")*CustomCF!AF50</f>
        <v>9677.419353101197</v>
      </c>
      <c r="AN50" s="19">
        <f>($J50="Bell Curve")*(_xlfn.NORM.DIST(AND(AN$4&gt;=$E50,AN$4&lt;=$G50)*(AN$4-$E50+1),$I50/2,$L50,TRUE)-_xlfn.NORM.DIST(AND(AN$4&gt;=$E50,AN$4&lt;=$G50)*(AM$4-$E50+1),$I50/2,$L50,TRUE))/(1-2*_xlfn.NORM.DIST(0,$I50/2,$L50,TRUE))*$C50+($J50="Steady Growth")*(AND(AN$4&gt;=$E50,AN$4&lt;=$G50)*((AN$4-$E50+1)/($I50*($I50+1)/2)*$C50))+($J50="custom")*CustomCF!AG50</f>
        <v>9677.419353101197</v>
      </c>
      <c r="AO50" s="19">
        <f>($J50="Bell Curve")*(_xlfn.NORM.DIST(AND(AO$4&gt;=$E50,AO$4&lt;=$G50)*(AO$4-$E50+1),$I50/2,$L50,TRUE)-_xlfn.NORM.DIST(AND(AO$4&gt;=$E50,AO$4&lt;=$G50)*(AN$4-$E50+1),$I50/2,$L50,TRUE))/(1-2*_xlfn.NORM.DIST(0,$I50/2,$L50,TRUE))*$C50+($J50="Steady Growth")*(AND(AO$4&gt;=$E50,AO$4&lt;=$G50)*((AO$4-$E50+1)/($I50*($I50+1)/2)*$C50))+($J50="custom")*CustomCF!AH50</f>
        <v>9677.4193800326466</v>
      </c>
      <c r="AP50" s="19">
        <f>($J50="Bell Curve")*(_xlfn.NORM.DIST(AND(AP$4&gt;=$E50,AP$4&lt;=$G50)*(AP$4-$E50+1),$I50/2,$L50,TRUE)-_xlfn.NORM.DIST(AND(AP$4&gt;=$E50,AP$4&lt;=$G50)*(AO$4-$E50+1),$I50/2,$L50,TRUE))/(1-2*_xlfn.NORM.DIST(0,$I50/2,$L50,TRUE))*$C50+($J50="Steady Growth")*(AND(AP$4&gt;=$E50,AP$4&lt;=$G50)*((AP$4-$E50+1)/($I50*($I50+1)/2)*$C50))+($J50="custom")*CustomCF!AI50</f>
        <v>9677.4193261697492</v>
      </c>
      <c r="AQ50" s="19">
        <f>($J50="Bell Curve")*(_xlfn.NORM.DIST(AND(AQ$4&gt;=$E50,AQ$4&lt;=$G50)*(AQ$4-$E50+1),$I50/2,$L50,TRUE)-_xlfn.NORM.DIST(AND(AQ$4&gt;=$E50,AQ$4&lt;=$G50)*(AP$4-$E50+1),$I50/2,$L50,TRUE))/(1-2*_xlfn.NORM.DIST(0,$I50/2,$L50,TRUE))*$C50+($J50="Steady Growth")*(AND(AQ$4&gt;=$E50,AQ$4&lt;=$G50)*((AQ$4-$E50+1)/($I50*($I50+1)/2)*$C50))+($J50="custom")*CustomCF!AJ50</f>
        <v>9677.4193800326466</v>
      </c>
      <c r="AR50" s="19">
        <f>($J50="Bell Curve")*(_xlfn.NORM.DIST(AND(AR$4&gt;=$E50,AR$4&lt;=$G50)*(AR$4-$E50+1),$I50/2,$L50,TRUE)-_xlfn.NORM.DIST(AND(AR$4&gt;=$E50,AR$4&lt;=$G50)*(AQ$4-$E50+1),$I50/2,$L50,TRUE))/(1-2*_xlfn.NORM.DIST(0,$I50/2,$L50,TRUE))*$C50+($J50="Steady Growth")*(AND(AR$4&gt;=$E50,AR$4&lt;=$G50)*((AR$4-$E50+1)/($I50*($I50+1)/2)*$C50))+($J50="custom")*CustomCF!AK50</f>
        <v>9677.4193261697492</v>
      </c>
      <c r="AS50" s="19">
        <f>($J50="Bell Curve")*(_xlfn.NORM.DIST(AND(AS$4&gt;=$E50,AS$4&lt;=$G50)*(AS$4-$E50+1),$I50/2,$L50,TRUE)-_xlfn.NORM.DIST(AND(AS$4&gt;=$E50,AS$4&lt;=$G50)*(AR$4-$E50+1),$I50/2,$L50,TRUE))/(1-2*_xlfn.NORM.DIST(0,$I50/2,$L50,TRUE))*$C50+($J50="Steady Growth")*(AND(AS$4&gt;=$E50,AS$4&lt;=$G50)*((AS$4-$E50+1)/($I50*($I50+1)/2)*$C50))+($J50="custom")*CustomCF!AL50</f>
        <v>9677.4193800326466</v>
      </c>
      <c r="AT50" s="19">
        <f>($J50="Bell Curve")*(_xlfn.NORM.DIST(AND(AT$4&gt;=$E50,AT$4&lt;=$G50)*(AT$4-$E50+1),$I50/2,$L50,TRUE)-_xlfn.NORM.DIST(AND(AT$4&gt;=$E50,AT$4&lt;=$G50)*(AS$4-$E50+1),$I50/2,$L50,TRUE))/(1-2*_xlfn.NORM.DIST(0,$I50/2,$L50,TRUE))*$C50+($J50="Steady Growth")*(AND(AT$4&gt;=$E50,AT$4&lt;=$G50)*((AT$4-$E50+1)/($I50*($I50+1)/2)*$C50))+($J50="custom")*CustomCF!AM50</f>
        <v>9677.4193261697492</v>
      </c>
      <c r="AU50" s="19">
        <f>($J50="Bell Curve")*(_xlfn.NORM.DIST(AND(AU$4&gt;=$E50,AU$4&lt;=$G50)*(AU$4-$E50+1),$I50/2,$L50,TRUE)-_xlfn.NORM.DIST(AND(AU$4&gt;=$E50,AU$4&lt;=$G50)*(AT$4-$E50+1),$I50/2,$L50,TRUE))/(1-2*_xlfn.NORM.DIST(0,$I50/2,$L50,TRUE))*$C50+($J50="Steady Growth")*(AND(AU$4&gt;=$E50,AU$4&lt;=$G50)*((AU$4-$E50+1)/($I50*($I50+1)/2)*$C50))+($J50="custom")*CustomCF!AN50</f>
        <v>0</v>
      </c>
      <c r="AV50" s="19">
        <f>($J50="Bell Curve")*(_xlfn.NORM.DIST(AND(AV$4&gt;=$E50,AV$4&lt;=$G50)*(AV$4-$E50+1),$I50/2,$L50,TRUE)-_xlfn.NORM.DIST(AND(AV$4&gt;=$E50,AV$4&lt;=$G50)*(AU$4-$E50+1),$I50/2,$L50,TRUE))/(1-2*_xlfn.NORM.DIST(0,$I50/2,$L50,TRUE))*$C50+($J50="Steady Growth")*(AND(AV$4&gt;=$E50,AV$4&lt;=$G50)*((AV$4-$E50+1)/($I50*($I50+1)/2)*$C50))+($J50="custom")*CustomCF!AO50</f>
        <v>0</v>
      </c>
      <c r="AW50" s="19">
        <f>($J50="Bell Curve")*(_xlfn.NORM.DIST(AND(AW$4&gt;=$E50,AW$4&lt;=$G50)*(AW$4-$E50+1),$I50/2,$L50,TRUE)-_xlfn.NORM.DIST(AND(AW$4&gt;=$E50,AW$4&lt;=$G50)*(AV$4-$E50+1),$I50/2,$L50,TRUE))/(1-2*_xlfn.NORM.DIST(0,$I50/2,$L50,TRUE))*$C50+($J50="Steady Growth")*(AND(AW$4&gt;=$E50,AW$4&lt;=$G50)*((AW$4-$E50+1)/($I50*($I50+1)/2)*$C50))+($J50="custom")*CustomCF!AP50</f>
        <v>0</v>
      </c>
      <c r="AX50" s="19">
        <f>($J50="Bell Curve")*(_xlfn.NORM.DIST(AND(AX$4&gt;=$E50,AX$4&lt;=$G50)*(AX$4-$E50+1),$I50/2,$L50,TRUE)-_xlfn.NORM.DIST(AND(AX$4&gt;=$E50,AX$4&lt;=$G50)*(AW$4-$E50+1),$I50/2,$L50,TRUE))/(1-2*_xlfn.NORM.DIST(0,$I50/2,$L50,TRUE))*$C50+($J50="Steady Growth")*(AND(AX$4&gt;=$E50,AX$4&lt;=$G50)*((AX$4-$E50+1)/($I50*($I50+1)/2)*$C50))+($J50="custom")*CustomCF!AQ50</f>
        <v>0</v>
      </c>
      <c r="AY50" s="19">
        <f>($J50="Bell Curve")*(_xlfn.NORM.DIST(AND(AY$4&gt;=$E50,AY$4&lt;=$G50)*(AY$4-$E50+1),$I50/2,$L50,TRUE)-_xlfn.NORM.DIST(AND(AY$4&gt;=$E50,AY$4&lt;=$G50)*(AX$4-$E50+1),$I50/2,$L50,TRUE))/(1-2*_xlfn.NORM.DIST(0,$I50/2,$L50,TRUE))*$C50+($J50="Steady Growth")*(AND(AY$4&gt;=$E50,AY$4&lt;=$G50)*((AY$4-$E50+1)/($I50*($I50+1)/2)*$C50))+($J50="custom")*CustomCF!AR50</f>
        <v>0</v>
      </c>
      <c r="AZ50" s="19">
        <f>($J50="Bell Curve")*(_xlfn.NORM.DIST(AND(AZ$4&gt;=$E50,AZ$4&lt;=$G50)*(AZ$4-$E50+1),$I50/2,$L50,TRUE)-_xlfn.NORM.DIST(AND(AZ$4&gt;=$E50,AZ$4&lt;=$G50)*(AY$4-$E50+1),$I50/2,$L50,TRUE))/(1-2*_xlfn.NORM.DIST(0,$I50/2,$L50,TRUE))*$C50+($J50="Steady Growth")*(AND(AZ$4&gt;=$E50,AZ$4&lt;=$G50)*((AZ$4-$E50+1)/($I50*($I50+1)/2)*$C50))+($J50="custom")*CustomCF!AS50</f>
        <v>0</v>
      </c>
      <c r="BA50" s="19">
        <f>($J50="Bell Curve")*(_xlfn.NORM.DIST(AND(BA$4&gt;=$E50,BA$4&lt;=$G50)*(BA$4-$E50+1),$I50/2,$L50,TRUE)-_xlfn.NORM.DIST(AND(BA$4&gt;=$E50,BA$4&lt;=$G50)*(AZ$4-$E50+1),$I50/2,$L50,TRUE))/(1-2*_xlfn.NORM.DIST(0,$I50/2,$L50,TRUE))*$C50+($J50="Steady Growth")*(AND(BA$4&gt;=$E50,BA$4&lt;=$G50)*((BA$4-$E50+1)/($I50*($I50+1)/2)*$C50))+($J50="custom")*CustomCF!AT50</f>
        <v>0</v>
      </c>
      <c r="BB50" s="19">
        <f>($J50="Bell Curve")*(_xlfn.NORM.DIST(AND(BB$4&gt;=$E50,BB$4&lt;=$G50)*(BB$4-$E50+1),$I50/2,$L50,TRUE)-_xlfn.NORM.DIST(AND(BB$4&gt;=$E50,BB$4&lt;=$G50)*(BA$4-$E50+1),$I50/2,$L50,TRUE))/(1-2*_xlfn.NORM.DIST(0,$I50/2,$L50,TRUE))*$C50+($J50="Steady Growth")*(AND(BB$4&gt;=$E50,BB$4&lt;=$G50)*((BB$4-$E50+1)/($I50*($I50+1)/2)*$C50))+($J50="custom")*CustomCF!AU50</f>
        <v>0</v>
      </c>
      <c r="BC50" s="19">
        <f>($J50="Bell Curve")*(_xlfn.NORM.DIST(AND(BC$4&gt;=$E50,BC$4&lt;=$G50)*(BC$4-$E50+1),$I50/2,$L50,TRUE)-_xlfn.NORM.DIST(AND(BC$4&gt;=$E50,BC$4&lt;=$G50)*(BB$4-$E50+1),$I50/2,$L50,TRUE))/(1-2*_xlfn.NORM.DIST(0,$I50/2,$L50,TRUE))*$C50+($J50="Steady Growth")*(AND(BC$4&gt;=$E50,BC$4&lt;=$G50)*((BC$4-$E50+1)/($I50*($I50+1)/2)*$C50))+($J50="custom")*CustomCF!AV50</f>
        <v>0</v>
      </c>
      <c r="BD50" s="19">
        <f>($J50="Bell Curve")*(_xlfn.NORM.DIST(AND(BD$4&gt;=$E50,BD$4&lt;=$G50)*(BD$4-$E50+1),$I50/2,$L50,TRUE)-_xlfn.NORM.DIST(AND(BD$4&gt;=$E50,BD$4&lt;=$G50)*(BC$4-$E50+1),$I50/2,$L50,TRUE))/(1-2*_xlfn.NORM.DIST(0,$I50/2,$L50,TRUE))*$C50+($J50="Steady Growth")*(AND(BD$4&gt;=$E50,BD$4&lt;=$G50)*((BD$4-$E50+1)/($I50*($I50+1)/2)*$C50))+($J50="custom")*CustomCF!AW50</f>
        <v>0</v>
      </c>
      <c r="BE50" s="19">
        <f>($J50="Bell Curve")*(_xlfn.NORM.DIST(AND(BE$4&gt;=$E50,BE$4&lt;=$G50)*(BE$4-$E50+1),$I50/2,$L50,TRUE)-_xlfn.NORM.DIST(AND(BE$4&gt;=$E50,BE$4&lt;=$G50)*(BD$4-$E50+1),$I50/2,$L50,TRUE))/(1-2*_xlfn.NORM.DIST(0,$I50/2,$L50,TRUE))*$C50+($J50="Steady Growth")*(AND(BE$4&gt;=$E50,BE$4&lt;=$G50)*((BE$4-$E50+1)/($I50*($I50+1)/2)*$C50))+($J50="custom")*CustomCF!AX50</f>
        <v>0</v>
      </c>
      <c r="BF50" s="19">
        <f>($J50="Bell Curve")*(_xlfn.NORM.DIST(AND(BF$4&gt;=$E50,BF$4&lt;=$G50)*(BF$4-$E50+1),$I50/2,$L50,TRUE)-_xlfn.NORM.DIST(AND(BF$4&gt;=$E50,BF$4&lt;=$G50)*(BE$4-$E50+1),$I50/2,$L50,TRUE))/(1-2*_xlfn.NORM.DIST(0,$I50/2,$L50,TRUE))*$C50+($J50="Steady Growth")*(AND(BF$4&gt;=$E50,BF$4&lt;=$G50)*((BF$4-$E50+1)/($I50*($I50+1)/2)*$C50))+($J50="custom")*CustomCF!AY50</f>
        <v>0</v>
      </c>
      <c r="BG50" s="19">
        <f>($J50="Bell Curve")*(_xlfn.NORM.DIST(AND(BG$4&gt;=$E50,BG$4&lt;=$G50)*(BG$4-$E50+1),$I50/2,$L50,TRUE)-_xlfn.NORM.DIST(AND(BG$4&gt;=$E50,BG$4&lt;=$G50)*(BF$4-$E50+1),$I50/2,$L50,TRUE))/(1-2*_xlfn.NORM.DIST(0,$I50/2,$L50,TRUE))*$C50+($J50="Steady Growth")*(AND(BG$4&gt;=$E50,BG$4&lt;=$G50)*((BG$4-$E50+1)/($I50*($I50+1)/2)*$C50))+($J50="custom")*CustomCF!AZ50</f>
        <v>0</v>
      </c>
      <c r="BH50" s="19">
        <f>($J50="Bell Curve")*(_xlfn.NORM.DIST(AND(BH$4&gt;=$E50,BH$4&lt;=$G50)*(BH$4-$E50+1),$I50/2,$L50,TRUE)-_xlfn.NORM.DIST(AND(BH$4&gt;=$E50,BH$4&lt;=$G50)*(BG$4-$E50+1),$I50/2,$L50,TRUE))/(1-2*_xlfn.NORM.DIST(0,$I50/2,$L50,TRUE))*$C50+($J50="Steady Growth")*(AND(BH$4&gt;=$E50,BH$4&lt;=$G50)*((BH$4-$E50+1)/($I50*($I50+1)/2)*$C50))+($J50="custom")*CustomCF!BA50</f>
        <v>0</v>
      </c>
      <c r="BI50" s="19">
        <f>($J50="Bell Curve")*(_xlfn.NORM.DIST(AND(BI$4&gt;=$E50,BI$4&lt;=$G50)*(BI$4-$E50+1),$I50/2,$L50,TRUE)-_xlfn.NORM.DIST(AND(BI$4&gt;=$E50,BI$4&lt;=$G50)*(BH$4-$E50+1),$I50/2,$L50,TRUE))/(1-2*_xlfn.NORM.DIST(0,$I50/2,$L50,TRUE))*$C50+($J50="Steady Growth")*(AND(BI$4&gt;=$E50,BI$4&lt;=$G50)*((BI$4-$E50+1)/($I50*($I50+1)/2)*$C50))+($J50="custom")*CustomCF!BB50</f>
        <v>0</v>
      </c>
      <c r="BJ50" s="19">
        <f>($J50="Bell Curve")*(_xlfn.NORM.DIST(AND(BJ$4&gt;=$E50,BJ$4&lt;=$G50)*(BJ$4-$E50+1),$I50/2,$L50,TRUE)-_xlfn.NORM.DIST(AND(BJ$4&gt;=$E50,BJ$4&lt;=$G50)*(BI$4-$E50+1),$I50/2,$L50,TRUE))/(1-2*_xlfn.NORM.DIST(0,$I50/2,$L50,TRUE))*$C50+($J50="Steady Growth")*(AND(BJ$4&gt;=$E50,BJ$4&lt;=$G50)*((BJ$4-$E50+1)/($I50*($I50+1)/2)*$C50))+($J50="custom")*CustomCF!BC50</f>
        <v>0</v>
      </c>
      <c r="BK50" s="19">
        <f>($J50="Bell Curve")*(_xlfn.NORM.DIST(AND(BK$4&gt;=$E50,BK$4&lt;=$G50)*(BK$4-$E50+1),$I50/2,$L50,TRUE)-_xlfn.NORM.DIST(AND(BK$4&gt;=$E50,BK$4&lt;=$G50)*(BJ$4-$E50+1),$I50/2,$L50,TRUE))/(1-2*_xlfn.NORM.DIST(0,$I50/2,$L50,TRUE))*$C50+($J50="Steady Growth")*(AND(BK$4&gt;=$E50,BK$4&lt;=$G50)*((BK$4-$E50+1)/($I50*($I50+1)/2)*$C50))+($J50="custom")*CustomCF!BD50</f>
        <v>0</v>
      </c>
      <c r="BL50" s="19">
        <f>($J50="Bell Curve")*(_xlfn.NORM.DIST(AND(BL$4&gt;=$E50,BL$4&lt;=$G50)*(BL$4-$E50+1),$I50/2,$L50,TRUE)-_xlfn.NORM.DIST(AND(BL$4&gt;=$E50,BL$4&lt;=$G50)*(BK$4-$E50+1),$I50/2,$L50,TRUE))/(1-2*_xlfn.NORM.DIST(0,$I50/2,$L50,TRUE))*$C50+($J50="Steady Growth")*(AND(BL$4&gt;=$E50,BL$4&lt;=$G50)*((BL$4-$E50+1)/($I50*($I50+1)/2)*$C50))+($J50="custom")*CustomCF!BE50</f>
        <v>0</v>
      </c>
      <c r="BM50" s="19">
        <f>($J50="Bell Curve")*(_xlfn.NORM.DIST(AND(BM$4&gt;=$E50,BM$4&lt;=$G50)*(BM$4-$E50+1),$I50/2,$L50,TRUE)-_xlfn.NORM.DIST(AND(BM$4&gt;=$E50,BM$4&lt;=$G50)*(BL$4-$E50+1),$I50/2,$L50,TRUE))/(1-2*_xlfn.NORM.DIST(0,$I50/2,$L50,TRUE))*$C50+($J50="Steady Growth")*(AND(BM$4&gt;=$E50,BM$4&lt;=$G50)*((BM$4-$E50+1)/($I50*($I50+1)/2)*$C50))+($J50="custom")*CustomCF!BF50</f>
        <v>0</v>
      </c>
      <c r="BN50" s="19">
        <f>($J50="Bell Curve")*(_xlfn.NORM.DIST(AND(BN$4&gt;=$E50,BN$4&lt;=$G50)*(BN$4-$E50+1),$I50/2,$L50,TRUE)-_xlfn.NORM.DIST(AND(BN$4&gt;=$E50,BN$4&lt;=$G50)*(BM$4-$E50+1),$I50/2,$L50,TRUE))/(1-2*_xlfn.NORM.DIST(0,$I50/2,$L50,TRUE))*$C50+($J50="Steady Growth")*(AND(BN$4&gt;=$E50,BN$4&lt;=$G50)*((BN$4-$E50+1)/($I50*($I50+1)/2)*$C50))+($J50="custom")*CustomCF!BG50</f>
        <v>0</v>
      </c>
      <c r="BO50" s="19">
        <f>($J50="Bell Curve")*(_xlfn.NORM.DIST(AND(BO$4&gt;=$E50,BO$4&lt;=$G50)*(BO$4-$E50+1),$I50/2,$L50,TRUE)-_xlfn.NORM.DIST(AND(BO$4&gt;=$E50,BO$4&lt;=$G50)*(BN$4-$E50+1),$I50/2,$L50,TRUE))/(1-2*_xlfn.NORM.DIST(0,$I50/2,$L50,TRUE))*$C50+($J50="Steady Growth")*(AND(BO$4&gt;=$E50,BO$4&lt;=$G50)*((BO$4-$E50+1)/($I50*($I50+1)/2)*$C50))+($J50="custom")*CustomCF!BH50</f>
        <v>0</v>
      </c>
      <c r="BP50" s="19">
        <f>($J50="Bell Curve")*(_xlfn.NORM.DIST(AND(BP$4&gt;=$E50,BP$4&lt;=$G50)*(BP$4-$E50+1),$I50/2,$L50,TRUE)-_xlfn.NORM.DIST(AND(BP$4&gt;=$E50,BP$4&lt;=$G50)*(BO$4-$E50+1),$I50/2,$L50,TRUE))/(1-2*_xlfn.NORM.DIST(0,$I50/2,$L50,TRUE))*$C50+($J50="Steady Growth")*(AND(BP$4&gt;=$E50,BP$4&lt;=$G50)*((BP$4-$E50+1)/($I50*($I50+1)/2)*$C50))+($J50="custom")*CustomCF!BI50</f>
        <v>0</v>
      </c>
      <c r="BQ50" s="19">
        <f>($J50="Bell Curve")*(_xlfn.NORM.DIST(AND(BQ$4&gt;=$E50,BQ$4&lt;=$G50)*(BQ$4-$E50+1),$I50/2,$L50,TRUE)-_xlfn.NORM.DIST(AND(BQ$4&gt;=$E50,BQ$4&lt;=$G50)*(BP$4-$E50+1),$I50/2,$L50,TRUE))/(1-2*_xlfn.NORM.DIST(0,$I50/2,$L50,TRUE))*$C50+($J50="Steady Growth")*(AND(BQ$4&gt;=$E50,BQ$4&lt;=$G50)*((BQ$4-$E50+1)/($I50*($I50+1)/2)*$C50))+($J50="custom")*CustomCF!BJ50</f>
        <v>0</v>
      </c>
      <c r="BR50" s="19">
        <f>($J50="Bell Curve")*(_xlfn.NORM.DIST(AND(BR$4&gt;=$E50,BR$4&lt;=$G50)*(BR$4-$E50+1),$I50/2,$L50,TRUE)-_xlfn.NORM.DIST(AND(BR$4&gt;=$E50,BR$4&lt;=$G50)*(BQ$4-$E50+1),$I50/2,$L50,TRUE))/(1-2*_xlfn.NORM.DIST(0,$I50/2,$L50,TRUE))*$C50+($J50="Steady Growth")*(AND(BR$4&gt;=$E50,BR$4&lt;=$G50)*((BR$4-$E50+1)/($I50*($I50+1)/2)*$C50))+($J50="custom")*CustomCF!BK50</f>
        <v>0</v>
      </c>
      <c r="BS50" s="19">
        <f>($J50="Bell Curve")*(_xlfn.NORM.DIST(AND(BS$4&gt;=$E50,BS$4&lt;=$G50)*(BS$4-$E50+1),$I50/2,$L50,TRUE)-_xlfn.NORM.DIST(AND(BS$4&gt;=$E50,BS$4&lt;=$G50)*(BR$4-$E50+1),$I50/2,$L50,TRUE))/(1-2*_xlfn.NORM.DIST(0,$I50/2,$L50,TRUE))*$C50+($J50="Steady Growth")*(AND(BS$4&gt;=$E50,BS$4&lt;=$G50)*((BS$4-$E50+1)/($I50*($I50+1)/2)*$C50))+($J50="custom")*CustomCF!BL50</f>
        <v>0</v>
      </c>
      <c r="BT50" s="19">
        <f>($J50="Bell Curve")*(_xlfn.NORM.DIST(AND(BT$4&gt;=$E50,BT$4&lt;=$G50)*(BT$4-$E50+1),$I50/2,$L50,TRUE)-_xlfn.NORM.DIST(AND(BT$4&gt;=$E50,BT$4&lt;=$G50)*(BS$4-$E50+1),$I50/2,$L50,TRUE))/(1-2*_xlfn.NORM.DIST(0,$I50/2,$L50,TRUE))*$C50+($J50="Steady Growth")*(AND(BT$4&gt;=$E50,BT$4&lt;=$G50)*((BT$4-$E50+1)/($I50*($I50+1)/2)*$C50))+($J50="custom")*CustomCF!BM50</f>
        <v>0</v>
      </c>
      <c r="BU50" s="19">
        <f>($J50="Bell Curve")*(_xlfn.NORM.DIST(AND(BU$4&gt;=$E50,BU$4&lt;=$G50)*(BU$4-$E50+1),$I50/2,$L50,TRUE)-_xlfn.NORM.DIST(AND(BU$4&gt;=$E50,BU$4&lt;=$G50)*(BT$4-$E50+1),$I50/2,$L50,TRUE))/(1-2*_xlfn.NORM.DIST(0,$I50/2,$L50,TRUE))*$C50+($J50="Steady Growth")*(AND(BU$4&gt;=$E50,BU$4&lt;=$G50)*((BU$4-$E50+1)/($I50*($I50+1)/2)*$C50))+($J50="custom")*CustomCF!BN50</f>
        <v>0</v>
      </c>
      <c r="BV50" s="19">
        <f>($J50="Bell Curve")*(_xlfn.NORM.DIST(AND(BV$4&gt;=$E50,BV$4&lt;=$G50)*(BV$4-$E50+1),$I50/2,$L50,TRUE)-_xlfn.NORM.DIST(AND(BV$4&gt;=$E50,BV$4&lt;=$G50)*(BU$4-$E50+1),$I50/2,$L50,TRUE))/(1-2*_xlfn.NORM.DIST(0,$I50/2,$L50,TRUE))*$C50+($J50="Steady Growth")*(AND(BV$4&gt;=$E50,BV$4&lt;=$G50)*((BV$4-$E50+1)/($I50*($I50+1)/2)*$C50))+($J50="custom")*CustomCF!BO50</f>
        <v>0</v>
      </c>
      <c r="BW50" s="19">
        <f>($J50="Bell Curve")*(_xlfn.NORM.DIST(AND(BW$4&gt;=$E50,BW$4&lt;=$G50)*(BW$4-$E50+1),$I50/2,$L50,TRUE)-_xlfn.NORM.DIST(AND(BW$4&gt;=$E50,BW$4&lt;=$G50)*(BV$4-$E50+1),$I50/2,$L50,TRUE))/(1-2*_xlfn.NORM.DIST(0,$I50/2,$L50,TRUE))*$C50+($J50="Steady Growth")*(AND(BW$4&gt;=$E50,BW$4&lt;=$G50)*((BW$4-$E50+1)/($I50*($I50+1)/2)*$C50))+($J50="custom")*CustomCF!BP50</f>
        <v>0</v>
      </c>
      <c r="BX50" s="19">
        <f>($J50="Bell Curve")*(_xlfn.NORM.DIST(AND(BX$4&gt;=$E50,BX$4&lt;=$G50)*(BX$4-$E50+1),$I50/2,$L50,TRUE)-_xlfn.NORM.DIST(AND(BX$4&gt;=$E50,BX$4&lt;=$G50)*(BW$4-$E50+1),$I50/2,$L50,TRUE))/(1-2*_xlfn.NORM.DIST(0,$I50/2,$L50,TRUE))*$C50+($J50="Steady Growth")*(AND(BX$4&gt;=$E50,BX$4&lt;=$G50)*((BX$4-$E50+1)/($I50*($I50+1)/2)*$C50))+($J50="custom")*CustomCF!BQ50</f>
        <v>0</v>
      </c>
      <c r="BY50" s="19">
        <f>($J50="Bell Curve")*(_xlfn.NORM.DIST(AND(BY$4&gt;=$E50,BY$4&lt;=$G50)*(BY$4-$E50+1),$I50/2,$L50,TRUE)-_xlfn.NORM.DIST(AND(BY$4&gt;=$E50,BY$4&lt;=$G50)*(BX$4-$E50+1),$I50/2,$L50,TRUE))/(1-2*_xlfn.NORM.DIST(0,$I50/2,$L50,TRUE))*$C50+($J50="Steady Growth")*(AND(BY$4&gt;=$E50,BY$4&lt;=$G50)*((BY$4-$E50+1)/($I50*($I50+1)/2)*$C50))+($J50="custom")*CustomCF!BR50</f>
        <v>0</v>
      </c>
      <c r="BZ50" s="19">
        <f>($J50="Bell Curve")*(_xlfn.NORM.DIST(AND(BZ$4&gt;=$E50,BZ$4&lt;=$G50)*(BZ$4-$E50+1),$I50/2,$L50,TRUE)-_xlfn.NORM.DIST(AND(BZ$4&gt;=$E50,BZ$4&lt;=$G50)*(BY$4-$E50+1),$I50/2,$L50,TRUE))/(1-2*_xlfn.NORM.DIST(0,$I50/2,$L50,TRUE))*$C50+($J50="Steady Growth")*(AND(BZ$4&gt;=$E50,BZ$4&lt;=$G50)*((BZ$4-$E50+1)/($I50*($I50+1)/2)*$C50))+($J50="custom")*CustomCF!BS50</f>
        <v>0</v>
      </c>
      <c r="CA50" s="19">
        <f>($J50="Bell Curve")*(_xlfn.NORM.DIST(AND(CA$4&gt;=$E50,CA$4&lt;=$G50)*(CA$4-$E50+1),$I50/2,$L50,TRUE)-_xlfn.NORM.DIST(AND(CA$4&gt;=$E50,CA$4&lt;=$G50)*(BZ$4-$E50+1),$I50/2,$L50,TRUE))/(1-2*_xlfn.NORM.DIST(0,$I50/2,$L50,TRUE))*$C50+($J50="Steady Growth")*(AND(CA$4&gt;=$E50,CA$4&lt;=$G50)*((CA$4-$E50+1)/($I50*($I50+1)/2)*$C50))+($J50="custom")*CustomCF!BT50</f>
        <v>0</v>
      </c>
      <c r="CB50" s="19">
        <f>($J50="Bell Curve")*(_xlfn.NORM.DIST(AND(CB$4&gt;=$E50,CB$4&lt;=$G50)*(CB$4-$E50+1),$I50/2,$L50,TRUE)-_xlfn.NORM.DIST(AND(CB$4&gt;=$E50,CB$4&lt;=$G50)*(CA$4-$E50+1),$I50/2,$L50,TRUE))/(1-2*_xlfn.NORM.DIST(0,$I50/2,$L50,TRUE))*$C50+($J50="Steady Growth")*(AND(CB$4&gt;=$E50,CB$4&lt;=$G50)*((CB$4-$E50+1)/($I50*($I50+1)/2)*$C50))+($J50="custom")*CustomCF!BU50</f>
        <v>0</v>
      </c>
      <c r="CC50" s="19">
        <f>($J50="Bell Curve")*(_xlfn.NORM.DIST(AND(CC$4&gt;=$E50,CC$4&lt;=$G50)*(CC$4-$E50+1),$I50/2,$L50,TRUE)-_xlfn.NORM.DIST(AND(CC$4&gt;=$E50,CC$4&lt;=$G50)*(CB$4-$E50+1),$I50/2,$L50,TRUE))/(1-2*_xlfn.NORM.DIST(0,$I50/2,$L50,TRUE))*$C50+($J50="Steady Growth")*(AND(CC$4&gt;=$E50,CC$4&lt;=$G50)*((CC$4-$E50+1)/($I50*($I50+1)/2)*$C50))+($J50="custom")*CustomCF!BV50</f>
        <v>0</v>
      </c>
      <c r="CD50" s="19">
        <f>($J50="Bell Curve")*(_xlfn.NORM.DIST(AND(CD$4&gt;=$E50,CD$4&lt;=$G50)*(CD$4-$E50+1),$I50/2,$L50,TRUE)-_xlfn.NORM.DIST(AND(CD$4&gt;=$E50,CD$4&lt;=$G50)*(CC$4-$E50+1),$I50/2,$L50,TRUE))/(1-2*_xlfn.NORM.DIST(0,$I50/2,$L50,TRUE))*$C50+($J50="Steady Growth")*(AND(CD$4&gt;=$E50,CD$4&lt;=$G50)*((CD$4-$E50+1)/($I50*($I50+1)/2)*$C50))+($J50="custom")*CustomCF!BW50</f>
        <v>0</v>
      </c>
      <c r="CE50" s="19">
        <f>($J50="Bell Curve")*(_xlfn.NORM.DIST(AND(CE$4&gt;=$E50,CE$4&lt;=$G50)*(CE$4-$E50+1),$I50/2,$L50,TRUE)-_xlfn.NORM.DIST(AND(CE$4&gt;=$E50,CE$4&lt;=$G50)*(CD$4-$E50+1),$I50/2,$L50,TRUE))/(1-2*_xlfn.NORM.DIST(0,$I50/2,$L50,TRUE))*$C50+($J50="Steady Growth")*(AND(CE$4&gt;=$E50,CE$4&lt;=$G50)*((CE$4-$E50+1)/($I50*($I50+1)/2)*$C50))+($J50="custom")*CustomCF!BX50</f>
        <v>0</v>
      </c>
      <c r="CF50" s="19">
        <f>($J50="Bell Curve")*(_xlfn.NORM.DIST(AND(CF$4&gt;=$E50,CF$4&lt;=$G50)*(CF$4-$E50+1),$I50/2,$L50,TRUE)-_xlfn.NORM.DIST(AND(CF$4&gt;=$E50,CF$4&lt;=$G50)*(CE$4-$E50+1),$I50/2,$L50,TRUE))/(1-2*_xlfn.NORM.DIST(0,$I50/2,$L50,TRUE))*$C50+($J50="Steady Growth")*(AND(CF$4&gt;=$E50,CF$4&lt;=$G50)*((CF$4-$E50+1)/($I50*($I50+1)/2)*$C50))+($J50="custom")*CustomCF!BY50</f>
        <v>0</v>
      </c>
      <c r="CG50" s="19">
        <f>($J50="Bell Curve")*(_xlfn.NORM.DIST(AND(CG$4&gt;=$E50,CG$4&lt;=$G50)*(CG$4-$E50+1),$I50/2,$L50,TRUE)-_xlfn.NORM.DIST(AND(CG$4&gt;=$E50,CG$4&lt;=$G50)*(CF$4-$E50+1),$I50/2,$L50,TRUE))/(1-2*_xlfn.NORM.DIST(0,$I50/2,$L50,TRUE))*$C50+($J50="Steady Growth")*(AND(CG$4&gt;=$E50,CG$4&lt;=$G50)*((CG$4-$E50+1)/($I50*($I50+1)/2)*$C50))+($J50="custom")*CustomCF!BZ50</f>
        <v>0</v>
      </c>
      <c r="CH50" s="19">
        <f>($J50="Bell Curve")*(_xlfn.NORM.DIST(AND(CH$4&gt;=$E50,CH$4&lt;=$G50)*(CH$4-$E50+1),$I50/2,$L50,TRUE)-_xlfn.NORM.DIST(AND(CH$4&gt;=$E50,CH$4&lt;=$G50)*(CG$4-$E50+1),$I50/2,$L50,TRUE))/(1-2*_xlfn.NORM.DIST(0,$I50/2,$L50,TRUE))*$C50+($J50="Steady Growth")*(AND(CH$4&gt;=$E50,CH$4&lt;=$G50)*((CH$4-$E50+1)/($I50*($I50+1)/2)*$C50))+($J50="custom")*CustomCF!CA50</f>
        <v>0</v>
      </c>
      <c r="CI50" s="19">
        <f>($J50="Bell Curve")*(_xlfn.NORM.DIST(AND(CI$4&gt;=$E50,CI$4&lt;=$G50)*(CI$4-$E50+1),$I50/2,$L50,TRUE)-_xlfn.NORM.DIST(AND(CI$4&gt;=$E50,CI$4&lt;=$G50)*(CH$4-$E50+1),$I50/2,$L50,TRUE))/(1-2*_xlfn.NORM.DIST(0,$I50/2,$L50,TRUE))*$C50+($J50="Steady Growth")*(AND(CI$4&gt;=$E50,CI$4&lt;=$G50)*((CI$4-$E50+1)/($I50*($I50+1)/2)*$C50))+($J50="custom")*CustomCF!CB50</f>
        <v>0</v>
      </c>
      <c r="CJ50" s="19">
        <f>($J50="Bell Curve")*(_xlfn.NORM.DIST(AND(CJ$4&gt;=$E50,CJ$4&lt;=$G50)*(CJ$4-$E50+1),$I50/2,$L50,TRUE)-_xlfn.NORM.DIST(AND(CJ$4&gt;=$E50,CJ$4&lt;=$G50)*(CI$4-$E50+1),$I50/2,$L50,TRUE))/(1-2*_xlfn.NORM.DIST(0,$I50/2,$L50,TRUE))*$C50+($J50="Steady Growth")*(AND(CJ$4&gt;=$E50,CJ$4&lt;=$G50)*((CJ$4-$E50+1)/($I50*($I50+1)/2)*$C50))+($J50="custom")*CustomCF!CC50</f>
        <v>0</v>
      </c>
      <c r="CK50" s="19">
        <f>($J50="Bell Curve")*(_xlfn.NORM.DIST(AND(CK$4&gt;=$E50,CK$4&lt;=$G50)*(CK$4-$E50+1),$I50/2,$L50,TRUE)-_xlfn.NORM.DIST(AND(CK$4&gt;=$E50,CK$4&lt;=$G50)*(CJ$4-$E50+1),$I50/2,$L50,TRUE))/(1-2*_xlfn.NORM.DIST(0,$I50/2,$L50,TRUE))*$C50+($J50="Steady Growth")*(AND(CK$4&gt;=$E50,CK$4&lt;=$G50)*((CK$4-$E50+1)/($I50*($I50+1)/2)*$C50))+($J50="custom")*CustomCF!CD50</f>
        <v>0</v>
      </c>
      <c r="CL50" s="19">
        <f>($J50="Bell Curve")*(_xlfn.NORM.DIST(AND(CL$4&gt;=$E50,CL$4&lt;=$G50)*(CL$4-$E50+1),$I50/2,$L50,TRUE)-_xlfn.NORM.DIST(AND(CL$4&gt;=$E50,CL$4&lt;=$G50)*(CK$4-$E50+1),$I50/2,$L50,TRUE))/(1-2*_xlfn.NORM.DIST(0,$I50/2,$L50,TRUE))*$C50+($J50="Steady Growth")*(AND(CL$4&gt;=$E50,CL$4&lt;=$G50)*((CL$4-$E50+1)/($I50*($I50+1)/2)*$C50))+($J50="custom")*CustomCF!CE50</f>
        <v>0</v>
      </c>
      <c r="CM50" s="19">
        <f>($J50="Bell Curve")*(_xlfn.NORM.DIST(AND(CM$4&gt;=$E50,CM$4&lt;=$G50)*(CM$4-$E50+1),$I50/2,$L50,TRUE)-_xlfn.NORM.DIST(AND(CM$4&gt;=$E50,CM$4&lt;=$G50)*(CL$4-$E50+1),$I50/2,$L50,TRUE))/(1-2*_xlfn.NORM.DIST(0,$I50/2,$L50,TRUE))*$C50+($J50="Steady Growth")*(AND(CM$4&gt;=$E50,CM$4&lt;=$G50)*((CM$4-$E50+1)/($I50*($I50+1)/2)*$C50))+($J50="custom")*CustomCF!CF50</f>
        <v>0</v>
      </c>
      <c r="CN50" s="19">
        <f>($J50="Bell Curve")*(_xlfn.NORM.DIST(AND(CN$4&gt;=$E50,CN$4&lt;=$G50)*(CN$4-$E50+1),$I50/2,$L50,TRUE)-_xlfn.NORM.DIST(AND(CN$4&gt;=$E50,CN$4&lt;=$G50)*(CM$4-$E50+1),$I50/2,$L50,TRUE))/(1-2*_xlfn.NORM.DIST(0,$I50/2,$L50,TRUE))*$C50+($J50="Steady Growth")*(AND(CN$4&gt;=$E50,CN$4&lt;=$G50)*((CN$4-$E50+1)/($I50*($I50+1)/2)*$C50))+($J50="custom")*CustomCF!CG50</f>
        <v>0</v>
      </c>
      <c r="CO50" s="19">
        <f>($J50="Bell Curve")*(_xlfn.NORM.DIST(AND(CO$4&gt;=$E50,CO$4&lt;=$G50)*(CO$4-$E50+1),$I50/2,$L50,TRUE)-_xlfn.NORM.DIST(AND(CO$4&gt;=$E50,CO$4&lt;=$G50)*(CN$4-$E50+1),$I50/2,$L50,TRUE))/(1-2*_xlfn.NORM.DIST(0,$I50/2,$L50,TRUE))*$C50+($J50="Steady Growth")*(AND(CO$4&gt;=$E50,CO$4&lt;=$G50)*((CO$4-$E50+1)/($I50*($I50+1)/2)*$C50))+($J50="custom")*CustomCF!CH50</f>
        <v>0</v>
      </c>
      <c r="CP50" s="19">
        <f>($J50="Bell Curve")*(_xlfn.NORM.DIST(AND(CP$4&gt;=$E50,CP$4&lt;=$G50)*(CP$4-$E50+1),$I50/2,$L50,TRUE)-_xlfn.NORM.DIST(AND(CP$4&gt;=$E50,CP$4&lt;=$G50)*(CO$4-$E50+1),$I50/2,$L50,TRUE))/(1-2*_xlfn.NORM.DIST(0,$I50/2,$L50,TRUE))*$C50+($J50="Steady Growth")*(AND(CP$4&gt;=$E50,CP$4&lt;=$G50)*((CP$4-$E50+1)/($I50*($I50+1)/2)*$C50))+($J50="custom")*CustomCF!CI50</f>
        <v>0</v>
      </c>
      <c r="CQ50" s="19">
        <f>($J50="Bell Curve")*(_xlfn.NORM.DIST(AND(CQ$4&gt;=$E50,CQ$4&lt;=$G50)*(CQ$4-$E50+1),$I50/2,$L50,TRUE)-_xlfn.NORM.DIST(AND(CQ$4&gt;=$E50,CQ$4&lt;=$G50)*(CP$4-$E50+1),$I50/2,$L50,TRUE))/(1-2*_xlfn.NORM.DIST(0,$I50/2,$L50,TRUE))*$C50+($J50="Steady Growth")*(AND(CQ$4&gt;=$E50,CQ$4&lt;=$G50)*((CQ$4-$E50+1)/($I50*($I50+1)/2)*$C50))+($J50="custom")*CustomCF!CJ50</f>
        <v>0</v>
      </c>
      <c r="CR50" s="19">
        <f>($J50="Bell Curve")*(_xlfn.NORM.DIST(AND(CR$4&gt;=$E50,CR$4&lt;=$G50)*(CR$4-$E50+1),$I50/2,$L50,TRUE)-_xlfn.NORM.DIST(AND(CR$4&gt;=$E50,CR$4&lt;=$G50)*(CQ$4-$E50+1),$I50/2,$L50,TRUE))/(1-2*_xlfn.NORM.DIST(0,$I50/2,$L50,TRUE))*$C50+($J50="Steady Growth")*(AND(CR$4&gt;=$E50,CR$4&lt;=$G50)*((CR$4-$E50+1)/($I50*($I50+1)/2)*$C50))+($J50="custom")*CustomCF!CK50</f>
        <v>0</v>
      </c>
      <c r="CS50" s="19">
        <f>($J50="Bell Curve")*(_xlfn.NORM.DIST(AND(CS$4&gt;=$E50,CS$4&lt;=$G50)*(CS$4-$E50+1),$I50/2,$L50,TRUE)-_xlfn.NORM.DIST(AND(CS$4&gt;=$E50,CS$4&lt;=$G50)*(CR$4-$E50+1),$I50/2,$L50,TRUE))/(1-2*_xlfn.NORM.DIST(0,$I50/2,$L50,TRUE))*$C50+($J50="Steady Growth")*(AND(CS$4&gt;=$E50,CS$4&lt;=$G50)*((CS$4-$E50+1)/($I50*($I50+1)/2)*$C50))+($J50="custom")*CustomCF!CL50</f>
        <v>0</v>
      </c>
      <c r="CT50" s="19">
        <f>($J50="Bell Curve")*(_xlfn.NORM.DIST(AND(CT$4&gt;=$E50,CT$4&lt;=$G50)*(CT$4-$E50+1),$I50/2,$L50,TRUE)-_xlfn.NORM.DIST(AND(CT$4&gt;=$E50,CT$4&lt;=$G50)*(CS$4-$E50+1),$I50/2,$L50,TRUE))/(1-2*_xlfn.NORM.DIST(0,$I50/2,$L50,TRUE))*$C50+($J50="Steady Growth")*(AND(CT$4&gt;=$E50,CT$4&lt;=$G50)*((CT$4-$E50+1)/($I50*($I50+1)/2)*$C50))+($J50="custom")*CustomCF!CM50</f>
        <v>0</v>
      </c>
      <c r="CU50" s="19">
        <f>($J50="Bell Curve")*(_xlfn.NORM.DIST(AND(CU$4&gt;=$E50,CU$4&lt;=$G50)*(CU$4-$E50+1),$I50/2,$L50,TRUE)-_xlfn.NORM.DIST(AND(CU$4&gt;=$E50,CU$4&lt;=$G50)*(CT$4-$E50+1),$I50/2,$L50,TRUE))/(1-2*_xlfn.NORM.DIST(0,$I50/2,$L50,TRUE))*$C50+($J50="Steady Growth")*(AND(CU$4&gt;=$E50,CU$4&lt;=$G50)*((CU$4-$E50+1)/($I50*($I50+1)/2)*$C50))+($J50="custom")*CustomCF!CN50</f>
        <v>0</v>
      </c>
      <c r="CV50" s="19">
        <f>($J50="Bell Curve")*(_xlfn.NORM.DIST(AND(CV$4&gt;=$E50,CV$4&lt;=$G50)*(CV$4-$E50+1),$I50/2,$L50,TRUE)-_xlfn.NORM.DIST(AND(CV$4&gt;=$E50,CV$4&lt;=$G50)*(CU$4-$E50+1),$I50/2,$L50,TRUE))/(1-2*_xlfn.NORM.DIST(0,$I50/2,$L50,TRUE))*$C50+($J50="Steady Growth")*(AND(CV$4&gt;=$E50,CV$4&lt;=$G50)*((CV$4-$E50+1)/($I50*($I50+1)/2)*$C50))+($J50="custom")*CustomCF!CO50</f>
        <v>0</v>
      </c>
      <c r="CW50" s="19">
        <f>($J50="Bell Curve")*(_xlfn.NORM.DIST(AND(CW$4&gt;=$E50,CW$4&lt;=$G50)*(CW$4-$E50+1),$I50/2,$L50,TRUE)-_xlfn.NORM.DIST(AND(CW$4&gt;=$E50,CW$4&lt;=$G50)*(CV$4-$E50+1),$I50/2,$L50,TRUE))/(1-2*_xlfn.NORM.DIST(0,$I50/2,$L50,TRUE))*$C50+($J50="Steady Growth")*(AND(CW$4&gt;=$E50,CW$4&lt;=$G50)*((CW$4-$E50+1)/($I50*($I50+1)/2)*$C50))+($J50="custom")*CustomCF!CP50</f>
        <v>0</v>
      </c>
      <c r="CX50" s="19">
        <f>($J50="Bell Curve")*(_xlfn.NORM.DIST(AND(CX$4&gt;=$E50,CX$4&lt;=$G50)*(CX$4-$E50+1),$I50/2,$L50,TRUE)-_xlfn.NORM.DIST(AND(CX$4&gt;=$E50,CX$4&lt;=$G50)*(CW$4-$E50+1),$I50/2,$L50,TRUE))/(1-2*_xlfn.NORM.DIST(0,$I50/2,$L50,TRUE))*$C50+($J50="Steady Growth")*(AND(CX$4&gt;=$E50,CX$4&lt;=$G50)*((CX$4-$E50+1)/($I50*($I50+1)/2)*$C50))+($J50="custom")*CustomCF!CQ50</f>
        <v>0</v>
      </c>
      <c r="CY50" s="19">
        <f>($J50="Bell Curve")*(_xlfn.NORM.DIST(AND(CY$4&gt;=$E50,CY$4&lt;=$G50)*(CY$4-$E50+1),$I50/2,$L50,TRUE)-_xlfn.NORM.DIST(AND(CY$4&gt;=$E50,CY$4&lt;=$G50)*(CX$4-$E50+1),$I50/2,$L50,TRUE))/(1-2*_xlfn.NORM.DIST(0,$I50/2,$L50,TRUE))*$C50+($J50="Steady Growth")*(AND(CY$4&gt;=$E50,CY$4&lt;=$G50)*((CY$4-$E50+1)/($I50*($I50+1)/2)*$C50))+($J50="custom")*CustomCF!CR50</f>
        <v>0</v>
      </c>
      <c r="CZ50" s="19">
        <f>($J50="Bell Curve")*(_xlfn.NORM.DIST(AND(CZ$4&gt;=$E50,CZ$4&lt;=$G50)*(CZ$4-$E50+1),$I50/2,$L50,TRUE)-_xlfn.NORM.DIST(AND(CZ$4&gt;=$E50,CZ$4&lt;=$G50)*(CY$4-$E50+1),$I50/2,$L50,TRUE))/(1-2*_xlfn.NORM.DIST(0,$I50/2,$L50,TRUE))*$C50+($J50="Steady Growth")*(AND(CZ$4&gt;=$E50,CZ$4&lt;=$G50)*((CZ$4-$E50+1)/($I50*($I50+1)/2)*$C50))+($J50="custom")*CustomCF!CS50</f>
        <v>0</v>
      </c>
      <c r="DA50" s="19">
        <f>($J50="Bell Curve")*(_xlfn.NORM.DIST(AND(DA$4&gt;=$E50,DA$4&lt;=$G50)*(DA$4-$E50+1),$I50/2,$L50,TRUE)-_xlfn.NORM.DIST(AND(DA$4&gt;=$E50,DA$4&lt;=$G50)*(CZ$4-$E50+1),$I50/2,$L50,TRUE))/(1-2*_xlfn.NORM.DIST(0,$I50/2,$L50,TRUE))*$C50+($J50="Steady Growth")*(AND(DA$4&gt;=$E50,DA$4&lt;=$G50)*((DA$4-$E50+1)/($I50*($I50+1)/2)*$C50))+($J50="custom")*CustomCF!CT50</f>
        <v>0</v>
      </c>
      <c r="DB50" s="19">
        <f>($J50="Bell Curve")*(_xlfn.NORM.DIST(AND(DB$4&gt;=$E50,DB$4&lt;=$G50)*(DB$4-$E50+1),$I50/2,$L50,TRUE)-_xlfn.NORM.DIST(AND(DB$4&gt;=$E50,DB$4&lt;=$G50)*(DA$4-$E50+1),$I50/2,$L50,TRUE))/(1-2*_xlfn.NORM.DIST(0,$I50/2,$L50,TRUE))*$C50+($J50="Steady Growth")*(AND(DB$4&gt;=$E50,DB$4&lt;=$G50)*((DB$4-$E50+1)/($I50*($I50+1)/2)*$C50))+($J50="custom")*CustomCF!CU50</f>
        <v>0</v>
      </c>
      <c r="DC50" s="19">
        <f>($J50="Bell Curve")*(_xlfn.NORM.DIST(AND(DC$4&gt;=$E50,DC$4&lt;=$G50)*(DC$4-$E50+1),$I50/2,$L50,TRUE)-_xlfn.NORM.DIST(AND(DC$4&gt;=$E50,DC$4&lt;=$G50)*(DB$4-$E50+1),$I50/2,$L50,TRUE))/(1-2*_xlfn.NORM.DIST(0,$I50/2,$L50,TRUE))*$C50+($J50="Steady Growth")*(AND(DC$4&gt;=$E50,DC$4&lt;=$G50)*((DC$4-$E50+1)/($I50*($I50+1)/2)*$C50))+($J50="custom")*CustomCF!CV50</f>
        <v>0</v>
      </c>
      <c r="DD50" s="19">
        <f>($J50="Bell Curve")*(_xlfn.NORM.DIST(AND(DD$4&gt;=$E50,DD$4&lt;=$G50)*(DD$4-$E50+1),$I50/2,$L50,TRUE)-_xlfn.NORM.DIST(AND(DD$4&gt;=$E50,DD$4&lt;=$G50)*(DC$4-$E50+1),$I50/2,$L50,TRUE))/(1-2*_xlfn.NORM.DIST(0,$I50/2,$L50,TRUE))*$C50+($J50="Steady Growth")*(AND(DD$4&gt;=$E50,DD$4&lt;=$G50)*((DD$4-$E50+1)/($I50*($I50+1)/2)*$C50))+($J50="custom")*CustomCF!CW50</f>
        <v>0</v>
      </c>
      <c r="DE50" s="19">
        <f>($J50="Bell Curve")*(_xlfn.NORM.DIST(AND(DE$4&gt;=$E50,DE$4&lt;=$G50)*(DE$4-$E50+1),$I50/2,$L50,TRUE)-_xlfn.NORM.DIST(AND(DE$4&gt;=$E50,DE$4&lt;=$G50)*(DD$4-$E50+1),$I50/2,$L50,TRUE))/(1-2*_xlfn.NORM.DIST(0,$I50/2,$L50,TRUE))*$C50+($J50="Steady Growth")*(AND(DE$4&gt;=$E50,DE$4&lt;=$G50)*((DE$4-$E50+1)/($I50*($I50+1)/2)*$C50))+($J50="custom")*CustomCF!CX50</f>
        <v>0</v>
      </c>
      <c r="DF50" s="19">
        <f>($J50="Bell Curve")*(_xlfn.NORM.DIST(AND(DF$4&gt;=$E50,DF$4&lt;=$G50)*(DF$4-$E50+1),$I50/2,$L50,TRUE)-_xlfn.NORM.DIST(AND(DF$4&gt;=$E50,DF$4&lt;=$G50)*(DE$4-$E50+1),$I50/2,$L50,TRUE))/(1-2*_xlfn.NORM.DIST(0,$I50/2,$L50,TRUE))*$C50+($J50="Steady Growth")*(AND(DF$4&gt;=$E50,DF$4&lt;=$G50)*((DF$4-$E50+1)/($I50*($I50+1)/2)*$C50))+($J50="custom")*CustomCF!CY50</f>
        <v>0</v>
      </c>
      <c r="DG50" s="19">
        <f>($J50="Bell Curve")*(_xlfn.NORM.DIST(AND(DG$4&gt;=$E50,DG$4&lt;=$G50)*(DG$4-$E50+1),$I50/2,$L50,TRUE)-_xlfn.NORM.DIST(AND(DG$4&gt;=$E50,DG$4&lt;=$G50)*(DF$4-$E50+1),$I50/2,$L50,TRUE))/(1-2*_xlfn.NORM.DIST(0,$I50/2,$L50,TRUE))*$C50+($J50="Steady Growth")*(AND(DG$4&gt;=$E50,DG$4&lt;=$G50)*((DG$4-$E50+1)/($I50*($I50+1)/2)*$C50))+($J50="custom")*CustomCF!CZ50</f>
        <v>0</v>
      </c>
      <c r="DH50" s="19">
        <f>($J50="Bell Curve")*(_xlfn.NORM.DIST(AND(DH$4&gt;=$E50,DH$4&lt;=$G50)*(DH$4-$E50+1),$I50/2,$L50,TRUE)-_xlfn.NORM.DIST(AND(DH$4&gt;=$E50,DH$4&lt;=$G50)*(DG$4-$E50+1),$I50/2,$L50,TRUE))/(1-2*_xlfn.NORM.DIST(0,$I50/2,$L50,TRUE))*$C50+($J50="Steady Growth")*(AND(DH$4&gt;=$E50,DH$4&lt;=$G50)*((DH$4-$E50+1)/($I50*($I50+1)/2)*$C50))+($J50="custom")*CustomCF!DA50</f>
        <v>0</v>
      </c>
      <c r="DI50" s="19">
        <f>($J50="Bell Curve")*(_xlfn.NORM.DIST(AND(DI$4&gt;=$E50,DI$4&lt;=$G50)*(DI$4-$E50+1),$I50/2,$L50,TRUE)-_xlfn.NORM.DIST(AND(DI$4&gt;=$E50,DI$4&lt;=$G50)*(DH$4-$E50+1),$I50/2,$L50,TRUE))/(1-2*_xlfn.NORM.DIST(0,$I50/2,$L50,TRUE))*$C50+($J50="Steady Growth")*(AND(DI$4&gt;=$E50,DI$4&lt;=$G50)*((DI$4-$E50+1)/($I50*($I50+1)/2)*$C50))+($J50="custom")*CustomCF!DB50</f>
        <v>0</v>
      </c>
      <c r="DJ50" s="19">
        <f>($J50="Bell Curve")*(_xlfn.NORM.DIST(AND(DJ$4&gt;=$E50,DJ$4&lt;=$G50)*(DJ$4-$E50+1),$I50/2,$L50,TRUE)-_xlfn.NORM.DIST(AND(DJ$4&gt;=$E50,DJ$4&lt;=$G50)*(DI$4-$E50+1),$I50/2,$L50,TRUE))/(1-2*_xlfn.NORM.DIST(0,$I50/2,$L50,TRUE))*$C50+($J50="Steady Growth")*(AND(DJ$4&gt;=$E50,DJ$4&lt;=$G50)*((DJ$4-$E50+1)/($I50*($I50+1)/2)*$C50))+($J50="custom")*CustomCF!DC50</f>
        <v>0</v>
      </c>
      <c r="DK50" s="19">
        <f>($J50="Bell Curve")*(_xlfn.NORM.DIST(AND(DK$4&gt;=$E50,DK$4&lt;=$G50)*(DK$4-$E50+1),$I50/2,$L50,TRUE)-_xlfn.NORM.DIST(AND(DK$4&gt;=$E50,DK$4&lt;=$G50)*(DJ$4-$E50+1),$I50/2,$L50,TRUE))/(1-2*_xlfn.NORM.DIST(0,$I50/2,$L50,TRUE))*$C50+($J50="Steady Growth")*(AND(DK$4&gt;=$E50,DK$4&lt;=$G50)*((DK$4-$E50+1)/($I50*($I50+1)/2)*$C50))+($J50="custom")*CustomCF!DD50</f>
        <v>0</v>
      </c>
      <c r="DL50" s="19">
        <f>($J50="Bell Curve")*(_xlfn.NORM.DIST(AND(DL$4&gt;=$E50,DL$4&lt;=$G50)*(DL$4-$E50+1),$I50/2,$L50,TRUE)-_xlfn.NORM.DIST(AND(DL$4&gt;=$E50,DL$4&lt;=$G50)*(DK$4-$E50+1),$I50/2,$L50,TRUE))/(1-2*_xlfn.NORM.DIST(0,$I50/2,$L50,TRUE))*$C50+($J50="Steady Growth")*(AND(DL$4&gt;=$E50,DL$4&lt;=$G50)*((DL$4-$E50+1)/($I50*($I50+1)/2)*$C50))+($J50="custom")*CustomCF!DE50</f>
        <v>0</v>
      </c>
      <c r="DM50" s="19">
        <f>($J50="Bell Curve")*(_xlfn.NORM.DIST(AND(DM$4&gt;=$E50,DM$4&lt;=$G50)*(DM$4-$E50+1),$I50/2,$L50,TRUE)-_xlfn.NORM.DIST(AND(DM$4&gt;=$E50,DM$4&lt;=$G50)*(DL$4-$E50+1),$I50/2,$L50,TRUE))/(1-2*_xlfn.NORM.DIST(0,$I50/2,$L50,TRUE))*$C50+($J50="Steady Growth")*(AND(DM$4&gt;=$E50,DM$4&lt;=$G50)*((DM$4-$E50+1)/($I50*($I50+1)/2)*$C50))+($J50="custom")*CustomCF!DF50</f>
        <v>0</v>
      </c>
      <c r="DN50" s="19">
        <f>($J50="Bell Curve")*(_xlfn.NORM.DIST(AND(DN$4&gt;=$E50,DN$4&lt;=$G50)*(DN$4-$E50+1),$I50/2,$L50,TRUE)-_xlfn.NORM.DIST(AND(DN$4&gt;=$E50,DN$4&lt;=$G50)*(DM$4-$E50+1),$I50/2,$L50,TRUE))/(1-2*_xlfn.NORM.DIST(0,$I50/2,$L50,TRUE))*$C50+($J50="Steady Growth")*(AND(DN$4&gt;=$E50,DN$4&lt;=$G50)*((DN$4-$E50+1)/($I50*($I50+1)/2)*$C50))+($J50="custom")*CustomCF!DG50</f>
        <v>0</v>
      </c>
      <c r="DO50" s="19">
        <f>($J50="Bell Curve")*(_xlfn.NORM.DIST(AND(DO$4&gt;=$E50,DO$4&lt;=$G50)*(DO$4-$E50+1),$I50/2,$L50,TRUE)-_xlfn.NORM.DIST(AND(DO$4&gt;=$E50,DO$4&lt;=$G50)*(DN$4-$E50+1),$I50/2,$L50,TRUE))/(1-2*_xlfn.NORM.DIST(0,$I50/2,$L50,TRUE))*$C50+($J50="Steady Growth")*(AND(DO$4&gt;=$E50,DO$4&lt;=$G50)*((DO$4-$E50+1)/($I50*($I50+1)/2)*$C50))+($J50="custom")*CustomCF!DH50</f>
        <v>0</v>
      </c>
      <c r="DP50" s="19">
        <f>($J50="Bell Curve")*(_xlfn.NORM.DIST(AND(DP$4&gt;=$E50,DP$4&lt;=$G50)*(DP$4-$E50+1),$I50/2,$L50,TRUE)-_xlfn.NORM.DIST(AND(DP$4&gt;=$E50,DP$4&lt;=$G50)*(DO$4-$E50+1),$I50/2,$L50,TRUE))/(1-2*_xlfn.NORM.DIST(0,$I50/2,$L50,TRUE))*$C50+($J50="Steady Growth")*(AND(DP$4&gt;=$E50,DP$4&lt;=$G50)*((DP$4-$E50+1)/($I50*($I50+1)/2)*$C50))+($J50="custom")*CustomCF!DI50</f>
        <v>0</v>
      </c>
      <c r="DQ50" s="19">
        <f>($J50="Bell Curve")*(_xlfn.NORM.DIST(AND(DQ$4&gt;=$E50,DQ$4&lt;=$G50)*(DQ$4-$E50+1),$I50/2,$L50,TRUE)-_xlfn.NORM.DIST(AND(DQ$4&gt;=$E50,DQ$4&lt;=$G50)*(DP$4-$E50+1),$I50/2,$L50,TRUE))/(1-2*_xlfn.NORM.DIST(0,$I50/2,$L50,TRUE))*$C50+($J50="Steady Growth")*(AND(DQ$4&gt;=$E50,DQ$4&lt;=$G50)*((DQ$4-$E50+1)/($I50*($I50+1)/2)*$C50))+($J50="custom")*CustomCF!DJ50</f>
        <v>0</v>
      </c>
      <c r="DR50" s="19">
        <f>($J50="Bell Curve")*(_xlfn.NORM.DIST(AND(DR$4&gt;=$E50,DR$4&lt;=$G50)*(DR$4-$E50+1),$I50/2,$L50,TRUE)-_xlfn.NORM.DIST(AND(DR$4&gt;=$E50,DR$4&lt;=$G50)*(DQ$4-$E50+1),$I50/2,$L50,TRUE))/(1-2*_xlfn.NORM.DIST(0,$I50/2,$L50,TRUE))*$C50+($J50="Steady Growth")*(AND(DR$4&gt;=$E50,DR$4&lt;=$G50)*((DR$4-$E50+1)/($I50*($I50+1)/2)*$C50))+($J50="custom")*CustomCF!DK50</f>
        <v>0</v>
      </c>
      <c r="DS50" s="19">
        <f>($J50="Bell Curve")*(_xlfn.NORM.DIST(AND(DS$4&gt;=$E50,DS$4&lt;=$G50)*(DS$4-$E50+1),$I50/2,$L50,TRUE)-_xlfn.NORM.DIST(AND(DS$4&gt;=$E50,DS$4&lt;=$G50)*(DR$4-$E50+1),$I50/2,$L50,TRUE))/(1-2*_xlfn.NORM.DIST(0,$I50/2,$L50,TRUE))*$C50+($J50="Steady Growth")*(AND(DS$4&gt;=$E50,DS$4&lt;=$G50)*((DS$4-$E50+1)/($I50*($I50+1)/2)*$C50))+($J50="custom")*CustomCF!DL50</f>
        <v>0</v>
      </c>
      <c r="DT50" s="19">
        <f>($J50="Bell Curve")*(_xlfn.NORM.DIST(AND(DT$4&gt;=$E50,DT$4&lt;=$G50)*(DT$4-$E50+1),$I50/2,$L50,TRUE)-_xlfn.NORM.DIST(AND(DT$4&gt;=$E50,DT$4&lt;=$G50)*(DS$4-$E50+1),$I50/2,$L50,TRUE))/(1-2*_xlfn.NORM.DIST(0,$I50/2,$L50,TRUE))*$C50+($J50="Steady Growth")*(AND(DT$4&gt;=$E50,DT$4&lt;=$G50)*((DT$4-$E50+1)/($I50*($I50+1)/2)*$C50))+($J50="custom")*CustomCF!DM50</f>
        <v>0</v>
      </c>
      <c r="DU50" s="19">
        <f>($J50="Bell Curve")*(_xlfn.NORM.DIST(AND(DU$4&gt;=$E50,DU$4&lt;=$G50)*(DU$4-$E50+1),$I50/2,$L50,TRUE)-_xlfn.NORM.DIST(AND(DU$4&gt;=$E50,DU$4&lt;=$G50)*(DT$4-$E50+1),$I50/2,$L50,TRUE))/(1-2*_xlfn.NORM.DIST(0,$I50/2,$L50,TRUE))*$C50+($J50="Steady Growth")*(AND(DU$4&gt;=$E50,DU$4&lt;=$G50)*((DU$4-$E50+1)/($I50*($I50+1)/2)*$C50))+($J50="custom")*CustomCF!DN50</f>
        <v>0</v>
      </c>
      <c r="DV50" s="19">
        <f>($J50="Bell Curve")*(_xlfn.NORM.DIST(AND(DV$4&gt;=$E50,DV$4&lt;=$G50)*(DV$4-$E50+1),$I50/2,$L50,TRUE)-_xlfn.NORM.DIST(AND(DV$4&gt;=$E50,DV$4&lt;=$G50)*(DU$4-$E50+1),$I50/2,$L50,TRUE))/(1-2*_xlfn.NORM.DIST(0,$I50/2,$L50,TRUE))*$C50+($J50="Steady Growth")*(AND(DV$4&gt;=$E50,DV$4&lt;=$G50)*((DV$4-$E50+1)/($I50*($I50+1)/2)*$C50))+($J50="custom")*CustomCF!DO50</f>
        <v>0</v>
      </c>
      <c r="DW50" s="19">
        <f>($J50="Bell Curve")*(_xlfn.NORM.DIST(AND(DW$4&gt;=$E50,DW$4&lt;=$G50)*(DW$4-$E50+1),$I50/2,$L50,TRUE)-_xlfn.NORM.DIST(AND(DW$4&gt;=$E50,DW$4&lt;=$G50)*(DV$4-$E50+1),$I50/2,$L50,TRUE))/(1-2*_xlfn.NORM.DIST(0,$I50/2,$L50,TRUE))*$C50+($J50="Steady Growth")*(AND(DW$4&gt;=$E50,DW$4&lt;=$G50)*((DW$4-$E50+1)/($I50*($I50+1)/2)*$C50))+($J50="custom")*CustomCF!DP50</f>
        <v>0</v>
      </c>
      <c r="DX50" s="19">
        <f>($J50="Bell Curve")*(_xlfn.NORM.DIST(AND(DX$4&gt;=$E50,DX$4&lt;=$G50)*(DX$4-$E50+1),$I50/2,$L50,TRUE)-_xlfn.NORM.DIST(AND(DX$4&gt;=$E50,DX$4&lt;=$G50)*(DW$4-$E50+1),$I50/2,$L50,TRUE))/(1-2*_xlfn.NORM.DIST(0,$I50/2,$L50,TRUE))*$C50+($J50="Steady Growth")*(AND(DX$4&gt;=$E50,DX$4&lt;=$G50)*((DX$4-$E50+1)/($I50*($I50+1)/2)*$C50))+($J50="custom")*CustomCF!DQ50</f>
        <v>0</v>
      </c>
      <c r="DY50" s="19">
        <f>($J50="Bell Curve")*(_xlfn.NORM.DIST(AND(DY$4&gt;=$E50,DY$4&lt;=$G50)*(DY$4-$E50+1),$I50/2,$L50,TRUE)-_xlfn.NORM.DIST(AND(DY$4&gt;=$E50,DY$4&lt;=$G50)*(DX$4-$E50+1),$I50/2,$L50,TRUE))/(1-2*_xlfn.NORM.DIST(0,$I50/2,$L50,TRUE))*$C50+($J50="Steady Growth")*(AND(DY$4&gt;=$E50,DY$4&lt;=$G50)*((DY$4-$E50+1)/($I50*($I50+1)/2)*$C50))+($J50="custom")*CustomCF!DR50</f>
        <v>0</v>
      </c>
      <c r="DZ50" s="19">
        <f>($J50="Bell Curve")*(_xlfn.NORM.DIST(AND(DZ$4&gt;=$E50,DZ$4&lt;=$G50)*(DZ$4-$E50+1),$I50/2,$L50,TRUE)-_xlfn.NORM.DIST(AND(DZ$4&gt;=$E50,DZ$4&lt;=$G50)*(DY$4-$E50+1),$I50/2,$L50,TRUE))/(1-2*_xlfn.NORM.DIST(0,$I50/2,$L50,TRUE))*$C50+($J50="Steady Growth")*(AND(DZ$4&gt;=$E50,DZ$4&lt;=$G50)*((DZ$4-$E50+1)/($I50*($I50+1)/2)*$C50))+($J50="custom")*CustomCF!DS50</f>
        <v>0</v>
      </c>
      <c r="EA50" s="19">
        <f>($J50="Bell Curve")*(_xlfn.NORM.DIST(AND(EA$4&gt;=$E50,EA$4&lt;=$G50)*(EA$4-$E50+1),$I50/2,$L50,TRUE)-_xlfn.NORM.DIST(AND(EA$4&gt;=$E50,EA$4&lt;=$G50)*(DZ$4-$E50+1),$I50/2,$L50,TRUE))/(1-2*_xlfn.NORM.DIST(0,$I50/2,$L50,TRUE))*$C50+($J50="Steady Growth")*(AND(EA$4&gt;=$E50,EA$4&lt;=$G50)*((EA$4-$E50+1)/($I50*($I50+1)/2)*$C50))+($J50="custom")*CustomCF!DT50</f>
        <v>0</v>
      </c>
      <c r="EB50" s="19">
        <f>($J50="Bell Curve")*(_xlfn.NORM.DIST(AND(EB$4&gt;=$E50,EB$4&lt;=$G50)*(EB$4-$E50+1),$I50/2,$L50,TRUE)-_xlfn.NORM.DIST(AND(EB$4&gt;=$E50,EB$4&lt;=$G50)*(EA$4-$E50+1),$I50/2,$L50,TRUE))/(1-2*_xlfn.NORM.DIST(0,$I50/2,$L50,TRUE))*$C50+($J50="Steady Growth")*(AND(EB$4&gt;=$E50,EB$4&lt;=$G50)*((EB$4-$E50+1)/($I50*($I50+1)/2)*$C50))+($J50="custom")*CustomCF!DU50</f>
        <v>0</v>
      </c>
      <c r="EC50" s="19">
        <f>($J50="Bell Curve")*(_xlfn.NORM.DIST(AND(EC$4&gt;=$E50,EC$4&lt;=$G50)*(EC$4-$E50+1),$I50/2,$L50,TRUE)-_xlfn.NORM.DIST(AND(EC$4&gt;=$E50,EC$4&lt;=$G50)*(EB$4-$E50+1),$I50/2,$L50,TRUE))/(1-2*_xlfn.NORM.DIST(0,$I50/2,$L50,TRUE))*$C50+($J50="Steady Growth")*(AND(EC$4&gt;=$E50,EC$4&lt;=$G50)*((EC$4-$E50+1)/($I50*($I50+1)/2)*$C50))+($J50="custom")*CustomCF!DV50</f>
        <v>0</v>
      </c>
      <c r="ED50" s="19">
        <f>($J50="Bell Curve")*(_xlfn.NORM.DIST(AND(ED$4&gt;=$E50,ED$4&lt;=$G50)*(ED$4-$E50+1),$I50/2,$L50,TRUE)-_xlfn.NORM.DIST(AND(ED$4&gt;=$E50,ED$4&lt;=$G50)*(EC$4-$E50+1),$I50/2,$L50,TRUE))/(1-2*_xlfn.NORM.DIST(0,$I50/2,$L50,TRUE))*$C50+($J50="Steady Growth")*(AND(ED$4&gt;=$E50,ED$4&lt;=$G50)*((ED$4-$E50+1)/($I50*($I50+1)/2)*$C50))+($J50="custom")*CustomCF!DW50</f>
        <v>0</v>
      </c>
      <c r="EE50" s="19">
        <f>($J50="Bell Curve")*(_xlfn.NORM.DIST(AND(EE$4&gt;=$E50,EE$4&lt;=$G50)*(EE$4-$E50+1),$I50/2,$L50,TRUE)-_xlfn.NORM.DIST(AND(EE$4&gt;=$E50,EE$4&lt;=$G50)*(ED$4-$E50+1),$I50/2,$L50,TRUE))/(1-2*_xlfn.NORM.DIST(0,$I50/2,$L50,TRUE))*$C50+($J50="Steady Growth")*(AND(EE$4&gt;=$E50,EE$4&lt;=$G50)*((EE$4-$E50+1)/($I50*($I50+1)/2)*$C50))+($J50="custom")*CustomCF!DX50</f>
        <v>0</v>
      </c>
      <c r="EF50" s="121">
        <f>($J50="Bell Curve")*(_xlfn.NORM.DIST(AND(EF$4&gt;=$E50,EF$4&lt;=$G50)*(EF$4-$E50+1),$I50/2,$L50,TRUE)-_xlfn.NORM.DIST(AND(EF$4&gt;=$E50,EF$4&lt;=$G50)*(EE$4-$E50+1),$I50/2,$L50,TRUE))/(1-2*_xlfn.NORM.DIST(0,$I50/2,$L50,TRUE))*$C50+($J50="Steady Growth")*(AND(EF$4&gt;=$E50,EF$4&lt;=$G50)*((EF$4-$E50+1)/($I50*($I50+1)/2)*$C50))+($J50="custom")*CustomCF!DY50</f>
        <v>0</v>
      </c>
    </row>
    <row r="51" spans="2:136" hidden="1" outlineLevel="1" x14ac:dyDescent="0.2">
      <c r="B51" s="103" t="str">
        <f>Budget!O24</f>
        <v xml:space="preserve">Legal </v>
      </c>
      <c r="C51" s="19">
        <f>Budget!P24</f>
        <v>600000</v>
      </c>
      <c r="D51" s="19">
        <f t="shared" si="17"/>
        <v>12</v>
      </c>
      <c r="E51" s="92">
        <v>12</v>
      </c>
      <c r="F51" s="18">
        <f>IF(J51="Custom",CustomCF!E51,INDEX($P$6:$DY$6,MATCH(E51,CF!$P$4:$DY$4,0)))</f>
        <v>46387</v>
      </c>
      <c r="G51" s="92">
        <v>30</v>
      </c>
      <c r="H51" s="18">
        <f>IF(J51="Custom",CustomCF!F51,INDEX($P$6:$EF$6,MATCH(G51,$P$4:$EF$4,0)))</f>
        <v>46934</v>
      </c>
      <c r="I51" s="9">
        <f t="shared" si="9"/>
        <v>19</v>
      </c>
      <c r="J51" s="92" t="s">
        <v>30</v>
      </c>
      <c r="K51" s="92" t="s">
        <v>31</v>
      </c>
      <c r="L51" s="9">
        <f t="shared" si="22"/>
        <v>10000000</v>
      </c>
      <c r="M51" s="107">
        <f t="shared" si="23"/>
        <v>600000</v>
      </c>
      <c r="N51" s="112" t="str">
        <f t="shared" si="10"/>
        <v>OK</v>
      </c>
      <c r="O51" s="112"/>
      <c r="P51" s="19">
        <f>($J51="Bell Curve")*(_xlfn.NORM.DIST(AND(P$4&gt;=$E51,P$4&lt;=$G51)*(P$4-$E51+1),$I51/2,$L51,TRUE)-_xlfn.NORM.DIST(AND(P$4&gt;=$E51,P$4&lt;=$G51)*(N$4-$E51+1),$I51/2,$L51,TRUE))/(1-2*_xlfn.NORM.DIST(0,$I51/2,$L51,TRUE))*$C51+($J51="Steady Growth")*(AND(P$4&gt;=$E51,P$4&lt;=$G51)*((P$4-$E51+1)/($I51*($I51+1)/2)*$C51))+($J51="custom")*CustomCF!I51</f>
        <v>0</v>
      </c>
      <c r="Q51" s="19">
        <f>($J51="Bell Curve")*(_xlfn.NORM.DIST(AND(Q$4&gt;=$E51,Q$4&lt;=$G51)*(Q$4-$E51+1),$I51/2,$L51,TRUE)-_xlfn.NORM.DIST(AND(Q$4&gt;=$E51,Q$4&lt;=$G51)*(P$4-$E51+1),$I51/2,$L51,TRUE))/(1-2*_xlfn.NORM.DIST(0,$I51/2,$L51,TRUE))*$C51+($J51="Steady Growth")*(AND(Q$4&gt;=$E51,Q$4&lt;=$G51)*((Q$4-$E51+1)/($I51*($I51+1)/2)*$C51))+($J51="custom")*CustomCF!J51</f>
        <v>0</v>
      </c>
      <c r="R51" s="19">
        <f>($J51="Bell Curve")*(_xlfn.NORM.DIST(AND(R$4&gt;=$E51,R$4&lt;=$G51)*(R$4-$E51+1),$I51/2,$L51,TRUE)-_xlfn.NORM.DIST(AND(R$4&gt;=$E51,R$4&lt;=$G51)*(Q$4-$E51+1),$I51/2,$L51,TRUE))/(1-2*_xlfn.NORM.DIST(0,$I51/2,$L51,TRUE))*$C51+($J51="Steady Growth")*(AND(R$4&gt;=$E51,R$4&lt;=$G51)*((R$4-$E51+1)/($I51*($I51+1)/2)*$C51))+($J51="custom")*CustomCF!K51</f>
        <v>0</v>
      </c>
      <c r="S51" s="19">
        <f>($J51="Bell Curve")*(_xlfn.NORM.DIST(AND(S$4&gt;=$E51,S$4&lt;=$G51)*(S$4-$E51+1),$I51/2,$L51,TRUE)-_xlfn.NORM.DIST(AND(S$4&gt;=$E51,S$4&lt;=$G51)*(R$4-$E51+1),$I51/2,$L51,TRUE))/(1-2*_xlfn.NORM.DIST(0,$I51/2,$L51,TRUE))*$C51+($J51="Steady Growth")*(AND(S$4&gt;=$E51,S$4&lt;=$G51)*((S$4-$E51+1)/($I51*($I51+1)/2)*$C51))+($J51="custom")*CustomCF!L51</f>
        <v>0</v>
      </c>
      <c r="T51" s="19">
        <f>($J51="Bell Curve")*(_xlfn.NORM.DIST(AND(T$4&gt;=$E51,T$4&lt;=$G51)*(T$4-$E51+1),$I51/2,$L51,TRUE)-_xlfn.NORM.DIST(AND(T$4&gt;=$E51,T$4&lt;=$G51)*(S$4-$E51+1),$I51/2,$L51,TRUE))/(1-2*_xlfn.NORM.DIST(0,$I51/2,$L51,TRUE))*$C51+($J51="Steady Growth")*(AND(T$4&gt;=$E51,T$4&lt;=$G51)*((T$4-$E51+1)/($I51*($I51+1)/2)*$C51))+($J51="custom")*CustomCF!M51</f>
        <v>0</v>
      </c>
      <c r="U51" s="19">
        <f>($J51="Bell Curve")*(_xlfn.NORM.DIST(AND(U$4&gt;=$E51,U$4&lt;=$G51)*(U$4-$E51+1),$I51/2,$L51,TRUE)-_xlfn.NORM.DIST(AND(U$4&gt;=$E51,U$4&lt;=$G51)*(T$4-$E51+1),$I51/2,$L51,TRUE))/(1-2*_xlfn.NORM.DIST(0,$I51/2,$L51,TRUE))*$C51+($J51="Steady Growth")*(AND(U$4&gt;=$E51,U$4&lt;=$G51)*((U$4-$E51+1)/($I51*($I51+1)/2)*$C51))+($J51="custom")*CustomCF!N51</f>
        <v>0</v>
      </c>
      <c r="V51" s="19">
        <f>($J51="Bell Curve")*(_xlfn.NORM.DIST(AND(V$4&gt;=$E51,V$4&lt;=$G51)*(V$4-$E51+1),$I51/2,$L51,TRUE)-_xlfn.NORM.DIST(AND(V$4&gt;=$E51,V$4&lt;=$G51)*(U$4-$E51+1),$I51/2,$L51,TRUE))/(1-2*_xlfn.NORM.DIST(0,$I51/2,$L51,TRUE))*$C51+($J51="Steady Growth")*(AND(V$4&gt;=$E51,V$4&lt;=$G51)*((V$4-$E51+1)/($I51*($I51+1)/2)*$C51))+($J51="custom")*CustomCF!O51</f>
        <v>0</v>
      </c>
      <c r="W51" s="19">
        <f>($J51="Bell Curve")*(_xlfn.NORM.DIST(AND(W$4&gt;=$E51,W$4&lt;=$G51)*(W$4-$E51+1),$I51/2,$L51,TRUE)-_xlfn.NORM.DIST(AND(W$4&gt;=$E51,W$4&lt;=$G51)*(V$4-$E51+1),$I51/2,$L51,TRUE))/(1-2*_xlfn.NORM.DIST(0,$I51/2,$L51,TRUE))*$C51+($J51="Steady Growth")*(AND(W$4&gt;=$E51,W$4&lt;=$G51)*((W$4-$E51+1)/($I51*($I51+1)/2)*$C51))+($J51="custom")*CustomCF!P51</f>
        <v>0</v>
      </c>
      <c r="X51" s="19">
        <f>($J51="Bell Curve")*(_xlfn.NORM.DIST(AND(X$4&gt;=$E51,X$4&lt;=$G51)*(X$4-$E51+1),$I51/2,$L51,TRUE)-_xlfn.NORM.DIST(AND(X$4&gt;=$E51,X$4&lt;=$G51)*(W$4-$E51+1),$I51/2,$L51,TRUE))/(1-2*_xlfn.NORM.DIST(0,$I51/2,$L51,TRUE))*$C51+($J51="Steady Growth")*(AND(X$4&gt;=$E51,X$4&lt;=$G51)*((X$4-$E51+1)/($I51*($I51+1)/2)*$C51))+($J51="custom")*CustomCF!Q51</f>
        <v>0</v>
      </c>
      <c r="Y51" s="19">
        <f>($J51="Bell Curve")*(_xlfn.NORM.DIST(AND(Y$4&gt;=$E51,Y$4&lt;=$G51)*(Y$4-$E51+1),$I51/2,$L51,TRUE)-_xlfn.NORM.DIST(AND(Y$4&gt;=$E51,Y$4&lt;=$G51)*(X$4-$E51+1),$I51/2,$L51,TRUE))/(1-2*_xlfn.NORM.DIST(0,$I51/2,$L51,TRUE))*$C51+($J51="Steady Growth")*(AND(Y$4&gt;=$E51,Y$4&lt;=$G51)*((Y$4-$E51+1)/($I51*($I51+1)/2)*$C51))+($J51="custom")*CustomCF!R51</f>
        <v>0</v>
      </c>
      <c r="Z51" s="19">
        <f>($J51="Bell Curve")*(_xlfn.NORM.DIST(AND(Z$4&gt;=$E51,Z$4&lt;=$G51)*(Z$4-$E51+1),$I51/2,$L51,TRUE)-_xlfn.NORM.DIST(AND(Z$4&gt;=$E51,Z$4&lt;=$G51)*(Y$4-$E51+1),$I51/2,$L51,TRUE))/(1-2*_xlfn.NORM.DIST(0,$I51/2,$L51,TRUE))*$C51+($J51="Steady Growth")*(AND(Z$4&gt;=$E51,Z$4&lt;=$G51)*((Z$4-$E51+1)/($I51*($I51+1)/2)*$C51))+($J51="custom")*CustomCF!S51</f>
        <v>0</v>
      </c>
      <c r="AA51" s="19">
        <f>($J51="Bell Curve")*(_xlfn.NORM.DIST(AND(AA$4&gt;=$E51,AA$4&lt;=$G51)*(AA$4-$E51+1),$I51/2,$L51,TRUE)-_xlfn.NORM.DIST(AND(AA$4&gt;=$E51,AA$4&lt;=$G51)*(Z$4-$E51+1),$I51/2,$L51,TRUE))/(1-2*_xlfn.NORM.DIST(0,$I51/2,$L51,TRUE))*$C51+($J51="Steady Growth")*(AND(AA$4&gt;=$E51,AA$4&lt;=$G51)*((AA$4-$E51+1)/($I51*($I51+1)/2)*$C51))+($J51="custom")*CustomCF!T51</f>
        <v>0</v>
      </c>
      <c r="AB51" s="19">
        <f>($J51="Bell Curve")*(_xlfn.NORM.DIST(AND(AB$4&gt;=$E51,AB$4&lt;=$G51)*(AB$4-$E51+1),$I51/2,$L51,TRUE)-_xlfn.NORM.DIST(AND(AB$4&gt;=$E51,AB$4&lt;=$G51)*(AA$4-$E51+1),$I51/2,$L51,TRUE))/(1-2*_xlfn.NORM.DIST(0,$I51/2,$L51,TRUE))*$C51+($J51="Steady Growth")*(AND(AB$4&gt;=$E51,AB$4&lt;=$G51)*((AB$4-$E51+1)/($I51*($I51+1)/2)*$C51))+($J51="custom")*CustomCF!U51</f>
        <v>31578.947363795705</v>
      </c>
      <c r="AC51" s="19">
        <f>($J51="Bell Curve")*(_xlfn.NORM.DIST(AND(AC$4&gt;=$E51,AC$4&lt;=$G51)*(AC$4-$E51+1),$I51/2,$L51,TRUE)-_xlfn.NORM.DIST(AND(AC$4&gt;=$E51,AC$4&lt;=$G51)*(AB$4-$E51+1),$I51/2,$L51,TRUE))/(1-2*_xlfn.NORM.DIST(0,$I51/2,$L51,TRUE))*$C51+($J51="Steady Growth")*(AND(AC$4&gt;=$E51,AC$4&lt;=$G51)*((AC$4-$E51+1)/($I51*($I51+1)/2)*$C51))+($J51="custom")*CustomCF!V51</f>
        <v>31578.947363795705</v>
      </c>
      <c r="AD51" s="19">
        <f>($J51="Bell Curve")*(_xlfn.NORM.DIST(AND(AD$4&gt;=$E51,AD$4&lt;=$G51)*(AD$4-$E51+1),$I51/2,$L51,TRUE)-_xlfn.NORM.DIST(AND(AD$4&gt;=$E51,AD$4&lt;=$G51)*(AC$4-$E51+1),$I51/2,$L51,TRUE))/(1-2*_xlfn.NORM.DIST(0,$I51/2,$L51,TRUE))*$C51+($J51="Steady Growth")*(AND(AD$4&gt;=$E51,AD$4&lt;=$G51)*((AD$4-$E51+1)/($I51*($I51+1)/2)*$C51))+($J51="custom")*CustomCF!W51</f>
        <v>31578.947363795705</v>
      </c>
      <c r="AE51" s="19">
        <f>($J51="Bell Curve")*(_xlfn.NORM.DIST(AND(AE$4&gt;=$E51,AE$4&lt;=$G51)*(AE$4-$E51+1),$I51/2,$L51,TRUE)-_xlfn.NORM.DIST(AND(AE$4&gt;=$E51,AE$4&lt;=$G51)*(AD$4-$E51+1),$I51/2,$L51,TRUE))/(1-2*_xlfn.NORM.DIST(0,$I51/2,$L51,TRUE))*$C51+($J51="Steady Growth")*(AND(AE$4&gt;=$E51,AE$4&lt;=$G51)*((AE$4-$E51+1)/($I51*($I51+1)/2)*$C51))+($J51="custom")*CustomCF!X51</f>
        <v>31578.947363795705</v>
      </c>
      <c r="AF51" s="19">
        <f>($J51="Bell Curve")*(_xlfn.NORM.DIST(AND(AF$4&gt;=$E51,AF$4&lt;=$G51)*(AF$4-$E51+1),$I51/2,$L51,TRUE)-_xlfn.NORM.DIST(AND(AF$4&gt;=$E51,AF$4&lt;=$G51)*(AE$4-$E51+1),$I51/2,$L51,TRUE))/(1-2*_xlfn.NORM.DIST(0,$I51/2,$L51,TRUE))*$C51+($J51="Steady Growth")*(AND(AF$4&gt;=$E51,AF$4&lt;=$G51)*((AF$4-$E51+1)/($I51*($I51+1)/2)*$C51))+($J51="custom")*CustomCF!Y51</f>
        <v>31578.947363795705</v>
      </c>
      <c r="AG51" s="19">
        <f>($J51="Bell Curve")*(_xlfn.NORM.DIST(AND(AG$4&gt;=$E51,AG$4&lt;=$G51)*(AG$4-$E51+1),$I51/2,$L51,TRUE)-_xlfn.NORM.DIST(AND(AG$4&gt;=$E51,AG$4&lt;=$G51)*(AF$4-$E51+1),$I51/2,$L51,TRUE))/(1-2*_xlfn.NORM.DIST(0,$I51/2,$L51,TRUE))*$C51+($J51="Steady Growth")*(AND(AG$4&gt;=$E51,AG$4&lt;=$G51)*((AG$4-$E51+1)/($I51*($I51+1)/2)*$C51))+($J51="custom")*CustomCF!Z51</f>
        <v>31578.947363795705</v>
      </c>
      <c r="AH51" s="19">
        <f>($J51="Bell Curve")*(_xlfn.NORM.DIST(AND(AH$4&gt;=$E51,AH$4&lt;=$G51)*(AH$4-$E51+1),$I51/2,$L51,TRUE)-_xlfn.NORM.DIST(AND(AH$4&gt;=$E51,AH$4&lt;=$G51)*(AG$4-$E51+1),$I51/2,$L51,TRUE))/(1-2*_xlfn.NORM.DIST(0,$I51/2,$L51,TRUE))*$C51+($J51="Steady Growth")*(AND(AH$4&gt;=$E51,AH$4&lt;=$G51)*((AH$4-$E51+1)/($I51*($I51+1)/2)*$C51))+($J51="custom")*CustomCF!AA51</f>
        <v>31578.947407736494</v>
      </c>
      <c r="AI51" s="19">
        <f>($J51="Bell Curve")*(_xlfn.NORM.DIST(AND(AI$4&gt;=$E51,AI$4&lt;=$G51)*(AI$4-$E51+1),$I51/2,$L51,TRUE)-_xlfn.NORM.DIST(AND(AI$4&gt;=$E51,AI$4&lt;=$G51)*(AH$4-$E51+1),$I51/2,$L51,TRUE))/(1-2*_xlfn.NORM.DIST(0,$I51/2,$L51,TRUE))*$C51+($J51="Steady Growth")*(AND(AI$4&gt;=$E51,AI$4&lt;=$G51)*((AI$4-$E51+1)/($I51*($I51+1)/2)*$C51))+($J51="custom")*CustomCF!AB51</f>
        <v>31578.947363795705</v>
      </c>
      <c r="AJ51" s="19">
        <f>($J51="Bell Curve")*(_xlfn.NORM.DIST(AND(AJ$4&gt;=$E51,AJ$4&lt;=$G51)*(AJ$4-$E51+1),$I51/2,$L51,TRUE)-_xlfn.NORM.DIST(AND(AJ$4&gt;=$E51,AJ$4&lt;=$G51)*(AI$4-$E51+1),$I51/2,$L51,TRUE))/(1-2*_xlfn.NORM.DIST(0,$I51/2,$L51,TRUE))*$C51+($J51="Steady Growth")*(AND(AJ$4&gt;=$E51,AJ$4&lt;=$G51)*((AJ$4-$E51+1)/($I51*($I51+1)/2)*$C51))+($J51="custom")*CustomCF!AC51</f>
        <v>31578.947363795705</v>
      </c>
      <c r="AK51" s="19">
        <f>($J51="Bell Curve")*(_xlfn.NORM.DIST(AND(AK$4&gt;=$E51,AK$4&lt;=$G51)*(AK$4-$E51+1),$I51/2,$L51,TRUE)-_xlfn.NORM.DIST(AND(AK$4&gt;=$E51,AK$4&lt;=$G51)*(AJ$4-$E51+1),$I51/2,$L51,TRUE))/(1-2*_xlfn.NORM.DIST(0,$I51/2,$L51,TRUE))*$C51+($J51="Steady Growth")*(AND(AK$4&gt;=$E51,AK$4&lt;=$G51)*((AK$4-$E51+1)/($I51*($I51+1)/2)*$C51))+($J51="custom")*CustomCF!AD51</f>
        <v>31578.94731985492</v>
      </c>
      <c r="AL51" s="19">
        <f>($J51="Bell Curve")*(_xlfn.NORM.DIST(AND(AL$4&gt;=$E51,AL$4&lt;=$G51)*(AL$4-$E51+1),$I51/2,$L51,TRUE)-_xlfn.NORM.DIST(AND(AL$4&gt;=$E51,AL$4&lt;=$G51)*(AK$4-$E51+1),$I51/2,$L51,TRUE))/(1-2*_xlfn.NORM.DIST(0,$I51/2,$L51,TRUE))*$C51+($J51="Steady Growth")*(AND(AL$4&gt;=$E51,AL$4&lt;=$G51)*((AL$4-$E51+1)/($I51*($I51+1)/2)*$C51))+($J51="custom")*CustomCF!AE51</f>
        <v>31578.947451677279</v>
      </c>
      <c r="AM51" s="19">
        <f>($J51="Bell Curve")*(_xlfn.NORM.DIST(AND(AM$4&gt;=$E51,AM$4&lt;=$G51)*(AM$4-$E51+1),$I51/2,$L51,TRUE)-_xlfn.NORM.DIST(AND(AM$4&gt;=$E51,AM$4&lt;=$G51)*(AL$4-$E51+1),$I51/2,$L51,TRUE))/(1-2*_xlfn.NORM.DIST(0,$I51/2,$L51,TRUE))*$C51+($J51="Steady Growth")*(AND(AM$4&gt;=$E51,AM$4&lt;=$G51)*((AM$4-$E51+1)/($I51*($I51+1)/2)*$C51))+($J51="custom")*CustomCF!AF51</f>
        <v>31578.947275914135</v>
      </c>
      <c r="AN51" s="19">
        <f>($J51="Bell Curve")*(_xlfn.NORM.DIST(AND(AN$4&gt;=$E51,AN$4&lt;=$G51)*(AN$4-$E51+1),$I51/2,$L51,TRUE)-_xlfn.NORM.DIST(AND(AN$4&gt;=$E51,AN$4&lt;=$G51)*(AM$4-$E51+1),$I51/2,$L51,TRUE))/(1-2*_xlfn.NORM.DIST(0,$I51/2,$L51,TRUE))*$C51+($J51="Steady Growth")*(AND(AN$4&gt;=$E51,AN$4&lt;=$G51)*((AN$4-$E51+1)/($I51*($I51+1)/2)*$C51))+($J51="custom")*CustomCF!AG51</f>
        <v>31578.947451677279</v>
      </c>
      <c r="AO51" s="19">
        <f>($J51="Bell Curve")*(_xlfn.NORM.DIST(AND(AO$4&gt;=$E51,AO$4&lt;=$G51)*(AO$4-$E51+1),$I51/2,$L51,TRUE)-_xlfn.NORM.DIST(AND(AO$4&gt;=$E51,AO$4&lt;=$G51)*(AN$4-$E51+1),$I51/2,$L51,TRUE))/(1-2*_xlfn.NORM.DIST(0,$I51/2,$L51,TRUE))*$C51+($J51="Steady Growth")*(AND(AO$4&gt;=$E51,AO$4&lt;=$G51)*((AO$4-$E51+1)/($I51*($I51+1)/2)*$C51))+($J51="custom")*CustomCF!AH51</f>
        <v>31578.947363795705</v>
      </c>
      <c r="AP51" s="19">
        <f>($J51="Bell Curve")*(_xlfn.NORM.DIST(AND(AP$4&gt;=$E51,AP$4&lt;=$G51)*(AP$4-$E51+1),$I51/2,$L51,TRUE)-_xlfn.NORM.DIST(AND(AP$4&gt;=$E51,AP$4&lt;=$G51)*(AO$4-$E51+1),$I51/2,$L51,TRUE))/(1-2*_xlfn.NORM.DIST(0,$I51/2,$L51,TRUE))*$C51+($J51="Steady Growth")*(AND(AP$4&gt;=$E51,AP$4&lt;=$G51)*((AP$4-$E51+1)/($I51*($I51+1)/2)*$C51))+($J51="custom")*CustomCF!AI51</f>
        <v>31578.947363795705</v>
      </c>
      <c r="AQ51" s="19">
        <f>($J51="Bell Curve")*(_xlfn.NORM.DIST(AND(AQ$4&gt;=$E51,AQ$4&lt;=$G51)*(AQ$4-$E51+1),$I51/2,$L51,TRUE)-_xlfn.NORM.DIST(AND(AQ$4&gt;=$E51,AQ$4&lt;=$G51)*(AP$4-$E51+1),$I51/2,$L51,TRUE))/(1-2*_xlfn.NORM.DIST(0,$I51/2,$L51,TRUE))*$C51+($J51="Steady Growth")*(AND(AQ$4&gt;=$E51,AQ$4&lt;=$G51)*((AQ$4-$E51+1)/($I51*($I51+1)/2)*$C51))+($J51="custom")*CustomCF!AJ51</f>
        <v>31578.947363795705</v>
      </c>
      <c r="AR51" s="19">
        <f>($J51="Bell Curve")*(_xlfn.NORM.DIST(AND(AR$4&gt;=$E51,AR$4&lt;=$G51)*(AR$4-$E51+1),$I51/2,$L51,TRUE)-_xlfn.NORM.DIST(AND(AR$4&gt;=$E51,AR$4&lt;=$G51)*(AQ$4-$E51+1),$I51/2,$L51,TRUE))/(1-2*_xlfn.NORM.DIST(0,$I51/2,$L51,TRUE))*$C51+($J51="Steady Growth")*(AND(AR$4&gt;=$E51,AR$4&lt;=$G51)*((AR$4-$E51+1)/($I51*($I51+1)/2)*$C51))+($J51="custom")*CustomCF!AK51</f>
        <v>31578.947363795705</v>
      </c>
      <c r="AS51" s="19">
        <f>($J51="Bell Curve")*(_xlfn.NORM.DIST(AND(AS$4&gt;=$E51,AS$4&lt;=$G51)*(AS$4-$E51+1),$I51/2,$L51,TRUE)-_xlfn.NORM.DIST(AND(AS$4&gt;=$E51,AS$4&lt;=$G51)*(AR$4-$E51+1),$I51/2,$L51,TRUE))/(1-2*_xlfn.NORM.DIST(0,$I51/2,$L51,TRUE))*$C51+($J51="Steady Growth")*(AND(AS$4&gt;=$E51,AS$4&lt;=$G51)*((AS$4-$E51+1)/($I51*($I51+1)/2)*$C51))+($J51="custom")*CustomCF!AL51</f>
        <v>31578.947363795705</v>
      </c>
      <c r="AT51" s="19">
        <f>($J51="Bell Curve")*(_xlfn.NORM.DIST(AND(AT$4&gt;=$E51,AT$4&lt;=$G51)*(AT$4-$E51+1),$I51/2,$L51,TRUE)-_xlfn.NORM.DIST(AND(AT$4&gt;=$E51,AT$4&lt;=$G51)*(AS$4-$E51+1),$I51/2,$L51,TRUE))/(1-2*_xlfn.NORM.DIST(0,$I51/2,$L51,TRUE))*$C51+($J51="Steady Growth")*(AND(AT$4&gt;=$E51,AT$4&lt;=$G51)*((AT$4-$E51+1)/($I51*($I51+1)/2)*$C51))+($J51="custom")*CustomCF!AM51</f>
        <v>31578.947363795705</v>
      </c>
      <c r="AU51" s="19">
        <f>($J51="Bell Curve")*(_xlfn.NORM.DIST(AND(AU$4&gt;=$E51,AU$4&lt;=$G51)*(AU$4-$E51+1),$I51/2,$L51,TRUE)-_xlfn.NORM.DIST(AND(AU$4&gt;=$E51,AU$4&lt;=$G51)*(AT$4-$E51+1),$I51/2,$L51,TRUE))/(1-2*_xlfn.NORM.DIST(0,$I51/2,$L51,TRUE))*$C51+($J51="Steady Growth")*(AND(AU$4&gt;=$E51,AU$4&lt;=$G51)*((AU$4-$E51+1)/($I51*($I51+1)/2)*$C51))+($J51="custom")*CustomCF!AN51</f>
        <v>0</v>
      </c>
      <c r="AV51" s="19">
        <f>($J51="Bell Curve")*(_xlfn.NORM.DIST(AND(AV$4&gt;=$E51,AV$4&lt;=$G51)*(AV$4-$E51+1),$I51/2,$L51,TRUE)-_xlfn.NORM.DIST(AND(AV$4&gt;=$E51,AV$4&lt;=$G51)*(AU$4-$E51+1),$I51/2,$L51,TRUE))/(1-2*_xlfn.NORM.DIST(0,$I51/2,$L51,TRUE))*$C51+($J51="Steady Growth")*(AND(AV$4&gt;=$E51,AV$4&lt;=$G51)*((AV$4-$E51+1)/($I51*($I51+1)/2)*$C51))+($J51="custom")*CustomCF!AO51</f>
        <v>0</v>
      </c>
      <c r="AW51" s="19">
        <f>($J51="Bell Curve")*(_xlfn.NORM.DIST(AND(AW$4&gt;=$E51,AW$4&lt;=$G51)*(AW$4-$E51+1),$I51/2,$L51,TRUE)-_xlfn.NORM.DIST(AND(AW$4&gt;=$E51,AW$4&lt;=$G51)*(AV$4-$E51+1),$I51/2,$L51,TRUE))/(1-2*_xlfn.NORM.DIST(0,$I51/2,$L51,TRUE))*$C51+($J51="Steady Growth")*(AND(AW$4&gt;=$E51,AW$4&lt;=$G51)*((AW$4-$E51+1)/($I51*($I51+1)/2)*$C51))+($J51="custom")*CustomCF!AP51</f>
        <v>0</v>
      </c>
      <c r="AX51" s="19">
        <f>($J51="Bell Curve")*(_xlfn.NORM.DIST(AND(AX$4&gt;=$E51,AX$4&lt;=$G51)*(AX$4-$E51+1),$I51/2,$L51,TRUE)-_xlfn.NORM.DIST(AND(AX$4&gt;=$E51,AX$4&lt;=$G51)*(AW$4-$E51+1),$I51/2,$L51,TRUE))/(1-2*_xlfn.NORM.DIST(0,$I51/2,$L51,TRUE))*$C51+($J51="Steady Growth")*(AND(AX$4&gt;=$E51,AX$4&lt;=$G51)*((AX$4-$E51+1)/($I51*($I51+1)/2)*$C51))+($J51="custom")*CustomCF!AQ51</f>
        <v>0</v>
      </c>
      <c r="AY51" s="19">
        <f>($J51="Bell Curve")*(_xlfn.NORM.DIST(AND(AY$4&gt;=$E51,AY$4&lt;=$G51)*(AY$4-$E51+1),$I51/2,$L51,TRUE)-_xlfn.NORM.DIST(AND(AY$4&gt;=$E51,AY$4&lt;=$G51)*(AX$4-$E51+1),$I51/2,$L51,TRUE))/(1-2*_xlfn.NORM.DIST(0,$I51/2,$L51,TRUE))*$C51+($J51="Steady Growth")*(AND(AY$4&gt;=$E51,AY$4&lt;=$G51)*((AY$4-$E51+1)/($I51*($I51+1)/2)*$C51))+($J51="custom")*CustomCF!AR51</f>
        <v>0</v>
      </c>
      <c r="AZ51" s="19">
        <f>($J51="Bell Curve")*(_xlfn.NORM.DIST(AND(AZ$4&gt;=$E51,AZ$4&lt;=$G51)*(AZ$4-$E51+1),$I51/2,$L51,TRUE)-_xlfn.NORM.DIST(AND(AZ$4&gt;=$E51,AZ$4&lt;=$G51)*(AY$4-$E51+1),$I51/2,$L51,TRUE))/(1-2*_xlfn.NORM.DIST(0,$I51/2,$L51,TRUE))*$C51+($J51="Steady Growth")*(AND(AZ$4&gt;=$E51,AZ$4&lt;=$G51)*((AZ$4-$E51+1)/($I51*($I51+1)/2)*$C51))+($J51="custom")*CustomCF!AS51</f>
        <v>0</v>
      </c>
      <c r="BA51" s="19">
        <f>($J51="Bell Curve")*(_xlfn.NORM.DIST(AND(BA$4&gt;=$E51,BA$4&lt;=$G51)*(BA$4-$E51+1),$I51/2,$L51,TRUE)-_xlfn.NORM.DIST(AND(BA$4&gt;=$E51,BA$4&lt;=$G51)*(AZ$4-$E51+1),$I51/2,$L51,TRUE))/(1-2*_xlfn.NORM.DIST(0,$I51/2,$L51,TRUE))*$C51+($J51="Steady Growth")*(AND(BA$4&gt;=$E51,BA$4&lt;=$G51)*((BA$4-$E51+1)/($I51*($I51+1)/2)*$C51))+($J51="custom")*CustomCF!AT51</f>
        <v>0</v>
      </c>
      <c r="BB51" s="19">
        <f>($J51="Bell Curve")*(_xlfn.NORM.DIST(AND(BB$4&gt;=$E51,BB$4&lt;=$G51)*(BB$4-$E51+1),$I51/2,$L51,TRUE)-_xlfn.NORM.DIST(AND(BB$4&gt;=$E51,BB$4&lt;=$G51)*(BA$4-$E51+1),$I51/2,$L51,TRUE))/(1-2*_xlfn.NORM.DIST(0,$I51/2,$L51,TRUE))*$C51+($J51="Steady Growth")*(AND(BB$4&gt;=$E51,BB$4&lt;=$G51)*((BB$4-$E51+1)/($I51*($I51+1)/2)*$C51))+($J51="custom")*CustomCF!AU51</f>
        <v>0</v>
      </c>
      <c r="BC51" s="19">
        <f>($J51="Bell Curve")*(_xlfn.NORM.DIST(AND(BC$4&gt;=$E51,BC$4&lt;=$G51)*(BC$4-$E51+1),$I51/2,$L51,TRUE)-_xlfn.NORM.DIST(AND(BC$4&gt;=$E51,BC$4&lt;=$G51)*(BB$4-$E51+1),$I51/2,$L51,TRUE))/(1-2*_xlfn.NORM.DIST(0,$I51/2,$L51,TRUE))*$C51+($J51="Steady Growth")*(AND(BC$4&gt;=$E51,BC$4&lt;=$G51)*((BC$4-$E51+1)/($I51*($I51+1)/2)*$C51))+($J51="custom")*CustomCF!AV51</f>
        <v>0</v>
      </c>
      <c r="BD51" s="19">
        <f>($J51="Bell Curve")*(_xlfn.NORM.DIST(AND(BD$4&gt;=$E51,BD$4&lt;=$G51)*(BD$4-$E51+1),$I51/2,$L51,TRUE)-_xlfn.NORM.DIST(AND(BD$4&gt;=$E51,BD$4&lt;=$G51)*(BC$4-$E51+1),$I51/2,$L51,TRUE))/(1-2*_xlfn.NORM.DIST(0,$I51/2,$L51,TRUE))*$C51+($J51="Steady Growth")*(AND(BD$4&gt;=$E51,BD$4&lt;=$G51)*((BD$4-$E51+1)/($I51*($I51+1)/2)*$C51))+($J51="custom")*CustomCF!AW51</f>
        <v>0</v>
      </c>
      <c r="BE51" s="19">
        <f>($J51="Bell Curve")*(_xlfn.NORM.DIST(AND(BE$4&gt;=$E51,BE$4&lt;=$G51)*(BE$4-$E51+1),$I51/2,$L51,TRUE)-_xlfn.NORM.DIST(AND(BE$4&gt;=$E51,BE$4&lt;=$G51)*(BD$4-$E51+1),$I51/2,$L51,TRUE))/(1-2*_xlfn.NORM.DIST(0,$I51/2,$L51,TRUE))*$C51+($J51="Steady Growth")*(AND(BE$4&gt;=$E51,BE$4&lt;=$G51)*((BE$4-$E51+1)/($I51*($I51+1)/2)*$C51))+($J51="custom")*CustomCF!AX51</f>
        <v>0</v>
      </c>
      <c r="BF51" s="19">
        <f>($J51="Bell Curve")*(_xlfn.NORM.DIST(AND(BF$4&gt;=$E51,BF$4&lt;=$G51)*(BF$4-$E51+1),$I51/2,$L51,TRUE)-_xlfn.NORM.DIST(AND(BF$4&gt;=$E51,BF$4&lt;=$G51)*(BE$4-$E51+1),$I51/2,$L51,TRUE))/(1-2*_xlfn.NORM.DIST(0,$I51/2,$L51,TRUE))*$C51+($J51="Steady Growth")*(AND(BF$4&gt;=$E51,BF$4&lt;=$G51)*((BF$4-$E51+1)/($I51*($I51+1)/2)*$C51))+($J51="custom")*CustomCF!AY51</f>
        <v>0</v>
      </c>
      <c r="BG51" s="19">
        <f>($J51="Bell Curve")*(_xlfn.NORM.DIST(AND(BG$4&gt;=$E51,BG$4&lt;=$G51)*(BG$4-$E51+1),$I51/2,$L51,TRUE)-_xlfn.NORM.DIST(AND(BG$4&gt;=$E51,BG$4&lt;=$G51)*(BF$4-$E51+1),$I51/2,$L51,TRUE))/(1-2*_xlfn.NORM.DIST(0,$I51/2,$L51,TRUE))*$C51+($J51="Steady Growth")*(AND(BG$4&gt;=$E51,BG$4&lt;=$G51)*((BG$4-$E51+1)/($I51*($I51+1)/2)*$C51))+($J51="custom")*CustomCF!AZ51</f>
        <v>0</v>
      </c>
      <c r="BH51" s="19">
        <f>($J51="Bell Curve")*(_xlfn.NORM.DIST(AND(BH$4&gt;=$E51,BH$4&lt;=$G51)*(BH$4-$E51+1),$I51/2,$L51,TRUE)-_xlfn.NORM.DIST(AND(BH$4&gt;=$E51,BH$4&lt;=$G51)*(BG$4-$E51+1),$I51/2,$L51,TRUE))/(1-2*_xlfn.NORM.DIST(0,$I51/2,$L51,TRUE))*$C51+($J51="Steady Growth")*(AND(BH$4&gt;=$E51,BH$4&lt;=$G51)*((BH$4-$E51+1)/($I51*($I51+1)/2)*$C51))+($J51="custom")*CustomCF!BA51</f>
        <v>0</v>
      </c>
      <c r="BI51" s="19">
        <f>($J51="Bell Curve")*(_xlfn.NORM.DIST(AND(BI$4&gt;=$E51,BI$4&lt;=$G51)*(BI$4-$E51+1),$I51/2,$L51,TRUE)-_xlfn.NORM.DIST(AND(BI$4&gt;=$E51,BI$4&lt;=$G51)*(BH$4-$E51+1),$I51/2,$L51,TRUE))/(1-2*_xlfn.NORM.DIST(0,$I51/2,$L51,TRUE))*$C51+($J51="Steady Growth")*(AND(BI$4&gt;=$E51,BI$4&lt;=$G51)*((BI$4-$E51+1)/($I51*($I51+1)/2)*$C51))+($J51="custom")*CustomCF!BB51</f>
        <v>0</v>
      </c>
      <c r="BJ51" s="19">
        <f>($J51="Bell Curve")*(_xlfn.NORM.DIST(AND(BJ$4&gt;=$E51,BJ$4&lt;=$G51)*(BJ$4-$E51+1),$I51/2,$L51,TRUE)-_xlfn.NORM.DIST(AND(BJ$4&gt;=$E51,BJ$4&lt;=$G51)*(BI$4-$E51+1),$I51/2,$L51,TRUE))/(1-2*_xlfn.NORM.DIST(0,$I51/2,$L51,TRUE))*$C51+($J51="Steady Growth")*(AND(BJ$4&gt;=$E51,BJ$4&lt;=$G51)*((BJ$4-$E51+1)/($I51*($I51+1)/2)*$C51))+($J51="custom")*CustomCF!BC51</f>
        <v>0</v>
      </c>
      <c r="BK51" s="19">
        <f>($J51="Bell Curve")*(_xlfn.NORM.DIST(AND(BK$4&gt;=$E51,BK$4&lt;=$G51)*(BK$4-$E51+1),$I51/2,$L51,TRUE)-_xlfn.NORM.DIST(AND(BK$4&gt;=$E51,BK$4&lt;=$G51)*(BJ$4-$E51+1),$I51/2,$L51,TRUE))/(1-2*_xlfn.NORM.DIST(0,$I51/2,$L51,TRUE))*$C51+($J51="Steady Growth")*(AND(BK$4&gt;=$E51,BK$4&lt;=$G51)*((BK$4-$E51+1)/($I51*($I51+1)/2)*$C51))+($J51="custom")*CustomCF!BD51</f>
        <v>0</v>
      </c>
      <c r="BL51" s="19">
        <f>($J51="Bell Curve")*(_xlfn.NORM.DIST(AND(BL$4&gt;=$E51,BL$4&lt;=$G51)*(BL$4-$E51+1),$I51/2,$L51,TRUE)-_xlfn.NORM.DIST(AND(BL$4&gt;=$E51,BL$4&lt;=$G51)*(BK$4-$E51+1),$I51/2,$L51,TRUE))/(1-2*_xlfn.NORM.DIST(0,$I51/2,$L51,TRUE))*$C51+($J51="Steady Growth")*(AND(BL$4&gt;=$E51,BL$4&lt;=$G51)*((BL$4-$E51+1)/($I51*($I51+1)/2)*$C51))+($J51="custom")*CustomCF!BE51</f>
        <v>0</v>
      </c>
      <c r="BM51" s="19">
        <f>($J51="Bell Curve")*(_xlfn.NORM.DIST(AND(BM$4&gt;=$E51,BM$4&lt;=$G51)*(BM$4-$E51+1),$I51/2,$L51,TRUE)-_xlfn.NORM.DIST(AND(BM$4&gt;=$E51,BM$4&lt;=$G51)*(BL$4-$E51+1),$I51/2,$L51,TRUE))/(1-2*_xlfn.NORM.DIST(0,$I51/2,$L51,TRUE))*$C51+($J51="Steady Growth")*(AND(BM$4&gt;=$E51,BM$4&lt;=$G51)*((BM$4-$E51+1)/($I51*($I51+1)/2)*$C51))+($J51="custom")*CustomCF!BF51</f>
        <v>0</v>
      </c>
      <c r="BN51" s="19">
        <f>($J51="Bell Curve")*(_xlfn.NORM.DIST(AND(BN$4&gt;=$E51,BN$4&lt;=$G51)*(BN$4-$E51+1),$I51/2,$L51,TRUE)-_xlfn.NORM.DIST(AND(BN$4&gt;=$E51,BN$4&lt;=$G51)*(BM$4-$E51+1),$I51/2,$L51,TRUE))/(1-2*_xlfn.NORM.DIST(0,$I51/2,$L51,TRUE))*$C51+($J51="Steady Growth")*(AND(BN$4&gt;=$E51,BN$4&lt;=$G51)*((BN$4-$E51+1)/($I51*($I51+1)/2)*$C51))+($J51="custom")*CustomCF!BG51</f>
        <v>0</v>
      </c>
      <c r="BO51" s="19">
        <f>($J51="Bell Curve")*(_xlfn.NORM.DIST(AND(BO$4&gt;=$E51,BO$4&lt;=$G51)*(BO$4-$E51+1),$I51/2,$L51,TRUE)-_xlfn.NORM.DIST(AND(BO$4&gt;=$E51,BO$4&lt;=$G51)*(BN$4-$E51+1),$I51/2,$L51,TRUE))/(1-2*_xlfn.NORM.DIST(0,$I51/2,$L51,TRUE))*$C51+($J51="Steady Growth")*(AND(BO$4&gt;=$E51,BO$4&lt;=$G51)*((BO$4-$E51+1)/($I51*($I51+1)/2)*$C51))+($J51="custom")*CustomCF!BH51</f>
        <v>0</v>
      </c>
      <c r="BP51" s="19">
        <f>($J51="Bell Curve")*(_xlfn.NORM.DIST(AND(BP$4&gt;=$E51,BP$4&lt;=$G51)*(BP$4-$E51+1),$I51/2,$L51,TRUE)-_xlfn.NORM.DIST(AND(BP$4&gt;=$E51,BP$4&lt;=$G51)*(BO$4-$E51+1),$I51/2,$L51,TRUE))/(1-2*_xlfn.NORM.DIST(0,$I51/2,$L51,TRUE))*$C51+($J51="Steady Growth")*(AND(BP$4&gt;=$E51,BP$4&lt;=$G51)*((BP$4-$E51+1)/($I51*($I51+1)/2)*$C51))+($J51="custom")*CustomCF!BI51</f>
        <v>0</v>
      </c>
      <c r="BQ51" s="19">
        <f>($J51="Bell Curve")*(_xlfn.NORM.DIST(AND(BQ$4&gt;=$E51,BQ$4&lt;=$G51)*(BQ$4-$E51+1),$I51/2,$L51,TRUE)-_xlfn.NORM.DIST(AND(BQ$4&gt;=$E51,BQ$4&lt;=$G51)*(BP$4-$E51+1),$I51/2,$L51,TRUE))/(1-2*_xlfn.NORM.DIST(0,$I51/2,$L51,TRUE))*$C51+($J51="Steady Growth")*(AND(BQ$4&gt;=$E51,BQ$4&lt;=$G51)*((BQ$4-$E51+1)/($I51*($I51+1)/2)*$C51))+($J51="custom")*CustomCF!BJ51</f>
        <v>0</v>
      </c>
      <c r="BR51" s="19">
        <f>($J51="Bell Curve")*(_xlfn.NORM.DIST(AND(BR$4&gt;=$E51,BR$4&lt;=$G51)*(BR$4-$E51+1),$I51/2,$L51,TRUE)-_xlfn.NORM.DIST(AND(BR$4&gt;=$E51,BR$4&lt;=$G51)*(BQ$4-$E51+1),$I51/2,$L51,TRUE))/(1-2*_xlfn.NORM.DIST(0,$I51/2,$L51,TRUE))*$C51+($J51="Steady Growth")*(AND(BR$4&gt;=$E51,BR$4&lt;=$G51)*((BR$4-$E51+1)/($I51*($I51+1)/2)*$C51))+($J51="custom")*CustomCF!BK51</f>
        <v>0</v>
      </c>
      <c r="BS51" s="19">
        <f>($J51="Bell Curve")*(_xlfn.NORM.DIST(AND(BS$4&gt;=$E51,BS$4&lt;=$G51)*(BS$4-$E51+1),$I51/2,$L51,TRUE)-_xlfn.NORM.DIST(AND(BS$4&gt;=$E51,BS$4&lt;=$G51)*(BR$4-$E51+1),$I51/2,$L51,TRUE))/(1-2*_xlfn.NORM.DIST(0,$I51/2,$L51,TRUE))*$C51+($J51="Steady Growth")*(AND(BS$4&gt;=$E51,BS$4&lt;=$G51)*((BS$4-$E51+1)/($I51*($I51+1)/2)*$C51))+($J51="custom")*CustomCF!BL51</f>
        <v>0</v>
      </c>
      <c r="BT51" s="19">
        <f>($J51="Bell Curve")*(_xlfn.NORM.DIST(AND(BT$4&gt;=$E51,BT$4&lt;=$G51)*(BT$4-$E51+1),$I51/2,$L51,TRUE)-_xlfn.NORM.DIST(AND(BT$4&gt;=$E51,BT$4&lt;=$G51)*(BS$4-$E51+1),$I51/2,$L51,TRUE))/(1-2*_xlfn.NORM.DIST(0,$I51/2,$L51,TRUE))*$C51+($J51="Steady Growth")*(AND(BT$4&gt;=$E51,BT$4&lt;=$G51)*((BT$4-$E51+1)/($I51*($I51+1)/2)*$C51))+($J51="custom")*CustomCF!BM51</f>
        <v>0</v>
      </c>
      <c r="BU51" s="19">
        <f>($J51="Bell Curve")*(_xlfn.NORM.DIST(AND(BU$4&gt;=$E51,BU$4&lt;=$G51)*(BU$4-$E51+1),$I51/2,$L51,TRUE)-_xlfn.NORM.DIST(AND(BU$4&gt;=$E51,BU$4&lt;=$G51)*(BT$4-$E51+1),$I51/2,$L51,TRUE))/(1-2*_xlfn.NORM.DIST(0,$I51/2,$L51,TRUE))*$C51+($J51="Steady Growth")*(AND(BU$4&gt;=$E51,BU$4&lt;=$G51)*((BU$4-$E51+1)/($I51*($I51+1)/2)*$C51))+($J51="custom")*CustomCF!BN51</f>
        <v>0</v>
      </c>
      <c r="BV51" s="19">
        <f>($J51="Bell Curve")*(_xlfn.NORM.DIST(AND(BV$4&gt;=$E51,BV$4&lt;=$G51)*(BV$4-$E51+1),$I51/2,$L51,TRUE)-_xlfn.NORM.DIST(AND(BV$4&gt;=$E51,BV$4&lt;=$G51)*(BU$4-$E51+1),$I51/2,$L51,TRUE))/(1-2*_xlfn.NORM.DIST(0,$I51/2,$L51,TRUE))*$C51+($J51="Steady Growth")*(AND(BV$4&gt;=$E51,BV$4&lt;=$G51)*((BV$4-$E51+1)/($I51*($I51+1)/2)*$C51))+($J51="custom")*CustomCF!BO51</f>
        <v>0</v>
      </c>
      <c r="BW51" s="19">
        <f>($J51="Bell Curve")*(_xlfn.NORM.DIST(AND(BW$4&gt;=$E51,BW$4&lt;=$G51)*(BW$4-$E51+1),$I51/2,$L51,TRUE)-_xlfn.NORM.DIST(AND(BW$4&gt;=$E51,BW$4&lt;=$G51)*(BV$4-$E51+1),$I51/2,$L51,TRUE))/(1-2*_xlfn.NORM.DIST(0,$I51/2,$L51,TRUE))*$C51+($J51="Steady Growth")*(AND(BW$4&gt;=$E51,BW$4&lt;=$G51)*((BW$4-$E51+1)/($I51*($I51+1)/2)*$C51))+($J51="custom")*CustomCF!BP51</f>
        <v>0</v>
      </c>
      <c r="BX51" s="19">
        <f>($J51="Bell Curve")*(_xlfn.NORM.DIST(AND(BX$4&gt;=$E51,BX$4&lt;=$G51)*(BX$4-$E51+1),$I51/2,$L51,TRUE)-_xlfn.NORM.DIST(AND(BX$4&gt;=$E51,BX$4&lt;=$G51)*(BW$4-$E51+1),$I51/2,$L51,TRUE))/(1-2*_xlfn.NORM.DIST(0,$I51/2,$L51,TRUE))*$C51+($J51="Steady Growth")*(AND(BX$4&gt;=$E51,BX$4&lt;=$G51)*((BX$4-$E51+1)/($I51*($I51+1)/2)*$C51))+($J51="custom")*CustomCF!BQ51</f>
        <v>0</v>
      </c>
      <c r="BY51" s="19">
        <f>($J51="Bell Curve")*(_xlfn.NORM.DIST(AND(BY$4&gt;=$E51,BY$4&lt;=$G51)*(BY$4-$E51+1),$I51/2,$L51,TRUE)-_xlfn.NORM.DIST(AND(BY$4&gt;=$E51,BY$4&lt;=$G51)*(BX$4-$E51+1),$I51/2,$L51,TRUE))/(1-2*_xlfn.NORM.DIST(0,$I51/2,$L51,TRUE))*$C51+($J51="Steady Growth")*(AND(BY$4&gt;=$E51,BY$4&lt;=$G51)*((BY$4-$E51+1)/($I51*($I51+1)/2)*$C51))+($J51="custom")*CustomCF!BR51</f>
        <v>0</v>
      </c>
      <c r="BZ51" s="19">
        <f>($J51="Bell Curve")*(_xlfn.NORM.DIST(AND(BZ$4&gt;=$E51,BZ$4&lt;=$G51)*(BZ$4-$E51+1),$I51/2,$L51,TRUE)-_xlfn.NORM.DIST(AND(BZ$4&gt;=$E51,BZ$4&lt;=$G51)*(BY$4-$E51+1),$I51/2,$L51,TRUE))/(1-2*_xlfn.NORM.DIST(0,$I51/2,$L51,TRUE))*$C51+($J51="Steady Growth")*(AND(BZ$4&gt;=$E51,BZ$4&lt;=$G51)*((BZ$4-$E51+1)/($I51*($I51+1)/2)*$C51))+($J51="custom")*CustomCF!BS51</f>
        <v>0</v>
      </c>
      <c r="CA51" s="19">
        <f>($J51="Bell Curve")*(_xlfn.NORM.DIST(AND(CA$4&gt;=$E51,CA$4&lt;=$G51)*(CA$4-$E51+1),$I51/2,$L51,TRUE)-_xlfn.NORM.DIST(AND(CA$4&gt;=$E51,CA$4&lt;=$G51)*(BZ$4-$E51+1),$I51/2,$L51,TRUE))/(1-2*_xlfn.NORM.DIST(0,$I51/2,$L51,TRUE))*$C51+($J51="Steady Growth")*(AND(CA$4&gt;=$E51,CA$4&lt;=$G51)*((CA$4-$E51+1)/($I51*($I51+1)/2)*$C51))+($J51="custom")*CustomCF!BT51</f>
        <v>0</v>
      </c>
      <c r="CB51" s="19">
        <f>($J51="Bell Curve")*(_xlfn.NORM.DIST(AND(CB$4&gt;=$E51,CB$4&lt;=$G51)*(CB$4-$E51+1),$I51/2,$L51,TRUE)-_xlfn.NORM.DIST(AND(CB$4&gt;=$E51,CB$4&lt;=$G51)*(CA$4-$E51+1),$I51/2,$L51,TRUE))/(1-2*_xlfn.NORM.DIST(0,$I51/2,$L51,TRUE))*$C51+($J51="Steady Growth")*(AND(CB$4&gt;=$E51,CB$4&lt;=$G51)*((CB$4-$E51+1)/($I51*($I51+1)/2)*$C51))+($J51="custom")*CustomCF!BU51</f>
        <v>0</v>
      </c>
      <c r="CC51" s="19">
        <f>($J51="Bell Curve")*(_xlfn.NORM.DIST(AND(CC$4&gt;=$E51,CC$4&lt;=$G51)*(CC$4-$E51+1),$I51/2,$L51,TRUE)-_xlfn.NORM.DIST(AND(CC$4&gt;=$E51,CC$4&lt;=$G51)*(CB$4-$E51+1),$I51/2,$L51,TRUE))/(1-2*_xlfn.NORM.DIST(0,$I51/2,$L51,TRUE))*$C51+($J51="Steady Growth")*(AND(CC$4&gt;=$E51,CC$4&lt;=$G51)*((CC$4-$E51+1)/($I51*($I51+1)/2)*$C51))+($J51="custom")*CustomCF!BV51</f>
        <v>0</v>
      </c>
      <c r="CD51" s="19">
        <f>($J51="Bell Curve")*(_xlfn.NORM.DIST(AND(CD$4&gt;=$E51,CD$4&lt;=$G51)*(CD$4-$E51+1),$I51/2,$L51,TRUE)-_xlfn.NORM.DIST(AND(CD$4&gt;=$E51,CD$4&lt;=$G51)*(CC$4-$E51+1),$I51/2,$L51,TRUE))/(1-2*_xlfn.NORM.DIST(0,$I51/2,$L51,TRUE))*$C51+($J51="Steady Growth")*(AND(CD$4&gt;=$E51,CD$4&lt;=$G51)*((CD$4-$E51+1)/($I51*($I51+1)/2)*$C51))+($J51="custom")*CustomCF!BW51</f>
        <v>0</v>
      </c>
      <c r="CE51" s="19">
        <f>($J51="Bell Curve")*(_xlfn.NORM.DIST(AND(CE$4&gt;=$E51,CE$4&lt;=$G51)*(CE$4-$E51+1),$I51/2,$L51,TRUE)-_xlfn.NORM.DIST(AND(CE$4&gt;=$E51,CE$4&lt;=$G51)*(CD$4-$E51+1),$I51/2,$L51,TRUE))/(1-2*_xlfn.NORM.DIST(0,$I51/2,$L51,TRUE))*$C51+($J51="Steady Growth")*(AND(CE$4&gt;=$E51,CE$4&lt;=$G51)*((CE$4-$E51+1)/($I51*($I51+1)/2)*$C51))+($J51="custom")*CustomCF!BX51</f>
        <v>0</v>
      </c>
      <c r="CF51" s="19">
        <f>($J51="Bell Curve")*(_xlfn.NORM.DIST(AND(CF$4&gt;=$E51,CF$4&lt;=$G51)*(CF$4-$E51+1),$I51/2,$L51,TRUE)-_xlfn.NORM.DIST(AND(CF$4&gt;=$E51,CF$4&lt;=$G51)*(CE$4-$E51+1),$I51/2,$L51,TRUE))/(1-2*_xlfn.NORM.DIST(0,$I51/2,$L51,TRUE))*$C51+($J51="Steady Growth")*(AND(CF$4&gt;=$E51,CF$4&lt;=$G51)*((CF$4-$E51+1)/($I51*($I51+1)/2)*$C51))+($J51="custom")*CustomCF!BY51</f>
        <v>0</v>
      </c>
      <c r="CG51" s="19">
        <f>($J51="Bell Curve")*(_xlfn.NORM.DIST(AND(CG$4&gt;=$E51,CG$4&lt;=$G51)*(CG$4-$E51+1),$I51/2,$L51,TRUE)-_xlfn.NORM.DIST(AND(CG$4&gt;=$E51,CG$4&lt;=$G51)*(CF$4-$E51+1),$I51/2,$L51,TRUE))/(1-2*_xlfn.NORM.DIST(0,$I51/2,$L51,TRUE))*$C51+($J51="Steady Growth")*(AND(CG$4&gt;=$E51,CG$4&lt;=$G51)*((CG$4-$E51+1)/($I51*($I51+1)/2)*$C51))+($J51="custom")*CustomCF!BZ51</f>
        <v>0</v>
      </c>
      <c r="CH51" s="19">
        <f>($J51="Bell Curve")*(_xlfn.NORM.DIST(AND(CH$4&gt;=$E51,CH$4&lt;=$G51)*(CH$4-$E51+1),$I51/2,$L51,TRUE)-_xlfn.NORM.DIST(AND(CH$4&gt;=$E51,CH$4&lt;=$G51)*(CG$4-$E51+1),$I51/2,$L51,TRUE))/(1-2*_xlfn.NORM.DIST(0,$I51/2,$L51,TRUE))*$C51+($J51="Steady Growth")*(AND(CH$4&gt;=$E51,CH$4&lt;=$G51)*((CH$4-$E51+1)/($I51*($I51+1)/2)*$C51))+($J51="custom")*CustomCF!CA51</f>
        <v>0</v>
      </c>
      <c r="CI51" s="19">
        <f>($J51="Bell Curve")*(_xlfn.NORM.DIST(AND(CI$4&gt;=$E51,CI$4&lt;=$G51)*(CI$4-$E51+1),$I51/2,$L51,TRUE)-_xlfn.NORM.DIST(AND(CI$4&gt;=$E51,CI$4&lt;=$G51)*(CH$4-$E51+1),$I51/2,$L51,TRUE))/(1-2*_xlfn.NORM.DIST(0,$I51/2,$L51,TRUE))*$C51+($J51="Steady Growth")*(AND(CI$4&gt;=$E51,CI$4&lt;=$G51)*((CI$4-$E51+1)/($I51*($I51+1)/2)*$C51))+($J51="custom")*CustomCF!CB51</f>
        <v>0</v>
      </c>
      <c r="CJ51" s="19">
        <f>($J51="Bell Curve")*(_xlfn.NORM.DIST(AND(CJ$4&gt;=$E51,CJ$4&lt;=$G51)*(CJ$4-$E51+1),$I51/2,$L51,TRUE)-_xlfn.NORM.DIST(AND(CJ$4&gt;=$E51,CJ$4&lt;=$G51)*(CI$4-$E51+1),$I51/2,$L51,TRUE))/(1-2*_xlfn.NORM.DIST(0,$I51/2,$L51,TRUE))*$C51+($J51="Steady Growth")*(AND(CJ$4&gt;=$E51,CJ$4&lt;=$G51)*((CJ$4-$E51+1)/($I51*($I51+1)/2)*$C51))+($J51="custom")*CustomCF!CC51</f>
        <v>0</v>
      </c>
      <c r="CK51" s="19">
        <f>($J51="Bell Curve")*(_xlfn.NORM.DIST(AND(CK$4&gt;=$E51,CK$4&lt;=$G51)*(CK$4-$E51+1),$I51/2,$L51,TRUE)-_xlfn.NORM.DIST(AND(CK$4&gt;=$E51,CK$4&lt;=$G51)*(CJ$4-$E51+1),$I51/2,$L51,TRUE))/(1-2*_xlfn.NORM.DIST(0,$I51/2,$L51,TRUE))*$C51+($J51="Steady Growth")*(AND(CK$4&gt;=$E51,CK$4&lt;=$G51)*((CK$4-$E51+1)/($I51*($I51+1)/2)*$C51))+($J51="custom")*CustomCF!CD51</f>
        <v>0</v>
      </c>
      <c r="CL51" s="19">
        <f>($J51="Bell Curve")*(_xlfn.NORM.DIST(AND(CL$4&gt;=$E51,CL$4&lt;=$G51)*(CL$4-$E51+1),$I51/2,$L51,TRUE)-_xlfn.NORM.DIST(AND(CL$4&gt;=$E51,CL$4&lt;=$G51)*(CK$4-$E51+1),$I51/2,$L51,TRUE))/(1-2*_xlfn.NORM.DIST(0,$I51/2,$L51,TRUE))*$C51+($J51="Steady Growth")*(AND(CL$4&gt;=$E51,CL$4&lt;=$G51)*((CL$4-$E51+1)/($I51*($I51+1)/2)*$C51))+($J51="custom")*CustomCF!CE51</f>
        <v>0</v>
      </c>
      <c r="CM51" s="19">
        <f>($J51="Bell Curve")*(_xlfn.NORM.DIST(AND(CM$4&gt;=$E51,CM$4&lt;=$G51)*(CM$4-$E51+1),$I51/2,$L51,TRUE)-_xlfn.NORM.DIST(AND(CM$4&gt;=$E51,CM$4&lt;=$G51)*(CL$4-$E51+1),$I51/2,$L51,TRUE))/(1-2*_xlfn.NORM.DIST(0,$I51/2,$L51,TRUE))*$C51+($J51="Steady Growth")*(AND(CM$4&gt;=$E51,CM$4&lt;=$G51)*((CM$4-$E51+1)/($I51*($I51+1)/2)*$C51))+($J51="custom")*CustomCF!CF51</f>
        <v>0</v>
      </c>
      <c r="CN51" s="19">
        <f>($J51="Bell Curve")*(_xlfn.NORM.DIST(AND(CN$4&gt;=$E51,CN$4&lt;=$G51)*(CN$4-$E51+1),$I51/2,$L51,TRUE)-_xlfn.NORM.DIST(AND(CN$4&gt;=$E51,CN$4&lt;=$G51)*(CM$4-$E51+1),$I51/2,$L51,TRUE))/(1-2*_xlfn.NORM.DIST(0,$I51/2,$L51,TRUE))*$C51+($J51="Steady Growth")*(AND(CN$4&gt;=$E51,CN$4&lt;=$G51)*((CN$4-$E51+1)/($I51*($I51+1)/2)*$C51))+($J51="custom")*CustomCF!CG51</f>
        <v>0</v>
      </c>
      <c r="CO51" s="19">
        <f>($J51="Bell Curve")*(_xlfn.NORM.DIST(AND(CO$4&gt;=$E51,CO$4&lt;=$G51)*(CO$4-$E51+1),$I51/2,$L51,TRUE)-_xlfn.NORM.DIST(AND(CO$4&gt;=$E51,CO$4&lt;=$G51)*(CN$4-$E51+1),$I51/2,$L51,TRUE))/(1-2*_xlfn.NORM.DIST(0,$I51/2,$L51,TRUE))*$C51+($J51="Steady Growth")*(AND(CO$4&gt;=$E51,CO$4&lt;=$G51)*((CO$4-$E51+1)/($I51*($I51+1)/2)*$C51))+($J51="custom")*CustomCF!CH51</f>
        <v>0</v>
      </c>
      <c r="CP51" s="19">
        <f>($J51="Bell Curve")*(_xlfn.NORM.DIST(AND(CP$4&gt;=$E51,CP$4&lt;=$G51)*(CP$4-$E51+1),$I51/2,$L51,TRUE)-_xlfn.NORM.DIST(AND(CP$4&gt;=$E51,CP$4&lt;=$G51)*(CO$4-$E51+1),$I51/2,$L51,TRUE))/(1-2*_xlfn.NORM.DIST(0,$I51/2,$L51,TRUE))*$C51+($J51="Steady Growth")*(AND(CP$4&gt;=$E51,CP$4&lt;=$G51)*((CP$4-$E51+1)/($I51*($I51+1)/2)*$C51))+($J51="custom")*CustomCF!CI51</f>
        <v>0</v>
      </c>
      <c r="CQ51" s="19">
        <f>($J51="Bell Curve")*(_xlfn.NORM.DIST(AND(CQ$4&gt;=$E51,CQ$4&lt;=$G51)*(CQ$4-$E51+1),$I51/2,$L51,TRUE)-_xlfn.NORM.DIST(AND(CQ$4&gt;=$E51,CQ$4&lt;=$G51)*(CP$4-$E51+1),$I51/2,$L51,TRUE))/(1-2*_xlfn.NORM.DIST(0,$I51/2,$L51,TRUE))*$C51+($J51="Steady Growth")*(AND(CQ$4&gt;=$E51,CQ$4&lt;=$G51)*((CQ$4-$E51+1)/($I51*($I51+1)/2)*$C51))+($J51="custom")*CustomCF!CJ51</f>
        <v>0</v>
      </c>
      <c r="CR51" s="19">
        <f>($J51="Bell Curve")*(_xlfn.NORM.DIST(AND(CR$4&gt;=$E51,CR$4&lt;=$G51)*(CR$4-$E51+1),$I51/2,$L51,TRUE)-_xlfn.NORM.DIST(AND(CR$4&gt;=$E51,CR$4&lt;=$G51)*(CQ$4-$E51+1),$I51/2,$L51,TRUE))/(1-2*_xlfn.NORM.DIST(0,$I51/2,$L51,TRUE))*$C51+($J51="Steady Growth")*(AND(CR$4&gt;=$E51,CR$4&lt;=$G51)*((CR$4-$E51+1)/($I51*($I51+1)/2)*$C51))+($J51="custom")*CustomCF!CK51</f>
        <v>0</v>
      </c>
      <c r="CS51" s="19">
        <f>($J51="Bell Curve")*(_xlfn.NORM.DIST(AND(CS$4&gt;=$E51,CS$4&lt;=$G51)*(CS$4-$E51+1),$I51/2,$L51,TRUE)-_xlfn.NORM.DIST(AND(CS$4&gt;=$E51,CS$4&lt;=$G51)*(CR$4-$E51+1),$I51/2,$L51,TRUE))/(1-2*_xlfn.NORM.DIST(0,$I51/2,$L51,TRUE))*$C51+($J51="Steady Growth")*(AND(CS$4&gt;=$E51,CS$4&lt;=$G51)*((CS$4-$E51+1)/($I51*($I51+1)/2)*$C51))+($J51="custom")*CustomCF!CL51</f>
        <v>0</v>
      </c>
      <c r="CT51" s="19">
        <f>($J51="Bell Curve")*(_xlfn.NORM.DIST(AND(CT$4&gt;=$E51,CT$4&lt;=$G51)*(CT$4-$E51+1),$I51/2,$L51,TRUE)-_xlfn.NORM.DIST(AND(CT$4&gt;=$E51,CT$4&lt;=$G51)*(CS$4-$E51+1),$I51/2,$L51,TRUE))/(1-2*_xlfn.NORM.DIST(0,$I51/2,$L51,TRUE))*$C51+($J51="Steady Growth")*(AND(CT$4&gt;=$E51,CT$4&lt;=$G51)*((CT$4-$E51+1)/($I51*($I51+1)/2)*$C51))+($J51="custom")*CustomCF!CM51</f>
        <v>0</v>
      </c>
      <c r="CU51" s="19">
        <f>($J51="Bell Curve")*(_xlfn.NORM.DIST(AND(CU$4&gt;=$E51,CU$4&lt;=$G51)*(CU$4-$E51+1),$I51/2,$L51,TRUE)-_xlfn.NORM.DIST(AND(CU$4&gt;=$E51,CU$4&lt;=$G51)*(CT$4-$E51+1),$I51/2,$L51,TRUE))/(1-2*_xlfn.NORM.DIST(0,$I51/2,$L51,TRUE))*$C51+($J51="Steady Growth")*(AND(CU$4&gt;=$E51,CU$4&lt;=$G51)*((CU$4-$E51+1)/($I51*($I51+1)/2)*$C51))+($J51="custom")*CustomCF!CN51</f>
        <v>0</v>
      </c>
      <c r="CV51" s="19">
        <f>($J51="Bell Curve")*(_xlfn.NORM.DIST(AND(CV$4&gt;=$E51,CV$4&lt;=$G51)*(CV$4-$E51+1),$I51/2,$L51,TRUE)-_xlfn.NORM.DIST(AND(CV$4&gt;=$E51,CV$4&lt;=$G51)*(CU$4-$E51+1),$I51/2,$L51,TRUE))/(1-2*_xlfn.NORM.DIST(0,$I51/2,$L51,TRUE))*$C51+($J51="Steady Growth")*(AND(CV$4&gt;=$E51,CV$4&lt;=$G51)*((CV$4-$E51+1)/($I51*($I51+1)/2)*$C51))+($J51="custom")*CustomCF!CO51</f>
        <v>0</v>
      </c>
      <c r="CW51" s="19">
        <f>($J51="Bell Curve")*(_xlfn.NORM.DIST(AND(CW$4&gt;=$E51,CW$4&lt;=$G51)*(CW$4-$E51+1),$I51/2,$L51,TRUE)-_xlfn.NORM.DIST(AND(CW$4&gt;=$E51,CW$4&lt;=$G51)*(CV$4-$E51+1),$I51/2,$L51,TRUE))/(1-2*_xlfn.NORM.DIST(0,$I51/2,$L51,TRUE))*$C51+($J51="Steady Growth")*(AND(CW$4&gt;=$E51,CW$4&lt;=$G51)*((CW$4-$E51+1)/($I51*($I51+1)/2)*$C51))+($J51="custom")*CustomCF!CP51</f>
        <v>0</v>
      </c>
      <c r="CX51" s="19">
        <f>($J51="Bell Curve")*(_xlfn.NORM.DIST(AND(CX$4&gt;=$E51,CX$4&lt;=$G51)*(CX$4-$E51+1),$I51/2,$L51,TRUE)-_xlfn.NORM.DIST(AND(CX$4&gt;=$E51,CX$4&lt;=$G51)*(CW$4-$E51+1),$I51/2,$L51,TRUE))/(1-2*_xlfn.NORM.DIST(0,$I51/2,$L51,TRUE))*$C51+($J51="Steady Growth")*(AND(CX$4&gt;=$E51,CX$4&lt;=$G51)*((CX$4-$E51+1)/($I51*($I51+1)/2)*$C51))+($J51="custom")*CustomCF!CQ51</f>
        <v>0</v>
      </c>
      <c r="CY51" s="19">
        <f>($J51="Bell Curve")*(_xlfn.NORM.DIST(AND(CY$4&gt;=$E51,CY$4&lt;=$G51)*(CY$4-$E51+1),$I51/2,$L51,TRUE)-_xlfn.NORM.DIST(AND(CY$4&gt;=$E51,CY$4&lt;=$G51)*(CX$4-$E51+1),$I51/2,$L51,TRUE))/(1-2*_xlfn.NORM.DIST(0,$I51/2,$L51,TRUE))*$C51+($J51="Steady Growth")*(AND(CY$4&gt;=$E51,CY$4&lt;=$G51)*((CY$4-$E51+1)/($I51*($I51+1)/2)*$C51))+($J51="custom")*CustomCF!CR51</f>
        <v>0</v>
      </c>
      <c r="CZ51" s="19">
        <f>($J51="Bell Curve")*(_xlfn.NORM.DIST(AND(CZ$4&gt;=$E51,CZ$4&lt;=$G51)*(CZ$4-$E51+1),$I51/2,$L51,TRUE)-_xlfn.NORM.DIST(AND(CZ$4&gt;=$E51,CZ$4&lt;=$G51)*(CY$4-$E51+1),$I51/2,$L51,TRUE))/(1-2*_xlfn.NORM.DIST(0,$I51/2,$L51,TRUE))*$C51+($J51="Steady Growth")*(AND(CZ$4&gt;=$E51,CZ$4&lt;=$G51)*((CZ$4-$E51+1)/($I51*($I51+1)/2)*$C51))+($J51="custom")*CustomCF!CS51</f>
        <v>0</v>
      </c>
      <c r="DA51" s="19">
        <f>($J51="Bell Curve")*(_xlfn.NORM.DIST(AND(DA$4&gt;=$E51,DA$4&lt;=$G51)*(DA$4-$E51+1),$I51/2,$L51,TRUE)-_xlfn.NORM.DIST(AND(DA$4&gt;=$E51,DA$4&lt;=$G51)*(CZ$4-$E51+1),$I51/2,$L51,TRUE))/(1-2*_xlfn.NORM.DIST(0,$I51/2,$L51,TRUE))*$C51+($J51="Steady Growth")*(AND(DA$4&gt;=$E51,DA$4&lt;=$G51)*((DA$4-$E51+1)/($I51*($I51+1)/2)*$C51))+($J51="custom")*CustomCF!CT51</f>
        <v>0</v>
      </c>
      <c r="DB51" s="19">
        <f>($J51="Bell Curve")*(_xlfn.NORM.DIST(AND(DB$4&gt;=$E51,DB$4&lt;=$G51)*(DB$4-$E51+1),$I51/2,$L51,TRUE)-_xlfn.NORM.DIST(AND(DB$4&gt;=$E51,DB$4&lt;=$G51)*(DA$4-$E51+1),$I51/2,$L51,TRUE))/(1-2*_xlfn.NORM.DIST(0,$I51/2,$L51,TRUE))*$C51+($J51="Steady Growth")*(AND(DB$4&gt;=$E51,DB$4&lt;=$G51)*((DB$4-$E51+1)/($I51*($I51+1)/2)*$C51))+($J51="custom")*CustomCF!CU51</f>
        <v>0</v>
      </c>
      <c r="DC51" s="19">
        <f>($J51="Bell Curve")*(_xlfn.NORM.DIST(AND(DC$4&gt;=$E51,DC$4&lt;=$G51)*(DC$4-$E51+1),$I51/2,$L51,TRUE)-_xlfn.NORM.DIST(AND(DC$4&gt;=$E51,DC$4&lt;=$G51)*(DB$4-$E51+1),$I51/2,$L51,TRUE))/(1-2*_xlfn.NORM.DIST(0,$I51/2,$L51,TRUE))*$C51+($J51="Steady Growth")*(AND(DC$4&gt;=$E51,DC$4&lt;=$G51)*((DC$4-$E51+1)/($I51*($I51+1)/2)*$C51))+($J51="custom")*CustomCF!CV51</f>
        <v>0</v>
      </c>
      <c r="DD51" s="19">
        <f>($J51="Bell Curve")*(_xlfn.NORM.DIST(AND(DD$4&gt;=$E51,DD$4&lt;=$G51)*(DD$4-$E51+1),$I51/2,$L51,TRUE)-_xlfn.NORM.DIST(AND(DD$4&gt;=$E51,DD$4&lt;=$G51)*(DC$4-$E51+1),$I51/2,$L51,TRUE))/(1-2*_xlfn.NORM.DIST(0,$I51/2,$L51,TRUE))*$C51+($J51="Steady Growth")*(AND(DD$4&gt;=$E51,DD$4&lt;=$G51)*((DD$4-$E51+1)/($I51*($I51+1)/2)*$C51))+($J51="custom")*CustomCF!CW51</f>
        <v>0</v>
      </c>
      <c r="DE51" s="19">
        <f>($J51="Bell Curve")*(_xlfn.NORM.DIST(AND(DE$4&gt;=$E51,DE$4&lt;=$G51)*(DE$4-$E51+1),$I51/2,$L51,TRUE)-_xlfn.NORM.DIST(AND(DE$4&gt;=$E51,DE$4&lt;=$G51)*(DD$4-$E51+1),$I51/2,$L51,TRUE))/(1-2*_xlfn.NORM.DIST(0,$I51/2,$L51,TRUE))*$C51+($J51="Steady Growth")*(AND(DE$4&gt;=$E51,DE$4&lt;=$G51)*((DE$4-$E51+1)/($I51*($I51+1)/2)*$C51))+($J51="custom")*CustomCF!CX51</f>
        <v>0</v>
      </c>
      <c r="DF51" s="19">
        <f>($J51="Bell Curve")*(_xlfn.NORM.DIST(AND(DF$4&gt;=$E51,DF$4&lt;=$G51)*(DF$4-$E51+1),$I51/2,$L51,TRUE)-_xlfn.NORM.DIST(AND(DF$4&gt;=$E51,DF$4&lt;=$G51)*(DE$4-$E51+1),$I51/2,$L51,TRUE))/(1-2*_xlfn.NORM.DIST(0,$I51/2,$L51,TRUE))*$C51+($J51="Steady Growth")*(AND(DF$4&gt;=$E51,DF$4&lt;=$G51)*((DF$4-$E51+1)/($I51*($I51+1)/2)*$C51))+($J51="custom")*CustomCF!CY51</f>
        <v>0</v>
      </c>
      <c r="DG51" s="19">
        <f>($J51="Bell Curve")*(_xlfn.NORM.DIST(AND(DG$4&gt;=$E51,DG$4&lt;=$G51)*(DG$4-$E51+1),$I51/2,$L51,TRUE)-_xlfn.NORM.DIST(AND(DG$4&gt;=$E51,DG$4&lt;=$G51)*(DF$4-$E51+1),$I51/2,$L51,TRUE))/(1-2*_xlfn.NORM.DIST(0,$I51/2,$L51,TRUE))*$C51+($J51="Steady Growth")*(AND(DG$4&gt;=$E51,DG$4&lt;=$G51)*((DG$4-$E51+1)/($I51*($I51+1)/2)*$C51))+($J51="custom")*CustomCF!CZ51</f>
        <v>0</v>
      </c>
      <c r="DH51" s="19">
        <f>($J51="Bell Curve")*(_xlfn.NORM.DIST(AND(DH$4&gt;=$E51,DH$4&lt;=$G51)*(DH$4-$E51+1),$I51/2,$L51,TRUE)-_xlfn.NORM.DIST(AND(DH$4&gt;=$E51,DH$4&lt;=$G51)*(DG$4-$E51+1),$I51/2,$L51,TRUE))/(1-2*_xlfn.NORM.DIST(0,$I51/2,$L51,TRUE))*$C51+($J51="Steady Growth")*(AND(DH$4&gt;=$E51,DH$4&lt;=$G51)*((DH$4-$E51+1)/($I51*($I51+1)/2)*$C51))+($J51="custom")*CustomCF!DA51</f>
        <v>0</v>
      </c>
      <c r="DI51" s="19">
        <f>($J51="Bell Curve")*(_xlfn.NORM.DIST(AND(DI$4&gt;=$E51,DI$4&lt;=$G51)*(DI$4-$E51+1),$I51/2,$L51,TRUE)-_xlfn.NORM.DIST(AND(DI$4&gt;=$E51,DI$4&lt;=$G51)*(DH$4-$E51+1),$I51/2,$L51,TRUE))/(1-2*_xlfn.NORM.DIST(0,$I51/2,$L51,TRUE))*$C51+($J51="Steady Growth")*(AND(DI$4&gt;=$E51,DI$4&lt;=$G51)*((DI$4-$E51+1)/($I51*($I51+1)/2)*$C51))+($J51="custom")*CustomCF!DB51</f>
        <v>0</v>
      </c>
      <c r="DJ51" s="19">
        <f>($J51="Bell Curve")*(_xlfn.NORM.DIST(AND(DJ$4&gt;=$E51,DJ$4&lt;=$G51)*(DJ$4-$E51+1),$I51/2,$L51,TRUE)-_xlfn.NORM.DIST(AND(DJ$4&gt;=$E51,DJ$4&lt;=$G51)*(DI$4-$E51+1),$I51/2,$L51,TRUE))/(1-2*_xlfn.NORM.DIST(0,$I51/2,$L51,TRUE))*$C51+($J51="Steady Growth")*(AND(DJ$4&gt;=$E51,DJ$4&lt;=$G51)*((DJ$4-$E51+1)/($I51*($I51+1)/2)*$C51))+($J51="custom")*CustomCF!DC51</f>
        <v>0</v>
      </c>
      <c r="DK51" s="19">
        <f>($J51="Bell Curve")*(_xlfn.NORM.DIST(AND(DK$4&gt;=$E51,DK$4&lt;=$G51)*(DK$4-$E51+1),$I51/2,$L51,TRUE)-_xlfn.NORM.DIST(AND(DK$4&gt;=$E51,DK$4&lt;=$G51)*(DJ$4-$E51+1),$I51/2,$L51,TRUE))/(1-2*_xlfn.NORM.DIST(0,$I51/2,$L51,TRUE))*$C51+($J51="Steady Growth")*(AND(DK$4&gt;=$E51,DK$4&lt;=$G51)*((DK$4-$E51+1)/($I51*($I51+1)/2)*$C51))+($J51="custom")*CustomCF!DD51</f>
        <v>0</v>
      </c>
      <c r="DL51" s="19">
        <f>($J51="Bell Curve")*(_xlfn.NORM.DIST(AND(DL$4&gt;=$E51,DL$4&lt;=$G51)*(DL$4-$E51+1),$I51/2,$L51,TRUE)-_xlfn.NORM.DIST(AND(DL$4&gt;=$E51,DL$4&lt;=$G51)*(DK$4-$E51+1),$I51/2,$L51,TRUE))/(1-2*_xlfn.NORM.DIST(0,$I51/2,$L51,TRUE))*$C51+($J51="Steady Growth")*(AND(DL$4&gt;=$E51,DL$4&lt;=$G51)*((DL$4-$E51+1)/($I51*($I51+1)/2)*$C51))+($J51="custom")*CustomCF!DE51</f>
        <v>0</v>
      </c>
      <c r="DM51" s="19">
        <f>($J51="Bell Curve")*(_xlfn.NORM.DIST(AND(DM$4&gt;=$E51,DM$4&lt;=$G51)*(DM$4-$E51+1),$I51/2,$L51,TRUE)-_xlfn.NORM.DIST(AND(DM$4&gt;=$E51,DM$4&lt;=$G51)*(DL$4-$E51+1),$I51/2,$L51,TRUE))/(1-2*_xlfn.NORM.DIST(0,$I51/2,$L51,TRUE))*$C51+($J51="Steady Growth")*(AND(DM$4&gt;=$E51,DM$4&lt;=$G51)*((DM$4-$E51+1)/($I51*($I51+1)/2)*$C51))+($J51="custom")*CustomCF!DF51</f>
        <v>0</v>
      </c>
      <c r="DN51" s="19">
        <f>($J51="Bell Curve")*(_xlfn.NORM.DIST(AND(DN$4&gt;=$E51,DN$4&lt;=$G51)*(DN$4-$E51+1),$I51/2,$L51,TRUE)-_xlfn.NORM.DIST(AND(DN$4&gt;=$E51,DN$4&lt;=$G51)*(DM$4-$E51+1),$I51/2,$L51,TRUE))/(1-2*_xlfn.NORM.DIST(0,$I51/2,$L51,TRUE))*$C51+($J51="Steady Growth")*(AND(DN$4&gt;=$E51,DN$4&lt;=$G51)*((DN$4-$E51+1)/($I51*($I51+1)/2)*$C51))+($J51="custom")*CustomCF!DG51</f>
        <v>0</v>
      </c>
      <c r="DO51" s="19">
        <f>($J51="Bell Curve")*(_xlfn.NORM.DIST(AND(DO$4&gt;=$E51,DO$4&lt;=$G51)*(DO$4-$E51+1),$I51/2,$L51,TRUE)-_xlfn.NORM.DIST(AND(DO$4&gt;=$E51,DO$4&lt;=$G51)*(DN$4-$E51+1),$I51/2,$L51,TRUE))/(1-2*_xlfn.NORM.DIST(0,$I51/2,$L51,TRUE))*$C51+($J51="Steady Growth")*(AND(DO$4&gt;=$E51,DO$4&lt;=$G51)*((DO$4-$E51+1)/($I51*($I51+1)/2)*$C51))+($J51="custom")*CustomCF!DH51</f>
        <v>0</v>
      </c>
      <c r="DP51" s="19">
        <f>($J51="Bell Curve")*(_xlfn.NORM.DIST(AND(DP$4&gt;=$E51,DP$4&lt;=$G51)*(DP$4-$E51+1),$I51/2,$L51,TRUE)-_xlfn.NORM.DIST(AND(DP$4&gt;=$E51,DP$4&lt;=$G51)*(DO$4-$E51+1),$I51/2,$L51,TRUE))/(1-2*_xlfn.NORM.DIST(0,$I51/2,$L51,TRUE))*$C51+($J51="Steady Growth")*(AND(DP$4&gt;=$E51,DP$4&lt;=$G51)*((DP$4-$E51+1)/($I51*($I51+1)/2)*$C51))+($J51="custom")*CustomCF!DI51</f>
        <v>0</v>
      </c>
      <c r="DQ51" s="19">
        <f>($J51="Bell Curve")*(_xlfn.NORM.DIST(AND(DQ$4&gt;=$E51,DQ$4&lt;=$G51)*(DQ$4-$E51+1),$I51/2,$L51,TRUE)-_xlfn.NORM.DIST(AND(DQ$4&gt;=$E51,DQ$4&lt;=$G51)*(DP$4-$E51+1),$I51/2,$L51,TRUE))/(1-2*_xlfn.NORM.DIST(0,$I51/2,$L51,TRUE))*$C51+($J51="Steady Growth")*(AND(DQ$4&gt;=$E51,DQ$4&lt;=$G51)*((DQ$4-$E51+1)/($I51*($I51+1)/2)*$C51))+($J51="custom")*CustomCF!DJ51</f>
        <v>0</v>
      </c>
      <c r="DR51" s="19">
        <f>($J51="Bell Curve")*(_xlfn.NORM.DIST(AND(DR$4&gt;=$E51,DR$4&lt;=$G51)*(DR$4-$E51+1),$I51/2,$L51,TRUE)-_xlfn.NORM.DIST(AND(DR$4&gt;=$E51,DR$4&lt;=$G51)*(DQ$4-$E51+1),$I51/2,$L51,TRUE))/(1-2*_xlfn.NORM.DIST(0,$I51/2,$L51,TRUE))*$C51+($J51="Steady Growth")*(AND(DR$4&gt;=$E51,DR$4&lt;=$G51)*((DR$4-$E51+1)/($I51*($I51+1)/2)*$C51))+($J51="custom")*CustomCF!DK51</f>
        <v>0</v>
      </c>
      <c r="DS51" s="19">
        <f>($J51="Bell Curve")*(_xlfn.NORM.DIST(AND(DS$4&gt;=$E51,DS$4&lt;=$G51)*(DS$4-$E51+1),$I51/2,$L51,TRUE)-_xlfn.NORM.DIST(AND(DS$4&gt;=$E51,DS$4&lt;=$G51)*(DR$4-$E51+1),$I51/2,$L51,TRUE))/(1-2*_xlfn.NORM.DIST(0,$I51/2,$L51,TRUE))*$C51+($J51="Steady Growth")*(AND(DS$4&gt;=$E51,DS$4&lt;=$G51)*((DS$4-$E51+1)/($I51*($I51+1)/2)*$C51))+($J51="custom")*CustomCF!DL51</f>
        <v>0</v>
      </c>
      <c r="DT51" s="19">
        <f>($J51="Bell Curve")*(_xlfn.NORM.DIST(AND(DT$4&gt;=$E51,DT$4&lt;=$G51)*(DT$4-$E51+1),$I51/2,$L51,TRUE)-_xlfn.NORM.DIST(AND(DT$4&gt;=$E51,DT$4&lt;=$G51)*(DS$4-$E51+1),$I51/2,$L51,TRUE))/(1-2*_xlfn.NORM.DIST(0,$I51/2,$L51,TRUE))*$C51+($J51="Steady Growth")*(AND(DT$4&gt;=$E51,DT$4&lt;=$G51)*((DT$4-$E51+1)/($I51*($I51+1)/2)*$C51))+($J51="custom")*CustomCF!DM51</f>
        <v>0</v>
      </c>
      <c r="DU51" s="19">
        <f>($J51="Bell Curve")*(_xlfn.NORM.DIST(AND(DU$4&gt;=$E51,DU$4&lt;=$G51)*(DU$4-$E51+1),$I51/2,$L51,TRUE)-_xlfn.NORM.DIST(AND(DU$4&gt;=$E51,DU$4&lt;=$G51)*(DT$4-$E51+1),$I51/2,$L51,TRUE))/(1-2*_xlfn.NORM.DIST(0,$I51/2,$L51,TRUE))*$C51+($J51="Steady Growth")*(AND(DU$4&gt;=$E51,DU$4&lt;=$G51)*((DU$4-$E51+1)/($I51*($I51+1)/2)*$C51))+($J51="custom")*CustomCF!DN51</f>
        <v>0</v>
      </c>
      <c r="DV51" s="19">
        <f>($J51="Bell Curve")*(_xlfn.NORM.DIST(AND(DV$4&gt;=$E51,DV$4&lt;=$G51)*(DV$4-$E51+1),$I51/2,$L51,TRUE)-_xlfn.NORM.DIST(AND(DV$4&gt;=$E51,DV$4&lt;=$G51)*(DU$4-$E51+1),$I51/2,$L51,TRUE))/(1-2*_xlfn.NORM.DIST(0,$I51/2,$L51,TRUE))*$C51+($J51="Steady Growth")*(AND(DV$4&gt;=$E51,DV$4&lt;=$G51)*((DV$4-$E51+1)/($I51*($I51+1)/2)*$C51))+($J51="custom")*CustomCF!DO51</f>
        <v>0</v>
      </c>
      <c r="DW51" s="19">
        <f>($J51="Bell Curve")*(_xlfn.NORM.DIST(AND(DW$4&gt;=$E51,DW$4&lt;=$G51)*(DW$4-$E51+1),$I51/2,$L51,TRUE)-_xlfn.NORM.DIST(AND(DW$4&gt;=$E51,DW$4&lt;=$G51)*(DV$4-$E51+1),$I51/2,$L51,TRUE))/(1-2*_xlfn.NORM.DIST(0,$I51/2,$L51,TRUE))*$C51+($J51="Steady Growth")*(AND(DW$4&gt;=$E51,DW$4&lt;=$G51)*((DW$4-$E51+1)/($I51*($I51+1)/2)*$C51))+($J51="custom")*CustomCF!DP51</f>
        <v>0</v>
      </c>
      <c r="DX51" s="19">
        <f>($J51="Bell Curve")*(_xlfn.NORM.DIST(AND(DX$4&gt;=$E51,DX$4&lt;=$G51)*(DX$4-$E51+1),$I51/2,$L51,TRUE)-_xlfn.NORM.DIST(AND(DX$4&gt;=$E51,DX$4&lt;=$G51)*(DW$4-$E51+1),$I51/2,$L51,TRUE))/(1-2*_xlfn.NORM.DIST(0,$I51/2,$L51,TRUE))*$C51+($J51="Steady Growth")*(AND(DX$4&gt;=$E51,DX$4&lt;=$G51)*((DX$4-$E51+1)/($I51*($I51+1)/2)*$C51))+($J51="custom")*CustomCF!DQ51</f>
        <v>0</v>
      </c>
      <c r="DY51" s="19">
        <f>($J51="Bell Curve")*(_xlfn.NORM.DIST(AND(DY$4&gt;=$E51,DY$4&lt;=$G51)*(DY$4-$E51+1),$I51/2,$L51,TRUE)-_xlfn.NORM.DIST(AND(DY$4&gt;=$E51,DY$4&lt;=$G51)*(DX$4-$E51+1),$I51/2,$L51,TRUE))/(1-2*_xlfn.NORM.DIST(0,$I51/2,$L51,TRUE))*$C51+($J51="Steady Growth")*(AND(DY$4&gt;=$E51,DY$4&lt;=$G51)*((DY$4-$E51+1)/($I51*($I51+1)/2)*$C51))+($J51="custom")*CustomCF!DR51</f>
        <v>0</v>
      </c>
      <c r="DZ51" s="19">
        <f>($J51="Bell Curve")*(_xlfn.NORM.DIST(AND(DZ$4&gt;=$E51,DZ$4&lt;=$G51)*(DZ$4-$E51+1),$I51/2,$L51,TRUE)-_xlfn.NORM.DIST(AND(DZ$4&gt;=$E51,DZ$4&lt;=$G51)*(DY$4-$E51+1),$I51/2,$L51,TRUE))/(1-2*_xlfn.NORM.DIST(0,$I51/2,$L51,TRUE))*$C51+($J51="Steady Growth")*(AND(DZ$4&gt;=$E51,DZ$4&lt;=$G51)*((DZ$4-$E51+1)/($I51*($I51+1)/2)*$C51))+($J51="custom")*CustomCF!DS51</f>
        <v>0</v>
      </c>
      <c r="EA51" s="19">
        <f>($J51="Bell Curve")*(_xlfn.NORM.DIST(AND(EA$4&gt;=$E51,EA$4&lt;=$G51)*(EA$4-$E51+1),$I51/2,$L51,TRUE)-_xlfn.NORM.DIST(AND(EA$4&gt;=$E51,EA$4&lt;=$G51)*(DZ$4-$E51+1),$I51/2,$L51,TRUE))/(1-2*_xlfn.NORM.DIST(0,$I51/2,$L51,TRUE))*$C51+($J51="Steady Growth")*(AND(EA$4&gt;=$E51,EA$4&lt;=$G51)*((EA$4-$E51+1)/($I51*($I51+1)/2)*$C51))+($J51="custom")*CustomCF!DT51</f>
        <v>0</v>
      </c>
      <c r="EB51" s="19">
        <f>($J51="Bell Curve")*(_xlfn.NORM.DIST(AND(EB$4&gt;=$E51,EB$4&lt;=$G51)*(EB$4-$E51+1),$I51/2,$L51,TRUE)-_xlfn.NORM.DIST(AND(EB$4&gt;=$E51,EB$4&lt;=$G51)*(EA$4-$E51+1),$I51/2,$L51,TRUE))/(1-2*_xlfn.NORM.DIST(0,$I51/2,$L51,TRUE))*$C51+($J51="Steady Growth")*(AND(EB$4&gt;=$E51,EB$4&lt;=$G51)*((EB$4-$E51+1)/($I51*($I51+1)/2)*$C51))+($J51="custom")*CustomCF!DU51</f>
        <v>0</v>
      </c>
      <c r="EC51" s="19">
        <f>($J51="Bell Curve")*(_xlfn.NORM.DIST(AND(EC$4&gt;=$E51,EC$4&lt;=$G51)*(EC$4-$E51+1),$I51/2,$L51,TRUE)-_xlfn.NORM.DIST(AND(EC$4&gt;=$E51,EC$4&lt;=$G51)*(EB$4-$E51+1),$I51/2,$L51,TRUE))/(1-2*_xlfn.NORM.DIST(0,$I51/2,$L51,TRUE))*$C51+($J51="Steady Growth")*(AND(EC$4&gt;=$E51,EC$4&lt;=$G51)*((EC$4-$E51+1)/($I51*($I51+1)/2)*$C51))+($J51="custom")*CustomCF!DV51</f>
        <v>0</v>
      </c>
      <c r="ED51" s="19">
        <f>($J51="Bell Curve")*(_xlfn.NORM.DIST(AND(ED$4&gt;=$E51,ED$4&lt;=$G51)*(ED$4-$E51+1),$I51/2,$L51,TRUE)-_xlfn.NORM.DIST(AND(ED$4&gt;=$E51,ED$4&lt;=$G51)*(EC$4-$E51+1),$I51/2,$L51,TRUE))/(1-2*_xlfn.NORM.DIST(0,$I51/2,$L51,TRUE))*$C51+($J51="Steady Growth")*(AND(ED$4&gt;=$E51,ED$4&lt;=$G51)*((ED$4-$E51+1)/($I51*($I51+1)/2)*$C51))+($J51="custom")*CustomCF!DW51</f>
        <v>0</v>
      </c>
      <c r="EE51" s="19">
        <f>($J51="Bell Curve")*(_xlfn.NORM.DIST(AND(EE$4&gt;=$E51,EE$4&lt;=$G51)*(EE$4-$E51+1),$I51/2,$L51,TRUE)-_xlfn.NORM.DIST(AND(EE$4&gt;=$E51,EE$4&lt;=$G51)*(ED$4-$E51+1),$I51/2,$L51,TRUE))/(1-2*_xlfn.NORM.DIST(0,$I51/2,$L51,TRUE))*$C51+($J51="Steady Growth")*(AND(EE$4&gt;=$E51,EE$4&lt;=$G51)*((EE$4-$E51+1)/($I51*($I51+1)/2)*$C51))+($J51="custom")*CustomCF!DX51</f>
        <v>0</v>
      </c>
      <c r="EF51" s="121">
        <f>($J51="Bell Curve")*(_xlfn.NORM.DIST(AND(EF$4&gt;=$E51,EF$4&lt;=$G51)*(EF$4-$E51+1),$I51/2,$L51,TRUE)-_xlfn.NORM.DIST(AND(EF$4&gt;=$E51,EF$4&lt;=$G51)*(EE$4-$E51+1),$I51/2,$L51,TRUE))/(1-2*_xlfn.NORM.DIST(0,$I51/2,$L51,TRUE))*$C51+($J51="Steady Growth")*(AND(EF$4&gt;=$E51,EF$4&lt;=$G51)*((EF$4-$E51+1)/($I51*($I51+1)/2)*$C51))+($J51="custom")*CustomCF!DY51</f>
        <v>0</v>
      </c>
    </row>
    <row r="52" spans="2:136" hidden="1" outlineLevel="1" x14ac:dyDescent="0.2">
      <c r="B52" s="103" t="str">
        <f>Budget!O25</f>
        <v>Cross Segration Study</v>
      </c>
      <c r="C52" s="19">
        <f>Budget!P25</f>
        <v>250000</v>
      </c>
      <c r="D52" s="19">
        <f t="shared" si="17"/>
        <v>0</v>
      </c>
      <c r="E52" s="92">
        <v>0</v>
      </c>
      <c r="F52" s="18">
        <f>IF(J52="Custom",CustomCF!E52,INDEX($P$6:$DY$6,MATCH(E52,CF!$P$4:$DY$4,0)))</f>
        <v>46022</v>
      </c>
      <c r="G52" s="92">
        <v>30</v>
      </c>
      <c r="H52" s="18">
        <f>IF(J52="Custom",CustomCF!F52,INDEX($P$6:$EF$6,MATCH(G52,$P$4:$EF$4,0)))</f>
        <v>46934</v>
      </c>
      <c r="I52" s="9">
        <f t="shared" si="9"/>
        <v>31</v>
      </c>
      <c r="J52" s="92" t="s">
        <v>30</v>
      </c>
      <c r="K52" s="92" t="s">
        <v>31</v>
      </c>
      <c r="L52" s="9">
        <f t="shared" si="22"/>
        <v>10000000</v>
      </c>
      <c r="M52" s="107">
        <f t="shared" si="23"/>
        <v>249999.99998877849</v>
      </c>
      <c r="N52" s="112" t="str">
        <f t="shared" si="10"/>
        <v>OK</v>
      </c>
      <c r="O52" s="112"/>
      <c r="P52" s="19">
        <f>($J52="Bell Curve")*(_xlfn.NORM.DIST(AND(P$4&gt;=$E52,P$4&lt;=$G52)*(P$4-$E52+1),$I52/2,$L52,TRUE)-_xlfn.NORM.DIST(AND(P$4&gt;=$E52,P$4&lt;=$G52)*(N$4-$E52+1),$I52/2,$L52,TRUE))/(1-2*_xlfn.NORM.DIST(0,$I52/2,$L52,TRUE))*$C52+($J52="Steady Growth")*(AND(P$4&gt;=$E52,P$4&lt;=$G52)*((P$4-$E52+1)/($I52*($I52+1)/2)*$C52))+($J52="custom")*CustomCF!I52</f>
        <v>8064.5161275843311</v>
      </c>
      <c r="Q52" s="19">
        <f>($J52="Bell Curve")*(_xlfn.NORM.DIST(AND(Q$4&gt;=$E52,Q$4&lt;=$G52)*(Q$4-$E52+1),$I52/2,$L52,TRUE)-_xlfn.NORM.DIST(AND(Q$4&gt;=$E52,Q$4&lt;=$G52)*(P$4-$E52+1),$I52/2,$L52,TRUE))/(1-2*_xlfn.NORM.DIST(0,$I52/2,$L52,TRUE))*$C52+($J52="Steady Growth")*(AND(Q$4&gt;=$E52,Q$4&lt;=$G52)*((Q$4-$E52+1)/($I52*($I52+1)/2)*$C52))+($J52="custom")*CustomCF!J52</f>
        <v>8064.5161275843311</v>
      </c>
      <c r="R52" s="19">
        <f>($J52="Bell Curve")*(_xlfn.NORM.DIST(AND(R$4&gt;=$E52,R$4&lt;=$G52)*(R$4-$E52+1),$I52/2,$L52,TRUE)-_xlfn.NORM.DIST(AND(R$4&gt;=$E52,R$4&lt;=$G52)*(Q$4-$E52+1),$I52/2,$L52,TRUE))/(1-2*_xlfn.NORM.DIST(0,$I52/2,$L52,TRUE))*$C52+($J52="Steady Growth")*(AND(R$4&gt;=$E52,R$4&lt;=$G52)*((R$4-$E52+1)/($I52*($I52+1)/2)*$C52))+($J52="custom")*CustomCF!K52</f>
        <v>8064.5161275843311</v>
      </c>
      <c r="S52" s="19">
        <f>($J52="Bell Curve")*(_xlfn.NORM.DIST(AND(S$4&gt;=$E52,S$4&lt;=$G52)*(S$4-$E52+1),$I52/2,$L52,TRUE)-_xlfn.NORM.DIST(AND(S$4&gt;=$E52,S$4&lt;=$G52)*(R$4-$E52+1),$I52/2,$L52,TRUE))/(1-2*_xlfn.NORM.DIST(0,$I52/2,$L52,TRUE))*$C52+($J52="Steady Growth")*(AND(S$4&gt;=$E52,S$4&lt;=$G52)*((S$4-$E52+1)/($I52*($I52+1)/2)*$C52))+($J52="custom")*CustomCF!L52</f>
        <v>8064.5161275843311</v>
      </c>
      <c r="T52" s="19">
        <f>($J52="Bell Curve")*(_xlfn.NORM.DIST(AND(T$4&gt;=$E52,T$4&lt;=$G52)*(T$4-$E52+1),$I52/2,$L52,TRUE)-_xlfn.NORM.DIST(AND(T$4&gt;=$E52,T$4&lt;=$G52)*(S$4-$E52+1),$I52/2,$L52,TRUE))/(1-2*_xlfn.NORM.DIST(0,$I52/2,$L52,TRUE))*$C52+($J52="Steady Growth")*(AND(T$4&gt;=$E52,T$4&lt;=$G52)*((T$4-$E52+1)/($I52*($I52+1)/2)*$C52))+($J52="custom")*CustomCF!M52</f>
        <v>8064.5161275843311</v>
      </c>
      <c r="U52" s="19">
        <f>($J52="Bell Curve")*(_xlfn.NORM.DIST(AND(U$4&gt;=$E52,U$4&lt;=$G52)*(U$4-$E52+1),$I52/2,$L52,TRUE)-_xlfn.NORM.DIST(AND(U$4&gt;=$E52,U$4&lt;=$G52)*(T$4-$E52+1),$I52/2,$L52,TRUE))/(1-2*_xlfn.NORM.DIST(0,$I52/2,$L52,TRUE))*$C52+($J52="Steady Growth")*(AND(U$4&gt;=$E52,U$4&lt;=$G52)*((U$4-$E52+1)/($I52*($I52+1)/2)*$C52))+($J52="custom")*CustomCF!N52</f>
        <v>8064.5161388057677</v>
      </c>
      <c r="V52" s="19">
        <f>($J52="Bell Curve")*(_xlfn.NORM.DIST(AND(V$4&gt;=$E52,V$4&lt;=$G52)*(V$4-$E52+1),$I52/2,$L52,TRUE)-_xlfn.NORM.DIST(AND(V$4&gt;=$E52,V$4&lt;=$G52)*(U$4-$E52+1),$I52/2,$L52,TRUE))/(1-2*_xlfn.NORM.DIST(0,$I52/2,$L52,TRUE))*$C52+($J52="Steady Growth")*(AND(V$4&gt;=$E52,V$4&lt;=$G52)*((V$4-$E52+1)/($I52*($I52+1)/2)*$C52))+($J52="custom")*CustomCF!O52</f>
        <v>8064.5161275843311</v>
      </c>
      <c r="W52" s="19">
        <f>($J52="Bell Curve")*(_xlfn.NORM.DIST(AND(W$4&gt;=$E52,W$4&lt;=$G52)*(W$4-$E52+1),$I52/2,$L52,TRUE)-_xlfn.NORM.DIST(AND(W$4&gt;=$E52,W$4&lt;=$G52)*(V$4-$E52+1),$I52/2,$L52,TRUE))/(1-2*_xlfn.NORM.DIST(0,$I52/2,$L52,TRUE))*$C52+($J52="Steady Growth")*(AND(W$4&gt;=$E52,W$4&lt;=$G52)*((W$4-$E52+1)/($I52*($I52+1)/2)*$C52))+($J52="custom")*CustomCF!P52</f>
        <v>8064.5161275843311</v>
      </c>
      <c r="X52" s="19">
        <f>($J52="Bell Curve")*(_xlfn.NORM.DIST(AND(X$4&gt;=$E52,X$4&lt;=$G52)*(X$4-$E52+1),$I52/2,$L52,TRUE)-_xlfn.NORM.DIST(AND(X$4&gt;=$E52,X$4&lt;=$G52)*(W$4-$E52+1),$I52/2,$L52,TRUE))/(1-2*_xlfn.NORM.DIST(0,$I52/2,$L52,TRUE))*$C52+($J52="Steady Growth")*(AND(X$4&gt;=$E52,X$4&lt;=$G52)*((X$4-$E52+1)/($I52*($I52+1)/2)*$C52))+($J52="custom")*CustomCF!Q52</f>
        <v>8064.5161275843311</v>
      </c>
      <c r="Y52" s="19">
        <f>($J52="Bell Curve")*(_xlfn.NORM.DIST(AND(Y$4&gt;=$E52,Y$4&lt;=$G52)*(Y$4-$E52+1),$I52/2,$L52,TRUE)-_xlfn.NORM.DIST(AND(Y$4&gt;=$E52,Y$4&lt;=$G52)*(X$4-$E52+1),$I52/2,$L52,TRUE))/(1-2*_xlfn.NORM.DIST(0,$I52/2,$L52,TRUE))*$C52+($J52="Steady Growth")*(AND(Y$4&gt;=$E52,Y$4&lt;=$G52)*((Y$4-$E52+1)/($I52*($I52+1)/2)*$C52))+($J52="custom")*CustomCF!R52</f>
        <v>8064.5161275843311</v>
      </c>
      <c r="Z52" s="19">
        <f>($J52="Bell Curve")*(_xlfn.NORM.DIST(AND(Z$4&gt;=$E52,Z$4&lt;=$G52)*(Z$4-$E52+1),$I52/2,$L52,TRUE)-_xlfn.NORM.DIST(AND(Z$4&gt;=$E52,Z$4&lt;=$G52)*(Y$4-$E52+1),$I52/2,$L52,TRUE))/(1-2*_xlfn.NORM.DIST(0,$I52/2,$L52,TRUE))*$C52+($J52="Steady Growth")*(AND(Z$4&gt;=$E52,Z$4&lt;=$G52)*((Z$4-$E52+1)/($I52*($I52+1)/2)*$C52))+($J52="custom")*CustomCF!S52</f>
        <v>8064.5161275843311</v>
      </c>
      <c r="AA52" s="19">
        <f>($J52="Bell Curve")*(_xlfn.NORM.DIST(AND(AA$4&gt;=$E52,AA$4&lt;=$G52)*(AA$4-$E52+1),$I52/2,$L52,TRUE)-_xlfn.NORM.DIST(AND(AA$4&gt;=$E52,AA$4&lt;=$G52)*(Z$4-$E52+1),$I52/2,$L52,TRUE))/(1-2*_xlfn.NORM.DIST(0,$I52/2,$L52,TRUE))*$C52+($J52="Steady Growth")*(AND(AA$4&gt;=$E52,AA$4&lt;=$G52)*((AA$4-$E52+1)/($I52*($I52+1)/2)*$C52))+($J52="custom")*CustomCF!T52</f>
        <v>8064.5161275843311</v>
      </c>
      <c r="AB52" s="19">
        <f>($J52="Bell Curve")*(_xlfn.NORM.DIST(AND(AB$4&gt;=$E52,AB$4&lt;=$G52)*(AB$4-$E52+1),$I52/2,$L52,TRUE)-_xlfn.NORM.DIST(AND(AB$4&gt;=$E52,AB$4&lt;=$G52)*(AA$4-$E52+1),$I52/2,$L52,TRUE))/(1-2*_xlfn.NORM.DIST(0,$I52/2,$L52,TRUE))*$C52+($J52="Steady Growth")*(AND(AB$4&gt;=$E52,AB$4&lt;=$G52)*((AB$4-$E52+1)/($I52*($I52+1)/2)*$C52))+($J52="custom")*CustomCF!U52</f>
        <v>8064.5161388057677</v>
      </c>
      <c r="AC52" s="19">
        <f>($J52="Bell Curve")*(_xlfn.NORM.DIST(AND(AC$4&gt;=$E52,AC$4&lt;=$G52)*(AC$4-$E52+1),$I52/2,$L52,TRUE)-_xlfn.NORM.DIST(AND(AC$4&gt;=$E52,AC$4&lt;=$G52)*(AB$4-$E52+1),$I52/2,$L52,TRUE))/(1-2*_xlfn.NORM.DIST(0,$I52/2,$L52,TRUE))*$C52+($J52="Steady Growth")*(AND(AC$4&gt;=$E52,AC$4&lt;=$G52)*((AC$4-$E52+1)/($I52*($I52+1)/2)*$C52))+($J52="custom")*CustomCF!V52</f>
        <v>8064.5161275843311</v>
      </c>
      <c r="AD52" s="19">
        <f>($J52="Bell Curve")*(_xlfn.NORM.DIST(AND(AD$4&gt;=$E52,AD$4&lt;=$G52)*(AD$4-$E52+1),$I52/2,$L52,TRUE)-_xlfn.NORM.DIST(AND(AD$4&gt;=$E52,AD$4&lt;=$G52)*(AC$4-$E52+1),$I52/2,$L52,TRUE))/(1-2*_xlfn.NORM.DIST(0,$I52/2,$L52,TRUE))*$C52+($J52="Steady Growth")*(AND(AD$4&gt;=$E52,AD$4&lt;=$G52)*((AD$4-$E52+1)/($I52*($I52+1)/2)*$C52))+($J52="custom")*CustomCF!W52</f>
        <v>8064.5161275843311</v>
      </c>
      <c r="AE52" s="19">
        <f>($J52="Bell Curve")*(_xlfn.NORM.DIST(AND(AE$4&gt;=$E52,AE$4&lt;=$G52)*(AE$4-$E52+1),$I52/2,$L52,TRUE)-_xlfn.NORM.DIST(AND(AE$4&gt;=$E52,AE$4&lt;=$G52)*(AD$4-$E52+1),$I52/2,$L52,TRUE))/(1-2*_xlfn.NORM.DIST(0,$I52/2,$L52,TRUE))*$C52+($J52="Steady Growth")*(AND(AE$4&gt;=$E52,AE$4&lt;=$G52)*((AE$4-$E52+1)/($I52*($I52+1)/2)*$C52))+($J52="custom")*CustomCF!X52</f>
        <v>8064.5161163628936</v>
      </c>
      <c r="AF52" s="19">
        <f>($J52="Bell Curve")*(_xlfn.NORM.DIST(AND(AF$4&gt;=$E52,AF$4&lt;=$G52)*(AF$4-$E52+1),$I52/2,$L52,TRUE)-_xlfn.NORM.DIST(AND(AF$4&gt;=$E52,AF$4&lt;=$G52)*(AE$4-$E52+1),$I52/2,$L52,TRUE))/(1-2*_xlfn.NORM.DIST(0,$I52/2,$L52,TRUE))*$C52+($J52="Steady Growth")*(AND(AF$4&gt;=$E52,AF$4&lt;=$G52)*((AF$4-$E52+1)/($I52*($I52+1)/2)*$C52))+($J52="custom")*CustomCF!Y52</f>
        <v>8064.5161500272052</v>
      </c>
      <c r="AG52" s="19">
        <f>($J52="Bell Curve")*(_xlfn.NORM.DIST(AND(AG$4&gt;=$E52,AG$4&lt;=$G52)*(AG$4-$E52+1),$I52/2,$L52,TRUE)-_xlfn.NORM.DIST(AND(AG$4&gt;=$E52,AG$4&lt;=$G52)*(AF$4-$E52+1),$I52/2,$L52,TRUE))/(1-2*_xlfn.NORM.DIST(0,$I52/2,$L52,TRUE))*$C52+($J52="Steady Growth")*(AND(AG$4&gt;=$E52,AG$4&lt;=$G52)*((AG$4-$E52+1)/($I52*($I52+1)/2)*$C52))+($J52="custom")*CustomCF!Z52</f>
        <v>8064.516105141457</v>
      </c>
      <c r="AH52" s="19">
        <f>($J52="Bell Curve")*(_xlfn.NORM.DIST(AND(AH$4&gt;=$E52,AH$4&lt;=$G52)*(AH$4-$E52+1),$I52/2,$L52,TRUE)-_xlfn.NORM.DIST(AND(AH$4&gt;=$E52,AH$4&lt;=$G52)*(AG$4-$E52+1),$I52/2,$L52,TRUE))/(1-2*_xlfn.NORM.DIST(0,$I52/2,$L52,TRUE))*$C52+($J52="Steady Growth")*(AND(AH$4&gt;=$E52,AH$4&lt;=$G52)*((AH$4-$E52+1)/($I52*($I52+1)/2)*$C52))+($J52="custom")*CustomCF!AA52</f>
        <v>8064.5161500272052</v>
      </c>
      <c r="AI52" s="19">
        <f>($J52="Bell Curve")*(_xlfn.NORM.DIST(AND(AI$4&gt;=$E52,AI$4&lt;=$G52)*(AI$4-$E52+1),$I52/2,$L52,TRUE)-_xlfn.NORM.DIST(AND(AI$4&gt;=$E52,AI$4&lt;=$G52)*(AH$4-$E52+1),$I52/2,$L52,TRUE))/(1-2*_xlfn.NORM.DIST(0,$I52/2,$L52,TRUE))*$C52+($J52="Steady Growth")*(AND(AI$4&gt;=$E52,AI$4&lt;=$G52)*((AI$4-$E52+1)/($I52*($I52+1)/2)*$C52))+($J52="custom")*CustomCF!AB52</f>
        <v>8064.5161275843311</v>
      </c>
      <c r="AJ52" s="19">
        <f>($J52="Bell Curve")*(_xlfn.NORM.DIST(AND(AJ$4&gt;=$E52,AJ$4&lt;=$G52)*(AJ$4-$E52+1),$I52/2,$L52,TRUE)-_xlfn.NORM.DIST(AND(AJ$4&gt;=$E52,AJ$4&lt;=$G52)*(AI$4-$E52+1),$I52/2,$L52,TRUE))/(1-2*_xlfn.NORM.DIST(0,$I52/2,$L52,TRUE))*$C52+($J52="Steady Growth")*(AND(AJ$4&gt;=$E52,AJ$4&lt;=$G52)*((AJ$4-$E52+1)/($I52*($I52+1)/2)*$C52))+($J52="custom")*CustomCF!AC52</f>
        <v>8064.5161275843311</v>
      </c>
      <c r="AK52" s="19">
        <f>($J52="Bell Curve")*(_xlfn.NORM.DIST(AND(AK$4&gt;=$E52,AK$4&lt;=$G52)*(AK$4-$E52+1),$I52/2,$L52,TRUE)-_xlfn.NORM.DIST(AND(AK$4&gt;=$E52,AK$4&lt;=$G52)*(AJ$4-$E52+1),$I52/2,$L52,TRUE))/(1-2*_xlfn.NORM.DIST(0,$I52/2,$L52,TRUE))*$C52+($J52="Steady Growth")*(AND(AK$4&gt;=$E52,AK$4&lt;=$G52)*((AK$4-$E52+1)/($I52*($I52+1)/2)*$C52))+($J52="custom")*CustomCF!AD52</f>
        <v>8064.5161275843311</v>
      </c>
      <c r="AL52" s="19">
        <f>($J52="Bell Curve")*(_xlfn.NORM.DIST(AND(AL$4&gt;=$E52,AL$4&lt;=$G52)*(AL$4-$E52+1),$I52/2,$L52,TRUE)-_xlfn.NORM.DIST(AND(AL$4&gt;=$E52,AL$4&lt;=$G52)*(AK$4-$E52+1),$I52/2,$L52,TRUE))/(1-2*_xlfn.NORM.DIST(0,$I52/2,$L52,TRUE))*$C52+($J52="Steady Growth")*(AND(AL$4&gt;=$E52,AL$4&lt;=$G52)*((AL$4-$E52+1)/($I52*($I52+1)/2)*$C52))+($J52="custom")*CustomCF!AE52</f>
        <v>8064.5161275843311</v>
      </c>
      <c r="AM52" s="19">
        <f>($J52="Bell Curve")*(_xlfn.NORM.DIST(AND(AM$4&gt;=$E52,AM$4&lt;=$G52)*(AM$4-$E52+1),$I52/2,$L52,TRUE)-_xlfn.NORM.DIST(AND(AM$4&gt;=$E52,AM$4&lt;=$G52)*(AL$4-$E52+1),$I52/2,$L52,TRUE))/(1-2*_xlfn.NORM.DIST(0,$I52/2,$L52,TRUE))*$C52+($J52="Steady Growth")*(AND(AM$4&gt;=$E52,AM$4&lt;=$G52)*((AM$4-$E52+1)/($I52*($I52+1)/2)*$C52))+($J52="custom")*CustomCF!AF52</f>
        <v>8064.5161275843311</v>
      </c>
      <c r="AN52" s="19">
        <f>($J52="Bell Curve")*(_xlfn.NORM.DIST(AND(AN$4&gt;=$E52,AN$4&lt;=$G52)*(AN$4-$E52+1),$I52/2,$L52,TRUE)-_xlfn.NORM.DIST(AND(AN$4&gt;=$E52,AN$4&lt;=$G52)*(AM$4-$E52+1),$I52/2,$L52,TRUE))/(1-2*_xlfn.NORM.DIST(0,$I52/2,$L52,TRUE))*$C52+($J52="Steady Growth")*(AND(AN$4&gt;=$E52,AN$4&lt;=$G52)*((AN$4-$E52+1)/($I52*($I52+1)/2)*$C52))+($J52="custom")*CustomCF!AG52</f>
        <v>8064.5161275843311</v>
      </c>
      <c r="AO52" s="19">
        <f>($J52="Bell Curve")*(_xlfn.NORM.DIST(AND(AO$4&gt;=$E52,AO$4&lt;=$G52)*(AO$4-$E52+1),$I52/2,$L52,TRUE)-_xlfn.NORM.DIST(AND(AO$4&gt;=$E52,AO$4&lt;=$G52)*(AN$4-$E52+1),$I52/2,$L52,TRUE))/(1-2*_xlfn.NORM.DIST(0,$I52/2,$L52,TRUE))*$C52+($J52="Steady Growth")*(AND(AO$4&gt;=$E52,AO$4&lt;=$G52)*((AO$4-$E52+1)/($I52*($I52+1)/2)*$C52))+($J52="custom")*CustomCF!AH52</f>
        <v>8064.5161500272052</v>
      </c>
      <c r="AP52" s="19">
        <f>($J52="Bell Curve")*(_xlfn.NORM.DIST(AND(AP$4&gt;=$E52,AP$4&lt;=$G52)*(AP$4-$E52+1),$I52/2,$L52,TRUE)-_xlfn.NORM.DIST(AND(AP$4&gt;=$E52,AP$4&lt;=$G52)*(AO$4-$E52+1),$I52/2,$L52,TRUE))/(1-2*_xlfn.NORM.DIST(0,$I52/2,$L52,TRUE))*$C52+($J52="Steady Growth")*(AND(AP$4&gt;=$E52,AP$4&lt;=$G52)*((AP$4-$E52+1)/($I52*($I52+1)/2)*$C52))+($J52="custom")*CustomCF!AI52</f>
        <v>8064.516105141457</v>
      </c>
      <c r="AQ52" s="19">
        <f>($J52="Bell Curve")*(_xlfn.NORM.DIST(AND(AQ$4&gt;=$E52,AQ$4&lt;=$G52)*(AQ$4-$E52+1),$I52/2,$L52,TRUE)-_xlfn.NORM.DIST(AND(AQ$4&gt;=$E52,AQ$4&lt;=$G52)*(AP$4-$E52+1),$I52/2,$L52,TRUE))/(1-2*_xlfn.NORM.DIST(0,$I52/2,$L52,TRUE))*$C52+($J52="Steady Growth")*(AND(AQ$4&gt;=$E52,AQ$4&lt;=$G52)*((AQ$4-$E52+1)/($I52*($I52+1)/2)*$C52))+($J52="custom")*CustomCF!AJ52</f>
        <v>8064.5161500272052</v>
      </c>
      <c r="AR52" s="19">
        <f>($J52="Bell Curve")*(_xlfn.NORM.DIST(AND(AR$4&gt;=$E52,AR$4&lt;=$G52)*(AR$4-$E52+1),$I52/2,$L52,TRUE)-_xlfn.NORM.DIST(AND(AR$4&gt;=$E52,AR$4&lt;=$G52)*(AQ$4-$E52+1),$I52/2,$L52,TRUE))/(1-2*_xlfn.NORM.DIST(0,$I52/2,$L52,TRUE))*$C52+($J52="Steady Growth")*(AND(AR$4&gt;=$E52,AR$4&lt;=$G52)*((AR$4-$E52+1)/($I52*($I52+1)/2)*$C52))+($J52="custom")*CustomCF!AK52</f>
        <v>8064.516105141457</v>
      </c>
      <c r="AS52" s="19">
        <f>($J52="Bell Curve")*(_xlfn.NORM.DIST(AND(AS$4&gt;=$E52,AS$4&lt;=$G52)*(AS$4-$E52+1),$I52/2,$L52,TRUE)-_xlfn.NORM.DIST(AND(AS$4&gt;=$E52,AS$4&lt;=$G52)*(AR$4-$E52+1),$I52/2,$L52,TRUE))/(1-2*_xlfn.NORM.DIST(0,$I52/2,$L52,TRUE))*$C52+($J52="Steady Growth")*(AND(AS$4&gt;=$E52,AS$4&lt;=$G52)*((AS$4-$E52+1)/($I52*($I52+1)/2)*$C52))+($J52="custom")*CustomCF!AL52</f>
        <v>8064.5161500272052</v>
      </c>
      <c r="AT52" s="19">
        <f>($J52="Bell Curve")*(_xlfn.NORM.DIST(AND(AT$4&gt;=$E52,AT$4&lt;=$G52)*(AT$4-$E52+1),$I52/2,$L52,TRUE)-_xlfn.NORM.DIST(AND(AT$4&gt;=$E52,AT$4&lt;=$G52)*(AS$4-$E52+1),$I52/2,$L52,TRUE))/(1-2*_xlfn.NORM.DIST(0,$I52/2,$L52,TRUE))*$C52+($J52="Steady Growth")*(AND(AT$4&gt;=$E52,AT$4&lt;=$G52)*((AT$4-$E52+1)/($I52*($I52+1)/2)*$C52))+($J52="custom")*CustomCF!AM52</f>
        <v>8064.516105141457</v>
      </c>
      <c r="AU52" s="19">
        <f>($J52="Bell Curve")*(_xlfn.NORM.DIST(AND(AU$4&gt;=$E52,AU$4&lt;=$G52)*(AU$4-$E52+1),$I52/2,$L52,TRUE)-_xlfn.NORM.DIST(AND(AU$4&gt;=$E52,AU$4&lt;=$G52)*(AT$4-$E52+1),$I52/2,$L52,TRUE))/(1-2*_xlfn.NORM.DIST(0,$I52/2,$L52,TRUE))*$C52+($J52="Steady Growth")*(AND(AU$4&gt;=$E52,AU$4&lt;=$G52)*((AU$4-$E52+1)/($I52*($I52+1)/2)*$C52))+($J52="custom")*CustomCF!AN52</f>
        <v>0</v>
      </c>
      <c r="AV52" s="19">
        <f>($J52="Bell Curve")*(_xlfn.NORM.DIST(AND(AV$4&gt;=$E52,AV$4&lt;=$G52)*(AV$4-$E52+1),$I52/2,$L52,TRUE)-_xlfn.NORM.DIST(AND(AV$4&gt;=$E52,AV$4&lt;=$G52)*(AU$4-$E52+1),$I52/2,$L52,TRUE))/(1-2*_xlfn.NORM.DIST(0,$I52/2,$L52,TRUE))*$C52+($J52="Steady Growth")*(AND(AV$4&gt;=$E52,AV$4&lt;=$G52)*((AV$4-$E52+1)/($I52*($I52+1)/2)*$C52))+($J52="custom")*CustomCF!AO52</f>
        <v>0</v>
      </c>
      <c r="AW52" s="19">
        <f>($J52="Bell Curve")*(_xlfn.NORM.DIST(AND(AW$4&gt;=$E52,AW$4&lt;=$G52)*(AW$4-$E52+1),$I52/2,$L52,TRUE)-_xlfn.NORM.DIST(AND(AW$4&gt;=$E52,AW$4&lt;=$G52)*(AV$4-$E52+1),$I52/2,$L52,TRUE))/(1-2*_xlfn.NORM.DIST(0,$I52/2,$L52,TRUE))*$C52+($J52="Steady Growth")*(AND(AW$4&gt;=$E52,AW$4&lt;=$G52)*((AW$4-$E52+1)/($I52*($I52+1)/2)*$C52))+($J52="custom")*CustomCF!AP52</f>
        <v>0</v>
      </c>
      <c r="AX52" s="19">
        <f>($J52="Bell Curve")*(_xlfn.NORM.DIST(AND(AX$4&gt;=$E52,AX$4&lt;=$G52)*(AX$4-$E52+1),$I52/2,$L52,TRUE)-_xlfn.NORM.DIST(AND(AX$4&gt;=$E52,AX$4&lt;=$G52)*(AW$4-$E52+1),$I52/2,$L52,TRUE))/(1-2*_xlfn.NORM.DIST(0,$I52/2,$L52,TRUE))*$C52+($J52="Steady Growth")*(AND(AX$4&gt;=$E52,AX$4&lt;=$G52)*((AX$4-$E52+1)/($I52*($I52+1)/2)*$C52))+($J52="custom")*CustomCF!AQ52</f>
        <v>0</v>
      </c>
      <c r="AY52" s="19">
        <f>($J52="Bell Curve")*(_xlfn.NORM.DIST(AND(AY$4&gt;=$E52,AY$4&lt;=$G52)*(AY$4-$E52+1),$I52/2,$L52,TRUE)-_xlfn.NORM.DIST(AND(AY$4&gt;=$E52,AY$4&lt;=$G52)*(AX$4-$E52+1),$I52/2,$L52,TRUE))/(1-2*_xlfn.NORM.DIST(0,$I52/2,$L52,TRUE))*$C52+($J52="Steady Growth")*(AND(AY$4&gt;=$E52,AY$4&lt;=$G52)*((AY$4-$E52+1)/($I52*($I52+1)/2)*$C52))+($J52="custom")*CustomCF!AR52</f>
        <v>0</v>
      </c>
      <c r="AZ52" s="19">
        <f>($J52="Bell Curve")*(_xlfn.NORM.DIST(AND(AZ$4&gt;=$E52,AZ$4&lt;=$G52)*(AZ$4-$E52+1),$I52/2,$L52,TRUE)-_xlfn.NORM.DIST(AND(AZ$4&gt;=$E52,AZ$4&lt;=$G52)*(AY$4-$E52+1),$I52/2,$L52,TRUE))/(1-2*_xlfn.NORM.DIST(0,$I52/2,$L52,TRUE))*$C52+($J52="Steady Growth")*(AND(AZ$4&gt;=$E52,AZ$4&lt;=$G52)*((AZ$4-$E52+1)/($I52*($I52+1)/2)*$C52))+($J52="custom")*CustomCF!AS52</f>
        <v>0</v>
      </c>
      <c r="BA52" s="19">
        <f>($J52="Bell Curve")*(_xlfn.NORM.DIST(AND(BA$4&gt;=$E52,BA$4&lt;=$G52)*(BA$4-$E52+1),$I52/2,$L52,TRUE)-_xlfn.NORM.DIST(AND(BA$4&gt;=$E52,BA$4&lt;=$G52)*(AZ$4-$E52+1),$I52/2,$L52,TRUE))/(1-2*_xlfn.NORM.DIST(0,$I52/2,$L52,TRUE))*$C52+($J52="Steady Growth")*(AND(BA$4&gt;=$E52,BA$4&lt;=$G52)*((BA$4-$E52+1)/($I52*($I52+1)/2)*$C52))+($J52="custom")*CustomCF!AT52</f>
        <v>0</v>
      </c>
      <c r="BB52" s="19">
        <f>($J52="Bell Curve")*(_xlfn.NORM.DIST(AND(BB$4&gt;=$E52,BB$4&lt;=$G52)*(BB$4-$E52+1),$I52/2,$L52,TRUE)-_xlfn.NORM.DIST(AND(BB$4&gt;=$E52,BB$4&lt;=$G52)*(BA$4-$E52+1),$I52/2,$L52,TRUE))/(1-2*_xlfn.NORM.DIST(0,$I52/2,$L52,TRUE))*$C52+($J52="Steady Growth")*(AND(BB$4&gt;=$E52,BB$4&lt;=$G52)*((BB$4-$E52+1)/($I52*($I52+1)/2)*$C52))+($J52="custom")*CustomCF!AU52</f>
        <v>0</v>
      </c>
      <c r="BC52" s="19">
        <f>($J52="Bell Curve")*(_xlfn.NORM.DIST(AND(BC$4&gt;=$E52,BC$4&lt;=$G52)*(BC$4-$E52+1),$I52/2,$L52,TRUE)-_xlfn.NORM.DIST(AND(BC$4&gt;=$E52,BC$4&lt;=$G52)*(BB$4-$E52+1),$I52/2,$L52,TRUE))/(1-2*_xlfn.NORM.DIST(0,$I52/2,$L52,TRUE))*$C52+($J52="Steady Growth")*(AND(BC$4&gt;=$E52,BC$4&lt;=$G52)*((BC$4-$E52+1)/($I52*($I52+1)/2)*$C52))+($J52="custom")*CustomCF!AV52</f>
        <v>0</v>
      </c>
      <c r="BD52" s="19">
        <f>($J52="Bell Curve")*(_xlfn.NORM.DIST(AND(BD$4&gt;=$E52,BD$4&lt;=$G52)*(BD$4-$E52+1),$I52/2,$L52,TRUE)-_xlfn.NORM.DIST(AND(BD$4&gt;=$E52,BD$4&lt;=$G52)*(BC$4-$E52+1),$I52/2,$L52,TRUE))/(1-2*_xlfn.NORM.DIST(0,$I52/2,$L52,TRUE))*$C52+($J52="Steady Growth")*(AND(BD$4&gt;=$E52,BD$4&lt;=$G52)*((BD$4-$E52+1)/($I52*($I52+1)/2)*$C52))+($J52="custom")*CustomCF!AW52</f>
        <v>0</v>
      </c>
      <c r="BE52" s="19">
        <f>($J52="Bell Curve")*(_xlfn.NORM.DIST(AND(BE$4&gt;=$E52,BE$4&lt;=$G52)*(BE$4-$E52+1),$I52/2,$L52,TRUE)-_xlfn.NORM.DIST(AND(BE$4&gt;=$E52,BE$4&lt;=$G52)*(BD$4-$E52+1),$I52/2,$L52,TRUE))/(1-2*_xlfn.NORM.DIST(0,$I52/2,$L52,TRUE))*$C52+($J52="Steady Growth")*(AND(BE$4&gt;=$E52,BE$4&lt;=$G52)*((BE$4-$E52+1)/($I52*($I52+1)/2)*$C52))+($J52="custom")*CustomCF!AX52</f>
        <v>0</v>
      </c>
      <c r="BF52" s="19">
        <f>($J52="Bell Curve")*(_xlfn.NORM.DIST(AND(BF$4&gt;=$E52,BF$4&lt;=$G52)*(BF$4-$E52+1),$I52/2,$L52,TRUE)-_xlfn.NORM.DIST(AND(BF$4&gt;=$E52,BF$4&lt;=$G52)*(BE$4-$E52+1),$I52/2,$L52,TRUE))/(1-2*_xlfn.NORM.DIST(0,$I52/2,$L52,TRUE))*$C52+($J52="Steady Growth")*(AND(BF$4&gt;=$E52,BF$4&lt;=$G52)*((BF$4-$E52+1)/($I52*($I52+1)/2)*$C52))+($J52="custom")*CustomCF!AY52</f>
        <v>0</v>
      </c>
      <c r="BG52" s="19">
        <f>($J52="Bell Curve")*(_xlfn.NORM.DIST(AND(BG$4&gt;=$E52,BG$4&lt;=$G52)*(BG$4-$E52+1),$I52/2,$L52,TRUE)-_xlfn.NORM.DIST(AND(BG$4&gt;=$E52,BG$4&lt;=$G52)*(BF$4-$E52+1),$I52/2,$L52,TRUE))/(1-2*_xlfn.NORM.DIST(0,$I52/2,$L52,TRUE))*$C52+($J52="Steady Growth")*(AND(BG$4&gt;=$E52,BG$4&lt;=$G52)*((BG$4-$E52+1)/($I52*($I52+1)/2)*$C52))+($J52="custom")*CustomCF!AZ52</f>
        <v>0</v>
      </c>
      <c r="BH52" s="19">
        <f>($J52="Bell Curve")*(_xlfn.NORM.DIST(AND(BH$4&gt;=$E52,BH$4&lt;=$G52)*(BH$4-$E52+1),$I52/2,$L52,TRUE)-_xlfn.NORM.DIST(AND(BH$4&gt;=$E52,BH$4&lt;=$G52)*(BG$4-$E52+1),$I52/2,$L52,TRUE))/(1-2*_xlfn.NORM.DIST(0,$I52/2,$L52,TRUE))*$C52+($J52="Steady Growth")*(AND(BH$4&gt;=$E52,BH$4&lt;=$G52)*((BH$4-$E52+1)/($I52*($I52+1)/2)*$C52))+($J52="custom")*CustomCF!BA52</f>
        <v>0</v>
      </c>
      <c r="BI52" s="19">
        <f>($J52="Bell Curve")*(_xlfn.NORM.DIST(AND(BI$4&gt;=$E52,BI$4&lt;=$G52)*(BI$4-$E52+1),$I52/2,$L52,TRUE)-_xlfn.NORM.DIST(AND(BI$4&gt;=$E52,BI$4&lt;=$G52)*(BH$4-$E52+1),$I52/2,$L52,TRUE))/(1-2*_xlfn.NORM.DIST(0,$I52/2,$L52,TRUE))*$C52+($J52="Steady Growth")*(AND(BI$4&gt;=$E52,BI$4&lt;=$G52)*((BI$4-$E52+1)/($I52*($I52+1)/2)*$C52))+($J52="custom")*CustomCF!BB52</f>
        <v>0</v>
      </c>
      <c r="BJ52" s="19">
        <f>($J52="Bell Curve")*(_xlfn.NORM.DIST(AND(BJ$4&gt;=$E52,BJ$4&lt;=$G52)*(BJ$4-$E52+1),$I52/2,$L52,TRUE)-_xlfn.NORM.DIST(AND(BJ$4&gt;=$E52,BJ$4&lt;=$G52)*(BI$4-$E52+1),$I52/2,$L52,TRUE))/(1-2*_xlfn.NORM.DIST(0,$I52/2,$L52,TRUE))*$C52+($J52="Steady Growth")*(AND(BJ$4&gt;=$E52,BJ$4&lt;=$G52)*((BJ$4-$E52+1)/($I52*($I52+1)/2)*$C52))+($J52="custom")*CustomCF!BC52</f>
        <v>0</v>
      </c>
      <c r="BK52" s="19">
        <f>($J52="Bell Curve")*(_xlfn.NORM.DIST(AND(BK$4&gt;=$E52,BK$4&lt;=$G52)*(BK$4-$E52+1),$I52/2,$L52,TRUE)-_xlfn.NORM.DIST(AND(BK$4&gt;=$E52,BK$4&lt;=$G52)*(BJ$4-$E52+1),$I52/2,$L52,TRUE))/(1-2*_xlfn.NORM.DIST(0,$I52/2,$L52,TRUE))*$C52+($J52="Steady Growth")*(AND(BK$4&gt;=$E52,BK$4&lt;=$G52)*((BK$4-$E52+1)/($I52*($I52+1)/2)*$C52))+($J52="custom")*CustomCF!BD52</f>
        <v>0</v>
      </c>
      <c r="BL52" s="19">
        <f>($J52="Bell Curve")*(_xlfn.NORM.DIST(AND(BL$4&gt;=$E52,BL$4&lt;=$G52)*(BL$4-$E52+1),$I52/2,$L52,TRUE)-_xlfn.NORM.DIST(AND(BL$4&gt;=$E52,BL$4&lt;=$G52)*(BK$4-$E52+1),$I52/2,$L52,TRUE))/(1-2*_xlfn.NORM.DIST(0,$I52/2,$L52,TRUE))*$C52+($J52="Steady Growth")*(AND(BL$4&gt;=$E52,BL$4&lt;=$G52)*((BL$4-$E52+1)/($I52*($I52+1)/2)*$C52))+($J52="custom")*CustomCF!BE52</f>
        <v>0</v>
      </c>
      <c r="BM52" s="19">
        <f>($J52="Bell Curve")*(_xlfn.NORM.DIST(AND(BM$4&gt;=$E52,BM$4&lt;=$G52)*(BM$4-$E52+1),$I52/2,$L52,TRUE)-_xlfn.NORM.DIST(AND(BM$4&gt;=$E52,BM$4&lt;=$G52)*(BL$4-$E52+1),$I52/2,$L52,TRUE))/(1-2*_xlfn.NORM.DIST(0,$I52/2,$L52,TRUE))*$C52+($J52="Steady Growth")*(AND(BM$4&gt;=$E52,BM$4&lt;=$G52)*((BM$4-$E52+1)/($I52*($I52+1)/2)*$C52))+($J52="custom")*CustomCF!BF52</f>
        <v>0</v>
      </c>
      <c r="BN52" s="19">
        <f>($J52="Bell Curve")*(_xlfn.NORM.DIST(AND(BN$4&gt;=$E52,BN$4&lt;=$G52)*(BN$4-$E52+1),$I52/2,$L52,TRUE)-_xlfn.NORM.DIST(AND(BN$4&gt;=$E52,BN$4&lt;=$G52)*(BM$4-$E52+1),$I52/2,$L52,TRUE))/(1-2*_xlfn.NORM.DIST(0,$I52/2,$L52,TRUE))*$C52+($J52="Steady Growth")*(AND(BN$4&gt;=$E52,BN$4&lt;=$G52)*((BN$4-$E52+1)/($I52*($I52+1)/2)*$C52))+($J52="custom")*CustomCF!BG52</f>
        <v>0</v>
      </c>
      <c r="BO52" s="19">
        <f>($J52="Bell Curve")*(_xlfn.NORM.DIST(AND(BO$4&gt;=$E52,BO$4&lt;=$G52)*(BO$4-$E52+1),$I52/2,$L52,TRUE)-_xlfn.NORM.DIST(AND(BO$4&gt;=$E52,BO$4&lt;=$G52)*(BN$4-$E52+1),$I52/2,$L52,TRUE))/(1-2*_xlfn.NORM.DIST(0,$I52/2,$L52,TRUE))*$C52+($J52="Steady Growth")*(AND(BO$4&gt;=$E52,BO$4&lt;=$G52)*((BO$4-$E52+1)/($I52*($I52+1)/2)*$C52))+($J52="custom")*CustomCF!BH52</f>
        <v>0</v>
      </c>
      <c r="BP52" s="19">
        <f>($J52="Bell Curve")*(_xlfn.NORM.DIST(AND(BP$4&gt;=$E52,BP$4&lt;=$G52)*(BP$4-$E52+1),$I52/2,$L52,TRUE)-_xlfn.NORM.DIST(AND(BP$4&gt;=$E52,BP$4&lt;=$G52)*(BO$4-$E52+1),$I52/2,$L52,TRUE))/(1-2*_xlfn.NORM.DIST(0,$I52/2,$L52,TRUE))*$C52+($J52="Steady Growth")*(AND(BP$4&gt;=$E52,BP$4&lt;=$G52)*((BP$4-$E52+1)/($I52*($I52+1)/2)*$C52))+($J52="custom")*CustomCF!BI52</f>
        <v>0</v>
      </c>
      <c r="BQ52" s="19">
        <f>($J52="Bell Curve")*(_xlfn.NORM.DIST(AND(BQ$4&gt;=$E52,BQ$4&lt;=$G52)*(BQ$4-$E52+1),$I52/2,$L52,TRUE)-_xlfn.NORM.DIST(AND(BQ$4&gt;=$E52,BQ$4&lt;=$G52)*(BP$4-$E52+1),$I52/2,$L52,TRUE))/(1-2*_xlfn.NORM.DIST(0,$I52/2,$L52,TRUE))*$C52+($J52="Steady Growth")*(AND(BQ$4&gt;=$E52,BQ$4&lt;=$G52)*((BQ$4-$E52+1)/($I52*($I52+1)/2)*$C52))+($J52="custom")*CustomCF!BJ52</f>
        <v>0</v>
      </c>
      <c r="BR52" s="19">
        <f>($J52="Bell Curve")*(_xlfn.NORM.DIST(AND(BR$4&gt;=$E52,BR$4&lt;=$G52)*(BR$4-$E52+1),$I52/2,$L52,TRUE)-_xlfn.NORM.DIST(AND(BR$4&gt;=$E52,BR$4&lt;=$G52)*(BQ$4-$E52+1),$I52/2,$L52,TRUE))/(1-2*_xlfn.NORM.DIST(0,$I52/2,$L52,TRUE))*$C52+($J52="Steady Growth")*(AND(BR$4&gt;=$E52,BR$4&lt;=$G52)*((BR$4-$E52+1)/($I52*($I52+1)/2)*$C52))+($J52="custom")*CustomCF!BK52</f>
        <v>0</v>
      </c>
      <c r="BS52" s="19">
        <f>($J52="Bell Curve")*(_xlfn.NORM.DIST(AND(BS$4&gt;=$E52,BS$4&lt;=$G52)*(BS$4-$E52+1),$I52/2,$L52,TRUE)-_xlfn.NORM.DIST(AND(BS$4&gt;=$E52,BS$4&lt;=$G52)*(BR$4-$E52+1),$I52/2,$L52,TRUE))/(1-2*_xlfn.NORM.DIST(0,$I52/2,$L52,TRUE))*$C52+($J52="Steady Growth")*(AND(BS$4&gt;=$E52,BS$4&lt;=$G52)*((BS$4-$E52+1)/($I52*($I52+1)/2)*$C52))+($J52="custom")*CustomCF!BL52</f>
        <v>0</v>
      </c>
      <c r="BT52" s="19">
        <f>($J52="Bell Curve")*(_xlfn.NORM.DIST(AND(BT$4&gt;=$E52,BT$4&lt;=$G52)*(BT$4-$E52+1),$I52/2,$L52,TRUE)-_xlfn.NORM.DIST(AND(BT$4&gt;=$E52,BT$4&lt;=$G52)*(BS$4-$E52+1),$I52/2,$L52,TRUE))/(1-2*_xlfn.NORM.DIST(0,$I52/2,$L52,TRUE))*$C52+($J52="Steady Growth")*(AND(BT$4&gt;=$E52,BT$4&lt;=$G52)*((BT$4-$E52+1)/($I52*($I52+1)/2)*$C52))+($J52="custom")*CustomCF!BM52</f>
        <v>0</v>
      </c>
      <c r="BU52" s="19">
        <f>($J52="Bell Curve")*(_xlfn.NORM.DIST(AND(BU$4&gt;=$E52,BU$4&lt;=$G52)*(BU$4-$E52+1),$I52/2,$L52,TRUE)-_xlfn.NORM.DIST(AND(BU$4&gt;=$E52,BU$4&lt;=$G52)*(BT$4-$E52+1),$I52/2,$L52,TRUE))/(1-2*_xlfn.NORM.DIST(0,$I52/2,$L52,TRUE))*$C52+($J52="Steady Growth")*(AND(BU$4&gt;=$E52,BU$4&lt;=$G52)*((BU$4-$E52+1)/($I52*($I52+1)/2)*$C52))+($J52="custom")*CustomCF!BN52</f>
        <v>0</v>
      </c>
      <c r="BV52" s="19">
        <f>($J52="Bell Curve")*(_xlfn.NORM.DIST(AND(BV$4&gt;=$E52,BV$4&lt;=$G52)*(BV$4-$E52+1),$I52/2,$L52,TRUE)-_xlfn.NORM.DIST(AND(BV$4&gt;=$E52,BV$4&lt;=$G52)*(BU$4-$E52+1),$I52/2,$L52,TRUE))/(1-2*_xlfn.NORM.DIST(0,$I52/2,$L52,TRUE))*$C52+($J52="Steady Growth")*(AND(BV$4&gt;=$E52,BV$4&lt;=$G52)*((BV$4-$E52+1)/($I52*($I52+1)/2)*$C52))+($J52="custom")*CustomCF!BO52</f>
        <v>0</v>
      </c>
      <c r="BW52" s="19">
        <f>($J52="Bell Curve")*(_xlfn.NORM.DIST(AND(BW$4&gt;=$E52,BW$4&lt;=$G52)*(BW$4-$E52+1),$I52/2,$L52,TRUE)-_xlfn.NORM.DIST(AND(BW$4&gt;=$E52,BW$4&lt;=$G52)*(BV$4-$E52+1),$I52/2,$L52,TRUE))/(1-2*_xlfn.NORM.DIST(0,$I52/2,$L52,TRUE))*$C52+($J52="Steady Growth")*(AND(BW$4&gt;=$E52,BW$4&lt;=$G52)*((BW$4-$E52+1)/($I52*($I52+1)/2)*$C52))+($J52="custom")*CustomCF!BP52</f>
        <v>0</v>
      </c>
      <c r="BX52" s="19">
        <f>($J52="Bell Curve")*(_xlfn.NORM.DIST(AND(BX$4&gt;=$E52,BX$4&lt;=$G52)*(BX$4-$E52+1),$I52/2,$L52,TRUE)-_xlfn.NORM.DIST(AND(BX$4&gt;=$E52,BX$4&lt;=$G52)*(BW$4-$E52+1),$I52/2,$L52,TRUE))/(1-2*_xlfn.NORM.DIST(0,$I52/2,$L52,TRUE))*$C52+($J52="Steady Growth")*(AND(BX$4&gt;=$E52,BX$4&lt;=$G52)*((BX$4-$E52+1)/($I52*($I52+1)/2)*$C52))+($J52="custom")*CustomCF!BQ52</f>
        <v>0</v>
      </c>
      <c r="BY52" s="19">
        <f>($J52="Bell Curve")*(_xlfn.NORM.DIST(AND(BY$4&gt;=$E52,BY$4&lt;=$G52)*(BY$4-$E52+1),$I52/2,$L52,TRUE)-_xlfn.NORM.DIST(AND(BY$4&gt;=$E52,BY$4&lt;=$G52)*(BX$4-$E52+1),$I52/2,$L52,TRUE))/(1-2*_xlfn.NORM.DIST(0,$I52/2,$L52,TRUE))*$C52+($J52="Steady Growth")*(AND(BY$4&gt;=$E52,BY$4&lt;=$G52)*((BY$4-$E52+1)/($I52*($I52+1)/2)*$C52))+($J52="custom")*CustomCF!BR52</f>
        <v>0</v>
      </c>
      <c r="BZ52" s="19">
        <f>($J52="Bell Curve")*(_xlfn.NORM.DIST(AND(BZ$4&gt;=$E52,BZ$4&lt;=$G52)*(BZ$4-$E52+1),$I52/2,$L52,TRUE)-_xlfn.NORM.DIST(AND(BZ$4&gt;=$E52,BZ$4&lt;=$G52)*(BY$4-$E52+1),$I52/2,$L52,TRUE))/(1-2*_xlfn.NORM.DIST(0,$I52/2,$L52,TRUE))*$C52+($J52="Steady Growth")*(AND(BZ$4&gt;=$E52,BZ$4&lt;=$G52)*((BZ$4-$E52+1)/($I52*($I52+1)/2)*$C52))+($J52="custom")*CustomCF!BS52</f>
        <v>0</v>
      </c>
      <c r="CA52" s="19">
        <f>($J52="Bell Curve")*(_xlfn.NORM.DIST(AND(CA$4&gt;=$E52,CA$4&lt;=$G52)*(CA$4-$E52+1),$I52/2,$L52,TRUE)-_xlfn.NORM.DIST(AND(CA$4&gt;=$E52,CA$4&lt;=$G52)*(BZ$4-$E52+1),$I52/2,$L52,TRUE))/(1-2*_xlfn.NORM.DIST(0,$I52/2,$L52,TRUE))*$C52+($J52="Steady Growth")*(AND(CA$4&gt;=$E52,CA$4&lt;=$G52)*((CA$4-$E52+1)/($I52*($I52+1)/2)*$C52))+($J52="custom")*CustomCF!BT52</f>
        <v>0</v>
      </c>
      <c r="CB52" s="19">
        <f>($J52="Bell Curve")*(_xlfn.NORM.DIST(AND(CB$4&gt;=$E52,CB$4&lt;=$G52)*(CB$4-$E52+1),$I52/2,$L52,TRUE)-_xlfn.NORM.DIST(AND(CB$4&gt;=$E52,CB$4&lt;=$G52)*(CA$4-$E52+1),$I52/2,$L52,TRUE))/(1-2*_xlfn.NORM.DIST(0,$I52/2,$L52,TRUE))*$C52+($J52="Steady Growth")*(AND(CB$4&gt;=$E52,CB$4&lt;=$G52)*((CB$4-$E52+1)/($I52*($I52+1)/2)*$C52))+($J52="custom")*CustomCF!BU52</f>
        <v>0</v>
      </c>
      <c r="CC52" s="19">
        <f>($J52="Bell Curve")*(_xlfn.NORM.DIST(AND(CC$4&gt;=$E52,CC$4&lt;=$G52)*(CC$4-$E52+1),$I52/2,$L52,TRUE)-_xlfn.NORM.DIST(AND(CC$4&gt;=$E52,CC$4&lt;=$G52)*(CB$4-$E52+1),$I52/2,$L52,TRUE))/(1-2*_xlfn.NORM.DIST(0,$I52/2,$L52,TRUE))*$C52+($J52="Steady Growth")*(AND(CC$4&gt;=$E52,CC$4&lt;=$G52)*((CC$4-$E52+1)/($I52*($I52+1)/2)*$C52))+($J52="custom")*CustomCF!BV52</f>
        <v>0</v>
      </c>
      <c r="CD52" s="19">
        <f>($J52="Bell Curve")*(_xlfn.NORM.DIST(AND(CD$4&gt;=$E52,CD$4&lt;=$G52)*(CD$4-$E52+1),$I52/2,$L52,TRUE)-_xlfn.NORM.DIST(AND(CD$4&gt;=$E52,CD$4&lt;=$G52)*(CC$4-$E52+1),$I52/2,$L52,TRUE))/(1-2*_xlfn.NORM.DIST(0,$I52/2,$L52,TRUE))*$C52+($J52="Steady Growth")*(AND(CD$4&gt;=$E52,CD$4&lt;=$G52)*((CD$4-$E52+1)/($I52*($I52+1)/2)*$C52))+($J52="custom")*CustomCF!BW52</f>
        <v>0</v>
      </c>
      <c r="CE52" s="19">
        <f>($J52="Bell Curve")*(_xlfn.NORM.DIST(AND(CE$4&gt;=$E52,CE$4&lt;=$G52)*(CE$4-$E52+1),$I52/2,$L52,TRUE)-_xlfn.NORM.DIST(AND(CE$4&gt;=$E52,CE$4&lt;=$G52)*(CD$4-$E52+1),$I52/2,$L52,TRUE))/(1-2*_xlfn.NORM.DIST(0,$I52/2,$L52,TRUE))*$C52+($J52="Steady Growth")*(AND(CE$4&gt;=$E52,CE$4&lt;=$G52)*((CE$4-$E52+1)/($I52*($I52+1)/2)*$C52))+($J52="custom")*CustomCF!BX52</f>
        <v>0</v>
      </c>
      <c r="CF52" s="19">
        <f>($J52="Bell Curve")*(_xlfn.NORM.DIST(AND(CF$4&gt;=$E52,CF$4&lt;=$G52)*(CF$4-$E52+1),$I52/2,$L52,TRUE)-_xlfn.NORM.DIST(AND(CF$4&gt;=$E52,CF$4&lt;=$G52)*(CE$4-$E52+1),$I52/2,$L52,TRUE))/(1-2*_xlfn.NORM.DIST(0,$I52/2,$L52,TRUE))*$C52+($J52="Steady Growth")*(AND(CF$4&gt;=$E52,CF$4&lt;=$G52)*((CF$4-$E52+1)/($I52*($I52+1)/2)*$C52))+($J52="custom")*CustomCF!BY52</f>
        <v>0</v>
      </c>
      <c r="CG52" s="19">
        <f>($J52="Bell Curve")*(_xlfn.NORM.DIST(AND(CG$4&gt;=$E52,CG$4&lt;=$G52)*(CG$4-$E52+1),$I52/2,$L52,TRUE)-_xlfn.NORM.DIST(AND(CG$4&gt;=$E52,CG$4&lt;=$G52)*(CF$4-$E52+1),$I52/2,$L52,TRUE))/(1-2*_xlfn.NORM.DIST(0,$I52/2,$L52,TRUE))*$C52+($J52="Steady Growth")*(AND(CG$4&gt;=$E52,CG$4&lt;=$G52)*((CG$4-$E52+1)/($I52*($I52+1)/2)*$C52))+($J52="custom")*CustomCF!BZ52</f>
        <v>0</v>
      </c>
      <c r="CH52" s="19">
        <f>($J52="Bell Curve")*(_xlfn.NORM.DIST(AND(CH$4&gt;=$E52,CH$4&lt;=$G52)*(CH$4-$E52+1),$I52/2,$L52,TRUE)-_xlfn.NORM.DIST(AND(CH$4&gt;=$E52,CH$4&lt;=$G52)*(CG$4-$E52+1),$I52/2,$L52,TRUE))/(1-2*_xlfn.NORM.DIST(0,$I52/2,$L52,TRUE))*$C52+($J52="Steady Growth")*(AND(CH$4&gt;=$E52,CH$4&lt;=$G52)*((CH$4-$E52+1)/($I52*($I52+1)/2)*$C52))+($J52="custom")*CustomCF!CA52</f>
        <v>0</v>
      </c>
      <c r="CI52" s="19">
        <f>($J52="Bell Curve")*(_xlfn.NORM.DIST(AND(CI$4&gt;=$E52,CI$4&lt;=$G52)*(CI$4-$E52+1),$I52/2,$L52,TRUE)-_xlfn.NORM.DIST(AND(CI$4&gt;=$E52,CI$4&lt;=$G52)*(CH$4-$E52+1),$I52/2,$L52,TRUE))/(1-2*_xlfn.NORM.DIST(0,$I52/2,$L52,TRUE))*$C52+($J52="Steady Growth")*(AND(CI$4&gt;=$E52,CI$4&lt;=$G52)*((CI$4-$E52+1)/($I52*($I52+1)/2)*$C52))+($J52="custom")*CustomCF!CB52</f>
        <v>0</v>
      </c>
      <c r="CJ52" s="19">
        <f>($J52="Bell Curve")*(_xlfn.NORM.DIST(AND(CJ$4&gt;=$E52,CJ$4&lt;=$G52)*(CJ$4-$E52+1),$I52/2,$L52,TRUE)-_xlfn.NORM.DIST(AND(CJ$4&gt;=$E52,CJ$4&lt;=$G52)*(CI$4-$E52+1),$I52/2,$L52,TRUE))/(1-2*_xlfn.NORM.DIST(0,$I52/2,$L52,TRUE))*$C52+($J52="Steady Growth")*(AND(CJ$4&gt;=$E52,CJ$4&lt;=$G52)*((CJ$4-$E52+1)/($I52*($I52+1)/2)*$C52))+($J52="custom")*CustomCF!CC52</f>
        <v>0</v>
      </c>
      <c r="CK52" s="19">
        <f>($J52="Bell Curve")*(_xlfn.NORM.DIST(AND(CK$4&gt;=$E52,CK$4&lt;=$G52)*(CK$4-$E52+1),$I52/2,$L52,TRUE)-_xlfn.NORM.DIST(AND(CK$4&gt;=$E52,CK$4&lt;=$G52)*(CJ$4-$E52+1),$I52/2,$L52,TRUE))/(1-2*_xlfn.NORM.DIST(0,$I52/2,$L52,TRUE))*$C52+($J52="Steady Growth")*(AND(CK$4&gt;=$E52,CK$4&lt;=$G52)*((CK$4-$E52+1)/($I52*($I52+1)/2)*$C52))+($J52="custom")*CustomCF!CD52</f>
        <v>0</v>
      </c>
      <c r="CL52" s="19">
        <f>($J52="Bell Curve")*(_xlfn.NORM.DIST(AND(CL$4&gt;=$E52,CL$4&lt;=$G52)*(CL$4-$E52+1),$I52/2,$L52,TRUE)-_xlfn.NORM.DIST(AND(CL$4&gt;=$E52,CL$4&lt;=$G52)*(CK$4-$E52+1),$I52/2,$L52,TRUE))/(1-2*_xlfn.NORM.DIST(0,$I52/2,$L52,TRUE))*$C52+($J52="Steady Growth")*(AND(CL$4&gt;=$E52,CL$4&lt;=$G52)*((CL$4-$E52+1)/($I52*($I52+1)/2)*$C52))+($J52="custom")*CustomCF!CE52</f>
        <v>0</v>
      </c>
      <c r="CM52" s="19">
        <f>($J52="Bell Curve")*(_xlfn.NORM.DIST(AND(CM$4&gt;=$E52,CM$4&lt;=$G52)*(CM$4-$E52+1),$I52/2,$L52,TRUE)-_xlfn.NORM.DIST(AND(CM$4&gt;=$E52,CM$4&lt;=$G52)*(CL$4-$E52+1),$I52/2,$L52,TRUE))/(1-2*_xlfn.NORM.DIST(0,$I52/2,$L52,TRUE))*$C52+($J52="Steady Growth")*(AND(CM$4&gt;=$E52,CM$4&lt;=$G52)*((CM$4-$E52+1)/($I52*($I52+1)/2)*$C52))+($J52="custom")*CustomCF!CF52</f>
        <v>0</v>
      </c>
      <c r="CN52" s="19">
        <f>($J52="Bell Curve")*(_xlfn.NORM.DIST(AND(CN$4&gt;=$E52,CN$4&lt;=$G52)*(CN$4-$E52+1),$I52/2,$L52,TRUE)-_xlfn.NORM.DIST(AND(CN$4&gt;=$E52,CN$4&lt;=$G52)*(CM$4-$E52+1),$I52/2,$L52,TRUE))/(1-2*_xlfn.NORM.DIST(0,$I52/2,$L52,TRUE))*$C52+($J52="Steady Growth")*(AND(CN$4&gt;=$E52,CN$4&lt;=$G52)*((CN$4-$E52+1)/($I52*($I52+1)/2)*$C52))+($J52="custom")*CustomCF!CG52</f>
        <v>0</v>
      </c>
      <c r="CO52" s="19">
        <f>($J52="Bell Curve")*(_xlfn.NORM.DIST(AND(CO$4&gt;=$E52,CO$4&lt;=$G52)*(CO$4-$E52+1),$I52/2,$L52,TRUE)-_xlfn.NORM.DIST(AND(CO$4&gt;=$E52,CO$4&lt;=$G52)*(CN$4-$E52+1),$I52/2,$L52,TRUE))/(1-2*_xlfn.NORM.DIST(0,$I52/2,$L52,TRUE))*$C52+($J52="Steady Growth")*(AND(CO$4&gt;=$E52,CO$4&lt;=$G52)*((CO$4-$E52+1)/($I52*($I52+1)/2)*$C52))+($J52="custom")*CustomCF!CH52</f>
        <v>0</v>
      </c>
      <c r="CP52" s="19">
        <f>($J52="Bell Curve")*(_xlfn.NORM.DIST(AND(CP$4&gt;=$E52,CP$4&lt;=$G52)*(CP$4-$E52+1),$I52/2,$L52,TRUE)-_xlfn.NORM.DIST(AND(CP$4&gt;=$E52,CP$4&lt;=$G52)*(CO$4-$E52+1),$I52/2,$L52,TRUE))/(1-2*_xlfn.NORM.DIST(0,$I52/2,$L52,TRUE))*$C52+($J52="Steady Growth")*(AND(CP$4&gt;=$E52,CP$4&lt;=$G52)*((CP$4-$E52+1)/($I52*($I52+1)/2)*$C52))+($J52="custom")*CustomCF!CI52</f>
        <v>0</v>
      </c>
      <c r="CQ52" s="19">
        <f>($J52="Bell Curve")*(_xlfn.NORM.DIST(AND(CQ$4&gt;=$E52,CQ$4&lt;=$G52)*(CQ$4-$E52+1),$I52/2,$L52,TRUE)-_xlfn.NORM.DIST(AND(CQ$4&gt;=$E52,CQ$4&lt;=$G52)*(CP$4-$E52+1),$I52/2,$L52,TRUE))/(1-2*_xlfn.NORM.DIST(0,$I52/2,$L52,TRUE))*$C52+($J52="Steady Growth")*(AND(CQ$4&gt;=$E52,CQ$4&lt;=$G52)*((CQ$4-$E52+1)/($I52*($I52+1)/2)*$C52))+($J52="custom")*CustomCF!CJ52</f>
        <v>0</v>
      </c>
      <c r="CR52" s="19">
        <f>($J52="Bell Curve")*(_xlfn.NORM.DIST(AND(CR$4&gt;=$E52,CR$4&lt;=$G52)*(CR$4-$E52+1),$I52/2,$L52,TRUE)-_xlfn.NORM.DIST(AND(CR$4&gt;=$E52,CR$4&lt;=$G52)*(CQ$4-$E52+1),$I52/2,$L52,TRUE))/(1-2*_xlfn.NORM.DIST(0,$I52/2,$L52,TRUE))*$C52+($J52="Steady Growth")*(AND(CR$4&gt;=$E52,CR$4&lt;=$G52)*((CR$4-$E52+1)/($I52*($I52+1)/2)*$C52))+($J52="custom")*CustomCF!CK52</f>
        <v>0</v>
      </c>
      <c r="CS52" s="19">
        <f>($J52="Bell Curve")*(_xlfn.NORM.DIST(AND(CS$4&gt;=$E52,CS$4&lt;=$G52)*(CS$4-$E52+1),$I52/2,$L52,TRUE)-_xlfn.NORM.DIST(AND(CS$4&gt;=$E52,CS$4&lt;=$G52)*(CR$4-$E52+1),$I52/2,$L52,TRUE))/(1-2*_xlfn.NORM.DIST(0,$I52/2,$L52,TRUE))*$C52+($J52="Steady Growth")*(AND(CS$4&gt;=$E52,CS$4&lt;=$G52)*((CS$4-$E52+1)/($I52*($I52+1)/2)*$C52))+($J52="custom")*CustomCF!CL52</f>
        <v>0</v>
      </c>
      <c r="CT52" s="19">
        <f>($J52="Bell Curve")*(_xlfn.NORM.DIST(AND(CT$4&gt;=$E52,CT$4&lt;=$G52)*(CT$4-$E52+1),$I52/2,$L52,TRUE)-_xlfn.NORM.DIST(AND(CT$4&gt;=$E52,CT$4&lt;=$G52)*(CS$4-$E52+1),$I52/2,$L52,TRUE))/(1-2*_xlfn.NORM.DIST(0,$I52/2,$L52,TRUE))*$C52+($J52="Steady Growth")*(AND(CT$4&gt;=$E52,CT$4&lt;=$G52)*((CT$4-$E52+1)/($I52*($I52+1)/2)*$C52))+($J52="custom")*CustomCF!CM52</f>
        <v>0</v>
      </c>
      <c r="CU52" s="19">
        <f>($J52="Bell Curve")*(_xlfn.NORM.DIST(AND(CU$4&gt;=$E52,CU$4&lt;=$G52)*(CU$4-$E52+1),$I52/2,$L52,TRUE)-_xlfn.NORM.DIST(AND(CU$4&gt;=$E52,CU$4&lt;=$G52)*(CT$4-$E52+1),$I52/2,$L52,TRUE))/(1-2*_xlfn.NORM.DIST(0,$I52/2,$L52,TRUE))*$C52+($J52="Steady Growth")*(AND(CU$4&gt;=$E52,CU$4&lt;=$G52)*((CU$4-$E52+1)/($I52*($I52+1)/2)*$C52))+($J52="custom")*CustomCF!CN52</f>
        <v>0</v>
      </c>
      <c r="CV52" s="19">
        <f>($J52="Bell Curve")*(_xlfn.NORM.DIST(AND(CV$4&gt;=$E52,CV$4&lt;=$G52)*(CV$4-$E52+1),$I52/2,$L52,TRUE)-_xlfn.NORM.DIST(AND(CV$4&gt;=$E52,CV$4&lt;=$G52)*(CU$4-$E52+1),$I52/2,$L52,TRUE))/(1-2*_xlfn.NORM.DIST(0,$I52/2,$L52,TRUE))*$C52+($J52="Steady Growth")*(AND(CV$4&gt;=$E52,CV$4&lt;=$G52)*((CV$4-$E52+1)/($I52*($I52+1)/2)*$C52))+($J52="custom")*CustomCF!CO52</f>
        <v>0</v>
      </c>
      <c r="CW52" s="19">
        <f>($J52="Bell Curve")*(_xlfn.NORM.DIST(AND(CW$4&gt;=$E52,CW$4&lt;=$G52)*(CW$4-$E52+1),$I52/2,$L52,TRUE)-_xlfn.NORM.DIST(AND(CW$4&gt;=$E52,CW$4&lt;=$G52)*(CV$4-$E52+1),$I52/2,$L52,TRUE))/(1-2*_xlfn.NORM.DIST(0,$I52/2,$L52,TRUE))*$C52+($J52="Steady Growth")*(AND(CW$4&gt;=$E52,CW$4&lt;=$G52)*((CW$4-$E52+1)/($I52*($I52+1)/2)*$C52))+($J52="custom")*CustomCF!CP52</f>
        <v>0</v>
      </c>
      <c r="CX52" s="19">
        <f>($J52="Bell Curve")*(_xlfn.NORM.DIST(AND(CX$4&gt;=$E52,CX$4&lt;=$G52)*(CX$4-$E52+1),$I52/2,$L52,TRUE)-_xlfn.NORM.DIST(AND(CX$4&gt;=$E52,CX$4&lt;=$G52)*(CW$4-$E52+1),$I52/2,$L52,TRUE))/(1-2*_xlfn.NORM.DIST(0,$I52/2,$L52,TRUE))*$C52+($J52="Steady Growth")*(AND(CX$4&gt;=$E52,CX$4&lt;=$G52)*((CX$4-$E52+1)/($I52*($I52+1)/2)*$C52))+($J52="custom")*CustomCF!CQ52</f>
        <v>0</v>
      </c>
      <c r="CY52" s="19">
        <f>($J52="Bell Curve")*(_xlfn.NORM.DIST(AND(CY$4&gt;=$E52,CY$4&lt;=$G52)*(CY$4-$E52+1),$I52/2,$L52,TRUE)-_xlfn.NORM.DIST(AND(CY$4&gt;=$E52,CY$4&lt;=$G52)*(CX$4-$E52+1),$I52/2,$L52,TRUE))/(1-2*_xlfn.NORM.DIST(0,$I52/2,$L52,TRUE))*$C52+($J52="Steady Growth")*(AND(CY$4&gt;=$E52,CY$4&lt;=$G52)*((CY$4-$E52+1)/($I52*($I52+1)/2)*$C52))+($J52="custom")*CustomCF!CR52</f>
        <v>0</v>
      </c>
      <c r="CZ52" s="19">
        <f>($J52="Bell Curve")*(_xlfn.NORM.DIST(AND(CZ$4&gt;=$E52,CZ$4&lt;=$G52)*(CZ$4-$E52+1),$I52/2,$L52,TRUE)-_xlfn.NORM.DIST(AND(CZ$4&gt;=$E52,CZ$4&lt;=$G52)*(CY$4-$E52+1),$I52/2,$L52,TRUE))/(1-2*_xlfn.NORM.DIST(0,$I52/2,$L52,TRUE))*$C52+($J52="Steady Growth")*(AND(CZ$4&gt;=$E52,CZ$4&lt;=$G52)*((CZ$4-$E52+1)/($I52*($I52+1)/2)*$C52))+($J52="custom")*CustomCF!CS52</f>
        <v>0</v>
      </c>
      <c r="DA52" s="19">
        <f>($J52="Bell Curve")*(_xlfn.NORM.DIST(AND(DA$4&gt;=$E52,DA$4&lt;=$G52)*(DA$4-$E52+1),$I52/2,$L52,TRUE)-_xlfn.NORM.DIST(AND(DA$4&gt;=$E52,DA$4&lt;=$G52)*(CZ$4-$E52+1),$I52/2,$L52,TRUE))/(1-2*_xlfn.NORM.DIST(0,$I52/2,$L52,TRUE))*$C52+($J52="Steady Growth")*(AND(DA$4&gt;=$E52,DA$4&lt;=$G52)*((DA$4-$E52+1)/($I52*($I52+1)/2)*$C52))+($J52="custom")*CustomCF!CT52</f>
        <v>0</v>
      </c>
      <c r="DB52" s="19">
        <f>($J52="Bell Curve")*(_xlfn.NORM.DIST(AND(DB$4&gt;=$E52,DB$4&lt;=$G52)*(DB$4-$E52+1),$I52/2,$L52,TRUE)-_xlfn.NORM.DIST(AND(DB$4&gt;=$E52,DB$4&lt;=$G52)*(DA$4-$E52+1),$I52/2,$L52,TRUE))/(1-2*_xlfn.NORM.DIST(0,$I52/2,$L52,TRUE))*$C52+($J52="Steady Growth")*(AND(DB$4&gt;=$E52,DB$4&lt;=$G52)*((DB$4-$E52+1)/($I52*($I52+1)/2)*$C52))+($J52="custom")*CustomCF!CU52</f>
        <v>0</v>
      </c>
      <c r="DC52" s="19">
        <f>($J52="Bell Curve")*(_xlfn.NORM.DIST(AND(DC$4&gt;=$E52,DC$4&lt;=$G52)*(DC$4-$E52+1),$I52/2,$L52,TRUE)-_xlfn.NORM.DIST(AND(DC$4&gt;=$E52,DC$4&lt;=$G52)*(DB$4-$E52+1),$I52/2,$L52,TRUE))/(1-2*_xlfn.NORM.DIST(0,$I52/2,$L52,TRUE))*$C52+($J52="Steady Growth")*(AND(DC$4&gt;=$E52,DC$4&lt;=$G52)*((DC$4-$E52+1)/($I52*($I52+1)/2)*$C52))+($J52="custom")*CustomCF!CV52</f>
        <v>0</v>
      </c>
      <c r="DD52" s="19">
        <f>($J52="Bell Curve")*(_xlfn.NORM.DIST(AND(DD$4&gt;=$E52,DD$4&lt;=$G52)*(DD$4-$E52+1),$I52/2,$L52,TRUE)-_xlfn.NORM.DIST(AND(DD$4&gt;=$E52,DD$4&lt;=$G52)*(DC$4-$E52+1),$I52/2,$L52,TRUE))/(1-2*_xlfn.NORM.DIST(0,$I52/2,$L52,TRUE))*$C52+($J52="Steady Growth")*(AND(DD$4&gt;=$E52,DD$4&lt;=$G52)*((DD$4-$E52+1)/($I52*($I52+1)/2)*$C52))+($J52="custom")*CustomCF!CW52</f>
        <v>0</v>
      </c>
      <c r="DE52" s="19">
        <f>($J52="Bell Curve")*(_xlfn.NORM.DIST(AND(DE$4&gt;=$E52,DE$4&lt;=$G52)*(DE$4-$E52+1),$I52/2,$L52,TRUE)-_xlfn.NORM.DIST(AND(DE$4&gt;=$E52,DE$4&lt;=$G52)*(DD$4-$E52+1),$I52/2,$L52,TRUE))/(1-2*_xlfn.NORM.DIST(0,$I52/2,$L52,TRUE))*$C52+($J52="Steady Growth")*(AND(DE$4&gt;=$E52,DE$4&lt;=$G52)*((DE$4-$E52+1)/($I52*($I52+1)/2)*$C52))+($J52="custom")*CustomCF!CX52</f>
        <v>0</v>
      </c>
      <c r="DF52" s="19">
        <f>($J52="Bell Curve")*(_xlfn.NORM.DIST(AND(DF$4&gt;=$E52,DF$4&lt;=$G52)*(DF$4-$E52+1),$I52/2,$L52,TRUE)-_xlfn.NORM.DIST(AND(DF$4&gt;=$E52,DF$4&lt;=$G52)*(DE$4-$E52+1),$I52/2,$L52,TRUE))/(1-2*_xlfn.NORM.DIST(0,$I52/2,$L52,TRUE))*$C52+($J52="Steady Growth")*(AND(DF$4&gt;=$E52,DF$4&lt;=$G52)*((DF$4-$E52+1)/($I52*($I52+1)/2)*$C52))+($J52="custom")*CustomCF!CY52</f>
        <v>0</v>
      </c>
      <c r="DG52" s="19">
        <f>($J52="Bell Curve")*(_xlfn.NORM.DIST(AND(DG$4&gt;=$E52,DG$4&lt;=$G52)*(DG$4-$E52+1),$I52/2,$L52,TRUE)-_xlfn.NORM.DIST(AND(DG$4&gt;=$E52,DG$4&lt;=$G52)*(DF$4-$E52+1),$I52/2,$L52,TRUE))/(1-2*_xlfn.NORM.DIST(0,$I52/2,$L52,TRUE))*$C52+($J52="Steady Growth")*(AND(DG$4&gt;=$E52,DG$4&lt;=$G52)*((DG$4-$E52+1)/($I52*($I52+1)/2)*$C52))+($J52="custom")*CustomCF!CZ52</f>
        <v>0</v>
      </c>
      <c r="DH52" s="19">
        <f>($J52="Bell Curve")*(_xlfn.NORM.DIST(AND(DH$4&gt;=$E52,DH$4&lt;=$G52)*(DH$4-$E52+1),$I52/2,$L52,TRUE)-_xlfn.NORM.DIST(AND(DH$4&gt;=$E52,DH$4&lt;=$G52)*(DG$4-$E52+1),$I52/2,$L52,TRUE))/(1-2*_xlfn.NORM.DIST(0,$I52/2,$L52,TRUE))*$C52+($J52="Steady Growth")*(AND(DH$4&gt;=$E52,DH$4&lt;=$G52)*((DH$4-$E52+1)/($I52*($I52+1)/2)*$C52))+($J52="custom")*CustomCF!DA52</f>
        <v>0</v>
      </c>
      <c r="DI52" s="19">
        <f>($J52="Bell Curve")*(_xlfn.NORM.DIST(AND(DI$4&gt;=$E52,DI$4&lt;=$G52)*(DI$4-$E52+1),$I52/2,$L52,TRUE)-_xlfn.NORM.DIST(AND(DI$4&gt;=$E52,DI$4&lt;=$G52)*(DH$4-$E52+1),$I52/2,$L52,TRUE))/(1-2*_xlfn.NORM.DIST(0,$I52/2,$L52,TRUE))*$C52+($J52="Steady Growth")*(AND(DI$4&gt;=$E52,DI$4&lt;=$G52)*((DI$4-$E52+1)/($I52*($I52+1)/2)*$C52))+($J52="custom")*CustomCF!DB52</f>
        <v>0</v>
      </c>
      <c r="DJ52" s="19">
        <f>($J52="Bell Curve")*(_xlfn.NORM.DIST(AND(DJ$4&gt;=$E52,DJ$4&lt;=$G52)*(DJ$4-$E52+1),$I52/2,$L52,TRUE)-_xlfn.NORM.DIST(AND(DJ$4&gt;=$E52,DJ$4&lt;=$G52)*(DI$4-$E52+1),$I52/2,$L52,TRUE))/(1-2*_xlfn.NORM.DIST(0,$I52/2,$L52,TRUE))*$C52+($J52="Steady Growth")*(AND(DJ$4&gt;=$E52,DJ$4&lt;=$G52)*((DJ$4-$E52+1)/($I52*($I52+1)/2)*$C52))+($J52="custom")*CustomCF!DC52</f>
        <v>0</v>
      </c>
      <c r="DK52" s="19">
        <f>($J52="Bell Curve")*(_xlfn.NORM.DIST(AND(DK$4&gt;=$E52,DK$4&lt;=$G52)*(DK$4-$E52+1),$I52/2,$L52,TRUE)-_xlfn.NORM.DIST(AND(DK$4&gt;=$E52,DK$4&lt;=$G52)*(DJ$4-$E52+1),$I52/2,$L52,TRUE))/(1-2*_xlfn.NORM.DIST(0,$I52/2,$L52,TRUE))*$C52+($J52="Steady Growth")*(AND(DK$4&gt;=$E52,DK$4&lt;=$G52)*((DK$4-$E52+1)/($I52*($I52+1)/2)*$C52))+($J52="custom")*CustomCF!DD52</f>
        <v>0</v>
      </c>
      <c r="DL52" s="19">
        <f>($J52="Bell Curve")*(_xlfn.NORM.DIST(AND(DL$4&gt;=$E52,DL$4&lt;=$G52)*(DL$4-$E52+1),$I52/2,$L52,TRUE)-_xlfn.NORM.DIST(AND(DL$4&gt;=$E52,DL$4&lt;=$G52)*(DK$4-$E52+1),$I52/2,$L52,TRUE))/(1-2*_xlfn.NORM.DIST(0,$I52/2,$L52,TRUE))*$C52+($J52="Steady Growth")*(AND(DL$4&gt;=$E52,DL$4&lt;=$G52)*((DL$4-$E52+1)/($I52*($I52+1)/2)*$C52))+($J52="custom")*CustomCF!DE52</f>
        <v>0</v>
      </c>
      <c r="DM52" s="19">
        <f>($J52="Bell Curve")*(_xlfn.NORM.DIST(AND(DM$4&gt;=$E52,DM$4&lt;=$G52)*(DM$4-$E52+1),$I52/2,$L52,TRUE)-_xlfn.NORM.DIST(AND(DM$4&gt;=$E52,DM$4&lt;=$G52)*(DL$4-$E52+1),$I52/2,$L52,TRUE))/(1-2*_xlfn.NORM.DIST(0,$I52/2,$L52,TRUE))*$C52+($J52="Steady Growth")*(AND(DM$4&gt;=$E52,DM$4&lt;=$G52)*((DM$4-$E52+1)/($I52*($I52+1)/2)*$C52))+($J52="custom")*CustomCF!DF52</f>
        <v>0</v>
      </c>
      <c r="DN52" s="19">
        <f>($J52="Bell Curve")*(_xlfn.NORM.DIST(AND(DN$4&gt;=$E52,DN$4&lt;=$G52)*(DN$4-$E52+1),$I52/2,$L52,TRUE)-_xlfn.NORM.DIST(AND(DN$4&gt;=$E52,DN$4&lt;=$G52)*(DM$4-$E52+1),$I52/2,$L52,TRUE))/(1-2*_xlfn.NORM.DIST(0,$I52/2,$L52,TRUE))*$C52+($J52="Steady Growth")*(AND(DN$4&gt;=$E52,DN$4&lt;=$G52)*((DN$4-$E52+1)/($I52*($I52+1)/2)*$C52))+($J52="custom")*CustomCF!DG52</f>
        <v>0</v>
      </c>
      <c r="DO52" s="19">
        <f>($J52="Bell Curve")*(_xlfn.NORM.DIST(AND(DO$4&gt;=$E52,DO$4&lt;=$G52)*(DO$4-$E52+1),$I52/2,$L52,TRUE)-_xlfn.NORM.DIST(AND(DO$4&gt;=$E52,DO$4&lt;=$G52)*(DN$4-$E52+1),$I52/2,$L52,TRUE))/(1-2*_xlfn.NORM.DIST(0,$I52/2,$L52,TRUE))*$C52+($J52="Steady Growth")*(AND(DO$4&gt;=$E52,DO$4&lt;=$G52)*((DO$4-$E52+1)/($I52*($I52+1)/2)*$C52))+($J52="custom")*CustomCF!DH52</f>
        <v>0</v>
      </c>
      <c r="DP52" s="19">
        <f>($J52="Bell Curve")*(_xlfn.NORM.DIST(AND(DP$4&gt;=$E52,DP$4&lt;=$G52)*(DP$4-$E52+1),$I52/2,$L52,TRUE)-_xlfn.NORM.DIST(AND(DP$4&gt;=$E52,DP$4&lt;=$G52)*(DO$4-$E52+1),$I52/2,$L52,TRUE))/(1-2*_xlfn.NORM.DIST(0,$I52/2,$L52,TRUE))*$C52+($J52="Steady Growth")*(AND(DP$4&gt;=$E52,DP$4&lt;=$G52)*((DP$4-$E52+1)/($I52*($I52+1)/2)*$C52))+($J52="custom")*CustomCF!DI52</f>
        <v>0</v>
      </c>
      <c r="DQ52" s="19">
        <f>($J52="Bell Curve")*(_xlfn.NORM.DIST(AND(DQ$4&gt;=$E52,DQ$4&lt;=$G52)*(DQ$4-$E52+1),$I52/2,$L52,TRUE)-_xlfn.NORM.DIST(AND(DQ$4&gt;=$E52,DQ$4&lt;=$G52)*(DP$4-$E52+1),$I52/2,$L52,TRUE))/(1-2*_xlfn.NORM.DIST(0,$I52/2,$L52,TRUE))*$C52+($J52="Steady Growth")*(AND(DQ$4&gt;=$E52,DQ$4&lt;=$G52)*((DQ$4-$E52+1)/($I52*($I52+1)/2)*$C52))+($J52="custom")*CustomCF!DJ52</f>
        <v>0</v>
      </c>
      <c r="DR52" s="19">
        <f>($J52="Bell Curve")*(_xlfn.NORM.DIST(AND(DR$4&gt;=$E52,DR$4&lt;=$G52)*(DR$4-$E52+1),$I52/2,$L52,TRUE)-_xlfn.NORM.DIST(AND(DR$4&gt;=$E52,DR$4&lt;=$G52)*(DQ$4-$E52+1),$I52/2,$L52,TRUE))/(1-2*_xlfn.NORM.DIST(0,$I52/2,$L52,TRUE))*$C52+($J52="Steady Growth")*(AND(DR$4&gt;=$E52,DR$4&lt;=$G52)*((DR$4-$E52+1)/($I52*($I52+1)/2)*$C52))+($J52="custom")*CustomCF!DK52</f>
        <v>0</v>
      </c>
      <c r="DS52" s="19">
        <f>($J52="Bell Curve")*(_xlfn.NORM.DIST(AND(DS$4&gt;=$E52,DS$4&lt;=$G52)*(DS$4-$E52+1),$I52/2,$L52,TRUE)-_xlfn.NORM.DIST(AND(DS$4&gt;=$E52,DS$4&lt;=$G52)*(DR$4-$E52+1),$I52/2,$L52,TRUE))/(1-2*_xlfn.NORM.DIST(0,$I52/2,$L52,TRUE))*$C52+($J52="Steady Growth")*(AND(DS$4&gt;=$E52,DS$4&lt;=$G52)*((DS$4-$E52+1)/($I52*($I52+1)/2)*$C52))+($J52="custom")*CustomCF!DL52</f>
        <v>0</v>
      </c>
      <c r="DT52" s="19">
        <f>($J52="Bell Curve")*(_xlfn.NORM.DIST(AND(DT$4&gt;=$E52,DT$4&lt;=$G52)*(DT$4-$E52+1),$I52/2,$L52,TRUE)-_xlfn.NORM.DIST(AND(DT$4&gt;=$E52,DT$4&lt;=$G52)*(DS$4-$E52+1),$I52/2,$L52,TRUE))/(1-2*_xlfn.NORM.DIST(0,$I52/2,$L52,TRUE))*$C52+($J52="Steady Growth")*(AND(DT$4&gt;=$E52,DT$4&lt;=$G52)*((DT$4-$E52+1)/($I52*($I52+1)/2)*$C52))+($J52="custom")*CustomCF!DM52</f>
        <v>0</v>
      </c>
      <c r="DU52" s="19">
        <f>($J52="Bell Curve")*(_xlfn.NORM.DIST(AND(DU$4&gt;=$E52,DU$4&lt;=$G52)*(DU$4-$E52+1),$I52/2,$L52,TRUE)-_xlfn.NORM.DIST(AND(DU$4&gt;=$E52,DU$4&lt;=$G52)*(DT$4-$E52+1),$I52/2,$L52,TRUE))/(1-2*_xlfn.NORM.DIST(0,$I52/2,$L52,TRUE))*$C52+($J52="Steady Growth")*(AND(DU$4&gt;=$E52,DU$4&lt;=$G52)*((DU$4-$E52+1)/($I52*($I52+1)/2)*$C52))+($J52="custom")*CustomCF!DN52</f>
        <v>0</v>
      </c>
      <c r="DV52" s="19">
        <f>($J52="Bell Curve")*(_xlfn.NORM.DIST(AND(DV$4&gt;=$E52,DV$4&lt;=$G52)*(DV$4-$E52+1),$I52/2,$L52,TRUE)-_xlfn.NORM.DIST(AND(DV$4&gt;=$E52,DV$4&lt;=$G52)*(DU$4-$E52+1),$I52/2,$L52,TRUE))/(1-2*_xlfn.NORM.DIST(0,$I52/2,$L52,TRUE))*$C52+($J52="Steady Growth")*(AND(DV$4&gt;=$E52,DV$4&lt;=$G52)*((DV$4-$E52+1)/($I52*($I52+1)/2)*$C52))+($J52="custom")*CustomCF!DO52</f>
        <v>0</v>
      </c>
      <c r="DW52" s="19">
        <f>($J52="Bell Curve")*(_xlfn.NORM.DIST(AND(DW$4&gt;=$E52,DW$4&lt;=$G52)*(DW$4-$E52+1),$I52/2,$L52,TRUE)-_xlfn.NORM.DIST(AND(DW$4&gt;=$E52,DW$4&lt;=$G52)*(DV$4-$E52+1),$I52/2,$L52,TRUE))/(1-2*_xlfn.NORM.DIST(0,$I52/2,$L52,TRUE))*$C52+($J52="Steady Growth")*(AND(DW$4&gt;=$E52,DW$4&lt;=$G52)*((DW$4-$E52+1)/($I52*($I52+1)/2)*$C52))+($J52="custom")*CustomCF!DP52</f>
        <v>0</v>
      </c>
      <c r="DX52" s="19">
        <f>($J52="Bell Curve")*(_xlfn.NORM.DIST(AND(DX$4&gt;=$E52,DX$4&lt;=$G52)*(DX$4-$E52+1),$I52/2,$L52,TRUE)-_xlfn.NORM.DIST(AND(DX$4&gt;=$E52,DX$4&lt;=$G52)*(DW$4-$E52+1),$I52/2,$L52,TRUE))/(1-2*_xlfn.NORM.DIST(0,$I52/2,$L52,TRUE))*$C52+($J52="Steady Growth")*(AND(DX$4&gt;=$E52,DX$4&lt;=$G52)*((DX$4-$E52+1)/($I52*($I52+1)/2)*$C52))+($J52="custom")*CustomCF!DQ52</f>
        <v>0</v>
      </c>
      <c r="DY52" s="19">
        <f>($J52="Bell Curve")*(_xlfn.NORM.DIST(AND(DY$4&gt;=$E52,DY$4&lt;=$G52)*(DY$4-$E52+1),$I52/2,$L52,TRUE)-_xlfn.NORM.DIST(AND(DY$4&gt;=$E52,DY$4&lt;=$G52)*(DX$4-$E52+1),$I52/2,$L52,TRUE))/(1-2*_xlfn.NORM.DIST(0,$I52/2,$L52,TRUE))*$C52+($J52="Steady Growth")*(AND(DY$4&gt;=$E52,DY$4&lt;=$G52)*((DY$4-$E52+1)/($I52*($I52+1)/2)*$C52))+($J52="custom")*CustomCF!DR52</f>
        <v>0</v>
      </c>
      <c r="DZ52" s="19">
        <f>($J52="Bell Curve")*(_xlfn.NORM.DIST(AND(DZ$4&gt;=$E52,DZ$4&lt;=$G52)*(DZ$4-$E52+1),$I52/2,$L52,TRUE)-_xlfn.NORM.DIST(AND(DZ$4&gt;=$E52,DZ$4&lt;=$G52)*(DY$4-$E52+1),$I52/2,$L52,TRUE))/(1-2*_xlfn.NORM.DIST(0,$I52/2,$L52,TRUE))*$C52+($J52="Steady Growth")*(AND(DZ$4&gt;=$E52,DZ$4&lt;=$G52)*((DZ$4-$E52+1)/($I52*($I52+1)/2)*$C52))+($J52="custom")*CustomCF!DS52</f>
        <v>0</v>
      </c>
      <c r="EA52" s="19">
        <f>($J52="Bell Curve")*(_xlfn.NORM.DIST(AND(EA$4&gt;=$E52,EA$4&lt;=$G52)*(EA$4-$E52+1),$I52/2,$L52,TRUE)-_xlfn.NORM.DIST(AND(EA$4&gt;=$E52,EA$4&lt;=$G52)*(DZ$4-$E52+1),$I52/2,$L52,TRUE))/(1-2*_xlfn.NORM.DIST(0,$I52/2,$L52,TRUE))*$C52+($J52="Steady Growth")*(AND(EA$4&gt;=$E52,EA$4&lt;=$G52)*((EA$4-$E52+1)/($I52*($I52+1)/2)*$C52))+($J52="custom")*CustomCF!DT52</f>
        <v>0</v>
      </c>
      <c r="EB52" s="19">
        <f>($J52="Bell Curve")*(_xlfn.NORM.DIST(AND(EB$4&gt;=$E52,EB$4&lt;=$G52)*(EB$4-$E52+1),$I52/2,$L52,TRUE)-_xlfn.NORM.DIST(AND(EB$4&gt;=$E52,EB$4&lt;=$G52)*(EA$4-$E52+1),$I52/2,$L52,TRUE))/(1-2*_xlfn.NORM.DIST(0,$I52/2,$L52,TRUE))*$C52+($J52="Steady Growth")*(AND(EB$4&gt;=$E52,EB$4&lt;=$G52)*((EB$4-$E52+1)/($I52*($I52+1)/2)*$C52))+($J52="custom")*CustomCF!DU52</f>
        <v>0</v>
      </c>
      <c r="EC52" s="19">
        <f>($J52="Bell Curve")*(_xlfn.NORM.DIST(AND(EC$4&gt;=$E52,EC$4&lt;=$G52)*(EC$4-$E52+1),$I52/2,$L52,TRUE)-_xlfn.NORM.DIST(AND(EC$4&gt;=$E52,EC$4&lt;=$G52)*(EB$4-$E52+1),$I52/2,$L52,TRUE))/(1-2*_xlfn.NORM.DIST(0,$I52/2,$L52,TRUE))*$C52+($J52="Steady Growth")*(AND(EC$4&gt;=$E52,EC$4&lt;=$G52)*((EC$4-$E52+1)/($I52*($I52+1)/2)*$C52))+($J52="custom")*CustomCF!DV52</f>
        <v>0</v>
      </c>
      <c r="ED52" s="19">
        <f>($J52="Bell Curve")*(_xlfn.NORM.DIST(AND(ED$4&gt;=$E52,ED$4&lt;=$G52)*(ED$4-$E52+1),$I52/2,$L52,TRUE)-_xlfn.NORM.DIST(AND(ED$4&gt;=$E52,ED$4&lt;=$G52)*(EC$4-$E52+1),$I52/2,$L52,TRUE))/(1-2*_xlfn.NORM.DIST(0,$I52/2,$L52,TRUE))*$C52+($J52="Steady Growth")*(AND(ED$4&gt;=$E52,ED$4&lt;=$G52)*((ED$4-$E52+1)/($I52*($I52+1)/2)*$C52))+($J52="custom")*CustomCF!DW52</f>
        <v>0</v>
      </c>
      <c r="EE52" s="19">
        <f>($J52="Bell Curve")*(_xlfn.NORM.DIST(AND(EE$4&gt;=$E52,EE$4&lt;=$G52)*(EE$4-$E52+1),$I52/2,$L52,TRUE)-_xlfn.NORM.DIST(AND(EE$4&gt;=$E52,EE$4&lt;=$G52)*(ED$4-$E52+1),$I52/2,$L52,TRUE))/(1-2*_xlfn.NORM.DIST(0,$I52/2,$L52,TRUE))*$C52+($J52="Steady Growth")*(AND(EE$4&gt;=$E52,EE$4&lt;=$G52)*((EE$4-$E52+1)/($I52*($I52+1)/2)*$C52))+($J52="custom")*CustomCF!DX52</f>
        <v>0</v>
      </c>
      <c r="EF52" s="121">
        <f>($J52="Bell Curve")*(_xlfn.NORM.DIST(AND(EF$4&gt;=$E52,EF$4&lt;=$G52)*(EF$4-$E52+1),$I52/2,$L52,TRUE)-_xlfn.NORM.DIST(AND(EF$4&gt;=$E52,EF$4&lt;=$G52)*(EE$4-$E52+1),$I52/2,$L52,TRUE))/(1-2*_xlfn.NORM.DIST(0,$I52/2,$L52,TRUE))*$C52+($J52="Steady Growth")*(AND(EF$4&gt;=$E52,EF$4&lt;=$G52)*((EF$4-$E52+1)/($I52*($I52+1)/2)*$C52))+($J52="custom")*CustomCF!DY52</f>
        <v>0</v>
      </c>
    </row>
    <row r="53" spans="2:136" hidden="1" outlineLevel="1" x14ac:dyDescent="0.2">
      <c r="B53" s="103" t="str">
        <f>Budget!O26</f>
        <v>Marketing/Advertising</v>
      </c>
      <c r="C53" s="19">
        <f>Budget!P26</f>
        <v>400000</v>
      </c>
      <c r="D53" s="19">
        <f t="shared" si="17"/>
        <v>0</v>
      </c>
      <c r="E53" s="92">
        <v>0</v>
      </c>
      <c r="F53" s="18">
        <f>IF(J53="Custom",CustomCF!E53,INDEX($P$6:$DY$6,MATCH(E53,CF!$P$4:$DY$4,0)))</f>
        <v>46022</v>
      </c>
      <c r="G53" s="92">
        <v>30</v>
      </c>
      <c r="H53" s="18">
        <f>IF(J53="Custom",CustomCF!F53,INDEX($P$6:$EF$6,MATCH(G53,$P$4:$EF$4,0)))</f>
        <v>46934</v>
      </c>
      <c r="I53" s="9">
        <f t="shared" si="9"/>
        <v>31</v>
      </c>
      <c r="J53" s="92" t="s">
        <v>30</v>
      </c>
      <c r="K53" s="92" t="s">
        <v>31</v>
      </c>
      <c r="L53" s="9">
        <f t="shared" si="22"/>
        <v>10000000</v>
      </c>
      <c r="M53" s="107">
        <f t="shared" si="23"/>
        <v>399999.99998204561</v>
      </c>
      <c r="N53" s="112" t="str">
        <f t="shared" si="10"/>
        <v>OK</v>
      </c>
      <c r="O53" s="112"/>
      <c r="P53" s="19">
        <f>($J53="Bell Curve")*(_xlfn.NORM.DIST(AND(P$4&gt;=$E53,P$4&lt;=$G53)*(P$4-$E53+1),$I53/2,$L53,TRUE)-_xlfn.NORM.DIST(AND(P$4&gt;=$E53,P$4&lt;=$G53)*(N$4-$E53+1),$I53/2,$L53,TRUE))/(1-2*_xlfn.NORM.DIST(0,$I53/2,$L53,TRUE))*$C53+($J53="Steady Growth")*(AND(P$4&gt;=$E53,P$4&lt;=$G53)*((P$4-$E53+1)/($I53*($I53+1)/2)*$C53))+($J53="custom")*CustomCF!I53</f>
        <v>12903.225804134929</v>
      </c>
      <c r="Q53" s="19">
        <f>($J53="Bell Curve")*(_xlfn.NORM.DIST(AND(Q$4&gt;=$E53,Q$4&lt;=$G53)*(Q$4-$E53+1),$I53/2,$L53,TRUE)-_xlfn.NORM.DIST(AND(Q$4&gt;=$E53,Q$4&lt;=$G53)*(P$4-$E53+1),$I53/2,$L53,TRUE))/(1-2*_xlfn.NORM.DIST(0,$I53/2,$L53,TRUE))*$C53+($J53="Steady Growth")*(AND(Q$4&gt;=$E53,Q$4&lt;=$G53)*((Q$4-$E53+1)/($I53*($I53+1)/2)*$C53))+($J53="custom")*CustomCF!J53</f>
        <v>12903.225804134929</v>
      </c>
      <c r="R53" s="19">
        <f>($J53="Bell Curve")*(_xlfn.NORM.DIST(AND(R$4&gt;=$E53,R$4&lt;=$G53)*(R$4-$E53+1),$I53/2,$L53,TRUE)-_xlfn.NORM.DIST(AND(R$4&gt;=$E53,R$4&lt;=$G53)*(Q$4-$E53+1),$I53/2,$L53,TRUE))/(1-2*_xlfn.NORM.DIST(0,$I53/2,$L53,TRUE))*$C53+($J53="Steady Growth")*(AND(R$4&gt;=$E53,R$4&lt;=$G53)*((R$4-$E53+1)/($I53*($I53+1)/2)*$C53))+($J53="custom")*CustomCF!K53</f>
        <v>12903.225804134929</v>
      </c>
      <c r="S53" s="19">
        <f>($J53="Bell Curve")*(_xlfn.NORM.DIST(AND(S$4&gt;=$E53,S$4&lt;=$G53)*(S$4-$E53+1),$I53/2,$L53,TRUE)-_xlfn.NORM.DIST(AND(S$4&gt;=$E53,S$4&lt;=$G53)*(R$4-$E53+1),$I53/2,$L53,TRUE))/(1-2*_xlfn.NORM.DIST(0,$I53/2,$L53,TRUE))*$C53+($J53="Steady Growth")*(AND(S$4&gt;=$E53,S$4&lt;=$G53)*((S$4-$E53+1)/($I53*($I53+1)/2)*$C53))+($J53="custom")*CustomCF!L53</f>
        <v>12903.225804134929</v>
      </c>
      <c r="T53" s="19">
        <f>($J53="Bell Curve")*(_xlfn.NORM.DIST(AND(T$4&gt;=$E53,T$4&lt;=$G53)*(T$4-$E53+1),$I53/2,$L53,TRUE)-_xlfn.NORM.DIST(AND(T$4&gt;=$E53,T$4&lt;=$G53)*(S$4-$E53+1),$I53/2,$L53,TRUE))/(1-2*_xlfn.NORM.DIST(0,$I53/2,$L53,TRUE))*$C53+($J53="Steady Growth")*(AND(T$4&gt;=$E53,T$4&lt;=$G53)*((T$4-$E53+1)/($I53*($I53+1)/2)*$C53))+($J53="custom")*CustomCF!M53</f>
        <v>12903.225804134929</v>
      </c>
      <c r="U53" s="19">
        <f>($J53="Bell Curve")*(_xlfn.NORM.DIST(AND(U$4&gt;=$E53,U$4&lt;=$G53)*(U$4-$E53+1),$I53/2,$L53,TRUE)-_xlfn.NORM.DIST(AND(U$4&gt;=$E53,U$4&lt;=$G53)*(T$4-$E53+1),$I53/2,$L53,TRUE))/(1-2*_xlfn.NORM.DIST(0,$I53/2,$L53,TRUE))*$C53+($J53="Steady Growth")*(AND(U$4&gt;=$E53,U$4&lt;=$G53)*((U$4-$E53+1)/($I53*($I53+1)/2)*$C53))+($J53="custom")*CustomCF!N53</f>
        <v>12903.225822089229</v>
      </c>
      <c r="V53" s="19">
        <f>($J53="Bell Curve")*(_xlfn.NORM.DIST(AND(V$4&gt;=$E53,V$4&lt;=$G53)*(V$4-$E53+1),$I53/2,$L53,TRUE)-_xlfn.NORM.DIST(AND(V$4&gt;=$E53,V$4&lt;=$G53)*(U$4-$E53+1),$I53/2,$L53,TRUE))/(1-2*_xlfn.NORM.DIST(0,$I53/2,$L53,TRUE))*$C53+($J53="Steady Growth")*(AND(V$4&gt;=$E53,V$4&lt;=$G53)*((V$4-$E53+1)/($I53*($I53+1)/2)*$C53))+($J53="custom")*CustomCF!O53</f>
        <v>12903.225804134929</v>
      </c>
      <c r="W53" s="19">
        <f>($J53="Bell Curve")*(_xlfn.NORM.DIST(AND(W$4&gt;=$E53,W$4&lt;=$G53)*(W$4-$E53+1),$I53/2,$L53,TRUE)-_xlfn.NORM.DIST(AND(W$4&gt;=$E53,W$4&lt;=$G53)*(V$4-$E53+1),$I53/2,$L53,TRUE))/(1-2*_xlfn.NORM.DIST(0,$I53/2,$L53,TRUE))*$C53+($J53="Steady Growth")*(AND(W$4&gt;=$E53,W$4&lt;=$G53)*((W$4-$E53+1)/($I53*($I53+1)/2)*$C53))+($J53="custom")*CustomCF!P53</f>
        <v>12903.225804134929</v>
      </c>
      <c r="X53" s="19">
        <f>($J53="Bell Curve")*(_xlfn.NORM.DIST(AND(X$4&gt;=$E53,X$4&lt;=$G53)*(X$4-$E53+1),$I53/2,$L53,TRUE)-_xlfn.NORM.DIST(AND(X$4&gt;=$E53,X$4&lt;=$G53)*(W$4-$E53+1),$I53/2,$L53,TRUE))/(1-2*_xlfn.NORM.DIST(0,$I53/2,$L53,TRUE))*$C53+($J53="Steady Growth")*(AND(X$4&gt;=$E53,X$4&lt;=$G53)*((X$4-$E53+1)/($I53*($I53+1)/2)*$C53))+($J53="custom")*CustomCF!Q53</f>
        <v>12903.225804134929</v>
      </c>
      <c r="Y53" s="19">
        <f>($J53="Bell Curve")*(_xlfn.NORM.DIST(AND(Y$4&gt;=$E53,Y$4&lt;=$G53)*(Y$4-$E53+1),$I53/2,$L53,TRUE)-_xlfn.NORM.DIST(AND(Y$4&gt;=$E53,Y$4&lt;=$G53)*(X$4-$E53+1),$I53/2,$L53,TRUE))/(1-2*_xlfn.NORM.DIST(0,$I53/2,$L53,TRUE))*$C53+($J53="Steady Growth")*(AND(Y$4&gt;=$E53,Y$4&lt;=$G53)*((Y$4-$E53+1)/($I53*($I53+1)/2)*$C53))+($J53="custom")*CustomCF!R53</f>
        <v>12903.225804134929</v>
      </c>
      <c r="Z53" s="19">
        <f>($J53="Bell Curve")*(_xlfn.NORM.DIST(AND(Z$4&gt;=$E53,Z$4&lt;=$G53)*(Z$4-$E53+1),$I53/2,$L53,TRUE)-_xlfn.NORM.DIST(AND(Z$4&gt;=$E53,Z$4&lt;=$G53)*(Y$4-$E53+1),$I53/2,$L53,TRUE))/(1-2*_xlfn.NORM.DIST(0,$I53/2,$L53,TRUE))*$C53+($J53="Steady Growth")*(AND(Z$4&gt;=$E53,Z$4&lt;=$G53)*((Z$4-$E53+1)/($I53*($I53+1)/2)*$C53))+($J53="custom")*CustomCF!S53</f>
        <v>12903.225804134929</v>
      </c>
      <c r="AA53" s="19">
        <f>($J53="Bell Curve")*(_xlfn.NORM.DIST(AND(AA$4&gt;=$E53,AA$4&lt;=$G53)*(AA$4-$E53+1),$I53/2,$L53,TRUE)-_xlfn.NORM.DIST(AND(AA$4&gt;=$E53,AA$4&lt;=$G53)*(Z$4-$E53+1),$I53/2,$L53,TRUE))/(1-2*_xlfn.NORM.DIST(0,$I53/2,$L53,TRUE))*$C53+($J53="Steady Growth")*(AND(AA$4&gt;=$E53,AA$4&lt;=$G53)*((AA$4-$E53+1)/($I53*($I53+1)/2)*$C53))+($J53="custom")*CustomCF!T53</f>
        <v>12903.225804134929</v>
      </c>
      <c r="AB53" s="19">
        <f>($J53="Bell Curve")*(_xlfn.NORM.DIST(AND(AB$4&gt;=$E53,AB$4&lt;=$G53)*(AB$4-$E53+1),$I53/2,$L53,TRUE)-_xlfn.NORM.DIST(AND(AB$4&gt;=$E53,AB$4&lt;=$G53)*(AA$4-$E53+1),$I53/2,$L53,TRUE))/(1-2*_xlfn.NORM.DIST(0,$I53/2,$L53,TRUE))*$C53+($J53="Steady Growth")*(AND(AB$4&gt;=$E53,AB$4&lt;=$G53)*((AB$4-$E53+1)/($I53*($I53+1)/2)*$C53))+($J53="custom")*CustomCF!U53</f>
        <v>12903.225822089229</v>
      </c>
      <c r="AC53" s="19">
        <f>($J53="Bell Curve")*(_xlfn.NORM.DIST(AND(AC$4&gt;=$E53,AC$4&lt;=$G53)*(AC$4-$E53+1),$I53/2,$L53,TRUE)-_xlfn.NORM.DIST(AND(AC$4&gt;=$E53,AC$4&lt;=$G53)*(AB$4-$E53+1),$I53/2,$L53,TRUE))/(1-2*_xlfn.NORM.DIST(0,$I53/2,$L53,TRUE))*$C53+($J53="Steady Growth")*(AND(AC$4&gt;=$E53,AC$4&lt;=$G53)*((AC$4-$E53+1)/($I53*($I53+1)/2)*$C53))+($J53="custom")*CustomCF!V53</f>
        <v>12903.225804134929</v>
      </c>
      <c r="AD53" s="19">
        <f>($J53="Bell Curve")*(_xlfn.NORM.DIST(AND(AD$4&gt;=$E53,AD$4&lt;=$G53)*(AD$4-$E53+1),$I53/2,$L53,TRUE)-_xlfn.NORM.DIST(AND(AD$4&gt;=$E53,AD$4&lt;=$G53)*(AC$4-$E53+1),$I53/2,$L53,TRUE))/(1-2*_xlfn.NORM.DIST(0,$I53/2,$L53,TRUE))*$C53+($J53="Steady Growth")*(AND(AD$4&gt;=$E53,AD$4&lt;=$G53)*((AD$4-$E53+1)/($I53*($I53+1)/2)*$C53))+($J53="custom")*CustomCF!W53</f>
        <v>12903.225804134929</v>
      </c>
      <c r="AE53" s="19">
        <f>($J53="Bell Curve")*(_xlfn.NORM.DIST(AND(AE$4&gt;=$E53,AE$4&lt;=$G53)*(AE$4-$E53+1),$I53/2,$L53,TRUE)-_xlfn.NORM.DIST(AND(AE$4&gt;=$E53,AE$4&lt;=$G53)*(AD$4-$E53+1),$I53/2,$L53,TRUE))/(1-2*_xlfn.NORM.DIST(0,$I53/2,$L53,TRUE))*$C53+($J53="Steady Growth")*(AND(AE$4&gt;=$E53,AE$4&lt;=$G53)*((AE$4-$E53+1)/($I53*($I53+1)/2)*$C53))+($J53="custom")*CustomCF!X53</f>
        <v>12903.22578618063</v>
      </c>
      <c r="AF53" s="19">
        <f>($J53="Bell Curve")*(_xlfn.NORM.DIST(AND(AF$4&gt;=$E53,AF$4&lt;=$G53)*(AF$4-$E53+1),$I53/2,$L53,TRUE)-_xlfn.NORM.DIST(AND(AF$4&gt;=$E53,AF$4&lt;=$G53)*(AE$4-$E53+1),$I53/2,$L53,TRUE))/(1-2*_xlfn.NORM.DIST(0,$I53/2,$L53,TRUE))*$C53+($J53="Steady Growth")*(AND(AF$4&gt;=$E53,AF$4&lt;=$G53)*((AF$4-$E53+1)/($I53*($I53+1)/2)*$C53))+($J53="custom")*CustomCF!Y53</f>
        <v>12903.225840043528</v>
      </c>
      <c r="AG53" s="19">
        <f>($J53="Bell Curve")*(_xlfn.NORM.DIST(AND(AG$4&gt;=$E53,AG$4&lt;=$G53)*(AG$4-$E53+1),$I53/2,$L53,TRUE)-_xlfn.NORM.DIST(AND(AG$4&gt;=$E53,AG$4&lt;=$G53)*(AF$4-$E53+1),$I53/2,$L53,TRUE))/(1-2*_xlfn.NORM.DIST(0,$I53/2,$L53,TRUE))*$C53+($J53="Steady Growth")*(AND(AG$4&gt;=$E53,AG$4&lt;=$G53)*((AG$4-$E53+1)/($I53*($I53+1)/2)*$C53))+($J53="custom")*CustomCF!Z53</f>
        <v>12903.225768226332</v>
      </c>
      <c r="AH53" s="19">
        <f>($J53="Bell Curve")*(_xlfn.NORM.DIST(AND(AH$4&gt;=$E53,AH$4&lt;=$G53)*(AH$4-$E53+1),$I53/2,$L53,TRUE)-_xlfn.NORM.DIST(AND(AH$4&gt;=$E53,AH$4&lt;=$G53)*(AG$4-$E53+1),$I53/2,$L53,TRUE))/(1-2*_xlfn.NORM.DIST(0,$I53/2,$L53,TRUE))*$C53+($J53="Steady Growth")*(AND(AH$4&gt;=$E53,AH$4&lt;=$G53)*((AH$4-$E53+1)/($I53*($I53+1)/2)*$C53))+($J53="custom")*CustomCF!AA53</f>
        <v>12903.225840043528</v>
      </c>
      <c r="AI53" s="19">
        <f>($J53="Bell Curve")*(_xlfn.NORM.DIST(AND(AI$4&gt;=$E53,AI$4&lt;=$G53)*(AI$4-$E53+1),$I53/2,$L53,TRUE)-_xlfn.NORM.DIST(AND(AI$4&gt;=$E53,AI$4&lt;=$G53)*(AH$4-$E53+1),$I53/2,$L53,TRUE))/(1-2*_xlfn.NORM.DIST(0,$I53/2,$L53,TRUE))*$C53+($J53="Steady Growth")*(AND(AI$4&gt;=$E53,AI$4&lt;=$G53)*((AI$4-$E53+1)/($I53*($I53+1)/2)*$C53))+($J53="custom")*CustomCF!AB53</f>
        <v>12903.225804134929</v>
      </c>
      <c r="AJ53" s="19">
        <f>($J53="Bell Curve")*(_xlfn.NORM.DIST(AND(AJ$4&gt;=$E53,AJ$4&lt;=$G53)*(AJ$4-$E53+1),$I53/2,$L53,TRUE)-_xlfn.NORM.DIST(AND(AJ$4&gt;=$E53,AJ$4&lt;=$G53)*(AI$4-$E53+1),$I53/2,$L53,TRUE))/(1-2*_xlfn.NORM.DIST(0,$I53/2,$L53,TRUE))*$C53+($J53="Steady Growth")*(AND(AJ$4&gt;=$E53,AJ$4&lt;=$G53)*((AJ$4-$E53+1)/($I53*($I53+1)/2)*$C53))+($J53="custom")*CustomCF!AC53</f>
        <v>12903.225804134929</v>
      </c>
      <c r="AK53" s="19">
        <f>($J53="Bell Curve")*(_xlfn.NORM.DIST(AND(AK$4&gt;=$E53,AK$4&lt;=$G53)*(AK$4-$E53+1),$I53/2,$L53,TRUE)-_xlfn.NORM.DIST(AND(AK$4&gt;=$E53,AK$4&lt;=$G53)*(AJ$4-$E53+1),$I53/2,$L53,TRUE))/(1-2*_xlfn.NORM.DIST(0,$I53/2,$L53,TRUE))*$C53+($J53="Steady Growth")*(AND(AK$4&gt;=$E53,AK$4&lt;=$G53)*((AK$4-$E53+1)/($I53*($I53+1)/2)*$C53))+($J53="custom")*CustomCF!AD53</f>
        <v>12903.225804134929</v>
      </c>
      <c r="AL53" s="19">
        <f>($J53="Bell Curve")*(_xlfn.NORM.DIST(AND(AL$4&gt;=$E53,AL$4&lt;=$G53)*(AL$4-$E53+1),$I53/2,$L53,TRUE)-_xlfn.NORM.DIST(AND(AL$4&gt;=$E53,AL$4&lt;=$G53)*(AK$4-$E53+1),$I53/2,$L53,TRUE))/(1-2*_xlfn.NORM.DIST(0,$I53/2,$L53,TRUE))*$C53+($J53="Steady Growth")*(AND(AL$4&gt;=$E53,AL$4&lt;=$G53)*((AL$4-$E53+1)/($I53*($I53+1)/2)*$C53))+($J53="custom")*CustomCF!AE53</f>
        <v>12903.225804134929</v>
      </c>
      <c r="AM53" s="19">
        <f>($J53="Bell Curve")*(_xlfn.NORM.DIST(AND(AM$4&gt;=$E53,AM$4&lt;=$G53)*(AM$4-$E53+1),$I53/2,$L53,TRUE)-_xlfn.NORM.DIST(AND(AM$4&gt;=$E53,AM$4&lt;=$G53)*(AL$4-$E53+1),$I53/2,$L53,TRUE))/(1-2*_xlfn.NORM.DIST(0,$I53/2,$L53,TRUE))*$C53+($J53="Steady Growth")*(AND(AM$4&gt;=$E53,AM$4&lt;=$G53)*((AM$4-$E53+1)/($I53*($I53+1)/2)*$C53))+($J53="custom")*CustomCF!AF53</f>
        <v>12903.225804134929</v>
      </c>
      <c r="AN53" s="19">
        <f>($J53="Bell Curve")*(_xlfn.NORM.DIST(AND(AN$4&gt;=$E53,AN$4&lt;=$G53)*(AN$4-$E53+1),$I53/2,$L53,TRUE)-_xlfn.NORM.DIST(AND(AN$4&gt;=$E53,AN$4&lt;=$G53)*(AM$4-$E53+1),$I53/2,$L53,TRUE))/(1-2*_xlfn.NORM.DIST(0,$I53/2,$L53,TRUE))*$C53+($J53="Steady Growth")*(AND(AN$4&gt;=$E53,AN$4&lt;=$G53)*((AN$4-$E53+1)/($I53*($I53+1)/2)*$C53))+($J53="custom")*CustomCF!AG53</f>
        <v>12903.225804134929</v>
      </c>
      <c r="AO53" s="19">
        <f>($J53="Bell Curve")*(_xlfn.NORM.DIST(AND(AO$4&gt;=$E53,AO$4&lt;=$G53)*(AO$4-$E53+1),$I53/2,$L53,TRUE)-_xlfn.NORM.DIST(AND(AO$4&gt;=$E53,AO$4&lt;=$G53)*(AN$4-$E53+1),$I53/2,$L53,TRUE))/(1-2*_xlfn.NORM.DIST(0,$I53/2,$L53,TRUE))*$C53+($J53="Steady Growth")*(AND(AO$4&gt;=$E53,AO$4&lt;=$G53)*((AO$4-$E53+1)/($I53*($I53+1)/2)*$C53))+($J53="custom")*CustomCF!AH53</f>
        <v>12903.225840043528</v>
      </c>
      <c r="AP53" s="19">
        <f>($J53="Bell Curve")*(_xlfn.NORM.DIST(AND(AP$4&gt;=$E53,AP$4&lt;=$G53)*(AP$4-$E53+1),$I53/2,$L53,TRUE)-_xlfn.NORM.DIST(AND(AP$4&gt;=$E53,AP$4&lt;=$G53)*(AO$4-$E53+1),$I53/2,$L53,TRUE))/(1-2*_xlfn.NORM.DIST(0,$I53/2,$L53,TRUE))*$C53+($J53="Steady Growth")*(AND(AP$4&gt;=$E53,AP$4&lt;=$G53)*((AP$4-$E53+1)/($I53*($I53+1)/2)*$C53))+($J53="custom")*CustomCF!AI53</f>
        <v>12903.225768226332</v>
      </c>
      <c r="AQ53" s="19">
        <f>($J53="Bell Curve")*(_xlfn.NORM.DIST(AND(AQ$4&gt;=$E53,AQ$4&lt;=$G53)*(AQ$4-$E53+1),$I53/2,$L53,TRUE)-_xlfn.NORM.DIST(AND(AQ$4&gt;=$E53,AQ$4&lt;=$G53)*(AP$4-$E53+1),$I53/2,$L53,TRUE))/(1-2*_xlfn.NORM.DIST(0,$I53/2,$L53,TRUE))*$C53+($J53="Steady Growth")*(AND(AQ$4&gt;=$E53,AQ$4&lt;=$G53)*((AQ$4-$E53+1)/($I53*($I53+1)/2)*$C53))+($J53="custom")*CustomCF!AJ53</f>
        <v>12903.225840043528</v>
      </c>
      <c r="AR53" s="19">
        <f>($J53="Bell Curve")*(_xlfn.NORM.DIST(AND(AR$4&gt;=$E53,AR$4&lt;=$G53)*(AR$4-$E53+1),$I53/2,$L53,TRUE)-_xlfn.NORM.DIST(AND(AR$4&gt;=$E53,AR$4&lt;=$G53)*(AQ$4-$E53+1),$I53/2,$L53,TRUE))/(1-2*_xlfn.NORM.DIST(0,$I53/2,$L53,TRUE))*$C53+($J53="Steady Growth")*(AND(AR$4&gt;=$E53,AR$4&lt;=$G53)*((AR$4-$E53+1)/($I53*($I53+1)/2)*$C53))+($J53="custom")*CustomCF!AK53</f>
        <v>12903.225768226332</v>
      </c>
      <c r="AS53" s="19">
        <f>($J53="Bell Curve")*(_xlfn.NORM.DIST(AND(AS$4&gt;=$E53,AS$4&lt;=$G53)*(AS$4-$E53+1),$I53/2,$L53,TRUE)-_xlfn.NORM.DIST(AND(AS$4&gt;=$E53,AS$4&lt;=$G53)*(AR$4-$E53+1),$I53/2,$L53,TRUE))/(1-2*_xlfn.NORM.DIST(0,$I53/2,$L53,TRUE))*$C53+($J53="Steady Growth")*(AND(AS$4&gt;=$E53,AS$4&lt;=$G53)*((AS$4-$E53+1)/($I53*($I53+1)/2)*$C53))+($J53="custom")*CustomCF!AL53</f>
        <v>12903.225840043528</v>
      </c>
      <c r="AT53" s="19">
        <f>($J53="Bell Curve")*(_xlfn.NORM.DIST(AND(AT$4&gt;=$E53,AT$4&lt;=$G53)*(AT$4-$E53+1),$I53/2,$L53,TRUE)-_xlfn.NORM.DIST(AND(AT$4&gt;=$E53,AT$4&lt;=$G53)*(AS$4-$E53+1),$I53/2,$L53,TRUE))/(1-2*_xlfn.NORM.DIST(0,$I53/2,$L53,TRUE))*$C53+($J53="Steady Growth")*(AND(AT$4&gt;=$E53,AT$4&lt;=$G53)*((AT$4-$E53+1)/($I53*($I53+1)/2)*$C53))+($J53="custom")*CustomCF!AM53</f>
        <v>12903.225768226332</v>
      </c>
      <c r="AU53" s="19">
        <f>($J53="Bell Curve")*(_xlfn.NORM.DIST(AND(AU$4&gt;=$E53,AU$4&lt;=$G53)*(AU$4-$E53+1),$I53/2,$L53,TRUE)-_xlfn.NORM.DIST(AND(AU$4&gt;=$E53,AU$4&lt;=$G53)*(AT$4-$E53+1),$I53/2,$L53,TRUE))/(1-2*_xlfn.NORM.DIST(0,$I53/2,$L53,TRUE))*$C53+($J53="Steady Growth")*(AND(AU$4&gt;=$E53,AU$4&lt;=$G53)*((AU$4-$E53+1)/($I53*($I53+1)/2)*$C53))+($J53="custom")*CustomCF!AN53</f>
        <v>0</v>
      </c>
      <c r="AV53" s="19">
        <f>($J53="Bell Curve")*(_xlfn.NORM.DIST(AND(AV$4&gt;=$E53,AV$4&lt;=$G53)*(AV$4-$E53+1),$I53/2,$L53,TRUE)-_xlfn.NORM.DIST(AND(AV$4&gt;=$E53,AV$4&lt;=$G53)*(AU$4-$E53+1),$I53/2,$L53,TRUE))/(1-2*_xlfn.NORM.DIST(0,$I53/2,$L53,TRUE))*$C53+($J53="Steady Growth")*(AND(AV$4&gt;=$E53,AV$4&lt;=$G53)*((AV$4-$E53+1)/($I53*($I53+1)/2)*$C53))+($J53="custom")*CustomCF!AO53</f>
        <v>0</v>
      </c>
      <c r="AW53" s="19">
        <f>($J53="Bell Curve")*(_xlfn.NORM.DIST(AND(AW$4&gt;=$E53,AW$4&lt;=$G53)*(AW$4-$E53+1),$I53/2,$L53,TRUE)-_xlfn.NORM.DIST(AND(AW$4&gt;=$E53,AW$4&lt;=$G53)*(AV$4-$E53+1),$I53/2,$L53,TRUE))/(1-2*_xlfn.NORM.DIST(0,$I53/2,$L53,TRUE))*$C53+($J53="Steady Growth")*(AND(AW$4&gt;=$E53,AW$4&lt;=$G53)*((AW$4-$E53+1)/($I53*($I53+1)/2)*$C53))+($J53="custom")*CustomCF!AP53</f>
        <v>0</v>
      </c>
      <c r="AX53" s="19">
        <f>($J53="Bell Curve")*(_xlfn.NORM.DIST(AND(AX$4&gt;=$E53,AX$4&lt;=$G53)*(AX$4-$E53+1),$I53/2,$L53,TRUE)-_xlfn.NORM.DIST(AND(AX$4&gt;=$E53,AX$4&lt;=$G53)*(AW$4-$E53+1),$I53/2,$L53,TRUE))/(1-2*_xlfn.NORM.DIST(0,$I53/2,$L53,TRUE))*$C53+($J53="Steady Growth")*(AND(AX$4&gt;=$E53,AX$4&lt;=$G53)*((AX$4-$E53+1)/($I53*($I53+1)/2)*$C53))+($J53="custom")*CustomCF!AQ53</f>
        <v>0</v>
      </c>
      <c r="AY53" s="19">
        <f>($J53="Bell Curve")*(_xlfn.NORM.DIST(AND(AY$4&gt;=$E53,AY$4&lt;=$G53)*(AY$4-$E53+1),$I53/2,$L53,TRUE)-_xlfn.NORM.DIST(AND(AY$4&gt;=$E53,AY$4&lt;=$G53)*(AX$4-$E53+1),$I53/2,$L53,TRUE))/(1-2*_xlfn.NORM.DIST(0,$I53/2,$L53,TRUE))*$C53+($J53="Steady Growth")*(AND(AY$4&gt;=$E53,AY$4&lt;=$G53)*((AY$4-$E53+1)/($I53*($I53+1)/2)*$C53))+($J53="custom")*CustomCF!AR53</f>
        <v>0</v>
      </c>
      <c r="AZ53" s="19">
        <f>($J53="Bell Curve")*(_xlfn.NORM.DIST(AND(AZ$4&gt;=$E53,AZ$4&lt;=$G53)*(AZ$4-$E53+1),$I53/2,$L53,TRUE)-_xlfn.NORM.DIST(AND(AZ$4&gt;=$E53,AZ$4&lt;=$G53)*(AY$4-$E53+1),$I53/2,$L53,TRUE))/(1-2*_xlfn.NORM.DIST(0,$I53/2,$L53,TRUE))*$C53+($J53="Steady Growth")*(AND(AZ$4&gt;=$E53,AZ$4&lt;=$G53)*((AZ$4-$E53+1)/($I53*($I53+1)/2)*$C53))+($J53="custom")*CustomCF!AS53</f>
        <v>0</v>
      </c>
      <c r="BA53" s="19">
        <f>($J53="Bell Curve")*(_xlfn.NORM.DIST(AND(BA$4&gt;=$E53,BA$4&lt;=$G53)*(BA$4-$E53+1),$I53/2,$L53,TRUE)-_xlfn.NORM.DIST(AND(BA$4&gt;=$E53,BA$4&lt;=$G53)*(AZ$4-$E53+1),$I53/2,$L53,TRUE))/(1-2*_xlfn.NORM.DIST(0,$I53/2,$L53,TRUE))*$C53+($J53="Steady Growth")*(AND(BA$4&gt;=$E53,BA$4&lt;=$G53)*((BA$4-$E53+1)/($I53*($I53+1)/2)*$C53))+($J53="custom")*CustomCF!AT53</f>
        <v>0</v>
      </c>
      <c r="BB53" s="19">
        <f>($J53="Bell Curve")*(_xlfn.NORM.DIST(AND(BB$4&gt;=$E53,BB$4&lt;=$G53)*(BB$4-$E53+1),$I53/2,$L53,TRUE)-_xlfn.NORM.DIST(AND(BB$4&gt;=$E53,BB$4&lt;=$G53)*(BA$4-$E53+1),$I53/2,$L53,TRUE))/(1-2*_xlfn.NORM.DIST(0,$I53/2,$L53,TRUE))*$C53+($J53="Steady Growth")*(AND(BB$4&gt;=$E53,BB$4&lt;=$G53)*((BB$4-$E53+1)/($I53*($I53+1)/2)*$C53))+($J53="custom")*CustomCF!AU53</f>
        <v>0</v>
      </c>
      <c r="BC53" s="19">
        <f>($J53="Bell Curve")*(_xlfn.NORM.DIST(AND(BC$4&gt;=$E53,BC$4&lt;=$G53)*(BC$4-$E53+1),$I53/2,$L53,TRUE)-_xlfn.NORM.DIST(AND(BC$4&gt;=$E53,BC$4&lt;=$G53)*(BB$4-$E53+1),$I53/2,$L53,TRUE))/(1-2*_xlfn.NORM.DIST(0,$I53/2,$L53,TRUE))*$C53+($J53="Steady Growth")*(AND(BC$4&gt;=$E53,BC$4&lt;=$G53)*((BC$4-$E53+1)/($I53*($I53+1)/2)*$C53))+($J53="custom")*CustomCF!AV53</f>
        <v>0</v>
      </c>
      <c r="BD53" s="19">
        <f>($J53="Bell Curve")*(_xlfn.NORM.DIST(AND(BD$4&gt;=$E53,BD$4&lt;=$G53)*(BD$4-$E53+1),$I53/2,$L53,TRUE)-_xlfn.NORM.DIST(AND(BD$4&gt;=$E53,BD$4&lt;=$G53)*(BC$4-$E53+1),$I53/2,$L53,TRUE))/(1-2*_xlfn.NORM.DIST(0,$I53/2,$L53,TRUE))*$C53+($J53="Steady Growth")*(AND(BD$4&gt;=$E53,BD$4&lt;=$G53)*((BD$4-$E53+1)/($I53*($I53+1)/2)*$C53))+($J53="custom")*CustomCF!AW53</f>
        <v>0</v>
      </c>
      <c r="BE53" s="19">
        <f>($J53="Bell Curve")*(_xlfn.NORM.DIST(AND(BE$4&gt;=$E53,BE$4&lt;=$G53)*(BE$4-$E53+1),$I53/2,$L53,TRUE)-_xlfn.NORM.DIST(AND(BE$4&gt;=$E53,BE$4&lt;=$G53)*(BD$4-$E53+1),$I53/2,$L53,TRUE))/(1-2*_xlfn.NORM.DIST(0,$I53/2,$L53,TRUE))*$C53+($J53="Steady Growth")*(AND(BE$4&gt;=$E53,BE$4&lt;=$G53)*((BE$4-$E53+1)/($I53*($I53+1)/2)*$C53))+($J53="custom")*CustomCF!AX53</f>
        <v>0</v>
      </c>
      <c r="BF53" s="19">
        <f>($J53="Bell Curve")*(_xlfn.NORM.DIST(AND(BF$4&gt;=$E53,BF$4&lt;=$G53)*(BF$4-$E53+1),$I53/2,$L53,TRUE)-_xlfn.NORM.DIST(AND(BF$4&gt;=$E53,BF$4&lt;=$G53)*(BE$4-$E53+1),$I53/2,$L53,TRUE))/(1-2*_xlfn.NORM.DIST(0,$I53/2,$L53,TRUE))*$C53+($J53="Steady Growth")*(AND(BF$4&gt;=$E53,BF$4&lt;=$G53)*((BF$4-$E53+1)/($I53*($I53+1)/2)*$C53))+($J53="custom")*CustomCF!AY53</f>
        <v>0</v>
      </c>
      <c r="BG53" s="19">
        <f>($J53="Bell Curve")*(_xlfn.NORM.DIST(AND(BG$4&gt;=$E53,BG$4&lt;=$G53)*(BG$4-$E53+1),$I53/2,$L53,TRUE)-_xlfn.NORM.DIST(AND(BG$4&gt;=$E53,BG$4&lt;=$G53)*(BF$4-$E53+1),$I53/2,$L53,TRUE))/(1-2*_xlfn.NORM.DIST(0,$I53/2,$L53,TRUE))*$C53+($J53="Steady Growth")*(AND(BG$4&gt;=$E53,BG$4&lt;=$G53)*((BG$4-$E53+1)/($I53*($I53+1)/2)*$C53))+($J53="custom")*CustomCF!AZ53</f>
        <v>0</v>
      </c>
      <c r="BH53" s="19">
        <f>($J53="Bell Curve")*(_xlfn.NORM.DIST(AND(BH$4&gt;=$E53,BH$4&lt;=$G53)*(BH$4-$E53+1),$I53/2,$L53,TRUE)-_xlfn.NORM.DIST(AND(BH$4&gt;=$E53,BH$4&lt;=$G53)*(BG$4-$E53+1),$I53/2,$L53,TRUE))/(1-2*_xlfn.NORM.DIST(0,$I53/2,$L53,TRUE))*$C53+($J53="Steady Growth")*(AND(BH$4&gt;=$E53,BH$4&lt;=$G53)*((BH$4-$E53+1)/($I53*($I53+1)/2)*$C53))+($J53="custom")*CustomCF!BA53</f>
        <v>0</v>
      </c>
      <c r="BI53" s="19">
        <f>($J53="Bell Curve")*(_xlfn.NORM.DIST(AND(BI$4&gt;=$E53,BI$4&lt;=$G53)*(BI$4-$E53+1),$I53/2,$L53,TRUE)-_xlfn.NORM.DIST(AND(BI$4&gt;=$E53,BI$4&lt;=$G53)*(BH$4-$E53+1),$I53/2,$L53,TRUE))/(1-2*_xlfn.NORM.DIST(0,$I53/2,$L53,TRUE))*$C53+($J53="Steady Growth")*(AND(BI$4&gt;=$E53,BI$4&lt;=$G53)*((BI$4-$E53+1)/($I53*($I53+1)/2)*$C53))+($J53="custom")*CustomCF!BB53</f>
        <v>0</v>
      </c>
      <c r="BJ53" s="19">
        <f>($J53="Bell Curve")*(_xlfn.NORM.DIST(AND(BJ$4&gt;=$E53,BJ$4&lt;=$G53)*(BJ$4-$E53+1),$I53/2,$L53,TRUE)-_xlfn.NORM.DIST(AND(BJ$4&gt;=$E53,BJ$4&lt;=$G53)*(BI$4-$E53+1),$I53/2,$L53,TRUE))/(1-2*_xlfn.NORM.DIST(0,$I53/2,$L53,TRUE))*$C53+($J53="Steady Growth")*(AND(BJ$4&gt;=$E53,BJ$4&lt;=$G53)*((BJ$4-$E53+1)/($I53*($I53+1)/2)*$C53))+($J53="custom")*CustomCF!BC53</f>
        <v>0</v>
      </c>
      <c r="BK53" s="19">
        <f>($J53="Bell Curve")*(_xlfn.NORM.DIST(AND(BK$4&gt;=$E53,BK$4&lt;=$G53)*(BK$4-$E53+1),$I53/2,$L53,TRUE)-_xlfn.NORM.DIST(AND(BK$4&gt;=$E53,BK$4&lt;=$G53)*(BJ$4-$E53+1),$I53/2,$L53,TRUE))/(1-2*_xlfn.NORM.DIST(0,$I53/2,$L53,TRUE))*$C53+($J53="Steady Growth")*(AND(BK$4&gt;=$E53,BK$4&lt;=$G53)*((BK$4-$E53+1)/($I53*($I53+1)/2)*$C53))+($J53="custom")*CustomCF!BD53</f>
        <v>0</v>
      </c>
      <c r="BL53" s="19">
        <f>($J53="Bell Curve")*(_xlfn.NORM.DIST(AND(BL$4&gt;=$E53,BL$4&lt;=$G53)*(BL$4-$E53+1),$I53/2,$L53,TRUE)-_xlfn.NORM.DIST(AND(BL$4&gt;=$E53,BL$4&lt;=$G53)*(BK$4-$E53+1),$I53/2,$L53,TRUE))/(1-2*_xlfn.NORM.DIST(0,$I53/2,$L53,TRUE))*$C53+($J53="Steady Growth")*(AND(BL$4&gt;=$E53,BL$4&lt;=$G53)*((BL$4-$E53+1)/($I53*($I53+1)/2)*$C53))+($J53="custom")*CustomCF!BE53</f>
        <v>0</v>
      </c>
      <c r="BM53" s="19">
        <f>($J53="Bell Curve")*(_xlfn.NORM.DIST(AND(BM$4&gt;=$E53,BM$4&lt;=$G53)*(BM$4-$E53+1),$I53/2,$L53,TRUE)-_xlfn.NORM.DIST(AND(BM$4&gt;=$E53,BM$4&lt;=$G53)*(BL$4-$E53+1),$I53/2,$L53,TRUE))/(1-2*_xlfn.NORM.DIST(0,$I53/2,$L53,TRUE))*$C53+($J53="Steady Growth")*(AND(BM$4&gt;=$E53,BM$4&lt;=$G53)*((BM$4-$E53+1)/($I53*($I53+1)/2)*$C53))+($J53="custom")*CustomCF!BF53</f>
        <v>0</v>
      </c>
      <c r="BN53" s="19">
        <f>($J53="Bell Curve")*(_xlfn.NORM.DIST(AND(BN$4&gt;=$E53,BN$4&lt;=$G53)*(BN$4-$E53+1),$I53/2,$L53,TRUE)-_xlfn.NORM.DIST(AND(BN$4&gt;=$E53,BN$4&lt;=$G53)*(BM$4-$E53+1),$I53/2,$L53,TRUE))/(1-2*_xlfn.NORM.DIST(0,$I53/2,$L53,TRUE))*$C53+($J53="Steady Growth")*(AND(BN$4&gt;=$E53,BN$4&lt;=$G53)*((BN$4-$E53+1)/($I53*($I53+1)/2)*$C53))+($J53="custom")*CustomCF!BG53</f>
        <v>0</v>
      </c>
      <c r="BO53" s="19">
        <f>($J53="Bell Curve")*(_xlfn.NORM.DIST(AND(BO$4&gt;=$E53,BO$4&lt;=$G53)*(BO$4-$E53+1),$I53/2,$L53,TRUE)-_xlfn.NORM.DIST(AND(BO$4&gt;=$E53,BO$4&lt;=$G53)*(BN$4-$E53+1),$I53/2,$L53,TRUE))/(1-2*_xlfn.NORM.DIST(0,$I53/2,$L53,TRUE))*$C53+($J53="Steady Growth")*(AND(BO$4&gt;=$E53,BO$4&lt;=$G53)*((BO$4-$E53+1)/($I53*($I53+1)/2)*$C53))+($J53="custom")*CustomCF!BH53</f>
        <v>0</v>
      </c>
      <c r="BP53" s="19">
        <f>($J53="Bell Curve")*(_xlfn.NORM.DIST(AND(BP$4&gt;=$E53,BP$4&lt;=$G53)*(BP$4-$E53+1),$I53/2,$L53,TRUE)-_xlfn.NORM.DIST(AND(BP$4&gt;=$E53,BP$4&lt;=$G53)*(BO$4-$E53+1),$I53/2,$L53,TRUE))/(1-2*_xlfn.NORM.DIST(0,$I53/2,$L53,TRUE))*$C53+($J53="Steady Growth")*(AND(BP$4&gt;=$E53,BP$4&lt;=$G53)*((BP$4-$E53+1)/($I53*($I53+1)/2)*$C53))+($J53="custom")*CustomCF!BI53</f>
        <v>0</v>
      </c>
      <c r="BQ53" s="19">
        <f>($J53="Bell Curve")*(_xlfn.NORM.DIST(AND(BQ$4&gt;=$E53,BQ$4&lt;=$G53)*(BQ$4-$E53+1),$I53/2,$L53,TRUE)-_xlfn.NORM.DIST(AND(BQ$4&gt;=$E53,BQ$4&lt;=$G53)*(BP$4-$E53+1),$I53/2,$L53,TRUE))/(1-2*_xlfn.NORM.DIST(0,$I53/2,$L53,TRUE))*$C53+($J53="Steady Growth")*(AND(BQ$4&gt;=$E53,BQ$4&lt;=$G53)*((BQ$4-$E53+1)/($I53*($I53+1)/2)*$C53))+($J53="custom")*CustomCF!BJ53</f>
        <v>0</v>
      </c>
      <c r="BR53" s="19">
        <f>($J53="Bell Curve")*(_xlfn.NORM.DIST(AND(BR$4&gt;=$E53,BR$4&lt;=$G53)*(BR$4-$E53+1),$I53/2,$L53,TRUE)-_xlfn.NORM.DIST(AND(BR$4&gt;=$E53,BR$4&lt;=$G53)*(BQ$4-$E53+1),$I53/2,$L53,TRUE))/(1-2*_xlfn.NORM.DIST(0,$I53/2,$L53,TRUE))*$C53+($J53="Steady Growth")*(AND(BR$4&gt;=$E53,BR$4&lt;=$G53)*((BR$4-$E53+1)/($I53*($I53+1)/2)*$C53))+($J53="custom")*CustomCF!BK53</f>
        <v>0</v>
      </c>
      <c r="BS53" s="19">
        <f>($J53="Bell Curve")*(_xlfn.NORM.DIST(AND(BS$4&gt;=$E53,BS$4&lt;=$G53)*(BS$4-$E53+1),$I53/2,$L53,TRUE)-_xlfn.NORM.DIST(AND(BS$4&gt;=$E53,BS$4&lt;=$G53)*(BR$4-$E53+1),$I53/2,$L53,TRUE))/(1-2*_xlfn.NORM.DIST(0,$I53/2,$L53,TRUE))*$C53+($J53="Steady Growth")*(AND(BS$4&gt;=$E53,BS$4&lt;=$G53)*((BS$4-$E53+1)/($I53*($I53+1)/2)*$C53))+($J53="custom")*CustomCF!BL53</f>
        <v>0</v>
      </c>
      <c r="BT53" s="19">
        <f>($J53="Bell Curve")*(_xlfn.NORM.DIST(AND(BT$4&gt;=$E53,BT$4&lt;=$G53)*(BT$4-$E53+1),$I53/2,$L53,TRUE)-_xlfn.NORM.DIST(AND(BT$4&gt;=$E53,BT$4&lt;=$G53)*(BS$4-$E53+1),$I53/2,$L53,TRUE))/(1-2*_xlfn.NORM.DIST(0,$I53/2,$L53,TRUE))*$C53+($J53="Steady Growth")*(AND(BT$4&gt;=$E53,BT$4&lt;=$G53)*((BT$4-$E53+1)/($I53*($I53+1)/2)*$C53))+($J53="custom")*CustomCF!BM53</f>
        <v>0</v>
      </c>
      <c r="BU53" s="19">
        <f>($J53="Bell Curve")*(_xlfn.NORM.DIST(AND(BU$4&gt;=$E53,BU$4&lt;=$G53)*(BU$4-$E53+1),$I53/2,$L53,TRUE)-_xlfn.NORM.DIST(AND(BU$4&gt;=$E53,BU$4&lt;=$G53)*(BT$4-$E53+1),$I53/2,$L53,TRUE))/(1-2*_xlfn.NORM.DIST(0,$I53/2,$L53,TRUE))*$C53+($J53="Steady Growth")*(AND(BU$4&gt;=$E53,BU$4&lt;=$G53)*((BU$4-$E53+1)/($I53*($I53+1)/2)*$C53))+($J53="custom")*CustomCF!BN53</f>
        <v>0</v>
      </c>
      <c r="BV53" s="19">
        <f>($J53="Bell Curve")*(_xlfn.NORM.DIST(AND(BV$4&gt;=$E53,BV$4&lt;=$G53)*(BV$4-$E53+1),$I53/2,$L53,TRUE)-_xlfn.NORM.DIST(AND(BV$4&gt;=$E53,BV$4&lt;=$G53)*(BU$4-$E53+1),$I53/2,$L53,TRUE))/(1-2*_xlfn.NORM.DIST(0,$I53/2,$L53,TRUE))*$C53+($J53="Steady Growth")*(AND(BV$4&gt;=$E53,BV$4&lt;=$G53)*((BV$4-$E53+1)/($I53*($I53+1)/2)*$C53))+($J53="custom")*CustomCF!BO53</f>
        <v>0</v>
      </c>
      <c r="BW53" s="19">
        <f>($J53="Bell Curve")*(_xlfn.NORM.DIST(AND(BW$4&gt;=$E53,BW$4&lt;=$G53)*(BW$4-$E53+1),$I53/2,$L53,TRUE)-_xlfn.NORM.DIST(AND(BW$4&gt;=$E53,BW$4&lt;=$G53)*(BV$4-$E53+1),$I53/2,$L53,TRUE))/(1-2*_xlfn.NORM.DIST(0,$I53/2,$L53,TRUE))*$C53+($J53="Steady Growth")*(AND(BW$4&gt;=$E53,BW$4&lt;=$G53)*((BW$4-$E53+1)/($I53*($I53+1)/2)*$C53))+($J53="custom")*CustomCF!BP53</f>
        <v>0</v>
      </c>
      <c r="BX53" s="19">
        <f>($J53="Bell Curve")*(_xlfn.NORM.DIST(AND(BX$4&gt;=$E53,BX$4&lt;=$G53)*(BX$4-$E53+1),$I53/2,$L53,TRUE)-_xlfn.NORM.DIST(AND(BX$4&gt;=$E53,BX$4&lt;=$G53)*(BW$4-$E53+1),$I53/2,$L53,TRUE))/(1-2*_xlfn.NORM.DIST(0,$I53/2,$L53,TRUE))*$C53+($J53="Steady Growth")*(AND(BX$4&gt;=$E53,BX$4&lt;=$G53)*((BX$4-$E53+1)/($I53*($I53+1)/2)*$C53))+($J53="custom")*CustomCF!BQ53</f>
        <v>0</v>
      </c>
      <c r="BY53" s="19">
        <f>($J53="Bell Curve")*(_xlfn.NORM.DIST(AND(BY$4&gt;=$E53,BY$4&lt;=$G53)*(BY$4-$E53+1),$I53/2,$L53,TRUE)-_xlfn.NORM.DIST(AND(BY$4&gt;=$E53,BY$4&lt;=$G53)*(BX$4-$E53+1),$I53/2,$L53,TRUE))/(1-2*_xlfn.NORM.DIST(0,$I53/2,$L53,TRUE))*$C53+($J53="Steady Growth")*(AND(BY$4&gt;=$E53,BY$4&lt;=$G53)*((BY$4-$E53+1)/($I53*($I53+1)/2)*$C53))+($J53="custom")*CustomCF!BR53</f>
        <v>0</v>
      </c>
      <c r="BZ53" s="19">
        <f>($J53="Bell Curve")*(_xlfn.NORM.DIST(AND(BZ$4&gt;=$E53,BZ$4&lt;=$G53)*(BZ$4-$E53+1),$I53/2,$L53,TRUE)-_xlfn.NORM.DIST(AND(BZ$4&gt;=$E53,BZ$4&lt;=$G53)*(BY$4-$E53+1),$I53/2,$L53,TRUE))/(1-2*_xlfn.NORM.DIST(0,$I53/2,$L53,TRUE))*$C53+($J53="Steady Growth")*(AND(BZ$4&gt;=$E53,BZ$4&lt;=$G53)*((BZ$4-$E53+1)/($I53*($I53+1)/2)*$C53))+($J53="custom")*CustomCF!BS53</f>
        <v>0</v>
      </c>
      <c r="CA53" s="19">
        <f>($J53="Bell Curve")*(_xlfn.NORM.DIST(AND(CA$4&gt;=$E53,CA$4&lt;=$G53)*(CA$4-$E53+1),$I53/2,$L53,TRUE)-_xlfn.NORM.DIST(AND(CA$4&gt;=$E53,CA$4&lt;=$G53)*(BZ$4-$E53+1),$I53/2,$L53,TRUE))/(1-2*_xlfn.NORM.DIST(0,$I53/2,$L53,TRUE))*$C53+($J53="Steady Growth")*(AND(CA$4&gt;=$E53,CA$4&lt;=$G53)*((CA$4-$E53+1)/($I53*($I53+1)/2)*$C53))+($J53="custom")*CustomCF!BT53</f>
        <v>0</v>
      </c>
      <c r="CB53" s="19">
        <f>($J53="Bell Curve")*(_xlfn.NORM.DIST(AND(CB$4&gt;=$E53,CB$4&lt;=$G53)*(CB$4-$E53+1),$I53/2,$L53,TRUE)-_xlfn.NORM.DIST(AND(CB$4&gt;=$E53,CB$4&lt;=$G53)*(CA$4-$E53+1),$I53/2,$L53,TRUE))/(1-2*_xlfn.NORM.DIST(0,$I53/2,$L53,TRUE))*$C53+($J53="Steady Growth")*(AND(CB$4&gt;=$E53,CB$4&lt;=$G53)*((CB$4-$E53+1)/($I53*($I53+1)/2)*$C53))+($J53="custom")*CustomCF!BU53</f>
        <v>0</v>
      </c>
      <c r="CC53" s="19">
        <f>($J53="Bell Curve")*(_xlfn.NORM.DIST(AND(CC$4&gt;=$E53,CC$4&lt;=$G53)*(CC$4-$E53+1),$I53/2,$L53,TRUE)-_xlfn.NORM.DIST(AND(CC$4&gt;=$E53,CC$4&lt;=$G53)*(CB$4-$E53+1),$I53/2,$L53,TRUE))/(1-2*_xlfn.NORM.DIST(0,$I53/2,$L53,TRUE))*$C53+($J53="Steady Growth")*(AND(CC$4&gt;=$E53,CC$4&lt;=$G53)*((CC$4-$E53+1)/($I53*($I53+1)/2)*$C53))+($J53="custom")*CustomCF!BV53</f>
        <v>0</v>
      </c>
      <c r="CD53" s="19">
        <f>($J53="Bell Curve")*(_xlfn.NORM.DIST(AND(CD$4&gt;=$E53,CD$4&lt;=$G53)*(CD$4-$E53+1),$I53/2,$L53,TRUE)-_xlfn.NORM.DIST(AND(CD$4&gt;=$E53,CD$4&lt;=$G53)*(CC$4-$E53+1),$I53/2,$L53,TRUE))/(1-2*_xlfn.NORM.DIST(0,$I53/2,$L53,TRUE))*$C53+($J53="Steady Growth")*(AND(CD$4&gt;=$E53,CD$4&lt;=$G53)*((CD$4-$E53+1)/($I53*($I53+1)/2)*$C53))+($J53="custom")*CustomCF!BW53</f>
        <v>0</v>
      </c>
      <c r="CE53" s="19">
        <f>($J53="Bell Curve")*(_xlfn.NORM.DIST(AND(CE$4&gt;=$E53,CE$4&lt;=$G53)*(CE$4-$E53+1),$I53/2,$L53,TRUE)-_xlfn.NORM.DIST(AND(CE$4&gt;=$E53,CE$4&lt;=$G53)*(CD$4-$E53+1),$I53/2,$L53,TRUE))/(1-2*_xlfn.NORM.DIST(0,$I53/2,$L53,TRUE))*$C53+($J53="Steady Growth")*(AND(CE$4&gt;=$E53,CE$4&lt;=$G53)*((CE$4-$E53+1)/($I53*($I53+1)/2)*$C53))+($J53="custom")*CustomCF!BX53</f>
        <v>0</v>
      </c>
      <c r="CF53" s="19">
        <f>($J53="Bell Curve")*(_xlfn.NORM.DIST(AND(CF$4&gt;=$E53,CF$4&lt;=$G53)*(CF$4-$E53+1),$I53/2,$L53,TRUE)-_xlfn.NORM.DIST(AND(CF$4&gt;=$E53,CF$4&lt;=$G53)*(CE$4-$E53+1),$I53/2,$L53,TRUE))/(1-2*_xlfn.NORM.DIST(0,$I53/2,$L53,TRUE))*$C53+($J53="Steady Growth")*(AND(CF$4&gt;=$E53,CF$4&lt;=$G53)*((CF$4-$E53+1)/($I53*($I53+1)/2)*$C53))+($J53="custom")*CustomCF!BY53</f>
        <v>0</v>
      </c>
      <c r="CG53" s="19">
        <f>($J53="Bell Curve")*(_xlfn.NORM.DIST(AND(CG$4&gt;=$E53,CG$4&lt;=$G53)*(CG$4-$E53+1),$I53/2,$L53,TRUE)-_xlfn.NORM.DIST(AND(CG$4&gt;=$E53,CG$4&lt;=$G53)*(CF$4-$E53+1),$I53/2,$L53,TRUE))/(1-2*_xlfn.NORM.DIST(0,$I53/2,$L53,TRUE))*$C53+($J53="Steady Growth")*(AND(CG$4&gt;=$E53,CG$4&lt;=$G53)*((CG$4-$E53+1)/($I53*($I53+1)/2)*$C53))+($J53="custom")*CustomCF!BZ53</f>
        <v>0</v>
      </c>
      <c r="CH53" s="19">
        <f>($J53="Bell Curve")*(_xlfn.NORM.DIST(AND(CH$4&gt;=$E53,CH$4&lt;=$G53)*(CH$4-$E53+1),$I53/2,$L53,TRUE)-_xlfn.NORM.DIST(AND(CH$4&gt;=$E53,CH$4&lt;=$G53)*(CG$4-$E53+1),$I53/2,$L53,TRUE))/(1-2*_xlfn.NORM.DIST(0,$I53/2,$L53,TRUE))*$C53+($J53="Steady Growth")*(AND(CH$4&gt;=$E53,CH$4&lt;=$G53)*((CH$4-$E53+1)/($I53*($I53+1)/2)*$C53))+($J53="custom")*CustomCF!CA53</f>
        <v>0</v>
      </c>
      <c r="CI53" s="19">
        <f>($J53="Bell Curve")*(_xlfn.NORM.DIST(AND(CI$4&gt;=$E53,CI$4&lt;=$G53)*(CI$4-$E53+1),$I53/2,$L53,TRUE)-_xlfn.NORM.DIST(AND(CI$4&gt;=$E53,CI$4&lt;=$G53)*(CH$4-$E53+1),$I53/2,$L53,TRUE))/(1-2*_xlfn.NORM.DIST(0,$I53/2,$L53,TRUE))*$C53+($J53="Steady Growth")*(AND(CI$4&gt;=$E53,CI$4&lt;=$G53)*((CI$4-$E53+1)/($I53*($I53+1)/2)*$C53))+($J53="custom")*CustomCF!CB53</f>
        <v>0</v>
      </c>
      <c r="CJ53" s="19">
        <f>($J53="Bell Curve")*(_xlfn.NORM.DIST(AND(CJ$4&gt;=$E53,CJ$4&lt;=$G53)*(CJ$4-$E53+1),$I53/2,$L53,TRUE)-_xlfn.NORM.DIST(AND(CJ$4&gt;=$E53,CJ$4&lt;=$G53)*(CI$4-$E53+1),$I53/2,$L53,TRUE))/(1-2*_xlfn.NORM.DIST(0,$I53/2,$L53,TRUE))*$C53+($J53="Steady Growth")*(AND(CJ$4&gt;=$E53,CJ$4&lt;=$G53)*((CJ$4-$E53+1)/($I53*($I53+1)/2)*$C53))+($J53="custom")*CustomCF!CC53</f>
        <v>0</v>
      </c>
      <c r="CK53" s="19">
        <f>($J53="Bell Curve")*(_xlfn.NORM.DIST(AND(CK$4&gt;=$E53,CK$4&lt;=$G53)*(CK$4-$E53+1),$I53/2,$L53,TRUE)-_xlfn.NORM.DIST(AND(CK$4&gt;=$E53,CK$4&lt;=$G53)*(CJ$4-$E53+1),$I53/2,$L53,TRUE))/(1-2*_xlfn.NORM.DIST(0,$I53/2,$L53,TRUE))*$C53+($J53="Steady Growth")*(AND(CK$4&gt;=$E53,CK$4&lt;=$G53)*((CK$4-$E53+1)/($I53*($I53+1)/2)*$C53))+($J53="custom")*CustomCF!CD53</f>
        <v>0</v>
      </c>
      <c r="CL53" s="19">
        <f>($J53="Bell Curve")*(_xlfn.NORM.DIST(AND(CL$4&gt;=$E53,CL$4&lt;=$G53)*(CL$4-$E53+1),$I53/2,$L53,TRUE)-_xlfn.NORM.DIST(AND(CL$4&gt;=$E53,CL$4&lt;=$G53)*(CK$4-$E53+1),$I53/2,$L53,TRUE))/(1-2*_xlfn.NORM.DIST(0,$I53/2,$L53,TRUE))*$C53+($J53="Steady Growth")*(AND(CL$4&gt;=$E53,CL$4&lt;=$G53)*((CL$4-$E53+1)/($I53*($I53+1)/2)*$C53))+($J53="custom")*CustomCF!CE53</f>
        <v>0</v>
      </c>
      <c r="CM53" s="19">
        <f>($J53="Bell Curve")*(_xlfn.NORM.DIST(AND(CM$4&gt;=$E53,CM$4&lt;=$G53)*(CM$4-$E53+1),$I53/2,$L53,TRUE)-_xlfn.NORM.DIST(AND(CM$4&gt;=$E53,CM$4&lt;=$G53)*(CL$4-$E53+1),$I53/2,$L53,TRUE))/(1-2*_xlfn.NORM.DIST(0,$I53/2,$L53,TRUE))*$C53+($J53="Steady Growth")*(AND(CM$4&gt;=$E53,CM$4&lt;=$G53)*((CM$4-$E53+1)/($I53*($I53+1)/2)*$C53))+($J53="custom")*CustomCF!CF53</f>
        <v>0</v>
      </c>
      <c r="CN53" s="19">
        <f>($J53="Bell Curve")*(_xlfn.NORM.DIST(AND(CN$4&gt;=$E53,CN$4&lt;=$G53)*(CN$4-$E53+1),$I53/2,$L53,TRUE)-_xlfn.NORM.DIST(AND(CN$4&gt;=$E53,CN$4&lt;=$G53)*(CM$4-$E53+1),$I53/2,$L53,TRUE))/(1-2*_xlfn.NORM.DIST(0,$I53/2,$L53,TRUE))*$C53+($J53="Steady Growth")*(AND(CN$4&gt;=$E53,CN$4&lt;=$G53)*((CN$4-$E53+1)/($I53*($I53+1)/2)*$C53))+($J53="custom")*CustomCF!CG53</f>
        <v>0</v>
      </c>
      <c r="CO53" s="19">
        <f>($J53="Bell Curve")*(_xlfn.NORM.DIST(AND(CO$4&gt;=$E53,CO$4&lt;=$G53)*(CO$4-$E53+1),$I53/2,$L53,TRUE)-_xlfn.NORM.DIST(AND(CO$4&gt;=$E53,CO$4&lt;=$G53)*(CN$4-$E53+1),$I53/2,$L53,TRUE))/(1-2*_xlfn.NORM.DIST(0,$I53/2,$L53,TRUE))*$C53+($J53="Steady Growth")*(AND(CO$4&gt;=$E53,CO$4&lt;=$G53)*((CO$4-$E53+1)/($I53*($I53+1)/2)*$C53))+($J53="custom")*CustomCF!CH53</f>
        <v>0</v>
      </c>
      <c r="CP53" s="19">
        <f>($J53="Bell Curve")*(_xlfn.NORM.DIST(AND(CP$4&gt;=$E53,CP$4&lt;=$G53)*(CP$4-$E53+1),$I53/2,$L53,TRUE)-_xlfn.NORM.DIST(AND(CP$4&gt;=$E53,CP$4&lt;=$G53)*(CO$4-$E53+1),$I53/2,$L53,TRUE))/(1-2*_xlfn.NORM.DIST(0,$I53/2,$L53,TRUE))*$C53+($J53="Steady Growth")*(AND(CP$4&gt;=$E53,CP$4&lt;=$G53)*((CP$4-$E53+1)/($I53*($I53+1)/2)*$C53))+($J53="custom")*CustomCF!CI53</f>
        <v>0</v>
      </c>
      <c r="CQ53" s="19">
        <f>($J53="Bell Curve")*(_xlfn.NORM.DIST(AND(CQ$4&gt;=$E53,CQ$4&lt;=$G53)*(CQ$4-$E53+1),$I53/2,$L53,TRUE)-_xlfn.NORM.DIST(AND(CQ$4&gt;=$E53,CQ$4&lt;=$G53)*(CP$4-$E53+1),$I53/2,$L53,TRUE))/(1-2*_xlfn.NORM.DIST(0,$I53/2,$L53,TRUE))*$C53+($J53="Steady Growth")*(AND(CQ$4&gt;=$E53,CQ$4&lt;=$G53)*((CQ$4-$E53+1)/($I53*($I53+1)/2)*$C53))+($J53="custom")*CustomCF!CJ53</f>
        <v>0</v>
      </c>
      <c r="CR53" s="19">
        <f>($J53="Bell Curve")*(_xlfn.NORM.DIST(AND(CR$4&gt;=$E53,CR$4&lt;=$G53)*(CR$4-$E53+1),$I53/2,$L53,TRUE)-_xlfn.NORM.DIST(AND(CR$4&gt;=$E53,CR$4&lt;=$G53)*(CQ$4-$E53+1),$I53/2,$L53,TRUE))/(1-2*_xlfn.NORM.DIST(0,$I53/2,$L53,TRUE))*$C53+($J53="Steady Growth")*(AND(CR$4&gt;=$E53,CR$4&lt;=$G53)*((CR$4-$E53+1)/($I53*($I53+1)/2)*$C53))+($J53="custom")*CustomCF!CK53</f>
        <v>0</v>
      </c>
      <c r="CS53" s="19">
        <f>($J53="Bell Curve")*(_xlfn.NORM.DIST(AND(CS$4&gt;=$E53,CS$4&lt;=$G53)*(CS$4-$E53+1),$I53/2,$L53,TRUE)-_xlfn.NORM.DIST(AND(CS$4&gt;=$E53,CS$4&lt;=$G53)*(CR$4-$E53+1),$I53/2,$L53,TRUE))/(1-2*_xlfn.NORM.DIST(0,$I53/2,$L53,TRUE))*$C53+($J53="Steady Growth")*(AND(CS$4&gt;=$E53,CS$4&lt;=$G53)*((CS$4-$E53+1)/($I53*($I53+1)/2)*$C53))+($J53="custom")*CustomCF!CL53</f>
        <v>0</v>
      </c>
      <c r="CT53" s="19">
        <f>($J53="Bell Curve")*(_xlfn.NORM.DIST(AND(CT$4&gt;=$E53,CT$4&lt;=$G53)*(CT$4-$E53+1),$I53/2,$L53,TRUE)-_xlfn.NORM.DIST(AND(CT$4&gt;=$E53,CT$4&lt;=$G53)*(CS$4-$E53+1),$I53/2,$L53,TRUE))/(1-2*_xlfn.NORM.DIST(0,$I53/2,$L53,TRUE))*$C53+($J53="Steady Growth")*(AND(CT$4&gt;=$E53,CT$4&lt;=$G53)*((CT$4-$E53+1)/($I53*($I53+1)/2)*$C53))+($J53="custom")*CustomCF!CM53</f>
        <v>0</v>
      </c>
      <c r="CU53" s="19">
        <f>($J53="Bell Curve")*(_xlfn.NORM.DIST(AND(CU$4&gt;=$E53,CU$4&lt;=$G53)*(CU$4-$E53+1),$I53/2,$L53,TRUE)-_xlfn.NORM.DIST(AND(CU$4&gt;=$E53,CU$4&lt;=$G53)*(CT$4-$E53+1),$I53/2,$L53,TRUE))/(1-2*_xlfn.NORM.DIST(0,$I53/2,$L53,TRUE))*$C53+($J53="Steady Growth")*(AND(CU$4&gt;=$E53,CU$4&lt;=$G53)*((CU$4-$E53+1)/($I53*($I53+1)/2)*$C53))+($J53="custom")*CustomCF!CN53</f>
        <v>0</v>
      </c>
      <c r="CV53" s="19">
        <f>($J53="Bell Curve")*(_xlfn.NORM.DIST(AND(CV$4&gt;=$E53,CV$4&lt;=$G53)*(CV$4-$E53+1),$I53/2,$L53,TRUE)-_xlfn.NORM.DIST(AND(CV$4&gt;=$E53,CV$4&lt;=$G53)*(CU$4-$E53+1),$I53/2,$L53,TRUE))/(1-2*_xlfn.NORM.DIST(0,$I53/2,$L53,TRUE))*$C53+($J53="Steady Growth")*(AND(CV$4&gt;=$E53,CV$4&lt;=$G53)*((CV$4-$E53+1)/($I53*($I53+1)/2)*$C53))+($J53="custom")*CustomCF!CO53</f>
        <v>0</v>
      </c>
      <c r="CW53" s="19">
        <f>($J53="Bell Curve")*(_xlfn.NORM.DIST(AND(CW$4&gt;=$E53,CW$4&lt;=$G53)*(CW$4-$E53+1),$I53/2,$L53,TRUE)-_xlfn.NORM.DIST(AND(CW$4&gt;=$E53,CW$4&lt;=$G53)*(CV$4-$E53+1),$I53/2,$L53,TRUE))/(1-2*_xlfn.NORM.DIST(0,$I53/2,$L53,TRUE))*$C53+($J53="Steady Growth")*(AND(CW$4&gt;=$E53,CW$4&lt;=$G53)*((CW$4-$E53+1)/($I53*($I53+1)/2)*$C53))+($J53="custom")*CustomCF!CP53</f>
        <v>0</v>
      </c>
      <c r="CX53" s="19">
        <f>($J53="Bell Curve")*(_xlfn.NORM.DIST(AND(CX$4&gt;=$E53,CX$4&lt;=$G53)*(CX$4-$E53+1),$I53/2,$L53,TRUE)-_xlfn.NORM.DIST(AND(CX$4&gt;=$E53,CX$4&lt;=$G53)*(CW$4-$E53+1),$I53/2,$L53,TRUE))/(1-2*_xlfn.NORM.DIST(0,$I53/2,$L53,TRUE))*$C53+($J53="Steady Growth")*(AND(CX$4&gt;=$E53,CX$4&lt;=$G53)*((CX$4-$E53+1)/($I53*($I53+1)/2)*$C53))+($J53="custom")*CustomCF!CQ53</f>
        <v>0</v>
      </c>
      <c r="CY53" s="19">
        <f>($J53="Bell Curve")*(_xlfn.NORM.DIST(AND(CY$4&gt;=$E53,CY$4&lt;=$G53)*(CY$4-$E53+1),$I53/2,$L53,TRUE)-_xlfn.NORM.DIST(AND(CY$4&gt;=$E53,CY$4&lt;=$G53)*(CX$4-$E53+1),$I53/2,$L53,TRUE))/(1-2*_xlfn.NORM.DIST(0,$I53/2,$L53,TRUE))*$C53+($J53="Steady Growth")*(AND(CY$4&gt;=$E53,CY$4&lt;=$G53)*((CY$4-$E53+1)/($I53*($I53+1)/2)*$C53))+($J53="custom")*CustomCF!CR53</f>
        <v>0</v>
      </c>
      <c r="CZ53" s="19">
        <f>($J53="Bell Curve")*(_xlfn.NORM.DIST(AND(CZ$4&gt;=$E53,CZ$4&lt;=$G53)*(CZ$4-$E53+1),$I53/2,$L53,TRUE)-_xlfn.NORM.DIST(AND(CZ$4&gt;=$E53,CZ$4&lt;=$G53)*(CY$4-$E53+1),$I53/2,$L53,TRUE))/(1-2*_xlfn.NORM.DIST(0,$I53/2,$L53,TRUE))*$C53+($J53="Steady Growth")*(AND(CZ$4&gt;=$E53,CZ$4&lt;=$G53)*((CZ$4-$E53+1)/($I53*($I53+1)/2)*$C53))+($J53="custom")*CustomCF!CS53</f>
        <v>0</v>
      </c>
      <c r="DA53" s="19">
        <f>($J53="Bell Curve")*(_xlfn.NORM.DIST(AND(DA$4&gt;=$E53,DA$4&lt;=$G53)*(DA$4-$E53+1),$I53/2,$L53,TRUE)-_xlfn.NORM.DIST(AND(DA$4&gt;=$E53,DA$4&lt;=$G53)*(CZ$4-$E53+1),$I53/2,$L53,TRUE))/(1-2*_xlfn.NORM.DIST(0,$I53/2,$L53,TRUE))*$C53+($J53="Steady Growth")*(AND(DA$4&gt;=$E53,DA$4&lt;=$G53)*((DA$4-$E53+1)/($I53*($I53+1)/2)*$C53))+($J53="custom")*CustomCF!CT53</f>
        <v>0</v>
      </c>
      <c r="DB53" s="19">
        <f>($J53="Bell Curve")*(_xlfn.NORM.DIST(AND(DB$4&gt;=$E53,DB$4&lt;=$G53)*(DB$4-$E53+1),$I53/2,$L53,TRUE)-_xlfn.NORM.DIST(AND(DB$4&gt;=$E53,DB$4&lt;=$G53)*(DA$4-$E53+1),$I53/2,$L53,TRUE))/(1-2*_xlfn.NORM.DIST(0,$I53/2,$L53,TRUE))*$C53+($J53="Steady Growth")*(AND(DB$4&gt;=$E53,DB$4&lt;=$G53)*((DB$4-$E53+1)/($I53*($I53+1)/2)*$C53))+($J53="custom")*CustomCF!CU53</f>
        <v>0</v>
      </c>
      <c r="DC53" s="19">
        <f>($J53="Bell Curve")*(_xlfn.NORM.DIST(AND(DC$4&gt;=$E53,DC$4&lt;=$G53)*(DC$4-$E53+1),$I53/2,$L53,TRUE)-_xlfn.NORM.DIST(AND(DC$4&gt;=$E53,DC$4&lt;=$G53)*(DB$4-$E53+1),$I53/2,$L53,TRUE))/(1-2*_xlfn.NORM.DIST(0,$I53/2,$L53,TRUE))*$C53+($J53="Steady Growth")*(AND(DC$4&gt;=$E53,DC$4&lt;=$G53)*((DC$4-$E53+1)/($I53*($I53+1)/2)*$C53))+($J53="custom")*CustomCF!CV53</f>
        <v>0</v>
      </c>
      <c r="DD53" s="19">
        <f>($J53="Bell Curve")*(_xlfn.NORM.DIST(AND(DD$4&gt;=$E53,DD$4&lt;=$G53)*(DD$4-$E53+1),$I53/2,$L53,TRUE)-_xlfn.NORM.DIST(AND(DD$4&gt;=$E53,DD$4&lt;=$G53)*(DC$4-$E53+1),$I53/2,$L53,TRUE))/(1-2*_xlfn.NORM.DIST(0,$I53/2,$L53,TRUE))*$C53+($J53="Steady Growth")*(AND(DD$4&gt;=$E53,DD$4&lt;=$G53)*((DD$4-$E53+1)/($I53*($I53+1)/2)*$C53))+($J53="custom")*CustomCF!CW53</f>
        <v>0</v>
      </c>
      <c r="DE53" s="19">
        <f>($J53="Bell Curve")*(_xlfn.NORM.DIST(AND(DE$4&gt;=$E53,DE$4&lt;=$G53)*(DE$4-$E53+1),$I53/2,$L53,TRUE)-_xlfn.NORM.DIST(AND(DE$4&gt;=$E53,DE$4&lt;=$G53)*(DD$4-$E53+1),$I53/2,$L53,TRUE))/(1-2*_xlfn.NORM.DIST(0,$I53/2,$L53,TRUE))*$C53+($J53="Steady Growth")*(AND(DE$4&gt;=$E53,DE$4&lt;=$G53)*((DE$4-$E53+1)/($I53*($I53+1)/2)*$C53))+($J53="custom")*CustomCF!CX53</f>
        <v>0</v>
      </c>
      <c r="DF53" s="19">
        <f>($J53="Bell Curve")*(_xlfn.NORM.DIST(AND(DF$4&gt;=$E53,DF$4&lt;=$G53)*(DF$4-$E53+1),$I53/2,$L53,TRUE)-_xlfn.NORM.DIST(AND(DF$4&gt;=$E53,DF$4&lt;=$G53)*(DE$4-$E53+1),$I53/2,$L53,TRUE))/(1-2*_xlfn.NORM.DIST(0,$I53/2,$L53,TRUE))*$C53+($J53="Steady Growth")*(AND(DF$4&gt;=$E53,DF$4&lt;=$G53)*((DF$4-$E53+1)/($I53*($I53+1)/2)*$C53))+($J53="custom")*CustomCF!CY53</f>
        <v>0</v>
      </c>
      <c r="DG53" s="19">
        <f>($J53="Bell Curve")*(_xlfn.NORM.DIST(AND(DG$4&gt;=$E53,DG$4&lt;=$G53)*(DG$4-$E53+1),$I53/2,$L53,TRUE)-_xlfn.NORM.DIST(AND(DG$4&gt;=$E53,DG$4&lt;=$G53)*(DF$4-$E53+1),$I53/2,$L53,TRUE))/(1-2*_xlfn.NORM.DIST(0,$I53/2,$L53,TRUE))*$C53+($J53="Steady Growth")*(AND(DG$4&gt;=$E53,DG$4&lt;=$G53)*((DG$4-$E53+1)/($I53*($I53+1)/2)*$C53))+($J53="custom")*CustomCF!CZ53</f>
        <v>0</v>
      </c>
      <c r="DH53" s="19">
        <f>($J53="Bell Curve")*(_xlfn.NORM.DIST(AND(DH$4&gt;=$E53,DH$4&lt;=$G53)*(DH$4-$E53+1),$I53/2,$L53,TRUE)-_xlfn.NORM.DIST(AND(DH$4&gt;=$E53,DH$4&lt;=$G53)*(DG$4-$E53+1),$I53/2,$L53,TRUE))/(1-2*_xlfn.NORM.DIST(0,$I53/2,$L53,TRUE))*$C53+($J53="Steady Growth")*(AND(DH$4&gt;=$E53,DH$4&lt;=$G53)*((DH$4-$E53+1)/($I53*($I53+1)/2)*$C53))+($J53="custom")*CustomCF!DA53</f>
        <v>0</v>
      </c>
      <c r="DI53" s="19">
        <f>($J53="Bell Curve")*(_xlfn.NORM.DIST(AND(DI$4&gt;=$E53,DI$4&lt;=$G53)*(DI$4-$E53+1),$I53/2,$L53,TRUE)-_xlfn.NORM.DIST(AND(DI$4&gt;=$E53,DI$4&lt;=$G53)*(DH$4-$E53+1),$I53/2,$L53,TRUE))/(1-2*_xlfn.NORM.DIST(0,$I53/2,$L53,TRUE))*$C53+($J53="Steady Growth")*(AND(DI$4&gt;=$E53,DI$4&lt;=$G53)*((DI$4-$E53+1)/($I53*($I53+1)/2)*$C53))+($J53="custom")*CustomCF!DB53</f>
        <v>0</v>
      </c>
      <c r="DJ53" s="19">
        <f>($J53="Bell Curve")*(_xlfn.NORM.DIST(AND(DJ$4&gt;=$E53,DJ$4&lt;=$G53)*(DJ$4-$E53+1),$I53/2,$L53,TRUE)-_xlfn.NORM.DIST(AND(DJ$4&gt;=$E53,DJ$4&lt;=$G53)*(DI$4-$E53+1),$I53/2,$L53,TRUE))/(1-2*_xlfn.NORM.DIST(0,$I53/2,$L53,TRUE))*$C53+($J53="Steady Growth")*(AND(DJ$4&gt;=$E53,DJ$4&lt;=$G53)*((DJ$4-$E53+1)/($I53*($I53+1)/2)*$C53))+($J53="custom")*CustomCF!DC53</f>
        <v>0</v>
      </c>
      <c r="DK53" s="19">
        <f>($J53="Bell Curve")*(_xlfn.NORM.DIST(AND(DK$4&gt;=$E53,DK$4&lt;=$G53)*(DK$4-$E53+1),$I53/2,$L53,TRUE)-_xlfn.NORM.DIST(AND(DK$4&gt;=$E53,DK$4&lt;=$G53)*(DJ$4-$E53+1),$I53/2,$L53,TRUE))/(1-2*_xlfn.NORM.DIST(0,$I53/2,$L53,TRUE))*$C53+($J53="Steady Growth")*(AND(DK$4&gt;=$E53,DK$4&lt;=$G53)*((DK$4-$E53+1)/($I53*($I53+1)/2)*$C53))+($J53="custom")*CustomCF!DD53</f>
        <v>0</v>
      </c>
      <c r="DL53" s="19">
        <f>($J53="Bell Curve")*(_xlfn.NORM.DIST(AND(DL$4&gt;=$E53,DL$4&lt;=$G53)*(DL$4-$E53+1),$I53/2,$L53,TRUE)-_xlfn.NORM.DIST(AND(DL$4&gt;=$E53,DL$4&lt;=$G53)*(DK$4-$E53+1),$I53/2,$L53,TRUE))/(1-2*_xlfn.NORM.DIST(0,$I53/2,$L53,TRUE))*$C53+($J53="Steady Growth")*(AND(DL$4&gt;=$E53,DL$4&lt;=$G53)*((DL$4-$E53+1)/($I53*($I53+1)/2)*$C53))+($J53="custom")*CustomCF!DE53</f>
        <v>0</v>
      </c>
      <c r="DM53" s="19">
        <f>($J53="Bell Curve")*(_xlfn.NORM.DIST(AND(DM$4&gt;=$E53,DM$4&lt;=$G53)*(DM$4-$E53+1),$I53/2,$L53,TRUE)-_xlfn.NORM.DIST(AND(DM$4&gt;=$E53,DM$4&lt;=$G53)*(DL$4-$E53+1),$I53/2,$L53,TRUE))/(1-2*_xlfn.NORM.DIST(0,$I53/2,$L53,TRUE))*$C53+($J53="Steady Growth")*(AND(DM$4&gt;=$E53,DM$4&lt;=$G53)*((DM$4-$E53+1)/($I53*($I53+1)/2)*$C53))+($J53="custom")*CustomCF!DF53</f>
        <v>0</v>
      </c>
      <c r="DN53" s="19">
        <f>($J53="Bell Curve")*(_xlfn.NORM.DIST(AND(DN$4&gt;=$E53,DN$4&lt;=$G53)*(DN$4-$E53+1),$I53/2,$L53,TRUE)-_xlfn.NORM.DIST(AND(DN$4&gt;=$E53,DN$4&lt;=$G53)*(DM$4-$E53+1),$I53/2,$L53,TRUE))/(1-2*_xlfn.NORM.DIST(0,$I53/2,$L53,TRUE))*$C53+($J53="Steady Growth")*(AND(DN$4&gt;=$E53,DN$4&lt;=$G53)*((DN$4-$E53+1)/($I53*($I53+1)/2)*$C53))+($J53="custom")*CustomCF!DG53</f>
        <v>0</v>
      </c>
      <c r="DO53" s="19">
        <f>($J53="Bell Curve")*(_xlfn.NORM.DIST(AND(DO$4&gt;=$E53,DO$4&lt;=$G53)*(DO$4-$E53+1),$I53/2,$L53,TRUE)-_xlfn.NORM.DIST(AND(DO$4&gt;=$E53,DO$4&lt;=$G53)*(DN$4-$E53+1),$I53/2,$L53,TRUE))/(1-2*_xlfn.NORM.DIST(0,$I53/2,$L53,TRUE))*$C53+($J53="Steady Growth")*(AND(DO$4&gt;=$E53,DO$4&lt;=$G53)*((DO$4-$E53+1)/($I53*($I53+1)/2)*$C53))+($J53="custom")*CustomCF!DH53</f>
        <v>0</v>
      </c>
      <c r="DP53" s="19">
        <f>($J53="Bell Curve")*(_xlfn.NORM.DIST(AND(DP$4&gt;=$E53,DP$4&lt;=$G53)*(DP$4-$E53+1),$I53/2,$L53,TRUE)-_xlfn.NORM.DIST(AND(DP$4&gt;=$E53,DP$4&lt;=$G53)*(DO$4-$E53+1),$I53/2,$L53,TRUE))/(1-2*_xlfn.NORM.DIST(0,$I53/2,$L53,TRUE))*$C53+($J53="Steady Growth")*(AND(DP$4&gt;=$E53,DP$4&lt;=$G53)*((DP$4-$E53+1)/($I53*($I53+1)/2)*$C53))+($J53="custom")*CustomCF!DI53</f>
        <v>0</v>
      </c>
      <c r="DQ53" s="19">
        <f>($J53="Bell Curve")*(_xlfn.NORM.DIST(AND(DQ$4&gt;=$E53,DQ$4&lt;=$G53)*(DQ$4-$E53+1),$I53/2,$L53,TRUE)-_xlfn.NORM.DIST(AND(DQ$4&gt;=$E53,DQ$4&lt;=$G53)*(DP$4-$E53+1),$I53/2,$L53,TRUE))/(1-2*_xlfn.NORM.DIST(0,$I53/2,$L53,TRUE))*$C53+($J53="Steady Growth")*(AND(DQ$4&gt;=$E53,DQ$4&lt;=$G53)*((DQ$4-$E53+1)/($I53*($I53+1)/2)*$C53))+($J53="custom")*CustomCF!DJ53</f>
        <v>0</v>
      </c>
      <c r="DR53" s="19">
        <f>($J53="Bell Curve")*(_xlfn.NORM.DIST(AND(DR$4&gt;=$E53,DR$4&lt;=$G53)*(DR$4-$E53+1),$I53/2,$L53,TRUE)-_xlfn.NORM.DIST(AND(DR$4&gt;=$E53,DR$4&lt;=$G53)*(DQ$4-$E53+1),$I53/2,$L53,TRUE))/(1-2*_xlfn.NORM.DIST(0,$I53/2,$L53,TRUE))*$C53+($J53="Steady Growth")*(AND(DR$4&gt;=$E53,DR$4&lt;=$G53)*((DR$4-$E53+1)/($I53*($I53+1)/2)*$C53))+($J53="custom")*CustomCF!DK53</f>
        <v>0</v>
      </c>
      <c r="DS53" s="19">
        <f>($J53="Bell Curve")*(_xlfn.NORM.DIST(AND(DS$4&gt;=$E53,DS$4&lt;=$G53)*(DS$4-$E53+1),$I53/2,$L53,TRUE)-_xlfn.NORM.DIST(AND(DS$4&gt;=$E53,DS$4&lt;=$G53)*(DR$4-$E53+1),$I53/2,$L53,TRUE))/(1-2*_xlfn.NORM.DIST(0,$I53/2,$L53,TRUE))*$C53+($J53="Steady Growth")*(AND(DS$4&gt;=$E53,DS$4&lt;=$G53)*((DS$4-$E53+1)/($I53*($I53+1)/2)*$C53))+($J53="custom")*CustomCF!DL53</f>
        <v>0</v>
      </c>
      <c r="DT53" s="19">
        <f>($J53="Bell Curve")*(_xlfn.NORM.DIST(AND(DT$4&gt;=$E53,DT$4&lt;=$G53)*(DT$4-$E53+1),$I53/2,$L53,TRUE)-_xlfn.NORM.DIST(AND(DT$4&gt;=$E53,DT$4&lt;=$G53)*(DS$4-$E53+1),$I53/2,$L53,TRUE))/(1-2*_xlfn.NORM.DIST(0,$I53/2,$L53,TRUE))*$C53+($J53="Steady Growth")*(AND(DT$4&gt;=$E53,DT$4&lt;=$G53)*((DT$4-$E53+1)/($I53*($I53+1)/2)*$C53))+($J53="custom")*CustomCF!DM53</f>
        <v>0</v>
      </c>
      <c r="DU53" s="19">
        <f>($J53="Bell Curve")*(_xlfn.NORM.DIST(AND(DU$4&gt;=$E53,DU$4&lt;=$G53)*(DU$4-$E53+1),$I53/2,$L53,TRUE)-_xlfn.NORM.DIST(AND(DU$4&gt;=$E53,DU$4&lt;=$G53)*(DT$4-$E53+1),$I53/2,$L53,TRUE))/(1-2*_xlfn.NORM.DIST(0,$I53/2,$L53,TRUE))*$C53+($J53="Steady Growth")*(AND(DU$4&gt;=$E53,DU$4&lt;=$G53)*((DU$4-$E53+1)/($I53*($I53+1)/2)*$C53))+($J53="custom")*CustomCF!DN53</f>
        <v>0</v>
      </c>
      <c r="DV53" s="19">
        <f>($J53="Bell Curve")*(_xlfn.NORM.DIST(AND(DV$4&gt;=$E53,DV$4&lt;=$G53)*(DV$4-$E53+1),$I53/2,$L53,TRUE)-_xlfn.NORM.DIST(AND(DV$4&gt;=$E53,DV$4&lt;=$G53)*(DU$4-$E53+1),$I53/2,$L53,TRUE))/(1-2*_xlfn.NORM.DIST(0,$I53/2,$L53,TRUE))*$C53+($J53="Steady Growth")*(AND(DV$4&gt;=$E53,DV$4&lt;=$G53)*((DV$4-$E53+1)/($I53*($I53+1)/2)*$C53))+($J53="custom")*CustomCF!DO53</f>
        <v>0</v>
      </c>
      <c r="DW53" s="19">
        <f>($J53="Bell Curve")*(_xlfn.NORM.DIST(AND(DW$4&gt;=$E53,DW$4&lt;=$G53)*(DW$4-$E53+1),$I53/2,$L53,TRUE)-_xlfn.NORM.DIST(AND(DW$4&gt;=$E53,DW$4&lt;=$G53)*(DV$4-$E53+1),$I53/2,$L53,TRUE))/(1-2*_xlfn.NORM.DIST(0,$I53/2,$L53,TRUE))*$C53+($J53="Steady Growth")*(AND(DW$4&gt;=$E53,DW$4&lt;=$G53)*((DW$4-$E53+1)/($I53*($I53+1)/2)*$C53))+($J53="custom")*CustomCF!DP53</f>
        <v>0</v>
      </c>
      <c r="DX53" s="19">
        <f>($J53="Bell Curve")*(_xlfn.NORM.DIST(AND(DX$4&gt;=$E53,DX$4&lt;=$G53)*(DX$4-$E53+1),$I53/2,$L53,TRUE)-_xlfn.NORM.DIST(AND(DX$4&gt;=$E53,DX$4&lt;=$G53)*(DW$4-$E53+1),$I53/2,$L53,TRUE))/(1-2*_xlfn.NORM.DIST(0,$I53/2,$L53,TRUE))*$C53+($J53="Steady Growth")*(AND(DX$4&gt;=$E53,DX$4&lt;=$G53)*((DX$4-$E53+1)/($I53*($I53+1)/2)*$C53))+($J53="custom")*CustomCF!DQ53</f>
        <v>0</v>
      </c>
      <c r="DY53" s="19">
        <f>($J53="Bell Curve")*(_xlfn.NORM.DIST(AND(DY$4&gt;=$E53,DY$4&lt;=$G53)*(DY$4-$E53+1),$I53/2,$L53,TRUE)-_xlfn.NORM.DIST(AND(DY$4&gt;=$E53,DY$4&lt;=$G53)*(DX$4-$E53+1),$I53/2,$L53,TRUE))/(1-2*_xlfn.NORM.DIST(0,$I53/2,$L53,TRUE))*$C53+($J53="Steady Growth")*(AND(DY$4&gt;=$E53,DY$4&lt;=$G53)*((DY$4-$E53+1)/($I53*($I53+1)/2)*$C53))+($J53="custom")*CustomCF!DR53</f>
        <v>0</v>
      </c>
      <c r="DZ53" s="19">
        <f>($J53="Bell Curve")*(_xlfn.NORM.DIST(AND(DZ$4&gt;=$E53,DZ$4&lt;=$G53)*(DZ$4-$E53+1),$I53/2,$L53,TRUE)-_xlfn.NORM.DIST(AND(DZ$4&gt;=$E53,DZ$4&lt;=$G53)*(DY$4-$E53+1),$I53/2,$L53,TRUE))/(1-2*_xlfn.NORM.DIST(0,$I53/2,$L53,TRUE))*$C53+($J53="Steady Growth")*(AND(DZ$4&gt;=$E53,DZ$4&lt;=$G53)*((DZ$4-$E53+1)/($I53*($I53+1)/2)*$C53))+($J53="custom")*CustomCF!DS53</f>
        <v>0</v>
      </c>
      <c r="EA53" s="19">
        <f>($J53="Bell Curve")*(_xlfn.NORM.DIST(AND(EA$4&gt;=$E53,EA$4&lt;=$G53)*(EA$4-$E53+1),$I53/2,$L53,TRUE)-_xlfn.NORM.DIST(AND(EA$4&gt;=$E53,EA$4&lt;=$G53)*(DZ$4-$E53+1),$I53/2,$L53,TRUE))/(1-2*_xlfn.NORM.DIST(0,$I53/2,$L53,TRUE))*$C53+($J53="Steady Growth")*(AND(EA$4&gt;=$E53,EA$4&lt;=$G53)*((EA$4-$E53+1)/($I53*($I53+1)/2)*$C53))+($J53="custom")*CustomCF!DT53</f>
        <v>0</v>
      </c>
      <c r="EB53" s="19">
        <f>($J53="Bell Curve")*(_xlfn.NORM.DIST(AND(EB$4&gt;=$E53,EB$4&lt;=$G53)*(EB$4-$E53+1),$I53/2,$L53,TRUE)-_xlfn.NORM.DIST(AND(EB$4&gt;=$E53,EB$4&lt;=$G53)*(EA$4-$E53+1),$I53/2,$L53,TRUE))/(1-2*_xlfn.NORM.DIST(0,$I53/2,$L53,TRUE))*$C53+($J53="Steady Growth")*(AND(EB$4&gt;=$E53,EB$4&lt;=$G53)*((EB$4-$E53+1)/($I53*($I53+1)/2)*$C53))+($J53="custom")*CustomCF!DU53</f>
        <v>0</v>
      </c>
      <c r="EC53" s="19">
        <f>($J53="Bell Curve")*(_xlfn.NORM.DIST(AND(EC$4&gt;=$E53,EC$4&lt;=$G53)*(EC$4-$E53+1),$I53/2,$L53,TRUE)-_xlfn.NORM.DIST(AND(EC$4&gt;=$E53,EC$4&lt;=$G53)*(EB$4-$E53+1),$I53/2,$L53,TRUE))/(1-2*_xlfn.NORM.DIST(0,$I53/2,$L53,TRUE))*$C53+($J53="Steady Growth")*(AND(EC$4&gt;=$E53,EC$4&lt;=$G53)*((EC$4-$E53+1)/($I53*($I53+1)/2)*$C53))+($J53="custom")*CustomCF!DV53</f>
        <v>0</v>
      </c>
      <c r="ED53" s="19">
        <f>($J53="Bell Curve")*(_xlfn.NORM.DIST(AND(ED$4&gt;=$E53,ED$4&lt;=$G53)*(ED$4-$E53+1),$I53/2,$L53,TRUE)-_xlfn.NORM.DIST(AND(ED$4&gt;=$E53,ED$4&lt;=$G53)*(EC$4-$E53+1),$I53/2,$L53,TRUE))/(1-2*_xlfn.NORM.DIST(0,$I53/2,$L53,TRUE))*$C53+($J53="Steady Growth")*(AND(ED$4&gt;=$E53,ED$4&lt;=$G53)*((ED$4-$E53+1)/($I53*($I53+1)/2)*$C53))+($J53="custom")*CustomCF!DW53</f>
        <v>0</v>
      </c>
      <c r="EE53" s="19">
        <f>($J53="Bell Curve")*(_xlfn.NORM.DIST(AND(EE$4&gt;=$E53,EE$4&lt;=$G53)*(EE$4-$E53+1),$I53/2,$L53,TRUE)-_xlfn.NORM.DIST(AND(EE$4&gt;=$E53,EE$4&lt;=$G53)*(ED$4-$E53+1),$I53/2,$L53,TRUE))/(1-2*_xlfn.NORM.DIST(0,$I53/2,$L53,TRUE))*$C53+($J53="Steady Growth")*(AND(EE$4&gt;=$E53,EE$4&lt;=$G53)*((EE$4-$E53+1)/($I53*($I53+1)/2)*$C53))+($J53="custom")*CustomCF!DX53</f>
        <v>0</v>
      </c>
      <c r="EF53" s="121">
        <f>($J53="Bell Curve")*(_xlfn.NORM.DIST(AND(EF$4&gt;=$E53,EF$4&lt;=$G53)*(EF$4-$E53+1),$I53/2,$L53,TRUE)-_xlfn.NORM.DIST(AND(EF$4&gt;=$E53,EF$4&lt;=$G53)*(EE$4-$E53+1),$I53/2,$L53,TRUE))/(1-2*_xlfn.NORM.DIST(0,$I53/2,$L53,TRUE))*$C53+($J53="Steady Growth")*(AND(EF$4&gt;=$E53,EF$4&lt;=$G53)*((EF$4-$E53+1)/($I53*($I53+1)/2)*$C53))+($J53="custom")*CustomCF!DY53</f>
        <v>0</v>
      </c>
    </row>
    <row r="54" spans="2:136" hidden="1" outlineLevel="1" x14ac:dyDescent="0.2">
      <c r="B54" s="103" t="str">
        <f>Budget!O27</f>
        <v xml:space="preserve">Surveyors </v>
      </c>
      <c r="C54" s="19">
        <f>Budget!P27</f>
        <v>150000</v>
      </c>
      <c r="D54" s="19">
        <f t="shared" si="17"/>
        <v>0</v>
      </c>
      <c r="E54" s="92">
        <v>0</v>
      </c>
      <c r="F54" s="18">
        <f>IF(J54="Custom",CustomCF!E54,INDEX($P$6:$DY$6,MATCH(E54,CF!$P$4:$DY$4,0)))</f>
        <v>46022</v>
      </c>
      <c r="G54" s="92">
        <v>30</v>
      </c>
      <c r="H54" s="18">
        <f>IF(J54="Custom",CustomCF!F54,INDEX($P$6:$EF$6,MATCH(G54,$P$4:$EF$4,0)))</f>
        <v>46934</v>
      </c>
      <c r="I54" s="9">
        <f t="shared" si="9"/>
        <v>31</v>
      </c>
      <c r="J54" s="92" t="s">
        <v>30</v>
      </c>
      <c r="K54" s="92" t="s">
        <v>31</v>
      </c>
      <c r="L54" s="9">
        <f t="shared" si="22"/>
        <v>10000000</v>
      </c>
      <c r="M54" s="107">
        <f t="shared" si="23"/>
        <v>149999.99999326715</v>
      </c>
      <c r="N54" s="112" t="str">
        <f t="shared" si="10"/>
        <v>OK</v>
      </c>
      <c r="O54" s="112"/>
      <c r="P54" s="19">
        <f>($J54="Bell Curve")*(_xlfn.NORM.DIST(AND(P$4&gt;=$E54,P$4&lt;=$G54)*(P$4-$E54+1),$I54/2,$L54,TRUE)-_xlfn.NORM.DIST(AND(P$4&gt;=$E54,P$4&lt;=$G54)*(N$4-$E54+1),$I54/2,$L54,TRUE))/(1-2*_xlfn.NORM.DIST(0,$I54/2,$L54,TRUE))*$C54+($J54="Steady Growth")*(AND(P$4&gt;=$E54,P$4&lt;=$G54)*((P$4-$E54+1)/($I54*($I54+1)/2)*$C54))+($J54="custom")*CustomCF!I54</f>
        <v>4838.7096765505985</v>
      </c>
      <c r="Q54" s="19">
        <f>($J54="Bell Curve")*(_xlfn.NORM.DIST(AND(Q$4&gt;=$E54,Q$4&lt;=$G54)*(Q$4-$E54+1),$I54/2,$L54,TRUE)-_xlfn.NORM.DIST(AND(Q$4&gt;=$E54,Q$4&lt;=$G54)*(P$4-$E54+1),$I54/2,$L54,TRUE))/(1-2*_xlfn.NORM.DIST(0,$I54/2,$L54,TRUE))*$C54+($J54="Steady Growth")*(AND(Q$4&gt;=$E54,Q$4&lt;=$G54)*((Q$4-$E54+1)/($I54*($I54+1)/2)*$C54))+($J54="custom")*CustomCF!J54</f>
        <v>4838.7096765505985</v>
      </c>
      <c r="R54" s="19">
        <f>($J54="Bell Curve")*(_xlfn.NORM.DIST(AND(R$4&gt;=$E54,R$4&lt;=$G54)*(R$4-$E54+1),$I54/2,$L54,TRUE)-_xlfn.NORM.DIST(AND(R$4&gt;=$E54,R$4&lt;=$G54)*(Q$4-$E54+1),$I54/2,$L54,TRUE))/(1-2*_xlfn.NORM.DIST(0,$I54/2,$L54,TRUE))*$C54+($J54="Steady Growth")*(AND(R$4&gt;=$E54,R$4&lt;=$G54)*((R$4-$E54+1)/($I54*($I54+1)/2)*$C54))+($J54="custom")*CustomCF!K54</f>
        <v>4838.7096765505985</v>
      </c>
      <c r="S54" s="19">
        <f>($J54="Bell Curve")*(_xlfn.NORM.DIST(AND(S$4&gt;=$E54,S$4&lt;=$G54)*(S$4-$E54+1),$I54/2,$L54,TRUE)-_xlfn.NORM.DIST(AND(S$4&gt;=$E54,S$4&lt;=$G54)*(R$4-$E54+1),$I54/2,$L54,TRUE))/(1-2*_xlfn.NORM.DIST(0,$I54/2,$L54,TRUE))*$C54+($J54="Steady Growth")*(AND(S$4&gt;=$E54,S$4&lt;=$G54)*((S$4-$E54+1)/($I54*($I54+1)/2)*$C54))+($J54="custom")*CustomCF!L54</f>
        <v>4838.7096765505985</v>
      </c>
      <c r="T54" s="19">
        <f>($J54="Bell Curve")*(_xlfn.NORM.DIST(AND(T$4&gt;=$E54,T$4&lt;=$G54)*(T$4-$E54+1),$I54/2,$L54,TRUE)-_xlfn.NORM.DIST(AND(T$4&gt;=$E54,T$4&lt;=$G54)*(S$4-$E54+1),$I54/2,$L54,TRUE))/(1-2*_xlfn.NORM.DIST(0,$I54/2,$L54,TRUE))*$C54+($J54="Steady Growth")*(AND(T$4&gt;=$E54,T$4&lt;=$G54)*((T$4-$E54+1)/($I54*($I54+1)/2)*$C54))+($J54="custom")*CustomCF!M54</f>
        <v>4838.7096765505985</v>
      </c>
      <c r="U54" s="19">
        <f>($J54="Bell Curve")*(_xlfn.NORM.DIST(AND(U$4&gt;=$E54,U$4&lt;=$G54)*(U$4-$E54+1),$I54/2,$L54,TRUE)-_xlfn.NORM.DIST(AND(U$4&gt;=$E54,U$4&lt;=$G54)*(T$4-$E54+1),$I54/2,$L54,TRUE))/(1-2*_xlfn.NORM.DIST(0,$I54/2,$L54,TRUE))*$C54+($J54="Steady Growth")*(AND(U$4&gt;=$E54,U$4&lt;=$G54)*((U$4-$E54+1)/($I54*($I54+1)/2)*$C54))+($J54="custom")*CustomCF!N54</f>
        <v>4838.7096832834604</v>
      </c>
      <c r="V54" s="19">
        <f>($J54="Bell Curve")*(_xlfn.NORM.DIST(AND(V$4&gt;=$E54,V$4&lt;=$G54)*(V$4-$E54+1),$I54/2,$L54,TRUE)-_xlfn.NORM.DIST(AND(V$4&gt;=$E54,V$4&lt;=$G54)*(U$4-$E54+1),$I54/2,$L54,TRUE))/(1-2*_xlfn.NORM.DIST(0,$I54/2,$L54,TRUE))*$C54+($J54="Steady Growth")*(AND(V$4&gt;=$E54,V$4&lt;=$G54)*((V$4-$E54+1)/($I54*($I54+1)/2)*$C54))+($J54="custom")*CustomCF!O54</f>
        <v>4838.7096765505985</v>
      </c>
      <c r="W54" s="19">
        <f>($J54="Bell Curve")*(_xlfn.NORM.DIST(AND(W$4&gt;=$E54,W$4&lt;=$G54)*(W$4-$E54+1),$I54/2,$L54,TRUE)-_xlfn.NORM.DIST(AND(W$4&gt;=$E54,W$4&lt;=$G54)*(V$4-$E54+1),$I54/2,$L54,TRUE))/(1-2*_xlfn.NORM.DIST(0,$I54/2,$L54,TRUE))*$C54+($J54="Steady Growth")*(AND(W$4&gt;=$E54,W$4&lt;=$G54)*((W$4-$E54+1)/($I54*($I54+1)/2)*$C54))+($J54="custom")*CustomCF!P54</f>
        <v>4838.7096765505985</v>
      </c>
      <c r="X54" s="19">
        <f>($J54="Bell Curve")*(_xlfn.NORM.DIST(AND(X$4&gt;=$E54,X$4&lt;=$G54)*(X$4-$E54+1),$I54/2,$L54,TRUE)-_xlfn.NORM.DIST(AND(X$4&gt;=$E54,X$4&lt;=$G54)*(W$4-$E54+1),$I54/2,$L54,TRUE))/(1-2*_xlfn.NORM.DIST(0,$I54/2,$L54,TRUE))*$C54+($J54="Steady Growth")*(AND(X$4&gt;=$E54,X$4&lt;=$G54)*((X$4-$E54+1)/($I54*($I54+1)/2)*$C54))+($J54="custom")*CustomCF!Q54</f>
        <v>4838.7096765505985</v>
      </c>
      <c r="Y54" s="19">
        <f>($J54="Bell Curve")*(_xlfn.NORM.DIST(AND(Y$4&gt;=$E54,Y$4&lt;=$G54)*(Y$4-$E54+1),$I54/2,$L54,TRUE)-_xlfn.NORM.DIST(AND(Y$4&gt;=$E54,Y$4&lt;=$G54)*(X$4-$E54+1),$I54/2,$L54,TRUE))/(1-2*_xlfn.NORM.DIST(0,$I54/2,$L54,TRUE))*$C54+($J54="Steady Growth")*(AND(Y$4&gt;=$E54,Y$4&lt;=$G54)*((Y$4-$E54+1)/($I54*($I54+1)/2)*$C54))+($J54="custom")*CustomCF!R54</f>
        <v>4838.7096765505985</v>
      </c>
      <c r="Z54" s="19">
        <f>($J54="Bell Curve")*(_xlfn.NORM.DIST(AND(Z$4&gt;=$E54,Z$4&lt;=$G54)*(Z$4-$E54+1),$I54/2,$L54,TRUE)-_xlfn.NORM.DIST(AND(Z$4&gt;=$E54,Z$4&lt;=$G54)*(Y$4-$E54+1),$I54/2,$L54,TRUE))/(1-2*_xlfn.NORM.DIST(0,$I54/2,$L54,TRUE))*$C54+($J54="Steady Growth")*(AND(Z$4&gt;=$E54,Z$4&lt;=$G54)*((Z$4-$E54+1)/($I54*($I54+1)/2)*$C54))+($J54="custom")*CustomCF!S54</f>
        <v>4838.7096765505985</v>
      </c>
      <c r="AA54" s="19">
        <f>($J54="Bell Curve")*(_xlfn.NORM.DIST(AND(AA$4&gt;=$E54,AA$4&lt;=$G54)*(AA$4-$E54+1),$I54/2,$L54,TRUE)-_xlfn.NORM.DIST(AND(AA$4&gt;=$E54,AA$4&lt;=$G54)*(Z$4-$E54+1),$I54/2,$L54,TRUE))/(1-2*_xlfn.NORM.DIST(0,$I54/2,$L54,TRUE))*$C54+($J54="Steady Growth")*(AND(AA$4&gt;=$E54,AA$4&lt;=$G54)*((AA$4-$E54+1)/($I54*($I54+1)/2)*$C54))+($J54="custom")*CustomCF!T54</f>
        <v>4838.7096765505985</v>
      </c>
      <c r="AB54" s="19">
        <f>($J54="Bell Curve")*(_xlfn.NORM.DIST(AND(AB$4&gt;=$E54,AB$4&lt;=$G54)*(AB$4-$E54+1),$I54/2,$L54,TRUE)-_xlfn.NORM.DIST(AND(AB$4&gt;=$E54,AB$4&lt;=$G54)*(AA$4-$E54+1),$I54/2,$L54,TRUE))/(1-2*_xlfn.NORM.DIST(0,$I54/2,$L54,TRUE))*$C54+($J54="Steady Growth")*(AND(AB$4&gt;=$E54,AB$4&lt;=$G54)*((AB$4-$E54+1)/($I54*($I54+1)/2)*$C54))+($J54="custom")*CustomCF!U54</f>
        <v>4838.7096832834604</v>
      </c>
      <c r="AC54" s="19">
        <f>($J54="Bell Curve")*(_xlfn.NORM.DIST(AND(AC$4&gt;=$E54,AC$4&lt;=$G54)*(AC$4-$E54+1),$I54/2,$L54,TRUE)-_xlfn.NORM.DIST(AND(AC$4&gt;=$E54,AC$4&lt;=$G54)*(AB$4-$E54+1),$I54/2,$L54,TRUE))/(1-2*_xlfn.NORM.DIST(0,$I54/2,$L54,TRUE))*$C54+($J54="Steady Growth")*(AND(AC$4&gt;=$E54,AC$4&lt;=$G54)*((AC$4-$E54+1)/($I54*($I54+1)/2)*$C54))+($J54="custom")*CustomCF!V54</f>
        <v>4838.7096765505985</v>
      </c>
      <c r="AD54" s="19">
        <f>($J54="Bell Curve")*(_xlfn.NORM.DIST(AND(AD$4&gt;=$E54,AD$4&lt;=$G54)*(AD$4-$E54+1),$I54/2,$L54,TRUE)-_xlfn.NORM.DIST(AND(AD$4&gt;=$E54,AD$4&lt;=$G54)*(AC$4-$E54+1),$I54/2,$L54,TRUE))/(1-2*_xlfn.NORM.DIST(0,$I54/2,$L54,TRUE))*$C54+($J54="Steady Growth")*(AND(AD$4&gt;=$E54,AD$4&lt;=$G54)*((AD$4-$E54+1)/($I54*($I54+1)/2)*$C54))+($J54="custom")*CustomCF!W54</f>
        <v>4838.7096765505985</v>
      </c>
      <c r="AE54" s="19">
        <f>($J54="Bell Curve")*(_xlfn.NORM.DIST(AND(AE$4&gt;=$E54,AE$4&lt;=$G54)*(AE$4-$E54+1),$I54/2,$L54,TRUE)-_xlfn.NORM.DIST(AND(AE$4&gt;=$E54,AE$4&lt;=$G54)*(AD$4-$E54+1),$I54/2,$L54,TRUE))/(1-2*_xlfn.NORM.DIST(0,$I54/2,$L54,TRUE))*$C54+($J54="Steady Growth")*(AND(AE$4&gt;=$E54,AE$4&lt;=$G54)*((AE$4-$E54+1)/($I54*($I54+1)/2)*$C54))+($J54="custom")*CustomCF!X54</f>
        <v>4838.7096698177365</v>
      </c>
      <c r="AF54" s="19">
        <f>($J54="Bell Curve")*(_xlfn.NORM.DIST(AND(AF$4&gt;=$E54,AF$4&lt;=$G54)*(AF$4-$E54+1),$I54/2,$L54,TRUE)-_xlfn.NORM.DIST(AND(AF$4&gt;=$E54,AF$4&lt;=$G54)*(AE$4-$E54+1),$I54/2,$L54,TRUE))/(1-2*_xlfn.NORM.DIST(0,$I54/2,$L54,TRUE))*$C54+($J54="Steady Growth")*(AND(AF$4&gt;=$E54,AF$4&lt;=$G54)*((AF$4-$E54+1)/($I54*($I54+1)/2)*$C54))+($J54="custom")*CustomCF!Y54</f>
        <v>4838.7096900163233</v>
      </c>
      <c r="AG54" s="19">
        <f>($J54="Bell Curve")*(_xlfn.NORM.DIST(AND(AG$4&gt;=$E54,AG$4&lt;=$G54)*(AG$4-$E54+1),$I54/2,$L54,TRUE)-_xlfn.NORM.DIST(AND(AG$4&gt;=$E54,AG$4&lt;=$G54)*(AF$4-$E54+1),$I54/2,$L54,TRUE))/(1-2*_xlfn.NORM.DIST(0,$I54/2,$L54,TRUE))*$C54+($J54="Steady Growth")*(AND(AG$4&gt;=$E54,AG$4&lt;=$G54)*((AG$4-$E54+1)/($I54*($I54+1)/2)*$C54))+($J54="custom")*CustomCF!Z54</f>
        <v>4838.7096630848746</v>
      </c>
      <c r="AH54" s="19">
        <f>($J54="Bell Curve")*(_xlfn.NORM.DIST(AND(AH$4&gt;=$E54,AH$4&lt;=$G54)*(AH$4-$E54+1),$I54/2,$L54,TRUE)-_xlfn.NORM.DIST(AND(AH$4&gt;=$E54,AH$4&lt;=$G54)*(AG$4-$E54+1),$I54/2,$L54,TRUE))/(1-2*_xlfn.NORM.DIST(0,$I54/2,$L54,TRUE))*$C54+($J54="Steady Growth")*(AND(AH$4&gt;=$E54,AH$4&lt;=$G54)*((AH$4-$E54+1)/($I54*($I54+1)/2)*$C54))+($J54="custom")*CustomCF!AA54</f>
        <v>4838.7096900163233</v>
      </c>
      <c r="AI54" s="19">
        <f>($J54="Bell Curve")*(_xlfn.NORM.DIST(AND(AI$4&gt;=$E54,AI$4&lt;=$G54)*(AI$4-$E54+1),$I54/2,$L54,TRUE)-_xlfn.NORM.DIST(AND(AI$4&gt;=$E54,AI$4&lt;=$G54)*(AH$4-$E54+1),$I54/2,$L54,TRUE))/(1-2*_xlfn.NORM.DIST(0,$I54/2,$L54,TRUE))*$C54+($J54="Steady Growth")*(AND(AI$4&gt;=$E54,AI$4&lt;=$G54)*((AI$4-$E54+1)/($I54*($I54+1)/2)*$C54))+($J54="custom")*CustomCF!AB54</f>
        <v>4838.7096765505985</v>
      </c>
      <c r="AJ54" s="19">
        <f>($J54="Bell Curve")*(_xlfn.NORM.DIST(AND(AJ$4&gt;=$E54,AJ$4&lt;=$G54)*(AJ$4-$E54+1),$I54/2,$L54,TRUE)-_xlfn.NORM.DIST(AND(AJ$4&gt;=$E54,AJ$4&lt;=$G54)*(AI$4-$E54+1),$I54/2,$L54,TRUE))/(1-2*_xlfn.NORM.DIST(0,$I54/2,$L54,TRUE))*$C54+($J54="Steady Growth")*(AND(AJ$4&gt;=$E54,AJ$4&lt;=$G54)*((AJ$4-$E54+1)/($I54*($I54+1)/2)*$C54))+($J54="custom")*CustomCF!AC54</f>
        <v>4838.7096765505985</v>
      </c>
      <c r="AK54" s="19">
        <f>($J54="Bell Curve")*(_xlfn.NORM.DIST(AND(AK$4&gt;=$E54,AK$4&lt;=$G54)*(AK$4-$E54+1),$I54/2,$L54,TRUE)-_xlfn.NORM.DIST(AND(AK$4&gt;=$E54,AK$4&lt;=$G54)*(AJ$4-$E54+1),$I54/2,$L54,TRUE))/(1-2*_xlfn.NORM.DIST(0,$I54/2,$L54,TRUE))*$C54+($J54="Steady Growth")*(AND(AK$4&gt;=$E54,AK$4&lt;=$G54)*((AK$4-$E54+1)/($I54*($I54+1)/2)*$C54))+($J54="custom")*CustomCF!AD54</f>
        <v>4838.7096765505985</v>
      </c>
      <c r="AL54" s="19">
        <f>($J54="Bell Curve")*(_xlfn.NORM.DIST(AND(AL$4&gt;=$E54,AL$4&lt;=$G54)*(AL$4-$E54+1),$I54/2,$L54,TRUE)-_xlfn.NORM.DIST(AND(AL$4&gt;=$E54,AL$4&lt;=$G54)*(AK$4-$E54+1),$I54/2,$L54,TRUE))/(1-2*_xlfn.NORM.DIST(0,$I54/2,$L54,TRUE))*$C54+($J54="Steady Growth")*(AND(AL$4&gt;=$E54,AL$4&lt;=$G54)*((AL$4-$E54+1)/($I54*($I54+1)/2)*$C54))+($J54="custom")*CustomCF!AE54</f>
        <v>4838.7096765505985</v>
      </c>
      <c r="AM54" s="19">
        <f>($J54="Bell Curve")*(_xlfn.NORM.DIST(AND(AM$4&gt;=$E54,AM$4&lt;=$G54)*(AM$4-$E54+1),$I54/2,$L54,TRUE)-_xlfn.NORM.DIST(AND(AM$4&gt;=$E54,AM$4&lt;=$G54)*(AL$4-$E54+1),$I54/2,$L54,TRUE))/(1-2*_xlfn.NORM.DIST(0,$I54/2,$L54,TRUE))*$C54+($J54="Steady Growth")*(AND(AM$4&gt;=$E54,AM$4&lt;=$G54)*((AM$4-$E54+1)/($I54*($I54+1)/2)*$C54))+($J54="custom")*CustomCF!AF54</f>
        <v>4838.7096765505985</v>
      </c>
      <c r="AN54" s="19">
        <f>($J54="Bell Curve")*(_xlfn.NORM.DIST(AND(AN$4&gt;=$E54,AN$4&lt;=$G54)*(AN$4-$E54+1),$I54/2,$L54,TRUE)-_xlfn.NORM.DIST(AND(AN$4&gt;=$E54,AN$4&lt;=$G54)*(AM$4-$E54+1),$I54/2,$L54,TRUE))/(1-2*_xlfn.NORM.DIST(0,$I54/2,$L54,TRUE))*$C54+($J54="Steady Growth")*(AND(AN$4&gt;=$E54,AN$4&lt;=$G54)*((AN$4-$E54+1)/($I54*($I54+1)/2)*$C54))+($J54="custom")*CustomCF!AG54</f>
        <v>4838.7096765505985</v>
      </c>
      <c r="AO54" s="19">
        <f>($J54="Bell Curve")*(_xlfn.NORM.DIST(AND(AO$4&gt;=$E54,AO$4&lt;=$G54)*(AO$4-$E54+1),$I54/2,$L54,TRUE)-_xlfn.NORM.DIST(AND(AO$4&gt;=$E54,AO$4&lt;=$G54)*(AN$4-$E54+1),$I54/2,$L54,TRUE))/(1-2*_xlfn.NORM.DIST(0,$I54/2,$L54,TRUE))*$C54+($J54="Steady Growth")*(AND(AO$4&gt;=$E54,AO$4&lt;=$G54)*((AO$4-$E54+1)/($I54*($I54+1)/2)*$C54))+($J54="custom")*CustomCF!AH54</f>
        <v>4838.7096900163233</v>
      </c>
      <c r="AP54" s="19">
        <f>($J54="Bell Curve")*(_xlfn.NORM.DIST(AND(AP$4&gt;=$E54,AP$4&lt;=$G54)*(AP$4-$E54+1),$I54/2,$L54,TRUE)-_xlfn.NORM.DIST(AND(AP$4&gt;=$E54,AP$4&lt;=$G54)*(AO$4-$E54+1),$I54/2,$L54,TRUE))/(1-2*_xlfn.NORM.DIST(0,$I54/2,$L54,TRUE))*$C54+($J54="Steady Growth")*(AND(AP$4&gt;=$E54,AP$4&lt;=$G54)*((AP$4-$E54+1)/($I54*($I54+1)/2)*$C54))+($J54="custom")*CustomCF!AI54</f>
        <v>4838.7096630848746</v>
      </c>
      <c r="AQ54" s="19">
        <f>($J54="Bell Curve")*(_xlfn.NORM.DIST(AND(AQ$4&gt;=$E54,AQ$4&lt;=$G54)*(AQ$4-$E54+1),$I54/2,$L54,TRUE)-_xlfn.NORM.DIST(AND(AQ$4&gt;=$E54,AQ$4&lt;=$G54)*(AP$4-$E54+1),$I54/2,$L54,TRUE))/(1-2*_xlfn.NORM.DIST(0,$I54/2,$L54,TRUE))*$C54+($J54="Steady Growth")*(AND(AQ$4&gt;=$E54,AQ$4&lt;=$G54)*((AQ$4-$E54+1)/($I54*($I54+1)/2)*$C54))+($J54="custom")*CustomCF!AJ54</f>
        <v>4838.7096900163233</v>
      </c>
      <c r="AR54" s="19">
        <f>($J54="Bell Curve")*(_xlfn.NORM.DIST(AND(AR$4&gt;=$E54,AR$4&lt;=$G54)*(AR$4-$E54+1),$I54/2,$L54,TRUE)-_xlfn.NORM.DIST(AND(AR$4&gt;=$E54,AR$4&lt;=$G54)*(AQ$4-$E54+1),$I54/2,$L54,TRUE))/(1-2*_xlfn.NORM.DIST(0,$I54/2,$L54,TRUE))*$C54+($J54="Steady Growth")*(AND(AR$4&gt;=$E54,AR$4&lt;=$G54)*((AR$4-$E54+1)/($I54*($I54+1)/2)*$C54))+($J54="custom")*CustomCF!AK54</f>
        <v>4838.7096630848746</v>
      </c>
      <c r="AS54" s="19">
        <f>($J54="Bell Curve")*(_xlfn.NORM.DIST(AND(AS$4&gt;=$E54,AS$4&lt;=$G54)*(AS$4-$E54+1),$I54/2,$L54,TRUE)-_xlfn.NORM.DIST(AND(AS$4&gt;=$E54,AS$4&lt;=$G54)*(AR$4-$E54+1),$I54/2,$L54,TRUE))/(1-2*_xlfn.NORM.DIST(0,$I54/2,$L54,TRUE))*$C54+($J54="Steady Growth")*(AND(AS$4&gt;=$E54,AS$4&lt;=$G54)*((AS$4-$E54+1)/($I54*($I54+1)/2)*$C54))+($J54="custom")*CustomCF!AL54</f>
        <v>4838.7096900163233</v>
      </c>
      <c r="AT54" s="19">
        <f>($J54="Bell Curve")*(_xlfn.NORM.DIST(AND(AT$4&gt;=$E54,AT$4&lt;=$G54)*(AT$4-$E54+1),$I54/2,$L54,TRUE)-_xlfn.NORM.DIST(AND(AT$4&gt;=$E54,AT$4&lt;=$G54)*(AS$4-$E54+1),$I54/2,$L54,TRUE))/(1-2*_xlfn.NORM.DIST(0,$I54/2,$L54,TRUE))*$C54+($J54="Steady Growth")*(AND(AT$4&gt;=$E54,AT$4&lt;=$G54)*((AT$4-$E54+1)/($I54*($I54+1)/2)*$C54))+($J54="custom")*CustomCF!AM54</f>
        <v>4838.7096630848746</v>
      </c>
      <c r="AU54" s="19">
        <f>($J54="Bell Curve")*(_xlfn.NORM.DIST(AND(AU$4&gt;=$E54,AU$4&lt;=$G54)*(AU$4-$E54+1),$I54/2,$L54,TRUE)-_xlfn.NORM.DIST(AND(AU$4&gt;=$E54,AU$4&lt;=$G54)*(AT$4-$E54+1),$I54/2,$L54,TRUE))/(1-2*_xlfn.NORM.DIST(0,$I54/2,$L54,TRUE))*$C54+($J54="Steady Growth")*(AND(AU$4&gt;=$E54,AU$4&lt;=$G54)*((AU$4-$E54+1)/($I54*($I54+1)/2)*$C54))+($J54="custom")*CustomCF!AN54</f>
        <v>0</v>
      </c>
      <c r="AV54" s="19">
        <f>($J54="Bell Curve")*(_xlfn.NORM.DIST(AND(AV$4&gt;=$E54,AV$4&lt;=$G54)*(AV$4-$E54+1),$I54/2,$L54,TRUE)-_xlfn.NORM.DIST(AND(AV$4&gt;=$E54,AV$4&lt;=$G54)*(AU$4-$E54+1),$I54/2,$L54,TRUE))/(1-2*_xlfn.NORM.DIST(0,$I54/2,$L54,TRUE))*$C54+($J54="Steady Growth")*(AND(AV$4&gt;=$E54,AV$4&lt;=$G54)*((AV$4-$E54+1)/($I54*($I54+1)/2)*$C54))+($J54="custom")*CustomCF!AO54</f>
        <v>0</v>
      </c>
      <c r="AW54" s="19">
        <f>($J54="Bell Curve")*(_xlfn.NORM.DIST(AND(AW$4&gt;=$E54,AW$4&lt;=$G54)*(AW$4-$E54+1),$I54/2,$L54,TRUE)-_xlfn.NORM.DIST(AND(AW$4&gt;=$E54,AW$4&lt;=$G54)*(AV$4-$E54+1),$I54/2,$L54,TRUE))/(1-2*_xlfn.NORM.DIST(0,$I54/2,$L54,TRUE))*$C54+($J54="Steady Growth")*(AND(AW$4&gt;=$E54,AW$4&lt;=$G54)*((AW$4-$E54+1)/($I54*($I54+1)/2)*$C54))+($J54="custom")*CustomCF!AP54</f>
        <v>0</v>
      </c>
      <c r="AX54" s="19">
        <f>($J54="Bell Curve")*(_xlfn.NORM.DIST(AND(AX$4&gt;=$E54,AX$4&lt;=$G54)*(AX$4-$E54+1),$I54/2,$L54,TRUE)-_xlfn.NORM.DIST(AND(AX$4&gt;=$E54,AX$4&lt;=$G54)*(AW$4-$E54+1),$I54/2,$L54,TRUE))/(1-2*_xlfn.NORM.DIST(0,$I54/2,$L54,TRUE))*$C54+($J54="Steady Growth")*(AND(AX$4&gt;=$E54,AX$4&lt;=$G54)*((AX$4-$E54+1)/($I54*($I54+1)/2)*$C54))+($J54="custom")*CustomCF!AQ54</f>
        <v>0</v>
      </c>
      <c r="AY54" s="19">
        <f>($J54="Bell Curve")*(_xlfn.NORM.DIST(AND(AY$4&gt;=$E54,AY$4&lt;=$G54)*(AY$4-$E54+1),$I54/2,$L54,TRUE)-_xlfn.NORM.DIST(AND(AY$4&gt;=$E54,AY$4&lt;=$G54)*(AX$4-$E54+1),$I54/2,$L54,TRUE))/(1-2*_xlfn.NORM.DIST(0,$I54/2,$L54,TRUE))*$C54+($J54="Steady Growth")*(AND(AY$4&gt;=$E54,AY$4&lt;=$G54)*((AY$4-$E54+1)/($I54*($I54+1)/2)*$C54))+($J54="custom")*CustomCF!AR54</f>
        <v>0</v>
      </c>
      <c r="AZ54" s="19">
        <f>($J54="Bell Curve")*(_xlfn.NORM.DIST(AND(AZ$4&gt;=$E54,AZ$4&lt;=$G54)*(AZ$4-$E54+1),$I54/2,$L54,TRUE)-_xlfn.NORM.DIST(AND(AZ$4&gt;=$E54,AZ$4&lt;=$G54)*(AY$4-$E54+1),$I54/2,$L54,TRUE))/(1-2*_xlfn.NORM.DIST(0,$I54/2,$L54,TRUE))*$C54+($J54="Steady Growth")*(AND(AZ$4&gt;=$E54,AZ$4&lt;=$G54)*((AZ$4-$E54+1)/($I54*($I54+1)/2)*$C54))+($J54="custom")*CustomCF!AS54</f>
        <v>0</v>
      </c>
      <c r="BA54" s="19">
        <f>($J54="Bell Curve")*(_xlfn.NORM.DIST(AND(BA$4&gt;=$E54,BA$4&lt;=$G54)*(BA$4-$E54+1),$I54/2,$L54,TRUE)-_xlfn.NORM.DIST(AND(BA$4&gt;=$E54,BA$4&lt;=$G54)*(AZ$4-$E54+1),$I54/2,$L54,TRUE))/(1-2*_xlfn.NORM.DIST(0,$I54/2,$L54,TRUE))*$C54+($J54="Steady Growth")*(AND(BA$4&gt;=$E54,BA$4&lt;=$G54)*((BA$4-$E54+1)/($I54*($I54+1)/2)*$C54))+($J54="custom")*CustomCF!AT54</f>
        <v>0</v>
      </c>
      <c r="BB54" s="19">
        <f>($J54="Bell Curve")*(_xlfn.NORM.DIST(AND(BB$4&gt;=$E54,BB$4&lt;=$G54)*(BB$4-$E54+1),$I54/2,$L54,TRUE)-_xlfn.NORM.DIST(AND(BB$4&gt;=$E54,BB$4&lt;=$G54)*(BA$4-$E54+1),$I54/2,$L54,TRUE))/(1-2*_xlfn.NORM.DIST(0,$I54/2,$L54,TRUE))*$C54+($J54="Steady Growth")*(AND(BB$4&gt;=$E54,BB$4&lt;=$G54)*((BB$4-$E54+1)/($I54*($I54+1)/2)*$C54))+($J54="custom")*CustomCF!AU54</f>
        <v>0</v>
      </c>
      <c r="BC54" s="19">
        <f>($J54="Bell Curve")*(_xlfn.NORM.DIST(AND(BC$4&gt;=$E54,BC$4&lt;=$G54)*(BC$4-$E54+1),$I54/2,$L54,TRUE)-_xlfn.NORM.DIST(AND(BC$4&gt;=$E54,BC$4&lt;=$G54)*(BB$4-$E54+1),$I54/2,$L54,TRUE))/(1-2*_xlfn.NORM.DIST(0,$I54/2,$L54,TRUE))*$C54+($J54="Steady Growth")*(AND(BC$4&gt;=$E54,BC$4&lt;=$G54)*((BC$4-$E54+1)/($I54*($I54+1)/2)*$C54))+($J54="custom")*CustomCF!AV54</f>
        <v>0</v>
      </c>
      <c r="BD54" s="19">
        <f>($J54="Bell Curve")*(_xlfn.NORM.DIST(AND(BD$4&gt;=$E54,BD$4&lt;=$G54)*(BD$4-$E54+1),$I54/2,$L54,TRUE)-_xlfn.NORM.DIST(AND(BD$4&gt;=$E54,BD$4&lt;=$G54)*(BC$4-$E54+1),$I54/2,$L54,TRUE))/(1-2*_xlfn.NORM.DIST(0,$I54/2,$L54,TRUE))*$C54+($J54="Steady Growth")*(AND(BD$4&gt;=$E54,BD$4&lt;=$G54)*((BD$4-$E54+1)/($I54*($I54+1)/2)*$C54))+($J54="custom")*CustomCF!AW54</f>
        <v>0</v>
      </c>
      <c r="BE54" s="19">
        <f>($J54="Bell Curve")*(_xlfn.NORM.DIST(AND(BE$4&gt;=$E54,BE$4&lt;=$G54)*(BE$4-$E54+1),$I54/2,$L54,TRUE)-_xlfn.NORM.DIST(AND(BE$4&gt;=$E54,BE$4&lt;=$G54)*(BD$4-$E54+1),$I54/2,$L54,TRUE))/(1-2*_xlfn.NORM.DIST(0,$I54/2,$L54,TRUE))*$C54+($J54="Steady Growth")*(AND(BE$4&gt;=$E54,BE$4&lt;=$G54)*((BE$4-$E54+1)/($I54*($I54+1)/2)*$C54))+($J54="custom")*CustomCF!AX54</f>
        <v>0</v>
      </c>
      <c r="BF54" s="19">
        <f>($J54="Bell Curve")*(_xlfn.NORM.DIST(AND(BF$4&gt;=$E54,BF$4&lt;=$G54)*(BF$4-$E54+1),$I54/2,$L54,TRUE)-_xlfn.NORM.DIST(AND(BF$4&gt;=$E54,BF$4&lt;=$G54)*(BE$4-$E54+1),$I54/2,$L54,TRUE))/(1-2*_xlfn.NORM.DIST(0,$I54/2,$L54,TRUE))*$C54+($J54="Steady Growth")*(AND(BF$4&gt;=$E54,BF$4&lt;=$G54)*((BF$4-$E54+1)/($I54*($I54+1)/2)*$C54))+($J54="custom")*CustomCF!AY54</f>
        <v>0</v>
      </c>
      <c r="BG54" s="19">
        <f>($J54="Bell Curve")*(_xlfn.NORM.DIST(AND(BG$4&gt;=$E54,BG$4&lt;=$G54)*(BG$4-$E54+1),$I54/2,$L54,TRUE)-_xlfn.NORM.DIST(AND(BG$4&gt;=$E54,BG$4&lt;=$G54)*(BF$4-$E54+1),$I54/2,$L54,TRUE))/(1-2*_xlfn.NORM.DIST(0,$I54/2,$L54,TRUE))*$C54+($J54="Steady Growth")*(AND(BG$4&gt;=$E54,BG$4&lt;=$G54)*((BG$4-$E54+1)/($I54*($I54+1)/2)*$C54))+($J54="custom")*CustomCF!AZ54</f>
        <v>0</v>
      </c>
      <c r="BH54" s="19">
        <f>($J54="Bell Curve")*(_xlfn.NORM.DIST(AND(BH$4&gt;=$E54,BH$4&lt;=$G54)*(BH$4-$E54+1),$I54/2,$L54,TRUE)-_xlfn.NORM.DIST(AND(BH$4&gt;=$E54,BH$4&lt;=$G54)*(BG$4-$E54+1),$I54/2,$L54,TRUE))/(1-2*_xlfn.NORM.DIST(0,$I54/2,$L54,TRUE))*$C54+($J54="Steady Growth")*(AND(BH$4&gt;=$E54,BH$4&lt;=$G54)*((BH$4-$E54+1)/($I54*($I54+1)/2)*$C54))+($J54="custom")*CustomCF!BA54</f>
        <v>0</v>
      </c>
      <c r="BI54" s="19">
        <f>($J54="Bell Curve")*(_xlfn.NORM.DIST(AND(BI$4&gt;=$E54,BI$4&lt;=$G54)*(BI$4-$E54+1),$I54/2,$L54,TRUE)-_xlfn.NORM.DIST(AND(BI$4&gt;=$E54,BI$4&lt;=$G54)*(BH$4-$E54+1),$I54/2,$L54,TRUE))/(1-2*_xlfn.NORM.DIST(0,$I54/2,$L54,TRUE))*$C54+($J54="Steady Growth")*(AND(BI$4&gt;=$E54,BI$4&lt;=$G54)*((BI$4-$E54+1)/($I54*($I54+1)/2)*$C54))+($J54="custom")*CustomCF!BB54</f>
        <v>0</v>
      </c>
      <c r="BJ54" s="19">
        <f>($J54="Bell Curve")*(_xlfn.NORM.DIST(AND(BJ$4&gt;=$E54,BJ$4&lt;=$G54)*(BJ$4-$E54+1),$I54/2,$L54,TRUE)-_xlfn.NORM.DIST(AND(BJ$4&gt;=$E54,BJ$4&lt;=$G54)*(BI$4-$E54+1),$I54/2,$L54,TRUE))/(1-2*_xlfn.NORM.DIST(0,$I54/2,$L54,TRUE))*$C54+($J54="Steady Growth")*(AND(BJ$4&gt;=$E54,BJ$4&lt;=$G54)*((BJ$4-$E54+1)/($I54*($I54+1)/2)*$C54))+($J54="custom")*CustomCF!BC54</f>
        <v>0</v>
      </c>
      <c r="BK54" s="19">
        <f>($J54="Bell Curve")*(_xlfn.NORM.DIST(AND(BK$4&gt;=$E54,BK$4&lt;=$G54)*(BK$4-$E54+1),$I54/2,$L54,TRUE)-_xlfn.NORM.DIST(AND(BK$4&gt;=$E54,BK$4&lt;=$G54)*(BJ$4-$E54+1),$I54/2,$L54,TRUE))/(1-2*_xlfn.NORM.DIST(0,$I54/2,$L54,TRUE))*$C54+($J54="Steady Growth")*(AND(BK$4&gt;=$E54,BK$4&lt;=$G54)*((BK$4-$E54+1)/($I54*($I54+1)/2)*$C54))+($J54="custom")*CustomCF!BD54</f>
        <v>0</v>
      </c>
      <c r="BL54" s="19">
        <f>($J54="Bell Curve")*(_xlfn.NORM.DIST(AND(BL$4&gt;=$E54,BL$4&lt;=$G54)*(BL$4-$E54+1),$I54/2,$L54,TRUE)-_xlfn.NORM.DIST(AND(BL$4&gt;=$E54,BL$4&lt;=$G54)*(BK$4-$E54+1),$I54/2,$L54,TRUE))/(1-2*_xlfn.NORM.DIST(0,$I54/2,$L54,TRUE))*$C54+($J54="Steady Growth")*(AND(BL$4&gt;=$E54,BL$4&lt;=$G54)*((BL$4-$E54+1)/($I54*($I54+1)/2)*$C54))+($J54="custom")*CustomCF!BE54</f>
        <v>0</v>
      </c>
      <c r="BM54" s="19">
        <f>($J54="Bell Curve")*(_xlfn.NORM.DIST(AND(BM$4&gt;=$E54,BM$4&lt;=$G54)*(BM$4-$E54+1),$I54/2,$L54,TRUE)-_xlfn.NORM.DIST(AND(BM$4&gt;=$E54,BM$4&lt;=$G54)*(BL$4-$E54+1),$I54/2,$L54,TRUE))/(1-2*_xlfn.NORM.DIST(0,$I54/2,$L54,TRUE))*$C54+($J54="Steady Growth")*(AND(BM$4&gt;=$E54,BM$4&lt;=$G54)*((BM$4-$E54+1)/($I54*($I54+1)/2)*$C54))+($J54="custom")*CustomCF!BF54</f>
        <v>0</v>
      </c>
      <c r="BN54" s="19">
        <f>($J54="Bell Curve")*(_xlfn.NORM.DIST(AND(BN$4&gt;=$E54,BN$4&lt;=$G54)*(BN$4-$E54+1),$I54/2,$L54,TRUE)-_xlfn.NORM.DIST(AND(BN$4&gt;=$E54,BN$4&lt;=$G54)*(BM$4-$E54+1),$I54/2,$L54,TRUE))/(1-2*_xlfn.NORM.DIST(0,$I54/2,$L54,TRUE))*$C54+($J54="Steady Growth")*(AND(BN$4&gt;=$E54,BN$4&lt;=$G54)*((BN$4-$E54+1)/($I54*($I54+1)/2)*$C54))+($J54="custom")*CustomCF!BG54</f>
        <v>0</v>
      </c>
      <c r="BO54" s="19">
        <f>($J54="Bell Curve")*(_xlfn.NORM.DIST(AND(BO$4&gt;=$E54,BO$4&lt;=$G54)*(BO$4-$E54+1),$I54/2,$L54,TRUE)-_xlfn.NORM.DIST(AND(BO$4&gt;=$E54,BO$4&lt;=$G54)*(BN$4-$E54+1),$I54/2,$L54,TRUE))/(1-2*_xlfn.NORM.DIST(0,$I54/2,$L54,TRUE))*$C54+($J54="Steady Growth")*(AND(BO$4&gt;=$E54,BO$4&lt;=$G54)*((BO$4-$E54+1)/($I54*($I54+1)/2)*$C54))+($J54="custom")*CustomCF!BH54</f>
        <v>0</v>
      </c>
      <c r="BP54" s="19">
        <f>($J54="Bell Curve")*(_xlfn.NORM.DIST(AND(BP$4&gt;=$E54,BP$4&lt;=$G54)*(BP$4-$E54+1),$I54/2,$L54,TRUE)-_xlfn.NORM.DIST(AND(BP$4&gt;=$E54,BP$4&lt;=$G54)*(BO$4-$E54+1),$I54/2,$L54,TRUE))/(1-2*_xlfn.NORM.DIST(0,$I54/2,$L54,TRUE))*$C54+($J54="Steady Growth")*(AND(BP$4&gt;=$E54,BP$4&lt;=$G54)*((BP$4-$E54+1)/($I54*($I54+1)/2)*$C54))+($J54="custom")*CustomCF!BI54</f>
        <v>0</v>
      </c>
      <c r="BQ54" s="19">
        <f>($J54="Bell Curve")*(_xlfn.NORM.DIST(AND(BQ$4&gt;=$E54,BQ$4&lt;=$G54)*(BQ$4-$E54+1),$I54/2,$L54,TRUE)-_xlfn.NORM.DIST(AND(BQ$4&gt;=$E54,BQ$4&lt;=$G54)*(BP$4-$E54+1),$I54/2,$L54,TRUE))/(1-2*_xlfn.NORM.DIST(0,$I54/2,$L54,TRUE))*$C54+($J54="Steady Growth")*(AND(BQ$4&gt;=$E54,BQ$4&lt;=$G54)*((BQ$4-$E54+1)/($I54*($I54+1)/2)*$C54))+($J54="custom")*CustomCF!BJ54</f>
        <v>0</v>
      </c>
      <c r="BR54" s="19">
        <f>($J54="Bell Curve")*(_xlfn.NORM.DIST(AND(BR$4&gt;=$E54,BR$4&lt;=$G54)*(BR$4-$E54+1),$I54/2,$L54,TRUE)-_xlfn.NORM.DIST(AND(BR$4&gt;=$E54,BR$4&lt;=$G54)*(BQ$4-$E54+1),$I54/2,$L54,TRUE))/(1-2*_xlfn.NORM.DIST(0,$I54/2,$L54,TRUE))*$C54+($J54="Steady Growth")*(AND(BR$4&gt;=$E54,BR$4&lt;=$G54)*((BR$4-$E54+1)/($I54*($I54+1)/2)*$C54))+($J54="custom")*CustomCF!BK54</f>
        <v>0</v>
      </c>
      <c r="BS54" s="19">
        <f>($J54="Bell Curve")*(_xlfn.NORM.DIST(AND(BS$4&gt;=$E54,BS$4&lt;=$G54)*(BS$4-$E54+1),$I54/2,$L54,TRUE)-_xlfn.NORM.DIST(AND(BS$4&gt;=$E54,BS$4&lt;=$G54)*(BR$4-$E54+1),$I54/2,$L54,TRUE))/(1-2*_xlfn.NORM.DIST(0,$I54/2,$L54,TRUE))*$C54+($J54="Steady Growth")*(AND(BS$4&gt;=$E54,BS$4&lt;=$G54)*((BS$4-$E54+1)/($I54*($I54+1)/2)*$C54))+($J54="custom")*CustomCF!BL54</f>
        <v>0</v>
      </c>
      <c r="BT54" s="19">
        <f>($J54="Bell Curve")*(_xlfn.NORM.DIST(AND(BT$4&gt;=$E54,BT$4&lt;=$G54)*(BT$4-$E54+1),$I54/2,$L54,TRUE)-_xlfn.NORM.DIST(AND(BT$4&gt;=$E54,BT$4&lt;=$G54)*(BS$4-$E54+1),$I54/2,$L54,TRUE))/(1-2*_xlfn.NORM.DIST(0,$I54/2,$L54,TRUE))*$C54+($J54="Steady Growth")*(AND(BT$4&gt;=$E54,BT$4&lt;=$G54)*((BT$4-$E54+1)/($I54*($I54+1)/2)*$C54))+($J54="custom")*CustomCF!BM54</f>
        <v>0</v>
      </c>
      <c r="BU54" s="19">
        <f>($J54="Bell Curve")*(_xlfn.NORM.DIST(AND(BU$4&gt;=$E54,BU$4&lt;=$G54)*(BU$4-$E54+1),$I54/2,$L54,TRUE)-_xlfn.NORM.DIST(AND(BU$4&gt;=$E54,BU$4&lt;=$G54)*(BT$4-$E54+1),$I54/2,$L54,TRUE))/(1-2*_xlfn.NORM.DIST(0,$I54/2,$L54,TRUE))*$C54+($J54="Steady Growth")*(AND(BU$4&gt;=$E54,BU$4&lt;=$G54)*((BU$4-$E54+1)/($I54*($I54+1)/2)*$C54))+($J54="custom")*CustomCF!BN54</f>
        <v>0</v>
      </c>
      <c r="BV54" s="19">
        <f>($J54="Bell Curve")*(_xlfn.NORM.DIST(AND(BV$4&gt;=$E54,BV$4&lt;=$G54)*(BV$4-$E54+1),$I54/2,$L54,TRUE)-_xlfn.NORM.DIST(AND(BV$4&gt;=$E54,BV$4&lt;=$G54)*(BU$4-$E54+1),$I54/2,$L54,TRUE))/(1-2*_xlfn.NORM.DIST(0,$I54/2,$L54,TRUE))*$C54+($J54="Steady Growth")*(AND(BV$4&gt;=$E54,BV$4&lt;=$G54)*((BV$4-$E54+1)/($I54*($I54+1)/2)*$C54))+($J54="custom")*CustomCF!BO54</f>
        <v>0</v>
      </c>
      <c r="BW54" s="19">
        <f>($J54="Bell Curve")*(_xlfn.NORM.DIST(AND(BW$4&gt;=$E54,BW$4&lt;=$G54)*(BW$4-$E54+1),$I54/2,$L54,TRUE)-_xlfn.NORM.DIST(AND(BW$4&gt;=$E54,BW$4&lt;=$G54)*(BV$4-$E54+1),$I54/2,$L54,TRUE))/(1-2*_xlfn.NORM.DIST(0,$I54/2,$L54,TRUE))*$C54+($J54="Steady Growth")*(AND(BW$4&gt;=$E54,BW$4&lt;=$G54)*((BW$4-$E54+1)/($I54*($I54+1)/2)*$C54))+($J54="custom")*CustomCF!BP54</f>
        <v>0</v>
      </c>
      <c r="BX54" s="19">
        <f>($J54="Bell Curve")*(_xlfn.NORM.DIST(AND(BX$4&gt;=$E54,BX$4&lt;=$G54)*(BX$4-$E54+1),$I54/2,$L54,TRUE)-_xlfn.NORM.DIST(AND(BX$4&gt;=$E54,BX$4&lt;=$G54)*(BW$4-$E54+1),$I54/2,$L54,TRUE))/(1-2*_xlfn.NORM.DIST(0,$I54/2,$L54,TRUE))*$C54+($J54="Steady Growth")*(AND(BX$4&gt;=$E54,BX$4&lt;=$G54)*((BX$4-$E54+1)/($I54*($I54+1)/2)*$C54))+($J54="custom")*CustomCF!BQ54</f>
        <v>0</v>
      </c>
      <c r="BY54" s="19">
        <f>($J54="Bell Curve")*(_xlfn.NORM.DIST(AND(BY$4&gt;=$E54,BY$4&lt;=$G54)*(BY$4-$E54+1),$I54/2,$L54,TRUE)-_xlfn.NORM.DIST(AND(BY$4&gt;=$E54,BY$4&lt;=$G54)*(BX$4-$E54+1),$I54/2,$L54,TRUE))/(1-2*_xlfn.NORM.DIST(0,$I54/2,$L54,TRUE))*$C54+($J54="Steady Growth")*(AND(BY$4&gt;=$E54,BY$4&lt;=$G54)*((BY$4-$E54+1)/($I54*($I54+1)/2)*$C54))+($J54="custom")*CustomCF!BR54</f>
        <v>0</v>
      </c>
      <c r="BZ54" s="19">
        <f>($J54="Bell Curve")*(_xlfn.NORM.DIST(AND(BZ$4&gt;=$E54,BZ$4&lt;=$G54)*(BZ$4-$E54+1),$I54/2,$L54,TRUE)-_xlfn.NORM.DIST(AND(BZ$4&gt;=$E54,BZ$4&lt;=$G54)*(BY$4-$E54+1),$I54/2,$L54,TRUE))/(1-2*_xlfn.NORM.DIST(0,$I54/2,$L54,TRUE))*$C54+($J54="Steady Growth")*(AND(BZ$4&gt;=$E54,BZ$4&lt;=$G54)*((BZ$4-$E54+1)/($I54*($I54+1)/2)*$C54))+($J54="custom")*CustomCF!BS54</f>
        <v>0</v>
      </c>
      <c r="CA54" s="19">
        <f>($J54="Bell Curve")*(_xlfn.NORM.DIST(AND(CA$4&gt;=$E54,CA$4&lt;=$G54)*(CA$4-$E54+1),$I54/2,$L54,TRUE)-_xlfn.NORM.DIST(AND(CA$4&gt;=$E54,CA$4&lt;=$G54)*(BZ$4-$E54+1),$I54/2,$L54,TRUE))/(1-2*_xlfn.NORM.DIST(0,$I54/2,$L54,TRUE))*$C54+($J54="Steady Growth")*(AND(CA$4&gt;=$E54,CA$4&lt;=$G54)*((CA$4-$E54+1)/($I54*($I54+1)/2)*$C54))+($J54="custom")*CustomCF!BT54</f>
        <v>0</v>
      </c>
      <c r="CB54" s="19">
        <f>($J54="Bell Curve")*(_xlfn.NORM.DIST(AND(CB$4&gt;=$E54,CB$4&lt;=$G54)*(CB$4-$E54+1),$I54/2,$L54,TRUE)-_xlfn.NORM.DIST(AND(CB$4&gt;=$E54,CB$4&lt;=$G54)*(CA$4-$E54+1),$I54/2,$L54,TRUE))/(1-2*_xlfn.NORM.DIST(0,$I54/2,$L54,TRUE))*$C54+($J54="Steady Growth")*(AND(CB$4&gt;=$E54,CB$4&lt;=$G54)*((CB$4-$E54+1)/($I54*($I54+1)/2)*$C54))+($J54="custom")*CustomCF!BU54</f>
        <v>0</v>
      </c>
      <c r="CC54" s="19">
        <f>($J54="Bell Curve")*(_xlfn.NORM.DIST(AND(CC$4&gt;=$E54,CC$4&lt;=$G54)*(CC$4-$E54+1),$I54/2,$L54,TRUE)-_xlfn.NORM.DIST(AND(CC$4&gt;=$E54,CC$4&lt;=$G54)*(CB$4-$E54+1),$I54/2,$L54,TRUE))/(1-2*_xlfn.NORM.DIST(0,$I54/2,$L54,TRUE))*$C54+($J54="Steady Growth")*(AND(CC$4&gt;=$E54,CC$4&lt;=$G54)*((CC$4-$E54+1)/($I54*($I54+1)/2)*$C54))+($J54="custom")*CustomCF!BV54</f>
        <v>0</v>
      </c>
      <c r="CD54" s="19">
        <f>($J54="Bell Curve")*(_xlfn.NORM.DIST(AND(CD$4&gt;=$E54,CD$4&lt;=$G54)*(CD$4-$E54+1),$I54/2,$L54,TRUE)-_xlfn.NORM.DIST(AND(CD$4&gt;=$E54,CD$4&lt;=$G54)*(CC$4-$E54+1),$I54/2,$L54,TRUE))/(1-2*_xlfn.NORM.DIST(0,$I54/2,$L54,TRUE))*$C54+($J54="Steady Growth")*(AND(CD$4&gt;=$E54,CD$4&lt;=$G54)*((CD$4-$E54+1)/($I54*($I54+1)/2)*$C54))+($J54="custom")*CustomCF!BW54</f>
        <v>0</v>
      </c>
      <c r="CE54" s="19">
        <f>($J54="Bell Curve")*(_xlfn.NORM.DIST(AND(CE$4&gt;=$E54,CE$4&lt;=$G54)*(CE$4-$E54+1),$I54/2,$L54,TRUE)-_xlfn.NORM.DIST(AND(CE$4&gt;=$E54,CE$4&lt;=$G54)*(CD$4-$E54+1),$I54/2,$L54,TRUE))/(1-2*_xlfn.NORM.DIST(0,$I54/2,$L54,TRUE))*$C54+($J54="Steady Growth")*(AND(CE$4&gt;=$E54,CE$4&lt;=$G54)*((CE$4-$E54+1)/($I54*($I54+1)/2)*$C54))+($J54="custom")*CustomCF!BX54</f>
        <v>0</v>
      </c>
      <c r="CF54" s="19">
        <f>($J54="Bell Curve")*(_xlfn.NORM.DIST(AND(CF$4&gt;=$E54,CF$4&lt;=$G54)*(CF$4-$E54+1),$I54/2,$L54,TRUE)-_xlfn.NORM.DIST(AND(CF$4&gt;=$E54,CF$4&lt;=$G54)*(CE$4-$E54+1),$I54/2,$L54,TRUE))/(1-2*_xlfn.NORM.DIST(0,$I54/2,$L54,TRUE))*$C54+($J54="Steady Growth")*(AND(CF$4&gt;=$E54,CF$4&lt;=$G54)*((CF$4-$E54+1)/($I54*($I54+1)/2)*$C54))+($J54="custom")*CustomCF!BY54</f>
        <v>0</v>
      </c>
      <c r="CG54" s="19">
        <f>($J54="Bell Curve")*(_xlfn.NORM.DIST(AND(CG$4&gt;=$E54,CG$4&lt;=$G54)*(CG$4-$E54+1),$I54/2,$L54,TRUE)-_xlfn.NORM.DIST(AND(CG$4&gt;=$E54,CG$4&lt;=$G54)*(CF$4-$E54+1),$I54/2,$L54,TRUE))/(1-2*_xlfn.NORM.DIST(0,$I54/2,$L54,TRUE))*$C54+($J54="Steady Growth")*(AND(CG$4&gt;=$E54,CG$4&lt;=$G54)*((CG$4-$E54+1)/($I54*($I54+1)/2)*$C54))+($J54="custom")*CustomCF!BZ54</f>
        <v>0</v>
      </c>
      <c r="CH54" s="19">
        <f>($J54="Bell Curve")*(_xlfn.NORM.DIST(AND(CH$4&gt;=$E54,CH$4&lt;=$G54)*(CH$4-$E54+1),$I54/2,$L54,TRUE)-_xlfn.NORM.DIST(AND(CH$4&gt;=$E54,CH$4&lt;=$G54)*(CG$4-$E54+1),$I54/2,$L54,TRUE))/(1-2*_xlfn.NORM.DIST(0,$I54/2,$L54,TRUE))*$C54+($J54="Steady Growth")*(AND(CH$4&gt;=$E54,CH$4&lt;=$G54)*((CH$4-$E54+1)/($I54*($I54+1)/2)*$C54))+($J54="custom")*CustomCF!CA54</f>
        <v>0</v>
      </c>
      <c r="CI54" s="19">
        <f>($J54="Bell Curve")*(_xlfn.NORM.DIST(AND(CI$4&gt;=$E54,CI$4&lt;=$G54)*(CI$4-$E54+1),$I54/2,$L54,TRUE)-_xlfn.NORM.DIST(AND(CI$4&gt;=$E54,CI$4&lt;=$G54)*(CH$4-$E54+1),$I54/2,$L54,TRUE))/(1-2*_xlfn.NORM.DIST(0,$I54/2,$L54,TRUE))*$C54+($J54="Steady Growth")*(AND(CI$4&gt;=$E54,CI$4&lt;=$G54)*((CI$4-$E54+1)/($I54*($I54+1)/2)*$C54))+($J54="custom")*CustomCF!CB54</f>
        <v>0</v>
      </c>
      <c r="CJ54" s="19">
        <f>($J54="Bell Curve")*(_xlfn.NORM.DIST(AND(CJ$4&gt;=$E54,CJ$4&lt;=$G54)*(CJ$4-$E54+1),$I54/2,$L54,TRUE)-_xlfn.NORM.DIST(AND(CJ$4&gt;=$E54,CJ$4&lt;=$G54)*(CI$4-$E54+1),$I54/2,$L54,TRUE))/(1-2*_xlfn.NORM.DIST(0,$I54/2,$L54,TRUE))*$C54+($J54="Steady Growth")*(AND(CJ$4&gt;=$E54,CJ$4&lt;=$G54)*((CJ$4-$E54+1)/($I54*($I54+1)/2)*$C54))+($J54="custom")*CustomCF!CC54</f>
        <v>0</v>
      </c>
      <c r="CK54" s="19">
        <f>($J54="Bell Curve")*(_xlfn.NORM.DIST(AND(CK$4&gt;=$E54,CK$4&lt;=$G54)*(CK$4-$E54+1),$I54/2,$L54,TRUE)-_xlfn.NORM.DIST(AND(CK$4&gt;=$E54,CK$4&lt;=$G54)*(CJ$4-$E54+1),$I54/2,$L54,TRUE))/(1-2*_xlfn.NORM.DIST(0,$I54/2,$L54,TRUE))*$C54+($J54="Steady Growth")*(AND(CK$4&gt;=$E54,CK$4&lt;=$G54)*((CK$4-$E54+1)/($I54*($I54+1)/2)*$C54))+($J54="custom")*CustomCF!CD54</f>
        <v>0</v>
      </c>
      <c r="CL54" s="19">
        <f>($J54="Bell Curve")*(_xlfn.NORM.DIST(AND(CL$4&gt;=$E54,CL$4&lt;=$G54)*(CL$4-$E54+1),$I54/2,$L54,TRUE)-_xlfn.NORM.DIST(AND(CL$4&gt;=$E54,CL$4&lt;=$G54)*(CK$4-$E54+1),$I54/2,$L54,TRUE))/(1-2*_xlfn.NORM.DIST(0,$I54/2,$L54,TRUE))*$C54+($J54="Steady Growth")*(AND(CL$4&gt;=$E54,CL$4&lt;=$G54)*((CL$4-$E54+1)/($I54*($I54+1)/2)*$C54))+($J54="custom")*CustomCF!CE54</f>
        <v>0</v>
      </c>
      <c r="CM54" s="19">
        <f>($J54="Bell Curve")*(_xlfn.NORM.DIST(AND(CM$4&gt;=$E54,CM$4&lt;=$G54)*(CM$4-$E54+1),$I54/2,$L54,TRUE)-_xlfn.NORM.DIST(AND(CM$4&gt;=$E54,CM$4&lt;=$G54)*(CL$4-$E54+1),$I54/2,$L54,TRUE))/(1-2*_xlfn.NORM.DIST(0,$I54/2,$L54,TRUE))*$C54+($J54="Steady Growth")*(AND(CM$4&gt;=$E54,CM$4&lt;=$G54)*((CM$4-$E54+1)/($I54*($I54+1)/2)*$C54))+($J54="custom")*CustomCF!CF54</f>
        <v>0</v>
      </c>
      <c r="CN54" s="19">
        <f>($J54="Bell Curve")*(_xlfn.NORM.DIST(AND(CN$4&gt;=$E54,CN$4&lt;=$G54)*(CN$4-$E54+1),$I54/2,$L54,TRUE)-_xlfn.NORM.DIST(AND(CN$4&gt;=$E54,CN$4&lt;=$G54)*(CM$4-$E54+1),$I54/2,$L54,TRUE))/(1-2*_xlfn.NORM.DIST(0,$I54/2,$L54,TRUE))*$C54+($J54="Steady Growth")*(AND(CN$4&gt;=$E54,CN$4&lt;=$G54)*((CN$4-$E54+1)/($I54*($I54+1)/2)*$C54))+($J54="custom")*CustomCF!CG54</f>
        <v>0</v>
      </c>
      <c r="CO54" s="19">
        <f>($J54="Bell Curve")*(_xlfn.NORM.DIST(AND(CO$4&gt;=$E54,CO$4&lt;=$G54)*(CO$4-$E54+1),$I54/2,$L54,TRUE)-_xlfn.NORM.DIST(AND(CO$4&gt;=$E54,CO$4&lt;=$G54)*(CN$4-$E54+1),$I54/2,$L54,TRUE))/(1-2*_xlfn.NORM.DIST(0,$I54/2,$L54,TRUE))*$C54+($J54="Steady Growth")*(AND(CO$4&gt;=$E54,CO$4&lt;=$G54)*((CO$4-$E54+1)/($I54*($I54+1)/2)*$C54))+($J54="custom")*CustomCF!CH54</f>
        <v>0</v>
      </c>
      <c r="CP54" s="19">
        <f>($J54="Bell Curve")*(_xlfn.NORM.DIST(AND(CP$4&gt;=$E54,CP$4&lt;=$G54)*(CP$4-$E54+1),$I54/2,$L54,TRUE)-_xlfn.NORM.DIST(AND(CP$4&gt;=$E54,CP$4&lt;=$G54)*(CO$4-$E54+1),$I54/2,$L54,TRUE))/(1-2*_xlfn.NORM.DIST(0,$I54/2,$L54,TRUE))*$C54+($J54="Steady Growth")*(AND(CP$4&gt;=$E54,CP$4&lt;=$G54)*((CP$4-$E54+1)/($I54*($I54+1)/2)*$C54))+($J54="custom")*CustomCF!CI54</f>
        <v>0</v>
      </c>
      <c r="CQ54" s="19">
        <f>($J54="Bell Curve")*(_xlfn.NORM.DIST(AND(CQ$4&gt;=$E54,CQ$4&lt;=$G54)*(CQ$4-$E54+1),$I54/2,$L54,TRUE)-_xlfn.NORM.DIST(AND(CQ$4&gt;=$E54,CQ$4&lt;=$G54)*(CP$4-$E54+1),$I54/2,$L54,TRUE))/(1-2*_xlfn.NORM.DIST(0,$I54/2,$L54,TRUE))*$C54+($J54="Steady Growth")*(AND(CQ$4&gt;=$E54,CQ$4&lt;=$G54)*((CQ$4-$E54+1)/($I54*($I54+1)/2)*$C54))+($J54="custom")*CustomCF!CJ54</f>
        <v>0</v>
      </c>
      <c r="CR54" s="19">
        <f>($J54="Bell Curve")*(_xlfn.NORM.DIST(AND(CR$4&gt;=$E54,CR$4&lt;=$G54)*(CR$4-$E54+1),$I54/2,$L54,TRUE)-_xlfn.NORM.DIST(AND(CR$4&gt;=$E54,CR$4&lt;=$G54)*(CQ$4-$E54+1),$I54/2,$L54,TRUE))/(1-2*_xlfn.NORM.DIST(0,$I54/2,$L54,TRUE))*$C54+($J54="Steady Growth")*(AND(CR$4&gt;=$E54,CR$4&lt;=$G54)*((CR$4-$E54+1)/($I54*($I54+1)/2)*$C54))+($J54="custom")*CustomCF!CK54</f>
        <v>0</v>
      </c>
      <c r="CS54" s="19">
        <f>($J54="Bell Curve")*(_xlfn.NORM.DIST(AND(CS$4&gt;=$E54,CS$4&lt;=$G54)*(CS$4-$E54+1),$I54/2,$L54,TRUE)-_xlfn.NORM.DIST(AND(CS$4&gt;=$E54,CS$4&lt;=$G54)*(CR$4-$E54+1),$I54/2,$L54,TRUE))/(1-2*_xlfn.NORM.DIST(0,$I54/2,$L54,TRUE))*$C54+($J54="Steady Growth")*(AND(CS$4&gt;=$E54,CS$4&lt;=$G54)*((CS$4-$E54+1)/($I54*($I54+1)/2)*$C54))+($J54="custom")*CustomCF!CL54</f>
        <v>0</v>
      </c>
      <c r="CT54" s="19">
        <f>($J54="Bell Curve")*(_xlfn.NORM.DIST(AND(CT$4&gt;=$E54,CT$4&lt;=$G54)*(CT$4-$E54+1),$I54/2,$L54,TRUE)-_xlfn.NORM.DIST(AND(CT$4&gt;=$E54,CT$4&lt;=$G54)*(CS$4-$E54+1),$I54/2,$L54,TRUE))/(1-2*_xlfn.NORM.DIST(0,$I54/2,$L54,TRUE))*$C54+($J54="Steady Growth")*(AND(CT$4&gt;=$E54,CT$4&lt;=$G54)*((CT$4-$E54+1)/($I54*($I54+1)/2)*$C54))+($J54="custom")*CustomCF!CM54</f>
        <v>0</v>
      </c>
      <c r="CU54" s="19">
        <f>($J54="Bell Curve")*(_xlfn.NORM.DIST(AND(CU$4&gt;=$E54,CU$4&lt;=$G54)*(CU$4-$E54+1),$I54/2,$L54,TRUE)-_xlfn.NORM.DIST(AND(CU$4&gt;=$E54,CU$4&lt;=$G54)*(CT$4-$E54+1),$I54/2,$L54,TRUE))/(1-2*_xlfn.NORM.DIST(0,$I54/2,$L54,TRUE))*$C54+($J54="Steady Growth")*(AND(CU$4&gt;=$E54,CU$4&lt;=$G54)*((CU$4-$E54+1)/($I54*($I54+1)/2)*$C54))+($J54="custom")*CustomCF!CN54</f>
        <v>0</v>
      </c>
      <c r="CV54" s="19">
        <f>($J54="Bell Curve")*(_xlfn.NORM.DIST(AND(CV$4&gt;=$E54,CV$4&lt;=$G54)*(CV$4-$E54+1),$I54/2,$L54,TRUE)-_xlfn.NORM.DIST(AND(CV$4&gt;=$E54,CV$4&lt;=$G54)*(CU$4-$E54+1),$I54/2,$L54,TRUE))/(1-2*_xlfn.NORM.DIST(0,$I54/2,$L54,TRUE))*$C54+($J54="Steady Growth")*(AND(CV$4&gt;=$E54,CV$4&lt;=$G54)*((CV$4-$E54+1)/($I54*($I54+1)/2)*$C54))+($J54="custom")*CustomCF!CO54</f>
        <v>0</v>
      </c>
      <c r="CW54" s="19">
        <f>($J54="Bell Curve")*(_xlfn.NORM.DIST(AND(CW$4&gt;=$E54,CW$4&lt;=$G54)*(CW$4-$E54+1),$I54/2,$L54,TRUE)-_xlfn.NORM.DIST(AND(CW$4&gt;=$E54,CW$4&lt;=$G54)*(CV$4-$E54+1),$I54/2,$L54,TRUE))/(1-2*_xlfn.NORM.DIST(0,$I54/2,$L54,TRUE))*$C54+($J54="Steady Growth")*(AND(CW$4&gt;=$E54,CW$4&lt;=$G54)*((CW$4-$E54+1)/($I54*($I54+1)/2)*$C54))+($J54="custom")*CustomCF!CP54</f>
        <v>0</v>
      </c>
      <c r="CX54" s="19">
        <f>($J54="Bell Curve")*(_xlfn.NORM.DIST(AND(CX$4&gt;=$E54,CX$4&lt;=$G54)*(CX$4-$E54+1),$I54/2,$L54,TRUE)-_xlfn.NORM.DIST(AND(CX$4&gt;=$E54,CX$4&lt;=$G54)*(CW$4-$E54+1),$I54/2,$L54,TRUE))/(1-2*_xlfn.NORM.DIST(0,$I54/2,$L54,TRUE))*$C54+($J54="Steady Growth")*(AND(CX$4&gt;=$E54,CX$4&lt;=$G54)*((CX$4-$E54+1)/($I54*($I54+1)/2)*$C54))+($J54="custom")*CustomCF!CQ54</f>
        <v>0</v>
      </c>
      <c r="CY54" s="19">
        <f>($J54="Bell Curve")*(_xlfn.NORM.DIST(AND(CY$4&gt;=$E54,CY$4&lt;=$G54)*(CY$4-$E54+1),$I54/2,$L54,TRUE)-_xlfn.NORM.DIST(AND(CY$4&gt;=$E54,CY$4&lt;=$G54)*(CX$4-$E54+1),$I54/2,$L54,TRUE))/(1-2*_xlfn.NORM.DIST(0,$I54/2,$L54,TRUE))*$C54+($J54="Steady Growth")*(AND(CY$4&gt;=$E54,CY$4&lt;=$G54)*((CY$4-$E54+1)/($I54*($I54+1)/2)*$C54))+($J54="custom")*CustomCF!CR54</f>
        <v>0</v>
      </c>
      <c r="CZ54" s="19">
        <f>($J54="Bell Curve")*(_xlfn.NORM.DIST(AND(CZ$4&gt;=$E54,CZ$4&lt;=$G54)*(CZ$4-$E54+1),$I54/2,$L54,TRUE)-_xlfn.NORM.DIST(AND(CZ$4&gt;=$E54,CZ$4&lt;=$G54)*(CY$4-$E54+1),$I54/2,$L54,TRUE))/(1-2*_xlfn.NORM.DIST(0,$I54/2,$L54,TRUE))*$C54+($J54="Steady Growth")*(AND(CZ$4&gt;=$E54,CZ$4&lt;=$G54)*((CZ$4-$E54+1)/($I54*($I54+1)/2)*$C54))+($J54="custom")*CustomCF!CS54</f>
        <v>0</v>
      </c>
      <c r="DA54" s="19">
        <f>($J54="Bell Curve")*(_xlfn.NORM.DIST(AND(DA$4&gt;=$E54,DA$4&lt;=$G54)*(DA$4-$E54+1),$I54/2,$L54,TRUE)-_xlfn.NORM.DIST(AND(DA$4&gt;=$E54,DA$4&lt;=$G54)*(CZ$4-$E54+1),$I54/2,$L54,TRUE))/(1-2*_xlfn.NORM.DIST(0,$I54/2,$L54,TRUE))*$C54+($J54="Steady Growth")*(AND(DA$4&gt;=$E54,DA$4&lt;=$G54)*((DA$4-$E54+1)/($I54*($I54+1)/2)*$C54))+($J54="custom")*CustomCF!CT54</f>
        <v>0</v>
      </c>
      <c r="DB54" s="19">
        <f>($J54="Bell Curve")*(_xlfn.NORM.DIST(AND(DB$4&gt;=$E54,DB$4&lt;=$G54)*(DB$4-$E54+1),$I54/2,$L54,TRUE)-_xlfn.NORM.DIST(AND(DB$4&gt;=$E54,DB$4&lt;=$G54)*(DA$4-$E54+1),$I54/2,$L54,TRUE))/(1-2*_xlfn.NORM.DIST(0,$I54/2,$L54,TRUE))*$C54+($J54="Steady Growth")*(AND(DB$4&gt;=$E54,DB$4&lt;=$G54)*((DB$4-$E54+1)/($I54*($I54+1)/2)*$C54))+($J54="custom")*CustomCF!CU54</f>
        <v>0</v>
      </c>
      <c r="DC54" s="19">
        <f>($J54="Bell Curve")*(_xlfn.NORM.DIST(AND(DC$4&gt;=$E54,DC$4&lt;=$G54)*(DC$4-$E54+1),$I54/2,$L54,TRUE)-_xlfn.NORM.DIST(AND(DC$4&gt;=$E54,DC$4&lt;=$G54)*(DB$4-$E54+1),$I54/2,$L54,TRUE))/(1-2*_xlfn.NORM.DIST(0,$I54/2,$L54,TRUE))*$C54+($J54="Steady Growth")*(AND(DC$4&gt;=$E54,DC$4&lt;=$G54)*((DC$4-$E54+1)/($I54*($I54+1)/2)*$C54))+($J54="custom")*CustomCF!CV54</f>
        <v>0</v>
      </c>
      <c r="DD54" s="19">
        <f>($J54="Bell Curve")*(_xlfn.NORM.DIST(AND(DD$4&gt;=$E54,DD$4&lt;=$G54)*(DD$4-$E54+1),$I54/2,$L54,TRUE)-_xlfn.NORM.DIST(AND(DD$4&gt;=$E54,DD$4&lt;=$G54)*(DC$4-$E54+1),$I54/2,$L54,TRUE))/(1-2*_xlfn.NORM.DIST(0,$I54/2,$L54,TRUE))*$C54+($J54="Steady Growth")*(AND(DD$4&gt;=$E54,DD$4&lt;=$G54)*((DD$4-$E54+1)/($I54*($I54+1)/2)*$C54))+($J54="custom")*CustomCF!CW54</f>
        <v>0</v>
      </c>
      <c r="DE54" s="19">
        <f>($J54="Bell Curve")*(_xlfn.NORM.DIST(AND(DE$4&gt;=$E54,DE$4&lt;=$G54)*(DE$4-$E54+1),$I54/2,$L54,TRUE)-_xlfn.NORM.DIST(AND(DE$4&gt;=$E54,DE$4&lt;=$G54)*(DD$4-$E54+1),$I54/2,$L54,TRUE))/(1-2*_xlfn.NORM.DIST(0,$I54/2,$L54,TRUE))*$C54+($J54="Steady Growth")*(AND(DE$4&gt;=$E54,DE$4&lt;=$G54)*((DE$4-$E54+1)/($I54*($I54+1)/2)*$C54))+($J54="custom")*CustomCF!CX54</f>
        <v>0</v>
      </c>
      <c r="DF54" s="19">
        <f>($J54="Bell Curve")*(_xlfn.NORM.DIST(AND(DF$4&gt;=$E54,DF$4&lt;=$G54)*(DF$4-$E54+1),$I54/2,$L54,TRUE)-_xlfn.NORM.DIST(AND(DF$4&gt;=$E54,DF$4&lt;=$G54)*(DE$4-$E54+1),$I54/2,$L54,TRUE))/(1-2*_xlfn.NORM.DIST(0,$I54/2,$L54,TRUE))*$C54+($J54="Steady Growth")*(AND(DF$4&gt;=$E54,DF$4&lt;=$G54)*((DF$4-$E54+1)/($I54*($I54+1)/2)*$C54))+($J54="custom")*CustomCF!CY54</f>
        <v>0</v>
      </c>
      <c r="DG54" s="19">
        <f>($J54="Bell Curve")*(_xlfn.NORM.DIST(AND(DG$4&gt;=$E54,DG$4&lt;=$G54)*(DG$4-$E54+1),$I54/2,$L54,TRUE)-_xlfn.NORM.DIST(AND(DG$4&gt;=$E54,DG$4&lt;=$G54)*(DF$4-$E54+1),$I54/2,$L54,TRUE))/(1-2*_xlfn.NORM.DIST(0,$I54/2,$L54,TRUE))*$C54+($J54="Steady Growth")*(AND(DG$4&gt;=$E54,DG$4&lt;=$G54)*((DG$4-$E54+1)/($I54*($I54+1)/2)*$C54))+($J54="custom")*CustomCF!CZ54</f>
        <v>0</v>
      </c>
      <c r="DH54" s="19">
        <f>($J54="Bell Curve")*(_xlfn.NORM.DIST(AND(DH$4&gt;=$E54,DH$4&lt;=$G54)*(DH$4-$E54+1),$I54/2,$L54,TRUE)-_xlfn.NORM.DIST(AND(DH$4&gt;=$E54,DH$4&lt;=$G54)*(DG$4-$E54+1),$I54/2,$L54,TRUE))/(1-2*_xlfn.NORM.DIST(0,$I54/2,$L54,TRUE))*$C54+($J54="Steady Growth")*(AND(DH$4&gt;=$E54,DH$4&lt;=$G54)*((DH$4-$E54+1)/($I54*($I54+1)/2)*$C54))+($J54="custom")*CustomCF!DA54</f>
        <v>0</v>
      </c>
      <c r="DI54" s="19">
        <f>($J54="Bell Curve")*(_xlfn.NORM.DIST(AND(DI$4&gt;=$E54,DI$4&lt;=$G54)*(DI$4-$E54+1),$I54/2,$L54,TRUE)-_xlfn.NORM.DIST(AND(DI$4&gt;=$E54,DI$4&lt;=$G54)*(DH$4-$E54+1),$I54/2,$L54,TRUE))/(1-2*_xlfn.NORM.DIST(0,$I54/2,$L54,TRUE))*$C54+($J54="Steady Growth")*(AND(DI$4&gt;=$E54,DI$4&lt;=$G54)*((DI$4-$E54+1)/($I54*($I54+1)/2)*$C54))+($J54="custom")*CustomCF!DB54</f>
        <v>0</v>
      </c>
      <c r="DJ54" s="19">
        <f>($J54="Bell Curve")*(_xlfn.NORM.DIST(AND(DJ$4&gt;=$E54,DJ$4&lt;=$G54)*(DJ$4-$E54+1),$I54/2,$L54,TRUE)-_xlfn.NORM.DIST(AND(DJ$4&gt;=$E54,DJ$4&lt;=$G54)*(DI$4-$E54+1),$I54/2,$L54,TRUE))/(1-2*_xlfn.NORM.DIST(0,$I54/2,$L54,TRUE))*$C54+($J54="Steady Growth")*(AND(DJ$4&gt;=$E54,DJ$4&lt;=$G54)*((DJ$4-$E54+1)/($I54*($I54+1)/2)*$C54))+($J54="custom")*CustomCF!DC54</f>
        <v>0</v>
      </c>
      <c r="DK54" s="19">
        <f>($J54="Bell Curve")*(_xlfn.NORM.DIST(AND(DK$4&gt;=$E54,DK$4&lt;=$G54)*(DK$4-$E54+1),$I54/2,$L54,TRUE)-_xlfn.NORM.DIST(AND(DK$4&gt;=$E54,DK$4&lt;=$G54)*(DJ$4-$E54+1),$I54/2,$L54,TRUE))/(1-2*_xlfn.NORM.DIST(0,$I54/2,$L54,TRUE))*$C54+($J54="Steady Growth")*(AND(DK$4&gt;=$E54,DK$4&lt;=$G54)*((DK$4-$E54+1)/($I54*($I54+1)/2)*$C54))+($J54="custom")*CustomCF!DD54</f>
        <v>0</v>
      </c>
      <c r="DL54" s="19">
        <f>($J54="Bell Curve")*(_xlfn.NORM.DIST(AND(DL$4&gt;=$E54,DL$4&lt;=$G54)*(DL$4-$E54+1),$I54/2,$L54,TRUE)-_xlfn.NORM.DIST(AND(DL$4&gt;=$E54,DL$4&lt;=$G54)*(DK$4-$E54+1),$I54/2,$L54,TRUE))/(1-2*_xlfn.NORM.DIST(0,$I54/2,$L54,TRUE))*$C54+($J54="Steady Growth")*(AND(DL$4&gt;=$E54,DL$4&lt;=$G54)*((DL$4-$E54+1)/($I54*($I54+1)/2)*$C54))+($J54="custom")*CustomCF!DE54</f>
        <v>0</v>
      </c>
      <c r="DM54" s="19">
        <f>($J54="Bell Curve")*(_xlfn.NORM.DIST(AND(DM$4&gt;=$E54,DM$4&lt;=$G54)*(DM$4-$E54+1),$I54/2,$L54,TRUE)-_xlfn.NORM.DIST(AND(DM$4&gt;=$E54,DM$4&lt;=$G54)*(DL$4-$E54+1),$I54/2,$L54,TRUE))/(1-2*_xlfn.NORM.DIST(0,$I54/2,$L54,TRUE))*$C54+($J54="Steady Growth")*(AND(DM$4&gt;=$E54,DM$4&lt;=$G54)*((DM$4-$E54+1)/($I54*($I54+1)/2)*$C54))+($J54="custom")*CustomCF!DF54</f>
        <v>0</v>
      </c>
      <c r="DN54" s="19">
        <f>($J54="Bell Curve")*(_xlfn.NORM.DIST(AND(DN$4&gt;=$E54,DN$4&lt;=$G54)*(DN$4-$E54+1),$I54/2,$L54,TRUE)-_xlfn.NORM.DIST(AND(DN$4&gt;=$E54,DN$4&lt;=$G54)*(DM$4-$E54+1),$I54/2,$L54,TRUE))/(1-2*_xlfn.NORM.DIST(0,$I54/2,$L54,TRUE))*$C54+($J54="Steady Growth")*(AND(DN$4&gt;=$E54,DN$4&lt;=$G54)*((DN$4-$E54+1)/($I54*($I54+1)/2)*$C54))+($J54="custom")*CustomCF!DG54</f>
        <v>0</v>
      </c>
      <c r="DO54" s="19">
        <f>($J54="Bell Curve")*(_xlfn.NORM.DIST(AND(DO$4&gt;=$E54,DO$4&lt;=$G54)*(DO$4-$E54+1),$I54/2,$L54,TRUE)-_xlfn.NORM.DIST(AND(DO$4&gt;=$E54,DO$4&lt;=$G54)*(DN$4-$E54+1),$I54/2,$L54,TRUE))/(1-2*_xlfn.NORM.DIST(0,$I54/2,$L54,TRUE))*$C54+($J54="Steady Growth")*(AND(DO$4&gt;=$E54,DO$4&lt;=$G54)*((DO$4-$E54+1)/($I54*($I54+1)/2)*$C54))+($J54="custom")*CustomCF!DH54</f>
        <v>0</v>
      </c>
      <c r="DP54" s="19">
        <f>($J54="Bell Curve")*(_xlfn.NORM.DIST(AND(DP$4&gt;=$E54,DP$4&lt;=$G54)*(DP$4-$E54+1),$I54/2,$L54,TRUE)-_xlfn.NORM.DIST(AND(DP$4&gt;=$E54,DP$4&lt;=$G54)*(DO$4-$E54+1),$I54/2,$L54,TRUE))/(1-2*_xlfn.NORM.DIST(0,$I54/2,$L54,TRUE))*$C54+($J54="Steady Growth")*(AND(DP$4&gt;=$E54,DP$4&lt;=$G54)*((DP$4-$E54+1)/($I54*($I54+1)/2)*$C54))+($J54="custom")*CustomCF!DI54</f>
        <v>0</v>
      </c>
      <c r="DQ54" s="19">
        <f>($J54="Bell Curve")*(_xlfn.NORM.DIST(AND(DQ$4&gt;=$E54,DQ$4&lt;=$G54)*(DQ$4-$E54+1),$I54/2,$L54,TRUE)-_xlfn.NORM.DIST(AND(DQ$4&gt;=$E54,DQ$4&lt;=$G54)*(DP$4-$E54+1),$I54/2,$L54,TRUE))/(1-2*_xlfn.NORM.DIST(0,$I54/2,$L54,TRUE))*$C54+($J54="Steady Growth")*(AND(DQ$4&gt;=$E54,DQ$4&lt;=$G54)*((DQ$4-$E54+1)/($I54*($I54+1)/2)*$C54))+($J54="custom")*CustomCF!DJ54</f>
        <v>0</v>
      </c>
      <c r="DR54" s="19">
        <f>($J54="Bell Curve")*(_xlfn.NORM.DIST(AND(DR$4&gt;=$E54,DR$4&lt;=$G54)*(DR$4-$E54+1),$I54/2,$L54,TRUE)-_xlfn.NORM.DIST(AND(DR$4&gt;=$E54,DR$4&lt;=$G54)*(DQ$4-$E54+1),$I54/2,$L54,TRUE))/(1-2*_xlfn.NORM.DIST(0,$I54/2,$L54,TRUE))*$C54+($J54="Steady Growth")*(AND(DR$4&gt;=$E54,DR$4&lt;=$G54)*((DR$4-$E54+1)/($I54*($I54+1)/2)*$C54))+($J54="custom")*CustomCF!DK54</f>
        <v>0</v>
      </c>
      <c r="DS54" s="19">
        <f>($J54="Bell Curve")*(_xlfn.NORM.DIST(AND(DS$4&gt;=$E54,DS$4&lt;=$G54)*(DS$4-$E54+1),$I54/2,$L54,TRUE)-_xlfn.NORM.DIST(AND(DS$4&gt;=$E54,DS$4&lt;=$G54)*(DR$4-$E54+1),$I54/2,$L54,TRUE))/(1-2*_xlfn.NORM.DIST(0,$I54/2,$L54,TRUE))*$C54+($J54="Steady Growth")*(AND(DS$4&gt;=$E54,DS$4&lt;=$G54)*((DS$4-$E54+1)/($I54*($I54+1)/2)*$C54))+($J54="custom")*CustomCF!DL54</f>
        <v>0</v>
      </c>
      <c r="DT54" s="19">
        <f>($J54="Bell Curve")*(_xlfn.NORM.DIST(AND(DT$4&gt;=$E54,DT$4&lt;=$G54)*(DT$4-$E54+1),$I54/2,$L54,TRUE)-_xlfn.NORM.DIST(AND(DT$4&gt;=$E54,DT$4&lt;=$G54)*(DS$4-$E54+1),$I54/2,$L54,TRUE))/(1-2*_xlfn.NORM.DIST(0,$I54/2,$L54,TRUE))*$C54+($J54="Steady Growth")*(AND(DT$4&gt;=$E54,DT$4&lt;=$G54)*((DT$4-$E54+1)/($I54*($I54+1)/2)*$C54))+($J54="custom")*CustomCF!DM54</f>
        <v>0</v>
      </c>
      <c r="DU54" s="19">
        <f>($J54="Bell Curve")*(_xlfn.NORM.DIST(AND(DU$4&gt;=$E54,DU$4&lt;=$G54)*(DU$4-$E54+1),$I54/2,$L54,TRUE)-_xlfn.NORM.DIST(AND(DU$4&gt;=$E54,DU$4&lt;=$G54)*(DT$4-$E54+1),$I54/2,$L54,TRUE))/(1-2*_xlfn.NORM.DIST(0,$I54/2,$L54,TRUE))*$C54+($J54="Steady Growth")*(AND(DU$4&gt;=$E54,DU$4&lt;=$G54)*((DU$4-$E54+1)/($I54*($I54+1)/2)*$C54))+($J54="custom")*CustomCF!DN54</f>
        <v>0</v>
      </c>
      <c r="DV54" s="19">
        <f>($J54="Bell Curve")*(_xlfn.NORM.DIST(AND(DV$4&gt;=$E54,DV$4&lt;=$G54)*(DV$4-$E54+1),$I54/2,$L54,TRUE)-_xlfn.NORM.DIST(AND(DV$4&gt;=$E54,DV$4&lt;=$G54)*(DU$4-$E54+1),$I54/2,$L54,TRUE))/(1-2*_xlfn.NORM.DIST(0,$I54/2,$L54,TRUE))*$C54+($J54="Steady Growth")*(AND(DV$4&gt;=$E54,DV$4&lt;=$G54)*((DV$4-$E54+1)/($I54*($I54+1)/2)*$C54))+($J54="custom")*CustomCF!DO54</f>
        <v>0</v>
      </c>
      <c r="DW54" s="19">
        <f>($J54="Bell Curve")*(_xlfn.NORM.DIST(AND(DW$4&gt;=$E54,DW$4&lt;=$G54)*(DW$4-$E54+1),$I54/2,$L54,TRUE)-_xlfn.NORM.DIST(AND(DW$4&gt;=$E54,DW$4&lt;=$G54)*(DV$4-$E54+1),$I54/2,$L54,TRUE))/(1-2*_xlfn.NORM.DIST(0,$I54/2,$L54,TRUE))*$C54+($J54="Steady Growth")*(AND(DW$4&gt;=$E54,DW$4&lt;=$G54)*((DW$4-$E54+1)/($I54*($I54+1)/2)*$C54))+($J54="custom")*CustomCF!DP54</f>
        <v>0</v>
      </c>
      <c r="DX54" s="19">
        <f>($J54="Bell Curve")*(_xlfn.NORM.DIST(AND(DX$4&gt;=$E54,DX$4&lt;=$G54)*(DX$4-$E54+1),$I54/2,$L54,TRUE)-_xlfn.NORM.DIST(AND(DX$4&gt;=$E54,DX$4&lt;=$G54)*(DW$4-$E54+1),$I54/2,$L54,TRUE))/(1-2*_xlfn.NORM.DIST(0,$I54/2,$L54,TRUE))*$C54+($J54="Steady Growth")*(AND(DX$4&gt;=$E54,DX$4&lt;=$G54)*((DX$4-$E54+1)/($I54*($I54+1)/2)*$C54))+($J54="custom")*CustomCF!DQ54</f>
        <v>0</v>
      </c>
      <c r="DY54" s="19">
        <f>($J54="Bell Curve")*(_xlfn.NORM.DIST(AND(DY$4&gt;=$E54,DY$4&lt;=$G54)*(DY$4-$E54+1),$I54/2,$L54,TRUE)-_xlfn.NORM.DIST(AND(DY$4&gt;=$E54,DY$4&lt;=$G54)*(DX$4-$E54+1),$I54/2,$L54,TRUE))/(1-2*_xlfn.NORM.DIST(0,$I54/2,$L54,TRUE))*$C54+($J54="Steady Growth")*(AND(DY$4&gt;=$E54,DY$4&lt;=$G54)*((DY$4-$E54+1)/($I54*($I54+1)/2)*$C54))+($J54="custom")*CustomCF!DR54</f>
        <v>0</v>
      </c>
      <c r="DZ54" s="19">
        <f>($J54="Bell Curve")*(_xlfn.NORM.DIST(AND(DZ$4&gt;=$E54,DZ$4&lt;=$G54)*(DZ$4-$E54+1),$I54/2,$L54,TRUE)-_xlfn.NORM.DIST(AND(DZ$4&gt;=$E54,DZ$4&lt;=$G54)*(DY$4-$E54+1),$I54/2,$L54,TRUE))/(1-2*_xlfn.NORM.DIST(0,$I54/2,$L54,TRUE))*$C54+($J54="Steady Growth")*(AND(DZ$4&gt;=$E54,DZ$4&lt;=$G54)*((DZ$4-$E54+1)/($I54*($I54+1)/2)*$C54))+($J54="custom")*CustomCF!DS54</f>
        <v>0</v>
      </c>
      <c r="EA54" s="19">
        <f>($J54="Bell Curve")*(_xlfn.NORM.DIST(AND(EA$4&gt;=$E54,EA$4&lt;=$G54)*(EA$4-$E54+1),$I54/2,$L54,TRUE)-_xlfn.NORM.DIST(AND(EA$4&gt;=$E54,EA$4&lt;=$G54)*(DZ$4-$E54+1),$I54/2,$L54,TRUE))/(1-2*_xlfn.NORM.DIST(0,$I54/2,$L54,TRUE))*$C54+($J54="Steady Growth")*(AND(EA$4&gt;=$E54,EA$4&lt;=$G54)*((EA$4-$E54+1)/($I54*($I54+1)/2)*$C54))+($J54="custom")*CustomCF!DT54</f>
        <v>0</v>
      </c>
      <c r="EB54" s="19">
        <f>($J54="Bell Curve")*(_xlfn.NORM.DIST(AND(EB$4&gt;=$E54,EB$4&lt;=$G54)*(EB$4-$E54+1),$I54/2,$L54,TRUE)-_xlfn.NORM.DIST(AND(EB$4&gt;=$E54,EB$4&lt;=$G54)*(EA$4-$E54+1),$I54/2,$L54,TRUE))/(1-2*_xlfn.NORM.DIST(0,$I54/2,$L54,TRUE))*$C54+($J54="Steady Growth")*(AND(EB$4&gt;=$E54,EB$4&lt;=$G54)*((EB$4-$E54+1)/($I54*($I54+1)/2)*$C54))+($J54="custom")*CustomCF!DU54</f>
        <v>0</v>
      </c>
      <c r="EC54" s="19">
        <f>($J54="Bell Curve")*(_xlfn.NORM.DIST(AND(EC$4&gt;=$E54,EC$4&lt;=$G54)*(EC$4-$E54+1),$I54/2,$L54,TRUE)-_xlfn.NORM.DIST(AND(EC$4&gt;=$E54,EC$4&lt;=$G54)*(EB$4-$E54+1),$I54/2,$L54,TRUE))/(1-2*_xlfn.NORM.DIST(0,$I54/2,$L54,TRUE))*$C54+($J54="Steady Growth")*(AND(EC$4&gt;=$E54,EC$4&lt;=$G54)*((EC$4-$E54+1)/($I54*($I54+1)/2)*$C54))+($J54="custom")*CustomCF!DV54</f>
        <v>0</v>
      </c>
      <c r="ED54" s="19">
        <f>($J54="Bell Curve")*(_xlfn.NORM.DIST(AND(ED$4&gt;=$E54,ED$4&lt;=$G54)*(ED$4-$E54+1),$I54/2,$L54,TRUE)-_xlfn.NORM.DIST(AND(ED$4&gt;=$E54,ED$4&lt;=$G54)*(EC$4-$E54+1),$I54/2,$L54,TRUE))/(1-2*_xlfn.NORM.DIST(0,$I54/2,$L54,TRUE))*$C54+($J54="Steady Growth")*(AND(ED$4&gt;=$E54,ED$4&lt;=$G54)*((ED$4-$E54+1)/($I54*($I54+1)/2)*$C54))+($J54="custom")*CustomCF!DW54</f>
        <v>0</v>
      </c>
      <c r="EE54" s="19">
        <f>($J54="Bell Curve")*(_xlfn.NORM.DIST(AND(EE$4&gt;=$E54,EE$4&lt;=$G54)*(EE$4-$E54+1),$I54/2,$L54,TRUE)-_xlfn.NORM.DIST(AND(EE$4&gt;=$E54,EE$4&lt;=$G54)*(ED$4-$E54+1),$I54/2,$L54,TRUE))/(1-2*_xlfn.NORM.DIST(0,$I54/2,$L54,TRUE))*$C54+($J54="Steady Growth")*(AND(EE$4&gt;=$E54,EE$4&lt;=$G54)*((EE$4-$E54+1)/($I54*($I54+1)/2)*$C54))+($J54="custom")*CustomCF!DX54</f>
        <v>0</v>
      </c>
      <c r="EF54" s="121">
        <f>($J54="Bell Curve")*(_xlfn.NORM.DIST(AND(EF$4&gt;=$E54,EF$4&lt;=$G54)*(EF$4-$E54+1),$I54/2,$L54,TRUE)-_xlfn.NORM.DIST(AND(EF$4&gt;=$E54,EF$4&lt;=$G54)*(EE$4-$E54+1),$I54/2,$L54,TRUE))/(1-2*_xlfn.NORM.DIST(0,$I54/2,$L54,TRUE))*$C54+($J54="Steady Growth")*(AND(EF$4&gt;=$E54,EF$4&lt;=$G54)*((EF$4-$E54+1)/($I54*($I54+1)/2)*$C54))+($J54="custom")*CustomCF!DY54</f>
        <v>0</v>
      </c>
    </row>
    <row r="55" spans="2:136" hidden="1" outlineLevel="1" x14ac:dyDescent="0.2">
      <c r="B55" s="103" t="str">
        <f>Budget!O28</f>
        <v>Appraisal</v>
      </c>
      <c r="C55" s="19">
        <f>Budget!P28</f>
        <v>150000</v>
      </c>
      <c r="D55" s="19">
        <f t="shared" si="17"/>
        <v>0</v>
      </c>
      <c r="E55" s="92">
        <v>0</v>
      </c>
      <c r="F55" s="18">
        <f>IF(J55="Custom",CustomCF!E55,INDEX($P$6:$DY$6,MATCH(E55,CF!$P$4:$DY$4,0)))</f>
        <v>46022</v>
      </c>
      <c r="G55" s="92">
        <v>30</v>
      </c>
      <c r="H55" s="18">
        <f>IF(J55="Custom",CustomCF!F55,INDEX($P$6:$EF$6,MATCH(G55,$P$4:$EF$4,0)))</f>
        <v>46934</v>
      </c>
      <c r="I55" s="9">
        <f t="shared" si="9"/>
        <v>31</v>
      </c>
      <c r="J55" s="92" t="s">
        <v>30</v>
      </c>
      <c r="K55" s="92" t="s">
        <v>31</v>
      </c>
      <c r="L55" s="9">
        <f t="shared" si="22"/>
        <v>10000000</v>
      </c>
      <c r="M55" s="107">
        <f t="shared" si="23"/>
        <v>149999.99999326715</v>
      </c>
      <c r="N55" s="112" t="str">
        <f t="shared" si="10"/>
        <v>OK</v>
      </c>
      <c r="O55" s="112"/>
      <c r="P55" s="19">
        <f>($J55="Bell Curve")*(_xlfn.NORM.DIST(AND(P$4&gt;=$E55,P$4&lt;=$G55)*(P$4-$E55+1),$I55/2,$L55,TRUE)-_xlfn.NORM.DIST(AND(P$4&gt;=$E55,P$4&lt;=$G55)*(N$4-$E55+1),$I55/2,$L55,TRUE))/(1-2*_xlfn.NORM.DIST(0,$I55/2,$L55,TRUE))*$C55+($J55="Steady Growth")*(AND(P$4&gt;=$E55,P$4&lt;=$G55)*((P$4-$E55+1)/($I55*($I55+1)/2)*$C55))+($J55="custom")*CustomCF!I55</f>
        <v>4838.7096765505985</v>
      </c>
      <c r="Q55" s="19">
        <f>($J55="Bell Curve")*(_xlfn.NORM.DIST(AND(Q$4&gt;=$E55,Q$4&lt;=$G55)*(Q$4-$E55+1),$I55/2,$L55,TRUE)-_xlfn.NORM.DIST(AND(Q$4&gt;=$E55,Q$4&lt;=$G55)*(P$4-$E55+1),$I55/2,$L55,TRUE))/(1-2*_xlfn.NORM.DIST(0,$I55/2,$L55,TRUE))*$C55+($J55="Steady Growth")*(AND(Q$4&gt;=$E55,Q$4&lt;=$G55)*((Q$4-$E55+1)/($I55*($I55+1)/2)*$C55))+($J55="custom")*CustomCF!J55</f>
        <v>4838.7096765505985</v>
      </c>
      <c r="R55" s="19">
        <f>($J55="Bell Curve")*(_xlfn.NORM.DIST(AND(R$4&gt;=$E55,R$4&lt;=$G55)*(R$4-$E55+1),$I55/2,$L55,TRUE)-_xlfn.NORM.DIST(AND(R$4&gt;=$E55,R$4&lt;=$G55)*(Q$4-$E55+1),$I55/2,$L55,TRUE))/(1-2*_xlfn.NORM.DIST(0,$I55/2,$L55,TRUE))*$C55+($J55="Steady Growth")*(AND(R$4&gt;=$E55,R$4&lt;=$G55)*((R$4-$E55+1)/($I55*($I55+1)/2)*$C55))+($J55="custom")*CustomCF!K55</f>
        <v>4838.7096765505985</v>
      </c>
      <c r="S55" s="19">
        <f>($J55="Bell Curve")*(_xlfn.NORM.DIST(AND(S$4&gt;=$E55,S$4&lt;=$G55)*(S$4-$E55+1),$I55/2,$L55,TRUE)-_xlfn.NORM.DIST(AND(S$4&gt;=$E55,S$4&lt;=$G55)*(R$4-$E55+1),$I55/2,$L55,TRUE))/(1-2*_xlfn.NORM.DIST(0,$I55/2,$L55,TRUE))*$C55+($J55="Steady Growth")*(AND(S$4&gt;=$E55,S$4&lt;=$G55)*((S$4-$E55+1)/($I55*($I55+1)/2)*$C55))+($J55="custom")*CustomCF!L55</f>
        <v>4838.7096765505985</v>
      </c>
      <c r="T55" s="19">
        <f>($J55="Bell Curve")*(_xlfn.NORM.DIST(AND(T$4&gt;=$E55,T$4&lt;=$G55)*(T$4-$E55+1),$I55/2,$L55,TRUE)-_xlfn.NORM.DIST(AND(T$4&gt;=$E55,T$4&lt;=$G55)*(S$4-$E55+1),$I55/2,$L55,TRUE))/(1-2*_xlfn.NORM.DIST(0,$I55/2,$L55,TRUE))*$C55+($J55="Steady Growth")*(AND(T$4&gt;=$E55,T$4&lt;=$G55)*((T$4-$E55+1)/($I55*($I55+1)/2)*$C55))+($J55="custom")*CustomCF!M55</f>
        <v>4838.7096765505985</v>
      </c>
      <c r="U55" s="19">
        <f>($J55="Bell Curve")*(_xlfn.NORM.DIST(AND(U$4&gt;=$E55,U$4&lt;=$G55)*(U$4-$E55+1),$I55/2,$L55,TRUE)-_xlfn.NORM.DIST(AND(U$4&gt;=$E55,U$4&lt;=$G55)*(T$4-$E55+1),$I55/2,$L55,TRUE))/(1-2*_xlfn.NORM.DIST(0,$I55/2,$L55,TRUE))*$C55+($J55="Steady Growth")*(AND(U$4&gt;=$E55,U$4&lt;=$G55)*((U$4-$E55+1)/($I55*($I55+1)/2)*$C55))+($J55="custom")*CustomCF!N55</f>
        <v>4838.7096832834604</v>
      </c>
      <c r="V55" s="19">
        <f>($J55="Bell Curve")*(_xlfn.NORM.DIST(AND(V$4&gt;=$E55,V$4&lt;=$G55)*(V$4-$E55+1),$I55/2,$L55,TRUE)-_xlfn.NORM.DIST(AND(V$4&gt;=$E55,V$4&lt;=$G55)*(U$4-$E55+1),$I55/2,$L55,TRUE))/(1-2*_xlfn.NORM.DIST(0,$I55/2,$L55,TRUE))*$C55+($J55="Steady Growth")*(AND(V$4&gt;=$E55,V$4&lt;=$G55)*((V$4-$E55+1)/($I55*($I55+1)/2)*$C55))+($J55="custom")*CustomCF!O55</f>
        <v>4838.7096765505985</v>
      </c>
      <c r="W55" s="19">
        <f>($J55="Bell Curve")*(_xlfn.NORM.DIST(AND(W$4&gt;=$E55,W$4&lt;=$G55)*(W$4-$E55+1),$I55/2,$L55,TRUE)-_xlfn.NORM.DIST(AND(W$4&gt;=$E55,W$4&lt;=$G55)*(V$4-$E55+1),$I55/2,$L55,TRUE))/(1-2*_xlfn.NORM.DIST(0,$I55/2,$L55,TRUE))*$C55+($J55="Steady Growth")*(AND(W$4&gt;=$E55,W$4&lt;=$G55)*((W$4-$E55+1)/($I55*($I55+1)/2)*$C55))+($J55="custom")*CustomCF!P55</f>
        <v>4838.7096765505985</v>
      </c>
      <c r="X55" s="19">
        <f>($J55="Bell Curve")*(_xlfn.NORM.DIST(AND(X$4&gt;=$E55,X$4&lt;=$G55)*(X$4-$E55+1),$I55/2,$L55,TRUE)-_xlfn.NORM.DIST(AND(X$4&gt;=$E55,X$4&lt;=$G55)*(W$4-$E55+1),$I55/2,$L55,TRUE))/(1-2*_xlfn.NORM.DIST(0,$I55/2,$L55,TRUE))*$C55+($J55="Steady Growth")*(AND(X$4&gt;=$E55,X$4&lt;=$G55)*((X$4-$E55+1)/($I55*($I55+1)/2)*$C55))+($J55="custom")*CustomCF!Q55</f>
        <v>4838.7096765505985</v>
      </c>
      <c r="Y55" s="19">
        <f>($J55="Bell Curve")*(_xlfn.NORM.DIST(AND(Y$4&gt;=$E55,Y$4&lt;=$G55)*(Y$4-$E55+1),$I55/2,$L55,TRUE)-_xlfn.NORM.DIST(AND(Y$4&gt;=$E55,Y$4&lt;=$G55)*(X$4-$E55+1),$I55/2,$L55,TRUE))/(1-2*_xlfn.NORM.DIST(0,$I55/2,$L55,TRUE))*$C55+($J55="Steady Growth")*(AND(Y$4&gt;=$E55,Y$4&lt;=$G55)*((Y$4-$E55+1)/($I55*($I55+1)/2)*$C55))+($J55="custom")*CustomCF!R55</f>
        <v>4838.7096765505985</v>
      </c>
      <c r="Z55" s="19">
        <f>($J55="Bell Curve")*(_xlfn.NORM.DIST(AND(Z$4&gt;=$E55,Z$4&lt;=$G55)*(Z$4-$E55+1),$I55/2,$L55,TRUE)-_xlfn.NORM.DIST(AND(Z$4&gt;=$E55,Z$4&lt;=$G55)*(Y$4-$E55+1),$I55/2,$L55,TRUE))/(1-2*_xlfn.NORM.DIST(0,$I55/2,$L55,TRUE))*$C55+($J55="Steady Growth")*(AND(Z$4&gt;=$E55,Z$4&lt;=$G55)*((Z$4-$E55+1)/($I55*($I55+1)/2)*$C55))+($J55="custom")*CustomCF!S55</f>
        <v>4838.7096765505985</v>
      </c>
      <c r="AA55" s="19">
        <f>($J55="Bell Curve")*(_xlfn.NORM.DIST(AND(AA$4&gt;=$E55,AA$4&lt;=$G55)*(AA$4-$E55+1),$I55/2,$L55,TRUE)-_xlfn.NORM.DIST(AND(AA$4&gt;=$E55,AA$4&lt;=$G55)*(Z$4-$E55+1),$I55/2,$L55,TRUE))/(1-2*_xlfn.NORM.DIST(0,$I55/2,$L55,TRUE))*$C55+($J55="Steady Growth")*(AND(AA$4&gt;=$E55,AA$4&lt;=$G55)*((AA$4-$E55+1)/($I55*($I55+1)/2)*$C55))+($J55="custom")*CustomCF!T55</f>
        <v>4838.7096765505985</v>
      </c>
      <c r="AB55" s="19">
        <f>($J55="Bell Curve")*(_xlfn.NORM.DIST(AND(AB$4&gt;=$E55,AB$4&lt;=$G55)*(AB$4-$E55+1),$I55/2,$L55,TRUE)-_xlfn.NORM.DIST(AND(AB$4&gt;=$E55,AB$4&lt;=$G55)*(AA$4-$E55+1),$I55/2,$L55,TRUE))/(1-2*_xlfn.NORM.DIST(0,$I55/2,$L55,TRUE))*$C55+($J55="Steady Growth")*(AND(AB$4&gt;=$E55,AB$4&lt;=$G55)*((AB$4-$E55+1)/($I55*($I55+1)/2)*$C55))+($J55="custom")*CustomCF!U55</f>
        <v>4838.7096832834604</v>
      </c>
      <c r="AC55" s="19">
        <f>($J55="Bell Curve")*(_xlfn.NORM.DIST(AND(AC$4&gt;=$E55,AC$4&lt;=$G55)*(AC$4-$E55+1),$I55/2,$L55,TRUE)-_xlfn.NORM.DIST(AND(AC$4&gt;=$E55,AC$4&lt;=$G55)*(AB$4-$E55+1),$I55/2,$L55,TRUE))/(1-2*_xlfn.NORM.DIST(0,$I55/2,$L55,TRUE))*$C55+($J55="Steady Growth")*(AND(AC$4&gt;=$E55,AC$4&lt;=$G55)*((AC$4-$E55+1)/($I55*($I55+1)/2)*$C55))+($J55="custom")*CustomCF!V55</f>
        <v>4838.7096765505985</v>
      </c>
      <c r="AD55" s="19">
        <f>($J55="Bell Curve")*(_xlfn.NORM.DIST(AND(AD$4&gt;=$E55,AD$4&lt;=$G55)*(AD$4-$E55+1),$I55/2,$L55,TRUE)-_xlfn.NORM.DIST(AND(AD$4&gt;=$E55,AD$4&lt;=$G55)*(AC$4-$E55+1),$I55/2,$L55,TRUE))/(1-2*_xlfn.NORM.DIST(0,$I55/2,$L55,TRUE))*$C55+($J55="Steady Growth")*(AND(AD$4&gt;=$E55,AD$4&lt;=$G55)*((AD$4-$E55+1)/($I55*($I55+1)/2)*$C55))+($J55="custom")*CustomCF!W55</f>
        <v>4838.7096765505985</v>
      </c>
      <c r="AE55" s="19">
        <f>($J55="Bell Curve")*(_xlfn.NORM.DIST(AND(AE$4&gt;=$E55,AE$4&lt;=$G55)*(AE$4-$E55+1),$I55/2,$L55,TRUE)-_xlfn.NORM.DIST(AND(AE$4&gt;=$E55,AE$4&lt;=$G55)*(AD$4-$E55+1),$I55/2,$L55,TRUE))/(1-2*_xlfn.NORM.DIST(0,$I55/2,$L55,TRUE))*$C55+($J55="Steady Growth")*(AND(AE$4&gt;=$E55,AE$4&lt;=$G55)*((AE$4-$E55+1)/($I55*($I55+1)/2)*$C55))+($J55="custom")*CustomCF!X55</f>
        <v>4838.7096698177365</v>
      </c>
      <c r="AF55" s="19">
        <f>($J55="Bell Curve")*(_xlfn.NORM.DIST(AND(AF$4&gt;=$E55,AF$4&lt;=$G55)*(AF$4-$E55+1),$I55/2,$L55,TRUE)-_xlfn.NORM.DIST(AND(AF$4&gt;=$E55,AF$4&lt;=$G55)*(AE$4-$E55+1),$I55/2,$L55,TRUE))/(1-2*_xlfn.NORM.DIST(0,$I55/2,$L55,TRUE))*$C55+($J55="Steady Growth")*(AND(AF$4&gt;=$E55,AF$4&lt;=$G55)*((AF$4-$E55+1)/($I55*($I55+1)/2)*$C55))+($J55="custom")*CustomCF!Y55</f>
        <v>4838.7096900163233</v>
      </c>
      <c r="AG55" s="19">
        <f>($J55="Bell Curve")*(_xlfn.NORM.DIST(AND(AG$4&gt;=$E55,AG$4&lt;=$G55)*(AG$4-$E55+1),$I55/2,$L55,TRUE)-_xlfn.NORM.DIST(AND(AG$4&gt;=$E55,AG$4&lt;=$G55)*(AF$4-$E55+1),$I55/2,$L55,TRUE))/(1-2*_xlfn.NORM.DIST(0,$I55/2,$L55,TRUE))*$C55+($J55="Steady Growth")*(AND(AG$4&gt;=$E55,AG$4&lt;=$G55)*((AG$4-$E55+1)/($I55*($I55+1)/2)*$C55))+($J55="custom")*CustomCF!Z55</f>
        <v>4838.7096630848746</v>
      </c>
      <c r="AH55" s="19">
        <f>($J55="Bell Curve")*(_xlfn.NORM.DIST(AND(AH$4&gt;=$E55,AH$4&lt;=$G55)*(AH$4-$E55+1),$I55/2,$L55,TRUE)-_xlfn.NORM.DIST(AND(AH$4&gt;=$E55,AH$4&lt;=$G55)*(AG$4-$E55+1),$I55/2,$L55,TRUE))/(1-2*_xlfn.NORM.DIST(0,$I55/2,$L55,TRUE))*$C55+($J55="Steady Growth")*(AND(AH$4&gt;=$E55,AH$4&lt;=$G55)*((AH$4-$E55+1)/($I55*($I55+1)/2)*$C55))+($J55="custom")*CustomCF!AA55</f>
        <v>4838.7096900163233</v>
      </c>
      <c r="AI55" s="19">
        <f>($J55="Bell Curve")*(_xlfn.NORM.DIST(AND(AI$4&gt;=$E55,AI$4&lt;=$G55)*(AI$4-$E55+1),$I55/2,$L55,TRUE)-_xlfn.NORM.DIST(AND(AI$4&gt;=$E55,AI$4&lt;=$G55)*(AH$4-$E55+1),$I55/2,$L55,TRUE))/(1-2*_xlfn.NORM.DIST(0,$I55/2,$L55,TRUE))*$C55+($J55="Steady Growth")*(AND(AI$4&gt;=$E55,AI$4&lt;=$G55)*((AI$4-$E55+1)/($I55*($I55+1)/2)*$C55))+($J55="custom")*CustomCF!AB55</f>
        <v>4838.7096765505985</v>
      </c>
      <c r="AJ55" s="19">
        <f>($J55="Bell Curve")*(_xlfn.NORM.DIST(AND(AJ$4&gt;=$E55,AJ$4&lt;=$G55)*(AJ$4-$E55+1),$I55/2,$L55,TRUE)-_xlfn.NORM.DIST(AND(AJ$4&gt;=$E55,AJ$4&lt;=$G55)*(AI$4-$E55+1),$I55/2,$L55,TRUE))/(1-2*_xlfn.NORM.DIST(0,$I55/2,$L55,TRUE))*$C55+($J55="Steady Growth")*(AND(AJ$4&gt;=$E55,AJ$4&lt;=$G55)*((AJ$4-$E55+1)/($I55*($I55+1)/2)*$C55))+($J55="custom")*CustomCF!AC55</f>
        <v>4838.7096765505985</v>
      </c>
      <c r="AK55" s="19">
        <f>($J55="Bell Curve")*(_xlfn.NORM.DIST(AND(AK$4&gt;=$E55,AK$4&lt;=$G55)*(AK$4-$E55+1),$I55/2,$L55,TRUE)-_xlfn.NORM.DIST(AND(AK$4&gt;=$E55,AK$4&lt;=$G55)*(AJ$4-$E55+1),$I55/2,$L55,TRUE))/(1-2*_xlfn.NORM.DIST(0,$I55/2,$L55,TRUE))*$C55+($J55="Steady Growth")*(AND(AK$4&gt;=$E55,AK$4&lt;=$G55)*((AK$4-$E55+1)/($I55*($I55+1)/2)*$C55))+($J55="custom")*CustomCF!AD55</f>
        <v>4838.7096765505985</v>
      </c>
      <c r="AL55" s="19">
        <f>($J55="Bell Curve")*(_xlfn.NORM.DIST(AND(AL$4&gt;=$E55,AL$4&lt;=$G55)*(AL$4-$E55+1),$I55/2,$L55,TRUE)-_xlfn.NORM.DIST(AND(AL$4&gt;=$E55,AL$4&lt;=$G55)*(AK$4-$E55+1),$I55/2,$L55,TRUE))/(1-2*_xlfn.NORM.DIST(0,$I55/2,$L55,TRUE))*$C55+($J55="Steady Growth")*(AND(AL$4&gt;=$E55,AL$4&lt;=$G55)*((AL$4-$E55+1)/($I55*($I55+1)/2)*$C55))+($J55="custom")*CustomCF!AE55</f>
        <v>4838.7096765505985</v>
      </c>
      <c r="AM55" s="19">
        <f>($J55="Bell Curve")*(_xlfn.NORM.DIST(AND(AM$4&gt;=$E55,AM$4&lt;=$G55)*(AM$4-$E55+1),$I55/2,$L55,TRUE)-_xlfn.NORM.DIST(AND(AM$4&gt;=$E55,AM$4&lt;=$G55)*(AL$4-$E55+1),$I55/2,$L55,TRUE))/(1-2*_xlfn.NORM.DIST(0,$I55/2,$L55,TRUE))*$C55+($J55="Steady Growth")*(AND(AM$4&gt;=$E55,AM$4&lt;=$G55)*((AM$4-$E55+1)/($I55*($I55+1)/2)*$C55))+($J55="custom")*CustomCF!AF55</f>
        <v>4838.7096765505985</v>
      </c>
      <c r="AN55" s="19">
        <f>($J55="Bell Curve")*(_xlfn.NORM.DIST(AND(AN$4&gt;=$E55,AN$4&lt;=$G55)*(AN$4-$E55+1),$I55/2,$L55,TRUE)-_xlfn.NORM.DIST(AND(AN$4&gt;=$E55,AN$4&lt;=$G55)*(AM$4-$E55+1),$I55/2,$L55,TRUE))/(1-2*_xlfn.NORM.DIST(0,$I55/2,$L55,TRUE))*$C55+($J55="Steady Growth")*(AND(AN$4&gt;=$E55,AN$4&lt;=$G55)*((AN$4-$E55+1)/($I55*($I55+1)/2)*$C55))+($J55="custom")*CustomCF!AG55</f>
        <v>4838.7096765505985</v>
      </c>
      <c r="AO55" s="19">
        <f>($J55="Bell Curve")*(_xlfn.NORM.DIST(AND(AO$4&gt;=$E55,AO$4&lt;=$G55)*(AO$4-$E55+1),$I55/2,$L55,TRUE)-_xlfn.NORM.DIST(AND(AO$4&gt;=$E55,AO$4&lt;=$G55)*(AN$4-$E55+1),$I55/2,$L55,TRUE))/(1-2*_xlfn.NORM.DIST(0,$I55/2,$L55,TRUE))*$C55+($J55="Steady Growth")*(AND(AO$4&gt;=$E55,AO$4&lt;=$G55)*((AO$4-$E55+1)/($I55*($I55+1)/2)*$C55))+($J55="custom")*CustomCF!AH55</f>
        <v>4838.7096900163233</v>
      </c>
      <c r="AP55" s="19">
        <f>($J55="Bell Curve")*(_xlfn.NORM.DIST(AND(AP$4&gt;=$E55,AP$4&lt;=$G55)*(AP$4-$E55+1),$I55/2,$L55,TRUE)-_xlfn.NORM.DIST(AND(AP$4&gt;=$E55,AP$4&lt;=$G55)*(AO$4-$E55+1),$I55/2,$L55,TRUE))/(1-2*_xlfn.NORM.DIST(0,$I55/2,$L55,TRUE))*$C55+($J55="Steady Growth")*(AND(AP$4&gt;=$E55,AP$4&lt;=$G55)*((AP$4-$E55+1)/($I55*($I55+1)/2)*$C55))+($J55="custom")*CustomCF!AI55</f>
        <v>4838.7096630848746</v>
      </c>
      <c r="AQ55" s="19">
        <f>($J55="Bell Curve")*(_xlfn.NORM.DIST(AND(AQ$4&gt;=$E55,AQ$4&lt;=$G55)*(AQ$4-$E55+1),$I55/2,$L55,TRUE)-_xlfn.NORM.DIST(AND(AQ$4&gt;=$E55,AQ$4&lt;=$G55)*(AP$4-$E55+1),$I55/2,$L55,TRUE))/(1-2*_xlfn.NORM.DIST(0,$I55/2,$L55,TRUE))*$C55+($J55="Steady Growth")*(AND(AQ$4&gt;=$E55,AQ$4&lt;=$G55)*((AQ$4-$E55+1)/($I55*($I55+1)/2)*$C55))+($J55="custom")*CustomCF!AJ55</f>
        <v>4838.7096900163233</v>
      </c>
      <c r="AR55" s="19">
        <f>($J55="Bell Curve")*(_xlfn.NORM.DIST(AND(AR$4&gt;=$E55,AR$4&lt;=$G55)*(AR$4-$E55+1),$I55/2,$L55,TRUE)-_xlfn.NORM.DIST(AND(AR$4&gt;=$E55,AR$4&lt;=$G55)*(AQ$4-$E55+1),$I55/2,$L55,TRUE))/(1-2*_xlfn.NORM.DIST(0,$I55/2,$L55,TRUE))*$C55+($J55="Steady Growth")*(AND(AR$4&gt;=$E55,AR$4&lt;=$G55)*((AR$4-$E55+1)/($I55*($I55+1)/2)*$C55))+($J55="custom")*CustomCF!AK55</f>
        <v>4838.7096630848746</v>
      </c>
      <c r="AS55" s="19">
        <f>($J55="Bell Curve")*(_xlfn.NORM.DIST(AND(AS$4&gt;=$E55,AS$4&lt;=$G55)*(AS$4-$E55+1),$I55/2,$L55,TRUE)-_xlfn.NORM.DIST(AND(AS$4&gt;=$E55,AS$4&lt;=$G55)*(AR$4-$E55+1),$I55/2,$L55,TRUE))/(1-2*_xlfn.NORM.DIST(0,$I55/2,$L55,TRUE))*$C55+($J55="Steady Growth")*(AND(AS$4&gt;=$E55,AS$4&lt;=$G55)*((AS$4-$E55+1)/($I55*($I55+1)/2)*$C55))+($J55="custom")*CustomCF!AL55</f>
        <v>4838.7096900163233</v>
      </c>
      <c r="AT55" s="19">
        <f>($J55="Bell Curve")*(_xlfn.NORM.DIST(AND(AT$4&gt;=$E55,AT$4&lt;=$G55)*(AT$4-$E55+1),$I55/2,$L55,TRUE)-_xlfn.NORM.DIST(AND(AT$4&gt;=$E55,AT$4&lt;=$G55)*(AS$4-$E55+1),$I55/2,$L55,TRUE))/(1-2*_xlfn.NORM.DIST(0,$I55/2,$L55,TRUE))*$C55+($J55="Steady Growth")*(AND(AT$4&gt;=$E55,AT$4&lt;=$G55)*((AT$4-$E55+1)/($I55*($I55+1)/2)*$C55))+($J55="custom")*CustomCF!AM55</f>
        <v>4838.7096630848746</v>
      </c>
      <c r="AU55" s="19">
        <f>($J55="Bell Curve")*(_xlfn.NORM.DIST(AND(AU$4&gt;=$E55,AU$4&lt;=$G55)*(AU$4-$E55+1),$I55/2,$L55,TRUE)-_xlfn.NORM.DIST(AND(AU$4&gt;=$E55,AU$4&lt;=$G55)*(AT$4-$E55+1),$I55/2,$L55,TRUE))/(1-2*_xlfn.NORM.DIST(0,$I55/2,$L55,TRUE))*$C55+($J55="Steady Growth")*(AND(AU$4&gt;=$E55,AU$4&lt;=$G55)*((AU$4-$E55+1)/($I55*($I55+1)/2)*$C55))+($J55="custom")*CustomCF!AN55</f>
        <v>0</v>
      </c>
      <c r="AV55" s="19">
        <f>($J55="Bell Curve")*(_xlfn.NORM.DIST(AND(AV$4&gt;=$E55,AV$4&lt;=$G55)*(AV$4-$E55+1),$I55/2,$L55,TRUE)-_xlfn.NORM.DIST(AND(AV$4&gt;=$E55,AV$4&lt;=$G55)*(AU$4-$E55+1),$I55/2,$L55,TRUE))/(1-2*_xlfn.NORM.DIST(0,$I55/2,$L55,TRUE))*$C55+($J55="Steady Growth")*(AND(AV$4&gt;=$E55,AV$4&lt;=$G55)*((AV$4-$E55+1)/($I55*($I55+1)/2)*$C55))+($J55="custom")*CustomCF!AO55</f>
        <v>0</v>
      </c>
      <c r="AW55" s="19">
        <f>($J55="Bell Curve")*(_xlfn.NORM.DIST(AND(AW$4&gt;=$E55,AW$4&lt;=$G55)*(AW$4-$E55+1),$I55/2,$L55,TRUE)-_xlfn.NORM.DIST(AND(AW$4&gt;=$E55,AW$4&lt;=$G55)*(AV$4-$E55+1),$I55/2,$L55,TRUE))/(1-2*_xlfn.NORM.DIST(0,$I55/2,$L55,TRUE))*$C55+($J55="Steady Growth")*(AND(AW$4&gt;=$E55,AW$4&lt;=$G55)*((AW$4-$E55+1)/($I55*($I55+1)/2)*$C55))+($J55="custom")*CustomCF!AP55</f>
        <v>0</v>
      </c>
      <c r="AX55" s="19">
        <f>($J55="Bell Curve")*(_xlfn.NORM.DIST(AND(AX$4&gt;=$E55,AX$4&lt;=$G55)*(AX$4-$E55+1),$I55/2,$L55,TRUE)-_xlfn.NORM.DIST(AND(AX$4&gt;=$E55,AX$4&lt;=$G55)*(AW$4-$E55+1),$I55/2,$L55,TRUE))/(1-2*_xlfn.NORM.DIST(0,$I55/2,$L55,TRUE))*$C55+($J55="Steady Growth")*(AND(AX$4&gt;=$E55,AX$4&lt;=$G55)*((AX$4-$E55+1)/($I55*($I55+1)/2)*$C55))+($J55="custom")*CustomCF!AQ55</f>
        <v>0</v>
      </c>
      <c r="AY55" s="19">
        <f>($J55="Bell Curve")*(_xlfn.NORM.DIST(AND(AY$4&gt;=$E55,AY$4&lt;=$G55)*(AY$4-$E55+1),$I55/2,$L55,TRUE)-_xlfn.NORM.DIST(AND(AY$4&gt;=$E55,AY$4&lt;=$G55)*(AX$4-$E55+1),$I55/2,$L55,TRUE))/(1-2*_xlfn.NORM.DIST(0,$I55/2,$L55,TRUE))*$C55+($J55="Steady Growth")*(AND(AY$4&gt;=$E55,AY$4&lt;=$G55)*((AY$4-$E55+1)/($I55*($I55+1)/2)*$C55))+($J55="custom")*CustomCF!AR55</f>
        <v>0</v>
      </c>
      <c r="AZ55" s="19">
        <f>($J55="Bell Curve")*(_xlfn.NORM.DIST(AND(AZ$4&gt;=$E55,AZ$4&lt;=$G55)*(AZ$4-$E55+1),$I55/2,$L55,TRUE)-_xlfn.NORM.DIST(AND(AZ$4&gt;=$E55,AZ$4&lt;=$G55)*(AY$4-$E55+1),$I55/2,$L55,TRUE))/(1-2*_xlfn.NORM.DIST(0,$I55/2,$L55,TRUE))*$C55+($J55="Steady Growth")*(AND(AZ$4&gt;=$E55,AZ$4&lt;=$G55)*((AZ$4-$E55+1)/($I55*($I55+1)/2)*$C55))+($J55="custom")*CustomCF!AS55</f>
        <v>0</v>
      </c>
      <c r="BA55" s="19">
        <f>($J55="Bell Curve")*(_xlfn.NORM.DIST(AND(BA$4&gt;=$E55,BA$4&lt;=$G55)*(BA$4-$E55+1),$I55/2,$L55,TRUE)-_xlfn.NORM.DIST(AND(BA$4&gt;=$E55,BA$4&lt;=$G55)*(AZ$4-$E55+1),$I55/2,$L55,TRUE))/(1-2*_xlfn.NORM.DIST(0,$I55/2,$L55,TRUE))*$C55+($J55="Steady Growth")*(AND(BA$4&gt;=$E55,BA$4&lt;=$G55)*((BA$4-$E55+1)/($I55*($I55+1)/2)*$C55))+($J55="custom")*CustomCF!AT55</f>
        <v>0</v>
      </c>
      <c r="BB55" s="19">
        <f>($J55="Bell Curve")*(_xlfn.NORM.DIST(AND(BB$4&gt;=$E55,BB$4&lt;=$G55)*(BB$4-$E55+1),$I55/2,$L55,TRUE)-_xlfn.NORM.DIST(AND(BB$4&gt;=$E55,BB$4&lt;=$G55)*(BA$4-$E55+1),$I55/2,$L55,TRUE))/(1-2*_xlfn.NORM.DIST(0,$I55/2,$L55,TRUE))*$C55+($J55="Steady Growth")*(AND(BB$4&gt;=$E55,BB$4&lt;=$G55)*((BB$4-$E55+1)/($I55*($I55+1)/2)*$C55))+($J55="custom")*CustomCF!AU55</f>
        <v>0</v>
      </c>
      <c r="BC55" s="19">
        <f>($J55="Bell Curve")*(_xlfn.NORM.DIST(AND(BC$4&gt;=$E55,BC$4&lt;=$G55)*(BC$4-$E55+1),$I55/2,$L55,TRUE)-_xlfn.NORM.DIST(AND(BC$4&gt;=$E55,BC$4&lt;=$G55)*(BB$4-$E55+1),$I55/2,$L55,TRUE))/(1-2*_xlfn.NORM.DIST(0,$I55/2,$L55,TRUE))*$C55+($J55="Steady Growth")*(AND(BC$4&gt;=$E55,BC$4&lt;=$G55)*((BC$4-$E55+1)/($I55*($I55+1)/2)*$C55))+($J55="custom")*CustomCF!AV55</f>
        <v>0</v>
      </c>
      <c r="BD55" s="19">
        <f>($J55="Bell Curve")*(_xlfn.NORM.DIST(AND(BD$4&gt;=$E55,BD$4&lt;=$G55)*(BD$4-$E55+1),$I55/2,$L55,TRUE)-_xlfn.NORM.DIST(AND(BD$4&gt;=$E55,BD$4&lt;=$G55)*(BC$4-$E55+1),$I55/2,$L55,TRUE))/(1-2*_xlfn.NORM.DIST(0,$I55/2,$L55,TRUE))*$C55+($J55="Steady Growth")*(AND(BD$4&gt;=$E55,BD$4&lt;=$G55)*((BD$4-$E55+1)/($I55*($I55+1)/2)*$C55))+($J55="custom")*CustomCF!AW55</f>
        <v>0</v>
      </c>
      <c r="BE55" s="19">
        <f>($J55="Bell Curve")*(_xlfn.NORM.DIST(AND(BE$4&gt;=$E55,BE$4&lt;=$G55)*(BE$4-$E55+1),$I55/2,$L55,TRUE)-_xlfn.NORM.DIST(AND(BE$4&gt;=$E55,BE$4&lt;=$G55)*(BD$4-$E55+1),$I55/2,$L55,TRUE))/(1-2*_xlfn.NORM.DIST(0,$I55/2,$L55,TRUE))*$C55+($J55="Steady Growth")*(AND(BE$4&gt;=$E55,BE$4&lt;=$G55)*((BE$4-$E55+1)/($I55*($I55+1)/2)*$C55))+($J55="custom")*CustomCF!AX55</f>
        <v>0</v>
      </c>
      <c r="BF55" s="19">
        <f>($J55="Bell Curve")*(_xlfn.NORM.DIST(AND(BF$4&gt;=$E55,BF$4&lt;=$G55)*(BF$4-$E55+1),$I55/2,$L55,TRUE)-_xlfn.NORM.DIST(AND(BF$4&gt;=$E55,BF$4&lt;=$G55)*(BE$4-$E55+1),$I55/2,$L55,TRUE))/(1-2*_xlfn.NORM.DIST(0,$I55/2,$L55,TRUE))*$C55+($J55="Steady Growth")*(AND(BF$4&gt;=$E55,BF$4&lt;=$G55)*((BF$4-$E55+1)/($I55*($I55+1)/2)*$C55))+($J55="custom")*CustomCF!AY55</f>
        <v>0</v>
      </c>
      <c r="BG55" s="19">
        <f>($J55="Bell Curve")*(_xlfn.NORM.DIST(AND(BG$4&gt;=$E55,BG$4&lt;=$G55)*(BG$4-$E55+1),$I55/2,$L55,TRUE)-_xlfn.NORM.DIST(AND(BG$4&gt;=$E55,BG$4&lt;=$G55)*(BF$4-$E55+1),$I55/2,$L55,TRUE))/(1-2*_xlfn.NORM.DIST(0,$I55/2,$L55,TRUE))*$C55+($J55="Steady Growth")*(AND(BG$4&gt;=$E55,BG$4&lt;=$G55)*((BG$4-$E55+1)/($I55*($I55+1)/2)*$C55))+($J55="custom")*CustomCF!AZ55</f>
        <v>0</v>
      </c>
      <c r="BH55" s="19">
        <f>($J55="Bell Curve")*(_xlfn.NORM.DIST(AND(BH$4&gt;=$E55,BH$4&lt;=$G55)*(BH$4-$E55+1),$I55/2,$L55,TRUE)-_xlfn.NORM.DIST(AND(BH$4&gt;=$E55,BH$4&lt;=$G55)*(BG$4-$E55+1),$I55/2,$L55,TRUE))/(1-2*_xlfn.NORM.DIST(0,$I55/2,$L55,TRUE))*$C55+($J55="Steady Growth")*(AND(BH$4&gt;=$E55,BH$4&lt;=$G55)*((BH$4-$E55+1)/($I55*($I55+1)/2)*$C55))+($J55="custom")*CustomCF!BA55</f>
        <v>0</v>
      </c>
      <c r="BI55" s="19">
        <f>($J55="Bell Curve")*(_xlfn.NORM.DIST(AND(BI$4&gt;=$E55,BI$4&lt;=$G55)*(BI$4-$E55+1),$I55/2,$L55,TRUE)-_xlfn.NORM.DIST(AND(BI$4&gt;=$E55,BI$4&lt;=$G55)*(BH$4-$E55+1),$I55/2,$L55,TRUE))/(1-2*_xlfn.NORM.DIST(0,$I55/2,$L55,TRUE))*$C55+($J55="Steady Growth")*(AND(BI$4&gt;=$E55,BI$4&lt;=$G55)*((BI$4-$E55+1)/($I55*($I55+1)/2)*$C55))+($J55="custom")*CustomCF!BB55</f>
        <v>0</v>
      </c>
      <c r="BJ55" s="19">
        <f>($J55="Bell Curve")*(_xlfn.NORM.DIST(AND(BJ$4&gt;=$E55,BJ$4&lt;=$G55)*(BJ$4-$E55+1),$I55/2,$L55,TRUE)-_xlfn.NORM.DIST(AND(BJ$4&gt;=$E55,BJ$4&lt;=$G55)*(BI$4-$E55+1),$I55/2,$L55,TRUE))/(1-2*_xlfn.NORM.DIST(0,$I55/2,$L55,TRUE))*$C55+($J55="Steady Growth")*(AND(BJ$4&gt;=$E55,BJ$4&lt;=$G55)*((BJ$4-$E55+1)/($I55*($I55+1)/2)*$C55))+($J55="custom")*CustomCF!BC55</f>
        <v>0</v>
      </c>
      <c r="BK55" s="19">
        <f>($J55="Bell Curve")*(_xlfn.NORM.DIST(AND(BK$4&gt;=$E55,BK$4&lt;=$G55)*(BK$4-$E55+1),$I55/2,$L55,TRUE)-_xlfn.NORM.DIST(AND(BK$4&gt;=$E55,BK$4&lt;=$G55)*(BJ$4-$E55+1),$I55/2,$L55,TRUE))/(1-2*_xlfn.NORM.DIST(0,$I55/2,$L55,TRUE))*$C55+($J55="Steady Growth")*(AND(BK$4&gt;=$E55,BK$4&lt;=$G55)*((BK$4-$E55+1)/($I55*($I55+1)/2)*$C55))+($J55="custom")*CustomCF!BD55</f>
        <v>0</v>
      </c>
      <c r="BL55" s="19">
        <f>($J55="Bell Curve")*(_xlfn.NORM.DIST(AND(BL$4&gt;=$E55,BL$4&lt;=$G55)*(BL$4-$E55+1),$I55/2,$L55,TRUE)-_xlfn.NORM.DIST(AND(BL$4&gt;=$E55,BL$4&lt;=$G55)*(BK$4-$E55+1),$I55/2,$L55,TRUE))/(1-2*_xlfn.NORM.DIST(0,$I55/2,$L55,TRUE))*$C55+($J55="Steady Growth")*(AND(BL$4&gt;=$E55,BL$4&lt;=$G55)*((BL$4-$E55+1)/($I55*($I55+1)/2)*$C55))+($J55="custom")*CustomCF!BE55</f>
        <v>0</v>
      </c>
      <c r="BM55" s="19">
        <f>($J55="Bell Curve")*(_xlfn.NORM.DIST(AND(BM$4&gt;=$E55,BM$4&lt;=$G55)*(BM$4-$E55+1),$I55/2,$L55,TRUE)-_xlfn.NORM.DIST(AND(BM$4&gt;=$E55,BM$4&lt;=$G55)*(BL$4-$E55+1),$I55/2,$L55,TRUE))/(1-2*_xlfn.NORM.DIST(0,$I55/2,$L55,TRUE))*$C55+($J55="Steady Growth")*(AND(BM$4&gt;=$E55,BM$4&lt;=$G55)*((BM$4-$E55+1)/($I55*($I55+1)/2)*$C55))+($J55="custom")*CustomCF!BF55</f>
        <v>0</v>
      </c>
      <c r="BN55" s="19">
        <f>($J55="Bell Curve")*(_xlfn.NORM.DIST(AND(BN$4&gt;=$E55,BN$4&lt;=$G55)*(BN$4-$E55+1),$I55/2,$L55,TRUE)-_xlfn.NORM.DIST(AND(BN$4&gt;=$E55,BN$4&lt;=$G55)*(BM$4-$E55+1),$I55/2,$L55,TRUE))/(1-2*_xlfn.NORM.DIST(0,$I55/2,$L55,TRUE))*$C55+($J55="Steady Growth")*(AND(BN$4&gt;=$E55,BN$4&lt;=$G55)*((BN$4-$E55+1)/($I55*($I55+1)/2)*$C55))+($J55="custom")*CustomCF!BG55</f>
        <v>0</v>
      </c>
      <c r="BO55" s="19">
        <f>($J55="Bell Curve")*(_xlfn.NORM.DIST(AND(BO$4&gt;=$E55,BO$4&lt;=$G55)*(BO$4-$E55+1),$I55/2,$L55,TRUE)-_xlfn.NORM.DIST(AND(BO$4&gt;=$E55,BO$4&lt;=$G55)*(BN$4-$E55+1),$I55/2,$L55,TRUE))/(1-2*_xlfn.NORM.DIST(0,$I55/2,$L55,TRUE))*$C55+($J55="Steady Growth")*(AND(BO$4&gt;=$E55,BO$4&lt;=$G55)*((BO$4-$E55+1)/($I55*($I55+1)/2)*$C55))+($J55="custom")*CustomCF!BH55</f>
        <v>0</v>
      </c>
      <c r="BP55" s="19">
        <f>($J55="Bell Curve")*(_xlfn.NORM.DIST(AND(BP$4&gt;=$E55,BP$4&lt;=$G55)*(BP$4-$E55+1),$I55/2,$L55,TRUE)-_xlfn.NORM.DIST(AND(BP$4&gt;=$E55,BP$4&lt;=$G55)*(BO$4-$E55+1),$I55/2,$L55,TRUE))/(1-2*_xlfn.NORM.DIST(0,$I55/2,$L55,TRUE))*$C55+($J55="Steady Growth")*(AND(BP$4&gt;=$E55,BP$4&lt;=$G55)*((BP$4-$E55+1)/($I55*($I55+1)/2)*$C55))+($J55="custom")*CustomCF!BI55</f>
        <v>0</v>
      </c>
      <c r="BQ55" s="19">
        <f>($J55="Bell Curve")*(_xlfn.NORM.DIST(AND(BQ$4&gt;=$E55,BQ$4&lt;=$G55)*(BQ$4-$E55+1),$I55/2,$L55,TRUE)-_xlfn.NORM.DIST(AND(BQ$4&gt;=$E55,BQ$4&lt;=$G55)*(BP$4-$E55+1),$I55/2,$L55,TRUE))/(1-2*_xlfn.NORM.DIST(0,$I55/2,$L55,TRUE))*$C55+($J55="Steady Growth")*(AND(BQ$4&gt;=$E55,BQ$4&lt;=$G55)*((BQ$4-$E55+1)/($I55*($I55+1)/2)*$C55))+($J55="custom")*CustomCF!BJ55</f>
        <v>0</v>
      </c>
      <c r="BR55" s="19">
        <f>($J55="Bell Curve")*(_xlfn.NORM.DIST(AND(BR$4&gt;=$E55,BR$4&lt;=$G55)*(BR$4-$E55+1),$I55/2,$L55,TRUE)-_xlfn.NORM.DIST(AND(BR$4&gt;=$E55,BR$4&lt;=$G55)*(BQ$4-$E55+1),$I55/2,$L55,TRUE))/(1-2*_xlfn.NORM.DIST(0,$I55/2,$L55,TRUE))*$C55+($J55="Steady Growth")*(AND(BR$4&gt;=$E55,BR$4&lt;=$G55)*((BR$4-$E55+1)/($I55*($I55+1)/2)*$C55))+($J55="custom")*CustomCF!BK55</f>
        <v>0</v>
      </c>
      <c r="BS55" s="19">
        <f>($J55="Bell Curve")*(_xlfn.NORM.DIST(AND(BS$4&gt;=$E55,BS$4&lt;=$G55)*(BS$4-$E55+1),$I55/2,$L55,TRUE)-_xlfn.NORM.DIST(AND(BS$4&gt;=$E55,BS$4&lt;=$G55)*(BR$4-$E55+1),$I55/2,$L55,TRUE))/(1-2*_xlfn.NORM.DIST(0,$I55/2,$L55,TRUE))*$C55+($J55="Steady Growth")*(AND(BS$4&gt;=$E55,BS$4&lt;=$G55)*((BS$4-$E55+1)/($I55*($I55+1)/2)*$C55))+($J55="custom")*CustomCF!BL55</f>
        <v>0</v>
      </c>
      <c r="BT55" s="19">
        <f>($J55="Bell Curve")*(_xlfn.NORM.DIST(AND(BT$4&gt;=$E55,BT$4&lt;=$G55)*(BT$4-$E55+1),$I55/2,$L55,TRUE)-_xlfn.NORM.DIST(AND(BT$4&gt;=$E55,BT$4&lt;=$G55)*(BS$4-$E55+1),$I55/2,$L55,TRUE))/(1-2*_xlfn.NORM.DIST(0,$I55/2,$L55,TRUE))*$C55+($J55="Steady Growth")*(AND(BT$4&gt;=$E55,BT$4&lt;=$G55)*((BT$4-$E55+1)/($I55*($I55+1)/2)*$C55))+($J55="custom")*CustomCF!BM55</f>
        <v>0</v>
      </c>
      <c r="BU55" s="19">
        <f>($J55="Bell Curve")*(_xlfn.NORM.DIST(AND(BU$4&gt;=$E55,BU$4&lt;=$G55)*(BU$4-$E55+1),$I55/2,$L55,TRUE)-_xlfn.NORM.DIST(AND(BU$4&gt;=$E55,BU$4&lt;=$G55)*(BT$4-$E55+1),$I55/2,$L55,TRUE))/(1-2*_xlfn.NORM.DIST(0,$I55/2,$L55,TRUE))*$C55+($J55="Steady Growth")*(AND(BU$4&gt;=$E55,BU$4&lt;=$G55)*((BU$4-$E55+1)/($I55*($I55+1)/2)*$C55))+($J55="custom")*CustomCF!BN55</f>
        <v>0</v>
      </c>
      <c r="BV55" s="19">
        <f>($J55="Bell Curve")*(_xlfn.NORM.DIST(AND(BV$4&gt;=$E55,BV$4&lt;=$G55)*(BV$4-$E55+1),$I55/2,$L55,TRUE)-_xlfn.NORM.DIST(AND(BV$4&gt;=$E55,BV$4&lt;=$G55)*(BU$4-$E55+1),$I55/2,$L55,TRUE))/(1-2*_xlfn.NORM.DIST(0,$I55/2,$L55,TRUE))*$C55+($J55="Steady Growth")*(AND(BV$4&gt;=$E55,BV$4&lt;=$G55)*((BV$4-$E55+1)/($I55*($I55+1)/2)*$C55))+($J55="custom")*CustomCF!BO55</f>
        <v>0</v>
      </c>
      <c r="BW55" s="19">
        <f>($J55="Bell Curve")*(_xlfn.NORM.DIST(AND(BW$4&gt;=$E55,BW$4&lt;=$G55)*(BW$4-$E55+1),$I55/2,$L55,TRUE)-_xlfn.NORM.DIST(AND(BW$4&gt;=$E55,BW$4&lt;=$G55)*(BV$4-$E55+1),$I55/2,$L55,TRUE))/(1-2*_xlfn.NORM.DIST(0,$I55/2,$L55,TRUE))*$C55+($J55="Steady Growth")*(AND(BW$4&gt;=$E55,BW$4&lt;=$G55)*((BW$4-$E55+1)/($I55*($I55+1)/2)*$C55))+($J55="custom")*CustomCF!BP55</f>
        <v>0</v>
      </c>
      <c r="BX55" s="19">
        <f>($J55="Bell Curve")*(_xlfn.NORM.DIST(AND(BX$4&gt;=$E55,BX$4&lt;=$G55)*(BX$4-$E55+1),$I55/2,$L55,TRUE)-_xlfn.NORM.DIST(AND(BX$4&gt;=$E55,BX$4&lt;=$G55)*(BW$4-$E55+1),$I55/2,$L55,TRUE))/(1-2*_xlfn.NORM.DIST(0,$I55/2,$L55,TRUE))*$C55+($J55="Steady Growth")*(AND(BX$4&gt;=$E55,BX$4&lt;=$G55)*((BX$4-$E55+1)/($I55*($I55+1)/2)*$C55))+($J55="custom")*CustomCF!BQ55</f>
        <v>0</v>
      </c>
      <c r="BY55" s="19">
        <f>($J55="Bell Curve")*(_xlfn.NORM.DIST(AND(BY$4&gt;=$E55,BY$4&lt;=$G55)*(BY$4-$E55+1),$I55/2,$L55,TRUE)-_xlfn.NORM.DIST(AND(BY$4&gt;=$E55,BY$4&lt;=$G55)*(BX$4-$E55+1),$I55/2,$L55,TRUE))/(1-2*_xlfn.NORM.DIST(0,$I55/2,$L55,TRUE))*$C55+($J55="Steady Growth")*(AND(BY$4&gt;=$E55,BY$4&lt;=$G55)*((BY$4-$E55+1)/($I55*($I55+1)/2)*$C55))+($J55="custom")*CustomCF!BR55</f>
        <v>0</v>
      </c>
      <c r="BZ55" s="19">
        <f>($J55="Bell Curve")*(_xlfn.NORM.DIST(AND(BZ$4&gt;=$E55,BZ$4&lt;=$G55)*(BZ$4-$E55+1),$I55/2,$L55,TRUE)-_xlfn.NORM.DIST(AND(BZ$4&gt;=$E55,BZ$4&lt;=$G55)*(BY$4-$E55+1),$I55/2,$L55,TRUE))/(1-2*_xlfn.NORM.DIST(0,$I55/2,$L55,TRUE))*$C55+($J55="Steady Growth")*(AND(BZ$4&gt;=$E55,BZ$4&lt;=$G55)*((BZ$4-$E55+1)/($I55*($I55+1)/2)*$C55))+($J55="custom")*CustomCF!BS55</f>
        <v>0</v>
      </c>
      <c r="CA55" s="19">
        <f>($J55="Bell Curve")*(_xlfn.NORM.DIST(AND(CA$4&gt;=$E55,CA$4&lt;=$G55)*(CA$4-$E55+1),$I55/2,$L55,TRUE)-_xlfn.NORM.DIST(AND(CA$4&gt;=$E55,CA$4&lt;=$G55)*(BZ$4-$E55+1),$I55/2,$L55,TRUE))/(1-2*_xlfn.NORM.DIST(0,$I55/2,$L55,TRUE))*$C55+($J55="Steady Growth")*(AND(CA$4&gt;=$E55,CA$4&lt;=$G55)*((CA$4-$E55+1)/($I55*($I55+1)/2)*$C55))+($J55="custom")*CustomCF!BT55</f>
        <v>0</v>
      </c>
      <c r="CB55" s="19">
        <f>($J55="Bell Curve")*(_xlfn.NORM.DIST(AND(CB$4&gt;=$E55,CB$4&lt;=$G55)*(CB$4-$E55+1),$I55/2,$L55,TRUE)-_xlfn.NORM.DIST(AND(CB$4&gt;=$E55,CB$4&lt;=$G55)*(CA$4-$E55+1),$I55/2,$L55,TRUE))/(1-2*_xlfn.NORM.DIST(0,$I55/2,$L55,TRUE))*$C55+($J55="Steady Growth")*(AND(CB$4&gt;=$E55,CB$4&lt;=$G55)*((CB$4-$E55+1)/($I55*($I55+1)/2)*$C55))+($J55="custom")*CustomCF!BU55</f>
        <v>0</v>
      </c>
      <c r="CC55" s="19">
        <f>($J55="Bell Curve")*(_xlfn.NORM.DIST(AND(CC$4&gt;=$E55,CC$4&lt;=$G55)*(CC$4-$E55+1),$I55/2,$L55,TRUE)-_xlfn.NORM.DIST(AND(CC$4&gt;=$E55,CC$4&lt;=$G55)*(CB$4-$E55+1),$I55/2,$L55,TRUE))/(1-2*_xlfn.NORM.DIST(0,$I55/2,$L55,TRUE))*$C55+($J55="Steady Growth")*(AND(CC$4&gt;=$E55,CC$4&lt;=$G55)*((CC$4-$E55+1)/($I55*($I55+1)/2)*$C55))+($J55="custom")*CustomCF!BV55</f>
        <v>0</v>
      </c>
      <c r="CD55" s="19">
        <f>($J55="Bell Curve")*(_xlfn.NORM.DIST(AND(CD$4&gt;=$E55,CD$4&lt;=$G55)*(CD$4-$E55+1),$I55/2,$L55,TRUE)-_xlfn.NORM.DIST(AND(CD$4&gt;=$E55,CD$4&lt;=$G55)*(CC$4-$E55+1),$I55/2,$L55,TRUE))/(1-2*_xlfn.NORM.DIST(0,$I55/2,$L55,TRUE))*$C55+($J55="Steady Growth")*(AND(CD$4&gt;=$E55,CD$4&lt;=$G55)*((CD$4-$E55+1)/($I55*($I55+1)/2)*$C55))+($J55="custom")*CustomCF!BW55</f>
        <v>0</v>
      </c>
      <c r="CE55" s="19">
        <f>($J55="Bell Curve")*(_xlfn.NORM.DIST(AND(CE$4&gt;=$E55,CE$4&lt;=$G55)*(CE$4-$E55+1),$I55/2,$L55,TRUE)-_xlfn.NORM.DIST(AND(CE$4&gt;=$E55,CE$4&lt;=$G55)*(CD$4-$E55+1),$I55/2,$L55,TRUE))/(1-2*_xlfn.NORM.DIST(0,$I55/2,$L55,TRUE))*$C55+($J55="Steady Growth")*(AND(CE$4&gt;=$E55,CE$4&lt;=$G55)*((CE$4-$E55+1)/($I55*($I55+1)/2)*$C55))+($J55="custom")*CustomCF!BX55</f>
        <v>0</v>
      </c>
      <c r="CF55" s="19">
        <f>($J55="Bell Curve")*(_xlfn.NORM.DIST(AND(CF$4&gt;=$E55,CF$4&lt;=$G55)*(CF$4-$E55+1),$I55/2,$L55,TRUE)-_xlfn.NORM.DIST(AND(CF$4&gt;=$E55,CF$4&lt;=$G55)*(CE$4-$E55+1),$I55/2,$L55,TRUE))/(1-2*_xlfn.NORM.DIST(0,$I55/2,$L55,TRUE))*$C55+($J55="Steady Growth")*(AND(CF$4&gt;=$E55,CF$4&lt;=$G55)*((CF$4-$E55+1)/($I55*($I55+1)/2)*$C55))+($J55="custom")*CustomCF!BY55</f>
        <v>0</v>
      </c>
      <c r="CG55" s="19">
        <f>($J55="Bell Curve")*(_xlfn.NORM.DIST(AND(CG$4&gt;=$E55,CG$4&lt;=$G55)*(CG$4-$E55+1),$I55/2,$L55,TRUE)-_xlfn.NORM.DIST(AND(CG$4&gt;=$E55,CG$4&lt;=$G55)*(CF$4-$E55+1),$I55/2,$L55,TRUE))/(1-2*_xlfn.NORM.DIST(0,$I55/2,$L55,TRUE))*$C55+($J55="Steady Growth")*(AND(CG$4&gt;=$E55,CG$4&lt;=$G55)*((CG$4-$E55+1)/($I55*($I55+1)/2)*$C55))+($J55="custom")*CustomCF!BZ55</f>
        <v>0</v>
      </c>
      <c r="CH55" s="19">
        <f>($J55="Bell Curve")*(_xlfn.NORM.DIST(AND(CH$4&gt;=$E55,CH$4&lt;=$G55)*(CH$4-$E55+1),$I55/2,$L55,TRUE)-_xlfn.NORM.DIST(AND(CH$4&gt;=$E55,CH$4&lt;=$G55)*(CG$4-$E55+1),$I55/2,$L55,TRUE))/(1-2*_xlfn.NORM.DIST(0,$I55/2,$L55,TRUE))*$C55+($J55="Steady Growth")*(AND(CH$4&gt;=$E55,CH$4&lt;=$G55)*((CH$4-$E55+1)/($I55*($I55+1)/2)*$C55))+($J55="custom")*CustomCF!CA55</f>
        <v>0</v>
      </c>
      <c r="CI55" s="19">
        <f>($J55="Bell Curve")*(_xlfn.NORM.DIST(AND(CI$4&gt;=$E55,CI$4&lt;=$G55)*(CI$4-$E55+1),$I55/2,$L55,TRUE)-_xlfn.NORM.DIST(AND(CI$4&gt;=$E55,CI$4&lt;=$G55)*(CH$4-$E55+1),$I55/2,$L55,TRUE))/(1-2*_xlfn.NORM.DIST(0,$I55/2,$L55,TRUE))*$C55+($J55="Steady Growth")*(AND(CI$4&gt;=$E55,CI$4&lt;=$G55)*((CI$4-$E55+1)/($I55*($I55+1)/2)*$C55))+($J55="custom")*CustomCF!CB55</f>
        <v>0</v>
      </c>
      <c r="CJ55" s="19">
        <f>($J55="Bell Curve")*(_xlfn.NORM.DIST(AND(CJ$4&gt;=$E55,CJ$4&lt;=$G55)*(CJ$4-$E55+1),$I55/2,$L55,TRUE)-_xlfn.NORM.DIST(AND(CJ$4&gt;=$E55,CJ$4&lt;=$G55)*(CI$4-$E55+1),$I55/2,$L55,TRUE))/(1-2*_xlfn.NORM.DIST(0,$I55/2,$L55,TRUE))*$C55+($J55="Steady Growth")*(AND(CJ$4&gt;=$E55,CJ$4&lt;=$G55)*((CJ$4-$E55+1)/($I55*($I55+1)/2)*$C55))+($J55="custom")*CustomCF!CC55</f>
        <v>0</v>
      </c>
      <c r="CK55" s="19">
        <f>($J55="Bell Curve")*(_xlfn.NORM.DIST(AND(CK$4&gt;=$E55,CK$4&lt;=$G55)*(CK$4-$E55+1),$I55/2,$L55,TRUE)-_xlfn.NORM.DIST(AND(CK$4&gt;=$E55,CK$4&lt;=$G55)*(CJ$4-$E55+1),$I55/2,$L55,TRUE))/(1-2*_xlfn.NORM.DIST(0,$I55/2,$L55,TRUE))*$C55+($J55="Steady Growth")*(AND(CK$4&gt;=$E55,CK$4&lt;=$G55)*((CK$4-$E55+1)/($I55*($I55+1)/2)*$C55))+($J55="custom")*CustomCF!CD55</f>
        <v>0</v>
      </c>
      <c r="CL55" s="19">
        <f>($J55="Bell Curve")*(_xlfn.NORM.DIST(AND(CL$4&gt;=$E55,CL$4&lt;=$G55)*(CL$4-$E55+1),$I55/2,$L55,TRUE)-_xlfn.NORM.DIST(AND(CL$4&gt;=$E55,CL$4&lt;=$G55)*(CK$4-$E55+1),$I55/2,$L55,TRUE))/(1-2*_xlfn.NORM.DIST(0,$I55/2,$L55,TRUE))*$C55+($J55="Steady Growth")*(AND(CL$4&gt;=$E55,CL$4&lt;=$G55)*((CL$4-$E55+1)/($I55*($I55+1)/2)*$C55))+($J55="custom")*CustomCF!CE55</f>
        <v>0</v>
      </c>
      <c r="CM55" s="19">
        <f>($J55="Bell Curve")*(_xlfn.NORM.DIST(AND(CM$4&gt;=$E55,CM$4&lt;=$G55)*(CM$4-$E55+1),$I55/2,$L55,TRUE)-_xlfn.NORM.DIST(AND(CM$4&gt;=$E55,CM$4&lt;=$G55)*(CL$4-$E55+1),$I55/2,$L55,TRUE))/(1-2*_xlfn.NORM.DIST(0,$I55/2,$L55,TRUE))*$C55+($J55="Steady Growth")*(AND(CM$4&gt;=$E55,CM$4&lt;=$G55)*((CM$4-$E55+1)/($I55*($I55+1)/2)*$C55))+($J55="custom")*CustomCF!CF55</f>
        <v>0</v>
      </c>
      <c r="CN55" s="19">
        <f>($J55="Bell Curve")*(_xlfn.NORM.DIST(AND(CN$4&gt;=$E55,CN$4&lt;=$G55)*(CN$4-$E55+1),$I55/2,$L55,TRUE)-_xlfn.NORM.DIST(AND(CN$4&gt;=$E55,CN$4&lt;=$G55)*(CM$4-$E55+1),$I55/2,$L55,TRUE))/(1-2*_xlfn.NORM.DIST(0,$I55/2,$L55,TRUE))*$C55+($J55="Steady Growth")*(AND(CN$4&gt;=$E55,CN$4&lt;=$G55)*((CN$4-$E55+1)/($I55*($I55+1)/2)*$C55))+($J55="custom")*CustomCF!CG55</f>
        <v>0</v>
      </c>
      <c r="CO55" s="19">
        <f>($J55="Bell Curve")*(_xlfn.NORM.DIST(AND(CO$4&gt;=$E55,CO$4&lt;=$G55)*(CO$4-$E55+1),$I55/2,$L55,TRUE)-_xlfn.NORM.DIST(AND(CO$4&gt;=$E55,CO$4&lt;=$G55)*(CN$4-$E55+1),$I55/2,$L55,TRUE))/(1-2*_xlfn.NORM.DIST(0,$I55/2,$L55,TRUE))*$C55+($J55="Steady Growth")*(AND(CO$4&gt;=$E55,CO$4&lt;=$G55)*((CO$4-$E55+1)/($I55*($I55+1)/2)*$C55))+($J55="custom")*CustomCF!CH55</f>
        <v>0</v>
      </c>
      <c r="CP55" s="19">
        <f>($J55="Bell Curve")*(_xlfn.NORM.DIST(AND(CP$4&gt;=$E55,CP$4&lt;=$G55)*(CP$4-$E55+1),$I55/2,$L55,TRUE)-_xlfn.NORM.DIST(AND(CP$4&gt;=$E55,CP$4&lt;=$G55)*(CO$4-$E55+1),$I55/2,$L55,TRUE))/(1-2*_xlfn.NORM.DIST(0,$I55/2,$L55,TRUE))*$C55+($J55="Steady Growth")*(AND(CP$4&gt;=$E55,CP$4&lt;=$G55)*((CP$4-$E55+1)/($I55*($I55+1)/2)*$C55))+($J55="custom")*CustomCF!CI55</f>
        <v>0</v>
      </c>
      <c r="CQ55" s="19">
        <f>($J55="Bell Curve")*(_xlfn.NORM.DIST(AND(CQ$4&gt;=$E55,CQ$4&lt;=$G55)*(CQ$4-$E55+1),$I55/2,$L55,TRUE)-_xlfn.NORM.DIST(AND(CQ$4&gt;=$E55,CQ$4&lt;=$G55)*(CP$4-$E55+1),$I55/2,$L55,TRUE))/(1-2*_xlfn.NORM.DIST(0,$I55/2,$L55,TRUE))*$C55+($J55="Steady Growth")*(AND(CQ$4&gt;=$E55,CQ$4&lt;=$G55)*((CQ$4-$E55+1)/($I55*($I55+1)/2)*$C55))+($J55="custom")*CustomCF!CJ55</f>
        <v>0</v>
      </c>
      <c r="CR55" s="19">
        <f>($J55="Bell Curve")*(_xlfn.NORM.DIST(AND(CR$4&gt;=$E55,CR$4&lt;=$G55)*(CR$4-$E55+1),$I55/2,$L55,TRUE)-_xlfn.NORM.DIST(AND(CR$4&gt;=$E55,CR$4&lt;=$G55)*(CQ$4-$E55+1),$I55/2,$L55,TRUE))/(1-2*_xlfn.NORM.DIST(0,$I55/2,$L55,TRUE))*$C55+($J55="Steady Growth")*(AND(CR$4&gt;=$E55,CR$4&lt;=$G55)*((CR$4-$E55+1)/($I55*($I55+1)/2)*$C55))+($J55="custom")*CustomCF!CK55</f>
        <v>0</v>
      </c>
      <c r="CS55" s="19">
        <f>($J55="Bell Curve")*(_xlfn.NORM.DIST(AND(CS$4&gt;=$E55,CS$4&lt;=$G55)*(CS$4-$E55+1),$I55/2,$L55,TRUE)-_xlfn.NORM.DIST(AND(CS$4&gt;=$E55,CS$4&lt;=$G55)*(CR$4-$E55+1),$I55/2,$L55,TRUE))/(1-2*_xlfn.NORM.DIST(0,$I55/2,$L55,TRUE))*$C55+($J55="Steady Growth")*(AND(CS$4&gt;=$E55,CS$4&lt;=$G55)*((CS$4-$E55+1)/($I55*($I55+1)/2)*$C55))+($J55="custom")*CustomCF!CL55</f>
        <v>0</v>
      </c>
      <c r="CT55" s="19">
        <f>($J55="Bell Curve")*(_xlfn.NORM.DIST(AND(CT$4&gt;=$E55,CT$4&lt;=$G55)*(CT$4-$E55+1),$I55/2,$L55,TRUE)-_xlfn.NORM.DIST(AND(CT$4&gt;=$E55,CT$4&lt;=$G55)*(CS$4-$E55+1),$I55/2,$L55,TRUE))/(1-2*_xlfn.NORM.DIST(0,$I55/2,$L55,TRUE))*$C55+($J55="Steady Growth")*(AND(CT$4&gt;=$E55,CT$4&lt;=$G55)*((CT$4-$E55+1)/($I55*($I55+1)/2)*$C55))+($J55="custom")*CustomCF!CM55</f>
        <v>0</v>
      </c>
      <c r="CU55" s="19">
        <f>($J55="Bell Curve")*(_xlfn.NORM.DIST(AND(CU$4&gt;=$E55,CU$4&lt;=$G55)*(CU$4-$E55+1),$I55/2,$L55,TRUE)-_xlfn.NORM.DIST(AND(CU$4&gt;=$E55,CU$4&lt;=$G55)*(CT$4-$E55+1),$I55/2,$L55,TRUE))/(1-2*_xlfn.NORM.DIST(0,$I55/2,$L55,TRUE))*$C55+($J55="Steady Growth")*(AND(CU$4&gt;=$E55,CU$4&lt;=$G55)*((CU$4-$E55+1)/($I55*($I55+1)/2)*$C55))+($J55="custom")*CustomCF!CN55</f>
        <v>0</v>
      </c>
      <c r="CV55" s="19">
        <f>($J55="Bell Curve")*(_xlfn.NORM.DIST(AND(CV$4&gt;=$E55,CV$4&lt;=$G55)*(CV$4-$E55+1),$I55/2,$L55,TRUE)-_xlfn.NORM.DIST(AND(CV$4&gt;=$E55,CV$4&lt;=$G55)*(CU$4-$E55+1),$I55/2,$L55,TRUE))/(1-2*_xlfn.NORM.DIST(0,$I55/2,$L55,TRUE))*$C55+($J55="Steady Growth")*(AND(CV$4&gt;=$E55,CV$4&lt;=$G55)*((CV$4-$E55+1)/($I55*($I55+1)/2)*$C55))+($J55="custom")*CustomCF!CO55</f>
        <v>0</v>
      </c>
      <c r="CW55" s="19">
        <f>($J55="Bell Curve")*(_xlfn.NORM.DIST(AND(CW$4&gt;=$E55,CW$4&lt;=$G55)*(CW$4-$E55+1),$I55/2,$L55,TRUE)-_xlfn.NORM.DIST(AND(CW$4&gt;=$E55,CW$4&lt;=$G55)*(CV$4-$E55+1),$I55/2,$L55,TRUE))/(1-2*_xlfn.NORM.DIST(0,$I55/2,$L55,TRUE))*$C55+($J55="Steady Growth")*(AND(CW$4&gt;=$E55,CW$4&lt;=$G55)*((CW$4-$E55+1)/($I55*($I55+1)/2)*$C55))+($J55="custom")*CustomCF!CP55</f>
        <v>0</v>
      </c>
      <c r="CX55" s="19">
        <f>($J55="Bell Curve")*(_xlfn.NORM.DIST(AND(CX$4&gt;=$E55,CX$4&lt;=$G55)*(CX$4-$E55+1),$I55/2,$L55,TRUE)-_xlfn.NORM.DIST(AND(CX$4&gt;=$E55,CX$4&lt;=$G55)*(CW$4-$E55+1),$I55/2,$L55,TRUE))/(1-2*_xlfn.NORM.DIST(0,$I55/2,$L55,TRUE))*$C55+($J55="Steady Growth")*(AND(CX$4&gt;=$E55,CX$4&lt;=$G55)*((CX$4-$E55+1)/($I55*($I55+1)/2)*$C55))+($J55="custom")*CustomCF!CQ55</f>
        <v>0</v>
      </c>
      <c r="CY55" s="19">
        <f>($J55="Bell Curve")*(_xlfn.NORM.DIST(AND(CY$4&gt;=$E55,CY$4&lt;=$G55)*(CY$4-$E55+1),$I55/2,$L55,TRUE)-_xlfn.NORM.DIST(AND(CY$4&gt;=$E55,CY$4&lt;=$G55)*(CX$4-$E55+1),$I55/2,$L55,TRUE))/(1-2*_xlfn.NORM.DIST(0,$I55/2,$L55,TRUE))*$C55+($J55="Steady Growth")*(AND(CY$4&gt;=$E55,CY$4&lt;=$G55)*((CY$4-$E55+1)/($I55*($I55+1)/2)*$C55))+($J55="custom")*CustomCF!CR55</f>
        <v>0</v>
      </c>
      <c r="CZ55" s="19">
        <f>($J55="Bell Curve")*(_xlfn.NORM.DIST(AND(CZ$4&gt;=$E55,CZ$4&lt;=$G55)*(CZ$4-$E55+1),$I55/2,$L55,TRUE)-_xlfn.NORM.DIST(AND(CZ$4&gt;=$E55,CZ$4&lt;=$G55)*(CY$4-$E55+1),$I55/2,$L55,TRUE))/(1-2*_xlfn.NORM.DIST(0,$I55/2,$L55,TRUE))*$C55+($J55="Steady Growth")*(AND(CZ$4&gt;=$E55,CZ$4&lt;=$G55)*((CZ$4-$E55+1)/($I55*($I55+1)/2)*$C55))+($J55="custom")*CustomCF!CS55</f>
        <v>0</v>
      </c>
      <c r="DA55" s="19">
        <f>($J55="Bell Curve")*(_xlfn.NORM.DIST(AND(DA$4&gt;=$E55,DA$4&lt;=$G55)*(DA$4-$E55+1),$I55/2,$L55,TRUE)-_xlfn.NORM.DIST(AND(DA$4&gt;=$E55,DA$4&lt;=$G55)*(CZ$4-$E55+1),$I55/2,$L55,TRUE))/(1-2*_xlfn.NORM.DIST(0,$I55/2,$L55,TRUE))*$C55+($J55="Steady Growth")*(AND(DA$4&gt;=$E55,DA$4&lt;=$G55)*((DA$4-$E55+1)/($I55*($I55+1)/2)*$C55))+($J55="custom")*CustomCF!CT55</f>
        <v>0</v>
      </c>
      <c r="DB55" s="19">
        <f>($J55="Bell Curve")*(_xlfn.NORM.DIST(AND(DB$4&gt;=$E55,DB$4&lt;=$G55)*(DB$4-$E55+1),$I55/2,$L55,TRUE)-_xlfn.NORM.DIST(AND(DB$4&gt;=$E55,DB$4&lt;=$G55)*(DA$4-$E55+1),$I55/2,$L55,TRUE))/(1-2*_xlfn.NORM.DIST(0,$I55/2,$L55,TRUE))*$C55+($J55="Steady Growth")*(AND(DB$4&gt;=$E55,DB$4&lt;=$G55)*((DB$4-$E55+1)/($I55*($I55+1)/2)*$C55))+($J55="custom")*CustomCF!CU55</f>
        <v>0</v>
      </c>
      <c r="DC55" s="19">
        <f>($J55="Bell Curve")*(_xlfn.NORM.DIST(AND(DC$4&gt;=$E55,DC$4&lt;=$G55)*(DC$4-$E55+1),$I55/2,$L55,TRUE)-_xlfn.NORM.DIST(AND(DC$4&gt;=$E55,DC$4&lt;=$G55)*(DB$4-$E55+1),$I55/2,$L55,TRUE))/(1-2*_xlfn.NORM.DIST(0,$I55/2,$L55,TRUE))*$C55+($J55="Steady Growth")*(AND(DC$4&gt;=$E55,DC$4&lt;=$G55)*((DC$4-$E55+1)/($I55*($I55+1)/2)*$C55))+($J55="custom")*CustomCF!CV55</f>
        <v>0</v>
      </c>
      <c r="DD55" s="19">
        <f>($J55="Bell Curve")*(_xlfn.NORM.DIST(AND(DD$4&gt;=$E55,DD$4&lt;=$G55)*(DD$4-$E55+1),$I55/2,$L55,TRUE)-_xlfn.NORM.DIST(AND(DD$4&gt;=$E55,DD$4&lt;=$G55)*(DC$4-$E55+1),$I55/2,$L55,TRUE))/(1-2*_xlfn.NORM.DIST(0,$I55/2,$L55,TRUE))*$C55+($J55="Steady Growth")*(AND(DD$4&gt;=$E55,DD$4&lt;=$G55)*((DD$4-$E55+1)/($I55*($I55+1)/2)*$C55))+($J55="custom")*CustomCF!CW55</f>
        <v>0</v>
      </c>
      <c r="DE55" s="19">
        <f>($J55="Bell Curve")*(_xlfn.NORM.DIST(AND(DE$4&gt;=$E55,DE$4&lt;=$G55)*(DE$4-$E55+1),$I55/2,$L55,TRUE)-_xlfn.NORM.DIST(AND(DE$4&gt;=$E55,DE$4&lt;=$G55)*(DD$4-$E55+1),$I55/2,$L55,TRUE))/(1-2*_xlfn.NORM.DIST(0,$I55/2,$L55,TRUE))*$C55+($J55="Steady Growth")*(AND(DE$4&gt;=$E55,DE$4&lt;=$G55)*((DE$4-$E55+1)/($I55*($I55+1)/2)*$C55))+($J55="custom")*CustomCF!CX55</f>
        <v>0</v>
      </c>
      <c r="DF55" s="19">
        <f>($J55="Bell Curve")*(_xlfn.NORM.DIST(AND(DF$4&gt;=$E55,DF$4&lt;=$G55)*(DF$4-$E55+1),$I55/2,$L55,TRUE)-_xlfn.NORM.DIST(AND(DF$4&gt;=$E55,DF$4&lt;=$G55)*(DE$4-$E55+1),$I55/2,$L55,TRUE))/(1-2*_xlfn.NORM.DIST(0,$I55/2,$L55,TRUE))*$C55+($J55="Steady Growth")*(AND(DF$4&gt;=$E55,DF$4&lt;=$G55)*((DF$4-$E55+1)/($I55*($I55+1)/2)*$C55))+($J55="custom")*CustomCF!CY55</f>
        <v>0</v>
      </c>
      <c r="DG55" s="19">
        <f>($J55="Bell Curve")*(_xlfn.NORM.DIST(AND(DG$4&gt;=$E55,DG$4&lt;=$G55)*(DG$4-$E55+1),$I55/2,$L55,TRUE)-_xlfn.NORM.DIST(AND(DG$4&gt;=$E55,DG$4&lt;=$G55)*(DF$4-$E55+1),$I55/2,$L55,TRUE))/(1-2*_xlfn.NORM.DIST(0,$I55/2,$L55,TRUE))*$C55+($J55="Steady Growth")*(AND(DG$4&gt;=$E55,DG$4&lt;=$G55)*((DG$4-$E55+1)/($I55*($I55+1)/2)*$C55))+($J55="custom")*CustomCF!CZ55</f>
        <v>0</v>
      </c>
      <c r="DH55" s="19">
        <f>($J55="Bell Curve")*(_xlfn.NORM.DIST(AND(DH$4&gt;=$E55,DH$4&lt;=$G55)*(DH$4-$E55+1),$I55/2,$L55,TRUE)-_xlfn.NORM.DIST(AND(DH$4&gt;=$E55,DH$4&lt;=$G55)*(DG$4-$E55+1),$I55/2,$L55,TRUE))/(1-2*_xlfn.NORM.DIST(0,$I55/2,$L55,TRUE))*$C55+($J55="Steady Growth")*(AND(DH$4&gt;=$E55,DH$4&lt;=$G55)*((DH$4-$E55+1)/($I55*($I55+1)/2)*$C55))+($J55="custom")*CustomCF!DA55</f>
        <v>0</v>
      </c>
      <c r="DI55" s="19">
        <f>($J55="Bell Curve")*(_xlfn.NORM.DIST(AND(DI$4&gt;=$E55,DI$4&lt;=$G55)*(DI$4-$E55+1),$I55/2,$L55,TRUE)-_xlfn.NORM.DIST(AND(DI$4&gt;=$E55,DI$4&lt;=$G55)*(DH$4-$E55+1),$I55/2,$L55,TRUE))/(1-2*_xlfn.NORM.DIST(0,$I55/2,$L55,TRUE))*$C55+($J55="Steady Growth")*(AND(DI$4&gt;=$E55,DI$4&lt;=$G55)*((DI$4-$E55+1)/($I55*($I55+1)/2)*$C55))+($J55="custom")*CustomCF!DB55</f>
        <v>0</v>
      </c>
      <c r="DJ55" s="19">
        <f>($J55="Bell Curve")*(_xlfn.NORM.DIST(AND(DJ$4&gt;=$E55,DJ$4&lt;=$G55)*(DJ$4-$E55+1),$I55/2,$L55,TRUE)-_xlfn.NORM.DIST(AND(DJ$4&gt;=$E55,DJ$4&lt;=$G55)*(DI$4-$E55+1),$I55/2,$L55,TRUE))/(1-2*_xlfn.NORM.DIST(0,$I55/2,$L55,TRUE))*$C55+($J55="Steady Growth")*(AND(DJ$4&gt;=$E55,DJ$4&lt;=$G55)*((DJ$4-$E55+1)/($I55*($I55+1)/2)*$C55))+($J55="custom")*CustomCF!DC55</f>
        <v>0</v>
      </c>
      <c r="DK55" s="19">
        <f>($J55="Bell Curve")*(_xlfn.NORM.DIST(AND(DK$4&gt;=$E55,DK$4&lt;=$G55)*(DK$4-$E55+1),$I55/2,$L55,TRUE)-_xlfn.NORM.DIST(AND(DK$4&gt;=$E55,DK$4&lt;=$G55)*(DJ$4-$E55+1),$I55/2,$L55,TRUE))/(1-2*_xlfn.NORM.DIST(0,$I55/2,$L55,TRUE))*$C55+($J55="Steady Growth")*(AND(DK$4&gt;=$E55,DK$4&lt;=$G55)*((DK$4-$E55+1)/($I55*($I55+1)/2)*$C55))+($J55="custom")*CustomCF!DD55</f>
        <v>0</v>
      </c>
      <c r="DL55" s="19">
        <f>($J55="Bell Curve")*(_xlfn.NORM.DIST(AND(DL$4&gt;=$E55,DL$4&lt;=$G55)*(DL$4-$E55+1),$I55/2,$L55,TRUE)-_xlfn.NORM.DIST(AND(DL$4&gt;=$E55,DL$4&lt;=$G55)*(DK$4-$E55+1),$I55/2,$L55,TRUE))/(1-2*_xlfn.NORM.DIST(0,$I55/2,$L55,TRUE))*$C55+($J55="Steady Growth")*(AND(DL$4&gt;=$E55,DL$4&lt;=$G55)*((DL$4-$E55+1)/($I55*($I55+1)/2)*$C55))+($J55="custom")*CustomCF!DE55</f>
        <v>0</v>
      </c>
      <c r="DM55" s="19">
        <f>($J55="Bell Curve")*(_xlfn.NORM.DIST(AND(DM$4&gt;=$E55,DM$4&lt;=$G55)*(DM$4-$E55+1),$I55/2,$L55,TRUE)-_xlfn.NORM.DIST(AND(DM$4&gt;=$E55,DM$4&lt;=$G55)*(DL$4-$E55+1),$I55/2,$L55,TRUE))/(1-2*_xlfn.NORM.DIST(0,$I55/2,$L55,TRUE))*$C55+($J55="Steady Growth")*(AND(DM$4&gt;=$E55,DM$4&lt;=$G55)*((DM$4-$E55+1)/($I55*($I55+1)/2)*$C55))+($J55="custom")*CustomCF!DF55</f>
        <v>0</v>
      </c>
      <c r="DN55" s="19">
        <f>($J55="Bell Curve")*(_xlfn.NORM.DIST(AND(DN$4&gt;=$E55,DN$4&lt;=$G55)*(DN$4-$E55+1),$I55/2,$L55,TRUE)-_xlfn.NORM.DIST(AND(DN$4&gt;=$E55,DN$4&lt;=$G55)*(DM$4-$E55+1),$I55/2,$L55,TRUE))/(1-2*_xlfn.NORM.DIST(0,$I55/2,$L55,TRUE))*$C55+($J55="Steady Growth")*(AND(DN$4&gt;=$E55,DN$4&lt;=$G55)*((DN$4-$E55+1)/($I55*($I55+1)/2)*$C55))+($J55="custom")*CustomCF!DG55</f>
        <v>0</v>
      </c>
      <c r="DO55" s="19">
        <f>($J55="Bell Curve")*(_xlfn.NORM.DIST(AND(DO$4&gt;=$E55,DO$4&lt;=$G55)*(DO$4-$E55+1),$I55/2,$L55,TRUE)-_xlfn.NORM.DIST(AND(DO$4&gt;=$E55,DO$4&lt;=$G55)*(DN$4-$E55+1),$I55/2,$L55,TRUE))/(1-2*_xlfn.NORM.DIST(0,$I55/2,$L55,TRUE))*$C55+($J55="Steady Growth")*(AND(DO$4&gt;=$E55,DO$4&lt;=$G55)*((DO$4-$E55+1)/($I55*($I55+1)/2)*$C55))+($J55="custom")*CustomCF!DH55</f>
        <v>0</v>
      </c>
      <c r="DP55" s="19">
        <f>($J55="Bell Curve")*(_xlfn.NORM.DIST(AND(DP$4&gt;=$E55,DP$4&lt;=$G55)*(DP$4-$E55+1),$I55/2,$L55,TRUE)-_xlfn.NORM.DIST(AND(DP$4&gt;=$E55,DP$4&lt;=$G55)*(DO$4-$E55+1),$I55/2,$L55,TRUE))/(1-2*_xlfn.NORM.DIST(0,$I55/2,$L55,TRUE))*$C55+($J55="Steady Growth")*(AND(DP$4&gt;=$E55,DP$4&lt;=$G55)*((DP$4-$E55+1)/($I55*($I55+1)/2)*$C55))+($J55="custom")*CustomCF!DI55</f>
        <v>0</v>
      </c>
      <c r="DQ55" s="19">
        <f>($J55="Bell Curve")*(_xlfn.NORM.DIST(AND(DQ$4&gt;=$E55,DQ$4&lt;=$G55)*(DQ$4-$E55+1),$I55/2,$L55,TRUE)-_xlfn.NORM.DIST(AND(DQ$4&gt;=$E55,DQ$4&lt;=$G55)*(DP$4-$E55+1),$I55/2,$L55,TRUE))/(1-2*_xlfn.NORM.DIST(0,$I55/2,$L55,TRUE))*$C55+($J55="Steady Growth")*(AND(DQ$4&gt;=$E55,DQ$4&lt;=$G55)*((DQ$4-$E55+1)/($I55*($I55+1)/2)*$C55))+($J55="custom")*CustomCF!DJ55</f>
        <v>0</v>
      </c>
      <c r="DR55" s="19">
        <f>($J55="Bell Curve")*(_xlfn.NORM.DIST(AND(DR$4&gt;=$E55,DR$4&lt;=$G55)*(DR$4-$E55+1),$I55/2,$L55,TRUE)-_xlfn.NORM.DIST(AND(DR$4&gt;=$E55,DR$4&lt;=$G55)*(DQ$4-$E55+1),$I55/2,$L55,TRUE))/(1-2*_xlfn.NORM.DIST(0,$I55/2,$L55,TRUE))*$C55+($J55="Steady Growth")*(AND(DR$4&gt;=$E55,DR$4&lt;=$G55)*((DR$4-$E55+1)/($I55*($I55+1)/2)*$C55))+($J55="custom")*CustomCF!DK55</f>
        <v>0</v>
      </c>
      <c r="DS55" s="19">
        <f>($J55="Bell Curve")*(_xlfn.NORM.DIST(AND(DS$4&gt;=$E55,DS$4&lt;=$G55)*(DS$4-$E55+1),$I55/2,$L55,TRUE)-_xlfn.NORM.DIST(AND(DS$4&gt;=$E55,DS$4&lt;=$G55)*(DR$4-$E55+1),$I55/2,$L55,TRUE))/(1-2*_xlfn.NORM.DIST(0,$I55/2,$L55,TRUE))*$C55+($J55="Steady Growth")*(AND(DS$4&gt;=$E55,DS$4&lt;=$G55)*((DS$4-$E55+1)/($I55*($I55+1)/2)*$C55))+($J55="custom")*CustomCF!DL55</f>
        <v>0</v>
      </c>
      <c r="DT55" s="19">
        <f>($J55="Bell Curve")*(_xlfn.NORM.DIST(AND(DT$4&gt;=$E55,DT$4&lt;=$G55)*(DT$4-$E55+1),$I55/2,$L55,TRUE)-_xlfn.NORM.DIST(AND(DT$4&gt;=$E55,DT$4&lt;=$G55)*(DS$4-$E55+1),$I55/2,$L55,TRUE))/(1-2*_xlfn.NORM.DIST(0,$I55/2,$L55,TRUE))*$C55+($J55="Steady Growth")*(AND(DT$4&gt;=$E55,DT$4&lt;=$G55)*((DT$4-$E55+1)/($I55*($I55+1)/2)*$C55))+($J55="custom")*CustomCF!DM55</f>
        <v>0</v>
      </c>
      <c r="DU55" s="19">
        <f>($J55="Bell Curve")*(_xlfn.NORM.DIST(AND(DU$4&gt;=$E55,DU$4&lt;=$G55)*(DU$4-$E55+1),$I55/2,$L55,TRUE)-_xlfn.NORM.DIST(AND(DU$4&gt;=$E55,DU$4&lt;=$G55)*(DT$4-$E55+1),$I55/2,$L55,TRUE))/(1-2*_xlfn.NORM.DIST(0,$I55/2,$L55,TRUE))*$C55+($J55="Steady Growth")*(AND(DU$4&gt;=$E55,DU$4&lt;=$G55)*((DU$4-$E55+1)/($I55*($I55+1)/2)*$C55))+($J55="custom")*CustomCF!DN55</f>
        <v>0</v>
      </c>
      <c r="DV55" s="19">
        <f>($J55="Bell Curve")*(_xlfn.NORM.DIST(AND(DV$4&gt;=$E55,DV$4&lt;=$G55)*(DV$4-$E55+1),$I55/2,$L55,TRUE)-_xlfn.NORM.DIST(AND(DV$4&gt;=$E55,DV$4&lt;=$G55)*(DU$4-$E55+1),$I55/2,$L55,TRUE))/(1-2*_xlfn.NORM.DIST(0,$I55/2,$L55,TRUE))*$C55+($J55="Steady Growth")*(AND(DV$4&gt;=$E55,DV$4&lt;=$G55)*((DV$4-$E55+1)/($I55*($I55+1)/2)*$C55))+($J55="custom")*CustomCF!DO55</f>
        <v>0</v>
      </c>
      <c r="DW55" s="19">
        <f>($J55="Bell Curve")*(_xlfn.NORM.DIST(AND(DW$4&gt;=$E55,DW$4&lt;=$G55)*(DW$4-$E55+1),$I55/2,$L55,TRUE)-_xlfn.NORM.DIST(AND(DW$4&gt;=$E55,DW$4&lt;=$G55)*(DV$4-$E55+1),$I55/2,$L55,TRUE))/(1-2*_xlfn.NORM.DIST(0,$I55/2,$L55,TRUE))*$C55+($J55="Steady Growth")*(AND(DW$4&gt;=$E55,DW$4&lt;=$G55)*((DW$4-$E55+1)/($I55*($I55+1)/2)*$C55))+($J55="custom")*CustomCF!DP55</f>
        <v>0</v>
      </c>
      <c r="DX55" s="19">
        <f>($J55="Bell Curve")*(_xlfn.NORM.DIST(AND(DX$4&gt;=$E55,DX$4&lt;=$G55)*(DX$4-$E55+1),$I55/2,$L55,TRUE)-_xlfn.NORM.DIST(AND(DX$4&gt;=$E55,DX$4&lt;=$G55)*(DW$4-$E55+1),$I55/2,$L55,TRUE))/(1-2*_xlfn.NORM.DIST(0,$I55/2,$L55,TRUE))*$C55+($J55="Steady Growth")*(AND(DX$4&gt;=$E55,DX$4&lt;=$G55)*((DX$4-$E55+1)/($I55*($I55+1)/2)*$C55))+($J55="custom")*CustomCF!DQ55</f>
        <v>0</v>
      </c>
      <c r="DY55" s="19">
        <f>($J55="Bell Curve")*(_xlfn.NORM.DIST(AND(DY$4&gt;=$E55,DY$4&lt;=$G55)*(DY$4-$E55+1),$I55/2,$L55,TRUE)-_xlfn.NORM.DIST(AND(DY$4&gt;=$E55,DY$4&lt;=$G55)*(DX$4-$E55+1),$I55/2,$L55,TRUE))/(1-2*_xlfn.NORM.DIST(0,$I55/2,$L55,TRUE))*$C55+($J55="Steady Growth")*(AND(DY$4&gt;=$E55,DY$4&lt;=$G55)*((DY$4-$E55+1)/($I55*($I55+1)/2)*$C55))+($J55="custom")*CustomCF!DR55</f>
        <v>0</v>
      </c>
      <c r="DZ55" s="19">
        <f>($J55="Bell Curve")*(_xlfn.NORM.DIST(AND(DZ$4&gt;=$E55,DZ$4&lt;=$G55)*(DZ$4-$E55+1),$I55/2,$L55,TRUE)-_xlfn.NORM.DIST(AND(DZ$4&gt;=$E55,DZ$4&lt;=$G55)*(DY$4-$E55+1),$I55/2,$L55,TRUE))/(1-2*_xlfn.NORM.DIST(0,$I55/2,$L55,TRUE))*$C55+($J55="Steady Growth")*(AND(DZ$4&gt;=$E55,DZ$4&lt;=$G55)*((DZ$4-$E55+1)/($I55*($I55+1)/2)*$C55))+($J55="custom")*CustomCF!DS55</f>
        <v>0</v>
      </c>
      <c r="EA55" s="19">
        <f>($J55="Bell Curve")*(_xlfn.NORM.DIST(AND(EA$4&gt;=$E55,EA$4&lt;=$G55)*(EA$4-$E55+1),$I55/2,$L55,TRUE)-_xlfn.NORM.DIST(AND(EA$4&gt;=$E55,EA$4&lt;=$G55)*(DZ$4-$E55+1),$I55/2,$L55,TRUE))/(1-2*_xlfn.NORM.DIST(0,$I55/2,$L55,TRUE))*$C55+($J55="Steady Growth")*(AND(EA$4&gt;=$E55,EA$4&lt;=$G55)*((EA$4-$E55+1)/($I55*($I55+1)/2)*$C55))+($J55="custom")*CustomCF!DT55</f>
        <v>0</v>
      </c>
      <c r="EB55" s="19">
        <f>($J55="Bell Curve")*(_xlfn.NORM.DIST(AND(EB$4&gt;=$E55,EB$4&lt;=$G55)*(EB$4-$E55+1),$I55/2,$L55,TRUE)-_xlfn.NORM.DIST(AND(EB$4&gt;=$E55,EB$4&lt;=$G55)*(EA$4-$E55+1),$I55/2,$L55,TRUE))/(1-2*_xlfn.NORM.DIST(0,$I55/2,$L55,TRUE))*$C55+($J55="Steady Growth")*(AND(EB$4&gt;=$E55,EB$4&lt;=$G55)*((EB$4-$E55+1)/($I55*($I55+1)/2)*$C55))+($J55="custom")*CustomCF!DU55</f>
        <v>0</v>
      </c>
      <c r="EC55" s="19">
        <f>($J55="Bell Curve")*(_xlfn.NORM.DIST(AND(EC$4&gt;=$E55,EC$4&lt;=$G55)*(EC$4-$E55+1),$I55/2,$L55,TRUE)-_xlfn.NORM.DIST(AND(EC$4&gt;=$E55,EC$4&lt;=$G55)*(EB$4-$E55+1),$I55/2,$L55,TRUE))/(1-2*_xlfn.NORM.DIST(0,$I55/2,$L55,TRUE))*$C55+($J55="Steady Growth")*(AND(EC$4&gt;=$E55,EC$4&lt;=$G55)*((EC$4-$E55+1)/($I55*($I55+1)/2)*$C55))+($J55="custom")*CustomCF!DV55</f>
        <v>0</v>
      </c>
      <c r="ED55" s="19">
        <f>($J55="Bell Curve")*(_xlfn.NORM.DIST(AND(ED$4&gt;=$E55,ED$4&lt;=$G55)*(ED$4-$E55+1),$I55/2,$L55,TRUE)-_xlfn.NORM.DIST(AND(ED$4&gt;=$E55,ED$4&lt;=$G55)*(EC$4-$E55+1),$I55/2,$L55,TRUE))/(1-2*_xlfn.NORM.DIST(0,$I55/2,$L55,TRUE))*$C55+($J55="Steady Growth")*(AND(ED$4&gt;=$E55,ED$4&lt;=$G55)*((ED$4-$E55+1)/($I55*($I55+1)/2)*$C55))+($J55="custom")*CustomCF!DW55</f>
        <v>0</v>
      </c>
      <c r="EE55" s="19">
        <f>($J55="Bell Curve")*(_xlfn.NORM.DIST(AND(EE$4&gt;=$E55,EE$4&lt;=$G55)*(EE$4-$E55+1),$I55/2,$L55,TRUE)-_xlfn.NORM.DIST(AND(EE$4&gt;=$E55,EE$4&lt;=$G55)*(ED$4-$E55+1),$I55/2,$L55,TRUE))/(1-2*_xlfn.NORM.DIST(0,$I55/2,$L55,TRUE))*$C55+($J55="Steady Growth")*(AND(EE$4&gt;=$E55,EE$4&lt;=$G55)*((EE$4-$E55+1)/($I55*($I55+1)/2)*$C55))+($J55="custom")*CustomCF!DX55</f>
        <v>0</v>
      </c>
      <c r="EF55" s="121">
        <f>($J55="Bell Curve")*(_xlfn.NORM.DIST(AND(EF$4&gt;=$E55,EF$4&lt;=$G55)*(EF$4-$E55+1),$I55/2,$L55,TRUE)-_xlfn.NORM.DIST(AND(EF$4&gt;=$E55,EF$4&lt;=$G55)*(EE$4-$E55+1),$I55/2,$L55,TRUE))/(1-2*_xlfn.NORM.DIST(0,$I55/2,$L55,TRUE))*$C55+($J55="Steady Growth")*(AND(EF$4&gt;=$E55,EF$4&lt;=$G55)*((EF$4-$E55+1)/($I55*($I55+1)/2)*$C55))+($J55="custom")*CustomCF!DY55</f>
        <v>0</v>
      </c>
    </row>
    <row r="56" spans="2:136" hidden="1" outlineLevel="1" x14ac:dyDescent="0.2">
      <c r="B56" s="103" t="str">
        <f>Budget!O29</f>
        <v>Title Insurance</v>
      </c>
      <c r="C56" s="19">
        <f>Budget!P29</f>
        <v>250000</v>
      </c>
      <c r="D56" s="19">
        <f t="shared" si="17"/>
        <v>0</v>
      </c>
      <c r="E56" s="92">
        <v>0</v>
      </c>
      <c r="F56" s="18">
        <f>IF(J56="Custom",CustomCF!E56,INDEX($P$6:$DY$6,MATCH(E56,CF!$P$4:$DY$4,0)))</f>
        <v>46022</v>
      </c>
      <c r="G56" s="92">
        <v>30</v>
      </c>
      <c r="H56" s="18">
        <f>IF(J56="Custom",CustomCF!F56,INDEX($P$6:$EF$6,MATCH(G56,$P$4:$EF$4,0)))</f>
        <v>46934</v>
      </c>
      <c r="I56" s="9">
        <f t="shared" si="9"/>
        <v>31</v>
      </c>
      <c r="J56" s="92" t="s">
        <v>30</v>
      </c>
      <c r="K56" s="92" t="s">
        <v>31</v>
      </c>
      <c r="L56" s="9">
        <f t="shared" si="22"/>
        <v>10000000</v>
      </c>
      <c r="M56" s="107">
        <f t="shared" si="23"/>
        <v>249999.99998877849</v>
      </c>
      <c r="N56" s="112" t="str">
        <f t="shared" si="10"/>
        <v>OK</v>
      </c>
      <c r="O56" s="112"/>
      <c r="P56" s="19">
        <f>($J56="Bell Curve")*(_xlfn.NORM.DIST(AND(P$4&gt;=$E56,P$4&lt;=$G56)*(P$4-$E56+1),$I56/2,$L56,TRUE)-_xlfn.NORM.DIST(AND(P$4&gt;=$E56,P$4&lt;=$G56)*(N$4-$E56+1),$I56/2,$L56,TRUE))/(1-2*_xlfn.NORM.DIST(0,$I56/2,$L56,TRUE))*$C56+($J56="Steady Growth")*(AND(P$4&gt;=$E56,P$4&lt;=$G56)*((P$4-$E56+1)/($I56*($I56+1)/2)*$C56))+($J56="custom")*CustomCF!I56</f>
        <v>8064.5161275843311</v>
      </c>
      <c r="Q56" s="19">
        <f>($J56="Bell Curve")*(_xlfn.NORM.DIST(AND(Q$4&gt;=$E56,Q$4&lt;=$G56)*(Q$4-$E56+1),$I56/2,$L56,TRUE)-_xlfn.NORM.DIST(AND(Q$4&gt;=$E56,Q$4&lt;=$G56)*(P$4-$E56+1),$I56/2,$L56,TRUE))/(1-2*_xlfn.NORM.DIST(0,$I56/2,$L56,TRUE))*$C56+($J56="Steady Growth")*(AND(Q$4&gt;=$E56,Q$4&lt;=$G56)*((Q$4-$E56+1)/($I56*($I56+1)/2)*$C56))+($J56="custom")*CustomCF!J56</f>
        <v>8064.5161275843311</v>
      </c>
      <c r="R56" s="19">
        <f>($J56="Bell Curve")*(_xlfn.NORM.DIST(AND(R$4&gt;=$E56,R$4&lt;=$G56)*(R$4-$E56+1),$I56/2,$L56,TRUE)-_xlfn.NORM.DIST(AND(R$4&gt;=$E56,R$4&lt;=$G56)*(Q$4-$E56+1),$I56/2,$L56,TRUE))/(1-2*_xlfn.NORM.DIST(0,$I56/2,$L56,TRUE))*$C56+($J56="Steady Growth")*(AND(R$4&gt;=$E56,R$4&lt;=$G56)*((R$4-$E56+1)/($I56*($I56+1)/2)*$C56))+($J56="custom")*CustomCF!K56</f>
        <v>8064.5161275843311</v>
      </c>
      <c r="S56" s="19">
        <f>($J56="Bell Curve")*(_xlfn.NORM.DIST(AND(S$4&gt;=$E56,S$4&lt;=$G56)*(S$4-$E56+1),$I56/2,$L56,TRUE)-_xlfn.NORM.DIST(AND(S$4&gt;=$E56,S$4&lt;=$G56)*(R$4-$E56+1),$I56/2,$L56,TRUE))/(1-2*_xlfn.NORM.DIST(0,$I56/2,$L56,TRUE))*$C56+($J56="Steady Growth")*(AND(S$4&gt;=$E56,S$4&lt;=$G56)*((S$4-$E56+1)/($I56*($I56+1)/2)*$C56))+($J56="custom")*CustomCF!L56</f>
        <v>8064.5161275843311</v>
      </c>
      <c r="T56" s="19">
        <f>($J56="Bell Curve")*(_xlfn.NORM.DIST(AND(T$4&gt;=$E56,T$4&lt;=$G56)*(T$4-$E56+1),$I56/2,$L56,TRUE)-_xlfn.NORM.DIST(AND(T$4&gt;=$E56,T$4&lt;=$G56)*(S$4-$E56+1),$I56/2,$L56,TRUE))/(1-2*_xlfn.NORM.DIST(0,$I56/2,$L56,TRUE))*$C56+($J56="Steady Growth")*(AND(T$4&gt;=$E56,T$4&lt;=$G56)*((T$4-$E56+1)/($I56*($I56+1)/2)*$C56))+($J56="custom")*CustomCF!M56</f>
        <v>8064.5161275843311</v>
      </c>
      <c r="U56" s="19">
        <f>($J56="Bell Curve")*(_xlfn.NORM.DIST(AND(U$4&gt;=$E56,U$4&lt;=$G56)*(U$4-$E56+1),$I56/2,$L56,TRUE)-_xlfn.NORM.DIST(AND(U$4&gt;=$E56,U$4&lt;=$G56)*(T$4-$E56+1),$I56/2,$L56,TRUE))/(1-2*_xlfn.NORM.DIST(0,$I56/2,$L56,TRUE))*$C56+($J56="Steady Growth")*(AND(U$4&gt;=$E56,U$4&lt;=$G56)*((U$4-$E56+1)/($I56*($I56+1)/2)*$C56))+($J56="custom")*CustomCF!N56</f>
        <v>8064.5161388057677</v>
      </c>
      <c r="V56" s="19">
        <f>($J56="Bell Curve")*(_xlfn.NORM.DIST(AND(V$4&gt;=$E56,V$4&lt;=$G56)*(V$4-$E56+1),$I56/2,$L56,TRUE)-_xlfn.NORM.DIST(AND(V$4&gt;=$E56,V$4&lt;=$G56)*(U$4-$E56+1),$I56/2,$L56,TRUE))/(1-2*_xlfn.NORM.DIST(0,$I56/2,$L56,TRUE))*$C56+($J56="Steady Growth")*(AND(V$4&gt;=$E56,V$4&lt;=$G56)*((V$4-$E56+1)/($I56*($I56+1)/2)*$C56))+($J56="custom")*CustomCF!O56</f>
        <v>8064.5161275843311</v>
      </c>
      <c r="W56" s="19">
        <f>($J56="Bell Curve")*(_xlfn.NORM.DIST(AND(W$4&gt;=$E56,W$4&lt;=$G56)*(W$4-$E56+1),$I56/2,$L56,TRUE)-_xlfn.NORM.DIST(AND(W$4&gt;=$E56,W$4&lt;=$G56)*(V$4-$E56+1),$I56/2,$L56,TRUE))/(1-2*_xlfn.NORM.DIST(0,$I56/2,$L56,TRUE))*$C56+($J56="Steady Growth")*(AND(W$4&gt;=$E56,W$4&lt;=$G56)*((W$4-$E56+1)/($I56*($I56+1)/2)*$C56))+($J56="custom")*CustomCF!P56</f>
        <v>8064.5161275843311</v>
      </c>
      <c r="X56" s="19">
        <f>($J56="Bell Curve")*(_xlfn.NORM.DIST(AND(X$4&gt;=$E56,X$4&lt;=$G56)*(X$4-$E56+1),$I56/2,$L56,TRUE)-_xlfn.NORM.DIST(AND(X$4&gt;=$E56,X$4&lt;=$G56)*(W$4-$E56+1),$I56/2,$L56,TRUE))/(1-2*_xlfn.NORM.DIST(0,$I56/2,$L56,TRUE))*$C56+($J56="Steady Growth")*(AND(X$4&gt;=$E56,X$4&lt;=$G56)*((X$4-$E56+1)/($I56*($I56+1)/2)*$C56))+($J56="custom")*CustomCF!Q56</f>
        <v>8064.5161275843311</v>
      </c>
      <c r="Y56" s="19">
        <f>($J56="Bell Curve")*(_xlfn.NORM.DIST(AND(Y$4&gt;=$E56,Y$4&lt;=$G56)*(Y$4-$E56+1),$I56/2,$L56,TRUE)-_xlfn.NORM.DIST(AND(Y$4&gt;=$E56,Y$4&lt;=$G56)*(X$4-$E56+1),$I56/2,$L56,TRUE))/(1-2*_xlfn.NORM.DIST(0,$I56/2,$L56,TRUE))*$C56+($J56="Steady Growth")*(AND(Y$4&gt;=$E56,Y$4&lt;=$G56)*((Y$4-$E56+1)/($I56*($I56+1)/2)*$C56))+($J56="custom")*CustomCF!R56</f>
        <v>8064.5161275843311</v>
      </c>
      <c r="Z56" s="19">
        <f>($J56="Bell Curve")*(_xlfn.NORM.DIST(AND(Z$4&gt;=$E56,Z$4&lt;=$G56)*(Z$4-$E56+1),$I56/2,$L56,TRUE)-_xlfn.NORM.DIST(AND(Z$4&gt;=$E56,Z$4&lt;=$G56)*(Y$4-$E56+1),$I56/2,$L56,TRUE))/(1-2*_xlfn.NORM.DIST(0,$I56/2,$L56,TRUE))*$C56+($J56="Steady Growth")*(AND(Z$4&gt;=$E56,Z$4&lt;=$G56)*((Z$4-$E56+1)/($I56*($I56+1)/2)*$C56))+($J56="custom")*CustomCF!S56</f>
        <v>8064.5161275843311</v>
      </c>
      <c r="AA56" s="19">
        <f>($J56="Bell Curve")*(_xlfn.NORM.DIST(AND(AA$4&gt;=$E56,AA$4&lt;=$G56)*(AA$4-$E56+1),$I56/2,$L56,TRUE)-_xlfn.NORM.DIST(AND(AA$4&gt;=$E56,AA$4&lt;=$G56)*(Z$4-$E56+1),$I56/2,$L56,TRUE))/(1-2*_xlfn.NORM.DIST(0,$I56/2,$L56,TRUE))*$C56+($J56="Steady Growth")*(AND(AA$4&gt;=$E56,AA$4&lt;=$G56)*((AA$4-$E56+1)/($I56*($I56+1)/2)*$C56))+($J56="custom")*CustomCF!T56</f>
        <v>8064.5161275843311</v>
      </c>
      <c r="AB56" s="19">
        <f>($J56="Bell Curve")*(_xlfn.NORM.DIST(AND(AB$4&gt;=$E56,AB$4&lt;=$G56)*(AB$4-$E56+1),$I56/2,$L56,TRUE)-_xlfn.NORM.DIST(AND(AB$4&gt;=$E56,AB$4&lt;=$G56)*(AA$4-$E56+1),$I56/2,$L56,TRUE))/(1-2*_xlfn.NORM.DIST(0,$I56/2,$L56,TRUE))*$C56+($J56="Steady Growth")*(AND(AB$4&gt;=$E56,AB$4&lt;=$G56)*((AB$4-$E56+1)/($I56*($I56+1)/2)*$C56))+($J56="custom")*CustomCF!U56</f>
        <v>8064.5161388057677</v>
      </c>
      <c r="AC56" s="19">
        <f>($J56="Bell Curve")*(_xlfn.NORM.DIST(AND(AC$4&gt;=$E56,AC$4&lt;=$G56)*(AC$4-$E56+1),$I56/2,$L56,TRUE)-_xlfn.NORM.DIST(AND(AC$4&gt;=$E56,AC$4&lt;=$G56)*(AB$4-$E56+1),$I56/2,$L56,TRUE))/(1-2*_xlfn.NORM.DIST(0,$I56/2,$L56,TRUE))*$C56+($J56="Steady Growth")*(AND(AC$4&gt;=$E56,AC$4&lt;=$G56)*((AC$4-$E56+1)/($I56*($I56+1)/2)*$C56))+($J56="custom")*CustomCF!V56</f>
        <v>8064.5161275843311</v>
      </c>
      <c r="AD56" s="19">
        <f>($J56="Bell Curve")*(_xlfn.NORM.DIST(AND(AD$4&gt;=$E56,AD$4&lt;=$G56)*(AD$4-$E56+1),$I56/2,$L56,TRUE)-_xlfn.NORM.DIST(AND(AD$4&gt;=$E56,AD$4&lt;=$G56)*(AC$4-$E56+1),$I56/2,$L56,TRUE))/(1-2*_xlfn.NORM.DIST(0,$I56/2,$L56,TRUE))*$C56+($J56="Steady Growth")*(AND(AD$4&gt;=$E56,AD$4&lt;=$G56)*((AD$4-$E56+1)/($I56*($I56+1)/2)*$C56))+($J56="custom")*CustomCF!W56</f>
        <v>8064.5161275843311</v>
      </c>
      <c r="AE56" s="19">
        <f>($J56="Bell Curve")*(_xlfn.NORM.DIST(AND(AE$4&gt;=$E56,AE$4&lt;=$G56)*(AE$4-$E56+1),$I56/2,$L56,TRUE)-_xlfn.NORM.DIST(AND(AE$4&gt;=$E56,AE$4&lt;=$G56)*(AD$4-$E56+1),$I56/2,$L56,TRUE))/(1-2*_xlfn.NORM.DIST(0,$I56/2,$L56,TRUE))*$C56+($J56="Steady Growth")*(AND(AE$4&gt;=$E56,AE$4&lt;=$G56)*((AE$4-$E56+1)/($I56*($I56+1)/2)*$C56))+($J56="custom")*CustomCF!X56</f>
        <v>8064.5161163628936</v>
      </c>
      <c r="AF56" s="19">
        <f>($J56="Bell Curve")*(_xlfn.NORM.DIST(AND(AF$4&gt;=$E56,AF$4&lt;=$G56)*(AF$4-$E56+1),$I56/2,$L56,TRUE)-_xlfn.NORM.DIST(AND(AF$4&gt;=$E56,AF$4&lt;=$G56)*(AE$4-$E56+1),$I56/2,$L56,TRUE))/(1-2*_xlfn.NORM.DIST(0,$I56/2,$L56,TRUE))*$C56+($J56="Steady Growth")*(AND(AF$4&gt;=$E56,AF$4&lt;=$G56)*((AF$4-$E56+1)/($I56*($I56+1)/2)*$C56))+($J56="custom")*CustomCF!Y56</f>
        <v>8064.5161500272052</v>
      </c>
      <c r="AG56" s="19">
        <f>($J56="Bell Curve")*(_xlfn.NORM.DIST(AND(AG$4&gt;=$E56,AG$4&lt;=$G56)*(AG$4-$E56+1),$I56/2,$L56,TRUE)-_xlfn.NORM.DIST(AND(AG$4&gt;=$E56,AG$4&lt;=$G56)*(AF$4-$E56+1),$I56/2,$L56,TRUE))/(1-2*_xlfn.NORM.DIST(0,$I56/2,$L56,TRUE))*$C56+($J56="Steady Growth")*(AND(AG$4&gt;=$E56,AG$4&lt;=$G56)*((AG$4-$E56+1)/($I56*($I56+1)/2)*$C56))+($J56="custom")*CustomCF!Z56</f>
        <v>8064.516105141457</v>
      </c>
      <c r="AH56" s="19">
        <f>($J56="Bell Curve")*(_xlfn.NORM.DIST(AND(AH$4&gt;=$E56,AH$4&lt;=$G56)*(AH$4-$E56+1),$I56/2,$L56,TRUE)-_xlfn.NORM.DIST(AND(AH$4&gt;=$E56,AH$4&lt;=$G56)*(AG$4-$E56+1),$I56/2,$L56,TRUE))/(1-2*_xlfn.NORM.DIST(0,$I56/2,$L56,TRUE))*$C56+($J56="Steady Growth")*(AND(AH$4&gt;=$E56,AH$4&lt;=$G56)*((AH$4-$E56+1)/($I56*($I56+1)/2)*$C56))+($J56="custom")*CustomCF!AA56</f>
        <v>8064.5161500272052</v>
      </c>
      <c r="AI56" s="19">
        <f>($J56="Bell Curve")*(_xlfn.NORM.DIST(AND(AI$4&gt;=$E56,AI$4&lt;=$G56)*(AI$4-$E56+1),$I56/2,$L56,TRUE)-_xlfn.NORM.DIST(AND(AI$4&gt;=$E56,AI$4&lt;=$G56)*(AH$4-$E56+1),$I56/2,$L56,TRUE))/(1-2*_xlfn.NORM.DIST(0,$I56/2,$L56,TRUE))*$C56+($J56="Steady Growth")*(AND(AI$4&gt;=$E56,AI$4&lt;=$G56)*((AI$4-$E56+1)/($I56*($I56+1)/2)*$C56))+($J56="custom")*CustomCF!AB56</f>
        <v>8064.5161275843311</v>
      </c>
      <c r="AJ56" s="19">
        <f>($J56="Bell Curve")*(_xlfn.NORM.DIST(AND(AJ$4&gt;=$E56,AJ$4&lt;=$G56)*(AJ$4-$E56+1),$I56/2,$L56,TRUE)-_xlfn.NORM.DIST(AND(AJ$4&gt;=$E56,AJ$4&lt;=$G56)*(AI$4-$E56+1),$I56/2,$L56,TRUE))/(1-2*_xlfn.NORM.DIST(0,$I56/2,$L56,TRUE))*$C56+($J56="Steady Growth")*(AND(AJ$4&gt;=$E56,AJ$4&lt;=$G56)*((AJ$4-$E56+1)/($I56*($I56+1)/2)*$C56))+($J56="custom")*CustomCF!AC56</f>
        <v>8064.5161275843311</v>
      </c>
      <c r="AK56" s="19">
        <f>($J56="Bell Curve")*(_xlfn.NORM.DIST(AND(AK$4&gt;=$E56,AK$4&lt;=$G56)*(AK$4-$E56+1),$I56/2,$L56,TRUE)-_xlfn.NORM.DIST(AND(AK$4&gt;=$E56,AK$4&lt;=$G56)*(AJ$4-$E56+1),$I56/2,$L56,TRUE))/(1-2*_xlfn.NORM.DIST(0,$I56/2,$L56,TRUE))*$C56+($J56="Steady Growth")*(AND(AK$4&gt;=$E56,AK$4&lt;=$G56)*((AK$4-$E56+1)/($I56*($I56+1)/2)*$C56))+($J56="custom")*CustomCF!AD56</f>
        <v>8064.5161275843311</v>
      </c>
      <c r="AL56" s="19">
        <f>($J56="Bell Curve")*(_xlfn.NORM.DIST(AND(AL$4&gt;=$E56,AL$4&lt;=$G56)*(AL$4-$E56+1),$I56/2,$L56,TRUE)-_xlfn.NORM.DIST(AND(AL$4&gt;=$E56,AL$4&lt;=$G56)*(AK$4-$E56+1),$I56/2,$L56,TRUE))/(1-2*_xlfn.NORM.DIST(0,$I56/2,$L56,TRUE))*$C56+($J56="Steady Growth")*(AND(AL$4&gt;=$E56,AL$4&lt;=$G56)*((AL$4-$E56+1)/($I56*($I56+1)/2)*$C56))+($J56="custom")*CustomCF!AE56</f>
        <v>8064.5161275843311</v>
      </c>
      <c r="AM56" s="19">
        <f>($J56="Bell Curve")*(_xlfn.NORM.DIST(AND(AM$4&gt;=$E56,AM$4&lt;=$G56)*(AM$4-$E56+1),$I56/2,$L56,TRUE)-_xlfn.NORM.DIST(AND(AM$4&gt;=$E56,AM$4&lt;=$G56)*(AL$4-$E56+1),$I56/2,$L56,TRUE))/(1-2*_xlfn.NORM.DIST(0,$I56/2,$L56,TRUE))*$C56+($J56="Steady Growth")*(AND(AM$4&gt;=$E56,AM$4&lt;=$G56)*((AM$4-$E56+1)/($I56*($I56+1)/2)*$C56))+($J56="custom")*CustomCF!AF56</f>
        <v>8064.5161275843311</v>
      </c>
      <c r="AN56" s="19">
        <f>($J56="Bell Curve")*(_xlfn.NORM.DIST(AND(AN$4&gt;=$E56,AN$4&lt;=$G56)*(AN$4-$E56+1),$I56/2,$L56,TRUE)-_xlfn.NORM.DIST(AND(AN$4&gt;=$E56,AN$4&lt;=$G56)*(AM$4-$E56+1),$I56/2,$L56,TRUE))/(1-2*_xlfn.NORM.DIST(0,$I56/2,$L56,TRUE))*$C56+($J56="Steady Growth")*(AND(AN$4&gt;=$E56,AN$4&lt;=$G56)*((AN$4-$E56+1)/($I56*($I56+1)/2)*$C56))+($J56="custom")*CustomCF!AG56</f>
        <v>8064.5161275843311</v>
      </c>
      <c r="AO56" s="19">
        <f>($J56="Bell Curve")*(_xlfn.NORM.DIST(AND(AO$4&gt;=$E56,AO$4&lt;=$G56)*(AO$4-$E56+1),$I56/2,$L56,TRUE)-_xlfn.NORM.DIST(AND(AO$4&gt;=$E56,AO$4&lt;=$G56)*(AN$4-$E56+1),$I56/2,$L56,TRUE))/(1-2*_xlfn.NORM.DIST(0,$I56/2,$L56,TRUE))*$C56+($J56="Steady Growth")*(AND(AO$4&gt;=$E56,AO$4&lt;=$G56)*((AO$4-$E56+1)/($I56*($I56+1)/2)*$C56))+($J56="custom")*CustomCF!AH56</f>
        <v>8064.5161500272052</v>
      </c>
      <c r="AP56" s="19">
        <f>($J56="Bell Curve")*(_xlfn.NORM.DIST(AND(AP$4&gt;=$E56,AP$4&lt;=$G56)*(AP$4-$E56+1),$I56/2,$L56,TRUE)-_xlfn.NORM.DIST(AND(AP$4&gt;=$E56,AP$4&lt;=$G56)*(AO$4-$E56+1),$I56/2,$L56,TRUE))/(1-2*_xlfn.NORM.DIST(0,$I56/2,$L56,TRUE))*$C56+($J56="Steady Growth")*(AND(AP$4&gt;=$E56,AP$4&lt;=$G56)*((AP$4-$E56+1)/($I56*($I56+1)/2)*$C56))+($J56="custom")*CustomCF!AI56</f>
        <v>8064.516105141457</v>
      </c>
      <c r="AQ56" s="19">
        <f>($J56="Bell Curve")*(_xlfn.NORM.DIST(AND(AQ$4&gt;=$E56,AQ$4&lt;=$G56)*(AQ$4-$E56+1),$I56/2,$L56,TRUE)-_xlfn.NORM.DIST(AND(AQ$4&gt;=$E56,AQ$4&lt;=$G56)*(AP$4-$E56+1),$I56/2,$L56,TRUE))/(1-2*_xlfn.NORM.DIST(0,$I56/2,$L56,TRUE))*$C56+($J56="Steady Growth")*(AND(AQ$4&gt;=$E56,AQ$4&lt;=$G56)*((AQ$4-$E56+1)/($I56*($I56+1)/2)*$C56))+($J56="custom")*CustomCF!AJ56</f>
        <v>8064.5161500272052</v>
      </c>
      <c r="AR56" s="19">
        <f>($J56="Bell Curve")*(_xlfn.NORM.DIST(AND(AR$4&gt;=$E56,AR$4&lt;=$G56)*(AR$4-$E56+1),$I56/2,$L56,TRUE)-_xlfn.NORM.DIST(AND(AR$4&gt;=$E56,AR$4&lt;=$G56)*(AQ$4-$E56+1),$I56/2,$L56,TRUE))/(1-2*_xlfn.NORM.DIST(0,$I56/2,$L56,TRUE))*$C56+($J56="Steady Growth")*(AND(AR$4&gt;=$E56,AR$4&lt;=$G56)*((AR$4-$E56+1)/($I56*($I56+1)/2)*$C56))+($J56="custom")*CustomCF!AK56</f>
        <v>8064.516105141457</v>
      </c>
      <c r="AS56" s="19">
        <f>($J56="Bell Curve")*(_xlfn.NORM.DIST(AND(AS$4&gt;=$E56,AS$4&lt;=$G56)*(AS$4-$E56+1),$I56/2,$L56,TRUE)-_xlfn.NORM.DIST(AND(AS$4&gt;=$E56,AS$4&lt;=$G56)*(AR$4-$E56+1),$I56/2,$L56,TRUE))/(1-2*_xlfn.NORM.DIST(0,$I56/2,$L56,TRUE))*$C56+($J56="Steady Growth")*(AND(AS$4&gt;=$E56,AS$4&lt;=$G56)*((AS$4-$E56+1)/($I56*($I56+1)/2)*$C56))+($J56="custom")*CustomCF!AL56</f>
        <v>8064.5161500272052</v>
      </c>
      <c r="AT56" s="19">
        <f>($J56="Bell Curve")*(_xlfn.NORM.DIST(AND(AT$4&gt;=$E56,AT$4&lt;=$G56)*(AT$4-$E56+1),$I56/2,$L56,TRUE)-_xlfn.NORM.DIST(AND(AT$4&gt;=$E56,AT$4&lt;=$G56)*(AS$4-$E56+1),$I56/2,$L56,TRUE))/(1-2*_xlfn.NORM.DIST(0,$I56/2,$L56,TRUE))*$C56+($J56="Steady Growth")*(AND(AT$4&gt;=$E56,AT$4&lt;=$G56)*((AT$4-$E56+1)/($I56*($I56+1)/2)*$C56))+($J56="custom")*CustomCF!AM56</f>
        <v>8064.516105141457</v>
      </c>
      <c r="AU56" s="19">
        <f>($J56="Bell Curve")*(_xlfn.NORM.DIST(AND(AU$4&gt;=$E56,AU$4&lt;=$G56)*(AU$4-$E56+1),$I56/2,$L56,TRUE)-_xlfn.NORM.DIST(AND(AU$4&gt;=$E56,AU$4&lt;=$G56)*(AT$4-$E56+1),$I56/2,$L56,TRUE))/(1-2*_xlfn.NORM.DIST(0,$I56/2,$L56,TRUE))*$C56+($J56="Steady Growth")*(AND(AU$4&gt;=$E56,AU$4&lt;=$G56)*((AU$4-$E56+1)/($I56*($I56+1)/2)*$C56))+($J56="custom")*CustomCF!AN56</f>
        <v>0</v>
      </c>
      <c r="AV56" s="19">
        <f>($J56="Bell Curve")*(_xlfn.NORM.DIST(AND(AV$4&gt;=$E56,AV$4&lt;=$G56)*(AV$4-$E56+1),$I56/2,$L56,TRUE)-_xlfn.NORM.DIST(AND(AV$4&gt;=$E56,AV$4&lt;=$G56)*(AU$4-$E56+1),$I56/2,$L56,TRUE))/(1-2*_xlfn.NORM.DIST(0,$I56/2,$L56,TRUE))*$C56+($J56="Steady Growth")*(AND(AV$4&gt;=$E56,AV$4&lt;=$G56)*((AV$4-$E56+1)/($I56*($I56+1)/2)*$C56))+($J56="custom")*CustomCF!AO56</f>
        <v>0</v>
      </c>
      <c r="AW56" s="19">
        <f>($J56="Bell Curve")*(_xlfn.NORM.DIST(AND(AW$4&gt;=$E56,AW$4&lt;=$G56)*(AW$4-$E56+1),$I56/2,$L56,TRUE)-_xlfn.NORM.DIST(AND(AW$4&gt;=$E56,AW$4&lt;=$G56)*(AV$4-$E56+1),$I56/2,$L56,TRUE))/(1-2*_xlfn.NORM.DIST(0,$I56/2,$L56,TRUE))*$C56+($J56="Steady Growth")*(AND(AW$4&gt;=$E56,AW$4&lt;=$G56)*((AW$4-$E56+1)/($I56*($I56+1)/2)*$C56))+($J56="custom")*CustomCF!AP56</f>
        <v>0</v>
      </c>
      <c r="AX56" s="19">
        <f>($J56="Bell Curve")*(_xlfn.NORM.DIST(AND(AX$4&gt;=$E56,AX$4&lt;=$G56)*(AX$4-$E56+1),$I56/2,$L56,TRUE)-_xlfn.NORM.DIST(AND(AX$4&gt;=$E56,AX$4&lt;=$G56)*(AW$4-$E56+1),$I56/2,$L56,TRUE))/(1-2*_xlfn.NORM.DIST(0,$I56/2,$L56,TRUE))*$C56+($J56="Steady Growth")*(AND(AX$4&gt;=$E56,AX$4&lt;=$G56)*((AX$4-$E56+1)/($I56*($I56+1)/2)*$C56))+($J56="custom")*CustomCF!AQ56</f>
        <v>0</v>
      </c>
      <c r="AY56" s="19">
        <f>($J56="Bell Curve")*(_xlfn.NORM.DIST(AND(AY$4&gt;=$E56,AY$4&lt;=$G56)*(AY$4-$E56+1),$I56/2,$L56,TRUE)-_xlfn.NORM.DIST(AND(AY$4&gt;=$E56,AY$4&lt;=$G56)*(AX$4-$E56+1),$I56/2,$L56,TRUE))/(1-2*_xlfn.NORM.DIST(0,$I56/2,$L56,TRUE))*$C56+($J56="Steady Growth")*(AND(AY$4&gt;=$E56,AY$4&lt;=$G56)*((AY$4-$E56+1)/($I56*($I56+1)/2)*$C56))+($J56="custom")*CustomCF!AR56</f>
        <v>0</v>
      </c>
      <c r="AZ56" s="19">
        <f>($J56="Bell Curve")*(_xlfn.NORM.DIST(AND(AZ$4&gt;=$E56,AZ$4&lt;=$G56)*(AZ$4-$E56+1),$I56/2,$L56,TRUE)-_xlfn.NORM.DIST(AND(AZ$4&gt;=$E56,AZ$4&lt;=$G56)*(AY$4-$E56+1),$I56/2,$L56,TRUE))/(1-2*_xlfn.NORM.DIST(0,$I56/2,$L56,TRUE))*$C56+($J56="Steady Growth")*(AND(AZ$4&gt;=$E56,AZ$4&lt;=$G56)*((AZ$4-$E56+1)/($I56*($I56+1)/2)*$C56))+($J56="custom")*CustomCF!AS56</f>
        <v>0</v>
      </c>
      <c r="BA56" s="19">
        <f>($J56="Bell Curve")*(_xlfn.NORM.DIST(AND(BA$4&gt;=$E56,BA$4&lt;=$G56)*(BA$4-$E56+1),$I56/2,$L56,TRUE)-_xlfn.NORM.DIST(AND(BA$4&gt;=$E56,BA$4&lt;=$G56)*(AZ$4-$E56+1),$I56/2,$L56,TRUE))/(1-2*_xlfn.NORM.DIST(0,$I56/2,$L56,TRUE))*$C56+($J56="Steady Growth")*(AND(BA$4&gt;=$E56,BA$4&lt;=$G56)*((BA$4-$E56+1)/($I56*($I56+1)/2)*$C56))+($J56="custom")*CustomCF!AT56</f>
        <v>0</v>
      </c>
      <c r="BB56" s="19">
        <f>($J56="Bell Curve")*(_xlfn.NORM.DIST(AND(BB$4&gt;=$E56,BB$4&lt;=$G56)*(BB$4-$E56+1),$I56/2,$L56,TRUE)-_xlfn.NORM.DIST(AND(BB$4&gt;=$E56,BB$4&lt;=$G56)*(BA$4-$E56+1),$I56/2,$L56,TRUE))/(1-2*_xlfn.NORM.DIST(0,$I56/2,$L56,TRUE))*$C56+($J56="Steady Growth")*(AND(BB$4&gt;=$E56,BB$4&lt;=$G56)*((BB$4-$E56+1)/($I56*($I56+1)/2)*$C56))+($J56="custom")*CustomCF!AU56</f>
        <v>0</v>
      </c>
      <c r="BC56" s="19">
        <f>($J56="Bell Curve")*(_xlfn.NORM.DIST(AND(BC$4&gt;=$E56,BC$4&lt;=$G56)*(BC$4-$E56+1),$I56/2,$L56,TRUE)-_xlfn.NORM.DIST(AND(BC$4&gt;=$E56,BC$4&lt;=$G56)*(BB$4-$E56+1),$I56/2,$L56,TRUE))/(1-2*_xlfn.NORM.DIST(0,$I56/2,$L56,TRUE))*$C56+($J56="Steady Growth")*(AND(BC$4&gt;=$E56,BC$4&lt;=$G56)*((BC$4-$E56+1)/($I56*($I56+1)/2)*$C56))+($J56="custom")*CustomCF!AV56</f>
        <v>0</v>
      </c>
      <c r="BD56" s="19">
        <f>($J56="Bell Curve")*(_xlfn.NORM.DIST(AND(BD$4&gt;=$E56,BD$4&lt;=$G56)*(BD$4-$E56+1),$I56/2,$L56,TRUE)-_xlfn.NORM.DIST(AND(BD$4&gt;=$E56,BD$4&lt;=$G56)*(BC$4-$E56+1),$I56/2,$L56,TRUE))/(1-2*_xlfn.NORM.DIST(0,$I56/2,$L56,TRUE))*$C56+($J56="Steady Growth")*(AND(BD$4&gt;=$E56,BD$4&lt;=$G56)*((BD$4-$E56+1)/($I56*($I56+1)/2)*$C56))+($J56="custom")*CustomCF!AW56</f>
        <v>0</v>
      </c>
      <c r="BE56" s="19">
        <f>($J56="Bell Curve")*(_xlfn.NORM.DIST(AND(BE$4&gt;=$E56,BE$4&lt;=$G56)*(BE$4-$E56+1),$I56/2,$L56,TRUE)-_xlfn.NORM.DIST(AND(BE$4&gt;=$E56,BE$4&lt;=$G56)*(BD$4-$E56+1),$I56/2,$L56,TRUE))/(1-2*_xlfn.NORM.DIST(0,$I56/2,$L56,TRUE))*$C56+($J56="Steady Growth")*(AND(BE$4&gt;=$E56,BE$4&lt;=$G56)*((BE$4-$E56+1)/($I56*($I56+1)/2)*$C56))+($J56="custom")*CustomCF!AX56</f>
        <v>0</v>
      </c>
      <c r="BF56" s="19">
        <f>($J56="Bell Curve")*(_xlfn.NORM.DIST(AND(BF$4&gt;=$E56,BF$4&lt;=$G56)*(BF$4-$E56+1),$I56/2,$L56,TRUE)-_xlfn.NORM.DIST(AND(BF$4&gt;=$E56,BF$4&lt;=$G56)*(BE$4-$E56+1),$I56/2,$L56,TRUE))/(1-2*_xlfn.NORM.DIST(0,$I56/2,$L56,TRUE))*$C56+($J56="Steady Growth")*(AND(BF$4&gt;=$E56,BF$4&lt;=$G56)*((BF$4-$E56+1)/($I56*($I56+1)/2)*$C56))+($J56="custom")*CustomCF!AY56</f>
        <v>0</v>
      </c>
      <c r="BG56" s="19">
        <f>($J56="Bell Curve")*(_xlfn.NORM.DIST(AND(BG$4&gt;=$E56,BG$4&lt;=$G56)*(BG$4-$E56+1),$I56/2,$L56,TRUE)-_xlfn.NORM.DIST(AND(BG$4&gt;=$E56,BG$4&lt;=$G56)*(BF$4-$E56+1),$I56/2,$L56,TRUE))/(1-2*_xlfn.NORM.DIST(0,$I56/2,$L56,TRUE))*$C56+($J56="Steady Growth")*(AND(BG$4&gt;=$E56,BG$4&lt;=$G56)*((BG$4-$E56+1)/($I56*($I56+1)/2)*$C56))+($J56="custom")*CustomCF!AZ56</f>
        <v>0</v>
      </c>
      <c r="BH56" s="19">
        <f>($J56="Bell Curve")*(_xlfn.NORM.DIST(AND(BH$4&gt;=$E56,BH$4&lt;=$G56)*(BH$4-$E56+1),$I56/2,$L56,TRUE)-_xlfn.NORM.DIST(AND(BH$4&gt;=$E56,BH$4&lt;=$G56)*(BG$4-$E56+1),$I56/2,$L56,TRUE))/(1-2*_xlfn.NORM.DIST(0,$I56/2,$L56,TRUE))*$C56+($J56="Steady Growth")*(AND(BH$4&gt;=$E56,BH$4&lt;=$G56)*((BH$4-$E56+1)/($I56*($I56+1)/2)*$C56))+($J56="custom")*CustomCF!BA56</f>
        <v>0</v>
      </c>
      <c r="BI56" s="19">
        <f>($J56="Bell Curve")*(_xlfn.NORM.DIST(AND(BI$4&gt;=$E56,BI$4&lt;=$G56)*(BI$4-$E56+1),$I56/2,$L56,TRUE)-_xlfn.NORM.DIST(AND(BI$4&gt;=$E56,BI$4&lt;=$G56)*(BH$4-$E56+1),$I56/2,$L56,TRUE))/(1-2*_xlfn.NORM.DIST(0,$I56/2,$L56,TRUE))*$C56+($J56="Steady Growth")*(AND(BI$4&gt;=$E56,BI$4&lt;=$G56)*((BI$4-$E56+1)/($I56*($I56+1)/2)*$C56))+($J56="custom")*CustomCF!BB56</f>
        <v>0</v>
      </c>
      <c r="BJ56" s="19">
        <f>($J56="Bell Curve")*(_xlfn.NORM.DIST(AND(BJ$4&gt;=$E56,BJ$4&lt;=$G56)*(BJ$4-$E56+1),$I56/2,$L56,TRUE)-_xlfn.NORM.DIST(AND(BJ$4&gt;=$E56,BJ$4&lt;=$G56)*(BI$4-$E56+1),$I56/2,$L56,TRUE))/(1-2*_xlfn.NORM.DIST(0,$I56/2,$L56,TRUE))*$C56+($J56="Steady Growth")*(AND(BJ$4&gt;=$E56,BJ$4&lt;=$G56)*((BJ$4-$E56+1)/($I56*($I56+1)/2)*$C56))+($J56="custom")*CustomCF!BC56</f>
        <v>0</v>
      </c>
      <c r="BK56" s="19">
        <f>($J56="Bell Curve")*(_xlfn.NORM.DIST(AND(BK$4&gt;=$E56,BK$4&lt;=$G56)*(BK$4-$E56+1),$I56/2,$L56,TRUE)-_xlfn.NORM.DIST(AND(BK$4&gt;=$E56,BK$4&lt;=$G56)*(BJ$4-$E56+1),$I56/2,$L56,TRUE))/(1-2*_xlfn.NORM.DIST(0,$I56/2,$L56,TRUE))*$C56+($J56="Steady Growth")*(AND(BK$4&gt;=$E56,BK$4&lt;=$G56)*((BK$4-$E56+1)/($I56*($I56+1)/2)*$C56))+($J56="custom")*CustomCF!BD56</f>
        <v>0</v>
      </c>
      <c r="BL56" s="19">
        <f>($J56="Bell Curve")*(_xlfn.NORM.DIST(AND(BL$4&gt;=$E56,BL$4&lt;=$G56)*(BL$4-$E56+1),$I56/2,$L56,TRUE)-_xlfn.NORM.DIST(AND(BL$4&gt;=$E56,BL$4&lt;=$G56)*(BK$4-$E56+1),$I56/2,$L56,TRUE))/(1-2*_xlfn.NORM.DIST(0,$I56/2,$L56,TRUE))*$C56+($J56="Steady Growth")*(AND(BL$4&gt;=$E56,BL$4&lt;=$G56)*((BL$4-$E56+1)/($I56*($I56+1)/2)*$C56))+($J56="custom")*CustomCF!BE56</f>
        <v>0</v>
      </c>
      <c r="BM56" s="19">
        <f>($J56="Bell Curve")*(_xlfn.NORM.DIST(AND(BM$4&gt;=$E56,BM$4&lt;=$G56)*(BM$4-$E56+1),$I56/2,$L56,TRUE)-_xlfn.NORM.DIST(AND(BM$4&gt;=$E56,BM$4&lt;=$G56)*(BL$4-$E56+1),$I56/2,$L56,TRUE))/(1-2*_xlfn.NORM.DIST(0,$I56/2,$L56,TRUE))*$C56+($J56="Steady Growth")*(AND(BM$4&gt;=$E56,BM$4&lt;=$G56)*((BM$4-$E56+1)/($I56*($I56+1)/2)*$C56))+($J56="custom")*CustomCF!BF56</f>
        <v>0</v>
      </c>
      <c r="BN56" s="19">
        <f>($J56="Bell Curve")*(_xlfn.NORM.DIST(AND(BN$4&gt;=$E56,BN$4&lt;=$G56)*(BN$4-$E56+1),$I56/2,$L56,TRUE)-_xlfn.NORM.DIST(AND(BN$4&gt;=$E56,BN$4&lt;=$G56)*(BM$4-$E56+1),$I56/2,$L56,TRUE))/(1-2*_xlfn.NORM.DIST(0,$I56/2,$L56,TRUE))*$C56+($J56="Steady Growth")*(AND(BN$4&gt;=$E56,BN$4&lt;=$G56)*((BN$4-$E56+1)/($I56*($I56+1)/2)*$C56))+($J56="custom")*CustomCF!BG56</f>
        <v>0</v>
      </c>
      <c r="BO56" s="19">
        <f>($J56="Bell Curve")*(_xlfn.NORM.DIST(AND(BO$4&gt;=$E56,BO$4&lt;=$G56)*(BO$4-$E56+1),$I56/2,$L56,TRUE)-_xlfn.NORM.DIST(AND(BO$4&gt;=$E56,BO$4&lt;=$G56)*(BN$4-$E56+1),$I56/2,$L56,TRUE))/(1-2*_xlfn.NORM.DIST(0,$I56/2,$L56,TRUE))*$C56+($J56="Steady Growth")*(AND(BO$4&gt;=$E56,BO$4&lt;=$G56)*((BO$4-$E56+1)/($I56*($I56+1)/2)*$C56))+($J56="custom")*CustomCF!BH56</f>
        <v>0</v>
      </c>
      <c r="BP56" s="19">
        <f>($J56="Bell Curve")*(_xlfn.NORM.DIST(AND(BP$4&gt;=$E56,BP$4&lt;=$G56)*(BP$4-$E56+1),$I56/2,$L56,TRUE)-_xlfn.NORM.DIST(AND(BP$4&gt;=$E56,BP$4&lt;=$G56)*(BO$4-$E56+1),$I56/2,$L56,TRUE))/(1-2*_xlfn.NORM.DIST(0,$I56/2,$L56,TRUE))*$C56+($J56="Steady Growth")*(AND(BP$4&gt;=$E56,BP$4&lt;=$G56)*((BP$4-$E56+1)/($I56*($I56+1)/2)*$C56))+($J56="custom")*CustomCF!BI56</f>
        <v>0</v>
      </c>
      <c r="BQ56" s="19">
        <f>($J56="Bell Curve")*(_xlfn.NORM.DIST(AND(BQ$4&gt;=$E56,BQ$4&lt;=$G56)*(BQ$4-$E56+1),$I56/2,$L56,TRUE)-_xlfn.NORM.DIST(AND(BQ$4&gt;=$E56,BQ$4&lt;=$G56)*(BP$4-$E56+1),$I56/2,$L56,TRUE))/(1-2*_xlfn.NORM.DIST(0,$I56/2,$L56,TRUE))*$C56+($J56="Steady Growth")*(AND(BQ$4&gt;=$E56,BQ$4&lt;=$G56)*((BQ$4-$E56+1)/($I56*($I56+1)/2)*$C56))+($J56="custom")*CustomCF!BJ56</f>
        <v>0</v>
      </c>
      <c r="BR56" s="19">
        <f>($J56="Bell Curve")*(_xlfn.NORM.DIST(AND(BR$4&gt;=$E56,BR$4&lt;=$G56)*(BR$4-$E56+1),$I56/2,$L56,TRUE)-_xlfn.NORM.DIST(AND(BR$4&gt;=$E56,BR$4&lt;=$G56)*(BQ$4-$E56+1),$I56/2,$L56,TRUE))/(1-2*_xlfn.NORM.DIST(0,$I56/2,$L56,TRUE))*$C56+($J56="Steady Growth")*(AND(BR$4&gt;=$E56,BR$4&lt;=$G56)*((BR$4-$E56+1)/($I56*($I56+1)/2)*$C56))+($J56="custom")*CustomCF!BK56</f>
        <v>0</v>
      </c>
      <c r="BS56" s="19">
        <f>($J56="Bell Curve")*(_xlfn.NORM.DIST(AND(BS$4&gt;=$E56,BS$4&lt;=$G56)*(BS$4-$E56+1),$I56/2,$L56,TRUE)-_xlfn.NORM.DIST(AND(BS$4&gt;=$E56,BS$4&lt;=$G56)*(BR$4-$E56+1),$I56/2,$L56,TRUE))/(1-2*_xlfn.NORM.DIST(0,$I56/2,$L56,TRUE))*$C56+($J56="Steady Growth")*(AND(BS$4&gt;=$E56,BS$4&lt;=$G56)*((BS$4-$E56+1)/($I56*($I56+1)/2)*$C56))+($J56="custom")*CustomCF!BL56</f>
        <v>0</v>
      </c>
      <c r="BT56" s="19">
        <f>($J56="Bell Curve")*(_xlfn.NORM.DIST(AND(BT$4&gt;=$E56,BT$4&lt;=$G56)*(BT$4-$E56+1),$I56/2,$L56,TRUE)-_xlfn.NORM.DIST(AND(BT$4&gt;=$E56,BT$4&lt;=$G56)*(BS$4-$E56+1),$I56/2,$L56,TRUE))/(1-2*_xlfn.NORM.DIST(0,$I56/2,$L56,TRUE))*$C56+($J56="Steady Growth")*(AND(BT$4&gt;=$E56,BT$4&lt;=$G56)*((BT$4-$E56+1)/($I56*($I56+1)/2)*$C56))+($J56="custom")*CustomCF!BM56</f>
        <v>0</v>
      </c>
      <c r="BU56" s="19">
        <f>($J56="Bell Curve")*(_xlfn.NORM.DIST(AND(BU$4&gt;=$E56,BU$4&lt;=$G56)*(BU$4-$E56+1),$I56/2,$L56,TRUE)-_xlfn.NORM.DIST(AND(BU$4&gt;=$E56,BU$4&lt;=$G56)*(BT$4-$E56+1),$I56/2,$L56,TRUE))/(1-2*_xlfn.NORM.DIST(0,$I56/2,$L56,TRUE))*$C56+($J56="Steady Growth")*(AND(BU$4&gt;=$E56,BU$4&lt;=$G56)*((BU$4-$E56+1)/($I56*($I56+1)/2)*$C56))+($J56="custom")*CustomCF!BN56</f>
        <v>0</v>
      </c>
      <c r="BV56" s="19">
        <f>($J56="Bell Curve")*(_xlfn.NORM.DIST(AND(BV$4&gt;=$E56,BV$4&lt;=$G56)*(BV$4-$E56+1),$I56/2,$L56,TRUE)-_xlfn.NORM.DIST(AND(BV$4&gt;=$E56,BV$4&lt;=$G56)*(BU$4-$E56+1),$I56/2,$L56,TRUE))/(1-2*_xlfn.NORM.DIST(0,$I56/2,$L56,TRUE))*$C56+($J56="Steady Growth")*(AND(BV$4&gt;=$E56,BV$4&lt;=$G56)*((BV$4-$E56+1)/($I56*($I56+1)/2)*$C56))+($J56="custom")*CustomCF!BO56</f>
        <v>0</v>
      </c>
      <c r="BW56" s="19">
        <f>($J56="Bell Curve")*(_xlfn.NORM.DIST(AND(BW$4&gt;=$E56,BW$4&lt;=$G56)*(BW$4-$E56+1),$I56/2,$L56,TRUE)-_xlfn.NORM.DIST(AND(BW$4&gt;=$E56,BW$4&lt;=$G56)*(BV$4-$E56+1),$I56/2,$L56,TRUE))/(1-2*_xlfn.NORM.DIST(0,$I56/2,$L56,TRUE))*$C56+($J56="Steady Growth")*(AND(BW$4&gt;=$E56,BW$4&lt;=$G56)*((BW$4-$E56+1)/($I56*($I56+1)/2)*$C56))+($J56="custom")*CustomCF!BP56</f>
        <v>0</v>
      </c>
      <c r="BX56" s="19">
        <f>($J56="Bell Curve")*(_xlfn.NORM.DIST(AND(BX$4&gt;=$E56,BX$4&lt;=$G56)*(BX$4-$E56+1),$I56/2,$L56,TRUE)-_xlfn.NORM.DIST(AND(BX$4&gt;=$E56,BX$4&lt;=$G56)*(BW$4-$E56+1),$I56/2,$L56,TRUE))/(1-2*_xlfn.NORM.DIST(0,$I56/2,$L56,TRUE))*$C56+($J56="Steady Growth")*(AND(BX$4&gt;=$E56,BX$4&lt;=$G56)*((BX$4-$E56+1)/($I56*($I56+1)/2)*$C56))+($J56="custom")*CustomCF!BQ56</f>
        <v>0</v>
      </c>
      <c r="BY56" s="19">
        <f>($J56="Bell Curve")*(_xlfn.NORM.DIST(AND(BY$4&gt;=$E56,BY$4&lt;=$G56)*(BY$4-$E56+1),$I56/2,$L56,TRUE)-_xlfn.NORM.DIST(AND(BY$4&gt;=$E56,BY$4&lt;=$G56)*(BX$4-$E56+1),$I56/2,$L56,TRUE))/(1-2*_xlfn.NORM.DIST(0,$I56/2,$L56,TRUE))*$C56+($J56="Steady Growth")*(AND(BY$4&gt;=$E56,BY$4&lt;=$G56)*((BY$4-$E56+1)/($I56*($I56+1)/2)*$C56))+($J56="custom")*CustomCF!BR56</f>
        <v>0</v>
      </c>
      <c r="BZ56" s="19">
        <f>($J56="Bell Curve")*(_xlfn.NORM.DIST(AND(BZ$4&gt;=$E56,BZ$4&lt;=$G56)*(BZ$4-$E56+1),$I56/2,$L56,TRUE)-_xlfn.NORM.DIST(AND(BZ$4&gt;=$E56,BZ$4&lt;=$G56)*(BY$4-$E56+1),$I56/2,$L56,TRUE))/(1-2*_xlfn.NORM.DIST(0,$I56/2,$L56,TRUE))*$C56+($J56="Steady Growth")*(AND(BZ$4&gt;=$E56,BZ$4&lt;=$G56)*((BZ$4-$E56+1)/($I56*($I56+1)/2)*$C56))+($J56="custom")*CustomCF!BS56</f>
        <v>0</v>
      </c>
      <c r="CA56" s="19">
        <f>($J56="Bell Curve")*(_xlfn.NORM.DIST(AND(CA$4&gt;=$E56,CA$4&lt;=$G56)*(CA$4-$E56+1),$I56/2,$L56,TRUE)-_xlfn.NORM.DIST(AND(CA$4&gt;=$E56,CA$4&lt;=$G56)*(BZ$4-$E56+1),$I56/2,$L56,TRUE))/(1-2*_xlfn.NORM.DIST(0,$I56/2,$L56,TRUE))*$C56+($J56="Steady Growth")*(AND(CA$4&gt;=$E56,CA$4&lt;=$G56)*((CA$4-$E56+1)/($I56*($I56+1)/2)*$C56))+($J56="custom")*CustomCF!BT56</f>
        <v>0</v>
      </c>
      <c r="CB56" s="19">
        <f>($J56="Bell Curve")*(_xlfn.NORM.DIST(AND(CB$4&gt;=$E56,CB$4&lt;=$G56)*(CB$4-$E56+1),$I56/2,$L56,TRUE)-_xlfn.NORM.DIST(AND(CB$4&gt;=$E56,CB$4&lt;=$G56)*(CA$4-$E56+1),$I56/2,$L56,TRUE))/(1-2*_xlfn.NORM.DIST(0,$I56/2,$L56,TRUE))*$C56+($J56="Steady Growth")*(AND(CB$4&gt;=$E56,CB$4&lt;=$G56)*((CB$4-$E56+1)/($I56*($I56+1)/2)*$C56))+($J56="custom")*CustomCF!BU56</f>
        <v>0</v>
      </c>
      <c r="CC56" s="19">
        <f>($J56="Bell Curve")*(_xlfn.NORM.DIST(AND(CC$4&gt;=$E56,CC$4&lt;=$G56)*(CC$4-$E56+1),$I56/2,$L56,TRUE)-_xlfn.NORM.DIST(AND(CC$4&gt;=$E56,CC$4&lt;=$G56)*(CB$4-$E56+1),$I56/2,$L56,TRUE))/(1-2*_xlfn.NORM.DIST(0,$I56/2,$L56,TRUE))*$C56+($J56="Steady Growth")*(AND(CC$4&gt;=$E56,CC$4&lt;=$G56)*((CC$4-$E56+1)/($I56*($I56+1)/2)*$C56))+($J56="custom")*CustomCF!BV56</f>
        <v>0</v>
      </c>
      <c r="CD56" s="19">
        <f>($J56="Bell Curve")*(_xlfn.NORM.DIST(AND(CD$4&gt;=$E56,CD$4&lt;=$G56)*(CD$4-$E56+1),$I56/2,$L56,TRUE)-_xlfn.NORM.DIST(AND(CD$4&gt;=$E56,CD$4&lt;=$G56)*(CC$4-$E56+1),$I56/2,$L56,TRUE))/(1-2*_xlfn.NORM.DIST(0,$I56/2,$L56,TRUE))*$C56+($J56="Steady Growth")*(AND(CD$4&gt;=$E56,CD$4&lt;=$G56)*((CD$4-$E56+1)/($I56*($I56+1)/2)*$C56))+($J56="custom")*CustomCF!BW56</f>
        <v>0</v>
      </c>
      <c r="CE56" s="19">
        <f>($J56="Bell Curve")*(_xlfn.NORM.DIST(AND(CE$4&gt;=$E56,CE$4&lt;=$G56)*(CE$4-$E56+1),$I56/2,$L56,TRUE)-_xlfn.NORM.DIST(AND(CE$4&gt;=$E56,CE$4&lt;=$G56)*(CD$4-$E56+1),$I56/2,$L56,TRUE))/(1-2*_xlfn.NORM.DIST(0,$I56/2,$L56,TRUE))*$C56+($J56="Steady Growth")*(AND(CE$4&gt;=$E56,CE$4&lt;=$G56)*((CE$4-$E56+1)/($I56*($I56+1)/2)*$C56))+($J56="custom")*CustomCF!BX56</f>
        <v>0</v>
      </c>
      <c r="CF56" s="19">
        <f>($J56="Bell Curve")*(_xlfn.NORM.DIST(AND(CF$4&gt;=$E56,CF$4&lt;=$G56)*(CF$4-$E56+1),$I56/2,$L56,TRUE)-_xlfn.NORM.DIST(AND(CF$4&gt;=$E56,CF$4&lt;=$G56)*(CE$4-$E56+1),$I56/2,$L56,TRUE))/(1-2*_xlfn.NORM.DIST(0,$I56/2,$L56,TRUE))*$C56+($J56="Steady Growth")*(AND(CF$4&gt;=$E56,CF$4&lt;=$G56)*((CF$4-$E56+1)/($I56*($I56+1)/2)*$C56))+($J56="custom")*CustomCF!BY56</f>
        <v>0</v>
      </c>
      <c r="CG56" s="19">
        <f>($J56="Bell Curve")*(_xlfn.NORM.DIST(AND(CG$4&gt;=$E56,CG$4&lt;=$G56)*(CG$4-$E56+1),$I56/2,$L56,TRUE)-_xlfn.NORM.DIST(AND(CG$4&gt;=$E56,CG$4&lt;=$G56)*(CF$4-$E56+1),$I56/2,$L56,TRUE))/(1-2*_xlfn.NORM.DIST(0,$I56/2,$L56,TRUE))*$C56+($J56="Steady Growth")*(AND(CG$4&gt;=$E56,CG$4&lt;=$G56)*((CG$4-$E56+1)/($I56*($I56+1)/2)*$C56))+($J56="custom")*CustomCF!BZ56</f>
        <v>0</v>
      </c>
      <c r="CH56" s="19">
        <f>($J56="Bell Curve")*(_xlfn.NORM.DIST(AND(CH$4&gt;=$E56,CH$4&lt;=$G56)*(CH$4-$E56+1),$I56/2,$L56,TRUE)-_xlfn.NORM.DIST(AND(CH$4&gt;=$E56,CH$4&lt;=$G56)*(CG$4-$E56+1),$I56/2,$L56,TRUE))/(1-2*_xlfn.NORM.DIST(0,$I56/2,$L56,TRUE))*$C56+($J56="Steady Growth")*(AND(CH$4&gt;=$E56,CH$4&lt;=$G56)*((CH$4-$E56+1)/($I56*($I56+1)/2)*$C56))+($J56="custom")*CustomCF!CA56</f>
        <v>0</v>
      </c>
      <c r="CI56" s="19">
        <f>($J56="Bell Curve")*(_xlfn.NORM.DIST(AND(CI$4&gt;=$E56,CI$4&lt;=$G56)*(CI$4-$E56+1),$I56/2,$L56,TRUE)-_xlfn.NORM.DIST(AND(CI$4&gt;=$E56,CI$4&lt;=$G56)*(CH$4-$E56+1),$I56/2,$L56,TRUE))/(1-2*_xlfn.NORM.DIST(0,$I56/2,$L56,TRUE))*$C56+($J56="Steady Growth")*(AND(CI$4&gt;=$E56,CI$4&lt;=$G56)*((CI$4-$E56+1)/($I56*($I56+1)/2)*$C56))+($J56="custom")*CustomCF!CB56</f>
        <v>0</v>
      </c>
      <c r="CJ56" s="19">
        <f>($J56="Bell Curve")*(_xlfn.NORM.DIST(AND(CJ$4&gt;=$E56,CJ$4&lt;=$G56)*(CJ$4-$E56+1),$I56/2,$L56,TRUE)-_xlfn.NORM.DIST(AND(CJ$4&gt;=$E56,CJ$4&lt;=$G56)*(CI$4-$E56+1),$I56/2,$L56,TRUE))/(1-2*_xlfn.NORM.DIST(0,$I56/2,$L56,TRUE))*$C56+($J56="Steady Growth")*(AND(CJ$4&gt;=$E56,CJ$4&lt;=$G56)*((CJ$4-$E56+1)/($I56*($I56+1)/2)*$C56))+($J56="custom")*CustomCF!CC56</f>
        <v>0</v>
      </c>
      <c r="CK56" s="19">
        <f>($J56="Bell Curve")*(_xlfn.NORM.DIST(AND(CK$4&gt;=$E56,CK$4&lt;=$G56)*(CK$4-$E56+1),$I56/2,$L56,TRUE)-_xlfn.NORM.DIST(AND(CK$4&gt;=$E56,CK$4&lt;=$G56)*(CJ$4-$E56+1),$I56/2,$L56,TRUE))/(1-2*_xlfn.NORM.DIST(0,$I56/2,$L56,TRUE))*$C56+($J56="Steady Growth")*(AND(CK$4&gt;=$E56,CK$4&lt;=$G56)*((CK$4-$E56+1)/($I56*($I56+1)/2)*$C56))+($J56="custom")*CustomCF!CD56</f>
        <v>0</v>
      </c>
      <c r="CL56" s="19">
        <f>($J56="Bell Curve")*(_xlfn.NORM.DIST(AND(CL$4&gt;=$E56,CL$4&lt;=$G56)*(CL$4-$E56+1),$I56/2,$L56,TRUE)-_xlfn.NORM.DIST(AND(CL$4&gt;=$E56,CL$4&lt;=$G56)*(CK$4-$E56+1),$I56/2,$L56,TRUE))/(1-2*_xlfn.NORM.DIST(0,$I56/2,$L56,TRUE))*$C56+($J56="Steady Growth")*(AND(CL$4&gt;=$E56,CL$4&lt;=$G56)*((CL$4-$E56+1)/($I56*($I56+1)/2)*$C56))+($J56="custom")*CustomCF!CE56</f>
        <v>0</v>
      </c>
      <c r="CM56" s="19">
        <f>($J56="Bell Curve")*(_xlfn.NORM.DIST(AND(CM$4&gt;=$E56,CM$4&lt;=$G56)*(CM$4-$E56+1),$I56/2,$L56,TRUE)-_xlfn.NORM.DIST(AND(CM$4&gt;=$E56,CM$4&lt;=$G56)*(CL$4-$E56+1),$I56/2,$L56,TRUE))/(1-2*_xlfn.NORM.DIST(0,$I56/2,$L56,TRUE))*$C56+($J56="Steady Growth")*(AND(CM$4&gt;=$E56,CM$4&lt;=$G56)*((CM$4-$E56+1)/($I56*($I56+1)/2)*$C56))+($J56="custom")*CustomCF!CF56</f>
        <v>0</v>
      </c>
      <c r="CN56" s="19">
        <f>($J56="Bell Curve")*(_xlfn.NORM.DIST(AND(CN$4&gt;=$E56,CN$4&lt;=$G56)*(CN$4-$E56+1),$I56/2,$L56,TRUE)-_xlfn.NORM.DIST(AND(CN$4&gt;=$E56,CN$4&lt;=$G56)*(CM$4-$E56+1),$I56/2,$L56,TRUE))/(1-2*_xlfn.NORM.DIST(0,$I56/2,$L56,TRUE))*$C56+($J56="Steady Growth")*(AND(CN$4&gt;=$E56,CN$4&lt;=$G56)*((CN$4-$E56+1)/($I56*($I56+1)/2)*$C56))+($J56="custom")*CustomCF!CG56</f>
        <v>0</v>
      </c>
      <c r="CO56" s="19">
        <f>($J56="Bell Curve")*(_xlfn.NORM.DIST(AND(CO$4&gt;=$E56,CO$4&lt;=$G56)*(CO$4-$E56+1),$I56/2,$L56,TRUE)-_xlfn.NORM.DIST(AND(CO$4&gt;=$E56,CO$4&lt;=$G56)*(CN$4-$E56+1),$I56/2,$L56,TRUE))/(1-2*_xlfn.NORM.DIST(0,$I56/2,$L56,TRUE))*$C56+($J56="Steady Growth")*(AND(CO$4&gt;=$E56,CO$4&lt;=$G56)*((CO$4-$E56+1)/($I56*($I56+1)/2)*$C56))+($J56="custom")*CustomCF!CH56</f>
        <v>0</v>
      </c>
      <c r="CP56" s="19">
        <f>($J56="Bell Curve")*(_xlfn.NORM.DIST(AND(CP$4&gt;=$E56,CP$4&lt;=$G56)*(CP$4-$E56+1),$I56/2,$L56,TRUE)-_xlfn.NORM.DIST(AND(CP$4&gt;=$E56,CP$4&lt;=$G56)*(CO$4-$E56+1),$I56/2,$L56,TRUE))/(1-2*_xlfn.NORM.DIST(0,$I56/2,$L56,TRUE))*$C56+($J56="Steady Growth")*(AND(CP$4&gt;=$E56,CP$4&lt;=$G56)*((CP$4-$E56+1)/($I56*($I56+1)/2)*$C56))+($J56="custom")*CustomCF!CI56</f>
        <v>0</v>
      </c>
      <c r="CQ56" s="19">
        <f>($J56="Bell Curve")*(_xlfn.NORM.DIST(AND(CQ$4&gt;=$E56,CQ$4&lt;=$G56)*(CQ$4-$E56+1),$I56/2,$L56,TRUE)-_xlfn.NORM.DIST(AND(CQ$4&gt;=$E56,CQ$4&lt;=$G56)*(CP$4-$E56+1),$I56/2,$L56,TRUE))/(1-2*_xlfn.NORM.DIST(0,$I56/2,$L56,TRUE))*$C56+($J56="Steady Growth")*(AND(CQ$4&gt;=$E56,CQ$4&lt;=$G56)*((CQ$4-$E56+1)/($I56*($I56+1)/2)*$C56))+($J56="custom")*CustomCF!CJ56</f>
        <v>0</v>
      </c>
      <c r="CR56" s="19">
        <f>($J56="Bell Curve")*(_xlfn.NORM.DIST(AND(CR$4&gt;=$E56,CR$4&lt;=$G56)*(CR$4-$E56+1),$I56/2,$L56,TRUE)-_xlfn.NORM.DIST(AND(CR$4&gt;=$E56,CR$4&lt;=$G56)*(CQ$4-$E56+1),$I56/2,$L56,TRUE))/(1-2*_xlfn.NORM.DIST(0,$I56/2,$L56,TRUE))*$C56+($J56="Steady Growth")*(AND(CR$4&gt;=$E56,CR$4&lt;=$G56)*((CR$4-$E56+1)/($I56*($I56+1)/2)*$C56))+($J56="custom")*CustomCF!CK56</f>
        <v>0</v>
      </c>
      <c r="CS56" s="19">
        <f>($J56="Bell Curve")*(_xlfn.NORM.DIST(AND(CS$4&gt;=$E56,CS$4&lt;=$G56)*(CS$4-$E56+1),$I56/2,$L56,TRUE)-_xlfn.NORM.DIST(AND(CS$4&gt;=$E56,CS$4&lt;=$G56)*(CR$4-$E56+1),$I56/2,$L56,TRUE))/(1-2*_xlfn.NORM.DIST(0,$I56/2,$L56,TRUE))*$C56+($J56="Steady Growth")*(AND(CS$4&gt;=$E56,CS$4&lt;=$G56)*((CS$4-$E56+1)/($I56*($I56+1)/2)*$C56))+($J56="custom")*CustomCF!CL56</f>
        <v>0</v>
      </c>
      <c r="CT56" s="19">
        <f>($J56="Bell Curve")*(_xlfn.NORM.DIST(AND(CT$4&gt;=$E56,CT$4&lt;=$G56)*(CT$4-$E56+1),$I56/2,$L56,TRUE)-_xlfn.NORM.DIST(AND(CT$4&gt;=$E56,CT$4&lt;=$G56)*(CS$4-$E56+1),$I56/2,$L56,TRUE))/(1-2*_xlfn.NORM.DIST(0,$I56/2,$L56,TRUE))*$C56+($J56="Steady Growth")*(AND(CT$4&gt;=$E56,CT$4&lt;=$G56)*((CT$4-$E56+1)/($I56*($I56+1)/2)*$C56))+($J56="custom")*CustomCF!CM56</f>
        <v>0</v>
      </c>
      <c r="CU56" s="19">
        <f>($J56="Bell Curve")*(_xlfn.NORM.DIST(AND(CU$4&gt;=$E56,CU$4&lt;=$G56)*(CU$4-$E56+1),$I56/2,$L56,TRUE)-_xlfn.NORM.DIST(AND(CU$4&gt;=$E56,CU$4&lt;=$G56)*(CT$4-$E56+1),$I56/2,$L56,TRUE))/(1-2*_xlfn.NORM.DIST(0,$I56/2,$L56,TRUE))*$C56+($J56="Steady Growth")*(AND(CU$4&gt;=$E56,CU$4&lt;=$G56)*((CU$4-$E56+1)/($I56*($I56+1)/2)*$C56))+($J56="custom")*CustomCF!CN56</f>
        <v>0</v>
      </c>
      <c r="CV56" s="19">
        <f>($J56="Bell Curve")*(_xlfn.NORM.DIST(AND(CV$4&gt;=$E56,CV$4&lt;=$G56)*(CV$4-$E56+1),$I56/2,$L56,TRUE)-_xlfn.NORM.DIST(AND(CV$4&gt;=$E56,CV$4&lt;=$G56)*(CU$4-$E56+1),$I56/2,$L56,TRUE))/(1-2*_xlfn.NORM.DIST(0,$I56/2,$L56,TRUE))*$C56+($J56="Steady Growth")*(AND(CV$4&gt;=$E56,CV$4&lt;=$G56)*((CV$4-$E56+1)/($I56*($I56+1)/2)*$C56))+($J56="custom")*CustomCF!CO56</f>
        <v>0</v>
      </c>
      <c r="CW56" s="19">
        <f>($J56="Bell Curve")*(_xlfn.NORM.DIST(AND(CW$4&gt;=$E56,CW$4&lt;=$G56)*(CW$4-$E56+1),$I56/2,$L56,TRUE)-_xlfn.NORM.DIST(AND(CW$4&gt;=$E56,CW$4&lt;=$G56)*(CV$4-$E56+1),$I56/2,$L56,TRUE))/(1-2*_xlfn.NORM.DIST(0,$I56/2,$L56,TRUE))*$C56+($J56="Steady Growth")*(AND(CW$4&gt;=$E56,CW$4&lt;=$G56)*((CW$4-$E56+1)/($I56*($I56+1)/2)*$C56))+($J56="custom")*CustomCF!CP56</f>
        <v>0</v>
      </c>
      <c r="CX56" s="19">
        <f>($J56="Bell Curve")*(_xlfn.NORM.DIST(AND(CX$4&gt;=$E56,CX$4&lt;=$G56)*(CX$4-$E56+1),$I56/2,$L56,TRUE)-_xlfn.NORM.DIST(AND(CX$4&gt;=$E56,CX$4&lt;=$G56)*(CW$4-$E56+1),$I56/2,$L56,TRUE))/(1-2*_xlfn.NORM.DIST(0,$I56/2,$L56,TRUE))*$C56+($J56="Steady Growth")*(AND(CX$4&gt;=$E56,CX$4&lt;=$G56)*((CX$4-$E56+1)/($I56*($I56+1)/2)*$C56))+($J56="custom")*CustomCF!CQ56</f>
        <v>0</v>
      </c>
      <c r="CY56" s="19">
        <f>($J56="Bell Curve")*(_xlfn.NORM.DIST(AND(CY$4&gt;=$E56,CY$4&lt;=$G56)*(CY$4-$E56+1),$I56/2,$L56,TRUE)-_xlfn.NORM.DIST(AND(CY$4&gt;=$E56,CY$4&lt;=$G56)*(CX$4-$E56+1),$I56/2,$L56,TRUE))/(1-2*_xlfn.NORM.DIST(0,$I56/2,$L56,TRUE))*$C56+($J56="Steady Growth")*(AND(CY$4&gt;=$E56,CY$4&lt;=$G56)*((CY$4-$E56+1)/($I56*($I56+1)/2)*$C56))+($J56="custom")*CustomCF!CR56</f>
        <v>0</v>
      </c>
      <c r="CZ56" s="19">
        <f>($J56="Bell Curve")*(_xlfn.NORM.DIST(AND(CZ$4&gt;=$E56,CZ$4&lt;=$G56)*(CZ$4-$E56+1),$I56/2,$L56,TRUE)-_xlfn.NORM.DIST(AND(CZ$4&gt;=$E56,CZ$4&lt;=$G56)*(CY$4-$E56+1),$I56/2,$L56,TRUE))/(1-2*_xlfn.NORM.DIST(0,$I56/2,$L56,TRUE))*$C56+($J56="Steady Growth")*(AND(CZ$4&gt;=$E56,CZ$4&lt;=$G56)*((CZ$4-$E56+1)/($I56*($I56+1)/2)*$C56))+($J56="custom")*CustomCF!CS56</f>
        <v>0</v>
      </c>
      <c r="DA56" s="19">
        <f>($J56="Bell Curve")*(_xlfn.NORM.DIST(AND(DA$4&gt;=$E56,DA$4&lt;=$G56)*(DA$4-$E56+1),$I56/2,$L56,TRUE)-_xlfn.NORM.DIST(AND(DA$4&gt;=$E56,DA$4&lt;=$G56)*(CZ$4-$E56+1),$I56/2,$L56,TRUE))/(1-2*_xlfn.NORM.DIST(0,$I56/2,$L56,TRUE))*$C56+($J56="Steady Growth")*(AND(DA$4&gt;=$E56,DA$4&lt;=$G56)*((DA$4-$E56+1)/($I56*($I56+1)/2)*$C56))+($J56="custom")*CustomCF!CT56</f>
        <v>0</v>
      </c>
      <c r="DB56" s="19">
        <f>($J56="Bell Curve")*(_xlfn.NORM.DIST(AND(DB$4&gt;=$E56,DB$4&lt;=$G56)*(DB$4-$E56+1),$I56/2,$L56,TRUE)-_xlfn.NORM.DIST(AND(DB$4&gt;=$E56,DB$4&lt;=$G56)*(DA$4-$E56+1),$I56/2,$L56,TRUE))/(1-2*_xlfn.NORM.DIST(0,$I56/2,$L56,TRUE))*$C56+($J56="Steady Growth")*(AND(DB$4&gt;=$E56,DB$4&lt;=$G56)*((DB$4-$E56+1)/($I56*($I56+1)/2)*$C56))+($J56="custom")*CustomCF!CU56</f>
        <v>0</v>
      </c>
      <c r="DC56" s="19">
        <f>($J56="Bell Curve")*(_xlfn.NORM.DIST(AND(DC$4&gt;=$E56,DC$4&lt;=$G56)*(DC$4-$E56+1),$I56/2,$L56,TRUE)-_xlfn.NORM.DIST(AND(DC$4&gt;=$E56,DC$4&lt;=$G56)*(DB$4-$E56+1),$I56/2,$L56,TRUE))/(1-2*_xlfn.NORM.DIST(0,$I56/2,$L56,TRUE))*$C56+($J56="Steady Growth")*(AND(DC$4&gt;=$E56,DC$4&lt;=$G56)*((DC$4-$E56+1)/($I56*($I56+1)/2)*$C56))+($J56="custom")*CustomCF!CV56</f>
        <v>0</v>
      </c>
      <c r="DD56" s="19">
        <f>($J56="Bell Curve")*(_xlfn.NORM.DIST(AND(DD$4&gt;=$E56,DD$4&lt;=$G56)*(DD$4-$E56+1),$I56/2,$L56,TRUE)-_xlfn.NORM.DIST(AND(DD$4&gt;=$E56,DD$4&lt;=$G56)*(DC$4-$E56+1),$I56/2,$L56,TRUE))/(1-2*_xlfn.NORM.DIST(0,$I56/2,$L56,TRUE))*$C56+($J56="Steady Growth")*(AND(DD$4&gt;=$E56,DD$4&lt;=$G56)*((DD$4-$E56+1)/($I56*($I56+1)/2)*$C56))+($J56="custom")*CustomCF!CW56</f>
        <v>0</v>
      </c>
      <c r="DE56" s="19">
        <f>($J56="Bell Curve")*(_xlfn.NORM.DIST(AND(DE$4&gt;=$E56,DE$4&lt;=$G56)*(DE$4-$E56+1),$I56/2,$L56,TRUE)-_xlfn.NORM.DIST(AND(DE$4&gt;=$E56,DE$4&lt;=$G56)*(DD$4-$E56+1),$I56/2,$L56,TRUE))/(1-2*_xlfn.NORM.DIST(0,$I56/2,$L56,TRUE))*$C56+($J56="Steady Growth")*(AND(DE$4&gt;=$E56,DE$4&lt;=$G56)*((DE$4-$E56+1)/($I56*($I56+1)/2)*$C56))+($J56="custom")*CustomCF!CX56</f>
        <v>0</v>
      </c>
      <c r="DF56" s="19">
        <f>($J56="Bell Curve")*(_xlfn.NORM.DIST(AND(DF$4&gt;=$E56,DF$4&lt;=$G56)*(DF$4-$E56+1),$I56/2,$L56,TRUE)-_xlfn.NORM.DIST(AND(DF$4&gt;=$E56,DF$4&lt;=$G56)*(DE$4-$E56+1),$I56/2,$L56,TRUE))/(1-2*_xlfn.NORM.DIST(0,$I56/2,$L56,TRUE))*$C56+($J56="Steady Growth")*(AND(DF$4&gt;=$E56,DF$4&lt;=$G56)*((DF$4-$E56+1)/($I56*($I56+1)/2)*$C56))+($J56="custom")*CustomCF!CY56</f>
        <v>0</v>
      </c>
      <c r="DG56" s="19">
        <f>($J56="Bell Curve")*(_xlfn.NORM.DIST(AND(DG$4&gt;=$E56,DG$4&lt;=$G56)*(DG$4-$E56+1),$I56/2,$L56,TRUE)-_xlfn.NORM.DIST(AND(DG$4&gt;=$E56,DG$4&lt;=$G56)*(DF$4-$E56+1),$I56/2,$L56,TRUE))/(1-2*_xlfn.NORM.DIST(0,$I56/2,$L56,TRUE))*$C56+($J56="Steady Growth")*(AND(DG$4&gt;=$E56,DG$4&lt;=$G56)*((DG$4-$E56+1)/($I56*($I56+1)/2)*$C56))+($J56="custom")*CustomCF!CZ56</f>
        <v>0</v>
      </c>
      <c r="DH56" s="19">
        <f>($J56="Bell Curve")*(_xlfn.NORM.DIST(AND(DH$4&gt;=$E56,DH$4&lt;=$G56)*(DH$4-$E56+1),$I56/2,$L56,TRUE)-_xlfn.NORM.DIST(AND(DH$4&gt;=$E56,DH$4&lt;=$G56)*(DG$4-$E56+1),$I56/2,$L56,TRUE))/(1-2*_xlfn.NORM.DIST(0,$I56/2,$L56,TRUE))*$C56+($J56="Steady Growth")*(AND(DH$4&gt;=$E56,DH$4&lt;=$G56)*((DH$4-$E56+1)/($I56*($I56+1)/2)*$C56))+($J56="custom")*CustomCF!DA56</f>
        <v>0</v>
      </c>
      <c r="DI56" s="19">
        <f>($J56="Bell Curve")*(_xlfn.NORM.DIST(AND(DI$4&gt;=$E56,DI$4&lt;=$G56)*(DI$4-$E56+1),$I56/2,$L56,TRUE)-_xlfn.NORM.DIST(AND(DI$4&gt;=$E56,DI$4&lt;=$G56)*(DH$4-$E56+1),$I56/2,$L56,TRUE))/(1-2*_xlfn.NORM.DIST(0,$I56/2,$L56,TRUE))*$C56+($J56="Steady Growth")*(AND(DI$4&gt;=$E56,DI$4&lt;=$G56)*((DI$4-$E56+1)/($I56*($I56+1)/2)*$C56))+($J56="custom")*CustomCF!DB56</f>
        <v>0</v>
      </c>
      <c r="DJ56" s="19">
        <f>($J56="Bell Curve")*(_xlfn.NORM.DIST(AND(DJ$4&gt;=$E56,DJ$4&lt;=$G56)*(DJ$4-$E56+1),$I56/2,$L56,TRUE)-_xlfn.NORM.DIST(AND(DJ$4&gt;=$E56,DJ$4&lt;=$G56)*(DI$4-$E56+1),$I56/2,$L56,TRUE))/(1-2*_xlfn.NORM.DIST(0,$I56/2,$L56,TRUE))*$C56+($J56="Steady Growth")*(AND(DJ$4&gt;=$E56,DJ$4&lt;=$G56)*((DJ$4-$E56+1)/($I56*($I56+1)/2)*$C56))+($J56="custom")*CustomCF!DC56</f>
        <v>0</v>
      </c>
      <c r="DK56" s="19">
        <f>($J56="Bell Curve")*(_xlfn.NORM.DIST(AND(DK$4&gt;=$E56,DK$4&lt;=$G56)*(DK$4-$E56+1),$I56/2,$L56,TRUE)-_xlfn.NORM.DIST(AND(DK$4&gt;=$E56,DK$4&lt;=$G56)*(DJ$4-$E56+1),$I56/2,$L56,TRUE))/(1-2*_xlfn.NORM.DIST(0,$I56/2,$L56,TRUE))*$C56+($J56="Steady Growth")*(AND(DK$4&gt;=$E56,DK$4&lt;=$G56)*((DK$4-$E56+1)/($I56*($I56+1)/2)*$C56))+($J56="custom")*CustomCF!DD56</f>
        <v>0</v>
      </c>
      <c r="DL56" s="19">
        <f>($J56="Bell Curve")*(_xlfn.NORM.DIST(AND(DL$4&gt;=$E56,DL$4&lt;=$G56)*(DL$4-$E56+1),$I56/2,$L56,TRUE)-_xlfn.NORM.DIST(AND(DL$4&gt;=$E56,DL$4&lt;=$G56)*(DK$4-$E56+1),$I56/2,$L56,TRUE))/(1-2*_xlfn.NORM.DIST(0,$I56/2,$L56,TRUE))*$C56+($J56="Steady Growth")*(AND(DL$4&gt;=$E56,DL$4&lt;=$G56)*((DL$4-$E56+1)/($I56*($I56+1)/2)*$C56))+($J56="custom")*CustomCF!DE56</f>
        <v>0</v>
      </c>
      <c r="DM56" s="19">
        <f>($J56="Bell Curve")*(_xlfn.NORM.DIST(AND(DM$4&gt;=$E56,DM$4&lt;=$G56)*(DM$4-$E56+1),$I56/2,$L56,TRUE)-_xlfn.NORM.DIST(AND(DM$4&gt;=$E56,DM$4&lt;=$G56)*(DL$4-$E56+1),$I56/2,$L56,TRUE))/(1-2*_xlfn.NORM.DIST(0,$I56/2,$L56,TRUE))*$C56+($J56="Steady Growth")*(AND(DM$4&gt;=$E56,DM$4&lt;=$G56)*((DM$4-$E56+1)/($I56*($I56+1)/2)*$C56))+($J56="custom")*CustomCF!DF56</f>
        <v>0</v>
      </c>
      <c r="DN56" s="19">
        <f>($J56="Bell Curve")*(_xlfn.NORM.DIST(AND(DN$4&gt;=$E56,DN$4&lt;=$G56)*(DN$4-$E56+1),$I56/2,$L56,TRUE)-_xlfn.NORM.DIST(AND(DN$4&gt;=$E56,DN$4&lt;=$G56)*(DM$4-$E56+1),$I56/2,$L56,TRUE))/(1-2*_xlfn.NORM.DIST(0,$I56/2,$L56,TRUE))*$C56+($J56="Steady Growth")*(AND(DN$4&gt;=$E56,DN$4&lt;=$G56)*((DN$4-$E56+1)/($I56*($I56+1)/2)*$C56))+($J56="custom")*CustomCF!DG56</f>
        <v>0</v>
      </c>
      <c r="DO56" s="19">
        <f>($J56="Bell Curve")*(_xlfn.NORM.DIST(AND(DO$4&gt;=$E56,DO$4&lt;=$G56)*(DO$4-$E56+1),$I56/2,$L56,TRUE)-_xlfn.NORM.DIST(AND(DO$4&gt;=$E56,DO$4&lt;=$G56)*(DN$4-$E56+1),$I56/2,$L56,TRUE))/(1-2*_xlfn.NORM.DIST(0,$I56/2,$L56,TRUE))*$C56+($J56="Steady Growth")*(AND(DO$4&gt;=$E56,DO$4&lt;=$G56)*((DO$4-$E56+1)/($I56*($I56+1)/2)*$C56))+($J56="custom")*CustomCF!DH56</f>
        <v>0</v>
      </c>
      <c r="DP56" s="19">
        <f>($J56="Bell Curve")*(_xlfn.NORM.DIST(AND(DP$4&gt;=$E56,DP$4&lt;=$G56)*(DP$4-$E56+1),$I56/2,$L56,TRUE)-_xlfn.NORM.DIST(AND(DP$4&gt;=$E56,DP$4&lt;=$G56)*(DO$4-$E56+1),$I56/2,$L56,TRUE))/(1-2*_xlfn.NORM.DIST(0,$I56/2,$L56,TRUE))*$C56+($J56="Steady Growth")*(AND(DP$4&gt;=$E56,DP$4&lt;=$G56)*((DP$4-$E56+1)/($I56*($I56+1)/2)*$C56))+($J56="custom")*CustomCF!DI56</f>
        <v>0</v>
      </c>
      <c r="DQ56" s="19">
        <f>($J56="Bell Curve")*(_xlfn.NORM.DIST(AND(DQ$4&gt;=$E56,DQ$4&lt;=$G56)*(DQ$4-$E56+1),$I56/2,$L56,TRUE)-_xlfn.NORM.DIST(AND(DQ$4&gt;=$E56,DQ$4&lt;=$G56)*(DP$4-$E56+1),$I56/2,$L56,TRUE))/(1-2*_xlfn.NORM.DIST(0,$I56/2,$L56,TRUE))*$C56+($J56="Steady Growth")*(AND(DQ$4&gt;=$E56,DQ$4&lt;=$G56)*((DQ$4-$E56+1)/($I56*($I56+1)/2)*$C56))+($J56="custom")*CustomCF!DJ56</f>
        <v>0</v>
      </c>
      <c r="DR56" s="19">
        <f>($J56="Bell Curve")*(_xlfn.NORM.DIST(AND(DR$4&gt;=$E56,DR$4&lt;=$G56)*(DR$4-$E56+1),$I56/2,$L56,TRUE)-_xlfn.NORM.DIST(AND(DR$4&gt;=$E56,DR$4&lt;=$G56)*(DQ$4-$E56+1),$I56/2,$L56,TRUE))/(1-2*_xlfn.NORM.DIST(0,$I56/2,$L56,TRUE))*$C56+($J56="Steady Growth")*(AND(DR$4&gt;=$E56,DR$4&lt;=$G56)*((DR$4-$E56+1)/($I56*($I56+1)/2)*$C56))+($J56="custom")*CustomCF!DK56</f>
        <v>0</v>
      </c>
      <c r="DS56" s="19">
        <f>($J56="Bell Curve")*(_xlfn.NORM.DIST(AND(DS$4&gt;=$E56,DS$4&lt;=$G56)*(DS$4-$E56+1),$I56/2,$L56,TRUE)-_xlfn.NORM.DIST(AND(DS$4&gt;=$E56,DS$4&lt;=$G56)*(DR$4-$E56+1),$I56/2,$L56,TRUE))/(1-2*_xlfn.NORM.DIST(0,$I56/2,$L56,TRUE))*$C56+($J56="Steady Growth")*(AND(DS$4&gt;=$E56,DS$4&lt;=$G56)*((DS$4-$E56+1)/($I56*($I56+1)/2)*$C56))+($J56="custom")*CustomCF!DL56</f>
        <v>0</v>
      </c>
      <c r="DT56" s="19">
        <f>($J56="Bell Curve")*(_xlfn.NORM.DIST(AND(DT$4&gt;=$E56,DT$4&lt;=$G56)*(DT$4-$E56+1),$I56/2,$L56,TRUE)-_xlfn.NORM.DIST(AND(DT$4&gt;=$E56,DT$4&lt;=$G56)*(DS$4-$E56+1),$I56/2,$L56,TRUE))/(1-2*_xlfn.NORM.DIST(0,$I56/2,$L56,TRUE))*$C56+($J56="Steady Growth")*(AND(DT$4&gt;=$E56,DT$4&lt;=$G56)*((DT$4-$E56+1)/($I56*($I56+1)/2)*$C56))+($J56="custom")*CustomCF!DM56</f>
        <v>0</v>
      </c>
      <c r="DU56" s="19">
        <f>($J56="Bell Curve")*(_xlfn.NORM.DIST(AND(DU$4&gt;=$E56,DU$4&lt;=$G56)*(DU$4-$E56+1),$I56/2,$L56,TRUE)-_xlfn.NORM.DIST(AND(DU$4&gt;=$E56,DU$4&lt;=$G56)*(DT$4-$E56+1),$I56/2,$L56,TRUE))/(1-2*_xlfn.NORM.DIST(0,$I56/2,$L56,TRUE))*$C56+($J56="Steady Growth")*(AND(DU$4&gt;=$E56,DU$4&lt;=$G56)*((DU$4-$E56+1)/($I56*($I56+1)/2)*$C56))+($J56="custom")*CustomCF!DN56</f>
        <v>0</v>
      </c>
      <c r="DV56" s="19">
        <f>($J56="Bell Curve")*(_xlfn.NORM.DIST(AND(DV$4&gt;=$E56,DV$4&lt;=$G56)*(DV$4-$E56+1),$I56/2,$L56,TRUE)-_xlfn.NORM.DIST(AND(DV$4&gt;=$E56,DV$4&lt;=$G56)*(DU$4-$E56+1),$I56/2,$L56,TRUE))/(1-2*_xlfn.NORM.DIST(0,$I56/2,$L56,TRUE))*$C56+($J56="Steady Growth")*(AND(DV$4&gt;=$E56,DV$4&lt;=$G56)*((DV$4-$E56+1)/($I56*($I56+1)/2)*$C56))+($J56="custom")*CustomCF!DO56</f>
        <v>0</v>
      </c>
      <c r="DW56" s="19">
        <f>($J56="Bell Curve")*(_xlfn.NORM.DIST(AND(DW$4&gt;=$E56,DW$4&lt;=$G56)*(DW$4-$E56+1),$I56/2,$L56,TRUE)-_xlfn.NORM.DIST(AND(DW$4&gt;=$E56,DW$4&lt;=$G56)*(DV$4-$E56+1),$I56/2,$L56,TRUE))/(1-2*_xlfn.NORM.DIST(0,$I56/2,$L56,TRUE))*$C56+($J56="Steady Growth")*(AND(DW$4&gt;=$E56,DW$4&lt;=$G56)*((DW$4-$E56+1)/($I56*($I56+1)/2)*$C56))+($J56="custom")*CustomCF!DP56</f>
        <v>0</v>
      </c>
      <c r="DX56" s="19">
        <f>($J56="Bell Curve")*(_xlfn.NORM.DIST(AND(DX$4&gt;=$E56,DX$4&lt;=$G56)*(DX$4-$E56+1),$I56/2,$L56,TRUE)-_xlfn.NORM.DIST(AND(DX$4&gt;=$E56,DX$4&lt;=$G56)*(DW$4-$E56+1),$I56/2,$L56,TRUE))/(1-2*_xlfn.NORM.DIST(0,$I56/2,$L56,TRUE))*$C56+($J56="Steady Growth")*(AND(DX$4&gt;=$E56,DX$4&lt;=$G56)*((DX$4-$E56+1)/($I56*($I56+1)/2)*$C56))+($J56="custom")*CustomCF!DQ56</f>
        <v>0</v>
      </c>
      <c r="DY56" s="19">
        <f>($J56="Bell Curve")*(_xlfn.NORM.DIST(AND(DY$4&gt;=$E56,DY$4&lt;=$G56)*(DY$4-$E56+1),$I56/2,$L56,TRUE)-_xlfn.NORM.DIST(AND(DY$4&gt;=$E56,DY$4&lt;=$G56)*(DX$4-$E56+1),$I56/2,$L56,TRUE))/(1-2*_xlfn.NORM.DIST(0,$I56/2,$L56,TRUE))*$C56+($J56="Steady Growth")*(AND(DY$4&gt;=$E56,DY$4&lt;=$G56)*((DY$4-$E56+1)/($I56*($I56+1)/2)*$C56))+($J56="custom")*CustomCF!DR56</f>
        <v>0</v>
      </c>
      <c r="DZ56" s="19">
        <f>($J56="Bell Curve")*(_xlfn.NORM.DIST(AND(DZ$4&gt;=$E56,DZ$4&lt;=$G56)*(DZ$4-$E56+1),$I56/2,$L56,TRUE)-_xlfn.NORM.DIST(AND(DZ$4&gt;=$E56,DZ$4&lt;=$G56)*(DY$4-$E56+1),$I56/2,$L56,TRUE))/(1-2*_xlfn.NORM.DIST(0,$I56/2,$L56,TRUE))*$C56+($J56="Steady Growth")*(AND(DZ$4&gt;=$E56,DZ$4&lt;=$G56)*((DZ$4-$E56+1)/($I56*($I56+1)/2)*$C56))+($J56="custom")*CustomCF!DS56</f>
        <v>0</v>
      </c>
      <c r="EA56" s="19">
        <f>($J56="Bell Curve")*(_xlfn.NORM.DIST(AND(EA$4&gt;=$E56,EA$4&lt;=$G56)*(EA$4-$E56+1),$I56/2,$L56,TRUE)-_xlfn.NORM.DIST(AND(EA$4&gt;=$E56,EA$4&lt;=$G56)*(DZ$4-$E56+1),$I56/2,$L56,TRUE))/(1-2*_xlfn.NORM.DIST(0,$I56/2,$L56,TRUE))*$C56+($J56="Steady Growth")*(AND(EA$4&gt;=$E56,EA$4&lt;=$G56)*((EA$4-$E56+1)/($I56*($I56+1)/2)*$C56))+($J56="custom")*CustomCF!DT56</f>
        <v>0</v>
      </c>
      <c r="EB56" s="19">
        <f>($J56="Bell Curve")*(_xlfn.NORM.DIST(AND(EB$4&gt;=$E56,EB$4&lt;=$G56)*(EB$4-$E56+1),$I56/2,$L56,TRUE)-_xlfn.NORM.DIST(AND(EB$4&gt;=$E56,EB$4&lt;=$G56)*(EA$4-$E56+1),$I56/2,$L56,TRUE))/(1-2*_xlfn.NORM.DIST(0,$I56/2,$L56,TRUE))*$C56+($J56="Steady Growth")*(AND(EB$4&gt;=$E56,EB$4&lt;=$G56)*((EB$4-$E56+1)/($I56*($I56+1)/2)*$C56))+($J56="custom")*CustomCF!DU56</f>
        <v>0</v>
      </c>
      <c r="EC56" s="19">
        <f>($J56="Bell Curve")*(_xlfn.NORM.DIST(AND(EC$4&gt;=$E56,EC$4&lt;=$G56)*(EC$4-$E56+1),$I56/2,$L56,TRUE)-_xlfn.NORM.DIST(AND(EC$4&gt;=$E56,EC$4&lt;=$G56)*(EB$4-$E56+1),$I56/2,$L56,TRUE))/(1-2*_xlfn.NORM.DIST(0,$I56/2,$L56,TRUE))*$C56+($J56="Steady Growth")*(AND(EC$4&gt;=$E56,EC$4&lt;=$G56)*((EC$4-$E56+1)/($I56*($I56+1)/2)*$C56))+($J56="custom")*CustomCF!DV56</f>
        <v>0</v>
      </c>
      <c r="ED56" s="19">
        <f>($J56="Bell Curve")*(_xlfn.NORM.DIST(AND(ED$4&gt;=$E56,ED$4&lt;=$G56)*(ED$4-$E56+1),$I56/2,$L56,TRUE)-_xlfn.NORM.DIST(AND(ED$4&gt;=$E56,ED$4&lt;=$G56)*(EC$4-$E56+1),$I56/2,$L56,TRUE))/(1-2*_xlfn.NORM.DIST(0,$I56/2,$L56,TRUE))*$C56+($J56="Steady Growth")*(AND(ED$4&gt;=$E56,ED$4&lt;=$G56)*((ED$4-$E56+1)/($I56*($I56+1)/2)*$C56))+($J56="custom")*CustomCF!DW56</f>
        <v>0</v>
      </c>
      <c r="EE56" s="19">
        <f>($J56="Bell Curve")*(_xlfn.NORM.DIST(AND(EE$4&gt;=$E56,EE$4&lt;=$G56)*(EE$4-$E56+1),$I56/2,$L56,TRUE)-_xlfn.NORM.DIST(AND(EE$4&gt;=$E56,EE$4&lt;=$G56)*(ED$4-$E56+1),$I56/2,$L56,TRUE))/(1-2*_xlfn.NORM.DIST(0,$I56/2,$L56,TRUE))*$C56+($J56="Steady Growth")*(AND(EE$4&gt;=$E56,EE$4&lt;=$G56)*((EE$4-$E56+1)/($I56*($I56+1)/2)*$C56))+($J56="custom")*CustomCF!DX56</f>
        <v>0</v>
      </c>
      <c r="EF56" s="121">
        <f>($J56="Bell Curve")*(_xlfn.NORM.DIST(AND(EF$4&gt;=$E56,EF$4&lt;=$G56)*(EF$4-$E56+1),$I56/2,$L56,TRUE)-_xlfn.NORM.DIST(AND(EF$4&gt;=$E56,EF$4&lt;=$G56)*(EE$4-$E56+1),$I56/2,$L56,TRUE))/(1-2*_xlfn.NORM.DIST(0,$I56/2,$L56,TRUE))*$C56+($J56="Steady Growth")*(AND(EF$4&gt;=$E56,EF$4&lt;=$G56)*((EF$4-$E56+1)/($I56*($I56+1)/2)*$C56))+($J56="custom")*CustomCF!DY56</f>
        <v>0</v>
      </c>
    </row>
    <row r="57" spans="2:136" hidden="1" outlineLevel="1" x14ac:dyDescent="0.2">
      <c r="B57" s="103" t="str">
        <f>Budget!O30</f>
        <v>IDA Fees</v>
      </c>
      <c r="C57" s="19">
        <f>Budget!P30</f>
        <v>500000</v>
      </c>
      <c r="D57" s="19">
        <f t="shared" si="17"/>
        <v>0</v>
      </c>
      <c r="E57" s="92">
        <v>0</v>
      </c>
      <c r="F57" s="18">
        <f>IF(J57="Custom",CustomCF!E57,INDEX($P$6:$DY$6,MATCH(E57,CF!$P$4:$DY$4,0)))</f>
        <v>46022</v>
      </c>
      <c r="G57" s="92">
        <v>0</v>
      </c>
      <c r="H57" s="18">
        <f>IF(J57="Custom",CustomCF!F57,INDEX($P$6:$EF$6,MATCH(G57,$P$4:$EF$4,0)))</f>
        <v>46022</v>
      </c>
      <c r="I57" s="9">
        <f t="shared" si="9"/>
        <v>1</v>
      </c>
      <c r="J57" s="92" t="s">
        <v>30</v>
      </c>
      <c r="K57" s="92" t="s">
        <v>31</v>
      </c>
      <c r="L57" s="9">
        <f t="shared" si="22"/>
        <v>10000000</v>
      </c>
      <c r="M57" s="107">
        <f t="shared" si="23"/>
        <v>499999.9993042709</v>
      </c>
      <c r="N57" s="112" t="str">
        <f t="shared" si="10"/>
        <v>OK</v>
      </c>
      <c r="O57" s="112"/>
      <c r="P57" s="19">
        <f>($J57="Bell Curve")*(_xlfn.NORM.DIST(AND(P$4&gt;=$E57,P$4&lt;=$G57)*(P$4-$E57+1),$I57/2,$L57,TRUE)-_xlfn.NORM.DIST(AND(P$4&gt;=$E57,P$4&lt;=$G57)*(N$4-$E57+1),$I57/2,$L57,TRUE))/(1-2*_xlfn.NORM.DIST(0,$I57/2,$L57,TRUE))*$C57+($J57="Steady Growth")*(AND(P$4&gt;=$E57,P$4&lt;=$G57)*((P$4-$E57+1)/($I57*($I57+1)/2)*$C57))+($J57="custom")*CustomCF!I57</f>
        <v>499999.9993042709</v>
      </c>
      <c r="Q57" s="19">
        <f>($J57="Bell Curve")*(_xlfn.NORM.DIST(AND(Q$4&gt;=$E57,Q$4&lt;=$G57)*(Q$4-$E57+1),$I57/2,$L57,TRUE)-_xlfn.NORM.DIST(AND(Q$4&gt;=$E57,Q$4&lt;=$G57)*(P$4-$E57+1),$I57/2,$L57,TRUE))/(1-2*_xlfn.NORM.DIST(0,$I57/2,$L57,TRUE))*$C57+($J57="Steady Growth")*(AND(Q$4&gt;=$E57,Q$4&lt;=$G57)*((Q$4-$E57+1)/($I57*($I57+1)/2)*$C57))+($J57="custom")*CustomCF!J57</f>
        <v>0</v>
      </c>
      <c r="R57" s="19">
        <f>($J57="Bell Curve")*(_xlfn.NORM.DIST(AND(R$4&gt;=$E57,R$4&lt;=$G57)*(R$4-$E57+1),$I57/2,$L57,TRUE)-_xlfn.NORM.DIST(AND(R$4&gt;=$E57,R$4&lt;=$G57)*(Q$4-$E57+1),$I57/2,$L57,TRUE))/(1-2*_xlfn.NORM.DIST(0,$I57/2,$L57,TRUE))*$C57+($J57="Steady Growth")*(AND(R$4&gt;=$E57,R$4&lt;=$G57)*((R$4-$E57+1)/($I57*($I57+1)/2)*$C57))+($J57="custom")*CustomCF!K57</f>
        <v>0</v>
      </c>
      <c r="S57" s="19">
        <f>($J57="Bell Curve")*(_xlfn.NORM.DIST(AND(S$4&gt;=$E57,S$4&lt;=$G57)*(S$4-$E57+1),$I57/2,$L57,TRUE)-_xlfn.NORM.DIST(AND(S$4&gt;=$E57,S$4&lt;=$G57)*(R$4-$E57+1),$I57/2,$L57,TRUE))/(1-2*_xlfn.NORM.DIST(0,$I57/2,$L57,TRUE))*$C57+($J57="Steady Growth")*(AND(S$4&gt;=$E57,S$4&lt;=$G57)*((S$4-$E57+1)/($I57*($I57+1)/2)*$C57))+($J57="custom")*CustomCF!L57</f>
        <v>0</v>
      </c>
      <c r="T57" s="19">
        <f>($J57="Bell Curve")*(_xlfn.NORM.DIST(AND(T$4&gt;=$E57,T$4&lt;=$G57)*(T$4-$E57+1),$I57/2,$L57,TRUE)-_xlfn.NORM.DIST(AND(T$4&gt;=$E57,T$4&lt;=$G57)*(S$4-$E57+1),$I57/2,$L57,TRUE))/(1-2*_xlfn.NORM.DIST(0,$I57/2,$L57,TRUE))*$C57+($J57="Steady Growth")*(AND(T$4&gt;=$E57,T$4&lt;=$G57)*((T$4-$E57+1)/($I57*($I57+1)/2)*$C57))+($J57="custom")*CustomCF!M57</f>
        <v>0</v>
      </c>
      <c r="U57" s="19">
        <f>($J57="Bell Curve")*(_xlfn.NORM.DIST(AND(U$4&gt;=$E57,U$4&lt;=$G57)*(U$4-$E57+1),$I57/2,$L57,TRUE)-_xlfn.NORM.DIST(AND(U$4&gt;=$E57,U$4&lt;=$G57)*(T$4-$E57+1),$I57/2,$L57,TRUE))/(1-2*_xlfn.NORM.DIST(0,$I57/2,$L57,TRUE))*$C57+($J57="Steady Growth")*(AND(U$4&gt;=$E57,U$4&lt;=$G57)*((U$4-$E57+1)/($I57*($I57+1)/2)*$C57))+($J57="custom")*CustomCF!N57</f>
        <v>0</v>
      </c>
      <c r="V57" s="19">
        <f>($J57="Bell Curve")*(_xlfn.NORM.DIST(AND(V$4&gt;=$E57,V$4&lt;=$G57)*(V$4-$E57+1),$I57/2,$L57,TRUE)-_xlfn.NORM.DIST(AND(V$4&gt;=$E57,V$4&lt;=$G57)*(U$4-$E57+1),$I57/2,$L57,TRUE))/(1-2*_xlfn.NORM.DIST(0,$I57/2,$L57,TRUE))*$C57+($J57="Steady Growth")*(AND(V$4&gt;=$E57,V$4&lt;=$G57)*((V$4-$E57+1)/($I57*($I57+1)/2)*$C57))+($J57="custom")*CustomCF!O57</f>
        <v>0</v>
      </c>
      <c r="W57" s="19">
        <f>($J57="Bell Curve")*(_xlfn.NORM.DIST(AND(W$4&gt;=$E57,W$4&lt;=$G57)*(W$4-$E57+1),$I57/2,$L57,TRUE)-_xlfn.NORM.DIST(AND(W$4&gt;=$E57,W$4&lt;=$G57)*(V$4-$E57+1),$I57/2,$L57,TRUE))/(1-2*_xlfn.NORM.DIST(0,$I57/2,$L57,TRUE))*$C57+($J57="Steady Growth")*(AND(W$4&gt;=$E57,W$4&lt;=$G57)*((W$4-$E57+1)/($I57*($I57+1)/2)*$C57))+($J57="custom")*CustomCF!P57</f>
        <v>0</v>
      </c>
      <c r="X57" s="19">
        <f>($J57="Bell Curve")*(_xlfn.NORM.DIST(AND(X$4&gt;=$E57,X$4&lt;=$G57)*(X$4-$E57+1),$I57/2,$L57,TRUE)-_xlfn.NORM.DIST(AND(X$4&gt;=$E57,X$4&lt;=$G57)*(W$4-$E57+1),$I57/2,$L57,TRUE))/(1-2*_xlfn.NORM.DIST(0,$I57/2,$L57,TRUE))*$C57+($J57="Steady Growth")*(AND(X$4&gt;=$E57,X$4&lt;=$G57)*((X$4-$E57+1)/($I57*($I57+1)/2)*$C57))+($J57="custom")*CustomCF!Q57</f>
        <v>0</v>
      </c>
      <c r="Y57" s="19">
        <f>($J57="Bell Curve")*(_xlfn.NORM.DIST(AND(Y$4&gt;=$E57,Y$4&lt;=$G57)*(Y$4-$E57+1),$I57/2,$L57,TRUE)-_xlfn.NORM.DIST(AND(Y$4&gt;=$E57,Y$4&lt;=$G57)*(X$4-$E57+1),$I57/2,$L57,TRUE))/(1-2*_xlfn.NORM.DIST(0,$I57/2,$L57,TRUE))*$C57+($J57="Steady Growth")*(AND(Y$4&gt;=$E57,Y$4&lt;=$G57)*((Y$4-$E57+1)/($I57*($I57+1)/2)*$C57))+($J57="custom")*CustomCF!R57</f>
        <v>0</v>
      </c>
      <c r="Z57" s="19">
        <f>($J57="Bell Curve")*(_xlfn.NORM.DIST(AND(Z$4&gt;=$E57,Z$4&lt;=$G57)*(Z$4-$E57+1),$I57/2,$L57,TRUE)-_xlfn.NORM.DIST(AND(Z$4&gt;=$E57,Z$4&lt;=$G57)*(Y$4-$E57+1),$I57/2,$L57,TRUE))/(1-2*_xlfn.NORM.DIST(0,$I57/2,$L57,TRUE))*$C57+($J57="Steady Growth")*(AND(Z$4&gt;=$E57,Z$4&lt;=$G57)*((Z$4-$E57+1)/($I57*($I57+1)/2)*$C57))+($J57="custom")*CustomCF!S57</f>
        <v>0</v>
      </c>
      <c r="AA57" s="19">
        <f>($J57="Bell Curve")*(_xlfn.NORM.DIST(AND(AA$4&gt;=$E57,AA$4&lt;=$G57)*(AA$4-$E57+1),$I57/2,$L57,TRUE)-_xlfn.NORM.DIST(AND(AA$4&gt;=$E57,AA$4&lt;=$G57)*(Z$4-$E57+1),$I57/2,$L57,TRUE))/(1-2*_xlfn.NORM.DIST(0,$I57/2,$L57,TRUE))*$C57+($J57="Steady Growth")*(AND(AA$4&gt;=$E57,AA$4&lt;=$G57)*((AA$4-$E57+1)/($I57*($I57+1)/2)*$C57))+($J57="custom")*CustomCF!T57</f>
        <v>0</v>
      </c>
      <c r="AB57" s="19">
        <f>($J57="Bell Curve")*(_xlfn.NORM.DIST(AND(AB$4&gt;=$E57,AB$4&lt;=$G57)*(AB$4-$E57+1),$I57/2,$L57,TRUE)-_xlfn.NORM.DIST(AND(AB$4&gt;=$E57,AB$4&lt;=$G57)*(AA$4-$E57+1),$I57/2,$L57,TRUE))/(1-2*_xlfn.NORM.DIST(0,$I57/2,$L57,TRUE))*$C57+($J57="Steady Growth")*(AND(AB$4&gt;=$E57,AB$4&lt;=$G57)*((AB$4-$E57+1)/($I57*($I57+1)/2)*$C57))+($J57="custom")*CustomCF!U57</f>
        <v>0</v>
      </c>
      <c r="AC57" s="19">
        <f>($J57="Bell Curve")*(_xlfn.NORM.DIST(AND(AC$4&gt;=$E57,AC$4&lt;=$G57)*(AC$4-$E57+1),$I57/2,$L57,TRUE)-_xlfn.NORM.DIST(AND(AC$4&gt;=$E57,AC$4&lt;=$G57)*(AB$4-$E57+1),$I57/2,$L57,TRUE))/(1-2*_xlfn.NORM.DIST(0,$I57/2,$L57,TRUE))*$C57+($J57="Steady Growth")*(AND(AC$4&gt;=$E57,AC$4&lt;=$G57)*((AC$4-$E57+1)/($I57*($I57+1)/2)*$C57))+($J57="custom")*CustomCF!V57</f>
        <v>0</v>
      </c>
      <c r="AD57" s="19">
        <f>($J57="Bell Curve")*(_xlfn.NORM.DIST(AND(AD$4&gt;=$E57,AD$4&lt;=$G57)*(AD$4-$E57+1),$I57/2,$L57,TRUE)-_xlfn.NORM.DIST(AND(AD$4&gt;=$E57,AD$4&lt;=$G57)*(AC$4-$E57+1),$I57/2,$L57,TRUE))/(1-2*_xlfn.NORM.DIST(0,$I57/2,$L57,TRUE))*$C57+($J57="Steady Growth")*(AND(AD$4&gt;=$E57,AD$4&lt;=$G57)*((AD$4-$E57+1)/($I57*($I57+1)/2)*$C57))+($J57="custom")*CustomCF!W57</f>
        <v>0</v>
      </c>
      <c r="AE57" s="19">
        <f>($J57="Bell Curve")*(_xlfn.NORM.DIST(AND(AE$4&gt;=$E57,AE$4&lt;=$G57)*(AE$4-$E57+1),$I57/2,$L57,TRUE)-_xlfn.NORM.DIST(AND(AE$4&gt;=$E57,AE$4&lt;=$G57)*(AD$4-$E57+1),$I57/2,$L57,TRUE))/(1-2*_xlfn.NORM.DIST(0,$I57/2,$L57,TRUE))*$C57+($J57="Steady Growth")*(AND(AE$4&gt;=$E57,AE$4&lt;=$G57)*((AE$4-$E57+1)/($I57*($I57+1)/2)*$C57))+($J57="custom")*CustomCF!X57</f>
        <v>0</v>
      </c>
      <c r="AF57" s="19">
        <f>($J57="Bell Curve")*(_xlfn.NORM.DIST(AND(AF$4&gt;=$E57,AF$4&lt;=$G57)*(AF$4-$E57+1),$I57/2,$L57,TRUE)-_xlfn.NORM.DIST(AND(AF$4&gt;=$E57,AF$4&lt;=$G57)*(AE$4-$E57+1),$I57/2,$L57,TRUE))/(1-2*_xlfn.NORM.DIST(0,$I57/2,$L57,TRUE))*$C57+($J57="Steady Growth")*(AND(AF$4&gt;=$E57,AF$4&lt;=$G57)*((AF$4-$E57+1)/($I57*($I57+1)/2)*$C57))+($J57="custom")*CustomCF!Y57</f>
        <v>0</v>
      </c>
      <c r="AG57" s="19">
        <f>($J57="Bell Curve")*(_xlfn.NORM.DIST(AND(AG$4&gt;=$E57,AG$4&lt;=$G57)*(AG$4-$E57+1),$I57/2,$L57,TRUE)-_xlfn.NORM.DIST(AND(AG$4&gt;=$E57,AG$4&lt;=$G57)*(AF$4-$E57+1),$I57/2,$L57,TRUE))/(1-2*_xlfn.NORM.DIST(0,$I57/2,$L57,TRUE))*$C57+($J57="Steady Growth")*(AND(AG$4&gt;=$E57,AG$4&lt;=$G57)*((AG$4-$E57+1)/($I57*($I57+1)/2)*$C57))+($J57="custom")*CustomCF!Z57</f>
        <v>0</v>
      </c>
      <c r="AH57" s="19">
        <f>($J57="Bell Curve")*(_xlfn.NORM.DIST(AND(AH$4&gt;=$E57,AH$4&lt;=$G57)*(AH$4-$E57+1),$I57/2,$L57,TRUE)-_xlfn.NORM.DIST(AND(AH$4&gt;=$E57,AH$4&lt;=$G57)*(AG$4-$E57+1),$I57/2,$L57,TRUE))/(1-2*_xlfn.NORM.DIST(0,$I57/2,$L57,TRUE))*$C57+($J57="Steady Growth")*(AND(AH$4&gt;=$E57,AH$4&lt;=$G57)*((AH$4-$E57+1)/($I57*($I57+1)/2)*$C57))+($J57="custom")*CustomCF!AA57</f>
        <v>0</v>
      </c>
      <c r="AI57" s="19">
        <f>($J57="Bell Curve")*(_xlfn.NORM.DIST(AND(AI$4&gt;=$E57,AI$4&lt;=$G57)*(AI$4-$E57+1),$I57/2,$L57,TRUE)-_xlfn.NORM.DIST(AND(AI$4&gt;=$E57,AI$4&lt;=$G57)*(AH$4-$E57+1),$I57/2,$L57,TRUE))/(1-2*_xlfn.NORM.DIST(0,$I57/2,$L57,TRUE))*$C57+($J57="Steady Growth")*(AND(AI$4&gt;=$E57,AI$4&lt;=$G57)*((AI$4-$E57+1)/($I57*($I57+1)/2)*$C57))+($J57="custom")*CustomCF!AB57</f>
        <v>0</v>
      </c>
      <c r="AJ57" s="19">
        <f>($J57="Bell Curve")*(_xlfn.NORM.DIST(AND(AJ$4&gt;=$E57,AJ$4&lt;=$G57)*(AJ$4-$E57+1),$I57/2,$L57,TRUE)-_xlfn.NORM.DIST(AND(AJ$4&gt;=$E57,AJ$4&lt;=$G57)*(AI$4-$E57+1),$I57/2,$L57,TRUE))/(1-2*_xlfn.NORM.DIST(0,$I57/2,$L57,TRUE))*$C57+($J57="Steady Growth")*(AND(AJ$4&gt;=$E57,AJ$4&lt;=$G57)*((AJ$4-$E57+1)/($I57*($I57+1)/2)*$C57))+($J57="custom")*CustomCF!AC57</f>
        <v>0</v>
      </c>
      <c r="AK57" s="19">
        <f>($J57="Bell Curve")*(_xlfn.NORM.DIST(AND(AK$4&gt;=$E57,AK$4&lt;=$G57)*(AK$4-$E57+1),$I57/2,$L57,TRUE)-_xlfn.NORM.DIST(AND(AK$4&gt;=$E57,AK$4&lt;=$G57)*(AJ$4-$E57+1),$I57/2,$L57,TRUE))/(1-2*_xlfn.NORM.DIST(0,$I57/2,$L57,TRUE))*$C57+($J57="Steady Growth")*(AND(AK$4&gt;=$E57,AK$4&lt;=$G57)*((AK$4-$E57+1)/($I57*($I57+1)/2)*$C57))+($J57="custom")*CustomCF!AD57</f>
        <v>0</v>
      </c>
      <c r="AL57" s="19">
        <f>($J57="Bell Curve")*(_xlfn.NORM.DIST(AND(AL$4&gt;=$E57,AL$4&lt;=$G57)*(AL$4-$E57+1),$I57/2,$L57,TRUE)-_xlfn.NORM.DIST(AND(AL$4&gt;=$E57,AL$4&lt;=$G57)*(AK$4-$E57+1),$I57/2,$L57,TRUE))/(1-2*_xlfn.NORM.DIST(0,$I57/2,$L57,TRUE))*$C57+($J57="Steady Growth")*(AND(AL$4&gt;=$E57,AL$4&lt;=$G57)*((AL$4-$E57+1)/($I57*($I57+1)/2)*$C57))+($J57="custom")*CustomCF!AE57</f>
        <v>0</v>
      </c>
      <c r="AM57" s="19">
        <f>($J57="Bell Curve")*(_xlfn.NORM.DIST(AND(AM$4&gt;=$E57,AM$4&lt;=$G57)*(AM$4-$E57+1),$I57/2,$L57,TRUE)-_xlfn.NORM.DIST(AND(AM$4&gt;=$E57,AM$4&lt;=$G57)*(AL$4-$E57+1),$I57/2,$L57,TRUE))/(1-2*_xlfn.NORM.DIST(0,$I57/2,$L57,TRUE))*$C57+($J57="Steady Growth")*(AND(AM$4&gt;=$E57,AM$4&lt;=$G57)*((AM$4-$E57+1)/($I57*($I57+1)/2)*$C57))+($J57="custom")*CustomCF!AF57</f>
        <v>0</v>
      </c>
      <c r="AN57" s="19">
        <f>($J57="Bell Curve")*(_xlfn.NORM.DIST(AND(AN$4&gt;=$E57,AN$4&lt;=$G57)*(AN$4-$E57+1),$I57/2,$L57,TRUE)-_xlfn.NORM.DIST(AND(AN$4&gt;=$E57,AN$4&lt;=$G57)*(AM$4-$E57+1),$I57/2,$L57,TRUE))/(1-2*_xlfn.NORM.DIST(0,$I57/2,$L57,TRUE))*$C57+($J57="Steady Growth")*(AND(AN$4&gt;=$E57,AN$4&lt;=$G57)*((AN$4-$E57+1)/($I57*($I57+1)/2)*$C57))+($J57="custom")*CustomCF!AG57</f>
        <v>0</v>
      </c>
      <c r="AO57" s="19">
        <f>($J57="Bell Curve")*(_xlfn.NORM.DIST(AND(AO$4&gt;=$E57,AO$4&lt;=$G57)*(AO$4-$E57+1),$I57/2,$L57,TRUE)-_xlfn.NORM.DIST(AND(AO$4&gt;=$E57,AO$4&lt;=$G57)*(AN$4-$E57+1),$I57/2,$L57,TRUE))/(1-2*_xlfn.NORM.DIST(0,$I57/2,$L57,TRUE))*$C57+($J57="Steady Growth")*(AND(AO$4&gt;=$E57,AO$4&lt;=$G57)*((AO$4-$E57+1)/($I57*($I57+1)/2)*$C57))+($J57="custom")*CustomCF!AH57</f>
        <v>0</v>
      </c>
      <c r="AP57" s="19">
        <f>($J57="Bell Curve")*(_xlfn.NORM.DIST(AND(AP$4&gt;=$E57,AP$4&lt;=$G57)*(AP$4-$E57+1),$I57/2,$L57,TRUE)-_xlfn.NORM.DIST(AND(AP$4&gt;=$E57,AP$4&lt;=$G57)*(AO$4-$E57+1),$I57/2,$L57,TRUE))/(1-2*_xlfn.NORM.DIST(0,$I57/2,$L57,TRUE))*$C57+($J57="Steady Growth")*(AND(AP$4&gt;=$E57,AP$4&lt;=$G57)*((AP$4-$E57+1)/($I57*($I57+1)/2)*$C57))+($J57="custom")*CustomCF!AI57</f>
        <v>0</v>
      </c>
      <c r="AQ57" s="19">
        <f>($J57="Bell Curve")*(_xlfn.NORM.DIST(AND(AQ$4&gt;=$E57,AQ$4&lt;=$G57)*(AQ$4-$E57+1),$I57/2,$L57,TRUE)-_xlfn.NORM.DIST(AND(AQ$4&gt;=$E57,AQ$4&lt;=$G57)*(AP$4-$E57+1),$I57/2,$L57,TRUE))/(1-2*_xlfn.NORM.DIST(0,$I57/2,$L57,TRUE))*$C57+($J57="Steady Growth")*(AND(AQ$4&gt;=$E57,AQ$4&lt;=$G57)*((AQ$4-$E57+1)/($I57*($I57+1)/2)*$C57))+($J57="custom")*CustomCF!AJ57</f>
        <v>0</v>
      </c>
      <c r="AR57" s="19">
        <f>($J57="Bell Curve")*(_xlfn.NORM.DIST(AND(AR$4&gt;=$E57,AR$4&lt;=$G57)*(AR$4-$E57+1),$I57/2,$L57,TRUE)-_xlfn.NORM.DIST(AND(AR$4&gt;=$E57,AR$4&lt;=$G57)*(AQ$4-$E57+1),$I57/2,$L57,TRUE))/(1-2*_xlfn.NORM.DIST(0,$I57/2,$L57,TRUE))*$C57+($J57="Steady Growth")*(AND(AR$4&gt;=$E57,AR$4&lt;=$G57)*((AR$4-$E57+1)/($I57*($I57+1)/2)*$C57))+($J57="custom")*CustomCF!AK57</f>
        <v>0</v>
      </c>
      <c r="AS57" s="19">
        <f>($J57="Bell Curve")*(_xlfn.NORM.DIST(AND(AS$4&gt;=$E57,AS$4&lt;=$G57)*(AS$4-$E57+1),$I57/2,$L57,TRUE)-_xlfn.NORM.DIST(AND(AS$4&gt;=$E57,AS$4&lt;=$G57)*(AR$4-$E57+1),$I57/2,$L57,TRUE))/(1-2*_xlfn.NORM.DIST(0,$I57/2,$L57,TRUE))*$C57+($J57="Steady Growth")*(AND(AS$4&gt;=$E57,AS$4&lt;=$G57)*((AS$4-$E57+1)/($I57*($I57+1)/2)*$C57))+($J57="custom")*CustomCF!AL57</f>
        <v>0</v>
      </c>
      <c r="AT57" s="19">
        <f>($J57="Bell Curve")*(_xlfn.NORM.DIST(AND(AT$4&gt;=$E57,AT$4&lt;=$G57)*(AT$4-$E57+1),$I57/2,$L57,TRUE)-_xlfn.NORM.DIST(AND(AT$4&gt;=$E57,AT$4&lt;=$G57)*(AS$4-$E57+1),$I57/2,$L57,TRUE))/(1-2*_xlfn.NORM.DIST(0,$I57/2,$L57,TRUE))*$C57+($J57="Steady Growth")*(AND(AT$4&gt;=$E57,AT$4&lt;=$G57)*((AT$4-$E57+1)/($I57*($I57+1)/2)*$C57))+($J57="custom")*CustomCF!AM57</f>
        <v>0</v>
      </c>
      <c r="AU57" s="19">
        <f>($J57="Bell Curve")*(_xlfn.NORM.DIST(AND(AU$4&gt;=$E57,AU$4&lt;=$G57)*(AU$4-$E57+1),$I57/2,$L57,TRUE)-_xlfn.NORM.DIST(AND(AU$4&gt;=$E57,AU$4&lt;=$G57)*(AT$4-$E57+1),$I57/2,$L57,TRUE))/(1-2*_xlfn.NORM.DIST(0,$I57/2,$L57,TRUE))*$C57+($J57="Steady Growth")*(AND(AU$4&gt;=$E57,AU$4&lt;=$G57)*((AU$4-$E57+1)/($I57*($I57+1)/2)*$C57))+($J57="custom")*CustomCF!AN57</f>
        <v>0</v>
      </c>
      <c r="AV57" s="19">
        <f>($J57="Bell Curve")*(_xlfn.NORM.DIST(AND(AV$4&gt;=$E57,AV$4&lt;=$G57)*(AV$4-$E57+1),$I57/2,$L57,TRUE)-_xlfn.NORM.DIST(AND(AV$4&gt;=$E57,AV$4&lt;=$G57)*(AU$4-$E57+1),$I57/2,$L57,TRUE))/(1-2*_xlfn.NORM.DIST(0,$I57/2,$L57,TRUE))*$C57+($J57="Steady Growth")*(AND(AV$4&gt;=$E57,AV$4&lt;=$G57)*((AV$4-$E57+1)/($I57*($I57+1)/2)*$C57))+($J57="custom")*CustomCF!AO57</f>
        <v>0</v>
      </c>
      <c r="AW57" s="19">
        <f>($J57="Bell Curve")*(_xlfn.NORM.DIST(AND(AW$4&gt;=$E57,AW$4&lt;=$G57)*(AW$4-$E57+1),$I57/2,$L57,TRUE)-_xlfn.NORM.DIST(AND(AW$4&gt;=$E57,AW$4&lt;=$G57)*(AV$4-$E57+1),$I57/2,$L57,TRUE))/(1-2*_xlfn.NORM.DIST(0,$I57/2,$L57,TRUE))*$C57+($J57="Steady Growth")*(AND(AW$4&gt;=$E57,AW$4&lt;=$G57)*((AW$4-$E57+1)/($I57*($I57+1)/2)*$C57))+($J57="custom")*CustomCF!AP57</f>
        <v>0</v>
      </c>
      <c r="AX57" s="19">
        <f>($J57="Bell Curve")*(_xlfn.NORM.DIST(AND(AX$4&gt;=$E57,AX$4&lt;=$G57)*(AX$4-$E57+1),$I57/2,$L57,TRUE)-_xlfn.NORM.DIST(AND(AX$4&gt;=$E57,AX$4&lt;=$G57)*(AW$4-$E57+1),$I57/2,$L57,TRUE))/(1-2*_xlfn.NORM.DIST(0,$I57/2,$L57,TRUE))*$C57+($J57="Steady Growth")*(AND(AX$4&gt;=$E57,AX$4&lt;=$G57)*((AX$4-$E57+1)/($I57*($I57+1)/2)*$C57))+($J57="custom")*CustomCF!AQ57</f>
        <v>0</v>
      </c>
      <c r="AY57" s="19">
        <f>($J57="Bell Curve")*(_xlfn.NORM.DIST(AND(AY$4&gt;=$E57,AY$4&lt;=$G57)*(AY$4-$E57+1),$I57/2,$L57,TRUE)-_xlfn.NORM.DIST(AND(AY$4&gt;=$E57,AY$4&lt;=$G57)*(AX$4-$E57+1),$I57/2,$L57,TRUE))/(1-2*_xlfn.NORM.DIST(0,$I57/2,$L57,TRUE))*$C57+($J57="Steady Growth")*(AND(AY$4&gt;=$E57,AY$4&lt;=$G57)*((AY$4-$E57+1)/($I57*($I57+1)/2)*$C57))+($J57="custom")*CustomCF!AR57</f>
        <v>0</v>
      </c>
      <c r="AZ57" s="19">
        <f>($J57="Bell Curve")*(_xlfn.NORM.DIST(AND(AZ$4&gt;=$E57,AZ$4&lt;=$G57)*(AZ$4-$E57+1),$I57/2,$L57,TRUE)-_xlfn.NORM.DIST(AND(AZ$4&gt;=$E57,AZ$4&lt;=$G57)*(AY$4-$E57+1),$I57/2,$L57,TRUE))/(1-2*_xlfn.NORM.DIST(0,$I57/2,$L57,TRUE))*$C57+($J57="Steady Growth")*(AND(AZ$4&gt;=$E57,AZ$4&lt;=$G57)*((AZ$4-$E57+1)/($I57*($I57+1)/2)*$C57))+($J57="custom")*CustomCF!AS57</f>
        <v>0</v>
      </c>
      <c r="BA57" s="19">
        <f>($J57="Bell Curve")*(_xlfn.NORM.DIST(AND(BA$4&gt;=$E57,BA$4&lt;=$G57)*(BA$4-$E57+1),$I57/2,$L57,TRUE)-_xlfn.NORM.DIST(AND(BA$4&gt;=$E57,BA$4&lt;=$G57)*(AZ$4-$E57+1),$I57/2,$L57,TRUE))/(1-2*_xlfn.NORM.DIST(0,$I57/2,$L57,TRUE))*$C57+($J57="Steady Growth")*(AND(BA$4&gt;=$E57,BA$4&lt;=$G57)*((BA$4-$E57+1)/($I57*($I57+1)/2)*$C57))+($J57="custom")*CustomCF!AT57</f>
        <v>0</v>
      </c>
      <c r="BB57" s="19">
        <f>($J57="Bell Curve")*(_xlfn.NORM.DIST(AND(BB$4&gt;=$E57,BB$4&lt;=$G57)*(BB$4-$E57+1),$I57/2,$L57,TRUE)-_xlfn.NORM.DIST(AND(BB$4&gt;=$E57,BB$4&lt;=$G57)*(BA$4-$E57+1),$I57/2,$L57,TRUE))/(1-2*_xlfn.NORM.DIST(0,$I57/2,$L57,TRUE))*$C57+($J57="Steady Growth")*(AND(BB$4&gt;=$E57,BB$4&lt;=$G57)*((BB$4-$E57+1)/($I57*($I57+1)/2)*$C57))+($J57="custom")*CustomCF!AU57</f>
        <v>0</v>
      </c>
      <c r="BC57" s="19">
        <f>($J57="Bell Curve")*(_xlfn.NORM.DIST(AND(BC$4&gt;=$E57,BC$4&lt;=$G57)*(BC$4-$E57+1),$I57/2,$L57,TRUE)-_xlfn.NORM.DIST(AND(BC$4&gt;=$E57,BC$4&lt;=$G57)*(BB$4-$E57+1),$I57/2,$L57,TRUE))/(1-2*_xlfn.NORM.DIST(0,$I57/2,$L57,TRUE))*$C57+($J57="Steady Growth")*(AND(BC$4&gt;=$E57,BC$4&lt;=$G57)*((BC$4-$E57+1)/($I57*($I57+1)/2)*$C57))+($J57="custom")*CustomCF!AV57</f>
        <v>0</v>
      </c>
      <c r="BD57" s="19">
        <f>($J57="Bell Curve")*(_xlfn.NORM.DIST(AND(BD$4&gt;=$E57,BD$4&lt;=$G57)*(BD$4-$E57+1),$I57/2,$L57,TRUE)-_xlfn.NORM.DIST(AND(BD$4&gt;=$E57,BD$4&lt;=$G57)*(BC$4-$E57+1),$I57/2,$L57,TRUE))/(1-2*_xlfn.NORM.DIST(0,$I57/2,$L57,TRUE))*$C57+($J57="Steady Growth")*(AND(BD$4&gt;=$E57,BD$4&lt;=$G57)*((BD$4-$E57+1)/($I57*($I57+1)/2)*$C57))+($J57="custom")*CustomCF!AW57</f>
        <v>0</v>
      </c>
      <c r="BE57" s="19">
        <f>($J57="Bell Curve")*(_xlfn.NORM.DIST(AND(BE$4&gt;=$E57,BE$4&lt;=$G57)*(BE$4-$E57+1),$I57/2,$L57,TRUE)-_xlfn.NORM.DIST(AND(BE$4&gt;=$E57,BE$4&lt;=$G57)*(BD$4-$E57+1),$I57/2,$L57,TRUE))/(1-2*_xlfn.NORM.DIST(0,$I57/2,$L57,TRUE))*$C57+($J57="Steady Growth")*(AND(BE$4&gt;=$E57,BE$4&lt;=$G57)*((BE$4-$E57+1)/($I57*($I57+1)/2)*$C57))+($J57="custom")*CustomCF!AX57</f>
        <v>0</v>
      </c>
      <c r="BF57" s="19">
        <f>($J57="Bell Curve")*(_xlfn.NORM.DIST(AND(BF$4&gt;=$E57,BF$4&lt;=$G57)*(BF$4-$E57+1),$I57/2,$L57,TRUE)-_xlfn.NORM.DIST(AND(BF$4&gt;=$E57,BF$4&lt;=$G57)*(BE$4-$E57+1),$I57/2,$L57,TRUE))/(1-2*_xlfn.NORM.DIST(0,$I57/2,$L57,TRUE))*$C57+($J57="Steady Growth")*(AND(BF$4&gt;=$E57,BF$4&lt;=$G57)*((BF$4-$E57+1)/($I57*($I57+1)/2)*$C57))+($J57="custom")*CustomCF!AY57</f>
        <v>0</v>
      </c>
      <c r="BG57" s="19">
        <f>($J57="Bell Curve")*(_xlfn.NORM.DIST(AND(BG$4&gt;=$E57,BG$4&lt;=$G57)*(BG$4-$E57+1),$I57/2,$L57,TRUE)-_xlfn.NORM.DIST(AND(BG$4&gt;=$E57,BG$4&lt;=$G57)*(BF$4-$E57+1),$I57/2,$L57,TRUE))/(1-2*_xlfn.NORM.DIST(0,$I57/2,$L57,TRUE))*$C57+($J57="Steady Growth")*(AND(BG$4&gt;=$E57,BG$4&lt;=$G57)*((BG$4-$E57+1)/($I57*($I57+1)/2)*$C57))+($J57="custom")*CustomCF!AZ57</f>
        <v>0</v>
      </c>
      <c r="BH57" s="19">
        <f>($J57="Bell Curve")*(_xlfn.NORM.DIST(AND(BH$4&gt;=$E57,BH$4&lt;=$G57)*(BH$4-$E57+1),$I57/2,$L57,TRUE)-_xlfn.NORM.DIST(AND(BH$4&gt;=$E57,BH$4&lt;=$G57)*(BG$4-$E57+1),$I57/2,$L57,TRUE))/(1-2*_xlfn.NORM.DIST(0,$I57/2,$L57,TRUE))*$C57+($J57="Steady Growth")*(AND(BH$4&gt;=$E57,BH$4&lt;=$G57)*((BH$4-$E57+1)/($I57*($I57+1)/2)*$C57))+($J57="custom")*CustomCF!BA57</f>
        <v>0</v>
      </c>
      <c r="BI57" s="19">
        <f>($J57="Bell Curve")*(_xlfn.NORM.DIST(AND(BI$4&gt;=$E57,BI$4&lt;=$G57)*(BI$4-$E57+1),$I57/2,$L57,TRUE)-_xlfn.NORM.DIST(AND(BI$4&gt;=$E57,BI$4&lt;=$G57)*(BH$4-$E57+1),$I57/2,$L57,TRUE))/(1-2*_xlfn.NORM.DIST(0,$I57/2,$L57,TRUE))*$C57+($J57="Steady Growth")*(AND(BI$4&gt;=$E57,BI$4&lt;=$G57)*((BI$4-$E57+1)/($I57*($I57+1)/2)*$C57))+($J57="custom")*CustomCF!BB57</f>
        <v>0</v>
      </c>
      <c r="BJ57" s="19">
        <f>($J57="Bell Curve")*(_xlfn.NORM.DIST(AND(BJ$4&gt;=$E57,BJ$4&lt;=$G57)*(BJ$4-$E57+1),$I57/2,$L57,TRUE)-_xlfn.NORM.DIST(AND(BJ$4&gt;=$E57,BJ$4&lt;=$G57)*(BI$4-$E57+1),$I57/2,$L57,TRUE))/(1-2*_xlfn.NORM.DIST(0,$I57/2,$L57,TRUE))*$C57+($J57="Steady Growth")*(AND(BJ$4&gt;=$E57,BJ$4&lt;=$G57)*((BJ$4-$E57+1)/($I57*($I57+1)/2)*$C57))+($J57="custom")*CustomCF!BC57</f>
        <v>0</v>
      </c>
      <c r="BK57" s="19">
        <f>($J57="Bell Curve")*(_xlfn.NORM.DIST(AND(BK$4&gt;=$E57,BK$4&lt;=$G57)*(BK$4-$E57+1),$I57/2,$L57,TRUE)-_xlfn.NORM.DIST(AND(BK$4&gt;=$E57,BK$4&lt;=$G57)*(BJ$4-$E57+1),$I57/2,$L57,TRUE))/(1-2*_xlfn.NORM.DIST(0,$I57/2,$L57,TRUE))*$C57+($J57="Steady Growth")*(AND(BK$4&gt;=$E57,BK$4&lt;=$G57)*((BK$4-$E57+1)/($I57*($I57+1)/2)*$C57))+($J57="custom")*CustomCF!BD57</f>
        <v>0</v>
      </c>
      <c r="BL57" s="19">
        <f>($J57="Bell Curve")*(_xlfn.NORM.DIST(AND(BL$4&gt;=$E57,BL$4&lt;=$G57)*(BL$4-$E57+1),$I57/2,$L57,TRUE)-_xlfn.NORM.DIST(AND(BL$4&gt;=$E57,BL$4&lt;=$G57)*(BK$4-$E57+1),$I57/2,$L57,TRUE))/(1-2*_xlfn.NORM.DIST(0,$I57/2,$L57,TRUE))*$C57+($J57="Steady Growth")*(AND(BL$4&gt;=$E57,BL$4&lt;=$G57)*((BL$4-$E57+1)/($I57*($I57+1)/2)*$C57))+($J57="custom")*CustomCF!BE57</f>
        <v>0</v>
      </c>
      <c r="BM57" s="19">
        <f>($J57="Bell Curve")*(_xlfn.NORM.DIST(AND(BM$4&gt;=$E57,BM$4&lt;=$G57)*(BM$4-$E57+1),$I57/2,$L57,TRUE)-_xlfn.NORM.DIST(AND(BM$4&gt;=$E57,BM$4&lt;=$G57)*(BL$4-$E57+1),$I57/2,$L57,TRUE))/(1-2*_xlfn.NORM.DIST(0,$I57/2,$L57,TRUE))*$C57+($J57="Steady Growth")*(AND(BM$4&gt;=$E57,BM$4&lt;=$G57)*((BM$4-$E57+1)/($I57*($I57+1)/2)*$C57))+($J57="custom")*CustomCF!BF57</f>
        <v>0</v>
      </c>
      <c r="BN57" s="19">
        <f>($J57="Bell Curve")*(_xlfn.NORM.DIST(AND(BN$4&gt;=$E57,BN$4&lt;=$G57)*(BN$4-$E57+1),$I57/2,$L57,TRUE)-_xlfn.NORM.DIST(AND(BN$4&gt;=$E57,BN$4&lt;=$G57)*(BM$4-$E57+1),$I57/2,$L57,TRUE))/(1-2*_xlfn.NORM.DIST(0,$I57/2,$L57,TRUE))*$C57+($J57="Steady Growth")*(AND(BN$4&gt;=$E57,BN$4&lt;=$G57)*((BN$4-$E57+1)/($I57*($I57+1)/2)*$C57))+($J57="custom")*CustomCF!BG57</f>
        <v>0</v>
      </c>
      <c r="BO57" s="19">
        <f>($J57="Bell Curve")*(_xlfn.NORM.DIST(AND(BO$4&gt;=$E57,BO$4&lt;=$G57)*(BO$4-$E57+1),$I57/2,$L57,TRUE)-_xlfn.NORM.DIST(AND(BO$4&gt;=$E57,BO$4&lt;=$G57)*(BN$4-$E57+1),$I57/2,$L57,TRUE))/(1-2*_xlfn.NORM.DIST(0,$I57/2,$L57,TRUE))*$C57+($J57="Steady Growth")*(AND(BO$4&gt;=$E57,BO$4&lt;=$G57)*((BO$4-$E57+1)/($I57*($I57+1)/2)*$C57))+($J57="custom")*CustomCF!BH57</f>
        <v>0</v>
      </c>
      <c r="BP57" s="19">
        <f>($J57="Bell Curve")*(_xlfn.NORM.DIST(AND(BP$4&gt;=$E57,BP$4&lt;=$G57)*(BP$4-$E57+1),$I57/2,$L57,TRUE)-_xlfn.NORM.DIST(AND(BP$4&gt;=$E57,BP$4&lt;=$G57)*(BO$4-$E57+1),$I57/2,$L57,TRUE))/(1-2*_xlfn.NORM.DIST(0,$I57/2,$L57,TRUE))*$C57+($J57="Steady Growth")*(AND(BP$4&gt;=$E57,BP$4&lt;=$G57)*((BP$4-$E57+1)/($I57*($I57+1)/2)*$C57))+($J57="custom")*CustomCF!BI57</f>
        <v>0</v>
      </c>
      <c r="BQ57" s="19">
        <f>($J57="Bell Curve")*(_xlfn.NORM.DIST(AND(BQ$4&gt;=$E57,BQ$4&lt;=$G57)*(BQ$4-$E57+1),$I57/2,$L57,TRUE)-_xlfn.NORM.DIST(AND(BQ$4&gt;=$E57,BQ$4&lt;=$G57)*(BP$4-$E57+1),$I57/2,$L57,TRUE))/(1-2*_xlfn.NORM.DIST(0,$I57/2,$L57,TRUE))*$C57+($J57="Steady Growth")*(AND(BQ$4&gt;=$E57,BQ$4&lt;=$G57)*((BQ$4-$E57+1)/($I57*($I57+1)/2)*$C57))+($J57="custom")*CustomCF!BJ57</f>
        <v>0</v>
      </c>
      <c r="BR57" s="19">
        <f>($J57="Bell Curve")*(_xlfn.NORM.DIST(AND(BR$4&gt;=$E57,BR$4&lt;=$G57)*(BR$4-$E57+1),$I57/2,$L57,TRUE)-_xlfn.NORM.DIST(AND(BR$4&gt;=$E57,BR$4&lt;=$G57)*(BQ$4-$E57+1),$I57/2,$L57,TRUE))/(1-2*_xlfn.NORM.DIST(0,$I57/2,$L57,TRUE))*$C57+($J57="Steady Growth")*(AND(BR$4&gt;=$E57,BR$4&lt;=$G57)*((BR$4-$E57+1)/($I57*($I57+1)/2)*$C57))+($J57="custom")*CustomCF!BK57</f>
        <v>0</v>
      </c>
      <c r="BS57" s="19">
        <f>($J57="Bell Curve")*(_xlfn.NORM.DIST(AND(BS$4&gt;=$E57,BS$4&lt;=$G57)*(BS$4-$E57+1),$I57/2,$L57,TRUE)-_xlfn.NORM.DIST(AND(BS$4&gt;=$E57,BS$4&lt;=$G57)*(BR$4-$E57+1),$I57/2,$L57,TRUE))/(1-2*_xlfn.NORM.DIST(0,$I57/2,$L57,TRUE))*$C57+($J57="Steady Growth")*(AND(BS$4&gt;=$E57,BS$4&lt;=$G57)*((BS$4-$E57+1)/($I57*($I57+1)/2)*$C57))+($J57="custom")*CustomCF!BL57</f>
        <v>0</v>
      </c>
      <c r="BT57" s="19">
        <f>($J57="Bell Curve")*(_xlfn.NORM.DIST(AND(BT$4&gt;=$E57,BT$4&lt;=$G57)*(BT$4-$E57+1),$I57/2,$L57,TRUE)-_xlfn.NORM.DIST(AND(BT$4&gt;=$E57,BT$4&lt;=$G57)*(BS$4-$E57+1),$I57/2,$L57,TRUE))/(1-2*_xlfn.NORM.DIST(0,$I57/2,$L57,TRUE))*$C57+($J57="Steady Growth")*(AND(BT$4&gt;=$E57,BT$4&lt;=$G57)*((BT$4-$E57+1)/($I57*($I57+1)/2)*$C57))+($J57="custom")*CustomCF!BM57</f>
        <v>0</v>
      </c>
      <c r="BU57" s="19">
        <f>($J57="Bell Curve")*(_xlfn.NORM.DIST(AND(BU$4&gt;=$E57,BU$4&lt;=$G57)*(BU$4-$E57+1),$I57/2,$L57,TRUE)-_xlfn.NORM.DIST(AND(BU$4&gt;=$E57,BU$4&lt;=$G57)*(BT$4-$E57+1),$I57/2,$L57,TRUE))/(1-2*_xlfn.NORM.DIST(0,$I57/2,$L57,TRUE))*$C57+($J57="Steady Growth")*(AND(BU$4&gt;=$E57,BU$4&lt;=$G57)*((BU$4-$E57+1)/($I57*($I57+1)/2)*$C57))+($J57="custom")*CustomCF!BN57</f>
        <v>0</v>
      </c>
      <c r="BV57" s="19">
        <f>($J57="Bell Curve")*(_xlfn.NORM.DIST(AND(BV$4&gt;=$E57,BV$4&lt;=$G57)*(BV$4-$E57+1),$I57/2,$L57,TRUE)-_xlfn.NORM.DIST(AND(BV$4&gt;=$E57,BV$4&lt;=$G57)*(BU$4-$E57+1),$I57/2,$L57,TRUE))/(1-2*_xlfn.NORM.DIST(0,$I57/2,$L57,TRUE))*$C57+($J57="Steady Growth")*(AND(BV$4&gt;=$E57,BV$4&lt;=$G57)*((BV$4-$E57+1)/($I57*($I57+1)/2)*$C57))+($J57="custom")*CustomCF!BO57</f>
        <v>0</v>
      </c>
      <c r="BW57" s="19">
        <f>($J57="Bell Curve")*(_xlfn.NORM.DIST(AND(BW$4&gt;=$E57,BW$4&lt;=$G57)*(BW$4-$E57+1),$I57/2,$L57,TRUE)-_xlfn.NORM.DIST(AND(BW$4&gt;=$E57,BW$4&lt;=$G57)*(BV$4-$E57+1),$I57/2,$L57,TRUE))/(1-2*_xlfn.NORM.DIST(0,$I57/2,$L57,TRUE))*$C57+($J57="Steady Growth")*(AND(BW$4&gt;=$E57,BW$4&lt;=$G57)*((BW$4-$E57+1)/($I57*($I57+1)/2)*$C57))+($J57="custom")*CustomCF!BP57</f>
        <v>0</v>
      </c>
      <c r="BX57" s="19">
        <f>($J57="Bell Curve")*(_xlfn.NORM.DIST(AND(BX$4&gt;=$E57,BX$4&lt;=$G57)*(BX$4-$E57+1),$I57/2,$L57,TRUE)-_xlfn.NORM.DIST(AND(BX$4&gt;=$E57,BX$4&lt;=$G57)*(BW$4-$E57+1),$I57/2,$L57,TRUE))/(1-2*_xlfn.NORM.DIST(0,$I57/2,$L57,TRUE))*$C57+($J57="Steady Growth")*(AND(BX$4&gt;=$E57,BX$4&lt;=$G57)*((BX$4-$E57+1)/($I57*($I57+1)/2)*$C57))+($J57="custom")*CustomCF!BQ57</f>
        <v>0</v>
      </c>
      <c r="BY57" s="19">
        <f>($J57="Bell Curve")*(_xlfn.NORM.DIST(AND(BY$4&gt;=$E57,BY$4&lt;=$G57)*(BY$4-$E57+1),$I57/2,$L57,TRUE)-_xlfn.NORM.DIST(AND(BY$4&gt;=$E57,BY$4&lt;=$G57)*(BX$4-$E57+1),$I57/2,$L57,TRUE))/(1-2*_xlfn.NORM.DIST(0,$I57/2,$L57,TRUE))*$C57+($J57="Steady Growth")*(AND(BY$4&gt;=$E57,BY$4&lt;=$G57)*((BY$4-$E57+1)/($I57*($I57+1)/2)*$C57))+($J57="custom")*CustomCF!BR57</f>
        <v>0</v>
      </c>
      <c r="BZ57" s="19">
        <f>($J57="Bell Curve")*(_xlfn.NORM.DIST(AND(BZ$4&gt;=$E57,BZ$4&lt;=$G57)*(BZ$4-$E57+1),$I57/2,$L57,TRUE)-_xlfn.NORM.DIST(AND(BZ$4&gt;=$E57,BZ$4&lt;=$G57)*(BY$4-$E57+1),$I57/2,$L57,TRUE))/(1-2*_xlfn.NORM.DIST(0,$I57/2,$L57,TRUE))*$C57+($J57="Steady Growth")*(AND(BZ$4&gt;=$E57,BZ$4&lt;=$G57)*((BZ$4-$E57+1)/($I57*($I57+1)/2)*$C57))+($J57="custom")*CustomCF!BS57</f>
        <v>0</v>
      </c>
      <c r="CA57" s="19">
        <f>($J57="Bell Curve")*(_xlfn.NORM.DIST(AND(CA$4&gt;=$E57,CA$4&lt;=$G57)*(CA$4-$E57+1),$I57/2,$L57,TRUE)-_xlfn.NORM.DIST(AND(CA$4&gt;=$E57,CA$4&lt;=$G57)*(BZ$4-$E57+1),$I57/2,$L57,TRUE))/(1-2*_xlfn.NORM.DIST(0,$I57/2,$L57,TRUE))*$C57+($J57="Steady Growth")*(AND(CA$4&gt;=$E57,CA$4&lt;=$G57)*((CA$4-$E57+1)/($I57*($I57+1)/2)*$C57))+($J57="custom")*CustomCF!BT57</f>
        <v>0</v>
      </c>
      <c r="CB57" s="19">
        <f>($J57="Bell Curve")*(_xlfn.NORM.DIST(AND(CB$4&gt;=$E57,CB$4&lt;=$G57)*(CB$4-$E57+1),$I57/2,$L57,TRUE)-_xlfn.NORM.DIST(AND(CB$4&gt;=$E57,CB$4&lt;=$G57)*(CA$4-$E57+1),$I57/2,$L57,TRUE))/(1-2*_xlfn.NORM.DIST(0,$I57/2,$L57,TRUE))*$C57+($J57="Steady Growth")*(AND(CB$4&gt;=$E57,CB$4&lt;=$G57)*((CB$4-$E57+1)/($I57*($I57+1)/2)*$C57))+($J57="custom")*CustomCF!BU57</f>
        <v>0</v>
      </c>
      <c r="CC57" s="19">
        <f>($J57="Bell Curve")*(_xlfn.NORM.DIST(AND(CC$4&gt;=$E57,CC$4&lt;=$G57)*(CC$4-$E57+1),$I57/2,$L57,TRUE)-_xlfn.NORM.DIST(AND(CC$4&gt;=$E57,CC$4&lt;=$G57)*(CB$4-$E57+1),$I57/2,$L57,TRUE))/(1-2*_xlfn.NORM.DIST(0,$I57/2,$L57,TRUE))*$C57+($J57="Steady Growth")*(AND(CC$4&gt;=$E57,CC$4&lt;=$G57)*((CC$4-$E57+1)/($I57*($I57+1)/2)*$C57))+($J57="custom")*CustomCF!BV57</f>
        <v>0</v>
      </c>
      <c r="CD57" s="19">
        <f>($J57="Bell Curve")*(_xlfn.NORM.DIST(AND(CD$4&gt;=$E57,CD$4&lt;=$G57)*(CD$4-$E57+1),$I57/2,$L57,TRUE)-_xlfn.NORM.DIST(AND(CD$4&gt;=$E57,CD$4&lt;=$G57)*(CC$4-$E57+1),$I57/2,$L57,TRUE))/(1-2*_xlfn.NORM.DIST(0,$I57/2,$L57,TRUE))*$C57+($J57="Steady Growth")*(AND(CD$4&gt;=$E57,CD$4&lt;=$G57)*((CD$4-$E57+1)/($I57*($I57+1)/2)*$C57))+($J57="custom")*CustomCF!BW57</f>
        <v>0</v>
      </c>
      <c r="CE57" s="19">
        <f>($J57="Bell Curve")*(_xlfn.NORM.DIST(AND(CE$4&gt;=$E57,CE$4&lt;=$G57)*(CE$4-$E57+1),$I57/2,$L57,TRUE)-_xlfn.NORM.DIST(AND(CE$4&gt;=$E57,CE$4&lt;=$G57)*(CD$4-$E57+1),$I57/2,$L57,TRUE))/(1-2*_xlfn.NORM.DIST(0,$I57/2,$L57,TRUE))*$C57+($J57="Steady Growth")*(AND(CE$4&gt;=$E57,CE$4&lt;=$G57)*((CE$4-$E57+1)/($I57*($I57+1)/2)*$C57))+($J57="custom")*CustomCF!BX57</f>
        <v>0</v>
      </c>
      <c r="CF57" s="19">
        <f>($J57="Bell Curve")*(_xlfn.NORM.DIST(AND(CF$4&gt;=$E57,CF$4&lt;=$G57)*(CF$4-$E57+1),$I57/2,$L57,TRUE)-_xlfn.NORM.DIST(AND(CF$4&gt;=$E57,CF$4&lt;=$G57)*(CE$4-$E57+1),$I57/2,$L57,TRUE))/(1-2*_xlfn.NORM.DIST(0,$I57/2,$L57,TRUE))*$C57+($J57="Steady Growth")*(AND(CF$4&gt;=$E57,CF$4&lt;=$G57)*((CF$4-$E57+1)/($I57*($I57+1)/2)*$C57))+($J57="custom")*CustomCF!BY57</f>
        <v>0</v>
      </c>
      <c r="CG57" s="19">
        <f>($J57="Bell Curve")*(_xlfn.NORM.DIST(AND(CG$4&gt;=$E57,CG$4&lt;=$G57)*(CG$4-$E57+1),$I57/2,$L57,TRUE)-_xlfn.NORM.DIST(AND(CG$4&gt;=$E57,CG$4&lt;=$G57)*(CF$4-$E57+1),$I57/2,$L57,TRUE))/(1-2*_xlfn.NORM.DIST(0,$I57/2,$L57,TRUE))*$C57+($J57="Steady Growth")*(AND(CG$4&gt;=$E57,CG$4&lt;=$G57)*((CG$4-$E57+1)/($I57*($I57+1)/2)*$C57))+($J57="custom")*CustomCF!BZ57</f>
        <v>0</v>
      </c>
      <c r="CH57" s="19">
        <f>($J57="Bell Curve")*(_xlfn.NORM.DIST(AND(CH$4&gt;=$E57,CH$4&lt;=$G57)*(CH$4-$E57+1),$I57/2,$L57,TRUE)-_xlfn.NORM.DIST(AND(CH$4&gt;=$E57,CH$4&lt;=$G57)*(CG$4-$E57+1),$I57/2,$L57,TRUE))/(1-2*_xlfn.NORM.DIST(0,$I57/2,$L57,TRUE))*$C57+($J57="Steady Growth")*(AND(CH$4&gt;=$E57,CH$4&lt;=$G57)*((CH$4-$E57+1)/($I57*($I57+1)/2)*$C57))+($J57="custom")*CustomCF!CA57</f>
        <v>0</v>
      </c>
      <c r="CI57" s="19">
        <f>($J57="Bell Curve")*(_xlfn.NORM.DIST(AND(CI$4&gt;=$E57,CI$4&lt;=$G57)*(CI$4-$E57+1),$I57/2,$L57,TRUE)-_xlfn.NORM.DIST(AND(CI$4&gt;=$E57,CI$4&lt;=$G57)*(CH$4-$E57+1),$I57/2,$L57,TRUE))/(1-2*_xlfn.NORM.DIST(0,$I57/2,$L57,TRUE))*$C57+($J57="Steady Growth")*(AND(CI$4&gt;=$E57,CI$4&lt;=$G57)*((CI$4-$E57+1)/($I57*($I57+1)/2)*$C57))+($J57="custom")*CustomCF!CB57</f>
        <v>0</v>
      </c>
      <c r="CJ57" s="19">
        <f>($J57="Bell Curve")*(_xlfn.NORM.DIST(AND(CJ$4&gt;=$E57,CJ$4&lt;=$G57)*(CJ$4-$E57+1),$I57/2,$L57,TRUE)-_xlfn.NORM.DIST(AND(CJ$4&gt;=$E57,CJ$4&lt;=$G57)*(CI$4-$E57+1),$I57/2,$L57,TRUE))/(1-2*_xlfn.NORM.DIST(0,$I57/2,$L57,TRUE))*$C57+($J57="Steady Growth")*(AND(CJ$4&gt;=$E57,CJ$4&lt;=$G57)*((CJ$4-$E57+1)/($I57*($I57+1)/2)*$C57))+($J57="custom")*CustomCF!CC57</f>
        <v>0</v>
      </c>
      <c r="CK57" s="19">
        <f>($J57="Bell Curve")*(_xlfn.NORM.DIST(AND(CK$4&gt;=$E57,CK$4&lt;=$G57)*(CK$4-$E57+1),$I57/2,$L57,TRUE)-_xlfn.NORM.DIST(AND(CK$4&gt;=$E57,CK$4&lt;=$G57)*(CJ$4-$E57+1),$I57/2,$L57,TRUE))/(1-2*_xlfn.NORM.DIST(0,$I57/2,$L57,TRUE))*$C57+($J57="Steady Growth")*(AND(CK$4&gt;=$E57,CK$4&lt;=$G57)*((CK$4-$E57+1)/($I57*($I57+1)/2)*$C57))+($J57="custom")*CustomCF!CD57</f>
        <v>0</v>
      </c>
      <c r="CL57" s="19">
        <f>($J57="Bell Curve")*(_xlfn.NORM.DIST(AND(CL$4&gt;=$E57,CL$4&lt;=$G57)*(CL$4-$E57+1),$I57/2,$L57,TRUE)-_xlfn.NORM.DIST(AND(CL$4&gt;=$E57,CL$4&lt;=$G57)*(CK$4-$E57+1),$I57/2,$L57,TRUE))/(1-2*_xlfn.NORM.DIST(0,$I57/2,$L57,TRUE))*$C57+($J57="Steady Growth")*(AND(CL$4&gt;=$E57,CL$4&lt;=$G57)*((CL$4-$E57+1)/($I57*($I57+1)/2)*$C57))+($J57="custom")*CustomCF!CE57</f>
        <v>0</v>
      </c>
      <c r="CM57" s="19">
        <f>($J57="Bell Curve")*(_xlfn.NORM.DIST(AND(CM$4&gt;=$E57,CM$4&lt;=$G57)*(CM$4-$E57+1),$I57/2,$L57,TRUE)-_xlfn.NORM.DIST(AND(CM$4&gt;=$E57,CM$4&lt;=$G57)*(CL$4-$E57+1),$I57/2,$L57,TRUE))/(1-2*_xlfn.NORM.DIST(0,$I57/2,$L57,TRUE))*$C57+($J57="Steady Growth")*(AND(CM$4&gt;=$E57,CM$4&lt;=$G57)*((CM$4-$E57+1)/($I57*($I57+1)/2)*$C57))+($J57="custom")*CustomCF!CF57</f>
        <v>0</v>
      </c>
      <c r="CN57" s="19">
        <f>($J57="Bell Curve")*(_xlfn.NORM.DIST(AND(CN$4&gt;=$E57,CN$4&lt;=$G57)*(CN$4-$E57+1),$I57/2,$L57,TRUE)-_xlfn.NORM.DIST(AND(CN$4&gt;=$E57,CN$4&lt;=$G57)*(CM$4-$E57+1),$I57/2,$L57,TRUE))/(1-2*_xlfn.NORM.DIST(0,$I57/2,$L57,TRUE))*$C57+($J57="Steady Growth")*(AND(CN$4&gt;=$E57,CN$4&lt;=$G57)*((CN$4-$E57+1)/($I57*($I57+1)/2)*$C57))+($J57="custom")*CustomCF!CG57</f>
        <v>0</v>
      </c>
      <c r="CO57" s="19">
        <f>($J57="Bell Curve")*(_xlfn.NORM.DIST(AND(CO$4&gt;=$E57,CO$4&lt;=$G57)*(CO$4-$E57+1),$I57/2,$L57,TRUE)-_xlfn.NORM.DIST(AND(CO$4&gt;=$E57,CO$4&lt;=$G57)*(CN$4-$E57+1),$I57/2,$L57,TRUE))/(1-2*_xlfn.NORM.DIST(0,$I57/2,$L57,TRUE))*$C57+($J57="Steady Growth")*(AND(CO$4&gt;=$E57,CO$4&lt;=$G57)*((CO$4-$E57+1)/($I57*($I57+1)/2)*$C57))+($J57="custom")*CustomCF!CH57</f>
        <v>0</v>
      </c>
      <c r="CP57" s="19">
        <f>($J57="Bell Curve")*(_xlfn.NORM.DIST(AND(CP$4&gt;=$E57,CP$4&lt;=$G57)*(CP$4-$E57+1),$I57/2,$L57,TRUE)-_xlfn.NORM.DIST(AND(CP$4&gt;=$E57,CP$4&lt;=$G57)*(CO$4-$E57+1),$I57/2,$L57,TRUE))/(1-2*_xlfn.NORM.DIST(0,$I57/2,$L57,TRUE))*$C57+($J57="Steady Growth")*(AND(CP$4&gt;=$E57,CP$4&lt;=$G57)*((CP$4-$E57+1)/($I57*($I57+1)/2)*$C57))+($J57="custom")*CustomCF!CI57</f>
        <v>0</v>
      </c>
      <c r="CQ57" s="19">
        <f>($J57="Bell Curve")*(_xlfn.NORM.DIST(AND(CQ$4&gt;=$E57,CQ$4&lt;=$G57)*(CQ$4-$E57+1),$I57/2,$L57,TRUE)-_xlfn.NORM.DIST(AND(CQ$4&gt;=$E57,CQ$4&lt;=$G57)*(CP$4-$E57+1),$I57/2,$L57,TRUE))/(1-2*_xlfn.NORM.DIST(0,$I57/2,$L57,TRUE))*$C57+($J57="Steady Growth")*(AND(CQ$4&gt;=$E57,CQ$4&lt;=$G57)*((CQ$4-$E57+1)/($I57*($I57+1)/2)*$C57))+($J57="custom")*CustomCF!CJ57</f>
        <v>0</v>
      </c>
      <c r="CR57" s="19">
        <f>($J57="Bell Curve")*(_xlfn.NORM.DIST(AND(CR$4&gt;=$E57,CR$4&lt;=$G57)*(CR$4-$E57+1),$I57/2,$L57,TRUE)-_xlfn.NORM.DIST(AND(CR$4&gt;=$E57,CR$4&lt;=$G57)*(CQ$4-$E57+1),$I57/2,$L57,TRUE))/(1-2*_xlfn.NORM.DIST(0,$I57/2,$L57,TRUE))*$C57+($J57="Steady Growth")*(AND(CR$4&gt;=$E57,CR$4&lt;=$G57)*((CR$4-$E57+1)/($I57*($I57+1)/2)*$C57))+($J57="custom")*CustomCF!CK57</f>
        <v>0</v>
      </c>
      <c r="CS57" s="19">
        <f>($J57="Bell Curve")*(_xlfn.NORM.DIST(AND(CS$4&gt;=$E57,CS$4&lt;=$G57)*(CS$4-$E57+1),$I57/2,$L57,TRUE)-_xlfn.NORM.DIST(AND(CS$4&gt;=$E57,CS$4&lt;=$G57)*(CR$4-$E57+1),$I57/2,$L57,TRUE))/(1-2*_xlfn.NORM.DIST(0,$I57/2,$L57,TRUE))*$C57+($J57="Steady Growth")*(AND(CS$4&gt;=$E57,CS$4&lt;=$G57)*((CS$4-$E57+1)/($I57*($I57+1)/2)*$C57))+($J57="custom")*CustomCF!CL57</f>
        <v>0</v>
      </c>
      <c r="CT57" s="19">
        <f>($J57="Bell Curve")*(_xlfn.NORM.DIST(AND(CT$4&gt;=$E57,CT$4&lt;=$G57)*(CT$4-$E57+1),$I57/2,$L57,TRUE)-_xlfn.NORM.DIST(AND(CT$4&gt;=$E57,CT$4&lt;=$G57)*(CS$4-$E57+1),$I57/2,$L57,TRUE))/(1-2*_xlfn.NORM.DIST(0,$I57/2,$L57,TRUE))*$C57+($J57="Steady Growth")*(AND(CT$4&gt;=$E57,CT$4&lt;=$G57)*((CT$4-$E57+1)/($I57*($I57+1)/2)*$C57))+($J57="custom")*CustomCF!CM57</f>
        <v>0</v>
      </c>
      <c r="CU57" s="19">
        <f>($J57="Bell Curve")*(_xlfn.NORM.DIST(AND(CU$4&gt;=$E57,CU$4&lt;=$G57)*(CU$4-$E57+1),$I57/2,$L57,TRUE)-_xlfn.NORM.DIST(AND(CU$4&gt;=$E57,CU$4&lt;=$G57)*(CT$4-$E57+1),$I57/2,$L57,TRUE))/(1-2*_xlfn.NORM.DIST(0,$I57/2,$L57,TRUE))*$C57+($J57="Steady Growth")*(AND(CU$4&gt;=$E57,CU$4&lt;=$G57)*((CU$4-$E57+1)/($I57*($I57+1)/2)*$C57))+($J57="custom")*CustomCF!CN57</f>
        <v>0</v>
      </c>
      <c r="CV57" s="19">
        <f>($J57="Bell Curve")*(_xlfn.NORM.DIST(AND(CV$4&gt;=$E57,CV$4&lt;=$G57)*(CV$4-$E57+1),$I57/2,$L57,TRUE)-_xlfn.NORM.DIST(AND(CV$4&gt;=$E57,CV$4&lt;=$G57)*(CU$4-$E57+1),$I57/2,$L57,TRUE))/(1-2*_xlfn.NORM.DIST(0,$I57/2,$L57,TRUE))*$C57+($J57="Steady Growth")*(AND(CV$4&gt;=$E57,CV$4&lt;=$G57)*((CV$4-$E57+1)/($I57*($I57+1)/2)*$C57))+($J57="custom")*CustomCF!CO57</f>
        <v>0</v>
      </c>
      <c r="CW57" s="19">
        <f>($J57="Bell Curve")*(_xlfn.NORM.DIST(AND(CW$4&gt;=$E57,CW$4&lt;=$G57)*(CW$4-$E57+1),$I57/2,$L57,TRUE)-_xlfn.NORM.DIST(AND(CW$4&gt;=$E57,CW$4&lt;=$G57)*(CV$4-$E57+1),$I57/2,$L57,TRUE))/(1-2*_xlfn.NORM.DIST(0,$I57/2,$L57,TRUE))*$C57+($J57="Steady Growth")*(AND(CW$4&gt;=$E57,CW$4&lt;=$G57)*((CW$4-$E57+1)/($I57*($I57+1)/2)*$C57))+($J57="custom")*CustomCF!CP57</f>
        <v>0</v>
      </c>
      <c r="CX57" s="19">
        <f>($J57="Bell Curve")*(_xlfn.NORM.DIST(AND(CX$4&gt;=$E57,CX$4&lt;=$G57)*(CX$4-$E57+1),$I57/2,$L57,TRUE)-_xlfn.NORM.DIST(AND(CX$4&gt;=$E57,CX$4&lt;=$G57)*(CW$4-$E57+1),$I57/2,$L57,TRUE))/(1-2*_xlfn.NORM.DIST(0,$I57/2,$L57,TRUE))*$C57+($J57="Steady Growth")*(AND(CX$4&gt;=$E57,CX$4&lt;=$G57)*((CX$4-$E57+1)/($I57*($I57+1)/2)*$C57))+($J57="custom")*CustomCF!CQ57</f>
        <v>0</v>
      </c>
      <c r="CY57" s="19">
        <f>($J57="Bell Curve")*(_xlfn.NORM.DIST(AND(CY$4&gt;=$E57,CY$4&lt;=$G57)*(CY$4-$E57+1),$I57/2,$L57,TRUE)-_xlfn.NORM.DIST(AND(CY$4&gt;=$E57,CY$4&lt;=$G57)*(CX$4-$E57+1),$I57/2,$L57,TRUE))/(1-2*_xlfn.NORM.DIST(0,$I57/2,$L57,TRUE))*$C57+($J57="Steady Growth")*(AND(CY$4&gt;=$E57,CY$4&lt;=$G57)*((CY$4-$E57+1)/($I57*($I57+1)/2)*$C57))+($J57="custom")*CustomCF!CR57</f>
        <v>0</v>
      </c>
      <c r="CZ57" s="19">
        <f>($J57="Bell Curve")*(_xlfn.NORM.DIST(AND(CZ$4&gt;=$E57,CZ$4&lt;=$G57)*(CZ$4-$E57+1),$I57/2,$L57,TRUE)-_xlfn.NORM.DIST(AND(CZ$4&gt;=$E57,CZ$4&lt;=$G57)*(CY$4-$E57+1),$I57/2,$L57,TRUE))/(1-2*_xlfn.NORM.DIST(0,$I57/2,$L57,TRUE))*$C57+($J57="Steady Growth")*(AND(CZ$4&gt;=$E57,CZ$4&lt;=$G57)*((CZ$4-$E57+1)/($I57*($I57+1)/2)*$C57))+($J57="custom")*CustomCF!CS57</f>
        <v>0</v>
      </c>
      <c r="DA57" s="19">
        <f>($J57="Bell Curve")*(_xlfn.NORM.DIST(AND(DA$4&gt;=$E57,DA$4&lt;=$G57)*(DA$4-$E57+1),$I57/2,$L57,TRUE)-_xlfn.NORM.DIST(AND(DA$4&gt;=$E57,DA$4&lt;=$G57)*(CZ$4-$E57+1),$I57/2,$L57,TRUE))/(1-2*_xlfn.NORM.DIST(0,$I57/2,$L57,TRUE))*$C57+($J57="Steady Growth")*(AND(DA$4&gt;=$E57,DA$4&lt;=$G57)*((DA$4-$E57+1)/($I57*($I57+1)/2)*$C57))+($J57="custom")*CustomCF!CT57</f>
        <v>0</v>
      </c>
      <c r="DB57" s="19">
        <f>($J57="Bell Curve")*(_xlfn.NORM.DIST(AND(DB$4&gt;=$E57,DB$4&lt;=$G57)*(DB$4-$E57+1),$I57/2,$L57,TRUE)-_xlfn.NORM.DIST(AND(DB$4&gt;=$E57,DB$4&lt;=$G57)*(DA$4-$E57+1),$I57/2,$L57,TRUE))/(1-2*_xlfn.NORM.DIST(0,$I57/2,$L57,TRUE))*$C57+($J57="Steady Growth")*(AND(DB$4&gt;=$E57,DB$4&lt;=$G57)*((DB$4-$E57+1)/($I57*($I57+1)/2)*$C57))+($J57="custom")*CustomCF!CU57</f>
        <v>0</v>
      </c>
      <c r="DC57" s="19">
        <f>($J57="Bell Curve")*(_xlfn.NORM.DIST(AND(DC$4&gt;=$E57,DC$4&lt;=$G57)*(DC$4-$E57+1),$I57/2,$L57,TRUE)-_xlfn.NORM.DIST(AND(DC$4&gt;=$E57,DC$4&lt;=$G57)*(DB$4-$E57+1),$I57/2,$L57,TRUE))/(1-2*_xlfn.NORM.DIST(0,$I57/2,$L57,TRUE))*$C57+($J57="Steady Growth")*(AND(DC$4&gt;=$E57,DC$4&lt;=$G57)*((DC$4-$E57+1)/($I57*($I57+1)/2)*$C57))+($J57="custom")*CustomCF!CV57</f>
        <v>0</v>
      </c>
      <c r="DD57" s="19">
        <f>($J57="Bell Curve")*(_xlfn.NORM.DIST(AND(DD$4&gt;=$E57,DD$4&lt;=$G57)*(DD$4-$E57+1),$I57/2,$L57,TRUE)-_xlfn.NORM.DIST(AND(DD$4&gt;=$E57,DD$4&lt;=$G57)*(DC$4-$E57+1),$I57/2,$L57,TRUE))/(1-2*_xlfn.NORM.DIST(0,$I57/2,$L57,TRUE))*$C57+($J57="Steady Growth")*(AND(DD$4&gt;=$E57,DD$4&lt;=$G57)*((DD$4-$E57+1)/($I57*($I57+1)/2)*$C57))+($J57="custom")*CustomCF!CW57</f>
        <v>0</v>
      </c>
      <c r="DE57" s="19">
        <f>($J57="Bell Curve")*(_xlfn.NORM.DIST(AND(DE$4&gt;=$E57,DE$4&lt;=$G57)*(DE$4-$E57+1),$I57/2,$L57,TRUE)-_xlfn.NORM.DIST(AND(DE$4&gt;=$E57,DE$4&lt;=$G57)*(DD$4-$E57+1),$I57/2,$L57,TRUE))/(1-2*_xlfn.NORM.DIST(0,$I57/2,$L57,TRUE))*$C57+($J57="Steady Growth")*(AND(DE$4&gt;=$E57,DE$4&lt;=$G57)*((DE$4-$E57+1)/($I57*($I57+1)/2)*$C57))+($J57="custom")*CustomCF!CX57</f>
        <v>0</v>
      </c>
      <c r="DF57" s="19">
        <f>($J57="Bell Curve")*(_xlfn.NORM.DIST(AND(DF$4&gt;=$E57,DF$4&lt;=$G57)*(DF$4-$E57+1),$I57/2,$L57,TRUE)-_xlfn.NORM.DIST(AND(DF$4&gt;=$E57,DF$4&lt;=$G57)*(DE$4-$E57+1),$I57/2,$L57,TRUE))/(1-2*_xlfn.NORM.DIST(0,$I57/2,$L57,TRUE))*$C57+($J57="Steady Growth")*(AND(DF$4&gt;=$E57,DF$4&lt;=$G57)*((DF$4-$E57+1)/($I57*($I57+1)/2)*$C57))+($J57="custom")*CustomCF!CY57</f>
        <v>0</v>
      </c>
      <c r="DG57" s="19">
        <f>($J57="Bell Curve")*(_xlfn.NORM.DIST(AND(DG$4&gt;=$E57,DG$4&lt;=$G57)*(DG$4-$E57+1),$I57/2,$L57,TRUE)-_xlfn.NORM.DIST(AND(DG$4&gt;=$E57,DG$4&lt;=$G57)*(DF$4-$E57+1),$I57/2,$L57,TRUE))/(1-2*_xlfn.NORM.DIST(0,$I57/2,$L57,TRUE))*$C57+($J57="Steady Growth")*(AND(DG$4&gt;=$E57,DG$4&lt;=$G57)*((DG$4-$E57+1)/($I57*($I57+1)/2)*$C57))+($J57="custom")*CustomCF!CZ57</f>
        <v>0</v>
      </c>
      <c r="DH57" s="19">
        <f>($J57="Bell Curve")*(_xlfn.NORM.DIST(AND(DH$4&gt;=$E57,DH$4&lt;=$G57)*(DH$4-$E57+1),$I57/2,$L57,TRUE)-_xlfn.NORM.DIST(AND(DH$4&gt;=$E57,DH$4&lt;=$G57)*(DG$4-$E57+1),$I57/2,$L57,TRUE))/(1-2*_xlfn.NORM.DIST(0,$I57/2,$L57,TRUE))*$C57+($J57="Steady Growth")*(AND(DH$4&gt;=$E57,DH$4&lt;=$G57)*((DH$4-$E57+1)/($I57*($I57+1)/2)*$C57))+($J57="custom")*CustomCF!DA57</f>
        <v>0</v>
      </c>
      <c r="DI57" s="19">
        <f>($J57="Bell Curve")*(_xlfn.NORM.DIST(AND(DI$4&gt;=$E57,DI$4&lt;=$G57)*(DI$4-$E57+1),$I57/2,$L57,TRUE)-_xlfn.NORM.DIST(AND(DI$4&gt;=$E57,DI$4&lt;=$G57)*(DH$4-$E57+1),$I57/2,$L57,TRUE))/(1-2*_xlfn.NORM.DIST(0,$I57/2,$L57,TRUE))*$C57+($J57="Steady Growth")*(AND(DI$4&gt;=$E57,DI$4&lt;=$G57)*((DI$4-$E57+1)/($I57*($I57+1)/2)*$C57))+($J57="custom")*CustomCF!DB57</f>
        <v>0</v>
      </c>
      <c r="DJ57" s="19">
        <f>($J57="Bell Curve")*(_xlfn.NORM.DIST(AND(DJ$4&gt;=$E57,DJ$4&lt;=$G57)*(DJ$4-$E57+1),$I57/2,$L57,TRUE)-_xlfn.NORM.DIST(AND(DJ$4&gt;=$E57,DJ$4&lt;=$G57)*(DI$4-$E57+1),$I57/2,$L57,TRUE))/(1-2*_xlfn.NORM.DIST(0,$I57/2,$L57,TRUE))*$C57+($J57="Steady Growth")*(AND(DJ$4&gt;=$E57,DJ$4&lt;=$G57)*((DJ$4-$E57+1)/($I57*($I57+1)/2)*$C57))+($J57="custom")*CustomCF!DC57</f>
        <v>0</v>
      </c>
      <c r="DK57" s="19">
        <f>($J57="Bell Curve")*(_xlfn.NORM.DIST(AND(DK$4&gt;=$E57,DK$4&lt;=$G57)*(DK$4-$E57+1),$I57/2,$L57,TRUE)-_xlfn.NORM.DIST(AND(DK$4&gt;=$E57,DK$4&lt;=$G57)*(DJ$4-$E57+1),$I57/2,$L57,TRUE))/(1-2*_xlfn.NORM.DIST(0,$I57/2,$L57,TRUE))*$C57+($J57="Steady Growth")*(AND(DK$4&gt;=$E57,DK$4&lt;=$G57)*((DK$4-$E57+1)/($I57*($I57+1)/2)*$C57))+($J57="custom")*CustomCF!DD57</f>
        <v>0</v>
      </c>
      <c r="DL57" s="19">
        <f>($J57="Bell Curve")*(_xlfn.NORM.DIST(AND(DL$4&gt;=$E57,DL$4&lt;=$G57)*(DL$4-$E57+1),$I57/2,$L57,TRUE)-_xlfn.NORM.DIST(AND(DL$4&gt;=$E57,DL$4&lt;=$G57)*(DK$4-$E57+1),$I57/2,$L57,TRUE))/(1-2*_xlfn.NORM.DIST(0,$I57/2,$L57,TRUE))*$C57+($J57="Steady Growth")*(AND(DL$4&gt;=$E57,DL$4&lt;=$G57)*((DL$4-$E57+1)/($I57*($I57+1)/2)*$C57))+($J57="custom")*CustomCF!DE57</f>
        <v>0</v>
      </c>
      <c r="DM57" s="19">
        <f>($J57="Bell Curve")*(_xlfn.NORM.DIST(AND(DM$4&gt;=$E57,DM$4&lt;=$G57)*(DM$4-$E57+1),$I57/2,$L57,TRUE)-_xlfn.NORM.DIST(AND(DM$4&gt;=$E57,DM$4&lt;=$G57)*(DL$4-$E57+1),$I57/2,$L57,TRUE))/(1-2*_xlfn.NORM.DIST(0,$I57/2,$L57,TRUE))*$C57+($J57="Steady Growth")*(AND(DM$4&gt;=$E57,DM$4&lt;=$G57)*((DM$4-$E57+1)/($I57*($I57+1)/2)*$C57))+($J57="custom")*CustomCF!DF57</f>
        <v>0</v>
      </c>
      <c r="DN57" s="19">
        <f>($J57="Bell Curve")*(_xlfn.NORM.DIST(AND(DN$4&gt;=$E57,DN$4&lt;=$G57)*(DN$4-$E57+1),$I57/2,$L57,TRUE)-_xlfn.NORM.DIST(AND(DN$4&gt;=$E57,DN$4&lt;=$G57)*(DM$4-$E57+1),$I57/2,$L57,TRUE))/(1-2*_xlfn.NORM.DIST(0,$I57/2,$L57,TRUE))*$C57+($J57="Steady Growth")*(AND(DN$4&gt;=$E57,DN$4&lt;=$G57)*((DN$4-$E57+1)/($I57*($I57+1)/2)*$C57))+($J57="custom")*CustomCF!DG57</f>
        <v>0</v>
      </c>
      <c r="DO57" s="19">
        <f>($J57="Bell Curve")*(_xlfn.NORM.DIST(AND(DO$4&gt;=$E57,DO$4&lt;=$G57)*(DO$4-$E57+1),$I57/2,$L57,TRUE)-_xlfn.NORM.DIST(AND(DO$4&gt;=$E57,DO$4&lt;=$G57)*(DN$4-$E57+1),$I57/2,$L57,TRUE))/(1-2*_xlfn.NORM.DIST(0,$I57/2,$L57,TRUE))*$C57+($J57="Steady Growth")*(AND(DO$4&gt;=$E57,DO$4&lt;=$G57)*((DO$4-$E57+1)/($I57*($I57+1)/2)*$C57))+($J57="custom")*CustomCF!DH57</f>
        <v>0</v>
      </c>
      <c r="DP57" s="19">
        <f>($J57="Bell Curve")*(_xlfn.NORM.DIST(AND(DP$4&gt;=$E57,DP$4&lt;=$G57)*(DP$4-$E57+1),$I57/2,$L57,TRUE)-_xlfn.NORM.DIST(AND(DP$4&gt;=$E57,DP$4&lt;=$G57)*(DO$4-$E57+1),$I57/2,$L57,TRUE))/(1-2*_xlfn.NORM.DIST(0,$I57/2,$L57,TRUE))*$C57+($J57="Steady Growth")*(AND(DP$4&gt;=$E57,DP$4&lt;=$G57)*((DP$4-$E57+1)/($I57*($I57+1)/2)*$C57))+($J57="custom")*CustomCF!DI57</f>
        <v>0</v>
      </c>
      <c r="DQ57" s="19">
        <f>($J57="Bell Curve")*(_xlfn.NORM.DIST(AND(DQ$4&gt;=$E57,DQ$4&lt;=$G57)*(DQ$4-$E57+1),$I57/2,$L57,TRUE)-_xlfn.NORM.DIST(AND(DQ$4&gt;=$E57,DQ$4&lt;=$G57)*(DP$4-$E57+1),$I57/2,$L57,TRUE))/(1-2*_xlfn.NORM.DIST(0,$I57/2,$L57,TRUE))*$C57+($J57="Steady Growth")*(AND(DQ$4&gt;=$E57,DQ$4&lt;=$G57)*((DQ$4-$E57+1)/($I57*($I57+1)/2)*$C57))+($J57="custom")*CustomCF!DJ57</f>
        <v>0</v>
      </c>
      <c r="DR57" s="19">
        <f>($J57="Bell Curve")*(_xlfn.NORM.DIST(AND(DR$4&gt;=$E57,DR$4&lt;=$G57)*(DR$4-$E57+1),$I57/2,$L57,TRUE)-_xlfn.NORM.DIST(AND(DR$4&gt;=$E57,DR$4&lt;=$G57)*(DQ$4-$E57+1),$I57/2,$L57,TRUE))/(1-2*_xlfn.NORM.DIST(0,$I57/2,$L57,TRUE))*$C57+($J57="Steady Growth")*(AND(DR$4&gt;=$E57,DR$4&lt;=$G57)*((DR$4-$E57+1)/($I57*($I57+1)/2)*$C57))+($J57="custom")*CustomCF!DK57</f>
        <v>0</v>
      </c>
      <c r="DS57" s="19">
        <f>($J57="Bell Curve")*(_xlfn.NORM.DIST(AND(DS$4&gt;=$E57,DS$4&lt;=$G57)*(DS$4-$E57+1),$I57/2,$L57,TRUE)-_xlfn.NORM.DIST(AND(DS$4&gt;=$E57,DS$4&lt;=$G57)*(DR$4-$E57+1),$I57/2,$L57,TRUE))/(1-2*_xlfn.NORM.DIST(0,$I57/2,$L57,TRUE))*$C57+($J57="Steady Growth")*(AND(DS$4&gt;=$E57,DS$4&lt;=$G57)*((DS$4-$E57+1)/($I57*($I57+1)/2)*$C57))+($J57="custom")*CustomCF!DL57</f>
        <v>0</v>
      </c>
      <c r="DT57" s="19">
        <f>($J57="Bell Curve")*(_xlfn.NORM.DIST(AND(DT$4&gt;=$E57,DT$4&lt;=$G57)*(DT$4-$E57+1),$I57/2,$L57,TRUE)-_xlfn.NORM.DIST(AND(DT$4&gt;=$E57,DT$4&lt;=$G57)*(DS$4-$E57+1),$I57/2,$L57,TRUE))/(1-2*_xlfn.NORM.DIST(0,$I57/2,$L57,TRUE))*$C57+($J57="Steady Growth")*(AND(DT$4&gt;=$E57,DT$4&lt;=$G57)*((DT$4-$E57+1)/($I57*($I57+1)/2)*$C57))+($J57="custom")*CustomCF!DM57</f>
        <v>0</v>
      </c>
      <c r="DU57" s="19">
        <f>($J57="Bell Curve")*(_xlfn.NORM.DIST(AND(DU$4&gt;=$E57,DU$4&lt;=$G57)*(DU$4-$E57+1),$I57/2,$L57,TRUE)-_xlfn.NORM.DIST(AND(DU$4&gt;=$E57,DU$4&lt;=$G57)*(DT$4-$E57+1),$I57/2,$L57,TRUE))/(1-2*_xlfn.NORM.DIST(0,$I57/2,$L57,TRUE))*$C57+($J57="Steady Growth")*(AND(DU$4&gt;=$E57,DU$4&lt;=$G57)*((DU$4-$E57+1)/($I57*($I57+1)/2)*$C57))+($J57="custom")*CustomCF!DN57</f>
        <v>0</v>
      </c>
      <c r="DV57" s="19">
        <f>($J57="Bell Curve")*(_xlfn.NORM.DIST(AND(DV$4&gt;=$E57,DV$4&lt;=$G57)*(DV$4-$E57+1),$I57/2,$L57,TRUE)-_xlfn.NORM.DIST(AND(DV$4&gt;=$E57,DV$4&lt;=$G57)*(DU$4-$E57+1),$I57/2,$L57,TRUE))/(1-2*_xlfn.NORM.DIST(0,$I57/2,$L57,TRUE))*$C57+($J57="Steady Growth")*(AND(DV$4&gt;=$E57,DV$4&lt;=$G57)*((DV$4-$E57+1)/($I57*($I57+1)/2)*$C57))+($J57="custom")*CustomCF!DO57</f>
        <v>0</v>
      </c>
      <c r="DW57" s="19">
        <f>($J57="Bell Curve")*(_xlfn.NORM.DIST(AND(DW$4&gt;=$E57,DW$4&lt;=$G57)*(DW$4-$E57+1),$I57/2,$L57,TRUE)-_xlfn.NORM.DIST(AND(DW$4&gt;=$E57,DW$4&lt;=$G57)*(DV$4-$E57+1),$I57/2,$L57,TRUE))/(1-2*_xlfn.NORM.DIST(0,$I57/2,$L57,TRUE))*$C57+($J57="Steady Growth")*(AND(DW$4&gt;=$E57,DW$4&lt;=$G57)*((DW$4-$E57+1)/($I57*($I57+1)/2)*$C57))+($J57="custom")*CustomCF!DP57</f>
        <v>0</v>
      </c>
      <c r="DX57" s="19">
        <f>($J57="Bell Curve")*(_xlfn.NORM.DIST(AND(DX$4&gt;=$E57,DX$4&lt;=$G57)*(DX$4-$E57+1),$I57/2,$L57,TRUE)-_xlfn.NORM.DIST(AND(DX$4&gt;=$E57,DX$4&lt;=$G57)*(DW$4-$E57+1),$I57/2,$L57,TRUE))/(1-2*_xlfn.NORM.DIST(0,$I57/2,$L57,TRUE))*$C57+($J57="Steady Growth")*(AND(DX$4&gt;=$E57,DX$4&lt;=$G57)*((DX$4-$E57+1)/($I57*($I57+1)/2)*$C57))+($J57="custom")*CustomCF!DQ57</f>
        <v>0</v>
      </c>
      <c r="DY57" s="19">
        <f>($J57="Bell Curve")*(_xlfn.NORM.DIST(AND(DY$4&gt;=$E57,DY$4&lt;=$G57)*(DY$4-$E57+1),$I57/2,$L57,TRUE)-_xlfn.NORM.DIST(AND(DY$4&gt;=$E57,DY$4&lt;=$G57)*(DX$4-$E57+1),$I57/2,$L57,TRUE))/(1-2*_xlfn.NORM.DIST(0,$I57/2,$L57,TRUE))*$C57+($J57="Steady Growth")*(AND(DY$4&gt;=$E57,DY$4&lt;=$G57)*((DY$4-$E57+1)/($I57*($I57+1)/2)*$C57))+($J57="custom")*CustomCF!DR57</f>
        <v>0</v>
      </c>
      <c r="DZ57" s="19">
        <f>($J57="Bell Curve")*(_xlfn.NORM.DIST(AND(DZ$4&gt;=$E57,DZ$4&lt;=$G57)*(DZ$4-$E57+1),$I57/2,$L57,TRUE)-_xlfn.NORM.DIST(AND(DZ$4&gt;=$E57,DZ$4&lt;=$G57)*(DY$4-$E57+1),$I57/2,$L57,TRUE))/(1-2*_xlfn.NORM.DIST(0,$I57/2,$L57,TRUE))*$C57+($J57="Steady Growth")*(AND(DZ$4&gt;=$E57,DZ$4&lt;=$G57)*((DZ$4-$E57+1)/($I57*($I57+1)/2)*$C57))+($J57="custom")*CustomCF!DS57</f>
        <v>0</v>
      </c>
      <c r="EA57" s="19">
        <f>($J57="Bell Curve")*(_xlfn.NORM.DIST(AND(EA$4&gt;=$E57,EA$4&lt;=$G57)*(EA$4-$E57+1),$I57/2,$L57,TRUE)-_xlfn.NORM.DIST(AND(EA$4&gt;=$E57,EA$4&lt;=$G57)*(DZ$4-$E57+1),$I57/2,$L57,TRUE))/(1-2*_xlfn.NORM.DIST(0,$I57/2,$L57,TRUE))*$C57+($J57="Steady Growth")*(AND(EA$4&gt;=$E57,EA$4&lt;=$G57)*((EA$4-$E57+1)/($I57*($I57+1)/2)*$C57))+($J57="custom")*CustomCF!DT57</f>
        <v>0</v>
      </c>
      <c r="EB57" s="19">
        <f>($J57="Bell Curve")*(_xlfn.NORM.DIST(AND(EB$4&gt;=$E57,EB$4&lt;=$G57)*(EB$4-$E57+1),$I57/2,$L57,TRUE)-_xlfn.NORM.DIST(AND(EB$4&gt;=$E57,EB$4&lt;=$G57)*(EA$4-$E57+1),$I57/2,$L57,TRUE))/(1-2*_xlfn.NORM.DIST(0,$I57/2,$L57,TRUE))*$C57+($J57="Steady Growth")*(AND(EB$4&gt;=$E57,EB$4&lt;=$G57)*((EB$4-$E57+1)/($I57*($I57+1)/2)*$C57))+($J57="custom")*CustomCF!DU57</f>
        <v>0</v>
      </c>
      <c r="EC57" s="19">
        <f>($J57="Bell Curve")*(_xlfn.NORM.DIST(AND(EC$4&gt;=$E57,EC$4&lt;=$G57)*(EC$4-$E57+1),$I57/2,$L57,TRUE)-_xlfn.NORM.DIST(AND(EC$4&gt;=$E57,EC$4&lt;=$G57)*(EB$4-$E57+1),$I57/2,$L57,TRUE))/(1-2*_xlfn.NORM.DIST(0,$I57/2,$L57,TRUE))*$C57+($J57="Steady Growth")*(AND(EC$4&gt;=$E57,EC$4&lt;=$G57)*((EC$4-$E57+1)/($I57*($I57+1)/2)*$C57))+($J57="custom")*CustomCF!DV57</f>
        <v>0</v>
      </c>
      <c r="ED57" s="19">
        <f>($J57="Bell Curve")*(_xlfn.NORM.DIST(AND(ED$4&gt;=$E57,ED$4&lt;=$G57)*(ED$4-$E57+1),$I57/2,$L57,TRUE)-_xlfn.NORM.DIST(AND(ED$4&gt;=$E57,ED$4&lt;=$G57)*(EC$4-$E57+1),$I57/2,$L57,TRUE))/(1-2*_xlfn.NORM.DIST(0,$I57/2,$L57,TRUE))*$C57+($J57="Steady Growth")*(AND(ED$4&gt;=$E57,ED$4&lt;=$G57)*((ED$4-$E57+1)/($I57*($I57+1)/2)*$C57))+($J57="custom")*CustomCF!DW57</f>
        <v>0</v>
      </c>
      <c r="EE57" s="19">
        <f>($J57="Bell Curve")*(_xlfn.NORM.DIST(AND(EE$4&gt;=$E57,EE$4&lt;=$G57)*(EE$4-$E57+1),$I57/2,$L57,TRUE)-_xlfn.NORM.DIST(AND(EE$4&gt;=$E57,EE$4&lt;=$G57)*(ED$4-$E57+1),$I57/2,$L57,TRUE))/(1-2*_xlfn.NORM.DIST(0,$I57/2,$L57,TRUE))*$C57+($J57="Steady Growth")*(AND(EE$4&gt;=$E57,EE$4&lt;=$G57)*((EE$4-$E57+1)/($I57*($I57+1)/2)*$C57))+($J57="custom")*CustomCF!DX57</f>
        <v>0</v>
      </c>
      <c r="EF57" s="121">
        <f>($J57="Bell Curve")*(_xlfn.NORM.DIST(AND(EF$4&gt;=$E57,EF$4&lt;=$G57)*(EF$4-$E57+1),$I57/2,$L57,TRUE)-_xlfn.NORM.DIST(AND(EF$4&gt;=$E57,EF$4&lt;=$G57)*(EE$4-$E57+1),$I57/2,$L57,TRUE))/(1-2*_xlfn.NORM.DIST(0,$I57/2,$L57,TRUE))*$C57+($J57="Steady Growth")*(AND(EF$4&gt;=$E57,EF$4&lt;=$G57)*((EF$4-$E57+1)/($I57*($I57+1)/2)*$C57))+($J57="custom")*CustomCF!DY57</f>
        <v>0</v>
      </c>
    </row>
    <row r="58" spans="2:136" hidden="1" outlineLevel="1" x14ac:dyDescent="0.2">
      <c r="B58" s="103" t="str">
        <f>Budget!O31</f>
        <v>NYSERDA Documentation/Energy Modeliing</v>
      </c>
      <c r="C58" s="19">
        <f>Budget!P31</f>
        <v>600000</v>
      </c>
      <c r="D58" s="19">
        <f t="shared" si="17"/>
        <v>0</v>
      </c>
      <c r="E58" s="92">
        <v>0</v>
      </c>
      <c r="F58" s="18">
        <f>IF(J58="Custom",CustomCF!E58,INDEX($P$6:$DY$6,MATCH(E58,CF!$P$4:$DY$4,0)))</f>
        <v>46022</v>
      </c>
      <c r="G58" s="92">
        <v>0</v>
      </c>
      <c r="H58" s="18">
        <f>IF(J58="Custom",CustomCF!F58,INDEX($P$6:$EF$6,MATCH(G58,$P$4:$EF$4,0)))</f>
        <v>46022</v>
      </c>
      <c r="I58" s="9">
        <f t="shared" si="9"/>
        <v>1</v>
      </c>
      <c r="J58" s="92" t="s">
        <v>30</v>
      </c>
      <c r="K58" s="92" t="s">
        <v>31</v>
      </c>
      <c r="L58" s="9">
        <f t="shared" si="22"/>
        <v>10000000</v>
      </c>
      <c r="M58" s="107">
        <f t="shared" si="23"/>
        <v>599999.99916512507</v>
      </c>
      <c r="N58" s="112" t="str">
        <f t="shared" si="10"/>
        <v>OK</v>
      </c>
      <c r="O58" s="112"/>
      <c r="P58" s="19">
        <f>($J58="Bell Curve")*(_xlfn.NORM.DIST(AND(P$4&gt;=$E58,P$4&lt;=$G58)*(P$4-$E58+1),$I58/2,$L58,TRUE)-_xlfn.NORM.DIST(AND(P$4&gt;=$E58,P$4&lt;=$G58)*(N$4-$E58+1),$I58/2,$L58,TRUE))/(1-2*_xlfn.NORM.DIST(0,$I58/2,$L58,TRUE))*$C58+($J58="Steady Growth")*(AND(P$4&gt;=$E58,P$4&lt;=$G58)*((P$4-$E58+1)/($I58*($I58+1)/2)*$C58))+($J58="custom")*CustomCF!I58</f>
        <v>599999.99916512507</v>
      </c>
      <c r="Q58" s="19">
        <f>($J58="Bell Curve")*(_xlfn.NORM.DIST(AND(Q$4&gt;=$E58,Q$4&lt;=$G58)*(Q$4-$E58+1),$I58/2,$L58,TRUE)-_xlfn.NORM.DIST(AND(Q$4&gt;=$E58,Q$4&lt;=$G58)*(P$4-$E58+1),$I58/2,$L58,TRUE))/(1-2*_xlfn.NORM.DIST(0,$I58/2,$L58,TRUE))*$C58+($J58="Steady Growth")*(AND(Q$4&gt;=$E58,Q$4&lt;=$G58)*((Q$4-$E58+1)/($I58*($I58+1)/2)*$C58))+($J58="custom")*CustomCF!J58</f>
        <v>0</v>
      </c>
      <c r="R58" s="19">
        <f>($J58="Bell Curve")*(_xlfn.NORM.DIST(AND(R$4&gt;=$E58,R$4&lt;=$G58)*(R$4-$E58+1),$I58/2,$L58,TRUE)-_xlfn.NORM.DIST(AND(R$4&gt;=$E58,R$4&lt;=$G58)*(Q$4-$E58+1),$I58/2,$L58,TRUE))/(1-2*_xlfn.NORM.DIST(0,$I58/2,$L58,TRUE))*$C58+($J58="Steady Growth")*(AND(R$4&gt;=$E58,R$4&lt;=$G58)*((R$4-$E58+1)/($I58*($I58+1)/2)*$C58))+($J58="custom")*CustomCF!K58</f>
        <v>0</v>
      </c>
      <c r="S58" s="19">
        <f>($J58="Bell Curve")*(_xlfn.NORM.DIST(AND(S$4&gt;=$E58,S$4&lt;=$G58)*(S$4-$E58+1),$I58/2,$L58,TRUE)-_xlfn.NORM.DIST(AND(S$4&gt;=$E58,S$4&lt;=$G58)*(R$4-$E58+1),$I58/2,$L58,TRUE))/(1-2*_xlfn.NORM.DIST(0,$I58/2,$L58,TRUE))*$C58+($J58="Steady Growth")*(AND(S$4&gt;=$E58,S$4&lt;=$G58)*((S$4-$E58+1)/($I58*($I58+1)/2)*$C58))+($J58="custom")*CustomCF!L58</f>
        <v>0</v>
      </c>
      <c r="T58" s="19">
        <f>($J58="Bell Curve")*(_xlfn.NORM.DIST(AND(T$4&gt;=$E58,T$4&lt;=$G58)*(T$4-$E58+1),$I58/2,$L58,TRUE)-_xlfn.NORM.DIST(AND(T$4&gt;=$E58,T$4&lt;=$G58)*(S$4-$E58+1),$I58/2,$L58,TRUE))/(1-2*_xlfn.NORM.DIST(0,$I58/2,$L58,TRUE))*$C58+($J58="Steady Growth")*(AND(T$4&gt;=$E58,T$4&lt;=$G58)*((T$4-$E58+1)/($I58*($I58+1)/2)*$C58))+($J58="custom")*CustomCF!M58</f>
        <v>0</v>
      </c>
      <c r="U58" s="19">
        <f>($J58="Bell Curve")*(_xlfn.NORM.DIST(AND(U$4&gt;=$E58,U$4&lt;=$G58)*(U$4-$E58+1),$I58/2,$L58,TRUE)-_xlfn.NORM.DIST(AND(U$4&gt;=$E58,U$4&lt;=$G58)*(T$4-$E58+1),$I58/2,$L58,TRUE))/(1-2*_xlfn.NORM.DIST(0,$I58/2,$L58,TRUE))*$C58+($J58="Steady Growth")*(AND(U$4&gt;=$E58,U$4&lt;=$G58)*((U$4-$E58+1)/($I58*($I58+1)/2)*$C58))+($J58="custom")*CustomCF!N58</f>
        <v>0</v>
      </c>
      <c r="V58" s="19">
        <f>($J58="Bell Curve")*(_xlfn.NORM.DIST(AND(V$4&gt;=$E58,V$4&lt;=$G58)*(V$4-$E58+1),$I58/2,$L58,TRUE)-_xlfn.NORM.DIST(AND(V$4&gt;=$E58,V$4&lt;=$G58)*(U$4-$E58+1),$I58/2,$L58,TRUE))/(1-2*_xlfn.NORM.DIST(0,$I58/2,$L58,TRUE))*$C58+($J58="Steady Growth")*(AND(V$4&gt;=$E58,V$4&lt;=$G58)*((V$4-$E58+1)/($I58*($I58+1)/2)*$C58))+($J58="custom")*CustomCF!O58</f>
        <v>0</v>
      </c>
      <c r="W58" s="19">
        <f>($J58="Bell Curve")*(_xlfn.NORM.DIST(AND(W$4&gt;=$E58,W$4&lt;=$G58)*(W$4-$E58+1),$I58/2,$L58,TRUE)-_xlfn.NORM.DIST(AND(W$4&gt;=$E58,W$4&lt;=$G58)*(V$4-$E58+1),$I58/2,$L58,TRUE))/(1-2*_xlfn.NORM.DIST(0,$I58/2,$L58,TRUE))*$C58+($J58="Steady Growth")*(AND(W$4&gt;=$E58,W$4&lt;=$G58)*((W$4-$E58+1)/($I58*($I58+1)/2)*$C58))+($J58="custom")*CustomCF!P58</f>
        <v>0</v>
      </c>
      <c r="X58" s="19">
        <f>($J58="Bell Curve")*(_xlfn.NORM.DIST(AND(X$4&gt;=$E58,X$4&lt;=$G58)*(X$4-$E58+1),$I58/2,$L58,TRUE)-_xlfn.NORM.DIST(AND(X$4&gt;=$E58,X$4&lt;=$G58)*(W$4-$E58+1),$I58/2,$L58,TRUE))/(1-2*_xlfn.NORM.DIST(0,$I58/2,$L58,TRUE))*$C58+($J58="Steady Growth")*(AND(X$4&gt;=$E58,X$4&lt;=$G58)*((X$4-$E58+1)/($I58*($I58+1)/2)*$C58))+($J58="custom")*CustomCF!Q58</f>
        <v>0</v>
      </c>
      <c r="Y58" s="19">
        <f>($J58="Bell Curve")*(_xlfn.NORM.DIST(AND(Y$4&gt;=$E58,Y$4&lt;=$G58)*(Y$4-$E58+1),$I58/2,$L58,TRUE)-_xlfn.NORM.DIST(AND(Y$4&gt;=$E58,Y$4&lt;=$G58)*(X$4-$E58+1),$I58/2,$L58,TRUE))/(1-2*_xlfn.NORM.DIST(0,$I58/2,$L58,TRUE))*$C58+($J58="Steady Growth")*(AND(Y$4&gt;=$E58,Y$4&lt;=$G58)*((Y$4-$E58+1)/($I58*($I58+1)/2)*$C58))+($J58="custom")*CustomCF!R58</f>
        <v>0</v>
      </c>
      <c r="Z58" s="19">
        <f>($J58="Bell Curve")*(_xlfn.NORM.DIST(AND(Z$4&gt;=$E58,Z$4&lt;=$G58)*(Z$4-$E58+1),$I58/2,$L58,TRUE)-_xlfn.NORM.DIST(AND(Z$4&gt;=$E58,Z$4&lt;=$G58)*(Y$4-$E58+1),$I58/2,$L58,TRUE))/(1-2*_xlfn.NORM.DIST(0,$I58/2,$L58,TRUE))*$C58+($J58="Steady Growth")*(AND(Z$4&gt;=$E58,Z$4&lt;=$G58)*((Z$4-$E58+1)/($I58*($I58+1)/2)*$C58))+($J58="custom")*CustomCF!S58</f>
        <v>0</v>
      </c>
      <c r="AA58" s="19">
        <f>($J58="Bell Curve")*(_xlfn.NORM.DIST(AND(AA$4&gt;=$E58,AA$4&lt;=$G58)*(AA$4-$E58+1),$I58/2,$L58,TRUE)-_xlfn.NORM.DIST(AND(AA$4&gt;=$E58,AA$4&lt;=$G58)*(Z$4-$E58+1),$I58/2,$L58,TRUE))/(1-2*_xlfn.NORM.DIST(0,$I58/2,$L58,TRUE))*$C58+($J58="Steady Growth")*(AND(AA$4&gt;=$E58,AA$4&lt;=$G58)*((AA$4-$E58+1)/($I58*($I58+1)/2)*$C58))+($J58="custom")*CustomCF!T58</f>
        <v>0</v>
      </c>
      <c r="AB58" s="19">
        <f>($J58="Bell Curve")*(_xlfn.NORM.DIST(AND(AB$4&gt;=$E58,AB$4&lt;=$G58)*(AB$4-$E58+1),$I58/2,$L58,TRUE)-_xlfn.NORM.DIST(AND(AB$4&gt;=$E58,AB$4&lt;=$G58)*(AA$4-$E58+1),$I58/2,$L58,TRUE))/(1-2*_xlfn.NORM.DIST(0,$I58/2,$L58,TRUE))*$C58+($J58="Steady Growth")*(AND(AB$4&gt;=$E58,AB$4&lt;=$G58)*((AB$4-$E58+1)/($I58*($I58+1)/2)*$C58))+($J58="custom")*CustomCF!U58</f>
        <v>0</v>
      </c>
      <c r="AC58" s="19">
        <f>($J58="Bell Curve")*(_xlfn.NORM.DIST(AND(AC$4&gt;=$E58,AC$4&lt;=$G58)*(AC$4-$E58+1),$I58/2,$L58,TRUE)-_xlfn.NORM.DIST(AND(AC$4&gt;=$E58,AC$4&lt;=$G58)*(AB$4-$E58+1),$I58/2,$L58,TRUE))/(1-2*_xlfn.NORM.DIST(0,$I58/2,$L58,TRUE))*$C58+($J58="Steady Growth")*(AND(AC$4&gt;=$E58,AC$4&lt;=$G58)*((AC$4-$E58+1)/($I58*($I58+1)/2)*$C58))+($J58="custom")*CustomCF!V58</f>
        <v>0</v>
      </c>
      <c r="AD58" s="19">
        <f>($J58="Bell Curve")*(_xlfn.NORM.DIST(AND(AD$4&gt;=$E58,AD$4&lt;=$G58)*(AD$4-$E58+1),$I58/2,$L58,TRUE)-_xlfn.NORM.DIST(AND(AD$4&gt;=$E58,AD$4&lt;=$G58)*(AC$4-$E58+1),$I58/2,$L58,TRUE))/(1-2*_xlfn.NORM.DIST(0,$I58/2,$L58,TRUE))*$C58+($J58="Steady Growth")*(AND(AD$4&gt;=$E58,AD$4&lt;=$G58)*((AD$4-$E58+1)/($I58*($I58+1)/2)*$C58))+($J58="custom")*CustomCF!W58</f>
        <v>0</v>
      </c>
      <c r="AE58" s="19">
        <f>($J58="Bell Curve")*(_xlfn.NORM.DIST(AND(AE$4&gt;=$E58,AE$4&lt;=$G58)*(AE$4-$E58+1),$I58/2,$L58,TRUE)-_xlfn.NORM.DIST(AND(AE$4&gt;=$E58,AE$4&lt;=$G58)*(AD$4-$E58+1),$I58/2,$L58,TRUE))/(1-2*_xlfn.NORM.DIST(0,$I58/2,$L58,TRUE))*$C58+($J58="Steady Growth")*(AND(AE$4&gt;=$E58,AE$4&lt;=$G58)*((AE$4-$E58+1)/($I58*($I58+1)/2)*$C58))+($J58="custom")*CustomCF!X58</f>
        <v>0</v>
      </c>
      <c r="AF58" s="19">
        <f>($J58="Bell Curve")*(_xlfn.NORM.DIST(AND(AF$4&gt;=$E58,AF$4&lt;=$G58)*(AF$4-$E58+1),$I58/2,$L58,TRUE)-_xlfn.NORM.DIST(AND(AF$4&gt;=$E58,AF$4&lt;=$G58)*(AE$4-$E58+1),$I58/2,$L58,TRUE))/(1-2*_xlfn.NORM.DIST(0,$I58/2,$L58,TRUE))*$C58+($J58="Steady Growth")*(AND(AF$4&gt;=$E58,AF$4&lt;=$G58)*((AF$4-$E58+1)/($I58*($I58+1)/2)*$C58))+($J58="custom")*CustomCF!Y58</f>
        <v>0</v>
      </c>
      <c r="AG58" s="19">
        <f>($J58="Bell Curve")*(_xlfn.NORM.DIST(AND(AG$4&gt;=$E58,AG$4&lt;=$G58)*(AG$4-$E58+1),$I58/2,$L58,TRUE)-_xlfn.NORM.DIST(AND(AG$4&gt;=$E58,AG$4&lt;=$G58)*(AF$4-$E58+1),$I58/2,$L58,TRUE))/(1-2*_xlfn.NORM.DIST(0,$I58/2,$L58,TRUE))*$C58+($J58="Steady Growth")*(AND(AG$4&gt;=$E58,AG$4&lt;=$G58)*((AG$4-$E58+1)/($I58*($I58+1)/2)*$C58))+($J58="custom")*CustomCF!Z58</f>
        <v>0</v>
      </c>
      <c r="AH58" s="19">
        <f>($J58="Bell Curve")*(_xlfn.NORM.DIST(AND(AH$4&gt;=$E58,AH$4&lt;=$G58)*(AH$4-$E58+1),$I58/2,$L58,TRUE)-_xlfn.NORM.DIST(AND(AH$4&gt;=$E58,AH$4&lt;=$G58)*(AG$4-$E58+1),$I58/2,$L58,TRUE))/(1-2*_xlfn.NORM.DIST(0,$I58/2,$L58,TRUE))*$C58+($J58="Steady Growth")*(AND(AH$4&gt;=$E58,AH$4&lt;=$G58)*((AH$4-$E58+1)/($I58*($I58+1)/2)*$C58))+($J58="custom")*CustomCF!AA58</f>
        <v>0</v>
      </c>
      <c r="AI58" s="19">
        <f>($J58="Bell Curve")*(_xlfn.NORM.DIST(AND(AI$4&gt;=$E58,AI$4&lt;=$G58)*(AI$4-$E58+1),$I58/2,$L58,TRUE)-_xlfn.NORM.DIST(AND(AI$4&gt;=$E58,AI$4&lt;=$G58)*(AH$4-$E58+1),$I58/2,$L58,TRUE))/(1-2*_xlfn.NORM.DIST(0,$I58/2,$L58,TRUE))*$C58+($J58="Steady Growth")*(AND(AI$4&gt;=$E58,AI$4&lt;=$G58)*((AI$4-$E58+1)/($I58*($I58+1)/2)*$C58))+($J58="custom")*CustomCF!AB58</f>
        <v>0</v>
      </c>
      <c r="AJ58" s="19">
        <f>($J58="Bell Curve")*(_xlfn.NORM.DIST(AND(AJ$4&gt;=$E58,AJ$4&lt;=$G58)*(AJ$4-$E58+1),$I58/2,$L58,TRUE)-_xlfn.NORM.DIST(AND(AJ$4&gt;=$E58,AJ$4&lt;=$G58)*(AI$4-$E58+1),$I58/2,$L58,TRUE))/(1-2*_xlfn.NORM.DIST(0,$I58/2,$L58,TRUE))*$C58+($J58="Steady Growth")*(AND(AJ$4&gt;=$E58,AJ$4&lt;=$G58)*((AJ$4-$E58+1)/($I58*($I58+1)/2)*$C58))+($J58="custom")*CustomCF!AC58</f>
        <v>0</v>
      </c>
      <c r="AK58" s="19">
        <f>($J58="Bell Curve")*(_xlfn.NORM.DIST(AND(AK$4&gt;=$E58,AK$4&lt;=$G58)*(AK$4-$E58+1),$I58/2,$L58,TRUE)-_xlfn.NORM.DIST(AND(AK$4&gt;=$E58,AK$4&lt;=$G58)*(AJ$4-$E58+1),$I58/2,$L58,TRUE))/(1-2*_xlfn.NORM.DIST(0,$I58/2,$L58,TRUE))*$C58+($J58="Steady Growth")*(AND(AK$4&gt;=$E58,AK$4&lt;=$G58)*((AK$4-$E58+1)/($I58*($I58+1)/2)*$C58))+($J58="custom")*CustomCF!AD58</f>
        <v>0</v>
      </c>
      <c r="AL58" s="19">
        <f>($J58="Bell Curve")*(_xlfn.NORM.DIST(AND(AL$4&gt;=$E58,AL$4&lt;=$G58)*(AL$4-$E58+1),$I58/2,$L58,TRUE)-_xlfn.NORM.DIST(AND(AL$4&gt;=$E58,AL$4&lt;=$G58)*(AK$4-$E58+1),$I58/2,$L58,TRUE))/(1-2*_xlfn.NORM.DIST(0,$I58/2,$L58,TRUE))*$C58+($J58="Steady Growth")*(AND(AL$4&gt;=$E58,AL$4&lt;=$G58)*((AL$4-$E58+1)/($I58*($I58+1)/2)*$C58))+($J58="custom")*CustomCF!AE58</f>
        <v>0</v>
      </c>
      <c r="AM58" s="19">
        <f>($J58="Bell Curve")*(_xlfn.NORM.DIST(AND(AM$4&gt;=$E58,AM$4&lt;=$G58)*(AM$4-$E58+1),$I58/2,$L58,TRUE)-_xlfn.NORM.DIST(AND(AM$4&gt;=$E58,AM$4&lt;=$G58)*(AL$4-$E58+1),$I58/2,$L58,TRUE))/(1-2*_xlfn.NORM.DIST(0,$I58/2,$L58,TRUE))*$C58+($J58="Steady Growth")*(AND(AM$4&gt;=$E58,AM$4&lt;=$G58)*((AM$4-$E58+1)/($I58*($I58+1)/2)*$C58))+($J58="custom")*CustomCF!AF58</f>
        <v>0</v>
      </c>
      <c r="AN58" s="19">
        <f>($J58="Bell Curve")*(_xlfn.NORM.DIST(AND(AN$4&gt;=$E58,AN$4&lt;=$G58)*(AN$4-$E58+1),$I58/2,$L58,TRUE)-_xlfn.NORM.DIST(AND(AN$4&gt;=$E58,AN$4&lt;=$G58)*(AM$4-$E58+1),$I58/2,$L58,TRUE))/(1-2*_xlfn.NORM.DIST(0,$I58/2,$L58,TRUE))*$C58+($J58="Steady Growth")*(AND(AN$4&gt;=$E58,AN$4&lt;=$G58)*((AN$4-$E58+1)/($I58*($I58+1)/2)*$C58))+($J58="custom")*CustomCF!AG58</f>
        <v>0</v>
      </c>
      <c r="AO58" s="19">
        <f>($J58="Bell Curve")*(_xlfn.NORM.DIST(AND(AO$4&gt;=$E58,AO$4&lt;=$G58)*(AO$4-$E58+1),$I58/2,$L58,TRUE)-_xlfn.NORM.DIST(AND(AO$4&gt;=$E58,AO$4&lt;=$G58)*(AN$4-$E58+1),$I58/2,$L58,TRUE))/(1-2*_xlfn.NORM.DIST(0,$I58/2,$L58,TRUE))*$C58+($J58="Steady Growth")*(AND(AO$4&gt;=$E58,AO$4&lt;=$G58)*((AO$4-$E58+1)/($I58*($I58+1)/2)*$C58))+($J58="custom")*CustomCF!AH58</f>
        <v>0</v>
      </c>
      <c r="AP58" s="19">
        <f>($J58="Bell Curve")*(_xlfn.NORM.DIST(AND(AP$4&gt;=$E58,AP$4&lt;=$G58)*(AP$4-$E58+1),$I58/2,$L58,TRUE)-_xlfn.NORM.DIST(AND(AP$4&gt;=$E58,AP$4&lt;=$G58)*(AO$4-$E58+1),$I58/2,$L58,TRUE))/(1-2*_xlfn.NORM.DIST(0,$I58/2,$L58,TRUE))*$C58+($J58="Steady Growth")*(AND(AP$4&gt;=$E58,AP$4&lt;=$G58)*((AP$4-$E58+1)/($I58*($I58+1)/2)*$C58))+($J58="custom")*CustomCF!AI58</f>
        <v>0</v>
      </c>
      <c r="AQ58" s="19">
        <f>($J58="Bell Curve")*(_xlfn.NORM.DIST(AND(AQ$4&gt;=$E58,AQ$4&lt;=$G58)*(AQ$4-$E58+1),$I58/2,$L58,TRUE)-_xlfn.NORM.DIST(AND(AQ$4&gt;=$E58,AQ$4&lt;=$G58)*(AP$4-$E58+1),$I58/2,$L58,TRUE))/(1-2*_xlfn.NORM.DIST(0,$I58/2,$L58,TRUE))*$C58+($J58="Steady Growth")*(AND(AQ$4&gt;=$E58,AQ$4&lt;=$G58)*((AQ$4-$E58+1)/($I58*($I58+1)/2)*$C58))+($J58="custom")*CustomCF!AJ58</f>
        <v>0</v>
      </c>
      <c r="AR58" s="19">
        <f>($J58="Bell Curve")*(_xlfn.NORM.DIST(AND(AR$4&gt;=$E58,AR$4&lt;=$G58)*(AR$4-$E58+1),$I58/2,$L58,TRUE)-_xlfn.NORM.DIST(AND(AR$4&gt;=$E58,AR$4&lt;=$G58)*(AQ$4-$E58+1),$I58/2,$L58,TRUE))/(1-2*_xlfn.NORM.DIST(0,$I58/2,$L58,TRUE))*$C58+($J58="Steady Growth")*(AND(AR$4&gt;=$E58,AR$4&lt;=$G58)*((AR$4-$E58+1)/($I58*($I58+1)/2)*$C58))+($J58="custom")*CustomCF!AK58</f>
        <v>0</v>
      </c>
      <c r="AS58" s="19">
        <f>($J58="Bell Curve")*(_xlfn.NORM.DIST(AND(AS$4&gt;=$E58,AS$4&lt;=$G58)*(AS$4-$E58+1),$I58/2,$L58,TRUE)-_xlfn.NORM.DIST(AND(AS$4&gt;=$E58,AS$4&lt;=$G58)*(AR$4-$E58+1),$I58/2,$L58,TRUE))/(1-2*_xlfn.NORM.DIST(0,$I58/2,$L58,TRUE))*$C58+($J58="Steady Growth")*(AND(AS$4&gt;=$E58,AS$4&lt;=$G58)*((AS$4-$E58+1)/($I58*($I58+1)/2)*$C58))+($J58="custom")*CustomCF!AL58</f>
        <v>0</v>
      </c>
      <c r="AT58" s="19">
        <f>($J58="Bell Curve")*(_xlfn.NORM.DIST(AND(AT$4&gt;=$E58,AT$4&lt;=$G58)*(AT$4-$E58+1),$I58/2,$L58,TRUE)-_xlfn.NORM.DIST(AND(AT$4&gt;=$E58,AT$4&lt;=$G58)*(AS$4-$E58+1),$I58/2,$L58,TRUE))/(1-2*_xlfn.NORM.DIST(0,$I58/2,$L58,TRUE))*$C58+($J58="Steady Growth")*(AND(AT$4&gt;=$E58,AT$4&lt;=$G58)*((AT$4-$E58+1)/($I58*($I58+1)/2)*$C58))+($J58="custom")*CustomCF!AM58</f>
        <v>0</v>
      </c>
      <c r="AU58" s="19">
        <f>($J58="Bell Curve")*(_xlfn.NORM.DIST(AND(AU$4&gt;=$E58,AU$4&lt;=$G58)*(AU$4-$E58+1),$I58/2,$L58,TRUE)-_xlfn.NORM.DIST(AND(AU$4&gt;=$E58,AU$4&lt;=$G58)*(AT$4-$E58+1),$I58/2,$L58,TRUE))/(1-2*_xlfn.NORM.DIST(0,$I58/2,$L58,TRUE))*$C58+($J58="Steady Growth")*(AND(AU$4&gt;=$E58,AU$4&lt;=$G58)*((AU$4-$E58+1)/($I58*($I58+1)/2)*$C58))+($J58="custom")*CustomCF!AN58</f>
        <v>0</v>
      </c>
      <c r="AV58" s="19">
        <f>($J58="Bell Curve")*(_xlfn.NORM.DIST(AND(AV$4&gt;=$E58,AV$4&lt;=$G58)*(AV$4-$E58+1),$I58/2,$L58,TRUE)-_xlfn.NORM.DIST(AND(AV$4&gt;=$E58,AV$4&lt;=$G58)*(AU$4-$E58+1),$I58/2,$L58,TRUE))/(1-2*_xlfn.NORM.DIST(0,$I58/2,$L58,TRUE))*$C58+($J58="Steady Growth")*(AND(AV$4&gt;=$E58,AV$4&lt;=$G58)*((AV$4-$E58+1)/($I58*($I58+1)/2)*$C58))+($J58="custom")*CustomCF!AO58</f>
        <v>0</v>
      </c>
      <c r="AW58" s="19">
        <f>($J58="Bell Curve")*(_xlfn.NORM.DIST(AND(AW$4&gt;=$E58,AW$4&lt;=$G58)*(AW$4-$E58+1),$I58/2,$L58,TRUE)-_xlfn.NORM.DIST(AND(AW$4&gt;=$E58,AW$4&lt;=$G58)*(AV$4-$E58+1),$I58/2,$L58,TRUE))/(1-2*_xlfn.NORM.DIST(0,$I58/2,$L58,TRUE))*$C58+($J58="Steady Growth")*(AND(AW$4&gt;=$E58,AW$4&lt;=$G58)*((AW$4-$E58+1)/($I58*($I58+1)/2)*$C58))+($J58="custom")*CustomCF!AP58</f>
        <v>0</v>
      </c>
      <c r="AX58" s="19">
        <f>($J58="Bell Curve")*(_xlfn.NORM.DIST(AND(AX$4&gt;=$E58,AX$4&lt;=$G58)*(AX$4-$E58+1),$I58/2,$L58,TRUE)-_xlfn.NORM.DIST(AND(AX$4&gt;=$E58,AX$4&lt;=$G58)*(AW$4-$E58+1),$I58/2,$L58,TRUE))/(1-2*_xlfn.NORM.DIST(0,$I58/2,$L58,TRUE))*$C58+($J58="Steady Growth")*(AND(AX$4&gt;=$E58,AX$4&lt;=$G58)*((AX$4-$E58+1)/($I58*($I58+1)/2)*$C58))+($J58="custom")*CustomCF!AQ58</f>
        <v>0</v>
      </c>
      <c r="AY58" s="19">
        <f>($J58="Bell Curve")*(_xlfn.NORM.DIST(AND(AY$4&gt;=$E58,AY$4&lt;=$G58)*(AY$4-$E58+1),$I58/2,$L58,TRUE)-_xlfn.NORM.DIST(AND(AY$4&gt;=$E58,AY$4&lt;=$G58)*(AX$4-$E58+1),$I58/2,$L58,TRUE))/(1-2*_xlfn.NORM.DIST(0,$I58/2,$L58,TRUE))*$C58+($J58="Steady Growth")*(AND(AY$4&gt;=$E58,AY$4&lt;=$G58)*((AY$4-$E58+1)/($I58*($I58+1)/2)*$C58))+($J58="custom")*CustomCF!AR58</f>
        <v>0</v>
      </c>
      <c r="AZ58" s="19">
        <f>($J58="Bell Curve")*(_xlfn.NORM.DIST(AND(AZ$4&gt;=$E58,AZ$4&lt;=$G58)*(AZ$4-$E58+1),$I58/2,$L58,TRUE)-_xlfn.NORM.DIST(AND(AZ$4&gt;=$E58,AZ$4&lt;=$G58)*(AY$4-$E58+1),$I58/2,$L58,TRUE))/(1-2*_xlfn.NORM.DIST(0,$I58/2,$L58,TRUE))*$C58+($J58="Steady Growth")*(AND(AZ$4&gt;=$E58,AZ$4&lt;=$G58)*((AZ$4-$E58+1)/($I58*($I58+1)/2)*$C58))+($J58="custom")*CustomCF!AS58</f>
        <v>0</v>
      </c>
      <c r="BA58" s="19">
        <f>($J58="Bell Curve")*(_xlfn.NORM.DIST(AND(BA$4&gt;=$E58,BA$4&lt;=$G58)*(BA$4-$E58+1),$I58/2,$L58,TRUE)-_xlfn.NORM.DIST(AND(BA$4&gt;=$E58,BA$4&lt;=$G58)*(AZ$4-$E58+1),$I58/2,$L58,TRUE))/(1-2*_xlfn.NORM.DIST(0,$I58/2,$L58,TRUE))*$C58+($J58="Steady Growth")*(AND(BA$4&gt;=$E58,BA$4&lt;=$G58)*((BA$4-$E58+1)/($I58*($I58+1)/2)*$C58))+($J58="custom")*CustomCF!AT58</f>
        <v>0</v>
      </c>
      <c r="BB58" s="19">
        <f>($J58="Bell Curve")*(_xlfn.NORM.DIST(AND(BB$4&gt;=$E58,BB$4&lt;=$G58)*(BB$4-$E58+1),$I58/2,$L58,TRUE)-_xlfn.NORM.DIST(AND(BB$4&gt;=$E58,BB$4&lt;=$G58)*(BA$4-$E58+1),$I58/2,$L58,TRUE))/(1-2*_xlfn.NORM.DIST(0,$I58/2,$L58,TRUE))*$C58+($J58="Steady Growth")*(AND(BB$4&gt;=$E58,BB$4&lt;=$G58)*((BB$4-$E58+1)/($I58*($I58+1)/2)*$C58))+($J58="custom")*CustomCF!AU58</f>
        <v>0</v>
      </c>
      <c r="BC58" s="19">
        <f>($J58="Bell Curve")*(_xlfn.NORM.DIST(AND(BC$4&gt;=$E58,BC$4&lt;=$G58)*(BC$4-$E58+1),$I58/2,$L58,TRUE)-_xlfn.NORM.DIST(AND(BC$4&gt;=$E58,BC$4&lt;=$G58)*(BB$4-$E58+1),$I58/2,$L58,TRUE))/(1-2*_xlfn.NORM.DIST(0,$I58/2,$L58,TRUE))*$C58+($J58="Steady Growth")*(AND(BC$4&gt;=$E58,BC$4&lt;=$G58)*((BC$4-$E58+1)/($I58*($I58+1)/2)*$C58))+($J58="custom")*CustomCF!AV58</f>
        <v>0</v>
      </c>
      <c r="BD58" s="19">
        <f>($J58="Bell Curve")*(_xlfn.NORM.DIST(AND(BD$4&gt;=$E58,BD$4&lt;=$G58)*(BD$4-$E58+1),$I58/2,$L58,TRUE)-_xlfn.NORM.DIST(AND(BD$4&gt;=$E58,BD$4&lt;=$G58)*(BC$4-$E58+1),$I58/2,$L58,TRUE))/(1-2*_xlfn.NORM.DIST(0,$I58/2,$L58,TRUE))*$C58+($J58="Steady Growth")*(AND(BD$4&gt;=$E58,BD$4&lt;=$G58)*((BD$4-$E58+1)/($I58*($I58+1)/2)*$C58))+($J58="custom")*CustomCF!AW58</f>
        <v>0</v>
      </c>
      <c r="BE58" s="19">
        <f>($J58="Bell Curve")*(_xlfn.NORM.DIST(AND(BE$4&gt;=$E58,BE$4&lt;=$G58)*(BE$4-$E58+1),$I58/2,$L58,TRUE)-_xlfn.NORM.DIST(AND(BE$4&gt;=$E58,BE$4&lt;=$G58)*(BD$4-$E58+1),$I58/2,$L58,TRUE))/(1-2*_xlfn.NORM.DIST(0,$I58/2,$L58,TRUE))*$C58+($J58="Steady Growth")*(AND(BE$4&gt;=$E58,BE$4&lt;=$G58)*((BE$4-$E58+1)/($I58*($I58+1)/2)*$C58))+($J58="custom")*CustomCF!AX58</f>
        <v>0</v>
      </c>
      <c r="BF58" s="19">
        <f>($J58="Bell Curve")*(_xlfn.NORM.DIST(AND(BF$4&gt;=$E58,BF$4&lt;=$G58)*(BF$4-$E58+1),$I58/2,$L58,TRUE)-_xlfn.NORM.DIST(AND(BF$4&gt;=$E58,BF$4&lt;=$G58)*(BE$4-$E58+1),$I58/2,$L58,TRUE))/(1-2*_xlfn.NORM.DIST(0,$I58/2,$L58,TRUE))*$C58+($J58="Steady Growth")*(AND(BF$4&gt;=$E58,BF$4&lt;=$G58)*((BF$4-$E58+1)/($I58*($I58+1)/2)*$C58))+($J58="custom")*CustomCF!AY58</f>
        <v>0</v>
      </c>
      <c r="BG58" s="19">
        <f>($J58="Bell Curve")*(_xlfn.NORM.DIST(AND(BG$4&gt;=$E58,BG$4&lt;=$G58)*(BG$4-$E58+1),$I58/2,$L58,TRUE)-_xlfn.NORM.DIST(AND(BG$4&gt;=$E58,BG$4&lt;=$G58)*(BF$4-$E58+1),$I58/2,$L58,TRUE))/(1-2*_xlfn.NORM.DIST(0,$I58/2,$L58,TRUE))*$C58+($J58="Steady Growth")*(AND(BG$4&gt;=$E58,BG$4&lt;=$G58)*((BG$4-$E58+1)/($I58*($I58+1)/2)*$C58))+($J58="custom")*CustomCF!AZ58</f>
        <v>0</v>
      </c>
      <c r="BH58" s="19">
        <f>($J58="Bell Curve")*(_xlfn.NORM.DIST(AND(BH$4&gt;=$E58,BH$4&lt;=$G58)*(BH$4-$E58+1),$I58/2,$L58,TRUE)-_xlfn.NORM.DIST(AND(BH$4&gt;=$E58,BH$4&lt;=$G58)*(BG$4-$E58+1),$I58/2,$L58,TRUE))/(1-2*_xlfn.NORM.DIST(0,$I58/2,$L58,TRUE))*$C58+($J58="Steady Growth")*(AND(BH$4&gt;=$E58,BH$4&lt;=$G58)*((BH$4-$E58+1)/($I58*($I58+1)/2)*$C58))+($J58="custom")*CustomCF!BA58</f>
        <v>0</v>
      </c>
      <c r="BI58" s="19">
        <f>($J58="Bell Curve")*(_xlfn.NORM.DIST(AND(BI$4&gt;=$E58,BI$4&lt;=$G58)*(BI$4-$E58+1),$I58/2,$L58,TRUE)-_xlfn.NORM.DIST(AND(BI$4&gt;=$E58,BI$4&lt;=$G58)*(BH$4-$E58+1),$I58/2,$L58,TRUE))/(1-2*_xlfn.NORM.DIST(0,$I58/2,$L58,TRUE))*$C58+($J58="Steady Growth")*(AND(BI$4&gt;=$E58,BI$4&lt;=$G58)*((BI$4-$E58+1)/($I58*($I58+1)/2)*$C58))+($J58="custom")*CustomCF!BB58</f>
        <v>0</v>
      </c>
      <c r="BJ58" s="19">
        <f>($J58="Bell Curve")*(_xlfn.NORM.DIST(AND(BJ$4&gt;=$E58,BJ$4&lt;=$G58)*(BJ$4-$E58+1),$I58/2,$L58,TRUE)-_xlfn.NORM.DIST(AND(BJ$4&gt;=$E58,BJ$4&lt;=$G58)*(BI$4-$E58+1),$I58/2,$L58,TRUE))/(1-2*_xlfn.NORM.DIST(0,$I58/2,$L58,TRUE))*$C58+($J58="Steady Growth")*(AND(BJ$4&gt;=$E58,BJ$4&lt;=$G58)*((BJ$4-$E58+1)/($I58*($I58+1)/2)*$C58))+($J58="custom")*CustomCF!BC58</f>
        <v>0</v>
      </c>
      <c r="BK58" s="19">
        <f>($J58="Bell Curve")*(_xlfn.NORM.DIST(AND(BK$4&gt;=$E58,BK$4&lt;=$G58)*(BK$4-$E58+1),$I58/2,$L58,TRUE)-_xlfn.NORM.DIST(AND(BK$4&gt;=$E58,BK$4&lt;=$G58)*(BJ$4-$E58+1),$I58/2,$L58,TRUE))/(1-2*_xlfn.NORM.DIST(0,$I58/2,$L58,TRUE))*$C58+($J58="Steady Growth")*(AND(BK$4&gt;=$E58,BK$4&lt;=$G58)*((BK$4-$E58+1)/($I58*($I58+1)/2)*$C58))+($J58="custom")*CustomCF!BD58</f>
        <v>0</v>
      </c>
      <c r="BL58" s="19">
        <f>($J58="Bell Curve")*(_xlfn.NORM.DIST(AND(BL$4&gt;=$E58,BL$4&lt;=$G58)*(BL$4-$E58+1),$I58/2,$L58,TRUE)-_xlfn.NORM.DIST(AND(BL$4&gt;=$E58,BL$4&lt;=$G58)*(BK$4-$E58+1),$I58/2,$L58,TRUE))/(1-2*_xlfn.NORM.DIST(0,$I58/2,$L58,TRUE))*$C58+($J58="Steady Growth")*(AND(BL$4&gt;=$E58,BL$4&lt;=$G58)*((BL$4-$E58+1)/($I58*($I58+1)/2)*$C58))+($J58="custom")*CustomCF!BE58</f>
        <v>0</v>
      </c>
      <c r="BM58" s="19">
        <f>($J58="Bell Curve")*(_xlfn.NORM.DIST(AND(BM$4&gt;=$E58,BM$4&lt;=$G58)*(BM$4-$E58+1),$I58/2,$L58,TRUE)-_xlfn.NORM.DIST(AND(BM$4&gt;=$E58,BM$4&lt;=$G58)*(BL$4-$E58+1),$I58/2,$L58,TRUE))/(1-2*_xlfn.NORM.DIST(0,$I58/2,$L58,TRUE))*$C58+($J58="Steady Growth")*(AND(BM$4&gt;=$E58,BM$4&lt;=$G58)*((BM$4-$E58+1)/($I58*($I58+1)/2)*$C58))+($J58="custom")*CustomCF!BF58</f>
        <v>0</v>
      </c>
      <c r="BN58" s="19">
        <f>($J58="Bell Curve")*(_xlfn.NORM.DIST(AND(BN$4&gt;=$E58,BN$4&lt;=$G58)*(BN$4-$E58+1),$I58/2,$L58,TRUE)-_xlfn.NORM.DIST(AND(BN$4&gt;=$E58,BN$4&lt;=$G58)*(BM$4-$E58+1),$I58/2,$L58,TRUE))/(1-2*_xlfn.NORM.DIST(0,$I58/2,$L58,TRUE))*$C58+($J58="Steady Growth")*(AND(BN$4&gt;=$E58,BN$4&lt;=$G58)*((BN$4-$E58+1)/($I58*($I58+1)/2)*$C58))+($J58="custom")*CustomCF!BG58</f>
        <v>0</v>
      </c>
      <c r="BO58" s="19">
        <f>($J58="Bell Curve")*(_xlfn.NORM.DIST(AND(BO$4&gt;=$E58,BO$4&lt;=$G58)*(BO$4-$E58+1),$I58/2,$L58,TRUE)-_xlfn.NORM.DIST(AND(BO$4&gt;=$E58,BO$4&lt;=$G58)*(BN$4-$E58+1),$I58/2,$L58,TRUE))/(1-2*_xlfn.NORM.DIST(0,$I58/2,$L58,TRUE))*$C58+($J58="Steady Growth")*(AND(BO$4&gt;=$E58,BO$4&lt;=$G58)*((BO$4-$E58+1)/($I58*($I58+1)/2)*$C58))+($J58="custom")*CustomCF!BH58</f>
        <v>0</v>
      </c>
      <c r="BP58" s="19">
        <f>($J58="Bell Curve")*(_xlfn.NORM.DIST(AND(BP$4&gt;=$E58,BP$4&lt;=$G58)*(BP$4-$E58+1),$I58/2,$L58,TRUE)-_xlfn.NORM.DIST(AND(BP$4&gt;=$E58,BP$4&lt;=$G58)*(BO$4-$E58+1),$I58/2,$L58,TRUE))/(1-2*_xlfn.NORM.DIST(0,$I58/2,$L58,TRUE))*$C58+($J58="Steady Growth")*(AND(BP$4&gt;=$E58,BP$4&lt;=$G58)*((BP$4-$E58+1)/($I58*($I58+1)/2)*$C58))+($J58="custom")*CustomCF!BI58</f>
        <v>0</v>
      </c>
      <c r="BQ58" s="19">
        <f>($J58="Bell Curve")*(_xlfn.NORM.DIST(AND(BQ$4&gt;=$E58,BQ$4&lt;=$G58)*(BQ$4-$E58+1),$I58/2,$L58,TRUE)-_xlfn.NORM.DIST(AND(BQ$4&gt;=$E58,BQ$4&lt;=$G58)*(BP$4-$E58+1),$I58/2,$L58,TRUE))/(1-2*_xlfn.NORM.DIST(0,$I58/2,$L58,TRUE))*$C58+($J58="Steady Growth")*(AND(BQ$4&gt;=$E58,BQ$4&lt;=$G58)*((BQ$4-$E58+1)/($I58*($I58+1)/2)*$C58))+($J58="custom")*CustomCF!BJ58</f>
        <v>0</v>
      </c>
      <c r="BR58" s="19">
        <f>($J58="Bell Curve")*(_xlfn.NORM.DIST(AND(BR$4&gt;=$E58,BR$4&lt;=$G58)*(BR$4-$E58+1),$I58/2,$L58,TRUE)-_xlfn.NORM.DIST(AND(BR$4&gt;=$E58,BR$4&lt;=$G58)*(BQ$4-$E58+1),$I58/2,$L58,TRUE))/(1-2*_xlfn.NORM.DIST(0,$I58/2,$L58,TRUE))*$C58+($J58="Steady Growth")*(AND(BR$4&gt;=$E58,BR$4&lt;=$G58)*((BR$4-$E58+1)/($I58*($I58+1)/2)*$C58))+($J58="custom")*CustomCF!BK58</f>
        <v>0</v>
      </c>
      <c r="BS58" s="19">
        <f>($J58="Bell Curve")*(_xlfn.NORM.DIST(AND(BS$4&gt;=$E58,BS$4&lt;=$G58)*(BS$4-$E58+1),$I58/2,$L58,TRUE)-_xlfn.NORM.DIST(AND(BS$4&gt;=$E58,BS$4&lt;=$G58)*(BR$4-$E58+1),$I58/2,$L58,TRUE))/(1-2*_xlfn.NORM.DIST(0,$I58/2,$L58,TRUE))*$C58+($J58="Steady Growth")*(AND(BS$4&gt;=$E58,BS$4&lt;=$G58)*((BS$4-$E58+1)/($I58*($I58+1)/2)*$C58))+($J58="custom")*CustomCF!BL58</f>
        <v>0</v>
      </c>
      <c r="BT58" s="19">
        <f>($J58="Bell Curve")*(_xlfn.NORM.DIST(AND(BT$4&gt;=$E58,BT$4&lt;=$G58)*(BT$4-$E58+1),$I58/2,$L58,TRUE)-_xlfn.NORM.DIST(AND(BT$4&gt;=$E58,BT$4&lt;=$G58)*(BS$4-$E58+1),$I58/2,$L58,TRUE))/(1-2*_xlfn.NORM.DIST(0,$I58/2,$L58,TRUE))*$C58+($J58="Steady Growth")*(AND(BT$4&gt;=$E58,BT$4&lt;=$G58)*((BT$4-$E58+1)/($I58*($I58+1)/2)*$C58))+($J58="custom")*CustomCF!BM58</f>
        <v>0</v>
      </c>
      <c r="BU58" s="19">
        <f>($J58="Bell Curve")*(_xlfn.NORM.DIST(AND(BU$4&gt;=$E58,BU$4&lt;=$G58)*(BU$4-$E58+1),$I58/2,$L58,TRUE)-_xlfn.NORM.DIST(AND(BU$4&gt;=$E58,BU$4&lt;=$G58)*(BT$4-$E58+1),$I58/2,$L58,TRUE))/(1-2*_xlfn.NORM.DIST(0,$I58/2,$L58,TRUE))*$C58+($J58="Steady Growth")*(AND(BU$4&gt;=$E58,BU$4&lt;=$G58)*((BU$4-$E58+1)/($I58*($I58+1)/2)*$C58))+($J58="custom")*CustomCF!BN58</f>
        <v>0</v>
      </c>
      <c r="BV58" s="19">
        <f>($J58="Bell Curve")*(_xlfn.NORM.DIST(AND(BV$4&gt;=$E58,BV$4&lt;=$G58)*(BV$4-$E58+1),$I58/2,$L58,TRUE)-_xlfn.NORM.DIST(AND(BV$4&gt;=$E58,BV$4&lt;=$G58)*(BU$4-$E58+1),$I58/2,$L58,TRUE))/(1-2*_xlfn.NORM.DIST(0,$I58/2,$L58,TRUE))*$C58+($J58="Steady Growth")*(AND(BV$4&gt;=$E58,BV$4&lt;=$G58)*((BV$4-$E58+1)/($I58*($I58+1)/2)*$C58))+($J58="custom")*CustomCF!BO58</f>
        <v>0</v>
      </c>
      <c r="BW58" s="19">
        <f>($J58="Bell Curve")*(_xlfn.NORM.DIST(AND(BW$4&gt;=$E58,BW$4&lt;=$G58)*(BW$4-$E58+1),$I58/2,$L58,TRUE)-_xlfn.NORM.DIST(AND(BW$4&gt;=$E58,BW$4&lt;=$G58)*(BV$4-$E58+1),$I58/2,$L58,TRUE))/(1-2*_xlfn.NORM.DIST(0,$I58/2,$L58,TRUE))*$C58+($J58="Steady Growth")*(AND(BW$4&gt;=$E58,BW$4&lt;=$G58)*((BW$4-$E58+1)/($I58*($I58+1)/2)*$C58))+($J58="custom")*CustomCF!BP58</f>
        <v>0</v>
      </c>
      <c r="BX58" s="19">
        <f>($J58="Bell Curve")*(_xlfn.NORM.DIST(AND(BX$4&gt;=$E58,BX$4&lt;=$G58)*(BX$4-$E58+1),$I58/2,$L58,TRUE)-_xlfn.NORM.DIST(AND(BX$4&gt;=$E58,BX$4&lt;=$G58)*(BW$4-$E58+1),$I58/2,$L58,TRUE))/(1-2*_xlfn.NORM.DIST(0,$I58/2,$L58,TRUE))*$C58+($J58="Steady Growth")*(AND(BX$4&gt;=$E58,BX$4&lt;=$G58)*((BX$4-$E58+1)/($I58*($I58+1)/2)*$C58))+($J58="custom")*CustomCF!BQ58</f>
        <v>0</v>
      </c>
      <c r="BY58" s="19">
        <f>($J58="Bell Curve")*(_xlfn.NORM.DIST(AND(BY$4&gt;=$E58,BY$4&lt;=$G58)*(BY$4-$E58+1),$I58/2,$L58,TRUE)-_xlfn.NORM.DIST(AND(BY$4&gt;=$E58,BY$4&lt;=$G58)*(BX$4-$E58+1),$I58/2,$L58,TRUE))/(1-2*_xlfn.NORM.DIST(0,$I58/2,$L58,TRUE))*$C58+($J58="Steady Growth")*(AND(BY$4&gt;=$E58,BY$4&lt;=$G58)*((BY$4-$E58+1)/($I58*($I58+1)/2)*$C58))+($J58="custom")*CustomCF!BR58</f>
        <v>0</v>
      </c>
      <c r="BZ58" s="19">
        <f>($J58="Bell Curve")*(_xlfn.NORM.DIST(AND(BZ$4&gt;=$E58,BZ$4&lt;=$G58)*(BZ$4-$E58+1),$I58/2,$L58,TRUE)-_xlfn.NORM.DIST(AND(BZ$4&gt;=$E58,BZ$4&lt;=$G58)*(BY$4-$E58+1),$I58/2,$L58,TRUE))/(1-2*_xlfn.NORM.DIST(0,$I58/2,$L58,TRUE))*$C58+($J58="Steady Growth")*(AND(BZ$4&gt;=$E58,BZ$4&lt;=$G58)*((BZ$4-$E58+1)/($I58*($I58+1)/2)*$C58))+($J58="custom")*CustomCF!BS58</f>
        <v>0</v>
      </c>
      <c r="CA58" s="19">
        <f>($J58="Bell Curve")*(_xlfn.NORM.DIST(AND(CA$4&gt;=$E58,CA$4&lt;=$G58)*(CA$4-$E58+1),$I58/2,$L58,TRUE)-_xlfn.NORM.DIST(AND(CA$4&gt;=$E58,CA$4&lt;=$G58)*(BZ$4-$E58+1),$I58/2,$L58,TRUE))/(1-2*_xlfn.NORM.DIST(0,$I58/2,$L58,TRUE))*$C58+($J58="Steady Growth")*(AND(CA$4&gt;=$E58,CA$4&lt;=$G58)*((CA$4-$E58+1)/($I58*($I58+1)/2)*$C58))+($J58="custom")*CustomCF!BT58</f>
        <v>0</v>
      </c>
      <c r="CB58" s="19">
        <f>($J58="Bell Curve")*(_xlfn.NORM.DIST(AND(CB$4&gt;=$E58,CB$4&lt;=$G58)*(CB$4-$E58+1),$I58/2,$L58,TRUE)-_xlfn.NORM.DIST(AND(CB$4&gt;=$E58,CB$4&lt;=$G58)*(CA$4-$E58+1),$I58/2,$L58,TRUE))/(1-2*_xlfn.NORM.DIST(0,$I58/2,$L58,TRUE))*$C58+($J58="Steady Growth")*(AND(CB$4&gt;=$E58,CB$4&lt;=$G58)*((CB$4-$E58+1)/($I58*($I58+1)/2)*$C58))+($J58="custom")*CustomCF!BU58</f>
        <v>0</v>
      </c>
      <c r="CC58" s="19">
        <f>($J58="Bell Curve")*(_xlfn.NORM.DIST(AND(CC$4&gt;=$E58,CC$4&lt;=$G58)*(CC$4-$E58+1),$I58/2,$L58,TRUE)-_xlfn.NORM.DIST(AND(CC$4&gt;=$E58,CC$4&lt;=$G58)*(CB$4-$E58+1),$I58/2,$L58,TRUE))/(1-2*_xlfn.NORM.DIST(0,$I58/2,$L58,TRUE))*$C58+($J58="Steady Growth")*(AND(CC$4&gt;=$E58,CC$4&lt;=$G58)*((CC$4-$E58+1)/($I58*($I58+1)/2)*$C58))+($J58="custom")*CustomCF!BV58</f>
        <v>0</v>
      </c>
      <c r="CD58" s="19">
        <f>($J58="Bell Curve")*(_xlfn.NORM.DIST(AND(CD$4&gt;=$E58,CD$4&lt;=$G58)*(CD$4-$E58+1),$I58/2,$L58,TRUE)-_xlfn.NORM.DIST(AND(CD$4&gt;=$E58,CD$4&lt;=$G58)*(CC$4-$E58+1),$I58/2,$L58,TRUE))/(1-2*_xlfn.NORM.DIST(0,$I58/2,$L58,TRUE))*$C58+($J58="Steady Growth")*(AND(CD$4&gt;=$E58,CD$4&lt;=$G58)*((CD$4-$E58+1)/($I58*($I58+1)/2)*$C58))+($J58="custom")*CustomCF!BW58</f>
        <v>0</v>
      </c>
      <c r="CE58" s="19">
        <f>($J58="Bell Curve")*(_xlfn.NORM.DIST(AND(CE$4&gt;=$E58,CE$4&lt;=$G58)*(CE$4-$E58+1),$I58/2,$L58,TRUE)-_xlfn.NORM.DIST(AND(CE$4&gt;=$E58,CE$4&lt;=$G58)*(CD$4-$E58+1),$I58/2,$L58,TRUE))/(1-2*_xlfn.NORM.DIST(0,$I58/2,$L58,TRUE))*$C58+($J58="Steady Growth")*(AND(CE$4&gt;=$E58,CE$4&lt;=$G58)*((CE$4-$E58+1)/($I58*($I58+1)/2)*$C58))+($J58="custom")*CustomCF!BX58</f>
        <v>0</v>
      </c>
      <c r="CF58" s="19">
        <f>($J58="Bell Curve")*(_xlfn.NORM.DIST(AND(CF$4&gt;=$E58,CF$4&lt;=$G58)*(CF$4-$E58+1),$I58/2,$L58,TRUE)-_xlfn.NORM.DIST(AND(CF$4&gt;=$E58,CF$4&lt;=$G58)*(CE$4-$E58+1),$I58/2,$L58,TRUE))/(1-2*_xlfn.NORM.DIST(0,$I58/2,$L58,TRUE))*$C58+($J58="Steady Growth")*(AND(CF$4&gt;=$E58,CF$4&lt;=$G58)*((CF$4-$E58+1)/($I58*($I58+1)/2)*$C58))+($J58="custom")*CustomCF!BY58</f>
        <v>0</v>
      </c>
      <c r="CG58" s="19">
        <f>($J58="Bell Curve")*(_xlfn.NORM.DIST(AND(CG$4&gt;=$E58,CG$4&lt;=$G58)*(CG$4-$E58+1),$I58/2,$L58,TRUE)-_xlfn.NORM.DIST(AND(CG$4&gt;=$E58,CG$4&lt;=$G58)*(CF$4-$E58+1),$I58/2,$L58,TRUE))/(1-2*_xlfn.NORM.DIST(0,$I58/2,$L58,TRUE))*$C58+($J58="Steady Growth")*(AND(CG$4&gt;=$E58,CG$4&lt;=$G58)*((CG$4-$E58+1)/($I58*($I58+1)/2)*$C58))+($J58="custom")*CustomCF!BZ58</f>
        <v>0</v>
      </c>
      <c r="CH58" s="19">
        <f>($J58="Bell Curve")*(_xlfn.NORM.DIST(AND(CH$4&gt;=$E58,CH$4&lt;=$G58)*(CH$4-$E58+1),$I58/2,$L58,TRUE)-_xlfn.NORM.DIST(AND(CH$4&gt;=$E58,CH$4&lt;=$G58)*(CG$4-$E58+1),$I58/2,$L58,TRUE))/(1-2*_xlfn.NORM.DIST(0,$I58/2,$L58,TRUE))*$C58+($J58="Steady Growth")*(AND(CH$4&gt;=$E58,CH$4&lt;=$G58)*((CH$4-$E58+1)/($I58*($I58+1)/2)*$C58))+($J58="custom")*CustomCF!CA58</f>
        <v>0</v>
      </c>
      <c r="CI58" s="19">
        <f>($J58="Bell Curve")*(_xlfn.NORM.DIST(AND(CI$4&gt;=$E58,CI$4&lt;=$G58)*(CI$4-$E58+1),$I58/2,$L58,TRUE)-_xlfn.NORM.DIST(AND(CI$4&gt;=$E58,CI$4&lt;=$G58)*(CH$4-$E58+1),$I58/2,$L58,TRUE))/(1-2*_xlfn.NORM.DIST(0,$I58/2,$L58,TRUE))*$C58+($J58="Steady Growth")*(AND(CI$4&gt;=$E58,CI$4&lt;=$G58)*((CI$4-$E58+1)/($I58*($I58+1)/2)*$C58))+($J58="custom")*CustomCF!CB58</f>
        <v>0</v>
      </c>
      <c r="CJ58" s="19">
        <f>($J58="Bell Curve")*(_xlfn.NORM.DIST(AND(CJ$4&gt;=$E58,CJ$4&lt;=$G58)*(CJ$4-$E58+1),$I58/2,$L58,TRUE)-_xlfn.NORM.DIST(AND(CJ$4&gt;=$E58,CJ$4&lt;=$G58)*(CI$4-$E58+1),$I58/2,$L58,TRUE))/(1-2*_xlfn.NORM.DIST(0,$I58/2,$L58,TRUE))*$C58+($J58="Steady Growth")*(AND(CJ$4&gt;=$E58,CJ$4&lt;=$G58)*((CJ$4-$E58+1)/($I58*($I58+1)/2)*$C58))+($J58="custom")*CustomCF!CC58</f>
        <v>0</v>
      </c>
      <c r="CK58" s="19">
        <f>($J58="Bell Curve")*(_xlfn.NORM.DIST(AND(CK$4&gt;=$E58,CK$4&lt;=$G58)*(CK$4-$E58+1),$I58/2,$L58,TRUE)-_xlfn.NORM.DIST(AND(CK$4&gt;=$E58,CK$4&lt;=$G58)*(CJ$4-$E58+1),$I58/2,$L58,TRUE))/(1-2*_xlfn.NORM.DIST(0,$I58/2,$L58,TRUE))*$C58+($J58="Steady Growth")*(AND(CK$4&gt;=$E58,CK$4&lt;=$G58)*((CK$4-$E58+1)/($I58*($I58+1)/2)*$C58))+($J58="custom")*CustomCF!CD58</f>
        <v>0</v>
      </c>
      <c r="CL58" s="19">
        <f>($J58="Bell Curve")*(_xlfn.NORM.DIST(AND(CL$4&gt;=$E58,CL$4&lt;=$G58)*(CL$4-$E58+1),$I58/2,$L58,TRUE)-_xlfn.NORM.DIST(AND(CL$4&gt;=$E58,CL$4&lt;=$G58)*(CK$4-$E58+1),$I58/2,$L58,TRUE))/(1-2*_xlfn.NORM.DIST(0,$I58/2,$L58,TRUE))*$C58+($J58="Steady Growth")*(AND(CL$4&gt;=$E58,CL$4&lt;=$G58)*((CL$4-$E58+1)/($I58*($I58+1)/2)*$C58))+($J58="custom")*CustomCF!CE58</f>
        <v>0</v>
      </c>
      <c r="CM58" s="19">
        <f>($J58="Bell Curve")*(_xlfn.NORM.DIST(AND(CM$4&gt;=$E58,CM$4&lt;=$G58)*(CM$4-$E58+1),$I58/2,$L58,TRUE)-_xlfn.NORM.DIST(AND(CM$4&gt;=$E58,CM$4&lt;=$G58)*(CL$4-$E58+1),$I58/2,$L58,TRUE))/(1-2*_xlfn.NORM.DIST(0,$I58/2,$L58,TRUE))*$C58+($J58="Steady Growth")*(AND(CM$4&gt;=$E58,CM$4&lt;=$G58)*((CM$4-$E58+1)/($I58*($I58+1)/2)*$C58))+($J58="custom")*CustomCF!CF58</f>
        <v>0</v>
      </c>
      <c r="CN58" s="19">
        <f>($J58="Bell Curve")*(_xlfn.NORM.DIST(AND(CN$4&gt;=$E58,CN$4&lt;=$G58)*(CN$4-$E58+1),$I58/2,$L58,TRUE)-_xlfn.NORM.DIST(AND(CN$4&gt;=$E58,CN$4&lt;=$G58)*(CM$4-$E58+1),$I58/2,$L58,TRUE))/(1-2*_xlfn.NORM.DIST(0,$I58/2,$L58,TRUE))*$C58+($J58="Steady Growth")*(AND(CN$4&gt;=$E58,CN$4&lt;=$G58)*((CN$4-$E58+1)/($I58*($I58+1)/2)*$C58))+($J58="custom")*CustomCF!CG58</f>
        <v>0</v>
      </c>
      <c r="CO58" s="19">
        <f>($J58="Bell Curve")*(_xlfn.NORM.DIST(AND(CO$4&gt;=$E58,CO$4&lt;=$G58)*(CO$4-$E58+1),$I58/2,$L58,TRUE)-_xlfn.NORM.DIST(AND(CO$4&gt;=$E58,CO$4&lt;=$G58)*(CN$4-$E58+1),$I58/2,$L58,TRUE))/(1-2*_xlfn.NORM.DIST(0,$I58/2,$L58,TRUE))*$C58+($J58="Steady Growth")*(AND(CO$4&gt;=$E58,CO$4&lt;=$G58)*((CO$4-$E58+1)/($I58*($I58+1)/2)*$C58))+($J58="custom")*CustomCF!CH58</f>
        <v>0</v>
      </c>
      <c r="CP58" s="19">
        <f>($J58="Bell Curve")*(_xlfn.NORM.DIST(AND(CP$4&gt;=$E58,CP$4&lt;=$G58)*(CP$4-$E58+1),$I58/2,$L58,TRUE)-_xlfn.NORM.DIST(AND(CP$4&gt;=$E58,CP$4&lt;=$G58)*(CO$4-$E58+1),$I58/2,$L58,TRUE))/(1-2*_xlfn.NORM.DIST(0,$I58/2,$L58,TRUE))*$C58+($J58="Steady Growth")*(AND(CP$4&gt;=$E58,CP$4&lt;=$G58)*((CP$4-$E58+1)/($I58*($I58+1)/2)*$C58))+($J58="custom")*CustomCF!CI58</f>
        <v>0</v>
      </c>
      <c r="CQ58" s="19">
        <f>($J58="Bell Curve")*(_xlfn.NORM.DIST(AND(CQ$4&gt;=$E58,CQ$4&lt;=$G58)*(CQ$4-$E58+1),$I58/2,$L58,TRUE)-_xlfn.NORM.DIST(AND(CQ$4&gt;=$E58,CQ$4&lt;=$G58)*(CP$4-$E58+1),$I58/2,$L58,TRUE))/(1-2*_xlfn.NORM.DIST(0,$I58/2,$L58,TRUE))*$C58+($J58="Steady Growth")*(AND(CQ$4&gt;=$E58,CQ$4&lt;=$G58)*((CQ$4-$E58+1)/($I58*($I58+1)/2)*$C58))+($J58="custom")*CustomCF!CJ58</f>
        <v>0</v>
      </c>
      <c r="CR58" s="19">
        <f>($J58="Bell Curve")*(_xlfn.NORM.DIST(AND(CR$4&gt;=$E58,CR$4&lt;=$G58)*(CR$4-$E58+1),$I58/2,$L58,TRUE)-_xlfn.NORM.DIST(AND(CR$4&gt;=$E58,CR$4&lt;=$G58)*(CQ$4-$E58+1),$I58/2,$L58,TRUE))/(1-2*_xlfn.NORM.DIST(0,$I58/2,$L58,TRUE))*$C58+($J58="Steady Growth")*(AND(CR$4&gt;=$E58,CR$4&lt;=$G58)*((CR$4-$E58+1)/($I58*($I58+1)/2)*$C58))+($J58="custom")*CustomCF!CK58</f>
        <v>0</v>
      </c>
      <c r="CS58" s="19">
        <f>($J58="Bell Curve")*(_xlfn.NORM.DIST(AND(CS$4&gt;=$E58,CS$4&lt;=$G58)*(CS$4-$E58+1),$I58/2,$L58,TRUE)-_xlfn.NORM.DIST(AND(CS$4&gt;=$E58,CS$4&lt;=$G58)*(CR$4-$E58+1),$I58/2,$L58,TRUE))/(1-2*_xlfn.NORM.DIST(0,$I58/2,$L58,TRUE))*$C58+($J58="Steady Growth")*(AND(CS$4&gt;=$E58,CS$4&lt;=$G58)*((CS$4-$E58+1)/($I58*($I58+1)/2)*$C58))+($J58="custom")*CustomCF!CL58</f>
        <v>0</v>
      </c>
      <c r="CT58" s="19">
        <f>($J58="Bell Curve")*(_xlfn.NORM.DIST(AND(CT$4&gt;=$E58,CT$4&lt;=$G58)*(CT$4-$E58+1),$I58/2,$L58,TRUE)-_xlfn.NORM.DIST(AND(CT$4&gt;=$E58,CT$4&lt;=$G58)*(CS$4-$E58+1),$I58/2,$L58,TRUE))/(1-2*_xlfn.NORM.DIST(0,$I58/2,$L58,TRUE))*$C58+($J58="Steady Growth")*(AND(CT$4&gt;=$E58,CT$4&lt;=$G58)*((CT$4-$E58+1)/($I58*($I58+1)/2)*$C58))+($J58="custom")*CustomCF!CM58</f>
        <v>0</v>
      </c>
      <c r="CU58" s="19">
        <f>($J58="Bell Curve")*(_xlfn.NORM.DIST(AND(CU$4&gt;=$E58,CU$4&lt;=$G58)*(CU$4-$E58+1),$I58/2,$L58,TRUE)-_xlfn.NORM.DIST(AND(CU$4&gt;=$E58,CU$4&lt;=$G58)*(CT$4-$E58+1),$I58/2,$L58,TRUE))/(1-2*_xlfn.NORM.DIST(0,$I58/2,$L58,TRUE))*$C58+($J58="Steady Growth")*(AND(CU$4&gt;=$E58,CU$4&lt;=$G58)*((CU$4-$E58+1)/($I58*($I58+1)/2)*$C58))+($J58="custom")*CustomCF!CN58</f>
        <v>0</v>
      </c>
      <c r="CV58" s="19">
        <f>($J58="Bell Curve")*(_xlfn.NORM.DIST(AND(CV$4&gt;=$E58,CV$4&lt;=$G58)*(CV$4-$E58+1),$I58/2,$L58,TRUE)-_xlfn.NORM.DIST(AND(CV$4&gt;=$E58,CV$4&lt;=$G58)*(CU$4-$E58+1),$I58/2,$L58,TRUE))/(1-2*_xlfn.NORM.DIST(0,$I58/2,$L58,TRUE))*$C58+($J58="Steady Growth")*(AND(CV$4&gt;=$E58,CV$4&lt;=$G58)*((CV$4-$E58+1)/($I58*($I58+1)/2)*$C58))+($J58="custom")*CustomCF!CO58</f>
        <v>0</v>
      </c>
      <c r="CW58" s="19">
        <f>($J58="Bell Curve")*(_xlfn.NORM.DIST(AND(CW$4&gt;=$E58,CW$4&lt;=$G58)*(CW$4-$E58+1),$I58/2,$L58,TRUE)-_xlfn.NORM.DIST(AND(CW$4&gt;=$E58,CW$4&lt;=$G58)*(CV$4-$E58+1),$I58/2,$L58,TRUE))/(1-2*_xlfn.NORM.DIST(0,$I58/2,$L58,TRUE))*$C58+($J58="Steady Growth")*(AND(CW$4&gt;=$E58,CW$4&lt;=$G58)*((CW$4-$E58+1)/($I58*($I58+1)/2)*$C58))+($J58="custom")*CustomCF!CP58</f>
        <v>0</v>
      </c>
      <c r="CX58" s="19">
        <f>($J58="Bell Curve")*(_xlfn.NORM.DIST(AND(CX$4&gt;=$E58,CX$4&lt;=$G58)*(CX$4-$E58+1),$I58/2,$L58,TRUE)-_xlfn.NORM.DIST(AND(CX$4&gt;=$E58,CX$4&lt;=$G58)*(CW$4-$E58+1),$I58/2,$L58,TRUE))/(1-2*_xlfn.NORM.DIST(0,$I58/2,$L58,TRUE))*$C58+($J58="Steady Growth")*(AND(CX$4&gt;=$E58,CX$4&lt;=$G58)*((CX$4-$E58+1)/($I58*($I58+1)/2)*$C58))+($J58="custom")*CustomCF!CQ58</f>
        <v>0</v>
      </c>
      <c r="CY58" s="19">
        <f>($J58="Bell Curve")*(_xlfn.NORM.DIST(AND(CY$4&gt;=$E58,CY$4&lt;=$G58)*(CY$4-$E58+1),$I58/2,$L58,TRUE)-_xlfn.NORM.DIST(AND(CY$4&gt;=$E58,CY$4&lt;=$G58)*(CX$4-$E58+1),$I58/2,$L58,TRUE))/(1-2*_xlfn.NORM.DIST(0,$I58/2,$L58,TRUE))*$C58+($J58="Steady Growth")*(AND(CY$4&gt;=$E58,CY$4&lt;=$G58)*((CY$4-$E58+1)/($I58*($I58+1)/2)*$C58))+($J58="custom")*CustomCF!CR58</f>
        <v>0</v>
      </c>
      <c r="CZ58" s="19">
        <f>($J58="Bell Curve")*(_xlfn.NORM.DIST(AND(CZ$4&gt;=$E58,CZ$4&lt;=$G58)*(CZ$4-$E58+1),$I58/2,$L58,TRUE)-_xlfn.NORM.DIST(AND(CZ$4&gt;=$E58,CZ$4&lt;=$G58)*(CY$4-$E58+1),$I58/2,$L58,TRUE))/(1-2*_xlfn.NORM.DIST(0,$I58/2,$L58,TRUE))*$C58+($J58="Steady Growth")*(AND(CZ$4&gt;=$E58,CZ$4&lt;=$G58)*((CZ$4-$E58+1)/($I58*($I58+1)/2)*$C58))+($J58="custom")*CustomCF!CS58</f>
        <v>0</v>
      </c>
      <c r="DA58" s="19">
        <f>($J58="Bell Curve")*(_xlfn.NORM.DIST(AND(DA$4&gt;=$E58,DA$4&lt;=$G58)*(DA$4-$E58+1),$I58/2,$L58,TRUE)-_xlfn.NORM.DIST(AND(DA$4&gt;=$E58,DA$4&lt;=$G58)*(CZ$4-$E58+1),$I58/2,$L58,TRUE))/(1-2*_xlfn.NORM.DIST(0,$I58/2,$L58,TRUE))*$C58+($J58="Steady Growth")*(AND(DA$4&gt;=$E58,DA$4&lt;=$G58)*((DA$4-$E58+1)/($I58*($I58+1)/2)*$C58))+($J58="custom")*CustomCF!CT58</f>
        <v>0</v>
      </c>
      <c r="DB58" s="19">
        <f>($J58="Bell Curve")*(_xlfn.NORM.DIST(AND(DB$4&gt;=$E58,DB$4&lt;=$G58)*(DB$4-$E58+1),$I58/2,$L58,TRUE)-_xlfn.NORM.DIST(AND(DB$4&gt;=$E58,DB$4&lt;=$G58)*(DA$4-$E58+1),$I58/2,$L58,TRUE))/(1-2*_xlfn.NORM.DIST(0,$I58/2,$L58,TRUE))*$C58+($J58="Steady Growth")*(AND(DB$4&gt;=$E58,DB$4&lt;=$G58)*((DB$4-$E58+1)/($I58*($I58+1)/2)*$C58))+($J58="custom")*CustomCF!CU58</f>
        <v>0</v>
      </c>
      <c r="DC58" s="19">
        <f>($J58="Bell Curve")*(_xlfn.NORM.DIST(AND(DC$4&gt;=$E58,DC$4&lt;=$G58)*(DC$4-$E58+1),$I58/2,$L58,TRUE)-_xlfn.NORM.DIST(AND(DC$4&gt;=$E58,DC$4&lt;=$G58)*(DB$4-$E58+1),$I58/2,$L58,TRUE))/(1-2*_xlfn.NORM.DIST(0,$I58/2,$L58,TRUE))*$C58+($J58="Steady Growth")*(AND(DC$4&gt;=$E58,DC$4&lt;=$G58)*((DC$4-$E58+1)/($I58*($I58+1)/2)*$C58))+($J58="custom")*CustomCF!CV58</f>
        <v>0</v>
      </c>
      <c r="DD58" s="19">
        <f>($J58="Bell Curve")*(_xlfn.NORM.DIST(AND(DD$4&gt;=$E58,DD$4&lt;=$G58)*(DD$4-$E58+1),$I58/2,$L58,TRUE)-_xlfn.NORM.DIST(AND(DD$4&gt;=$E58,DD$4&lt;=$G58)*(DC$4-$E58+1),$I58/2,$L58,TRUE))/(1-2*_xlfn.NORM.DIST(0,$I58/2,$L58,TRUE))*$C58+($J58="Steady Growth")*(AND(DD$4&gt;=$E58,DD$4&lt;=$G58)*((DD$4-$E58+1)/($I58*($I58+1)/2)*$C58))+($J58="custom")*CustomCF!CW58</f>
        <v>0</v>
      </c>
      <c r="DE58" s="19">
        <f>($J58="Bell Curve")*(_xlfn.NORM.DIST(AND(DE$4&gt;=$E58,DE$4&lt;=$G58)*(DE$4-$E58+1),$I58/2,$L58,TRUE)-_xlfn.NORM.DIST(AND(DE$4&gt;=$E58,DE$4&lt;=$G58)*(DD$4-$E58+1),$I58/2,$L58,TRUE))/(1-2*_xlfn.NORM.DIST(0,$I58/2,$L58,TRUE))*$C58+($J58="Steady Growth")*(AND(DE$4&gt;=$E58,DE$4&lt;=$G58)*((DE$4-$E58+1)/($I58*($I58+1)/2)*$C58))+($J58="custom")*CustomCF!CX58</f>
        <v>0</v>
      </c>
      <c r="DF58" s="19">
        <f>($J58="Bell Curve")*(_xlfn.NORM.DIST(AND(DF$4&gt;=$E58,DF$4&lt;=$G58)*(DF$4-$E58+1),$I58/2,$L58,TRUE)-_xlfn.NORM.DIST(AND(DF$4&gt;=$E58,DF$4&lt;=$G58)*(DE$4-$E58+1),$I58/2,$L58,TRUE))/(1-2*_xlfn.NORM.DIST(0,$I58/2,$L58,TRUE))*$C58+($J58="Steady Growth")*(AND(DF$4&gt;=$E58,DF$4&lt;=$G58)*((DF$4-$E58+1)/($I58*($I58+1)/2)*$C58))+($J58="custom")*CustomCF!CY58</f>
        <v>0</v>
      </c>
      <c r="DG58" s="19">
        <f>($J58="Bell Curve")*(_xlfn.NORM.DIST(AND(DG$4&gt;=$E58,DG$4&lt;=$G58)*(DG$4-$E58+1),$I58/2,$L58,TRUE)-_xlfn.NORM.DIST(AND(DG$4&gt;=$E58,DG$4&lt;=$G58)*(DF$4-$E58+1),$I58/2,$L58,TRUE))/(1-2*_xlfn.NORM.DIST(0,$I58/2,$L58,TRUE))*$C58+($J58="Steady Growth")*(AND(DG$4&gt;=$E58,DG$4&lt;=$G58)*((DG$4-$E58+1)/($I58*($I58+1)/2)*$C58))+($J58="custom")*CustomCF!CZ58</f>
        <v>0</v>
      </c>
      <c r="DH58" s="19">
        <f>($J58="Bell Curve")*(_xlfn.NORM.DIST(AND(DH$4&gt;=$E58,DH$4&lt;=$G58)*(DH$4-$E58+1),$I58/2,$L58,TRUE)-_xlfn.NORM.DIST(AND(DH$4&gt;=$E58,DH$4&lt;=$G58)*(DG$4-$E58+1),$I58/2,$L58,TRUE))/(1-2*_xlfn.NORM.DIST(0,$I58/2,$L58,TRUE))*$C58+($J58="Steady Growth")*(AND(DH$4&gt;=$E58,DH$4&lt;=$G58)*((DH$4-$E58+1)/($I58*($I58+1)/2)*$C58))+($J58="custom")*CustomCF!DA58</f>
        <v>0</v>
      </c>
      <c r="DI58" s="19">
        <f>($J58="Bell Curve")*(_xlfn.NORM.DIST(AND(DI$4&gt;=$E58,DI$4&lt;=$G58)*(DI$4-$E58+1),$I58/2,$L58,TRUE)-_xlfn.NORM.DIST(AND(DI$4&gt;=$E58,DI$4&lt;=$G58)*(DH$4-$E58+1),$I58/2,$L58,TRUE))/(1-2*_xlfn.NORM.DIST(0,$I58/2,$L58,TRUE))*$C58+($J58="Steady Growth")*(AND(DI$4&gt;=$E58,DI$4&lt;=$G58)*((DI$4-$E58+1)/($I58*($I58+1)/2)*$C58))+($J58="custom")*CustomCF!DB58</f>
        <v>0</v>
      </c>
      <c r="DJ58" s="19">
        <f>($J58="Bell Curve")*(_xlfn.NORM.DIST(AND(DJ$4&gt;=$E58,DJ$4&lt;=$G58)*(DJ$4-$E58+1),$I58/2,$L58,TRUE)-_xlfn.NORM.DIST(AND(DJ$4&gt;=$E58,DJ$4&lt;=$G58)*(DI$4-$E58+1),$I58/2,$L58,TRUE))/(1-2*_xlfn.NORM.DIST(0,$I58/2,$L58,TRUE))*$C58+($J58="Steady Growth")*(AND(DJ$4&gt;=$E58,DJ$4&lt;=$G58)*((DJ$4-$E58+1)/($I58*($I58+1)/2)*$C58))+($J58="custom")*CustomCF!DC58</f>
        <v>0</v>
      </c>
      <c r="DK58" s="19">
        <f>($J58="Bell Curve")*(_xlfn.NORM.DIST(AND(DK$4&gt;=$E58,DK$4&lt;=$G58)*(DK$4-$E58+1),$I58/2,$L58,TRUE)-_xlfn.NORM.DIST(AND(DK$4&gt;=$E58,DK$4&lt;=$G58)*(DJ$4-$E58+1),$I58/2,$L58,TRUE))/(1-2*_xlfn.NORM.DIST(0,$I58/2,$L58,TRUE))*$C58+($J58="Steady Growth")*(AND(DK$4&gt;=$E58,DK$4&lt;=$G58)*((DK$4-$E58+1)/($I58*($I58+1)/2)*$C58))+($J58="custom")*CustomCF!DD58</f>
        <v>0</v>
      </c>
      <c r="DL58" s="19">
        <f>($J58="Bell Curve")*(_xlfn.NORM.DIST(AND(DL$4&gt;=$E58,DL$4&lt;=$G58)*(DL$4-$E58+1),$I58/2,$L58,TRUE)-_xlfn.NORM.DIST(AND(DL$4&gt;=$E58,DL$4&lt;=$G58)*(DK$4-$E58+1),$I58/2,$L58,TRUE))/(1-2*_xlfn.NORM.DIST(0,$I58/2,$L58,TRUE))*$C58+($J58="Steady Growth")*(AND(DL$4&gt;=$E58,DL$4&lt;=$G58)*((DL$4-$E58+1)/($I58*($I58+1)/2)*$C58))+($J58="custom")*CustomCF!DE58</f>
        <v>0</v>
      </c>
      <c r="DM58" s="19">
        <f>($J58="Bell Curve")*(_xlfn.NORM.DIST(AND(DM$4&gt;=$E58,DM$4&lt;=$G58)*(DM$4-$E58+1),$I58/2,$L58,TRUE)-_xlfn.NORM.DIST(AND(DM$4&gt;=$E58,DM$4&lt;=$G58)*(DL$4-$E58+1),$I58/2,$L58,TRUE))/(1-2*_xlfn.NORM.DIST(0,$I58/2,$L58,TRUE))*$C58+($J58="Steady Growth")*(AND(DM$4&gt;=$E58,DM$4&lt;=$G58)*((DM$4-$E58+1)/($I58*($I58+1)/2)*$C58))+($J58="custom")*CustomCF!DF58</f>
        <v>0</v>
      </c>
      <c r="DN58" s="19">
        <f>($J58="Bell Curve")*(_xlfn.NORM.DIST(AND(DN$4&gt;=$E58,DN$4&lt;=$G58)*(DN$4-$E58+1),$I58/2,$L58,TRUE)-_xlfn.NORM.DIST(AND(DN$4&gt;=$E58,DN$4&lt;=$G58)*(DM$4-$E58+1),$I58/2,$L58,TRUE))/(1-2*_xlfn.NORM.DIST(0,$I58/2,$L58,TRUE))*$C58+($J58="Steady Growth")*(AND(DN$4&gt;=$E58,DN$4&lt;=$G58)*((DN$4-$E58+1)/($I58*($I58+1)/2)*$C58))+($J58="custom")*CustomCF!DG58</f>
        <v>0</v>
      </c>
      <c r="DO58" s="19">
        <f>($J58="Bell Curve")*(_xlfn.NORM.DIST(AND(DO$4&gt;=$E58,DO$4&lt;=$G58)*(DO$4-$E58+1),$I58/2,$L58,TRUE)-_xlfn.NORM.DIST(AND(DO$4&gt;=$E58,DO$4&lt;=$G58)*(DN$4-$E58+1),$I58/2,$L58,TRUE))/(1-2*_xlfn.NORM.DIST(0,$I58/2,$L58,TRUE))*$C58+($J58="Steady Growth")*(AND(DO$4&gt;=$E58,DO$4&lt;=$G58)*((DO$4-$E58+1)/($I58*($I58+1)/2)*$C58))+($J58="custom")*CustomCF!DH58</f>
        <v>0</v>
      </c>
      <c r="DP58" s="19">
        <f>($J58="Bell Curve")*(_xlfn.NORM.DIST(AND(DP$4&gt;=$E58,DP$4&lt;=$G58)*(DP$4-$E58+1),$I58/2,$L58,TRUE)-_xlfn.NORM.DIST(AND(DP$4&gt;=$E58,DP$4&lt;=$G58)*(DO$4-$E58+1),$I58/2,$L58,TRUE))/(1-2*_xlfn.NORM.DIST(0,$I58/2,$L58,TRUE))*$C58+($J58="Steady Growth")*(AND(DP$4&gt;=$E58,DP$4&lt;=$G58)*((DP$4-$E58+1)/($I58*($I58+1)/2)*$C58))+($J58="custom")*CustomCF!DI58</f>
        <v>0</v>
      </c>
      <c r="DQ58" s="19">
        <f>($J58="Bell Curve")*(_xlfn.NORM.DIST(AND(DQ$4&gt;=$E58,DQ$4&lt;=$G58)*(DQ$4-$E58+1),$I58/2,$L58,TRUE)-_xlfn.NORM.DIST(AND(DQ$4&gt;=$E58,DQ$4&lt;=$G58)*(DP$4-$E58+1),$I58/2,$L58,TRUE))/(1-2*_xlfn.NORM.DIST(0,$I58/2,$L58,TRUE))*$C58+($J58="Steady Growth")*(AND(DQ$4&gt;=$E58,DQ$4&lt;=$G58)*((DQ$4-$E58+1)/($I58*($I58+1)/2)*$C58))+($J58="custom")*CustomCF!DJ58</f>
        <v>0</v>
      </c>
      <c r="DR58" s="19">
        <f>($J58="Bell Curve")*(_xlfn.NORM.DIST(AND(DR$4&gt;=$E58,DR$4&lt;=$G58)*(DR$4-$E58+1),$I58/2,$L58,TRUE)-_xlfn.NORM.DIST(AND(DR$4&gt;=$E58,DR$4&lt;=$G58)*(DQ$4-$E58+1),$I58/2,$L58,TRUE))/(1-2*_xlfn.NORM.DIST(0,$I58/2,$L58,TRUE))*$C58+($J58="Steady Growth")*(AND(DR$4&gt;=$E58,DR$4&lt;=$G58)*((DR$4-$E58+1)/($I58*($I58+1)/2)*$C58))+($J58="custom")*CustomCF!DK58</f>
        <v>0</v>
      </c>
      <c r="DS58" s="19">
        <f>($J58="Bell Curve")*(_xlfn.NORM.DIST(AND(DS$4&gt;=$E58,DS$4&lt;=$G58)*(DS$4-$E58+1),$I58/2,$L58,TRUE)-_xlfn.NORM.DIST(AND(DS$4&gt;=$E58,DS$4&lt;=$G58)*(DR$4-$E58+1),$I58/2,$L58,TRUE))/(1-2*_xlfn.NORM.DIST(0,$I58/2,$L58,TRUE))*$C58+($J58="Steady Growth")*(AND(DS$4&gt;=$E58,DS$4&lt;=$G58)*((DS$4-$E58+1)/($I58*($I58+1)/2)*$C58))+($J58="custom")*CustomCF!DL58</f>
        <v>0</v>
      </c>
      <c r="DT58" s="19">
        <f>($J58="Bell Curve")*(_xlfn.NORM.DIST(AND(DT$4&gt;=$E58,DT$4&lt;=$G58)*(DT$4-$E58+1),$I58/2,$L58,TRUE)-_xlfn.NORM.DIST(AND(DT$4&gt;=$E58,DT$4&lt;=$G58)*(DS$4-$E58+1),$I58/2,$L58,TRUE))/(1-2*_xlfn.NORM.DIST(0,$I58/2,$L58,TRUE))*$C58+($J58="Steady Growth")*(AND(DT$4&gt;=$E58,DT$4&lt;=$G58)*((DT$4-$E58+1)/($I58*($I58+1)/2)*$C58))+($J58="custom")*CustomCF!DM58</f>
        <v>0</v>
      </c>
      <c r="DU58" s="19">
        <f>($J58="Bell Curve")*(_xlfn.NORM.DIST(AND(DU$4&gt;=$E58,DU$4&lt;=$G58)*(DU$4-$E58+1),$I58/2,$L58,TRUE)-_xlfn.NORM.DIST(AND(DU$4&gt;=$E58,DU$4&lt;=$G58)*(DT$4-$E58+1),$I58/2,$L58,TRUE))/(1-2*_xlfn.NORM.DIST(0,$I58/2,$L58,TRUE))*$C58+($J58="Steady Growth")*(AND(DU$4&gt;=$E58,DU$4&lt;=$G58)*((DU$4-$E58+1)/($I58*($I58+1)/2)*$C58))+($J58="custom")*CustomCF!DN58</f>
        <v>0</v>
      </c>
      <c r="DV58" s="19">
        <f>($J58="Bell Curve")*(_xlfn.NORM.DIST(AND(DV$4&gt;=$E58,DV$4&lt;=$G58)*(DV$4-$E58+1),$I58/2,$L58,TRUE)-_xlfn.NORM.DIST(AND(DV$4&gt;=$E58,DV$4&lt;=$G58)*(DU$4-$E58+1),$I58/2,$L58,TRUE))/(1-2*_xlfn.NORM.DIST(0,$I58/2,$L58,TRUE))*$C58+($J58="Steady Growth")*(AND(DV$4&gt;=$E58,DV$4&lt;=$G58)*((DV$4-$E58+1)/($I58*($I58+1)/2)*$C58))+($J58="custom")*CustomCF!DO58</f>
        <v>0</v>
      </c>
      <c r="DW58" s="19">
        <f>($J58="Bell Curve")*(_xlfn.NORM.DIST(AND(DW$4&gt;=$E58,DW$4&lt;=$G58)*(DW$4-$E58+1),$I58/2,$L58,TRUE)-_xlfn.NORM.DIST(AND(DW$4&gt;=$E58,DW$4&lt;=$G58)*(DV$4-$E58+1),$I58/2,$L58,TRUE))/(1-2*_xlfn.NORM.DIST(0,$I58/2,$L58,TRUE))*$C58+($J58="Steady Growth")*(AND(DW$4&gt;=$E58,DW$4&lt;=$G58)*((DW$4-$E58+1)/($I58*($I58+1)/2)*$C58))+($J58="custom")*CustomCF!DP58</f>
        <v>0</v>
      </c>
      <c r="DX58" s="19">
        <f>($J58="Bell Curve")*(_xlfn.NORM.DIST(AND(DX$4&gt;=$E58,DX$4&lt;=$G58)*(DX$4-$E58+1),$I58/2,$L58,TRUE)-_xlfn.NORM.DIST(AND(DX$4&gt;=$E58,DX$4&lt;=$G58)*(DW$4-$E58+1),$I58/2,$L58,TRUE))/(1-2*_xlfn.NORM.DIST(0,$I58/2,$L58,TRUE))*$C58+($J58="Steady Growth")*(AND(DX$4&gt;=$E58,DX$4&lt;=$G58)*((DX$4-$E58+1)/($I58*($I58+1)/2)*$C58))+($J58="custom")*CustomCF!DQ58</f>
        <v>0</v>
      </c>
      <c r="DY58" s="19">
        <f>($J58="Bell Curve")*(_xlfn.NORM.DIST(AND(DY$4&gt;=$E58,DY$4&lt;=$G58)*(DY$4-$E58+1),$I58/2,$L58,TRUE)-_xlfn.NORM.DIST(AND(DY$4&gt;=$E58,DY$4&lt;=$G58)*(DX$4-$E58+1),$I58/2,$L58,TRUE))/(1-2*_xlfn.NORM.DIST(0,$I58/2,$L58,TRUE))*$C58+($J58="Steady Growth")*(AND(DY$4&gt;=$E58,DY$4&lt;=$G58)*((DY$4-$E58+1)/($I58*($I58+1)/2)*$C58))+($J58="custom")*CustomCF!DR58</f>
        <v>0</v>
      </c>
      <c r="DZ58" s="19">
        <f>($J58="Bell Curve")*(_xlfn.NORM.DIST(AND(DZ$4&gt;=$E58,DZ$4&lt;=$G58)*(DZ$4-$E58+1),$I58/2,$L58,TRUE)-_xlfn.NORM.DIST(AND(DZ$4&gt;=$E58,DZ$4&lt;=$G58)*(DY$4-$E58+1),$I58/2,$L58,TRUE))/(1-2*_xlfn.NORM.DIST(0,$I58/2,$L58,TRUE))*$C58+($J58="Steady Growth")*(AND(DZ$4&gt;=$E58,DZ$4&lt;=$G58)*((DZ$4-$E58+1)/($I58*($I58+1)/2)*$C58))+($J58="custom")*CustomCF!DS58</f>
        <v>0</v>
      </c>
      <c r="EA58" s="19">
        <f>($J58="Bell Curve")*(_xlfn.NORM.DIST(AND(EA$4&gt;=$E58,EA$4&lt;=$G58)*(EA$4-$E58+1),$I58/2,$L58,TRUE)-_xlfn.NORM.DIST(AND(EA$4&gt;=$E58,EA$4&lt;=$G58)*(DZ$4-$E58+1),$I58/2,$L58,TRUE))/(1-2*_xlfn.NORM.DIST(0,$I58/2,$L58,TRUE))*$C58+($J58="Steady Growth")*(AND(EA$4&gt;=$E58,EA$4&lt;=$G58)*((EA$4-$E58+1)/($I58*($I58+1)/2)*$C58))+($J58="custom")*CustomCF!DT58</f>
        <v>0</v>
      </c>
      <c r="EB58" s="19">
        <f>($J58="Bell Curve")*(_xlfn.NORM.DIST(AND(EB$4&gt;=$E58,EB$4&lt;=$G58)*(EB$4-$E58+1),$I58/2,$L58,TRUE)-_xlfn.NORM.DIST(AND(EB$4&gt;=$E58,EB$4&lt;=$G58)*(EA$4-$E58+1),$I58/2,$L58,TRUE))/(1-2*_xlfn.NORM.DIST(0,$I58/2,$L58,TRUE))*$C58+($J58="Steady Growth")*(AND(EB$4&gt;=$E58,EB$4&lt;=$G58)*((EB$4-$E58+1)/($I58*($I58+1)/2)*$C58))+($J58="custom")*CustomCF!DU58</f>
        <v>0</v>
      </c>
      <c r="EC58" s="19">
        <f>($J58="Bell Curve")*(_xlfn.NORM.DIST(AND(EC$4&gt;=$E58,EC$4&lt;=$G58)*(EC$4-$E58+1),$I58/2,$L58,TRUE)-_xlfn.NORM.DIST(AND(EC$4&gt;=$E58,EC$4&lt;=$G58)*(EB$4-$E58+1),$I58/2,$L58,TRUE))/(1-2*_xlfn.NORM.DIST(0,$I58/2,$L58,TRUE))*$C58+($J58="Steady Growth")*(AND(EC$4&gt;=$E58,EC$4&lt;=$G58)*((EC$4-$E58+1)/($I58*($I58+1)/2)*$C58))+($J58="custom")*CustomCF!DV58</f>
        <v>0</v>
      </c>
      <c r="ED58" s="19">
        <f>($J58="Bell Curve")*(_xlfn.NORM.DIST(AND(ED$4&gt;=$E58,ED$4&lt;=$G58)*(ED$4-$E58+1),$I58/2,$L58,TRUE)-_xlfn.NORM.DIST(AND(ED$4&gt;=$E58,ED$4&lt;=$G58)*(EC$4-$E58+1),$I58/2,$L58,TRUE))/(1-2*_xlfn.NORM.DIST(0,$I58/2,$L58,TRUE))*$C58+($J58="Steady Growth")*(AND(ED$4&gt;=$E58,ED$4&lt;=$G58)*((ED$4-$E58+1)/($I58*($I58+1)/2)*$C58))+($J58="custom")*CustomCF!DW58</f>
        <v>0</v>
      </c>
      <c r="EE58" s="19">
        <f>($J58="Bell Curve")*(_xlfn.NORM.DIST(AND(EE$4&gt;=$E58,EE$4&lt;=$G58)*(EE$4-$E58+1),$I58/2,$L58,TRUE)-_xlfn.NORM.DIST(AND(EE$4&gt;=$E58,EE$4&lt;=$G58)*(ED$4-$E58+1),$I58/2,$L58,TRUE))/(1-2*_xlfn.NORM.DIST(0,$I58/2,$L58,TRUE))*$C58+($J58="Steady Growth")*(AND(EE$4&gt;=$E58,EE$4&lt;=$G58)*((EE$4-$E58+1)/($I58*($I58+1)/2)*$C58))+($J58="custom")*CustomCF!DX58</f>
        <v>0</v>
      </c>
      <c r="EF58" s="121">
        <f>($J58="Bell Curve")*(_xlfn.NORM.DIST(AND(EF$4&gt;=$E58,EF$4&lt;=$G58)*(EF$4-$E58+1),$I58/2,$L58,TRUE)-_xlfn.NORM.DIST(AND(EF$4&gt;=$E58,EF$4&lt;=$G58)*(EE$4-$E58+1),$I58/2,$L58,TRUE))/(1-2*_xlfn.NORM.DIST(0,$I58/2,$L58,TRUE))*$C58+($J58="Steady Growth")*(AND(EF$4&gt;=$E58,EF$4&lt;=$G58)*((EF$4-$E58+1)/($I58*($I58+1)/2)*$C58))+($J58="custom")*CustomCF!DY58</f>
        <v>0</v>
      </c>
    </row>
    <row r="59" spans="2:136" hidden="1" outlineLevel="1" x14ac:dyDescent="0.2">
      <c r="B59" s="103">
        <f>Budget!O32</f>
        <v>0</v>
      </c>
      <c r="C59" s="19">
        <f>Budget!P32</f>
        <v>0</v>
      </c>
      <c r="D59" s="19" t="str">
        <f t="shared" si="17"/>
        <v/>
      </c>
      <c r="E59" s="92">
        <v>0</v>
      </c>
      <c r="F59" s="18">
        <f>IF(J59="Custom",CustomCF!E59,INDEX($P$6:$DY$6,MATCH(E59,CF!$P$4:$DY$4,0)))</f>
        <v>46022</v>
      </c>
      <c r="G59" s="92">
        <v>0</v>
      </c>
      <c r="H59" s="18">
        <f>IF(J59="Custom",CustomCF!F59,INDEX($P$6:$EF$6,MATCH(G59,$P$4:$EF$4,0)))</f>
        <v>46022</v>
      </c>
      <c r="I59" s="9">
        <f t="shared" si="9"/>
        <v>1</v>
      </c>
      <c r="J59" s="92" t="s">
        <v>30</v>
      </c>
      <c r="K59" s="92" t="s">
        <v>31</v>
      </c>
      <c r="L59" s="9">
        <f t="shared" si="22"/>
        <v>10000000</v>
      </c>
      <c r="M59" s="107">
        <f t="shared" si="23"/>
        <v>0</v>
      </c>
      <c r="N59" s="112" t="str">
        <f t="shared" si="10"/>
        <v>OK</v>
      </c>
      <c r="O59" s="112"/>
      <c r="P59" s="19">
        <f>($J59="Bell Curve")*(_xlfn.NORM.DIST(AND(P$4&gt;=$E59,P$4&lt;=$G59)*(P$4-$E59+1),$I59/2,$L59,TRUE)-_xlfn.NORM.DIST(AND(P$4&gt;=$E59,P$4&lt;=$G59)*(N$4-$E59+1),$I59/2,$L59,TRUE))/(1-2*_xlfn.NORM.DIST(0,$I59/2,$L59,TRUE))*$C59+($J59="Steady Growth")*(AND(P$4&gt;=$E59,P$4&lt;=$G59)*((P$4-$E59+1)/($I59*($I59+1)/2)*$C59))+($J59="custom")*CustomCF!I59</f>
        <v>0</v>
      </c>
      <c r="Q59" s="19">
        <f>($J59="Bell Curve")*(_xlfn.NORM.DIST(AND(Q$4&gt;=$E59,Q$4&lt;=$G59)*(Q$4-$E59+1),$I59/2,$L59,TRUE)-_xlfn.NORM.DIST(AND(Q$4&gt;=$E59,Q$4&lt;=$G59)*(P$4-$E59+1),$I59/2,$L59,TRUE))/(1-2*_xlfn.NORM.DIST(0,$I59/2,$L59,TRUE))*$C59+($J59="Steady Growth")*(AND(Q$4&gt;=$E59,Q$4&lt;=$G59)*((Q$4-$E59+1)/($I59*($I59+1)/2)*$C59))+($J59="custom")*CustomCF!J59</f>
        <v>0</v>
      </c>
      <c r="R59" s="19">
        <f>($J59="Bell Curve")*(_xlfn.NORM.DIST(AND(R$4&gt;=$E59,R$4&lt;=$G59)*(R$4-$E59+1),$I59/2,$L59,TRUE)-_xlfn.NORM.DIST(AND(R$4&gt;=$E59,R$4&lt;=$G59)*(Q$4-$E59+1),$I59/2,$L59,TRUE))/(1-2*_xlfn.NORM.DIST(0,$I59/2,$L59,TRUE))*$C59+($J59="Steady Growth")*(AND(R$4&gt;=$E59,R$4&lt;=$G59)*((R$4-$E59+1)/($I59*($I59+1)/2)*$C59))+($J59="custom")*CustomCF!K59</f>
        <v>0</v>
      </c>
      <c r="S59" s="19">
        <f>($J59="Bell Curve")*(_xlfn.NORM.DIST(AND(S$4&gt;=$E59,S$4&lt;=$G59)*(S$4-$E59+1),$I59/2,$L59,TRUE)-_xlfn.NORM.DIST(AND(S$4&gt;=$E59,S$4&lt;=$G59)*(R$4-$E59+1),$I59/2,$L59,TRUE))/(1-2*_xlfn.NORM.DIST(0,$I59/2,$L59,TRUE))*$C59+($J59="Steady Growth")*(AND(S$4&gt;=$E59,S$4&lt;=$G59)*((S$4-$E59+1)/($I59*($I59+1)/2)*$C59))+($J59="custom")*CustomCF!L59</f>
        <v>0</v>
      </c>
      <c r="T59" s="19">
        <f>($J59="Bell Curve")*(_xlfn.NORM.DIST(AND(T$4&gt;=$E59,T$4&lt;=$G59)*(T$4-$E59+1),$I59/2,$L59,TRUE)-_xlfn.NORM.DIST(AND(T$4&gt;=$E59,T$4&lt;=$G59)*(S$4-$E59+1),$I59/2,$L59,TRUE))/(1-2*_xlfn.NORM.DIST(0,$I59/2,$L59,TRUE))*$C59+($J59="Steady Growth")*(AND(T$4&gt;=$E59,T$4&lt;=$G59)*((T$4-$E59+1)/($I59*($I59+1)/2)*$C59))+($J59="custom")*CustomCF!M59</f>
        <v>0</v>
      </c>
      <c r="U59" s="19">
        <f>($J59="Bell Curve")*(_xlfn.NORM.DIST(AND(U$4&gt;=$E59,U$4&lt;=$G59)*(U$4-$E59+1),$I59/2,$L59,TRUE)-_xlfn.NORM.DIST(AND(U$4&gt;=$E59,U$4&lt;=$G59)*(T$4-$E59+1),$I59/2,$L59,TRUE))/(1-2*_xlfn.NORM.DIST(0,$I59/2,$L59,TRUE))*$C59+($J59="Steady Growth")*(AND(U$4&gt;=$E59,U$4&lt;=$G59)*((U$4-$E59+1)/($I59*($I59+1)/2)*$C59))+($J59="custom")*CustomCF!N59</f>
        <v>0</v>
      </c>
      <c r="V59" s="19">
        <f>($J59="Bell Curve")*(_xlfn.NORM.DIST(AND(V$4&gt;=$E59,V$4&lt;=$G59)*(V$4-$E59+1),$I59/2,$L59,TRUE)-_xlfn.NORM.DIST(AND(V$4&gt;=$E59,V$4&lt;=$G59)*(U$4-$E59+1),$I59/2,$L59,TRUE))/(1-2*_xlfn.NORM.DIST(0,$I59/2,$L59,TRUE))*$C59+($J59="Steady Growth")*(AND(V$4&gt;=$E59,V$4&lt;=$G59)*((V$4-$E59+1)/($I59*($I59+1)/2)*$C59))+($J59="custom")*CustomCF!O59</f>
        <v>0</v>
      </c>
      <c r="W59" s="19">
        <f>($J59="Bell Curve")*(_xlfn.NORM.DIST(AND(W$4&gt;=$E59,W$4&lt;=$G59)*(W$4-$E59+1),$I59/2,$L59,TRUE)-_xlfn.NORM.DIST(AND(W$4&gt;=$E59,W$4&lt;=$G59)*(V$4-$E59+1),$I59/2,$L59,TRUE))/(1-2*_xlfn.NORM.DIST(0,$I59/2,$L59,TRUE))*$C59+($J59="Steady Growth")*(AND(W$4&gt;=$E59,W$4&lt;=$G59)*((W$4-$E59+1)/($I59*($I59+1)/2)*$C59))+($J59="custom")*CustomCF!P59</f>
        <v>0</v>
      </c>
      <c r="X59" s="19">
        <f>($J59="Bell Curve")*(_xlfn.NORM.DIST(AND(X$4&gt;=$E59,X$4&lt;=$G59)*(X$4-$E59+1),$I59/2,$L59,TRUE)-_xlfn.NORM.DIST(AND(X$4&gt;=$E59,X$4&lt;=$G59)*(W$4-$E59+1),$I59/2,$L59,TRUE))/(1-2*_xlfn.NORM.DIST(0,$I59/2,$L59,TRUE))*$C59+($J59="Steady Growth")*(AND(X$4&gt;=$E59,X$4&lt;=$G59)*((X$4-$E59+1)/($I59*($I59+1)/2)*$C59))+($J59="custom")*CustomCF!Q59</f>
        <v>0</v>
      </c>
      <c r="Y59" s="19">
        <f>($J59="Bell Curve")*(_xlfn.NORM.DIST(AND(Y$4&gt;=$E59,Y$4&lt;=$G59)*(Y$4-$E59+1),$I59/2,$L59,TRUE)-_xlfn.NORM.DIST(AND(Y$4&gt;=$E59,Y$4&lt;=$G59)*(X$4-$E59+1),$I59/2,$L59,TRUE))/(1-2*_xlfn.NORM.DIST(0,$I59/2,$L59,TRUE))*$C59+($J59="Steady Growth")*(AND(Y$4&gt;=$E59,Y$4&lt;=$G59)*((Y$4-$E59+1)/($I59*($I59+1)/2)*$C59))+($J59="custom")*CustomCF!R59</f>
        <v>0</v>
      </c>
      <c r="Z59" s="19">
        <f>($J59="Bell Curve")*(_xlfn.NORM.DIST(AND(Z$4&gt;=$E59,Z$4&lt;=$G59)*(Z$4-$E59+1),$I59/2,$L59,TRUE)-_xlfn.NORM.DIST(AND(Z$4&gt;=$E59,Z$4&lt;=$G59)*(Y$4-$E59+1),$I59/2,$L59,TRUE))/(1-2*_xlfn.NORM.DIST(0,$I59/2,$L59,TRUE))*$C59+($J59="Steady Growth")*(AND(Z$4&gt;=$E59,Z$4&lt;=$G59)*((Z$4-$E59+1)/($I59*($I59+1)/2)*$C59))+($J59="custom")*CustomCF!S59</f>
        <v>0</v>
      </c>
      <c r="AA59" s="19">
        <f>($J59="Bell Curve")*(_xlfn.NORM.DIST(AND(AA$4&gt;=$E59,AA$4&lt;=$G59)*(AA$4-$E59+1),$I59/2,$L59,TRUE)-_xlfn.NORM.DIST(AND(AA$4&gt;=$E59,AA$4&lt;=$G59)*(Z$4-$E59+1),$I59/2,$L59,TRUE))/(1-2*_xlfn.NORM.DIST(0,$I59/2,$L59,TRUE))*$C59+($J59="Steady Growth")*(AND(AA$4&gt;=$E59,AA$4&lt;=$G59)*((AA$4-$E59+1)/($I59*($I59+1)/2)*$C59))+($J59="custom")*CustomCF!T59</f>
        <v>0</v>
      </c>
      <c r="AB59" s="19">
        <f>($J59="Bell Curve")*(_xlfn.NORM.DIST(AND(AB$4&gt;=$E59,AB$4&lt;=$G59)*(AB$4-$E59+1),$I59/2,$L59,TRUE)-_xlfn.NORM.DIST(AND(AB$4&gt;=$E59,AB$4&lt;=$G59)*(AA$4-$E59+1),$I59/2,$L59,TRUE))/(1-2*_xlfn.NORM.DIST(0,$I59/2,$L59,TRUE))*$C59+($J59="Steady Growth")*(AND(AB$4&gt;=$E59,AB$4&lt;=$G59)*((AB$4-$E59+1)/($I59*($I59+1)/2)*$C59))+($J59="custom")*CustomCF!U59</f>
        <v>0</v>
      </c>
      <c r="AC59" s="19">
        <f>($J59="Bell Curve")*(_xlfn.NORM.DIST(AND(AC$4&gt;=$E59,AC$4&lt;=$G59)*(AC$4-$E59+1),$I59/2,$L59,TRUE)-_xlfn.NORM.DIST(AND(AC$4&gt;=$E59,AC$4&lt;=$G59)*(AB$4-$E59+1),$I59/2,$L59,TRUE))/(1-2*_xlfn.NORM.DIST(0,$I59/2,$L59,TRUE))*$C59+($J59="Steady Growth")*(AND(AC$4&gt;=$E59,AC$4&lt;=$G59)*((AC$4-$E59+1)/($I59*($I59+1)/2)*$C59))+($J59="custom")*CustomCF!V59</f>
        <v>0</v>
      </c>
      <c r="AD59" s="19">
        <f>($J59="Bell Curve")*(_xlfn.NORM.DIST(AND(AD$4&gt;=$E59,AD$4&lt;=$G59)*(AD$4-$E59+1),$I59/2,$L59,TRUE)-_xlfn.NORM.DIST(AND(AD$4&gt;=$E59,AD$4&lt;=$G59)*(AC$4-$E59+1),$I59/2,$L59,TRUE))/(1-2*_xlfn.NORM.DIST(0,$I59/2,$L59,TRUE))*$C59+($J59="Steady Growth")*(AND(AD$4&gt;=$E59,AD$4&lt;=$G59)*((AD$4-$E59+1)/($I59*($I59+1)/2)*$C59))+($J59="custom")*CustomCF!W59</f>
        <v>0</v>
      </c>
      <c r="AE59" s="19">
        <f>($J59="Bell Curve")*(_xlfn.NORM.DIST(AND(AE$4&gt;=$E59,AE$4&lt;=$G59)*(AE$4-$E59+1),$I59/2,$L59,TRUE)-_xlfn.NORM.DIST(AND(AE$4&gt;=$E59,AE$4&lt;=$G59)*(AD$4-$E59+1),$I59/2,$L59,TRUE))/(1-2*_xlfn.NORM.DIST(0,$I59/2,$L59,TRUE))*$C59+($J59="Steady Growth")*(AND(AE$4&gt;=$E59,AE$4&lt;=$G59)*((AE$4-$E59+1)/($I59*($I59+1)/2)*$C59))+($J59="custom")*CustomCF!X59</f>
        <v>0</v>
      </c>
      <c r="AF59" s="19">
        <f>($J59="Bell Curve")*(_xlfn.NORM.DIST(AND(AF$4&gt;=$E59,AF$4&lt;=$G59)*(AF$4-$E59+1),$I59/2,$L59,TRUE)-_xlfn.NORM.DIST(AND(AF$4&gt;=$E59,AF$4&lt;=$G59)*(AE$4-$E59+1),$I59/2,$L59,TRUE))/(1-2*_xlfn.NORM.DIST(0,$I59/2,$L59,TRUE))*$C59+($J59="Steady Growth")*(AND(AF$4&gt;=$E59,AF$4&lt;=$G59)*((AF$4-$E59+1)/($I59*($I59+1)/2)*$C59))+($J59="custom")*CustomCF!Y59</f>
        <v>0</v>
      </c>
      <c r="AG59" s="19">
        <f>($J59="Bell Curve")*(_xlfn.NORM.DIST(AND(AG$4&gt;=$E59,AG$4&lt;=$G59)*(AG$4-$E59+1),$I59/2,$L59,TRUE)-_xlfn.NORM.DIST(AND(AG$4&gt;=$E59,AG$4&lt;=$G59)*(AF$4-$E59+1),$I59/2,$L59,TRUE))/(1-2*_xlfn.NORM.DIST(0,$I59/2,$L59,TRUE))*$C59+($J59="Steady Growth")*(AND(AG$4&gt;=$E59,AG$4&lt;=$G59)*((AG$4-$E59+1)/($I59*($I59+1)/2)*$C59))+($J59="custom")*CustomCF!Z59</f>
        <v>0</v>
      </c>
      <c r="AH59" s="19">
        <f>($J59="Bell Curve")*(_xlfn.NORM.DIST(AND(AH$4&gt;=$E59,AH$4&lt;=$G59)*(AH$4-$E59+1),$I59/2,$L59,TRUE)-_xlfn.NORM.DIST(AND(AH$4&gt;=$E59,AH$4&lt;=$G59)*(AG$4-$E59+1),$I59/2,$L59,TRUE))/(1-2*_xlfn.NORM.DIST(0,$I59/2,$L59,TRUE))*$C59+($J59="Steady Growth")*(AND(AH$4&gt;=$E59,AH$4&lt;=$G59)*((AH$4-$E59+1)/($I59*($I59+1)/2)*$C59))+($J59="custom")*CustomCF!AA59</f>
        <v>0</v>
      </c>
      <c r="AI59" s="19">
        <f>($J59="Bell Curve")*(_xlfn.NORM.DIST(AND(AI$4&gt;=$E59,AI$4&lt;=$G59)*(AI$4-$E59+1),$I59/2,$L59,TRUE)-_xlfn.NORM.DIST(AND(AI$4&gt;=$E59,AI$4&lt;=$G59)*(AH$4-$E59+1),$I59/2,$L59,TRUE))/(1-2*_xlfn.NORM.DIST(0,$I59/2,$L59,TRUE))*$C59+($J59="Steady Growth")*(AND(AI$4&gt;=$E59,AI$4&lt;=$G59)*((AI$4-$E59+1)/($I59*($I59+1)/2)*$C59))+($J59="custom")*CustomCF!AB59</f>
        <v>0</v>
      </c>
      <c r="AJ59" s="19">
        <f>($J59="Bell Curve")*(_xlfn.NORM.DIST(AND(AJ$4&gt;=$E59,AJ$4&lt;=$G59)*(AJ$4-$E59+1),$I59/2,$L59,TRUE)-_xlfn.NORM.DIST(AND(AJ$4&gt;=$E59,AJ$4&lt;=$G59)*(AI$4-$E59+1),$I59/2,$L59,TRUE))/(1-2*_xlfn.NORM.DIST(0,$I59/2,$L59,TRUE))*$C59+($J59="Steady Growth")*(AND(AJ$4&gt;=$E59,AJ$4&lt;=$G59)*((AJ$4-$E59+1)/($I59*($I59+1)/2)*$C59))+($J59="custom")*CustomCF!AC59</f>
        <v>0</v>
      </c>
      <c r="AK59" s="19">
        <f>($J59="Bell Curve")*(_xlfn.NORM.DIST(AND(AK$4&gt;=$E59,AK$4&lt;=$G59)*(AK$4-$E59+1),$I59/2,$L59,TRUE)-_xlfn.NORM.DIST(AND(AK$4&gt;=$E59,AK$4&lt;=$G59)*(AJ$4-$E59+1),$I59/2,$L59,TRUE))/(1-2*_xlfn.NORM.DIST(0,$I59/2,$L59,TRUE))*$C59+($J59="Steady Growth")*(AND(AK$4&gt;=$E59,AK$4&lt;=$G59)*((AK$4-$E59+1)/($I59*($I59+1)/2)*$C59))+($J59="custom")*CustomCF!AD59</f>
        <v>0</v>
      </c>
      <c r="AL59" s="19">
        <f>($J59="Bell Curve")*(_xlfn.NORM.DIST(AND(AL$4&gt;=$E59,AL$4&lt;=$G59)*(AL$4-$E59+1),$I59/2,$L59,TRUE)-_xlfn.NORM.DIST(AND(AL$4&gt;=$E59,AL$4&lt;=$G59)*(AK$4-$E59+1),$I59/2,$L59,TRUE))/(1-2*_xlfn.NORM.DIST(0,$I59/2,$L59,TRUE))*$C59+($J59="Steady Growth")*(AND(AL$4&gt;=$E59,AL$4&lt;=$G59)*((AL$4-$E59+1)/($I59*($I59+1)/2)*$C59))+($J59="custom")*CustomCF!AE59</f>
        <v>0</v>
      </c>
      <c r="AM59" s="19">
        <f>($J59="Bell Curve")*(_xlfn.NORM.DIST(AND(AM$4&gt;=$E59,AM$4&lt;=$G59)*(AM$4-$E59+1),$I59/2,$L59,TRUE)-_xlfn.NORM.DIST(AND(AM$4&gt;=$E59,AM$4&lt;=$G59)*(AL$4-$E59+1),$I59/2,$L59,TRUE))/(1-2*_xlfn.NORM.DIST(0,$I59/2,$L59,TRUE))*$C59+($J59="Steady Growth")*(AND(AM$4&gt;=$E59,AM$4&lt;=$G59)*((AM$4-$E59+1)/($I59*($I59+1)/2)*$C59))+($J59="custom")*CustomCF!AF59</f>
        <v>0</v>
      </c>
      <c r="AN59" s="19">
        <f>($J59="Bell Curve")*(_xlfn.NORM.DIST(AND(AN$4&gt;=$E59,AN$4&lt;=$G59)*(AN$4-$E59+1),$I59/2,$L59,TRUE)-_xlfn.NORM.DIST(AND(AN$4&gt;=$E59,AN$4&lt;=$G59)*(AM$4-$E59+1),$I59/2,$L59,TRUE))/(1-2*_xlfn.NORM.DIST(0,$I59/2,$L59,TRUE))*$C59+($J59="Steady Growth")*(AND(AN$4&gt;=$E59,AN$4&lt;=$G59)*((AN$4-$E59+1)/($I59*($I59+1)/2)*$C59))+($J59="custom")*CustomCF!AG59</f>
        <v>0</v>
      </c>
      <c r="AO59" s="19">
        <f>($J59="Bell Curve")*(_xlfn.NORM.DIST(AND(AO$4&gt;=$E59,AO$4&lt;=$G59)*(AO$4-$E59+1),$I59/2,$L59,TRUE)-_xlfn.NORM.DIST(AND(AO$4&gt;=$E59,AO$4&lt;=$G59)*(AN$4-$E59+1),$I59/2,$L59,TRUE))/(1-2*_xlfn.NORM.DIST(0,$I59/2,$L59,TRUE))*$C59+($J59="Steady Growth")*(AND(AO$4&gt;=$E59,AO$4&lt;=$G59)*((AO$4-$E59+1)/($I59*($I59+1)/2)*$C59))+($J59="custom")*CustomCF!AH59</f>
        <v>0</v>
      </c>
      <c r="AP59" s="19">
        <f>($J59="Bell Curve")*(_xlfn.NORM.DIST(AND(AP$4&gt;=$E59,AP$4&lt;=$G59)*(AP$4-$E59+1),$I59/2,$L59,TRUE)-_xlfn.NORM.DIST(AND(AP$4&gt;=$E59,AP$4&lt;=$G59)*(AO$4-$E59+1),$I59/2,$L59,TRUE))/(1-2*_xlfn.NORM.DIST(0,$I59/2,$L59,TRUE))*$C59+($J59="Steady Growth")*(AND(AP$4&gt;=$E59,AP$4&lt;=$G59)*((AP$4-$E59+1)/($I59*($I59+1)/2)*$C59))+($J59="custom")*CustomCF!AI59</f>
        <v>0</v>
      </c>
      <c r="AQ59" s="19">
        <f>($J59="Bell Curve")*(_xlfn.NORM.DIST(AND(AQ$4&gt;=$E59,AQ$4&lt;=$G59)*(AQ$4-$E59+1),$I59/2,$L59,TRUE)-_xlfn.NORM.DIST(AND(AQ$4&gt;=$E59,AQ$4&lt;=$G59)*(AP$4-$E59+1),$I59/2,$L59,TRUE))/(1-2*_xlfn.NORM.DIST(0,$I59/2,$L59,TRUE))*$C59+($J59="Steady Growth")*(AND(AQ$4&gt;=$E59,AQ$4&lt;=$G59)*((AQ$4-$E59+1)/($I59*($I59+1)/2)*$C59))+($J59="custom")*CustomCF!AJ59</f>
        <v>0</v>
      </c>
      <c r="AR59" s="19">
        <f>($J59="Bell Curve")*(_xlfn.NORM.DIST(AND(AR$4&gt;=$E59,AR$4&lt;=$G59)*(AR$4-$E59+1),$I59/2,$L59,TRUE)-_xlfn.NORM.DIST(AND(AR$4&gt;=$E59,AR$4&lt;=$G59)*(AQ$4-$E59+1),$I59/2,$L59,TRUE))/(1-2*_xlfn.NORM.DIST(0,$I59/2,$L59,TRUE))*$C59+($J59="Steady Growth")*(AND(AR$4&gt;=$E59,AR$4&lt;=$G59)*((AR$4-$E59+1)/($I59*($I59+1)/2)*$C59))+($J59="custom")*CustomCF!AK59</f>
        <v>0</v>
      </c>
      <c r="AS59" s="19">
        <f>($J59="Bell Curve")*(_xlfn.NORM.DIST(AND(AS$4&gt;=$E59,AS$4&lt;=$G59)*(AS$4-$E59+1),$I59/2,$L59,TRUE)-_xlfn.NORM.DIST(AND(AS$4&gt;=$E59,AS$4&lt;=$G59)*(AR$4-$E59+1),$I59/2,$L59,TRUE))/(1-2*_xlfn.NORM.DIST(0,$I59/2,$L59,TRUE))*$C59+($J59="Steady Growth")*(AND(AS$4&gt;=$E59,AS$4&lt;=$G59)*((AS$4-$E59+1)/($I59*($I59+1)/2)*$C59))+($J59="custom")*CustomCF!AL59</f>
        <v>0</v>
      </c>
      <c r="AT59" s="19">
        <f>($J59="Bell Curve")*(_xlfn.NORM.DIST(AND(AT$4&gt;=$E59,AT$4&lt;=$G59)*(AT$4-$E59+1),$I59/2,$L59,TRUE)-_xlfn.NORM.DIST(AND(AT$4&gt;=$E59,AT$4&lt;=$G59)*(AS$4-$E59+1),$I59/2,$L59,TRUE))/(1-2*_xlfn.NORM.DIST(0,$I59/2,$L59,TRUE))*$C59+($J59="Steady Growth")*(AND(AT$4&gt;=$E59,AT$4&lt;=$G59)*((AT$4-$E59+1)/($I59*($I59+1)/2)*$C59))+($J59="custom")*CustomCF!AM59</f>
        <v>0</v>
      </c>
      <c r="AU59" s="19">
        <f>($J59="Bell Curve")*(_xlfn.NORM.DIST(AND(AU$4&gt;=$E59,AU$4&lt;=$G59)*(AU$4-$E59+1),$I59/2,$L59,TRUE)-_xlfn.NORM.DIST(AND(AU$4&gt;=$E59,AU$4&lt;=$G59)*(AT$4-$E59+1),$I59/2,$L59,TRUE))/(1-2*_xlfn.NORM.DIST(0,$I59/2,$L59,TRUE))*$C59+($J59="Steady Growth")*(AND(AU$4&gt;=$E59,AU$4&lt;=$G59)*((AU$4-$E59+1)/($I59*($I59+1)/2)*$C59))+($J59="custom")*CustomCF!AN59</f>
        <v>0</v>
      </c>
      <c r="AV59" s="19">
        <f>($J59="Bell Curve")*(_xlfn.NORM.DIST(AND(AV$4&gt;=$E59,AV$4&lt;=$G59)*(AV$4-$E59+1),$I59/2,$L59,TRUE)-_xlfn.NORM.DIST(AND(AV$4&gt;=$E59,AV$4&lt;=$G59)*(AU$4-$E59+1),$I59/2,$L59,TRUE))/(1-2*_xlfn.NORM.DIST(0,$I59/2,$L59,TRUE))*$C59+($J59="Steady Growth")*(AND(AV$4&gt;=$E59,AV$4&lt;=$G59)*((AV$4-$E59+1)/($I59*($I59+1)/2)*$C59))+($J59="custom")*CustomCF!AO59</f>
        <v>0</v>
      </c>
      <c r="AW59" s="19">
        <f>($J59="Bell Curve")*(_xlfn.NORM.DIST(AND(AW$4&gt;=$E59,AW$4&lt;=$G59)*(AW$4-$E59+1),$I59/2,$L59,TRUE)-_xlfn.NORM.DIST(AND(AW$4&gt;=$E59,AW$4&lt;=$G59)*(AV$4-$E59+1),$I59/2,$L59,TRUE))/(1-2*_xlfn.NORM.DIST(0,$I59/2,$L59,TRUE))*$C59+($J59="Steady Growth")*(AND(AW$4&gt;=$E59,AW$4&lt;=$G59)*((AW$4-$E59+1)/($I59*($I59+1)/2)*$C59))+($J59="custom")*CustomCF!AP59</f>
        <v>0</v>
      </c>
      <c r="AX59" s="19">
        <f>($J59="Bell Curve")*(_xlfn.NORM.DIST(AND(AX$4&gt;=$E59,AX$4&lt;=$G59)*(AX$4-$E59+1),$I59/2,$L59,TRUE)-_xlfn.NORM.DIST(AND(AX$4&gt;=$E59,AX$4&lt;=$G59)*(AW$4-$E59+1),$I59/2,$L59,TRUE))/(1-2*_xlfn.NORM.DIST(0,$I59/2,$L59,TRUE))*$C59+($J59="Steady Growth")*(AND(AX$4&gt;=$E59,AX$4&lt;=$G59)*((AX$4-$E59+1)/($I59*($I59+1)/2)*$C59))+($J59="custom")*CustomCF!AQ59</f>
        <v>0</v>
      </c>
      <c r="AY59" s="19">
        <f>($J59="Bell Curve")*(_xlfn.NORM.DIST(AND(AY$4&gt;=$E59,AY$4&lt;=$G59)*(AY$4-$E59+1),$I59/2,$L59,TRUE)-_xlfn.NORM.DIST(AND(AY$4&gt;=$E59,AY$4&lt;=$G59)*(AX$4-$E59+1),$I59/2,$L59,TRUE))/(1-2*_xlfn.NORM.DIST(0,$I59/2,$L59,TRUE))*$C59+($J59="Steady Growth")*(AND(AY$4&gt;=$E59,AY$4&lt;=$G59)*((AY$4-$E59+1)/($I59*($I59+1)/2)*$C59))+($J59="custom")*CustomCF!AR59</f>
        <v>0</v>
      </c>
      <c r="AZ59" s="19">
        <f>($J59="Bell Curve")*(_xlfn.NORM.DIST(AND(AZ$4&gt;=$E59,AZ$4&lt;=$G59)*(AZ$4-$E59+1),$I59/2,$L59,TRUE)-_xlfn.NORM.DIST(AND(AZ$4&gt;=$E59,AZ$4&lt;=$G59)*(AY$4-$E59+1),$I59/2,$L59,TRUE))/(1-2*_xlfn.NORM.DIST(0,$I59/2,$L59,TRUE))*$C59+($J59="Steady Growth")*(AND(AZ$4&gt;=$E59,AZ$4&lt;=$G59)*((AZ$4-$E59+1)/($I59*($I59+1)/2)*$C59))+($J59="custom")*CustomCF!AS59</f>
        <v>0</v>
      </c>
      <c r="BA59" s="19">
        <f>($J59="Bell Curve")*(_xlfn.NORM.DIST(AND(BA$4&gt;=$E59,BA$4&lt;=$G59)*(BA$4-$E59+1),$I59/2,$L59,TRUE)-_xlfn.NORM.DIST(AND(BA$4&gt;=$E59,BA$4&lt;=$G59)*(AZ$4-$E59+1),$I59/2,$L59,TRUE))/(1-2*_xlfn.NORM.DIST(0,$I59/2,$L59,TRUE))*$C59+($J59="Steady Growth")*(AND(BA$4&gt;=$E59,BA$4&lt;=$G59)*((BA$4-$E59+1)/($I59*($I59+1)/2)*$C59))+($J59="custom")*CustomCF!AT59</f>
        <v>0</v>
      </c>
      <c r="BB59" s="19">
        <f>($J59="Bell Curve")*(_xlfn.NORM.DIST(AND(BB$4&gt;=$E59,BB$4&lt;=$G59)*(BB$4-$E59+1),$I59/2,$L59,TRUE)-_xlfn.NORM.DIST(AND(BB$4&gt;=$E59,BB$4&lt;=$G59)*(BA$4-$E59+1),$I59/2,$L59,TRUE))/(1-2*_xlfn.NORM.DIST(0,$I59/2,$L59,TRUE))*$C59+($J59="Steady Growth")*(AND(BB$4&gt;=$E59,BB$4&lt;=$G59)*((BB$4-$E59+1)/($I59*($I59+1)/2)*$C59))+($J59="custom")*CustomCF!AU59</f>
        <v>0</v>
      </c>
      <c r="BC59" s="19">
        <f>($J59="Bell Curve")*(_xlfn.NORM.DIST(AND(BC$4&gt;=$E59,BC$4&lt;=$G59)*(BC$4-$E59+1),$I59/2,$L59,TRUE)-_xlfn.NORM.DIST(AND(BC$4&gt;=$E59,BC$4&lt;=$G59)*(BB$4-$E59+1),$I59/2,$L59,TRUE))/(1-2*_xlfn.NORM.DIST(0,$I59/2,$L59,TRUE))*$C59+($J59="Steady Growth")*(AND(BC$4&gt;=$E59,BC$4&lt;=$G59)*((BC$4-$E59+1)/($I59*($I59+1)/2)*$C59))+($J59="custom")*CustomCF!AV59</f>
        <v>0</v>
      </c>
      <c r="BD59" s="19">
        <f>($J59="Bell Curve")*(_xlfn.NORM.DIST(AND(BD$4&gt;=$E59,BD$4&lt;=$G59)*(BD$4-$E59+1),$I59/2,$L59,TRUE)-_xlfn.NORM.DIST(AND(BD$4&gt;=$E59,BD$4&lt;=$G59)*(BC$4-$E59+1),$I59/2,$L59,TRUE))/(1-2*_xlfn.NORM.DIST(0,$I59/2,$L59,TRUE))*$C59+($J59="Steady Growth")*(AND(BD$4&gt;=$E59,BD$4&lt;=$G59)*((BD$4-$E59+1)/($I59*($I59+1)/2)*$C59))+($J59="custom")*CustomCF!AW59</f>
        <v>0</v>
      </c>
      <c r="BE59" s="19">
        <f>($J59="Bell Curve")*(_xlfn.NORM.DIST(AND(BE$4&gt;=$E59,BE$4&lt;=$G59)*(BE$4-$E59+1),$I59/2,$L59,TRUE)-_xlfn.NORM.DIST(AND(BE$4&gt;=$E59,BE$4&lt;=$G59)*(BD$4-$E59+1),$I59/2,$L59,TRUE))/(1-2*_xlfn.NORM.DIST(0,$I59/2,$L59,TRUE))*$C59+($J59="Steady Growth")*(AND(BE$4&gt;=$E59,BE$4&lt;=$G59)*((BE$4-$E59+1)/($I59*($I59+1)/2)*$C59))+($J59="custom")*CustomCF!AX59</f>
        <v>0</v>
      </c>
      <c r="BF59" s="19">
        <f>($J59="Bell Curve")*(_xlfn.NORM.DIST(AND(BF$4&gt;=$E59,BF$4&lt;=$G59)*(BF$4-$E59+1),$I59/2,$L59,TRUE)-_xlfn.NORM.DIST(AND(BF$4&gt;=$E59,BF$4&lt;=$G59)*(BE$4-$E59+1),$I59/2,$L59,TRUE))/(1-2*_xlfn.NORM.DIST(0,$I59/2,$L59,TRUE))*$C59+($J59="Steady Growth")*(AND(BF$4&gt;=$E59,BF$4&lt;=$G59)*((BF$4-$E59+1)/($I59*($I59+1)/2)*$C59))+($J59="custom")*CustomCF!AY59</f>
        <v>0</v>
      </c>
      <c r="BG59" s="19">
        <f>($J59="Bell Curve")*(_xlfn.NORM.DIST(AND(BG$4&gt;=$E59,BG$4&lt;=$G59)*(BG$4-$E59+1),$I59/2,$L59,TRUE)-_xlfn.NORM.DIST(AND(BG$4&gt;=$E59,BG$4&lt;=$G59)*(BF$4-$E59+1),$I59/2,$L59,TRUE))/(1-2*_xlfn.NORM.DIST(0,$I59/2,$L59,TRUE))*$C59+($J59="Steady Growth")*(AND(BG$4&gt;=$E59,BG$4&lt;=$G59)*((BG$4-$E59+1)/($I59*($I59+1)/2)*$C59))+($J59="custom")*CustomCF!AZ59</f>
        <v>0</v>
      </c>
      <c r="BH59" s="19">
        <f>($J59="Bell Curve")*(_xlfn.NORM.DIST(AND(BH$4&gt;=$E59,BH$4&lt;=$G59)*(BH$4-$E59+1),$I59/2,$L59,TRUE)-_xlfn.NORM.DIST(AND(BH$4&gt;=$E59,BH$4&lt;=$G59)*(BG$4-$E59+1),$I59/2,$L59,TRUE))/(1-2*_xlfn.NORM.DIST(0,$I59/2,$L59,TRUE))*$C59+($J59="Steady Growth")*(AND(BH$4&gt;=$E59,BH$4&lt;=$G59)*((BH$4-$E59+1)/($I59*($I59+1)/2)*$C59))+($J59="custom")*CustomCF!BA59</f>
        <v>0</v>
      </c>
      <c r="BI59" s="19">
        <f>($J59="Bell Curve")*(_xlfn.NORM.DIST(AND(BI$4&gt;=$E59,BI$4&lt;=$G59)*(BI$4-$E59+1),$I59/2,$L59,TRUE)-_xlfn.NORM.DIST(AND(BI$4&gt;=$E59,BI$4&lt;=$G59)*(BH$4-$E59+1),$I59/2,$L59,TRUE))/(1-2*_xlfn.NORM.DIST(0,$I59/2,$L59,TRUE))*$C59+($J59="Steady Growth")*(AND(BI$4&gt;=$E59,BI$4&lt;=$G59)*((BI$4-$E59+1)/($I59*($I59+1)/2)*$C59))+($J59="custom")*CustomCF!BB59</f>
        <v>0</v>
      </c>
      <c r="BJ59" s="19">
        <f>($J59="Bell Curve")*(_xlfn.NORM.DIST(AND(BJ$4&gt;=$E59,BJ$4&lt;=$G59)*(BJ$4-$E59+1),$I59/2,$L59,TRUE)-_xlfn.NORM.DIST(AND(BJ$4&gt;=$E59,BJ$4&lt;=$G59)*(BI$4-$E59+1),$I59/2,$L59,TRUE))/(1-2*_xlfn.NORM.DIST(0,$I59/2,$L59,TRUE))*$C59+($J59="Steady Growth")*(AND(BJ$4&gt;=$E59,BJ$4&lt;=$G59)*((BJ$4-$E59+1)/($I59*($I59+1)/2)*$C59))+($J59="custom")*CustomCF!BC59</f>
        <v>0</v>
      </c>
      <c r="BK59" s="19">
        <f>($J59="Bell Curve")*(_xlfn.NORM.DIST(AND(BK$4&gt;=$E59,BK$4&lt;=$G59)*(BK$4-$E59+1),$I59/2,$L59,TRUE)-_xlfn.NORM.DIST(AND(BK$4&gt;=$E59,BK$4&lt;=$G59)*(BJ$4-$E59+1),$I59/2,$L59,TRUE))/(1-2*_xlfn.NORM.DIST(0,$I59/2,$L59,TRUE))*$C59+($J59="Steady Growth")*(AND(BK$4&gt;=$E59,BK$4&lt;=$G59)*((BK$4-$E59+1)/($I59*($I59+1)/2)*$C59))+($J59="custom")*CustomCF!BD59</f>
        <v>0</v>
      </c>
      <c r="BL59" s="19">
        <f>($J59="Bell Curve")*(_xlfn.NORM.DIST(AND(BL$4&gt;=$E59,BL$4&lt;=$G59)*(BL$4-$E59+1),$I59/2,$L59,TRUE)-_xlfn.NORM.DIST(AND(BL$4&gt;=$E59,BL$4&lt;=$G59)*(BK$4-$E59+1),$I59/2,$L59,TRUE))/(1-2*_xlfn.NORM.DIST(0,$I59/2,$L59,TRUE))*$C59+($J59="Steady Growth")*(AND(BL$4&gt;=$E59,BL$4&lt;=$G59)*((BL$4-$E59+1)/($I59*($I59+1)/2)*$C59))+($J59="custom")*CustomCF!BE59</f>
        <v>0</v>
      </c>
      <c r="BM59" s="19">
        <f>($J59="Bell Curve")*(_xlfn.NORM.DIST(AND(BM$4&gt;=$E59,BM$4&lt;=$G59)*(BM$4-$E59+1),$I59/2,$L59,TRUE)-_xlfn.NORM.DIST(AND(BM$4&gt;=$E59,BM$4&lt;=$G59)*(BL$4-$E59+1),$I59/2,$L59,TRUE))/(1-2*_xlfn.NORM.DIST(0,$I59/2,$L59,TRUE))*$C59+($J59="Steady Growth")*(AND(BM$4&gt;=$E59,BM$4&lt;=$G59)*((BM$4-$E59+1)/($I59*($I59+1)/2)*$C59))+($J59="custom")*CustomCF!BF59</f>
        <v>0</v>
      </c>
      <c r="BN59" s="19">
        <f>($J59="Bell Curve")*(_xlfn.NORM.DIST(AND(BN$4&gt;=$E59,BN$4&lt;=$G59)*(BN$4-$E59+1),$I59/2,$L59,TRUE)-_xlfn.NORM.DIST(AND(BN$4&gt;=$E59,BN$4&lt;=$G59)*(BM$4-$E59+1),$I59/2,$L59,TRUE))/(1-2*_xlfn.NORM.DIST(0,$I59/2,$L59,TRUE))*$C59+($J59="Steady Growth")*(AND(BN$4&gt;=$E59,BN$4&lt;=$G59)*((BN$4-$E59+1)/($I59*($I59+1)/2)*$C59))+($J59="custom")*CustomCF!BG59</f>
        <v>0</v>
      </c>
      <c r="BO59" s="19">
        <f>($J59="Bell Curve")*(_xlfn.NORM.DIST(AND(BO$4&gt;=$E59,BO$4&lt;=$G59)*(BO$4-$E59+1),$I59/2,$L59,TRUE)-_xlfn.NORM.DIST(AND(BO$4&gt;=$E59,BO$4&lt;=$G59)*(BN$4-$E59+1),$I59/2,$L59,TRUE))/(1-2*_xlfn.NORM.DIST(0,$I59/2,$L59,TRUE))*$C59+($J59="Steady Growth")*(AND(BO$4&gt;=$E59,BO$4&lt;=$G59)*((BO$4-$E59+1)/($I59*($I59+1)/2)*$C59))+($J59="custom")*CustomCF!BH59</f>
        <v>0</v>
      </c>
      <c r="BP59" s="19">
        <f>($J59="Bell Curve")*(_xlfn.NORM.DIST(AND(BP$4&gt;=$E59,BP$4&lt;=$G59)*(BP$4-$E59+1),$I59/2,$L59,TRUE)-_xlfn.NORM.DIST(AND(BP$4&gt;=$E59,BP$4&lt;=$G59)*(BO$4-$E59+1),$I59/2,$L59,TRUE))/(1-2*_xlfn.NORM.DIST(0,$I59/2,$L59,TRUE))*$C59+($J59="Steady Growth")*(AND(BP$4&gt;=$E59,BP$4&lt;=$G59)*((BP$4-$E59+1)/($I59*($I59+1)/2)*$C59))+($J59="custom")*CustomCF!BI59</f>
        <v>0</v>
      </c>
      <c r="BQ59" s="19">
        <f>($J59="Bell Curve")*(_xlfn.NORM.DIST(AND(BQ$4&gt;=$E59,BQ$4&lt;=$G59)*(BQ$4-$E59+1),$I59/2,$L59,TRUE)-_xlfn.NORM.DIST(AND(BQ$4&gt;=$E59,BQ$4&lt;=$G59)*(BP$4-$E59+1),$I59/2,$L59,TRUE))/(1-2*_xlfn.NORM.DIST(0,$I59/2,$L59,TRUE))*$C59+($J59="Steady Growth")*(AND(BQ$4&gt;=$E59,BQ$4&lt;=$G59)*((BQ$4-$E59+1)/($I59*($I59+1)/2)*$C59))+($J59="custom")*CustomCF!BJ59</f>
        <v>0</v>
      </c>
      <c r="BR59" s="19">
        <f>($J59="Bell Curve")*(_xlfn.NORM.DIST(AND(BR$4&gt;=$E59,BR$4&lt;=$G59)*(BR$4-$E59+1),$I59/2,$L59,TRUE)-_xlfn.NORM.DIST(AND(BR$4&gt;=$E59,BR$4&lt;=$G59)*(BQ$4-$E59+1),$I59/2,$L59,TRUE))/(1-2*_xlfn.NORM.DIST(0,$I59/2,$L59,TRUE))*$C59+($J59="Steady Growth")*(AND(BR$4&gt;=$E59,BR$4&lt;=$G59)*((BR$4-$E59+1)/($I59*($I59+1)/2)*$C59))+($J59="custom")*CustomCF!BK59</f>
        <v>0</v>
      </c>
      <c r="BS59" s="19">
        <f>($J59="Bell Curve")*(_xlfn.NORM.DIST(AND(BS$4&gt;=$E59,BS$4&lt;=$G59)*(BS$4-$E59+1),$I59/2,$L59,TRUE)-_xlfn.NORM.DIST(AND(BS$4&gt;=$E59,BS$4&lt;=$G59)*(BR$4-$E59+1),$I59/2,$L59,TRUE))/(1-2*_xlfn.NORM.DIST(0,$I59/2,$L59,TRUE))*$C59+($J59="Steady Growth")*(AND(BS$4&gt;=$E59,BS$4&lt;=$G59)*((BS$4-$E59+1)/($I59*($I59+1)/2)*$C59))+($J59="custom")*CustomCF!BL59</f>
        <v>0</v>
      </c>
      <c r="BT59" s="19">
        <f>($J59="Bell Curve")*(_xlfn.NORM.DIST(AND(BT$4&gt;=$E59,BT$4&lt;=$G59)*(BT$4-$E59+1),$I59/2,$L59,TRUE)-_xlfn.NORM.DIST(AND(BT$4&gt;=$E59,BT$4&lt;=$G59)*(BS$4-$E59+1),$I59/2,$L59,TRUE))/(1-2*_xlfn.NORM.DIST(0,$I59/2,$L59,TRUE))*$C59+($J59="Steady Growth")*(AND(BT$4&gt;=$E59,BT$4&lt;=$G59)*((BT$4-$E59+1)/($I59*($I59+1)/2)*$C59))+($J59="custom")*CustomCF!BM59</f>
        <v>0</v>
      </c>
      <c r="BU59" s="19">
        <f>($J59="Bell Curve")*(_xlfn.NORM.DIST(AND(BU$4&gt;=$E59,BU$4&lt;=$G59)*(BU$4-$E59+1),$I59/2,$L59,TRUE)-_xlfn.NORM.DIST(AND(BU$4&gt;=$E59,BU$4&lt;=$G59)*(BT$4-$E59+1),$I59/2,$L59,TRUE))/(1-2*_xlfn.NORM.DIST(0,$I59/2,$L59,TRUE))*$C59+($J59="Steady Growth")*(AND(BU$4&gt;=$E59,BU$4&lt;=$G59)*((BU$4-$E59+1)/($I59*($I59+1)/2)*$C59))+($J59="custom")*CustomCF!BN59</f>
        <v>0</v>
      </c>
      <c r="BV59" s="19">
        <f>($J59="Bell Curve")*(_xlfn.NORM.DIST(AND(BV$4&gt;=$E59,BV$4&lt;=$G59)*(BV$4-$E59+1),$I59/2,$L59,TRUE)-_xlfn.NORM.DIST(AND(BV$4&gt;=$E59,BV$4&lt;=$G59)*(BU$4-$E59+1),$I59/2,$L59,TRUE))/(1-2*_xlfn.NORM.DIST(0,$I59/2,$L59,TRUE))*$C59+($J59="Steady Growth")*(AND(BV$4&gt;=$E59,BV$4&lt;=$G59)*((BV$4-$E59+1)/($I59*($I59+1)/2)*$C59))+($J59="custom")*CustomCF!BO59</f>
        <v>0</v>
      </c>
      <c r="BW59" s="19">
        <f>($J59="Bell Curve")*(_xlfn.NORM.DIST(AND(BW$4&gt;=$E59,BW$4&lt;=$G59)*(BW$4-$E59+1),$I59/2,$L59,TRUE)-_xlfn.NORM.DIST(AND(BW$4&gt;=$E59,BW$4&lt;=$G59)*(BV$4-$E59+1),$I59/2,$L59,TRUE))/(1-2*_xlfn.NORM.DIST(0,$I59/2,$L59,TRUE))*$C59+($J59="Steady Growth")*(AND(BW$4&gt;=$E59,BW$4&lt;=$G59)*((BW$4-$E59+1)/($I59*($I59+1)/2)*$C59))+($J59="custom")*CustomCF!BP59</f>
        <v>0</v>
      </c>
      <c r="BX59" s="19">
        <f>($J59="Bell Curve")*(_xlfn.NORM.DIST(AND(BX$4&gt;=$E59,BX$4&lt;=$G59)*(BX$4-$E59+1),$I59/2,$L59,TRUE)-_xlfn.NORM.DIST(AND(BX$4&gt;=$E59,BX$4&lt;=$G59)*(BW$4-$E59+1),$I59/2,$L59,TRUE))/(1-2*_xlfn.NORM.DIST(0,$I59/2,$L59,TRUE))*$C59+($J59="Steady Growth")*(AND(BX$4&gt;=$E59,BX$4&lt;=$G59)*((BX$4-$E59+1)/($I59*($I59+1)/2)*$C59))+($J59="custom")*CustomCF!BQ59</f>
        <v>0</v>
      </c>
      <c r="BY59" s="19">
        <f>($J59="Bell Curve")*(_xlfn.NORM.DIST(AND(BY$4&gt;=$E59,BY$4&lt;=$G59)*(BY$4-$E59+1),$I59/2,$L59,TRUE)-_xlfn.NORM.DIST(AND(BY$4&gt;=$E59,BY$4&lt;=$G59)*(BX$4-$E59+1),$I59/2,$L59,TRUE))/(1-2*_xlfn.NORM.DIST(0,$I59/2,$L59,TRUE))*$C59+($J59="Steady Growth")*(AND(BY$4&gt;=$E59,BY$4&lt;=$G59)*((BY$4-$E59+1)/($I59*($I59+1)/2)*$C59))+($J59="custom")*CustomCF!BR59</f>
        <v>0</v>
      </c>
      <c r="BZ59" s="19">
        <f>($J59="Bell Curve")*(_xlfn.NORM.DIST(AND(BZ$4&gt;=$E59,BZ$4&lt;=$G59)*(BZ$4-$E59+1),$I59/2,$L59,TRUE)-_xlfn.NORM.DIST(AND(BZ$4&gt;=$E59,BZ$4&lt;=$G59)*(BY$4-$E59+1),$I59/2,$L59,TRUE))/(1-2*_xlfn.NORM.DIST(0,$I59/2,$L59,TRUE))*$C59+($J59="Steady Growth")*(AND(BZ$4&gt;=$E59,BZ$4&lt;=$G59)*((BZ$4-$E59+1)/($I59*($I59+1)/2)*$C59))+($J59="custom")*CustomCF!BS59</f>
        <v>0</v>
      </c>
      <c r="CA59" s="19">
        <f>($J59="Bell Curve")*(_xlfn.NORM.DIST(AND(CA$4&gt;=$E59,CA$4&lt;=$G59)*(CA$4-$E59+1),$I59/2,$L59,TRUE)-_xlfn.NORM.DIST(AND(CA$4&gt;=$E59,CA$4&lt;=$G59)*(BZ$4-$E59+1),$I59/2,$L59,TRUE))/(1-2*_xlfn.NORM.DIST(0,$I59/2,$L59,TRUE))*$C59+($J59="Steady Growth")*(AND(CA$4&gt;=$E59,CA$4&lt;=$G59)*((CA$4-$E59+1)/($I59*($I59+1)/2)*$C59))+($J59="custom")*CustomCF!BT59</f>
        <v>0</v>
      </c>
      <c r="CB59" s="19">
        <f>($J59="Bell Curve")*(_xlfn.NORM.DIST(AND(CB$4&gt;=$E59,CB$4&lt;=$G59)*(CB$4-$E59+1),$I59/2,$L59,TRUE)-_xlfn.NORM.DIST(AND(CB$4&gt;=$E59,CB$4&lt;=$G59)*(CA$4-$E59+1),$I59/2,$L59,TRUE))/(1-2*_xlfn.NORM.DIST(0,$I59/2,$L59,TRUE))*$C59+($J59="Steady Growth")*(AND(CB$4&gt;=$E59,CB$4&lt;=$G59)*((CB$4-$E59+1)/($I59*($I59+1)/2)*$C59))+($J59="custom")*CustomCF!BU59</f>
        <v>0</v>
      </c>
      <c r="CC59" s="19">
        <f>($J59="Bell Curve")*(_xlfn.NORM.DIST(AND(CC$4&gt;=$E59,CC$4&lt;=$G59)*(CC$4-$E59+1),$I59/2,$L59,TRUE)-_xlfn.NORM.DIST(AND(CC$4&gt;=$E59,CC$4&lt;=$G59)*(CB$4-$E59+1),$I59/2,$L59,TRUE))/(1-2*_xlfn.NORM.DIST(0,$I59/2,$L59,TRUE))*$C59+($J59="Steady Growth")*(AND(CC$4&gt;=$E59,CC$4&lt;=$G59)*((CC$4-$E59+1)/($I59*($I59+1)/2)*$C59))+($J59="custom")*CustomCF!BV59</f>
        <v>0</v>
      </c>
      <c r="CD59" s="19">
        <f>($J59="Bell Curve")*(_xlfn.NORM.DIST(AND(CD$4&gt;=$E59,CD$4&lt;=$G59)*(CD$4-$E59+1),$I59/2,$L59,TRUE)-_xlfn.NORM.DIST(AND(CD$4&gt;=$E59,CD$4&lt;=$G59)*(CC$4-$E59+1),$I59/2,$L59,TRUE))/(1-2*_xlfn.NORM.DIST(0,$I59/2,$L59,TRUE))*$C59+($J59="Steady Growth")*(AND(CD$4&gt;=$E59,CD$4&lt;=$G59)*((CD$4-$E59+1)/($I59*($I59+1)/2)*$C59))+($J59="custom")*CustomCF!BW59</f>
        <v>0</v>
      </c>
      <c r="CE59" s="19">
        <f>($J59="Bell Curve")*(_xlfn.NORM.DIST(AND(CE$4&gt;=$E59,CE$4&lt;=$G59)*(CE$4-$E59+1),$I59/2,$L59,TRUE)-_xlfn.NORM.DIST(AND(CE$4&gt;=$E59,CE$4&lt;=$G59)*(CD$4-$E59+1),$I59/2,$L59,TRUE))/(1-2*_xlfn.NORM.DIST(0,$I59/2,$L59,TRUE))*$C59+($J59="Steady Growth")*(AND(CE$4&gt;=$E59,CE$4&lt;=$G59)*((CE$4-$E59+1)/($I59*($I59+1)/2)*$C59))+($J59="custom")*CustomCF!BX59</f>
        <v>0</v>
      </c>
      <c r="CF59" s="19">
        <f>($J59="Bell Curve")*(_xlfn.NORM.DIST(AND(CF$4&gt;=$E59,CF$4&lt;=$G59)*(CF$4-$E59+1),$I59/2,$L59,TRUE)-_xlfn.NORM.DIST(AND(CF$4&gt;=$E59,CF$4&lt;=$G59)*(CE$4-$E59+1),$I59/2,$L59,TRUE))/(1-2*_xlfn.NORM.DIST(0,$I59/2,$L59,TRUE))*$C59+($J59="Steady Growth")*(AND(CF$4&gt;=$E59,CF$4&lt;=$G59)*((CF$4-$E59+1)/($I59*($I59+1)/2)*$C59))+($J59="custom")*CustomCF!BY59</f>
        <v>0</v>
      </c>
      <c r="CG59" s="19">
        <f>($J59="Bell Curve")*(_xlfn.NORM.DIST(AND(CG$4&gt;=$E59,CG$4&lt;=$G59)*(CG$4-$E59+1),$I59/2,$L59,TRUE)-_xlfn.NORM.DIST(AND(CG$4&gt;=$E59,CG$4&lt;=$G59)*(CF$4-$E59+1),$I59/2,$L59,TRUE))/(1-2*_xlfn.NORM.DIST(0,$I59/2,$L59,TRUE))*$C59+($J59="Steady Growth")*(AND(CG$4&gt;=$E59,CG$4&lt;=$G59)*((CG$4-$E59+1)/($I59*($I59+1)/2)*$C59))+($J59="custom")*CustomCF!BZ59</f>
        <v>0</v>
      </c>
      <c r="CH59" s="19">
        <f>($J59="Bell Curve")*(_xlfn.NORM.DIST(AND(CH$4&gt;=$E59,CH$4&lt;=$G59)*(CH$4-$E59+1),$I59/2,$L59,TRUE)-_xlfn.NORM.DIST(AND(CH$4&gt;=$E59,CH$4&lt;=$G59)*(CG$4-$E59+1),$I59/2,$L59,TRUE))/(1-2*_xlfn.NORM.DIST(0,$I59/2,$L59,TRUE))*$C59+($J59="Steady Growth")*(AND(CH$4&gt;=$E59,CH$4&lt;=$G59)*((CH$4-$E59+1)/($I59*($I59+1)/2)*$C59))+($J59="custom")*CustomCF!CA59</f>
        <v>0</v>
      </c>
      <c r="CI59" s="19">
        <f>($J59="Bell Curve")*(_xlfn.NORM.DIST(AND(CI$4&gt;=$E59,CI$4&lt;=$G59)*(CI$4-$E59+1),$I59/2,$L59,TRUE)-_xlfn.NORM.DIST(AND(CI$4&gt;=$E59,CI$4&lt;=$G59)*(CH$4-$E59+1),$I59/2,$L59,TRUE))/(1-2*_xlfn.NORM.DIST(0,$I59/2,$L59,TRUE))*$C59+($J59="Steady Growth")*(AND(CI$4&gt;=$E59,CI$4&lt;=$G59)*((CI$4-$E59+1)/($I59*($I59+1)/2)*$C59))+($J59="custom")*CustomCF!CB59</f>
        <v>0</v>
      </c>
      <c r="CJ59" s="19">
        <f>($J59="Bell Curve")*(_xlfn.NORM.DIST(AND(CJ$4&gt;=$E59,CJ$4&lt;=$G59)*(CJ$4-$E59+1),$I59/2,$L59,TRUE)-_xlfn.NORM.DIST(AND(CJ$4&gt;=$E59,CJ$4&lt;=$G59)*(CI$4-$E59+1),$I59/2,$L59,TRUE))/(1-2*_xlfn.NORM.DIST(0,$I59/2,$L59,TRUE))*$C59+($J59="Steady Growth")*(AND(CJ$4&gt;=$E59,CJ$4&lt;=$G59)*((CJ$4-$E59+1)/($I59*($I59+1)/2)*$C59))+($J59="custom")*CustomCF!CC59</f>
        <v>0</v>
      </c>
      <c r="CK59" s="19">
        <f>($J59="Bell Curve")*(_xlfn.NORM.DIST(AND(CK$4&gt;=$E59,CK$4&lt;=$G59)*(CK$4-$E59+1),$I59/2,$L59,TRUE)-_xlfn.NORM.DIST(AND(CK$4&gt;=$E59,CK$4&lt;=$G59)*(CJ$4-$E59+1),$I59/2,$L59,TRUE))/(1-2*_xlfn.NORM.DIST(0,$I59/2,$L59,TRUE))*$C59+($J59="Steady Growth")*(AND(CK$4&gt;=$E59,CK$4&lt;=$G59)*((CK$4-$E59+1)/($I59*($I59+1)/2)*$C59))+($J59="custom")*CustomCF!CD59</f>
        <v>0</v>
      </c>
      <c r="CL59" s="19">
        <f>($J59="Bell Curve")*(_xlfn.NORM.DIST(AND(CL$4&gt;=$E59,CL$4&lt;=$G59)*(CL$4-$E59+1),$I59/2,$L59,TRUE)-_xlfn.NORM.DIST(AND(CL$4&gt;=$E59,CL$4&lt;=$G59)*(CK$4-$E59+1),$I59/2,$L59,TRUE))/(1-2*_xlfn.NORM.DIST(0,$I59/2,$L59,TRUE))*$C59+($J59="Steady Growth")*(AND(CL$4&gt;=$E59,CL$4&lt;=$G59)*((CL$4-$E59+1)/($I59*($I59+1)/2)*$C59))+($J59="custom")*CustomCF!CE59</f>
        <v>0</v>
      </c>
      <c r="CM59" s="19">
        <f>($J59="Bell Curve")*(_xlfn.NORM.DIST(AND(CM$4&gt;=$E59,CM$4&lt;=$G59)*(CM$4-$E59+1),$I59/2,$L59,TRUE)-_xlfn.NORM.DIST(AND(CM$4&gt;=$E59,CM$4&lt;=$G59)*(CL$4-$E59+1),$I59/2,$L59,TRUE))/(1-2*_xlfn.NORM.DIST(0,$I59/2,$L59,TRUE))*$C59+($J59="Steady Growth")*(AND(CM$4&gt;=$E59,CM$4&lt;=$G59)*((CM$4-$E59+1)/($I59*($I59+1)/2)*$C59))+($J59="custom")*CustomCF!CF59</f>
        <v>0</v>
      </c>
      <c r="CN59" s="19">
        <f>($J59="Bell Curve")*(_xlfn.NORM.DIST(AND(CN$4&gt;=$E59,CN$4&lt;=$G59)*(CN$4-$E59+1),$I59/2,$L59,TRUE)-_xlfn.NORM.DIST(AND(CN$4&gt;=$E59,CN$4&lt;=$G59)*(CM$4-$E59+1),$I59/2,$L59,TRUE))/(1-2*_xlfn.NORM.DIST(0,$I59/2,$L59,TRUE))*$C59+($J59="Steady Growth")*(AND(CN$4&gt;=$E59,CN$4&lt;=$G59)*((CN$4-$E59+1)/($I59*($I59+1)/2)*$C59))+($J59="custom")*CustomCF!CG59</f>
        <v>0</v>
      </c>
      <c r="CO59" s="19">
        <f>($J59="Bell Curve")*(_xlfn.NORM.DIST(AND(CO$4&gt;=$E59,CO$4&lt;=$G59)*(CO$4-$E59+1),$I59/2,$L59,TRUE)-_xlfn.NORM.DIST(AND(CO$4&gt;=$E59,CO$4&lt;=$G59)*(CN$4-$E59+1),$I59/2,$L59,TRUE))/(1-2*_xlfn.NORM.DIST(0,$I59/2,$L59,TRUE))*$C59+($J59="Steady Growth")*(AND(CO$4&gt;=$E59,CO$4&lt;=$G59)*((CO$4-$E59+1)/($I59*($I59+1)/2)*$C59))+($J59="custom")*CustomCF!CH59</f>
        <v>0</v>
      </c>
      <c r="CP59" s="19">
        <f>($J59="Bell Curve")*(_xlfn.NORM.DIST(AND(CP$4&gt;=$E59,CP$4&lt;=$G59)*(CP$4-$E59+1),$I59/2,$L59,TRUE)-_xlfn.NORM.DIST(AND(CP$4&gt;=$E59,CP$4&lt;=$G59)*(CO$4-$E59+1),$I59/2,$L59,TRUE))/(1-2*_xlfn.NORM.DIST(0,$I59/2,$L59,TRUE))*$C59+($J59="Steady Growth")*(AND(CP$4&gt;=$E59,CP$4&lt;=$G59)*((CP$4-$E59+1)/($I59*($I59+1)/2)*$C59))+($J59="custom")*CustomCF!CI59</f>
        <v>0</v>
      </c>
      <c r="CQ59" s="19">
        <f>($J59="Bell Curve")*(_xlfn.NORM.DIST(AND(CQ$4&gt;=$E59,CQ$4&lt;=$G59)*(CQ$4-$E59+1),$I59/2,$L59,TRUE)-_xlfn.NORM.DIST(AND(CQ$4&gt;=$E59,CQ$4&lt;=$G59)*(CP$4-$E59+1),$I59/2,$L59,TRUE))/(1-2*_xlfn.NORM.DIST(0,$I59/2,$L59,TRUE))*$C59+($J59="Steady Growth")*(AND(CQ$4&gt;=$E59,CQ$4&lt;=$G59)*((CQ$4-$E59+1)/($I59*($I59+1)/2)*$C59))+($J59="custom")*CustomCF!CJ59</f>
        <v>0</v>
      </c>
      <c r="CR59" s="19">
        <f>($J59="Bell Curve")*(_xlfn.NORM.DIST(AND(CR$4&gt;=$E59,CR$4&lt;=$G59)*(CR$4-$E59+1),$I59/2,$L59,TRUE)-_xlfn.NORM.DIST(AND(CR$4&gt;=$E59,CR$4&lt;=$G59)*(CQ$4-$E59+1),$I59/2,$L59,TRUE))/(1-2*_xlfn.NORM.DIST(0,$I59/2,$L59,TRUE))*$C59+($J59="Steady Growth")*(AND(CR$4&gt;=$E59,CR$4&lt;=$G59)*((CR$4-$E59+1)/($I59*($I59+1)/2)*$C59))+($J59="custom")*CustomCF!CK59</f>
        <v>0</v>
      </c>
      <c r="CS59" s="19">
        <f>($J59="Bell Curve")*(_xlfn.NORM.DIST(AND(CS$4&gt;=$E59,CS$4&lt;=$G59)*(CS$4-$E59+1),$I59/2,$L59,TRUE)-_xlfn.NORM.DIST(AND(CS$4&gt;=$E59,CS$4&lt;=$G59)*(CR$4-$E59+1),$I59/2,$L59,TRUE))/(1-2*_xlfn.NORM.DIST(0,$I59/2,$L59,TRUE))*$C59+($J59="Steady Growth")*(AND(CS$4&gt;=$E59,CS$4&lt;=$G59)*((CS$4-$E59+1)/($I59*($I59+1)/2)*$C59))+($J59="custom")*CustomCF!CL59</f>
        <v>0</v>
      </c>
      <c r="CT59" s="19">
        <f>($J59="Bell Curve")*(_xlfn.NORM.DIST(AND(CT$4&gt;=$E59,CT$4&lt;=$G59)*(CT$4-$E59+1),$I59/2,$L59,TRUE)-_xlfn.NORM.DIST(AND(CT$4&gt;=$E59,CT$4&lt;=$G59)*(CS$4-$E59+1),$I59/2,$L59,TRUE))/(1-2*_xlfn.NORM.DIST(0,$I59/2,$L59,TRUE))*$C59+($J59="Steady Growth")*(AND(CT$4&gt;=$E59,CT$4&lt;=$G59)*((CT$4-$E59+1)/($I59*($I59+1)/2)*$C59))+($J59="custom")*CustomCF!CM59</f>
        <v>0</v>
      </c>
      <c r="CU59" s="19">
        <f>($J59="Bell Curve")*(_xlfn.NORM.DIST(AND(CU$4&gt;=$E59,CU$4&lt;=$G59)*(CU$4-$E59+1),$I59/2,$L59,TRUE)-_xlfn.NORM.DIST(AND(CU$4&gt;=$E59,CU$4&lt;=$G59)*(CT$4-$E59+1),$I59/2,$L59,TRUE))/(1-2*_xlfn.NORM.DIST(0,$I59/2,$L59,TRUE))*$C59+($J59="Steady Growth")*(AND(CU$4&gt;=$E59,CU$4&lt;=$G59)*((CU$4-$E59+1)/($I59*($I59+1)/2)*$C59))+($J59="custom")*CustomCF!CN59</f>
        <v>0</v>
      </c>
      <c r="CV59" s="19">
        <f>($J59="Bell Curve")*(_xlfn.NORM.DIST(AND(CV$4&gt;=$E59,CV$4&lt;=$G59)*(CV$4-$E59+1),$I59/2,$L59,TRUE)-_xlfn.NORM.DIST(AND(CV$4&gt;=$E59,CV$4&lt;=$G59)*(CU$4-$E59+1),$I59/2,$L59,TRUE))/(1-2*_xlfn.NORM.DIST(0,$I59/2,$L59,TRUE))*$C59+($J59="Steady Growth")*(AND(CV$4&gt;=$E59,CV$4&lt;=$G59)*((CV$4-$E59+1)/($I59*($I59+1)/2)*$C59))+($J59="custom")*CustomCF!CO59</f>
        <v>0</v>
      </c>
      <c r="CW59" s="19">
        <f>($J59="Bell Curve")*(_xlfn.NORM.DIST(AND(CW$4&gt;=$E59,CW$4&lt;=$G59)*(CW$4-$E59+1),$I59/2,$L59,TRUE)-_xlfn.NORM.DIST(AND(CW$4&gt;=$E59,CW$4&lt;=$G59)*(CV$4-$E59+1),$I59/2,$L59,TRUE))/(1-2*_xlfn.NORM.DIST(0,$I59/2,$L59,TRUE))*$C59+($J59="Steady Growth")*(AND(CW$4&gt;=$E59,CW$4&lt;=$G59)*((CW$4-$E59+1)/($I59*($I59+1)/2)*$C59))+($J59="custom")*CustomCF!CP59</f>
        <v>0</v>
      </c>
      <c r="CX59" s="19">
        <f>($J59="Bell Curve")*(_xlfn.NORM.DIST(AND(CX$4&gt;=$E59,CX$4&lt;=$G59)*(CX$4-$E59+1),$I59/2,$L59,TRUE)-_xlfn.NORM.DIST(AND(CX$4&gt;=$E59,CX$4&lt;=$G59)*(CW$4-$E59+1),$I59/2,$L59,TRUE))/(1-2*_xlfn.NORM.DIST(0,$I59/2,$L59,TRUE))*$C59+($J59="Steady Growth")*(AND(CX$4&gt;=$E59,CX$4&lt;=$G59)*((CX$4-$E59+1)/($I59*($I59+1)/2)*$C59))+($J59="custom")*CustomCF!CQ59</f>
        <v>0</v>
      </c>
      <c r="CY59" s="19">
        <f>($J59="Bell Curve")*(_xlfn.NORM.DIST(AND(CY$4&gt;=$E59,CY$4&lt;=$G59)*(CY$4-$E59+1),$I59/2,$L59,TRUE)-_xlfn.NORM.DIST(AND(CY$4&gt;=$E59,CY$4&lt;=$G59)*(CX$4-$E59+1),$I59/2,$L59,TRUE))/(1-2*_xlfn.NORM.DIST(0,$I59/2,$L59,TRUE))*$C59+($J59="Steady Growth")*(AND(CY$4&gt;=$E59,CY$4&lt;=$G59)*((CY$4-$E59+1)/($I59*($I59+1)/2)*$C59))+($J59="custom")*CustomCF!CR59</f>
        <v>0</v>
      </c>
      <c r="CZ59" s="19">
        <f>($J59="Bell Curve")*(_xlfn.NORM.DIST(AND(CZ$4&gt;=$E59,CZ$4&lt;=$G59)*(CZ$4-$E59+1),$I59/2,$L59,TRUE)-_xlfn.NORM.DIST(AND(CZ$4&gt;=$E59,CZ$4&lt;=$G59)*(CY$4-$E59+1),$I59/2,$L59,TRUE))/(1-2*_xlfn.NORM.DIST(0,$I59/2,$L59,TRUE))*$C59+($J59="Steady Growth")*(AND(CZ$4&gt;=$E59,CZ$4&lt;=$G59)*((CZ$4-$E59+1)/($I59*($I59+1)/2)*$C59))+($J59="custom")*CustomCF!CS59</f>
        <v>0</v>
      </c>
      <c r="DA59" s="19">
        <f>($J59="Bell Curve")*(_xlfn.NORM.DIST(AND(DA$4&gt;=$E59,DA$4&lt;=$G59)*(DA$4-$E59+1),$I59/2,$L59,TRUE)-_xlfn.NORM.DIST(AND(DA$4&gt;=$E59,DA$4&lt;=$G59)*(CZ$4-$E59+1),$I59/2,$L59,TRUE))/(1-2*_xlfn.NORM.DIST(0,$I59/2,$L59,TRUE))*$C59+($J59="Steady Growth")*(AND(DA$4&gt;=$E59,DA$4&lt;=$G59)*((DA$4-$E59+1)/($I59*($I59+1)/2)*$C59))+($J59="custom")*CustomCF!CT59</f>
        <v>0</v>
      </c>
      <c r="DB59" s="19">
        <f>($J59="Bell Curve")*(_xlfn.NORM.DIST(AND(DB$4&gt;=$E59,DB$4&lt;=$G59)*(DB$4-$E59+1),$I59/2,$L59,TRUE)-_xlfn.NORM.DIST(AND(DB$4&gt;=$E59,DB$4&lt;=$G59)*(DA$4-$E59+1),$I59/2,$L59,TRUE))/(1-2*_xlfn.NORM.DIST(0,$I59/2,$L59,TRUE))*$C59+($J59="Steady Growth")*(AND(DB$4&gt;=$E59,DB$4&lt;=$G59)*((DB$4-$E59+1)/($I59*($I59+1)/2)*$C59))+($J59="custom")*CustomCF!CU59</f>
        <v>0</v>
      </c>
      <c r="DC59" s="19">
        <f>($J59="Bell Curve")*(_xlfn.NORM.DIST(AND(DC$4&gt;=$E59,DC$4&lt;=$G59)*(DC$4-$E59+1),$I59/2,$L59,TRUE)-_xlfn.NORM.DIST(AND(DC$4&gt;=$E59,DC$4&lt;=$G59)*(DB$4-$E59+1),$I59/2,$L59,TRUE))/(1-2*_xlfn.NORM.DIST(0,$I59/2,$L59,TRUE))*$C59+($J59="Steady Growth")*(AND(DC$4&gt;=$E59,DC$4&lt;=$G59)*((DC$4-$E59+1)/($I59*($I59+1)/2)*$C59))+($J59="custom")*CustomCF!CV59</f>
        <v>0</v>
      </c>
      <c r="DD59" s="19">
        <f>($J59="Bell Curve")*(_xlfn.NORM.DIST(AND(DD$4&gt;=$E59,DD$4&lt;=$G59)*(DD$4-$E59+1),$I59/2,$L59,TRUE)-_xlfn.NORM.DIST(AND(DD$4&gt;=$E59,DD$4&lt;=$G59)*(DC$4-$E59+1),$I59/2,$L59,TRUE))/(1-2*_xlfn.NORM.DIST(0,$I59/2,$L59,TRUE))*$C59+($J59="Steady Growth")*(AND(DD$4&gt;=$E59,DD$4&lt;=$G59)*((DD$4-$E59+1)/($I59*($I59+1)/2)*$C59))+($J59="custom")*CustomCF!CW59</f>
        <v>0</v>
      </c>
      <c r="DE59" s="19">
        <f>($J59="Bell Curve")*(_xlfn.NORM.DIST(AND(DE$4&gt;=$E59,DE$4&lt;=$G59)*(DE$4-$E59+1),$I59/2,$L59,TRUE)-_xlfn.NORM.DIST(AND(DE$4&gt;=$E59,DE$4&lt;=$G59)*(DD$4-$E59+1),$I59/2,$L59,TRUE))/(1-2*_xlfn.NORM.DIST(0,$I59/2,$L59,TRUE))*$C59+($J59="Steady Growth")*(AND(DE$4&gt;=$E59,DE$4&lt;=$G59)*((DE$4-$E59+1)/($I59*($I59+1)/2)*$C59))+($J59="custom")*CustomCF!CX59</f>
        <v>0</v>
      </c>
      <c r="DF59" s="19">
        <f>($J59="Bell Curve")*(_xlfn.NORM.DIST(AND(DF$4&gt;=$E59,DF$4&lt;=$G59)*(DF$4-$E59+1),$I59/2,$L59,TRUE)-_xlfn.NORM.DIST(AND(DF$4&gt;=$E59,DF$4&lt;=$G59)*(DE$4-$E59+1),$I59/2,$L59,TRUE))/(1-2*_xlfn.NORM.DIST(0,$I59/2,$L59,TRUE))*$C59+($J59="Steady Growth")*(AND(DF$4&gt;=$E59,DF$4&lt;=$G59)*((DF$4-$E59+1)/($I59*($I59+1)/2)*$C59))+($J59="custom")*CustomCF!CY59</f>
        <v>0</v>
      </c>
      <c r="DG59" s="19">
        <f>($J59="Bell Curve")*(_xlfn.NORM.DIST(AND(DG$4&gt;=$E59,DG$4&lt;=$G59)*(DG$4-$E59+1),$I59/2,$L59,TRUE)-_xlfn.NORM.DIST(AND(DG$4&gt;=$E59,DG$4&lt;=$G59)*(DF$4-$E59+1),$I59/2,$L59,TRUE))/(1-2*_xlfn.NORM.DIST(0,$I59/2,$L59,TRUE))*$C59+($J59="Steady Growth")*(AND(DG$4&gt;=$E59,DG$4&lt;=$G59)*((DG$4-$E59+1)/($I59*($I59+1)/2)*$C59))+($J59="custom")*CustomCF!CZ59</f>
        <v>0</v>
      </c>
      <c r="DH59" s="19">
        <f>($J59="Bell Curve")*(_xlfn.NORM.DIST(AND(DH$4&gt;=$E59,DH$4&lt;=$G59)*(DH$4-$E59+1),$I59/2,$L59,TRUE)-_xlfn.NORM.DIST(AND(DH$4&gt;=$E59,DH$4&lt;=$G59)*(DG$4-$E59+1),$I59/2,$L59,TRUE))/(1-2*_xlfn.NORM.DIST(0,$I59/2,$L59,TRUE))*$C59+($J59="Steady Growth")*(AND(DH$4&gt;=$E59,DH$4&lt;=$G59)*((DH$4-$E59+1)/($I59*($I59+1)/2)*$C59))+($J59="custom")*CustomCF!DA59</f>
        <v>0</v>
      </c>
      <c r="DI59" s="19">
        <f>($J59="Bell Curve")*(_xlfn.NORM.DIST(AND(DI$4&gt;=$E59,DI$4&lt;=$G59)*(DI$4-$E59+1),$I59/2,$L59,TRUE)-_xlfn.NORM.DIST(AND(DI$4&gt;=$E59,DI$4&lt;=$G59)*(DH$4-$E59+1),$I59/2,$L59,TRUE))/(1-2*_xlfn.NORM.DIST(0,$I59/2,$L59,TRUE))*$C59+($J59="Steady Growth")*(AND(DI$4&gt;=$E59,DI$4&lt;=$G59)*((DI$4-$E59+1)/($I59*($I59+1)/2)*$C59))+($J59="custom")*CustomCF!DB59</f>
        <v>0</v>
      </c>
      <c r="DJ59" s="19">
        <f>($J59="Bell Curve")*(_xlfn.NORM.DIST(AND(DJ$4&gt;=$E59,DJ$4&lt;=$G59)*(DJ$4-$E59+1),$I59/2,$L59,TRUE)-_xlfn.NORM.DIST(AND(DJ$4&gt;=$E59,DJ$4&lt;=$G59)*(DI$4-$E59+1),$I59/2,$L59,TRUE))/(1-2*_xlfn.NORM.DIST(0,$I59/2,$L59,TRUE))*$C59+($J59="Steady Growth")*(AND(DJ$4&gt;=$E59,DJ$4&lt;=$G59)*((DJ$4-$E59+1)/($I59*($I59+1)/2)*$C59))+($J59="custom")*CustomCF!DC59</f>
        <v>0</v>
      </c>
      <c r="DK59" s="19">
        <f>($J59="Bell Curve")*(_xlfn.NORM.DIST(AND(DK$4&gt;=$E59,DK$4&lt;=$G59)*(DK$4-$E59+1),$I59/2,$L59,TRUE)-_xlfn.NORM.DIST(AND(DK$4&gt;=$E59,DK$4&lt;=$G59)*(DJ$4-$E59+1),$I59/2,$L59,TRUE))/(1-2*_xlfn.NORM.DIST(0,$I59/2,$L59,TRUE))*$C59+($J59="Steady Growth")*(AND(DK$4&gt;=$E59,DK$4&lt;=$G59)*((DK$4-$E59+1)/($I59*($I59+1)/2)*$C59))+($J59="custom")*CustomCF!DD59</f>
        <v>0</v>
      </c>
      <c r="DL59" s="19">
        <f>($J59="Bell Curve")*(_xlfn.NORM.DIST(AND(DL$4&gt;=$E59,DL$4&lt;=$G59)*(DL$4-$E59+1),$I59/2,$L59,TRUE)-_xlfn.NORM.DIST(AND(DL$4&gt;=$E59,DL$4&lt;=$G59)*(DK$4-$E59+1),$I59/2,$L59,TRUE))/(1-2*_xlfn.NORM.DIST(0,$I59/2,$L59,TRUE))*$C59+($J59="Steady Growth")*(AND(DL$4&gt;=$E59,DL$4&lt;=$G59)*((DL$4-$E59+1)/($I59*($I59+1)/2)*$C59))+($J59="custom")*CustomCF!DE59</f>
        <v>0</v>
      </c>
      <c r="DM59" s="19">
        <f>($J59="Bell Curve")*(_xlfn.NORM.DIST(AND(DM$4&gt;=$E59,DM$4&lt;=$G59)*(DM$4-$E59+1),$I59/2,$L59,TRUE)-_xlfn.NORM.DIST(AND(DM$4&gt;=$E59,DM$4&lt;=$G59)*(DL$4-$E59+1),$I59/2,$L59,TRUE))/(1-2*_xlfn.NORM.DIST(0,$I59/2,$L59,TRUE))*$C59+($J59="Steady Growth")*(AND(DM$4&gt;=$E59,DM$4&lt;=$G59)*((DM$4-$E59+1)/($I59*($I59+1)/2)*$C59))+($J59="custom")*CustomCF!DF59</f>
        <v>0</v>
      </c>
      <c r="DN59" s="19">
        <f>($J59="Bell Curve")*(_xlfn.NORM.DIST(AND(DN$4&gt;=$E59,DN$4&lt;=$G59)*(DN$4-$E59+1),$I59/2,$L59,TRUE)-_xlfn.NORM.DIST(AND(DN$4&gt;=$E59,DN$4&lt;=$G59)*(DM$4-$E59+1),$I59/2,$L59,TRUE))/(1-2*_xlfn.NORM.DIST(0,$I59/2,$L59,TRUE))*$C59+($J59="Steady Growth")*(AND(DN$4&gt;=$E59,DN$4&lt;=$G59)*((DN$4-$E59+1)/($I59*($I59+1)/2)*$C59))+($J59="custom")*CustomCF!DG59</f>
        <v>0</v>
      </c>
      <c r="DO59" s="19">
        <f>($J59="Bell Curve")*(_xlfn.NORM.DIST(AND(DO$4&gt;=$E59,DO$4&lt;=$G59)*(DO$4-$E59+1),$I59/2,$L59,TRUE)-_xlfn.NORM.DIST(AND(DO$4&gt;=$E59,DO$4&lt;=$G59)*(DN$4-$E59+1),$I59/2,$L59,TRUE))/(1-2*_xlfn.NORM.DIST(0,$I59/2,$L59,TRUE))*$C59+($J59="Steady Growth")*(AND(DO$4&gt;=$E59,DO$4&lt;=$G59)*((DO$4-$E59+1)/($I59*($I59+1)/2)*$C59))+($J59="custom")*CustomCF!DH59</f>
        <v>0</v>
      </c>
      <c r="DP59" s="19">
        <f>($J59="Bell Curve")*(_xlfn.NORM.DIST(AND(DP$4&gt;=$E59,DP$4&lt;=$G59)*(DP$4-$E59+1),$I59/2,$L59,TRUE)-_xlfn.NORM.DIST(AND(DP$4&gt;=$E59,DP$4&lt;=$G59)*(DO$4-$E59+1),$I59/2,$L59,TRUE))/(1-2*_xlfn.NORM.DIST(0,$I59/2,$L59,TRUE))*$C59+($J59="Steady Growth")*(AND(DP$4&gt;=$E59,DP$4&lt;=$G59)*((DP$4-$E59+1)/($I59*($I59+1)/2)*$C59))+($J59="custom")*CustomCF!DI59</f>
        <v>0</v>
      </c>
      <c r="DQ59" s="19">
        <f>($J59="Bell Curve")*(_xlfn.NORM.DIST(AND(DQ$4&gt;=$E59,DQ$4&lt;=$G59)*(DQ$4-$E59+1),$I59/2,$L59,TRUE)-_xlfn.NORM.DIST(AND(DQ$4&gt;=$E59,DQ$4&lt;=$G59)*(DP$4-$E59+1),$I59/2,$L59,TRUE))/(1-2*_xlfn.NORM.DIST(0,$I59/2,$L59,TRUE))*$C59+($J59="Steady Growth")*(AND(DQ$4&gt;=$E59,DQ$4&lt;=$G59)*((DQ$4-$E59+1)/($I59*($I59+1)/2)*$C59))+($J59="custom")*CustomCF!DJ59</f>
        <v>0</v>
      </c>
      <c r="DR59" s="19">
        <f>($J59="Bell Curve")*(_xlfn.NORM.DIST(AND(DR$4&gt;=$E59,DR$4&lt;=$G59)*(DR$4-$E59+1),$I59/2,$L59,TRUE)-_xlfn.NORM.DIST(AND(DR$4&gt;=$E59,DR$4&lt;=$G59)*(DQ$4-$E59+1),$I59/2,$L59,TRUE))/(1-2*_xlfn.NORM.DIST(0,$I59/2,$L59,TRUE))*$C59+($J59="Steady Growth")*(AND(DR$4&gt;=$E59,DR$4&lt;=$G59)*((DR$4-$E59+1)/($I59*($I59+1)/2)*$C59))+($J59="custom")*CustomCF!DK59</f>
        <v>0</v>
      </c>
      <c r="DS59" s="19">
        <f>($J59="Bell Curve")*(_xlfn.NORM.DIST(AND(DS$4&gt;=$E59,DS$4&lt;=$G59)*(DS$4-$E59+1),$I59/2,$L59,TRUE)-_xlfn.NORM.DIST(AND(DS$4&gt;=$E59,DS$4&lt;=$G59)*(DR$4-$E59+1),$I59/2,$L59,TRUE))/(1-2*_xlfn.NORM.DIST(0,$I59/2,$L59,TRUE))*$C59+($J59="Steady Growth")*(AND(DS$4&gt;=$E59,DS$4&lt;=$G59)*((DS$4-$E59+1)/($I59*($I59+1)/2)*$C59))+($J59="custom")*CustomCF!DL59</f>
        <v>0</v>
      </c>
      <c r="DT59" s="19">
        <f>($J59="Bell Curve")*(_xlfn.NORM.DIST(AND(DT$4&gt;=$E59,DT$4&lt;=$G59)*(DT$4-$E59+1),$I59/2,$L59,TRUE)-_xlfn.NORM.DIST(AND(DT$4&gt;=$E59,DT$4&lt;=$G59)*(DS$4-$E59+1),$I59/2,$L59,TRUE))/(1-2*_xlfn.NORM.DIST(0,$I59/2,$L59,TRUE))*$C59+($J59="Steady Growth")*(AND(DT$4&gt;=$E59,DT$4&lt;=$G59)*((DT$4-$E59+1)/($I59*($I59+1)/2)*$C59))+($J59="custom")*CustomCF!DM59</f>
        <v>0</v>
      </c>
      <c r="DU59" s="19">
        <f>($J59="Bell Curve")*(_xlfn.NORM.DIST(AND(DU$4&gt;=$E59,DU$4&lt;=$G59)*(DU$4-$E59+1),$I59/2,$L59,TRUE)-_xlfn.NORM.DIST(AND(DU$4&gt;=$E59,DU$4&lt;=$G59)*(DT$4-$E59+1),$I59/2,$L59,TRUE))/(1-2*_xlfn.NORM.DIST(0,$I59/2,$L59,TRUE))*$C59+($J59="Steady Growth")*(AND(DU$4&gt;=$E59,DU$4&lt;=$G59)*((DU$4-$E59+1)/($I59*($I59+1)/2)*$C59))+($J59="custom")*CustomCF!DN59</f>
        <v>0</v>
      </c>
      <c r="DV59" s="19">
        <f>($J59="Bell Curve")*(_xlfn.NORM.DIST(AND(DV$4&gt;=$E59,DV$4&lt;=$G59)*(DV$4-$E59+1),$I59/2,$L59,TRUE)-_xlfn.NORM.DIST(AND(DV$4&gt;=$E59,DV$4&lt;=$G59)*(DU$4-$E59+1),$I59/2,$L59,TRUE))/(1-2*_xlfn.NORM.DIST(0,$I59/2,$L59,TRUE))*$C59+($J59="Steady Growth")*(AND(DV$4&gt;=$E59,DV$4&lt;=$G59)*((DV$4-$E59+1)/($I59*($I59+1)/2)*$C59))+($J59="custom")*CustomCF!DO59</f>
        <v>0</v>
      </c>
      <c r="DW59" s="19">
        <f>($J59="Bell Curve")*(_xlfn.NORM.DIST(AND(DW$4&gt;=$E59,DW$4&lt;=$G59)*(DW$4-$E59+1),$I59/2,$L59,TRUE)-_xlfn.NORM.DIST(AND(DW$4&gt;=$E59,DW$4&lt;=$G59)*(DV$4-$E59+1),$I59/2,$L59,TRUE))/(1-2*_xlfn.NORM.DIST(0,$I59/2,$L59,TRUE))*$C59+($J59="Steady Growth")*(AND(DW$4&gt;=$E59,DW$4&lt;=$G59)*((DW$4-$E59+1)/($I59*($I59+1)/2)*$C59))+($J59="custom")*CustomCF!DP59</f>
        <v>0</v>
      </c>
      <c r="DX59" s="19">
        <f>($J59="Bell Curve")*(_xlfn.NORM.DIST(AND(DX$4&gt;=$E59,DX$4&lt;=$G59)*(DX$4-$E59+1),$I59/2,$L59,TRUE)-_xlfn.NORM.DIST(AND(DX$4&gt;=$E59,DX$4&lt;=$G59)*(DW$4-$E59+1),$I59/2,$L59,TRUE))/(1-2*_xlfn.NORM.DIST(0,$I59/2,$L59,TRUE))*$C59+($J59="Steady Growth")*(AND(DX$4&gt;=$E59,DX$4&lt;=$G59)*((DX$4-$E59+1)/($I59*($I59+1)/2)*$C59))+($J59="custom")*CustomCF!DQ59</f>
        <v>0</v>
      </c>
      <c r="DY59" s="19">
        <f>($J59="Bell Curve")*(_xlfn.NORM.DIST(AND(DY$4&gt;=$E59,DY$4&lt;=$G59)*(DY$4-$E59+1),$I59/2,$L59,TRUE)-_xlfn.NORM.DIST(AND(DY$4&gt;=$E59,DY$4&lt;=$G59)*(DX$4-$E59+1),$I59/2,$L59,TRUE))/(1-2*_xlfn.NORM.DIST(0,$I59/2,$L59,TRUE))*$C59+($J59="Steady Growth")*(AND(DY$4&gt;=$E59,DY$4&lt;=$G59)*((DY$4-$E59+1)/($I59*($I59+1)/2)*$C59))+($J59="custom")*CustomCF!DR59</f>
        <v>0</v>
      </c>
      <c r="DZ59" s="19">
        <f>($J59="Bell Curve")*(_xlfn.NORM.DIST(AND(DZ$4&gt;=$E59,DZ$4&lt;=$G59)*(DZ$4-$E59+1),$I59/2,$L59,TRUE)-_xlfn.NORM.DIST(AND(DZ$4&gt;=$E59,DZ$4&lt;=$G59)*(DY$4-$E59+1),$I59/2,$L59,TRUE))/(1-2*_xlfn.NORM.DIST(0,$I59/2,$L59,TRUE))*$C59+($J59="Steady Growth")*(AND(DZ$4&gt;=$E59,DZ$4&lt;=$G59)*((DZ$4-$E59+1)/($I59*($I59+1)/2)*$C59))+($J59="custom")*CustomCF!DS59</f>
        <v>0</v>
      </c>
      <c r="EA59" s="19">
        <f>($J59="Bell Curve")*(_xlfn.NORM.DIST(AND(EA$4&gt;=$E59,EA$4&lt;=$G59)*(EA$4-$E59+1),$I59/2,$L59,TRUE)-_xlfn.NORM.DIST(AND(EA$4&gt;=$E59,EA$4&lt;=$G59)*(DZ$4-$E59+1),$I59/2,$L59,TRUE))/(1-2*_xlfn.NORM.DIST(0,$I59/2,$L59,TRUE))*$C59+($J59="Steady Growth")*(AND(EA$4&gt;=$E59,EA$4&lt;=$G59)*((EA$4-$E59+1)/($I59*($I59+1)/2)*$C59))+($J59="custom")*CustomCF!DT59</f>
        <v>0</v>
      </c>
      <c r="EB59" s="19">
        <f>($J59="Bell Curve")*(_xlfn.NORM.DIST(AND(EB$4&gt;=$E59,EB$4&lt;=$G59)*(EB$4-$E59+1),$I59/2,$L59,TRUE)-_xlfn.NORM.DIST(AND(EB$4&gt;=$E59,EB$4&lt;=$G59)*(EA$4-$E59+1),$I59/2,$L59,TRUE))/(1-2*_xlfn.NORM.DIST(0,$I59/2,$L59,TRUE))*$C59+($J59="Steady Growth")*(AND(EB$4&gt;=$E59,EB$4&lt;=$G59)*((EB$4-$E59+1)/($I59*($I59+1)/2)*$C59))+($J59="custom")*CustomCF!DU59</f>
        <v>0</v>
      </c>
      <c r="EC59" s="19">
        <f>($J59="Bell Curve")*(_xlfn.NORM.DIST(AND(EC$4&gt;=$E59,EC$4&lt;=$G59)*(EC$4-$E59+1),$I59/2,$L59,TRUE)-_xlfn.NORM.DIST(AND(EC$4&gt;=$E59,EC$4&lt;=$G59)*(EB$4-$E59+1),$I59/2,$L59,TRUE))/(1-2*_xlfn.NORM.DIST(0,$I59/2,$L59,TRUE))*$C59+($J59="Steady Growth")*(AND(EC$4&gt;=$E59,EC$4&lt;=$G59)*((EC$4-$E59+1)/($I59*($I59+1)/2)*$C59))+($J59="custom")*CustomCF!DV59</f>
        <v>0</v>
      </c>
      <c r="ED59" s="19">
        <f>($J59="Bell Curve")*(_xlfn.NORM.DIST(AND(ED$4&gt;=$E59,ED$4&lt;=$G59)*(ED$4-$E59+1),$I59/2,$L59,TRUE)-_xlfn.NORM.DIST(AND(ED$4&gt;=$E59,ED$4&lt;=$G59)*(EC$4-$E59+1),$I59/2,$L59,TRUE))/(1-2*_xlfn.NORM.DIST(0,$I59/2,$L59,TRUE))*$C59+($J59="Steady Growth")*(AND(ED$4&gt;=$E59,ED$4&lt;=$G59)*((ED$4-$E59+1)/($I59*($I59+1)/2)*$C59))+($J59="custom")*CustomCF!DW59</f>
        <v>0</v>
      </c>
      <c r="EE59" s="19">
        <f>($J59="Bell Curve")*(_xlfn.NORM.DIST(AND(EE$4&gt;=$E59,EE$4&lt;=$G59)*(EE$4-$E59+1),$I59/2,$L59,TRUE)-_xlfn.NORM.DIST(AND(EE$4&gt;=$E59,EE$4&lt;=$G59)*(ED$4-$E59+1),$I59/2,$L59,TRUE))/(1-2*_xlfn.NORM.DIST(0,$I59/2,$L59,TRUE))*$C59+($J59="Steady Growth")*(AND(EE$4&gt;=$E59,EE$4&lt;=$G59)*((EE$4-$E59+1)/($I59*($I59+1)/2)*$C59))+($J59="custom")*CustomCF!DX59</f>
        <v>0</v>
      </c>
      <c r="EF59" s="121">
        <f>($J59="Bell Curve")*(_xlfn.NORM.DIST(AND(EF$4&gt;=$E59,EF$4&lt;=$G59)*(EF$4-$E59+1),$I59/2,$L59,TRUE)-_xlfn.NORM.DIST(AND(EF$4&gt;=$E59,EF$4&lt;=$G59)*(EE$4-$E59+1),$I59/2,$L59,TRUE))/(1-2*_xlfn.NORM.DIST(0,$I59/2,$L59,TRUE))*$C59+($J59="Steady Growth")*(AND(EF$4&gt;=$E59,EF$4&lt;=$G59)*((EF$4-$E59+1)/($I59*($I59+1)/2)*$C59))+($J59="custom")*CustomCF!DY59</f>
        <v>0</v>
      </c>
    </row>
    <row r="60" spans="2:136" hidden="1" outlineLevel="1" x14ac:dyDescent="0.2">
      <c r="B60" s="103"/>
      <c r="C60" s="19"/>
      <c r="E60" s="20"/>
      <c r="F60" s="18"/>
      <c r="G60" s="20"/>
      <c r="H60" s="18"/>
      <c r="I60" s="9"/>
      <c r="J60" s="20"/>
      <c r="K60" s="20"/>
      <c r="M60" s="107">
        <f t="shared" si="23"/>
        <v>0</v>
      </c>
      <c r="N60" s="112" t="str">
        <f t="shared" si="10"/>
        <v>OK</v>
      </c>
      <c r="O60" s="112"/>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21"/>
    </row>
    <row r="61" spans="2:136" collapsed="1" x14ac:dyDescent="0.2">
      <c r="B61" s="299">
        <f>Budget!S7</f>
        <v>0</v>
      </c>
      <c r="C61" s="42">
        <f>Budget!T7</f>
        <v>0</v>
      </c>
      <c r="E61" s="9">
        <v>12</v>
      </c>
      <c r="F61" s="18">
        <f>MIN(F62:F86)</f>
        <v>46022</v>
      </c>
      <c r="G61" s="9">
        <v>30</v>
      </c>
      <c r="H61" s="18">
        <f>MAX(H62:H86)</f>
        <v>46934</v>
      </c>
      <c r="I61" s="9">
        <f>IFERROR(G61-E61+1,"")</f>
        <v>19</v>
      </c>
      <c r="J61" s="15"/>
      <c r="K61" s="15"/>
      <c r="M61" s="107">
        <f t="shared" si="23"/>
        <v>0</v>
      </c>
      <c r="N61" s="112" t="str">
        <f>IF(ROUND(M61,0)=ROUND(C61,0),"OK","ERROR")</f>
        <v>OK</v>
      </c>
      <c r="O61" s="112"/>
      <c r="P61" s="42">
        <f>SUM(P62:P86)</f>
        <v>0</v>
      </c>
      <c r="Q61" s="42">
        <f t="shared" ref="Q61:X61" si="24">SUM(Q62:Q86)</f>
        <v>0</v>
      </c>
      <c r="R61" s="42">
        <f t="shared" si="24"/>
        <v>0</v>
      </c>
      <c r="S61" s="42">
        <f t="shared" si="24"/>
        <v>0</v>
      </c>
      <c r="T61" s="42">
        <f t="shared" si="24"/>
        <v>0</v>
      </c>
      <c r="U61" s="42">
        <f t="shared" si="24"/>
        <v>0</v>
      </c>
      <c r="V61" s="42">
        <f t="shared" si="24"/>
        <v>0</v>
      </c>
      <c r="W61" s="42">
        <f t="shared" si="24"/>
        <v>0</v>
      </c>
      <c r="X61" s="42">
        <f t="shared" si="24"/>
        <v>0</v>
      </c>
      <c r="Y61" s="42">
        <f t="shared" ref="Y61:CJ61" si="25">SUM(Y62:Y86)</f>
        <v>0</v>
      </c>
      <c r="Z61" s="42">
        <f t="shared" si="25"/>
        <v>0</v>
      </c>
      <c r="AA61" s="42">
        <f t="shared" si="25"/>
        <v>0</v>
      </c>
      <c r="AB61" s="42">
        <f t="shared" si="25"/>
        <v>0</v>
      </c>
      <c r="AC61" s="42">
        <f t="shared" si="25"/>
        <v>0</v>
      </c>
      <c r="AD61" s="42">
        <f t="shared" si="25"/>
        <v>0</v>
      </c>
      <c r="AE61" s="42">
        <f t="shared" si="25"/>
        <v>0</v>
      </c>
      <c r="AF61" s="42">
        <f t="shared" si="25"/>
        <v>0</v>
      </c>
      <c r="AG61" s="42">
        <f t="shared" si="25"/>
        <v>0</v>
      </c>
      <c r="AH61" s="42">
        <f t="shared" si="25"/>
        <v>0</v>
      </c>
      <c r="AI61" s="42">
        <f t="shared" si="25"/>
        <v>0</v>
      </c>
      <c r="AJ61" s="42">
        <f t="shared" si="25"/>
        <v>0</v>
      </c>
      <c r="AK61" s="42">
        <f t="shared" si="25"/>
        <v>0</v>
      </c>
      <c r="AL61" s="42">
        <f t="shared" si="25"/>
        <v>0</v>
      </c>
      <c r="AM61" s="42">
        <f t="shared" si="25"/>
        <v>0</v>
      </c>
      <c r="AN61" s="42">
        <f t="shared" si="25"/>
        <v>0</v>
      </c>
      <c r="AO61" s="42">
        <f t="shared" si="25"/>
        <v>0</v>
      </c>
      <c r="AP61" s="42">
        <f t="shared" si="25"/>
        <v>0</v>
      </c>
      <c r="AQ61" s="42">
        <f t="shared" si="25"/>
        <v>0</v>
      </c>
      <c r="AR61" s="42">
        <f t="shared" si="25"/>
        <v>0</v>
      </c>
      <c r="AS61" s="42">
        <f t="shared" si="25"/>
        <v>0</v>
      </c>
      <c r="AT61" s="42">
        <f t="shared" si="25"/>
        <v>0</v>
      </c>
      <c r="AU61" s="42">
        <f t="shared" si="25"/>
        <v>0</v>
      </c>
      <c r="AV61" s="42">
        <f t="shared" si="25"/>
        <v>0</v>
      </c>
      <c r="AW61" s="42">
        <f t="shared" si="25"/>
        <v>0</v>
      </c>
      <c r="AX61" s="42">
        <f t="shared" si="25"/>
        <v>0</v>
      </c>
      <c r="AY61" s="42">
        <f t="shared" si="25"/>
        <v>0</v>
      </c>
      <c r="AZ61" s="42">
        <f t="shared" si="25"/>
        <v>0</v>
      </c>
      <c r="BA61" s="42">
        <f t="shared" si="25"/>
        <v>0</v>
      </c>
      <c r="BB61" s="42">
        <f t="shared" si="25"/>
        <v>0</v>
      </c>
      <c r="BC61" s="42">
        <f t="shared" si="25"/>
        <v>0</v>
      </c>
      <c r="BD61" s="42">
        <f t="shared" si="25"/>
        <v>0</v>
      </c>
      <c r="BE61" s="42">
        <f t="shared" si="25"/>
        <v>0</v>
      </c>
      <c r="BF61" s="42">
        <f t="shared" si="25"/>
        <v>0</v>
      </c>
      <c r="BG61" s="42">
        <f t="shared" si="25"/>
        <v>0</v>
      </c>
      <c r="BH61" s="42">
        <f t="shared" si="25"/>
        <v>0</v>
      </c>
      <c r="BI61" s="42">
        <f t="shared" si="25"/>
        <v>0</v>
      </c>
      <c r="BJ61" s="42">
        <f t="shared" si="25"/>
        <v>0</v>
      </c>
      <c r="BK61" s="42">
        <f t="shared" si="25"/>
        <v>0</v>
      </c>
      <c r="BL61" s="42">
        <f t="shared" si="25"/>
        <v>0</v>
      </c>
      <c r="BM61" s="42">
        <f t="shared" si="25"/>
        <v>0</v>
      </c>
      <c r="BN61" s="42">
        <f t="shared" si="25"/>
        <v>0</v>
      </c>
      <c r="BO61" s="42">
        <f t="shared" si="25"/>
        <v>0</v>
      </c>
      <c r="BP61" s="42">
        <f t="shared" si="25"/>
        <v>0</v>
      </c>
      <c r="BQ61" s="42">
        <f t="shared" si="25"/>
        <v>0</v>
      </c>
      <c r="BR61" s="42">
        <f t="shared" si="25"/>
        <v>0</v>
      </c>
      <c r="BS61" s="42">
        <f t="shared" si="25"/>
        <v>0</v>
      </c>
      <c r="BT61" s="42">
        <f t="shared" si="25"/>
        <v>0</v>
      </c>
      <c r="BU61" s="42">
        <f t="shared" si="25"/>
        <v>0</v>
      </c>
      <c r="BV61" s="42">
        <f t="shared" si="25"/>
        <v>0</v>
      </c>
      <c r="BW61" s="42">
        <f t="shared" si="25"/>
        <v>0</v>
      </c>
      <c r="BX61" s="42">
        <f t="shared" si="25"/>
        <v>0</v>
      </c>
      <c r="BY61" s="42">
        <f t="shared" si="25"/>
        <v>0</v>
      </c>
      <c r="BZ61" s="42">
        <f t="shared" si="25"/>
        <v>0</v>
      </c>
      <c r="CA61" s="42">
        <f t="shared" si="25"/>
        <v>0</v>
      </c>
      <c r="CB61" s="42">
        <f t="shared" si="25"/>
        <v>0</v>
      </c>
      <c r="CC61" s="42">
        <f t="shared" si="25"/>
        <v>0</v>
      </c>
      <c r="CD61" s="42">
        <f t="shared" si="25"/>
        <v>0</v>
      </c>
      <c r="CE61" s="42">
        <f t="shared" si="25"/>
        <v>0</v>
      </c>
      <c r="CF61" s="42">
        <f t="shared" si="25"/>
        <v>0</v>
      </c>
      <c r="CG61" s="42">
        <f t="shared" si="25"/>
        <v>0</v>
      </c>
      <c r="CH61" s="42">
        <f t="shared" si="25"/>
        <v>0</v>
      </c>
      <c r="CI61" s="42">
        <f t="shared" si="25"/>
        <v>0</v>
      </c>
      <c r="CJ61" s="42">
        <f t="shared" si="25"/>
        <v>0</v>
      </c>
      <c r="CK61" s="42">
        <f t="shared" ref="CK61:CT61" si="26">SUM(CK62:CK86)</f>
        <v>0</v>
      </c>
      <c r="CL61" s="42">
        <f t="shared" si="26"/>
        <v>0</v>
      </c>
      <c r="CM61" s="42">
        <f t="shared" si="26"/>
        <v>0</v>
      </c>
      <c r="CN61" s="42">
        <f t="shared" si="26"/>
        <v>0</v>
      </c>
      <c r="CO61" s="42">
        <f t="shared" si="26"/>
        <v>0</v>
      </c>
      <c r="CP61" s="42">
        <f t="shared" si="26"/>
        <v>0</v>
      </c>
      <c r="CQ61" s="42">
        <f t="shared" si="26"/>
        <v>0</v>
      </c>
      <c r="CR61" s="42">
        <f t="shared" si="26"/>
        <v>0</v>
      </c>
      <c r="CS61" s="42">
        <f t="shared" si="26"/>
        <v>0</v>
      </c>
      <c r="CT61" s="42">
        <f t="shared" si="26"/>
        <v>0</v>
      </c>
      <c r="CU61" s="42">
        <f t="shared" ref="CU61:ED61" si="27">SUM(CU62:CU86)</f>
        <v>0</v>
      </c>
      <c r="CV61" s="42">
        <f t="shared" si="27"/>
        <v>0</v>
      </c>
      <c r="CW61" s="42">
        <f t="shared" si="27"/>
        <v>0</v>
      </c>
      <c r="CX61" s="42">
        <f t="shared" si="27"/>
        <v>0</v>
      </c>
      <c r="CY61" s="42">
        <f t="shared" si="27"/>
        <v>0</v>
      </c>
      <c r="CZ61" s="42">
        <f t="shared" si="27"/>
        <v>0</v>
      </c>
      <c r="DA61" s="42">
        <f t="shared" si="27"/>
        <v>0</v>
      </c>
      <c r="DB61" s="42">
        <f t="shared" si="27"/>
        <v>0</v>
      </c>
      <c r="DC61" s="42">
        <f t="shared" si="27"/>
        <v>0</v>
      </c>
      <c r="DD61" s="42">
        <f t="shared" si="27"/>
        <v>0</v>
      </c>
      <c r="DE61" s="42">
        <f t="shared" si="27"/>
        <v>0</v>
      </c>
      <c r="DF61" s="42">
        <f t="shared" si="27"/>
        <v>0</v>
      </c>
      <c r="DG61" s="42">
        <f t="shared" si="27"/>
        <v>0</v>
      </c>
      <c r="DH61" s="42">
        <f t="shared" si="27"/>
        <v>0</v>
      </c>
      <c r="DI61" s="42">
        <f t="shared" si="27"/>
        <v>0</v>
      </c>
      <c r="DJ61" s="42">
        <f t="shared" si="27"/>
        <v>0</v>
      </c>
      <c r="DK61" s="42">
        <f t="shared" si="27"/>
        <v>0</v>
      </c>
      <c r="DL61" s="42">
        <f t="shared" si="27"/>
        <v>0</v>
      </c>
      <c r="DM61" s="42">
        <f t="shared" si="27"/>
        <v>0</v>
      </c>
      <c r="DN61" s="42">
        <f t="shared" si="27"/>
        <v>0</v>
      </c>
      <c r="DO61" s="42">
        <f t="shared" si="27"/>
        <v>0</v>
      </c>
      <c r="DP61" s="42">
        <f t="shared" si="27"/>
        <v>0</v>
      </c>
      <c r="DQ61" s="42">
        <f t="shared" si="27"/>
        <v>0</v>
      </c>
      <c r="DR61" s="42">
        <f t="shared" si="27"/>
        <v>0</v>
      </c>
      <c r="DS61" s="42">
        <f t="shared" si="27"/>
        <v>0</v>
      </c>
      <c r="DT61" s="42">
        <f t="shared" si="27"/>
        <v>0</v>
      </c>
      <c r="DU61" s="42">
        <f t="shared" si="27"/>
        <v>0</v>
      </c>
      <c r="DV61" s="42">
        <f t="shared" si="27"/>
        <v>0</v>
      </c>
      <c r="DW61" s="42">
        <f t="shared" si="27"/>
        <v>0</v>
      </c>
      <c r="DX61" s="42">
        <f t="shared" si="27"/>
        <v>0</v>
      </c>
      <c r="DY61" s="42">
        <f t="shared" si="27"/>
        <v>0</v>
      </c>
      <c r="DZ61" s="42">
        <f t="shared" si="27"/>
        <v>0</v>
      </c>
      <c r="EA61" s="42">
        <f t="shared" si="27"/>
        <v>0</v>
      </c>
      <c r="EB61" s="42">
        <f t="shared" si="27"/>
        <v>0</v>
      </c>
      <c r="EC61" s="42">
        <f t="shared" si="27"/>
        <v>0</v>
      </c>
      <c r="ED61" s="42">
        <f t="shared" si="27"/>
        <v>0</v>
      </c>
      <c r="EE61" s="42">
        <f>SUM(EE62:EE86)</f>
        <v>0</v>
      </c>
      <c r="EF61" s="300">
        <f>SUM(EF62:EF86)</f>
        <v>0</v>
      </c>
    </row>
    <row r="62" spans="2:136" hidden="1" outlineLevel="1" x14ac:dyDescent="0.2">
      <c r="B62" s="103">
        <f>Budget!S8</f>
        <v>0</v>
      </c>
      <c r="C62" s="19">
        <f>Budget!T8</f>
        <v>0</v>
      </c>
      <c r="D62" s="19" t="str">
        <f t="shared" si="17"/>
        <v/>
      </c>
      <c r="E62" s="92">
        <v>12</v>
      </c>
      <c r="F62" s="18">
        <f>IF(J62="Custom",CustomCF!E62,INDEX($P$6:$EF$6,MATCH(E62,$P$4:$EF$4,0)))</f>
        <v>46387</v>
      </c>
      <c r="G62" s="92">
        <v>30</v>
      </c>
      <c r="H62" s="18">
        <f>IF(J62="Custom",CustomCF!F62,INDEX($P$6:$EF$6,MATCH(G62,$P$4:$EF$4,0)))</f>
        <v>46934</v>
      </c>
      <c r="I62" s="9">
        <f t="shared" si="9"/>
        <v>19</v>
      </c>
      <c r="J62" s="92" t="s">
        <v>30</v>
      </c>
      <c r="K62" s="92" t="s">
        <v>31</v>
      </c>
      <c r="L62" s="9">
        <f t="shared" ref="L62:L86" si="28">INDEX($C$309:$C$314,MATCH(K62,$B$309:$B$314,0))</f>
        <v>10000000</v>
      </c>
      <c r="M62" s="107">
        <f t="shared" si="23"/>
        <v>0</v>
      </c>
      <c r="N62" s="112" t="str">
        <f t="shared" si="10"/>
        <v>OK</v>
      </c>
      <c r="O62" s="112"/>
      <c r="P62" s="19">
        <f>($J62="Bell Curve")*(_xlfn.NORM.DIST(AND(P$4&gt;=$E62,P$4&lt;=$G62)*(P$4-$E62+1),$I62/2,$L62,TRUE)-_xlfn.NORM.DIST(AND(P$4&gt;=$E62,P$4&lt;=$G62)*(N$4-$E62+1),$I62/2,$L62,TRUE))/(1-2*_xlfn.NORM.DIST(0,$I62/2,$L62,TRUE))*$C62+($J62="Steady Growth")*(AND(P$4&gt;=$E62,P$4&lt;=$G62)*((P$4-$E62+1)/($I62*($I62+1)/2)*$C62))+($J62="custom")*CustomCF!I62</f>
        <v>0</v>
      </c>
      <c r="Q62" s="19">
        <f>($J62="Bell Curve")*(_xlfn.NORM.DIST(AND(Q$4&gt;=$E62,Q$4&lt;=$G62)*(Q$4-$E62+1),$I62/2,$L62,TRUE)-_xlfn.NORM.DIST(AND(Q$4&gt;=$E62,Q$4&lt;=$G62)*(P$4-$E62+1),$I62/2,$L62,TRUE))/(1-2*_xlfn.NORM.DIST(0,$I62/2,$L62,TRUE))*$C62+($J62="Steady Growth")*(AND(Q$4&gt;=$E62,Q$4&lt;=$G62)*((Q$4-$E62+1)/($I62*($I62+1)/2)*$C62))+($J62="custom")*CustomCF!J62</f>
        <v>0</v>
      </c>
      <c r="R62" s="19">
        <f>($J62="Bell Curve")*(_xlfn.NORM.DIST(AND(R$4&gt;=$E62,R$4&lt;=$G62)*(R$4-$E62+1),$I62/2,$L62,TRUE)-_xlfn.NORM.DIST(AND(R$4&gt;=$E62,R$4&lt;=$G62)*(Q$4-$E62+1),$I62/2,$L62,TRUE))/(1-2*_xlfn.NORM.DIST(0,$I62/2,$L62,TRUE))*$C62+($J62="Steady Growth")*(AND(R$4&gt;=$E62,R$4&lt;=$G62)*((R$4-$E62+1)/($I62*($I62+1)/2)*$C62))+($J62="custom")*CustomCF!K62</f>
        <v>0</v>
      </c>
      <c r="S62" s="19">
        <f>($J62="Bell Curve")*(_xlfn.NORM.DIST(AND(S$4&gt;=$E62,S$4&lt;=$G62)*(S$4-$E62+1),$I62/2,$L62,TRUE)-_xlfn.NORM.DIST(AND(S$4&gt;=$E62,S$4&lt;=$G62)*(R$4-$E62+1),$I62/2,$L62,TRUE))/(1-2*_xlfn.NORM.DIST(0,$I62/2,$L62,TRUE))*$C62+($J62="Steady Growth")*(AND(S$4&gt;=$E62,S$4&lt;=$G62)*((S$4-$E62+1)/($I62*($I62+1)/2)*$C62))+($J62="custom")*CustomCF!L62</f>
        <v>0</v>
      </c>
      <c r="T62" s="19">
        <f>($J62="Bell Curve")*(_xlfn.NORM.DIST(AND(T$4&gt;=$E62,T$4&lt;=$G62)*(T$4-$E62+1),$I62/2,$L62,TRUE)-_xlfn.NORM.DIST(AND(T$4&gt;=$E62,T$4&lt;=$G62)*(S$4-$E62+1),$I62/2,$L62,TRUE))/(1-2*_xlfn.NORM.DIST(0,$I62/2,$L62,TRUE))*$C62+($J62="Steady Growth")*(AND(T$4&gt;=$E62,T$4&lt;=$G62)*((T$4-$E62+1)/($I62*($I62+1)/2)*$C62))+($J62="custom")*CustomCF!M62</f>
        <v>0</v>
      </c>
      <c r="U62" s="19">
        <f>($J62="Bell Curve")*(_xlfn.NORM.DIST(AND(U$4&gt;=$E62,U$4&lt;=$G62)*(U$4-$E62+1),$I62/2,$L62,TRUE)-_xlfn.NORM.DIST(AND(U$4&gt;=$E62,U$4&lt;=$G62)*(T$4-$E62+1),$I62/2,$L62,TRUE))/(1-2*_xlfn.NORM.DIST(0,$I62/2,$L62,TRUE))*$C62+($J62="Steady Growth")*(AND(U$4&gt;=$E62,U$4&lt;=$G62)*((U$4-$E62+1)/($I62*($I62+1)/2)*$C62))+($J62="custom")*CustomCF!N62</f>
        <v>0</v>
      </c>
      <c r="V62" s="19">
        <f>($J62="Bell Curve")*(_xlfn.NORM.DIST(AND(V$4&gt;=$E62,V$4&lt;=$G62)*(V$4-$E62+1),$I62/2,$L62,TRUE)-_xlfn.NORM.DIST(AND(V$4&gt;=$E62,V$4&lt;=$G62)*(U$4-$E62+1),$I62/2,$L62,TRUE))/(1-2*_xlfn.NORM.DIST(0,$I62/2,$L62,TRUE))*$C62+($J62="Steady Growth")*(AND(V$4&gt;=$E62,V$4&lt;=$G62)*((V$4-$E62+1)/($I62*($I62+1)/2)*$C62))+($J62="custom")*CustomCF!O62</f>
        <v>0</v>
      </c>
      <c r="W62" s="19">
        <f>($J62="Bell Curve")*(_xlfn.NORM.DIST(AND(W$4&gt;=$E62,W$4&lt;=$G62)*(W$4-$E62+1),$I62/2,$L62,TRUE)-_xlfn.NORM.DIST(AND(W$4&gt;=$E62,W$4&lt;=$G62)*(V$4-$E62+1),$I62/2,$L62,TRUE))/(1-2*_xlfn.NORM.DIST(0,$I62/2,$L62,TRUE))*$C62+($J62="Steady Growth")*(AND(W$4&gt;=$E62,W$4&lt;=$G62)*((W$4-$E62+1)/($I62*($I62+1)/2)*$C62))+($J62="custom")*CustomCF!P62</f>
        <v>0</v>
      </c>
      <c r="X62" s="19">
        <f>($J62="Bell Curve")*(_xlfn.NORM.DIST(AND(X$4&gt;=$E62,X$4&lt;=$G62)*(X$4-$E62+1),$I62/2,$L62,TRUE)-_xlfn.NORM.DIST(AND(X$4&gt;=$E62,X$4&lt;=$G62)*(W$4-$E62+1),$I62/2,$L62,TRUE))/(1-2*_xlfn.NORM.DIST(0,$I62/2,$L62,TRUE))*$C62+($J62="Steady Growth")*(AND(X$4&gt;=$E62,X$4&lt;=$G62)*((X$4-$E62+1)/($I62*($I62+1)/2)*$C62))+($J62="custom")*CustomCF!Q62</f>
        <v>0</v>
      </c>
      <c r="Y62" s="19">
        <f>($J62="Bell Curve")*(_xlfn.NORM.DIST(AND(Y$4&gt;=$E62,Y$4&lt;=$G62)*(Y$4-$E62+1),$I62/2,$L62,TRUE)-_xlfn.NORM.DIST(AND(Y$4&gt;=$E62,Y$4&lt;=$G62)*(X$4-$E62+1),$I62/2,$L62,TRUE))/(1-2*_xlfn.NORM.DIST(0,$I62/2,$L62,TRUE))*$C62+($J62="Steady Growth")*(AND(Y$4&gt;=$E62,Y$4&lt;=$G62)*((Y$4-$E62+1)/($I62*($I62+1)/2)*$C62))+($J62="custom")*CustomCF!R62</f>
        <v>0</v>
      </c>
      <c r="Z62" s="19">
        <f>($J62="Bell Curve")*(_xlfn.NORM.DIST(AND(Z$4&gt;=$E62,Z$4&lt;=$G62)*(Z$4-$E62+1),$I62/2,$L62,TRUE)-_xlfn.NORM.DIST(AND(Z$4&gt;=$E62,Z$4&lt;=$G62)*(Y$4-$E62+1),$I62/2,$L62,TRUE))/(1-2*_xlfn.NORM.DIST(0,$I62/2,$L62,TRUE))*$C62+($J62="Steady Growth")*(AND(Z$4&gt;=$E62,Z$4&lt;=$G62)*((Z$4-$E62+1)/($I62*($I62+1)/2)*$C62))+($J62="custom")*CustomCF!S62</f>
        <v>0</v>
      </c>
      <c r="AA62" s="19">
        <f>($J62="Bell Curve")*(_xlfn.NORM.DIST(AND(AA$4&gt;=$E62,AA$4&lt;=$G62)*(AA$4-$E62+1),$I62/2,$L62,TRUE)-_xlfn.NORM.DIST(AND(AA$4&gt;=$E62,AA$4&lt;=$G62)*(Z$4-$E62+1),$I62/2,$L62,TRUE))/(1-2*_xlfn.NORM.DIST(0,$I62/2,$L62,TRUE))*$C62+($J62="Steady Growth")*(AND(AA$4&gt;=$E62,AA$4&lt;=$G62)*((AA$4-$E62+1)/($I62*($I62+1)/2)*$C62))+($J62="custom")*CustomCF!T62</f>
        <v>0</v>
      </c>
      <c r="AB62" s="19">
        <f>($J62="Bell Curve")*(_xlfn.NORM.DIST(AND(AB$4&gt;=$E62,AB$4&lt;=$G62)*(AB$4-$E62+1),$I62/2,$L62,TRUE)-_xlfn.NORM.DIST(AND(AB$4&gt;=$E62,AB$4&lt;=$G62)*(AA$4-$E62+1),$I62/2,$L62,TRUE))/(1-2*_xlfn.NORM.DIST(0,$I62/2,$L62,TRUE))*$C62+($J62="Steady Growth")*(AND(AB$4&gt;=$E62,AB$4&lt;=$G62)*((AB$4-$E62+1)/($I62*($I62+1)/2)*$C62))+($J62="custom")*CustomCF!U62</f>
        <v>0</v>
      </c>
      <c r="AC62" s="19">
        <f>($J62="Bell Curve")*(_xlfn.NORM.DIST(AND(AC$4&gt;=$E62,AC$4&lt;=$G62)*(AC$4-$E62+1),$I62/2,$L62,TRUE)-_xlfn.NORM.DIST(AND(AC$4&gt;=$E62,AC$4&lt;=$G62)*(AB$4-$E62+1),$I62/2,$L62,TRUE))/(1-2*_xlfn.NORM.DIST(0,$I62/2,$L62,TRUE))*$C62+($J62="Steady Growth")*(AND(AC$4&gt;=$E62,AC$4&lt;=$G62)*((AC$4-$E62+1)/($I62*($I62+1)/2)*$C62))+($J62="custom")*CustomCF!V62</f>
        <v>0</v>
      </c>
      <c r="AD62" s="19">
        <f>($J62="Bell Curve")*(_xlfn.NORM.DIST(AND(AD$4&gt;=$E62,AD$4&lt;=$G62)*(AD$4-$E62+1),$I62/2,$L62,TRUE)-_xlfn.NORM.DIST(AND(AD$4&gt;=$E62,AD$4&lt;=$G62)*(AC$4-$E62+1),$I62/2,$L62,TRUE))/(1-2*_xlfn.NORM.DIST(0,$I62/2,$L62,TRUE))*$C62+($J62="Steady Growth")*(AND(AD$4&gt;=$E62,AD$4&lt;=$G62)*((AD$4-$E62+1)/($I62*($I62+1)/2)*$C62))+($J62="custom")*CustomCF!W62</f>
        <v>0</v>
      </c>
      <c r="AE62" s="19">
        <f>($J62="Bell Curve")*(_xlfn.NORM.DIST(AND(AE$4&gt;=$E62,AE$4&lt;=$G62)*(AE$4-$E62+1),$I62/2,$L62,TRUE)-_xlfn.NORM.DIST(AND(AE$4&gt;=$E62,AE$4&lt;=$G62)*(AD$4-$E62+1),$I62/2,$L62,TRUE))/(1-2*_xlfn.NORM.DIST(0,$I62/2,$L62,TRUE))*$C62+($J62="Steady Growth")*(AND(AE$4&gt;=$E62,AE$4&lt;=$G62)*((AE$4-$E62+1)/($I62*($I62+1)/2)*$C62))+($J62="custom")*CustomCF!X62</f>
        <v>0</v>
      </c>
      <c r="AF62" s="19">
        <f>($J62="Bell Curve")*(_xlfn.NORM.DIST(AND(AF$4&gt;=$E62,AF$4&lt;=$G62)*(AF$4-$E62+1),$I62/2,$L62,TRUE)-_xlfn.NORM.DIST(AND(AF$4&gt;=$E62,AF$4&lt;=$G62)*(AE$4-$E62+1),$I62/2,$L62,TRUE))/(1-2*_xlfn.NORM.DIST(0,$I62/2,$L62,TRUE))*$C62+($J62="Steady Growth")*(AND(AF$4&gt;=$E62,AF$4&lt;=$G62)*((AF$4-$E62+1)/($I62*($I62+1)/2)*$C62))+($J62="custom")*CustomCF!Y62</f>
        <v>0</v>
      </c>
      <c r="AG62" s="19">
        <f>($J62="Bell Curve")*(_xlfn.NORM.DIST(AND(AG$4&gt;=$E62,AG$4&lt;=$G62)*(AG$4-$E62+1),$I62/2,$L62,TRUE)-_xlfn.NORM.DIST(AND(AG$4&gt;=$E62,AG$4&lt;=$G62)*(AF$4-$E62+1),$I62/2,$L62,TRUE))/(1-2*_xlfn.NORM.DIST(0,$I62/2,$L62,TRUE))*$C62+($J62="Steady Growth")*(AND(AG$4&gt;=$E62,AG$4&lt;=$G62)*((AG$4-$E62+1)/($I62*($I62+1)/2)*$C62))+($J62="custom")*CustomCF!Z62</f>
        <v>0</v>
      </c>
      <c r="AH62" s="19">
        <f>($J62="Bell Curve")*(_xlfn.NORM.DIST(AND(AH$4&gt;=$E62,AH$4&lt;=$G62)*(AH$4-$E62+1),$I62/2,$L62,TRUE)-_xlfn.NORM.DIST(AND(AH$4&gt;=$E62,AH$4&lt;=$G62)*(AG$4-$E62+1),$I62/2,$L62,TRUE))/(1-2*_xlfn.NORM.DIST(0,$I62/2,$L62,TRUE))*$C62+($J62="Steady Growth")*(AND(AH$4&gt;=$E62,AH$4&lt;=$G62)*((AH$4-$E62+1)/($I62*($I62+1)/2)*$C62))+($J62="custom")*CustomCF!AA62</f>
        <v>0</v>
      </c>
      <c r="AI62" s="19">
        <f>($J62="Bell Curve")*(_xlfn.NORM.DIST(AND(AI$4&gt;=$E62,AI$4&lt;=$G62)*(AI$4-$E62+1),$I62/2,$L62,TRUE)-_xlfn.NORM.DIST(AND(AI$4&gt;=$E62,AI$4&lt;=$G62)*(AH$4-$E62+1),$I62/2,$L62,TRUE))/(1-2*_xlfn.NORM.DIST(0,$I62/2,$L62,TRUE))*$C62+($J62="Steady Growth")*(AND(AI$4&gt;=$E62,AI$4&lt;=$G62)*((AI$4-$E62+1)/($I62*($I62+1)/2)*$C62))+($J62="custom")*CustomCF!AB62</f>
        <v>0</v>
      </c>
      <c r="AJ62" s="19">
        <f>($J62="Bell Curve")*(_xlfn.NORM.DIST(AND(AJ$4&gt;=$E62,AJ$4&lt;=$G62)*(AJ$4-$E62+1),$I62/2,$L62,TRUE)-_xlfn.NORM.DIST(AND(AJ$4&gt;=$E62,AJ$4&lt;=$G62)*(AI$4-$E62+1),$I62/2,$L62,TRUE))/(1-2*_xlfn.NORM.DIST(0,$I62/2,$L62,TRUE))*$C62+($J62="Steady Growth")*(AND(AJ$4&gt;=$E62,AJ$4&lt;=$G62)*((AJ$4-$E62+1)/($I62*($I62+1)/2)*$C62))+($J62="custom")*CustomCF!AC62</f>
        <v>0</v>
      </c>
      <c r="AK62" s="19">
        <f>($J62="Bell Curve")*(_xlfn.NORM.DIST(AND(AK$4&gt;=$E62,AK$4&lt;=$G62)*(AK$4-$E62+1),$I62/2,$L62,TRUE)-_xlfn.NORM.DIST(AND(AK$4&gt;=$E62,AK$4&lt;=$G62)*(AJ$4-$E62+1),$I62/2,$L62,TRUE))/(1-2*_xlfn.NORM.DIST(0,$I62/2,$L62,TRUE))*$C62+($J62="Steady Growth")*(AND(AK$4&gt;=$E62,AK$4&lt;=$G62)*((AK$4-$E62+1)/($I62*($I62+1)/2)*$C62))+($J62="custom")*CustomCF!AD62</f>
        <v>0</v>
      </c>
      <c r="AL62" s="19">
        <f>($J62="Bell Curve")*(_xlfn.NORM.DIST(AND(AL$4&gt;=$E62,AL$4&lt;=$G62)*(AL$4-$E62+1),$I62/2,$L62,TRUE)-_xlfn.NORM.DIST(AND(AL$4&gt;=$E62,AL$4&lt;=$G62)*(AK$4-$E62+1),$I62/2,$L62,TRUE))/(1-2*_xlfn.NORM.DIST(0,$I62/2,$L62,TRUE))*$C62+($J62="Steady Growth")*(AND(AL$4&gt;=$E62,AL$4&lt;=$G62)*((AL$4-$E62+1)/($I62*($I62+1)/2)*$C62))+($J62="custom")*CustomCF!AE62</f>
        <v>0</v>
      </c>
      <c r="AM62" s="19">
        <f>($J62="Bell Curve")*(_xlfn.NORM.DIST(AND(AM$4&gt;=$E62,AM$4&lt;=$G62)*(AM$4-$E62+1),$I62/2,$L62,TRUE)-_xlfn.NORM.DIST(AND(AM$4&gt;=$E62,AM$4&lt;=$G62)*(AL$4-$E62+1),$I62/2,$L62,TRUE))/(1-2*_xlfn.NORM.DIST(0,$I62/2,$L62,TRUE))*$C62+($J62="Steady Growth")*(AND(AM$4&gt;=$E62,AM$4&lt;=$G62)*((AM$4-$E62+1)/($I62*($I62+1)/2)*$C62))+($J62="custom")*CustomCF!AF62</f>
        <v>0</v>
      </c>
      <c r="AN62" s="19">
        <f>($J62="Bell Curve")*(_xlfn.NORM.DIST(AND(AN$4&gt;=$E62,AN$4&lt;=$G62)*(AN$4-$E62+1),$I62/2,$L62,TRUE)-_xlfn.NORM.DIST(AND(AN$4&gt;=$E62,AN$4&lt;=$G62)*(AM$4-$E62+1),$I62/2,$L62,TRUE))/(1-2*_xlfn.NORM.DIST(0,$I62/2,$L62,TRUE))*$C62+($J62="Steady Growth")*(AND(AN$4&gt;=$E62,AN$4&lt;=$G62)*((AN$4-$E62+1)/($I62*($I62+1)/2)*$C62))+($J62="custom")*CustomCF!AG62</f>
        <v>0</v>
      </c>
      <c r="AO62" s="19">
        <f>($J62="Bell Curve")*(_xlfn.NORM.DIST(AND(AO$4&gt;=$E62,AO$4&lt;=$G62)*(AO$4-$E62+1),$I62/2,$L62,TRUE)-_xlfn.NORM.DIST(AND(AO$4&gt;=$E62,AO$4&lt;=$G62)*(AN$4-$E62+1),$I62/2,$L62,TRUE))/(1-2*_xlfn.NORM.DIST(0,$I62/2,$L62,TRUE))*$C62+($J62="Steady Growth")*(AND(AO$4&gt;=$E62,AO$4&lt;=$G62)*((AO$4-$E62+1)/($I62*($I62+1)/2)*$C62))+($J62="custom")*CustomCF!AH62</f>
        <v>0</v>
      </c>
      <c r="AP62" s="19">
        <f>($J62="Bell Curve")*(_xlfn.NORM.DIST(AND(AP$4&gt;=$E62,AP$4&lt;=$G62)*(AP$4-$E62+1),$I62/2,$L62,TRUE)-_xlfn.NORM.DIST(AND(AP$4&gt;=$E62,AP$4&lt;=$G62)*(AO$4-$E62+1),$I62/2,$L62,TRUE))/(1-2*_xlfn.NORM.DIST(0,$I62/2,$L62,TRUE))*$C62+($J62="Steady Growth")*(AND(AP$4&gt;=$E62,AP$4&lt;=$G62)*((AP$4-$E62+1)/($I62*($I62+1)/2)*$C62))+($J62="custom")*CustomCF!AI62</f>
        <v>0</v>
      </c>
      <c r="AQ62" s="19">
        <f>($J62="Bell Curve")*(_xlfn.NORM.DIST(AND(AQ$4&gt;=$E62,AQ$4&lt;=$G62)*(AQ$4-$E62+1),$I62/2,$L62,TRUE)-_xlfn.NORM.DIST(AND(AQ$4&gt;=$E62,AQ$4&lt;=$G62)*(AP$4-$E62+1),$I62/2,$L62,TRUE))/(1-2*_xlfn.NORM.DIST(0,$I62/2,$L62,TRUE))*$C62+($J62="Steady Growth")*(AND(AQ$4&gt;=$E62,AQ$4&lt;=$G62)*((AQ$4-$E62+1)/($I62*($I62+1)/2)*$C62))+($J62="custom")*CustomCF!AJ62</f>
        <v>0</v>
      </c>
      <c r="AR62" s="19">
        <f>($J62="Bell Curve")*(_xlfn.NORM.DIST(AND(AR$4&gt;=$E62,AR$4&lt;=$G62)*(AR$4-$E62+1),$I62/2,$L62,TRUE)-_xlfn.NORM.DIST(AND(AR$4&gt;=$E62,AR$4&lt;=$G62)*(AQ$4-$E62+1),$I62/2,$L62,TRUE))/(1-2*_xlfn.NORM.DIST(0,$I62/2,$L62,TRUE))*$C62+($J62="Steady Growth")*(AND(AR$4&gt;=$E62,AR$4&lt;=$G62)*((AR$4-$E62+1)/($I62*($I62+1)/2)*$C62))+($J62="custom")*CustomCF!AK62</f>
        <v>0</v>
      </c>
      <c r="AS62" s="19">
        <f>($J62="Bell Curve")*(_xlfn.NORM.DIST(AND(AS$4&gt;=$E62,AS$4&lt;=$G62)*(AS$4-$E62+1),$I62/2,$L62,TRUE)-_xlfn.NORM.DIST(AND(AS$4&gt;=$E62,AS$4&lt;=$G62)*(AR$4-$E62+1),$I62/2,$L62,TRUE))/(1-2*_xlfn.NORM.DIST(0,$I62/2,$L62,TRUE))*$C62+($J62="Steady Growth")*(AND(AS$4&gt;=$E62,AS$4&lt;=$G62)*((AS$4-$E62+1)/($I62*($I62+1)/2)*$C62))+($J62="custom")*CustomCF!AL62</f>
        <v>0</v>
      </c>
      <c r="AT62" s="19">
        <f>($J62="Bell Curve")*(_xlfn.NORM.DIST(AND(AT$4&gt;=$E62,AT$4&lt;=$G62)*(AT$4-$E62+1),$I62/2,$L62,TRUE)-_xlfn.NORM.DIST(AND(AT$4&gt;=$E62,AT$4&lt;=$G62)*(AS$4-$E62+1),$I62/2,$L62,TRUE))/(1-2*_xlfn.NORM.DIST(0,$I62/2,$L62,TRUE))*$C62+($J62="Steady Growth")*(AND(AT$4&gt;=$E62,AT$4&lt;=$G62)*((AT$4-$E62+1)/($I62*($I62+1)/2)*$C62))+($J62="custom")*CustomCF!AM62</f>
        <v>0</v>
      </c>
      <c r="AU62" s="19">
        <f>($J62="Bell Curve")*(_xlfn.NORM.DIST(AND(AU$4&gt;=$E62,AU$4&lt;=$G62)*(AU$4-$E62+1),$I62/2,$L62,TRUE)-_xlfn.NORM.DIST(AND(AU$4&gt;=$E62,AU$4&lt;=$G62)*(AT$4-$E62+1),$I62/2,$L62,TRUE))/(1-2*_xlfn.NORM.DIST(0,$I62/2,$L62,TRUE))*$C62+($J62="Steady Growth")*(AND(AU$4&gt;=$E62,AU$4&lt;=$G62)*((AU$4-$E62+1)/($I62*($I62+1)/2)*$C62))+($J62="custom")*CustomCF!AN62</f>
        <v>0</v>
      </c>
      <c r="AV62" s="19">
        <f>($J62="Bell Curve")*(_xlfn.NORM.DIST(AND(AV$4&gt;=$E62,AV$4&lt;=$G62)*(AV$4-$E62+1),$I62/2,$L62,TRUE)-_xlfn.NORM.DIST(AND(AV$4&gt;=$E62,AV$4&lt;=$G62)*(AU$4-$E62+1),$I62/2,$L62,TRUE))/(1-2*_xlfn.NORM.DIST(0,$I62/2,$L62,TRUE))*$C62+($J62="Steady Growth")*(AND(AV$4&gt;=$E62,AV$4&lt;=$G62)*((AV$4-$E62+1)/($I62*($I62+1)/2)*$C62))+($J62="custom")*CustomCF!AO62</f>
        <v>0</v>
      </c>
      <c r="AW62" s="19">
        <f>($J62="Bell Curve")*(_xlfn.NORM.DIST(AND(AW$4&gt;=$E62,AW$4&lt;=$G62)*(AW$4-$E62+1),$I62/2,$L62,TRUE)-_xlfn.NORM.DIST(AND(AW$4&gt;=$E62,AW$4&lt;=$G62)*(AV$4-$E62+1),$I62/2,$L62,TRUE))/(1-2*_xlfn.NORM.DIST(0,$I62/2,$L62,TRUE))*$C62+($J62="Steady Growth")*(AND(AW$4&gt;=$E62,AW$4&lt;=$G62)*((AW$4-$E62+1)/($I62*($I62+1)/2)*$C62))+($J62="custom")*CustomCF!AP62</f>
        <v>0</v>
      </c>
      <c r="AX62" s="19">
        <f>($J62="Bell Curve")*(_xlfn.NORM.DIST(AND(AX$4&gt;=$E62,AX$4&lt;=$G62)*(AX$4-$E62+1),$I62/2,$L62,TRUE)-_xlfn.NORM.DIST(AND(AX$4&gt;=$E62,AX$4&lt;=$G62)*(AW$4-$E62+1),$I62/2,$L62,TRUE))/(1-2*_xlfn.NORM.DIST(0,$I62/2,$L62,TRUE))*$C62+($J62="Steady Growth")*(AND(AX$4&gt;=$E62,AX$4&lt;=$G62)*((AX$4-$E62+1)/($I62*($I62+1)/2)*$C62))+($J62="custom")*CustomCF!AQ62</f>
        <v>0</v>
      </c>
      <c r="AY62" s="19">
        <f>($J62="Bell Curve")*(_xlfn.NORM.DIST(AND(AY$4&gt;=$E62,AY$4&lt;=$G62)*(AY$4-$E62+1),$I62/2,$L62,TRUE)-_xlfn.NORM.DIST(AND(AY$4&gt;=$E62,AY$4&lt;=$G62)*(AX$4-$E62+1),$I62/2,$L62,TRUE))/(1-2*_xlfn.NORM.DIST(0,$I62/2,$L62,TRUE))*$C62+($J62="Steady Growth")*(AND(AY$4&gt;=$E62,AY$4&lt;=$G62)*((AY$4-$E62+1)/($I62*($I62+1)/2)*$C62))+($J62="custom")*CustomCF!AR62</f>
        <v>0</v>
      </c>
      <c r="AZ62" s="19">
        <f>($J62="Bell Curve")*(_xlfn.NORM.DIST(AND(AZ$4&gt;=$E62,AZ$4&lt;=$G62)*(AZ$4-$E62+1),$I62/2,$L62,TRUE)-_xlfn.NORM.DIST(AND(AZ$4&gt;=$E62,AZ$4&lt;=$G62)*(AY$4-$E62+1),$I62/2,$L62,TRUE))/(1-2*_xlfn.NORM.DIST(0,$I62/2,$L62,TRUE))*$C62+($J62="Steady Growth")*(AND(AZ$4&gt;=$E62,AZ$4&lt;=$G62)*((AZ$4-$E62+1)/($I62*($I62+1)/2)*$C62))+($J62="custom")*CustomCF!AS62</f>
        <v>0</v>
      </c>
      <c r="BA62" s="19">
        <f>($J62="Bell Curve")*(_xlfn.NORM.DIST(AND(BA$4&gt;=$E62,BA$4&lt;=$G62)*(BA$4-$E62+1),$I62/2,$L62,TRUE)-_xlfn.NORM.DIST(AND(BA$4&gt;=$E62,BA$4&lt;=$G62)*(AZ$4-$E62+1),$I62/2,$L62,TRUE))/(1-2*_xlfn.NORM.DIST(0,$I62/2,$L62,TRUE))*$C62+($J62="Steady Growth")*(AND(BA$4&gt;=$E62,BA$4&lt;=$G62)*((BA$4-$E62+1)/($I62*($I62+1)/2)*$C62))+($J62="custom")*CustomCF!AT62</f>
        <v>0</v>
      </c>
      <c r="BB62" s="19">
        <f>($J62="Bell Curve")*(_xlfn.NORM.DIST(AND(BB$4&gt;=$E62,BB$4&lt;=$G62)*(BB$4-$E62+1),$I62/2,$L62,TRUE)-_xlfn.NORM.DIST(AND(BB$4&gt;=$E62,BB$4&lt;=$G62)*(BA$4-$E62+1),$I62/2,$L62,TRUE))/(1-2*_xlfn.NORM.DIST(0,$I62/2,$L62,TRUE))*$C62+($J62="Steady Growth")*(AND(BB$4&gt;=$E62,BB$4&lt;=$G62)*((BB$4-$E62+1)/($I62*($I62+1)/2)*$C62))+($J62="custom")*CustomCF!AU62</f>
        <v>0</v>
      </c>
      <c r="BC62" s="19">
        <f>($J62="Bell Curve")*(_xlfn.NORM.DIST(AND(BC$4&gt;=$E62,BC$4&lt;=$G62)*(BC$4-$E62+1),$I62/2,$L62,TRUE)-_xlfn.NORM.DIST(AND(BC$4&gt;=$E62,BC$4&lt;=$G62)*(BB$4-$E62+1),$I62/2,$L62,TRUE))/(1-2*_xlfn.NORM.DIST(0,$I62/2,$L62,TRUE))*$C62+($J62="Steady Growth")*(AND(BC$4&gt;=$E62,BC$4&lt;=$G62)*((BC$4-$E62+1)/($I62*($I62+1)/2)*$C62))+($J62="custom")*CustomCF!AV62</f>
        <v>0</v>
      </c>
      <c r="BD62" s="19">
        <f>($J62="Bell Curve")*(_xlfn.NORM.DIST(AND(BD$4&gt;=$E62,BD$4&lt;=$G62)*(BD$4-$E62+1),$I62/2,$L62,TRUE)-_xlfn.NORM.DIST(AND(BD$4&gt;=$E62,BD$4&lt;=$G62)*(BC$4-$E62+1),$I62/2,$L62,TRUE))/(1-2*_xlfn.NORM.DIST(0,$I62/2,$L62,TRUE))*$C62+($J62="Steady Growth")*(AND(BD$4&gt;=$E62,BD$4&lt;=$G62)*((BD$4-$E62+1)/($I62*($I62+1)/2)*$C62))+($J62="custom")*CustomCF!AW62</f>
        <v>0</v>
      </c>
      <c r="BE62" s="19">
        <f>($J62="Bell Curve")*(_xlfn.NORM.DIST(AND(BE$4&gt;=$E62,BE$4&lt;=$G62)*(BE$4-$E62+1),$I62/2,$L62,TRUE)-_xlfn.NORM.DIST(AND(BE$4&gt;=$E62,BE$4&lt;=$G62)*(BD$4-$E62+1),$I62/2,$L62,TRUE))/(1-2*_xlfn.NORM.DIST(0,$I62/2,$L62,TRUE))*$C62+($J62="Steady Growth")*(AND(BE$4&gt;=$E62,BE$4&lt;=$G62)*((BE$4-$E62+1)/($I62*($I62+1)/2)*$C62))+($J62="custom")*CustomCF!AX62</f>
        <v>0</v>
      </c>
      <c r="BF62" s="19">
        <f>($J62="Bell Curve")*(_xlfn.NORM.DIST(AND(BF$4&gt;=$E62,BF$4&lt;=$G62)*(BF$4-$E62+1),$I62/2,$L62,TRUE)-_xlfn.NORM.DIST(AND(BF$4&gt;=$E62,BF$4&lt;=$G62)*(BE$4-$E62+1),$I62/2,$L62,TRUE))/(1-2*_xlfn.NORM.DIST(0,$I62/2,$L62,TRUE))*$C62+($J62="Steady Growth")*(AND(BF$4&gt;=$E62,BF$4&lt;=$G62)*((BF$4-$E62+1)/($I62*($I62+1)/2)*$C62))+($J62="custom")*CustomCF!AY62</f>
        <v>0</v>
      </c>
      <c r="BG62" s="19">
        <f>($J62="Bell Curve")*(_xlfn.NORM.DIST(AND(BG$4&gt;=$E62,BG$4&lt;=$G62)*(BG$4-$E62+1),$I62/2,$L62,TRUE)-_xlfn.NORM.DIST(AND(BG$4&gt;=$E62,BG$4&lt;=$G62)*(BF$4-$E62+1),$I62/2,$L62,TRUE))/(1-2*_xlfn.NORM.DIST(0,$I62/2,$L62,TRUE))*$C62+($J62="Steady Growth")*(AND(BG$4&gt;=$E62,BG$4&lt;=$G62)*((BG$4-$E62+1)/($I62*($I62+1)/2)*$C62))+($J62="custom")*CustomCF!AZ62</f>
        <v>0</v>
      </c>
      <c r="BH62" s="19">
        <f>($J62="Bell Curve")*(_xlfn.NORM.DIST(AND(BH$4&gt;=$E62,BH$4&lt;=$G62)*(BH$4-$E62+1),$I62/2,$L62,TRUE)-_xlfn.NORM.DIST(AND(BH$4&gt;=$E62,BH$4&lt;=$G62)*(BG$4-$E62+1),$I62/2,$L62,TRUE))/(1-2*_xlfn.NORM.DIST(0,$I62/2,$L62,TRUE))*$C62+($J62="Steady Growth")*(AND(BH$4&gt;=$E62,BH$4&lt;=$G62)*((BH$4-$E62+1)/($I62*($I62+1)/2)*$C62))+($J62="custom")*CustomCF!BA62</f>
        <v>0</v>
      </c>
      <c r="BI62" s="19">
        <f>($J62="Bell Curve")*(_xlfn.NORM.DIST(AND(BI$4&gt;=$E62,BI$4&lt;=$G62)*(BI$4-$E62+1),$I62/2,$L62,TRUE)-_xlfn.NORM.DIST(AND(BI$4&gt;=$E62,BI$4&lt;=$G62)*(BH$4-$E62+1),$I62/2,$L62,TRUE))/(1-2*_xlfn.NORM.DIST(0,$I62/2,$L62,TRUE))*$C62+($J62="Steady Growth")*(AND(BI$4&gt;=$E62,BI$4&lt;=$G62)*((BI$4-$E62+1)/($I62*($I62+1)/2)*$C62))+($J62="custom")*CustomCF!BB62</f>
        <v>0</v>
      </c>
      <c r="BJ62" s="19">
        <f>($J62="Bell Curve")*(_xlfn.NORM.DIST(AND(BJ$4&gt;=$E62,BJ$4&lt;=$G62)*(BJ$4-$E62+1),$I62/2,$L62,TRUE)-_xlfn.NORM.DIST(AND(BJ$4&gt;=$E62,BJ$4&lt;=$G62)*(BI$4-$E62+1),$I62/2,$L62,TRUE))/(1-2*_xlfn.NORM.DIST(0,$I62/2,$L62,TRUE))*$C62+($J62="Steady Growth")*(AND(BJ$4&gt;=$E62,BJ$4&lt;=$G62)*((BJ$4-$E62+1)/($I62*($I62+1)/2)*$C62))+($J62="custom")*CustomCF!BC62</f>
        <v>0</v>
      </c>
      <c r="BK62" s="19">
        <f>($J62="Bell Curve")*(_xlfn.NORM.DIST(AND(BK$4&gt;=$E62,BK$4&lt;=$G62)*(BK$4-$E62+1),$I62/2,$L62,TRUE)-_xlfn.NORM.DIST(AND(BK$4&gt;=$E62,BK$4&lt;=$G62)*(BJ$4-$E62+1),$I62/2,$L62,TRUE))/(1-2*_xlfn.NORM.DIST(0,$I62/2,$L62,TRUE))*$C62+($J62="Steady Growth")*(AND(BK$4&gt;=$E62,BK$4&lt;=$G62)*((BK$4-$E62+1)/($I62*($I62+1)/2)*$C62))+($J62="custom")*CustomCF!BD62</f>
        <v>0</v>
      </c>
      <c r="BL62" s="19">
        <f>($J62="Bell Curve")*(_xlfn.NORM.DIST(AND(BL$4&gt;=$E62,BL$4&lt;=$G62)*(BL$4-$E62+1),$I62/2,$L62,TRUE)-_xlfn.NORM.DIST(AND(BL$4&gt;=$E62,BL$4&lt;=$G62)*(BK$4-$E62+1),$I62/2,$L62,TRUE))/(1-2*_xlfn.NORM.DIST(0,$I62/2,$L62,TRUE))*$C62+($J62="Steady Growth")*(AND(BL$4&gt;=$E62,BL$4&lt;=$G62)*((BL$4-$E62+1)/($I62*($I62+1)/2)*$C62))+($J62="custom")*CustomCF!BE62</f>
        <v>0</v>
      </c>
      <c r="BM62" s="19">
        <f>($J62="Bell Curve")*(_xlfn.NORM.DIST(AND(BM$4&gt;=$E62,BM$4&lt;=$G62)*(BM$4-$E62+1),$I62/2,$L62,TRUE)-_xlfn.NORM.DIST(AND(BM$4&gt;=$E62,BM$4&lt;=$G62)*(BL$4-$E62+1),$I62/2,$L62,TRUE))/(1-2*_xlfn.NORM.DIST(0,$I62/2,$L62,TRUE))*$C62+($J62="Steady Growth")*(AND(BM$4&gt;=$E62,BM$4&lt;=$G62)*((BM$4-$E62+1)/($I62*($I62+1)/2)*$C62))+($J62="custom")*CustomCF!BF62</f>
        <v>0</v>
      </c>
      <c r="BN62" s="19">
        <f>($J62="Bell Curve")*(_xlfn.NORM.DIST(AND(BN$4&gt;=$E62,BN$4&lt;=$G62)*(BN$4-$E62+1),$I62/2,$L62,TRUE)-_xlfn.NORM.DIST(AND(BN$4&gt;=$E62,BN$4&lt;=$G62)*(BM$4-$E62+1),$I62/2,$L62,TRUE))/(1-2*_xlfn.NORM.DIST(0,$I62/2,$L62,TRUE))*$C62+($J62="Steady Growth")*(AND(BN$4&gt;=$E62,BN$4&lt;=$G62)*((BN$4-$E62+1)/($I62*($I62+1)/2)*$C62))+($J62="custom")*CustomCF!BG62</f>
        <v>0</v>
      </c>
      <c r="BO62" s="19">
        <f>($J62="Bell Curve")*(_xlfn.NORM.DIST(AND(BO$4&gt;=$E62,BO$4&lt;=$G62)*(BO$4-$E62+1),$I62/2,$L62,TRUE)-_xlfn.NORM.DIST(AND(BO$4&gt;=$E62,BO$4&lt;=$G62)*(BN$4-$E62+1),$I62/2,$L62,TRUE))/(1-2*_xlfn.NORM.DIST(0,$I62/2,$L62,TRUE))*$C62+($J62="Steady Growth")*(AND(BO$4&gt;=$E62,BO$4&lt;=$G62)*((BO$4-$E62+1)/($I62*($I62+1)/2)*$C62))+($J62="custom")*CustomCF!BH62</f>
        <v>0</v>
      </c>
      <c r="BP62" s="19">
        <f>($J62="Bell Curve")*(_xlfn.NORM.DIST(AND(BP$4&gt;=$E62,BP$4&lt;=$G62)*(BP$4-$E62+1),$I62/2,$L62,TRUE)-_xlfn.NORM.DIST(AND(BP$4&gt;=$E62,BP$4&lt;=$G62)*(BO$4-$E62+1),$I62/2,$L62,TRUE))/(1-2*_xlfn.NORM.DIST(0,$I62/2,$L62,TRUE))*$C62+($J62="Steady Growth")*(AND(BP$4&gt;=$E62,BP$4&lt;=$G62)*((BP$4-$E62+1)/($I62*($I62+1)/2)*$C62))+($J62="custom")*CustomCF!BI62</f>
        <v>0</v>
      </c>
      <c r="BQ62" s="19">
        <f>($J62="Bell Curve")*(_xlfn.NORM.DIST(AND(BQ$4&gt;=$E62,BQ$4&lt;=$G62)*(BQ$4-$E62+1),$I62/2,$L62,TRUE)-_xlfn.NORM.DIST(AND(BQ$4&gt;=$E62,BQ$4&lt;=$G62)*(BP$4-$E62+1),$I62/2,$L62,TRUE))/(1-2*_xlfn.NORM.DIST(0,$I62/2,$L62,TRUE))*$C62+($J62="Steady Growth")*(AND(BQ$4&gt;=$E62,BQ$4&lt;=$G62)*((BQ$4-$E62+1)/($I62*($I62+1)/2)*$C62))+($J62="custom")*CustomCF!BJ62</f>
        <v>0</v>
      </c>
      <c r="BR62" s="19">
        <f>($J62="Bell Curve")*(_xlfn.NORM.DIST(AND(BR$4&gt;=$E62,BR$4&lt;=$G62)*(BR$4-$E62+1),$I62/2,$L62,TRUE)-_xlfn.NORM.DIST(AND(BR$4&gt;=$E62,BR$4&lt;=$G62)*(BQ$4-$E62+1),$I62/2,$L62,TRUE))/(1-2*_xlfn.NORM.DIST(0,$I62/2,$L62,TRUE))*$C62+($J62="Steady Growth")*(AND(BR$4&gt;=$E62,BR$4&lt;=$G62)*((BR$4-$E62+1)/($I62*($I62+1)/2)*$C62))+($J62="custom")*CustomCF!BK62</f>
        <v>0</v>
      </c>
      <c r="BS62" s="19">
        <f>($J62="Bell Curve")*(_xlfn.NORM.DIST(AND(BS$4&gt;=$E62,BS$4&lt;=$G62)*(BS$4-$E62+1),$I62/2,$L62,TRUE)-_xlfn.NORM.DIST(AND(BS$4&gt;=$E62,BS$4&lt;=$G62)*(BR$4-$E62+1),$I62/2,$L62,TRUE))/(1-2*_xlfn.NORM.DIST(0,$I62/2,$L62,TRUE))*$C62+($J62="Steady Growth")*(AND(BS$4&gt;=$E62,BS$4&lt;=$G62)*((BS$4-$E62+1)/($I62*($I62+1)/2)*$C62))+($J62="custom")*CustomCF!BL62</f>
        <v>0</v>
      </c>
      <c r="BT62" s="19">
        <f>($J62="Bell Curve")*(_xlfn.NORM.DIST(AND(BT$4&gt;=$E62,BT$4&lt;=$G62)*(BT$4-$E62+1),$I62/2,$L62,TRUE)-_xlfn.NORM.DIST(AND(BT$4&gt;=$E62,BT$4&lt;=$G62)*(BS$4-$E62+1),$I62/2,$L62,TRUE))/(1-2*_xlfn.NORM.DIST(0,$I62/2,$L62,TRUE))*$C62+($J62="Steady Growth")*(AND(BT$4&gt;=$E62,BT$4&lt;=$G62)*((BT$4-$E62+1)/($I62*($I62+1)/2)*$C62))+($J62="custom")*CustomCF!BM62</f>
        <v>0</v>
      </c>
      <c r="BU62" s="19">
        <f>($J62="Bell Curve")*(_xlfn.NORM.DIST(AND(BU$4&gt;=$E62,BU$4&lt;=$G62)*(BU$4-$E62+1),$I62/2,$L62,TRUE)-_xlfn.NORM.DIST(AND(BU$4&gt;=$E62,BU$4&lt;=$G62)*(BT$4-$E62+1),$I62/2,$L62,TRUE))/(1-2*_xlfn.NORM.DIST(0,$I62/2,$L62,TRUE))*$C62+($J62="Steady Growth")*(AND(BU$4&gt;=$E62,BU$4&lt;=$G62)*((BU$4-$E62+1)/($I62*($I62+1)/2)*$C62))+($J62="custom")*CustomCF!BN62</f>
        <v>0</v>
      </c>
      <c r="BV62" s="19">
        <f>($J62="Bell Curve")*(_xlfn.NORM.DIST(AND(BV$4&gt;=$E62,BV$4&lt;=$G62)*(BV$4-$E62+1),$I62/2,$L62,TRUE)-_xlfn.NORM.DIST(AND(BV$4&gt;=$E62,BV$4&lt;=$G62)*(BU$4-$E62+1),$I62/2,$L62,TRUE))/(1-2*_xlfn.NORM.DIST(0,$I62/2,$L62,TRUE))*$C62+($J62="Steady Growth")*(AND(BV$4&gt;=$E62,BV$4&lt;=$G62)*((BV$4-$E62+1)/($I62*($I62+1)/2)*$C62))+($J62="custom")*CustomCF!BO62</f>
        <v>0</v>
      </c>
      <c r="BW62" s="19">
        <f>($J62="Bell Curve")*(_xlfn.NORM.DIST(AND(BW$4&gt;=$E62,BW$4&lt;=$G62)*(BW$4-$E62+1),$I62/2,$L62,TRUE)-_xlfn.NORM.DIST(AND(BW$4&gt;=$E62,BW$4&lt;=$G62)*(BV$4-$E62+1),$I62/2,$L62,TRUE))/(1-2*_xlfn.NORM.DIST(0,$I62/2,$L62,TRUE))*$C62+($J62="Steady Growth")*(AND(BW$4&gt;=$E62,BW$4&lt;=$G62)*((BW$4-$E62+1)/($I62*($I62+1)/2)*$C62))+($J62="custom")*CustomCF!BP62</f>
        <v>0</v>
      </c>
      <c r="BX62" s="19">
        <f>($J62="Bell Curve")*(_xlfn.NORM.DIST(AND(BX$4&gt;=$E62,BX$4&lt;=$G62)*(BX$4-$E62+1),$I62/2,$L62,TRUE)-_xlfn.NORM.DIST(AND(BX$4&gt;=$E62,BX$4&lt;=$G62)*(BW$4-$E62+1),$I62/2,$L62,TRUE))/(1-2*_xlfn.NORM.DIST(0,$I62/2,$L62,TRUE))*$C62+($J62="Steady Growth")*(AND(BX$4&gt;=$E62,BX$4&lt;=$G62)*((BX$4-$E62+1)/($I62*($I62+1)/2)*$C62))+($J62="custom")*CustomCF!BQ62</f>
        <v>0</v>
      </c>
      <c r="BY62" s="19">
        <f>($J62="Bell Curve")*(_xlfn.NORM.DIST(AND(BY$4&gt;=$E62,BY$4&lt;=$G62)*(BY$4-$E62+1),$I62/2,$L62,TRUE)-_xlfn.NORM.DIST(AND(BY$4&gt;=$E62,BY$4&lt;=$G62)*(BX$4-$E62+1),$I62/2,$L62,TRUE))/(1-2*_xlfn.NORM.DIST(0,$I62/2,$L62,TRUE))*$C62+($J62="Steady Growth")*(AND(BY$4&gt;=$E62,BY$4&lt;=$G62)*((BY$4-$E62+1)/($I62*($I62+1)/2)*$C62))+($J62="custom")*CustomCF!BR62</f>
        <v>0</v>
      </c>
      <c r="BZ62" s="19">
        <f>($J62="Bell Curve")*(_xlfn.NORM.DIST(AND(BZ$4&gt;=$E62,BZ$4&lt;=$G62)*(BZ$4-$E62+1),$I62/2,$L62,TRUE)-_xlfn.NORM.DIST(AND(BZ$4&gt;=$E62,BZ$4&lt;=$G62)*(BY$4-$E62+1),$I62/2,$L62,TRUE))/(1-2*_xlfn.NORM.DIST(0,$I62/2,$L62,TRUE))*$C62+($J62="Steady Growth")*(AND(BZ$4&gt;=$E62,BZ$4&lt;=$G62)*((BZ$4-$E62+1)/($I62*($I62+1)/2)*$C62))+($J62="custom")*CustomCF!BS62</f>
        <v>0</v>
      </c>
      <c r="CA62" s="19">
        <f>($J62="Bell Curve")*(_xlfn.NORM.DIST(AND(CA$4&gt;=$E62,CA$4&lt;=$G62)*(CA$4-$E62+1),$I62/2,$L62,TRUE)-_xlfn.NORM.DIST(AND(CA$4&gt;=$E62,CA$4&lt;=$G62)*(BZ$4-$E62+1),$I62/2,$L62,TRUE))/(1-2*_xlfn.NORM.DIST(0,$I62/2,$L62,TRUE))*$C62+($J62="Steady Growth")*(AND(CA$4&gt;=$E62,CA$4&lt;=$G62)*((CA$4-$E62+1)/($I62*($I62+1)/2)*$C62))+($J62="custom")*CustomCF!BT62</f>
        <v>0</v>
      </c>
      <c r="CB62" s="19">
        <f>($J62="Bell Curve")*(_xlfn.NORM.DIST(AND(CB$4&gt;=$E62,CB$4&lt;=$G62)*(CB$4-$E62+1),$I62/2,$L62,TRUE)-_xlfn.NORM.DIST(AND(CB$4&gt;=$E62,CB$4&lt;=$G62)*(CA$4-$E62+1),$I62/2,$L62,TRUE))/(1-2*_xlfn.NORM.DIST(0,$I62/2,$L62,TRUE))*$C62+($J62="Steady Growth")*(AND(CB$4&gt;=$E62,CB$4&lt;=$G62)*((CB$4-$E62+1)/($I62*($I62+1)/2)*$C62))+($J62="custom")*CustomCF!BU62</f>
        <v>0</v>
      </c>
      <c r="CC62" s="19">
        <f>($J62="Bell Curve")*(_xlfn.NORM.DIST(AND(CC$4&gt;=$E62,CC$4&lt;=$G62)*(CC$4-$E62+1),$I62/2,$L62,TRUE)-_xlfn.NORM.DIST(AND(CC$4&gt;=$E62,CC$4&lt;=$G62)*(CB$4-$E62+1),$I62/2,$L62,TRUE))/(1-2*_xlfn.NORM.DIST(0,$I62/2,$L62,TRUE))*$C62+($J62="Steady Growth")*(AND(CC$4&gt;=$E62,CC$4&lt;=$G62)*((CC$4-$E62+1)/($I62*($I62+1)/2)*$C62))+($J62="custom")*CustomCF!BV62</f>
        <v>0</v>
      </c>
      <c r="CD62" s="19">
        <f>($J62="Bell Curve")*(_xlfn.NORM.DIST(AND(CD$4&gt;=$E62,CD$4&lt;=$G62)*(CD$4-$E62+1),$I62/2,$L62,TRUE)-_xlfn.NORM.DIST(AND(CD$4&gt;=$E62,CD$4&lt;=$G62)*(CC$4-$E62+1),$I62/2,$L62,TRUE))/(1-2*_xlfn.NORM.DIST(0,$I62/2,$L62,TRUE))*$C62+($J62="Steady Growth")*(AND(CD$4&gt;=$E62,CD$4&lt;=$G62)*((CD$4-$E62+1)/($I62*($I62+1)/2)*$C62))+($J62="custom")*CustomCF!BW62</f>
        <v>0</v>
      </c>
      <c r="CE62" s="19">
        <f>($J62="Bell Curve")*(_xlfn.NORM.DIST(AND(CE$4&gt;=$E62,CE$4&lt;=$G62)*(CE$4-$E62+1),$I62/2,$L62,TRUE)-_xlfn.NORM.DIST(AND(CE$4&gt;=$E62,CE$4&lt;=$G62)*(CD$4-$E62+1),$I62/2,$L62,TRUE))/(1-2*_xlfn.NORM.DIST(0,$I62/2,$L62,TRUE))*$C62+($J62="Steady Growth")*(AND(CE$4&gt;=$E62,CE$4&lt;=$G62)*((CE$4-$E62+1)/($I62*($I62+1)/2)*$C62))+($J62="custom")*CustomCF!BX62</f>
        <v>0</v>
      </c>
      <c r="CF62" s="19">
        <f>($J62="Bell Curve")*(_xlfn.NORM.DIST(AND(CF$4&gt;=$E62,CF$4&lt;=$G62)*(CF$4-$E62+1),$I62/2,$L62,TRUE)-_xlfn.NORM.DIST(AND(CF$4&gt;=$E62,CF$4&lt;=$G62)*(CE$4-$E62+1),$I62/2,$L62,TRUE))/(1-2*_xlfn.NORM.DIST(0,$I62/2,$L62,TRUE))*$C62+($J62="Steady Growth")*(AND(CF$4&gt;=$E62,CF$4&lt;=$G62)*((CF$4-$E62+1)/($I62*($I62+1)/2)*$C62))+($J62="custom")*CustomCF!BY62</f>
        <v>0</v>
      </c>
      <c r="CG62" s="19">
        <f>($J62="Bell Curve")*(_xlfn.NORM.DIST(AND(CG$4&gt;=$E62,CG$4&lt;=$G62)*(CG$4-$E62+1),$I62/2,$L62,TRUE)-_xlfn.NORM.DIST(AND(CG$4&gt;=$E62,CG$4&lt;=$G62)*(CF$4-$E62+1),$I62/2,$L62,TRUE))/(1-2*_xlfn.NORM.DIST(0,$I62/2,$L62,TRUE))*$C62+($J62="Steady Growth")*(AND(CG$4&gt;=$E62,CG$4&lt;=$G62)*((CG$4-$E62+1)/($I62*($I62+1)/2)*$C62))+($J62="custom")*CustomCF!BZ62</f>
        <v>0</v>
      </c>
      <c r="CH62" s="19">
        <f>($J62="Bell Curve")*(_xlfn.NORM.DIST(AND(CH$4&gt;=$E62,CH$4&lt;=$G62)*(CH$4-$E62+1),$I62/2,$L62,TRUE)-_xlfn.NORM.DIST(AND(CH$4&gt;=$E62,CH$4&lt;=$G62)*(CG$4-$E62+1),$I62/2,$L62,TRUE))/(1-2*_xlfn.NORM.DIST(0,$I62/2,$L62,TRUE))*$C62+($J62="Steady Growth")*(AND(CH$4&gt;=$E62,CH$4&lt;=$G62)*((CH$4-$E62+1)/($I62*($I62+1)/2)*$C62))+($J62="custom")*CustomCF!CA62</f>
        <v>0</v>
      </c>
      <c r="CI62" s="19">
        <f>($J62="Bell Curve")*(_xlfn.NORM.DIST(AND(CI$4&gt;=$E62,CI$4&lt;=$G62)*(CI$4-$E62+1),$I62/2,$L62,TRUE)-_xlfn.NORM.DIST(AND(CI$4&gt;=$E62,CI$4&lt;=$G62)*(CH$4-$E62+1),$I62/2,$L62,TRUE))/(1-2*_xlfn.NORM.DIST(0,$I62/2,$L62,TRUE))*$C62+($J62="Steady Growth")*(AND(CI$4&gt;=$E62,CI$4&lt;=$G62)*((CI$4-$E62+1)/($I62*($I62+1)/2)*$C62))+($J62="custom")*CustomCF!CB62</f>
        <v>0</v>
      </c>
      <c r="CJ62" s="19">
        <f>($J62="Bell Curve")*(_xlfn.NORM.DIST(AND(CJ$4&gt;=$E62,CJ$4&lt;=$G62)*(CJ$4-$E62+1),$I62/2,$L62,TRUE)-_xlfn.NORM.DIST(AND(CJ$4&gt;=$E62,CJ$4&lt;=$G62)*(CI$4-$E62+1),$I62/2,$L62,TRUE))/(1-2*_xlfn.NORM.DIST(0,$I62/2,$L62,TRUE))*$C62+($J62="Steady Growth")*(AND(CJ$4&gt;=$E62,CJ$4&lt;=$G62)*((CJ$4-$E62+1)/($I62*($I62+1)/2)*$C62))+($J62="custom")*CustomCF!CC62</f>
        <v>0</v>
      </c>
      <c r="CK62" s="19">
        <f>($J62="Bell Curve")*(_xlfn.NORM.DIST(AND(CK$4&gt;=$E62,CK$4&lt;=$G62)*(CK$4-$E62+1),$I62/2,$L62,TRUE)-_xlfn.NORM.DIST(AND(CK$4&gt;=$E62,CK$4&lt;=$G62)*(CJ$4-$E62+1),$I62/2,$L62,TRUE))/(1-2*_xlfn.NORM.DIST(0,$I62/2,$L62,TRUE))*$C62+($J62="Steady Growth")*(AND(CK$4&gt;=$E62,CK$4&lt;=$G62)*((CK$4-$E62+1)/($I62*($I62+1)/2)*$C62))+($J62="custom")*CustomCF!CD62</f>
        <v>0</v>
      </c>
      <c r="CL62" s="19">
        <f>($J62="Bell Curve")*(_xlfn.NORM.DIST(AND(CL$4&gt;=$E62,CL$4&lt;=$G62)*(CL$4-$E62+1),$I62/2,$L62,TRUE)-_xlfn.NORM.DIST(AND(CL$4&gt;=$E62,CL$4&lt;=$G62)*(CK$4-$E62+1),$I62/2,$L62,TRUE))/(1-2*_xlfn.NORM.DIST(0,$I62/2,$L62,TRUE))*$C62+($J62="Steady Growth")*(AND(CL$4&gt;=$E62,CL$4&lt;=$G62)*((CL$4-$E62+1)/($I62*($I62+1)/2)*$C62))+($J62="custom")*CustomCF!CE62</f>
        <v>0</v>
      </c>
      <c r="CM62" s="19">
        <f>($J62="Bell Curve")*(_xlfn.NORM.DIST(AND(CM$4&gt;=$E62,CM$4&lt;=$G62)*(CM$4-$E62+1),$I62/2,$L62,TRUE)-_xlfn.NORM.DIST(AND(CM$4&gt;=$E62,CM$4&lt;=$G62)*(CL$4-$E62+1),$I62/2,$L62,TRUE))/(1-2*_xlfn.NORM.DIST(0,$I62/2,$L62,TRUE))*$C62+($J62="Steady Growth")*(AND(CM$4&gt;=$E62,CM$4&lt;=$G62)*((CM$4-$E62+1)/($I62*($I62+1)/2)*$C62))+($J62="custom")*CustomCF!CF62</f>
        <v>0</v>
      </c>
      <c r="CN62" s="19">
        <f>($J62="Bell Curve")*(_xlfn.NORM.DIST(AND(CN$4&gt;=$E62,CN$4&lt;=$G62)*(CN$4-$E62+1),$I62/2,$L62,TRUE)-_xlfn.NORM.DIST(AND(CN$4&gt;=$E62,CN$4&lt;=$G62)*(CM$4-$E62+1),$I62/2,$L62,TRUE))/(1-2*_xlfn.NORM.DIST(0,$I62/2,$L62,TRUE))*$C62+($J62="Steady Growth")*(AND(CN$4&gt;=$E62,CN$4&lt;=$G62)*((CN$4-$E62+1)/($I62*($I62+1)/2)*$C62))+($J62="custom")*CustomCF!CG62</f>
        <v>0</v>
      </c>
      <c r="CO62" s="19">
        <f>($J62="Bell Curve")*(_xlfn.NORM.DIST(AND(CO$4&gt;=$E62,CO$4&lt;=$G62)*(CO$4-$E62+1),$I62/2,$L62,TRUE)-_xlfn.NORM.DIST(AND(CO$4&gt;=$E62,CO$4&lt;=$G62)*(CN$4-$E62+1),$I62/2,$L62,TRUE))/(1-2*_xlfn.NORM.DIST(0,$I62/2,$L62,TRUE))*$C62+($J62="Steady Growth")*(AND(CO$4&gt;=$E62,CO$4&lt;=$G62)*((CO$4-$E62+1)/($I62*($I62+1)/2)*$C62))+($J62="custom")*CustomCF!CH62</f>
        <v>0</v>
      </c>
      <c r="CP62" s="19">
        <f>($J62="Bell Curve")*(_xlfn.NORM.DIST(AND(CP$4&gt;=$E62,CP$4&lt;=$G62)*(CP$4-$E62+1),$I62/2,$L62,TRUE)-_xlfn.NORM.DIST(AND(CP$4&gt;=$E62,CP$4&lt;=$G62)*(CO$4-$E62+1),$I62/2,$L62,TRUE))/(1-2*_xlfn.NORM.DIST(0,$I62/2,$L62,TRUE))*$C62+($J62="Steady Growth")*(AND(CP$4&gt;=$E62,CP$4&lt;=$G62)*((CP$4-$E62+1)/($I62*($I62+1)/2)*$C62))+($J62="custom")*CustomCF!CI62</f>
        <v>0</v>
      </c>
      <c r="CQ62" s="19">
        <f>($J62="Bell Curve")*(_xlfn.NORM.DIST(AND(CQ$4&gt;=$E62,CQ$4&lt;=$G62)*(CQ$4-$E62+1),$I62/2,$L62,TRUE)-_xlfn.NORM.DIST(AND(CQ$4&gt;=$E62,CQ$4&lt;=$G62)*(CP$4-$E62+1),$I62/2,$L62,TRUE))/(1-2*_xlfn.NORM.DIST(0,$I62/2,$L62,TRUE))*$C62+($J62="Steady Growth")*(AND(CQ$4&gt;=$E62,CQ$4&lt;=$G62)*((CQ$4-$E62+1)/($I62*($I62+1)/2)*$C62))+($J62="custom")*CustomCF!CJ62</f>
        <v>0</v>
      </c>
      <c r="CR62" s="19">
        <f>($J62="Bell Curve")*(_xlfn.NORM.DIST(AND(CR$4&gt;=$E62,CR$4&lt;=$G62)*(CR$4-$E62+1),$I62/2,$L62,TRUE)-_xlfn.NORM.DIST(AND(CR$4&gt;=$E62,CR$4&lt;=$G62)*(CQ$4-$E62+1),$I62/2,$L62,TRUE))/(1-2*_xlfn.NORM.DIST(0,$I62/2,$L62,TRUE))*$C62+($J62="Steady Growth")*(AND(CR$4&gt;=$E62,CR$4&lt;=$G62)*((CR$4-$E62+1)/($I62*($I62+1)/2)*$C62))+($J62="custom")*CustomCF!CK62</f>
        <v>0</v>
      </c>
      <c r="CS62" s="19">
        <f>($J62="Bell Curve")*(_xlfn.NORM.DIST(AND(CS$4&gt;=$E62,CS$4&lt;=$G62)*(CS$4-$E62+1),$I62/2,$L62,TRUE)-_xlfn.NORM.DIST(AND(CS$4&gt;=$E62,CS$4&lt;=$G62)*(CR$4-$E62+1),$I62/2,$L62,TRUE))/(1-2*_xlfn.NORM.DIST(0,$I62/2,$L62,TRUE))*$C62+($J62="Steady Growth")*(AND(CS$4&gt;=$E62,CS$4&lt;=$G62)*((CS$4-$E62+1)/($I62*($I62+1)/2)*$C62))+($J62="custom")*CustomCF!CL62</f>
        <v>0</v>
      </c>
      <c r="CT62" s="19">
        <f>($J62="Bell Curve")*(_xlfn.NORM.DIST(AND(CT$4&gt;=$E62,CT$4&lt;=$G62)*(CT$4-$E62+1),$I62/2,$L62,TRUE)-_xlfn.NORM.DIST(AND(CT$4&gt;=$E62,CT$4&lt;=$G62)*(CS$4-$E62+1),$I62/2,$L62,TRUE))/(1-2*_xlfn.NORM.DIST(0,$I62/2,$L62,TRUE))*$C62+($J62="Steady Growth")*(AND(CT$4&gt;=$E62,CT$4&lt;=$G62)*((CT$4-$E62+1)/($I62*($I62+1)/2)*$C62))+($J62="custom")*CustomCF!CM62</f>
        <v>0</v>
      </c>
      <c r="CU62" s="19">
        <f>($J62="Bell Curve")*(_xlfn.NORM.DIST(AND(CU$4&gt;=$E62,CU$4&lt;=$G62)*(CU$4-$E62+1),$I62/2,$L62,TRUE)-_xlfn.NORM.DIST(AND(CU$4&gt;=$E62,CU$4&lt;=$G62)*(CT$4-$E62+1),$I62/2,$L62,TRUE))/(1-2*_xlfn.NORM.DIST(0,$I62/2,$L62,TRUE))*$C62+($J62="Steady Growth")*(AND(CU$4&gt;=$E62,CU$4&lt;=$G62)*((CU$4-$E62+1)/($I62*($I62+1)/2)*$C62))+($J62="custom")*CustomCF!CN62</f>
        <v>0</v>
      </c>
      <c r="CV62" s="19">
        <f>($J62="Bell Curve")*(_xlfn.NORM.DIST(AND(CV$4&gt;=$E62,CV$4&lt;=$G62)*(CV$4-$E62+1),$I62/2,$L62,TRUE)-_xlfn.NORM.DIST(AND(CV$4&gt;=$E62,CV$4&lt;=$G62)*(CU$4-$E62+1),$I62/2,$L62,TRUE))/(1-2*_xlfn.NORM.DIST(0,$I62/2,$L62,TRUE))*$C62+($J62="Steady Growth")*(AND(CV$4&gt;=$E62,CV$4&lt;=$G62)*((CV$4-$E62+1)/($I62*($I62+1)/2)*$C62))+($J62="custom")*CustomCF!CO62</f>
        <v>0</v>
      </c>
      <c r="CW62" s="19">
        <f>($J62="Bell Curve")*(_xlfn.NORM.DIST(AND(CW$4&gt;=$E62,CW$4&lt;=$G62)*(CW$4-$E62+1),$I62/2,$L62,TRUE)-_xlfn.NORM.DIST(AND(CW$4&gt;=$E62,CW$4&lt;=$G62)*(CV$4-$E62+1),$I62/2,$L62,TRUE))/(1-2*_xlfn.NORM.DIST(0,$I62/2,$L62,TRUE))*$C62+($J62="Steady Growth")*(AND(CW$4&gt;=$E62,CW$4&lt;=$G62)*((CW$4-$E62+1)/($I62*($I62+1)/2)*$C62))+($J62="custom")*CustomCF!CP62</f>
        <v>0</v>
      </c>
      <c r="CX62" s="19">
        <f>($J62="Bell Curve")*(_xlfn.NORM.DIST(AND(CX$4&gt;=$E62,CX$4&lt;=$G62)*(CX$4-$E62+1),$I62/2,$L62,TRUE)-_xlfn.NORM.DIST(AND(CX$4&gt;=$E62,CX$4&lt;=$G62)*(CW$4-$E62+1),$I62/2,$L62,TRUE))/(1-2*_xlfn.NORM.DIST(0,$I62/2,$L62,TRUE))*$C62+($J62="Steady Growth")*(AND(CX$4&gt;=$E62,CX$4&lt;=$G62)*((CX$4-$E62+1)/($I62*($I62+1)/2)*$C62))+($J62="custom")*CustomCF!CQ62</f>
        <v>0</v>
      </c>
      <c r="CY62" s="19">
        <f>($J62="Bell Curve")*(_xlfn.NORM.DIST(AND(CY$4&gt;=$E62,CY$4&lt;=$G62)*(CY$4-$E62+1),$I62/2,$L62,TRUE)-_xlfn.NORM.DIST(AND(CY$4&gt;=$E62,CY$4&lt;=$G62)*(CX$4-$E62+1),$I62/2,$L62,TRUE))/(1-2*_xlfn.NORM.DIST(0,$I62/2,$L62,TRUE))*$C62+($J62="Steady Growth")*(AND(CY$4&gt;=$E62,CY$4&lt;=$G62)*((CY$4-$E62+1)/($I62*($I62+1)/2)*$C62))+($J62="custom")*CustomCF!CR62</f>
        <v>0</v>
      </c>
      <c r="CZ62" s="19">
        <f>($J62="Bell Curve")*(_xlfn.NORM.DIST(AND(CZ$4&gt;=$E62,CZ$4&lt;=$G62)*(CZ$4-$E62+1),$I62/2,$L62,TRUE)-_xlfn.NORM.DIST(AND(CZ$4&gt;=$E62,CZ$4&lt;=$G62)*(CY$4-$E62+1),$I62/2,$L62,TRUE))/(1-2*_xlfn.NORM.DIST(0,$I62/2,$L62,TRUE))*$C62+($J62="Steady Growth")*(AND(CZ$4&gt;=$E62,CZ$4&lt;=$G62)*((CZ$4-$E62+1)/($I62*($I62+1)/2)*$C62))+($J62="custom")*CustomCF!CS62</f>
        <v>0</v>
      </c>
      <c r="DA62" s="19">
        <f>($J62="Bell Curve")*(_xlfn.NORM.DIST(AND(DA$4&gt;=$E62,DA$4&lt;=$G62)*(DA$4-$E62+1),$I62/2,$L62,TRUE)-_xlfn.NORM.DIST(AND(DA$4&gt;=$E62,DA$4&lt;=$G62)*(CZ$4-$E62+1),$I62/2,$L62,TRUE))/(1-2*_xlfn.NORM.DIST(0,$I62/2,$L62,TRUE))*$C62+($J62="Steady Growth")*(AND(DA$4&gt;=$E62,DA$4&lt;=$G62)*((DA$4-$E62+1)/($I62*($I62+1)/2)*$C62))+($J62="custom")*CustomCF!CT62</f>
        <v>0</v>
      </c>
      <c r="DB62" s="19">
        <f>($J62="Bell Curve")*(_xlfn.NORM.DIST(AND(DB$4&gt;=$E62,DB$4&lt;=$G62)*(DB$4-$E62+1),$I62/2,$L62,TRUE)-_xlfn.NORM.DIST(AND(DB$4&gt;=$E62,DB$4&lt;=$G62)*(DA$4-$E62+1),$I62/2,$L62,TRUE))/(1-2*_xlfn.NORM.DIST(0,$I62/2,$L62,TRUE))*$C62+($J62="Steady Growth")*(AND(DB$4&gt;=$E62,DB$4&lt;=$G62)*((DB$4-$E62+1)/($I62*($I62+1)/2)*$C62))+($J62="custom")*CustomCF!CU62</f>
        <v>0</v>
      </c>
      <c r="DC62" s="19">
        <f>($J62="Bell Curve")*(_xlfn.NORM.DIST(AND(DC$4&gt;=$E62,DC$4&lt;=$G62)*(DC$4-$E62+1),$I62/2,$L62,TRUE)-_xlfn.NORM.DIST(AND(DC$4&gt;=$E62,DC$4&lt;=$G62)*(DB$4-$E62+1),$I62/2,$L62,TRUE))/(1-2*_xlfn.NORM.DIST(0,$I62/2,$L62,TRUE))*$C62+($J62="Steady Growth")*(AND(DC$4&gt;=$E62,DC$4&lt;=$G62)*((DC$4-$E62+1)/($I62*($I62+1)/2)*$C62))+($J62="custom")*CustomCF!CV62</f>
        <v>0</v>
      </c>
      <c r="DD62" s="19">
        <f>($J62="Bell Curve")*(_xlfn.NORM.DIST(AND(DD$4&gt;=$E62,DD$4&lt;=$G62)*(DD$4-$E62+1),$I62/2,$L62,TRUE)-_xlfn.NORM.DIST(AND(DD$4&gt;=$E62,DD$4&lt;=$G62)*(DC$4-$E62+1),$I62/2,$L62,TRUE))/(1-2*_xlfn.NORM.DIST(0,$I62/2,$L62,TRUE))*$C62+($J62="Steady Growth")*(AND(DD$4&gt;=$E62,DD$4&lt;=$G62)*((DD$4-$E62+1)/($I62*($I62+1)/2)*$C62))+($J62="custom")*CustomCF!CW62</f>
        <v>0</v>
      </c>
      <c r="DE62" s="19">
        <f>($J62="Bell Curve")*(_xlfn.NORM.DIST(AND(DE$4&gt;=$E62,DE$4&lt;=$G62)*(DE$4-$E62+1),$I62/2,$L62,TRUE)-_xlfn.NORM.DIST(AND(DE$4&gt;=$E62,DE$4&lt;=$G62)*(DD$4-$E62+1),$I62/2,$L62,TRUE))/(1-2*_xlfn.NORM.DIST(0,$I62/2,$L62,TRUE))*$C62+($J62="Steady Growth")*(AND(DE$4&gt;=$E62,DE$4&lt;=$G62)*((DE$4-$E62+1)/($I62*($I62+1)/2)*$C62))+($J62="custom")*CustomCF!CX62</f>
        <v>0</v>
      </c>
      <c r="DF62" s="19">
        <f>($J62="Bell Curve")*(_xlfn.NORM.DIST(AND(DF$4&gt;=$E62,DF$4&lt;=$G62)*(DF$4-$E62+1),$I62/2,$L62,TRUE)-_xlfn.NORM.DIST(AND(DF$4&gt;=$E62,DF$4&lt;=$G62)*(DE$4-$E62+1),$I62/2,$L62,TRUE))/(1-2*_xlfn.NORM.DIST(0,$I62/2,$L62,TRUE))*$C62+($J62="Steady Growth")*(AND(DF$4&gt;=$E62,DF$4&lt;=$G62)*((DF$4-$E62+1)/($I62*($I62+1)/2)*$C62))+($J62="custom")*CustomCF!CY62</f>
        <v>0</v>
      </c>
      <c r="DG62" s="19">
        <f>($J62="Bell Curve")*(_xlfn.NORM.DIST(AND(DG$4&gt;=$E62,DG$4&lt;=$G62)*(DG$4-$E62+1),$I62/2,$L62,TRUE)-_xlfn.NORM.DIST(AND(DG$4&gt;=$E62,DG$4&lt;=$G62)*(DF$4-$E62+1),$I62/2,$L62,TRUE))/(1-2*_xlfn.NORM.DIST(0,$I62/2,$L62,TRUE))*$C62+($J62="Steady Growth")*(AND(DG$4&gt;=$E62,DG$4&lt;=$G62)*((DG$4-$E62+1)/($I62*($I62+1)/2)*$C62))+($J62="custom")*CustomCF!CZ62</f>
        <v>0</v>
      </c>
      <c r="DH62" s="19">
        <f>($J62="Bell Curve")*(_xlfn.NORM.DIST(AND(DH$4&gt;=$E62,DH$4&lt;=$G62)*(DH$4-$E62+1),$I62/2,$L62,TRUE)-_xlfn.NORM.DIST(AND(DH$4&gt;=$E62,DH$4&lt;=$G62)*(DG$4-$E62+1),$I62/2,$L62,TRUE))/(1-2*_xlfn.NORM.DIST(0,$I62/2,$L62,TRUE))*$C62+($J62="Steady Growth")*(AND(DH$4&gt;=$E62,DH$4&lt;=$G62)*((DH$4-$E62+1)/($I62*($I62+1)/2)*$C62))+($J62="custom")*CustomCF!DA62</f>
        <v>0</v>
      </c>
      <c r="DI62" s="19">
        <f>($J62="Bell Curve")*(_xlfn.NORM.DIST(AND(DI$4&gt;=$E62,DI$4&lt;=$G62)*(DI$4-$E62+1),$I62/2,$L62,TRUE)-_xlfn.NORM.DIST(AND(DI$4&gt;=$E62,DI$4&lt;=$G62)*(DH$4-$E62+1),$I62/2,$L62,TRUE))/(1-2*_xlfn.NORM.DIST(0,$I62/2,$L62,TRUE))*$C62+($J62="Steady Growth")*(AND(DI$4&gt;=$E62,DI$4&lt;=$G62)*((DI$4-$E62+1)/($I62*($I62+1)/2)*$C62))+($J62="custom")*CustomCF!DB62</f>
        <v>0</v>
      </c>
      <c r="DJ62" s="19">
        <f>($J62="Bell Curve")*(_xlfn.NORM.DIST(AND(DJ$4&gt;=$E62,DJ$4&lt;=$G62)*(DJ$4-$E62+1),$I62/2,$L62,TRUE)-_xlfn.NORM.DIST(AND(DJ$4&gt;=$E62,DJ$4&lt;=$G62)*(DI$4-$E62+1),$I62/2,$L62,TRUE))/(1-2*_xlfn.NORM.DIST(0,$I62/2,$L62,TRUE))*$C62+($J62="Steady Growth")*(AND(DJ$4&gt;=$E62,DJ$4&lt;=$G62)*((DJ$4-$E62+1)/($I62*($I62+1)/2)*$C62))+($J62="custom")*CustomCF!DC62</f>
        <v>0</v>
      </c>
      <c r="DK62" s="19">
        <f>($J62="Bell Curve")*(_xlfn.NORM.DIST(AND(DK$4&gt;=$E62,DK$4&lt;=$G62)*(DK$4-$E62+1),$I62/2,$L62,TRUE)-_xlfn.NORM.DIST(AND(DK$4&gt;=$E62,DK$4&lt;=$G62)*(DJ$4-$E62+1),$I62/2,$L62,TRUE))/(1-2*_xlfn.NORM.DIST(0,$I62/2,$L62,TRUE))*$C62+($J62="Steady Growth")*(AND(DK$4&gt;=$E62,DK$4&lt;=$G62)*((DK$4-$E62+1)/($I62*($I62+1)/2)*$C62))+($J62="custom")*CustomCF!DD62</f>
        <v>0</v>
      </c>
      <c r="DL62" s="19">
        <f>($J62="Bell Curve")*(_xlfn.NORM.DIST(AND(DL$4&gt;=$E62,DL$4&lt;=$G62)*(DL$4-$E62+1),$I62/2,$L62,TRUE)-_xlfn.NORM.DIST(AND(DL$4&gt;=$E62,DL$4&lt;=$G62)*(DK$4-$E62+1),$I62/2,$L62,TRUE))/(1-2*_xlfn.NORM.DIST(0,$I62/2,$L62,TRUE))*$C62+($J62="Steady Growth")*(AND(DL$4&gt;=$E62,DL$4&lt;=$G62)*((DL$4-$E62+1)/($I62*($I62+1)/2)*$C62))+($J62="custom")*CustomCF!DE62</f>
        <v>0</v>
      </c>
      <c r="DM62" s="19">
        <f>($J62="Bell Curve")*(_xlfn.NORM.DIST(AND(DM$4&gt;=$E62,DM$4&lt;=$G62)*(DM$4-$E62+1),$I62/2,$L62,TRUE)-_xlfn.NORM.DIST(AND(DM$4&gt;=$E62,DM$4&lt;=$G62)*(DL$4-$E62+1),$I62/2,$L62,TRUE))/(1-2*_xlfn.NORM.DIST(0,$I62/2,$L62,TRUE))*$C62+($J62="Steady Growth")*(AND(DM$4&gt;=$E62,DM$4&lt;=$G62)*((DM$4-$E62+1)/($I62*($I62+1)/2)*$C62))+($J62="custom")*CustomCF!DF62</f>
        <v>0</v>
      </c>
      <c r="DN62" s="19">
        <f>($J62="Bell Curve")*(_xlfn.NORM.DIST(AND(DN$4&gt;=$E62,DN$4&lt;=$G62)*(DN$4-$E62+1),$I62/2,$L62,TRUE)-_xlfn.NORM.DIST(AND(DN$4&gt;=$E62,DN$4&lt;=$G62)*(DM$4-$E62+1),$I62/2,$L62,TRUE))/(1-2*_xlfn.NORM.DIST(0,$I62/2,$L62,TRUE))*$C62+($J62="Steady Growth")*(AND(DN$4&gt;=$E62,DN$4&lt;=$G62)*((DN$4-$E62+1)/($I62*($I62+1)/2)*$C62))+($J62="custom")*CustomCF!DG62</f>
        <v>0</v>
      </c>
      <c r="DO62" s="19">
        <f>($J62="Bell Curve")*(_xlfn.NORM.DIST(AND(DO$4&gt;=$E62,DO$4&lt;=$G62)*(DO$4-$E62+1),$I62/2,$L62,TRUE)-_xlfn.NORM.DIST(AND(DO$4&gt;=$E62,DO$4&lt;=$G62)*(DN$4-$E62+1),$I62/2,$L62,TRUE))/(1-2*_xlfn.NORM.DIST(0,$I62/2,$L62,TRUE))*$C62+($J62="Steady Growth")*(AND(DO$4&gt;=$E62,DO$4&lt;=$G62)*((DO$4-$E62+1)/($I62*($I62+1)/2)*$C62))+($J62="custom")*CustomCF!DH62</f>
        <v>0</v>
      </c>
      <c r="DP62" s="19">
        <f>($J62="Bell Curve")*(_xlfn.NORM.DIST(AND(DP$4&gt;=$E62,DP$4&lt;=$G62)*(DP$4-$E62+1),$I62/2,$L62,TRUE)-_xlfn.NORM.DIST(AND(DP$4&gt;=$E62,DP$4&lt;=$G62)*(DO$4-$E62+1),$I62/2,$L62,TRUE))/(1-2*_xlfn.NORM.DIST(0,$I62/2,$L62,TRUE))*$C62+($J62="Steady Growth")*(AND(DP$4&gt;=$E62,DP$4&lt;=$G62)*((DP$4-$E62+1)/($I62*($I62+1)/2)*$C62))+($J62="custom")*CustomCF!DI62</f>
        <v>0</v>
      </c>
      <c r="DQ62" s="19">
        <f>($J62="Bell Curve")*(_xlfn.NORM.DIST(AND(DQ$4&gt;=$E62,DQ$4&lt;=$G62)*(DQ$4-$E62+1),$I62/2,$L62,TRUE)-_xlfn.NORM.DIST(AND(DQ$4&gt;=$E62,DQ$4&lt;=$G62)*(DP$4-$E62+1),$I62/2,$L62,TRUE))/(1-2*_xlfn.NORM.DIST(0,$I62/2,$L62,TRUE))*$C62+($J62="Steady Growth")*(AND(DQ$4&gt;=$E62,DQ$4&lt;=$G62)*((DQ$4-$E62+1)/($I62*($I62+1)/2)*$C62))+($J62="custom")*CustomCF!DJ62</f>
        <v>0</v>
      </c>
      <c r="DR62" s="19">
        <f>($J62="Bell Curve")*(_xlfn.NORM.DIST(AND(DR$4&gt;=$E62,DR$4&lt;=$G62)*(DR$4-$E62+1),$I62/2,$L62,TRUE)-_xlfn.NORM.DIST(AND(DR$4&gt;=$E62,DR$4&lt;=$G62)*(DQ$4-$E62+1),$I62/2,$L62,TRUE))/(1-2*_xlfn.NORM.DIST(0,$I62/2,$L62,TRUE))*$C62+($J62="Steady Growth")*(AND(DR$4&gt;=$E62,DR$4&lt;=$G62)*((DR$4-$E62+1)/($I62*($I62+1)/2)*$C62))+($J62="custom")*CustomCF!DK62</f>
        <v>0</v>
      </c>
      <c r="DS62" s="19">
        <f>($J62="Bell Curve")*(_xlfn.NORM.DIST(AND(DS$4&gt;=$E62,DS$4&lt;=$G62)*(DS$4-$E62+1),$I62/2,$L62,TRUE)-_xlfn.NORM.DIST(AND(DS$4&gt;=$E62,DS$4&lt;=$G62)*(DR$4-$E62+1),$I62/2,$L62,TRUE))/(1-2*_xlfn.NORM.DIST(0,$I62/2,$L62,TRUE))*$C62+($J62="Steady Growth")*(AND(DS$4&gt;=$E62,DS$4&lt;=$G62)*((DS$4-$E62+1)/($I62*($I62+1)/2)*$C62))+($J62="custom")*CustomCF!DL62</f>
        <v>0</v>
      </c>
      <c r="DT62" s="19">
        <f>($J62="Bell Curve")*(_xlfn.NORM.DIST(AND(DT$4&gt;=$E62,DT$4&lt;=$G62)*(DT$4-$E62+1),$I62/2,$L62,TRUE)-_xlfn.NORM.DIST(AND(DT$4&gt;=$E62,DT$4&lt;=$G62)*(DS$4-$E62+1),$I62/2,$L62,TRUE))/(1-2*_xlfn.NORM.DIST(0,$I62/2,$L62,TRUE))*$C62+($J62="Steady Growth")*(AND(DT$4&gt;=$E62,DT$4&lt;=$G62)*((DT$4-$E62+1)/($I62*($I62+1)/2)*$C62))+($J62="custom")*CustomCF!DM62</f>
        <v>0</v>
      </c>
      <c r="DU62" s="19">
        <f>($J62="Bell Curve")*(_xlfn.NORM.DIST(AND(DU$4&gt;=$E62,DU$4&lt;=$G62)*(DU$4-$E62+1),$I62/2,$L62,TRUE)-_xlfn.NORM.DIST(AND(DU$4&gt;=$E62,DU$4&lt;=$G62)*(DT$4-$E62+1),$I62/2,$L62,TRUE))/(1-2*_xlfn.NORM.DIST(0,$I62/2,$L62,TRUE))*$C62+($J62="Steady Growth")*(AND(DU$4&gt;=$E62,DU$4&lt;=$G62)*((DU$4-$E62+1)/($I62*($I62+1)/2)*$C62))+($J62="custom")*CustomCF!DN62</f>
        <v>0</v>
      </c>
      <c r="DV62" s="19">
        <f>($J62="Bell Curve")*(_xlfn.NORM.DIST(AND(DV$4&gt;=$E62,DV$4&lt;=$G62)*(DV$4-$E62+1),$I62/2,$L62,TRUE)-_xlfn.NORM.DIST(AND(DV$4&gt;=$E62,DV$4&lt;=$G62)*(DU$4-$E62+1),$I62/2,$L62,TRUE))/(1-2*_xlfn.NORM.DIST(0,$I62/2,$L62,TRUE))*$C62+($J62="Steady Growth")*(AND(DV$4&gt;=$E62,DV$4&lt;=$G62)*((DV$4-$E62+1)/($I62*($I62+1)/2)*$C62))+($J62="custom")*CustomCF!DO62</f>
        <v>0</v>
      </c>
      <c r="DW62" s="19">
        <f>($J62="Bell Curve")*(_xlfn.NORM.DIST(AND(DW$4&gt;=$E62,DW$4&lt;=$G62)*(DW$4-$E62+1),$I62/2,$L62,TRUE)-_xlfn.NORM.DIST(AND(DW$4&gt;=$E62,DW$4&lt;=$G62)*(DV$4-$E62+1),$I62/2,$L62,TRUE))/(1-2*_xlfn.NORM.DIST(0,$I62/2,$L62,TRUE))*$C62+($J62="Steady Growth")*(AND(DW$4&gt;=$E62,DW$4&lt;=$G62)*((DW$4-$E62+1)/($I62*($I62+1)/2)*$C62))+($J62="custom")*CustomCF!DP62</f>
        <v>0</v>
      </c>
      <c r="DX62" s="19">
        <f>($J62="Bell Curve")*(_xlfn.NORM.DIST(AND(DX$4&gt;=$E62,DX$4&lt;=$G62)*(DX$4-$E62+1),$I62/2,$L62,TRUE)-_xlfn.NORM.DIST(AND(DX$4&gt;=$E62,DX$4&lt;=$G62)*(DW$4-$E62+1),$I62/2,$L62,TRUE))/(1-2*_xlfn.NORM.DIST(0,$I62/2,$L62,TRUE))*$C62+($J62="Steady Growth")*(AND(DX$4&gt;=$E62,DX$4&lt;=$G62)*((DX$4-$E62+1)/($I62*($I62+1)/2)*$C62))+($J62="custom")*CustomCF!DQ62</f>
        <v>0</v>
      </c>
      <c r="DY62" s="19">
        <f>($J62="Bell Curve")*(_xlfn.NORM.DIST(AND(DY$4&gt;=$E62,DY$4&lt;=$G62)*(DY$4-$E62+1),$I62/2,$L62,TRUE)-_xlfn.NORM.DIST(AND(DY$4&gt;=$E62,DY$4&lt;=$G62)*(DX$4-$E62+1),$I62/2,$L62,TRUE))/(1-2*_xlfn.NORM.DIST(0,$I62/2,$L62,TRUE))*$C62+($J62="Steady Growth")*(AND(DY$4&gt;=$E62,DY$4&lt;=$G62)*((DY$4-$E62+1)/($I62*($I62+1)/2)*$C62))+($J62="custom")*CustomCF!DR62</f>
        <v>0</v>
      </c>
      <c r="DZ62" s="19">
        <f>($J62="Bell Curve")*(_xlfn.NORM.DIST(AND(DZ$4&gt;=$E62,DZ$4&lt;=$G62)*(DZ$4-$E62+1),$I62/2,$L62,TRUE)-_xlfn.NORM.DIST(AND(DZ$4&gt;=$E62,DZ$4&lt;=$G62)*(DY$4-$E62+1),$I62/2,$L62,TRUE))/(1-2*_xlfn.NORM.DIST(0,$I62/2,$L62,TRUE))*$C62+($J62="Steady Growth")*(AND(DZ$4&gt;=$E62,DZ$4&lt;=$G62)*((DZ$4-$E62+1)/($I62*($I62+1)/2)*$C62))+($J62="custom")*CustomCF!DS62</f>
        <v>0</v>
      </c>
      <c r="EA62" s="19">
        <f>($J62="Bell Curve")*(_xlfn.NORM.DIST(AND(EA$4&gt;=$E62,EA$4&lt;=$G62)*(EA$4-$E62+1),$I62/2,$L62,TRUE)-_xlfn.NORM.DIST(AND(EA$4&gt;=$E62,EA$4&lt;=$G62)*(DZ$4-$E62+1),$I62/2,$L62,TRUE))/(1-2*_xlfn.NORM.DIST(0,$I62/2,$L62,TRUE))*$C62+($J62="Steady Growth")*(AND(EA$4&gt;=$E62,EA$4&lt;=$G62)*((EA$4-$E62+1)/($I62*($I62+1)/2)*$C62))+($J62="custom")*CustomCF!DT62</f>
        <v>0</v>
      </c>
      <c r="EB62" s="19">
        <f>($J62="Bell Curve")*(_xlfn.NORM.DIST(AND(EB$4&gt;=$E62,EB$4&lt;=$G62)*(EB$4-$E62+1),$I62/2,$L62,TRUE)-_xlfn.NORM.DIST(AND(EB$4&gt;=$E62,EB$4&lt;=$G62)*(EA$4-$E62+1),$I62/2,$L62,TRUE))/(1-2*_xlfn.NORM.DIST(0,$I62/2,$L62,TRUE))*$C62+($J62="Steady Growth")*(AND(EB$4&gt;=$E62,EB$4&lt;=$G62)*((EB$4-$E62+1)/($I62*($I62+1)/2)*$C62))+($J62="custom")*CustomCF!DU62</f>
        <v>0</v>
      </c>
      <c r="EC62" s="19">
        <f>($J62="Bell Curve")*(_xlfn.NORM.DIST(AND(EC$4&gt;=$E62,EC$4&lt;=$G62)*(EC$4-$E62+1),$I62/2,$L62,TRUE)-_xlfn.NORM.DIST(AND(EC$4&gt;=$E62,EC$4&lt;=$G62)*(EB$4-$E62+1),$I62/2,$L62,TRUE))/(1-2*_xlfn.NORM.DIST(0,$I62/2,$L62,TRUE))*$C62+($J62="Steady Growth")*(AND(EC$4&gt;=$E62,EC$4&lt;=$G62)*((EC$4-$E62+1)/($I62*($I62+1)/2)*$C62))+($J62="custom")*CustomCF!DV62</f>
        <v>0</v>
      </c>
      <c r="ED62" s="19">
        <f>($J62="Bell Curve")*(_xlfn.NORM.DIST(AND(ED$4&gt;=$E62,ED$4&lt;=$G62)*(ED$4-$E62+1),$I62/2,$L62,TRUE)-_xlfn.NORM.DIST(AND(ED$4&gt;=$E62,ED$4&lt;=$G62)*(EC$4-$E62+1),$I62/2,$L62,TRUE))/(1-2*_xlfn.NORM.DIST(0,$I62/2,$L62,TRUE))*$C62+($J62="Steady Growth")*(AND(ED$4&gt;=$E62,ED$4&lt;=$G62)*((ED$4-$E62+1)/($I62*($I62+1)/2)*$C62))+($J62="custom")*CustomCF!DW62</f>
        <v>0</v>
      </c>
      <c r="EE62" s="19">
        <f>($J62="Bell Curve")*(_xlfn.NORM.DIST(AND(EE$4&gt;=$E62,EE$4&lt;=$G62)*(EE$4-$E62+1),$I62/2,$L62,TRUE)-_xlfn.NORM.DIST(AND(EE$4&gt;=$E62,EE$4&lt;=$G62)*(ED$4-$E62+1),$I62/2,$L62,TRUE))/(1-2*_xlfn.NORM.DIST(0,$I62/2,$L62,TRUE))*$C62+($J62="Steady Growth")*(AND(EE$4&gt;=$E62,EE$4&lt;=$G62)*((EE$4-$E62+1)/($I62*($I62+1)/2)*$C62))+($J62="custom")*CustomCF!DX62</f>
        <v>0</v>
      </c>
      <c r="EF62" s="121">
        <f>($J62="Bell Curve")*(_xlfn.NORM.DIST(AND(EF$4&gt;=$E62,EF$4&lt;=$G62)*(EF$4-$E62+1),$I62/2,$L62,TRUE)-_xlfn.NORM.DIST(AND(EF$4&gt;=$E62,EF$4&lt;=$G62)*(EE$4-$E62+1),$I62/2,$L62,TRUE))/(1-2*_xlfn.NORM.DIST(0,$I62/2,$L62,TRUE))*$C62+($J62="Steady Growth")*(AND(EF$4&gt;=$E62,EF$4&lt;=$G62)*((EF$4-$E62+1)/($I62*($I62+1)/2)*$C62))+($J62="custom")*CustomCF!DY62</f>
        <v>0</v>
      </c>
    </row>
    <row r="63" spans="2:136" hidden="1" outlineLevel="1" x14ac:dyDescent="0.2">
      <c r="B63" s="103">
        <f>Budget!S9</f>
        <v>0</v>
      </c>
      <c r="C63" s="19">
        <f>Budget!T9</f>
        <v>0</v>
      </c>
      <c r="D63" s="19" t="str">
        <f t="shared" ref="D63:D86" si="29">IF(C63&lt;&gt;0,E63,"")</f>
        <v/>
      </c>
      <c r="E63" s="92">
        <v>12</v>
      </c>
      <c r="F63" s="18">
        <f>IF(J63="Custom",CustomCF!E63,INDEX($P$6:$EF$6,MATCH(E63,$P$4:$EF$4,0)))</f>
        <v>46387</v>
      </c>
      <c r="G63" s="92">
        <v>12</v>
      </c>
      <c r="H63" s="18">
        <f>IF(J63="Custom",CustomCF!F63,INDEX($P$6:$EF$6,MATCH(G63,$P$4:$EF$4,0)))</f>
        <v>46387</v>
      </c>
      <c r="I63" s="9">
        <f t="shared" ref="I63:I86" si="30">IFERROR(G63-E63+1,"")</f>
        <v>1</v>
      </c>
      <c r="J63" s="92" t="s">
        <v>30</v>
      </c>
      <c r="K63" s="92" t="s">
        <v>31</v>
      </c>
      <c r="L63" s="9">
        <f t="shared" si="28"/>
        <v>10000000</v>
      </c>
      <c r="M63" s="107">
        <f t="shared" si="23"/>
        <v>0</v>
      </c>
      <c r="N63" s="112" t="str">
        <f t="shared" si="10"/>
        <v>OK</v>
      </c>
      <c r="O63" s="112"/>
      <c r="P63" s="19">
        <f>($J63="Bell Curve")*(_xlfn.NORM.DIST(AND(P$4&gt;=$E63,P$4&lt;=$G63)*(P$4-$E63+1),$I63/2,$L63,TRUE)-_xlfn.NORM.DIST(AND(P$4&gt;=$E63,P$4&lt;=$G63)*(N$4-$E63+1),$I63/2,$L63,TRUE))/(1-2*_xlfn.NORM.DIST(0,$I63/2,$L63,TRUE))*$C63+($J63="Steady Growth")*(AND(P$4&gt;=$E63,P$4&lt;=$G63)*((P$4-$E63+1)/($I63*($I63+1)/2)*$C63))+($J63="custom")*CustomCF!I63</f>
        <v>0</v>
      </c>
      <c r="Q63" s="19">
        <f>($J63="Bell Curve")*(_xlfn.NORM.DIST(AND(Q$4&gt;=$E63,Q$4&lt;=$G63)*(Q$4-$E63+1),$I63/2,$L63,TRUE)-_xlfn.NORM.DIST(AND(Q$4&gt;=$E63,Q$4&lt;=$G63)*(P$4-$E63+1),$I63/2,$L63,TRUE))/(1-2*_xlfn.NORM.DIST(0,$I63/2,$L63,TRUE))*$C63+($J63="Steady Growth")*(AND(Q$4&gt;=$E63,Q$4&lt;=$G63)*((Q$4-$E63+1)/($I63*($I63+1)/2)*$C63))+($J63="custom")*CustomCF!J63</f>
        <v>0</v>
      </c>
      <c r="R63" s="19">
        <f>($J63="Bell Curve")*(_xlfn.NORM.DIST(AND(R$4&gt;=$E63,R$4&lt;=$G63)*(R$4-$E63+1),$I63/2,$L63,TRUE)-_xlfn.NORM.DIST(AND(R$4&gt;=$E63,R$4&lt;=$G63)*(Q$4-$E63+1),$I63/2,$L63,TRUE))/(1-2*_xlfn.NORM.DIST(0,$I63/2,$L63,TRUE))*$C63+($J63="Steady Growth")*(AND(R$4&gt;=$E63,R$4&lt;=$G63)*((R$4-$E63+1)/($I63*($I63+1)/2)*$C63))+($J63="custom")*CustomCF!K63</f>
        <v>0</v>
      </c>
      <c r="S63" s="19">
        <f>($J63="Bell Curve")*(_xlfn.NORM.DIST(AND(S$4&gt;=$E63,S$4&lt;=$G63)*(S$4-$E63+1),$I63/2,$L63,TRUE)-_xlfn.NORM.DIST(AND(S$4&gt;=$E63,S$4&lt;=$G63)*(R$4-$E63+1),$I63/2,$L63,TRUE))/(1-2*_xlfn.NORM.DIST(0,$I63/2,$L63,TRUE))*$C63+($J63="Steady Growth")*(AND(S$4&gt;=$E63,S$4&lt;=$G63)*((S$4-$E63+1)/($I63*($I63+1)/2)*$C63))+($J63="custom")*CustomCF!L63</f>
        <v>0</v>
      </c>
      <c r="T63" s="19">
        <f>($J63="Bell Curve")*(_xlfn.NORM.DIST(AND(T$4&gt;=$E63,T$4&lt;=$G63)*(T$4-$E63+1),$I63/2,$L63,TRUE)-_xlfn.NORM.DIST(AND(T$4&gt;=$E63,T$4&lt;=$G63)*(S$4-$E63+1),$I63/2,$L63,TRUE))/(1-2*_xlfn.NORM.DIST(0,$I63/2,$L63,TRUE))*$C63+($J63="Steady Growth")*(AND(T$4&gt;=$E63,T$4&lt;=$G63)*((T$4-$E63+1)/($I63*($I63+1)/2)*$C63))+($J63="custom")*CustomCF!M63</f>
        <v>0</v>
      </c>
      <c r="U63" s="19">
        <f>($J63="Bell Curve")*(_xlfn.NORM.DIST(AND(U$4&gt;=$E63,U$4&lt;=$G63)*(U$4-$E63+1),$I63/2,$L63,TRUE)-_xlfn.NORM.DIST(AND(U$4&gt;=$E63,U$4&lt;=$G63)*(T$4-$E63+1),$I63/2,$L63,TRUE))/(1-2*_xlfn.NORM.DIST(0,$I63/2,$L63,TRUE))*$C63+($J63="Steady Growth")*(AND(U$4&gt;=$E63,U$4&lt;=$G63)*((U$4-$E63+1)/($I63*($I63+1)/2)*$C63))+($J63="custom")*CustomCF!N63</f>
        <v>0</v>
      </c>
      <c r="V63" s="19">
        <f>($J63="Bell Curve")*(_xlfn.NORM.DIST(AND(V$4&gt;=$E63,V$4&lt;=$G63)*(V$4-$E63+1),$I63/2,$L63,TRUE)-_xlfn.NORM.DIST(AND(V$4&gt;=$E63,V$4&lt;=$G63)*(U$4-$E63+1),$I63/2,$L63,TRUE))/(1-2*_xlfn.NORM.DIST(0,$I63/2,$L63,TRUE))*$C63+($J63="Steady Growth")*(AND(V$4&gt;=$E63,V$4&lt;=$G63)*((V$4-$E63+1)/($I63*($I63+1)/2)*$C63))+($J63="custom")*CustomCF!O63</f>
        <v>0</v>
      </c>
      <c r="W63" s="19">
        <f>($J63="Bell Curve")*(_xlfn.NORM.DIST(AND(W$4&gt;=$E63,W$4&lt;=$G63)*(W$4-$E63+1),$I63/2,$L63,TRUE)-_xlfn.NORM.DIST(AND(W$4&gt;=$E63,W$4&lt;=$G63)*(V$4-$E63+1),$I63/2,$L63,TRUE))/(1-2*_xlfn.NORM.DIST(0,$I63/2,$L63,TRUE))*$C63+($J63="Steady Growth")*(AND(W$4&gt;=$E63,W$4&lt;=$G63)*((W$4-$E63+1)/($I63*($I63+1)/2)*$C63))+($J63="custom")*CustomCF!P63</f>
        <v>0</v>
      </c>
      <c r="X63" s="19">
        <f>($J63="Bell Curve")*(_xlfn.NORM.DIST(AND(X$4&gt;=$E63,X$4&lt;=$G63)*(X$4-$E63+1),$I63/2,$L63,TRUE)-_xlfn.NORM.DIST(AND(X$4&gt;=$E63,X$4&lt;=$G63)*(W$4-$E63+1),$I63/2,$L63,TRUE))/(1-2*_xlfn.NORM.DIST(0,$I63/2,$L63,TRUE))*$C63+($J63="Steady Growth")*(AND(X$4&gt;=$E63,X$4&lt;=$G63)*((X$4-$E63+1)/($I63*($I63+1)/2)*$C63))+($J63="custom")*CustomCF!Q63</f>
        <v>0</v>
      </c>
      <c r="Y63" s="19">
        <f>($J63="Bell Curve")*(_xlfn.NORM.DIST(AND(Y$4&gt;=$E63,Y$4&lt;=$G63)*(Y$4-$E63+1),$I63/2,$L63,TRUE)-_xlfn.NORM.DIST(AND(Y$4&gt;=$E63,Y$4&lt;=$G63)*(X$4-$E63+1),$I63/2,$L63,TRUE))/(1-2*_xlfn.NORM.DIST(0,$I63/2,$L63,TRUE))*$C63+($J63="Steady Growth")*(AND(Y$4&gt;=$E63,Y$4&lt;=$G63)*((Y$4-$E63+1)/($I63*($I63+1)/2)*$C63))+($J63="custom")*CustomCF!R63</f>
        <v>0</v>
      </c>
      <c r="Z63" s="19">
        <f>($J63="Bell Curve")*(_xlfn.NORM.DIST(AND(Z$4&gt;=$E63,Z$4&lt;=$G63)*(Z$4-$E63+1),$I63/2,$L63,TRUE)-_xlfn.NORM.DIST(AND(Z$4&gt;=$E63,Z$4&lt;=$G63)*(Y$4-$E63+1),$I63/2,$L63,TRUE))/(1-2*_xlfn.NORM.DIST(0,$I63/2,$L63,TRUE))*$C63+($J63="Steady Growth")*(AND(Z$4&gt;=$E63,Z$4&lt;=$G63)*((Z$4-$E63+1)/($I63*($I63+1)/2)*$C63))+($J63="custom")*CustomCF!S63</f>
        <v>0</v>
      </c>
      <c r="AA63" s="19">
        <f>($J63="Bell Curve")*(_xlfn.NORM.DIST(AND(AA$4&gt;=$E63,AA$4&lt;=$G63)*(AA$4-$E63+1),$I63/2,$L63,TRUE)-_xlfn.NORM.DIST(AND(AA$4&gt;=$E63,AA$4&lt;=$G63)*(Z$4-$E63+1),$I63/2,$L63,TRUE))/(1-2*_xlfn.NORM.DIST(0,$I63/2,$L63,TRUE))*$C63+($J63="Steady Growth")*(AND(AA$4&gt;=$E63,AA$4&lt;=$G63)*((AA$4-$E63+1)/($I63*($I63+1)/2)*$C63))+($J63="custom")*CustomCF!T63</f>
        <v>0</v>
      </c>
      <c r="AB63" s="19">
        <f>($J63="Bell Curve")*(_xlfn.NORM.DIST(AND(AB$4&gt;=$E63,AB$4&lt;=$G63)*(AB$4-$E63+1),$I63/2,$L63,TRUE)-_xlfn.NORM.DIST(AND(AB$4&gt;=$E63,AB$4&lt;=$G63)*(AA$4-$E63+1),$I63/2,$L63,TRUE))/(1-2*_xlfn.NORM.DIST(0,$I63/2,$L63,TRUE))*$C63+($J63="Steady Growth")*(AND(AB$4&gt;=$E63,AB$4&lt;=$G63)*((AB$4-$E63+1)/($I63*($I63+1)/2)*$C63))+($J63="custom")*CustomCF!U63</f>
        <v>0</v>
      </c>
      <c r="AC63" s="19">
        <f>($J63="Bell Curve")*(_xlfn.NORM.DIST(AND(AC$4&gt;=$E63,AC$4&lt;=$G63)*(AC$4-$E63+1),$I63/2,$L63,TRUE)-_xlfn.NORM.DIST(AND(AC$4&gt;=$E63,AC$4&lt;=$G63)*(AB$4-$E63+1),$I63/2,$L63,TRUE))/(1-2*_xlfn.NORM.DIST(0,$I63/2,$L63,TRUE))*$C63+($J63="Steady Growth")*(AND(AC$4&gt;=$E63,AC$4&lt;=$G63)*((AC$4-$E63+1)/($I63*($I63+1)/2)*$C63))+($J63="custom")*CustomCF!V63</f>
        <v>0</v>
      </c>
      <c r="AD63" s="19">
        <f>($J63="Bell Curve")*(_xlfn.NORM.DIST(AND(AD$4&gt;=$E63,AD$4&lt;=$G63)*(AD$4-$E63+1),$I63/2,$L63,TRUE)-_xlfn.NORM.DIST(AND(AD$4&gt;=$E63,AD$4&lt;=$G63)*(AC$4-$E63+1),$I63/2,$L63,TRUE))/(1-2*_xlfn.NORM.DIST(0,$I63/2,$L63,TRUE))*$C63+($J63="Steady Growth")*(AND(AD$4&gt;=$E63,AD$4&lt;=$G63)*((AD$4-$E63+1)/($I63*($I63+1)/2)*$C63))+($J63="custom")*CustomCF!W63</f>
        <v>0</v>
      </c>
      <c r="AE63" s="19">
        <f>($J63="Bell Curve")*(_xlfn.NORM.DIST(AND(AE$4&gt;=$E63,AE$4&lt;=$G63)*(AE$4-$E63+1),$I63/2,$L63,TRUE)-_xlfn.NORM.DIST(AND(AE$4&gt;=$E63,AE$4&lt;=$G63)*(AD$4-$E63+1),$I63/2,$L63,TRUE))/(1-2*_xlfn.NORM.DIST(0,$I63/2,$L63,TRUE))*$C63+($J63="Steady Growth")*(AND(AE$4&gt;=$E63,AE$4&lt;=$G63)*((AE$4-$E63+1)/($I63*($I63+1)/2)*$C63))+($J63="custom")*CustomCF!X63</f>
        <v>0</v>
      </c>
      <c r="AF63" s="19">
        <f>($J63="Bell Curve")*(_xlfn.NORM.DIST(AND(AF$4&gt;=$E63,AF$4&lt;=$G63)*(AF$4-$E63+1),$I63/2,$L63,TRUE)-_xlfn.NORM.DIST(AND(AF$4&gt;=$E63,AF$4&lt;=$G63)*(AE$4-$E63+1),$I63/2,$L63,TRUE))/(1-2*_xlfn.NORM.DIST(0,$I63/2,$L63,TRUE))*$C63+($J63="Steady Growth")*(AND(AF$4&gt;=$E63,AF$4&lt;=$G63)*((AF$4-$E63+1)/($I63*($I63+1)/2)*$C63))+($J63="custom")*CustomCF!Y63</f>
        <v>0</v>
      </c>
      <c r="AG63" s="19">
        <f>($J63="Bell Curve")*(_xlfn.NORM.DIST(AND(AG$4&gt;=$E63,AG$4&lt;=$G63)*(AG$4-$E63+1),$I63/2,$L63,TRUE)-_xlfn.NORM.DIST(AND(AG$4&gt;=$E63,AG$4&lt;=$G63)*(AF$4-$E63+1),$I63/2,$L63,TRUE))/(1-2*_xlfn.NORM.DIST(0,$I63/2,$L63,TRUE))*$C63+($J63="Steady Growth")*(AND(AG$4&gt;=$E63,AG$4&lt;=$G63)*((AG$4-$E63+1)/($I63*($I63+1)/2)*$C63))+($J63="custom")*CustomCF!Z63</f>
        <v>0</v>
      </c>
      <c r="AH63" s="19">
        <f>($J63="Bell Curve")*(_xlfn.NORM.DIST(AND(AH$4&gt;=$E63,AH$4&lt;=$G63)*(AH$4-$E63+1),$I63/2,$L63,TRUE)-_xlfn.NORM.DIST(AND(AH$4&gt;=$E63,AH$4&lt;=$G63)*(AG$4-$E63+1),$I63/2,$L63,TRUE))/(1-2*_xlfn.NORM.DIST(0,$I63/2,$L63,TRUE))*$C63+($J63="Steady Growth")*(AND(AH$4&gt;=$E63,AH$4&lt;=$G63)*((AH$4-$E63+1)/($I63*($I63+1)/2)*$C63))+($J63="custom")*CustomCF!AA63</f>
        <v>0</v>
      </c>
      <c r="AI63" s="19">
        <f>($J63="Bell Curve")*(_xlfn.NORM.DIST(AND(AI$4&gt;=$E63,AI$4&lt;=$G63)*(AI$4-$E63+1),$I63/2,$L63,TRUE)-_xlfn.NORM.DIST(AND(AI$4&gt;=$E63,AI$4&lt;=$G63)*(AH$4-$E63+1),$I63/2,$L63,TRUE))/(1-2*_xlfn.NORM.DIST(0,$I63/2,$L63,TRUE))*$C63+($J63="Steady Growth")*(AND(AI$4&gt;=$E63,AI$4&lt;=$G63)*((AI$4-$E63+1)/($I63*($I63+1)/2)*$C63))+($J63="custom")*CustomCF!AB63</f>
        <v>0</v>
      </c>
      <c r="AJ63" s="19">
        <f>($J63="Bell Curve")*(_xlfn.NORM.DIST(AND(AJ$4&gt;=$E63,AJ$4&lt;=$G63)*(AJ$4-$E63+1),$I63/2,$L63,TRUE)-_xlfn.NORM.DIST(AND(AJ$4&gt;=$E63,AJ$4&lt;=$G63)*(AI$4-$E63+1),$I63/2,$L63,TRUE))/(1-2*_xlfn.NORM.DIST(0,$I63/2,$L63,TRUE))*$C63+($J63="Steady Growth")*(AND(AJ$4&gt;=$E63,AJ$4&lt;=$G63)*((AJ$4-$E63+1)/($I63*($I63+1)/2)*$C63))+($J63="custom")*CustomCF!AC63</f>
        <v>0</v>
      </c>
      <c r="AK63" s="19">
        <f>($J63="Bell Curve")*(_xlfn.NORM.DIST(AND(AK$4&gt;=$E63,AK$4&lt;=$G63)*(AK$4-$E63+1),$I63/2,$L63,TRUE)-_xlfn.NORM.DIST(AND(AK$4&gt;=$E63,AK$4&lt;=$G63)*(AJ$4-$E63+1),$I63/2,$L63,TRUE))/(1-2*_xlfn.NORM.DIST(0,$I63/2,$L63,TRUE))*$C63+($J63="Steady Growth")*(AND(AK$4&gt;=$E63,AK$4&lt;=$G63)*((AK$4-$E63+1)/($I63*($I63+1)/2)*$C63))+($J63="custom")*CustomCF!AD63</f>
        <v>0</v>
      </c>
      <c r="AL63" s="19">
        <f>($J63="Bell Curve")*(_xlfn.NORM.DIST(AND(AL$4&gt;=$E63,AL$4&lt;=$G63)*(AL$4-$E63+1),$I63/2,$L63,TRUE)-_xlfn.NORM.DIST(AND(AL$4&gt;=$E63,AL$4&lt;=$G63)*(AK$4-$E63+1),$I63/2,$L63,TRUE))/(1-2*_xlfn.NORM.DIST(0,$I63/2,$L63,TRUE))*$C63+($J63="Steady Growth")*(AND(AL$4&gt;=$E63,AL$4&lt;=$G63)*((AL$4-$E63+1)/($I63*($I63+1)/2)*$C63))+($J63="custom")*CustomCF!AE63</f>
        <v>0</v>
      </c>
      <c r="AM63" s="19">
        <f>($J63="Bell Curve")*(_xlfn.NORM.DIST(AND(AM$4&gt;=$E63,AM$4&lt;=$G63)*(AM$4-$E63+1),$I63/2,$L63,TRUE)-_xlfn.NORM.DIST(AND(AM$4&gt;=$E63,AM$4&lt;=$G63)*(AL$4-$E63+1),$I63/2,$L63,TRUE))/(1-2*_xlfn.NORM.DIST(0,$I63/2,$L63,TRUE))*$C63+($J63="Steady Growth")*(AND(AM$4&gt;=$E63,AM$4&lt;=$G63)*((AM$4-$E63+1)/($I63*($I63+1)/2)*$C63))+($J63="custom")*CustomCF!AF63</f>
        <v>0</v>
      </c>
      <c r="AN63" s="19">
        <f>($J63="Bell Curve")*(_xlfn.NORM.DIST(AND(AN$4&gt;=$E63,AN$4&lt;=$G63)*(AN$4-$E63+1),$I63/2,$L63,TRUE)-_xlfn.NORM.DIST(AND(AN$4&gt;=$E63,AN$4&lt;=$G63)*(AM$4-$E63+1),$I63/2,$L63,TRUE))/(1-2*_xlfn.NORM.DIST(0,$I63/2,$L63,TRUE))*$C63+($J63="Steady Growth")*(AND(AN$4&gt;=$E63,AN$4&lt;=$G63)*((AN$4-$E63+1)/($I63*($I63+1)/2)*$C63))+($J63="custom")*CustomCF!AG63</f>
        <v>0</v>
      </c>
      <c r="AO63" s="19">
        <f>($J63="Bell Curve")*(_xlfn.NORM.DIST(AND(AO$4&gt;=$E63,AO$4&lt;=$G63)*(AO$4-$E63+1),$I63/2,$L63,TRUE)-_xlfn.NORM.DIST(AND(AO$4&gt;=$E63,AO$4&lt;=$G63)*(AN$4-$E63+1),$I63/2,$L63,TRUE))/(1-2*_xlfn.NORM.DIST(0,$I63/2,$L63,TRUE))*$C63+($J63="Steady Growth")*(AND(AO$4&gt;=$E63,AO$4&lt;=$G63)*((AO$4-$E63+1)/($I63*($I63+1)/2)*$C63))+($J63="custom")*CustomCF!AH63</f>
        <v>0</v>
      </c>
      <c r="AP63" s="19">
        <f>($J63="Bell Curve")*(_xlfn.NORM.DIST(AND(AP$4&gt;=$E63,AP$4&lt;=$G63)*(AP$4-$E63+1),$I63/2,$L63,TRUE)-_xlfn.NORM.DIST(AND(AP$4&gt;=$E63,AP$4&lt;=$G63)*(AO$4-$E63+1),$I63/2,$L63,TRUE))/(1-2*_xlfn.NORM.DIST(0,$I63/2,$L63,TRUE))*$C63+($J63="Steady Growth")*(AND(AP$4&gt;=$E63,AP$4&lt;=$G63)*((AP$4-$E63+1)/($I63*($I63+1)/2)*$C63))+($J63="custom")*CustomCF!AI63</f>
        <v>0</v>
      </c>
      <c r="AQ63" s="19">
        <f>($J63="Bell Curve")*(_xlfn.NORM.DIST(AND(AQ$4&gt;=$E63,AQ$4&lt;=$G63)*(AQ$4-$E63+1),$I63/2,$L63,TRUE)-_xlfn.NORM.DIST(AND(AQ$4&gt;=$E63,AQ$4&lt;=$G63)*(AP$4-$E63+1),$I63/2,$L63,TRUE))/(1-2*_xlfn.NORM.DIST(0,$I63/2,$L63,TRUE))*$C63+($J63="Steady Growth")*(AND(AQ$4&gt;=$E63,AQ$4&lt;=$G63)*((AQ$4-$E63+1)/($I63*($I63+1)/2)*$C63))+($J63="custom")*CustomCF!AJ63</f>
        <v>0</v>
      </c>
      <c r="AR63" s="19">
        <f>($J63="Bell Curve")*(_xlfn.NORM.DIST(AND(AR$4&gt;=$E63,AR$4&lt;=$G63)*(AR$4-$E63+1),$I63/2,$L63,TRUE)-_xlfn.NORM.DIST(AND(AR$4&gt;=$E63,AR$4&lt;=$G63)*(AQ$4-$E63+1),$I63/2,$L63,TRUE))/(1-2*_xlfn.NORM.DIST(0,$I63/2,$L63,TRUE))*$C63+($J63="Steady Growth")*(AND(AR$4&gt;=$E63,AR$4&lt;=$G63)*((AR$4-$E63+1)/($I63*($I63+1)/2)*$C63))+($J63="custom")*CustomCF!AK63</f>
        <v>0</v>
      </c>
      <c r="AS63" s="19">
        <f>($J63="Bell Curve")*(_xlfn.NORM.DIST(AND(AS$4&gt;=$E63,AS$4&lt;=$G63)*(AS$4-$E63+1),$I63/2,$L63,TRUE)-_xlfn.NORM.DIST(AND(AS$4&gt;=$E63,AS$4&lt;=$G63)*(AR$4-$E63+1),$I63/2,$L63,TRUE))/(1-2*_xlfn.NORM.DIST(0,$I63/2,$L63,TRUE))*$C63+($J63="Steady Growth")*(AND(AS$4&gt;=$E63,AS$4&lt;=$G63)*((AS$4-$E63+1)/($I63*($I63+1)/2)*$C63))+($J63="custom")*CustomCF!AL63</f>
        <v>0</v>
      </c>
      <c r="AT63" s="19">
        <f>($J63="Bell Curve")*(_xlfn.NORM.DIST(AND(AT$4&gt;=$E63,AT$4&lt;=$G63)*(AT$4-$E63+1),$I63/2,$L63,TRUE)-_xlfn.NORM.DIST(AND(AT$4&gt;=$E63,AT$4&lt;=$G63)*(AS$4-$E63+1),$I63/2,$L63,TRUE))/(1-2*_xlfn.NORM.DIST(0,$I63/2,$L63,TRUE))*$C63+($J63="Steady Growth")*(AND(AT$4&gt;=$E63,AT$4&lt;=$G63)*((AT$4-$E63+1)/($I63*($I63+1)/2)*$C63))+($J63="custom")*CustomCF!AM63</f>
        <v>0</v>
      </c>
      <c r="AU63" s="19">
        <f>($J63="Bell Curve")*(_xlfn.NORM.DIST(AND(AU$4&gt;=$E63,AU$4&lt;=$G63)*(AU$4-$E63+1),$I63/2,$L63,TRUE)-_xlfn.NORM.DIST(AND(AU$4&gt;=$E63,AU$4&lt;=$G63)*(AT$4-$E63+1),$I63/2,$L63,TRUE))/(1-2*_xlfn.NORM.DIST(0,$I63/2,$L63,TRUE))*$C63+($J63="Steady Growth")*(AND(AU$4&gt;=$E63,AU$4&lt;=$G63)*((AU$4-$E63+1)/($I63*($I63+1)/2)*$C63))+($J63="custom")*CustomCF!AN63</f>
        <v>0</v>
      </c>
      <c r="AV63" s="19">
        <f>($J63="Bell Curve")*(_xlfn.NORM.DIST(AND(AV$4&gt;=$E63,AV$4&lt;=$G63)*(AV$4-$E63+1),$I63/2,$L63,TRUE)-_xlfn.NORM.DIST(AND(AV$4&gt;=$E63,AV$4&lt;=$G63)*(AU$4-$E63+1),$I63/2,$L63,TRUE))/(1-2*_xlfn.NORM.DIST(0,$I63/2,$L63,TRUE))*$C63+($J63="Steady Growth")*(AND(AV$4&gt;=$E63,AV$4&lt;=$G63)*((AV$4-$E63+1)/($I63*($I63+1)/2)*$C63))+($J63="custom")*CustomCF!AO63</f>
        <v>0</v>
      </c>
      <c r="AW63" s="19">
        <f>($J63="Bell Curve")*(_xlfn.NORM.DIST(AND(AW$4&gt;=$E63,AW$4&lt;=$G63)*(AW$4-$E63+1),$I63/2,$L63,TRUE)-_xlfn.NORM.DIST(AND(AW$4&gt;=$E63,AW$4&lt;=$G63)*(AV$4-$E63+1),$I63/2,$L63,TRUE))/(1-2*_xlfn.NORM.DIST(0,$I63/2,$L63,TRUE))*$C63+($J63="Steady Growth")*(AND(AW$4&gt;=$E63,AW$4&lt;=$G63)*((AW$4-$E63+1)/($I63*($I63+1)/2)*$C63))+($J63="custom")*CustomCF!AP63</f>
        <v>0</v>
      </c>
      <c r="AX63" s="19">
        <f>($J63="Bell Curve")*(_xlfn.NORM.DIST(AND(AX$4&gt;=$E63,AX$4&lt;=$G63)*(AX$4-$E63+1),$I63/2,$L63,TRUE)-_xlfn.NORM.DIST(AND(AX$4&gt;=$E63,AX$4&lt;=$G63)*(AW$4-$E63+1),$I63/2,$L63,TRUE))/(1-2*_xlfn.NORM.DIST(0,$I63/2,$L63,TRUE))*$C63+($J63="Steady Growth")*(AND(AX$4&gt;=$E63,AX$4&lt;=$G63)*((AX$4-$E63+1)/($I63*($I63+1)/2)*$C63))+($J63="custom")*CustomCF!AQ63</f>
        <v>0</v>
      </c>
      <c r="AY63" s="19">
        <f>($J63="Bell Curve")*(_xlfn.NORM.DIST(AND(AY$4&gt;=$E63,AY$4&lt;=$G63)*(AY$4-$E63+1),$I63/2,$L63,TRUE)-_xlfn.NORM.DIST(AND(AY$4&gt;=$E63,AY$4&lt;=$G63)*(AX$4-$E63+1),$I63/2,$L63,TRUE))/(1-2*_xlfn.NORM.DIST(0,$I63/2,$L63,TRUE))*$C63+($J63="Steady Growth")*(AND(AY$4&gt;=$E63,AY$4&lt;=$G63)*((AY$4-$E63+1)/($I63*($I63+1)/2)*$C63))+($J63="custom")*CustomCF!AR63</f>
        <v>0</v>
      </c>
      <c r="AZ63" s="19">
        <f>($J63="Bell Curve")*(_xlfn.NORM.DIST(AND(AZ$4&gt;=$E63,AZ$4&lt;=$G63)*(AZ$4-$E63+1),$I63/2,$L63,TRUE)-_xlfn.NORM.DIST(AND(AZ$4&gt;=$E63,AZ$4&lt;=$G63)*(AY$4-$E63+1),$I63/2,$L63,TRUE))/(1-2*_xlfn.NORM.DIST(0,$I63/2,$L63,TRUE))*$C63+($J63="Steady Growth")*(AND(AZ$4&gt;=$E63,AZ$4&lt;=$G63)*((AZ$4-$E63+1)/($I63*($I63+1)/2)*$C63))+($J63="custom")*CustomCF!AS63</f>
        <v>0</v>
      </c>
      <c r="BA63" s="19">
        <f>($J63="Bell Curve")*(_xlfn.NORM.DIST(AND(BA$4&gt;=$E63,BA$4&lt;=$G63)*(BA$4-$E63+1),$I63/2,$L63,TRUE)-_xlfn.NORM.DIST(AND(BA$4&gt;=$E63,BA$4&lt;=$G63)*(AZ$4-$E63+1),$I63/2,$L63,TRUE))/(1-2*_xlfn.NORM.DIST(0,$I63/2,$L63,TRUE))*$C63+($J63="Steady Growth")*(AND(BA$4&gt;=$E63,BA$4&lt;=$G63)*((BA$4-$E63+1)/($I63*($I63+1)/2)*$C63))+($J63="custom")*CustomCF!AT63</f>
        <v>0</v>
      </c>
      <c r="BB63" s="19">
        <f>($J63="Bell Curve")*(_xlfn.NORM.DIST(AND(BB$4&gt;=$E63,BB$4&lt;=$G63)*(BB$4-$E63+1),$I63/2,$L63,TRUE)-_xlfn.NORM.DIST(AND(BB$4&gt;=$E63,BB$4&lt;=$G63)*(BA$4-$E63+1),$I63/2,$L63,TRUE))/(1-2*_xlfn.NORM.DIST(0,$I63/2,$L63,TRUE))*$C63+($J63="Steady Growth")*(AND(BB$4&gt;=$E63,BB$4&lt;=$G63)*((BB$4-$E63+1)/($I63*($I63+1)/2)*$C63))+($J63="custom")*CustomCF!AU63</f>
        <v>0</v>
      </c>
      <c r="BC63" s="19">
        <f>($J63="Bell Curve")*(_xlfn.NORM.DIST(AND(BC$4&gt;=$E63,BC$4&lt;=$G63)*(BC$4-$E63+1),$I63/2,$L63,TRUE)-_xlfn.NORM.DIST(AND(BC$4&gt;=$E63,BC$4&lt;=$G63)*(BB$4-$E63+1),$I63/2,$L63,TRUE))/(1-2*_xlfn.NORM.DIST(0,$I63/2,$L63,TRUE))*$C63+($J63="Steady Growth")*(AND(BC$4&gt;=$E63,BC$4&lt;=$G63)*((BC$4-$E63+1)/($I63*($I63+1)/2)*$C63))+($J63="custom")*CustomCF!AV63</f>
        <v>0</v>
      </c>
      <c r="BD63" s="19">
        <f>($J63="Bell Curve")*(_xlfn.NORM.DIST(AND(BD$4&gt;=$E63,BD$4&lt;=$G63)*(BD$4-$E63+1),$I63/2,$L63,TRUE)-_xlfn.NORM.DIST(AND(BD$4&gt;=$E63,BD$4&lt;=$G63)*(BC$4-$E63+1),$I63/2,$L63,TRUE))/(1-2*_xlfn.NORM.DIST(0,$I63/2,$L63,TRUE))*$C63+($J63="Steady Growth")*(AND(BD$4&gt;=$E63,BD$4&lt;=$G63)*((BD$4-$E63+1)/($I63*($I63+1)/2)*$C63))+($J63="custom")*CustomCF!AW63</f>
        <v>0</v>
      </c>
      <c r="BE63" s="19">
        <f>($J63="Bell Curve")*(_xlfn.NORM.DIST(AND(BE$4&gt;=$E63,BE$4&lt;=$G63)*(BE$4-$E63+1),$I63/2,$L63,TRUE)-_xlfn.NORM.DIST(AND(BE$4&gt;=$E63,BE$4&lt;=$G63)*(BD$4-$E63+1),$I63/2,$L63,TRUE))/(1-2*_xlfn.NORM.DIST(0,$I63/2,$L63,TRUE))*$C63+($J63="Steady Growth")*(AND(BE$4&gt;=$E63,BE$4&lt;=$G63)*((BE$4-$E63+1)/($I63*($I63+1)/2)*$C63))+($J63="custom")*CustomCF!AX63</f>
        <v>0</v>
      </c>
      <c r="BF63" s="19">
        <f>($J63="Bell Curve")*(_xlfn.NORM.DIST(AND(BF$4&gt;=$E63,BF$4&lt;=$G63)*(BF$4-$E63+1),$I63/2,$L63,TRUE)-_xlfn.NORM.DIST(AND(BF$4&gt;=$E63,BF$4&lt;=$G63)*(BE$4-$E63+1),$I63/2,$L63,TRUE))/(1-2*_xlfn.NORM.DIST(0,$I63/2,$L63,TRUE))*$C63+($J63="Steady Growth")*(AND(BF$4&gt;=$E63,BF$4&lt;=$G63)*((BF$4-$E63+1)/($I63*($I63+1)/2)*$C63))+($J63="custom")*CustomCF!AY63</f>
        <v>0</v>
      </c>
      <c r="BG63" s="19">
        <f>($J63="Bell Curve")*(_xlfn.NORM.DIST(AND(BG$4&gt;=$E63,BG$4&lt;=$G63)*(BG$4-$E63+1),$I63/2,$L63,TRUE)-_xlfn.NORM.DIST(AND(BG$4&gt;=$E63,BG$4&lt;=$G63)*(BF$4-$E63+1),$I63/2,$L63,TRUE))/(1-2*_xlfn.NORM.DIST(0,$I63/2,$L63,TRUE))*$C63+($J63="Steady Growth")*(AND(BG$4&gt;=$E63,BG$4&lt;=$G63)*((BG$4-$E63+1)/($I63*($I63+1)/2)*$C63))+($J63="custom")*CustomCF!AZ63</f>
        <v>0</v>
      </c>
      <c r="BH63" s="19">
        <f>($J63="Bell Curve")*(_xlfn.NORM.DIST(AND(BH$4&gt;=$E63,BH$4&lt;=$G63)*(BH$4-$E63+1),$I63/2,$L63,TRUE)-_xlfn.NORM.DIST(AND(BH$4&gt;=$E63,BH$4&lt;=$G63)*(BG$4-$E63+1),$I63/2,$L63,TRUE))/(1-2*_xlfn.NORM.DIST(0,$I63/2,$L63,TRUE))*$C63+($J63="Steady Growth")*(AND(BH$4&gt;=$E63,BH$4&lt;=$G63)*((BH$4-$E63+1)/($I63*($I63+1)/2)*$C63))+($J63="custom")*CustomCF!BA63</f>
        <v>0</v>
      </c>
      <c r="BI63" s="19">
        <f>($J63="Bell Curve")*(_xlfn.NORM.DIST(AND(BI$4&gt;=$E63,BI$4&lt;=$G63)*(BI$4-$E63+1),$I63/2,$L63,TRUE)-_xlfn.NORM.DIST(AND(BI$4&gt;=$E63,BI$4&lt;=$G63)*(BH$4-$E63+1),$I63/2,$L63,TRUE))/(1-2*_xlfn.NORM.DIST(0,$I63/2,$L63,TRUE))*$C63+($J63="Steady Growth")*(AND(BI$4&gt;=$E63,BI$4&lt;=$G63)*((BI$4-$E63+1)/($I63*($I63+1)/2)*$C63))+($J63="custom")*CustomCF!BB63</f>
        <v>0</v>
      </c>
      <c r="BJ63" s="19">
        <f>($J63="Bell Curve")*(_xlfn.NORM.DIST(AND(BJ$4&gt;=$E63,BJ$4&lt;=$G63)*(BJ$4-$E63+1),$I63/2,$L63,TRUE)-_xlfn.NORM.DIST(AND(BJ$4&gt;=$E63,BJ$4&lt;=$G63)*(BI$4-$E63+1),$I63/2,$L63,TRUE))/(1-2*_xlfn.NORM.DIST(0,$I63/2,$L63,TRUE))*$C63+($J63="Steady Growth")*(AND(BJ$4&gt;=$E63,BJ$4&lt;=$G63)*((BJ$4-$E63+1)/($I63*($I63+1)/2)*$C63))+($J63="custom")*CustomCF!BC63</f>
        <v>0</v>
      </c>
      <c r="BK63" s="19">
        <f>($J63="Bell Curve")*(_xlfn.NORM.DIST(AND(BK$4&gt;=$E63,BK$4&lt;=$G63)*(BK$4-$E63+1),$I63/2,$L63,TRUE)-_xlfn.NORM.DIST(AND(BK$4&gt;=$E63,BK$4&lt;=$G63)*(BJ$4-$E63+1),$I63/2,$L63,TRUE))/(1-2*_xlfn.NORM.DIST(0,$I63/2,$L63,TRUE))*$C63+($J63="Steady Growth")*(AND(BK$4&gt;=$E63,BK$4&lt;=$G63)*((BK$4-$E63+1)/($I63*($I63+1)/2)*$C63))+($J63="custom")*CustomCF!BD63</f>
        <v>0</v>
      </c>
      <c r="BL63" s="19">
        <f>($J63="Bell Curve")*(_xlfn.NORM.DIST(AND(BL$4&gt;=$E63,BL$4&lt;=$G63)*(BL$4-$E63+1),$I63/2,$L63,TRUE)-_xlfn.NORM.DIST(AND(BL$4&gt;=$E63,BL$4&lt;=$G63)*(BK$4-$E63+1),$I63/2,$L63,TRUE))/(1-2*_xlfn.NORM.DIST(0,$I63/2,$L63,TRUE))*$C63+($J63="Steady Growth")*(AND(BL$4&gt;=$E63,BL$4&lt;=$G63)*((BL$4-$E63+1)/($I63*($I63+1)/2)*$C63))+($J63="custom")*CustomCF!BE63</f>
        <v>0</v>
      </c>
      <c r="BM63" s="19">
        <f>($J63="Bell Curve")*(_xlfn.NORM.DIST(AND(BM$4&gt;=$E63,BM$4&lt;=$G63)*(BM$4-$E63+1),$I63/2,$L63,TRUE)-_xlfn.NORM.DIST(AND(BM$4&gt;=$E63,BM$4&lt;=$G63)*(BL$4-$E63+1),$I63/2,$L63,TRUE))/(1-2*_xlfn.NORM.DIST(0,$I63/2,$L63,TRUE))*$C63+($J63="Steady Growth")*(AND(BM$4&gt;=$E63,BM$4&lt;=$G63)*((BM$4-$E63+1)/($I63*($I63+1)/2)*$C63))+($J63="custom")*CustomCF!BF63</f>
        <v>0</v>
      </c>
      <c r="BN63" s="19">
        <f>($J63="Bell Curve")*(_xlfn.NORM.DIST(AND(BN$4&gt;=$E63,BN$4&lt;=$G63)*(BN$4-$E63+1),$I63/2,$L63,TRUE)-_xlfn.NORM.DIST(AND(BN$4&gt;=$E63,BN$4&lt;=$G63)*(BM$4-$E63+1),$I63/2,$L63,TRUE))/(1-2*_xlfn.NORM.DIST(0,$I63/2,$L63,TRUE))*$C63+($J63="Steady Growth")*(AND(BN$4&gt;=$E63,BN$4&lt;=$G63)*((BN$4-$E63+1)/($I63*($I63+1)/2)*$C63))+($J63="custom")*CustomCF!BG63</f>
        <v>0</v>
      </c>
      <c r="BO63" s="19">
        <f>($J63="Bell Curve")*(_xlfn.NORM.DIST(AND(BO$4&gt;=$E63,BO$4&lt;=$G63)*(BO$4-$E63+1),$I63/2,$L63,TRUE)-_xlfn.NORM.DIST(AND(BO$4&gt;=$E63,BO$4&lt;=$G63)*(BN$4-$E63+1),$I63/2,$L63,TRUE))/(1-2*_xlfn.NORM.DIST(0,$I63/2,$L63,TRUE))*$C63+($J63="Steady Growth")*(AND(BO$4&gt;=$E63,BO$4&lt;=$G63)*((BO$4-$E63+1)/($I63*($I63+1)/2)*$C63))+($J63="custom")*CustomCF!BH63</f>
        <v>0</v>
      </c>
      <c r="BP63" s="19">
        <f>($J63="Bell Curve")*(_xlfn.NORM.DIST(AND(BP$4&gt;=$E63,BP$4&lt;=$G63)*(BP$4-$E63+1),$I63/2,$L63,TRUE)-_xlfn.NORM.DIST(AND(BP$4&gt;=$E63,BP$4&lt;=$G63)*(BO$4-$E63+1),$I63/2,$L63,TRUE))/(1-2*_xlfn.NORM.DIST(0,$I63/2,$L63,TRUE))*$C63+($J63="Steady Growth")*(AND(BP$4&gt;=$E63,BP$4&lt;=$G63)*((BP$4-$E63+1)/($I63*($I63+1)/2)*$C63))+($J63="custom")*CustomCF!BI63</f>
        <v>0</v>
      </c>
      <c r="BQ63" s="19">
        <f>($J63="Bell Curve")*(_xlfn.NORM.DIST(AND(BQ$4&gt;=$E63,BQ$4&lt;=$G63)*(BQ$4-$E63+1),$I63/2,$L63,TRUE)-_xlfn.NORM.DIST(AND(BQ$4&gt;=$E63,BQ$4&lt;=$G63)*(BP$4-$E63+1),$I63/2,$L63,TRUE))/(1-2*_xlfn.NORM.DIST(0,$I63/2,$L63,TRUE))*$C63+($J63="Steady Growth")*(AND(BQ$4&gt;=$E63,BQ$4&lt;=$G63)*((BQ$4-$E63+1)/($I63*($I63+1)/2)*$C63))+($J63="custom")*CustomCF!BJ63</f>
        <v>0</v>
      </c>
      <c r="BR63" s="19">
        <f>($J63="Bell Curve")*(_xlfn.NORM.DIST(AND(BR$4&gt;=$E63,BR$4&lt;=$G63)*(BR$4-$E63+1),$I63/2,$L63,TRUE)-_xlfn.NORM.DIST(AND(BR$4&gt;=$E63,BR$4&lt;=$G63)*(BQ$4-$E63+1),$I63/2,$L63,TRUE))/(1-2*_xlfn.NORM.DIST(0,$I63/2,$L63,TRUE))*$C63+($J63="Steady Growth")*(AND(BR$4&gt;=$E63,BR$4&lt;=$G63)*((BR$4-$E63+1)/($I63*($I63+1)/2)*$C63))+($J63="custom")*CustomCF!BK63</f>
        <v>0</v>
      </c>
      <c r="BS63" s="19">
        <f>($J63="Bell Curve")*(_xlfn.NORM.DIST(AND(BS$4&gt;=$E63,BS$4&lt;=$G63)*(BS$4-$E63+1),$I63/2,$L63,TRUE)-_xlfn.NORM.DIST(AND(BS$4&gt;=$E63,BS$4&lt;=$G63)*(BR$4-$E63+1),$I63/2,$L63,TRUE))/(1-2*_xlfn.NORM.DIST(0,$I63/2,$L63,TRUE))*$C63+($J63="Steady Growth")*(AND(BS$4&gt;=$E63,BS$4&lt;=$G63)*((BS$4-$E63+1)/($I63*($I63+1)/2)*$C63))+($J63="custom")*CustomCF!BL63</f>
        <v>0</v>
      </c>
      <c r="BT63" s="19">
        <f>($J63="Bell Curve")*(_xlfn.NORM.DIST(AND(BT$4&gt;=$E63,BT$4&lt;=$G63)*(BT$4-$E63+1),$I63/2,$L63,TRUE)-_xlfn.NORM.DIST(AND(BT$4&gt;=$E63,BT$4&lt;=$G63)*(BS$4-$E63+1),$I63/2,$L63,TRUE))/(1-2*_xlfn.NORM.DIST(0,$I63/2,$L63,TRUE))*$C63+($J63="Steady Growth")*(AND(BT$4&gt;=$E63,BT$4&lt;=$G63)*((BT$4-$E63+1)/($I63*($I63+1)/2)*$C63))+($J63="custom")*CustomCF!BM63</f>
        <v>0</v>
      </c>
      <c r="BU63" s="19">
        <f>($J63="Bell Curve")*(_xlfn.NORM.DIST(AND(BU$4&gt;=$E63,BU$4&lt;=$G63)*(BU$4-$E63+1),$I63/2,$L63,TRUE)-_xlfn.NORM.DIST(AND(BU$4&gt;=$E63,BU$4&lt;=$G63)*(BT$4-$E63+1),$I63/2,$L63,TRUE))/(1-2*_xlfn.NORM.DIST(0,$I63/2,$L63,TRUE))*$C63+($J63="Steady Growth")*(AND(BU$4&gt;=$E63,BU$4&lt;=$G63)*((BU$4-$E63+1)/($I63*($I63+1)/2)*$C63))+($J63="custom")*CustomCF!BN63</f>
        <v>0</v>
      </c>
      <c r="BV63" s="19">
        <f>($J63="Bell Curve")*(_xlfn.NORM.DIST(AND(BV$4&gt;=$E63,BV$4&lt;=$G63)*(BV$4-$E63+1),$I63/2,$L63,TRUE)-_xlfn.NORM.DIST(AND(BV$4&gt;=$E63,BV$4&lt;=$G63)*(BU$4-$E63+1),$I63/2,$L63,TRUE))/(1-2*_xlfn.NORM.DIST(0,$I63/2,$L63,TRUE))*$C63+($J63="Steady Growth")*(AND(BV$4&gt;=$E63,BV$4&lt;=$G63)*((BV$4-$E63+1)/($I63*($I63+1)/2)*$C63))+($J63="custom")*CustomCF!BO63</f>
        <v>0</v>
      </c>
      <c r="BW63" s="19">
        <f>($J63="Bell Curve")*(_xlfn.NORM.DIST(AND(BW$4&gt;=$E63,BW$4&lt;=$G63)*(BW$4-$E63+1),$I63/2,$L63,TRUE)-_xlfn.NORM.DIST(AND(BW$4&gt;=$E63,BW$4&lt;=$G63)*(BV$4-$E63+1),$I63/2,$L63,TRUE))/(1-2*_xlfn.NORM.DIST(0,$I63/2,$L63,TRUE))*$C63+($J63="Steady Growth")*(AND(BW$4&gt;=$E63,BW$4&lt;=$G63)*((BW$4-$E63+1)/($I63*($I63+1)/2)*$C63))+($J63="custom")*CustomCF!BP63</f>
        <v>0</v>
      </c>
      <c r="BX63" s="19">
        <f>($J63="Bell Curve")*(_xlfn.NORM.DIST(AND(BX$4&gt;=$E63,BX$4&lt;=$G63)*(BX$4-$E63+1),$I63/2,$L63,TRUE)-_xlfn.NORM.DIST(AND(BX$4&gt;=$E63,BX$4&lt;=$G63)*(BW$4-$E63+1),$I63/2,$L63,TRUE))/(1-2*_xlfn.NORM.DIST(0,$I63/2,$L63,TRUE))*$C63+($J63="Steady Growth")*(AND(BX$4&gt;=$E63,BX$4&lt;=$G63)*((BX$4-$E63+1)/($I63*($I63+1)/2)*$C63))+($J63="custom")*CustomCF!BQ63</f>
        <v>0</v>
      </c>
      <c r="BY63" s="19">
        <f>($J63="Bell Curve")*(_xlfn.NORM.DIST(AND(BY$4&gt;=$E63,BY$4&lt;=$G63)*(BY$4-$E63+1),$I63/2,$L63,TRUE)-_xlfn.NORM.DIST(AND(BY$4&gt;=$E63,BY$4&lt;=$G63)*(BX$4-$E63+1),$I63/2,$L63,TRUE))/(1-2*_xlfn.NORM.DIST(0,$I63/2,$L63,TRUE))*$C63+($J63="Steady Growth")*(AND(BY$4&gt;=$E63,BY$4&lt;=$G63)*((BY$4-$E63+1)/($I63*($I63+1)/2)*$C63))+($J63="custom")*CustomCF!BR63</f>
        <v>0</v>
      </c>
      <c r="BZ63" s="19">
        <f>($J63="Bell Curve")*(_xlfn.NORM.DIST(AND(BZ$4&gt;=$E63,BZ$4&lt;=$G63)*(BZ$4-$E63+1),$I63/2,$L63,TRUE)-_xlfn.NORM.DIST(AND(BZ$4&gt;=$E63,BZ$4&lt;=$G63)*(BY$4-$E63+1),$I63/2,$L63,TRUE))/(1-2*_xlfn.NORM.DIST(0,$I63/2,$L63,TRUE))*$C63+($J63="Steady Growth")*(AND(BZ$4&gt;=$E63,BZ$4&lt;=$G63)*((BZ$4-$E63+1)/($I63*($I63+1)/2)*$C63))+($J63="custom")*CustomCF!BS63</f>
        <v>0</v>
      </c>
      <c r="CA63" s="19">
        <f>($J63="Bell Curve")*(_xlfn.NORM.DIST(AND(CA$4&gt;=$E63,CA$4&lt;=$G63)*(CA$4-$E63+1),$I63/2,$L63,TRUE)-_xlfn.NORM.DIST(AND(CA$4&gt;=$E63,CA$4&lt;=$G63)*(BZ$4-$E63+1),$I63/2,$L63,TRUE))/(1-2*_xlfn.NORM.DIST(0,$I63/2,$L63,TRUE))*$C63+($J63="Steady Growth")*(AND(CA$4&gt;=$E63,CA$4&lt;=$G63)*((CA$4-$E63+1)/($I63*($I63+1)/2)*$C63))+($J63="custom")*CustomCF!BT63</f>
        <v>0</v>
      </c>
      <c r="CB63" s="19">
        <f>($J63="Bell Curve")*(_xlfn.NORM.DIST(AND(CB$4&gt;=$E63,CB$4&lt;=$G63)*(CB$4-$E63+1),$I63/2,$L63,TRUE)-_xlfn.NORM.DIST(AND(CB$4&gt;=$E63,CB$4&lt;=$G63)*(CA$4-$E63+1),$I63/2,$L63,TRUE))/(1-2*_xlfn.NORM.DIST(0,$I63/2,$L63,TRUE))*$C63+($J63="Steady Growth")*(AND(CB$4&gt;=$E63,CB$4&lt;=$G63)*((CB$4-$E63+1)/($I63*($I63+1)/2)*$C63))+($J63="custom")*CustomCF!BU63</f>
        <v>0</v>
      </c>
      <c r="CC63" s="19">
        <f>($J63="Bell Curve")*(_xlfn.NORM.DIST(AND(CC$4&gt;=$E63,CC$4&lt;=$G63)*(CC$4-$E63+1),$I63/2,$L63,TRUE)-_xlfn.NORM.DIST(AND(CC$4&gt;=$E63,CC$4&lt;=$G63)*(CB$4-$E63+1),$I63/2,$L63,TRUE))/(1-2*_xlfn.NORM.DIST(0,$I63/2,$L63,TRUE))*$C63+($J63="Steady Growth")*(AND(CC$4&gt;=$E63,CC$4&lt;=$G63)*((CC$4-$E63+1)/($I63*($I63+1)/2)*$C63))+($J63="custom")*CustomCF!BV63</f>
        <v>0</v>
      </c>
      <c r="CD63" s="19">
        <f>($J63="Bell Curve")*(_xlfn.NORM.DIST(AND(CD$4&gt;=$E63,CD$4&lt;=$G63)*(CD$4-$E63+1),$I63/2,$L63,TRUE)-_xlfn.NORM.DIST(AND(CD$4&gt;=$E63,CD$4&lt;=$G63)*(CC$4-$E63+1),$I63/2,$L63,TRUE))/(1-2*_xlfn.NORM.DIST(0,$I63/2,$L63,TRUE))*$C63+($J63="Steady Growth")*(AND(CD$4&gt;=$E63,CD$4&lt;=$G63)*((CD$4-$E63+1)/($I63*($I63+1)/2)*$C63))+($J63="custom")*CustomCF!BW63</f>
        <v>0</v>
      </c>
      <c r="CE63" s="19">
        <f>($J63="Bell Curve")*(_xlfn.NORM.DIST(AND(CE$4&gt;=$E63,CE$4&lt;=$G63)*(CE$4-$E63+1),$I63/2,$L63,TRUE)-_xlfn.NORM.DIST(AND(CE$4&gt;=$E63,CE$4&lt;=$G63)*(CD$4-$E63+1),$I63/2,$L63,TRUE))/(1-2*_xlfn.NORM.DIST(0,$I63/2,$L63,TRUE))*$C63+($J63="Steady Growth")*(AND(CE$4&gt;=$E63,CE$4&lt;=$G63)*((CE$4-$E63+1)/($I63*($I63+1)/2)*$C63))+($J63="custom")*CustomCF!BX63</f>
        <v>0</v>
      </c>
      <c r="CF63" s="19">
        <f>($J63="Bell Curve")*(_xlfn.NORM.DIST(AND(CF$4&gt;=$E63,CF$4&lt;=$G63)*(CF$4-$E63+1),$I63/2,$L63,TRUE)-_xlfn.NORM.DIST(AND(CF$4&gt;=$E63,CF$4&lt;=$G63)*(CE$4-$E63+1),$I63/2,$L63,TRUE))/(1-2*_xlfn.NORM.DIST(0,$I63/2,$L63,TRUE))*$C63+($J63="Steady Growth")*(AND(CF$4&gt;=$E63,CF$4&lt;=$G63)*((CF$4-$E63+1)/($I63*($I63+1)/2)*$C63))+($J63="custom")*CustomCF!BY63</f>
        <v>0</v>
      </c>
      <c r="CG63" s="19">
        <f>($J63="Bell Curve")*(_xlfn.NORM.DIST(AND(CG$4&gt;=$E63,CG$4&lt;=$G63)*(CG$4-$E63+1),$I63/2,$L63,TRUE)-_xlfn.NORM.DIST(AND(CG$4&gt;=$E63,CG$4&lt;=$G63)*(CF$4-$E63+1),$I63/2,$L63,TRUE))/(1-2*_xlfn.NORM.DIST(0,$I63/2,$L63,TRUE))*$C63+($J63="Steady Growth")*(AND(CG$4&gt;=$E63,CG$4&lt;=$G63)*((CG$4-$E63+1)/($I63*($I63+1)/2)*$C63))+($J63="custom")*CustomCF!BZ63</f>
        <v>0</v>
      </c>
      <c r="CH63" s="19">
        <f>($J63="Bell Curve")*(_xlfn.NORM.DIST(AND(CH$4&gt;=$E63,CH$4&lt;=$G63)*(CH$4-$E63+1),$I63/2,$L63,TRUE)-_xlfn.NORM.DIST(AND(CH$4&gt;=$E63,CH$4&lt;=$G63)*(CG$4-$E63+1),$I63/2,$L63,TRUE))/(1-2*_xlfn.NORM.DIST(0,$I63/2,$L63,TRUE))*$C63+($J63="Steady Growth")*(AND(CH$4&gt;=$E63,CH$4&lt;=$G63)*((CH$4-$E63+1)/($I63*($I63+1)/2)*$C63))+($J63="custom")*CustomCF!CA63</f>
        <v>0</v>
      </c>
      <c r="CI63" s="19">
        <f>($J63="Bell Curve")*(_xlfn.NORM.DIST(AND(CI$4&gt;=$E63,CI$4&lt;=$G63)*(CI$4-$E63+1),$I63/2,$L63,TRUE)-_xlfn.NORM.DIST(AND(CI$4&gt;=$E63,CI$4&lt;=$G63)*(CH$4-$E63+1),$I63/2,$L63,TRUE))/(1-2*_xlfn.NORM.DIST(0,$I63/2,$L63,TRUE))*$C63+($J63="Steady Growth")*(AND(CI$4&gt;=$E63,CI$4&lt;=$G63)*((CI$4-$E63+1)/($I63*($I63+1)/2)*$C63))+($J63="custom")*CustomCF!CB63</f>
        <v>0</v>
      </c>
      <c r="CJ63" s="19">
        <f>($J63="Bell Curve")*(_xlfn.NORM.DIST(AND(CJ$4&gt;=$E63,CJ$4&lt;=$G63)*(CJ$4-$E63+1),$I63/2,$L63,TRUE)-_xlfn.NORM.DIST(AND(CJ$4&gt;=$E63,CJ$4&lt;=$G63)*(CI$4-$E63+1),$I63/2,$L63,TRUE))/(1-2*_xlfn.NORM.DIST(0,$I63/2,$L63,TRUE))*$C63+($J63="Steady Growth")*(AND(CJ$4&gt;=$E63,CJ$4&lt;=$G63)*((CJ$4-$E63+1)/($I63*($I63+1)/2)*$C63))+($J63="custom")*CustomCF!CC63</f>
        <v>0</v>
      </c>
      <c r="CK63" s="19">
        <f>($J63="Bell Curve")*(_xlfn.NORM.DIST(AND(CK$4&gt;=$E63,CK$4&lt;=$G63)*(CK$4-$E63+1),$I63/2,$L63,TRUE)-_xlfn.NORM.DIST(AND(CK$4&gt;=$E63,CK$4&lt;=$G63)*(CJ$4-$E63+1),$I63/2,$L63,TRUE))/(1-2*_xlfn.NORM.DIST(0,$I63/2,$L63,TRUE))*$C63+($J63="Steady Growth")*(AND(CK$4&gt;=$E63,CK$4&lt;=$G63)*((CK$4-$E63+1)/($I63*($I63+1)/2)*$C63))+($J63="custom")*CustomCF!CD63</f>
        <v>0</v>
      </c>
      <c r="CL63" s="19">
        <f>($J63="Bell Curve")*(_xlfn.NORM.DIST(AND(CL$4&gt;=$E63,CL$4&lt;=$G63)*(CL$4-$E63+1),$I63/2,$L63,TRUE)-_xlfn.NORM.DIST(AND(CL$4&gt;=$E63,CL$4&lt;=$G63)*(CK$4-$E63+1),$I63/2,$L63,TRUE))/(1-2*_xlfn.NORM.DIST(0,$I63/2,$L63,TRUE))*$C63+($J63="Steady Growth")*(AND(CL$4&gt;=$E63,CL$4&lt;=$G63)*((CL$4-$E63+1)/($I63*($I63+1)/2)*$C63))+($J63="custom")*CustomCF!CE63</f>
        <v>0</v>
      </c>
      <c r="CM63" s="19">
        <f>($J63="Bell Curve")*(_xlfn.NORM.DIST(AND(CM$4&gt;=$E63,CM$4&lt;=$G63)*(CM$4-$E63+1),$I63/2,$L63,TRUE)-_xlfn.NORM.DIST(AND(CM$4&gt;=$E63,CM$4&lt;=$G63)*(CL$4-$E63+1),$I63/2,$L63,TRUE))/(1-2*_xlfn.NORM.DIST(0,$I63/2,$L63,TRUE))*$C63+($J63="Steady Growth")*(AND(CM$4&gt;=$E63,CM$4&lt;=$G63)*((CM$4-$E63+1)/($I63*($I63+1)/2)*$C63))+($J63="custom")*CustomCF!CF63</f>
        <v>0</v>
      </c>
      <c r="CN63" s="19">
        <f>($J63="Bell Curve")*(_xlfn.NORM.DIST(AND(CN$4&gt;=$E63,CN$4&lt;=$G63)*(CN$4-$E63+1),$I63/2,$L63,TRUE)-_xlfn.NORM.DIST(AND(CN$4&gt;=$E63,CN$4&lt;=$G63)*(CM$4-$E63+1),$I63/2,$L63,TRUE))/(1-2*_xlfn.NORM.DIST(0,$I63/2,$L63,TRUE))*$C63+($J63="Steady Growth")*(AND(CN$4&gt;=$E63,CN$4&lt;=$G63)*((CN$4-$E63+1)/($I63*($I63+1)/2)*$C63))+($J63="custom")*CustomCF!CG63</f>
        <v>0</v>
      </c>
      <c r="CO63" s="19">
        <f>($J63="Bell Curve")*(_xlfn.NORM.DIST(AND(CO$4&gt;=$E63,CO$4&lt;=$G63)*(CO$4-$E63+1),$I63/2,$L63,TRUE)-_xlfn.NORM.DIST(AND(CO$4&gt;=$E63,CO$4&lt;=$G63)*(CN$4-$E63+1),$I63/2,$L63,TRUE))/(1-2*_xlfn.NORM.DIST(0,$I63/2,$L63,TRUE))*$C63+($J63="Steady Growth")*(AND(CO$4&gt;=$E63,CO$4&lt;=$G63)*((CO$4-$E63+1)/($I63*($I63+1)/2)*$C63))+($J63="custom")*CustomCF!CH63</f>
        <v>0</v>
      </c>
      <c r="CP63" s="19">
        <f>($J63="Bell Curve")*(_xlfn.NORM.DIST(AND(CP$4&gt;=$E63,CP$4&lt;=$G63)*(CP$4-$E63+1),$I63/2,$L63,TRUE)-_xlfn.NORM.DIST(AND(CP$4&gt;=$E63,CP$4&lt;=$G63)*(CO$4-$E63+1),$I63/2,$L63,TRUE))/(1-2*_xlfn.NORM.DIST(0,$I63/2,$L63,TRUE))*$C63+($J63="Steady Growth")*(AND(CP$4&gt;=$E63,CP$4&lt;=$G63)*((CP$4-$E63+1)/($I63*($I63+1)/2)*$C63))+($J63="custom")*CustomCF!CI63</f>
        <v>0</v>
      </c>
      <c r="CQ63" s="19">
        <f>($J63="Bell Curve")*(_xlfn.NORM.DIST(AND(CQ$4&gt;=$E63,CQ$4&lt;=$G63)*(CQ$4-$E63+1),$I63/2,$L63,TRUE)-_xlfn.NORM.DIST(AND(CQ$4&gt;=$E63,CQ$4&lt;=$G63)*(CP$4-$E63+1),$I63/2,$L63,TRUE))/(1-2*_xlfn.NORM.DIST(0,$I63/2,$L63,TRUE))*$C63+($J63="Steady Growth")*(AND(CQ$4&gt;=$E63,CQ$4&lt;=$G63)*((CQ$4-$E63+1)/($I63*($I63+1)/2)*$C63))+($J63="custom")*CustomCF!CJ63</f>
        <v>0</v>
      </c>
      <c r="CR63" s="19">
        <f>($J63="Bell Curve")*(_xlfn.NORM.DIST(AND(CR$4&gt;=$E63,CR$4&lt;=$G63)*(CR$4-$E63+1),$I63/2,$L63,TRUE)-_xlfn.NORM.DIST(AND(CR$4&gt;=$E63,CR$4&lt;=$G63)*(CQ$4-$E63+1),$I63/2,$L63,TRUE))/(1-2*_xlfn.NORM.DIST(0,$I63/2,$L63,TRUE))*$C63+($J63="Steady Growth")*(AND(CR$4&gt;=$E63,CR$4&lt;=$G63)*((CR$4-$E63+1)/($I63*($I63+1)/2)*$C63))+($J63="custom")*CustomCF!CK63</f>
        <v>0</v>
      </c>
      <c r="CS63" s="19">
        <f>($J63="Bell Curve")*(_xlfn.NORM.DIST(AND(CS$4&gt;=$E63,CS$4&lt;=$G63)*(CS$4-$E63+1),$I63/2,$L63,TRUE)-_xlfn.NORM.DIST(AND(CS$4&gt;=$E63,CS$4&lt;=$G63)*(CR$4-$E63+1),$I63/2,$L63,TRUE))/(1-2*_xlfn.NORM.DIST(0,$I63/2,$L63,TRUE))*$C63+($J63="Steady Growth")*(AND(CS$4&gt;=$E63,CS$4&lt;=$G63)*((CS$4-$E63+1)/($I63*($I63+1)/2)*$C63))+($J63="custom")*CustomCF!CL63</f>
        <v>0</v>
      </c>
      <c r="CT63" s="19">
        <f>($J63="Bell Curve")*(_xlfn.NORM.DIST(AND(CT$4&gt;=$E63,CT$4&lt;=$G63)*(CT$4-$E63+1),$I63/2,$L63,TRUE)-_xlfn.NORM.DIST(AND(CT$4&gt;=$E63,CT$4&lt;=$G63)*(CS$4-$E63+1),$I63/2,$L63,TRUE))/(1-2*_xlfn.NORM.DIST(0,$I63/2,$L63,TRUE))*$C63+($J63="Steady Growth")*(AND(CT$4&gt;=$E63,CT$4&lt;=$G63)*((CT$4-$E63+1)/($I63*($I63+1)/2)*$C63))+($J63="custom")*CustomCF!CM63</f>
        <v>0</v>
      </c>
      <c r="CU63" s="19">
        <f>($J63="Bell Curve")*(_xlfn.NORM.DIST(AND(CU$4&gt;=$E63,CU$4&lt;=$G63)*(CU$4-$E63+1),$I63/2,$L63,TRUE)-_xlfn.NORM.DIST(AND(CU$4&gt;=$E63,CU$4&lt;=$G63)*(CT$4-$E63+1),$I63/2,$L63,TRUE))/(1-2*_xlfn.NORM.DIST(0,$I63/2,$L63,TRUE))*$C63+($J63="Steady Growth")*(AND(CU$4&gt;=$E63,CU$4&lt;=$G63)*((CU$4-$E63+1)/($I63*($I63+1)/2)*$C63))+($J63="custom")*CustomCF!CN63</f>
        <v>0</v>
      </c>
      <c r="CV63" s="19">
        <f>($J63="Bell Curve")*(_xlfn.NORM.DIST(AND(CV$4&gt;=$E63,CV$4&lt;=$G63)*(CV$4-$E63+1),$I63/2,$L63,TRUE)-_xlfn.NORM.DIST(AND(CV$4&gt;=$E63,CV$4&lt;=$G63)*(CU$4-$E63+1),$I63/2,$L63,TRUE))/(1-2*_xlfn.NORM.DIST(0,$I63/2,$L63,TRUE))*$C63+($J63="Steady Growth")*(AND(CV$4&gt;=$E63,CV$4&lt;=$G63)*((CV$4-$E63+1)/($I63*($I63+1)/2)*$C63))+($J63="custom")*CustomCF!CO63</f>
        <v>0</v>
      </c>
      <c r="CW63" s="19">
        <f>($J63="Bell Curve")*(_xlfn.NORM.DIST(AND(CW$4&gt;=$E63,CW$4&lt;=$G63)*(CW$4-$E63+1),$I63/2,$L63,TRUE)-_xlfn.NORM.DIST(AND(CW$4&gt;=$E63,CW$4&lt;=$G63)*(CV$4-$E63+1),$I63/2,$L63,TRUE))/(1-2*_xlfn.NORM.DIST(0,$I63/2,$L63,TRUE))*$C63+($J63="Steady Growth")*(AND(CW$4&gt;=$E63,CW$4&lt;=$G63)*((CW$4-$E63+1)/($I63*($I63+1)/2)*$C63))+($J63="custom")*CustomCF!CP63</f>
        <v>0</v>
      </c>
      <c r="CX63" s="19">
        <f>($J63="Bell Curve")*(_xlfn.NORM.DIST(AND(CX$4&gt;=$E63,CX$4&lt;=$G63)*(CX$4-$E63+1),$I63/2,$L63,TRUE)-_xlfn.NORM.DIST(AND(CX$4&gt;=$E63,CX$4&lt;=$G63)*(CW$4-$E63+1),$I63/2,$L63,TRUE))/(1-2*_xlfn.NORM.DIST(0,$I63/2,$L63,TRUE))*$C63+($J63="Steady Growth")*(AND(CX$4&gt;=$E63,CX$4&lt;=$G63)*((CX$4-$E63+1)/($I63*($I63+1)/2)*$C63))+($J63="custom")*CustomCF!CQ63</f>
        <v>0</v>
      </c>
      <c r="CY63" s="19">
        <f>($J63="Bell Curve")*(_xlfn.NORM.DIST(AND(CY$4&gt;=$E63,CY$4&lt;=$G63)*(CY$4-$E63+1),$I63/2,$L63,TRUE)-_xlfn.NORM.DIST(AND(CY$4&gt;=$E63,CY$4&lt;=$G63)*(CX$4-$E63+1),$I63/2,$L63,TRUE))/(1-2*_xlfn.NORM.DIST(0,$I63/2,$L63,TRUE))*$C63+($J63="Steady Growth")*(AND(CY$4&gt;=$E63,CY$4&lt;=$G63)*((CY$4-$E63+1)/($I63*($I63+1)/2)*$C63))+($J63="custom")*CustomCF!CR63</f>
        <v>0</v>
      </c>
      <c r="CZ63" s="19">
        <f>($J63="Bell Curve")*(_xlfn.NORM.DIST(AND(CZ$4&gt;=$E63,CZ$4&lt;=$G63)*(CZ$4-$E63+1),$I63/2,$L63,TRUE)-_xlfn.NORM.DIST(AND(CZ$4&gt;=$E63,CZ$4&lt;=$G63)*(CY$4-$E63+1),$I63/2,$L63,TRUE))/(1-2*_xlfn.NORM.DIST(0,$I63/2,$L63,TRUE))*$C63+($J63="Steady Growth")*(AND(CZ$4&gt;=$E63,CZ$4&lt;=$G63)*((CZ$4-$E63+1)/($I63*($I63+1)/2)*$C63))+($J63="custom")*CustomCF!CS63</f>
        <v>0</v>
      </c>
      <c r="DA63" s="19">
        <f>($J63="Bell Curve")*(_xlfn.NORM.DIST(AND(DA$4&gt;=$E63,DA$4&lt;=$G63)*(DA$4-$E63+1),$I63/2,$L63,TRUE)-_xlfn.NORM.DIST(AND(DA$4&gt;=$E63,DA$4&lt;=$G63)*(CZ$4-$E63+1),$I63/2,$L63,TRUE))/(1-2*_xlfn.NORM.DIST(0,$I63/2,$L63,TRUE))*$C63+($J63="Steady Growth")*(AND(DA$4&gt;=$E63,DA$4&lt;=$G63)*((DA$4-$E63+1)/($I63*($I63+1)/2)*$C63))+($J63="custom")*CustomCF!CT63</f>
        <v>0</v>
      </c>
      <c r="DB63" s="19">
        <f>($J63="Bell Curve")*(_xlfn.NORM.DIST(AND(DB$4&gt;=$E63,DB$4&lt;=$G63)*(DB$4-$E63+1),$I63/2,$L63,TRUE)-_xlfn.NORM.DIST(AND(DB$4&gt;=$E63,DB$4&lt;=$G63)*(DA$4-$E63+1),$I63/2,$L63,TRUE))/(1-2*_xlfn.NORM.DIST(0,$I63/2,$L63,TRUE))*$C63+($J63="Steady Growth")*(AND(DB$4&gt;=$E63,DB$4&lt;=$G63)*((DB$4-$E63+1)/($I63*($I63+1)/2)*$C63))+($J63="custom")*CustomCF!CU63</f>
        <v>0</v>
      </c>
      <c r="DC63" s="19">
        <f>($J63="Bell Curve")*(_xlfn.NORM.DIST(AND(DC$4&gt;=$E63,DC$4&lt;=$G63)*(DC$4-$E63+1),$I63/2,$L63,TRUE)-_xlfn.NORM.DIST(AND(DC$4&gt;=$E63,DC$4&lt;=$G63)*(DB$4-$E63+1),$I63/2,$L63,TRUE))/(1-2*_xlfn.NORM.DIST(0,$I63/2,$L63,TRUE))*$C63+($J63="Steady Growth")*(AND(DC$4&gt;=$E63,DC$4&lt;=$G63)*((DC$4-$E63+1)/($I63*($I63+1)/2)*$C63))+($J63="custom")*CustomCF!CV63</f>
        <v>0</v>
      </c>
      <c r="DD63" s="19">
        <f>($J63="Bell Curve")*(_xlfn.NORM.DIST(AND(DD$4&gt;=$E63,DD$4&lt;=$G63)*(DD$4-$E63+1),$I63/2,$L63,TRUE)-_xlfn.NORM.DIST(AND(DD$4&gt;=$E63,DD$4&lt;=$G63)*(DC$4-$E63+1),$I63/2,$L63,TRUE))/(1-2*_xlfn.NORM.DIST(0,$I63/2,$L63,TRUE))*$C63+($J63="Steady Growth")*(AND(DD$4&gt;=$E63,DD$4&lt;=$G63)*((DD$4-$E63+1)/($I63*($I63+1)/2)*$C63))+($J63="custom")*CustomCF!CW63</f>
        <v>0</v>
      </c>
      <c r="DE63" s="19">
        <f>($J63="Bell Curve")*(_xlfn.NORM.DIST(AND(DE$4&gt;=$E63,DE$4&lt;=$G63)*(DE$4-$E63+1),$I63/2,$L63,TRUE)-_xlfn.NORM.DIST(AND(DE$4&gt;=$E63,DE$4&lt;=$G63)*(DD$4-$E63+1),$I63/2,$L63,TRUE))/(1-2*_xlfn.NORM.DIST(0,$I63/2,$L63,TRUE))*$C63+($J63="Steady Growth")*(AND(DE$4&gt;=$E63,DE$4&lt;=$G63)*((DE$4-$E63+1)/($I63*($I63+1)/2)*$C63))+($J63="custom")*CustomCF!CX63</f>
        <v>0</v>
      </c>
      <c r="DF63" s="19">
        <f>($J63="Bell Curve")*(_xlfn.NORM.DIST(AND(DF$4&gt;=$E63,DF$4&lt;=$G63)*(DF$4-$E63+1),$I63/2,$L63,TRUE)-_xlfn.NORM.DIST(AND(DF$4&gt;=$E63,DF$4&lt;=$G63)*(DE$4-$E63+1),$I63/2,$L63,TRUE))/(1-2*_xlfn.NORM.DIST(0,$I63/2,$L63,TRUE))*$C63+($J63="Steady Growth")*(AND(DF$4&gt;=$E63,DF$4&lt;=$G63)*((DF$4-$E63+1)/($I63*($I63+1)/2)*$C63))+($J63="custom")*CustomCF!CY63</f>
        <v>0</v>
      </c>
      <c r="DG63" s="19">
        <f>($J63="Bell Curve")*(_xlfn.NORM.DIST(AND(DG$4&gt;=$E63,DG$4&lt;=$G63)*(DG$4-$E63+1),$I63/2,$L63,TRUE)-_xlfn.NORM.DIST(AND(DG$4&gt;=$E63,DG$4&lt;=$G63)*(DF$4-$E63+1),$I63/2,$L63,TRUE))/(1-2*_xlfn.NORM.DIST(0,$I63/2,$L63,TRUE))*$C63+($J63="Steady Growth")*(AND(DG$4&gt;=$E63,DG$4&lt;=$G63)*((DG$4-$E63+1)/($I63*($I63+1)/2)*$C63))+($J63="custom")*CustomCF!CZ63</f>
        <v>0</v>
      </c>
      <c r="DH63" s="19">
        <f>($J63="Bell Curve")*(_xlfn.NORM.DIST(AND(DH$4&gt;=$E63,DH$4&lt;=$G63)*(DH$4-$E63+1),$I63/2,$L63,TRUE)-_xlfn.NORM.DIST(AND(DH$4&gt;=$E63,DH$4&lt;=$G63)*(DG$4-$E63+1),$I63/2,$L63,TRUE))/(1-2*_xlfn.NORM.DIST(0,$I63/2,$L63,TRUE))*$C63+($J63="Steady Growth")*(AND(DH$4&gt;=$E63,DH$4&lt;=$G63)*((DH$4-$E63+1)/($I63*($I63+1)/2)*$C63))+($J63="custom")*CustomCF!DA63</f>
        <v>0</v>
      </c>
      <c r="DI63" s="19">
        <f>($J63="Bell Curve")*(_xlfn.NORM.DIST(AND(DI$4&gt;=$E63,DI$4&lt;=$G63)*(DI$4-$E63+1),$I63/2,$L63,TRUE)-_xlfn.NORM.DIST(AND(DI$4&gt;=$E63,DI$4&lt;=$G63)*(DH$4-$E63+1),$I63/2,$L63,TRUE))/(1-2*_xlfn.NORM.DIST(0,$I63/2,$L63,TRUE))*$C63+($J63="Steady Growth")*(AND(DI$4&gt;=$E63,DI$4&lt;=$G63)*((DI$4-$E63+1)/($I63*($I63+1)/2)*$C63))+($J63="custom")*CustomCF!DB63</f>
        <v>0</v>
      </c>
      <c r="DJ63" s="19">
        <f>($J63="Bell Curve")*(_xlfn.NORM.DIST(AND(DJ$4&gt;=$E63,DJ$4&lt;=$G63)*(DJ$4-$E63+1),$I63/2,$L63,TRUE)-_xlfn.NORM.DIST(AND(DJ$4&gt;=$E63,DJ$4&lt;=$G63)*(DI$4-$E63+1),$I63/2,$L63,TRUE))/(1-2*_xlfn.NORM.DIST(0,$I63/2,$L63,TRUE))*$C63+($J63="Steady Growth")*(AND(DJ$4&gt;=$E63,DJ$4&lt;=$G63)*((DJ$4-$E63+1)/($I63*($I63+1)/2)*$C63))+($J63="custom")*CustomCF!DC63</f>
        <v>0</v>
      </c>
      <c r="DK63" s="19">
        <f>($J63="Bell Curve")*(_xlfn.NORM.DIST(AND(DK$4&gt;=$E63,DK$4&lt;=$G63)*(DK$4-$E63+1),$I63/2,$L63,TRUE)-_xlfn.NORM.DIST(AND(DK$4&gt;=$E63,DK$4&lt;=$G63)*(DJ$4-$E63+1),$I63/2,$L63,TRUE))/(1-2*_xlfn.NORM.DIST(0,$I63/2,$L63,TRUE))*$C63+($J63="Steady Growth")*(AND(DK$4&gt;=$E63,DK$4&lt;=$G63)*((DK$4-$E63+1)/($I63*($I63+1)/2)*$C63))+($J63="custom")*CustomCF!DD63</f>
        <v>0</v>
      </c>
      <c r="DL63" s="19">
        <f>($J63="Bell Curve")*(_xlfn.NORM.DIST(AND(DL$4&gt;=$E63,DL$4&lt;=$G63)*(DL$4-$E63+1),$I63/2,$L63,TRUE)-_xlfn.NORM.DIST(AND(DL$4&gt;=$E63,DL$4&lt;=$G63)*(DK$4-$E63+1),$I63/2,$L63,TRUE))/(1-2*_xlfn.NORM.DIST(0,$I63/2,$L63,TRUE))*$C63+($J63="Steady Growth")*(AND(DL$4&gt;=$E63,DL$4&lt;=$G63)*((DL$4-$E63+1)/($I63*($I63+1)/2)*$C63))+($J63="custom")*CustomCF!DE63</f>
        <v>0</v>
      </c>
      <c r="DM63" s="19">
        <f>($J63="Bell Curve")*(_xlfn.NORM.DIST(AND(DM$4&gt;=$E63,DM$4&lt;=$G63)*(DM$4-$E63+1),$I63/2,$L63,TRUE)-_xlfn.NORM.DIST(AND(DM$4&gt;=$E63,DM$4&lt;=$G63)*(DL$4-$E63+1),$I63/2,$L63,TRUE))/(1-2*_xlfn.NORM.DIST(0,$I63/2,$L63,TRUE))*$C63+($J63="Steady Growth")*(AND(DM$4&gt;=$E63,DM$4&lt;=$G63)*((DM$4-$E63+1)/($I63*($I63+1)/2)*$C63))+($J63="custom")*CustomCF!DF63</f>
        <v>0</v>
      </c>
      <c r="DN63" s="19">
        <f>($J63="Bell Curve")*(_xlfn.NORM.DIST(AND(DN$4&gt;=$E63,DN$4&lt;=$G63)*(DN$4-$E63+1),$I63/2,$L63,TRUE)-_xlfn.NORM.DIST(AND(DN$4&gt;=$E63,DN$4&lt;=$G63)*(DM$4-$E63+1),$I63/2,$L63,TRUE))/(1-2*_xlfn.NORM.DIST(0,$I63/2,$L63,TRUE))*$C63+($J63="Steady Growth")*(AND(DN$4&gt;=$E63,DN$4&lt;=$G63)*((DN$4-$E63+1)/($I63*($I63+1)/2)*$C63))+($J63="custom")*CustomCF!DG63</f>
        <v>0</v>
      </c>
      <c r="DO63" s="19">
        <f>($J63="Bell Curve")*(_xlfn.NORM.DIST(AND(DO$4&gt;=$E63,DO$4&lt;=$G63)*(DO$4-$E63+1),$I63/2,$L63,TRUE)-_xlfn.NORM.DIST(AND(DO$4&gt;=$E63,DO$4&lt;=$G63)*(DN$4-$E63+1),$I63/2,$L63,TRUE))/(1-2*_xlfn.NORM.DIST(0,$I63/2,$L63,TRUE))*$C63+($J63="Steady Growth")*(AND(DO$4&gt;=$E63,DO$4&lt;=$G63)*((DO$4-$E63+1)/($I63*($I63+1)/2)*$C63))+($J63="custom")*CustomCF!DH63</f>
        <v>0</v>
      </c>
      <c r="DP63" s="19">
        <f>($J63="Bell Curve")*(_xlfn.NORM.DIST(AND(DP$4&gt;=$E63,DP$4&lt;=$G63)*(DP$4-$E63+1),$I63/2,$L63,TRUE)-_xlfn.NORM.DIST(AND(DP$4&gt;=$E63,DP$4&lt;=$G63)*(DO$4-$E63+1),$I63/2,$L63,TRUE))/(1-2*_xlfn.NORM.DIST(0,$I63/2,$L63,TRUE))*$C63+($J63="Steady Growth")*(AND(DP$4&gt;=$E63,DP$4&lt;=$G63)*((DP$4-$E63+1)/($I63*($I63+1)/2)*$C63))+($J63="custom")*CustomCF!DI63</f>
        <v>0</v>
      </c>
      <c r="DQ63" s="19">
        <f>($J63="Bell Curve")*(_xlfn.NORM.DIST(AND(DQ$4&gt;=$E63,DQ$4&lt;=$G63)*(DQ$4-$E63+1),$I63/2,$L63,TRUE)-_xlfn.NORM.DIST(AND(DQ$4&gt;=$E63,DQ$4&lt;=$G63)*(DP$4-$E63+1),$I63/2,$L63,TRUE))/(1-2*_xlfn.NORM.DIST(0,$I63/2,$L63,TRUE))*$C63+($J63="Steady Growth")*(AND(DQ$4&gt;=$E63,DQ$4&lt;=$G63)*((DQ$4-$E63+1)/($I63*($I63+1)/2)*$C63))+($J63="custom")*CustomCF!DJ63</f>
        <v>0</v>
      </c>
      <c r="DR63" s="19">
        <f>($J63="Bell Curve")*(_xlfn.NORM.DIST(AND(DR$4&gt;=$E63,DR$4&lt;=$G63)*(DR$4-$E63+1),$I63/2,$L63,TRUE)-_xlfn.NORM.DIST(AND(DR$4&gt;=$E63,DR$4&lt;=$G63)*(DQ$4-$E63+1),$I63/2,$L63,TRUE))/(1-2*_xlfn.NORM.DIST(0,$I63/2,$L63,TRUE))*$C63+($J63="Steady Growth")*(AND(DR$4&gt;=$E63,DR$4&lt;=$G63)*((DR$4-$E63+1)/($I63*($I63+1)/2)*$C63))+($J63="custom")*CustomCF!DK63</f>
        <v>0</v>
      </c>
      <c r="DS63" s="19">
        <f>($J63="Bell Curve")*(_xlfn.NORM.DIST(AND(DS$4&gt;=$E63,DS$4&lt;=$G63)*(DS$4-$E63+1),$I63/2,$L63,TRUE)-_xlfn.NORM.DIST(AND(DS$4&gt;=$E63,DS$4&lt;=$G63)*(DR$4-$E63+1),$I63/2,$L63,TRUE))/(1-2*_xlfn.NORM.DIST(0,$I63/2,$L63,TRUE))*$C63+($J63="Steady Growth")*(AND(DS$4&gt;=$E63,DS$4&lt;=$G63)*((DS$4-$E63+1)/($I63*($I63+1)/2)*$C63))+($J63="custom")*CustomCF!DL63</f>
        <v>0</v>
      </c>
      <c r="DT63" s="19">
        <f>($J63="Bell Curve")*(_xlfn.NORM.DIST(AND(DT$4&gt;=$E63,DT$4&lt;=$G63)*(DT$4-$E63+1),$I63/2,$L63,TRUE)-_xlfn.NORM.DIST(AND(DT$4&gt;=$E63,DT$4&lt;=$G63)*(DS$4-$E63+1),$I63/2,$L63,TRUE))/(1-2*_xlfn.NORM.DIST(0,$I63/2,$L63,TRUE))*$C63+($J63="Steady Growth")*(AND(DT$4&gt;=$E63,DT$4&lt;=$G63)*((DT$4-$E63+1)/($I63*($I63+1)/2)*$C63))+($J63="custom")*CustomCF!DM63</f>
        <v>0</v>
      </c>
      <c r="DU63" s="19">
        <f>($J63="Bell Curve")*(_xlfn.NORM.DIST(AND(DU$4&gt;=$E63,DU$4&lt;=$G63)*(DU$4-$E63+1),$I63/2,$L63,TRUE)-_xlfn.NORM.DIST(AND(DU$4&gt;=$E63,DU$4&lt;=$G63)*(DT$4-$E63+1),$I63/2,$L63,TRUE))/(1-2*_xlfn.NORM.DIST(0,$I63/2,$L63,TRUE))*$C63+($J63="Steady Growth")*(AND(DU$4&gt;=$E63,DU$4&lt;=$G63)*((DU$4-$E63+1)/($I63*($I63+1)/2)*$C63))+($J63="custom")*CustomCF!DN63</f>
        <v>0</v>
      </c>
      <c r="DV63" s="19">
        <f>($J63="Bell Curve")*(_xlfn.NORM.DIST(AND(DV$4&gt;=$E63,DV$4&lt;=$G63)*(DV$4-$E63+1),$I63/2,$L63,TRUE)-_xlfn.NORM.DIST(AND(DV$4&gt;=$E63,DV$4&lt;=$G63)*(DU$4-$E63+1),$I63/2,$L63,TRUE))/(1-2*_xlfn.NORM.DIST(0,$I63/2,$L63,TRUE))*$C63+($J63="Steady Growth")*(AND(DV$4&gt;=$E63,DV$4&lt;=$G63)*((DV$4-$E63+1)/($I63*($I63+1)/2)*$C63))+($J63="custom")*CustomCF!DO63</f>
        <v>0</v>
      </c>
      <c r="DW63" s="19">
        <f>($J63="Bell Curve")*(_xlfn.NORM.DIST(AND(DW$4&gt;=$E63,DW$4&lt;=$G63)*(DW$4-$E63+1),$I63/2,$L63,TRUE)-_xlfn.NORM.DIST(AND(DW$4&gt;=$E63,DW$4&lt;=$G63)*(DV$4-$E63+1),$I63/2,$L63,TRUE))/(1-2*_xlfn.NORM.DIST(0,$I63/2,$L63,TRUE))*$C63+($J63="Steady Growth")*(AND(DW$4&gt;=$E63,DW$4&lt;=$G63)*((DW$4-$E63+1)/($I63*($I63+1)/2)*$C63))+($J63="custom")*CustomCF!DP63</f>
        <v>0</v>
      </c>
      <c r="DX63" s="19">
        <f>($J63="Bell Curve")*(_xlfn.NORM.DIST(AND(DX$4&gt;=$E63,DX$4&lt;=$G63)*(DX$4-$E63+1),$I63/2,$L63,TRUE)-_xlfn.NORM.DIST(AND(DX$4&gt;=$E63,DX$4&lt;=$G63)*(DW$4-$E63+1),$I63/2,$L63,TRUE))/(1-2*_xlfn.NORM.DIST(0,$I63/2,$L63,TRUE))*$C63+($J63="Steady Growth")*(AND(DX$4&gt;=$E63,DX$4&lt;=$G63)*((DX$4-$E63+1)/($I63*($I63+1)/2)*$C63))+($J63="custom")*CustomCF!DQ63</f>
        <v>0</v>
      </c>
      <c r="DY63" s="19">
        <f>($J63="Bell Curve")*(_xlfn.NORM.DIST(AND(DY$4&gt;=$E63,DY$4&lt;=$G63)*(DY$4-$E63+1),$I63/2,$L63,TRUE)-_xlfn.NORM.DIST(AND(DY$4&gt;=$E63,DY$4&lt;=$G63)*(DX$4-$E63+1),$I63/2,$L63,TRUE))/(1-2*_xlfn.NORM.DIST(0,$I63/2,$L63,TRUE))*$C63+($J63="Steady Growth")*(AND(DY$4&gt;=$E63,DY$4&lt;=$G63)*((DY$4-$E63+1)/($I63*($I63+1)/2)*$C63))+($J63="custom")*CustomCF!DR63</f>
        <v>0</v>
      </c>
      <c r="DZ63" s="19">
        <f>($J63="Bell Curve")*(_xlfn.NORM.DIST(AND(DZ$4&gt;=$E63,DZ$4&lt;=$G63)*(DZ$4-$E63+1),$I63/2,$L63,TRUE)-_xlfn.NORM.DIST(AND(DZ$4&gt;=$E63,DZ$4&lt;=$G63)*(DY$4-$E63+1),$I63/2,$L63,TRUE))/(1-2*_xlfn.NORM.DIST(0,$I63/2,$L63,TRUE))*$C63+($J63="Steady Growth")*(AND(DZ$4&gt;=$E63,DZ$4&lt;=$G63)*((DZ$4-$E63+1)/($I63*($I63+1)/2)*$C63))+($J63="custom")*CustomCF!DS63</f>
        <v>0</v>
      </c>
      <c r="EA63" s="19">
        <f>($J63="Bell Curve")*(_xlfn.NORM.DIST(AND(EA$4&gt;=$E63,EA$4&lt;=$G63)*(EA$4-$E63+1),$I63/2,$L63,TRUE)-_xlfn.NORM.DIST(AND(EA$4&gt;=$E63,EA$4&lt;=$G63)*(DZ$4-$E63+1),$I63/2,$L63,TRUE))/(1-2*_xlfn.NORM.DIST(0,$I63/2,$L63,TRUE))*$C63+($J63="Steady Growth")*(AND(EA$4&gt;=$E63,EA$4&lt;=$G63)*((EA$4-$E63+1)/($I63*($I63+1)/2)*$C63))+($J63="custom")*CustomCF!DT63</f>
        <v>0</v>
      </c>
      <c r="EB63" s="19">
        <f>($J63="Bell Curve")*(_xlfn.NORM.DIST(AND(EB$4&gt;=$E63,EB$4&lt;=$G63)*(EB$4-$E63+1),$I63/2,$L63,TRUE)-_xlfn.NORM.DIST(AND(EB$4&gt;=$E63,EB$4&lt;=$G63)*(EA$4-$E63+1),$I63/2,$L63,TRUE))/(1-2*_xlfn.NORM.DIST(0,$I63/2,$L63,TRUE))*$C63+($J63="Steady Growth")*(AND(EB$4&gt;=$E63,EB$4&lt;=$G63)*((EB$4-$E63+1)/($I63*($I63+1)/2)*$C63))+($J63="custom")*CustomCF!DU63</f>
        <v>0</v>
      </c>
      <c r="EC63" s="19">
        <f>($J63="Bell Curve")*(_xlfn.NORM.DIST(AND(EC$4&gt;=$E63,EC$4&lt;=$G63)*(EC$4-$E63+1),$I63/2,$L63,TRUE)-_xlfn.NORM.DIST(AND(EC$4&gt;=$E63,EC$4&lt;=$G63)*(EB$4-$E63+1),$I63/2,$L63,TRUE))/(1-2*_xlfn.NORM.DIST(0,$I63/2,$L63,TRUE))*$C63+($J63="Steady Growth")*(AND(EC$4&gt;=$E63,EC$4&lt;=$G63)*((EC$4-$E63+1)/($I63*($I63+1)/2)*$C63))+($J63="custom")*CustomCF!DV63</f>
        <v>0</v>
      </c>
      <c r="ED63" s="19">
        <f>($J63="Bell Curve")*(_xlfn.NORM.DIST(AND(ED$4&gt;=$E63,ED$4&lt;=$G63)*(ED$4-$E63+1),$I63/2,$L63,TRUE)-_xlfn.NORM.DIST(AND(ED$4&gt;=$E63,ED$4&lt;=$G63)*(EC$4-$E63+1),$I63/2,$L63,TRUE))/(1-2*_xlfn.NORM.DIST(0,$I63/2,$L63,TRUE))*$C63+($J63="Steady Growth")*(AND(ED$4&gt;=$E63,ED$4&lt;=$G63)*((ED$4-$E63+1)/($I63*($I63+1)/2)*$C63))+($J63="custom")*CustomCF!DW63</f>
        <v>0</v>
      </c>
      <c r="EE63" s="19">
        <f>($J63="Bell Curve")*(_xlfn.NORM.DIST(AND(EE$4&gt;=$E63,EE$4&lt;=$G63)*(EE$4-$E63+1),$I63/2,$L63,TRUE)-_xlfn.NORM.DIST(AND(EE$4&gt;=$E63,EE$4&lt;=$G63)*(ED$4-$E63+1),$I63/2,$L63,TRUE))/(1-2*_xlfn.NORM.DIST(0,$I63/2,$L63,TRUE))*$C63+($J63="Steady Growth")*(AND(EE$4&gt;=$E63,EE$4&lt;=$G63)*((EE$4-$E63+1)/($I63*($I63+1)/2)*$C63))+($J63="custom")*CustomCF!DX63</f>
        <v>0</v>
      </c>
      <c r="EF63" s="121">
        <f>($J63="Bell Curve")*(_xlfn.NORM.DIST(AND(EF$4&gt;=$E63,EF$4&lt;=$G63)*(EF$4-$E63+1),$I63/2,$L63,TRUE)-_xlfn.NORM.DIST(AND(EF$4&gt;=$E63,EF$4&lt;=$G63)*(EE$4-$E63+1),$I63/2,$L63,TRUE))/(1-2*_xlfn.NORM.DIST(0,$I63/2,$L63,TRUE))*$C63+($J63="Steady Growth")*(AND(EF$4&gt;=$E63,EF$4&lt;=$G63)*((EF$4-$E63+1)/($I63*($I63+1)/2)*$C63))+($J63="custom")*CustomCF!DY63</f>
        <v>0</v>
      </c>
    </row>
    <row r="64" spans="2:136" hidden="1" outlineLevel="1" x14ac:dyDescent="0.2">
      <c r="B64" s="103">
        <f>Budget!S10</f>
        <v>0</v>
      </c>
      <c r="C64" s="19">
        <f>Budget!T10</f>
        <v>0</v>
      </c>
      <c r="D64" s="19" t="str">
        <f t="shared" si="29"/>
        <v/>
      </c>
      <c r="E64" s="92">
        <v>12</v>
      </c>
      <c r="F64" s="18">
        <f>IF(J64="Custom",CustomCF!E64,INDEX($P$6:$EF$6,MATCH(E64,$P$4:$EF$4,0)))</f>
        <v>46387</v>
      </c>
      <c r="G64" s="92">
        <v>12</v>
      </c>
      <c r="H64" s="18">
        <f>IF(J64="Custom",CustomCF!F64,INDEX($P$6:$EF$6,MATCH(G64,$P$4:$EF$4,0)))</f>
        <v>46387</v>
      </c>
      <c r="I64" s="9">
        <f t="shared" si="30"/>
        <v>1</v>
      </c>
      <c r="J64" s="92" t="s">
        <v>30</v>
      </c>
      <c r="K64" s="92" t="s">
        <v>31</v>
      </c>
      <c r="L64" s="9">
        <f t="shared" si="28"/>
        <v>10000000</v>
      </c>
      <c r="M64" s="107">
        <f t="shared" si="23"/>
        <v>0</v>
      </c>
      <c r="N64" s="112" t="str">
        <f t="shared" si="10"/>
        <v>OK</v>
      </c>
      <c r="O64" s="112"/>
      <c r="P64" s="19">
        <f>($J64="Bell Curve")*(_xlfn.NORM.DIST(AND(P$4&gt;=$E64,P$4&lt;=$G64)*(P$4-$E64+1),$I64/2,$L64,TRUE)-_xlfn.NORM.DIST(AND(P$4&gt;=$E64,P$4&lt;=$G64)*(N$4-$E64+1),$I64/2,$L64,TRUE))/(1-2*_xlfn.NORM.DIST(0,$I64/2,$L64,TRUE))*$C64+($J64="Steady Growth")*(AND(P$4&gt;=$E64,P$4&lt;=$G64)*((P$4-$E64+1)/($I64*($I64+1)/2)*$C64))+($J64="custom")*CustomCF!I64</f>
        <v>0</v>
      </c>
      <c r="Q64" s="19">
        <f>($J64="Bell Curve")*(_xlfn.NORM.DIST(AND(Q$4&gt;=$E64,Q$4&lt;=$G64)*(Q$4-$E64+1),$I64/2,$L64,TRUE)-_xlfn.NORM.DIST(AND(Q$4&gt;=$E64,Q$4&lt;=$G64)*(P$4-$E64+1),$I64/2,$L64,TRUE))/(1-2*_xlfn.NORM.DIST(0,$I64/2,$L64,TRUE))*$C64+($J64="Steady Growth")*(AND(Q$4&gt;=$E64,Q$4&lt;=$G64)*((Q$4-$E64+1)/($I64*($I64+1)/2)*$C64))+($J64="custom")*CustomCF!J64</f>
        <v>0</v>
      </c>
      <c r="R64" s="19">
        <f>($J64="Bell Curve")*(_xlfn.NORM.DIST(AND(R$4&gt;=$E64,R$4&lt;=$G64)*(R$4-$E64+1),$I64/2,$L64,TRUE)-_xlfn.NORM.DIST(AND(R$4&gt;=$E64,R$4&lt;=$G64)*(Q$4-$E64+1),$I64/2,$L64,TRUE))/(1-2*_xlfn.NORM.DIST(0,$I64/2,$L64,TRUE))*$C64+($J64="Steady Growth")*(AND(R$4&gt;=$E64,R$4&lt;=$G64)*((R$4-$E64+1)/($I64*($I64+1)/2)*$C64))+($J64="custom")*CustomCF!K64</f>
        <v>0</v>
      </c>
      <c r="S64" s="19">
        <f>($J64="Bell Curve")*(_xlfn.NORM.DIST(AND(S$4&gt;=$E64,S$4&lt;=$G64)*(S$4-$E64+1),$I64/2,$L64,TRUE)-_xlfn.NORM.DIST(AND(S$4&gt;=$E64,S$4&lt;=$G64)*(R$4-$E64+1),$I64/2,$L64,TRUE))/(1-2*_xlfn.NORM.DIST(0,$I64/2,$L64,TRUE))*$C64+($J64="Steady Growth")*(AND(S$4&gt;=$E64,S$4&lt;=$G64)*((S$4-$E64+1)/($I64*($I64+1)/2)*$C64))+($J64="custom")*CustomCF!L64</f>
        <v>0</v>
      </c>
      <c r="T64" s="19">
        <f>($J64="Bell Curve")*(_xlfn.NORM.DIST(AND(T$4&gt;=$E64,T$4&lt;=$G64)*(T$4-$E64+1),$I64/2,$L64,TRUE)-_xlfn.NORM.DIST(AND(T$4&gt;=$E64,T$4&lt;=$G64)*(S$4-$E64+1),$I64/2,$L64,TRUE))/(1-2*_xlfn.NORM.DIST(0,$I64/2,$L64,TRUE))*$C64+($J64="Steady Growth")*(AND(T$4&gt;=$E64,T$4&lt;=$G64)*((T$4-$E64+1)/($I64*($I64+1)/2)*$C64))+($J64="custom")*CustomCF!M64</f>
        <v>0</v>
      </c>
      <c r="U64" s="19">
        <f>($J64="Bell Curve")*(_xlfn.NORM.DIST(AND(U$4&gt;=$E64,U$4&lt;=$G64)*(U$4-$E64+1),$I64/2,$L64,TRUE)-_xlfn.NORM.DIST(AND(U$4&gt;=$E64,U$4&lt;=$G64)*(T$4-$E64+1),$I64/2,$L64,TRUE))/(1-2*_xlfn.NORM.DIST(0,$I64/2,$L64,TRUE))*$C64+($J64="Steady Growth")*(AND(U$4&gt;=$E64,U$4&lt;=$G64)*((U$4-$E64+1)/($I64*($I64+1)/2)*$C64))+($J64="custom")*CustomCF!N64</f>
        <v>0</v>
      </c>
      <c r="V64" s="19">
        <f>($J64="Bell Curve")*(_xlfn.NORM.DIST(AND(V$4&gt;=$E64,V$4&lt;=$G64)*(V$4-$E64+1),$I64/2,$L64,TRUE)-_xlfn.NORM.DIST(AND(V$4&gt;=$E64,V$4&lt;=$G64)*(U$4-$E64+1),$I64/2,$L64,TRUE))/(1-2*_xlfn.NORM.DIST(0,$I64/2,$L64,TRUE))*$C64+($J64="Steady Growth")*(AND(V$4&gt;=$E64,V$4&lt;=$G64)*((V$4-$E64+1)/($I64*($I64+1)/2)*$C64))+($J64="custom")*CustomCF!O64</f>
        <v>0</v>
      </c>
      <c r="W64" s="19">
        <f>($J64="Bell Curve")*(_xlfn.NORM.DIST(AND(W$4&gt;=$E64,W$4&lt;=$G64)*(W$4-$E64+1),$I64/2,$L64,TRUE)-_xlfn.NORM.DIST(AND(W$4&gt;=$E64,W$4&lt;=$G64)*(V$4-$E64+1),$I64/2,$L64,TRUE))/(1-2*_xlfn.NORM.DIST(0,$I64/2,$L64,TRUE))*$C64+($J64="Steady Growth")*(AND(W$4&gt;=$E64,W$4&lt;=$G64)*((W$4-$E64+1)/($I64*($I64+1)/2)*$C64))+($J64="custom")*CustomCF!P64</f>
        <v>0</v>
      </c>
      <c r="X64" s="19">
        <f>($J64="Bell Curve")*(_xlfn.NORM.DIST(AND(X$4&gt;=$E64,X$4&lt;=$G64)*(X$4-$E64+1),$I64/2,$L64,TRUE)-_xlfn.NORM.DIST(AND(X$4&gt;=$E64,X$4&lt;=$G64)*(W$4-$E64+1),$I64/2,$L64,TRUE))/(1-2*_xlfn.NORM.DIST(0,$I64/2,$L64,TRUE))*$C64+($J64="Steady Growth")*(AND(X$4&gt;=$E64,X$4&lt;=$G64)*((X$4-$E64+1)/($I64*($I64+1)/2)*$C64))+($J64="custom")*CustomCF!Q64</f>
        <v>0</v>
      </c>
      <c r="Y64" s="19">
        <f>($J64="Bell Curve")*(_xlfn.NORM.DIST(AND(Y$4&gt;=$E64,Y$4&lt;=$G64)*(Y$4-$E64+1),$I64/2,$L64,TRUE)-_xlfn.NORM.DIST(AND(Y$4&gt;=$E64,Y$4&lt;=$G64)*(X$4-$E64+1),$I64/2,$L64,TRUE))/(1-2*_xlfn.NORM.DIST(0,$I64/2,$L64,TRUE))*$C64+($J64="Steady Growth")*(AND(Y$4&gt;=$E64,Y$4&lt;=$G64)*((Y$4-$E64+1)/($I64*($I64+1)/2)*$C64))+($J64="custom")*CustomCF!R64</f>
        <v>0</v>
      </c>
      <c r="Z64" s="19">
        <f>($J64="Bell Curve")*(_xlfn.NORM.DIST(AND(Z$4&gt;=$E64,Z$4&lt;=$G64)*(Z$4-$E64+1),$I64/2,$L64,TRUE)-_xlfn.NORM.DIST(AND(Z$4&gt;=$E64,Z$4&lt;=$G64)*(Y$4-$E64+1),$I64/2,$L64,TRUE))/(1-2*_xlfn.NORM.DIST(0,$I64/2,$L64,TRUE))*$C64+($J64="Steady Growth")*(AND(Z$4&gt;=$E64,Z$4&lt;=$G64)*((Z$4-$E64+1)/($I64*($I64+1)/2)*$C64))+($J64="custom")*CustomCF!S64</f>
        <v>0</v>
      </c>
      <c r="AA64" s="19">
        <f>($J64="Bell Curve")*(_xlfn.NORM.DIST(AND(AA$4&gt;=$E64,AA$4&lt;=$G64)*(AA$4-$E64+1),$I64/2,$L64,TRUE)-_xlfn.NORM.DIST(AND(AA$4&gt;=$E64,AA$4&lt;=$G64)*(Z$4-$E64+1),$I64/2,$L64,TRUE))/(1-2*_xlfn.NORM.DIST(0,$I64/2,$L64,TRUE))*$C64+($J64="Steady Growth")*(AND(AA$4&gt;=$E64,AA$4&lt;=$G64)*((AA$4-$E64+1)/($I64*($I64+1)/2)*$C64))+($J64="custom")*CustomCF!T64</f>
        <v>0</v>
      </c>
      <c r="AB64" s="19">
        <f>($J64="Bell Curve")*(_xlfn.NORM.DIST(AND(AB$4&gt;=$E64,AB$4&lt;=$G64)*(AB$4-$E64+1),$I64/2,$L64,TRUE)-_xlfn.NORM.DIST(AND(AB$4&gt;=$E64,AB$4&lt;=$G64)*(AA$4-$E64+1),$I64/2,$L64,TRUE))/(1-2*_xlfn.NORM.DIST(0,$I64/2,$L64,TRUE))*$C64+($J64="Steady Growth")*(AND(AB$4&gt;=$E64,AB$4&lt;=$G64)*((AB$4-$E64+1)/($I64*($I64+1)/2)*$C64))+($J64="custom")*CustomCF!U64</f>
        <v>0</v>
      </c>
      <c r="AC64" s="19">
        <f>($J64="Bell Curve")*(_xlfn.NORM.DIST(AND(AC$4&gt;=$E64,AC$4&lt;=$G64)*(AC$4-$E64+1),$I64/2,$L64,TRUE)-_xlfn.NORM.DIST(AND(AC$4&gt;=$E64,AC$4&lt;=$G64)*(AB$4-$E64+1),$I64/2,$L64,TRUE))/(1-2*_xlfn.NORM.DIST(0,$I64/2,$L64,TRUE))*$C64+($J64="Steady Growth")*(AND(AC$4&gt;=$E64,AC$4&lt;=$G64)*((AC$4-$E64+1)/($I64*($I64+1)/2)*$C64))+($J64="custom")*CustomCF!V64</f>
        <v>0</v>
      </c>
      <c r="AD64" s="19">
        <f>($J64="Bell Curve")*(_xlfn.NORM.DIST(AND(AD$4&gt;=$E64,AD$4&lt;=$G64)*(AD$4-$E64+1),$I64/2,$L64,TRUE)-_xlfn.NORM.DIST(AND(AD$4&gt;=$E64,AD$4&lt;=$G64)*(AC$4-$E64+1),$I64/2,$L64,TRUE))/(1-2*_xlfn.NORM.DIST(0,$I64/2,$L64,TRUE))*$C64+($J64="Steady Growth")*(AND(AD$4&gt;=$E64,AD$4&lt;=$G64)*((AD$4-$E64+1)/($I64*($I64+1)/2)*$C64))+($J64="custom")*CustomCF!W64</f>
        <v>0</v>
      </c>
      <c r="AE64" s="19">
        <f>($J64="Bell Curve")*(_xlfn.NORM.DIST(AND(AE$4&gt;=$E64,AE$4&lt;=$G64)*(AE$4-$E64+1),$I64/2,$L64,TRUE)-_xlfn.NORM.DIST(AND(AE$4&gt;=$E64,AE$4&lt;=$G64)*(AD$4-$E64+1),$I64/2,$L64,TRUE))/(1-2*_xlfn.NORM.DIST(0,$I64/2,$L64,TRUE))*$C64+($J64="Steady Growth")*(AND(AE$4&gt;=$E64,AE$4&lt;=$G64)*((AE$4-$E64+1)/($I64*($I64+1)/2)*$C64))+($J64="custom")*CustomCF!X64</f>
        <v>0</v>
      </c>
      <c r="AF64" s="19">
        <f>($J64="Bell Curve")*(_xlfn.NORM.DIST(AND(AF$4&gt;=$E64,AF$4&lt;=$G64)*(AF$4-$E64+1),$I64/2,$L64,TRUE)-_xlfn.NORM.DIST(AND(AF$4&gt;=$E64,AF$4&lt;=$G64)*(AE$4-$E64+1),$I64/2,$L64,TRUE))/(1-2*_xlfn.NORM.DIST(0,$I64/2,$L64,TRUE))*$C64+($J64="Steady Growth")*(AND(AF$4&gt;=$E64,AF$4&lt;=$G64)*((AF$4-$E64+1)/($I64*($I64+1)/2)*$C64))+($J64="custom")*CustomCF!Y64</f>
        <v>0</v>
      </c>
      <c r="AG64" s="19">
        <f>($J64="Bell Curve")*(_xlfn.NORM.DIST(AND(AG$4&gt;=$E64,AG$4&lt;=$G64)*(AG$4-$E64+1),$I64/2,$L64,TRUE)-_xlfn.NORM.DIST(AND(AG$4&gt;=$E64,AG$4&lt;=$G64)*(AF$4-$E64+1),$I64/2,$L64,TRUE))/(1-2*_xlfn.NORM.DIST(0,$I64/2,$L64,TRUE))*$C64+($J64="Steady Growth")*(AND(AG$4&gt;=$E64,AG$4&lt;=$G64)*((AG$4-$E64+1)/($I64*($I64+1)/2)*$C64))+($J64="custom")*CustomCF!Z64</f>
        <v>0</v>
      </c>
      <c r="AH64" s="19">
        <f>($J64="Bell Curve")*(_xlfn.NORM.DIST(AND(AH$4&gt;=$E64,AH$4&lt;=$G64)*(AH$4-$E64+1),$I64/2,$L64,TRUE)-_xlfn.NORM.DIST(AND(AH$4&gt;=$E64,AH$4&lt;=$G64)*(AG$4-$E64+1),$I64/2,$L64,TRUE))/(1-2*_xlfn.NORM.DIST(0,$I64/2,$L64,TRUE))*$C64+($J64="Steady Growth")*(AND(AH$4&gt;=$E64,AH$4&lt;=$G64)*((AH$4-$E64+1)/($I64*($I64+1)/2)*$C64))+($J64="custom")*CustomCF!AA64</f>
        <v>0</v>
      </c>
      <c r="AI64" s="19">
        <f>($J64="Bell Curve")*(_xlfn.NORM.DIST(AND(AI$4&gt;=$E64,AI$4&lt;=$G64)*(AI$4-$E64+1),$I64/2,$L64,TRUE)-_xlfn.NORM.DIST(AND(AI$4&gt;=$E64,AI$4&lt;=$G64)*(AH$4-$E64+1),$I64/2,$L64,TRUE))/(1-2*_xlfn.NORM.DIST(0,$I64/2,$L64,TRUE))*$C64+($J64="Steady Growth")*(AND(AI$4&gt;=$E64,AI$4&lt;=$G64)*((AI$4-$E64+1)/($I64*($I64+1)/2)*$C64))+($J64="custom")*CustomCF!AB64</f>
        <v>0</v>
      </c>
      <c r="AJ64" s="19">
        <f>($J64="Bell Curve")*(_xlfn.NORM.DIST(AND(AJ$4&gt;=$E64,AJ$4&lt;=$G64)*(AJ$4-$E64+1),$I64/2,$L64,TRUE)-_xlfn.NORM.DIST(AND(AJ$4&gt;=$E64,AJ$4&lt;=$G64)*(AI$4-$E64+1),$I64/2,$L64,TRUE))/(1-2*_xlfn.NORM.DIST(0,$I64/2,$L64,TRUE))*$C64+($J64="Steady Growth")*(AND(AJ$4&gt;=$E64,AJ$4&lt;=$G64)*((AJ$4-$E64+1)/($I64*($I64+1)/2)*$C64))+($J64="custom")*CustomCF!AC64</f>
        <v>0</v>
      </c>
      <c r="AK64" s="19">
        <f>($J64="Bell Curve")*(_xlfn.NORM.DIST(AND(AK$4&gt;=$E64,AK$4&lt;=$G64)*(AK$4-$E64+1),$I64/2,$L64,TRUE)-_xlfn.NORM.DIST(AND(AK$4&gt;=$E64,AK$4&lt;=$G64)*(AJ$4-$E64+1),$I64/2,$L64,TRUE))/(1-2*_xlfn.NORM.DIST(0,$I64/2,$L64,TRUE))*$C64+($J64="Steady Growth")*(AND(AK$4&gt;=$E64,AK$4&lt;=$G64)*((AK$4-$E64+1)/($I64*($I64+1)/2)*$C64))+($J64="custom")*CustomCF!AD64</f>
        <v>0</v>
      </c>
      <c r="AL64" s="19">
        <f>($J64="Bell Curve")*(_xlfn.NORM.DIST(AND(AL$4&gt;=$E64,AL$4&lt;=$G64)*(AL$4-$E64+1),$I64/2,$L64,TRUE)-_xlfn.NORM.DIST(AND(AL$4&gt;=$E64,AL$4&lt;=$G64)*(AK$4-$E64+1),$I64/2,$L64,TRUE))/(1-2*_xlfn.NORM.DIST(0,$I64/2,$L64,TRUE))*$C64+($J64="Steady Growth")*(AND(AL$4&gt;=$E64,AL$4&lt;=$G64)*((AL$4-$E64+1)/($I64*($I64+1)/2)*$C64))+($J64="custom")*CustomCF!AE64</f>
        <v>0</v>
      </c>
      <c r="AM64" s="19">
        <f>($J64="Bell Curve")*(_xlfn.NORM.DIST(AND(AM$4&gt;=$E64,AM$4&lt;=$G64)*(AM$4-$E64+1),$I64/2,$L64,TRUE)-_xlfn.NORM.DIST(AND(AM$4&gt;=$E64,AM$4&lt;=$G64)*(AL$4-$E64+1),$I64/2,$L64,TRUE))/(1-2*_xlfn.NORM.DIST(0,$I64/2,$L64,TRUE))*$C64+($J64="Steady Growth")*(AND(AM$4&gt;=$E64,AM$4&lt;=$G64)*((AM$4-$E64+1)/($I64*($I64+1)/2)*$C64))+($J64="custom")*CustomCF!AF64</f>
        <v>0</v>
      </c>
      <c r="AN64" s="19">
        <f>($J64="Bell Curve")*(_xlfn.NORM.DIST(AND(AN$4&gt;=$E64,AN$4&lt;=$G64)*(AN$4-$E64+1),$I64/2,$L64,TRUE)-_xlfn.NORM.DIST(AND(AN$4&gt;=$E64,AN$4&lt;=$G64)*(AM$4-$E64+1),$I64/2,$L64,TRUE))/(1-2*_xlfn.NORM.DIST(0,$I64/2,$L64,TRUE))*$C64+($J64="Steady Growth")*(AND(AN$4&gt;=$E64,AN$4&lt;=$G64)*((AN$4-$E64+1)/($I64*($I64+1)/2)*$C64))+($J64="custom")*CustomCF!AG64</f>
        <v>0</v>
      </c>
      <c r="AO64" s="19">
        <f>($J64="Bell Curve")*(_xlfn.NORM.DIST(AND(AO$4&gt;=$E64,AO$4&lt;=$G64)*(AO$4-$E64+1),$I64/2,$L64,TRUE)-_xlfn.NORM.DIST(AND(AO$4&gt;=$E64,AO$4&lt;=$G64)*(AN$4-$E64+1),$I64/2,$L64,TRUE))/(1-2*_xlfn.NORM.DIST(0,$I64/2,$L64,TRUE))*$C64+($J64="Steady Growth")*(AND(AO$4&gt;=$E64,AO$4&lt;=$G64)*((AO$4-$E64+1)/($I64*($I64+1)/2)*$C64))+($J64="custom")*CustomCF!AH64</f>
        <v>0</v>
      </c>
      <c r="AP64" s="19">
        <f>($J64="Bell Curve")*(_xlfn.NORM.DIST(AND(AP$4&gt;=$E64,AP$4&lt;=$G64)*(AP$4-$E64+1),$I64/2,$L64,TRUE)-_xlfn.NORM.DIST(AND(AP$4&gt;=$E64,AP$4&lt;=$G64)*(AO$4-$E64+1),$I64/2,$L64,TRUE))/(1-2*_xlfn.NORM.DIST(0,$I64/2,$L64,TRUE))*$C64+($J64="Steady Growth")*(AND(AP$4&gt;=$E64,AP$4&lt;=$G64)*((AP$4-$E64+1)/($I64*($I64+1)/2)*$C64))+($J64="custom")*CustomCF!AI64</f>
        <v>0</v>
      </c>
      <c r="AQ64" s="19">
        <f>($J64="Bell Curve")*(_xlfn.NORM.DIST(AND(AQ$4&gt;=$E64,AQ$4&lt;=$G64)*(AQ$4-$E64+1),$I64/2,$L64,TRUE)-_xlfn.NORM.DIST(AND(AQ$4&gt;=$E64,AQ$4&lt;=$G64)*(AP$4-$E64+1),$I64/2,$L64,TRUE))/(1-2*_xlfn.NORM.DIST(0,$I64/2,$L64,TRUE))*$C64+($J64="Steady Growth")*(AND(AQ$4&gt;=$E64,AQ$4&lt;=$G64)*((AQ$4-$E64+1)/($I64*($I64+1)/2)*$C64))+($J64="custom")*CustomCF!AJ64</f>
        <v>0</v>
      </c>
      <c r="AR64" s="19">
        <f>($J64="Bell Curve")*(_xlfn.NORM.DIST(AND(AR$4&gt;=$E64,AR$4&lt;=$G64)*(AR$4-$E64+1),$I64/2,$L64,TRUE)-_xlfn.NORM.DIST(AND(AR$4&gt;=$E64,AR$4&lt;=$G64)*(AQ$4-$E64+1),$I64/2,$L64,TRUE))/(1-2*_xlfn.NORM.DIST(0,$I64/2,$L64,TRUE))*$C64+($J64="Steady Growth")*(AND(AR$4&gt;=$E64,AR$4&lt;=$G64)*((AR$4-$E64+1)/($I64*($I64+1)/2)*$C64))+($J64="custom")*CustomCF!AK64</f>
        <v>0</v>
      </c>
      <c r="AS64" s="19">
        <f>($J64="Bell Curve")*(_xlfn.NORM.DIST(AND(AS$4&gt;=$E64,AS$4&lt;=$G64)*(AS$4-$E64+1),$I64/2,$L64,TRUE)-_xlfn.NORM.DIST(AND(AS$4&gt;=$E64,AS$4&lt;=$G64)*(AR$4-$E64+1),$I64/2,$L64,TRUE))/(1-2*_xlfn.NORM.DIST(0,$I64/2,$L64,TRUE))*$C64+($J64="Steady Growth")*(AND(AS$4&gt;=$E64,AS$4&lt;=$G64)*((AS$4-$E64+1)/($I64*($I64+1)/2)*$C64))+($J64="custom")*CustomCF!AL64</f>
        <v>0</v>
      </c>
      <c r="AT64" s="19">
        <f>($J64="Bell Curve")*(_xlfn.NORM.DIST(AND(AT$4&gt;=$E64,AT$4&lt;=$G64)*(AT$4-$E64+1),$I64/2,$L64,TRUE)-_xlfn.NORM.DIST(AND(AT$4&gt;=$E64,AT$4&lt;=$G64)*(AS$4-$E64+1),$I64/2,$L64,TRUE))/(1-2*_xlfn.NORM.DIST(0,$I64/2,$L64,TRUE))*$C64+($J64="Steady Growth")*(AND(AT$4&gt;=$E64,AT$4&lt;=$G64)*((AT$4-$E64+1)/($I64*($I64+1)/2)*$C64))+($J64="custom")*CustomCF!AM64</f>
        <v>0</v>
      </c>
      <c r="AU64" s="19">
        <f>($J64="Bell Curve")*(_xlfn.NORM.DIST(AND(AU$4&gt;=$E64,AU$4&lt;=$G64)*(AU$4-$E64+1),$I64/2,$L64,TRUE)-_xlfn.NORM.DIST(AND(AU$4&gt;=$E64,AU$4&lt;=$G64)*(AT$4-$E64+1),$I64/2,$L64,TRUE))/(1-2*_xlfn.NORM.DIST(0,$I64/2,$L64,TRUE))*$C64+($J64="Steady Growth")*(AND(AU$4&gt;=$E64,AU$4&lt;=$G64)*((AU$4-$E64+1)/($I64*($I64+1)/2)*$C64))+($J64="custom")*CustomCF!AN64</f>
        <v>0</v>
      </c>
      <c r="AV64" s="19">
        <f>($J64="Bell Curve")*(_xlfn.NORM.DIST(AND(AV$4&gt;=$E64,AV$4&lt;=$G64)*(AV$4-$E64+1),$I64/2,$L64,TRUE)-_xlfn.NORM.DIST(AND(AV$4&gt;=$E64,AV$4&lt;=$G64)*(AU$4-$E64+1),$I64/2,$L64,TRUE))/(1-2*_xlfn.NORM.DIST(0,$I64/2,$L64,TRUE))*$C64+($J64="Steady Growth")*(AND(AV$4&gt;=$E64,AV$4&lt;=$G64)*((AV$4-$E64+1)/($I64*($I64+1)/2)*$C64))+($J64="custom")*CustomCF!AO64</f>
        <v>0</v>
      </c>
      <c r="AW64" s="19">
        <f>($J64="Bell Curve")*(_xlfn.NORM.DIST(AND(AW$4&gt;=$E64,AW$4&lt;=$G64)*(AW$4-$E64+1),$I64/2,$L64,TRUE)-_xlfn.NORM.DIST(AND(AW$4&gt;=$E64,AW$4&lt;=$G64)*(AV$4-$E64+1),$I64/2,$L64,TRUE))/(1-2*_xlfn.NORM.DIST(0,$I64/2,$L64,TRUE))*$C64+($J64="Steady Growth")*(AND(AW$4&gt;=$E64,AW$4&lt;=$G64)*((AW$4-$E64+1)/($I64*($I64+1)/2)*$C64))+($J64="custom")*CustomCF!AP64</f>
        <v>0</v>
      </c>
      <c r="AX64" s="19">
        <f>($J64="Bell Curve")*(_xlfn.NORM.DIST(AND(AX$4&gt;=$E64,AX$4&lt;=$G64)*(AX$4-$E64+1),$I64/2,$L64,TRUE)-_xlfn.NORM.DIST(AND(AX$4&gt;=$E64,AX$4&lt;=$G64)*(AW$4-$E64+1),$I64/2,$L64,TRUE))/(1-2*_xlfn.NORM.DIST(0,$I64/2,$L64,TRUE))*$C64+($J64="Steady Growth")*(AND(AX$4&gt;=$E64,AX$4&lt;=$G64)*((AX$4-$E64+1)/($I64*($I64+1)/2)*$C64))+($J64="custom")*CustomCF!AQ64</f>
        <v>0</v>
      </c>
      <c r="AY64" s="19">
        <f>($J64="Bell Curve")*(_xlfn.NORM.DIST(AND(AY$4&gt;=$E64,AY$4&lt;=$G64)*(AY$4-$E64+1),$I64/2,$L64,TRUE)-_xlfn.NORM.DIST(AND(AY$4&gt;=$E64,AY$4&lt;=$G64)*(AX$4-$E64+1),$I64/2,$L64,TRUE))/(1-2*_xlfn.NORM.DIST(0,$I64/2,$L64,TRUE))*$C64+($J64="Steady Growth")*(AND(AY$4&gt;=$E64,AY$4&lt;=$G64)*((AY$4-$E64+1)/($I64*($I64+1)/2)*$C64))+($J64="custom")*CustomCF!AR64</f>
        <v>0</v>
      </c>
      <c r="AZ64" s="19">
        <f>($J64="Bell Curve")*(_xlfn.NORM.DIST(AND(AZ$4&gt;=$E64,AZ$4&lt;=$G64)*(AZ$4-$E64+1),$I64/2,$L64,TRUE)-_xlfn.NORM.DIST(AND(AZ$4&gt;=$E64,AZ$4&lt;=$G64)*(AY$4-$E64+1),$I64/2,$L64,TRUE))/(1-2*_xlfn.NORM.DIST(0,$I64/2,$L64,TRUE))*$C64+($J64="Steady Growth")*(AND(AZ$4&gt;=$E64,AZ$4&lt;=$G64)*((AZ$4-$E64+1)/($I64*($I64+1)/2)*$C64))+($J64="custom")*CustomCF!AS64</f>
        <v>0</v>
      </c>
      <c r="BA64" s="19">
        <f>($J64="Bell Curve")*(_xlfn.NORM.DIST(AND(BA$4&gt;=$E64,BA$4&lt;=$G64)*(BA$4-$E64+1),$I64/2,$L64,TRUE)-_xlfn.NORM.DIST(AND(BA$4&gt;=$E64,BA$4&lt;=$G64)*(AZ$4-$E64+1),$I64/2,$L64,TRUE))/(1-2*_xlfn.NORM.DIST(0,$I64/2,$L64,TRUE))*$C64+($J64="Steady Growth")*(AND(BA$4&gt;=$E64,BA$4&lt;=$G64)*((BA$4-$E64+1)/($I64*($I64+1)/2)*$C64))+($J64="custom")*CustomCF!AT64</f>
        <v>0</v>
      </c>
      <c r="BB64" s="19">
        <f>($J64="Bell Curve")*(_xlfn.NORM.DIST(AND(BB$4&gt;=$E64,BB$4&lt;=$G64)*(BB$4-$E64+1),$I64/2,$L64,TRUE)-_xlfn.NORM.DIST(AND(BB$4&gt;=$E64,BB$4&lt;=$G64)*(BA$4-$E64+1),$I64/2,$L64,TRUE))/(1-2*_xlfn.NORM.DIST(0,$I64/2,$L64,TRUE))*$C64+($J64="Steady Growth")*(AND(BB$4&gt;=$E64,BB$4&lt;=$G64)*((BB$4-$E64+1)/($I64*($I64+1)/2)*$C64))+($J64="custom")*CustomCF!AU64</f>
        <v>0</v>
      </c>
      <c r="BC64" s="19">
        <f>($J64="Bell Curve")*(_xlfn.NORM.DIST(AND(BC$4&gt;=$E64,BC$4&lt;=$G64)*(BC$4-$E64+1),$I64/2,$L64,TRUE)-_xlfn.NORM.DIST(AND(BC$4&gt;=$E64,BC$4&lt;=$G64)*(BB$4-$E64+1),$I64/2,$L64,TRUE))/(1-2*_xlfn.NORM.DIST(0,$I64/2,$L64,TRUE))*$C64+($J64="Steady Growth")*(AND(BC$4&gt;=$E64,BC$4&lt;=$G64)*((BC$4-$E64+1)/($I64*($I64+1)/2)*$C64))+($J64="custom")*CustomCF!AV64</f>
        <v>0</v>
      </c>
      <c r="BD64" s="19">
        <f>($J64="Bell Curve")*(_xlfn.NORM.DIST(AND(BD$4&gt;=$E64,BD$4&lt;=$G64)*(BD$4-$E64+1),$I64/2,$L64,TRUE)-_xlfn.NORM.DIST(AND(BD$4&gt;=$E64,BD$4&lt;=$G64)*(BC$4-$E64+1),$I64/2,$L64,TRUE))/(1-2*_xlfn.NORM.DIST(0,$I64/2,$L64,TRUE))*$C64+($J64="Steady Growth")*(AND(BD$4&gt;=$E64,BD$4&lt;=$G64)*((BD$4-$E64+1)/($I64*($I64+1)/2)*$C64))+($J64="custom")*CustomCF!AW64</f>
        <v>0</v>
      </c>
      <c r="BE64" s="19">
        <f>($J64="Bell Curve")*(_xlfn.NORM.DIST(AND(BE$4&gt;=$E64,BE$4&lt;=$G64)*(BE$4-$E64+1),$I64/2,$L64,TRUE)-_xlfn.NORM.DIST(AND(BE$4&gt;=$E64,BE$4&lt;=$G64)*(BD$4-$E64+1),$I64/2,$L64,TRUE))/(1-2*_xlfn.NORM.DIST(0,$I64/2,$L64,TRUE))*$C64+($J64="Steady Growth")*(AND(BE$4&gt;=$E64,BE$4&lt;=$G64)*((BE$4-$E64+1)/($I64*($I64+1)/2)*$C64))+($J64="custom")*CustomCF!AX64</f>
        <v>0</v>
      </c>
      <c r="BF64" s="19">
        <f>($J64="Bell Curve")*(_xlfn.NORM.DIST(AND(BF$4&gt;=$E64,BF$4&lt;=$G64)*(BF$4-$E64+1),$I64/2,$L64,TRUE)-_xlfn.NORM.DIST(AND(BF$4&gt;=$E64,BF$4&lt;=$G64)*(BE$4-$E64+1),$I64/2,$L64,TRUE))/(1-2*_xlfn.NORM.DIST(0,$I64/2,$L64,TRUE))*$C64+($J64="Steady Growth")*(AND(BF$4&gt;=$E64,BF$4&lt;=$G64)*((BF$4-$E64+1)/($I64*($I64+1)/2)*$C64))+($J64="custom")*CustomCF!AY64</f>
        <v>0</v>
      </c>
      <c r="BG64" s="19">
        <f>($J64="Bell Curve")*(_xlfn.NORM.DIST(AND(BG$4&gt;=$E64,BG$4&lt;=$G64)*(BG$4-$E64+1),$I64/2,$L64,TRUE)-_xlfn.NORM.DIST(AND(BG$4&gt;=$E64,BG$4&lt;=$G64)*(BF$4-$E64+1),$I64/2,$L64,TRUE))/(1-2*_xlfn.NORM.DIST(0,$I64/2,$L64,TRUE))*$C64+($J64="Steady Growth")*(AND(BG$4&gt;=$E64,BG$4&lt;=$G64)*((BG$4-$E64+1)/($I64*($I64+1)/2)*$C64))+($J64="custom")*CustomCF!AZ64</f>
        <v>0</v>
      </c>
      <c r="BH64" s="19">
        <f>($J64="Bell Curve")*(_xlfn.NORM.DIST(AND(BH$4&gt;=$E64,BH$4&lt;=$G64)*(BH$4-$E64+1),$I64/2,$L64,TRUE)-_xlfn.NORM.DIST(AND(BH$4&gt;=$E64,BH$4&lt;=$G64)*(BG$4-$E64+1),$I64/2,$L64,TRUE))/(1-2*_xlfn.NORM.DIST(0,$I64/2,$L64,TRUE))*$C64+($J64="Steady Growth")*(AND(BH$4&gt;=$E64,BH$4&lt;=$G64)*((BH$4-$E64+1)/($I64*($I64+1)/2)*$C64))+($J64="custom")*CustomCF!BA64</f>
        <v>0</v>
      </c>
      <c r="BI64" s="19">
        <f>($J64="Bell Curve")*(_xlfn.NORM.DIST(AND(BI$4&gt;=$E64,BI$4&lt;=$G64)*(BI$4-$E64+1),$I64/2,$L64,TRUE)-_xlfn.NORM.DIST(AND(BI$4&gt;=$E64,BI$4&lt;=$G64)*(BH$4-$E64+1),$I64/2,$L64,TRUE))/(1-2*_xlfn.NORM.DIST(0,$I64/2,$L64,TRUE))*$C64+($J64="Steady Growth")*(AND(BI$4&gt;=$E64,BI$4&lt;=$G64)*((BI$4-$E64+1)/($I64*($I64+1)/2)*$C64))+($J64="custom")*CustomCF!BB64</f>
        <v>0</v>
      </c>
      <c r="BJ64" s="19">
        <f>($J64="Bell Curve")*(_xlfn.NORM.DIST(AND(BJ$4&gt;=$E64,BJ$4&lt;=$G64)*(BJ$4-$E64+1),$I64/2,$L64,TRUE)-_xlfn.NORM.DIST(AND(BJ$4&gt;=$E64,BJ$4&lt;=$G64)*(BI$4-$E64+1),$I64/2,$L64,TRUE))/(1-2*_xlfn.NORM.DIST(0,$I64/2,$L64,TRUE))*$C64+($J64="Steady Growth")*(AND(BJ$4&gt;=$E64,BJ$4&lt;=$G64)*((BJ$4-$E64+1)/($I64*($I64+1)/2)*$C64))+($J64="custom")*CustomCF!BC64</f>
        <v>0</v>
      </c>
      <c r="BK64" s="19">
        <f>($J64="Bell Curve")*(_xlfn.NORM.DIST(AND(BK$4&gt;=$E64,BK$4&lt;=$G64)*(BK$4-$E64+1),$I64/2,$L64,TRUE)-_xlfn.NORM.DIST(AND(BK$4&gt;=$E64,BK$4&lt;=$G64)*(BJ$4-$E64+1),$I64/2,$L64,TRUE))/(1-2*_xlfn.NORM.DIST(0,$I64/2,$L64,TRUE))*$C64+($J64="Steady Growth")*(AND(BK$4&gt;=$E64,BK$4&lt;=$G64)*((BK$4-$E64+1)/($I64*($I64+1)/2)*$C64))+($J64="custom")*CustomCF!BD64</f>
        <v>0</v>
      </c>
      <c r="BL64" s="19">
        <f>($J64="Bell Curve")*(_xlfn.NORM.DIST(AND(BL$4&gt;=$E64,BL$4&lt;=$G64)*(BL$4-$E64+1),$I64/2,$L64,TRUE)-_xlfn.NORM.DIST(AND(BL$4&gt;=$E64,BL$4&lt;=$G64)*(BK$4-$E64+1),$I64/2,$L64,TRUE))/(1-2*_xlfn.NORM.DIST(0,$I64/2,$L64,TRUE))*$C64+($J64="Steady Growth")*(AND(BL$4&gt;=$E64,BL$4&lt;=$G64)*((BL$4-$E64+1)/($I64*($I64+1)/2)*$C64))+($J64="custom")*CustomCF!BE64</f>
        <v>0</v>
      </c>
      <c r="BM64" s="19">
        <f>($J64="Bell Curve")*(_xlfn.NORM.DIST(AND(BM$4&gt;=$E64,BM$4&lt;=$G64)*(BM$4-$E64+1),$I64/2,$L64,TRUE)-_xlfn.NORM.DIST(AND(BM$4&gt;=$E64,BM$4&lt;=$G64)*(BL$4-$E64+1),$I64/2,$L64,TRUE))/(1-2*_xlfn.NORM.DIST(0,$I64/2,$L64,TRUE))*$C64+($J64="Steady Growth")*(AND(BM$4&gt;=$E64,BM$4&lt;=$G64)*((BM$4-$E64+1)/($I64*($I64+1)/2)*$C64))+($J64="custom")*CustomCF!BF64</f>
        <v>0</v>
      </c>
      <c r="BN64" s="19">
        <f>($J64="Bell Curve")*(_xlfn.NORM.DIST(AND(BN$4&gt;=$E64,BN$4&lt;=$G64)*(BN$4-$E64+1),$I64/2,$L64,TRUE)-_xlfn.NORM.DIST(AND(BN$4&gt;=$E64,BN$4&lt;=$G64)*(BM$4-$E64+1),$I64/2,$L64,TRUE))/(1-2*_xlfn.NORM.DIST(0,$I64/2,$L64,TRUE))*$C64+($J64="Steady Growth")*(AND(BN$4&gt;=$E64,BN$4&lt;=$G64)*((BN$4-$E64+1)/($I64*($I64+1)/2)*$C64))+($J64="custom")*CustomCF!BG64</f>
        <v>0</v>
      </c>
      <c r="BO64" s="19">
        <f>($J64="Bell Curve")*(_xlfn.NORM.DIST(AND(BO$4&gt;=$E64,BO$4&lt;=$G64)*(BO$4-$E64+1),$I64/2,$L64,TRUE)-_xlfn.NORM.DIST(AND(BO$4&gt;=$E64,BO$4&lt;=$G64)*(BN$4-$E64+1),$I64/2,$L64,TRUE))/(1-2*_xlfn.NORM.DIST(0,$I64/2,$L64,TRUE))*$C64+($J64="Steady Growth")*(AND(BO$4&gt;=$E64,BO$4&lt;=$G64)*((BO$4-$E64+1)/($I64*($I64+1)/2)*$C64))+($J64="custom")*CustomCF!BH64</f>
        <v>0</v>
      </c>
      <c r="BP64" s="19">
        <f>($J64="Bell Curve")*(_xlfn.NORM.DIST(AND(BP$4&gt;=$E64,BP$4&lt;=$G64)*(BP$4-$E64+1),$I64/2,$L64,TRUE)-_xlfn.NORM.DIST(AND(BP$4&gt;=$E64,BP$4&lt;=$G64)*(BO$4-$E64+1),$I64/2,$L64,TRUE))/(1-2*_xlfn.NORM.DIST(0,$I64/2,$L64,TRUE))*$C64+($J64="Steady Growth")*(AND(BP$4&gt;=$E64,BP$4&lt;=$G64)*((BP$4-$E64+1)/($I64*($I64+1)/2)*$C64))+($J64="custom")*CustomCF!BI64</f>
        <v>0</v>
      </c>
      <c r="BQ64" s="19">
        <f>($J64="Bell Curve")*(_xlfn.NORM.DIST(AND(BQ$4&gt;=$E64,BQ$4&lt;=$G64)*(BQ$4-$E64+1),$I64/2,$L64,TRUE)-_xlfn.NORM.DIST(AND(BQ$4&gt;=$E64,BQ$4&lt;=$G64)*(BP$4-$E64+1),$I64/2,$L64,TRUE))/(1-2*_xlfn.NORM.DIST(0,$I64/2,$L64,TRUE))*$C64+($J64="Steady Growth")*(AND(BQ$4&gt;=$E64,BQ$4&lt;=$G64)*((BQ$4-$E64+1)/($I64*($I64+1)/2)*$C64))+($J64="custom")*CustomCF!BJ64</f>
        <v>0</v>
      </c>
      <c r="BR64" s="19">
        <f>($J64="Bell Curve")*(_xlfn.NORM.DIST(AND(BR$4&gt;=$E64,BR$4&lt;=$G64)*(BR$4-$E64+1),$I64/2,$L64,TRUE)-_xlfn.NORM.DIST(AND(BR$4&gt;=$E64,BR$4&lt;=$G64)*(BQ$4-$E64+1),$I64/2,$L64,TRUE))/(1-2*_xlfn.NORM.DIST(0,$I64/2,$L64,TRUE))*$C64+($J64="Steady Growth")*(AND(BR$4&gt;=$E64,BR$4&lt;=$G64)*((BR$4-$E64+1)/($I64*($I64+1)/2)*$C64))+($J64="custom")*CustomCF!BK64</f>
        <v>0</v>
      </c>
      <c r="BS64" s="19">
        <f>($J64="Bell Curve")*(_xlfn.NORM.DIST(AND(BS$4&gt;=$E64,BS$4&lt;=$G64)*(BS$4-$E64+1),$I64/2,$L64,TRUE)-_xlfn.NORM.DIST(AND(BS$4&gt;=$E64,BS$4&lt;=$G64)*(BR$4-$E64+1),$I64/2,$L64,TRUE))/(1-2*_xlfn.NORM.DIST(0,$I64/2,$L64,TRUE))*$C64+($J64="Steady Growth")*(AND(BS$4&gt;=$E64,BS$4&lt;=$G64)*((BS$4-$E64+1)/($I64*($I64+1)/2)*$C64))+($J64="custom")*CustomCF!BL64</f>
        <v>0</v>
      </c>
      <c r="BT64" s="19">
        <f>($J64="Bell Curve")*(_xlfn.NORM.DIST(AND(BT$4&gt;=$E64,BT$4&lt;=$G64)*(BT$4-$E64+1),$I64/2,$L64,TRUE)-_xlfn.NORM.DIST(AND(BT$4&gt;=$E64,BT$4&lt;=$G64)*(BS$4-$E64+1),$I64/2,$L64,TRUE))/(1-2*_xlfn.NORM.DIST(0,$I64/2,$L64,TRUE))*$C64+($J64="Steady Growth")*(AND(BT$4&gt;=$E64,BT$4&lt;=$G64)*((BT$4-$E64+1)/($I64*($I64+1)/2)*$C64))+($J64="custom")*CustomCF!BM64</f>
        <v>0</v>
      </c>
      <c r="BU64" s="19">
        <f>($J64="Bell Curve")*(_xlfn.NORM.DIST(AND(BU$4&gt;=$E64,BU$4&lt;=$G64)*(BU$4-$E64+1),$I64/2,$L64,TRUE)-_xlfn.NORM.DIST(AND(BU$4&gt;=$E64,BU$4&lt;=$G64)*(BT$4-$E64+1),$I64/2,$L64,TRUE))/(1-2*_xlfn.NORM.DIST(0,$I64/2,$L64,TRUE))*$C64+($J64="Steady Growth")*(AND(BU$4&gt;=$E64,BU$4&lt;=$G64)*((BU$4-$E64+1)/($I64*($I64+1)/2)*$C64))+($J64="custom")*CustomCF!BN64</f>
        <v>0</v>
      </c>
      <c r="BV64" s="19">
        <f>($J64="Bell Curve")*(_xlfn.NORM.DIST(AND(BV$4&gt;=$E64,BV$4&lt;=$G64)*(BV$4-$E64+1),$I64/2,$L64,TRUE)-_xlfn.NORM.DIST(AND(BV$4&gt;=$E64,BV$4&lt;=$G64)*(BU$4-$E64+1),$I64/2,$L64,TRUE))/(1-2*_xlfn.NORM.DIST(0,$I64/2,$L64,TRUE))*$C64+($J64="Steady Growth")*(AND(BV$4&gt;=$E64,BV$4&lt;=$G64)*((BV$4-$E64+1)/($I64*($I64+1)/2)*$C64))+($J64="custom")*CustomCF!BO64</f>
        <v>0</v>
      </c>
      <c r="BW64" s="19">
        <f>($J64="Bell Curve")*(_xlfn.NORM.DIST(AND(BW$4&gt;=$E64,BW$4&lt;=$G64)*(BW$4-$E64+1),$I64/2,$L64,TRUE)-_xlfn.NORM.DIST(AND(BW$4&gt;=$E64,BW$4&lt;=$G64)*(BV$4-$E64+1),$I64/2,$L64,TRUE))/(1-2*_xlfn.NORM.DIST(0,$I64/2,$L64,TRUE))*$C64+($J64="Steady Growth")*(AND(BW$4&gt;=$E64,BW$4&lt;=$G64)*((BW$4-$E64+1)/($I64*($I64+1)/2)*$C64))+($J64="custom")*CustomCF!BP64</f>
        <v>0</v>
      </c>
      <c r="BX64" s="19">
        <f>($J64="Bell Curve")*(_xlfn.NORM.DIST(AND(BX$4&gt;=$E64,BX$4&lt;=$G64)*(BX$4-$E64+1),$I64/2,$L64,TRUE)-_xlfn.NORM.DIST(AND(BX$4&gt;=$E64,BX$4&lt;=$G64)*(BW$4-$E64+1),$I64/2,$L64,TRUE))/(1-2*_xlfn.NORM.DIST(0,$I64/2,$L64,TRUE))*$C64+($J64="Steady Growth")*(AND(BX$4&gt;=$E64,BX$4&lt;=$G64)*((BX$4-$E64+1)/($I64*($I64+1)/2)*$C64))+($J64="custom")*CustomCF!BQ64</f>
        <v>0</v>
      </c>
      <c r="BY64" s="19">
        <f>($J64="Bell Curve")*(_xlfn.NORM.DIST(AND(BY$4&gt;=$E64,BY$4&lt;=$G64)*(BY$4-$E64+1),$I64/2,$L64,TRUE)-_xlfn.NORM.DIST(AND(BY$4&gt;=$E64,BY$4&lt;=$G64)*(BX$4-$E64+1),$I64/2,$L64,TRUE))/(1-2*_xlfn.NORM.DIST(0,$I64/2,$L64,TRUE))*$C64+($J64="Steady Growth")*(AND(BY$4&gt;=$E64,BY$4&lt;=$G64)*((BY$4-$E64+1)/($I64*($I64+1)/2)*$C64))+($J64="custom")*CustomCF!BR64</f>
        <v>0</v>
      </c>
      <c r="BZ64" s="19">
        <f>($J64="Bell Curve")*(_xlfn.NORM.DIST(AND(BZ$4&gt;=$E64,BZ$4&lt;=$G64)*(BZ$4-$E64+1),$I64/2,$L64,TRUE)-_xlfn.NORM.DIST(AND(BZ$4&gt;=$E64,BZ$4&lt;=$G64)*(BY$4-$E64+1),$I64/2,$L64,TRUE))/(1-2*_xlfn.NORM.DIST(0,$I64/2,$L64,TRUE))*$C64+($J64="Steady Growth")*(AND(BZ$4&gt;=$E64,BZ$4&lt;=$G64)*((BZ$4-$E64+1)/($I64*($I64+1)/2)*$C64))+($J64="custom")*CustomCF!BS64</f>
        <v>0</v>
      </c>
      <c r="CA64" s="19">
        <f>($J64="Bell Curve")*(_xlfn.NORM.DIST(AND(CA$4&gt;=$E64,CA$4&lt;=$G64)*(CA$4-$E64+1),$I64/2,$L64,TRUE)-_xlfn.NORM.DIST(AND(CA$4&gt;=$E64,CA$4&lt;=$G64)*(BZ$4-$E64+1),$I64/2,$L64,TRUE))/(1-2*_xlfn.NORM.DIST(0,$I64/2,$L64,TRUE))*$C64+($J64="Steady Growth")*(AND(CA$4&gt;=$E64,CA$4&lt;=$G64)*((CA$4-$E64+1)/($I64*($I64+1)/2)*$C64))+($J64="custom")*CustomCF!BT64</f>
        <v>0</v>
      </c>
      <c r="CB64" s="19">
        <f>($J64="Bell Curve")*(_xlfn.NORM.DIST(AND(CB$4&gt;=$E64,CB$4&lt;=$G64)*(CB$4-$E64+1),$I64/2,$L64,TRUE)-_xlfn.NORM.DIST(AND(CB$4&gt;=$E64,CB$4&lt;=$G64)*(CA$4-$E64+1),$I64/2,$L64,TRUE))/(1-2*_xlfn.NORM.DIST(0,$I64/2,$L64,TRUE))*$C64+($J64="Steady Growth")*(AND(CB$4&gt;=$E64,CB$4&lt;=$G64)*((CB$4-$E64+1)/($I64*($I64+1)/2)*$C64))+($J64="custom")*CustomCF!BU64</f>
        <v>0</v>
      </c>
      <c r="CC64" s="19">
        <f>($J64="Bell Curve")*(_xlfn.NORM.DIST(AND(CC$4&gt;=$E64,CC$4&lt;=$G64)*(CC$4-$E64+1),$I64/2,$L64,TRUE)-_xlfn.NORM.DIST(AND(CC$4&gt;=$E64,CC$4&lt;=$G64)*(CB$4-$E64+1),$I64/2,$L64,TRUE))/(1-2*_xlfn.NORM.DIST(0,$I64/2,$L64,TRUE))*$C64+($J64="Steady Growth")*(AND(CC$4&gt;=$E64,CC$4&lt;=$G64)*((CC$4-$E64+1)/($I64*($I64+1)/2)*$C64))+($J64="custom")*CustomCF!BV64</f>
        <v>0</v>
      </c>
      <c r="CD64" s="19">
        <f>($J64="Bell Curve")*(_xlfn.NORM.DIST(AND(CD$4&gt;=$E64,CD$4&lt;=$G64)*(CD$4-$E64+1),$I64/2,$L64,TRUE)-_xlfn.NORM.DIST(AND(CD$4&gt;=$E64,CD$4&lt;=$G64)*(CC$4-$E64+1),$I64/2,$L64,TRUE))/(1-2*_xlfn.NORM.DIST(0,$I64/2,$L64,TRUE))*$C64+($J64="Steady Growth")*(AND(CD$4&gt;=$E64,CD$4&lt;=$G64)*((CD$4-$E64+1)/($I64*($I64+1)/2)*$C64))+($J64="custom")*CustomCF!BW64</f>
        <v>0</v>
      </c>
      <c r="CE64" s="19">
        <f>($J64="Bell Curve")*(_xlfn.NORM.DIST(AND(CE$4&gt;=$E64,CE$4&lt;=$G64)*(CE$4-$E64+1),$I64/2,$L64,TRUE)-_xlfn.NORM.DIST(AND(CE$4&gt;=$E64,CE$4&lt;=$G64)*(CD$4-$E64+1),$I64/2,$L64,TRUE))/(1-2*_xlfn.NORM.DIST(0,$I64/2,$L64,TRUE))*$C64+($J64="Steady Growth")*(AND(CE$4&gt;=$E64,CE$4&lt;=$G64)*((CE$4-$E64+1)/($I64*($I64+1)/2)*$C64))+($J64="custom")*CustomCF!BX64</f>
        <v>0</v>
      </c>
      <c r="CF64" s="19">
        <f>($J64="Bell Curve")*(_xlfn.NORM.DIST(AND(CF$4&gt;=$E64,CF$4&lt;=$G64)*(CF$4-$E64+1),$I64/2,$L64,TRUE)-_xlfn.NORM.DIST(AND(CF$4&gt;=$E64,CF$4&lt;=$G64)*(CE$4-$E64+1),$I64/2,$L64,TRUE))/(1-2*_xlfn.NORM.DIST(0,$I64/2,$L64,TRUE))*$C64+($J64="Steady Growth")*(AND(CF$4&gt;=$E64,CF$4&lt;=$G64)*((CF$4-$E64+1)/($I64*($I64+1)/2)*$C64))+($J64="custom")*CustomCF!BY64</f>
        <v>0</v>
      </c>
      <c r="CG64" s="19">
        <f>($J64="Bell Curve")*(_xlfn.NORM.DIST(AND(CG$4&gt;=$E64,CG$4&lt;=$G64)*(CG$4-$E64+1),$I64/2,$L64,TRUE)-_xlfn.NORM.DIST(AND(CG$4&gt;=$E64,CG$4&lt;=$G64)*(CF$4-$E64+1),$I64/2,$L64,TRUE))/(1-2*_xlfn.NORM.DIST(0,$I64/2,$L64,TRUE))*$C64+($J64="Steady Growth")*(AND(CG$4&gt;=$E64,CG$4&lt;=$G64)*((CG$4-$E64+1)/($I64*($I64+1)/2)*$C64))+($J64="custom")*CustomCF!BZ64</f>
        <v>0</v>
      </c>
      <c r="CH64" s="19">
        <f>($J64="Bell Curve")*(_xlfn.NORM.DIST(AND(CH$4&gt;=$E64,CH$4&lt;=$G64)*(CH$4-$E64+1),$I64/2,$L64,TRUE)-_xlfn.NORM.DIST(AND(CH$4&gt;=$E64,CH$4&lt;=$G64)*(CG$4-$E64+1),$I64/2,$L64,TRUE))/(1-2*_xlfn.NORM.DIST(0,$I64/2,$L64,TRUE))*$C64+($J64="Steady Growth")*(AND(CH$4&gt;=$E64,CH$4&lt;=$G64)*((CH$4-$E64+1)/($I64*($I64+1)/2)*$C64))+($J64="custom")*CustomCF!CA64</f>
        <v>0</v>
      </c>
      <c r="CI64" s="19">
        <f>($J64="Bell Curve")*(_xlfn.NORM.DIST(AND(CI$4&gt;=$E64,CI$4&lt;=$G64)*(CI$4-$E64+1),$I64/2,$L64,TRUE)-_xlfn.NORM.DIST(AND(CI$4&gt;=$E64,CI$4&lt;=$G64)*(CH$4-$E64+1),$I64/2,$L64,TRUE))/(1-2*_xlfn.NORM.DIST(0,$I64/2,$L64,TRUE))*$C64+($J64="Steady Growth")*(AND(CI$4&gt;=$E64,CI$4&lt;=$G64)*((CI$4-$E64+1)/($I64*($I64+1)/2)*$C64))+($J64="custom")*CustomCF!CB64</f>
        <v>0</v>
      </c>
      <c r="CJ64" s="19">
        <f>($J64="Bell Curve")*(_xlfn.NORM.DIST(AND(CJ$4&gt;=$E64,CJ$4&lt;=$G64)*(CJ$4-$E64+1),$I64/2,$L64,TRUE)-_xlfn.NORM.DIST(AND(CJ$4&gt;=$E64,CJ$4&lt;=$G64)*(CI$4-$E64+1),$I64/2,$L64,TRUE))/(1-2*_xlfn.NORM.DIST(0,$I64/2,$L64,TRUE))*$C64+($J64="Steady Growth")*(AND(CJ$4&gt;=$E64,CJ$4&lt;=$G64)*((CJ$4-$E64+1)/($I64*($I64+1)/2)*$C64))+($J64="custom")*CustomCF!CC64</f>
        <v>0</v>
      </c>
      <c r="CK64" s="19">
        <f>($J64="Bell Curve")*(_xlfn.NORM.DIST(AND(CK$4&gt;=$E64,CK$4&lt;=$G64)*(CK$4-$E64+1),$I64/2,$L64,TRUE)-_xlfn.NORM.DIST(AND(CK$4&gt;=$E64,CK$4&lt;=$G64)*(CJ$4-$E64+1),$I64/2,$L64,TRUE))/(1-2*_xlfn.NORM.DIST(0,$I64/2,$L64,TRUE))*$C64+($J64="Steady Growth")*(AND(CK$4&gt;=$E64,CK$4&lt;=$G64)*((CK$4-$E64+1)/($I64*($I64+1)/2)*$C64))+($J64="custom")*CustomCF!CD64</f>
        <v>0</v>
      </c>
      <c r="CL64" s="19">
        <f>($J64="Bell Curve")*(_xlfn.NORM.DIST(AND(CL$4&gt;=$E64,CL$4&lt;=$G64)*(CL$4-$E64+1),$I64/2,$L64,TRUE)-_xlfn.NORM.DIST(AND(CL$4&gt;=$E64,CL$4&lt;=$G64)*(CK$4-$E64+1),$I64/2,$L64,TRUE))/(1-2*_xlfn.NORM.DIST(0,$I64/2,$L64,TRUE))*$C64+($J64="Steady Growth")*(AND(CL$4&gt;=$E64,CL$4&lt;=$G64)*((CL$4-$E64+1)/($I64*($I64+1)/2)*$C64))+($J64="custom")*CustomCF!CE64</f>
        <v>0</v>
      </c>
      <c r="CM64" s="19">
        <f>($J64="Bell Curve")*(_xlfn.NORM.DIST(AND(CM$4&gt;=$E64,CM$4&lt;=$G64)*(CM$4-$E64+1),$I64/2,$L64,TRUE)-_xlfn.NORM.DIST(AND(CM$4&gt;=$E64,CM$4&lt;=$G64)*(CL$4-$E64+1),$I64/2,$L64,TRUE))/(1-2*_xlfn.NORM.DIST(0,$I64/2,$L64,TRUE))*$C64+($J64="Steady Growth")*(AND(CM$4&gt;=$E64,CM$4&lt;=$G64)*((CM$4-$E64+1)/($I64*($I64+1)/2)*$C64))+($J64="custom")*CustomCF!CF64</f>
        <v>0</v>
      </c>
      <c r="CN64" s="19">
        <f>($J64="Bell Curve")*(_xlfn.NORM.DIST(AND(CN$4&gt;=$E64,CN$4&lt;=$G64)*(CN$4-$E64+1),$I64/2,$L64,TRUE)-_xlfn.NORM.DIST(AND(CN$4&gt;=$E64,CN$4&lt;=$G64)*(CM$4-$E64+1),$I64/2,$L64,TRUE))/(1-2*_xlfn.NORM.DIST(0,$I64/2,$L64,TRUE))*$C64+($J64="Steady Growth")*(AND(CN$4&gt;=$E64,CN$4&lt;=$G64)*((CN$4-$E64+1)/($I64*($I64+1)/2)*$C64))+($J64="custom")*CustomCF!CG64</f>
        <v>0</v>
      </c>
      <c r="CO64" s="19">
        <f>($J64="Bell Curve")*(_xlfn.NORM.DIST(AND(CO$4&gt;=$E64,CO$4&lt;=$G64)*(CO$4-$E64+1),$I64/2,$L64,TRUE)-_xlfn.NORM.DIST(AND(CO$4&gt;=$E64,CO$4&lt;=$G64)*(CN$4-$E64+1),$I64/2,$L64,TRUE))/(1-2*_xlfn.NORM.DIST(0,$I64/2,$L64,TRUE))*$C64+($J64="Steady Growth")*(AND(CO$4&gt;=$E64,CO$4&lt;=$G64)*((CO$4-$E64+1)/($I64*($I64+1)/2)*$C64))+($J64="custom")*CustomCF!CH64</f>
        <v>0</v>
      </c>
      <c r="CP64" s="19">
        <f>($J64="Bell Curve")*(_xlfn.NORM.DIST(AND(CP$4&gt;=$E64,CP$4&lt;=$G64)*(CP$4-$E64+1),$I64/2,$L64,TRUE)-_xlfn.NORM.DIST(AND(CP$4&gt;=$E64,CP$4&lt;=$G64)*(CO$4-$E64+1),$I64/2,$L64,TRUE))/(1-2*_xlfn.NORM.DIST(0,$I64/2,$L64,TRUE))*$C64+($J64="Steady Growth")*(AND(CP$4&gt;=$E64,CP$4&lt;=$G64)*((CP$4-$E64+1)/($I64*($I64+1)/2)*$C64))+($J64="custom")*CustomCF!CI64</f>
        <v>0</v>
      </c>
      <c r="CQ64" s="19">
        <f>($J64="Bell Curve")*(_xlfn.NORM.DIST(AND(CQ$4&gt;=$E64,CQ$4&lt;=$G64)*(CQ$4-$E64+1),$I64/2,$L64,TRUE)-_xlfn.NORM.DIST(AND(CQ$4&gt;=$E64,CQ$4&lt;=$G64)*(CP$4-$E64+1),$I64/2,$L64,TRUE))/(1-2*_xlfn.NORM.DIST(0,$I64/2,$L64,TRUE))*$C64+($J64="Steady Growth")*(AND(CQ$4&gt;=$E64,CQ$4&lt;=$G64)*((CQ$4-$E64+1)/($I64*($I64+1)/2)*$C64))+($J64="custom")*CustomCF!CJ64</f>
        <v>0</v>
      </c>
      <c r="CR64" s="19">
        <f>($J64="Bell Curve")*(_xlfn.NORM.DIST(AND(CR$4&gt;=$E64,CR$4&lt;=$G64)*(CR$4-$E64+1),$I64/2,$L64,TRUE)-_xlfn.NORM.DIST(AND(CR$4&gt;=$E64,CR$4&lt;=$G64)*(CQ$4-$E64+1),$I64/2,$L64,TRUE))/(1-2*_xlfn.NORM.DIST(0,$I64/2,$L64,TRUE))*$C64+($J64="Steady Growth")*(AND(CR$4&gt;=$E64,CR$4&lt;=$G64)*((CR$4-$E64+1)/($I64*($I64+1)/2)*$C64))+($J64="custom")*CustomCF!CK64</f>
        <v>0</v>
      </c>
      <c r="CS64" s="19">
        <f>($J64="Bell Curve")*(_xlfn.NORM.DIST(AND(CS$4&gt;=$E64,CS$4&lt;=$G64)*(CS$4-$E64+1),$I64/2,$L64,TRUE)-_xlfn.NORM.DIST(AND(CS$4&gt;=$E64,CS$4&lt;=$G64)*(CR$4-$E64+1),$I64/2,$L64,TRUE))/(1-2*_xlfn.NORM.DIST(0,$I64/2,$L64,TRUE))*$C64+($J64="Steady Growth")*(AND(CS$4&gt;=$E64,CS$4&lt;=$G64)*((CS$4-$E64+1)/($I64*($I64+1)/2)*$C64))+($J64="custom")*CustomCF!CL64</f>
        <v>0</v>
      </c>
      <c r="CT64" s="19">
        <f>($J64="Bell Curve")*(_xlfn.NORM.DIST(AND(CT$4&gt;=$E64,CT$4&lt;=$G64)*(CT$4-$E64+1),$I64/2,$L64,TRUE)-_xlfn.NORM.DIST(AND(CT$4&gt;=$E64,CT$4&lt;=$G64)*(CS$4-$E64+1),$I64/2,$L64,TRUE))/(1-2*_xlfn.NORM.DIST(0,$I64/2,$L64,TRUE))*$C64+($J64="Steady Growth")*(AND(CT$4&gt;=$E64,CT$4&lt;=$G64)*((CT$4-$E64+1)/($I64*($I64+1)/2)*$C64))+($J64="custom")*CustomCF!CM64</f>
        <v>0</v>
      </c>
      <c r="CU64" s="19">
        <f>($J64="Bell Curve")*(_xlfn.NORM.DIST(AND(CU$4&gt;=$E64,CU$4&lt;=$G64)*(CU$4-$E64+1),$I64/2,$L64,TRUE)-_xlfn.NORM.DIST(AND(CU$4&gt;=$E64,CU$4&lt;=$G64)*(CT$4-$E64+1),$I64/2,$L64,TRUE))/(1-2*_xlfn.NORM.DIST(0,$I64/2,$L64,TRUE))*$C64+($J64="Steady Growth")*(AND(CU$4&gt;=$E64,CU$4&lt;=$G64)*((CU$4-$E64+1)/($I64*($I64+1)/2)*$C64))+($J64="custom")*CustomCF!CN64</f>
        <v>0</v>
      </c>
      <c r="CV64" s="19">
        <f>($J64="Bell Curve")*(_xlfn.NORM.DIST(AND(CV$4&gt;=$E64,CV$4&lt;=$G64)*(CV$4-$E64+1),$I64/2,$L64,TRUE)-_xlfn.NORM.DIST(AND(CV$4&gt;=$E64,CV$4&lt;=$G64)*(CU$4-$E64+1),$I64/2,$L64,TRUE))/(1-2*_xlfn.NORM.DIST(0,$I64/2,$L64,TRUE))*$C64+($J64="Steady Growth")*(AND(CV$4&gt;=$E64,CV$4&lt;=$G64)*((CV$4-$E64+1)/($I64*($I64+1)/2)*$C64))+($J64="custom")*CustomCF!CO64</f>
        <v>0</v>
      </c>
      <c r="CW64" s="19">
        <f>($J64="Bell Curve")*(_xlfn.NORM.DIST(AND(CW$4&gt;=$E64,CW$4&lt;=$G64)*(CW$4-$E64+1),$I64/2,$L64,TRUE)-_xlfn.NORM.DIST(AND(CW$4&gt;=$E64,CW$4&lt;=$G64)*(CV$4-$E64+1),$I64/2,$L64,TRUE))/(1-2*_xlfn.NORM.DIST(0,$I64/2,$L64,TRUE))*$C64+($J64="Steady Growth")*(AND(CW$4&gt;=$E64,CW$4&lt;=$G64)*((CW$4-$E64+1)/($I64*($I64+1)/2)*$C64))+($J64="custom")*CustomCF!CP64</f>
        <v>0</v>
      </c>
      <c r="CX64" s="19">
        <f>($J64="Bell Curve")*(_xlfn.NORM.DIST(AND(CX$4&gt;=$E64,CX$4&lt;=$G64)*(CX$4-$E64+1),$I64/2,$L64,TRUE)-_xlfn.NORM.DIST(AND(CX$4&gt;=$E64,CX$4&lt;=$G64)*(CW$4-$E64+1),$I64/2,$L64,TRUE))/(1-2*_xlfn.NORM.DIST(0,$I64/2,$L64,TRUE))*$C64+($J64="Steady Growth")*(AND(CX$4&gt;=$E64,CX$4&lt;=$G64)*((CX$4-$E64+1)/($I64*($I64+1)/2)*$C64))+($J64="custom")*CustomCF!CQ64</f>
        <v>0</v>
      </c>
      <c r="CY64" s="19">
        <f>($J64="Bell Curve")*(_xlfn.NORM.DIST(AND(CY$4&gt;=$E64,CY$4&lt;=$G64)*(CY$4-$E64+1),$I64/2,$L64,TRUE)-_xlfn.NORM.DIST(AND(CY$4&gt;=$E64,CY$4&lt;=$G64)*(CX$4-$E64+1),$I64/2,$L64,TRUE))/(1-2*_xlfn.NORM.DIST(0,$I64/2,$L64,TRUE))*$C64+($J64="Steady Growth")*(AND(CY$4&gt;=$E64,CY$4&lt;=$G64)*((CY$4-$E64+1)/($I64*($I64+1)/2)*$C64))+($J64="custom")*CustomCF!CR64</f>
        <v>0</v>
      </c>
      <c r="CZ64" s="19">
        <f>($J64="Bell Curve")*(_xlfn.NORM.DIST(AND(CZ$4&gt;=$E64,CZ$4&lt;=$G64)*(CZ$4-$E64+1),$I64/2,$L64,TRUE)-_xlfn.NORM.DIST(AND(CZ$4&gt;=$E64,CZ$4&lt;=$G64)*(CY$4-$E64+1),$I64/2,$L64,TRUE))/(1-2*_xlfn.NORM.DIST(0,$I64/2,$L64,TRUE))*$C64+($J64="Steady Growth")*(AND(CZ$4&gt;=$E64,CZ$4&lt;=$G64)*((CZ$4-$E64+1)/($I64*($I64+1)/2)*$C64))+($J64="custom")*CustomCF!CS64</f>
        <v>0</v>
      </c>
      <c r="DA64" s="19">
        <f>($J64="Bell Curve")*(_xlfn.NORM.DIST(AND(DA$4&gt;=$E64,DA$4&lt;=$G64)*(DA$4-$E64+1),$I64/2,$L64,TRUE)-_xlfn.NORM.DIST(AND(DA$4&gt;=$E64,DA$4&lt;=$G64)*(CZ$4-$E64+1),$I64/2,$L64,TRUE))/(1-2*_xlfn.NORM.DIST(0,$I64/2,$L64,TRUE))*$C64+($J64="Steady Growth")*(AND(DA$4&gt;=$E64,DA$4&lt;=$G64)*((DA$4-$E64+1)/($I64*($I64+1)/2)*$C64))+($J64="custom")*CustomCF!CT64</f>
        <v>0</v>
      </c>
      <c r="DB64" s="19">
        <f>($J64="Bell Curve")*(_xlfn.NORM.DIST(AND(DB$4&gt;=$E64,DB$4&lt;=$G64)*(DB$4-$E64+1),$I64/2,$L64,TRUE)-_xlfn.NORM.DIST(AND(DB$4&gt;=$E64,DB$4&lt;=$G64)*(DA$4-$E64+1),$I64/2,$L64,TRUE))/(1-2*_xlfn.NORM.DIST(0,$I64/2,$L64,TRUE))*$C64+($J64="Steady Growth")*(AND(DB$4&gt;=$E64,DB$4&lt;=$G64)*((DB$4-$E64+1)/($I64*($I64+1)/2)*$C64))+($J64="custom")*CustomCF!CU64</f>
        <v>0</v>
      </c>
      <c r="DC64" s="19">
        <f>($J64="Bell Curve")*(_xlfn.NORM.DIST(AND(DC$4&gt;=$E64,DC$4&lt;=$G64)*(DC$4-$E64+1),$I64/2,$L64,TRUE)-_xlfn.NORM.DIST(AND(DC$4&gt;=$E64,DC$4&lt;=$G64)*(DB$4-$E64+1),$I64/2,$L64,TRUE))/(1-2*_xlfn.NORM.DIST(0,$I64/2,$L64,TRUE))*$C64+($J64="Steady Growth")*(AND(DC$4&gt;=$E64,DC$4&lt;=$G64)*((DC$4-$E64+1)/($I64*($I64+1)/2)*$C64))+($J64="custom")*CustomCF!CV64</f>
        <v>0</v>
      </c>
      <c r="DD64" s="19">
        <f>($J64="Bell Curve")*(_xlfn.NORM.DIST(AND(DD$4&gt;=$E64,DD$4&lt;=$G64)*(DD$4-$E64+1),$I64/2,$L64,TRUE)-_xlfn.NORM.DIST(AND(DD$4&gt;=$E64,DD$4&lt;=$G64)*(DC$4-$E64+1),$I64/2,$L64,TRUE))/(1-2*_xlfn.NORM.DIST(0,$I64/2,$L64,TRUE))*$C64+($J64="Steady Growth")*(AND(DD$4&gt;=$E64,DD$4&lt;=$G64)*((DD$4-$E64+1)/($I64*($I64+1)/2)*$C64))+($J64="custom")*CustomCF!CW64</f>
        <v>0</v>
      </c>
      <c r="DE64" s="19">
        <f>($J64="Bell Curve")*(_xlfn.NORM.DIST(AND(DE$4&gt;=$E64,DE$4&lt;=$G64)*(DE$4-$E64+1),$I64/2,$L64,TRUE)-_xlfn.NORM.DIST(AND(DE$4&gt;=$E64,DE$4&lt;=$G64)*(DD$4-$E64+1),$I64/2,$L64,TRUE))/(1-2*_xlfn.NORM.DIST(0,$I64/2,$L64,TRUE))*$C64+($J64="Steady Growth")*(AND(DE$4&gt;=$E64,DE$4&lt;=$G64)*((DE$4-$E64+1)/($I64*($I64+1)/2)*$C64))+($J64="custom")*CustomCF!CX64</f>
        <v>0</v>
      </c>
      <c r="DF64" s="19">
        <f>($J64="Bell Curve")*(_xlfn.NORM.DIST(AND(DF$4&gt;=$E64,DF$4&lt;=$G64)*(DF$4-$E64+1),$I64/2,$L64,TRUE)-_xlfn.NORM.DIST(AND(DF$4&gt;=$E64,DF$4&lt;=$G64)*(DE$4-$E64+1),$I64/2,$L64,TRUE))/(1-2*_xlfn.NORM.DIST(0,$I64/2,$L64,TRUE))*$C64+($J64="Steady Growth")*(AND(DF$4&gt;=$E64,DF$4&lt;=$G64)*((DF$4-$E64+1)/($I64*($I64+1)/2)*$C64))+($J64="custom")*CustomCF!CY64</f>
        <v>0</v>
      </c>
      <c r="DG64" s="19">
        <f>($J64="Bell Curve")*(_xlfn.NORM.DIST(AND(DG$4&gt;=$E64,DG$4&lt;=$G64)*(DG$4-$E64+1),$I64/2,$L64,TRUE)-_xlfn.NORM.DIST(AND(DG$4&gt;=$E64,DG$4&lt;=$G64)*(DF$4-$E64+1),$I64/2,$L64,TRUE))/(1-2*_xlfn.NORM.DIST(0,$I64/2,$L64,TRUE))*$C64+($J64="Steady Growth")*(AND(DG$4&gt;=$E64,DG$4&lt;=$G64)*((DG$4-$E64+1)/($I64*($I64+1)/2)*$C64))+($J64="custom")*CustomCF!CZ64</f>
        <v>0</v>
      </c>
      <c r="DH64" s="19">
        <f>($J64="Bell Curve")*(_xlfn.NORM.DIST(AND(DH$4&gt;=$E64,DH$4&lt;=$G64)*(DH$4-$E64+1),$I64/2,$L64,TRUE)-_xlfn.NORM.DIST(AND(DH$4&gt;=$E64,DH$4&lt;=$G64)*(DG$4-$E64+1),$I64/2,$L64,TRUE))/(1-2*_xlfn.NORM.DIST(0,$I64/2,$L64,TRUE))*$C64+($J64="Steady Growth")*(AND(DH$4&gt;=$E64,DH$4&lt;=$G64)*((DH$4-$E64+1)/($I64*($I64+1)/2)*$C64))+($J64="custom")*CustomCF!DA64</f>
        <v>0</v>
      </c>
      <c r="DI64" s="19">
        <f>($J64="Bell Curve")*(_xlfn.NORM.DIST(AND(DI$4&gt;=$E64,DI$4&lt;=$G64)*(DI$4-$E64+1),$I64/2,$L64,TRUE)-_xlfn.NORM.DIST(AND(DI$4&gt;=$E64,DI$4&lt;=$G64)*(DH$4-$E64+1),$I64/2,$L64,TRUE))/(1-2*_xlfn.NORM.DIST(0,$I64/2,$L64,TRUE))*$C64+($J64="Steady Growth")*(AND(DI$4&gt;=$E64,DI$4&lt;=$G64)*((DI$4-$E64+1)/($I64*($I64+1)/2)*$C64))+($J64="custom")*CustomCF!DB64</f>
        <v>0</v>
      </c>
      <c r="DJ64" s="19">
        <f>($J64="Bell Curve")*(_xlfn.NORM.DIST(AND(DJ$4&gt;=$E64,DJ$4&lt;=$G64)*(DJ$4-$E64+1),$I64/2,$L64,TRUE)-_xlfn.NORM.DIST(AND(DJ$4&gt;=$E64,DJ$4&lt;=$G64)*(DI$4-$E64+1),$I64/2,$L64,TRUE))/(1-2*_xlfn.NORM.DIST(0,$I64/2,$L64,TRUE))*$C64+($J64="Steady Growth")*(AND(DJ$4&gt;=$E64,DJ$4&lt;=$G64)*((DJ$4-$E64+1)/($I64*($I64+1)/2)*$C64))+($J64="custom")*CustomCF!DC64</f>
        <v>0</v>
      </c>
      <c r="DK64" s="19">
        <f>($J64="Bell Curve")*(_xlfn.NORM.DIST(AND(DK$4&gt;=$E64,DK$4&lt;=$G64)*(DK$4-$E64+1),$I64/2,$L64,TRUE)-_xlfn.NORM.DIST(AND(DK$4&gt;=$E64,DK$4&lt;=$G64)*(DJ$4-$E64+1),$I64/2,$L64,TRUE))/(1-2*_xlfn.NORM.DIST(0,$I64/2,$L64,TRUE))*$C64+($J64="Steady Growth")*(AND(DK$4&gt;=$E64,DK$4&lt;=$G64)*((DK$4-$E64+1)/($I64*($I64+1)/2)*$C64))+($J64="custom")*CustomCF!DD64</f>
        <v>0</v>
      </c>
      <c r="DL64" s="19">
        <f>($J64="Bell Curve")*(_xlfn.NORM.DIST(AND(DL$4&gt;=$E64,DL$4&lt;=$G64)*(DL$4-$E64+1),$I64/2,$L64,TRUE)-_xlfn.NORM.DIST(AND(DL$4&gt;=$E64,DL$4&lt;=$G64)*(DK$4-$E64+1),$I64/2,$L64,TRUE))/(1-2*_xlfn.NORM.DIST(0,$I64/2,$L64,TRUE))*$C64+($J64="Steady Growth")*(AND(DL$4&gt;=$E64,DL$4&lt;=$G64)*((DL$4-$E64+1)/($I64*($I64+1)/2)*$C64))+($J64="custom")*CustomCF!DE64</f>
        <v>0</v>
      </c>
      <c r="DM64" s="19">
        <f>($J64="Bell Curve")*(_xlfn.NORM.DIST(AND(DM$4&gt;=$E64,DM$4&lt;=$G64)*(DM$4-$E64+1),$I64/2,$L64,TRUE)-_xlfn.NORM.DIST(AND(DM$4&gt;=$E64,DM$4&lt;=$G64)*(DL$4-$E64+1),$I64/2,$L64,TRUE))/(1-2*_xlfn.NORM.DIST(0,$I64/2,$L64,TRUE))*$C64+($J64="Steady Growth")*(AND(DM$4&gt;=$E64,DM$4&lt;=$G64)*((DM$4-$E64+1)/($I64*($I64+1)/2)*$C64))+($J64="custom")*CustomCF!DF64</f>
        <v>0</v>
      </c>
      <c r="DN64" s="19">
        <f>($J64="Bell Curve")*(_xlfn.NORM.DIST(AND(DN$4&gt;=$E64,DN$4&lt;=$G64)*(DN$4-$E64+1),$I64/2,$L64,TRUE)-_xlfn.NORM.DIST(AND(DN$4&gt;=$E64,DN$4&lt;=$G64)*(DM$4-$E64+1),$I64/2,$L64,TRUE))/(1-2*_xlfn.NORM.DIST(0,$I64/2,$L64,TRUE))*$C64+($J64="Steady Growth")*(AND(DN$4&gt;=$E64,DN$4&lt;=$G64)*((DN$4-$E64+1)/($I64*($I64+1)/2)*$C64))+($J64="custom")*CustomCF!DG64</f>
        <v>0</v>
      </c>
      <c r="DO64" s="19">
        <f>($J64="Bell Curve")*(_xlfn.NORM.DIST(AND(DO$4&gt;=$E64,DO$4&lt;=$G64)*(DO$4-$E64+1),$I64/2,$L64,TRUE)-_xlfn.NORM.DIST(AND(DO$4&gt;=$E64,DO$4&lt;=$G64)*(DN$4-$E64+1),$I64/2,$L64,TRUE))/(1-2*_xlfn.NORM.DIST(0,$I64/2,$L64,TRUE))*$C64+($J64="Steady Growth")*(AND(DO$4&gt;=$E64,DO$4&lt;=$G64)*((DO$4-$E64+1)/($I64*($I64+1)/2)*$C64))+($J64="custom")*CustomCF!DH64</f>
        <v>0</v>
      </c>
      <c r="DP64" s="19">
        <f>($J64="Bell Curve")*(_xlfn.NORM.DIST(AND(DP$4&gt;=$E64,DP$4&lt;=$G64)*(DP$4-$E64+1),$I64/2,$L64,TRUE)-_xlfn.NORM.DIST(AND(DP$4&gt;=$E64,DP$4&lt;=$G64)*(DO$4-$E64+1),$I64/2,$L64,TRUE))/(1-2*_xlfn.NORM.DIST(0,$I64/2,$L64,TRUE))*$C64+($J64="Steady Growth")*(AND(DP$4&gt;=$E64,DP$4&lt;=$G64)*((DP$4-$E64+1)/($I64*($I64+1)/2)*$C64))+($J64="custom")*CustomCF!DI64</f>
        <v>0</v>
      </c>
      <c r="DQ64" s="19">
        <f>($J64="Bell Curve")*(_xlfn.NORM.DIST(AND(DQ$4&gt;=$E64,DQ$4&lt;=$G64)*(DQ$4-$E64+1),$I64/2,$L64,TRUE)-_xlfn.NORM.DIST(AND(DQ$4&gt;=$E64,DQ$4&lt;=$G64)*(DP$4-$E64+1),$I64/2,$L64,TRUE))/(1-2*_xlfn.NORM.DIST(0,$I64/2,$L64,TRUE))*$C64+($J64="Steady Growth")*(AND(DQ$4&gt;=$E64,DQ$4&lt;=$G64)*((DQ$4-$E64+1)/($I64*($I64+1)/2)*$C64))+($J64="custom")*CustomCF!DJ64</f>
        <v>0</v>
      </c>
      <c r="DR64" s="19">
        <f>($J64="Bell Curve")*(_xlfn.NORM.DIST(AND(DR$4&gt;=$E64,DR$4&lt;=$G64)*(DR$4-$E64+1),$I64/2,$L64,TRUE)-_xlfn.NORM.DIST(AND(DR$4&gt;=$E64,DR$4&lt;=$G64)*(DQ$4-$E64+1),$I64/2,$L64,TRUE))/(1-2*_xlfn.NORM.DIST(0,$I64/2,$L64,TRUE))*$C64+($J64="Steady Growth")*(AND(DR$4&gt;=$E64,DR$4&lt;=$G64)*((DR$4-$E64+1)/($I64*($I64+1)/2)*$C64))+($J64="custom")*CustomCF!DK64</f>
        <v>0</v>
      </c>
      <c r="DS64" s="19">
        <f>($J64="Bell Curve")*(_xlfn.NORM.DIST(AND(DS$4&gt;=$E64,DS$4&lt;=$G64)*(DS$4-$E64+1),$I64/2,$L64,TRUE)-_xlfn.NORM.DIST(AND(DS$4&gt;=$E64,DS$4&lt;=$G64)*(DR$4-$E64+1),$I64/2,$L64,TRUE))/(1-2*_xlfn.NORM.DIST(0,$I64/2,$L64,TRUE))*$C64+($J64="Steady Growth")*(AND(DS$4&gt;=$E64,DS$4&lt;=$G64)*((DS$4-$E64+1)/($I64*($I64+1)/2)*$C64))+($J64="custom")*CustomCF!DL64</f>
        <v>0</v>
      </c>
      <c r="DT64" s="19">
        <f>($J64="Bell Curve")*(_xlfn.NORM.DIST(AND(DT$4&gt;=$E64,DT$4&lt;=$G64)*(DT$4-$E64+1),$I64/2,$L64,TRUE)-_xlfn.NORM.DIST(AND(DT$4&gt;=$E64,DT$4&lt;=$G64)*(DS$4-$E64+1),$I64/2,$L64,TRUE))/(1-2*_xlfn.NORM.DIST(0,$I64/2,$L64,TRUE))*$C64+($J64="Steady Growth")*(AND(DT$4&gt;=$E64,DT$4&lt;=$G64)*((DT$4-$E64+1)/($I64*($I64+1)/2)*$C64))+($J64="custom")*CustomCF!DM64</f>
        <v>0</v>
      </c>
      <c r="DU64" s="19">
        <f>($J64="Bell Curve")*(_xlfn.NORM.DIST(AND(DU$4&gt;=$E64,DU$4&lt;=$G64)*(DU$4-$E64+1),$I64/2,$L64,TRUE)-_xlfn.NORM.DIST(AND(DU$4&gt;=$E64,DU$4&lt;=$G64)*(DT$4-$E64+1),$I64/2,$L64,TRUE))/(1-2*_xlfn.NORM.DIST(0,$I64/2,$L64,TRUE))*$C64+($J64="Steady Growth")*(AND(DU$4&gt;=$E64,DU$4&lt;=$G64)*((DU$4-$E64+1)/($I64*($I64+1)/2)*$C64))+($J64="custom")*CustomCF!DN64</f>
        <v>0</v>
      </c>
      <c r="DV64" s="19">
        <f>($J64="Bell Curve")*(_xlfn.NORM.DIST(AND(DV$4&gt;=$E64,DV$4&lt;=$G64)*(DV$4-$E64+1),$I64/2,$L64,TRUE)-_xlfn.NORM.DIST(AND(DV$4&gt;=$E64,DV$4&lt;=$G64)*(DU$4-$E64+1),$I64/2,$L64,TRUE))/(1-2*_xlfn.NORM.DIST(0,$I64/2,$L64,TRUE))*$C64+($J64="Steady Growth")*(AND(DV$4&gt;=$E64,DV$4&lt;=$G64)*((DV$4-$E64+1)/($I64*($I64+1)/2)*$C64))+($J64="custom")*CustomCF!DO64</f>
        <v>0</v>
      </c>
      <c r="DW64" s="19">
        <f>($J64="Bell Curve")*(_xlfn.NORM.DIST(AND(DW$4&gt;=$E64,DW$4&lt;=$G64)*(DW$4-$E64+1),$I64/2,$L64,TRUE)-_xlfn.NORM.DIST(AND(DW$4&gt;=$E64,DW$4&lt;=$G64)*(DV$4-$E64+1),$I64/2,$L64,TRUE))/(1-2*_xlfn.NORM.DIST(0,$I64/2,$L64,TRUE))*$C64+($J64="Steady Growth")*(AND(DW$4&gt;=$E64,DW$4&lt;=$G64)*((DW$4-$E64+1)/($I64*($I64+1)/2)*$C64))+($J64="custom")*CustomCF!DP64</f>
        <v>0</v>
      </c>
      <c r="DX64" s="19">
        <f>($J64="Bell Curve")*(_xlfn.NORM.DIST(AND(DX$4&gt;=$E64,DX$4&lt;=$G64)*(DX$4-$E64+1),$I64/2,$L64,TRUE)-_xlfn.NORM.DIST(AND(DX$4&gt;=$E64,DX$4&lt;=$G64)*(DW$4-$E64+1),$I64/2,$L64,TRUE))/(1-2*_xlfn.NORM.DIST(0,$I64/2,$L64,TRUE))*$C64+($J64="Steady Growth")*(AND(DX$4&gt;=$E64,DX$4&lt;=$G64)*((DX$4-$E64+1)/($I64*($I64+1)/2)*$C64))+($J64="custom")*CustomCF!DQ64</f>
        <v>0</v>
      </c>
      <c r="DY64" s="19">
        <f>($J64="Bell Curve")*(_xlfn.NORM.DIST(AND(DY$4&gt;=$E64,DY$4&lt;=$G64)*(DY$4-$E64+1),$I64/2,$L64,TRUE)-_xlfn.NORM.DIST(AND(DY$4&gt;=$E64,DY$4&lt;=$G64)*(DX$4-$E64+1),$I64/2,$L64,TRUE))/(1-2*_xlfn.NORM.DIST(0,$I64/2,$L64,TRUE))*$C64+($J64="Steady Growth")*(AND(DY$4&gt;=$E64,DY$4&lt;=$G64)*((DY$4-$E64+1)/($I64*($I64+1)/2)*$C64))+($J64="custom")*CustomCF!DR64</f>
        <v>0</v>
      </c>
      <c r="DZ64" s="19">
        <f>($J64="Bell Curve")*(_xlfn.NORM.DIST(AND(DZ$4&gt;=$E64,DZ$4&lt;=$G64)*(DZ$4-$E64+1),$I64/2,$L64,TRUE)-_xlfn.NORM.DIST(AND(DZ$4&gt;=$E64,DZ$4&lt;=$G64)*(DY$4-$E64+1),$I64/2,$L64,TRUE))/(1-2*_xlfn.NORM.DIST(0,$I64/2,$L64,TRUE))*$C64+($J64="Steady Growth")*(AND(DZ$4&gt;=$E64,DZ$4&lt;=$G64)*((DZ$4-$E64+1)/($I64*($I64+1)/2)*$C64))+($J64="custom")*CustomCF!DS64</f>
        <v>0</v>
      </c>
      <c r="EA64" s="19">
        <f>($J64="Bell Curve")*(_xlfn.NORM.DIST(AND(EA$4&gt;=$E64,EA$4&lt;=$G64)*(EA$4-$E64+1),$I64/2,$L64,TRUE)-_xlfn.NORM.DIST(AND(EA$4&gt;=$E64,EA$4&lt;=$G64)*(DZ$4-$E64+1),$I64/2,$L64,TRUE))/(1-2*_xlfn.NORM.DIST(0,$I64/2,$L64,TRUE))*$C64+($J64="Steady Growth")*(AND(EA$4&gt;=$E64,EA$4&lt;=$G64)*((EA$4-$E64+1)/($I64*($I64+1)/2)*$C64))+($J64="custom")*CustomCF!DT64</f>
        <v>0</v>
      </c>
      <c r="EB64" s="19">
        <f>($J64="Bell Curve")*(_xlfn.NORM.DIST(AND(EB$4&gt;=$E64,EB$4&lt;=$G64)*(EB$4-$E64+1),$I64/2,$L64,TRUE)-_xlfn.NORM.DIST(AND(EB$4&gt;=$E64,EB$4&lt;=$G64)*(EA$4-$E64+1),$I64/2,$L64,TRUE))/(1-2*_xlfn.NORM.DIST(0,$I64/2,$L64,TRUE))*$C64+($J64="Steady Growth")*(AND(EB$4&gt;=$E64,EB$4&lt;=$G64)*((EB$4-$E64+1)/($I64*($I64+1)/2)*$C64))+($J64="custom")*CustomCF!DU64</f>
        <v>0</v>
      </c>
      <c r="EC64" s="19">
        <f>($J64="Bell Curve")*(_xlfn.NORM.DIST(AND(EC$4&gt;=$E64,EC$4&lt;=$G64)*(EC$4-$E64+1),$I64/2,$L64,TRUE)-_xlfn.NORM.DIST(AND(EC$4&gt;=$E64,EC$4&lt;=$G64)*(EB$4-$E64+1),$I64/2,$L64,TRUE))/(1-2*_xlfn.NORM.DIST(0,$I64/2,$L64,TRUE))*$C64+($J64="Steady Growth")*(AND(EC$4&gt;=$E64,EC$4&lt;=$G64)*((EC$4-$E64+1)/($I64*($I64+1)/2)*$C64))+($J64="custom")*CustomCF!DV64</f>
        <v>0</v>
      </c>
      <c r="ED64" s="19">
        <f>($J64="Bell Curve")*(_xlfn.NORM.DIST(AND(ED$4&gt;=$E64,ED$4&lt;=$G64)*(ED$4-$E64+1),$I64/2,$L64,TRUE)-_xlfn.NORM.DIST(AND(ED$4&gt;=$E64,ED$4&lt;=$G64)*(EC$4-$E64+1),$I64/2,$L64,TRUE))/(1-2*_xlfn.NORM.DIST(0,$I64/2,$L64,TRUE))*$C64+($J64="Steady Growth")*(AND(ED$4&gt;=$E64,ED$4&lt;=$G64)*((ED$4-$E64+1)/($I64*($I64+1)/2)*$C64))+($J64="custom")*CustomCF!DW64</f>
        <v>0</v>
      </c>
      <c r="EE64" s="19">
        <f>($J64="Bell Curve")*(_xlfn.NORM.DIST(AND(EE$4&gt;=$E64,EE$4&lt;=$G64)*(EE$4-$E64+1),$I64/2,$L64,TRUE)-_xlfn.NORM.DIST(AND(EE$4&gt;=$E64,EE$4&lt;=$G64)*(ED$4-$E64+1),$I64/2,$L64,TRUE))/(1-2*_xlfn.NORM.DIST(0,$I64/2,$L64,TRUE))*$C64+($J64="Steady Growth")*(AND(EE$4&gt;=$E64,EE$4&lt;=$G64)*((EE$4-$E64+1)/($I64*($I64+1)/2)*$C64))+($J64="custom")*CustomCF!DX64</f>
        <v>0</v>
      </c>
      <c r="EF64" s="121">
        <f>($J64="Bell Curve")*(_xlfn.NORM.DIST(AND(EF$4&gt;=$E64,EF$4&lt;=$G64)*(EF$4-$E64+1),$I64/2,$L64,TRUE)-_xlfn.NORM.DIST(AND(EF$4&gt;=$E64,EF$4&lt;=$G64)*(EE$4-$E64+1),$I64/2,$L64,TRUE))/(1-2*_xlfn.NORM.DIST(0,$I64/2,$L64,TRUE))*$C64+($J64="Steady Growth")*(AND(EF$4&gt;=$E64,EF$4&lt;=$G64)*((EF$4-$E64+1)/($I64*($I64+1)/2)*$C64))+($J64="custom")*CustomCF!DY64</f>
        <v>0</v>
      </c>
    </row>
    <row r="65" spans="2:136" hidden="1" outlineLevel="1" x14ac:dyDescent="0.2">
      <c r="B65" s="103">
        <f>Budget!S11</f>
        <v>0</v>
      </c>
      <c r="C65" s="19">
        <f>Budget!T11</f>
        <v>0</v>
      </c>
      <c r="D65" s="19" t="str">
        <f t="shared" si="29"/>
        <v/>
      </c>
      <c r="E65" s="92">
        <v>12</v>
      </c>
      <c r="F65" s="18">
        <f>IF(J65="Custom",CustomCF!E65,INDEX($P$6:$EF$6,MATCH(E65,$P$4:$EF$4,0)))</f>
        <v>46387</v>
      </c>
      <c r="G65" s="92">
        <v>30</v>
      </c>
      <c r="H65" s="18">
        <f>IF(J65="Custom",CustomCF!F65,INDEX($P$6:$EF$6,MATCH(G65,$P$4:$EF$4,0)))</f>
        <v>46934</v>
      </c>
      <c r="I65" s="9">
        <f t="shared" si="30"/>
        <v>19</v>
      </c>
      <c r="J65" s="92" t="s">
        <v>30</v>
      </c>
      <c r="K65" s="92" t="s">
        <v>31</v>
      </c>
      <c r="L65" s="9">
        <f t="shared" si="28"/>
        <v>10000000</v>
      </c>
      <c r="M65" s="107">
        <f t="shared" si="23"/>
        <v>0</v>
      </c>
      <c r="N65" s="112" t="str">
        <f>IF(ROUND(M65,0)=ROUND(C65,0),"OK","ERROR")</f>
        <v>OK</v>
      </c>
      <c r="O65" s="112"/>
      <c r="P65" s="19">
        <f>($J65="Bell Curve")*(_xlfn.NORM.DIST(AND(P$4&gt;=$E65,P$4&lt;=$G65)*(P$4-$E65+1),$I65/2,$L65,TRUE)-_xlfn.NORM.DIST(AND(P$4&gt;=$E65,P$4&lt;=$G65)*(N$4-$E65+1),$I65/2,$L65,TRUE))/(1-2*_xlfn.NORM.DIST(0,$I65/2,$L65,TRUE))*$C65+($J65="Steady Growth")*(AND(P$4&gt;=$E65,P$4&lt;=$G65)*((P$4-$E65+1)/($I65*($I65+1)/2)*$C65))+($J65="custom")*CustomCF!I65</f>
        <v>0</v>
      </c>
      <c r="Q65" s="19">
        <f>($J65="Bell Curve")*(_xlfn.NORM.DIST(AND(Q$4&gt;=$E65,Q$4&lt;=$G65)*(Q$4-$E65+1),$I65/2,$L65,TRUE)-_xlfn.NORM.DIST(AND(Q$4&gt;=$E65,Q$4&lt;=$G65)*(P$4-$E65+1),$I65/2,$L65,TRUE))/(1-2*_xlfn.NORM.DIST(0,$I65/2,$L65,TRUE))*$C65+($J65="Steady Growth")*(AND(Q$4&gt;=$E65,Q$4&lt;=$G65)*((Q$4-$E65+1)/($I65*($I65+1)/2)*$C65))+($J65="custom")*CustomCF!J65</f>
        <v>0</v>
      </c>
      <c r="R65" s="19">
        <f>($J65="Bell Curve")*(_xlfn.NORM.DIST(AND(R$4&gt;=$E65,R$4&lt;=$G65)*(R$4-$E65+1),$I65/2,$L65,TRUE)-_xlfn.NORM.DIST(AND(R$4&gt;=$E65,R$4&lt;=$G65)*(Q$4-$E65+1),$I65/2,$L65,TRUE))/(1-2*_xlfn.NORM.DIST(0,$I65/2,$L65,TRUE))*$C65+($J65="Steady Growth")*(AND(R$4&gt;=$E65,R$4&lt;=$G65)*((R$4-$E65+1)/($I65*($I65+1)/2)*$C65))+($J65="custom")*CustomCF!K65</f>
        <v>0</v>
      </c>
      <c r="S65" s="19">
        <f>($J65="Bell Curve")*(_xlfn.NORM.DIST(AND(S$4&gt;=$E65,S$4&lt;=$G65)*(S$4-$E65+1),$I65/2,$L65,TRUE)-_xlfn.NORM.DIST(AND(S$4&gt;=$E65,S$4&lt;=$G65)*(R$4-$E65+1),$I65/2,$L65,TRUE))/(1-2*_xlfn.NORM.DIST(0,$I65/2,$L65,TRUE))*$C65+($J65="Steady Growth")*(AND(S$4&gt;=$E65,S$4&lt;=$G65)*((S$4-$E65+1)/($I65*($I65+1)/2)*$C65))+($J65="custom")*CustomCF!L65</f>
        <v>0</v>
      </c>
      <c r="T65" s="19">
        <f>($J65="Bell Curve")*(_xlfn.NORM.DIST(AND(T$4&gt;=$E65,T$4&lt;=$G65)*(T$4-$E65+1),$I65/2,$L65,TRUE)-_xlfn.NORM.DIST(AND(T$4&gt;=$E65,T$4&lt;=$G65)*(S$4-$E65+1),$I65/2,$L65,TRUE))/(1-2*_xlfn.NORM.DIST(0,$I65/2,$L65,TRUE))*$C65+($J65="Steady Growth")*(AND(T$4&gt;=$E65,T$4&lt;=$G65)*((T$4-$E65+1)/($I65*($I65+1)/2)*$C65))+($J65="custom")*CustomCF!M65</f>
        <v>0</v>
      </c>
      <c r="U65" s="19">
        <f>($J65="Bell Curve")*(_xlfn.NORM.DIST(AND(U$4&gt;=$E65,U$4&lt;=$G65)*(U$4-$E65+1),$I65/2,$L65,TRUE)-_xlfn.NORM.DIST(AND(U$4&gt;=$E65,U$4&lt;=$G65)*(T$4-$E65+1),$I65/2,$L65,TRUE))/(1-2*_xlfn.NORM.DIST(0,$I65/2,$L65,TRUE))*$C65+($J65="Steady Growth")*(AND(U$4&gt;=$E65,U$4&lt;=$G65)*((U$4-$E65+1)/($I65*($I65+1)/2)*$C65))+($J65="custom")*CustomCF!N65</f>
        <v>0</v>
      </c>
      <c r="V65" s="19">
        <f>($J65="Bell Curve")*(_xlfn.NORM.DIST(AND(V$4&gt;=$E65,V$4&lt;=$G65)*(V$4-$E65+1),$I65/2,$L65,TRUE)-_xlfn.NORM.DIST(AND(V$4&gt;=$E65,V$4&lt;=$G65)*(U$4-$E65+1),$I65/2,$L65,TRUE))/(1-2*_xlfn.NORM.DIST(0,$I65/2,$L65,TRUE))*$C65+($J65="Steady Growth")*(AND(V$4&gt;=$E65,V$4&lt;=$G65)*((V$4-$E65+1)/($I65*($I65+1)/2)*$C65))+($J65="custom")*CustomCF!O65</f>
        <v>0</v>
      </c>
      <c r="W65" s="19">
        <f>($J65="Bell Curve")*(_xlfn.NORM.DIST(AND(W$4&gt;=$E65,W$4&lt;=$G65)*(W$4-$E65+1),$I65/2,$L65,TRUE)-_xlfn.NORM.DIST(AND(W$4&gt;=$E65,W$4&lt;=$G65)*(V$4-$E65+1),$I65/2,$L65,TRUE))/(1-2*_xlfn.NORM.DIST(0,$I65/2,$L65,TRUE))*$C65+($J65="Steady Growth")*(AND(W$4&gt;=$E65,W$4&lt;=$G65)*((W$4-$E65+1)/($I65*($I65+1)/2)*$C65))+($J65="custom")*CustomCF!P65</f>
        <v>0</v>
      </c>
      <c r="X65" s="19">
        <f>($J65="Bell Curve")*(_xlfn.NORM.DIST(AND(X$4&gt;=$E65,X$4&lt;=$G65)*(X$4-$E65+1),$I65/2,$L65,TRUE)-_xlfn.NORM.DIST(AND(X$4&gt;=$E65,X$4&lt;=$G65)*(W$4-$E65+1),$I65/2,$L65,TRUE))/(1-2*_xlfn.NORM.DIST(0,$I65/2,$L65,TRUE))*$C65+($J65="Steady Growth")*(AND(X$4&gt;=$E65,X$4&lt;=$G65)*((X$4-$E65+1)/($I65*($I65+1)/2)*$C65))+($J65="custom")*CustomCF!Q65</f>
        <v>0</v>
      </c>
      <c r="Y65" s="19">
        <f>($J65="Bell Curve")*(_xlfn.NORM.DIST(AND(Y$4&gt;=$E65,Y$4&lt;=$G65)*(Y$4-$E65+1),$I65/2,$L65,TRUE)-_xlfn.NORM.DIST(AND(Y$4&gt;=$E65,Y$4&lt;=$G65)*(X$4-$E65+1),$I65/2,$L65,TRUE))/(1-2*_xlfn.NORM.DIST(0,$I65/2,$L65,TRUE))*$C65+($J65="Steady Growth")*(AND(Y$4&gt;=$E65,Y$4&lt;=$G65)*((Y$4-$E65+1)/($I65*($I65+1)/2)*$C65))+($J65="custom")*CustomCF!R65</f>
        <v>0</v>
      </c>
      <c r="Z65" s="19">
        <f>($J65="Bell Curve")*(_xlfn.NORM.DIST(AND(Z$4&gt;=$E65,Z$4&lt;=$G65)*(Z$4-$E65+1),$I65/2,$L65,TRUE)-_xlfn.NORM.DIST(AND(Z$4&gt;=$E65,Z$4&lt;=$G65)*(Y$4-$E65+1),$I65/2,$L65,TRUE))/(1-2*_xlfn.NORM.DIST(0,$I65/2,$L65,TRUE))*$C65+($J65="Steady Growth")*(AND(Z$4&gt;=$E65,Z$4&lt;=$G65)*((Z$4-$E65+1)/($I65*($I65+1)/2)*$C65))+($J65="custom")*CustomCF!S65</f>
        <v>0</v>
      </c>
      <c r="AA65" s="19">
        <f>($J65="Bell Curve")*(_xlfn.NORM.DIST(AND(AA$4&gt;=$E65,AA$4&lt;=$G65)*(AA$4-$E65+1),$I65/2,$L65,TRUE)-_xlfn.NORM.DIST(AND(AA$4&gt;=$E65,AA$4&lt;=$G65)*(Z$4-$E65+1),$I65/2,$L65,TRUE))/(1-2*_xlfn.NORM.DIST(0,$I65/2,$L65,TRUE))*$C65+($J65="Steady Growth")*(AND(AA$4&gt;=$E65,AA$4&lt;=$G65)*((AA$4-$E65+1)/($I65*($I65+1)/2)*$C65))+($J65="custom")*CustomCF!T65</f>
        <v>0</v>
      </c>
      <c r="AB65" s="19">
        <f>($J65="Bell Curve")*(_xlfn.NORM.DIST(AND(AB$4&gt;=$E65,AB$4&lt;=$G65)*(AB$4-$E65+1),$I65/2,$L65,TRUE)-_xlfn.NORM.DIST(AND(AB$4&gt;=$E65,AB$4&lt;=$G65)*(AA$4-$E65+1),$I65/2,$L65,TRUE))/(1-2*_xlfn.NORM.DIST(0,$I65/2,$L65,TRUE))*$C65+($J65="Steady Growth")*(AND(AB$4&gt;=$E65,AB$4&lt;=$G65)*((AB$4-$E65+1)/($I65*($I65+1)/2)*$C65))+($J65="custom")*CustomCF!U65</f>
        <v>0</v>
      </c>
      <c r="AC65" s="19">
        <f>($J65="Bell Curve")*(_xlfn.NORM.DIST(AND(AC$4&gt;=$E65,AC$4&lt;=$G65)*(AC$4-$E65+1),$I65/2,$L65,TRUE)-_xlfn.NORM.DIST(AND(AC$4&gt;=$E65,AC$4&lt;=$G65)*(AB$4-$E65+1),$I65/2,$L65,TRUE))/(1-2*_xlfn.NORM.DIST(0,$I65/2,$L65,TRUE))*$C65+($J65="Steady Growth")*(AND(AC$4&gt;=$E65,AC$4&lt;=$G65)*((AC$4-$E65+1)/($I65*($I65+1)/2)*$C65))+($J65="custom")*CustomCF!V65</f>
        <v>0</v>
      </c>
      <c r="AD65" s="19">
        <f>($J65="Bell Curve")*(_xlfn.NORM.DIST(AND(AD$4&gt;=$E65,AD$4&lt;=$G65)*(AD$4-$E65+1),$I65/2,$L65,TRUE)-_xlfn.NORM.DIST(AND(AD$4&gt;=$E65,AD$4&lt;=$G65)*(AC$4-$E65+1),$I65/2,$L65,TRUE))/(1-2*_xlfn.NORM.DIST(0,$I65/2,$L65,TRUE))*$C65+($J65="Steady Growth")*(AND(AD$4&gt;=$E65,AD$4&lt;=$G65)*((AD$4-$E65+1)/($I65*($I65+1)/2)*$C65))+($J65="custom")*CustomCF!W65</f>
        <v>0</v>
      </c>
      <c r="AE65" s="19">
        <f>($J65="Bell Curve")*(_xlfn.NORM.DIST(AND(AE$4&gt;=$E65,AE$4&lt;=$G65)*(AE$4-$E65+1),$I65/2,$L65,TRUE)-_xlfn.NORM.DIST(AND(AE$4&gt;=$E65,AE$4&lt;=$G65)*(AD$4-$E65+1),$I65/2,$L65,TRUE))/(1-2*_xlfn.NORM.DIST(0,$I65/2,$L65,TRUE))*$C65+($J65="Steady Growth")*(AND(AE$4&gt;=$E65,AE$4&lt;=$G65)*((AE$4-$E65+1)/($I65*($I65+1)/2)*$C65))+($J65="custom")*CustomCF!X65</f>
        <v>0</v>
      </c>
      <c r="AF65" s="19">
        <f>($J65="Bell Curve")*(_xlfn.NORM.DIST(AND(AF$4&gt;=$E65,AF$4&lt;=$G65)*(AF$4-$E65+1),$I65/2,$L65,TRUE)-_xlfn.NORM.DIST(AND(AF$4&gt;=$E65,AF$4&lt;=$G65)*(AE$4-$E65+1),$I65/2,$L65,TRUE))/(1-2*_xlfn.NORM.DIST(0,$I65/2,$L65,TRUE))*$C65+($J65="Steady Growth")*(AND(AF$4&gt;=$E65,AF$4&lt;=$G65)*((AF$4-$E65+1)/($I65*($I65+1)/2)*$C65))+($J65="custom")*CustomCF!Y65</f>
        <v>0</v>
      </c>
      <c r="AG65" s="19">
        <f>($J65="Bell Curve")*(_xlfn.NORM.DIST(AND(AG$4&gt;=$E65,AG$4&lt;=$G65)*(AG$4-$E65+1),$I65/2,$L65,TRUE)-_xlfn.NORM.DIST(AND(AG$4&gt;=$E65,AG$4&lt;=$G65)*(AF$4-$E65+1),$I65/2,$L65,TRUE))/(1-2*_xlfn.NORM.DIST(0,$I65/2,$L65,TRUE))*$C65+($J65="Steady Growth")*(AND(AG$4&gt;=$E65,AG$4&lt;=$G65)*((AG$4-$E65+1)/($I65*($I65+1)/2)*$C65))+($J65="custom")*CustomCF!Z65</f>
        <v>0</v>
      </c>
      <c r="AH65" s="19">
        <f>($J65="Bell Curve")*(_xlfn.NORM.DIST(AND(AH$4&gt;=$E65,AH$4&lt;=$G65)*(AH$4-$E65+1),$I65/2,$L65,TRUE)-_xlfn.NORM.DIST(AND(AH$4&gt;=$E65,AH$4&lt;=$G65)*(AG$4-$E65+1),$I65/2,$L65,TRUE))/(1-2*_xlfn.NORM.DIST(0,$I65/2,$L65,TRUE))*$C65+($J65="Steady Growth")*(AND(AH$4&gt;=$E65,AH$4&lt;=$G65)*((AH$4-$E65+1)/($I65*($I65+1)/2)*$C65))+($J65="custom")*CustomCF!AA65</f>
        <v>0</v>
      </c>
      <c r="AI65" s="19">
        <f>($J65="Bell Curve")*(_xlfn.NORM.DIST(AND(AI$4&gt;=$E65,AI$4&lt;=$G65)*(AI$4-$E65+1),$I65/2,$L65,TRUE)-_xlfn.NORM.DIST(AND(AI$4&gt;=$E65,AI$4&lt;=$G65)*(AH$4-$E65+1),$I65/2,$L65,TRUE))/(1-2*_xlfn.NORM.DIST(0,$I65/2,$L65,TRUE))*$C65+($J65="Steady Growth")*(AND(AI$4&gt;=$E65,AI$4&lt;=$G65)*((AI$4-$E65+1)/($I65*($I65+1)/2)*$C65))+($J65="custom")*CustomCF!AB65</f>
        <v>0</v>
      </c>
      <c r="AJ65" s="19">
        <f>($J65="Bell Curve")*(_xlfn.NORM.DIST(AND(AJ$4&gt;=$E65,AJ$4&lt;=$G65)*(AJ$4-$E65+1),$I65/2,$L65,TRUE)-_xlfn.NORM.DIST(AND(AJ$4&gt;=$E65,AJ$4&lt;=$G65)*(AI$4-$E65+1),$I65/2,$L65,TRUE))/(1-2*_xlfn.NORM.DIST(0,$I65/2,$L65,TRUE))*$C65+($J65="Steady Growth")*(AND(AJ$4&gt;=$E65,AJ$4&lt;=$G65)*((AJ$4-$E65+1)/($I65*($I65+1)/2)*$C65))+($J65="custom")*CustomCF!AC65</f>
        <v>0</v>
      </c>
      <c r="AK65" s="19">
        <f>($J65="Bell Curve")*(_xlfn.NORM.DIST(AND(AK$4&gt;=$E65,AK$4&lt;=$G65)*(AK$4-$E65+1),$I65/2,$L65,TRUE)-_xlfn.NORM.DIST(AND(AK$4&gt;=$E65,AK$4&lt;=$G65)*(AJ$4-$E65+1),$I65/2,$L65,TRUE))/(1-2*_xlfn.NORM.DIST(0,$I65/2,$L65,TRUE))*$C65+($J65="Steady Growth")*(AND(AK$4&gt;=$E65,AK$4&lt;=$G65)*((AK$4-$E65+1)/($I65*($I65+1)/2)*$C65))+($J65="custom")*CustomCF!AD65</f>
        <v>0</v>
      </c>
      <c r="AL65" s="19">
        <f>($J65="Bell Curve")*(_xlfn.NORM.DIST(AND(AL$4&gt;=$E65,AL$4&lt;=$G65)*(AL$4-$E65+1),$I65/2,$L65,TRUE)-_xlfn.NORM.DIST(AND(AL$4&gt;=$E65,AL$4&lt;=$G65)*(AK$4-$E65+1),$I65/2,$L65,TRUE))/(1-2*_xlfn.NORM.DIST(0,$I65/2,$L65,TRUE))*$C65+($J65="Steady Growth")*(AND(AL$4&gt;=$E65,AL$4&lt;=$G65)*((AL$4-$E65+1)/($I65*($I65+1)/2)*$C65))+($J65="custom")*CustomCF!AE65</f>
        <v>0</v>
      </c>
      <c r="AM65" s="19">
        <f>($J65="Bell Curve")*(_xlfn.NORM.DIST(AND(AM$4&gt;=$E65,AM$4&lt;=$G65)*(AM$4-$E65+1),$I65/2,$L65,TRUE)-_xlfn.NORM.DIST(AND(AM$4&gt;=$E65,AM$4&lt;=$G65)*(AL$4-$E65+1),$I65/2,$L65,TRUE))/(1-2*_xlfn.NORM.DIST(0,$I65/2,$L65,TRUE))*$C65+($J65="Steady Growth")*(AND(AM$4&gt;=$E65,AM$4&lt;=$G65)*((AM$4-$E65+1)/($I65*($I65+1)/2)*$C65))+($J65="custom")*CustomCF!AF65</f>
        <v>0</v>
      </c>
      <c r="AN65" s="19">
        <f>($J65="Bell Curve")*(_xlfn.NORM.DIST(AND(AN$4&gt;=$E65,AN$4&lt;=$G65)*(AN$4-$E65+1),$I65/2,$L65,TRUE)-_xlfn.NORM.DIST(AND(AN$4&gt;=$E65,AN$4&lt;=$G65)*(AM$4-$E65+1),$I65/2,$L65,TRUE))/(1-2*_xlfn.NORM.DIST(0,$I65/2,$L65,TRUE))*$C65+($J65="Steady Growth")*(AND(AN$4&gt;=$E65,AN$4&lt;=$G65)*((AN$4-$E65+1)/($I65*($I65+1)/2)*$C65))+($J65="custom")*CustomCF!AG65</f>
        <v>0</v>
      </c>
      <c r="AO65" s="19">
        <f>($J65="Bell Curve")*(_xlfn.NORM.DIST(AND(AO$4&gt;=$E65,AO$4&lt;=$G65)*(AO$4-$E65+1),$I65/2,$L65,TRUE)-_xlfn.NORM.DIST(AND(AO$4&gt;=$E65,AO$4&lt;=$G65)*(AN$4-$E65+1),$I65/2,$L65,TRUE))/(1-2*_xlfn.NORM.DIST(0,$I65/2,$L65,TRUE))*$C65+($J65="Steady Growth")*(AND(AO$4&gt;=$E65,AO$4&lt;=$G65)*((AO$4-$E65+1)/($I65*($I65+1)/2)*$C65))+($J65="custom")*CustomCF!AH65</f>
        <v>0</v>
      </c>
      <c r="AP65" s="19">
        <f>($J65="Bell Curve")*(_xlfn.NORM.DIST(AND(AP$4&gt;=$E65,AP$4&lt;=$G65)*(AP$4-$E65+1),$I65/2,$L65,TRUE)-_xlfn.NORM.DIST(AND(AP$4&gt;=$E65,AP$4&lt;=$G65)*(AO$4-$E65+1),$I65/2,$L65,TRUE))/(1-2*_xlfn.NORM.DIST(0,$I65/2,$L65,TRUE))*$C65+($J65="Steady Growth")*(AND(AP$4&gt;=$E65,AP$4&lt;=$G65)*((AP$4-$E65+1)/($I65*($I65+1)/2)*$C65))+($J65="custom")*CustomCF!AI65</f>
        <v>0</v>
      </c>
      <c r="AQ65" s="19">
        <f>($J65="Bell Curve")*(_xlfn.NORM.DIST(AND(AQ$4&gt;=$E65,AQ$4&lt;=$G65)*(AQ$4-$E65+1),$I65/2,$L65,TRUE)-_xlfn.NORM.DIST(AND(AQ$4&gt;=$E65,AQ$4&lt;=$G65)*(AP$4-$E65+1),$I65/2,$L65,TRUE))/(1-2*_xlfn.NORM.DIST(0,$I65/2,$L65,TRUE))*$C65+($J65="Steady Growth")*(AND(AQ$4&gt;=$E65,AQ$4&lt;=$G65)*((AQ$4-$E65+1)/($I65*($I65+1)/2)*$C65))+($J65="custom")*CustomCF!AJ65</f>
        <v>0</v>
      </c>
      <c r="AR65" s="19">
        <f>($J65="Bell Curve")*(_xlfn.NORM.DIST(AND(AR$4&gt;=$E65,AR$4&lt;=$G65)*(AR$4-$E65+1),$I65/2,$L65,TRUE)-_xlfn.NORM.DIST(AND(AR$4&gt;=$E65,AR$4&lt;=$G65)*(AQ$4-$E65+1),$I65/2,$L65,TRUE))/(1-2*_xlfn.NORM.DIST(0,$I65/2,$L65,TRUE))*$C65+($J65="Steady Growth")*(AND(AR$4&gt;=$E65,AR$4&lt;=$G65)*((AR$4-$E65+1)/($I65*($I65+1)/2)*$C65))+($J65="custom")*CustomCF!AK65</f>
        <v>0</v>
      </c>
      <c r="AS65" s="19">
        <f>($J65="Bell Curve")*(_xlfn.NORM.DIST(AND(AS$4&gt;=$E65,AS$4&lt;=$G65)*(AS$4-$E65+1),$I65/2,$L65,TRUE)-_xlfn.NORM.DIST(AND(AS$4&gt;=$E65,AS$4&lt;=$G65)*(AR$4-$E65+1),$I65/2,$L65,TRUE))/(1-2*_xlfn.NORM.DIST(0,$I65/2,$L65,TRUE))*$C65+($J65="Steady Growth")*(AND(AS$4&gt;=$E65,AS$4&lt;=$G65)*((AS$4-$E65+1)/($I65*($I65+1)/2)*$C65))+($J65="custom")*CustomCF!AL65</f>
        <v>0</v>
      </c>
      <c r="AT65" s="19">
        <f>($J65="Bell Curve")*(_xlfn.NORM.DIST(AND(AT$4&gt;=$E65,AT$4&lt;=$G65)*(AT$4-$E65+1),$I65/2,$L65,TRUE)-_xlfn.NORM.DIST(AND(AT$4&gt;=$E65,AT$4&lt;=$G65)*(AS$4-$E65+1),$I65/2,$L65,TRUE))/(1-2*_xlfn.NORM.DIST(0,$I65/2,$L65,TRUE))*$C65+($J65="Steady Growth")*(AND(AT$4&gt;=$E65,AT$4&lt;=$G65)*((AT$4-$E65+1)/($I65*($I65+1)/2)*$C65))+($J65="custom")*CustomCF!AM65</f>
        <v>0</v>
      </c>
      <c r="AU65" s="19">
        <f>($J65="Bell Curve")*(_xlfn.NORM.DIST(AND(AU$4&gt;=$E65,AU$4&lt;=$G65)*(AU$4-$E65+1),$I65/2,$L65,TRUE)-_xlfn.NORM.DIST(AND(AU$4&gt;=$E65,AU$4&lt;=$G65)*(AT$4-$E65+1),$I65/2,$L65,TRUE))/(1-2*_xlfn.NORM.DIST(0,$I65/2,$L65,TRUE))*$C65+($J65="Steady Growth")*(AND(AU$4&gt;=$E65,AU$4&lt;=$G65)*((AU$4-$E65+1)/($I65*($I65+1)/2)*$C65))+($J65="custom")*CustomCF!AN65</f>
        <v>0</v>
      </c>
      <c r="AV65" s="19">
        <f>($J65="Bell Curve")*(_xlfn.NORM.DIST(AND(AV$4&gt;=$E65,AV$4&lt;=$G65)*(AV$4-$E65+1),$I65/2,$L65,TRUE)-_xlfn.NORM.DIST(AND(AV$4&gt;=$E65,AV$4&lt;=$G65)*(AU$4-$E65+1),$I65/2,$L65,TRUE))/(1-2*_xlfn.NORM.DIST(0,$I65/2,$L65,TRUE))*$C65+($J65="Steady Growth")*(AND(AV$4&gt;=$E65,AV$4&lt;=$G65)*((AV$4-$E65+1)/($I65*($I65+1)/2)*$C65))+($J65="custom")*CustomCF!AO65</f>
        <v>0</v>
      </c>
      <c r="AW65" s="19">
        <f>($J65="Bell Curve")*(_xlfn.NORM.DIST(AND(AW$4&gt;=$E65,AW$4&lt;=$G65)*(AW$4-$E65+1),$I65/2,$L65,TRUE)-_xlfn.NORM.DIST(AND(AW$4&gt;=$E65,AW$4&lt;=$G65)*(AV$4-$E65+1),$I65/2,$L65,TRUE))/(1-2*_xlfn.NORM.DIST(0,$I65/2,$L65,TRUE))*$C65+($J65="Steady Growth")*(AND(AW$4&gt;=$E65,AW$4&lt;=$G65)*((AW$4-$E65+1)/($I65*($I65+1)/2)*$C65))+($J65="custom")*CustomCF!AP65</f>
        <v>0</v>
      </c>
      <c r="AX65" s="19">
        <f>($J65="Bell Curve")*(_xlfn.NORM.DIST(AND(AX$4&gt;=$E65,AX$4&lt;=$G65)*(AX$4-$E65+1),$I65/2,$L65,TRUE)-_xlfn.NORM.DIST(AND(AX$4&gt;=$E65,AX$4&lt;=$G65)*(AW$4-$E65+1),$I65/2,$L65,TRUE))/(1-2*_xlfn.NORM.DIST(0,$I65/2,$L65,TRUE))*$C65+($J65="Steady Growth")*(AND(AX$4&gt;=$E65,AX$4&lt;=$G65)*((AX$4-$E65+1)/($I65*($I65+1)/2)*$C65))+($J65="custom")*CustomCF!AQ65</f>
        <v>0</v>
      </c>
      <c r="AY65" s="19">
        <f>($J65="Bell Curve")*(_xlfn.NORM.DIST(AND(AY$4&gt;=$E65,AY$4&lt;=$G65)*(AY$4-$E65+1),$I65/2,$L65,TRUE)-_xlfn.NORM.DIST(AND(AY$4&gt;=$E65,AY$4&lt;=$G65)*(AX$4-$E65+1),$I65/2,$L65,TRUE))/(1-2*_xlfn.NORM.DIST(0,$I65/2,$L65,TRUE))*$C65+($J65="Steady Growth")*(AND(AY$4&gt;=$E65,AY$4&lt;=$G65)*((AY$4-$E65+1)/($I65*($I65+1)/2)*$C65))+($J65="custom")*CustomCF!AR65</f>
        <v>0</v>
      </c>
      <c r="AZ65" s="19">
        <f>($J65="Bell Curve")*(_xlfn.NORM.DIST(AND(AZ$4&gt;=$E65,AZ$4&lt;=$G65)*(AZ$4-$E65+1),$I65/2,$L65,TRUE)-_xlfn.NORM.DIST(AND(AZ$4&gt;=$E65,AZ$4&lt;=$G65)*(AY$4-$E65+1),$I65/2,$L65,TRUE))/(1-2*_xlfn.NORM.DIST(0,$I65/2,$L65,TRUE))*$C65+($J65="Steady Growth")*(AND(AZ$4&gt;=$E65,AZ$4&lt;=$G65)*((AZ$4-$E65+1)/($I65*($I65+1)/2)*$C65))+($J65="custom")*CustomCF!AS65</f>
        <v>0</v>
      </c>
      <c r="BA65" s="19">
        <f>($J65="Bell Curve")*(_xlfn.NORM.DIST(AND(BA$4&gt;=$E65,BA$4&lt;=$G65)*(BA$4-$E65+1),$I65/2,$L65,TRUE)-_xlfn.NORM.DIST(AND(BA$4&gt;=$E65,BA$4&lt;=$G65)*(AZ$4-$E65+1),$I65/2,$L65,TRUE))/(1-2*_xlfn.NORM.DIST(0,$I65/2,$L65,TRUE))*$C65+($J65="Steady Growth")*(AND(BA$4&gt;=$E65,BA$4&lt;=$G65)*((BA$4-$E65+1)/($I65*($I65+1)/2)*$C65))+($J65="custom")*CustomCF!AT65</f>
        <v>0</v>
      </c>
      <c r="BB65" s="19">
        <f>($J65="Bell Curve")*(_xlfn.NORM.DIST(AND(BB$4&gt;=$E65,BB$4&lt;=$G65)*(BB$4-$E65+1),$I65/2,$L65,TRUE)-_xlfn.NORM.DIST(AND(BB$4&gt;=$E65,BB$4&lt;=$G65)*(BA$4-$E65+1),$I65/2,$L65,TRUE))/(1-2*_xlfn.NORM.DIST(0,$I65/2,$L65,TRUE))*$C65+($J65="Steady Growth")*(AND(BB$4&gt;=$E65,BB$4&lt;=$G65)*((BB$4-$E65+1)/($I65*($I65+1)/2)*$C65))+($J65="custom")*CustomCF!AU65</f>
        <v>0</v>
      </c>
      <c r="BC65" s="19">
        <f>($J65="Bell Curve")*(_xlfn.NORM.DIST(AND(BC$4&gt;=$E65,BC$4&lt;=$G65)*(BC$4-$E65+1),$I65/2,$L65,TRUE)-_xlfn.NORM.DIST(AND(BC$4&gt;=$E65,BC$4&lt;=$G65)*(BB$4-$E65+1),$I65/2,$L65,TRUE))/(1-2*_xlfn.NORM.DIST(0,$I65/2,$L65,TRUE))*$C65+($J65="Steady Growth")*(AND(BC$4&gt;=$E65,BC$4&lt;=$G65)*((BC$4-$E65+1)/($I65*($I65+1)/2)*$C65))+($J65="custom")*CustomCF!AV65</f>
        <v>0</v>
      </c>
      <c r="BD65" s="19">
        <f>($J65="Bell Curve")*(_xlfn.NORM.DIST(AND(BD$4&gt;=$E65,BD$4&lt;=$G65)*(BD$4-$E65+1),$I65/2,$L65,TRUE)-_xlfn.NORM.DIST(AND(BD$4&gt;=$E65,BD$4&lt;=$G65)*(BC$4-$E65+1),$I65/2,$L65,TRUE))/(1-2*_xlfn.NORM.DIST(0,$I65/2,$L65,TRUE))*$C65+($J65="Steady Growth")*(AND(BD$4&gt;=$E65,BD$4&lt;=$G65)*((BD$4-$E65+1)/($I65*($I65+1)/2)*$C65))+($J65="custom")*CustomCF!AW65</f>
        <v>0</v>
      </c>
      <c r="BE65" s="19">
        <f>($J65="Bell Curve")*(_xlfn.NORM.DIST(AND(BE$4&gt;=$E65,BE$4&lt;=$G65)*(BE$4-$E65+1),$I65/2,$L65,TRUE)-_xlfn.NORM.DIST(AND(BE$4&gt;=$E65,BE$4&lt;=$G65)*(BD$4-$E65+1),$I65/2,$L65,TRUE))/(1-2*_xlfn.NORM.DIST(0,$I65/2,$L65,TRUE))*$C65+($J65="Steady Growth")*(AND(BE$4&gt;=$E65,BE$4&lt;=$G65)*((BE$4-$E65+1)/($I65*($I65+1)/2)*$C65))+($J65="custom")*CustomCF!AX65</f>
        <v>0</v>
      </c>
      <c r="BF65" s="19">
        <f>($J65="Bell Curve")*(_xlfn.NORM.DIST(AND(BF$4&gt;=$E65,BF$4&lt;=$G65)*(BF$4-$E65+1),$I65/2,$L65,TRUE)-_xlfn.NORM.DIST(AND(BF$4&gt;=$E65,BF$4&lt;=$G65)*(BE$4-$E65+1),$I65/2,$L65,TRUE))/(1-2*_xlfn.NORM.DIST(0,$I65/2,$L65,TRUE))*$C65+($J65="Steady Growth")*(AND(BF$4&gt;=$E65,BF$4&lt;=$G65)*((BF$4-$E65+1)/($I65*($I65+1)/2)*$C65))+($J65="custom")*CustomCF!AY65</f>
        <v>0</v>
      </c>
      <c r="BG65" s="19">
        <f>($J65="Bell Curve")*(_xlfn.NORM.DIST(AND(BG$4&gt;=$E65,BG$4&lt;=$G65)*(BG$4-$E65+1),$I65/2,$L65,TRUE)-_xlfn.NORM.DIST(AND(BG$4&gt;=$E65,BG$4&lt;=$G65)*(BF$4-$E65+1),$I65/2,$L65,TRUE))/(1-2*_xlfn.NORM.DIST(0,$I65/2,$L65,TRUE))*$C65+($J65="Steady Growth")*(AND(BG$4&gt;=$E65,BG$4&lt;=$G65)*((BG$4-$E65+1)/($I65*($I65+1)/2)*$C65))+($J65="custom")*CustomCF!AZ65</f>
        <v>0</v>
      </c>
      <c r="BH65" s="19">
        <f>($J65="Bell Curve")*(_xlfn.NORM.DIST(AND(BH$4&gt;=$E65,BH$4&lt;=$G65)*(BH$4-$E65+1),$I65/2,$L65,TRUE)-_xlfn.NORM.DIST(AND(BH$4&gt;=$E65,BH$4&lt;=$G65)*(BG$4-$E65+1),$I65/2,$L65,TRUE))/(1-2*_xlfn.NORM.DIST(0,$I65/2,$L65,TRUE))*$C65+($J65="Steady Growth")*(AND(BH$4&gt;=$E65,BH$4&lt;=$G65)*((BH$4-$E65+1)/($I65*($I65+1)/2)*$C65))+($J65="custom")*CustomCF!BA65</f>
        <v>0</v>
      </c>
      <c r="BI65" s="19">
        <f>($J65="Bell Curve")*(_xlfn.NORM.DIST(AND(BI$4&gt;=$E65,BI$4&lt;=$G65)*(BI$4-$E65+1),$I65/2,$L65,TRUE)-_xlfn.NORM.DIST(AND(BI$4&gt;=$E65,BI$4&lt;=$G65)*(BH$4-$E65+1),$I65/2,$L65,TRUE))/(1-2*_xlfn.NORM.DIST(0,$I65/2,$L65,TRUE))*$C65+($J65="Steady Growth")*(AND(BI$4&gt;=$E65,BI$4&lt;=$G65)*((BI$4-$E65+1)/($I65*($I65+1)/2)*$C65))+($J65="custom")*CustomCF!BB65</f>
        <v>0</v>
      </c>
      <c r="BJ65" s="19">
        <f>($J65="Bell Curve")*(_xlfn.NORM.DIST(AND(BJ$4&gt;=$E65,BJ$4&lt;=$G65)*(BJ$4-$E65+1),$I65/2,$L65,TRUE)-_xlfn.NORM.DIST(AND(BJ$4&gt;=$E65,BJ$4&lt;=$G65)*(BI$4-$E65+1),$I65/2,$L65,TRUE))/(1-2*_xlfn.NORM.DIST(0,$I65/2,$L65,TRUE))*$C65+($J65="Steady Growth")*(AND(BJ$4&gt;=$E65,BJ$4&lt;=$G65)*((BJ$4-$E65+1)/($I65*($I65+1)/2)*$C65))+($J65="custom")*CustomCF!BC65</f>
        <v>0</v>
      </c>
      <c r="BK65" s="19">
        <f>($J65="Bell Curve")*(_xlfn.NORM.DIST(AND(BK$4&gt;=$E65,BK$4&lt;=$G65)*(BK$4-$E65+1),$I65/2,$L65,TRUE)-_xlfn.NORM.DIST(AND(BK$4&gt;=$E65,BK$4&lt;=$G65)*(BJ$4-$E65+1),$I65/2,$L65,TRUE))/(1-2*_xlfn.NORM.DIST(0,$I65/2,$L65,TRUE))*$C65+($J65="Steady Growth")*(AND(BK$4&gt;=$E65,BK$4&lt;=$G65)*((BK$4-$E65+1)/($I65*($I65+1)/2)*$C65))+($J65="custom")*CustomCF!BD65</f>
        <v>0</v>
      </c>
      <c r="BL65" s="19">
        <f>($J65="Bell Curve")*(_xlfn.NORM.DIST(AND(BL$4&gt;=$E65,BL$4&lt;=$G65)*(BL$4-$E65+1),$I65/2,$L65,TRUE)-_xlfn.NORM.DIST(AND(BL$4&gt;=$E65,BL$4&lt;=$G65)*(BK$4-$E65+1),$I65/2,$L65,TRUE))/(1-2*_xlfn.NORM.DIST(0,$I65/2,$L65,TRUE))*$C65+($J65="Steady Growth")*(AND(BL$4&gt;=$E65,BL$4&lt;=$G65)*((BL$4-$E65+1)/($I65*($I65+1)/2)*$C65))+($J65="custom")*CustomCF!BE65</f>
        <v>0</v>
      </c>
      <c r="BM65" s="19">
        <f>($J65="Bell Curve")*(_xlfn.NORM.DIST(AND(BM$4&gt;=$E65,BM$4&lt;=$G65)*(BM$4-$E65+1),$I65/2,$L65,TRUE)-_xlfn.NORM.DIST(AND(BM$4&gt;=$E65,BM$4&lt;=$G65)*(BL$4-$E65+1),$I65/2,$L65,TRUE))/(1-2*_xlfn.NORM.DIST(0,$I65/2,$L65,TRUE))*$C65+($J65="Steady Growth")*(AND(BM$4&gt;=$E65,BM$4&lt;=$G65)*((BM$4-$E65+1)/($I65*($I65+1)/2)*$C65))+($J65="custom")*CustomCF!BF65</f>
        <v>0</v>
      </c>
      <c r="BN65" s="19">
        <f>($J65="Bell Curve")*(_xlfn.NORM.DIST(AND(BN$4&gt;=$E65,BN$4&lt;=$G65)*(BN$4-$E65+1),$I65/2,$L65,TRUE)-_xlfn.NORM.DIST(AND(BN$4&gt;=$E65,BN$4&lt;=$G65)*(BM$4-$E65+1),$I65/2,$L65,TRUE))/(1-2*_xlfn.NORM.DIST(0,$I65/2,$L65,TRUE))*$C65+($J65="Steady Growth")*(AND(BN$4&gt;=$E65,BN$4&lt;=$G65)*((BN$4-$E65+1)/($I65*($I65+1)/2)*$C65))+($J65="custom")*CustomCF!BG65</f>
        <v>0</v>
      </c>
      <c r="BO65" s="19">
        <f>($J65="Bell Curve")*(_xlfn.NORM.DIST(AND(BO$4&gt;=$E65,BO$4&lt;=$G65)*(BO$4-$E65+1),$I65/2,$L65,TRUE)-_xlfn.NORM.DIST(AND(BO$4&gt;=$E65,BO$4&lt;=$G65)*(BN$4-$E65+1),$I65/2,$L65,TRUE))/(1-2*_xlfn.NORM.DIST(0,$I65/2,$L65,TRUE))*$C65+($J65="Steady Growth")*(AND(BO$4&gt;=$E65,BO$4&lt;=$G65)*((BO$4-$E65+1)/($I65*($I65+1)/2)*$C65))+($J65="custom")*CustomCF!BH65</f>
        <v>0</v>
      </c>
      <c r="BP65" s="19">
        <f>($J65="Bell Curve")*(_xlfn.NORM.DIST(AND(BP$4&gt;=$E65,BP$4&lt;=$G65)*(BP$4-$E65+1),$I65/2,$L65,TRUE)-_xlfn.NORM.DIST(AND(BP$4&gt;=$E65,BP$4&lt;=$G65)*(BO$4-$E65+1),$I65/2,$L65,TRUE))/(1-2*_xlfn.NORM.DIST(0,$I65/2,$L65,TRUE))*$C65+($J65="Steady Growth")*(AND(BP$4&gt;=$E65,BP$4&lt;=$G65)*((BP$4-$E65+1)/($I65*($I65+1)/2)*$C65))+($J65="custom")*CustomCF!BI65</f>
        <v>0</v>
      </c>
      <c r="BQ65" s="19">
        <f>($J65="Bell Curve")*(_xlfn.NORM.DIST(AND(BQ$4&gt;=$E65,BQ$4&lt;=$G65)*(BQ$4-$E65+1),$I65/2,$L65,TRUE)-_xlfn.NORM.DIST(AND(BQ$4&gt;=$E65,BQ$4&lt;=$G65)*(BP$4-$E65+1),$I65/2,$L65,TRUE))/(1-2*_xlfn.NORM.DIST(0,$I65/2,$L65,TRUE))*$C65+($J65="Steady Growth")*(AND(BQ$4&gt;=$E65,BQ$4&lt;=$G65)*((BQ$4-$E65+1)/($I65*($I65+1)/2)*$C65))+($J65="custom")*CustomCF!BJ65</f>
        <v>0</v>
      </c>
      <c r="BR65" s="19">
        <f>($J65="Bell Curve")*(_xlfn.NORM.DIST(AND(BR$4&gt;=$E65,BR$4&lt;=$G65)*(BR$4-$E65+1),$I65/2,$L65,TRUE)-_xlfn.NORM.DIST(AND(BR$4&gt;=$E65,BR$4&lt;=$G65)*(BQ$4-$E65+1),$I65/2,$L65,TRUE))/(1-2*_xlfn.NORM.DIST(0,$I65/2,$L65,TRUE))*$C65+($J65="Steady Growth")*(AND(BR$4&gt;=$E65,BR$4&lt;=$G65)*((BR$4-$E65+1)/($I65*($I65+1)/2)*$C65))+($J65="custom")*CustomCF!BK65</f>
        <v>0</v>
      </c>
      <c r="BS65" s="19">
        <f>($J65="Bell Curve")*(_xlfn.NORM.DIST(AND(BS$4&gt;=$E65,BS$4&lt;=$G65)*(BS$4-$E65+1),$I65/2,$L65,TRUE)-_xlfn.NORM.DIST(AND(BS$4&gt;=$E65,BS$4&lt;=$G65)*(BR$4-$E65+1),$I65/2,$L65,TRUE))/(1-2*_xlfn.NORM.DIST(0,$I65/2,$L65,TRUE))*$C65+($J65="Steady Growth")*(AND(BS$4&gt;=$E65,BS$4&lt;=$G65)*((BS$4-$E65+1)/($I65*($I65+1)/2)*$C65))+($J65="custom")*CustomCF!BL65</f>
        <v>0</v>
      </c>
      <c r="BT65" s="19">
        <f>($J65="Bell Curve")*(_xlfn.NORM.DIST(AND(BT$4&gt;=$E65,BT$4&lt;=$G65)*(BT$4-$E65+1),$I65/2,$L65,TRUE)-_xlfn.NORM.DIST(AND(BT$4&gt;=$E65,BT$4&lt;=$G65)*(BS$4-$E65+1),$I65/2,$L65,TRUE))/(1-2*_xlfn.NORM.DIST(0,$I65/2,$L65,TRUE))*$C65+($J65="Steady Growth")*(AND(BT$4&gt;=$E65,BT$4&lt;=$G65)*((BT$4-$E65+1)/($I65*($I65+1)/2)*$C65))+($J65="custom")*CustomCF!BM65</f>
        <v>0</v>
      </c>
      <c r="BU65" s="19">
        <f>($J65="Bell Curve")*(_xlfn.NORM.DIST(AND(BU$4&gt;=$E65,BU$4&lt;=$G65)*(BU$4-$E65+1),$I65/2,$L65,TRUE)-_xlfn.NORM.DIST(AND(BU$4&gt;=$E65,BU$4&lt;=$G65)*(BT$4-$E65+1),$I65/2,$L65,TRUE))/(1-2*_xlfn.NORM.DIST(0,$I65/2,$L65,TRUE))*$C65+($J65="Steady Growth")*(AND(BU$4&gt;=$E65,BU$4&lt;=$G65)*((BU$4-$E65+1)/($I65*($I65+1)/2)*$C65))+($J65="custom")*CustomCF!BN65</f>
        <v>0</v>
      </c>
      <c r="BV65" s="19">
        <f>($J65="Bell Curve")*(_xlfn.NORM.DIST(AND(BV$4&gt;=$E65,BV$4&lt;=$G65)*(BV$4-$E65+1),$I65/2,$L65,TRUE)-_xlfn.NORM.DIST(AND(BV$4&gt;=$E65,BV$4&lt;=$G65)*(BU$4-$E65+1),$I65/2,$L65,TRUE))/(1-2*_xlfn.NORM.DIST(0,$I65/2,$L65,TRUE))*$C65+($J65="Steady Growth")*(AND(BV$4&gt;=$E65,BV$4&lt;=$G65)*((BV$4-$E65+1)/($I65*($I65+1)/2)*$C65))+($J65="custom")*CustomCF!BO65</f>
        <v>0</v>
      </c>
      <c r="BW65" s="19">
        <f>($J65="Bell Curve")*(_xlfn.NORM.DIST(AND(BW$4&gt;=$E65,BW$4&lt;=$G65)*(BW$4-$E65+1),$I65/2,$L65,TRUE)-_xlfn.NORM.DIST(AND(BW$4&gt;=$E65,BW$4&lt;=$G65)*(BV$4-$E65+1),$I65/2,$L65,TRUE))/(1-2*_xlfn.NORM.DIST(0,$I65/2,$L65,TRUE))*$C65+($J65="Steady Growth")*(AND(BW$4&gt;=$E65,BW$4&lt;=$G65)*((BW$4-$E65+1)/($I65*($I65+1)/2)*$C65))+($J65="custom")*CustomCF!BP65</f>
        <v>0</v>
      </c>
      <c r="BX65" s="19">
        <f>($J65="Bell Curve")*(_xlfn.NORM.DIST(AND(BX$4&gt;=$E65,BX$4&lt;=$G65)*(BX$4-$E65+1),$I65/2,$L65,TRUE)-_xlfn.NORM.DIST(AND(BX$4&gt;=$E65,BX$4&lt;=$G65)*(BW$4-$E65+1),$I65/2,$L65,TRUE))/(1-2*_xlfn.NORM.DIST(0,$I65/2,$L65,TRUE))*$C65+($J65="Steady Growth")*(AND(BX$4&gt;=$E65,BX$4&lt;=$G65)*((BX$4-$E65+1)/($I65*($I65+1)/2)*$C65))+($J65="custom")*CustomCF!BQ65</f>
        <v>0</v>
      </c>
      <c r="BY65" s="19">
        <f>($J65="Bell Curve")*(_xlfn.NORM.DIST(AND(BY$4&gt;=$E65,BY$4&lt;=$G65)*(BY$4-$E65+1),$I65/2,$L65,TRUE)-_xlfn.NORM.DIST(AND(BY$4&gt;=$E65,BY$4&lt;=$G65)*(BX$4-$E65+1),$I65/2,$L65,TRUE))/(1-2*_xlfn.NORM.DIST(0,$I65/2,$L65,TRUE))*$C65+($J65="Steady Growth")*(AND(BY$4&gt;=$E65,BY$4&lt;=$G65)*((BY$4-$E65+1)/($I65*($I65+1)/2)*$C65))+($J65="custom")*CustomCF!BR65</f>
        <v>0</v>
      </c>
      <c r="BZ65" s="19">
        <f>($J65="Bell Curve")*(_xlfn.NORM.DIST(AND(BZ$4&gt;=$E65,BZ$4&lt;=$G65)*(BZ$4-$E65+1),$I65/2,$L65,TRUE)-_xlfn.NORM.DIST(AND(BZ$4&gt;=$E65,BZ$4&lt;=$G65)*(BY$4-$E65+1),$I65/2,$L65,TRUE))/(1-2*_xlfn.NORM.DIST(0,$I65/2,$L65,TRUE))*$C65+($J65="Steady Growth")*(AND(BZ$4&gt;=$E65,BZ$4&lt;=$G65)*((BZ$4-$E65+1)/($I65*($I65+1)/2)*$C65))+($J65="custom")*CustomCF!BS65</f>
        <v>0</v>
      </c>
      <c r="CA65" s="19">
        <f>($J65="Bell Curve")*(_xlfn.NORM.DIST(AND(CA$4&gt;=$E65,CA$4&lt;=$G65)*(CA$4-$E65+1),$I65/2,$L65,TRUE)-_xlfn.NORM.DIST(AND(CA$4&gt;=$E65,CA$4&lt;=$G65)*(BZ$4-$E65+1),$I65/2,$L65,TRUE))/(1-2*_xlfn.NORM.DIST(0,$I65/2,$L65,TRUE))*$C65+($J65="Steady Growth")*(AND(CA$4&gt;=$E65,CA$4&lt;=$G65)*((CA$4-$E65+1)/($I65*($I65+1)/2)*$C65))+($J65="custom")*CustomCF!BT65</f>
        <v>0</v>
      </c>
      <c r="CB65" s="19">
        <f>($J65="Bell Curve")*(_xlfn.NORM.DIST(AND(CB$4&gt;=$E65,CB$4&lt;=$G65)*(CB$4-$E65+1),$I65/2,$L65,TRUE)-_xlfn.NORM.DIST(AND(CB$4&gt;=$E65,CB$4&lt;=$G65)*(CA$4-$E65+1),$I65/2,$L65,TRUE))/(1-2*_xlfn.NORM.DIST(0,$I65/2,$L65,TRUE))*$C65+($J65="Steady Growth")*(AND(CB$4&gt;=$E65,CB$4&lt;=$G65)*((CB$4-$E65+1)/($I65*($I65+1)/2)*$C65))+($J65="custom")*CustomCF!BU65</f>
        <v>0</v>
      </c>
      <c r="CC65" s="19">
        <f>($J65="Bell Curve")*(_xlfn.NORM.DIST(AND(CC$4&gt;=$E65,CC$4&lt;=$G65)*(CC$4-$E65+1),$I65/2,$L65,TRUE)-_xlfn.NORM.DIST(AND(CC$4&gt;=$E65,CC$4&lt;=$G65)*(CB$4-$E65+1),$I65/2,$L65,TRUE))/(1-2*_xlfn.NORM.DIST(0,$I65/2,$L65,TRUE))*$C65+($J65="Steady Growth")*(AND(CC$4&gt;=$E65,CC$4&lt;=$G65)*((CC$4-$E65+1)/($I65*($I65+1)/2)*$C65))+($J65="custom")*CustomCF!BV65</f>
        <v>0</v>
      </c>
      <c r="CD65" s="19">
        <f>($J65="Bell Curve")*(_xlfn.NORM.DIST(AND(CD$4&gt;=$E65,CD$4&lt;=$G65)*(CD$4-$E65+1),$I65/2,$L65,TRUE)-_xlfn.NORM.DIST(AND(CD$4&gt;=$E65,CD$4&lt;=$G65)*(CC$4-$E65+1),$I65/2,$L65,TRUE))/(1-2*_xlfn.NORM.DIST(0,$I65/2,$L65,TRUE))*$C65+($J65="Steady Growth")*(AND(CD$4&gt;=$E65,CD$4&lt;=$G65)*((CD$4-$E65+1)/($I65*($I65+1)/2)*$C65))+($J65="custom")*CustomCF!BW65</f>
        <v>0</v>
      </c>
      <c r="CE65" s="19">
        <f>($J65="Bell Curve")*(_xlfn.NORM.DIST(AND(CE$4&gt;=$E65,CE$4&lt;=$G65)*(CE$4-$E65+1),$I65/2,$L65,TRUE)-_xlfn.NORM.DIST(AND(CE$4&gt;=$E65,CE$4&lt;=$G65)*(CD$4-$E65+1),$I65/2,$L65,TRUE))/(1-2*_xlfn.NORM.DIST(0,$I65/2,$L65,TRUE))*$C65+($J65="Steady Growth")*(AND(CE$4&gt;=$E65,CE$4&lt;=$G65)*((CE$4-$E65+1)/($I65*($I65+1)/2)*$C65))+($J65="custom")*CustomCF!BX65</f>
        <v>0</v>
      </c>
      <c r="CF65" s="19">
        <f>($J65="Bell Curve")*(_xlfn.NORM.DIST(AND(CF$4&gt;=$E65,CF$4&lt;=$G65)*(CF$4-$E65+1),$I65/2,$L65,TRUE)-_xlfn.NORM.DIST(AND(CF$4&gt;=$E65,CF$4&lt;=$G65)*(CE$4-$E65+1),$I65/2,$L65,TRUE))/(1-2*_xlfn.NORM.DIST(0,$I65/2,$L65,TRUE))*$C65+($J65="Steady Growth")*(AND(CF$4&gt;=$E65,CF$4&lt;=$G65)*((CF$4-$E65+1)/($I65*($I65+1)/2)*$C65))+($J65="custom")*CustomCF!BY65</f>
        <v>0</v>
      </c>
      <c r="CG65" s="19">
        <f>($J65="Bell Curve")*(_xlfn.NORM.DIST(AND(CG$4&gt;=$E65,CG$4&lt;=$G65)*(CG$4-$E65+1),$I65/2,$L65,TRUE)-_xlfn.NORM.DIST(AND(CG$4&gt;=$E65,CG$4&lt;=$G65)*(CF$4-$E65+1),$I65/2,$L65,TRUE))/(1-2*_xlfn.NORM.DIST(0,$I65/2,$L65,TRUE))*$C65+($J65="Steady Growth")*(AND(CG$4&gt;=$E65,CG$4&lt;=$G65)*((CG$4-$E65+1)/($I65*($I65+1)/2)*$C65))+($J65="custom")*CustomCF!BZ65</f>
        <v>0</v>
      </c>
      <c r="CH65" s="19">
        <f>($J65="Bell Curve")*(_xlfn.NORM.DIST(AND(CH$4&gt;=$E65,CH$4&lt;=$G65)*(CH$4-$E65+1),$I65/2,$L65,TRUE)-_xlfn.NORM.DIST(AND(CH$4&gt;=$E65,CH$4&lt;=$G65)*(CG$4-$E65+1),$I65/2,$L65,TRUE))/(1-2*_xlfn.NORM.DIST(0,$I65/2,$L65,TRUE))*$C65+($J65="Steady Growth")*(AND(CH$4&gt;=$E65,CH$4&lt;=$G65)*((CH$4-$E65+1)/($I65*($I65+1)/2)*$C65))+($J65="custom")*CustomCF!CA65</f>
        <v>0</v>
      </c>
      <c r="CI65" s="19">
        <f>($J65="Bell Curve")*(_xlfn.NORM.DIST(AND(CI$4&gt;=$E65,CI$4&lt;=$G65)*(CI$4-$E65+1),$I65/2,$L65,TRUE)-_xlfn.NORM.DIST(AND(CI$4&gt;=$E65,CI$4&lt;=$G65)*(CH$4-$E65+1),$I65/2,$L65,TRUE))/(1-2*_xlfn.NORM.DIST(0,$I65/2,$L65,TRUE))*$C65+($J65="Steady Growth")*(AND(CI$4&gt;=$E65,CI$4&lt;=$G65)*((CI$4-$E65+1)/($I65*($I65+1)/2)*$C65))+($J65="custom")*CustomCF!CB65</f>
        <v>0</v>
      </c>
      <c r="CJ65" s="19">
        <f>($J65="Bell Curve")*(_xlfn.NORM.DIST(AND(CJ$4&gt;=$E65,CJ$4&lt;=$G65)*(CJ$4-$E65+1),$I65/2,$L65,TRUE)-_xlfn.NORM.DIST(AND(CJ$4&gt;=$E65,CJ$4&lt;=$G65)*(CI$4-$E65+1),$I65/2,$L65,TRUE))/(1-2*_xlfn.NORM.DIST(0,$I65/2,$L65,TRUE))*$C65+($J65="Steady Growth")*(AND(CJ$4&gt;=$E65,CJ$4&lt;=$G65)*((CJ$4-$E65+1)/($I65*($I65+1)/2)*$C65))+($J65="custom")*CustomCF!CC65</f>
        <v>0</v>
      </c>
      <c r="CK65" s="19">
        <f>($J65="Bell Curve")*(_xlfn.NORM.DIST(AND(CK$4&gt;=$E65,CK$4&lt;=$G65)*(CK$4-$E65+1),$I65/2,$L65,TRUE)-_xlfn.NORM.DIST(AND(CK$4&gt;=$E65,CK$4&lt;=$G65)*(CJ$4-$E65+1),$I65/2,$L65,TRUE))/(1-2*_xlfn.NORM.DIST(0,$I65/2,$L65,TRUE))*$C65+($J65="Steady Growth")*(AND(CK$4&gt;=$E65,CK$4&lt;=$G65)*((CK$4-$E65+1)/($I65*($I65+1)/2)*$C65))+($J65="custom")*CustomCF!CD65</f>
        <v>0</v>
      </c>
      <c r="CL65" s="19">
        <f>($J65="Bell Curve")*(_xlfn.NORM.DIST(AND(CL$4&gt;=$E65,CL$4&lt;=$G65)*(CL$4-$E65+1),$I65/2,$L65,TRUE)-_xlfn.NORM.DIST(AND(CL$4&gt;=$E65,CL$4&lt;=$G65)*(CK$4-$E65+1),$I65/2,$L65,TRUE))/(1-2*_xlfn.NORM.DIST(0,$I65/2,$L65,TRUE))*$C65+($J65="Steady Growth")*(AND(CL$4&gt;=$E65,CL$4&lt;=$G65)*((CL$4-$E65+1)/($I65*($I65+1)/2)*$C65))+($J65="custom")*CustomCF!CE65</f>
        <v>0</v>
      </c>
      <c r="CM65" s="19">
        <f>($J65="Bell Curve")*(_xlfn.NORM.DIST(AND(CM$4&gt;=$E65,CM$4&lt;=$G65)*(CM$4-$E65+1),$I65/2,$L65,TRUE)-_xlfn.NORM.DIST(AND(CM$4&gt;=$E65,CM$4&lt;=$G65)*(CL$4-$E65+1),$I65/2,$L65,TRUE))/(1-2*_xlfn.NORM.DIST(0,$I65/2,$L65,TRUE))*$C65+($J65="Steady Growth")*(AND(CM$4&gt;=$E65,CM$4&lt;=$G65)*((CM$4-$E65+1)/($I65*($I65+1)/2)*$C65))+($J65="custom")*CustomCF!CF65</f>
        <v>0</v>
      </c>
      <c r="CN65" s="19">
        <f>($J65="Bell Curve")*(_xlfn.NORM.DIST(AND(CN$4&gt;=$E65,CN$4&lt;=$G65)*(CN$4-$E65+1),$I65/2,$L65,TRUE)-_xlfn.NORM.DIST(AND(CN$4&gt;=$E65,CN$4&lt;=$G65)*(CM$4-$E65+1),$I65/2,$L65,TRUE))/(1-2*_xlfn.NORM.DIST(0,$I65/2,$L65,TRUE))*$C65+($J65="Steady Growth")*(AND(CN$4&gt;=$E65,CN$4&lt;=$G65)*((CN$4-$E65+1)/($I65*($I65+1)/2)*$C65))+($J65="custom")*CustomCF!CG65</f>
        <v>0</v>
      </c>
      <c r="CO65" s="19">
        <f>($J65="Bell Curve")*(_xlfn.NORM.DIST(AND(CO$4&gt;=$E65,CO$4&lt;=$G65)*(CO$4-$E65+1),$I65/2,$L65,TRUE)-_xlfn.NORM.DIST(AND(CO$4&gt;=$E65,CO$4&lt;=$G65)*(CN$4-$E65+1),$I65/2,$L65,TRUE))/(1-2*_xlfn.NORM.DIST(0,$I65/2,$L65,TRUE))*$C65+($J65="Steady Growth")*(AND(CO$4&gt;=$E65,CO$4&lt;=$G65)*((CO$4-$E65+1)/($I65*($I65+1)/2)*$C65))+($J65="custom")*CustomCF!CH65</f>
        <v>0</v>
      </c>
      <c r="CP65" s="19">
        <f>($J65="Bell Curve")*(_xlfn.NORM.DIST(AND(CP$4&gt;=$E65,CP$4&lt;=$G65)*(CP$4-$E65+1),$I65/2,$L65,TRUE)-_xlfn.NORM.DIST(AND(CP$4&gt;=$E65,CP$4&lt;=$G65)*(CO$4-$E65+1),$I65/2,$L65,TRUE))/(1-2*_xlfn.NORM.DIST(0,$I65/2,$L65,TRUE))*$C65+($J65="Steady Growth")*(AND(CP$4&gt;=$E65,CP$4&lt;=$G65)*((CP$4-$E65+1)/($I65*($I65+1)/2)*$C65))+($J65="custom")*CustomCF!CI65</f>
        <v>0</v>
      </c>
      <c r="CQ65" s="19">
        <f>($J65="Bell Curve")*(_xlfn.NORM.DIST(AND(CQ$4&gt;=$E65,CQ$4&lt;=$G65)*(CQ$4-$E65+1),$I65/2,$L65,TRUE)-_xlfn.NORM.DIST(AND(CQ$4&gt;=$E65,CQ$4&lt;=$G65)*(CP$4-$E65+1),$I65/2,$L65,TRUE))/(1-2*_xlfn.NORM.DIST(0,$I65/2,$L65,TRUE))*$C65+($J65="Steady Growth")*(AND(CQ$4&gt;=$E65,CQ$4&lt;=$G65)*((CQ$4-$E65+1)/($I65*($I65+1)/2)*$C65))+($J65="custom")*CustomCF!CJ65</f>
        <v>0</v>
      </c>
      <c r="CR65" s="19">
        <f>($J65="Bell Curve")*(_xlfn.NORM.DIST(AND(CR$4&gt;=$E65,CR$4&lt;=$G65)*(CR$4-$E65+1),$I65/2,$L65,TRUE)-_xlfn.NORM.DIST(AND(CR$4&gt;=$E65,CR$4&lt;=$G65)*(CQ$4-$E65+1),$I65/2,$L65,TRUE))/(1-2*_xlfn.NORM.DIST(0,$I65/2,$L65,TRUE))*$C65+($J65="Steady Growth")*(AND(CR$4&gt;=$E65,CR$4&lt;=$G65)*((CR$4-$E65+1)/($I65*($I65+1)/2)*$C65))+($J65="custom")*CustomCF!CK65</f>
        <v>0</v>
      </c>
      <c r="CS65" s="19">
        <f>($J65="Bell Curve")*(_xlfn.NORM.DIST(AND(CS$4&gt;=$E65,CS$4&lt;=$G65)*(CS$4-$E65+1),$I65/2,$L65,TRUE)-_xlfn.NORM.DIST(AND(CS$4&gt;=$E65,CS$4&lt;=$G65)*(CR$4-$E65+1),$I65/2,$L65,TRUE))/(1-2*_xlfn.NORM.DIST(0,$I65/2,$L65,TRUE))*$C65+($J65="Steady Growth")*(AND(CS$4&gt;=$E65,CS$4&lt;=$G65)*((CS$4-$E65+1)/($I65*($I65+1)/2)*$C65))+($J65="custom")*CustomCF!CL65</f>
        <v>0</v>
      </c>
      <c r="CT65" s="19">
        <f>($J65="Bell Curve")*(_xlfn.NORM.DIST(AND(CT$4&gt;=$E65,CT$4&lt;=$G65)*(CT$4-$E65+1),$I65/2,$L65,TRUE)-_xlfn.NORM.DIST(AND(CT$4&gt;=$E65,CT$4&lt;=$G65)*(CS$4-$E65+1),$I65/2,$L65,TRUE))/(1-2*_xlfn.NORM.DIST(0,$I65/2,$L65,TRUE))*$C65+($J65="Steady Growth")*(AND(CT$4&gt;=$E65,CT$4&lt;=$G65)*((CT$4-$E65+1)/($I65*($I65+1)/2)*$C65))+($J65="custom")*CustomCF!CM65</f>
        <v>0</v>
      </c>
      <c r="CU65" s="19">
        <f>($J65="Bell Curve")*(_xlfn.NORM.DIST(AND(CU$4&gt;=$E65,CU$4&lt;=$G65)*(CU$4-$E65+1),$I65/2,$L65,TRUE)-_xlfn.NORM.DIST(AND(CU$4&gt;=$E65,CU$4&lt;=$G65)*(CT$4-$E65+1),$I65/2,$L65,TRUE))/(1-2*_xlfn.NORM.DIST(0,$I65/2,$L65,TRUE))*$C65+($J65="Steady Growth")*(AND(CU$4&gt;=$E65,CU$4&lt;=$G65)*((CU$4-$E65+1)/($I65*($I65+1)/2)*$C65))+($J65="custom")*CustomCF!CN65</f>
        <v>0</v>
      </c>
      <c r="CV65" s="19">
        <f>($J65="Bell Curve")*(_xlfn.NORM.DIST(AND(CV$4&gt;=$E65,CV$4&lt;=$G65)*(CV$4-$E65+1),$I65/2,$L65,TRUE)-_xlfn.NORM.DIST(AND(CV$4&gt;=$E65,CV$4&lt;=$G65)*(CU$4-$E65+1),$I65/2,$L65,TRUE))/(1-2*_xlfn.NORM.DIST(0,$I65/2,$L65,TRUE))*$C65+($J65="Steady Growth")*(AND(CV$4&gt;=$E65,CV$4&lt;=$G65)*((CV$4-$E65+1)/($I65*($I65+1)/2)*$C65))+($J65="custom")*CustomCF!CO65</f>
        <v>0</v>
      </c>
      <c r="CW65" s="19">
        <f>($J65="Bell Curve")*(_xlfn.NORM.DIST(AND(CW$4&gt;=$E65,CW$4&lt;=$G65)*(CW$4-$E65+1),$I65/2,$L65,TRUE)-_xlfn.NORM.DIST(AND(CW$4&gt;=$E65,CW$4&lt;=$G65)*(CV$4-$E65+1),$I65/2,$L65,TRUE))/(1-2*_xlfn.NORM.DIST(0,$I65/2,$L65,TRUE))*$C65+($J65="Steady Growth")*(AND(CW$4&gt;=$E65,CW$4&lt;=$G65)*((CW$4-$E65+1)/($I65*($I65+1)/2)*$C65))+($J65="custom")*CustomCF!CP65</f>
        <v>0</v>
      </c>
      <c r="CX65" s="19">
        <f>($J65="Bell Curve")*(_xlfn.NORM.DIST(AND(CX$4&gt;=$E65,CX$4&lt;=$G65)*(CX$4-$E65+1),$I65/2,$L65,TRUE)-_xlfn.NORM.DIST(AND(CX$4&gt;=$E65,CX$4&lt;=$G65)*(CW$4-$E65+1),$I65/2,$L65,TRUE))/(1-2*_xlfn.NORM.DIST(0,$I65/2,$L65,TRUE))*$C65+($J65="Steady Growth")*(AND(CX$4&gt;=$E65,CX$4&lt;=$G65)*((CX$4-$E65+1)/($I65*($I65+1)/2)*$C65))+($J65="custom")*CustomCF!CQ65</f>
        <v>0</v>
      </c>
      <c r="CY65" s="19">
        <f>($J65="Bell Curve")*(_xlfn.NORM.DIST(AND(CY$4&gt;=$E65,CY$4&lt;=$G65)*(CY$4-$E65+1),$I65/2,$L65,TRUE)-_xlfn.NORM.DIST(AND(CY$4&gt;=$E65,CY$4&lt;=$G65)*(CX$4-$E65+1),$I65/2,$L65,TRUE))/(1-2*_xlfn.NORM.DIST(0,$I65/2,$L65,TRUE))*$C65+($J65="Steady Growth")*(AND(CY$4&gt;=$E65,CY$4&lt;=$G65)*((CY$4-$E65+1)/($I65*($I65+1)/2)*$C65))+($J65="custom")*CustomCF!CR65</f>
        <v>0</v>
      </c>
      <c r="CZ65" s="19">
        <f>($J65="Bell Curve")*(_xlfn.NORM.DIST(AND(CZ$4&gt;=$E65,CZ$4&lt;=$G65)*(CZ$4-$E65+1),$I65/2,$L65,TRUE)-_xlfn.NORM.DIST(AND(CZ$4&gt;=$E65,CZ$4&lt;=$G65)*(CY$4-$E65+1),$I65/2,$L65,TRUE))/(1-2*_xlfn.NORM.DIST(0,$I65/2,$L65,TRUE))*$C65+($J65="Steady Growth")*(AND(CZ$4&gt;=$E65,CZ$4&lt;=$G65)*((CZ$4-$E65+1)/($I65*($I65+1)/2)*$C65))+($J65="custom")*CustomCF!CS65</f>
        <v>0</v>
      </c>
      <c r="DA65" s="19">
        <f>($J65="Bell Curve")*(_xlfn.NORM.DIST(AND(DA$4&gt;=$E65,DA$4&lt;=$G65)*(DA$4-$E65+1),$I65/2,$L65,TRUE)-_xlfn.NORM.DIST(AND(DA$4&gt;=$E65,DA$4&lt;=$G65)*(CZ$4-$E65+1),$I65/2,$L65,TRUE))/(1-2*_xlfn.NORM.DIST(0,$I65/2,$L65,TRUE))*$C65+($J65="Steady Growth")*(AND(DA$4&gt;=$E65,DA$4&lt;=$G65)*((DA$4-$E65+1)/($I65*($I65+1)/2)*$C65))+($J65="custom")*CustomCF!CT65</f>
        <v>0</v>
      </c>
      <c r="DB65" s="19">
        <f>($J65="Bell Curve")*(_xlfn.NORM.DIST(AND(DB$4&gt;=$E65,DB$4&lt;=$G65)*(DB$4-$E65+1),$I65/2,$L65,TRUE)-_xlfn.NORM.DIST(AND(DB$4&gt;=$E65,DB$4&lt;=$G65)*(DA$4-$E65+1),$I65/2,$L65,TRUE))/(1-2*_xlfn.NORM.DIST(0,$I65/2,$L65,TRUE))*$C65+($J65="Steady Growth")*(AND(DB$4&gt;=$E65,DB$4&lt;=$G65)*((DB$4-$E65+1)/($I65*($I65+1)/2)*$C65))+($J65="custom")*CustomCF!CU65</f>
        <v>0</v>
      </c>
      <c r="DC65" s="19">
        <f>($J65="Bell Curve")*(_xlfn.NORM.DIST(AND(DC$4&gt;=$E65,DC$4&lt;=$G65)*(DC$4-$E65+1),$I65/2,$L65,TRUE)-_xlfn.NORM.DIST(AND(DC$4&gt;=$E65,DC$4&lt;=$G65)*(DB$4-$E65+1),$I65/2,$L65,TRUE))/(1-2*_xlfn.NORM.DIST(0,$I65/2,$L65,TRUE))*$C65+($J65="Steady Growth")*(AND(DC$4&gt;=$E65,DC$4&lt;=$G65)*((DC$4-$E65+1)/($I65*($I65+1)/2)*$C65))+($J65="custom")*CustomCF!CV65</f>
        <v>0</v>
      </c>
      <c r="DD65" s="19">
        <f>($J65="Bell Curve")*(_xlfn.NORM.DIST(AND(DD$4&gt;=$E65,DD$4&lt;=$G65)*(DD$4-$E65+1),$I65/2,$L65,TRUE)-_xlfn.NORM.DIST(AND(DD$4&gt;=$E65,DD$4&lt;=$G65)*(DC$4-$E65+1),$I65/2,$L65,TRUE))/(1-2*_xlfn.NORM.DIST(0,$I65/2,$L65,TRUE))*$C65+($J65="Steady Growth")*(AND(DD$4&gt;=$E65,DD$4&lt;=$G65)*((DD$4-$E65+1)/($I65*($I65+1)/2)*$C65))+($J65="custom")*CustomCF!CW65</f>
        <v>0</v>
      </c>
      <c r="DE65" s="19">
        <f>($J65="Bell Curve")*(_xlfn.NORM.DIST(AND(DE$4&gt;=$E65,DE$4&lt;=$G65)*(DE$4-$E65+1),$I65/2,$L65,TRUE)-_xlfn.NORM.DIST(AND(DE$4&gt;=$E65,DE$4&lt;=$G65)*(DD$4-$E65+1),$I65/2,$L65,TRUE))/(1-2*_xlfn.NORM.DIST(0,$I65/2,$L65,TRUE))*$C65+($J65="Steady Growth")*(AND(DE$4&gt;=$E65,DE$4&lt;=$G65)*((DE$4-$E65+1)/($I65*($I65+1)/2)*$C65))+($J65="custom")*CustomCF!CX65</f>
        <v>0</v>
      </c>
      <c r="DF65" s="19">
        <f>($J65="Bell Curve")*(_xlfn.NORM.DIST(AND(DF$4&gt;=$E65,DF$4&lt;=$G65)*(DF$4-$E65+1),$I65/2,$L65,TRUE)-_xlfn.NORM.DIST(AND(DF$4&gt;=$E65,DF$4&lt;=$G65)*(DE$4-$E65+1),$I65/2,$L65,TRUE))/(1-2*_xlfn.NORM.DIST(0,$I65/2,$L65,TRUE))*$C65+($J65="Steady Growth")*(AND(DF$4&gt;=$E65,DF$4&lt;=$G65)*((DF$4-$E65+1)/($I65*($I65+1)/2)*$C65))+($J65="custom")*CustomCF!CY65</f>
        <v>0</v>
      </c>
      <c r="DG65" s="19">
        <f>($J65="Bell Curve")*(_xlfn.NORM.DIST(AND(DG$4&gt;=$E65,DG$4&lt;=$G65)*(DG$4-$E65+1),$I65/2,$L65,TRUE)-_xlfn.NORM.DIST(AND(DG$4&gt;=$E65,DG$4&lt;=$G65)*(DF$4-$E65+1),$I65/2,$L65,TRUE))/(1-2*_xlfn.NORM.DIST(0,$I65/2,$L65,TRUE))*$C65+($J65="Steady Growth")*(AND(DG$4&gt;=$E65,DG$4&lt;=$G65)*((DG$4-$E65+1)/($I65*($I65+1)/2)*$C65))+($J65="custom")*CustomCF!CZ65</f>
        <v>0</v>
      </c>
      <c r="DH65" s="19">
        <f>($J65="Bell Curve")*(_xlfn.NORM.DIST(AND(DH$4&gt;=$E65,DH$4&lt;=$G65)*(DH$4-$E65+1),$I65/2,$L65,TRUE)-_xlfn.NORM.DIST(AND(DH$4&gt;=$E65,DH$4&lt;=$G65)*(DG$4-$E65+1),$I65/2,$L65,TRUE))/(1-2*_xlfn.NORM.DIST(0,$I65/2,$L65,TRUE))*$C65+($J65="Steady Growth")*(AND(DH$4&gt;=$E65,DH$4&lt;=$G65)*((DH$4-$E65+1)/($I65*($I65+1)/2)*$C65))+($J65="custom")*CustomCF!DA65</f>
        <v>0</v>
      </c>
      <c r="DI65" s="19">
        <f>($J65="Bell Curve")*(_xlfn.NORM.DIST(AND(DI$4&gt;=$E65,DI$4&lt;=$G65)*(DI$4-$E65+1),$I65/2,$L65,TRUE)-_xlfn.NORM.DIST(AND(DI$4&gt;=$E65,DI$4&lt;=$G65)*(DH$4-$E65+1),$I65/2,$L65,TRUE))/(1-2*_xlfn.NORM.DIST(0,$I65/2,$L65,TRUE))*$C65+($J65="Steady Growth")*(AND(DI$4&gt;=$E65,DI$4&lt;=$G65)*((DI$4-$E65+1)/($I65*($I65+1)/2)*$C65))+($J65="custom")*CustomCF!DB65</f>
        <v>0</v>
      </c>
      <c r="DJ65" s="19">
        <f>($J65="Bell Curve")*(_xlfn.NORM.DIST(AND(DJ$4&gt;=$E65,DJ$4&lt;=$G65)*(DJ$4-$E65+1),$I65/2,$L65,TRUE)-_xlfn.NORM.DIST(AND(DJ$4&gt;=$E65,DJ$4&lt;=$G65)*(DI$4-$E65+1),$I65/2,$L65,TRUE))/(1-2*_xlfn.NORM.DIST(0,$I65/2,$L65,TRUE))*$C65+($J65="Steady Growth")*(AND(DJ$4&gt;=$E65,DJ$4&lt;=$G65)*((DJ$4-$E65+1)/($I65*($I65+1)/2)*$C65))+($J65="custom")*CustomCF!DC65</f>
        <v>0</v>
      </c>
      <c r="DK65" s="19">
        <f>($J65="Bell Curve")*(_xlfn.NORM.DIST(AND(DK$4&gt;=$E65,DK$4&lt;=$G65)*(DK$4-$E65+1),$I65/2,$L65,TRUE)-_xlfn.NORM.DIST(AND(DK$4&gt;=$E65,DK$4&lt;=$G65)*(DJ$4-$E65+1),$I65/2,$L65,TRUE))/(1-2*_xlfn.NORM.DIST(0,$I65/2,$L65,TRUE))*$C65+($J65="Steady Growth")*(AND(DK$4&gt;=$E65,DK$4&lt;=$G65)*((DK$4-$E65+1)/($I65*($I65+1)/2)*$C65))+($J65="custom")*CustomCF!DD65</f>
        <v>0</v>
      </c>
      <c r="DL65" s="19">
        <f>($J65="Bell Curve")*(_xlfn.NORM.DIST(AND(DL$4&gt;=$E65,DL$4&lt;=$G65)*(DL$4-$E65+1),$I65/2,$L65,TRUE)-_xlfn.NORM.DIST(AND(DL$4&gt;=$E65,DL$4&lt;=$G65)*(DK$4-$E65+1),$I65/2,$L65,TRUE))/(1-2*_xlfn.NORM.DIST(0,$I65/2,$L65,TRUE))*$C65+($J65="Steady Growth")*(AND(DL$4&gt;=$E65,DL$4&lt;=$G65)*((DL$4-$E65+1)/($I65*($I65+1)/2)*$C65))+($J65="custom")*CustomCF!DE65</f>
        <v>0</v>
      </c>
      <c r="DM65" s="19">
        <f>($J65="Bell Curve")*(_xlfn.NORM.DIST(AND(DM$4&gt;=$E65,DM$4&lt;=$G65)*(DM$4-$E65+1),$I65/2,$L65,TRUE)-_xlfn.NORM.DIST(AND(DM$4&gt;=$E65,DM$4&lt;=$G65)*(DL$4-$E65+1),$I65/2,$L65,TRUE))/(1-2*_xlfn.NORM.DIST(0,$I65/2,$L65,TRUE))*$C65+($J65="Steady Growth")*(AND(DM$4&gt;=$E65,DM$4&lt;=$G65)*((DM$4-$E65+1)/($I65*($I65+1)/2)*$C65))+($J65="custom")*CustomCF!DF65</f>
        <v>0</v>
      </c>
      <c r="DN65" s="19">
        <f>($J65="Bell Curve")*(_xlfn.NORM.DIST(AND(DN$4&gt;=$E65,DN$4&lt;=$G65)*(DN$4-$E65+1),$I65/2,$L65,TRUE)-_xlfn.NORM.DIST(AND(DN$4&gt;=$E65,DN$4&lt;=$G65)*(DM$4-$E65+1),$I65/2,$L65,TRUE))/(1-2*_xlfn.NORM.DIST(0,$I65/2,$L65,TRUE))*$C65+($J65="Steady Growth")*(AND(DN$4&gt;=$E65,DN$4&lt;=$G65)*((DN$4-$E65+1)/($I65*($I65+1)/2)*$C65))+($J65="custom")*CustomCF!DG65</f>
        <v>0</v>
      </c>
      <c r="DO65" s="19">
        <f>($J65="Bell Curve")*(_xlfn.NORM.DIST(AND(DO$4&gt;=$E65,DO$4&lt;=$G65)*(DO$4-$E65+1),$I65/2,$L65,TRUE)-_xlfn.NORM.DIST(AND(DO$4&gt;=$E65,DO$4&lt;=$G65)*(DN$4-$E65+1),$I65/2,$L65,TRUE))/(1-2*_xlfn.NORM.DIST(0,$I65/2,$L65,TRUE))*$C65+($J65="Steady Growth")*(AND(DO$4&gt;=$E65,DO$4&lt;=$G65)*((DO$4-$E65+1)/($I65*($I65+1)/2)*$C65))+($J65="custom")*CustomCF!DH65</f>
        <v>0</v>
      </c>
      <c r="DP65" s="19">
        <f>($J65="Bell Curve")*(_xlfn.NORM.DIST(AND(DP$4&gt;=$E65,DP$4&lt;=$G65)*(DP$4-$E65+1),$I65/2,$L65,TRUE)-_xlfn.NORM.DIST(AND(DP$4&gt;=$E65,DP$4&lt;=$G65)*(DO$4-$E65+1),$I65/2,$L65,TRUE))/(1-2*_xlfn.NORM.DIST(0,$I65/2,$L65,TRUE))*$C65+($J65="Steady Growth")*(AND(DP$4&gt;=$E65,DP$4&lt;=$G65)*((DP$4-$E65+1)/($I65*($I65+1)/2)*$C65))+($J65="custom")*CustomCF!DI65</f>
        <v>0</v>
      </c>
      <c r="DQ65" s="19">
        <f>($J65="Bell Curve")*(_xlfn.NORM.DIST(AND(DQ$4&gt;=$E65,DQ$4&lt;=$G65)*(DQ$4-$E65+1),$I65/2,$L65,TRUE)-_xlfn.NORM.DIST(AND(DQ$4&gt;=$E65,DQ$4&lt;=$G65)*(DP$4-$E65+1),$I65/2,$L65,TRUE))/(1-2*_xlfn.NORM.DIST(0,$I65/2,$L65,TRUE))*$C65+($J65="Steady Growth")*(AND(DQ$4&gt;=$E65,DQ$4&lt;=$G65)*((DQ$4-$E65+1)/($I65*($I65+1)/2)*$C65))+($J65="custom")*CustomCF!DJ65</f>
        <v>0</v>
      </c>
      <c r="DR65" s="19">
        <f>($J65="Bell Curve")*(_xlfn.NORM.DIST(AND(DR$4&gt;=$E65,DR$4&lt;=$G65)*(DR$4-$E65+1),$I65/2,$L65,TRUE)-_xlfn.NORM.DIST(AND(DR$4&gt;=$E65,DR$4&lt;=$G65)*(DQ$4-$E65+1),$I65/2,$L65,TRUE))/(1-2*_xlfn.NORM.DIST(0,$I65/2,$L65,TRUE))*$C65+($J65="Steady Growth")*(AND(DR$4&gt;=$E65,DR$4&lt;=$G65)*((DR$4-$E65+1)/($I65*($I65+1)/2)*$C65))+($J65="custom")*CustomCF!DK65</f>
        <v>0</v>
      </c>
      <c r="DS65" s="19">
        <f>($J65="Bell Curve")*(_xlfn.NORM.DIST(AND(DS$4&gt;=$E65,DS$4&lt;=$G65)*(DS$4-$E65+1),$I65/2,$L65,TRUE)-_xlfn.NORM.DIST(AND(DS$4&gt;=$E65,DS$4&lt;=$G65)*(DR$4-$E65+1),$I65/2,$L65,TRUE))/(1-2*_xlfn.NORM.DIST(0,$I65/2,$L65,TRUE))*$C65+($J65="Steady Growth")*(AND(DS$4&gt;=$E65,DS$4&lt;=$G65)*((DS$4-$E65+1)/($I65*($I65+1)/2)*$C65))+($J65="custom")*CustomCF!DL65</f>
        <v>0</v>
      </c>
      <c r="DT65" s="19">
        <f>($J65="Bell Curve")*(_xlfn.NORM.DIST(AND(DT$4&gt;=$E65,DT$4&lt;=$G65)*(DT$4-$E65+1),$I65/2,$L65,TRUE)-_xlfn.NORM.DIST(AND(DT$4&gt;=$E65,DT$4&lt;=$G65)*(DS$4-$E65+1),$I65/2,$L65,TRUE))/(1-2*_xlfn.NORM.DIST(0,$I65/2,$L65,TRUE))*$C65+($J65="Steady Growth")*(AND(DT$4&gt;=$E65,DT$4&lt;=$G65)*((DT$4-$E65+1)/($I65*($I65+1)/2)*$C65))+($J65="custom")*CustomCF!DM65</f>
        <v>0</v>
      </c>
      <c r="DU65" s="19">
        <f>($J65="Bell Curve")*(_xlfn.NORM.DIST(AND(DU$4&gt;=$E65,DU$4&lt;=$G65)*(DU$4-$E65+1),$I65/2,$L65,TRUE)-_xlfn.NORM.DIST(AND(DU$4&gt;=$E65,DU$4&lt;=$G65)*(DT$4-$E65+1),$I65/2,$L65,TRUE))/(1-2*_xlfn.NORM.DIST(0,$I65/2,$L65,TRUE))*$C65+($J65="Steady Growth")*(AND(DU$4&gt;=$E65,DU$4&lt;=$G65)*((DU$4-$E65+1)/($I65*($I65+1)/2)*$C65))+($J65="custom")*CustomCF!DN65</f>
        <v>0</v>
      </c>
      <c r="DV65" s="19">
        <f>($J65="Bell Curve")*(_xlfn.NORM.DIST(AND(DV$4&gt;=$E65,DV$4&lt;=$G65)*(DV$4-$E65+1),$I65/2,$L65,TRUE)-_xlfn.NORM.DIST(AND(DV$4&gt;=$E65,DV$4&lt;=$G65)*(DU$4-$E65+1),$I65/2,$L65,TRUE))/(1-2*_xlfn.NORM.DIST(0,$I65/2,$L65,TRUE))*$C65+($J65="Steady Growth")*(AND(DV$4&gt;=$E65,DV$4&lt;=$G65)*((DV$4-$E65+1)/($I65*($I65+1)/2)*$C65))+($J65="custom")*CustomCF!DO65</f>
        <v>0</v>
      </c>
      <c r="DW65" s="19">
        <f>($J65="Bell Curve")*(_xlfn.NORM.DIST(AND(DW$4&gt;=$E65,DW$4&lt;=$G65)*(DW$4-$E65+1),$I65/2,$L65,TRUE)-_xlfn.NORM.DIST(AND(DW$4&gt;=$E65,DW$4&lt;=$G65)*(DV$4-$E65+1),$I65/2,$L65,TRUE))/(1-2*_xlfn.NORM.DIST(0,$I65/2,$L65,TRUE))*$C65+($J65="Steady Growth")*(AND(DW$4&gt;=$E65,DW$4&lt;=$G65)*((DW$4-$E65+1)/($I65*($I65+1)/2)*$C65))+($J65="custom")*CustomCF!DP65</f>
        <v>0</v>
      </c>
      <c r="DX65" s="19">
        <f>($J65="Bell Curve")*(_xlfn.NORM.DIST(AND(DX$4&gt;=$E65,DX$4&lt;=$G65)*(DX$4-$E65+1),$I65/2,$L65,TRUE)-_xlfn.NORM.DIST(AND(DX$4&gt;=$E65,DX$4&lt;=$G65)*(DW$4-$E65+1),$I65/2,$L65,TRUE))/(1-2*_xlfn.NORM.DIST(0,$I65/2,$L65,TRUE))*$C65+($J65="Steady Growth")*(AND(DX$4&gt;=$E65,DX$4&lt;=$G65)*((DX$4-$E65+1)/($I65*($I65+1)/2)*$C65))+($J65="custom")*CustomCF!DQ65</f>
        <v>0</v>
      </c>
      <c r="DY65" s="19">
        <f>($J65="Bell Curve")*(_xlfn.NORM.DIST(AND(DY$4&gt;=$E65,DY$4&lt;=$G65)*(DY$4-$E65+1),$I65/2,$L65,TRUE)-_xlfn.NORM.DIST(AND(DY$4&gt;=$E65,DY$4&lt;=$G65)*(DX$4-$E65+1),$I65/2,$L65,TRUE))/(1-2*_xlfn.NORM.DIST(0,$I65/2,$L65,TRUE))*$C65+($J65="Steady Growth")*(AND(DY$4&gt;=$E65,DY$4&lt;=$G65)*((DY$4-$E65+1)/($I65*($I65+1)/2)*$C65))+($J65="custom")*CustomCF!DR65</f>
        <v>0</v>
      </c>
      <c r="DZ65" s="19">
        <f>($J65="Bell Curve")*(_xlfn.NORM.DIST(AND(DZ$4&gt;=$E65,DZ$4&lt;=$G65)*(DZ$4-$E65+1),$I65/2,$L65,TRUE)-_xlfn.NORM.DIST(AND(DZ$4&gt;=$E65,DZ$4&lt;=$G65)*(DY$4-$E65+1),$I65/2,$L65,TRUE))/(1-2*_xlfn.NORM.DIST(0,$I65/2,$L65,TRUE))*$C65+($J65="Steady Growth")*(AND(DZ$4&gt;=$E65,DZ$4&lt;=$G65)*((DZ$4-$E65+1)/($I65*($I65+1)/2)*$C65))+($J65="custom")*CustomCF!DS65</f>
        <v>0</v>
      </c>
      <c r="EA65" s="19">
        <f>($J65="Bell Curve")*(_xlfn.NORM.DIST(AND(EA$4&gt;=$E65,EA$4&lt;=$G65)*(EA$4-$E65+1),$I65/2,$L65,TRUE)-_xlfn.NORM.DIST(AND(EA$4&gt;=$E65,EA$4&lt;=$G65)*(DZ$4-$E65+1),$I65/2,$L65,TRUE))/(1-2*_xlfn.NORM.DIST(0,$I65/2,$L65,TRUE))*$C65+($J65="Steady Growth")*(AND(EA$4&gt;=$E65,EA$4&lt;=$G65)*((EA$4-$E65+1)/($I65*($I65+1)/2)*$C65))+($J65="custom")*CustomCF!DT65</f>
        <v>0</v>
      </c>
      <c r="EB65" s="19">
        <f>($J65="Bell Curve")*(_xlfn.NORM.DIST(AND(EB$4&gt;=$E65,EB$4&lt;=$G65)*(EB$4-$E65+1),$I65/2,$L65,TRUE)-_xlfn.NORM.DIST(AND(EB$4&gt;=$E65,EB$4&lt;=$G65)*(EA$4-$E65+1),$I65/2,$L65,TRUE))/(1-2*_xlfn.NORM.DIST(0,$I65/2,$L65,TRUE))*$C65+($J65="Steady Growth")*(AND(EB$4&gt;=$E65,EB$4&lt;=$G65)*((EB$4-$E65+1)/($I65*($I65+1)/2)*$C65))+($J65="custom")*CustomCF!DU65</f>
        <v>0</v>
      </c>
      <c r="EC65" s="19">
        <f>($J65="Bell Curve")*(_xlfn.NORM.DIST(AND(EC$4&gt;=$E65,EC$4&lt;=$G65)*(EC$4-$E65+1),$I65/2,$L65,TRUE)-_xlfn.NORM.DIST(AND(EC$4&gt;=$E65,EC$4&lt;=$G65)*(EB$4-$E65+1),$I65/2,$L65,TRUE))/(1-2*_xlfn.NORM.DIST(0,$I65/2,$L65,TRUE))*$C65+($J65="Steady Growth")*(AND(EC$4&gt;=$E65,EC$4&lt;=$G65)*((EC$4-$E65+1)/($I65*($I65+1)/2)*$C65))+($J65="custom")*CustomCF!DV65</f>
        <v>0</v>
      </c>
      <c r="ED65" s="19">
        <f>($J65="Bell Curve")*(_xlfn.NORM.DIST(AND(ED$4&gt;=$E65,ED$4&lt;=$G65)*(ED$4-$E65+1),$I65/2,$L65,TRUE)-_xlfn.NORM.DIST(AND(ED$4&gt;=$E65,ED$4&lt;=$G65)*(EC$4-$E65+1),$I65/2,$L65,TRUE))/(1-2*_xlfn.NORM.DIST(0,$I65/2,$L65,TRUE))*$C65+($J65="Steady Growth")*(AND(ED$4&gt;=$E65,ED$4&lt;=$G65)*((ED$4-$E65+1)/($I65*($I65+1)/2)*$C65))+($J65="custom")*CustomCF!DW65</f>
        <v>0</v>
      </c>
      <c r="EE65" s="19">
        <f>($J65="Bell Curve")*(_xlfn.NORM.DIST(AND(EE$4&gt;=$E65,EE$4&lt;=$G65)*(EE$4-$E65+1),$I65/2,$L65,TRUE)-_xlfn.NORM.DIST(AND(EE$4&gt;=$E65,EE$4&lt;=$G65)*(ED$4-$E65+1),$I65/2,$L65,TRUE))/(1-2*_xlfn.NORM.DIST(0,$I65/2,$L65,TRUE))*$C65+($J65="Steady Growth")*(AND(EE$4&gt;=$E65,EE$4&lt;=$G65)*((EE$4-$E65+1)/($I65*($I65+1)/2)*$C65))+($J65="custom")*CustomCF!DX65</f>
        <v>0</v>
      </c>
      <c r="EF65" s="121">
        <f>($J65="Bell Curve")*(_xlfn.NORM.DIST(AND(EF$4&gt;=$E65,EF$4&lt;=$G65)*(EF$4-$E65+1),$I65/2,$L65,TRUE)-_xlfn.NORM.DIST(AND(EF$4&gt;=$E65,EF$4&lt;=$G65)*(EE$4-$E65+1),$I65/2,$L65,TRUE))/(1-2*_xlfn.NORM.DIST(0,$I65/2,$L65,TRUE))*$C65+($J65="Steady Growth")*(AND(EF$4&gt;=$E65,EF$4&lt;=$G65)*((EF$4-$E65+1)/($I65*($I65+1)/2)*$C65))+($J65="custom")*CustomCF!DY65</f>
        <v>0</v>
      </c>
    </row>
    <row r="66" spans="2:136" hidden="1" outlineLevel="1" x14ac:dyDescent="0.2">
      <c r="B66" s="103">
        <f>Budget!S12</f>
        <v>0</v>
      </c>
      <c r="C66" s="19">
        <f>Budget!T12</f>
        <v>0</v>
      </c>
      <c r="D66" s="19" t="str">
        <f t="shared" si="29"/>
        <v/>
      </c>
      <c r="E66" s="92">
        <v>12</v>
      </c>
      <c r="F66" s="18">
        <f>IF(J66="Custom",CustomCF!E66,INDEX($P$6:$EF$6,MATCH(E66,$P$4:$EF$4,0)))</f>
        <v>46387</v>
      </c>
      <c r="G66" s="92">
        <v>30</v>
      </c>
      <c r="H66" s="18">
        <f>IF(J66="Custom",CustomCF!F66,INDEX($P$6:$EF$6,MATCH(G66,$P$4:$EF$4,0)))</f>
        <v>46934</v>
      </c>
      <c r="I66" s="9">
        <f t="shared" si="30"/>
        <v>19</v>
      </c>
      <c r="J66" s="92" t="s">
        <v>30</v>
      </c>
      <c r="K66" s="92" t="s">
        <v>31</v>
      </c>
      <c r="L66" s="9">
        <f t="shared" si="28"/>
        <v>10000000</v>
      </c>
      <c r="M66" s="107">
        <f t="shared" si="23"/>
        <v>0</v>
      </c>
      <c r="N66" s="112" t="str">
        <f t="shared" ref="N66:N129" si="31">IF(ROUND(M66,0)=ROUND(C66,0),"OK","ERROR")</f>
        <v>OK</v>
      </c>
      <c r="O66" s="112"/>
      <c r="P66" s="19">
        <f>($J66="Bell Curve")*(_xlfn.NORM.DIST(AND(P$4&gt;=$E66,P$4&lt;=$G66)*(P$4-$E66+1),$I66/2,$L66,TRUE)-_xlfn.NORM.DIST(AND(P$4&gt;=$E66,P$4&lt;=$G66)*(N$4-$E66+1),$I66/2,$L66,TRUE))/(1-2*_xlfn.NORM.DIST(0,$I66/2,$L66,TRUE))*$C66+($J66="Steady Growth")*(AND(P$4&gt;=$E66,P$4&lt;=$G66)*((P$4-$E66+1)/($I66*($I66+1)/2)*$C66))+($J66="custom")*CustomCF!I66</f>
        <v>0</v>
      </c>
      <c r="Q66" s="19">
        <f>($J66="Bell Curve")*(_xlfn.NORM.DIST(AND(Q$4&gt;=$E66,Q$4&lt;=$G66)*(Q$4-$E66+1),$I66/2,$L66,TRUE)-_xlfn.NORM.DIST(AND(Q$4&gt;=$E66,Q$4&lt;=$G66)*(P$4-$E66+1),$I66/2,$L66,TRUE))/(1-2*_xlfn.NORM.DIST(0,$I66/2,$L66,TRUE))*$C66+($J66="Steady Growth")*(AND(Q$4&gt;=$E66,Q$4&lt;=$G66)*((Q$4-$E66+1)/($I66*($I66+1)/2)*$C66))+($J66="custom")*CustomCF!J66</f>
        <v>0</v>
      </c>
      <c r="R66" s="19">
        <f>($J66="Bell Curve")*(_xlfn.NORM.DIST(AND(R$4&gt;=$E66,R$4&lt;=$G66)*(R$4-$E66+1),$I66/2,$L66,TRUE)-_xlfn.NORM.DIST(AND(R$4&gt;=$E66,R$4&lt;=$G66)*(Q$4-$E66+1),$I66/2,$L66,TRUE))/(1-2*_xlfn.NORM.DIST(0,$I66/2,$L66,TRUE))*$C66+($J66="Steady Growth")*(AND(R$4&gt;=$E66,R$4&lt;=$G66)*((R$4-$E66+1)/($I66*($I66+1)/2)*$C66))+($J66="custom")*CustomCF!K66</f>
        <v>0</v>
      </c>
      <c r="S66" s="19">
        <f>($J66="Bell Curve")*(_xlfn.NORM.DIST(AND(S$4&gt;=$E66,S$4&lt;=$G66)*(S$4-$E66+1),$I66/2,$L66,TRUE)-_xlfn.NORM.DIST(AND(S$4&gt;=$E66,S$4&lt;=$G66)*(R$4-$E66+1),$I66/2,$L66,TRUE))/(1-2*_xlfn.NORM.DIST(0,$I66/2,$L66,TRUE))*$C66+($J66="Steady Growth")*(AND(S$4&gt;=$E66,S$4&lt;=$G66)*((S$4-$E66+1)/($I66*($I66+1)/2)*$C66))+($J66="custom")*CustomCF!L66</f>
        <v>0</v>
      </c>
      <c r="T66" s="19">
        <f>($J66="Bell Curve")*(_xlfn.NORM.DIST(AND(T$4&gt;=$E66,T$4&lt;=$G66)*(T$4-$E66+1),$I66/2,$L66,TRUE)-_xlfn.NORM.DIST(AND(T$4&gt;=$E66,T$4&lt;=$G66)*(S$4-$E66+1),$I66/2,$L66,TRUE))/(1-2*_xlfn.NORM.DIST(0,$I66/2,$L66,TRUE))*$C66+($J66="Steady Growth")*(AND(T$4&gt;=$E66,T$4&lt;=$G66)*((T$4-$E66+1)/($I66*($I66+1)/2)*$C66))+($J66="custom")*CustomCF!M66</f>
        <v>0</v>
      </c>
      <c r="U66" s="19">
        <f>($J66="Bell Curve")*(_xlfn.NORM.DIST(AND(U$4&gt;=$E66,U$4&lt;=$G66)*(U$4-$E66+1),$I66/2,$L66,TRUE)-_xlfn.NORM.DIST(AND(U$4&gt;=$E66,U$4&lt;=$G66)*(T$4-$E66+1),$I66/2,$L66,TRUE))/(1-2*_xlfn.NORM.DIST(0,$I66/2,$L66,TRUE))*$C66+($J66="Steady Growth")*(AND(U$4&gt;=$E66,U$4&lt;=$G66)*((U$4-$E66+1)/($I66*($I66+1)/2)*$C66))+($J66="custom")*CustomCF!N66</f>
        <v>0</v>
      </c>
      <c r="V66" s="19">
        <f>($J66="Bell Curve")*(_xlfn.NORM.DIST(AND(V$4&gt;=$E66,V$4&lt;=$G66)*(V$4-$E66+1),$I66/2,$L66,TRUE)-_xlfn.NORM.DIST(AND(V$4&gt;=$E66,V$4&lt;=$G66)*(U$4-$E66+1),$I66/2,$L66,TRUE))/(1-2*_xlfn.NORM.DIST(0,$I66/2,$L66,TRUE))*$C66+($J66="Steady Growth")*(AND(V$4&gt;=$E66,V$4&lt;=$G66)*((V$4-$E66+1)/($I66*($I66+1)/2)*$C66))+($J66="custom")*CustomCF!O66</f>
        <v>0</v>
      </c>
      <c r="W66" s="19">
        <f>($J66="Bell Curve")*(_xlfn.NORM.DIST(AND(W$4&gt;=$E66,W$4&lt;=$G66)*(W$4-$E66+1),$I66/2,$L66,TRUE)-_xlfn.NORM.DIST(AND(W$4&gt;=$E66,W$4&lt;=$G66)*(V$4-$E66+1),$I66/2,$L66,TRUE))/(1-2*_xlfn.NORM.DIST(0,$I66/2,$L66,TRUE))*$C66+($J66="Steady Growth")*(AND(W$4&gt;=$E66,W$4&lt;=$G66)*((W$4-$E66+1)/($I66*($I66+1)/2)*$C66))+($J66="custom")*CustomCF!P66</f>
        <v>0</v>
      </c>
      <c r="X66" s="19">
        <f>($J66="Bell Curve")*(_xlfn.NORM.DIST(AND(X$4&gt;=$E66,X$4&lt;=$G66)*(X$4-$E66+1),$I66/2,$L66,TRUE)-_xlfn.NORM.DIST(AND(X$4&gt;=$E66,X$4&lt;=$G66)*(W$4-$E66+1),$I66/2,$L66,TRUE))/(1-2*_xlfn.NORM.DIST(0,$I66/2,$L66,TRUE))*$C66+($J66="Steady Growth")*(AND(X$4&gt;=$E66,X$4&lt;=$G66)*((X$4-$E66+1)/($I66*($I66+1)/2)*$C66))+($J66="custom")*CustomCF!Q66</f>
        <v>0</v>
      </c>
      <c r="Y66" s="19">
        <f>($J66="Bell Curve")*(_xlfn.NORM.DIST(AND(Y$4&gt;=$E66,Y$4&lt;=$G66)*(Y$4-$E66+1),$I66/2,$L66,TRUE)-_xlfn.NORM.DIST(AND(Y$4&gt;=$E66,Y$4&lt;=$G66)*(X$4-$E66+1),$I66/2,$L66,TRUE))/(1-2*_xlfn.NORM.DIST(0,$I66/2,$L66,TRUE))*$C66+($J66="Steady Growth")*(AND(Y$4&gt;=$E66,Y$4&lt;=$G66)*((Y$4-$E66+1)/($I66*($I66+1)/2)*$C66))+($J66="custom")*CustomCF!R66</f>
        <v>0</v>
      </c>
      <c r="Z66" s="19">
        <f>($J66="Bell Curve")*(_xlfn.NORM.DIST(AND(Z$4&gt;=$E66,Z$4&lt;=$G66)*(Z$4-$E66+1),$I66/2,$L66,TRUE)-_xlfn.NORM.DIST(AND(Z$4&gt;=$E66,Z$4&lt;=$G66)*(Y$4-$E66+1),$I66/2,$L66,TRUE))/(1-2*_xlfn.NORM.DIST(0,$I66/2,$L66,TRUE))*$C66+($J66="Steady Growth")*(AND(Z$4&gt;=$E66,Z$4&lt;=$G66)*((Z$4-$E66+1)/($I66*($I66+1)/2)*$C66))+($J66="custom")*CustomCF!S66</f>
        <v>0</v>
      </c>
      <c r="AA66" s="19">
        <f>($J66="Bell Curve")*(_xlfn.NORM.DIST(AND(AA$4&gt;=$E66,AA$4&lt;=$G66)*(AA$4-$E66+1),$I66/2,$L66,TRUE)-_xlfn.NORM.DIST(AND(AA$4&gt;=$E66,AA$4&lt;=$G66)*(Z$4-$E66+1),$I66/2,$L66,TRUE))/(1-2*_xlfn.NORM.DIST(0,$I66/2,$L66,TRUE))*$C66+($J66="Steady Growth")*(AND(AA$4&gt;=$E66,AA$4&lt;=$G66)*((AA$4-$E66+1)/($I66*($I66+1)/2)*$C66))+($J66="custom")*CustomCF!T66</f>
        <v>0</v>
      </c>
      <c r="AB66" s="19">
        <f>($J66="Bell Curve")*(_xlfn.NORM.DIST(AND(AB$4&gt;=$E66,AB$4&lt;=$G66)*(AB$4-$E66+1),$I66/2,$L66,TRUE)-_xlfn.NORM.DIST(AND(AB$4&gt;=$E66,AB$4&lt;=$G66)*(AA$4-$E66+1),$I66/2,$L66,TRUE))/(1-2*_xlfn.NORM.DIST(0,$I66/2,$L66,TRUE))*$C66+($J66="Steady Growth")*(AND(AB$4&gt;=$E66,AB$4&lt;=$G66)*((AB$4-$E66+1)/($I66*($I66+1)/2)*$C66))+($J66="custom")*CustomCF!U66</f>
        <v>0</v>
      </c>
      <c r="AC66" s="19">
        <f>($J66="Bell Curve")*(_xlfn.NORM.DIST(AND(AC$4&gt;=$E66,AC$4&lt;=$G66)*(AC$4-$E66+1),$I66/2,$L66,TRUE)-_xlfn.NORM.DIST(AND(AC$4&gt;=$E66,AC$4&lt;=$G66)*(AB$4-$E66+1),$I66/2,$L66,TRUE))/(1-2*_xlfn.NORM.DIST(0,$I66/2,$L66,TRUE))*$C66+($J66="Steady Growth")*(AND(AC$4&gt;=$E66,AC$4&lt;=$G66)*((AC$4-$E66+1)/($I66*($I66+1)/2)*$C66))+($J66="custom")*CustomCF!V66</f>
        <v>0</v>
      </c>
      <c r="AD66" s="19">
        <f>($J66="Bell Curve")*(_xlfn.NORM.DIST(AND(AD$4&gt;=$E66,AD$4&lt;=$G66)*(AD$4-$E66+1),$I66/2,$L66,TRUE)-_xlfn.NORM.DIST(AND(AD$4&gt;=$E66,AD$4&lt;=$G66)*(AC$4-$E66+1),$I66/2,$L66,TRUE))/(1-2*_xlfn.NORM.DIST(0,$I66/2,$L66,TRUE))*$C66+($J66="Steady Growth")*(AND(AD$4&gt;=$E66,AD$4&lt;=$G66)*((AD$4-$E66+1)/($I66*($I66+1)/2)*$C66))+($J66="custom")*CustomCF!W66</f>
        <v>0</v>
      </c>
      <c r="AE66" s="19">
        <f>($J66="Bell Curve")*(_xlfn.NORM.DIST(AND(AE$4&gt;=$E66,AE$4&lt;=$G66)*(AE$4-$E66+1),$I66/2,$L66,TRUE)-_xlfn.NORM.DIST(AND(AE$4&gt;=$E66,AE$4&lt;=$G66)*(AD$4-$E66+1),$I66/2,$L66,TRUE))/(1-2*_xlfn.NORM.DIST(0,$I66/2,$L66,TRUE))*$C66+($J66="Steady Growth")*(AND(AE$4&gt;=$E66,AE$4&lt;=$G66)*((AE$4-$E66+1)/($I66*($I66+1)/2)*$C66))+($J66="custom")*CustomCF!X66</f>
        <v>0</v>
      </c>
      <c r="AF66" s="19">
        <f>($J66="Bell Curve")*(_xlfn.NORM.DIST(AND(AF$4&gt;=$E66,AF$4&lt;=$G66)*(AF$4-$E66+1),$I66/2,$L66,TRUE)-_xlfn.NORM.DIST(AND(AF$4&gt;=$E66,AF$4&lt;=$G66)*(AE$4-$E66+1),$I66/2,$L66,TRUE))/(1-2*_xlfn.NORM.DIST(0,$I66/2,$L66,TRUE))*$C66+($J66="Steady Growth")*(AND(AF$4&gt;=$E66,AF$4&lt;=$G66)*((AF$4-$E66+1)/($I66*($I66+1)/2)*$C66))+($J66="custom")*CustomCF!Y66</f>
        <v>0</v>
      </c>
      <c r="AG66" s="19">
        <f>($J66="Bell Curve")*(_xlfn.NORM.DIST(AND(AG$4&gt;=$E66,AG$4&lt;=$G66)*(AG$4-$E66+1),$I66/2,$L66,TRUE)-_xlfn.NORM.DIST(AND(AG$4&gt;=$E66,AG$4&lt;=$G66)*(AF$4-$E66+1),$I66/2,$L66,TRUE))/(1-2*_xlfn.NORM.DIST(0,$I66/2,$L66,TRUE))*$C66+($J66="Steady Growth")*(AND(AG$4&gt;=$E66,AG$4&lt;=$G66)*((AG$4-$E66+1)/($I66*($I66+1)/2)*$C66))+($J66="custom")*CustomCF!Z66</f>
        <v>0</v>
      </c>
      <c r="AH66" s="19">
        <f>($J66="Bell Curve")*(_xlfn.NORM.DIST(AND(AH$4&gt;=$E66,AH$4&lt;=$G66)*(AH$4-$E66+1),$I66/2,$L66,TRUE)-_xlfn.NORM.DIST(AND(AH$4&gt;=$E66,AH$4&lt;=$G66)*(AG$4-$E66+1),$I66/2,$L66,TRUE))/(1-2*_xlfn.NORM.DIST(0,$I66/2,$L66,TRUE))*$C66+($J66="Steady Growth")*(AND(AH$4&gt;=$E66,AH$4&lt;=$G66)*((AH$4-$E66+1)/($I66*($I66+1)/2)*$C66))+($J66="custom")*CustomCF!AA66</f>
        <v>0</v>
      </c>
      <c r="AI66" s="19">
        <f>($J66="Bell Curve")*(_xlfn.NORM.DIST(AND(AI$4&gt;=$E66,AI$4&lt;=$G66)*(AI$4-$E66+1),$I66/2,$L66,TRUE)-_xlfn.NORM.DIST(AND(AI$4&gt;=$E66,AI$4&lt;=$G66)*(AH$4-$E66+1),$I66/2,$L66,TRUE))/(1-2*_xlfn.NORM.DIST(0,$I66/2,$L66,TRUE))*$C66+($J66="Steady Growth")*(AND(AI$4&gt;=$E66,AI$4&lt;=$G66)*((AI$4-$E66+1)/($I66*($I66+1)/2)*$C66))+($J66="custom")*CustomCF!AB66</f>
        <v>0</v>
      </c>
      <c r="AJ66" s="19">
        <f>($J66="Bell Curve")*(_xlfn.NORM.DIST(AND(AJ$4&gt;=$E66,AJ$4&lt;=$G66)*(AJ$4-$E66+1),$I66/2,$L66,TRUE)-_xlfn.NORM.DIST(AND(AJ$4&gt;=$E66,AJ$4&lt;=$G66)*(AI$4-$E66+1),$I66/2,$L66,TRUE))/(1-2*_xlfn.NORM.DIST(0,$I66/2,$L66,TRUE))*$C66+($J66="Steady Growth")*(AND(AJ$4&gt;=$E66,AJ$4&lt;=$G66)*((AJ$4-$E66+1)/($I66*($I66+1)/2)*$C66))+($J66="custom")*CustomCF!AC66</f>
        <v>0</v>
      </c>
      <c r="AK66" s="19">
        <f>($J66="Bell Curve")*(_xlfn.NORM.DIST(AND(AK$4&gt;=$E66,AK$4&lt;=$G66)*(AK$4-$E66+1),$I66/2,$L66,TRUE)-_xlfn.NORM.DIST(AND(AK$4&gt;=$E66,AK$4&lt;=$G66)*(AJ$4-$E66+1),$I66/2,$L66,TRUE))/(1-2*_xlfn.NORM.DIST(0,$I66/2,$L66,TRUE))*$C66+($J66="Steady Growth")*(AND(AK$4&gt;=$E66,AK$4&lt;=$G66)*((AK$4-$E66+1)/($I66*($I66+1)/2)*$C66))+($J66="custom")*CustomCF!AD66</f>
        <v>0</v>
      </c>
      <c r="AL66" s="19">
        <f>($J66="Bell Curve")*(_xlfn.NORM.DIST(AND(AL$4&gt;=$E66,AL$4&lt;=$G66)*(AL$4-$E66+1),$I66/2,$L66,TRUE)-_xlfn.NORM.DIST(AND(AL$4&gt;=$E66,AL$4&lt;=$G66)*(AK$4-$E66+1),$I66/2,$L66,TRUE))/(1-2*_xlfn.NORM.DIST(0,$I66/2,$L66,TRUE))*$C66+($J66="Steady Growth")*(AND(AL$4&gt;=$E66,AL$4&lt;=$G66)*((AL$4-$E66+1)/($I66*($I66+1)/2)*$C66))+($J66="custom")*CustomCF!AE66</f>
        <v>0</v>
      </c>
      <c r="AM66" s="19">
        <f>($J66="Bell Curve")*(_xlfn.NORM.DIST(AND(AM$4&gt;=$E66,AM$4&lt;=$G66)*(AM$4-$E66+1),$I66/2,$L66,TRUE)-_xlfn.NORM.DIST(AND(AM$4&gt;=$E66,AM$4&lt;=$G66)*(AL$4-$E66+1),$I66/2,$L66,TRUE))/(1-2*_xlfn.NORM.DIST(0,$I66/2,$L66,TRUE))*$C66+($J66="Steady Growth")*(AND(AM$4&gt;=$E66,AM$4&lt;=$G66)*((AM$4-$E66+1)/($I66*($I66+1)/2)*$C66))+($J66="custom")*CustomCF!AF66</f>
        <v>0</v>
      </c>
      <c r="AN66" s="19">
        <f>($J66="Bell Curve")*(_xlfn.NORM.DIST(AND(AN$4&gt;=$E66,AN$4&lt;=$G66)*(AN$4-$E66+1),$I66/2,$L66,TRUE)-_xlfn.NORM.DIST(AND(AN$4&gt;=$E66,AN$4&lt;=$G66)*(AM$4-$E66+1),$I66/2,$L66,TRUE))/(1-2*_xlfn.NORM.DIST(0,$I66/2,$L66,TRUE))*$C66+($J66="Steady Growth")*(AND(AN$4&gt;=$E66,AN$4&lt;=$G66)*((AN$4-$E66+1)/($I66*($I66+1)/2)*$C66))+($J66="custom")*CustomCF!AG66</f>
        <v>0</v>
      </c>
      <c r="AO66" s="19">
        <f>($J66="Bell Curve")*(_xlfn.NORM.DIST(AND(AO$4&gt;=$E66,AO$4&lt;=$G66)*(AO$4-$E66+1),$I66/2,$L66,TRUE)-_xlfn.NORM.DIST(AND(AO$4&gt;=$E66,AO$4&lt;=$G66)*(AN$4-$E66+1),$I66/2,$L66,TRUE))/(1-2*_xlfn.NORM.DIST(0,$I66/2,$L66,TRUE))*$C66+($J66="Steady Growth")*(AND(AO$4&gt;=$E66,AO$4&lt;=$G66)*((AO$4-$E66+1)/($I66*($I66+1)/2)*$C66))+($J66="custom")*CustomCF!AH66</f>
        <v>0</v>
      </c>
      <c r="AP66" s="19">
        <f>($J66="Bell Curve")*(_xlfn.NORM.DIST(AND(AP$4&gt;=$E66,AP$4&lt;=$G66)*(AP$4-$E66+1),$I66/2,$L66,TRUE)-_xlfn.NORM.DIST(AND(AP$4&gt;=$E66,AP$4&lt;=$G66)*(AO$4-$E66+1),$I66/2,$L66,TRUE))/(1-2*_xlfn.NORM.DIST(0,$I66/2,$L66,TRUE))*$C66+($J66="Steady Growth")*(AND(AP$4&gt;=$E66,AP$4&lt;=$G66)*((AP$4-$E66+1)/($I66*($I66+1)/2)*$C66))+($J66="custom")*CustomCF!AI66</f>
        <v>0</v>
      </c>
      <c r="AQ66" s="19">
        <f>($J66="Bell Curve")*(_xlfn.NORM.DIST(AND(AQ$4&gt;=$E66,AQ$4&lt;=$G66)*(AQ$4-$E66+1),$I66/2,$L66,TRUE)-_xlfn.NORM.DIST(AND(AQ$4&gt;=$E66,AQ$4&lt;=$G66)*(AP$4-$E66+1),$I66/2,$L66,TRUE))/(1-2*_xlfn.NORM.DIST(0,$I66/2,$L66,TRUE))*$C66+($J66="Steady Growth")*(AND(AQ$4&gt;=$E66,AQ$4&lt;=$G66)*((AQ$4-$E66+1)/($I66*($I66+1)/2)*$C66))+($J66="custom")*CustomCF!AJ66</f>
        <v>0</v>
      </c>
      <c r="AR66" s="19">
        <f>($J66="Bell Curve")*(_xlfn.NORM.DIST(AND(AR$4&gt;=$E66,AR$4&lt;=$G66)*(AR$4-$E66+1),$I66/2,$L66,TRUE)-_xlfn.NORM.DIST(AND(AR$4&gt;=$E66,AR$4&lt;=$G66)*(AQ$4-$E66+1),$I66/2,$L66,TRUE))/(1-2*_xlfn.NORM.DIST(0,$I66/2,$L66,TRUE))*$C66+($J66="Steady Growth")*(AND(AR$4&gt;=$E66,AR$4&lt;=$G66)*((AR$4-$E66+1)/($I66*($I66+1)/2)*$C66))+($J66="custom")*CustomCF!AK66</f>
        <v>0</v>
      </c>
      <c r="AS66" s="19">
        <f>($J66="Bell Curve")*(_xlfn.NORM.DIST(AND(AS$4&gt;=$E66,AS$4&lt;=$G66)*(AS$4-$E66+1),$I66/2,$L66,TRUE)-_xlfn.NORM.DIST(AND(AS$4&gt;=$E66,AS$4&lt;=$G66)*(AR$4-$E66+1),$I66/2,$L66,TRUE))/(1-2*_xlfn.NORM.DIST(0,$I66/2,$L66,TRUE))*$C66+($J66="Steady Growth")*(AND(AS$4&gt;=$E66,AS$4&lt;=$G66)*((AS$4-$E66+1)/($I66*($I66+1)/2)*$C66))+($J66="custom")*CustomCF!AL66</f>
        <v>0</v>
      </c>
      <c r="AT66" s="19">
        <f>($J66="Bell Curve")*(_xlfn.NORM.DIST(AND(AT$4&gt;=$E66,AT$4&lt;=$G66)*(AT$4-$E66+1),$I66/2,$L66,TRUE)-_xlfn.NORM.DIST(AND(AT$4&gt;=$E66,AT$4&lt;=$G66)*(AS$4-$E66+1),$I66/2,$L66,TRUE))/(1-2*_xlfn.NORM.DIST(0,$I66/2,$L66,TRUE))*$C66+($J66="Steady Growth")*(AND(AT$4&gt;=$E66,AT$4&lt;=$G66)*((AT$4-$E66+1)/($I66*($I66+1)/2)*$C66))+($J66="custom")*CustomCF!AM66</f>
        <v>0</v>
      </c>
      <c r="AU66" s="19">
        <f>($J66="Bell Curve")*(_xlfn.NORM.DIST(AND(AU$4&gt;=$E66,AU$4&lt;=$G66)*(AU$4-$E66+1),$I66/2,$L66,TRUE)-_xlfn.NORM.DIST(AND(AU$4&gt;=$E66,AU$4&lt;=$G66)*(AT$4-$E66+1),$I66/2,$L66,TRUE))/(1-2*_xlfn.NORM.DIST(0,$I66/2,$L66,TRUE))*$C66+($J66="Steady Growth")*(AND(AU$4&gt;=$E66,AU$4&lt;=$G66)*((AU$4-$E66+1)/($I66*($I66+1)/2)*$C66))+($J66="custom")*CustomCF!AN66</f>
        <v>0</v>
      </c>
      <c r="AV66" s="19">
        <f>($J66="Bell Curve")*(_xlfn.NORM.DIST(AND(AV$4&gt;=$E66,AV$4&lt;=$G66)*(AV$4-$E66+1),$I66/2,$L66,TRUE)-_xlfn.NORM.DIST(AND(AV$4&gt;=$E66,AV$4&lt;=$G66)*(AU$4-$E66+1),$I66/2,$L66,TRUE))/(1-2*_xlfn.NORM.DIST(0,$I66/2,$L66,TRUE))*$C66+($J66="Steady Growth")*(AND(AV$4&gt;=$E66,AV$4&lt;=$G66)*((AV$4-$E66+1)/($I66*($I66+1)/2)*$C66))+($J66="custom")*CustomCF!AO66</f>
        <v>0</v>
      </c>
      <c r="AW66" s="19">
        <f>($J66="Bell Curve")*(_xlfn.NORM.DIST(AND(AW$4&gt;=$E66,AW$4&lt;=$G66)*(AW$4-$E66+1),$I66/2,$L66,TRUE)-_xlfn.NORM.DIST(AND(AW$4&gt;=$E66,AW$4&lt;=$G66)*(AV$4-$E66+1),$I66/2,$L66,TRUE))/(1-2*_xlfn.NORM.DIST(0,$I66/2,$L66,TRUE))*$C66+($J66="Steady Growth")*(AND(AW$4&gt;=$E66,AW$4&lt;=$G66)*((AW$4-$E66+1)/($I66*($I66+1)/2)*$C66))+($J66="custom")*CustomCF!AP66</f>
        <v>0</v>
      </c>
      <c r="AX66" s="19">
        <f>($J66="Bell Curve")*(_xlfn.NORM.DIST(AND(AX$4&gt;=$E66,AX$4&lt;=$G66)*(AX$4-$E66+1),$I66/2,$L66,TRUE)-_xlfn.NORM.DIST(AND(AX$4&gt;=$E66,AX$4&lt;=$G66)*(AW$4-$E66+1),$I66/2,$L66,TRUE))/(1-2*_xlfn.NORM.DIST(0,$I66/2,$L66,TRUE))*$C66+($J66="Steady Growth")*(AND(AX$4&gt;=$E66,AX$4&lt;=$G66)*((AX$4-$E66+1)/($I66*($I66+1)/2)*$C66))+($J66="custom")*CustomCF!AQ66</f>
        <v>0</v>
      </c>
      <c r="AY66" s="19">
        <f>($J66="Bell Curve")*(_xlfn.NORM.DIST(AND(AY$4&gt;=$E66,AY$4&lt;=$G66)*(AY$4-$E66+1),$I66/2,$L66,TRUE)-_xlfn.NORM.DIST(AND(AY$4&gt;=$E66,AY$4&lt;=$G66)*(AX$4-$E66+1),$I66/2,$L66,TRUE))/(1-2*_xlfn.NORM.DIST(0,$I66/2,$L66,TRUE))*$C66+($J66="Steady Growth")*(AND(AY$4&gt;=$E66,AY$4&lt;=$G66)*((AY$4-$E66+1)/($I66*($I66+1)/2)*$C66))+($J66="custom")*CustomCF!AR66</f>
        <v>0</v>
      </c>
      <c r="AZ66" s="19">
        <f>($J66="Bell Curve")*(_xlfn.NORM.DIST(AND(AZ$4&gt;=$E66,AZ$4&lt;=$G66)*(AZ$4-$E66+1),$I66/2,$L66,TRUE)-_xlfn.NORM.DIST(AND(AZ$4&gt;=$E66,AZ$4&lt;=$G66)*(AY$4-$E66+1),$I66/2,$L66,TRUE))/(1-2*_xlfn.NORM.DIST(0,$I66/2,$L66,TRUE))*$C66+($J66="Steady Growth")*(AND(AZ$4&gt;=$E66,AZ$4&lt;=$G66)*((AZ$4-$E66+1)/($I66*($I66+1)/2)*$C66))+($J66="custom")*CustomCF!AS66</f>
        <v>0</v>
      </c>
      <c r="BA66" s="19">
        <f>($J66="Bell Curve")*(_xlfn.NORM.DIST(AND(BA$4&gt;=$E66,BA$4&lt;=$G66)*(BA$4-$E66+1),$I66/2,$L66,TRUE)-_xlfn.NORM.DIST(AND(BA$4&gt;=$E66,BA$4&lt;=$G66)*(AZ$4-$E66+1),$I66/2,$L66,TRUE))/(1-2*_xlfn.NORM.DIST(0,$I66/2,$L66,TRUE))*$C66+($J66="Steady Growth")*(AND(BA$4&gt;=$E66,BA$4&lt;=$G66)*((BA$4-$E66+1)/($I66*($I66+1)/2)*$C66))+($J66="custom")*CustomCF!AT66</f>
        <v>0</v>
      </c>
      <c r="BB66" s="19">
        <f>($J66="Bell Curve")*(_xlfn.NORM.DIST(AND(BB$4&gt;=$E66,BB$4&lt;=$G66)*(BB$4-$E66+1),$I66/2,$L66,TRUE)-_xlfn.NORM.DIST(AND(BB$4&gt;=$E66,BB$4&lt;=$G66)*(BA$4-$E66+1),$I66/2,$L66,TRUE))/(1-2*_xlfn.NORM.DIST(0,$I66/2,$L66,TRUE))*$C66+($J66="Steady Growth")*(AND(BB$4&gt;=$E66,BB$4&lt;=$G66)*((BB$4-$E66+1)/($I66*($I66+1)/2)*$C66))+($J66="custom")*CustomCF!AU66</f>
        <v>0</v>
      </c>
      <c r="BC66" s="19">
        <f>($J66="Bell Curve")*(_xlfn.NORM.DIST(AND(BC$4&gt;=$E66,BC$4&lt;=$G66)*(BC$4-$E66+1),$I66/2,$L66,TRUE)-_xlfn.NORM.DIST(AND(BC$4&gt;=$E66,BC$4&lt;=$G66)*(BB$4-$E66+1),$I66/2,$L66,TRUE))/(1-2*_xlfn.NORM.DIST(0,$I66/2,$L66,TRUE))*$C66+($J66="Steady Growth")*(AND(BC$4&gt;=$E66,BC$4&lt;=$G66)*((BC$4-$E66+1)/($I66*($I66+1)/2)*$C66))+($J66="custom")*CustomCF!AV66</f>
        <v>0</v>
      </c>
      <c r="BD66" s="19">
        <f>($J66="Bell Curve")*(_xlfn.NORM.DIST(AND(BD$4&gt;=$E66,BD$4&lt;=$G66)*(BD$4-$E66+1),$I66/2,$L66,TRUE)-_xlfn.NORM.DIST(AND(BD$4&gt;=$E66,BD$4&lt;=$G66)*(BC$4-$E66+1),$I66/2,$L66,TRUE))/(1-2*_xlfn.NORM.DIST(0,$I66/2,$L66,TRUE))*$C66+($J66="Steady Growth")*(AND(BD$4&gt;=$E66,BD$4&lt;=$G66)*((BD$4-$E66+1)/($I66*($I66+1)/2)*$C66))+($J66="custom")*CustomCF!AW66</f>
        <v>0</v>
      </c>
      <c r="BE66" s="19">
        <f>($J66="Bell Curve")*(_xlfn.NORM.DIST(AND(BE$4&gt;=$E66,BE$4&lt;=$G66)*(BE$4-$E66+1),$I66/2,$L66,TRUE)-_xlfn.NORM.DIST(AND(BE$4&gt;=$E66,BE$4&lt;=$G66)*(BD$4-$E66+1),$I66/2,$L66,TRUE))/(1-2*_xlfn.NORM.DIST(0,$I66/2,$L66,TRUE))*$C66+($J66="Steady Growth")*(AND(BE$4&gt;=$E66,BE$4&lt;=$G66)*((BE$4-$E66+1)/($I66*($I66+1)/2)*$C66))+($J66="custom")*CustomCF!AX66</f>
        <v>0</v>
      </c>
      <c r="BF66" s="19">
        <f>($J66="Bell Curve")*(_xlfn.NORM.DIST(AND(BF$4&gt;=$E66,BF$4&lt;=$G66)*(BF$4-$E66+1),$I66/2,$L66,TRUE)-_xlfn.NORM.DIST(AND(BF$4&gt;=$E66,BF$4&lt;=$G66)*(BE$4-$E66+1),$I66/2,$L66,TRUE))/(1-2*_xlfn.NORM.DIST(0,$I66/2,$L66,TRUE))*$C66+($J66="Steady Growth")*(AND(BF$4&gt;=$E66,BF$4&lt;=$G66)*((BF$4-$E66+1)/($I66*($I66+1)/2)*$C66))+($J66="custom")*CustomCF!AY66</f>
        <v>0</v>
      </c>
      <c r="BG66" s="19">
        <f>($J66="Bell Curve")*(_xlfn.NORM.DIST(AND(BG$4&gt;=$E66,BG$4&lt;=$G66)*(BG$4-$E66+1),$I66/2,$L66,TRUE)-_xlfn.NORM.DIST(AND(BG$4&gt;=$E66,BG$4&lt;=$G66)*(BF$4-$E66+1),$I66/2,$L66,TRUE))/(1-2*_xlfn.NORM.DIST(0,$I66/2,$L66,TRUE))*$C66+($J66="Steady Growth")*(AND(BG$4&gt;=$E66,BG$4&lt;=$G66)*((BG$4-$E66+1)/($I66*($I66+1)/2)*$C66))+($J66="custom")*CustomCF!AZ66</f>
        <v>0</v>
      </c>
      <c r="BH66" s="19">
        <f>($J66="Bell Curve")*(_xlfn.NORM.DIST(AND(BH$4&gt;=$E66,BH$4&lt;=$G66)*(BH$4-$E66+1),$I66/2,$L66,TRUE)-_xlfn.NORM.DIST(AND(BH$4&gt;=$E66,BH$4&lt;=$G66)*(BG$4-$E66+1),$I66/2,$L66,TRUE))/(1-2*_xlfn.NORM.DIST(0,$I66/2,$L66,TRUE))*$C66+($J66="Steady Growth")*(AND(BH$4&gt;=$E66,BH$4&lt;=$G66)*((BH$4-$E66+1)/($I66*($I66+1)/2)*$C66))+($J66="custom")*CustomCF!BA66</f>
        <v>0</v>
      </c>
      <c r="BI66" s="19">
        <f>($J66="Bell Curve")*(_xlfn.NORM.DIST(AND(BI$4&gt;=$E66,BI$4&lt;=$G66)*(BI$4-$E66+1),$I66/2,$L66,TRUE)-_xlfn.NORM.DIST(AND(BI$4&gt;=$E66,BI$4&lt;=$G66)*(BH$4-$E66+1),$I66/2,$L66,TRUE))/(1-2*_xlfn.NORM.DIST(0,$I66/2,$L66,TRUE))*$C66+($J66="Steady Growth")*(AND(BI$4&gt;=$E66,BI$4&lt;=$G66)*((BI$4-$E66+1)/($I66*($I66+1)/2)*$C66))+($J66="custom")*CustomCF!BB66</f>
        <v>0</v>
      </c>
      <c r="BJ66" s="19">
        <f>($J66="Bell Curve")*(_xlfn.NORM.DIST(AND(BJ$4&gt;=$E66,BJ$4&lt;=$G66)*(BJ$4-$E66+1),$I66/2,$L66,TRUE)-_xlfn.NORM.DIST(AND(BJ$4&gt;=$E66,BJ$4&lt;=$G66)*(BI$4-$E66+1),$I66/2,$L66,TRUE))/(1-2*_xlfn.NORM.DIST(0,$I66/2,$L66,TRUE))*$C66+($J66="Steady Growth")*(AND(BJ$4&gt;=$E66,BJ$4&lt;=$G66)*((BJ$4-$E66+1)/($I66*($I66+1)/2)*$C66))+($J66="custom")*CustomCF!BC66</f>
        <v>0</v>
      </c>
      <c r="BK66" s="19">
        <f>($J66="Bell Curve")*(_xlfn.NORM.DIST(AND(BK$4&gt;=$E66,BK$4&lt;=$G66)*(BK$4-$E66+1),$I66/2,$L66,TRUE)-_xlfn.NORM.DIST(AND(BK$4&gt;=$E66,BK$4&lt;=$G66)*(BJ$4-$E66+1),$I66/2,$L66,TRUE))/(1-2*_xlfn.NORM.DIST(0,$I66/2,$L66,TRUE))*$C66+($J66="Steady Growth")*(AND(BK$4&gt;=$E66,BK$4&lt;=$G66)*((BK$4-$E66+1)/($I66*($I66+1)/2)*$C66))+($J66="custom")*CustomCF!BD66</f>
        <v>0</v>
      </c>
      <c r="BL66" s="19">
        <f>($J66="Bell Curve")*(_xlfn.NORM.DIST(AND(BL$4&gt;=$E66,BL$4&lt;=$G66)*(BL$4-$E66+1),$I66/2,$L66,TRUE)-_xlfn.NORM.DIST(AND(BL$4&gt;=$E66,BL$4&lt;=$G66)*(BK$4-$E66+1),$I66/2,$L66,TRUE))/(1-2*_xlfn.NORM.DIST(0,$I66/2,$L66,TRUE))*$C66+($J66="Steady Growth")*(AND(BL$4&gt;=$E66,BL$4&lt;=$G66)*((BL$4-$E66+1)/($I66*($I66+1)/2)*$C66))+($J66="custom")*CustomCF!BE66</f>
        <v>0</v>
      </c>
      <c r="BM66" s="19">
        <f>($J66="Bell Curve")*(_xlfn.NORM.DIST(AND(BM$4&gt;=$E66,BM$4&lt;=$G66)*(BM$4-$E66+1),$I66/2,$L66,TRUE)-_xlfn.NORM.DIST(AND(BM$4&gt;=$E66,BM$4&lt;=$G66)*(BL$4-$E66+1),$I66/2,$L66,TRUE))/(1-2*_xlfn.NORM.DIST(0,$I66/2,$L66,TRUE))*$C66+($J66="Steady Growth")*(AND(BM$4&gt;=$E66,BM$4&lt;=$G66)*((BM$4-$E66+1)/($I66*($I66+1)/2)*$C66))+($J66="custom")*CustomCF!BF66</f>
        <v>0</v>
      </c>
      <c r="BN66" s="19">
        <f>($J66="Bell Curve")*(_xlfn.NORM.DIST(AND(BN$4&gt;=$E66,BN$4&lt;=$G66)*(BN$4-$E66+1),$I66/2,$L66,TRUE)-_xlfn.NORM.DIST(AND(BN$4&gt;=$E66,BN$4&lt;=$G66)*(BM$4-$E66+1),$I66/2,$L66,TRUE))/(1-2*_xlfn.NORM.DIST(0,$I66/2,$L66,TRUE))*$C66+($J66="Steady Growth")*(AND(BN$4&gt;=$E66,BN$4&lt;=$G66)*((BN$4-$E66+1)/($I66*($I66+1)/2)*$C66))+($J66="custom")*CustomCF!BG66</f>
        <v>0</v>
      </c>
      <c r="BO66" s="19">
        <f>($J66="Bell Curve")*(_xlfn.NORM.DIST(AND(BO$4&gt;=$E66,BO$4&lt;=$G66)*(BO$4-$E66+1),$I66/2,$L66,TRUE)-_xlfn.NORM.DIST(AND(BO$4&gt;=$E66,BO$4&lt;=$G66)*(BN$4-$E66+1),$I66/2,$L66,TRUE))/(1-2*_xlfn.NORM.DIST(0,$I66/2,$L66,TRUE))*$C66+($J66="Steady Growth")*(AND(BO$4&gt;=$E66,BO$4&lt;=$G66)*((BO$4-$E66+1)/($I66*($I66+1)/2)*$C66))+($J66="custom")*CustomCF!BH66</f>
        <v>0</v>
      </c>
      <c r="BP66" s="19">
        <f>($J66="Bell Curve")*(_xlfn.NORM.DIST(AND(BP$4&gt;=$E66,BP$4&lt;=$G66)*(BP$4-$E66+1),$I66/2,$L66,TRUE)-_xlfn.NORM.DIST(AND(BP$4&gt;=$E66,BP$4&lt;=$G66)*(BO$4-$E66+1),$I66/2,$L66,TRUE))/(1-2*_xlfn.NORM.DIST(0,$I66/2,$L66,TRUE))*$C66+($J66="Steady Growth")*(AND(BP$4&gt;=$E66,BP$4&lt;=$G66)*((BP$4-$E66+1)/($I66*($I66+1)/2)*$C66))+($J66="custom")*CustomCF!BI66</f>
        <v>0</v>
      </c>
      <c r="BQ66" s="19">
        <f>($J66="Bell Curve")*(_xlfn.NORM.DIST(AND(BQ$4&gt;=$E66,BQ$4&lt;=$G66)*(BQ$4-$E66+1),$I66/2,$L66,TRUE)-_xlfn.NORM.DIST(AND(BQ$4&gt;=$E66,BQ$4&lt;=$G66)*(BP$4-$E66+1),$I66/2,$L66,TRUE))/(1-2*_xlfn.NORM.DIST(0,$I66/2,$L66,TRUE))*$C66+($J66="Steady Growth")*(AND(BQ$4&gt;=$E66,BQ$4&lt;=$G66)*((BQ$4-$E66+1)/($I66*($I66+1)/2)*$C66))+($J66="custom")*CustomCF!BJ66</f>
        <v>0</v>
      </c>
      <c r="BR66" s="19">
        <f>($J66="Bell Curve")*(_xlfn.NORM.DIST(AND(BR$4&gt;=$E66,BR$4&lt;=$G66)*(BR$4-$E66+1),$I66/2,$L66,TRUE)-_xlfn.NORM.DIST(AND(BR$4&gt;=$E66,BR$4&lt;=$G66)*(BQ$4-$E66+1),$I66/2,$L66,TRUE))/(1-2*_xlfn.NORM.DIST(0,$I66/2,$L66,TRUE))*$C66+($J66="Steady Growth")*(AND(BR$4&gt;=$E66,BR$4&lt;=$G66)*((BR$4-$E66+1)/($I66*($I66+1)/2)*$C66))+($J66="custom")*CustomCF!BK66</f>
        <v>0</v>
      </c>
      <c r="BS66" s="19">
        <f>($J66="Bell Curve")*(_xlfn.NORM.DIST(AND(BS$4&gt;=$E66,BS$4&lt;=$G66)*(BS$4-$E66+1),$I66/2,$L66,TRUE)-_xlfn.NORM.DIST(AND(BS$4&gt;=$E66,BS$4&lt;=$G66)*(BR$4-$E66+1),$I66/2,$L66,TRUE))/(1-2*_xlfn.NORM.DIST(0,$I66/2,$L66,TRUE))*$C66+($J66="Steady Growth")*(AND(BS$4&gt;=$E66,BS$4&lt;=$G66)*((BS$4-$E66+1)/($I66*($I66+1)/2)*$C66))+($J66="custom")*CustomCF!BL66</f>
        <v>0</v>
      </c>
      <c r="BT66" s="19">
        <f>($J66="Bell Curve")*(_xlfn.NORM.DIST(AND(BT$4&gt;=$E66,BT$4&lt;=$G66)*(BT$4-$E66+1),$I66/2,$L66,TRUE)-_xlfn.NORM.DIST(AND(BT$4&gt;=$E66,BT$4&lt;=$G66)*(BS$4-$E66+1),$I66/2,$L66,TRUE))/(1-2*_xlfn.NORM.DIST(0,$I66/2,$L66,TRUE))*$C66+($J66="Steady Growth")*(AND(BT$4&gt;=$E66,BT$4&lt;=$G66)*((BT$4-$E66+1)/($I66*($I66+1)/2)*$C66))+($J66="custom")*CustomCF!BM66</f>
        <v>0</v>
      </c>
      <c r="BU66" s="19">
        <f>($J66="Bell Curve")*(_xlfn.NORM.DIST(AND(BU$4&gt;=$E66,BU$4&lt;=$G66)*(BU$4-$E66+1),$I66/2,$L66,TRUE)-_xlfn.NORM.DIST(AND(BU$4&gt;=$E66,BU$4&lt;=$G66)*(BT$4-$E66+1),$I66/2,$L66,TRUE))/(1-2*_xlfn.NORM.DIST(0,$I66/2,$L66,TRUE))*$C66+($J66="Steady Growth")*(AND(BU$4&gt;=$E66,BU$4&lt;=$G66)*((BU$4-$E66+1)/($I66*($I66+1)/2)*$C66))+($J66="custom")*CustomCF!BN66</f>
        <v>0</v>
      </c>
      <c r="BV66" s="19">
        <f>($J66="Bell Curve")*(_xlfn.NORM.DIST(AND(BV$4&gt;=$E66,BV$4&lt;=$G66)*(BV$4-$E66+1),$I66/2,$L66,TRUE)-_xlfn.NORM.DIST(AND(BV$4&gt;=$E66,BV$4&lt;=$G66)*(BU$4-$E66+1),$I66/2,$L66,TRUE))/(1-2*_xlfn.NORM.DIST(0,$I66/2,$L66,TRUE))*$C66+($J66="Steady Growth")*(AND(BV$4&gt;=$E66,BV$4&lt;=$G66)*((BV$4-$E66+1)/($I66*($I66+1)/2)*$C66))+($J66="custom")*CustomCF!BO66</f>
        <v>0</v>
      </c>
      <c r="BW66" s="19">
        <f>($J66="Bell Curve")*(_xlfn.NORM.DIST(AND(BW$4&gt;=$E66,BW$4&lt;=$G66)*(BW$4-$E66+1),$I66/2,$L66,TRUE)-_xlfn.NORM.DIST(AND(BW$4&gt;=$E66,BW$4&lt;=$G66)*(BV$4-$E66+1),$I66/2,$L66,TRUE))/(1-2*_xlfn.NORM.DIST(0,$I66/2,$L66,TRUE))*$C66+($J66="Steady Growth")*(AND(BW$4&gt;=$E66,BW$4&lt;=$G66)*((BW$4-$E66+1)/($I66*($I66+1)/2)*$C66))+($J66="custom")*CustomCF!BP66</f>
        <v>0</v>
      </c>
      <c r="BX66" s="19">
        <f>($J66="Bell Curve")*(_xlfn.NORM.DIST(AND(BX$4&gt;=$E66,BX$4&lt;=$G66)*(BX$4-$E66+1),$I66/2,$L66,TRUE)-_xlfn.NORM.DIST(AND(BX$4&gt;=$E66,BX$4&lt;=$G66)*(BW$4-$E66+1),$I66/2,$L66,TRUE))/(1-2*_xlfn.NORM.DIST(0,$I66/2,$L66,TRUE))*$C66+($J66="Steady Growth")*(AND(BX$4&gt;=$E66,BX$4&lt;=$G66)*((BX$4-$E66+1)/($I66*($I66+1)/2)*$C66))+($J66="custom")*CustomCF!BQ66</f>
        <v>0</v>
      </c>
      <c r="BY66" s="19">
        <f>($J66="Bell Curve")*(_xlfn.NORM.DIST(AND(BY$4&gt;=$E66,BY$4&lt;=$G66)*(BY$4-$E66+1),$I66/2,$L66,TRUE)-_xlfn.NORM.DIST(AND(BY$4&gt;=$E66,BY$4&lt;=$G66)*(BX$4-$E66+1),$I66/2,$L66,TRUE))/(1-2*_xlfn.NORM.DIST(0,$I66/2,$L66,TRUE))*$C66+($J66="Steady Growth")*(AND(BY$4&gt;=$E66,BY$4&lt;=$G66)*((BY$4-$E66+1)/($I66*($I66+1)/2)*$C66))+($J66="custom")*CustomCF!BR66</f>
        <v>0</v>
      </c>
      <c r="BZ66" s="19">
        <f>($J66="Bell Curve")*(_xlfn.NORM.DIST(AND(BZ$4&gt;=$E66,BZ$4&lt;=$G66)*(BZ$4-$E66+1),$I66/2,$L66,TRUE)-_xlfn.NORM.DIST(AND(BZ$4&gt;=$E66,BZ$4&lt;=$G66)*(BY$4-$E66+1),$I66/2,$L66,TRUE))/(1-2*_xlfn.NORM.DIST(0,$I66/2,$L66,TRUE))*$C66+($J66="Steady Growth")*(AND(BZ$4&gt;=$E66,BZ$4&lt;=$G66)*((BZ$4-$E66+1)/($I66*($I66+1)/2)*$C66))+($J66="custom")*CustomCF!BS66</f>
        <v>0</v>
      </c>
      <c r="CA66" s="19">
        <f>($J66="Bell Curve")*(_xlfn.NORM.DIST(AND(CA$4&gt;=$E66,CA$4&lt;=$G66)*(CA$4-$E66+1),$I66/2,$L66,TRUE)-_xlfn.NORM.DIST(AND(CA$4&gt;=$E66,CA$4&lt;=$G66)*(BZ$4-$E66+1),$I66/2,$L66,TRUE))/(1-2*_xlfn.NORM.DIST(0,$I66/2,$L66,TRUE))*$C66+($J66="Steady Growth")*(AND(CA$4&gt;=$E66,CA$4&lt;=$G66)*((CA$4-$E66+1)/($I66*($I66+1)/2)*$C66))+($J66="custom")*CustomCF!BT66</f>
        <v>0</v>
      </c>
      <c r="CB66" s="19">
        <f>($J66="Bell Curve")*(_xlfn.NORM.DIST(AND(CB$4&gt;=$E66,CB$4&lt;=$G66)*(CB$4-$E66+1),$I66/2,$L66,TRUE)-_xlfn.NORM.DIST(AND(CB$4&gt;=$E66,CB$4&lt;=$G66)*(CA$4-$E66+1),$I66/2,$L66,TRUE))/(1-2*_xlfn.NORM.DIST(0,$I66/2,$L66,TRUE))*$C66+($J66="Steady Growth")*(AND(CB$4&gt;=$E66,CB$4&lt;=$G66)*((CB$4-$E66+1)/($I66*($I66+1)/2)*$C66))+($J66="custom")*CustomCF!BU66</f>
        <v>0</v>
      </c>
      <c r="CC66" s="19">
        <f>($J66="Bell Curve")*(_xlfn.NORM.DIST(AND(CC$4&gt;=$E66,CC$4&lt;=$G66)*(CC$4-$E66+1),$I66/2,$L66,TRUE)-_xlfn.NORM.DIST(AND(CC$4&gt;=$E66,CC$4&lt;=$G66)*(CB$4-$E66+1),$I66/2,$L66,TRUE))/(1-2*_xlfn.NORM.DIST(0,$I66/2,$L66,TRUE))*$C66+($J66="Steady Growth")*(AND(CC$4&gt;=$E66,CC$4&lt;=$G66)*((CC$4-$E66+1)/($I66*($I66+1)/2)*$C66))+($J66="custom")*CustomCF!BV66</f>
        <v>0</v>
      </c>
      <c r="CD66" s="19">
        <f>($J66="Bell Curve")*(_xlfn.NORM.DIST(AND(CD$4&gt;=$E66,CD$4&lt;=$G66)*(CD$4-$E66+1),$I66/2,$L66,TRUE)-_xlfn.NORM.DIST(AND(CD$4&gt;=$E66,CD$4&lt;=$G66)*(CC$4-$E66+1),$I66/2,$L66,TRUE))/(1-2*_xlfn.NORM.DIST(0,$I66/2,$L66,TRUE))*$C66+($J66="Steady Growth")*(AND(CD$4&gt;=$E66,CD$4&lt;=$G66)*((CD$4-$E66+1)/($I66*($I66+1)/2)*$C66))+($J66="custom")*CustomCF!BW66</f>
        <v>0</v>
      </c>
      <c r="CE66" s="19">
        <f>($J66="Bell Curve")*(_xlfn.NORM.DIST(AND(CE$4&gt;=$E66,CE$4&lt;=$G66)*(CE$4-$E66+1),$I66/2,$L66,TRUE)-_xlfn.NORM.DIST(AND(CE$4&gt;=$E66,CE$4&lt;=$G66)*(CD$4-$E66+1),$I66/2,$L66,TRUE))/(1-2*_xlfn.NORM.DIST(0,$I66/2,$L66,TRUE))*$C66+($J66="Steady Growth")*(AND(CE$4&gt;=$E66,CE$4&lt;=$G66)*((CE$4-$E66+1)/($I66*($I66+1)/2)*$C66))+($J66="custom")*CustomCF!BX66</f>
        <v>0</v>
      </c>
      <c r="CF66" s="19">
        <f>($J66="Bell Curve")*(_xlfn.NORM.DIST(AND(CF$4&gt;=$E66,CF$4&lt;=$G66)*(CF$4-$E66+1),$I66/2,$L66,TRUE)-_xlfn.NORM.DIST(AND(CF$4&gt;=$E66,CF$4&lt;=$G66)*(CE$4-$E66+1),$I66/2,$L66,TRUE))/(1-2*_xlfn.NORM.DIST(0,$I66/2,$L66,TRUE))*$C66+($J66="Steady Growth")*(AND(CF$4&gt;=$E66,CF$4&lt;=$G66)*((CF$4-$E66+1)/($I66*($I66+1)/2)*$C66))+($J66="custom")*CustomCF!BY66</f>
        <v>0</v>
      </c>
      <c r="CG66" s="19">
        <f>($J66="Bell Curve")*(_xlfn.NORM.DIST(AND(CG$4&gt;=$E66,CG$4&lt;=$G66)*(CG$4-$E66+1),$I66/2,$L66,TRUE)-_xlfn.NORM.DIST(AND(CG$4&gt;=$E66,CG$4&lt;=$G66)*(CF$4-$E66+1),$I66/2,$L66,TRUE))/(1-2*_xlfn.NORM.DIST(0,$I66/2,$L66,TRUE))*$C66+($J66="Steady Growth")*(AND(CG$4&gt;=$E66,CG$4&lt;=$G66)*((CG$4-$E66+1)/($I66*($I66+1)/2)*$C66))+($J66="custom")*CustomCF!BZ66</f>
        <v>0</v>
      </c>
      <c r="CH66" s="19">
        <f>($J66="Bell Curve")*(_xlfn.NORM.DIST(AND(CH$4&gt;=$E66,CH$4&lt;=$G66)*(CH$4-$E66+1),$I66/2,$L66,TRUE)-_xlfn.NORM.DIST(AND(CH$4&gt;=$E66,CH$4&lt;=$G66)*(CG$4-$E66+1),$I66/2,$L66,TRUE))/(1-2*_xlfn.NORM.DIST(0,$I66/2,$L66,TRUE))*$C66+($J66="Steady Growth")*(AND(CH$4&gt;=$E66,CH$4&lt;=$G66)*((CH$4-$E66+1)/($I66*($I66+1)/2)*$C66))+($J66="custom")*CustomCF!CA66</f>
        <v>0</v>
      </c>
      <c r="CI66" s="19">
        <f>($J66="Bell Curve")*(_xlfn.NORM.DIST(AND(CI$4&gt;=$E66,CI$4&lt;=$G66)*(CI$4-$E66+1),$I66/2,$L66,TRUE)-_xlfn.NORM.DIST(AND(CI$4&gt;=$E66,CI$4&lt;=$G66)*(CH$4-$E66+1),$I66/2,$L66,TRUE))/(1-2*_xlfn.NORM.DIST(0,$I66/2,$L66,TRUE))*$C66+($J66="Steady Growth")*(AND(CI$4&gt;=$E66,CI$4&lt;=$G66)*((CI$4-$E66+1)/($I66*($I66+1)/2)*$C66))+($J66="custom")*CustomCF!CB66</f>
        <v>0</v>
      </c>
      <c r="CJ66" s="19">
        <f>($J66="Bell Curve")*(_xlfn.NORM.DIST(AND(CJ$4&gt;=$E66,CJ$4&lt;=$G66)*(CJ$4-$E66+1),$I66/2,$L66,TRUE)-_xlfn.NORM.DIST(AND(CJ$4&gt;=$E66,CJ$4&lt;=$G66)*(CI$4-$E66+1),$I66/2,$L66,TRUE))/(1-2*_xlfn.NORM.DIST(0,$I66/2,$L66,TRUE))*$C66+($J66="Steady Growth")*(AND(CJ$4&gt;=$E66,CJ$4&lt;=$G66)*((CJ$4-$E66+1)/($I66*($I66+1)/2)*$C66))+($J66="custom")*CustomCF!CC66</f>
        <v>0</v>
      </c>
      <c r="CK66" s="19">
        <f>($J66="Bell Curve")*(_xlfn.NORM.DIST(AND(CK$4&gt;=$E66,CK$4&lt;=$G66)*(CK$4-$E66+1),$I66/2,$L66,TRUE)-_xlfn.NORM.DIST(AND(CK$4&gt;=$E66,CK$4&lt;=$G66)*(CJ$4-$E66+1),$I66/2,$L66,TRUE))/(1-2*_xlfn.NORM.DIST(0,$I66/2,$L66,TRUE))*$C66+($J66="Steady Growth")*(AND(CK$4&gt;=$E66,CK$4&lt;=$G66)*((CK$4-$E66+1)/($I66*($I66+1)/2)*$C66))+($J66="custom")*CustomCF!CD66</f>
        <v>0</v>
      </c>
      <c r="CL66" s="19">
        <f>($J66="Bell Curve")*(_xlfn.NORM.DIST(AND(CL$4&gt;=$E66,CL$4&lt;=$G66)*(CL$4-$E66+1),$I66/2,$L66,TRUE)-_xlfn.NORM.DIST(AND(CL$4&gt;=$E66,CL$4&lt;=$G66)*(CK$4-$E66+1),$I66/2,$L66,TRUE))/(1-2*_xlfn.NORM.DIST(0,$I66/2,$L66,TRUE))*$C66+($J66="Steady Growth")*(AND(CL$4&gt;=$E66,CL$4&lt;=$G66)*((CL$4-$E66+1)/($I66*($I66+1)/2)*$C66))+($J66="custom")*CustomCF!CE66</f>
        <v>0</v>
      </c>
      <c r="CM66" s="19">
        <f>($J66="Bell Curve")*(_xlfn.NORM.DIST(AND(CM$4&gt;=$E66,CM$4&lt;=$G66)*(CM$4-$E66+1),$I66/2,$L66,TRUE)-_xlfn.NORM.DIST(AND(CM$4&gt;=$E66,CM$4&lt;=$G66)*(CL$4-$E66+1),$I66/2,$L66,TRUE))/(1-2*_xlfn.NORM.DIST(0,$I66/2,$L66,TRUE))*$C66+($J66="Steady Growth")*(AND(CM$4&gt;=$E66,CM$4&lt;=$G66)*((CM$4-$E66+1)/($I66*($I66+1)/2)*$C66))+($J66="custom")*CustomCF!CF66</f>
        <v>0</v>
      </c>
      <c r="CN66" s="19">
        <f>($J66="Bell Curve")*(_xlfn.NORM.DIST(AND(CN$4&gt;=$E66,CN$4&lt;=$G66)*(CN$4-$E66+1),$I66/2,$L66,TRUE)-_xlfn.NORM.DIST(AND(CN$4&gt;=$E66,CN$4&lt;=$G66)*(CM$4-$E66+1),$I66/2,$L66,TRUE))/(1-2*_xlfn.NORM.DIST(0,$I66/2,$L66,TRUE))*$C66+($J66="Steady Growth")*(AND(CN$4&gt;=$E66,CN$4&lt;=$G66)*((CN$4-$E66+1)/($I66*($I66+1)/2)*$C66))+($J66="custom")*CustomCF!CG66</f>
        <v>0</v>
      </c>
      <c r="CO66" s="19">
        <f>($J66="Bell Curve")*(_xlfn.NORM.DIST(AND(CO$4&gt;=$E66,CO$4&lt;=$G66)*(CO$4-$E66+1),$I66/2,$L66,TRUE)-_xlfn.NORM.DIST(AND(CO$4&gt;=$E66,CO$4&lt;=$G66)*(CN$4-$E66+1),$I66/2,$L66,TRUE))/(1-2*_xlfn.NORM.DIST(0,$I66/2,$L66,TRUE))*$C66+($J66="Steady Growth")*(AND(CO$4&gt;=$E66,CO$4&lt;=$G66)*((CO$4-$E66+1)/($I66*($I66+1)/2)*$C66))+($J66="custom")*CustomCF!CH66</f>
        <v>0</v>
      </c>
      <c r="CP66" s="19">
        <f>($J66="Bell Curve")*(_xlfn.NORM.DIST(AND(CP$4&gt;=$E66,CP$4&lt;=$G66)*(CP$4-$E66+1),$I66/2,$L66,TRUE)-_xlfn.NORM.DIST(AND(CP$4&gt;=$E66,CP$4&lt;=$G66)*(CO$4-$E66+1),$I66/2,$L66,TRUE))/(1-2*_xlfn.NORM.DIST(0,$I66/2,$L66,TRUE))*$C66+($J66="Steady Growth")*(AND(CP$4&gt;=$E66,CP$4&lt;=$G66)*((CP$4-$E66+1)/($I66*($I66+1)/2)*$C66))+($J66="custom")*CustomCF!CI66</f>
        <v>0</v>
      </c>
      <c r="CQ66" s="19">
        <f>($J66="Bell Curve")*(_xlfn.NORM.DIST(AND(CQ$4&gt;=$E66,CQ$4&lt;=$G66)*(CQ$4-$E66+1),$I66/2,$L66,TRUE)-_xlfn.NORM.DIST(AND(CQ$4&gt;=$E66,CQ$4&lt;=$G66)*(CP$4-$E66+1),$I66/2,$L66,TRUE))/(1-2*_xlfn.NORM.DIST(0,$I66/2,$L66,TRUE))*$C66+($J66="Steady Growth")*(AND(CQ$4&gt;=$E66,CQ$4&lt;=$G66)*((CQ$4-$E66+1)/($I66*($I66+1)/2)*$C66))+($J66="custom")*CustomCF!CJ66</f>
        <v>0</v>
      </c>
      <c r="CR66" s="19">
        <f>($J66="Bell Curve")*(_xlfn.NORM.DIST(AND(CR$4&gt;=$E66,CR$4&lt;=$G66)*(CR$4-$E66+1),$I66/2,$L66,TRUE)-_xlfn.NORM.DIST(AND(CR$4&gt;=$E66,CR$4&lt;=$G66)*(CQ$4-$E66+1),$I66/2,$L66,TRUE))/(1-2*_xlfn.NORM.DIST(0,$I66/2,$L66,TRUE))*$C66+($J66="Steady Growth")*(AND(CR$4&gt;=$E66,CR$4&lt;=$G66)*((CR$4-$E66+1)/($I66*($I66+1)/2)*$C66))+($J66="custom")*CustomCF!CK66</f>
        <v>0</v>
      </c>
      <c r="CS66" s="19">
        <f>($J66="Bell Curve")*(_xlfn.NORM.DIST(AND(CS$4&gt;=$E66,CS$4&lt;=$G66)*(CS$4-$E66+1),$I66/2,$L66,TRUE)-_xlfn.NORM.DIST(AND(CS$4&gt;=$E66,CS$4&lt;=$G66)*(CR$4-$E66+1),$I66/2,$L66,TRUE))/(1-2*_xlfn.NORM.DIST(0,$I66/2,$L66,TRUE))*$C66+($J66="Steady Growth")*(AND(CS$4&gt;=$E66,CS$4&lt;=$G66)*((CS$4-$E66+1)/($I66*($I66+1)/2)*$C66))+($J66="custom")*CustomCF!CL66</f>
        <v>0</v>
      </c>
      <c r="CT66" s="19">
        <f>($J66="Bell Curve")*(_xlfn.NORM.DIST(AND(CT$4&gt;=$E66,CT$4&lt;=$G66)*(CT$4-$E66+1),$I66/2,$L66,TRUE)-_xlfn.NORM.DIST(AND(CT$4&gt;=$E66,CT$4&lt;=$G66)*(CS$4-$E66+1),$I66/2,$L66,TRUE))/(1-2*_xlfn.NORM.DIST(0,$I66/2,$L66,TRUE))*$C66+($J66="Steady Growth")*(AND(CT$4&gt;=$E66,CT$4&lt;=$G66)*((CT$4-$E66+1)/($I66*($I66+1)/2)*$C66))+($J66="custom")*CustomCF!CM66</f>
        <v>0</v>
      </c>
      <c r="CU66" s="19">
        <f>($J66="Bell Curve")*(_xlfn.NORM.DIST(AND(CU$4&gt;=$E66,CU$4&lt;=$G66)*(CU$4-$E66+1),$I66/2,$L66,TRUE)-_xlfn.NORM.DIST(AND(CU$4&gt;=$E66,CU$4&lt;=$G66)*(CT$4-$E66+1),$I66/2,$L66,TRUE))/(1-2*_xlfn.NORM.DIST(0,$I66/2,$L66,TRUE))*$C66+($J66="Steady Growth")*(AND(CU$4&gt;=$E66,CU$4&lt;=$G66)*((CU$4-$E66+1)/($I66*($I66+1)/2)*$C66))+($J66="custom")*CustomCF!CN66</f>
        <v>0</v>
      </c>
      <c r="CV66" s="19">
        <f>($J66="Bell Curve")*(_xlfn.NORM.DIST(AND(CV$4&gt;=$E66,CV$4&lt;=$G66)*(CV$4-$E66+1),$I66/2,$L66,TRUE)-_xlfn.NORM.DIST(AND(CV$4&gt;=$E66,CV$4&lt;=$G66)*(CU$4-$E66+1),$I66/2,$L66,TRUE))/(1-2*_xlfn.NORM.DIST(0,$I66/2,$L66,TRUE))*$C66+($J66="Steady Growth")*(AND(CV$4&gt;=$E66,CV$4&lt;=$G66)*((CV$4-$E66+1)/($I66*($I66+1)/2)*$C66))+($J66="custom")*CustomCF!CO66</f>
        <v>0</v>
      </c>
      <c r="CW66" s="19">
        <f>($J66="Bell Curve")*(_xlfn.NORM.DIST(AND(CW$4&gt;=$E66,CW$4&lt;=$G66)*(CW$4-$E66+1),$I66/2,$L66,TRUE)-_xlfn.NORM.DIST(AND(CW$4&gt;=$E66,CW$4&lt;=$G66)*(CV$4-$E66+1),$I66/2,$L66,TRUE))/(1-2*_xlfn.NORM.DIST(0,$I66/2,$L66,TRUE))*$C66+($J66="Steady Growth")*(AND(CW$4&gt;=$E66,CW$4&lt;=$G66)*((CW$4-$E66+1)/($I66*($I66+1)/2)*$C66))+($J66="custom")*CustomCF!CP66</f>
        <v>0</v>
      </c>
      <c r="CX66" s="19">
        <f>($J66="Bell Curve")*(_xlfn.NORM.DIST(AND(CX$4&gt;=$E66,CX$4&lt;=$G66)*(CX$4-$E66+1),$I66/2,$L66,TRUE)-_xlfn.NORM.DIST(AND(CX$4&gt;=$E66,CX$4&lt;=$G66)*(CW$4-$E66+1),$I66/2,$L66,TRUE))/(1-2*_xlfn.NORM.DIST(0,$I66/2,$L66,TRUE))*$C66+($J66="Steady Growth")*(AND(CX$4&gt;=$E66,CX$4&lt;=$G66)*((CX$4-$E66+1)/($I66*($I66+1)/2)*$C66))+($J66="custom")*CustomCF!CQ66</f>
        <v>0</v>
      </c>
      <c r="CY66" s="19">
        <f>($J66="Bell Curve")*(_xlfn.NORM.DIST(AND(CY$4&gt;=$E66,CY$4&lt;=$G66)*(CY$4-$E66+1),$I66/2,$L66,TRUE)-_xlfn.NORM.DIST(AND(CY$4&gt;=$E66,CY$4&lt;=$G66)*(CX$4-$E66+1),$I66/2,$L66,TRUE))/(1-2*_xlfn.NORM.DIST(0,$I66/2,$L66,TRUE))*$C66+($J66="Steady Growth")*(AND(CY$4&gt;=$E66,CY$4&lt;=$G66)*((CY$4-$E66+1)/($I66*($I66+1)/2)*$C66))+($J66="custom")*CustomCF!CR66</f>
        <v>0</v>
      </c>
      <c r="CZ66" s="19">
        <f>($J66="Bell Curve")*(_xlfn.NORM.DIST(AND(CZ$4&gt;=$E66,CZ$4&lt;=$G66)*(CZ$4-$E66+1),$I66/2,$L66,TRUE)-_xlfn.NORM.DIST(AND(CZ$4&gt;=$E66,CZ$4&lt;=$G66)*(CY$4-$E66+1),$I66/2,$L66,TRUE))/(1-2*_xlfn.NORM.DIST(0,$I66/2,$L66,TRUE))*$C66+($J66="Steady Growth")*(AND(CZ$4&gt;=$E66,CZ$4&lt;=$G66)*((CZ$4-$E66+1)/($I66*($I66+1)/2)*$C66))+($J66="custom")*CustomCF!CS66</f>
        <v>0</v>
      </c>
      <c r="DA66" s="19">
        <f>($J66="Bell Curve")*(_xlfn.NORM.DIST(AND(DA$4&gt;=$E66,DA$4&lt;=$G66)*(DA$4-$E66+1),$I66/2,$L66,TRUE)-_xlfn.NORM.DIST(AND(DA$4&gt;=$E66,DA$4&lt;=$G66)*(CZ$4-$E66+1),$I66/2,$L66,TRUE))/(1-2*_xlfn.NORM.DIST(0,$I66/2,$L66,TRUE))*$C66+($J66="Steady Growth")*(AND(DA$4&gt;=$E66,DA$4&lt;=$G66)*((DA$4-$E66+1)/($I66*($I66+1)/2)*$C66))+($J66="custom")*CustomCF!CT66</f>
        <v>0</v>
      </c>
      <c r="DB66" s="19">
        <f>($J66="Bell Curve")*(_xlfn.NORM.DIST(AND(DB$4&gt;=$E66,DB$4&lt;=$G66)*(DB$4-$E66+1),$I66/2,$L66,TRUE)-_xlfn.NORM.DIST(AND(DB$4&gt;=$E66,DB$4&lt;=$G66)*(DA$4-$E66+1),$I66/2,$L66,TRUE))/(1-2*_xlfn.NORM.DIST(0,$I66/2,$L66,TRUE))*$C66+($J66="Steady Growth")*(AND(DB$4&gt;=$E66,DB$4&lt;=$G66)*((DB$4-$E66+1)/($I66*($I66+1)/2)*$C66))+($J66="custom")*CustomCF!CU66</f>
        <v>0</v>
      </c>
      <c r="DC66" s="19">
        <f>($J66="Bell Curve")*(_xlfn.NORM.DIST(AND(DC$4&gt;=$E66,DC$4&lt;=$G66)*(DC$4-$E66+1),$I66/2,$L66,TRUE)-_xlfn.NORM.DIST(AND(DC$4&gt;=$E66,DC$4&lt;=$G66)*(DB$4-$E66+1),$I66/2,$L66,TRUE))/(1-2*_xlfn.NORM.DIST(0,$I66/2,$L66,TRUE))*$C66+($J66="Steady Growth")*(AND(DC$4&gt;=$E66,DC$4&lt;=$G66)*((DC$4-$E66+1)/($I66*($I66+1)/2)*$C66))+($J66="custom")*CustomCF!CV66</f>
        <v>0</v>
      </c>
      <c r="DD66" s="19">
        <f>($J66="Bell Curve")*(_xlfn.NORM.DIST(AND(DD$4&gt;=$E66,DD$4&lt;=$G66)*(DD$4-$E66+1),$I66/2,$L66,TRUE)-_xlfn.NORM.DIST(AND(DD$4&gt;=$E66,DD$4&lt;=$G66)*(DC$4-$E66+1),$I66/2,$L66,TRUE))/(1-2*_xlfn.NORM.DIST(0,$I66/2,$L66,TRUE))*$C66+($J66="Steady Growth")*(AND(DD$4&gt;=$E66,DD$4&lt;=$G66)*((DD$4-$E66+1)/($I66*($I66+1)/2)*$C66))+($J66="custom")*CustomCF!CW66</f>
        <v>0</v>
      </c>
      <c r="DE66" s="19">
        <f>($J66="Bell Curve")*(_xlfn.NORM.DIST(AND(DE$4&gt;=$E66,DE$4&lt;=$G66)*(DE$4-$E66+1),$I66/2,$L66,TRUE)-_xlfn.NORM.DIST(AND(DE$4&gt;=$E66,DE$4&lt;=$G66)*(DD$4-$E66+1),$I66/2,$L66,TRUE))/(1-2*_xlfn.NORM.DIST(0,$I66/2,$L66,TRUE))*$C66+($J66="Steady Growth")*(AND(DE$4&gt;=$E66,DE$4&lt;=$G66)*((DE$4-$E66+1)/($I66*($I66+1)/2)*$C66))+($J66="custom")*CustomCF!CX66</f>
        <v>0</v>
      </c>
      <c r="DF66" s="19">
        <f>($J66="Bell Curve")*(_xlfn.NORM.DIST(AND(DF$4&gt;=$E66,DF$4&lt;=$G66)*(DF$4-$E66+1),$I66/2,$L66,TRUE)-_xlfn.NORM.DIST(AND(DF$4&gt;=$E66,DF$4&lt;=$G66)*(DE$4-$E66+1),$I66/2,$L66,TRUE))/(1-2*_xlfn.NORM.DIST(0,$I66/2,$L66,TRUE))*$C66+($J66="Steady Growth")*(AND(DF$4&gt;=$E66,DF$4&lt;=$G66)*((DF$4-$E66+1)/($I66*($I66+1)/2)*$C66))+($J66="custom")*CustomCF!CY66</f>
        <v>0</v>
      </c>
      <c r="DG66" s="19">
        <f>($J66="Bell Curve")*(_xlfn.NORM.DIST(AND(DG$4&gt;=$E66,DG$4&lt;=$G66)*(DG$4-$E66+1),$I66/2,$L66,TRUE)-_xlfn.NORM.DIST(AND(DG$4&gt;=$E66,DG$4&lt;=$G66)*(DF$4-$E66+1),$I66/2,$L66,TRUE))/(1-2*_xlfn.NORM.DIST(0,$I66/2,$L66,TRUE))*$C66+($J66="Steady Growth")*(AND(DG$4&gt;=$E66,DG$4&lt;=$G66)*((DG$4-$E66+1)/($I66*($I66+1)/2)*$C66))+($J66="custom")*CustomCF!CZ66</f>
        <v>0</v>
      </c>
      <c r="DH66" s="19">
        <f>($J66="Bell Curve")*(_xlfn.NORM.DIST(AND(DH$4&gt;=$E66,DH$4&lt;=$G66)*(DH$4-$E66+1),$I66/2,$L66,TRUE)-_xlfn.NORM.DIST(AND(DH$4&gt;=$E66,DH$4&lt;=$G66)*(DG$4-$E66+1),$I66/2,$L66,TRUE))/(1-2*_xlfn.NORM.DIST(0,$I66/2,$L66,TRUE))*$C66+($J66="Steady Growth")*(AND(DH$4&gt;=$E66,DH$4&lt;=$G66)*((DH$4-$E66+1)/($I66*($I66+1)/2)*$C66))+($J66="custom")*CustomCF!DA66</f>
        <v>0</v>
      </c>
      <c r="DI66" s="19">
        <f>($J66="Bell Curve")*(_xlfn.NORM.DIST(AND(DI$4&gt;=$E66,DI$4&lt;=$G66)*(DI$4-$E66+1),$I66/2,$L66,TRUE)-_xlfn.NORM.DIST(AND(DI$4&gt;=$E66,DI$4&lt;=$G66)*(DH$4-$E66+1),$I66/2,$L66,TRUE))/(1-2*_xlfn.NORM.DIST(0,$I66/2,$L66,TRUE))*$C66+($J66="Steady Growth")*(AND(DI$4&gt;=$E66,DI$4&lt;=$G66)*((DI$4-$E66+1)/($I66*($I66+1)/2)*$C66))+($J66="custom")*CustomCF!DB66</f>
        <v>0</v>
      </c>
      <c r="DJ66" s="19">
        <f>($J66="Bell Curve")*(_xlfn.NORM.DIST(AND(DJ$4&gt;=$E66,DJ$4&lt;=$G66)*(DJ$4-$E66+1),$I66/2,$L66,TRUE)-_xlfn.NORM.DIST(AND(DJ$4&gt;=$E66,DJ$4&lt;=$G66)*(DI$4-$E66+1),$I66/2,$L66,TRUE))/(1-2*_xlfn.NORM.DIST(0,$I66/2,$L66,TRUE))*$C66+($J66="Steady Growth")*(AND(DJ$4&gt;=$E66,DJ$4&lt;=$G66)*((DJ$4-$E66+1)/($I66*($I66+1)/2)*$C66))+($J66="custom")*CustomCF!DC66</f>
        <v>0</v>
      </c>
      <c r="DK66" s="19">
        <f>($J66="Bell Curve")*(_xlfn.NORM.DIST(AND(DK$4&gt;=$E66,DK$4&lt;=$G66)*(DK$4-$E66+1),$I66/2,$L66,TRUE)-_xlfn.NORM.DIST(AND(DK$4&gt;=$E66,DK$4&lt;=$G66)*(DJ$4-$E66+1),$I66/2,$L66,TRUE))/(1-2*_xlfn.NORM.DIST(0,$I66/2,$L66,TRUE))*$C66+($J66="Steady Growth")*(AND(DK$4&gt;=$E66,DK$4&lt;=$G66)*((DK$4-$E66+1)/($I66*($I66+1)/2)*$C66))+($J66="custom")*CustomCF!DD66</f>
        <v>0</v>
      </c>
      <c r="DL66" s="19">
        <f>($J66="Bell Curve")*(_xlfn.NORM.DIST(AND(DL$4&gt;=$E66,DL$4&lt;=$G66)*(DL$4-$E66+1),$I66/2,$L66,TRUE)-_xlfn.NORM.DIST(AND(DL$4&gt;=$E66,DL$4&lt;=$G66)*(DK$4-$E66+1),$I66/2,$L66,TRUE))/(1-2*_xlfn.NORM.DIST(0,$I66/2,$L66,TRUE))*$C66+($J66="Steady Growth")*(AND(DL$4&gt;=$E66,DL$4&lt;=$G66)*((DL$4-$E66+1)/($I66*($I66+1)/2)*$C66))+($J66="custom")*CustomCF!DE66</f>
        <v>0</v>
      </c>
      <c r="DM66" s="19">
        <f>($J66="Bell Curve")*(_xlfn.NORM.DIST(AND(DM$4&gt;=$E66,DM$4&lt;=$G66)*(DM$4-$E66+1),$I66/2,$L66,TRUE)-_xlfn.NORM.DIST(AND(DM$4&gt;=$E66,DM$4&lt;=$G66)*(DL$4-$E66+1),$I66/2,$L66,TRUE))/(1-2*_xlfn.NORM.DIST(0,$I66/2,$L66,TRUE))*$C66+($J66="Steady Growth")*(AND(DM$4&gt;=$E66,DM$4&lt;=$G66)*((DM$4-$E66+1)/($I66*($I66+1)/2)*$C66))+($J66="custom")*CustomCF!DF66</f>
        <v>0</v>
      </c>
      <c r="DN66" s="19">
        <f>($J66="Bell Curve")*(_xlfn.NORM.DIST(AND(DN$4&gt;=$E66,DN$4&lt;=$G66)*(DN$4-$E66+1),$I66/2,$L66,TRUE)-_xlfn.NORM.DIST(AND(DN$4&gt;=$E66,DN$4&lt;=$G66)*(DM$4-$E66+1),$I66/2,$L66,TRUE))/(1-2*_xlfn.NORM.DIST(0,$I66/2,$L66,TRUE))*$C66+($J66="Steady Growth")*(AND(DN$4&gt;=$E66,DN$4&lt;=$G66)*((DN$4-$E66+1)/($I66*($I66+1)/2)*$C66))+($J66="custom")*CustomCF!DG66</f>
        <v>0</v>
      </c>
      <c r="DO66" s="19">
        <f>($J66="Bell Curve")*(_xlfn.NORM.DIST(AND(DO$4&gt;=$E66,DO$4&lt;=$G66)*(DO$4-$E66+1),$I66/2,$L66,TRUE)-_xlfn.NORM.DIST(AND(DO$4&gt;=$E66,DO$4&lt;=$G66)*(DN$4-$E66+1),$I66/2,$L66,TRUE))/(1-2*_xlfn.NORM.DIST(0,$I66/2,$L66,TRUE))*$C66+($J66="Steady Growth")*(AND(DO$4&gt;=$E66,DO$4&lt;=$G66)*((DO$4-$E66+1)/($I66*($I66+1)/2)*$C66))+($J66="custom")*CustomCF!DH66</f>
        <v>0</v>
      </c>
      <c r="DP66" s="19">
        <f>($J66="Bell Curve")*(_xlfn.NORM.DIST(AND(DP$4&gt;=$E66,DP$4&lt;=$G66)*(DP$4-$E66+1),$I66/2,$L66,TRUE)-_xlfn.NORM.DIST(AND(DP$4&gt;=$E66,DP$4&lt;=$G66)*(DO$4-$E66+1),$I66/2,$L66,TRUE))/(1-2*_xlfn.NORM.DIST(0,$I66/2,$L66,TRUE))*$C66+($J66="Steady Growth")*(AND(DP$4&gt;=$E66,DP$4&lt;=$G66)*((DP$4-$E66+1)/($I66*($I66+1)/2)*$C66))+($J66="custom")*CustomCF!DI66</f>
        <v>0</v>
      </c>
      <c r="DQ66" s="19">
        <f>($J66="Bell Curve")*(_xlfn.NORM.DIST(AND(DQ$4&gt;=$E66,DQ$4&lt;=$G66)*(DQ$4-$E66+1),$I66/2,$L66,TRUE)-_xlfn.NORM.DIST(AND(DQ$4&gt;=$E66,DQ$4&lt;=$G66)*(DP$4-$E66+1),$I66/2,$L66,TRUE))/(1-2*_xlfn.NORM.DIST(0,$I66/2,$L66,TRUE))*$C66+($J66="Steady Growth")*(AND(DQ$4&gt;=$E66,DQ$4&lt;=$G66)*((DQ$4-$E66+1)/($I66*($I66+1)/2)*$C66))+($J66="custom")*CustomCF!DJ66</f>
        <v>0</v>
      </c>
      <c r="DR66" s="19">
        <f>($J66="Bell Curve")*(_xlfn.NORM.DIST(AND(DR$4&gt;=$E66,DR$4&lt;=$G66)*(DR$4-$E66+1),$I66/2,$L66,TRUE)-_xlfn.NORM.DIST(AND(DR$4&gt;=$E66,DR$4&lt;=$G66)*(DQ$4-$E66+1),$I66/2,$L66,TRUE))/(1-2*_xlfn.NORM.DIST(0,$I66/2,$L66,TRUE))*$C66+($J66="Steady Growth")*(AND(DR$4&gt;=$E66,DR$4&lt;=$G66)*((DR$4-$E66+1)/($I66*($I66+1)/2)*$C66))+($J66="custom")*CustomCF!DK66</f>
        <v>0</v>
      </c>
      <c r="DS66" s="19">
        <f>($J66="Bell Curve")*(_xlfn.NORM.DIST(AND(DS$4&gt;=$E66,DS$4&lt;=$G66)*(DS$4-$E66+1),$I66/2,$L66,TRUE)-_xlfn.NORM.DIST(AND(DS$4&gt;=$E66,DS$4&lt;=$G66)*(DR$4-$E66+1),$I66/2,$L66,TRUE))/(1-2*_xlfn.NORM.DIST(0,$I66/2,$L66,TRUE))*$C66+($J66="Steady Growth")*(AND(DS$4&gt;=$E66,DS$4&lt;=$G66)*((DS$4-$E66+1)/($I66*($I66+1)/2)*$C66))+($J66="custom")*CustomCF!DL66</f>
        <v>0</v>
      </c>
      <c r="DT66" s="19">
        <f>($J66="Bell Curve")*(_xlfn.NORM.DIST(AND(DT$4&gt;=$E66,DT$4&lt;=$G66)*(DT$4-$E66+1),$I66/2,$L66,TRUE)-_xlfn.NORM.DIST(AND(DT$4&gt;=$E66,DT$4&lt;=$G66)*(DS$4-$E66+1),$I66/2,$L66,TRUE))/(1-2*_xlfn.NORM.DIST(0,$I66/2,$L66,TRUE))*$C66+($J66="Steady Growth")*(AND(DT$4&gt;=$E66,DT$4&lt;=$G66)*((DT$4-$E66+1)/($I66*($I66+1)/2)*$C66))+($J66="custom")*CustomCF!DM66</f>
        <v>0</v>
      </c>
      <c r="DU66" s="19">
        <f>($J66="Bell Curve")*(_xlfn.NORM.DIST(AND(DU$4&gt;=$E66,DU$4&lt;=$G66)*(DU$4-$E66+1),$I66/2,$L66,TRUE)-_xlfn.NORM.DIST(AND(DU$4&gt;=$E66,DU$4&lt;=$G66)*(DT$4-$E66+1),$I66/2,$L66,TRUE))/(1-2*_xlfn.NORM.DIST(0,$I66/2,$L66,TRUE))*$C66+($J66="Steady Growth")*(AND(DU$4&gt;=$E66,DU$4&lt;=$G66)*((DU$4-$E66+1)/($I66*($I66+1)/2)*$C66))+($J66="custom")*CustomCF!DN66</f>
        <v>0</v>
      </c>
      <c r="DV66" s="19">
        <f>($J66="Bell Curve")*(_xlfn.NORM.DIST(AND(DV$4&gt;=$E66,DV$4&lt;=$G66)*(DV$4-$E66+1),$I66/2,$L66,TRUE)-_xlfn.NORM.DIST(AND(DV$4&gt;=$E66,DV$4&lt;=$G66)*(DU$4-$E66+1),$I66/2,$L66,TRUE))/(1-2*_xlfn.NORM.DIST(0,$I66/2,$L66,TRUE))*$C66+($J66="Steady Growth")*(AND(DV$4&gt;=$E66,DV$4&lt;=$G66)*((DV$4-$E66+1)/($I66*($I66+1)/2)*$C66))+($J66="custom")*CustomCF!DO66</f>
        <v>0</v>
      </c>
      <c r="DW66" s="19">
        <f>($J66="Bell Curve")*(_xlfn.NORM.DIST(AND(DW$4&gt;=$E66,DW$4&lt;=$G66)*(DW$4-$E66+1),$I66/2,$L66,TRUE)-_xlfn.NORM.DIST(AND(DW$4&gt;=$E66,DW$4&lt;=$G66)*(DV$4-$E66+1),$I66/2,$L66,TRUE))/(1-2*_xlfn.NORM.DIST(0,$I66/2,$L66,TRUE))*$C66+($J66="Steady Growth")*(AND(DW$4&gt;=$E66,DW$4&lt;=$G66)*((DW$4-$E66+1)/($I66*($I66+1)/2)*$C66))+($J66="custom")*CustomCF!DP66</f>
        <v>0</v>
      </c>
      <c r="DX66" s="19">
        <f>($J66="Bell Curve")*(_xlfn.NORM.DIST(AND(DX$4&gt;=$E66,DX$4&lt;=$G66)*(DX$4-$E66+1),$I66/2,$L66,TRUE)-_xlfn.NORM.DIST(AND(DX$4&gt;=$E66,DX$4&lt;=$G66)*(DW$4-$E66+1),$I66/2,$L66,TRUE))/(1-2*_xlfn.NORM.DIST(0,$I66/2,$L66,TRUE))*$C66+($J66="Steady Growth")*(AND(DX$4&gt;=$E66,DX$4&lt;=$G66)*((DX$4-$E66+1)/($I66*($I66+1)/2)*$C66))+($J66="custom")*CustomCF!DQ66</f>
        <v>0</v>
      </c>
      <c r="DY66" s="19">
        <f>($J66="Bell Curve")*(_xlfn.NORM.DIST(AND(DY$4&gt;=$E66,DY$4&lt;=$G66)*(DY$4-$E66+1),$I66/2,$L66,TRUE)-_xlfn.NORM.DIST(AND(DY$4&gt;=$E66,DY$4&lt;=$G66)*(DX$4-$E66+1),$I66/2,$L66,TRUE))/(1-2*_xlfn.NORM.DIST(0,$I66/2,$L66,TRUE))*$C66+($J66="Steady Growth")*(AND(DY$4&gt;=$E66,DY$4&lt;=$G66)*((DY$4-$E66+1)/($I66*($I66+1)/2)*$C66))+($J66="custom")*CustomCF!DR66</f>
        <v>0</v>
      </c>
      <c r="DZ66" s="19">
        <f>($J66="Bell Curve")*(_xlfn.NORM.DIST(AND(DZ$4&gt;=$E66,DZ$4&lt;=$G66)*(DZ$4-$E66+1),$I66/2,$L66,TRUE)-_xlfn.NORM.DIST(AND(DZ$4&gt;=$E66,DZ$4&lt;=$G66)*(DY$4-$E66+1),$I66/2,$L66,TRUE))/(1-2*_xlfn.NORM.DIST(0,$I66/2,$L66,TRUE))*$C66+($J66="Steady Growth")*(AND(DZ$4&gt;=$E66,DZ$4&lt;=$G66)*((DZ$4-$E66+1)/($I66*($I66+1)/2)*$C66))+($J66="custom")*CustomCF!DS66</f>
        <v>0</v>
      </c>
      <c r="EA66" s="19">
        <f>($J66="Bell Curve")*(_xlfn.NORM.DIST(AND(EA$4&gt;=$E66,EA$4&lt;=$G66)*(EA$4-$E66+1),$I66/2,$L66,TRUE)-_xlfn.NORM.DIST(AND(EA$4&gt;=$E66,EA$4&lt;=$G66)*(DZ$4-$E66+1),$I66/2,$L66,TRUE))/(1-2*_xlfn.NORM.DIST(0,$I66/2,$L66,TRUE))*$C66+($J66="Steady Growth")*(AND(EA$4&gt;=$E66,EA$4&lt;=$G66)*((EA$4-$E66+1)/($I66*($I66+1)/2)*$C66))+($J66="custom")*CustomCF!DT66</f>
        <v>0</v>
      </c>
      <c r="EB66" s="19">
        <f>($J66="Bell Curve")*(_xlfn.NORM.DIST(AND(EB$4&gt;=$E66,EB$4&lt;=$G66)*(EB$4-$E66+1),$I66/2,$L66,TRUE)-_xlfn.NORM.DIST(AND(EB$4&gt;=$E66,EB$4&lt;=$G66)*(EA$4-$E66+1),$I66/2,$L66,TRUE))/(1-2*_xlfn.NORM.DIST(0,$I66/2,$L66,TRUE))*$C66+($J66="Steady Growth")*(AND(EB$4&gt;=$E66,EB$4&lt;=$G66)*((EB$4-$E66+1)/($I66*($I66+1)/2)*$C66))+($J66="custom")*CustomCF!DU66</f>
        <v>0</v>
      </c>
      <c r="EC66" s="19">
        <f>($J66="Bell Curve")*(_xlfn.NORM.DIST(AND(EC$4&gt;=$E66,EC$4&lt;=$G66)*(EC$4-$E66+1),$I66/2,$L66,TRUE)-_xlfn.NORM.DIST(AND(EC$4&gt;=$E66,EC$4&lt;=$G66)*(EB$4-$E66+1),$I66/2,$L66,TRUE))/(1-2*_xlfn.NORM.DIST(0,$I66/2,$L66,TRUE))*$C66+($J66="Steady Growth")*(AND(EC$4&gt;=$E66,EC$4&lt;=$G66)*((EC$4-$E66+1)/($I66*($I66+1)/2)*$C66))+($J66="custom")*CustomCF!DV66</f>
        <v>0</v>
      </c>
      <c r="ED66" s="19">
        <f>($J66="Bell Curve")*(_xlfn.NORM.DIST(AND(ED$4&gt;=$E66,ED$4&lt;=$G66)*(ED$4-$E66+1),$I66/2,$L66,TRUE)-_xlfn.NORM.DIST(AND(ED$4&gt;=$E66,ED$4&lt;=$G66)*(EC$4-$E66+1),$I66/2,$L66,TRUE))/(1-2*_xlfn.NORM.DIST(0,$I66/2,$L66,TRUE))*$C66+($J66="Steady Growth")*(AND(ED$4&gt;=$E66,ED$4&lt;=$G66)*((ED$4-$E66+1)/($I66*($I66+1)/2)*$C66))+($J66="custom")*CustomCF!DW66</f>
        <v>0</v>
      </c>
      <c r="EE66" s="19">
        <f>($J66="Bell Curve")*(_xlfn.NORM.DIST(AND(EE$4&gt;=$E66,EE$4&lt;=$G66)*(EE$4-$E66+1),$I66/2,$L66,TRUE)-_xlfn.NORM.DIST(AND(EE$4&gt;=$E66,EE$4&lt;=$G66)*(ED$4-$E66+1),$I66/2,$L66,TRUE))/(1-2*_xlfn.NORM.DIST(0,$I66/2,$L66,TRUE))*$C66+($J66="Steady Growth")*(AND(EE$4&gt;=$E66,EE$4&lt;=$G66)*((EE$4-$E66+1)/($I66*($I66+1)/2)*$C66))+($J66="custom")*CustomCF!DX66</f>
        <v>0</v>
      </c>
      <c r="EF66" s="121">
        <f>($J66="Bell Curve")*(_xlfn.NORM.DIST(AND(EF$4&gt;=$E66,EF$4&lt;=$G66)*(EF$4-$E66+1),$I66/2,$L66,TRUE)-_xlfn.NORM.DIST(AND(EF$4&gt;=$E66,EF$4&lt;=$G66)*(EE$4-$E66+1),$I66/2,$L66,TRUE))/(1-2*_xlfn.NORM.DIST(0,$I66/2,$L66,TRUE))*$C66+($J66="Steady Growth")*(AND(EF$4&gt;=$E66,EF$4&lt;=$G66)*((EF$4-$E66+1)/($I66*($I66+1)/2)*$C66))+($J66="custom")*CustomCF!DY66</f>
        <v>0</v>
      </c>
    </row>
    <row r="67" spans="2:136" hidden="1" outlineLevel="1" x14ac:dyDescent="0.2">
      <c r="B67" s="103">
        <f>Budget!S13</f>
        <v>0</v>
      </c>
      <c r="C67" s="19">
        <f>Budget!T13</f>
        <v>0</v>
      </c>
      <c r="D67" s="19" t="str">
        <f t="shared" si="29"/>
        <v/>
      </c>
      <c r="E67" s="92">
        <v>12</v>
      </c>
      <c r="F67" s="18">
        <f>IF(J67="Custom",CustomCF!E67,INDEX($P$6:$EF$6,MATCH(E67,$P$4:$EF$4,0)))</f>
        <v>46387</v>
      </c>
      <c r="G67" s="92">
        <v>30</v>
      </c>
      <c r="H67" s="18">
        <f>IF(J67="Custom",CustomCF!F67,INDEX($P$6:$EF$6,MATCH(G67,$P$4:$EF$4,0)))</f>
        <v>46934</v>
      </c>
      <c r="I67" s="9">
        <f t="shared" si="30"/>
        <v>19</v>
      </c>
      <c r="J67" s="92" t="s">
        <v>30</v>
      </c>
      <c r="K67" s="92" t="s">
        <v>31</v>
      </c>
      <c r="L67" s="9">
        <f t="shared" si="28"/>
        <v>10000000</v>
      </c>
      <c r="M67" s="107">
        <f t="shared" si="23"/>
        <v>0</v>
      </c>
      <c r="N67" s="112" t="str">
        <f t="shared" si="31"/>
        <v>OK</v>
      </c>
      <c r="O67" s="112"/>
      <c r="P67" s="19">
        <f>($J67="Bell Curve")*(_xlfn.NORM.DIST(AND(P$4&gt;=$E67,P$4&lt;=$G67)*(P$4-$E67+1),$I67/2,$L67,TRUE)-_xlfn.NORM.DIST(AND(P$4&gt;=$E67,P$4&lt;=$G67)*(N$4-$E67+1),$I67/2,$L67,TRUE))/(1-2*_xlfn.NORM.DIST(0,$I67/2,$L67,TRUE))*$C67+($J67="Steady Growth")*(AND(P$4&gt;=$E67,P$4&lt;=$G67)*((P$4-$E67+1)/($I67*($I67+1)/2)*$C67))+($J67="custom")*CustomCF!I67</f>
        <v>0</v>
      </c>
      <c r="Q67" s="19">
        <f>($J67="Bell Curve")*(_xlfn.NORM.DIST(AND(Q$4&gt;=$E67,Q$4&lt;=$G67)*(Q$4-$E67+1),$I67/2,$L67,TRUE)-_xlfn.NORM.DIST(AND(Q$4&gt;=$E67,Q$4&lt;=$G67)*(P$4-$E67+1),$I67/2,$L67,TRUE))/(1-2*_xlfn.NORM.DIST(0,$I67/2,$L67,TRUE))*$C67+($J67="Steady Growth")*(AND(Q$4&gt;=$E67,Q$4&lt;=$G67)*((Q$4-$E67+1)/($I67*($I67+1)/2)*$C67))+($J67="custom")*CustomCF!J67</f>
        <v>0</v>
      </c>
      <c r="R67" s="19">
        <f>($J67="Bell Curve")*(_xlfn.NORM.DIST(AND(R$4&gt;=$E67,R$4&lt;=$G67)*(R$4-$E67+1),$I67/2,$L67,TRUE)-_xlfn.NORM.DIST(AND(R$4&gt;=$E67,R$4&lt;=$G67)*(Q$4-$E67+1),$I67/2,$L67,TRUE))/(1-2*_xlfn.NORM.DIST(0,$I67/2,$L67,TRUE))*$C67+($J67="Steady Growth")*(AND(R$4&gt;=$E67,R$4&lt;=$G67)*((R$4-$E67+1)/($I67*($I67+1)/2)*$C67))+($J67="custom")*CustomCF!K67</f>
        <v>0</v>
      </c>
      <c r="S67" s="19">
        <f>($J67="Bell Curve")*(_xlfn.NORM.DIST(AND(S$4&gt;=$E67,S$4&lt;=$G67)*(S$4-$E67+1),$I67/2,$L67,TRUE)-_xlfn.NORM.DIST(AND(S$4&gt;=$E67,S$4&lt;=$G67)*(R$4-$E67+1),$I67/2,$L67,TRUE))/(1-2*_xlfn.NORM.DIST(0,$I67/2,$L67,TRUE))*$C67+($J67="Steady Growth")*(AND(S$4&gt;=$E67,S$4&lt;=$G67)*((S$4-$E67+1)/($I67*($I67+1)/2)*$C67))+($J67="custom")*CustomCF!L67</f>
        <v>0</v>
      </c>
      <c r="T67" s="19">
        <f>($J67="Bell Curve")*(_xlfn.NORM.DIST(AND(T$4&gt;=$E67,T$4&lt;=$G67)*(T$4-$E67+1),$I67/2,$L67,TRUE)-_xlfn.NORM.DIST(AND(T$4&gt;=$E67,T$4&lt;=$G67)*(S$4-$E67+1),$I67/2,$L67,TRUE))/(1-2*_xlfn.NORM.DIST(0,$I67/2,$L67,TRUE))*$C67+($J67="Steady Growth")*(AND(T$4&gt;=$E67,T$4&lt;=$G67)*((T$4-$E67+1)/($I67*($I67+1)/2)*$C67))+($J67="custom")*CustomCF!M67</f>
        <v>0</v>
      </c>
      <c r="U67" s="19">
        <f>($J67="Bell Curve")*(_xlfn.NORM.DIST(AND(U$4&gt;=$E67,U$4&lt;=$G67)*(U$4-$E67+1),$I67/2,$L67,TRUE)-_xlfn.NORM.DIST(AND(U$4&gt;=$E67,U$4&lt;=$G67)*(T$4-$E67+1),$I67/2,$L67,TRUE))/(1-2*_xlfn.NORM.DIST(0,$I67/2,$L67,TRUE))*$C67+($J67="Steady Growth")*(AND(U$4&gt;=$E67,U$4&lt;=$G67)*((U$4-$E67+1)/($I67*($I67+1)/2)*$C67))+($J67="custom")*CustomCF!N67</f>
        <v>0</v>
      </c>
      <c r="V67" s="19">
        <f>($J67="Bell Curve")*(_xlfn.NORM.DIST(AND(V$4&gt;=$E67,V$4&lt;=$G67)*(V$4-$E67+1),$I67/2,$L67,TRUE)-_xlfn.NORM.DIST(AND(V$4&gt;=$E67,V$4&lt;=$G67)*(U$4-$E67+1),$I67/2,$L67,TRUE))/(1-2*_xlfn.NORM.DIST(0,$I67/2,$L67,TRUE))*$C67+($J67="Steady Growth")*(AND(V$4&gt;=$E67,V$4&lt;=$G67)*((V$4-$E67+1)/($I67*($I67+1)/2)*$C67))+($J67="custom")*CustomCF!O67</f>
        <v>0</v>
      </c>
      <c r="W67" s="19">
        <f>($J67="Bell Curve")*(_xlfn.NORM.DIST(AND(W$4&gt;=$E67,W$4&lt;=$G67)*(W$4-$E67+1),$I67/2,$L67,TRUE)-_xlfn.NORM.DIST(AND(W$4&gt;=$E67,W$4&lt;=$G67)*(V$4-$E67+1),$I67/2,$L67,TRUE))/(1-2*_xlfn.NORM.DIST(0,$I67/2,$L67,TRUE))*$C67+($J67="Steady Growth")*(AND(W$4&gt;=$E67,W$4&lt;=$G67)*((W$4-$E67+1)/($I67*($I67+1)/2)*$C67))+($J67="custom")*CustomCF!P67</f>
        <v>0</v>
      </c>
      <c r="X67" s="19">
        <f>($J67="Bell Curve")*(_xlfn.NORM.DIST(AND(X$4&gt;=$E67,X$4&lt;=$G67)*(X$4-$E67+1),$I67/2,$L67,TRUE)-_xlfn.NORM.DIST(AND(X$4&gt;=$E67,X$4&lt;=$G67)*(W$4-$E67+1),$I67/2,$L67,TRUE))/(1-2*_xlfn.NORM.DIST(0,$I67/2,$L67,TRUE))*$C67+($J67="Steady Growth")*(AND(X$4&gt;=$E67,X$4&lt;=$G67)*((X$4-$E67+1)/($I67*($I67+1)/2)*$C67))+($J67="custom")*CustomCF!Q67</f>
        <v>0</v>
      </c>
      <c r="Y67" s="19">
        <f>($J67="Bell Curve")*(_xlfn.NORM.DIST(AND(Y$4&gt;=$E67,Y$4&lt;=$G67)*(Y$4-$E67+1),$I67/2,$L67,TRUE)-_xlfn.NORM.DIST(AND(Y$4&gt;=$E67,Y$4&lt;=$G67)*(X$4-$E67+1),$I67/2,$L67,TRUE))/(1-2*_xlfn.NORM.DIST(0,$I67/2,$L67,TRUE))*$C67+($J67="Steady Growth")*(AND(Y$4&gt;=$E67,Y$4&lt;=$G67)*((Y$4-$E67+1)/($I67*($I67+1)/2)*$C67))+($J67="custom")*CustomCF!R67</f>
        <v>0</v>
      </c>
      <c r="Z67" s="19">
        <f>($J67="Bell Curve")*(_xlfn.NORM.DIST(AND(Z$4&gt;=$E67,Z$4&lt;=$G67)*(Z$4-$E67+1),$I67/2,$L67,TRUE)-_xlfn.NORM.DIST(AND(Z$4&gt;=$E67,Z$4&lt;=$G67)*(Y$4-$E67+1),$I67/2,$L67,TRUE))/(1-2*_xlfn.NORM.DIST(0,$I67/2,$L67,TRUE))*$C67+($J67="Steady Growth")*(AND(Z$4&gt;=$E67,Z$4&lt;=$G67)*((Z$4-$E67+1)/($I67*($I67+1)/2)*$C67))+($J67="custom")*CustomCF!S67</f>
        <v>0</v>
      </c>
      <c r="AA67" s="19">
        <f>($J67="Bell Curve")*(_xlfn.NORM.DIST(AND(AA$4&gt;=$E67,AA$4&lt;=$G67)*(AA$4-$E67+1),$I67/2,$L67,TRUE)-_xlfn.NORM.DIST(AND(AA$4&gt;=$E67,AA$4&lt;=$G67)*(Z$4-$E67+1),$I67/2,$L67,TRUE))/(1-2*_xlfn.NORM.DIST(0,$I67/2,$L67,TRUE))*$C67+($J67="Steady Growth")*(AND(AA$4&gt;=$E67,AA$4&lt;=$G67)*((AA$4-$E67+1)/($I67*($I67+1)/2)*$C67))+($J67="custom")*CustomCF!T67</f>
        <v>0</v>
      </c>
      <c r="AB67" s="19">
        <f>($J67="Bell Curve")*(_xlfn.NORM.DIST(AND(AB$4&gt;=$E67,AB$4&lt;=$G67)*(AB$4-$E67+1),$I67/2,$L67,TRUE)-_xlfn.NORM.DIST(AND(AB$4&gt;=$E67,AB$4&lt;=$G67)*(AA$4-$E67+1),$I67/2,$L67,TRUE))/(1-2*_xlfn.NORM.DIST(0,$I67/2,$L67,TRUE))*$C67+($J67="Steady Growth")*(AND(AB$4&gt;=$E67,AB$4&lt;=$G67)*((AB$4-$E67+1)/($I67*($I67+1)/2)*$C67))+($J67="custom")*CustomCF!U67</f>
        <v>0</v>
      </c>
      <c r="AC67" s="19">
        <f>($J67="Bell Curve")*(_xlfn.NORM.DIST(AND(AC$4&gt;=$E67,AC$4&lt;=$G67)*(AC$4-$E67+1),$I67/2,$L67,TRUE)-_xlfn.NORM.DIST(AND(AC$4&gt;=$E67,AC$4&lt;=$G67)*(AB$4-$E67+1),$I67/2,$L67,TRUE))/(1-2*_xlfn.NORM.DIST(0,$I67/2,$L67,TRUE))*$C67+($J67="Steady Growth")*(AND(AC$4&gt;=$E67,AC$4&lt;=$G67)*((AC$4-$E67+1)/($I67*($I67+1)/2)*$C67))+($J67="custom")*CustomCF!V67</f>
        <v>0</v>
      </c>
      <c r="AD67" s="19">
        <f>($J67="Bell Curve")*(_xlfn.NORM.DIST(AND(AD$4&gt;=$E67,AD$4&lt;=$G67)*(AD$4-$E67+1),$I67/2,$L67,TRUE)-_xlfn.NORM.DIST(AND(AD$4&gt;=$E67,AD$4&lt;=$G67)*(AC$4-$E67+1),$I67/2,$L67,TRUE))/(1-2*_xlfn.NORM.DIST(0,$I67/2,$L67,TRUE))*$C67+($J67="Steady Growth")*(AND(AD$4&gt;=$E67,AD$4&lt;=$G67)*((AD$4-$E67+1)/($I67*($I67+1)/2)*$C67))+($J67="custom")*CustomCF!W67</f>
        <v>0</v>
      </c>
      <c r="AE67" s="19">
        <f>($J67="Bell Curve")*(_xlfn.NORM.DIST(AND(AE$4&gt;=$E67,AE$4&lt;=$G67)*(AE$4-$E67+1),$I67/2,$L67,TRUE)-_xlfn.NORM.DIST(AND(AE$4&gt;=$E67,AE$4&lt;=$G67)*(AD$4-$E67+1),$I67/2,$L67,TRUE))/(1-2*_xlfn.NORM.DIST(0,$I67/2,$L67,TRUE))*$C67+($J67="Steady Growth")*(AND(AE$4&gt;=$E67,AE$4&lt;=$G67)*((AE$4-$E67+1)/($I67*($I67+1)/2)*$C67))+($J67="custom")*CustomCF!X67</f>
        <v>0</v>
      </c>
      <c r="AF67" s="19">
        <f>($J67="Bell Curve")*(_xlfn.NORM.DIST(AND(AF$4&gt;=$E67,AF$4&lt;=$G67)*(AF$4-$E67+1),$I67/2,$L67,TRUE)-_xlfn.NORM.DIST(AND(AF$4&gt;=$E67,AF$4&lt;=$G67)*(AE$4-$E67+1),$I67/2,$L67,TRUE))/(1-2*_xlfn.NORM.DIST(0,$I67/2,$L67,TRUE))*$C67+($J67="Steady Growth")*(AND(AF$4&gt;=$E67,AF$4&lt;=$G67)*((AF$4-$E67+1)/($I67*($I67+1)/2)*$C67))+($J67="custom")*CustomCF!Y67</f>
        <v>0</v>
      </c>
      <c r="AG67" s="19">
        <f>($J67="Bell Curve")*(_xlfn.NORM.DIST(AND(AG$4&gt;=$E67,AG$4&lt;=$G67)*(AG$4-$E67+1),$I67/2,$L67,TRUE)-_xlfn.NORM.DIST(AND(AG$4&gt;=$E67,AG$4&lt;=$G67)*(AF$4-$E67+1),$I67/2,$L67,TRUE))/(1-2*_xlfn.NORM.DIST(0,$I67/2,$L67,TRUE))*$C67+($J67="Steady Growth")*(AND(AG$4&gt;=$E67,AG$4&lt;=$G67)*((AG$4-$E67+1)/($I67*($I67+1)/2)*$C67))+($J67="custom")*CustomCF!Z67</f>
        <v>0</v>
      </c>
      <c r="AH67" s="19">
        <f>($J67="Bell Curve")*(_xlfn.NORM.DIST(AND(AH$4&gt;=$E67,AH$4&lt;=$G67)*(AH$4-$E67+1),$I67/2,$L67,TRUE)-_xlfn.NORM.DIST(AND(AH$4&gt;=$E67,AH$4&lt;=$G67)*(AG$4-$E67+1),$I67/2,$L67,TRUE))/(1-2*_xlfn.NORM.DIST(0,$I67/2,$L67,TRUE))*$C67+($J67="Steady Growth")*(AND(AH$4&gt;=$E67,AH$4&lt;=$G67)*((AH$4-$E67+1)/($I67*($I67+1)/2)*$C67))+($J67="custom")*CustomCF!AA67</f>
        <v>0</v>
      </c>
      <c r="AI67" s="19">
        <f>($J67="Bell Curve")*(_xlfn.NORM.DIST(AND(AI$4&gt;=$E67,AI$4&lt;=$G67)*(AI$4-$E67+1),$I67/2,$L67,TRUE)-_xlfn.NORM.DIST(AND(AI$4&gt;=$E67,AI$4&lt;=$G67)*(AH$4-$E67+1),$I67/2,$L67,TRUE))/(1-2*_xlfn.NORM.DIST(0,$I67/2,$L67,TRUE))*$C67+($J67="Steady Growth")*(AND(AI$4&gt;=$E67,AI$4&lt;=$G67)*((AI$4-$E67+1)/($I67*($I67+1)/2)*$C67))+($J67="custom")*CustomCF!AB67</f>
        <v>0</v>
      </c>
      <c r="AJ67" s="19">
        <f>($J67="Bell Curve")*(_xlfn.NORM.DIST(AND(AJ$4&gt;=$E67,AJ$4&lt;=$G67)*(AJ$4-$E67+1),$I67/2,$L67,TRUE)-_xlfn.NORM.DIST(AND(AJ$4&gt;=$E67,AJ$4&lt;=$G67)*(AI$4-$E67+1),$I67/2,$L67,TRUE))/(1-2*_xlfn.NORM.DIST(0,$I67/2,$L67,TRUE))*$C67+($J67="Steady Growth")*(AND(AJ$4&gt;=$E67,AJ$4&lt;=$G67)*((AJ$4-$E67+1)/($I67*($I67+1)/2)*$C67))+($J67="custom")*CustomCF!AC67</f>
        <v>0</v>
      </c>
      <c r="AK67" s="19">
        <f>($J67="Bell Curve")*(_xlfn.NORM.DIST(AND(AK$4&gt;=$E67,AK$4&lt;=$G67)*(AK$4-$E67+1),$I67/2,$L67,TRUE)-_xlfn.NORM.DIST(AND(AK$4&gt;=$E67,AK$4&lt;=$G67)*(AJ$4-$E67+1),$I67/2,$L67,TRUE))/(1-2*_xlfn.NORM.DIST(0,$I67/2,$L67,TRUE))*$C67+($J67="Steady Growth")*(AND(AK$4&gt;=$E67,AK$4&lt;=$G67)*((AK$4-$E67+1)/($I67*($I67+1)/2)*$C67))+($J67="custom")*CustomCF!AD67</f>
        <v>0</v>
      </c>
      <c r="AL67" s="19">
        <f>($J67="Bell Curve")*(_xlfn.NORM.DIST(AND(AL$4&gt;=$E67,AL$4&lt;=$G67)*(AL$4-$E67+1),$I67/2,$L67,TRUE)-_xlfn.NORM.DIST(AND(AL$4&gt;=$E67,AL$4&lt;=$G67)*(AK$4-$E67+1),$I67/2,$L67,TRUE))/(1-2*_xlfn.NORM.DIST(0,$I67/2,$L67,TRUE))*$C67+($J67="Steady Growth")*(AND(AL$4&gt;=$E67,AL$4&lt;=$G67)*((AL$4-$E67+1)/($I67*($I67+1)/2)*$C67))+($J67="custom")*CustomCF!AE67</f>
        <v>0</v>
      </c>
      <c r="AM67" s="19">
        <f>($J67="Bell Curve")*(_xlfn.NORM.DIST(AND(AM$4&gt;=$E67,AM$4&lt;=$G67)*(AM$4-$E67+1),$I67/2,$L67,TRUE)-_xlfn.NORM.DIST(AND(AM$4&gt;=$E67,AM$4&lt;=$G67)*(AL$4-$E67+1),$I67/2,$L67,TRUE))/(1-2*_xlfn.NORM.DIST(0,$I67/2,$L67,TRUE))*$C67+($J67="Steady Growth")*(AND(AM$4&gt;=$E67,AM$4&lt;=$G67)*((AM$4-$E67+1)/($I67*($I67+1)/2)*$C67))+($J67="custom")*CustomCF!AF67</f>
        <v>0</v>
      </c>
      <c r="AN67" s="19">
        <f>($J67="Bell Curve")*(_xlfn.NORM.DIST(AND(AN$4&gt;=$E67,AN$4&lt;=$G67)*(AN$4-$E67+1),$I67/2,$L67,TRUE)-_xlfn.NORM.DIST(AND(AN$4&gt;=$E67,AN$4&lt;=$G67)*(AM$4-$E67+1),$I67/2,$L67,TRUE))/(1-2*_xlfn.NORM.DIST(0,$I67/2,$L67,TRUE))*$C67+($J67="Steady Growth")*(AND(AN$4&gt;=$E67,AN$4&lt;=$G67)*((AN$4-$E67+1)/($I67*($I67+1)/2)*$C67))+($J67="custom")*CustomCF!AG67</f>
        <v>0</v>
      </c>
      <c r="AO67" s="19">
        <f>($J67="Bell Curve")*(_xlfn.NORM.DIST(AND(AO$4&gt;=$E67,AO$4&lt;=$G67)*(AO$4-$E67+1),$I67/2,$L67,TRUE)-_xlfn.NORM.DIST(AND(AO$4&gt;=$E67,AO$4&lt;=$G67)*(AN$4-$E67+1),$I67/2,$L67,TRUE))/(1-2*_xlfn.NORM.DIST(0,$I67/2,$L67,TRUE))*$C67+($J67="Steady Growth")*(AND(AO$4&gt;=$E67,AO$4&lt;=$G67)*((AO$4-$E67+1)/($I67*($I67+1)/2)*$C67))+($J67="custom")*CustomCF!AH67</f>
        <v>0</v>
      </c>
      <c r="AP67" s="19">
        <f>($J67="Bell Curve")*(_xlfn.NORM.DIST(AND(AP$4&gt;=$E67,AP$4&lt;=$G67)*(AP$4-$E67+1),$I67/2,$L67,TRUE)-_xlfn.NORM.DIST(AND(AP$4&gt;=$E67,AP$4&lt;=$G67)*(AO$4-$E67+1),$I67/2,$L67,TRUE))/(1-2*_xlfn.NORM.DIST(0,$I67/2,$L67,TRUE))*$C67+($J67="Steady Growth")*(AND(AP$4&gt;=$E67,AP$4&lt;=$G67)*((AP$4-$E67+1)/($I67*($I67+1)/2)*$C67))+($J67="custom")*CustomCF!AI67</f>
        <v>0</v>
      </c>
      <c r="AQ67" s="19">
        <f>($J67="Bell Curve")*(_xlfn.NORM.DIST(AND(AQ$4&gt;=$E67,AQ$4&lt;=$G67)*(AQ$4-$E67+1),$I67/2,$L67,TRUE)-_xlfn.NORM.DIST(AND(AQ$4&gt;=$E67,AQ$4&lt;=$G67)*(AP$4-$E67+1),$I67/2,$L67,TRUE))/(1-2*_xlfn.NORM.DIST(0,$I67/2,$L67,TRUE))*$C67+($J67="Steady Growth")*(AND(AQ$4&gt;=$E67,AQ$4&lt;=$G67)*((AQ$4-$E67+1)/($I67*($I67+1)/2)*$C67))+($J67="custom")*CustomCF!AJ67</f>
        <v>0</v>
      </c>
      <c r="AR67" s="19">
        <f>($J67="Bell Curve")*(_xlfn.NORM.DIST(AND(AR$4&gt;=$E67,AR$4&lt;=$G67)*(AR$4-$E67+1),$I67/2,$L67,TRUE)-_xlfn.NORM.DIST(AND(AR$4&gt;=$E67,AR$4&lt;=$G67)*(AQ$4-$E67+1),$I67/2,$L67,TRUE))/(1-2*_xlfn.NORM.DIST(0,$I67/2,$L67,TRUE))*$C67+($J67="Steady Growth")*(AND(AR$4&gt;=$E67,AR$4&lt;=$G67)*((AR$4-$E67+1)/($I67*($I67+1)/2)*$C67))+($J67="custom")*CustomCF!AK67</f>
        <v>0</v>
      </c>
      <c r="AS67" s="19">
        <f>($J67="Bell Curve")*(_xlfn.NORM.DIST(AND(AS$4&gt;=$E67,AS$4&lt;=$G67)*(AS$4-$E67+1),$I67/2,$L67,TRUE)-_xlfn.NORM.DIST(AND(AS$4&gt;=$E67,AS$4&lt;=$G67)*(AR$4-$E67+1),$I67/2,$L67,TRUE))/(1-2*_xlfn.NORM.DIST(0,$I67/2,$L67,TRUE))*$C67+($J67="Steady Growth")*(AND(AS$4&gt;=$E67,AS$4&lt;=$G67)*((AS$4-$E67+1)/($I67*($I67+1)/2)*$C67))+($J67="custom")*CustomCF!AL67</f>
        <v>0</v>
      </c>
      <c r="AT67" s="19">
        <f>($J67="Bell Curve")*(_xlfn.NORM.DIST(AND(AT$4&gt;=$E67,AT$4&lt;=$G67)*(AT$4-$E67+1),$I67/2,$L67,TRUE)-_xlfn.NORM.DIST(AND(AT$4&gt;=$E67,AT$4&lt;=$G67)*(AS$4-$E67+1),$I67/2,$L67,TRUE))/(1-2*_xlfn.NORM.DIST(0,$I67/2,$L67,TRUE))*$C67+($J67="Steady Growth")*(AND(AT$4&gt;=$E67,AT$4&lt;=$G67)*((AT$4-$E67+1)/($I67*($I67+1)/2)*$C67))+($J67="custom")*CustomCF!AM67</f>
        <v>0</v>
      </c>
      <c r="AU67" s="19">
        <f>($J67="Bell Curve")*(_xlfn.NORM.DIST(AND(AU$4&gt;=$E67,AU$4&lt;=$G67)*(AU$4-$E67+1),$I67/2,$L67,TRUE)-_xlfn.NORM.DIST(AND(AU$4&gt;=$E67,AU$4&lt;=$G67)*(AT$4-$E67+1),$I67/2,$L67,TRUE))/(1-2*_xlfn.NORM.DIST(0,$I67/2,$L67,TRUE))*$C67+($J67="Steady Growth")*(AND(AU$4&gt;=$E67,AU$4&lt;=$G67)*((AU$4-$E67+1)/($I67*($I67+1)/2)*$C67))+($J67="custom")*CustomCF!AN67</f>
        <v>0</v>
      </c>
      <c r="AV67" s="19">
        <f>($J67="Bell Curve")*(_xlfn.NORM.DIST(AND(AV$4&gt;=$E67,AV$4&lt;=$G67)*(AV$4-$E67+1),$I67/2,$L67,TRUE)-_xlfn.NORM.DIST(AND(AV$4&gt;=$E67,AV$4&lt;=$G67)*(AU$4-$E67+1),$I67/2,$L67,TRUE))/(1-2*_xlfn.NORM.DIST(0,$I67/2,$L67,TRUE))*$C67+($J67="Steady Growth")*(AND(AV$4&gt;=$E67,AV$4&lt;=$G67)*((AV$4-$E67+1)/($I67*($I67+1)/2)*$C67))+($J67="custom")*CustomCF!AO67</f>
        <v>0</v>
      </c>
      <c r="AW67" s="19">
        <f>($J67="Bell Curve")*(_xlfn.NORM.DIST(AND(AW$4&gt;=$E67,AW$4&lt;=$G67)*(AW$4-$E67+1),$I67/2,$L67,TRUE)-_xlfn.NORM.DIST(AND(AW$4&gt;=$E67,AW$4&lt;=$G67)*(AV$4-$E67+1),$I67/2,$L67,TRUE))/(1-2*_xlfn.NORM.DIST(0,$I67/2,$L67,TRUE))*$C67+($J67="Steady Growth")*(AND(AW$4&gt;=$E67,AW$4&lt;=$G67)*((AW$4-$E67+1)/($I67*($I67+1)/2)*$C67))+($J67="custom")*CustomCF!AP67</f>
        <v>0</v>
      </c>
      <c r="AX67" s="19">
        <f>($J67="Bell Curve")*(_xlfn.NORM.DIST(AND(AX$4&gt;=$E67,AX$4&lt;=$G67)*(AX$4-$E67+1),$I67/2,$L67,TRUE)-_xlfn.NORM.DIST(AND(AX$4&gt;=$E67,AX$4&lt;=$G67)*(AW$4-$E67+1),$I67/2,$L67,TRUE))/(1-2*_xlfn.NORM.DIST(0,$I67/2,$L67,TRUE))*$C67+($J67="Steady Growth")*(AND(AX$4&gt;=$E67,AX$4&lt;=$G67)*((AX$4-$E67+1)/($I67*($I67+1)/2)*$C67))+($J67="custom")*CustomCF!AQ67</f>
        <v>0</v>
      </c>
      <c r="AY67" s="19">
        <f>($J67="Bell Curve")*(_xlfn.NORM.DIST(AND(AY$4&gt;=$E67,AY$4&lt;=$G67)*(AY$4-$E67+1),$I67/2,$L67,TRUE)-_xlfn.NORM.DIST(AND(AY$4&gt;=$E67,AY$4&lt;=$G67)*(AX$4-$E67+1),$I67/2,$L67,TRUE))/(1-2*_xlfn.NORM.DIST(0,$I67/2,$L67,TRUE))*$C67+($J67="Steady Growth")*(AND(AY$4&gt;=$E67,AY$4&lt;=$G67)*((AY$4-$E67+1)/($I67*($I67+1)/2)*$C67))+($J67="custom")*CustomCF!AR67</f>
        <v>0</v>
      </c>
      <c r="AZ67" s="19">
        <f>($J67="Bell Curve")*(_xlfn.NORM.DIST(AND(AZ$4&gt;=$E67,AZ$4&lt;=$G67)*(AZ$4-$E67+1),$I67/2,$L67,TRUE)-_xlfn.NORM.DIST(AND(AZ$4&gt;=$E67,AZ$4&lt;=$G67)*(AY$4-$E67+1),$I67/2,$L67,TRUE))/(1-2*_xlfn.NORM.DIST(0,$I67/2,$L67,TRUE))*$C67+($J67="Steady Growth")*(AND(AZ$4&gt;=$E67,AZ$4&lt;=$G67)*((AZ$4-$E67+1)/($I67*($I67+1)/2)*$C67))+($J67="custom")*CustomCF!AS67</f>
        <v>0</v>
      </c>
      <c r="BA67" s="19">
        <f>($J67="Bell Curve")*(_xlfn.NORM.DIST(AND(BA$4&gt;=$E67,BA$4&lt;=$G67)*(BA$4-$E67+1),$I67/2,$L67,TRUE)-_xlfn.NORM.DIST(AND(BA$4&gt;=$E67,BA$4&lt;=$G67)*(AZ$4-$E67+1),$I67/2,$L67,TRUE))/(1-2*_xlfn.NORM.DIST(0,$I67/2,$L67,TRUE))*$C67+($J67="Steady Growth")*(AND(BA$4&gt;=$E67,BA$4&lt;=$G67)*((BA$4-$E67+1)/($I67*($I67+1)/2)*$C67))+($J67="custom")*CustomCF!AT67</f>
        <v>0</v>
      </c>
      <c r="BB67" s="19">
        <f>($J67="Bell Curve")*(_xlfn.NORM.DIST(AND(BB$4&gt;=$E67,BB$4&lt;=$G67)*(BB$4-$E67+1),$I67/2,$L67,TRUE)-_xlfn.NORM.DIST(AND(BB$4&gt;=$E67,BB$4&lt;=$G67)*(BA$4-$E67+1),$I67/2,$L67,TRUE))/(1-2*_xlfn.NORM.DIST(0,$I67/2,$L67,TRUE))*$C67+($J67="Steady Growth")*(AND(BB$4&gt;=$E67,BB$4&lt;=$G67)*((BB$4-$E67+1)/($I67*($I67+1)/2)*$C67))+($J67="custom")*CustomCF!AU67</f>
        <v>0</v>
      </c>
      <c r="BC67" s="19">
        <f>($J67="Bell Curve")*(_xlfn.NORM.DIST(AND(BC$4&gt;=$E67,BC$4&lt;=$G67)*(BC$4-$E67+1),$I67/2,$L67,TRUE)-_xlfn.NORM.DIST(AND(BC$4&gt;=$E67,BC$4&lt;=$G67)*(BB$4-$E67+1),$I67/2,$L67,TRUE))/(1-2*_xlfn.NORM.DIST(0,$I67/2,$L67,TRUE))*$C67+($J67="Steady Growth")*(AND(BC$4&gt;=$E67,BC$4&lt;=$G67)*((BC$4-$E67+1)/($I67*($I67+1)/2)*$C67))+($J67="custom")*CustomCF!AV67</f>
        <v>0</v>
      </c>
      <c r="BD67" s="19">
        <f>($J67="Bell Curve")*(_xlfn.NORM.DIST(AND(BD$4&gt;=$E67,BD$4&lt;=$G67)*(BD$4-$E67+1),$I67/2,$L67,TRUE)-_xlfn.NORM.DIST(AND(BD$4&gt;=$E67,BD$4&lt;=$G67)*(BC$4-$E67+1),$I67/2,$L67,TRUE))/(1-2*_xlfn.NORM.DIST(0,$I67/2,$L67,TRUE))*$C67+($J67="Steady Growth")*(AND(BD$4&gt;=$E67,BD$4&lt;=$G67)*((BD$4-$E67+1)/($I67*($I67+1)/2)*$C67))+($J67="custom")*CustomCF!AW67</f>
        <v>0</v>
      </c>
      <c r="BE67" s="19">
        <f>($J67="Bell Curve")*(_xlfn.NORM.DIST(AND(BE$4&gt;=$E67,BE$4&lt;=$G67)*(BE$4-$E67+1),$I67/2,$L67,TRUE)-_xlfn.NORM.DIST(AND(BE$4&gt;=$E67,BE$4&lt;=$G67)*(BD$4-$E67+1),$I67/2,$L67,TRUE))/(1-2*_xlfn.NORM.DIST(0,$I67/2,$L67,TRUE))*$C67+($J67="Steady Growth")*(AND(BE$4&gt;=$E67,BE$4&lt;=$G67)*((BE$4-$E67+1)/($I67*($I67+1)/2)*$C67))+($J67="custom")*CustomCF!AX67</f>
        <v>0</v>
      </c>
      <c r="BF67" s="19">
        <f>($J67="Bell Curve")*(_xlfn.NORM.DIST(AND(BF$4&gt;=$E67,BF$4&lt;=$G67)*(BF$4-$E67+1),$I67/2,$L67,TRUE)-_xlfn.NORM.DIST(AND(BF$4&gt;=$E67,BF$4&lt;=$G67)*(BE$4-$E67+1),$I67/2,$L67,TRUE))/(1-2*_xlfn.NORM.DIST(0,$I67/2,$L67,TRUE))*$C67+($J67="Steady Growth")*(AND(BF$4&gt;=$E67,BF$4&lt;=$G67)*((BF$4-$E67+1)/($I67*($I67+1)/2)*$C67))+($J67="custom")*CustomCF!AY67</f>
        <v>0</v>
      </c>
      <c r="BG67" s="19">
        <f>($J67="Bell Curve")*(_xlfn.NORM.DIST(AND(BG$4&gt;=$E67,BG$4&lt;=$G67)*(BG$4-$E67+1),$I67/2,$L67,TRUE)-_xlfn.NORM.DIST(AND(BG$4&gt;=$E67,BG$4&lt;=$G67)*(BF$4-$E67+1),$I67/2,$L67,TRUE))/(1-2*_xlfn.NORM.DIST(0,$I67/2,$L67,TRUE))*$C67+($J67="Steady Growth")*(AND(BG$4&gt;=$E67,BG$4&lt;=$G67)*((BG$4-$E67+1)/($I67*($I67+1)/2)*$C67))+($J67="custom")*CustomCF!AZ67</f>
        <v>0</v>
      </c>
      <c r="BH67" s="19">
        <f>($J67="Bell Curve")*(_xlfn.NORM.DIST(AND(BH$4&gt;=$E67,BH$4&lt;=$G67)*(BH$4-$E67+1),$I67/2,$L67,TRUE)-_xlfn.NORM.DIST(AND(BH$4&gt;=$E67,BH$4&lt;=$G67)*(BG$4-$E67+1),$I67/2,$L67,TRUE))/(1-2*_xlfn.NORM.DIST(0,$I67/2,$L67,TRUE))*$C67+($J67="Steady Growth")*(AND(BH$4&gt;=$E67,BH$4&lt;=$G67)*((BH$4-$E67+1)/($I67*($I67+1)/2)*$C67))+($J67="custom")*CustomCF!BA67</f>
        <v>0</v>
      </c>
      <c r="BI67" s="19">
        <f>($J67="Bell Curve")*(_xlfn.NORM.DIST(AND(BI$4&gt;=$E67,BI$4&lt;=$G67)*(BI$4-$E67+1),$I67/2,$L67,TRUE)-_xlfn.NORM.DIST(AND(BI$4&gt;=$E67,BI$4&lt;=$G67)*(BH$4-$E67+1),$I67/2,$L67,TRUE))/(1-2*_xlfn.NORM.DIST(0,$I67/2,$L67,TRUE))*$C67+($J67="Steady Growth")*(AND(BI$4&gt;=$E67,BI$4&lt;=$G67)*((BI$4-$E67+1)/($I67*($I67+1)/2)*$C67))+($J67="custom")*CustomCF!BB67</f>
        <v>0</v>
      </c>
      <c r="BJ67" s="19">
        <f>($J67="Bell Curve")*(_xlfn.NORM.DIST(AND(BJ$4&gt;=$E67,BJ$4&lt;=$G67)*(BJ$4-$E67+1),$I67/2,$L67,TRUE)-_xlfn.NORM.DIST(AND(BJ$4&gt;=$E67,BJ$4&lt;=$G67)*(BI$4-$E67+1),$I67/2,$L67,TRUE))/(1-2*_xlfn.NORM.DIST(0,$I67/2,$L67,TRUE))*$C67+($J67="Steady Growth")*(AND(BJ$4&gt;=$E67,BJ$4&lt;=$G67)*((BJ$4-$E67+1)/($I67*($I67+1)/2)*$C67))+($J67="custom")*CustomCF!BC67</f>
        <v>0</v>
      </c>
      <c r="BK67" s="19">
        <f>($J67="Bell Curve")*(_xlfn.NORM.DIST(AND(BK$4&gt;=$E67,BK$4&lt;=$G67)*(BK$4-$E67+1),$I67/2,$L67,TRUE)-_xlfn.NORM.DIST(AND(BK$4&gt;=$E67,BK$4&lt;=$G67)*(BJ$4-$E67+1),$I67/2,$L67,TRUE))/(1-2*_xlfn.NORM.DIST(0,$I67/2,$L67,TRUE))*$C67+($J67="Steady Growth")*(AND(BK$4&gt;=$E67,BK$4&lt;=$G67)*((BK$4-$E67+1)/($I67*($I67+1)/2)*$C67))+($J67="custom")*CustomCF!BD67</f>
        <v>0</v>
      </c>
      <c r="BL67" s="19">
        <f>($J67="Bell Curve")*(_xlfn.NORM.DIST(AND(BL$4&gt;=$E67,BL$4&lt;=$G67)*(BL$4-$E67+1),$I67/2,$L67,TRUE)-_xlfn.NORM.DIST(AND(BL$4&gt;=$E67,BL$4&lt;=$G67)*(BK$4-$E67+1),$I67/2,$L67,TRUE))/(1-2*_xlfn.NORM.DIST(0,$I67/2,$L67,TRUE))*$C67+($J67="Steady Growth")*(AND(BL$4&gt;=$E67,BL$4&lt;=$G67)*((BL$4-$E67+1)/($I67*($I67+1)/2)*$C67))+($J67="custom")*CustomCF!BE67</f>
        <v>0</v>
      </c>
      <c r="BM67" s="19">
        <f>($J67="Bell Curve")*(_xlfn.NORM.DIST(AND(BM$4&gt;=$E67,BM$4&lt;=$G67)*(BM$4-$E67+1),$I67/2,$L67,TRUE)-_xlfn.NORM.DIST(AND(BM$4&gt;=$E67,BM$4&lt;=$G67)*(BL$4-$E67+1),$I67/2,$L67,TRUE))/(1-2*_xlfn.NORM.DIST(0,$I67/2,$L67,TRUE))*$C67+($J67="Steady Growth")*(AND(BM$4&gt;=$E67,BM$4&lt;=$G67)*((BM$4-$E67+1)/($I67*($I67+1)/2)*$C67))+($J67="custom")*CustomCF!BF67</f>
        <v>0</v>
      </c>
      <c r="BN67" s="19">
        <f>($J67="Bell Curve")*(_xlfn.NORM.DIST(AND(BN$4&gt;=$E67,BN$4&lt;=$G67)*(BN$4-$E67+1),$I67/2,$L67,TRUE)-_xlfn.NORM.DIST(AND(BN$4&gt;=$E67,BN$4&lt;=$G67)*(BM$4-$E67+1),$I67/2,$L67,TRUE))/(1-2*_xlfn.NORM.DIST(0,$I67/2,$L67,TRUE))*$C67+($J67="Steady Growth")*(AND(BN$4&gt;=$E67,BN$4&lt;=$G67)*((BN$4-$E67+1)/($I67*($I67+1)/2)*$C67))+($J67="custom")*CustomCF!BG67</f>
        <v>0</v>
      </c>
      <c r="BO67" s="19">
        <f>($J67="Bell Curve")*(_xlfn.NORM.DIST(AND(BO$4&gt;=$E67,BO$4&lt;=$G67)*(BO$4-$E67+1),$I67/2,$L67,TRUE)-_xlfn.NORM.DIST(AND(BO$4&gt;=$E67,BO$4&lt;=$G67)*(BN$4-$E67+1),$I67/2,$L67,TRUE))/(1-2*_xlfn.NORM.DIST(0,$I67/2,$L67,TRUE))*$C67+($J67="Steady Growth")*(AND(BO$4&gt;=$E67,BO$4&lt;=$G67)*((BO$4-$E67+1)/($I67*($I67+1)/2)*$C67))+($J67="custom")*CustomCF!BH67</f>
        <v>0</v>
      </c>
      <c r="BP67" s="19">
        <f>($J67="Bell Curve")*(_xlfn.NORM.DIST(AND(BP$4&gt;=$E67,BP$4&lt;=$G67)*(BP$4-$E67+1),$I67/2,$L67,TRUE)-_xlfn.NORM.DIST(AND(BP$4&gt;=$E67,BP$4&lt;=$G67)*(BO$4-$E67+1),$I67/2,$L67,TRUE))/(1-2*_xlfn.NORM.DIST(0,$I67/2,$L67,TRUE))*$C67+($J67="Steady Growth")*(AND(BP$4&gt;=$E67,BP$4&lt;=$G67)*((BP$4-$E67+1)/($I67*($I67+1)/2)*$C67))+($J67="custom")*CustomCF!BI67</f>
        <v>0</v>
      </c>
      <c r="BQ67" s="19">
        <f>($J67="Bell Curve")*(_xlfn.NORM.DIST(AND(BQ$4&gt;=$E67,BQ$4&lt;=$G67)*(BQ$4-$E67+1),$I67/2,$L67,TRUE)-_xlfn.NORM.DIST(AND(BQ$4&gt;=$E67,BQ$4&lt;=$G67)*(BP$4-$E67+1),$I67/2,$L67,TRUE))/(1-2*_xlfn.NORM.DIST(0,$I67/2,$L67,TRUE))*$C67+($J67="Steady Growth")*(AND(BQ$4&gt;=$E67,BQ$4&lt;=$G67)*((BQ$4-$E67+1)/($I67*($I67+1)/2)*$C67))+($J67="custom")*CustomCF!BJ67</f>
        <v>0</v>
      </c>
      <c r="BR67" s="19">
        <f>($J67="Bell Curve")*(_xlfn.NORM.DIST(AND(BR$4&gt;=$E67,BR$4&lt;=$G67)*(BR$4-$E67+1),$I67/2,$L67,TRUE)-_xlfn.NORM.DIST(AND(BR$4&gt;=$E67,BR$4&lt;=$G67)*(BQ$4-$E67+1),$I67/2,$L67,TRUE))/(1-2*_xlfn.NORM.DIST(0,$I67/2,$L67,TRUE))*$C67+($J67="Steady Growth")*(AND(BR$4&gt;=$E67,BR$4&lt;=$G67)*((BR$4-$E67+1)/($I67*($I67+1)/2)*$C67))+($J67="custom")*CustomCF!BK67</f>
        <v>0</v>
      </c>
      <c r="BS67" s="19">
        <f>($J67="Bell Curve")*(_xlfn.NORM.DIST(AND(BS$4&gt;=$E67,BS$4&lt;=$G67)*(BS$4-$E67+1),$I67/2,$L67,TRUE)-_xlfn.NORM.DIST(AND(BS$4&gt;=$E67,BS$4&lt;=$G67)*(BR$4-$E67+1),$I67/2,$L67,TRUE))/(1-2*_xlfn.NORM.DIST(0,$I67/2,$L67,TRUE))*$C67+($J67="Steady Growth")*(AND(BS$4&gt;=$E67,BS$4&lt;=$G67)*((BS$4-$E67+1)/($I67*($I67+1)/2)*$C67))+($J67="custom")*CustomCF!BL67</f>
        <v>0</v>
      </c>
      <c r="BT67" s="19">
        <f>($J67="Bell Curve")*(_xlfn.NORM.DIST(AND(BT$4&gt;=$E67,BT$4&lt;=$G67)*(BT$4-$E67+1),$I67/2,$L67,TRUE)-_xlfn.NORM.DIST(AND(BT$4&gt;=$E67,BT$4&lt;=$G67)*(BS$4-$E67+1),$I67/2,$L67,TRUE))/(1-2*_xlfn.NORM.DIST(0,$I67/2,$L67,TRUE))*$C67+($J67="Steady Growth")*(AND(BT$4&gt;=$E67,BT$4&lt;=$G67)*((BT$4-$E67+1)/($I67*($I67+1)/2)*$C67))+($J67="custom")*CustomCF!BM67</f>
        <v>0</v>
      </c>
      <c r="BU67" s="19">
        <f>($J67="Bell Curve")*(_xlfn.NORM.DIST(AND(BU$4&gt;=$E67,BU$4&lt;=$G67)*(BU$4-$E67+1),$I67/2,$L67,TRUE)-_xlfn.NORM.DIST(AND(BU$4&gt;=$E67,BU$4&lt;=$G67)*(BT$4-$E67+1),$I67/2,$L67,TRUE))/(1-2*_xlfn.NORM.DIST(0,$I67/2,$L67,TRUE))*$C67+($J67="Steady Growth")*(AND(BU$4&gt;=$E67,BU$4&lt;=$G67)*((BU$4-$E67+1)/($I67*($I67+1)/2)*$C67))+($J67="custom")*CustomCF!BN67</f>
        <v>0</v>
      </c>
      <c r="BV67" s="19">
        <f>($J67="Bell Curve")*(_xlfn.NORM.DIST(AND(BV$4&gt;=$E67,BV$4&lt;=$G67)*(BV$4-$E67+1),$I67/2,$L67,TRUE)-_xlfn.NORM.DIST(AND(BV$4&gt;=$E67,BV$4&lt;=$G67)*(BU$4-$E67+1),$I67/2,$L67,TRUE))/(1-2*_xlfn.NORM.DIST(0,$I67/2,$L67,TRUE))*$C67+($J67="Steady Growth")*(AND(BV$4&gt;=$E67,BV$4&lt;=$G67)*((BV$4-$E67+1)/($I67*($I67+1)/2)*$C67))+($J67="custom")*CustomCF!BO67</f>
        <v>0</v>
      </c>
      <c r="BW67" s="19">
        <f>($J67="Bell Curve")*(_xlfn.NORM.DIST(AND(BW$4&gt;=$E67,BW$4&lt;=$G67)*(BW$4-$E67+1),$I67/2,$L67,TRUE)-_xlfn.NORM.DIST(AND(BW$4&gt;=$E67,BW$4&lt;=$G67)*(BV$4-$E67+1),$I67/2,$L67,TRUE))/(1-2*_xlfn.NORM.DIST(0,$I67/2,$L67,TRUE))*$C67+($J67="Steady Growth")*(AND(BW$4&gt;=$E67,BW$4&lt;=$G67)*((BW$4-$E67+1)/($I67*($I67+1)/2)*$C67))+($J67="custom")*CustomCF!BP67</f>
        <v>0</v>
      </c>
      <c r="BX67" s="19">
        <f>($J67="Bell Curve")*(_xlfn.NORM.DIST(AND(BX$4&gt;=$E67,BX$4&lt;=$G67)*(BX$4-$E67+1),$I67/2,$L67,TRUE)-_xlfn.NORM.DIST(AND(BX$4&gt;=$E67,BX$4&lt;=$G67)*(BW$4-$E67+1),$I67/2,$L67,TRUE))/(1-2*_xlfn.NORM.DIST(0,$I67/2,$L67,TRUE))*$C67+($J67="Steady Growth")*(AND(BX$4&gt;=$E67,BX$4&lt;=$G67)*((BX$4-$E67+1)/($I67*($I67+1)/2)*$C67))+($J67="custom")*CustomCF!BQ67</f>
        <v>0</v>
      </c>
      <c r="BY67" s="19">
        <f>($J67="Bell Curve")*(_xlfn.NORM.DIST(AND(BY$4&gt;=$E67,BY$4&lt;=$G67)*(BY$4-$E67+1),$I67/2,$L67,TRUE)-_xlfn.NORM.DIST(AND(BY$4&gt;=$E67,BY$4&lt;=$G67)*(BX$4-$E67+1),$I67/2,$L67,TRUE))/(1-2*_xlfn.NORM.DIST(0,$I67/2,$L67,TRUE))*$C67+($J67="Steady Growth")*(AND(BY$4&gt;=$E67,BY$4&lt;=$G67)*((BY$4-$E67+1)/($I67*($I67+1)/2)*$C67))+($J67="custom")*CustomCF!BR67</f>
        <v>0</v>
      </c>
      <c r="BZ67" s="19">
        <f>($J67="Bell Curve")*(_xlfn.NORM.DIST(AND(BZ$4&gt;=$E67,BZ$4&lt;=$G67)*(BZ$4-$E67+1),$I67/2,$L67,TRUE)-_xlfn.NORM.DIST(AND(BZ$4&gt;=$E67,BZ$4&lt;=$G67)*(BY$4-$E67+1),$I67/2,$L67,TRUE))/(1-2*_xlfn.NORM.DIST(0,$I67/2,$L67,TRUE))*$C67+($J67="Steady Growth")*(AND(BZ$4&gt;=$E67,BZ$4&lt;=$G67)*((BZ$4-$E67+1)/($I67*($I67+1)/2)*$C67))+($J67="custom")*CustomCF!BS67</f>
        <v>0</v>
      </c>
      <c r="CA67" s="19">
        <f>($J67="Bell Curve")*(_xlfn.NORM.DIST(AND(CA$4&gt;=$E67,CA$4&lt;=$G67)*(CA$4-$E67+1),$I67/2,$L67,TRUE)-_xlfn.NORM.DIST(AND(CA$4&gt;=$E67,CA$4&lt;=$G67)*(BZ$4-$E67+1),$I67/2,$L67,TRUE))/(1-2*_xlfn.NORM.DIST(0,$I67/2,$L67,TRUE))*$C67+($J67="Steady Growth")*(AND(CA$4&gt;=$E67,CA$4&lt;=$G67)*((CA$4-$E67+1)/($I67*($I67+1)/2)*$C67))+($J67="custom")*CustomCF!BT67</f>
        <v>0</v>
      </c>
      <c r="CB67" s="19">
        <f>($J67="Bell Curve")*(_xlfn.NORM.DIST(AND(CB$4&gt;=$E67,CB$4&lt;=$G67)*(CB$4-$E67+1),$I67/2,$L67,TRUE)-_xlfn.NORM.DIST(AND(CB$4&gt;=$E67,CB$4&lt;=$G67)*(CA$4-$E67+1),$I67/2,$L67,TRUE))/(1-2*_xlfn.NORM.DIST(0,$I67/2,$L67,TRUE))*$C67+($J67="Steady Growth")*(AND(CB$4&gt;=$E67,CB$4&lt;=$G67)*((CB$4-$E67+1)/($I67*($I67+1)/2)*$C67))+($J67="custom")*CustomCF!BU67</f>
        <v>0</v>
      </c>
      <c r="CC67" s="19">
        <f>($J67="Bell Curve")*(_xlfn.NORM.DIST(AND(CC$4&gt;=$E67,CC$4&lt;=$G67)*(CC$4-$E67+1),$I67/2,$L67,TRUE)-_xlfn.NORM.DIST(AND(CC$4&gt;=$E67,CC$4&lt;=$G67)*(CB$4-$E67+1),$I67/2,$L67,TRUE))/(1-2*_xlfn.NORM.DIST(0,$I67/2,$L67,TRUE))*$C67+($J67="Steady Growth")*(AND(CC$4&gt;=$E67,CC$4&lt;=$G67)*((CC$4-$E67+1)/($I67*($I67+1)/2)*$C67))+($J67="custom")*CustomCF!BV67</f>
        <v>0</v>
      </c>
      <c r="CD67" s="19">
        <f>($J67="Bell Curve")*(_xlfn.NORM.DIST(AND(CD$4&gt;=$E67,CD$4&lt;=$G67)*(CD$4-$E67+1),$I67/2,$L67,TRUE)-_xlfn.NORM.DIST(AND(CD$4&gt;=$E67,CD$4&lt;=$G67)*(CC$4-$E67+1),$I67/2,$L67,TRUE))/(1-2*_xlfn.NORM.DIST(0,$I67/2,$L67,TRUE))*$C67+($J67="Steady Growth")*(AND(CD$4&gt;=$E67,CD$4&lt;=$G67)*((CD$4-$E67+1)/($I67*($I67+1)/2)*$C67))+($J67="custom")*CustomCF!BW67</f>
        <v>0</v>
      </c>
      <c r="CE67" s="19">
        <f>($J67="Bell Curve")*(_xlfn.NORM.DIST(AND(CE$4&gt;=$E67,CE$4&lt;=$G67)*(CE$4-$E67+1),$I67/2,$L67,TRUE)-_xlfn.NORM.DIST(AND(CE$4&gt;=$E67,CE$4&lt;=$G67)*(CD$4-$E67+1),$I67/2,$L67,TRUE))/(1-2*_xlfn.NORM.DIST(0,$I67/2,$L67,TRUE))*$C67+($J67="Steady Growth")*(AND(CE$4&gt;=$E67,CE$4&lt;=$G67)*((CE$4-$E67+1)/($I67*($I67+1)/2)*$C67))+($J67="custom")*CustomCF!BX67</f>
        <v>0</v>
      </c>
      <c r="CF67" s="19">
        <f>($J67="Bell Curve")*(_xlfn.NORM.DIST(AND(CF$4&gt;=$E67,CF$4&lt;=$G67)*(CF$4-$E67+1),$I67/2,$L67,TRUE)-_xlfn.NORM.DIST(AND(CF$4&gt;=$E67,CF$4&lt;=$G67)*(CE$4-$E67+1),$I67/2,$L67,TRUE))/(1-2*_xlfn.NORM.DIST(0,$I67/2,$L67,TRUE))*$C67+($J67="Steady Growth")*(AND(CF$4&gt;=$E67,CF$4&lt;=$G67)*((CF$4-$E67+1)/($I67*($I67+1)/2)*$C67))+($J67="custom")*CustomCF!BY67</f>
        <v>0</v>
      </c>
      <c r="CG67" s="19">
        <f>($J67="Bell Curve")*(_xlfn.NORM.DIST(AND(CG$4&gt;=$E67,CG$4&lt;=$G67)*(CG$4-$E67+1),$I67/2,$L67,TRUE)-_xlfn.NORM.DIST(AND(CG$4&gt;=$E67,CG$4&lt;=$G67)*(CF$4-$E67+1),$I67/2,$L67,TRUE))/(1-2*_xlfn.NORM.DIST(0,$I67/2,$L67,TRUE))*$C67+($J67="Steady Growth")*(AND(CG$4&gt;=$E67,CG$4&lt;=$G67)*((CG$4-$E67+1)/($I67*($I67+1)/2)*$C67))+($J67="custom")*CustomCF!BZ67</f>
        <v>0</v>
      </c>
      <c r="CH67" s="19">
        <f>($J67="Bell Curve")*(_xlfn.NORM.DIST(AND(CH$4&gt;=$E67,CH$4&lt;=$G67)*(CH$4-$E67+1),$I67/2,$L67,TRUE)-_xlfn.NORM.DIST(AND(CH$4&gt;=$E67,CH$4&lt;=$G67)*(CG$4-$E67+1),$I67/2,$L67,TRUE))/(1-2*_xlfn.NORM.DIST(0,$I67/2,$L67,TRUE))*$C67+($J67="Steady Growth")*(AND(CH$4&gt;=$E67,CH$4&lt;=$G67)*((CH$4-$E67+1)/($I67*($I67+1)/2)*$C67))+($J67="custom")*CustomCF!CA67</f>
        <v>0</v>
      </c>
      <c r="CI67" s="19">
        <f>($J67="Bell Curve")*(_xlfn.NORM.DIST(AND(CI$4&gt;=$E67,CI$4&lt;=$G67)*(CI$4-$E67+1),$I67/2,$L67,TRUE)-_xlfn.NORM.DIST(AND(CI$4&gt;=$E67,CI$4&lt;=$G67)*(CH$4-$E67+1),$I67/2,$L67,TRUE))/(1-2*_xlfn.NORM.DIST(0,$I67/2,$L67,TRUE))*$C67+($J67="Steady Growth")*(AND(CI$4&gt;=$E67,CI$4&lt;=$G67)*((CI$4-$E67+1)/($I67*($I67+1)/2)*$C67))+($J67="custom")*CustomCF!CB67</f>
        <v>0</v>
      </c>
      <c r="CJ67" s="19">
        <f>($J67="Bell Curve")*(_xlfn.NORM.DIST(AND(CJ$4&gt;=$E67,CJ$4&lt;=$G67)*(CJ$4-$E67+1),$I67/2,$L67,TRUE)-_xlfn.NORM.DIST(AND(CJ$4&gt;=$E67,CJ$4&lt;=$G67)*(CI$4-$E67+1),$I67/2,$L67,TRUE))/(1-2*_xlfn.NORM.DIST(0,$I67/2,$L67,TRUE))*$C67+($J67="Steady Growth")*(AND(CJ$4&gt;=$E67,CJ$4&lt;=$G67)*((CJ$4-$E67+1)/($I67*($I67+1)/2)*$C67))+($J67="custom")*CustomCF!CC67</f>
        <v>0</v>
      </c>
      <c r="CK67" s="19">
        <f>($J67="Bell Curve")*(_xlfn.NORM.DIST(AND(CK$4&gt;=$E67,CK$4&lt;=$G67)*(CK$4-$E67+1),$I67/2,$L67,TRUE)-_xlfn.NORM.DIST(AND(CK$4&gt;=$E67,CK$4&lt;=$G67)*(CJ$4-$E67+1),$I67/2,$L67,TRUE))/(1-2*_xlfn.NORM.DIST(0,$I67/2,$L67,TRUE))*$C67+($J67="Steady Growth")*(AND(CK$4&gt;=$E67,CK$4&lt;=$G67)*((CK$4-$E67+1)/($I67*($I67+1)/2)*$C67))+($J67="custom")*CustomCF!CD67</f>
        <v>0</v>
      </c>
      <c r="CL67" s="19">
        <f>($J67="Bell Curve")*(_xlfn.NORM.DIST(AND(CL$4&gt;=$E67,CL$4&lt;=$G67)*(CL$4-$E67+1),$I67/2,$L67,TRUE)-_xlfn.NORM.DIST(AND(CL$4&gt;=$E67,CL$4&lt;=$G67)*(CK$4-$E67+1),$I67/2,$L67,TRUE))/(1-2*_xlfn.NORM.DIST(0,$I67/2,$L67,TRUE))*$C67+($J67="Steady Growth")*(AND(CL$4&gt;=$E67,CL$4&lt;=$G67)*((CL$4-$E67+1)/($I67*($I67+1)/2)*$C67))+($J67="custom")*CustomCF!CE67</f>
        <v>0</v>
      </c>
      <c r="CM67" s="19">
        <f>($J67="Bell Curve")*(_xlfn.NORM.DIST(AND(CM$4&gt;=$E67,CM$4&lt;=$G67)*(CM$4-$E67+1),$I67/2,$L67,TRUE)-_xlfn.NORM.DIST(AND(CM$4&gt;=$E67,CM$4&lt;=$G67)*(CL$4-$E67+1),$I67/2,$L67,TRUE))/(1-2*_xlfn.NORM.DIST(0,$I67/2,$L67,TRUE))*$C67+($J67="Steady Growth")*(AND(CM$4&gt;=$E67,CM$4&lt;=$G67)*((CM$4-$E67+1)/($I67*($I67+1)/2)*$C67))+($J67="custom")*CustomCF!CF67</f>
        <v>0</v>
      </c>
      <c r="CN67" s="19">
        <f>($J67="Bell Curve")*(_xlfn.NORM.DIST(AND(CN$4&gt;=$E67,CN$4&lt;=$G67)*(CN$4-$E67+1),$I67/2,$L67,TRUE)-_xlfn.NORM.DIST(AND(CN$4&gt;=$E67,CN$4&lt;=$G67)*(CM$4-$E67+1),$I67/2,$L67,TRUE))/(1-2*_xlfn.NORM.DIST(0,$I67/2,$L67,TRUE))*$C67+($J67="Steady Growth")*(AND(CN$4&gt;=$E67,CN$4&lt;=$G67)*((CN$4-$E67+1)/($I67*($I67+1)/2)*$C67))+($J67="custom")*CustomCF!CG67</f>
        <v>0</v>
      </c>
      <c r="CO67" s="19">
        <f>($J67="Bell Curve")*(_xlfn.NORM.DIST(AND(CO$4&gt;=$E67,CO$4&lt;=$G67)*(CO$4-$E67+1),$I67/2,$L67,TRUE)-_xlfn.NORM.DIST(AND(CO$4&gt;=$E67,CO$4&lt;=$G67)*(CN$4-$E67+1),$I67/2,$L67,TRUE))/(1-2*_xlfn.NORM.DIST(0,$I67/2,$L67,TRUE))*$C67+($J67="Steady Growth")*(AND(CO$4&gt;=$E67,CO$4&lt;=$G67)*((CO$4-$E67+1)/($I67*($I67+1)/2)*$C67))+($J67="custom")*CustomCF!CH67</f>
        <v>0</v>
      </c>
      <c r="CP67" s="19">
        <f>($J67="Bell Curve")*(_xlfn.NORM.DIST(AND(CP$4&gt;=$E67,CP$4&lt;=$G67)*(CP$4-$E67+1),$I67/2,$L67,TRUE)-_xlfn.NORM.DIST(AND(CP$4&gt;=$E67,CP$4&lt;=$G67)*(CO$4-$E67+1),$I67/2,$L67,TRUE))/(1-2*_xlfn.NORM.DIST(0,$I67/2,$L67,TRUE))*$C67+($J67="Steady Growth")*(AND(CP$4&gt;=$E67,CP$4&lt;=$G67)*((CP$4-$E67+1)/($I67*($I67+1)/2)*$C67))+($J67="custom")*CustomCF!CI67</f>
        <v>0</v>
      </c>
      <c r="CQ67" s="19">
        <f>($J67="Bell Curve")*(_xlfn.NORM.DIST(AND(CQ$4&gt;=$E67,CQ$4&lt;=$G67)*(CQ$4-$E67+1),$I67/2,$L67,TRUE)-_xlfn.NORM.DIST(AND(CQ$4&gt;=$E67,CQ$4&lt;=$G67)*(CP$4-$E67+1),$I67/2,$L67,TRUE))/(1-2*_xlfn.NORM.DIST(0,$I67/2,$L67,TRUE))*$C67+($J67="Steady Growth")*(AND(CQ$4&gt;=$E67,CQ$4&lt;=$G67)*((CQ$4-$E67+1)/($I67*($I67+1)/2)*$C67))+($J67="custom")*CustomCF!CJ67</f>
        <v>0</v>
      </c>
      <c r="CR67" s="19">
        <f>($J67="Bell Curve")*(_xlfn.NORM.DIST(AND(CR$4&gt;=$E67,CR$4&lt;=$G67)*(CR$4-$E67+1),$I67/2,$L67,TRUE)-_xlfn.NORM.DIST(AND(CR$4&gt;=$E67,CR$4&lt;=$G67)*(CQ$4-$E67+1),$I67/2,$L67,TRUE))/(1-2*_xlfn.NORM.DIST(0,$I67/2,$L67,TRUE))*$C67+($J67="Steady Growth")*(AND(CR$4&gt;=$E67,CR$4&lt;=$G67)*((CR$4-$E67+1)/($I67*($I67+1)/2)*$C67))+($J67="custom")*CustomCF!CK67</f>
        <v>0</v>
      </c>
      <c r="CS67" s="19">
        <f>($J67="Bell Curve")*(_xlfn.NORM.DIST(AND(CS$4&gt;=$E67,CS$4&lt;=$G67)*(CS$4-$E67+1),$I67/2,$L67,TRUE)-_xlfn.NORM.DIST(AND(CS$4&gt;=$E67,CS$4&lt;=$G67)*(CR$4-$E67+1),$I67/2,$L67,TRUE))/(1-2*_xlfn.NORM.DIST(0,$I67/2,$L67,TRUE))*$C67+($J67="Steady Growth")*(AND(CS$4&gt;=$E67,CS$4&lt;=$G67)*((CS$4-$E67+1)/($I67*($I67+1)/2)*$C67))+($J67="custom")*CustomCF!CL67</f>
        <v>0</v>
      </c>
      <c r="CT67" s="19">
        <f>($J67="Bell Curve")*(_xlfn.NORM.DIST(AND(CT$4&gt;=$E67,CT$4&lt;=$G67)*(CT$4-$E67+1),$I67/2,$L67,TRUE)-_xlfn.NORM.DIST(AND(CT$4&gt;=$E67,CT$4&lt;=$G67)*(CS$4-$E67+1),$I67/2,$L67,TRUE))/(1-2*_xlfn.NORM.DIST(0,$I67/2,$L67,TRUE))*$C67+($J67="Steady Growth")*(AND(CT$4&gt;=$E67,CT$4&lt;=$G67)*((CT$4-$E67+1)/($I67*($I67+1)/2)*$C67))+($J67="custom")*CustomCF!CM67</f>
        <v>0</v>
      </c>
      <c r="CU67" s="19">
        <f>($J67="Bell Curve")*(_xlfn.NORM.DIST(AND(CU$4&gt;=$E67,CU$4&lt;=$G67)*(CU$4-$E67+1),$I67/2,$L67,TRUE)-_xlfn.NORM.DIST(AND(CU$4&gt;=$E67,CU$4&lt;=$G67)*(CT$4-$E67+1),$I67/2,$L67,TRUE))/(1-2*_xlfn.NORM.DIST(0,$I67/2,$L67,TRUE))*$C67+($J67="Steady Growth")*(AND(CU$4&gt;=$E67,CU$4&lt;=$G67)*((CU$4-$E67+1)/($I67*($I67+1)/2)*$C67))+($J67="custom")*CustomCF!CN67</f>
        <v>0</v>
      </c>
      <c r="CV67" s="19">
        <f>($J67="Bell Curve")*(_xlfn.NORM.DIST(AND(CV$4&gt;=$E67,CV$4&lt;=$G67)*(CV$4-$E67+1),$I67/2,$L67,TRUE)-_xlfn.NORM.DIST(AND(CV$4&gt;=$E67,CV$4&lt;=$G67)*(CU$4-$E67+1),$I67/2,$L67,TRUE))/(1-2*_xlfn.NORM.DIST(0,$I67/2,$L67,TRUE))*$C67+($J67="Steady Growth")*(AND(CV$4&gt;=$E67,CV$4&lt;=$G67)*((CV$4-$E67+1)/($I67*($I67+1)/2)*$C67))+($J67="custom")*CustomCF!CO67</f>
        <v>0</v>
      </c>
      <c r="CW67" s="19">
        <f>($J67="Bell Curve")*(_xlfn.NORM.DIST(AND(CW$4&gt;=$E67,CW$4&lt;=$G67)*(CW$4-$E67+1),$I67/2,$L67,TRUE)-_xlfn.NORM.DIST(AND(CW$4&gt;=$E67,CW$4&lt;=$G67)*(CV$4-$E67+1),$I67/2,$L67,TRUE))/(1-2*_xlfn.NORM.DIST(0,$I67/2,$L67,TRUE))*$C67+($J67="Steady Growth")*(AND(CW$4&gt;=$E67,CW$4&lt;=$G67)*((CW$4-$E67+1)/($I67*($I67+1)/2)*$C67))+($J67="custom")*CustomCF!CP67</f>
        <v>0</v>
      </c>
      <c r="CX67" s="19">
        <f>($J67="Bell Curve")*(_xlfn.NORM.DIST(AND(CX$4&gt;=$E67,CX$4&lt;=$G67)*(CX$4-$E67+1),$I67/2,$L67,TRUE)-_xlfn.NORM.DIST(AND(CX$4&gt;=$E67,CX$4&lt;=$G67)*(CW$4-$E67+1),$I67/2,$L67,TRUE))/(1-2*_xlfn.NORM.DIST(0,$I67/2,$L67,TRUE))*$C67+($J67="Steady Growth")*(AND(CX$4&gt;=$E67,CX$4&lt;=$G67)*((CX$4-$E67+1)/($I67*($I67+1)/2)*$C67))+($J67="custom")*CustomCF!CQ67</f>
        <v>0</v>
      </c>
      <c r="CY67" s="19">
        <f>($J67="Bell Curve")*(_xlfn.NORM.DIST(AND(CY$4&gt;=$E67,CY$4&lt;=$G67)*(CY$4-$E67+1),$I67/2,$L67,TRUE)-_xlfn.NORM.DIST(AND(CY$4&gt;=$E67,CY$4&lt;=$G67)*(CX$4-$E67+1),$I67/2,$L67,TRUE))/(1-2*_xlfn.NORM.DIST(0,$I67/2,$L67,TRUE))*$C67+($J67="Steady Growth")*(AND(CY$4&gt;=$E67,CY$4&lt;=$G67)*((CY$4-$E67+1)/($I67*($I67+1)/2)*$C67))+($J67="custom")*CustomCF!CR67</f>
        <v>0</v>
      </c>
      <c r="CZ67" s="19">
        <f>($J67="Bell Curve")*(_xlfn.NORM.DIST(AND(CZ$4&gt;=$E67,CZ$4&lt;=$G67)*(CZ$4-$E67+1),$I67/2,$L67,TRUE)-_xlfn.NORM.DIST(AND(CZ$4&gt;=$E67,CZ$4&lt;=$G67)*(CY$4-$E67+1),$I67/2,$L67,TRUE))/(1-2*_xlfn.NORM.DIST(0,$I67/2,$L67,TRUE))*$C67+($J67="Steady Growth")*(AND(CZ$4&gt;=$E67,CZ$4&lt;=$G67)*((CZ$4-$E67+1)/($I67*($I67+1)/2)*$C67))+($J67="custom")*CustomCF!CS67</f>
        <v>0</v>
      </c>
      <c r="DA67" s="19">
        <f>($J67="Bell Curve")*(_xlfn.NORM.DIST(AND(DA$4&gt;=$E67,DA$4&lt;=$G67)*(DA$4-$E67+1),$I67/2,$L67,TRUE)-_xlfn.NORM.DIST(AND(DA$4&gt;=$E67,DA$4&lt;=$G67)*(CZ$4-$E67+1),$I67/2,$L67,TRUE))/(1-2*_xlfn.NORM.DIST(0,$I67/2,$L67,TRUE))*$C67+($J67="Steady Growth")*(AND(DA$4&gt;=$E67,DA$4&lt;=$G67)*((DA$4-$E67+1)/($I67*($I67+1)/2)*$C67))+($J67="custom")*CustomCF!CT67</f>
        <v>0</v>
      </c>
      <c r="DB67" s="19">
        <f>($J67="Bell Curve")*(_xlfn.NORM.DIST(AND(DB$4&gt;=$E67,DB$4&lt;=$G67)*(DB$4-$E67+1),$I67/2,$L67,TRUE)-_xlfn.NORM.DIST(AND(DB$4&gt;=$E67,DB$4&lt;=$G67)*(DA$4-$E67+1),$I67/2,$L67,TRUE))/(1-2*_xlfn.NORM.DIST(0,$I67/2,$L67,TRUE))*$C67+($J67="Steady Growth")*(AND(DB$4&gt;=$E67,DB$4&lt;=$G67)*((DB$4-$E67+1)/($I67*($I67+1)/2)*$C67))+($J67="custom")*CustomCF!CU67</f>
        <v>0</v>
      </c>
      <c r="DC67" s="19">
        <f>($J67="Bell Curve")*(_xlfn.NORM.DIST(AND(DC$4&gt;=$E67,DC$4&lt;=$G67)*(DC$4-$E67+1),$I67/2,$L67,TRUE)-_xlfn.NORM.DIST(AND(DC$4&gt;=$E67,DC$4&lt;=$G67)*(DB$4-$E67+1),$I67/2,$L67,TRUE))/(1-2*_xlfn.NORM.DIST(0,$I67/2,$L67,TRUE))*$C67+($J67="Steady Growth")*(AND(DC$4&gt;=$E67,DC$4&lt;=$G67)*((DC$4-$E67+1)/($I67*($I67+1)/2)*$C67))+($J67="custom")*CustomCF!CV67</f>
        <v>0</v>
      </c>
      <c r="DD67" s="19">
        <f>($J67="Bell Curve")*(_xlfn.NORM.DIST(AND(DD$4&gt;=$E67,DD$4&lt;=$G67)*(DD$4-$E67+1),$I67/2,$L67,TRUE)-_xlfn.NORM.DIST(AND(DD$4&gt;=$E67,DD$4&lt;=$G67)*(DC$4-$E67+1),$I67/2,$L67,TRUE))/(1-2*_xlfn.NORM.DIST(0,$I67/2,$L67,TRUE))*$C67+($J67="Steady Growth")*(AND(DD$4&gt;=$E67,DD$4&lt;=$G67)*((DD$4-$E67+1)/($I67*($I67+1)/2)*$C67))+($J67="custom")*CustomCF!CW67</f>
        <v>0</v>
      </c>
      <c r="DE67" s="19">
        <f>($J67="Bell Curve")*(_xlfn.NORM.DIST(AND(DE$4&gt;=$E67,DE$4&lt;=$G67)*(DE$4-$E67+1),$I67/2,$L67,TRUE)-_xlfn.NORM.DIST(AND(DE$4&gt;=$E67,DE$4&lt;=$G67)*(DD$4-$E67+1),$I67/2,$L67,TRUE))/(1-2*_xlfn.NORM.DIST(0,$I67/2,$L67,TRUE))*$C67+($J67="Steady Growth")*(AND(DE$4&gt;=$E67,DE$4&lt;=$G67)*((DE$4-$E67+1)/($I67*($I67+1)/2)*$C67))+($J67="custom")*CustomCF!CX67</f>
        <v>0</v>
      </c>
      <c r="DF67" s="19">
        <f>($J67="Bell Curve")*(_xlfn.NORM.DIST(AND(DF$4&gt;=$E67,DF$4&lt;=$G67)*(DF$4-$E67+1),$I67/2,$L67,TRUE)-_xlfn.NORM.DIST(AND(DF$4&gt;=$E67,DF$4&lt;=$G67)*(DE$4-$E67+1),$I67/2,$L67,TRUE))/(1-2*_xlfn.NORM.DIST(0,$I67/2,$L67,TRUE))*$C67+($J67="Steady Growth")*(AND(DF$4&gt;=$E67,DF$4&lt;=$G67)*((DF$4-$E67+1)/($I67*($I67+1)/2)*$C67))+($J67="custom")*CustomCF!CY67</f>
        <v>0</v>
      </c>
      <c r="DG67" s="19">
        <f>($J67="Bell Curve")*(_xlfn.NORM.DIST(AND(DG$4&gt;=$E67,DG$4&lt;=$G67)*(DG$4-$E67+1),$I67/2,$L67,TRUE)-_xlfn.NORM.DIST(AND(DG$4&gt;=$E67,DG$4&lt;=$G67)*(DF$4-$E67+1),$I67/2,$L67,TRUE))/(1-2*_xlfn.NORM.DIST(0,$I67/2,$L67,TRUE))*$C67+($J67="Steady Growth")*(AND(DG$4&gt;=$E67,DG$4&lt;=$G67)*((DG$4-$E67+1)/($I67*($I67+1)/2)*$C67))+($J67="custom")*CustomCF!CZ67</f>
        <v>0</v>
      </c>
      <c r="DH67" s="19">
        <f>($J67="Bell Curve")*(_xlfn.NORM.DIST(AND(DH$4&gt;=$E67,DH$4&lt;=$G67)*(DH$4-$E67+1),$I67/2,$L67,TRUE)-_xlfn.NORM.DIST(AND(DH$4&gt;=$E67,DH$4&lt;=$G67)*(DG$4-$E67+1),$I67/2,$L67,TRUE))/(1-2*_xlfn.NORM.DIST(0,$I67/2,$L67,TRUE))*$C67+($J67="Steady Growth")*(AND(DH$4&gt;=$E67,DH$4&lt;=$G67)*((DH$4-$E67+1)/($I67*($I67+1)/2)*$C67))+($J67="custom")*CustomCF!DA67</f>
        <v>0</v>
      </c>
      <c r="DI67" s="19">
        <f>($J67="Bell Curve")*(_xlfn.NORM.DIST(AND(DI$4&gt;=$E67,DI$4&lt;=$G67)*(DI$4-$E67+1),$I67/2,$L67,TRUE)-_xlfn.NORM.DIST(AND(DI$4&gt;=$E67,DI$4&lt;=$G67)*(DH$4-$E67+1),$I67/2,$L67,TRUE))/(1-2*_xlfn.NORM.DIST(0,$I67/2,$L67,TRUE))*$C67+($J67="Steady Growth")*(AND(DI$4&gt;=$E67,DI$4&lt;=$G67)*((DI$4-$E67+1)/($I67*($I67+1)/2)*$C67))+($J67="custom")*CustomCF!DB67</f>
        <v>0</v>
      </c>
      <c r="DJ67" s="19">
        <f>($J67="Bell Curve")*(_xlfn.NORM.DIST(AND(DJ$4&gt;=$E67,DJ$4&lt;=$G67)*(DJ$4-$E67+1),$I67/2,$L67,TRUE)-_xlfn.NORM.DIST(AND(DJ$4&gt;=$E67,DJ$4&lt;=$G67)*(DI$4-$E67+1),$I67/2,$L67,TRUE))/(1-2*_xlfn.NORM.DIST(0,$I67/2,$L67,TRUE))*$C67+($J67="Steady Growth")*(AND(DJ$4&gt;=$E67,DJ$4&lt;=$G67)*((DJ$4-$E67+1)/($I67*($I67+1)/2)*$C67))+($J67="custom")*CustomCF!DC67</f>
        <v>0</v>
      </c>
      <c r="DK67" s="19">
        <f>($J67="Bell Curve")*(_xlfn.NORM.DIST(AND(DK$4&gt;=$E67,DK$4&lt;=$G67)*(DK$4-$E67+1),$I67/2,$L67,TRUE)-_xlfn.NORM.DIST(AND(DK$4&gt;=$E67,DK$4&lt;=$G67)*(DJ$4-$E67+1),$I67/2,$L67,TRUE))/(1-2*_xlfn.NORM.DIST(0,$I67/2,$L67,TRUE))*$C67+($J67="Steady Growth")*(AND(DK$4&gt;=$E67,DK$4&lt;=$G67)*((DK$4-$E67+1)/($I67*($I67+1)/2)*$C67))+($J67="custom")*CustomCF!DD67</f>
        <v>0</v>
      </c>
      <c r="DL67" s="19">
        <f>($J67="Bell Curve")*(_xlfn.NORM.DIST(AND(DL$4&gt;=$E67,DL$4&lt;=$G67)*(DL$4-$E67+1),$I67/2,$L67,TRUE)-_xlfn.NORM.DIST(AND(DL$4&gt;=$E67,DL$4&lt;=$G67)*(DK$4-$E67+1),$I67/2,$L67,TRUE))/(1-2*_xlfn.NORM.DIST(0,$I67/2,$L67,TRUE))*$C67+($J67="Steady Growth")*(AND(DL$4&gt;=$E67,DL$4&lt;=$G67)*((DL$4-$E67+1)/($I67*($I67+1)/2)*$C67))+($J67="custom")*CustomCF!DE67</f>
        <v>0</v>
      </c>
      <c r="DM67" s="19">
        <f>($J67="Bell Curve")*(_xlfn.NORM.DIST(AND(DM$4&gt;=$E67,DM$4&lt;=$G67)*(DM$4-$E67+1),$I67/2,$L67,TRUE)-_xlfn.NORM.DIST(AND(DM$4&gt;=$E67,DM$4&lt;=$G67)*(DL$4-$E67+1),$I67/2,$L67,TRUE))/(1-2*_xlfn.NORM.DIST(0,$I67/2,$L67,TRUE))*$C67+($J67="Steady Growth")*(AND(DM$4&gt;=$E67,DM$4&lt;=$G67)*((DM$4-$E67+1)/($I67*($I67+1)/2)*$C67))+($J67="custom")*CustomCF!DF67</f>
        <v>0</v>
      </c>
      <c r="DN67" s="19">
        <f>($J67="Bell Curve")*(_xlfn.NORM.DIST(AND(DN$4&gt;=$E67,DN$4&lt;=$G67)*(DN$4-$E67+1),$I67/2,$L67,TRUE)-_xlfn.NORM.DIST(AND(DN$4&gt;=$E67,DN$4&lt;=$G67)*(DM$4-$E67+1),$I67/2,$L67,TRUE))/(1-2*_xlfn.NORM.DIST(0,$I67/2,$L67,TRUE))*$C67+($J67="Steady Growth")*(AND(DN$4&gt;=$E67,DN$4&lt;=$G67)*((DN$4-$E67+1)/($I67*($I67+1)/2)*$C67))+($J67="custom")*CustomCF!DG67</f>
        <v>0</v>
      </c>
      <c r="DO67" s="19">
        <f>($J67="Bell Curve")*(_xlfn.NORM.DIST(AND(DO$4&gt;=$E67,DO$4&lt;=$G67)*(DO$4-$E67+1),$I67/2,$L67,TRUE)-_xlfn.NORM.DIST(AND(DO$4&gt;=$E67,DO$4&lt;=$G67)*(DN$4-$E67+1),$I67/2,$L67,TRUE))/(1-2*_xlfn.NORM.DIST(0,$I67/2,$L67,TRUE))*$C67+($J67="Steady Growth")*(AND(DO$4&gt;=$E67,DO$4&lt;=$G67)*((DO$4-$E67+1)/($I67*($I67+1)/2)*$C67))+($J67="custom")*CustomCF!DH67</f>
        <v>0</v>
      </c>
      <c r="DP67" s="19">
        <f>($J67="Bell Curve")*(_xlfn.NORM.DIST(AND(DP$4&gt;=$E67,DP$4&lt;=$G67)*(DP$4-$E67+1),$I67/2,$L67,TRUE)-_xlfn.NORM.DIST(AND(DP$4&gt;=$E67,DP$4&lt;=$G67)*(DO$4-$E67+1),$I67/2,$L67,TRUE))/(1-2*_xlfn.NORM.DIST(0,$I67/2,$L67,TRUE))*$C67+($J67="Steady Growth")*(AND(DP$4&gt;=$E67,DP$4&lt;=$G67)*((DP$4-$E67+1)/($I67*($I67+1)/2)*$C67))+($J67="custom")*CustomCF!DI67</f>
        <v>0</v>
      </c>
      <c r="DQ67" s="19">
        <f>($J67="Bell Curve")*(_xlfn.NORM.DIST(AND(DQ$4&gt;=$E67,DQ$4&lt;=$G67)*(DQ$4-$E67+1),$I67/2,$L67,TRUE)-_xlfn.NORM.DIST(AND(DQ$4&gt;=$E67,DQ$4&lt;=$G67)*(DP$4-$E67+1),$I67/2,$L67,TRUE))/(1-2*_xlfn.NORM.DIST(0,$I67/2,$L67,TRUE))*$C67+($J67="Steady Growth")*(AND(DQ$4&gt;=$E67,DQ$4&lt;=$G67)*((DQ$4-$E67+1)/($I67*($I67+1)/2)*$C67))+($J67="custom")*CustomCF!DJ67</f>
        <v>0</v>
      </c>
      <c r="DR67" s="19">
        <f>($J67="Bell Curve")*(_xlfn.NORM.DIST(AND(DR$4&gt;=$E67,DR$4&lt;=$G67)*(DR$4-$E67+1),$I67/2,$L67,TRUE)-_xlfn.NORM.DIST(AND(DR$4&gt;=$E67,DR$4&lt;=$G67)*(DQ$4-$E67+1),$I67/2,$L67,TRUE))/(1-2*_xlfn.NORM.DIST(0,$I67/2,$L67,TRUE))*$C67+($J67="Steady Growth")*(AND(DR$4&gt;=$E67,DR$4&lt;=$G67)*((DR$4-$E67+1)/($I67*($I67+1)/2)*$C67))+($J67="custom")*CustomCF!DK67</f>
        <v>0</v>
      </c>
      <c r="DS67" s="19">
        <f>($J67="Bell Curve")*(_xlfn.NORM.DIST(AND(DS$4&gt;=$E67,DS$4&lt;=$G67)*(DS$4-$E67+1),$I67/2,$L67,TRUE)-_xlfn.NORM.DIST(AND(DS$4&gt;=$E67,DS$4&lt;=$G67)*(DR$4-$E67+1),$I67/2,$L67,TRUE))/(1-2*_xlfn.NORM.DIST(0,$I67/2,$L67,TRUE))*$C67+($J67="Steady Growth")*(AND(DS$4&gt;=$E67,DS$4&lt;=$G67)*((DS$4-$E67+1)/($I67*($I67+1)/2)*$C67))+($J67="custom")*CustomCF!DL67</f>
        <v>0</v>
      </c>
      <c r="DT67" s="19">
        <f>($J67="Bell Curve")*(_xlfn.NORM.DIST(AND(DT$4&gt;=$E67,DT$4&lt;=$G67)*(DT$4-$E67+1),$I67/2,$L67,TRUE)-_xlfn.NORM.DIST(AND(DT$4&gt;=$E67,DT$4&lt;=$G67)*(DS$4-$E67+1),$I67/2,$L67,TRUE))/(1-2*_xlfn.NORM.DIST(0,$I67/2,$L67,TRUE))*$C67+($J67="Steady Growth")*(AND(DT$4&gt;=$E67,DT$4&lt;=$G67)*((DT$4-$E67+1)/($I67*($I67+1)/2)*$C67))+($J67="custom")*CustomCF!DM67</f>
        <v>0</v>
      </c>
      <c r="DU67" s="19">
        <f>($J67="Bell Curve")*(_xlfn.NORM.DIST(AND(DU$4&gt;=$E67,DU$4&lt;=$G67)*(DU$4-$E67+1),$I67/2,$L67,TRUE)-_xlfn.NORM.DIST(AND(DU$4&gt;=$E67,DU$4&lt;=$G67)*(DT$4-$E67+1),$I67/2,$L67,TRUE))/(1-2*_xlfn.NORM.DIST(0,$I67/2,$L67,TRUE))*$C67+($J67="Steady Growth")*(AND(DU$4&gt;=$E67,DU$4&lt;=$G67)*((DU$4-$E67+1)/($I67*($I67+1)/2)*$C67))+($J67="custom")*CustomCF!DN67</f>
        <v>0</v>
      </c>
      <c r="DV67" s="19">
        <f>($J67="Bell Curve")*(_xlfn.NORM.DIST(AND(DV$4&gt;=$E67,DV$4&lt;=$G67)*(DV$4-$E67+1),$I67/2,$L67,TRUE)-_xlfn.NORM.DIST(AND(DV$4&gt;=$E67,DV$4&lt;=$G67)*(DU$4-$E67+1),$I67/2,$L67,TRUE))/(1-2*_xlfn.NORM.DIST(0,$I67/2,$L67,TRUE))*$C67+($J67="Steady Growth")*(AND(DV$4&gt;=$E67,DV$4&lt;=$G67)*((DV$4-$E67+1)/($I67*($I67+1)/2)*$C67))+($J67="custom")*CustomCF!DO67</f>
        <v>0</v>
      </c>
      <c r="DW67" s="19">
        <f>($J67="Bell Curve")*(_xlfn.NORM.DIST(AND(DW$4&gt;=$E67,DW$4&lt;=$G67)*(DW$4-$E67+1),$I67/2,$L67,TRUE)-_xlfn.NORM.DIST(AND(DW$4&gt;=$E67,DW$4&lt;=$G67)*(DV$4-$E67+1),$I67/2,$L67,TRUE))/(1-2*_xlfn.NORM.DIST(0,$I67/2,$L67,TRUE))*$C67+($J67="Steady Growth")*(AND(DW$4&gt;=$E67,DW$4&lt;=$G67)*((DW$4-$E67+1)/($I67*($I67+1)/2)*$C67))+($J67="custom")*CustomCF!DP67</f>
        <v>0</v>
      </c>
      <c r="DX67" s="19">
        <f>($J67="Bell Curve")*(_xlfn.NORM.DIST(AND(DX$4&gt;=$E67,DX$4&lt;=$G67)*(DX$4-$E67+1),$I67/2,$L67,TRUE)-_xlfn.NORM.DIST(AND(DX$4&gt;=$E67,DX$4&lt;=$G67)*(DW$4-$E67+1),$I67/2,$L67,TRUE))/(1-2*_xlfn.NORM.DIST(0,$I67/2,$L67,TRUE))*$C67+($J67="Steady Growth")*(AND(DX$4&gt;=$E67,DX$4&lt;=$G67)*((DX$4-$E67+1)/($I67*($I67+1)/2)*$C67))+($J67="custom")*CustomCF!DQ67</f>
        <v>0</v>
      </c>
      <c r="DY67" s="19">
        <f>($J67="Bell Curve")*(_xlfn.NORM.DIST(AND(DY$4&gt;=$E67,DY$4&lt;=$G67)*(DY$4-$E67+1),$I67/2,$L67,TRUE)-_xlfn.NORM.DIST(AND(DY$4&gt;=$E67,DY$4&lt;=$G67)*(DX$4-$E67+1),$I67/2,$L67,TRUE))/(1-2*_xlfn.NORM.DIST(0,$I67/2,$L67,TRUE))*$C67+($J67="Steady Growth")*(AND(DY$4&gt;=$E67,DY$4&lt;=$G67)*((DY$4-$E67+1)/($I67*($I67+1)/2)*$C67))+($J67="custom")*CustomCF!DR67</f>
        <v>0</v>
      </c>
      <c r="DZ67" s="19">
        <f>($J67="Bell Curve")*(_xlfn.NORM.DIST(AND(DZ$4&gt;=$E67,DZ$4&lt;=$G67)*(DZ$4-$E67+1),$I67/2,$L67,TRUE)-_xlfn.NORM.DIST(AND(DZ$4&gt;=$E67,DZ$4&lt;=$G67)*(DY$4-$E67+1),$I67/2,$L67,TRUE))/(1-2*_xlfn.NORM.DIST(0,$I67/2,$L67,TRUE))*$C67+($J67="Steady Growth")*(AND(DZ$4&gt;=$E67,DZ$4&lt;=$G67)*((DZ$4-$E67+1)/($I67*($I67+1)/2)*$C67))+($J67="custom")*CustomCF!DS67</f>
        <v>0</v>
      </c>
      <c r="EA67" s="19">
        <f>($J67="Bell Curve")*(_xlfn.NORM.DIST(AND(EA$4&gt;=$E67,EA$4&lt;=$G67)*(EA$4-$E67+1),$I67/2,$L67,TRUE)-_xlfn.NORM.DIST(AND(EA$4&gt;=$E67,EA$4&lt;=$G67)*(DZ$4-$E67+1),$I67/2,$L67,TRUE))/(1-2*_xlfn.NORM.DIST(0,$I67/2,$L67,TRUE))*$C67+($J67="Steady Growth")*(AND(EA$4&gt;=$E67,EA$4&lt;=$G67)*((EA$4-$E67+1)/($I67*($I67+1)/2)*$C67))+($J67="custom")*CustomCF!DT67</f>
        <v>0</v>
      </c>
      <c r="EB67" s="19">
        <f>($J67="Bell Curve")*(_xlfn.NORM.DIST(AND(EB$4&gt;=$E67,EB$4&lt;=$G67)*(EB$4-$E67+1),$I67/2,$L67,TRUE)-_xlfn.NORM.DIST(AND(EB$4&gt;=$E67,EB$4&lt;=$G67)*(EA$4-$E67+1),$I67/2,$L67,TRUE))/(1-2*_xlfn.NORM.DIST(0,$I67/2,$L67,TRUE))*$C67+($J67="Steady Growth")*(AND(EB$4&gt;=$E67,EB$4&lt;=$G67)*((EB$4-$E67+1)/($I67*($I67+1)/2)*$C67))+($J67="custom")*CustomCF!DU67</f>
        <v>0</v>
      </c>
      <c r="EC67" s="19">
        <f>($J67="Bell Curve")*(_xlfn.NORM.DIST(AND(EC$4&gt;=$E67,EC$4&lt;=$G67)*(EC$4-$E67+1),$I67/2,$L67,TRUE)-_xlfn.NORM.DIST(AND(EC$4&gt;=$E67,EC$4&lt;=$G67)*(EB$4-$E67+1),$I67/2,$L67,TRUE))/(1-2*_xlfn.NORM.DIST(0,$I67/2,$L67,TRUE))*$C67+($J67="Steady Growth")*(AND(EC$4&gt;=$E67,EC$4&lt;=$G67)*((EC$4-$E67+1)/($I67*($I67+1)/2)*$C67))+($J67="custom")*CustomCF!DV67</f>
        <v>0</v>
      </c>
      <c r="ED67" s="19">
        <f>($J67="Bell Curve")*(_xlfn.NORM.DIST(AND(ED$4&gt;=$E67,ED$4&lt;=$G67)*(ED$4-$E67+1),$I67/2,$L67,TRUE)-_xlfn.NORM.DIST(AND(ED$4&gt;=$E67,ED$4&lt;=$G67)*(EC$4-$E67+1),$I67/2,$L67,TRUE))/(1-2*_xlfn.NORM.DIST(0,$I67/2,$L67,TRUE))*$C67+($J67="Steady Growth")*(AND(ED$4&gt;=$E67,ED$4&lt;=$G67)*((ED$4-$E67+1)/($I67*($I67+1)/2)*$C67))+($J67="custom")*CustomCF!DW67</f>
        <v>0</v>
      </c>
      <c r="EE67" s="19">
        <f>($J67="Bell Curve")*(_xlfn.NORM.DIST(AND(EE$4&gt;=$E67,EE$4&lt;=$G67)*(EE$4-$E67+1),$I67/2,$L67,TRUE)-_xlfn.NORM.DIST(AND(EE$4&gt;=$E67,EE$4&lt;=$G67)*(ED$4-$E67+1),$I67/2,$L67,TRUE))/(1-2*_xlfn.NORM.DIST(0,$I67/2,$L67,TRUE))*$C67+($J67="Steady Growth")*(AND(EE$4&gt;=$E67,EE$4&lt;=$G67)*((EE$4-$E67+1)/($I67*($I67+1)/2)*$C67))+($J67="custom")*CustomCF!DX67</f>
        <v>0</v>
      </c>
      <c r="EF67" s="121">
        <f>($J67="Bell Curve")*(_xlfn.NORM.DIST(AND(EF$4&gt;=$E67,EF$4&lt;=$G67)*(EF$4-$E67+1),$I67/2,$L67,TRUE)-_xlfn.NORM.DIST(AND(EF$4&gt;=$E67,EF$4&lt;=$G67)*(EE$4-$E67+1),$I67/2,$L67,TRUE))/(1-2*_xlfn.NORM.DIST(0,$I67/2,$L67,TRUE))*$C67+($J67="Steady Growth")*(AND(EF$4&gt;=$E67,EF$4&lt;=$G67)*((EF$4-$E67+1)/($I67*($I67+1)/2)*$C67))+($J67="custom")*CustomCF!DY67</f>
        <v>0</v>
      </c>
    </row>
    <row r="68" spans="2:136" hidden="1" outlineLevel="1" x14ac:dyDescent="0.2">
      <c r="B68" s="103">
        <f>Budget!S14</f>
        <v>0</v>
      </c>
      <c r="C68" s="19">
        <f>Budget!T14</f>
        <v>0</v>
      </c>
      <c r="D68" s="19" t="str">
        <f t="shared" si="29"/>
        <v/>
      </c>
      <c r="E68" s="92">
        <v>12</v>
      </c>
      <c r="F68" s="18">
        <f>IF(J68="Custom",CustomCF!E68,INDEX($P$6:$EF$6,MATCH(E68,$P$4:$EF$4,0)))</f>
        <v>46387</v>
      </c>
      <c r="G68" s="92">
        <v>30</v>
      </c>
      <c r="H68" s="18">
        <f>IF(J68="Custom",CustomCF!F68,INDEX($P$6:$EF$6,MATCH(G68,$P$4:$EF$4,0)))</f>
        <v>46934</v>
      </c>
      <c r="I68" s="9">
        <f t="shared" si="30"/>
        <v>19</v>
      </c>
      <c r="J68" s="92" t="s">
        <v>30</v>
      </c>
      <c r="K68" s="92" t="s">
        <v>31</v>
      </c>
      <c r="L68" s="9">
        <f t="shared" si="28"/>
        <v>10000000</v>
      </c>
      <c r="M68" s="107">
        <f t="shared" si="23"/>
        <v>0</v>
      </c>
      <c r="N68" s="112" t="str">
        <f t="shared" si="31"/>
        <v>OK</v>
      </c>
      <c r="O68" s="112"/>
      <c r="P68" s="19">
        <f>($J68="Bell Curve")*(_xlfn.NORM.DIST(AND(P$4&gt;=$E68,P$4&lt;=$G68)*(P$4-$E68+1),$I68/2,$L68,TRUE)-_xlfn.NORM.DIST(AND(P$4&gt;=$E68,P$4&lt;=$G68)*(N$4-$E68+1),$I68/2,$L68,TRUE))/(1-2*_xlfn.NORM.DIST(0,$I68/2,$L68,TRUE))*$C68+($J68="Steady Growth")*(AND(P$4&gt;=$E68,P$4&lt;=$G68)*((P$4-$E68+1)/($I68*($I68+1)/2)*$C68))+($J68="custom")*CustomCF!I68</f>
        <v>0</v>
      </c>
      <c r="Q68" s="19">
        <f>($J68="Bell Curve")*(_xlfn.NORM.DIST(AND(Q$4&gt;=$E68,Q$4&lt;=$G68)*(Q$4-$E68+1),$I68/2,$L68,TRUE)-_xlfn.NORM.DIST(AND(Q$4&gt;=$E68,Q$4&lt;=$G68)*(P$4-$E68+1),$I68/2,$L68,TRUE))/(1-2*_xlfn.NORM.DIST(0,$I68/2,$L68,TRUE))*$C68+($J68="Steady Growth")*(AND(Q$4&gt;=$E68,Q$4&lt;=$G68)*((Q$4-$E68+1)/($I68*($I68+1)/2)*$C68))+($J68="custom")*CustomCF!J68</f>
        <v>0</v>
      </c>
      <c r="R68" s="19">
        <f>($J68="Bell Curve")*(_xlfn.NORM.DIST(AND(R$4&gt;=$E68,R$4&lt;=$G68)*(R$4-$E68+1),$I68/2,$L68,TRUE)-_xlfn.NORM.DIST(AND(R$4&gt;=$E68,R$4&lt;=$G68)*(Q$4-$E68+1),$I68/2,$L68,TRUE))/(1-2*_xlfn.NORM.DIST(0,$I68/2,$L68,TRUE))*$C68+($J68="Steady Growth")*(AND(R$4&gt;=$E68,R$4&lt;=$G68)*((R$4-$E68+1)/($I68*($I68+1)/2)*$C68))+($J68="custom")*CustomCF!K68</f>
        <v>0</v>
      </c>
      <c r="S68" s="19">
        <f>($J68="Bell Curve")*(_xlfn.NORM.DIST(AND(S$4&gt;=$E68,S$4&lt;=$G68)*(S$4-$E68+1),$I68/2,$L68,TRUE)-_xlfn.NORM.DIST(AND(S$4&gt;=$E68,S$4&lt;=$G68)*(R$4-$E68+1),$I68/2,$L68,TRUE))/(1-2*_xlfn.NORM.DIST(0,$I68/2,$L68,TRUE))*$C68+($J68="Steady Growth")*(AND(S$4&gt;=$E68,S$4&lt;=$G68)*((S$4-$E68+1)/($I68*($I68+1)/2)*$C68))+($J68="custom")*CustomCF!L68</f>
        <v>0</v>
      </c>
      <c r="T68" s="19">
        <f>($J68="Bell Curve")*(_xlfn.NORM.DIST(AND(T$4&gt;=$E68,T$4&lt;=$G68)*(T$4-$E68+1),$I68/2,$L68,TRUE)-_xlfn.NORM.DIST(AND(T$4&gt;=$E68,T$4&lt;=$G68)*(S$4-$E68+1),$I68/2,$L68,TRUE))/(1-2*_xlfn.NORM.DIST(0,$I68/2,$L68,TRUE))*$C68+($J68="Steady Growth")*(AND(T$4&gt;=$E68,T$4&lt;=$G68)*((T$4-$E68+1)/($I68*($I68+1)/2)*$C68))+($J68="custom")*CustomCF!M68</f>
        <v>0</v>
      </c>
      <c r="U68" s="19">
        <f>($J68="Bell Curve")*(_xlfn.NORM.DIST(AND(U$4&gt;=$E68,U$4&lt;=$G68)*(U$4-$E68+1),$I68/2,$L68,TRUE)-_xlfn.NORM.DIST(AND(U$4&gt;=$E68,U$4&lt;=$G68)*(T$4-$E68+1),$I68/2,$L68,TRUE))/(1-2*_xlfn.NORM.DIST(0,$I68/2,$L68,TRUE))*$C68+($J68="Steady Growth")*(AND(U$4&gt;=$E68,U$4&lt;=$G68)*((U$4-$E68+1)/($I68*($I68+1)/2)*$C68))+($J68="custom")*CustomCF!N68</f>
        <v>0</v>
      </c>
      <c r="V68" s="19">
        <f>($J68="Bell Curve")*(_xlfn.NORM.DIST(AND(V$4&gt;=$E68,V$4&lt;=$G68)*(V$4-$E68+1),$I68/2,$L68,TRUE)-_xlfn.NORM.DIST(AND(V$4&gt;=$E68,V$4&lt;=$G68)*(U$4-$E68+1),$I68/2,$L68,TRUE))/(1-2*_xlfn.NORM.DIST(0,$I68/2,$L68,TRUE))*$C68+($J68="Steady Growth")*(AND(V$4&gt;=$E68,V$4&lt;=$G68)*((V$4-$E68+1)/($I68*($I68+1)/2)*$C68))+($J68="custom")*CustomCF!O68</f>
        <v>0</v>
      </c>
      <c r="W68" s="19">
        <f>($J68="Bell Curve")*(_xlfn.NORM.DIST(AND(W$4&gt;=$E68,W$4&lt;=$G68)*(W$4-$E68+1),$I68/2,$L68,TRUE)-_xlfn.NORM.DIST(AND(W$4&gt;=$E68,W$4&lt;=$G68)*(V$4-$E68+1),$I68/2,$L68,TRUE))/(1-2*_xlfn.NORM.DIST(0,$I68/2,$L68,TRUE))*$C68+($J68="Steady Growth")*(AND(W$4&gt;=$E68,W$4&lt;=$G68)*((W$4-$E68+1)/($I68*($I68+1)/2)*$C68))+($J68="custom")*CustomCF!P68</f>
        <v>0</v>
      </c>
      <c r="X68" s="19">
        <f>($J68="Bell Curve")*(_xlfn.NORM.DIST(AND(X$4&gt;=$E68,X$4&lt;=$G68)*(X$4-$E68+1),$I68/2,$L68,TRUE)-_xlfn.NORM.DIST(AND(X$4&gt;=$E68,X$4&lt;=$G68)*(W$4-$E68+1),$I68/2,$L68,TRUE))/(1-2*_xlfn.NORM.DIST(0,$I68/2,$L68,TRUE))*$C68+($J68="Steady Growth")*(AND(X$4&gt;=$E68,X$4&lt;=$G68)*((X$4-$E68+1)/($I68*($I68+1)/2)*$C68))+($J68="custom")*CustomCF!Q68</f>
        <v>0</v>
      </c>
      <c r="Y68" s="19">
        <f>($J68="Bell Curve")*(_xlfn.NORM.DIST(AND(Y$4&gt;=$E68,Y$4&lt;=$G68)*(Y$4-$E68+1),$I68/2,$L68,TRUE)-_xlfn.NORM.DIST(AND(Y$4&gt;=$E68,Y$4&lt;=$G68)*(X$4-$E68+1),$I68/2,$L68,TRUE))/(1-2*_xlfn.NORM.DIST(0,$I68/2,$L68,TRUE))*$C68+($J68="Steady Growth")*(AND(Y$4&gt;=$E68,Y$4&lt;=$G68)*((Y$4-$E68+1)/($I68*($I68+1)/2)*$C68))+($J68="custom")*CustomCF!R68</f>
        <v>0</v>
      </c>
      <c r="Z68" s="19">
        <f>($J68="Bell Curve")*(_xlfn.NORM.DIST(AND(Z$4&gt;=$E68,Z$4&lt;=$G68)*(Z$4-$E68+1),$I68/2,$L68,TRUE)-_xlfn.NORM.DIST(AND(Z$4&gt;=$E68,Z$4&lt;=$G68)*(Y$4-$E68+1),$I68/2,$L68,TRUE))/(1-2*_xlfn.NORM.DIST(0,$I68/2,$L68,TRUE))*$C68+($J68="Steady Growth")*(AND(Z$4&gt;=$E68,Z$4&lt;=$G68)*((Z$4-$E68+1)/($I68*($I68+1)/2)*$C68))+($J68="custom")*CustomCF!S68</f>
        <v>0</v>
      </c>
      <c r="AA68" s="19">
        <f>($J68="Bell Curve")*(_xlfn.NORM.DIST(AND(AA$4&gt;=$E68,AA$4&lt;=$G68)*(AA$4-$E68+1),$I68/2,$L68,TRUE)-_xlfn.NORM.DIST(AND(AA$4&gt;=$E68,AA$4&lt;=$G68)*(Z$4-$E68+1),$I68/2,$L68,TRUE))/(1-2*_xlfn.NORM.DIST(0,$I68/2,$L68,TRUE))*$C68+($J68="Steady Growth")*(AND(AA$4&gt;=$E68,AA$4&lt;=$G68)*((AA$4-$E68+1)/($I68*($I68+1)/2)*$C68))+($J68="custom")*CustomCF!T68</f>
        <v>0</v>
      </c>
      <c r="AB68" s="19">
        <f>($J68="Bell Curve")*(_xlfn.NORM.DIST(AND(AB$4&gt;=$E68,AB$4&lt;=$G68)*(AB$4-$E68+1),$I68/2,$L68,TRUE)-_xlfn.NORM.DIST(AND(AB$4&gt;=$E68,AB$4&lt;=$G68)*(AA$4-$E68+1),$I68/2,$L68,TRUE))/(1-2*_xlfn.NORM.DIST(0,$I68/2,$L68,TRUE))*$C68+($J68="Steady Growth")*(AND(AB$4&gt;=$E68,AB$4&lt;=$G68)*((AB$4-$E68+1)/($I68*($I68+1)/2)*$C68))+($J68="custom")*CustomCF!U68</f>
        <v>0</v>
      </c>
      <c r="AC68" s="19">
        <f>($J68="Bell Curve")*(_xlfn.NORM.DIST(AND(AC$4&gt;=$E68,AC$4&lt;=$G68)*(AC$4-$E68+1),$I68/2,$L68,TRUE)-_xlfn.NORM.DIST(AND(AC$4&gt;=$E68,AC$4&lt;=$G68)*(AB$4-$E68+1),$I68/2,$L68,TRUE))/(1-2*_xlfn.NORM.DIST(0,$I68/2,$L68,TRUE))*$C68+($J68="Steady Growth")*(AND(AC$4&gt;=$E68,AC$4&lt;=$G68)*((AC$4-$E68+1)/($I68*($I68+1)/2)*$C68))+($J68="custom")*CustomCF!V68</f>
        <v>0</v>
      </c>
      <c r="AD68" s="19">
        <f>($J68="Bell Curve")*(_xlfn.NORM.DIST(AND(AD$4&gt;=$E68,AD$4&lt;=$G68)*(AD$4-$E68+1),$I68/2,$L68,TRUE)-_xlfn.NORM.DIST(AND(AD$4&gt;=$E68,AD$4&lt;=$G68)*(AC$4-$E68+1),$I68/2,$L68,TRUE))/(1-2*_xlfn.NORM.DIST(0,$I68/2,$L68,TRUE))*$C68+($J68="Steady Growth")*(AND(AD$4&gt;=$E68,AD$4&lt;=$G68)*((AD$4-$E68+1)/($I68*($I68+1)/2)*$C68))+($J68="custom")*CustomCF!W68</f>
        <v>0</v>
      </c>
      <c r="AE68" s="19">
        <f>($J68="Bell Curve")*(_xlfn.NORM.DIST(AND(AE$4&gt;=$E68,AE$4&lt;=$G68)*(AE$4-$E68+1),$I68/2,$L68,TRUE)-_xlfn.NORM.DIST(AND(AE$4&gt;=$E68,AE$4&lt;=$G68)*(AD$4-$E68+1),$I68/2,$L68,TRUE))/(1-2*_xlfn.NORM.DIST(0,$I68/2,$L68,TRUE))*$C68+($J68="Steady Growth")*(AND(AE$4&gt;=$E68,AE$4&lt;=$G68)*((AE$4-$E68+1)/($I68*($I68+1)/2)*$C68))+($J68="custom")*CustomCF!X68</f>
        <v>0</v>
      </c>
      <c r="AF68" s="19">
        <f>($J68="Bell Curve")*(_xlfn.NORM.DIST(AND(AF$4&gt;=$E68,AF$4&lt;=$G68)*(AF$4-$E68+1),$I68/2,$L68,TRUE)-_xlfn.NORM.DIST(AND(AF$4&gt;=$E68,AF$4&lt;=$G68)*(AE$4-$E68+1),$I68/2,$L68,TRUE))/(1-2*_xlfn.NORM.DIST(0,$I68/2,$L68,TRUE))*$C68+($J68="Steady Growth")*(AND(AF$4&gt;=$E68,AF$4&lt;=$G68)*((AF$4-$E68+1)/($I68*($I68+1)/2)*$C68))+($J68="custom")*CustomCF!Y68</f>
        <v>0</v>
      </c>
      <c r="AG68" s="19">
        <f>($J68="Bell Curve")*(_xlfn.NORM.DIST(AND(AG$4&gt;=$E68,AG$4&lt;=$G68)*(AG$4-$E68+1),$I68/2,$L68,TRUE)-_xlfn.NORM.DIST(AND(AG$4&gt;=$E68,AG$4&lt;=$G68)*(AF$4-$E68+1),$I68/2,$L68,TRUE))/(1-2*_xlfn.NORM.DIST(0,$I68/2,$L68,TRUE))*$C68+($J68="Steady Growth")*(AND(AG$4&gt;=$E68,AG$4&lt;=$G68)*((AG$4-$E68+1)/($I68*($I68+1)/2)*$C68))+($J68="custom")*CustomCF!Z68</f>
        <v>0</v>
      </c>
      <c r="AH68" s="19">
        <f>($J68="Bell Curve")*(_xlfn.NORM.DIST(AND(AH$4&gt;=$E68,AH$4&lt;=$G68)*(AH$4-$E68+1),$I68/2,$L68,TRUE)-_xlfn.NORM.DIST(AND(AH$4&gt;=$E68,AH$4&lt;=$G68)*(AG$4-$E68+1),$I68/2,$L68,TRUE))/(1-2*_xlfn.NORM.DIST(0,$I68/2,$L68,TRUE))*$C68+($J68="Steady Growth")*(AND(AH$4&gt;=$E68,AH$4&lt;=$G68)*((AH$4-$E68+1)/($I68*($I68+1)/2)*$C68))+($J68="custom")*CustomCF!AA68</f>
        <v>0</v>
      </c>
      <c r="AI68" s="19">
        <f>($J68="Bell Curve")*(_xlfn.NORM.DIST(AND(AI$4&gt;=$E68,AI$4&lt;=$G68)*(AI$4-$E68+1),$I68/2,$L68,TRUE)-_xlfn.NORM.DIST(AND(AI$4&gt;=$E68,AI$4&lt;=$G68)*(AH$4-$E68+1),$I68/2,$L68,TRUE))/(1-2*_xlfn.NORM.DIST(0,$I68/2,$L68,TRUE))*$C68+($J68="Steady Growth")*(AND(AI$4&gt;=$E68,AI$4&lt;=$G68)*((AI$4-$E68+1)/($I68*($I68+1)/2)*$C68))+($J68="custom")*CustomCF!AB68</f>
        <v>0</v>
      </c>
      <c r="AJ68" s="19">
        <f>($J68="Bell Curve")*(_xlfn.NORM.DIST(AND(AJ$4&gt;=$E68,AJ$4&lt;=$G68)*(AJ$4-$E68+1),$I68/2,$L68,TRUE)-_xlfn.NORM.DIST(AND(AJ$4&gt;=$E68,AJ$4&lt;=$G68)*(AI$4-$E68+1),$I68/2,$L68,TRUE))/(1-2*_xlfn.NORM.DIST(0,$I68/2,$L68,TRUE))*$C68+($J68="Steady Growth")*(AND(AJ$4&gt;=$E68,AJ$4&lt;=$G68)*((AJ$4-$E68+1)/($I68*($I68+1)/2)*$C68))+($J68="custom")*CustomCF!AC68</f>
        <v>0</v>
      </c>
      <c r="AK68" s="19">
        <f>($J68="Bell Curve")*(_xlfn.NORM.DIST(AND(AK$4&gt;=$E68,AK$4&lt;=$G68)*(AK$4-$E68+1),$I68/2,$L68,TRUE)-_xlfn.NORM.DIST(AND(AK$4&gt;=$E68,AK$4&lt;=$G68)*(AJ$4-$E68+1),$I68/2,$L68,TRUE))/(1-2*_xlfn.NORM.DIST(0,$I68/2,$L68,TRUE))*$C68+($J68="Steady Growth")*(AND(AK$4&gt;=$E68,AK$4&lt;=$G68)*((AK$4-$E68+1)/($I68*($I68+1)/2)*$C68))+($J68="custom")*CustomCF!AD68</f>
        <v>0</v>
      </c>
      <c r="AL68" s="19">
        <f>($J68="Bell Curve")*(_xlfn.NORM.DIST(AND(AL$4&gt;=$E68,AL$4&lt;=$G68)*(AL$4-$E68+1),$I68/2,$L68,TRUE)-_xlfn.NORM.DIST(AND(AL$4&gt;=$E68,AL$4&lt;=$G68)*(AK$4-$E68+1),$I68/2,$L68,TRUE))/(1-2*_xlfn.NORM.DIST(0,$I68/2,$L68,TRUE))*$C68+($J68="Steady Growth")*(AND(AL$4&gt;=$E68,AL$4&lt;=$G68)*((AL$4-$E68+1)/($I68*($I68+1)/2)*$C68))+($J68="custom")*CustomCF!AE68</f>
        <v>0</v>
      </c>
      <c r="AM68" s="19">
        <f>($J68="Bell Curve")*(_xlfn.NORM.DIST(AND(AM$4&gt;=$E68,AM$4&lt;=$G68)*(AM$4-$E68+1),$I68/2,$L68,TRUE)-_xlfn.NORM.DIST(AND(AM$4&gt;=$E68,AM$4&lt;=$G68)*(AL$4-$E68+1),$I68/2,$L68,TRUE))/(1-2*_xlfn.NORM.DIST(0,$I68/2,$L68,TRUE))*$C68+($J68="Steady Growth")*(AND(AM$4&gt;=$E68,AM$4&lt;=$G68)*((AM$4-$E68+1)/($I68*($I68+1)/2)*$C68))+($J68="custom")*CustomCF!AF68</f>
        <v>0</v>
      </c>
      <c r="AN68" s="19">
        <f>($J68="Bell Curve")*(_xlfn.NORM.DIST(AND(AN$4&gt;=$E68,AN$4&lt;=$G68)*(AN$4-$E68+1),$I68/2,$L68,TRUE)-_xlfn.NORM.DIST(AND(AN$4&gt;=$E68,AN$4&lt;=$G68)*(AM$4-$E68+1),$I68/2,$L68,TRUE))/(1-2*_xlfn.NORM.DIST(0,$I68/2,$L68,TRUE))*$C68+($J68="Steady Growth")*(AND(AN$4&gt;=$E68,AN$4&lt;=$G68)*((AN$4-$E68+1)/($I68*($I68+1)/2)*$C68))+($J68="custom")*CustomCF!AG68</f>
        <v>0</v>
      </c>
      <c r="AO68" s="19">
        <f>($J68="Bell Curve")*(_xlfn.NORM.DIST(AND(AO$4&gt;=$E68,AO$4&lt;=$G68)*(AO$4-$E68+1),$I68/2,$L68,TRUE)-_xlfn.NORM.DIST(AND(AO$4&gt;=$E68,AO$4&lt;=$G68)*(AN$4-$E68+1),$I68/2,$L68,TRUE))/(1-2*_xlfn.NORM.DIST(0,$I68/2,$L68,TRUE))*$C68+($J68="Steady Growth")*(AND(AO$4&gt;=$E68,AO$4&lt;=$G68)*((AO$4-$E68+1)/($I68*($I68+1)/2)*$C68))+($J68="custom")*CustomCF!AH68</f>
        <v>0</v>
      </c>
      <c r="AP68" s="19">
        <f>($J68="Bell Curve")*(_xlfn.NORM.DIST(AND(AP$4&gt;=$E68,AP$4&lt;=$G68)*(AP$4-$E68+1),$I68/2,$L68,TRUE)-_xlfn.NORM.DIST(AND(AP$4&gt;=$E68,AP$4&lt;=$G68)*(AO$4-$E68+1),$I68/2,$L68,TRUE))/(1-2*_xlfn.NORM.DIST(0,$I68/2,$L68,TRUE))*$C68+($J68="Steady Growth")*(AND(AP$4&gt;=$E68,AP$4&lt;=$G68)*((AP$4-$E68+1)/($I68*($I68+1)/2)*$C68))+($J68="custom")*CustomCF!AI68</f>
        <v>0</v>
      </c>
      <c r="AQ68" s="19">
        <f>($J68="Bell Curve")*(_xlfn.NORM.DIST(AND(AQ$4&gt;=$E68,AQ$4&lt;=$G68)*(AQ$4-$E68+1),$I68/2,$L68,TRUE)-_xlfn.NORM.DIST(AND(AQ$4&gt;=$E68,AQ$4&lt;=$G68)*(AP$4-$E68+1),$I68/2,$L68,TRUE))/(1-2*_xlfn.NORM.DIST(0,$I68/2,$L68,TRUE))*$C68+($J68="Steady Growth")*(AND(AQ$4&gt;=$E68,AQ$4&lt;=$G68)*((AQ$4-$E68+1)/($I68*($I68+1)/2)*$C68))+($J68="custom")*CustomCF!AJ68</f>
        <v>0</v>
      </c>
      <c r="AR68" s="19">
        <f>($J68="Bell Curve")*(_xlfn.NORM.DIST(AND(AR$4&gt;=$E68,AR$4&lt;=$G68)*(AR$4-$E68+1),$I68/2,$L68,TRUE)-_xlfn.NORM.DIST(AND(AR$4&gt;=$E68,AR$4&lt;=$G68)*(AQ$4-$E68+1),$I68/2,$L68,TRUE))/(1-2*_xlfn.NORM.DIST(0,$I68/2,$L68,TRUE))*$C68+($J68="Steady Growth")*(AND(AR$4&gt;=$E68,AR$4&lt;=$G68)*((AR$4-$E68+1)/($I68*($I68+1)/2)*$C68))+($J68="custom")*CustomCF!AK68</f>
        <v>0</v>
      </c>
      <c r="AS68" s="19">
        <f>($J68="Bell Curve")*(_xlfn.NORM.DIST(AND(AS$4&gt;=$E68,AS$4&lt;=$G68)*(AS$4-$E68+1),$I68/2,$L68,TRUE)-_xlfn.NORM.DIST(AND(AS$4&gt;=$E68,AS$4&lt;=$G68)*(AR$4-$E68+1),$I68/2,$L68,TRUE))/(1-2*_xlfn.NORM.DIST(0,$I68/2,$L68,TRUE))*$C68+($J68="Steady Growth")*(AND(AS$4&gt;=$E68,AS$4&lt;=$G68)*((AS$4-$E68+1)/($I68*($I68+1)/2)*$C68))+($J68="custom")*CustomCF!AL68</f>
        <v>0</v>
      </c>
      <c r="AT68" s="19">
        <f>($J68="Bell Curve")*(_xlfn.NORM.DIST(AND(AT$4&gt;=$E68,AT$4&lt;=$G68)*(AT$4-$E68+1),$I68/2,$L68,TRUE)-_xlfn.NORM.DIST(AND(AT$4&gt;=$E68,AT$4&lt;=$G68)*(AS$4-$E68+1),$I68/2,$L68,TRUE))/(1-2*_xlfn.NORM.DIST(0,$I68/2,$L68,TRUE))*$C68+($J68="Steady Growth")*(AND(AT$4&gt;=$E68,AT$4&lt;=$G68)*((AT$4-$E68+1)/($I68*($I68+1)/2)*$C68))+($J68="custom")*CustomCF!AM68</f>
        <v>0</v>
      </c>
      <c r="AU68" s="19">
        <f>($J68="Bell Curve")*(_xlfn.NORM.DIST(AND(AU$4&gt;=$E68,AU$4&lt;=$G68)*(AU$4-$E68+1),$I68/2,$L68,TRUE)-_xlfn.NORM.DIST(AND(AU$4&gt;=$E68,AU$4&lt;=$G68)*(AT$4-$E68+1),$I68/2,$L68,TRUE))/(1-2*_xlfn.NORM.DIST(0,$I68/2,$L68,TRUE))*$C68+($J68="Steady Growth")*(AND(AU$4&gt;=$E68,AU$4&lt;=$G68)*((AU$4-$E68+1)/($I68*($I68+1)/2)*$C68))+($J68="custom")*CustomCF!AN68</f>
        <v>0</v>
      </c>
      <c r="AV68" s="19">
        <f>($J68="Bell Curve")*(_xlfn.NORM.DIST(AND(AV$4&gt;=$E68,AV$4&lt;=$G68)*(AV$4-$E68+1),$I68/2,$L68,TRUE)-_xlfn.NORM.DIST(AND(AV$4&gt;=$E68,AV$4&lt;=$G68)*(AU$4-$E68+1),$I68/2,$L68,TRUE))/(1-2*_xlfn.NORM.DIST(0,$I68/2,$L68,TRUE))*$C68+($J68="Steady Growth")*(AND(AV$4&gt;=$E68,AV$4&lt;=$G68)*((AV$4-$E68+1)/($I68*($I68+1)/2)*$C68))+($J68="custom")*CustomCF!AO68</f>
        <v>0</v>
      </c>
      <c r="AW68" s="19">
        <f>($J68="Bell Curve")*(_xlfn.NORM.DIST(AND(AW$4&gt;=$E68,AW$4&lt;=$G68)*(AW$4-$E68+1),$I68/2,$L68,TRUE)-_xlfn.NORM.DIST(AND(AW$4&gt;=$E68,AW$4&lt;=$G68)*(AV$4-$E68+1),$I68/2,$L68,TRUE))/(1-2*_xlfn.NORM.DIST(0,$I68/2,$L68,TRUE))*$C68+($J68="Steady Growth")*(AND(AW$4&gt;=$E68,AW$4&lt;=$G68)*((AW$4-$E68+1)/($I68*($I68+1)/2)*$C68))+($J68="custom")*CustomCF!AP68</f>
        <v>0</v>
      </c>
      <c r="AX68" s="19">
        <f>($J68="Bell Curve")*(_xlfn.NORM.DIST(AND(AX$4&gt;=$E68,AX$4&lt;=$G68)*(AX$4-$E68+1),$I68/2,$L68,TRUE)-_xlfn.NORM.DIST(AND(AX$4&gt;=$E68,AX$4&lt;=$G68)*(AW$4-$E68+1),$I68/2,$L68,TRUE))/(1-2*_xlfn.NORM.DIST(0,$I68/2,$L68,TRUE))*$C68+($J68="Steady Growth")*(AND(AX$4&gt;=$E68,AX$4&lt;=$G68)*((AX$4-$E68+1)/($I68*($I68+1)/2)*$C68))+($J68="custom")*CustomCF!AQ68</f>
        <v>0</v>
      </c>
      <c r="AY68" s="19">
        <f>($J68="Bell Curve")*(_xlfn.NORM.DIST(AND(AY$4&gt;=$E68,AY$4&lt;=$G68)*(AY$4-$E68+1),$I68/2,$L68,TRUE)-_xlfn.NORM.DIST(AND(AY$4&gt;=$E68,AY$4&lt;=$G68)*(AX$4-$E68+1),$I68/2,$L68,TRUE))/(1-2*_xlfn.NORM.DIST(0,$I68/2,$L68,TRUE))*$C68+($J68="Steady Growth")*(AND(AY$4&gt;=$E68,AY$4&lt;=$G68)*((AY$4-$E68+1)/($I68*($I68+1)/2)*$C68))+($J68="custom")*CustomCF!AR68</f>
        <v>0</v>
      </c>
      <c r="AZ68" s="19">
        <f>($J68="Bell Curve")*(_xlfn.NORM.DIST(AND(AZ$4&gt;=$E68,AZ$4&lt;=$G68)*(AZ$4-$E68+1),$I68/2,$L68,TRUE)-_xlfn.NORM.DIST(AND(AZ$4&gt;=$E68,AZ$4&lt;=$G68)*(AY$4-$E68+1),$I68/2,$L68,TRUE))/(1-2*_xlfn.NORM.DIST(0,$I68/2,$L68,TRUE))*$C68+($J68="Steady Growth")*(AND(AZ$4&gt;=$E68,AZ$4&lt;=$G68)*((AZ$4-$E68+1)/($I68*($I68+1)/2)*$C68))+($J68="custom")*CustomCF!AS68</f>
        <v>0</v>
      </c>
      <c r="BA68" s="19">
        <f>($J68="Bell Curve")*(_xlfn.NORM.DIST(AND(BA$4&gt;=$E68,BA$4&lt;=$G68)*(BA$4-$E68+1),$I68/2,$L68,TRUE)-_xlfn.NORM.DIST(AND(BA$4&gt;=$E68,BA$4&lt;=$G68)*(AZ$4-$E68+1),$I68/2,$L68,TRUE))/(1-2*_xlfn.NORM.DIST(0,$I68/2,$L68,TRUE))*$C68+($J68="Steady Growth")*(AND(BA$4&gt;=$E68,BA$4&lt;=$G68)*((BA$4-$E68+1)/($I68*($I68+1)/2)*$C68))+($J68="custom")*CustomCF!AT68</f>
        <v>0</v>
      </c>
      <c r="BB68" s="19">
        <f>($J68="Bell Curve")*(_xlfn.NORM.DIST(AND(BB$4&gt;=$E68,BB$4&lt;=$G68)*(BB$4-$E68+1),$I68/2,$L68,TRUE)-_xlfn.NORM.DIST(AND(BB$4&gt;=$E68,BB$4&lt;=$G68)*(BA$4-$E68+1),$I68/2,$L68,TRUE))/(1-2*_xlfn.NORM.DIST(0,$I68/2,$L68,TRUE))*$C68+($J68="Steady Growth")*(AND(BB$4&gt;=$E68,BB$4&lt;=$G68)*((BB$4-$E68+1)/($I68*($I68+1)/2)*$C68))+($J68="custom")*CustomCF!AU68</f>
        <v>0</v>
      </c>
      <c r="BC68" s="19">
        <f>($J68="Bell Curve")*(_xlfn.NORM.DIST(AND(BC$4&gt;=$E68,BC$4&lt;=$G68)*(BC$4-$E68+1),$I68/2,$L68,TRUE)-_xlfn.NORM.DIST(AND(BC$4&gt;=$E68,BC$4&lt;=$G68)*(BB$4-$E68+1),$I68/2,$L68,TRUE))/(1-2*_xlfn.NORM.DIST(0,$I68/2,$L68,TRUE))*$C68+($J68="Steady Growth")*(AND(BC$4&gt;=$E68,BC$4&lt;=$G68)*((BC$4-$E68+1)/($I68*($I68+1)/2)*$C68))+($J68="custom")*CustomCF!AV68</f>
        <v>0</v>
      </c>
      <c r="BD68" s="19">
        <f>($J68="Bell Curve")*(_xlfn.NORM.DIST(AND(BD$4&gt;=$E68,BD$4&lt;=$G68)*(BD$4-$E68+1),$I68/2,$L68,TRUE)-_xlfn.NORM.DIST(AND(BD$4&gt;=$E68,BD$4&lt;=$G68)*(BC$4-$E68+1),$I68/2,$L68,TRUE))/(1-2*_xlfn.NORM.DIST(0,$I68/2,$L68,TRUE))*$C68+($J68="Steady Growth")*(AND(BD$4&gt;=$E68,BD$4&lt;=$G68)*((BD$4-$E68+1)/($I68*($I68+1)/2)*$C68))+($J68="custom")*CustomCF!AW68</f>
        <v>0</v>
      </c>
      <c r="BE68" s="19">
        <f>($J68="Bell Curve")*(_xlfn.NORM.DIST(AND(BE$4&gt;=$E68,BE$4&lt;=$G68)*(BE$4-$E68+1),$I68/2,$L68,TRUE)-_xlfn.NORM.DIST(AND(BE$4&gt;=$E68,BE$4&lt;=$G68)*(BD$4-$E68+1),$I68/2,$L68,TRUE))/(1-2*_xlfn.NORM.DIST(0,$I68/2,$L68,TRUE))*$C68+($J68="Steady Growth")*(AND(BE$4&gt;=$E68,BE$4&lt;=$G68)*((BE$4-$E68+1)/($I68*($I68+1)/2)*$C68))+($J68="custom")*CustomCF!AX68</f>
        <v>0</v>
      </c>
      <c r="BF68" s="19">
        <f>($J68="Bell Curve")*(_xlfn.NORM.DIST(AND(BF$4&gt;=$E68,BF$4&lt;=$G68)*(BF$4-$E68+1),$I68/2,$L68,TRUE)-_xlfn.NORM.DIST(AND(BF$4&gt;=$E68,BF$4&lt;=$G68)*(BE$4-$E68+1),$I68/2,$L68,TRUE))/(1-2*_xlfn.NORM.DIST(0,$I68/2,$L68,TRUE))*$C68+($J68="Steady Growth")*(AND(BF$4&gt;=$E68,BF$4&lt;=$G68)*((BF$4-$E68+1)/($I68*($I68+1)/2)*$C68))+($J68="custom")*CustomCF!AY68</f>
        <v>0</v>
      </c>
      <c r="BG68" s="19">
        <f>($J68="Bell Curve")*(_xlfn.NORM.DIST(AND(BG$4&gt;=$E68,BG$4&lt;=$G68)*(BG$4-$E68+1),$I68/2,$L68,TRUE)-_xlfn.NORM.DIST(AND(BG$4&gt;=$E68,BG$4&lt;=$G68)*(BF$4-$E68+1),$I68/2,$L68,TRUE))/(1-2*_xlfn.NORM.DIST(0,$I68/2,$L68,TRUE))*$C68+($J68="Steady Growth")*(AND(BG$4&gt;=$E68,BG$4&lt;=$G68)*((BG$4-$E68+1)/($I68*($I68+1)/2)*$C68))+($J68="custom")*CustomCF!AZ68</f>
        <v>0</v>
      </c>
      <c r="BH68" s="19">
        <f>($J68="Bell Curve")*(_xlfn.NORM.DIST(AND(BH$4&gt;=$E68,BH$4&lt;=$G68)*(BH$4-$E68+1),$I68/2,$L68,TRUE)-_xlfn.NORM.DIST(AND(BH$4&gt;=$E68,BH$4&lt;=$G68)*(BG$4-$E68+1),$I68/2,$L68,TRUE))/(1-2*_xlfn.NORM.DIST(0,$I68/2,$L68,TRUE))*$C68+($J68="Steady Growth")*(AND(BH$4&gt;=$E68,BH$4&lt;=$G68)*((BH$4-$E68+1)/($I68*($I68+1)/2)*$C68))+($J68="custom")*CustomCF!BA68</f>
        <v>0</v>
      </c>
      <c r="BI68" s="19">
        <f>($J68="Bell Curve")*(_xlfn.NORM.DIST(AND(BI$4&gt;=$E68,BI$4&lt;=$G68)*(BI$4-$E68+1),$I68/2,$L68,TRUE)-_xlfn.NORM.DIST(AND(BI$4&gt;=$E68,BI$4&lt;=$G68)*(BH$4-$E68+1),$I68/2,$L68,TRUE))/(1-2*_xlfn.NORM.DIST(0,$I68/2,$L68,TRUE))*$C68+($J68="Steady Growth")*(AND(BI$4&gt;=$E68,BI$4&lt;=$G68)*((BI$4-$E68+1)/($I68*($I68+1)/2)*$C68))+($J68="custom")*CustomCF!BB68</f>
        <v>0</v>
      </c>
      <c r="BJ68" s="19">
        <f>($J68="Bell Curve")*(_xlfn.NORM.DIST(AND(BJ$4&gt;=$E68,BJ$4&lt;=$G68)*(BJ$4-$E68+1),$I68/2,$L68,TRUE)-_xlfn.NORM.DIST(AND(BJ$4&gt;=$E68,BJ$4&lt;=$G68)*(BI$4-$E68+1),$I68/2,$L68,TRUE))/(1-2*_xlfn.NORM.DIST(0,$I68/2,$L68,TRUE))*$C68+($J68="Steady Growth")*(AND(BJ$4&gt;=$E68,BJ$4&lt;=$G68)*((BJ$4-$E68+1)/($I68*($I68+1)/2)*$C68))+($J68="custom")*CustomCF!BC68</f>
        <v>0</v>
      </c>
      <c r="BK68" s="19">
        <f>($J68="Bell Curve")*(_xlfn.NORM.DIST(AND(BK$4&gt;=$E68,BK$4&lt;=$G68)*(BK$4-$E68+1),$I68/2,$L68,TRUE)-_xlfn.NORM.DIST(AND(BK$4&gt;=$E68,BK$4&lt;=$G68)*(BJ$4-$E68+1),$I68/2,$L68,TRUE))/(1-2*_xlfn.NORM.DIST(0,$I68/2,$L68,TRUE))*$C68+($J68="Steady Growth")*(AND(BK$4&gt;=$E68,BK$4&lt;=$G68)*((BK$4-$E68+1)/($I68*($I68+1)/2)*$C68))+($J68="custom")*CustomCF!BD68</f>
        <v>0</v>
      </c>
      <c r="BL68" s="19">
        <f>($J68="Bell Curve")*(_xlfn.NORM.DIST(AND(BL$4&gt;=$E68,BL$4&lt;=$G68)*(BL$4-$E68+1),$I68/2,$L68,TRUE)-_xlfn.NORM.DIST(AND(BL$4&gt;=$E68,BL$4&lt;=$G68)*(BK$4-$E68+1),$I68/2,$L68,TRUE))/(1-2*_xlfn.NORM.DIST(0,$I68/2,$L68,TRUE))*$C68+($J68="Steady Growth")*(AND(BL$4&gt;=$E68,BL$4&lt;=$G68)*((BL$4-$E68+1)/($I68*($I68+1)/2)*$C68))+($J68="custom")*CustomCF!BE68</f>
        <v>0</v>
      </c>
      <c r="BM68" s="19">
        <f>($J68="Bell Curve")*(_xlfn.NORM.DIST(AND(BM$4&gt;=$E68,BM$4&lt;=$G68)*(BM$4-$E68+1),$I68/2,$L68,TRUE)-_xlfn.NORM.DIST(AND(BM$4&gt;=$E68,BM$4&lt;=$G68)*(BL$4-$E68+1),$I68/2,$L68,TRUE))/(1-2*_xlfn.NORM.DIST(0,$I68/2,$L68,TRUE))*$C68+($J68="Steady Growth")*(AND(BM$4&gt;=$E68,BM$4&lt;=$G68)*((BM$4-$E68+1)/($I68*($I68+1)/2)*$C68))+($J68="custom")*CustomCF!BF68</f>
        <v>0</v>
      </c>
      <c r="BN68" s="19">
        <f>($J68="Bell Curve")*(_xlfn.NORM.DIST(AND(BN$4&gt;=$E68,BN$4&lt;=$G68)*(BN$4-$E68+1),$I68/2,$L68,TRUE)-_xlfn.NORM.DIST(AND(BN$4&gt;=$E68,BN$4&lt;=$G68)*(BM$4-$E68+1),$I68/2,$L68,TRUE))/(1-2*_xlfn.NORM.DIST(0,$I68/2,$L68,TRUE))*$C68+($J68="Steady Growth")*(AND(BN$4&gt;=$E68,BN$4&lt;=$G68)*((BN$4-$E68+1)/($I68*($I68+1)/2)*$C68))+($J68="custom")*CustomCF!BG68</f>
        <v>0</v>
      </c>
      <c r="BO68" s="19">
        <f>($J68="Bell Curve")*(_xlfn.NORM.DIST(AND(BO$4&gt;=$E68,BO$4&lt;=$G68)*(BO$4-$E68+1),$I68/2,$L68,TRUE)-_xlfn.NORM.DIST(AND(BO$4&gt;=$E68,BO$4&lt;=$G68)*(BN$4-$E68+1),$I68/2,$L68,TRUE))/(1-2*_xlfn.NORM.DIST(0,$I68/2,$L68,TRUE))*$C68+($J68="Steady Growth")*(AND(BO$4&gt;=$E68,BO$4&lt;=$G68)*((BO$4-$E68+1)/($I68*($I68+1)/2)*$C68))+($J68="custom")*CustomCF!BH68</f>
        <v>0</v>
      </c>
      <c r="BP68" s="19">
        <f>($J68="Bell Curve")*(_xlfn.NORM.DIST(AND(BP$4&gt;=$E68,BP$4&lt;=$G68)*(BP$4-$E68+1),$I68/2,$L68,TRUE)-_xlfn.NORM.DIST(AND(BP$4&gt;=$E68,BP$4&lt;=$G68)*(BO$4-$E68+1),$I68/2,$L68,TRUE))/(1-2*_xlfn.NORM.DIST(0,$I68/2,$L68,TRUE))*$C68+($J68="Steady Growth")*(AND(BP$4&gt;=$E68,BP$4&lt;=$G68)*((BP$4-$E68+1)/($I68*($I68+1)/2)*$C68))+($J68="custom")*CustomCF!BI68</f>
        <v>0</v>
      </c>
      <c r="BQ68" s="19">
        <f>($J68="Bell Curve")*(_xlfn.NORM.DIST(AND(BQ$4&gt;=$E68,BQ$4&lt;=$G68)*(BQ$4-$E68+1),$I68/2,$L68,TRUE)-_xlfn.NORM.DIST(AND(BQ$4&gt;=$E68,BQ$4&lt;=$G68)*(BP$4-$E68+1),$I68/2,$L68,TRUE))/(1-2*_xlfn.NORM.DIST(0,$I68/2,$L68,TRUE))*$C68+($J68="Steady Growth")*(AND(BQ$4&gt;=$E68,BQ$4&lt;=$G68)*((BQ$4-$E68+1)/($I68*($I68+1)/2)*$C68))+($J68="custom")*CustomCF!BJ68</f>
        <v>0</v>
      </c>
      <c r="BR68" s="19">
        <f>($J68="Bell Curve")*(_xlfn.NORM.DIST(AND(BR$4&gt;=$E68,BR$4&lt;=$G68)*(BR$4-$E68+1),$I68/2,$L68,TRUE)-_xlfn.NORM.DIST(AND(BR$4&gt;=$E68,BR$4&lt;=$G68)*(BQ$4-$E68+1),$I68/2,$L68,TRUE))/(1-2*_xlfn.NORM.DIST(0,$I68/2,$L68,TRUE))*$C68+($J68="Steady Growth")*(AND(BR$4&gt;=$E68,BR$4&lt;=$G68)*((BR$4-$E68+1)/($I68*($I68+1)/2)*$C68))+($J68="custom")*CustomCF!BK68</f>
        <v>0</v>
      </c>
      <c r="BS68" s="19">
        <f>($J68="Bell Curve")*(_xlfn.NORM.DIST(AND(BS$4&gt;=$E68,BS$4&lt;=$G68)*(BS$4-$E68+1),$I68/2,$L68,TRUE)-_xlfn.NORM.DIST(AND(BS$4&gt;=$E68,BS$4&lt;=$G68)*(BR$4-$E68+1),$I68/2,$L68,TRUE))/(1-2*_xlfn.NORM.DIST(0,$I68/2,$L68,TRUE))*$C68+($J68="Steady Growth")*(AND(BS$4&gt;=$E68,BS$4&lt;=$G68)*((BS$4-$E68+1)/($I68*($I68+1)/2)*$C68))+($J68="custom")*CustomCF!BL68</f>
        <v>0</v>
      </c>
      <c r="BT68" s="19">
        <f>($J68="Bell Curve")*(_xlfn.NORM.DIST(AND(BT$4&gt;=$E68,BT$4&lt;=$G68)*(BT$4-$E68+1),$I68/2,$L68,TRUE)-_xlfn.NORM.DIST(AND(BT$4&gt;=$E68,BT$4&lt;=$G68)*(BS$4-$E68+1),$I68/2,$L68,TRUE))/(1-2*_xlfn.NORM.DIST(0,$I68/2,$L68,TRUE))*$C68+($J68="Steady Growth")*(AND(BT$4&gt;=$E68,BT$4&lt;=$G68)*((BT$4-$E68+1)/($I68*($I68+1)/2)*$C68))+($J68="custom")*CustomCF!BM68</f>
        <v>0</v>
      </c>
      <c r="BU68" s="19">
        <f>($J68="Bell Curve")*(_xlfn.NORM.DIST(AND(BU$4&gt;=$E68,BU$4&lt;=$G68)*(BU$4-$E68+1),$I68/2,$L68,TRUE)-_xlfn.NORM.DIST(AND(BU$4&gt;=$E68,BU$4&lt;=$G68)*(BT$4-$E68+1),$I68/2,$L68,TRUE))/(1-2*_xlfn.NORM.DIST(0,$I68/2,$L68,TRUE))*$C68+($J68="Steady Growth")*(AND(BU$4&gt;=$E68,BU$4&lt;=$G68)*((BU$4-$E68+1)/($I68*($I68+1)/2)*$C68))+($J68="custom")*CustomCF!BN68</f>
        <v>0</v>
      </c>
      <c r="BV68" s="19">
        <f>($J68="Bell Curve")*(_xlfn.NORM.DIST(AND(BV$4&gt;=$E68,BV$4&lt;=$G68)*(BV$4-$E68+1),$I68/2,$L68,TRUE)-_xlfn.NORM.DIST(AND(BV$4&gt;=$E68,BV$4&lt;=$G68)*(BU$4-$E68+1),$I68/2,$L68,TRUE))/(1-2*_xlfn.NORM.DIST(0,$I68/2,$L68,TRUE))*$C68+($J68="Steady Growth")*(AND(BV$4&gt;=$E68,BV$4&lt;=$G68)*((BV$4-$E68+1)/($I68*($I68+1)/2)*$C68))+($J68="custom")*CustomCF!BO68</f>
        <v>0</v>
      </c>
      <c r="BW68" s="19">
        <f>($J68="Bell Curve")*(_xlfn.NORM.DIST(AND(BW$4&gt;=$E68,BW$4&lt;=$G68)*(BW$4-$E68+1),$I68/2,$L68,TRUE)-_xlfn.NORM.DIST(AND(BW$4&gt;=$E68,BW$4&lt;=$G68)*(BV$4-$E68+1),$I68/2,$L68,TRUE))/(1-2*_xlfn.NORM.DIST(0,$I68/2,$L68,TRUE))*$C68+($J68="Steady Growth")*(AND(BW$4&gt;=$E68,BW$4&lt;=$G68)*((BW$4-$E68+1)/($I68*($I68+1)/2)*$C68))+($J68="custom")*CustomCF!BP68</f>
        <v>0</v>
      </c>
      <c r="BX68" s="19">
        <f>($J68="Bell Curve")*(_xlfn.NORM.DIST(AND(BX$4&gt;=$E68,BX$4&lt;=$G68)*(BX$4-$E68+1),$I68/2,$L68,TRUE)-_xlfn.NORM.DIST(AND(BX$4&gt;=$E68,BX$4&lt;=$G68)*(BW$4-$E68+1),$I68/2,$L68,TRUE))/(1-2*_xlfn.NORM.DIST(0,$I68/2,$L68,TRUE))*$C68+($J68="Steady Growth")*(AND(BX$4&gt;=$E68,BX$4&lt;=$G68)*((BX$4-$E68+1)/($I68*($I68+1)/2)*$C68))+($J68="custom")*CustomCF!BQ68</f>
        <v>0</v>
      </c>
      <c r="BY68" s="19">
        <f>($J68="Bell Curve")*(_xlfn.NORM.DIST(AND(BY$4&gt;=$E68,BY$4&lt;=$G68)*(BY$4-$E68+1),$I68/2,$L68,TRUE)-_xlfn.NORM.DIST(AND(BY$4&gt;=$E68,BY$4&lt;=$G68)*(BX$4-$E68+1),$I68/2,$L68,TRUE))/(1-2*_xlfn.NORM.DIST(0,$I68/2,$L68,TRUE))*$C68+($J68="Steady Growth")*(AND(BY$4&gt;=$E68,BY$4&lt;=$G68)*((BY$4-$E68+1)/($I68*($I68+1)/2)*$C68))+($J68="custom")*CustomCF!BR68</f>
        <v>0</v>
      </c>
      <c r="BZ68" s="19">
        <f>($J68="Bell Curve")*(_xlfn.NORM.DIST(AND(BZ$4&gt;=$E68,BZ$4&lt;=$G68)*(BZ$4-$E68+1),$I68/2,$L68,TRUE)-_xlfn.NORM.DIST(AND(BZ$4&gt;=$E68,BZ$4&lt;=$G68)*(BY$4-$E68+1),$I68/2,$L68,TRUE))/(1-2*_xlfn.NORM.DIST(0,$I68/2,$L68,TRUE))*$C68+($J68="Steady Growth")*(AND(BZ$4&gt;=$E68,BZ$4&lt;=$G68)*((BZ$4-$E68+1)/($I68*($I68+1)/2)*$C68))+($J68="custom")*CustomCF!BS68</f>
        <v>0</v>
      </c>
      <c r="CA68" s="19">
        <f>($J68="Bell Curve")*(_xlfn.NORM.DIST(AND(CA$4&gt;=$E68,CA$4&lt;=$G68)*(CA$4-$E68+1),$I68/2,$L68,TRUE)-_xlfn.NORM.DIST(AND(CA$4&gt;=$E68,CA$4&lt;=$G68)*(BZ$4-$E68+1),$I68/2,$L68,TRUE))/(1-2*_xlfn.NORM.DIST(0,$I68/2,$L68,TRUE))*$C68+($J68="Steady Growth")*(AND(CA$4&gt;=$E68,CA$4&lt;=$G68)*((CA$4-$E68+1)/($I68*($I68+1)/2)*$C68))+($J68="custom")*CustomCF!BT68</f>
        <v>0</v>
      </c>
      <c r="CB68" s="19">
        <f>($J68="Bell Curve")*(_xlfn.NORM.DIST(AND(CB$4&gt;=$E68,CB$4&lt;=$G68)*(CB$4-$E68+1),$I68/2,$L68,TRUE)-_xlfn.NORM.DIST(AND(CB$4&gt;=$E68,CB$4&lt;=$G68)*(CA$4-$E68+1),$I68/2,$L68,TRUE))/(1-2*_xlfn.NORM.DIST(0,$I68/2,$L68,TRUE))*$C68+($J68="Steady Growth")*(AND(CB$4&gt;=$E68,CB$4&lt;=$G68)*((CB$4-$E68+1)/($I68*($I68+1)/2)*$C68))+($J68="custom")*CustomCF!BU68</f>
        <v>0</v>
      </c>
      <c r="CC68" s="19">
        <f>($J68="Bell Curve")*(_xlfn.NORM.DIST(AND(CC$4&gt;=$E68,CC$4&lt;=$G68)*(CC$4-$E68+1),$I68/2,$L68,TRUE)-_xlfn.NORM.DIST(AND(CC$4&gt;=$E68,CC$4&lt;=$G68)*(CB$4-$E68+1),$I68/2,$L68,TRUE))/(1-2*_xlfn.NORM.DIST(0,$I68/2,$L68,TRUE))*$C68+($J68="Steady Growth")*(AND(CC$4&gt;=$E68,CC$4&lt;=$G68)*((CC$4-$E68+1)/($I68*($I68+1)/2)*$C68))+($J68="custom")*CustomCF!BV68</f>
        <v>0</v>
      </c>
      <c r="CD68" s="19">
        <f>($J68="Bell Curve")*(_xlfn.NORM.DIST(AND(CD$4&gt;=$E68,CD$4&lt;=$G68)*(CD$4-$E68+1),$I68/2,$L68,TRUE)-_xlfn.NORM.DIST(AND(CD$4&gt;=$E68,CD$4&lt;=$G68)*(CC$4-$E68+1),$I68/2,$L68,TRUE))/(1-2*_xlfn.NORM.DIST(0,$I68/2,$L68,TRUE))*$C68+($J68="Steady Growth")*(AND(CD$4&gt;=$E68,CD$4&lt;=$G68)*((CD$4-$E68+1)/($I68*($I68+1)/2)*$C68))+($J68="custom")*CustomCF!BW68</f>
        <v>0</v>
      </c>
      <c r="CE68" s="19">
        <f>($J68="Bell Curve")*(_xlfn.NORM.DIST(AND(CE$4&gt;=$E68,CE$4&lt;=$G68)*(CE$4-$E68+1),$I68/2,$L68,TRUE)-_xlfn.NORM.DIST(AND(CE$4&gt;=$E68,CE$4&lt;=$G68)*(CD$4-$E68+1),$I68/2,$L68,TRUE))/(1-2*_xlfn.NORM.DIST(0,$I68/2,$L68,TRUE))*$C68+($J68="Steady Growth")*(AND(CE$4&gt;=$E68,CE$4&lt;=$G68)*((CE$4-$E68+1)/($I68*($I68+1)/2)*$C68))+($J68="custom")*CustomCF!BX68</f>
        <v>0</v>
      </c>
      <c r="CF68" s="19">
        <f>($J68="Bell Curve")*(_xlfn.NORM.DIST(AND(CF$4&gt;=$E68,CF$4&lt;=$G68)*(CF$4-$E68+1),$I68/2,$L68,TRUE)-_xlfn.NORM.DIST(AND(CF$4&gt;=$E68,CF$4&lt;=$G68)*(CE$4-$E68+1),$I68/2,$L68,TRUE))/(1-2*_xlfn.NORM.DIST(0,$I68/2,$L68,TRUE))*$C68+($J68="Steady Growth")*(AND(CF$4&gt;=$E68,CF$4&lt;=$G68)*((CF$4-$E68+1)/($I68*($I68+1)/2)*$C68))+($J68="custom")*CustomCF!BY68</f>
        <v>0</v>
      </c>
      <c r="CG68" s="19">
        <f>($J68="Bell Curve")*(_xlfn.NORM.DIST(AND(CG$4&gt;=$E68,CG$4&lt;=$G68)*(CG$4-$E68+1),$I68/2,$L68,TRUE)-_xlfn.NORM.DIST(AND(CG$4&gt;=$E68,CG$4&lt;=$G68)*(CF$4-$E68+1),$I68/2,$L68,TRUE))/(1-2*_xlfn.NORM.DIST(0,$I68/2,$L68,TRUE))*$C68+($J68="Steady Growth")*(AND(CG$4&gt;=$E68,CG$4&lt;=$G68)*((CG$4-$E68+1)/($I68*($I68+1)/2)*$C68))+($J68="custom")*CustomCF!BZ68</f>
        <v>0</v>
      </c>
      <c r="CH68" s="19">
        <f>($J68="Bell Curve")*(_xlfn.NORM.DIST(AND(CH$4&gt;=$E68,CH$4&lt;=$G68)*(CH$4-$E68+1),$I68/2,$L68,TRUE)-_xlfn.NORM.DIST(AND(CH$4&gt;=$E68,CH$4&lt;=$G68)*(CG$4-$E68+1),$I68/2,$L68,TRUE))/(1-2*_xlfn.NORM.DIST(0,$I68/2,$L68,TRUE))*$C68+($J68="Steady Growth")*(AND(CH$4&gt;=$E68,CH$4&lt;=$G68)*((CH$4-$E68+1)/($I68*($I68+1)/2)*$C68))+($J68="custom")*CustomCF!CA68</f>
        <v>0</v>
      </c>
      <c r="CI68" s="19">
        <f>($J68="Bell Curve")*(_xlfn.NORM.DIST(AND(CI$4&gt;=$E68,CI$4&lt;=$G68)*(CI$4-$E68+1),$I68/2,$L68,TRUE)-_xlfn.NORM.DIST(AND(CI$4&gt;=$E68,CI$4&lt;=$G68)*(CH$4-$E68+1),$I68/2,$L68,TRUE))/(1-2*_xlfn.NORM.DIST(0,$I68/2,$L68,TRUE))*$C68+($J68="Steady Growth")*(AND(CI$4&gt;=$E68,CI$4&lt;=$G68)*((CI$4-$E68+1)/($I68*($I68+1)/2)*$C68))+($J68="custom")*CustomCF!CB68</f>
        <v>0</v>
      </c>
      <c r="CJ68" s="19">
        <f>($J68="Bell Curve")*(_xlfn.NORM.DIST(AND(CJ$4&gt;=$E68,CJ$4&lt;=$G68)*(CJ$4-$E68+1),$I68/2,$L68,TRUE)-_xlfn.NORM.DIST(AND(CJ$4&gt;=$E68,CJ$4&lt;=$G68)*(CI$4-$E68+1),$I68/2,$L68,TRUE))/(1-2*_xlfn.NORM.DIST(0,$I68/2,$L68,TRUE))*$C68+($J68="Steady Growth")*(AND(CJ$4&gt;=$E68,CJ$4&lt;=$G68)*((CJ$4-$E68+1)/($I68*($I68+1)/2)*$C68))+($J68="custom")*CustomCF!CC68</f>
        <v>0</v>
      </c>
      <c r="CK68" s="19">
        <f>($J68="Bell Curve")*(_xlfn.NORM.DIST(AND(CK$4&gt;=$E68,CK$4&lt;=$G68)*(CK$4-$E68+1),$I68/2,$L68,TRUE)-_xlfn.NORM.DIST(AND(CK$4&gt;=$E68,CK$4&lt;=$G68)*(CJ$4-$E68+1),$I68/2,$L68,TRUE))/(1-2*_xlfn.NORM.DIST(0,$I68/2,$L68,TRUE))*$C68+($J68="Steady Growth")*(AND(CK$4&gt;=$E68,CK$4&lt;=$G68)*((CK$4-$E68+1)/($I68*($I68+1)/2)*$C68))+($J68="custom")*CustomCF!CD68</f>
        <v>0</v>
      </c>
      <c r="CL68" s="19">
        <f>($J68="Bell Curve")*(_xlfn.NORM.DIST(AND(CL$4&gt;=$E68,CL$4&lt;=$G68)*(CL$4-$E68+1),$I68/2,$L68,TRUE)-_xlfn.NORM.DIST(AND(CL$4&gt;=$E68,CL$4&lt;=$G68)*(CK$4-$E68+1),$I68/2,$L68,TRUE))/(1-2*_xlfn.NORM.DIST(0,$I68/2,$L68,TRUE))*$C68+($J68="Steady Growth")*(AND(CL$4&gt;=$E68,CL$4&lt;=$G68)*((CL$4-$E68+1)/($I68*($I68+1)/2)*$C68))+($J68="custom")*CustomCF!CE68</f>
        <v>0</v>
      </c>
      <c r="CM68" s="19">
        <f>($J68="Bell Curve")*(_xlfn.NORM.DIST(AND(CM$4&gt;=$E68,CM$4&lt;=$G68)*(CM$4-$E68+1),$I68/2,$L68,TRUE)-_xlfn.NORM.DIST(AND(CM$4&gt;=$E68,CM$4&lt;=$G68)*(CL$4-$E68+1),$I68/2,$L68,TRUE))/(1-2*_xlfn.NORM.DIST(0,$I68/2,$L68,TRUE))*$C68+($J68="Steady Growth")*(AND(CM$4&gt;=$E68,CM$4&lt;=$G68)*((CM$4-$E68+1)/($I68*($I68+1)/2)*$C68))+($J68="custom")*CustomCF!CF68</f>
        <v>0</v>
      </c>
      <c r="CN68" s="19">
        <f>($J68="Bell Curve")*(_xlfn.NORM.DIST(AND(CN$4&gt;=$E68,CN$4&lt;=$G68)*(CN$4-$E68+1),$I68/2,$L68,TRUE)-_xlfn.NORM.DIST(AND(CN$4&gt;=$E68,CN$4&lt;=$G68)*(CM$4-$E68+1),$I68/2,$L68,TRUE))/(1-2*_xlfn.NORM.DIST(0,$I68/2,$L68,TRUE))*$C68+($J68="Steady Growth")*(AND(CN$4&gt;=$E68,CN$4&lt;=$G68)*((CN$4-$E68+1)/($I68*($I68+1)/2)*$C68))+($J68="custom")*CustomCF!CG68</f>
        <v>0</v>
      </c>
      <c r="CO68" s="19">
        <f>($J68="Bell Curve")*(_xlfn.NORM.DIST(AND(CO$4&gt;=$E68,CO$4&lt;=$G68)*(CO$4-$E68+1),$I68/2,$L68,TRUE)-_xlfn.NORM.DIST(AND(CO$4&gt;=$E68,CO$4&lt;=$G68)*(CN$4-$E68+1),$I68/2,$L68,TRUE))/(1-2*_xlfn.NORM.DIST(0,$I68/2,$L68,TRUE))*$C68+($J68="Steady Growth")*(AND(CO$4&gt;=$E68,CO$4&lt;=$G68)*((CO$4-$E68+1)/($I68*($I68+1)/2)*$C68))+($J68="custom")*CustomCF!CH68</f>
        <v>0</v>
      </c>
      <c r="CP68" s="19">
        <f>($J68="Bell Curve")*(_xlfn.NORM.DIST(AND(CP$4&gt;=$E68,CP$4&lt;=$G68)*(CP$4-$E68+1),$I68/2,$L68,TRUE)-_xlfn.NORM.DIST(AND(CP$4&gt;=$E68,CP$4&lt;=$G68)*(CO$4-$E68+1),$I68/2,$L68,TRUE))/(1-2*_xlfn.NORM.DIST(0,$I68/2,$L68,TRUE))*$C68+($J68="Steady Growth")*(AND(CP$4&gt;=$E68,CP$4&lt;=$G68)*((CP$4-$E68+1)/($I68*($I68+1)/2)*$C68))+($J68="custom")*CustomCF!CI68</f>
        <v>0</v>
      </c>
      <c r="CQ68" s="19">
        <f>($J68="Bell Curve")*(_xlfn.NORM.DIST(AND(CQ$4&gt;=$E68,CQ$4&lt;=$G68)*(CQ$4-$E68+1),$I68/2,$L68,TRUE)-_xlfn.NORM.DIST(AND(CQ$4&gt;=$E68,CQ$4&lt;=$G68)*(CP$4-$E68+1),$I68/2,$L68,TRUE))/(1-2*_xlfn.NORM.DIST(0,$I68/2,$L68,TRUE))*$C68+($J68="Steady Growth")*(AND(CQ$4&gt;=$E68,CQ$4&lt;=$G68)*((CQ$4-$E68+1)/($I68*($I68+1)/2)*$C68))+($J68="custom")*CustomCF!CJ68</f>
        <v>0</v>
      </c>
      <c r="CR68" s="19">
        <f>($J68="Bell Curve")*(_xlfn.NORM.DIST(AND(CR$4&gt;=$E68,CR$4&lt;=$G68)*(CR$4-$E68+1),$I68/2,$L68,TRUE)-_xlfn.NORM.DIST(AND(CR$4&gt;=$E68,CR$4&lt;=$G68)*(CQ$4-$E68+1),$I68/2,$L68,TRUE))/(1-2*_xlfn.NORM.DIST(0,$I68/2,$L68,TRUE))*$C68+($J68="Steady Growth")*(AND(CR$4&gt;=$E68,CR$4&lt;=$G68)*((CR$4-$E68+1)/($I68*($I68+1)/2)*$C68))+($J68="custom")*CustomCF!CK68</f>
        <v>0</v>
      </c>
      <c r="CS68" s="19">
        <f>($J68="Bell Curve")*(_xlfn.NORM.DIST(AND(CS$4&gt;=$E68,CS$4&lt;=$G68)*(CS$4-$E68+1),$I68/2,$L68,TRUE)-_xlfn.NORM.DIST(AND(CS$4&gt;=$E68,CS$4&lt;=$G68)*(CR$4-$E68+1),$I68/2,$L68,TRUE))/(1-2*_xlfn.NORM.DIST(0,$I68/2,$L68,TRUE))*$C68+($J68="Steady Growth")*(AND(CS$4&gt;=$E68,CS$4&lt;=$G68)*((CS$4-$E68+1)/($I68*($I68+1)/2)*$C68))+($J68="custom")*CustomCF!CL68</f>
        <v>0</v>
      </c>
      <c r="CT68" s="19">
        <f>($J68="Bell Curve")*(_xlfn.NORM.DIST(AND(CT$4&gt;=$E68,CT$4&lt;=$G68)*(CT$4-$E68+1),$I68/2,$L68,TRUE)-_xlfn.NORM.DIST(AND(CT$4&gt;=$E68,CT$4&lt;=$G68)*(CS$4-$E68+1),$I68/2,$L68,TRUE))/(1-2*_xlfn.NORM.DIST(0,$I68/2,$L68,TRUE))*$C68+($J68="Steady Growth")*(AND(CT$4&gt;=$E68,CT$4&lt;=$G68)*((CT$4-$E68+1)/($I68*($I68+1)/2)*$C68))+($J68="custom")*CustomCF!CM68</f>
        <v>0</v>
      </c>
      <c r="CU68" s="19">
        <f>($J68="Bell Curve")*(_xlfn.NORM.DIST(AND(CU$4&gt;=$E68,CU$4&lt;=$G68)*(CU$4-$E68+1),$I68/2,$L68,TRUE)-_xlfn.NORM.DIST(AND(CU$4&gt;=$E68,CU$4&lt;=$G68)*(CT$4-$E68+1),$I68/2,$L68,TRUE))/(1-2*_xlfn.NORM.DIST(0,$I68/2,$L68,TRUE))*$C68+($J68="Steady Growth")*(AND(CU$4&gt;=$E68,CU$4&lt;=$G68)*((CU$4-$E68+1)/($I68*($I68+1)/2)*$C68))+($J68="custom")*CustomCF!CN68</f>
        <v>0</v>
      </c>
      <c r="CV68" s="19">
        <f>($J68="Bell Curve")*(_xlfn.NORM.DIST(AND(CV$4&gt;=$E68,CV$4&lt;=$G68)*(CV$4-$E68+1),$I68/2,$L68,TRUE)-_xlfn.NORM.DIST(AND(CV$4&gt;=$E68,CV$4&lt;=$G68)*(CU$4-$E68+1),$I68/2,$L68,TRUE))/(1-2*_xlfn.NORM.DIST(0,$I68/2,$L68,TRUE))*$C68+($J68="Steady Growth")*(AND(CV$4&gt;=$E68,CV$4&lt;=$G68)*((CV$4-$E68+1)/($I68*($I68+1)/2)*$C68))+($J68="custom")*CustomCF!CO68</f>
        <v>0</v>
      </c>
      <c r="CW68" s="19">
        <f>($J68="Bell Curve")*(_xlfn.NORM.DIST(AND(CW$4&gt;=$E68,CW$4&lt;=$G68)*(CW$4-$E68+1),$I68/2,$L68,TRUE)-_xlfn.NORM.DIST(AND(CW$4&gt;=$E68,CW$4&lt;=$G68)*(CV$4-$E68+1),$I68/2,$L68,TRUE))/(1-2*_xlfn.NORM.DIST(0,$I68/2,$L68,TRUE))*$C68+($J68="Steady Growth")*(AND(CW$4&gt;=$E68,CW$4&lt;=$G68)*((CW$4-$E68+1)/($I68*($I68+1)/2)*$C68))+($J68="custom")*CustomCF!CP68</f>
        <v>0</v>
      </c>
      <c r="CX68" s="19">
        <f>($J68="Bell Curve")*(_xlfn.NORM.DIST(AND(CX$4&gt;=$E68,CX$4&lt;=$G68)*(CX$4-$E68+1),$I68/2,$L68,TRUE)-_xlfn.NORM.DIST(AND(CX$4&gt;=$E68,CX$4&lt;=$G68)*(CW$4-$E68+1),$I68/2,$L68,TRUE))/(1-2*_xlfn.NORM.DIST(0,$I68/2,$L68,TRUE))*$C68+($J68="Steady Growth")*(AND(CX$4&gt;=$E68,CX$4&lt;=$G68)*((CX$4-$E68+1)/($I68*($I68+1)/2)*$C68))+($J68="custom")*CustomCF!CQ68</f>
        <v>0</v>
      </c>
      <c r="CY68" s="19">
        <f>($J68="Bell Curve")*(_xlfn.NORM.DIST(AND(CY$4&gt;=$E68,CY$4&lt;=$G68)*(CY$4-$E68+1),$I68/2,$L68,TRUE)-_xlfn.NORM.DIST(AND(CY$4&gt;=$E68,CY$4&lt;=$G68)*(CX$4-$E68+1),$I68/2,$L68,TRUE))/(1-2*_xlfn.NORM.DIST(0,$I68/2,$L68,TRUE))*$C68+($J68="Steady Growth")*(AND(CY$4&gt;=$E68,CY$4&lt;=$G68)*((CY$4-$E68+1)/($I68*($I68+1)/2)*$C68))+($J68="custom")*CustomCF!CR68</f>
        <v>0</v>
      </c>
      <c r="CZ68" s="19">
        <f>($J68="Bell Curve")*(_xlfn.NORM.DIST(AND(CZ$4&gt;=$E68,CZ$4&lt;=$G68)*(CZ$4-$E68+1),$I68/2,$L68,TRUE)-_xlfn.NORM.DIST(AND(CZ$4&gt;=$E68,CZ$4&lt;=$G68)*(CY$4-$E68+1),$I68/2,$L68,TRUE))/(1-2*_xlfn.NORM.DIST(0,$I68/2,$L68,TRUE))*$C68+($J68="Steady Growth")*(AND(CZ$4&gt;=$E68,CZ$4&lt;=$G68)*((CZ$4-$E68+1)/($I68*($I68+1)/2)*$C68))+($J68="custom")*CustomCF!CS68</f>
        <v>0</v>
      </c>
      <c r="DA68" s="19">
        <f>($J68="Bell Curve")*(_xlfn.NORM.DIST(AND(DA$4&gt;=$E68,DA$4&lt;=$G68)*(DA$4-$E68+1),$I68/2,$L68,TRUE)-_xlfn.NORM.DIST(AND(DA$4&gt;=$E68,DA$4&lt;=$G68)*(CZ$4-$E68+1),$I68/2,$L68,TRUE))/(1-2*_xlfn.NORM.DIST(0,$I68/2,$L68,TRUE))*$C68+($J68="Steady Growth")*(AND(DA$4&gt;=$E68,DA$4&lt;=$G68)*((DA$4-$E68+1)/($I68*($I68+1)/2)*$C68))+($J68="custom")*CustomCF!CT68</f>
        <v>0</v>
      </c>
      <c r="DB68" s="19">
        <f>($J68="Bell Curve")*(_xlfn.NORM.DIST(AND(DB$4&gt;=$E68,DB$4&lt;=$G68)*(DB$4-$E68+1),$I68/2,$L68,TRUE)-_xlfn.NORM.DIST(AND(DB$4&gt;=$E68,DB$4&lt;=$G68)*(DA$4-$E68+1),$I68/2,$L68,TRUE))/(1-2*_xlfn.NORM.DIST(0,$I68/2,$L68,TRUE))*$C68+($J68="Steady Growth")*(AND(DB$4&gt;=$E68,DB$4&lt;=$G68)*((DB$4-$E68+1)/($I68*($I68+1)/2)*$C68))+($J68="custom")*CustomCF!CU68</f>
        <v>0</v>
      </c>
      <c r="DC68" s="19">
        <f>($J68="Bell Curve")*(_xlfn.NORM.DIST(AND(DC$4&gt;=$E68,DC$4&lt;=$G68)*(DC$4-$E68+1),$I68/2,$L68,TRUE)-_xlfn.NORM.DIST(AND(DC$4&gt;=$E68,DC$4&lt;=$G68)*(DB$4-$E68+1),$I68/2,$L68,TRUE))/(1-2*_xlfn.NORM.DIST(0,$I68/2,$L68,TRUE))*$C68+($J68="Steady Growth")*(AND(DC$4&gt;=$E68,DC$4&lt;=$G68)*((DC$4-$E68+1)/($I68*($I68+1)/2)*$C68))+($J68="custom")*CustomCF!CV68</f>
        <v>0</v>
      </c>
      <c r="DD68" s="19">
        <f>($J68="Bell Curve")*(_xlfn.NORM.DIST(AND(DD$4&gt;=$E68,DD$4&lt;=$G68)*(DD$4-$E68+1),$I68/2,$L68,TRUE)-_xlfn.NORM.DIST(AND(DD$4&gt;=$E68,DD$4&lt;=$G68)*(DC$4-$E68+1),$I68/2,$L68,TRUE))/(1-2*_xlfn.NORM.DIST(0,$I68/2,$L68,TRUE))*$C68+($J68="Steady Growth")*(AND(DD$4&gt;=$E68,DD$4&lt;=$G68)*((DD$4-$E68+1)/($I68*($I68+1)/2)*$C68))+($J68="custom")*CustomCF!CW68</f>
        <v>0</v>
      </c>
      <c r="DE68" s="19">
        <f>($J68="Bell Curve")*(_xlfn.NORM.DIST(AND(DE$4&gt;=$E68,DE$4&lt;=$G68)*(DE$4-$E68+1),$I68/2,$L68,TRUE)-_xlfn.NORM.DIST(AND(DE$4&gt;=$E68,DE$4&lt;=$G68)*(DD$4-$E68+1),$I68/2,$L68,TRUE))/(1-2*_xlfn.NORM.DIST(0,$I68/2,$L68,TRUE))*$C68+($J68="Steady Growth")*(AND(DE$4&gt;=$E68,DE$4&lt;=$G68)*((DE$4-$E68+1)/($I68*($I68+1)/2)*$C68))+($J68="custom")*CustomCF!CX68</f>
        <v>0</v>
      </c>
      <c r="DF68" s="19">
        <f>($J68="Bell Curve")*(_xlfn.NORM.DIST(AND(DF$4&gt;=$E68,DF$4&lt;=$G68)*(DF$4-$E68+1),$I68/2,$L68,TRUE)-_xlfn.NORM.DIST(AND(DF$4&gt;=$E68,DF$4&lt;=$G68)*(DE$4-$E68+1),$I68/2,$L68,TRUE))/(1-2*_xlfn.NORM.DIST(0,$I68/2,$L68,TRUE))*$C68+($J68="Steady Growth")*(AND(DF$4&gt;=$E68,DF$4&lt;=$G68)*((DF$4-$E68+1)/($I68*($I68+1)/2)*$C68))+($J68="custom")*CustomCF!CY68</f>
        <v>0</v>
      </c>
      <c r="DG68" s="19">
        <f>($J68="Bell Curve")*(_xlfn.NORM.DIST(AND(DG$4&gt;=$E68,DG$4&lt;=$G68)*(DG$4-$E68+1),$I68/2,$L68,TRUE)-_xlfn.NORM.DIST(AND(DG$4&gt;=$E68,DG$4&lt;=$G68)*(DF$4-$E68+1),$I68/2,$L68,TRUE))/(1-2*_xlfn.NORM.DIST(0,$I68/2,$L68,TRUE))*$C68+($J68="Steady Growth")*(AND(DG$4&gt;=$E68,DG$4&lt;=$G68)*((DG$4-$E68+1)/($I68*($I68+1)/2)*$C68))+($J68="custom")*CustomCF!CZ68</f>
        <v>0</v>
      </c>
      <c r="DH68" s="19">
        <f>($J68="Bell Curve")*(_xlfn.NORM.DIST(AND(DH$4&gt;=$E68,DH$4&lt;=$G68)*(DH$4-$E68+1),$I68/2,$L68,TRUE)-_xlfn.NORM.DIST(AND(DH$4&gt;=$E68,DH$4&lt;=$G68)*(DG$4-$E68+1),$I68/2,$L68,TRUE))/(1-2*_xlfn.NORM.DIST(0,$I68/2,$L68,TRUE))*$C68+($J68="Steady Growth")*(AND(DH$4&gt;=$E68,DH$4&lt;=$G68)*((DH$4-$E68+1)/($I68*($I68+1)/2)*$C68))+($J68="custom")*CustomCF!DA68</f>
        <v>0</v>
      </c>
      <c r="DI68" s="19">
        <f>($J68="Bell Curve")*(_xlfn.NORM.DIST(AND(DI$4&gt;=$E68,DI$4&lt;=$G68)*(DI$4-$E68+1),$I68/2,$L68,TRUE)-_xlfn.NORM.DIST(AND(DI$4&gt;=$E68,DI$4&lt;=$G68)*(DH$4-$E68+1),$I68/2,$L68,TRUE))/(1-2*_xlfn.NORM.DIST(0,$I68/2,$L68,TRUE))*$C68+($J68="Steady Growth")*(AND(DI$4&gt;=$E68,DI$4&lt;=$G68)*((DI$4-$E68+1)/($I68*($I68+1)/2)*$C68))+($J68="custom")*CustomCF!DB68</f>
        <v>0</v>
      </c>
      <c r="DJ68" s="19">
        <f>($J68="Bell Curve")*(_xlfn.NORM.DIST(AND(DJ$4&gt;=$E68,DJ$4&lt;=$G68)*(DJ$4-$E68+1),$I68/2,$L68,TRUE)-_xlfn.NORM.DIST(AND(DJ$4&gt;=$E68,DJ$4&lt;=$G68)*(DI$4-$E68+1),$I68/2,$L68,TRUE))/(1-2*_xlfn.NORM.DIST(0,$I68/2,$L68,TRUE))*$C68+($J68="Steady Growth")*(AND(DJ$4&gt;=$E68,DJ$4&lt;=$G68)*((DJ$4-$E68+1)/($I68*($I68+1)/2)*$C68))+($J68="custom")*CustomCF!DC68</f>
        <v>0</v>
      </c>
      <c r="DK68" s="19">
        <f>($J68="Bell Curve")*(_xlfn.NORM.DIST(AND(DK$4&gt;=$E68,DK$4&lt;=$G68)*(DK$4-$E68+1),$I68/2,$L68,TRUE)-_xlfn.NORM.DIST(AND(DK$4&gt;=$E68,DK$4&lt;=$G68)*(DJ$4-$E68+1),$I68/2,$L68,TRUE))/(1-2*_xlfn.NORM.DIST(0,$I68/2,$L68,TRUE))*$C68+($J68="Steady Growth")*(AND(DK$4&gt;=$E68,DK$4&lt;=$G68)*((DK$4-$E68+1)/($I68*($I68+1)/2)*$C68))+($J68="custom")*CustomCF!DD68</f>
        <v>0</v>
      </c>
      <c r="DL68" s="19">
        <f>($J68="Bell Curve")*(_xlfn.NORM.DIST(AND(DL$4&gt;=$E68,DL$4&lt;=$G68)*(DL$4-$E68+1),$I68/2,$L68,TRUE)-_xlfn.NORM.DIST(AND(DL$4&gt;=$E68,DL$4&lt;=$G68)*(DK$4-$E68+1),$I68/2,$L68,TRUE))/(1-2*_xlfn.NORM.DIST(0,$I68/2,$L68,TRUE))*$C68+($J68="Steady Growth")*(AND(DL$4&gt;=$E68,DL$4&lt;=$G68)*((DL$4-$E68+1)/($I68*($I68+1)/2)*$C68))+($J68="custom")*CustomCF!DE68</f>
        <v>0</v>
      </c>
      <c r="DM68" s="19">
        <f>($J68="Bell Curve")*(_xlfn.NORM.DIST(AND(DM$4&gt;=$E68,DM$4&lt;=$G68)*(DM$4-$E68+1),$I68/2,$L68,TRUE)-_xlfn.NORM.DIST(AND(DM$4&gt;=$E68,DM$4&lt;=$G68)*(DL$4-$E68+1),$I68/2,$L68,TRUE))/(1-2*_xlfn.NORM.DIST(0,$I68/2,$L68,TRUE))*$C68+($J68="Steady Growth")*(AND(DM$4&gt;=$E68,DM$4&lt;=$G68)*((DM$4-$E68+1)/($I68*($I68+1)/2)*$C68))+($J68="custom")*CustomCF!DF68</f>
        <v>0</v>
      </c>
      <c r="DN68" s="19">
        <f>($J68="Bell Curve")*(_xlfn.NORM.DIST(AND(DN$4&gt;=$E68,DN$4&lt;=$G68)*(DN$4-$E68+1),$I68/2,$L68,TRUE)-_xlfn.NORM.DIST(AND(DN$4&gt;=$E68,DN$4&lt;=$G68)*(DM$4-$E68+1),$I68/2,$L68,TRUE))/(1-2*_xlfn.NORM.DIST(0,$I68/2,$L68,TRUE))*$C68+($J68="Steady Growth")*(AND(DN$4&gt;=$E68,DN$4&lt;=$G68)*((DN$4-$E68+1)/($I68*($I68+1)/2)*$C68))+($J68="custom")*CustomCF!DG68</f>
        <v>0</v>
      </c>
      <c r="DO68" s="19">
        <f>($J68="Bell Curve")*(_xlfn.NORM.DIST(AND(DO$4&gt;=$E68,DO$4&lt;=$G68)*(DO$4-$E68+1),$I68/2,$L68,TRUE)-_xlfn.NORM.DIST(AND(DO$4&gt;=$E68,DO$4&lt;=$G68)*(DN$4-$E68+1),$I68/2,$L68,TRUE))/(1-2*_xlfn.NORM.DIST(0,$I68/2,$L68,TRUE))*$C68+($J68="Steady Growth")*(AND(DO$4&gt;=$E68,DO$4&lt;=$G68)*((DO$4-$E68+1)/($I68*($I68+1)/2)*$C68))+($J68="custom")*CustomCF!DH68</f>
        <v>0</v>
      </c>
      <c r="DP68" s="19">
        <f>($J68="Bell Curve")*(_xlfn.NORM.DIST(AND(DP$4&gt;=$E68,DP$4&lt;=$G68)*(DP$4-$E68+1),$I68/2,$L68,TRUE)-_xlfn.NORM.DIST(AND(DP$4&gt;=$E68,DP$4&lt;=$G68)*(DO$4-$E68+1),$I68/2,$L68,TRUE))/(1-2*_xlfn.NORM.DIST(0,$I68/2,$L68,TRUE))*$C68+($J68="Steady Growth")*(AND(DP$4&gt;=$E68,DP$4&lt;=$G68)*((DP$4-$E68+1)/($I68*($I68+1)/2)*$C68))+($J68="custom")*CustomCF!DI68</f>
        <v>0</v>
      </c>
      <c r="DQ68" s="19">
        <f>($J68="Bell Curve")*(_xlfn.NORM.DIST(AND(DQ$4&gt;=$E68,DQ$4&lt;=$G68)*(DQ$4-$E68+1),$I68/2,$L68,TRUE)-_xlfn.NORM.DIST(AND(DQ$4&gt;=$E68,DQ$4&lt;=$G68)*(DP$4-$E68+1),$I68/2,$L68,TRUE))/(1-2*_xlfn.NORM.DIST(0,$I68/2,$L68,TRUE))*$C68+($J68="Steady Growth")*(AND(DQ$4&gt;=$E68,DQ$4&lt;=$G68)*((DQ$4-$E68+1)/($I68*($I68+1)/2)*$C68))+($J68="custom")*CustomCF!DJ68</f>
        <v>0</v>
      </c>
      <c r="DR68" s="19">
        <f>($J68="Bell Curve")*(_xlfn.NORM.DIST(AND(DR$4&gt;=$E68,DR$4&lt;=$G68)*(DR$4-$E68+1),$I68/2,$L68,TRUE)-_xlfn.NORM.DIST(AND(DR$4&gt;=$E68,DR$4&lt;=$G68)*(DQ$4-$E68+1),$I68/2,$L68,TRUE))/(1-2*_xlfn.NORM.DIST(0,$I68/2,$L68,TRUE))*$C68+($J68="Steady Growth")*(AND(DR$4&gt;=$E68,DR$4&lt;=$G68)*((DR$4-$E68+1)/($I68*($I68+1)/2)*$C68))+($J68="custom")*CustomCF!DK68</f>
        <v>0</v>
      </c>
      <c r="DS68" s="19">
        <f>($J68="Bell Curve")*(_xlfn.NORM.DIST(AND(DS$4&gt;=$E68,DS$4&lt;=$G68)*(DS$4-$E68+1),$I68/2,$L68,TRUE)-_xlfn.NORM.DIST(AND(DS$4&gt;=$E68,DS$4&lt;=$G68)*(DR$4-$E68+1),$I68/2,$L68,TRUE))/(1-2*_xlfn.NORM.DIST(0,$I68/2,$L68,TRUE))*$C68+($J68="Steady Growth")*(AND(DS$4&gt;=$E68,DS$4&lt;=$G68)*((DS$4-$E68+1)/($I68*($I68+1)/2)*$C68))+($J68="custom")*CustomCF!DL68</f>
        <v>0</v>
      </c>
      <c r="DT68" s="19">
        <f>($J68="Bell Curve")*(_xlfn.NORM.DIST(AND(DT$4&gt;=$E68,DT$4&lt;=$G68)*(DT$4-$E68+1),$I68/2,$L68,TRUE)-_xlfn.NORM.DIST(AND(DT$4&gt;=$E68,DT$4&lt;=$G68)*(DS$4-$E68+1),$I68/2,$L68,TRUE))/(1-2*_xlfn.NORM.DIST(0,$I68/2,$L68,TRUE))*$C68+($J68="Steady Growth")*(AND(DT$4&gt;=$E68,DT$4&lt;=$G68)*((DT$4-$E68+1)/($I68*($I68+1)/2)*$C68))+($J68="custom")*CustomCF!DM68</f>
        <v>0</v>
      </c>
      <c r="DU68" s="19">
        <f>($J68="Bell Curve")*(_xlfn.NORM.DIST(AND(DU$4&gt;=$E68,DU$4&lt;=$G68)*(DU$4-$E68+1),$I68/2,$L68,TRUE)-_xlfn.NORM.DIST(AND(DU$4&gt;=$E68,DU$4&lt;=$G68)*(DT$4-$E68+1),$I68/2,$L68,TRUE))/(1-2*_xlfn.NORM.DIST(0,$I68/2,$L68,TRUE))*$C68+($J68="Steady Growth")*(AND(DU$4&gt;=$E68,DU$4&lt;=$G68)*((DU$4-$E68+1)/($I68*($I68+1)/2)*$C68))+($J68="custom")*CustomCF!DN68</f>
        <v>0</v>
      </c>
      <c r="DV68" s="19">
        <f>($J68="Bell Curve")*(_xlfn.NORM.DIST(AND(DV$4&gt;=$E68,DV$4&lt;=$G68)*(DV$4-$E68+1),$I68/2,$L68,TRUE)-_xlfn.NORM.DIST(AND(DV$4&gt;=$E68,DV$4&lt;=$G68)*(DU$4-$E68+1),$I68/2,$L68,TRUE))/(1-2*_xlfn.NORM.DIST(0,$I68/2,$L68,TRUE))*$C68+($J68="Steady Growth")*(AND(DV$4&gt;=$E68,DV$4&lt;=$G68)*((DV$4-$E68+1)/($I68*($I68+1)/2)*$C68))+($J68="custom")*CustomCF!DO68</f>
        <v>0</v>
      </c>
      <c r="DW68" s="19">
        <f>($J68="Bell Curve")*(_xlfn.NORM.DIST(AND(DW$4&gt;=$E68,DW$4&lt;=$G68)*(DW$4-$E68+1),$I68/2,$L68,TRUE)-_xlfn.NORM.DIST(AND(DW$4&gt;=$E68,DW$4&lt;=$G68)*(DV$4-$E68+1),$I68/2,$L68,TRUE))/(1-2*_xlfn.NORM.DIST(0,$I68/2,$L68,TRUE))*$C68+($J68="Steady Growth")*(AND(DW$4&gt;=$E68,DW$4&lt;=$G68)*((DW$4-$E68+1)/($I68*($I68+1)/2)*$C68))+($J68="custom")*CustomCF!DP68</f>
        <v>0</v>
      </c>
      <c r="DX68" s="19">
        <f>($J68="Bell Curve")*(_xlfn.NORM.DIST(AND(DX$4&gt;=$E68,DX$4&lt;=$G68)*(DX$4-$E68+1),$I68/2,$L68,TRUE)-_xlfn.NORM.DIST(AND(DX$4&gt;=$E68,DX$4&lt;=$G68)*(DW$4-$E68+1),$I68/2,$L68,TRUE))/(1-2*_xlfn.NORM.DIST(0,$I68/2,$L68,TRUE))*$C68+($J68="Steady Growth")*(AND(DX$4&gt;=$E68,DX$4&lt;=$G68)*((DX$4-$E68+1)/($I68*($I68+1)/2)*$C68))+($J68="custom")*CustomCF!DQ68</f>
        <v>0</v>
      </c>
      <c r="DY68" s="19">
        <f>($J68="Bell Curve")*(_xlfn.NORM.DIST(AND(DY$4&gt;=$E68,DY$4&lt;=$G68)*(DY$4-$E68+1),$I68/2,$L68,TRUE)-_xlfn.NORM.DIST(AND(DY$4&gt;=$E68,DY$4&lt;=$G68)*(DX$4-$E68+1),$I68/2,$L68,TRUE))/(1-2*_xlfn.NORM.DIST(0,$I68/2,$L68,TRUE))*$C68+($J68="Steady Growth")*(AND(DY$4&gt;=$E68,DY$4&lt;=$G68)*((DY$4-$E68+1)/($I68*($I68+1)/2)*$C68))+($J68="custom")*CustomCF!DR68</f>
        <v>0</v>
      </c>
      <c r="DZ68" s="19">
        <f>($J68="Bell Curve")*(_xlfn.NORM.DIST(AND(DZ$4&gt;=$E68,DZ$4&lt;=$G68)*(DZ$4-$E68+1),$I68/2,$L68,TRUE)-_xlfn.NORM.DIST(AND(DZ$4&gt;=$E68,DZ$4&lt;=$G68)*(DY$4-$E68+1),$I68/2,$L68,TRUE))/(1-2*_xlfn.NORM.DIST(0,$I68/2,$L68,TRUE))*$C68+($J68="Steady Growth")*(AND(DZ$4&gt;=$E68,DZ$4&lt;=$G68)*((DZ$4-$E68+1)/($I68*($I68+1)/2)*$C68))+($J68="custom")*CustomCF!DS68</f>
        <v>0</v>
      </c>
      <c r="EA68" s="19">
        <f>($J68="Bell Curve")*(_xlfn.NORM.DIST(AND(EA$4&gt;=$E68,EA$4&lt;=$G68)*(EA$4-$E68+1),$I68/2,$L68,TRUE)-_xlfn.NORM.DIST(AND(EA$4&gt;=$E68,EA$4&lt;=$G68)*(DZ$4-$E68+1),$I68/2,$L68,TRUE))/(1-2*_xlfn.NORM.DIST(0,$I68/2,$L68,TRUE))*$C68+($J68="Steady Growth")*(AND(EA$4&gt;=$E68,EA$4&lt;=$G68)*((EA$4-$E68+1)/($I68*($I68+1)/2)*$C68))+($J68="custom")*CustomCF!DT68</f>
        <v>0</v>
      </c>
      <c r="EB68" s="19">
        <f>($J68="Bell Curve")*(_xlfn.NORM.DIST(AND(EB$4&gt;=$E68,EB$4&lt;=$G68)*(EB$4-$E68+1),$I68/2,$L68,TRUE)-_xlfn.NORM.DIST(AND(EB$4&gt;=$E68,EB$4&lt;=$G68)*(EA$4-$E68+1),$I68/2,$L68,TRUE))/(1-2*_xlfn.NORM.DIST(0,$I68/2,$L68,TRUE))*$C68+($J68="Steady Growth")*(AND(EB$4&gt;=$E68,EB$4&lt;=$G68)*((EB$4-$E68+1)/($I68*($I68+1)/2)*$C68))+($J68="custom")*CustomCF!DU68</f>
        <v>0</v>
      </c>
      <c r="EC68" s="19">
        <f>($J68="Bell Curve")*(_xlfn.NORM.DIST(AND(EC$4&gt;=$E68,EC$4&lt;=$G68)*(EC$4-$E68+1),$I68/2,$L68,TRUE)-_xlfn.NORM.DIST(AND(EC$4&gt;=$E68,EC$4&lt;=$G68)*(EB$4-$E68+1),$I68/2,$L68,TRUE))/(1-2*_xlfn.NORM.DIST(0,$I68/2,$L68,TRUE))*$C68+($J68="Steady Growth")*(AND(EC$4&gt;=$E68,EC$4&lt;=$G68)*((EC$4-$E68+1)/($I68*($I68+1)/2)*$C68))+($J68="custom")*CustomCF!DV68</f>
        <v>0</v>
      </c>
      <c r="ED68" s="19">
        <f>($J68="Bell Curve")*(_xlfn.NORM.DIST(AND(ED$4&gt;=$E68,ED$4&lt;=$G68)*(ED$4-$E68+1),$I68/2,$L68,TRUE)-_xlfn.NORM.DIST(AND(ED$4&gt;=$E68,ED$4&lt;=$G68)*(EC$4-$E68+1),$I68/2,$L68,TRUE))/(1-2*_xlfn.NORM.DIST(0,$I68/2,$L68,TRUE))*$C68+($J68="Steady Growth")*(AND(ED$4&gt;=$E68,ED$4&lt;=$G68)*((ED$4-$E68+1)/($I68*($I68+1)/2)*$C68))+($J68="custom")*CustomCF!DW68</f>
        <v>0</v>
      </c>
      <c r="EE68" s="19">
        <f>($J68="Bell Curve")*(_xlfn.NORM.DIST(AND(EE$4&gt;=$E68,EE$4&lt;=$G68)*(EE$4-$E68+1),$I68/2,$L68,TRUE)-_xlfn.NORM.DIST(AND(EE$4&gt;=$E68,EE$4&lt;=$G68)*(ED$4-$E68+1),$I68/2,$L68,TRUE))/(1-2*_xlfn.NORM.DIST(0,$I68/2,$L68,TRUE))*$C68+($J68="Steady Growth")*(AND(EE$4&gt;=$E68,EE$4&lt;=$G68)*((EE$4-$E68+1)/($I68*($I68+1)/2)*$C68))+($J68="custom")*CustomCF!DX68</f>
        <v>0</v>
      </c>
      <c r="EF68" s="121">
        <f>($J68="Bell Curve")*(_xlfn.NORM.DIST(AND(EF$4&gt;=$E68,EF$4&lt;=$G68)*(EF$4-$E68+1),$I68/2,$L68,TRUE)-_xlfn.NORM.DIST(AND(EF$4&gt;=$E68,EF$4&lt;=$G68)*(EE$4-$E68+1),$I68/2,$L68,TRUE))/(1-2*_xlfn.NORM.DIST(0,$I68/2,$L68,TRUE))*$C68+($J68="Steady Growth")*(AND(EF$4&gt;=$E68,EF$4&lt;=$G68)*((EF$4-$E68+1)/($I68*($I68+1)/2)*$C68))+($J68="custom")*CustomCF!DY68</f>
        <v>0</v>
      </c>
    </row>
    <row r="69" spans="2:136" hidden="1" outlineLevel="1" x14ac:dyDescent="0.2">
      <c r="B69" s="103">
        <f>Budget!S16</f>
        <v>0</v>
      </c>
      <c r="C69" s="19">
        <f>Budget!T16</f>
        <v>0</v>
      </c>
      <c r="D69" s="19" t="str">
        <f t="shared" si="29"/>
        <v/>
      </c>
      <c r="E69" s="92">
        <v>12</v>
      </c>
      <c r="F69" s="18">
        <f>IF(J69="Custom",CustomCF!E69,INDEX($P$6:$EF$6,MATCH(E69,$P$4:$EF$4,0)))</f>
        <v>46387</v>
      </c>
      <c r="G69" s="92">
        <v>12</v>
      </c>
      <c r="H69" s="18">
        <f>IF(J69="Custom",CustomCF!F69,INDEX($P$6:$EF$6,MATCH(G69,$P$4:$EF$4,0)))</f>
        <v>46387</v>
      </c>
      <c r="I69" s="9">
        <f t="shared" si="30"/>
        <v>1</v>
      </c>
      <c r="J69" s="92" t="s">
        <v>30</v>
      </c>
      <c r="K69" s="92" t="s">
        <v>31</v>
      </c>
      <c r="L69" s="9">
        <f t="shared" si="28"/>
        <v>10000000</v>
      </c>
      <c r="M69" s="107">
        <f t="shared" si="23"/>
        <v>0</v>
      </c>
      <c r="N69" s="112" t="str">
        <f t="shared" si="31"/>
        <v>OK</v>
      </c>
      <c r="O69" s="112"/>
      <c r="P69" s="19">
        <f>($J69="Bell Curve")*(_xlfn.NORM.DIST(AND(P$4&gt;=$E69,P$4&lt;=$G69)*(P$4-$E69+1),$I69/2,$L69,TRUE)-_xlfn.NORM.DIST(AND(P$4&gt;=$E69,P$4&lt;=$G69)*(N$4-$E69+1),$I69/2,$L69,TRUE))/(1-2*_xlfn.NORM.DIST(0,$I69/2,$L69,TRUE))*$C69+($J69="Steady Growth")*(AND(P$4&gt;=$E69,P$4&lt;=$G69)*((P$4-$E69+1)/($I69*($I69+1)/2)*$C69))+($J69="custom")*CustomCF!I69</f>
        <v>0</v>
      </c>
      <c r="Q69" s="19">
        <f>($J69="Bell Curve")*(_xlfn.NORM.DIST(AND(Q$4&gt;=$E69,Q$4&lt;=$G69)*(Q$4-$E69+1),$I69/2,$L69,TRUE)-_xlfn.NORM.DIST(AND(Q$4&gt;=$E69,Q$4&lt;=$G69)*(P$4-$E69+1),$I69/2,$L69,TRUE))/(1-2*_xlfn.NORM.DIST(0,$I69/2,$L69,TRUE))*$C69+($J69="Steady Growth")*(AND(Q$4&gt;=$E69,Q$4&lt;=$G69)*((Q$4-$E69+1)/($I69*($I69+1)/2)*$C69))+($J69="custom")*CustomCF!J69</f>
        <v>0</v>
      </c>
      <c r="R69" s="19">
        <f>($J69="Bell Curve")*(_xlfn.NORM.DIST(AND(R$4&gt;=$E69,R$4&lt;=$G69)*(R$4-$E69+1),$I69/2,$L69,TRUE)-_xlfn.NORM.DIST(AND(R$4&gt;=$E69,R$4&lt;=$G69)*(Q$4-$E69+1),$I69/2,$L69,TRUE))/(1-2*_xlfn.NORM.DIST(0,$I69/2,$L69,TRUE))*$C69+($J69="Steady Growth")*(AND(R$4&gt;=$E69,R$4&lt;=$G69)*((R$4-$E69+1)/($I69*($I69+1)/2)*$C69))+($J69="custom")*CustomCF!K69</f>
        <v>0</v>
      </c>
      <c r="S69" s="19">
        <f>($J69="Bell Curve")*(_xlfn.NORM.DIST(AND(S$4&gt;=$E69,S$4&lt;=$G69)*(S$4-$E69+1),$I69/2,$L69,TRUE)-_xlfn.NORM.DIST(AND(S$4&gt;=$E69,S$4&lt;=$G69)*(R$4-$E69+1),$I69/2,$L69,TRUE))/(1-2*_xlfn.NORM.DIST(0,$I69/2,$L69,TRUE))*$C69+($J69="Steady Growth")*(AND(S$4&gt;=$E69,S$4&lt;=$G69)*((S$4-$E69+1)/($I69*($I69+1)/2)*$C69))+($J69="custom")*CustomCF!L69</f>
        <v>0</v>
      </c>
      <c r="T69" s="19">
        <f>($J69="Bell Curve")*(_xlfn.NORM.DIST(AND(T$4&gt;=$E69,T$4&lt;=$G69)*(T$4-$E69+1),$I69/2,$L69,TRUE)-_xlfn.NORM.DIST(AND(T$4&gt;=$E69,T$4&lt;=$G69)*(S$4-$E69+1),$I69/2,$L69,TRUE))/(1-2*_xlfn.NORM.DIST(0,$I69/2,$L69,TRUE))*$C69+($J69="Steady Growth")*(AND(T$4&gt;=$E69,T$4&lt;=$G69)*((T$4-$E69+1)/($I69*($I69+1)/2)*$C69))+($J69="custom")*CustomCF!M69</f>
        <v>0</v>
      </c>
      <c r="U69" s="19">
        <f>($J69="Bell Curve")*(_xlfn.NORM.DIST(AND(U$4&gt;=$E69,U$4&lt;=$G69)*(U$4-$E69+1),$I69/2,$L69,TRUE)-_xlfn.NORM.DIST(AND(U$4&gt;=$E69,U$4&lt;=$G69)*(T$4-$E69+1),$I69/2,$L69,TRUE))/(1-2*_xlfn.NORM.DIST(0,$I69/2,$L69,TRUE))*$C69+($J69="Steady Growth")*(AND(U$4&gt;=$E69,U$4&lt;=$G69)*((U$4-$E69+1)/($I69*($I69+1)/2)*$C69))+($J69="custom")*CustomCF!N69</f>
        <v>0</v>
      </c>
      <c r="V69" s="19">
        <f>($J69="Bell Curve")*(_xlfn.NORM.DIST(AND(V$4&gt;=$E69,V$4&lt;=$G69)*(V$4-$E69+1),$I69/2,$L69,TRUE)-_xlfn.NORM.DIST(AND(V$4&gt;=$E69,V$4&lt;=$G69)*(U$4-$E69+1),$I69/2,$L69,TRUE))/(1-2*_xlfn.NORM.DIST(0,$I69/2,$L69,TRUE))*$C69+($J69="Steady Growth")*(AND(V$4&gt;=$E69,V$4&lt;=$G69)*((V$4-$E69+1)/($I69*($I69+1)/2)*$C69))+($J69="custom")*CustomCF!O69</f>
        <v>0</v>
      </c>
      <c r="W69" s="19">
        <f>($J69="Bell Curve")*(_xlfn.NORM.DIST(AND(W$4&gt;=$E69,W$4&lt;=$G69)*(W$4-$E69+1),$I69/2,$L69,TRUE)-_xlfn.NORM.DIST(AND(W$4&gt;=$E69,W$4&lt;=$G69)*(V$4-$E69+1),$I69/2,$L69,TRUE))/(1-2*_xlfn.NORM.DIST(0,$I69/2,$L69,TRUE))*$C69+($J69="Steady Growth")*(AND(W$4&gt;=$E69,W$4&lt;=$G69)*((W$4-$E69+1)/($I69*($I69+1)/2)*$C69))+($J69="custom")*CustomCF!P69</f>
        <v>0</v>
      </c>
      <c r="X69" s="19">
        <f>($J69="Bell Curve")*(_xlfn.NORM.DIST(AND(X$4&gt;=$E69,X$4&lt;=$G69)*(X$4-$E69+1),$I69/2,$L69,TRUE)-_xlfn.NORM.DIST(AND(X$4&gt;=$E69,X$4&lt;=$G69)*(W$4-$E69+1),$I69/2,$L69,TRUE))/(1-2*_xlfn.NORM.DIST(0,$I69/2,$L69,TRUE))*$C69+($J69="Steady Growth")*(AND(X$4&gt;=$E69,X$4&lt;=$G69)*((X$4-$E69+1)/($I69*($I69+1)/2)*$C69))+($J69="custom")*CustomCF!Q69</f>
        <v>0</v>
      </c>
      <c r="Y69" s="19">
        <f>($J69="Bell Curve")*(_xlfn.NORM.DIST(AND(Y$4&gt;=$E69,Y$4&lt;=$G69)*(Y$4-$E69+1),$I69/2,$L69,TRUE)-_xlfn.NORM.DIST(AND(Y$4&gt;=$E69,Y$4&lt;=$G69)*(X$4-$E69+1),$I69/2,$L69,TRUE))/(1-2*_xlfn.NORM.DIST(0,$I69/2,$L69,TRUE))*$C69+($J69="Steady Growth")*(AND(Y$4&gt;=$E69,Y$4&lt;=$G69)*((Y$4-$E69+1)/($I69*($I69+1)/2)*$C69))+($J69="custom")*CustomCF!R69</f>
        <v>0</v>
      </c>
      <c r="Z69" s="19">
        <f>($J69="Bell Curve")*(_xlfn.NORM.DIST(AND(Z$4&gt;=$E69,Z$4&lt;=$G69)*(Z$4-$E69+1),$I69/2,$L69,TRUE)-_xlfn.NORM.DIST(AND(Z$4&gt;=$E69,Z$4&lt;=$G69)*(Y$4-$E69+1),$I69/2,$L69,TRUE))/(1-2*_xlfn.NORM.DIST(0,$I69/2,$L69,TRUE))*$C69+($J69="Steady Growth")*(AND(Z$4&gt;=$E69,Z$4&lt;=$G69)*((Z$4-$E69+1)/($I69*($I69+1)/2)*$C69))+($J69="custom")*CustomCF!S69</f>
        <v>0</v>
      </c>
      <c r="AA69" s="19">
        <f>($J69="Bell Curve")*(_xlfn.NORM.DIST(AND(AA$4&gt;=$E69,AA$4&lt;=$G69)*(AA$4-$E69+1),$I69/2,$L69,TRUE)-_xlfn.NORM.DIST(AND(AA$4&gt;=$E69,AA$4&lt;=$G69)*(Z$4-$E69+1),$I69/2,$L69,TRUE))/(1-2*_xlfn.NORM.DIST(0,$I69/2,$L69,TRUE))*$C69+($J69="Steady Growth")*(AND(AA$4&gt;=$E69,AA$4&lt;=$G69)*((AA$4-$E69+1)/($I69*($I69+1)/2)*$C69))+($J69="custom")*CustomCF!T69</f>
        <v>0</v>
      </c>
      <c r="AB69" s="19">
        <f>($J69="Bell Curve")*(_xlfn.NORM.DIST(AND(AB$4&gt;=$E69,AB$4&lt;=$G69)*(AB$4-$E69+1),$I69/2,$L69,TRUE)-_xlfn.NORM.DIST(AND(AB$4&gt;=$E69,AB$4&lt;=$G69)*(AA$4-$E69+1),$I69/2,$L69,TRUE))/(1-2*_xlfn.NORM.DIST(0,$I69/2,$L69,TRUE))*$C69+($J69="Steady Growth")*(AND(AB$4&gt;=$E69,AB$4&lt;=$G69)*((AB$4-$E69+1)/($I69*($I69+1)/2)*$C69))+($J69="custom")*CustomCF!U69</f>
        <v>0</v>
      </c>
      <c r="AC69" s="19">
        <f>($J69="Bell Curve")*(_xlfn.NORM.DIST(AND(AC$4&gt;=$E69,AC$4&lt;=$G69)*(AC$4-$E69+1),$I69/2,$L69,TRUE)-_xlfn.NORM.DIST(AND(AC$4&gt;=$E69,AC$4&lt;=$G69)*(AB$4-$E69+1),$I69/2,$L69,TRUE))/(1-2*_xlfn.NORM.DIST(0,$I69/2,$L69,TRUE))*$C69+($J69="Steady Growth")*(AND(AC$4&gt;=$E69,AC$4&lt;=$G69)*((AC$4-$E69+1)/($I69*($I69+1)/2)*$C69))+($J69="custom")*CustomCF!V69</f>
        <v>0</v>
      </c>
      <c r="AD69" s="19">
        <f>($J69="Bell Curve")*(_xlfn.NORM.DIST(AND(AD$4&gt;=$E69,AD$4&lt;=$G69)*(AD$4-$E69+1),$I69/2,$L69,TRUE)-_xlfn.NORM.DIST(AND(AD$4&gt;=$E69,AD$4&lt;=$G69)*(AC$4-$E69+1),$I69/2,$L69,TRUE))/(1-2*_xlfn.NORM.DIST(0,$I69/2,$L69,TRUE))*$C69+($J69="Steady Growth")*(AND(AD$4&gt;=$E69,AD$4&lt;=$G69)*((AD$4-$E69+1)/($I69*($I69+1)/2)*$C69))+($J69="custom")*CustomCF!W69</f>
        <v>0</v>
      </c>
      <c r="AE69" s="19">
        <f>($J69="Bell Curve")*(_xlfn.NORM.DIST(AND(AE$4&gt;=$E69,AE$4&lt;=$G69)*(AE$4-$E69+1),$I69/2,$L69,TRUE)-_xlfn.NORM.DIST(AND(AE$4&gt;=$E69,AE$4&lt;=$G69)*(AD$4-$E69+1),$I69/2,$L69,TRUE))/(1-2*_xlfn.NORM.DIST(0,$I69/2,$L69,TRUE))*$C69+($J69="Steady Growth")*(AND(AE$4&gt;=$E69,AE$4&lt;=$G69)*((AE$4-$E69+1)/($I69*($I69+1)/2)*$C69))+($J69="custom")*CustomCF!X69</f>
        <v>0</v>
      </c>
      <c r="AF69" s="19">
        <f>($J69="Bell Curve")*(_xlfn.NORM.DIST(AND(AF$4&gt;=$E69,AF$4&lt;=$G69)*(AF$4-$E69+1),$I69/2,$L69,TRUE)-_xlfn.NORM.DIST(AND(AF$4&gt;=$E69,AF$4&lt;=$G69)*(AE$4-$E69+1),$I69/2,$L69,TRUE))/(1-2*_xlfn.NORM.DIST(0,$I69/2,$L69,TRUE))*$C69+($J69="Steady Growth")*(AND(AF$4&gt;=$E69,AF$4&lt;=$G69)*((AF$4-$E69+1)/($I69*($I69+1)/2)*$C69))+($J69="custom")*CustomCF!Y69</f>
        <v>0</v>
      </c>
      <c r="AG69" s="19">
        <f>($J69="Bell Curve")*(_xlfn.NORM.DIST(AND(AG$4&gt;=$E69,AG$4&lt;=$G69)*(AG$4-$E69+1),$I69/2,$L69,TRUE)-_xlfn.NORM.DIST(AND(AG$4&gt;=$E69,AG$4&lt;=$G69)*(AF$4-$E69+1),$I69/2,$L69,TRUE))/(1-2*_xlfn.NORM.DIST(0,$I69/2,$L69,TRUE))*$C69+($J69="Steady Growth")*(AND(AG$4&gt;=$E69,AG$4&lt;=$G69)*((AG$4-$E69+1)/($I69*($I69+1)/2)*$C69))+($J69="custom")*CustomCF!Z69</f>
        <v>0</v>
      </c>
      <c r="AH69" s="19">
        <f>($J69="Bell Curve")*(_xlfn.NORM.DIST(AND(AH$4&gt;=$E69,AH$4&lt;=$G69)*(AH$4-$E69+1),$I69/2,$L69,TRUE)-_xlfn.NORM.DIST(AND(AH$4&gt;=$E69,AH$4&lt;=$G69)*(AG$4-$E69+1),$I69/2,$L69,TRUE))/(1-2*_xlfn.NORM.DIST(0,$I69/2,$L69,TRUE))*$C69+($J69="Steady Growth")*(AND(AH$4&gt;=$E69,AH$4&lt;=$G69)*((AH$4-$E69+1)/($I69*($I69+1)/2)*$C69))+($J69="custom")*CustomCF!AA69</f>
        <v>0</v>
      </c>
      <c r="AI69" s="19">
        <f>($J69="Bell Curve")*(_xlfn.NORM.DIST(AND(AI$4&gt;=$E69,AI$4&lt;=$G69)*(AI$4-$E69+1),$I69/2,$L69,TRUE)-_xlfn.NORM.DIST(AND(AI$4&gt;=$E69,AI$4&lt;=$G69)*(AH$4-$E69+1),$I69/2,$L69,TRUE))/(1-2*_xlfn.NORM.DIST(0,$I69/2,$L69,TRUE))*$C69+($J69="Steady Growth")*(AND(AI$4&gt;=$E69,AI$4&lt;=$G69)*((AI$4-$E69+1)/($I69*($I69+1)/2)*$C69))+($J69="custom")*CustomCF!AB69</f>
        <v>0</v>
      </c>
      <c r="AJ69" s="19">
        <f>($J69="Bell Curve")*(_xlfn.NORM.DIST(AND(AJ$4&gt;=$E69,AJ$4&lt;=$G69)*(AJ$4-$E69+1),$I69/2,$L69,TRUE)-_xlfn.NORM.DIST(AND(AJ$4&gt;=$E69,AJ$4&lt;=$G69)*(AI$4-$E69+1),$I69/2,$L69,TRUE))/(1-2*_xlfn.NORM.DIST(0,$I69/2,$L69,TRUE))*$C69+($J69="Steady Growth")*(AND(AJ$4&gt;=$E69,AJ$4&lt;=$G69)*((AJ$4-$E69+1)/($I69*($I69+1)/2)*$C69))+($J69="custom")*CustomCF!AC69</f>
        <v>0</v>
      </c>
      <c r="AK69" s="19">
        <f>($J69="Bell Curve")*(_xlfn.NORM.DIST(AND(AK$4&gt;=$E69,AK$4&lt;=$G69)*(AK$4-$E69+1),$I69/2,$L69,TRUE)-_xlfn.NORM.DIST(AND(AK$4&gt;=$E69,AK$4&lt;=$G69)*(AJ$4-$E69+1),$I69/2,$L69,TRUE))/(1-2*_xlfn.NORM.DIST(0,$I69/2,$L69,TRUE))*$C69+($J69="Steady Growth")*(AND(AK$4&gt;=$E69,AK$4&lt;=$G69)*((AK$4-$E69+1)/($I69*($I69+1)/2)*$C69))+($J69="custom")*CustomCF!AD69</f>
        <v>0</v>
      </c>
      <c r="AL69" s="19">
        <f>($J69="Bell Curve")*(_xlfn.NORM.DIST(AND(AL$4&gt;=$E69,AL$4&lt;=$G69)*(AL$4-$E69+1),$I69/2,$L69,TRUE)-_xlfn.NORM.DIST(AND(AL$4&gt;=$E69,AL$4&lt;=$G69)*(AK$4-$E69+1),$I69/2,$L69,TRUE))/(1-2*_xlfn.NORM.DIST(0,$I69/2,$L69,TRUE))*$C69+($J69="Steady Growth")*(AND(AL$4&gt;=$E69,AL$4&lt;=$G69)*((AL$4-$E69+1)/($I69*($I69+1)/2)*$C69))+($J69="custom")*CustomCF!AE69</f>
        <v>0</v>
      </c>
      <c r="AM69" s="19">
        <f>($J69="Bell Curve")*(_xlfn.NORM.DIST(AND(AM$4&gt;=$E69,AM$4&lt;=$G69)*(AM$4-$E69+1),$I69/2,$L69,TRUE)-_xlfn.NORM.DIST(AND(AM$4&gt;=$E69,AM$4&lt;=$G69)*(AL$4-$E69+1),$I69/2,$L69,TRUE))/(1-2*_xlfn.NORM.DIST(0,$I69/2,$L69,TRUE))*$C69+($J69="Steady Growth")*(AND(AM$4&gt;=$E69,AM$4&lt;=$G69)*((AM$4-$E69+1)/($I69*($I69+1)/2)*$C69))+($J69="custom")*CustomCF!AF69</f>
        <v>0</v>
      </c>
      <c r="AN69" s="19">
        <f>($J69="Bell Curve")*(_xlfn.NORM.DIST(AND(AN$4&gt;=$E69,AN$4&lt;=$G69)*(AN$4-$E69+1),$I69/2,$L69,TRUE)-_xlfn.NORM.DIST(AND(AN$4&gt;=$E69,AN$4&lt;=$G69)*(AM$4-$E69+1),$I69/2,$L69,TRUE))/(1-2*_xlfn.NORM.DIST(0,$I69/2,$L69,TRUE))*$C69+($J69="Steady Growth")*(AND(AN$4&gt;=$E69,AN$4&lt;=$G69)*((AN$4-$E69+1)/($I69*($I69+1)/2)*$C69))+($J69="custom")*CustomCF!AG69</f>
        <v>0</v>
      </c>
      <c r="AO69" s="19">
        <f>($J69="Bell Curve")*(_xlfn.NORM.DIST(AND(AO$4&gt;=$E69,AO$4&lt;=$G69)*(AO$4-$E69+1),$I69/2,$L69,TRUE)-_xlfn.NORM.DIST(AND(AO$4&gt;=$E69,AO$4&lt;=$G69)*(AN$4-$E69+1),$I69/2,$L69,TRUE))/(1-2*_xlfn.NORM.DIST(0,$I69/2,$L69,TRUE))*$C69+($J69="Steady Growth")*(AND(AO$4&gt;=$E69,AO$4&lt;=$G69)*((AO$4-$E69+1)/($I69*($I69+1)/2)*$C69))+($J69="custom")*CustomCF!AH69</f>
        <v>0</v>
      </c>
      <c r="AP69" s="19">
        <f>($J69="Bell Curve")*(_xlfn.NORM.DIST(AND(AP$4&gt;=$E69,AP$4&lt;=$G69)*(AP$4-$E69+1),$I69/2,$L69,TRUE)-_xlfn.NORM.DIST(AND(AP$4&gt;=$E69,AP$4&lt;=$G69)*(AO$4-$E69+1),$I69/2,$L69,TRUE))/(1-2*_xlfn.NORM.DIST(0,$I69/2,$L69,TRUE))*$C69+($J69="Steady Growth")*(AND(AP$4&gt;=$E69,AP$4&lt;=$G69)*((AP$4-$E69+1)/($I69*($I69+1)/2)*$C69))+($J69="custom")*CustomCF!AI69</f>
        <v>0</v>
      </c>
      <c r="AQ69" s="19">
        <f>($J69="Bell Curve")*(_xlfn.NORM.DIST(AND(AQ$4&gt;=$E69,AQ$4&lt;=$G69)*(AQ$4-$E69+1),$I69/2,$L69,TRUE)-_xlfn.NORM.DIST(AND(AQ$4&gt;=$E69,AQ$4&lt;=$G69)*(AP$4-$E69+1),$I69/2,$L69,TRUE))/(1-2*_xlfn.NORM.DIST(0,$I69/2,$L69,TRUE))*$C69+($J69="Steady Growth")*(AND(AQ$4&gt;=$E69,AQ$4&lt;=$G69)*((AQ$4-$E69+1)/($I69*($I69+1)/2)*$C69))+($J69="custom")*CustomCF!AJ69</f>
        <v>0</v>
      </c>
      <c r="AR69" s="19">
        <f>($J69="Bell Curve")*(_xlfn.NORM.DIST(AND(AR$4&gt;=$E69,AR$4&lt;=$G69)*(AR$4-$E69+1),$I69/2,$L69,TRUE)-_xlfn.NORM.DIST(AND(AR$4&gt;=$E69,AR$4&lt;=$G69)*(AQ$4-$E69+1),$I69/2,$L69,TRUE))/(1-2*_xlfn.NORM.DIST(0,$I69/2,$L69,TRUE))*$C69+($J69="Steady Growth")*(AND(AR$4&gt;=$E69,AR$4&lt;=$G69)*((AR$4-$E69+1)/($I69*($I69+1)/2)*$C69))+($J69="custom")*CustomCF!AK69</f>
        <v>0</v>
      </c>
      <c r="AS69" s="19">
        <f>($J69="Bell Curve")*(_xlfn.NORM.DIST(AND(AS$4&gt;=$E69,AS$4&lt;=$G69)*(AS$4-$E69+1),$I69/2,$L69,TRUE)-_xlfn.NORM.DIST(AND(AS$4&gt;=$E69,AS$4&lt;=$G69)*(AR$4-$E69+1),$I69/2,$L69,TRUE))/(1-2*_xlfn.NORM.DIST(0,$I69/2,$L69,TRUE))*$C69+($J69="Steady Growth")*(AND(AS$4&gt;=$E69,AS$4&lt;=$G69)*((AS$4-$E69+1)/($I69*($I69+1)/2)*$C69))+($J69="custom")*CustomCF!AL69</f>
        <v>0</v>
      </c>
      <c r="AT69" s="19">
        <f>($J69="Bell Curve")*(_xlfn.NORM.DIST(AND(AT$4&gt;=$E69,AT$4&lt;=$G69)*(AT$4-$E69+1),$I69/2,$L69,TRUE)-_xlfn.NORM.DIST(AND(AT$4&gt;=$E69,AT$4&lt;=$G69)*(AS$4-$E69+1),$I69/2,$L69,TRUE))/(1-2*_xlfn.NORM.DIST(0,$I69/2,$L69,TRUE))*$C69+($J69="Steady Growth")*(AND(AT$4&gt;=$E69,AT$4&lt;=$G69)*((AT$4-$E69+1)/($I69*($I69+1)/2)*$C69))+($J69="custom")*CustomCF!AM69</f>
        <v>0</v>
      </c>
      <c r="AU69" s="19">
        <f>($J69="Bell Curve")*(_xlfn.NORM.DIST(AND(AU$4&gt;=$E69,AU$4&lt;=$G69)*(AU$4-$E69+1),$I69/2,$L69,TRUE)-_xlfn.NORM.DIST(AND(AU$4&gt;=$E69,AU$4&lt;=$G69)*(AT$4-$E69+1),$I69/2,$L69,TRUE))/(1-2*_xlfn.NORM.DIST(0,$I69/2,$L69,TRUE))*$C69+($J69="Steady Growth")*(AND(AU$4&gt;=$E69,AU$4&lt;=$G69)*((AU$4-$E69+1)/($I69*($I69+1)/2)*$C69))+($J69="custom")*CustomCF!AN69</f>
        <v>0</v>
      </c>
      <c r="AV69" s="19">
        <f>($J69="Bell Curve")*(_xlfn.NORM.DIST(AND(AV$4&gt;=$E69,AV$4&lt;=$G69)*(AV$4-$E69+1),$I69/2,$L69,TRUE)-_xlfn.NORM.DIST(AND(AV$4&gt;=$E69,AV$4&lt;=$G69)*(AU$4-$E69+1),$I69/2,$L69,TRUE))/(1-2*_xlfn.NORM.DIST(0,$I69/2,$L69,TRUE))*$C69+($J69="Steady Growth")*(AND(AV$4&gt;=$E69,AV$4&lt;=$G69)*((AV$4-$E69+1)/($I69*($I69+1)/2)*$C69))+($J69="custom")*CustomCF!AO69</f>
        <v>0</v>
      </c>
      <c r="AW69" s="19">
        <f>($J69="Bell Curve")*(_xlfn.NORM.DIST(AND(AW$4&gt;=$E69,AW$4&lt;=$G69)*(AW$4-$E69+1),$I69/2,$L69,TRUE)-_xlfn.NORM.DIST(AND(AW$4&gt;=$E69,AW$4&lt;=$G69)*(AV$4-$E69+1),$I69/2,$L69,TRUE))/(1-2*_xlfn.NORM.DIST(0,$I69/2,$L69,TRUE))*$C69+($J69="Steady Growth")*(AND(AW$4&gt;=$E69,AW$4&lt;=$G69)*((AW$4-$E69+1)/($I69*($I69+1)/2)*$C69))+($J69="custom")*CustomCF!AP69</f>
        <v>0</v>
      </c>
      <c r="AX69" s="19">
        <f>($J69="Bell Curve")*(_xlfn.NORM.DIST(AND(AX$4&gt;=$E69,AX$4&lt;=$G69)*(AX$4-$E69+1),$I69/2,$L69,TRUE)-_xlfn.NORM.DIST(AND(AX$4&gt;=$E69,AX$4&lt;=$G69)*(AW$4-$E69+1),$I69/2,$L69,TRUE))/(1-2*_xlfn.NORM.DIST(0,$I69/2,$L69,TRUE))*$C69+($J69="Steady Growth")*(AND(AX$4&gt;=$E69,AX$4&lt;=$G69)*((AX$4-$E69+1)/($I69*($I69+1)/2)*$C69))+($J69="custom")*CustomCF!AQ69</f>
        <v>0</v>
      </c>
      <c r="AY69" s="19">
        <f>($J69="Bell Curve")*(_xlfn.NORM.DIST(AND(AY$4&gt;=$E69,AY$4&lt;=$G69)*(AY$4-$E69+1),$I69/2,$L69,TRUE)-_xlfn.NORM.DIST(AND(AY$4&gt;=$E69,AY$4&lt;=$G69)*(AX$4-$E69+1),$I69/2,$L69,TRUE))/(1-2*_xlfn.NORM.DIST(0,$I69/2,$L69,TRUE))*$C69+($J69="Steady Growth")*(AND(AY$4&gt;=$E69,AY$4&lt;=$G69)*((AY$4-$E69+1)/($I69*($I69+1)/2)*$C69))+($J69="custom")*CustomCF!AR69</f>
        <v>0</v>
      </c>
      <c r="AZ69" s="19">
        <f>($J69="Bell Curve")*(_xlfn.NORM.DIST(AND(AZ$4&gt;=$E69,AZ$4&lt;=$G69)*(AZ$4-$E69+1),$I69/2,$L69,TRUE)-_xlfn.NORM.DIST(AND(AZ$4&gt;=$E69,AZ$4&lt;=$G69)*(AY$4-$E69+1),$I69/2,$L69,TRUE))/(1-2*_xlfn.NORM.DIST(0,$I69/2,$L69,TRUE))*$C69+($J69="Steady Growth")*(AND(AZ$4&gt;=$E69,AZ$4&lt;=$G69)*((AZ$4-$E69+1)/($I69*($I69+1)/2)*$C69))+($J69="custom")*CustomCF!AS69</f>
        <v>0</v>
      </c>
      <c r="BA69" s="19">
        <f>($J69="Bell Curve")*(_xlfn.NORM.DIST(AND(BA$4&gt;=$E69,BA$4&lt;=$G69)*(BA$4-$E69+1),$I69/2,$L69,TRUE)-_xlfn.NORM.DIST(AND(BA$4&gt;=$E69,BA$4&lt;=$G69)*(AZ$4-$E69+1),$I69/2,$L69,TRUE))/(1-2*_xlfn.NORM.DIST(0,$I69/2,$L69,TRUE))*$C69+($J69="Steady Growth")*(AND(BA$4&gt;=$E69,BA$4&lt;=$G69)*((BA$4-$E69+1)/($I69*($I69+1)/2)*$C69))+($J69="custom")*CustomCF!AT69</f>
        <v>0</v>
      </c>
      <c r="BB69" s="19">
        <f>($J69="Bell Curve")*(_xlfn.NORM.DIST(AND(BB$4&gt;=$E69,BB$4&lt;=$G69)*(BB$4-$E69+1),$I69/2,$L69,TRUE)-_xlfn.NORM.DIST(AND(BB$4&gt;=$E69,BB$4&lt;=$G69)*(BA$4-$E69+1),$I69/2,$L69,TRUE))/(1-2*_xlfn.NORM.DIST(0,$I69/2,$L69,TRUE))*$C69+($J69="Steady Growth")*(AND(BB$4&gt;=$E69,BB$4&lt;=$G69)*((BB$4-$E69+1)/($I69*($I69+1)/2)*$C69))+($J69="custom")*CustomCF!AU69</f>
        <v>0</v>
      </c>
      <c r="BC69" s="19">
        <f>($J69="Bell Curve")*(_xlfn.NORM.DIST(AND(BC$4&gt;=$E69,BC$4&lt;=$G69)*(BC$4-$E69+1),$I69/2,$L69,TRUE)-_xlfn.NORM.DIST(AND(BC$4&gt;=$E69,BC$4&lt;=$G69)*(BB$4-$E69+1),$I69/2,$L69,TRUE))/(1-2*_xlfn.NORM.DIST(0,$I69/2,$L69,TRUE))*$C69+($J69="Steady Growth")*(AND(BC$4&gt;=$E69,BC$4&lt;=$G69)*((BC$4-$E69+1)/($I69*($I69+1)/2)*$C69))+($J69="custom")*CustomCF!AV69</f>
        <v>0</v>
      </c>
      <c r="BD69" s="19">
        <f>($J69="Bell Curve")*(_xlfn.NORM.DIST(AND(BD$4&gt;=$E69,BD$4&lt;=$G69)*(BD$4-$E69+1),$I69/2,$L69,TRUE)-_xlfn.NORM.DIST(AND(BD$4&gt;=$E69,BD$4&lt;=$G69)*(BC$4-$E69+1),$I69/2,$L69,TRUE))/(1-2*_xlfn.NORM.DIST(0,$I69/2,$L69,TRUE))*$C69+($J69="Steady Growth")*(AND(BD$4&gt;=$E69,BD$4&lt;=$G69)*((BD$4-$E69+1)/($I69*($I69+1)/2)*$C69))+($J69="custom")*CustomCF!AW69</f>
        <v>0</v>
      </c>
      <c r="BE69" s="19">
        <f>($J69="Bell Curve")*(_xlfn.NORM.DIST(AND(BE$4&gt;=$E69,BE$4&lt;=$G69)*(BE$4-$E69+1),$I69/2,$L69,TRUE)-_xlfn.NORM.DIST(AND(BE$4&gt;=$E69,BE$4&lt;=$G69)*(BD$4-$E69+1),$I69/2,$L69,TRUE))/(1-2*_xlfn.NORM.DIST(0,$I69/2,$L69,TRUE))*$C69+($J69="Steady Growth")*(AND(BE$4&gt;=$E69,BE$4&lt;=$G69)*((BE$4-$E69+1)/($I69*($I69+1)/2)*$C69))+($J69="custom")*CustomCF!AX69</f>
        <v>0</v>
      </c>
      <c r="BF69" s="19">
        <f>($J69="Bell Curve")*(_xlfn.NORM.DIST(AND(BF$4&gt;=$E69,BF$4&lt;=$G69)*(BF$4-$E69+1),$I69/2,$L69,TRUE)-_xlfn.NORM.DIST(AND(BF$4&gt;=$E69,BF$4&lt;=$G69)*(BE$4-$E69+1),$I69/2,$L69,TRUE))/(1-2*_xlfn.NORM.DIST(0,$I69/2,$L69,TRUE))*$C69+($J69="Steady Growth")*(AND(BF$4&gt;=$E69,BF$4&lt;=$G69)*((BF$4-$E69+1)/($I69*($I69+1)/2)*$C69))+($J69="custom")*CustomCF!AY69</f>
        <v>0</v>
      </c>
      <c r="BG69" s="19">
        <f>($J69="Bell Curve")*(_xlfn.NORM.DIST(AND(BG$4&gt;=$E69,BG$4&lt;=$G69)*(BG$4-$E69+1),$I69/2,$L69,TRUE)-_xlfn.NORM.DIST(AND(BG$4&gt;=$E69,BG$4&lt;=$G69)*(BF$4-$E69+1),$I69/2,$L69,TRUE))/(1-2*_xlfn.NORM.DIST(0,$I69/2,$L69,TRUE))*$C69+($J69="Steady Growth")*(AND(BG$4&gt;=$E69,BG$4&lt;=$G69)*((BG$4-$E69+1)/($I69*($I69+1)/2)*$C69))+($J69="custom")*CustomCF!AZ69</f>
        <v>0</v>
      </c>
      <c r="BH69" s="19">
        <f>($J69="Bell Curve")*(_xlfn.NORM.DIST(AND(BH$4&gt;=$E69,BH$4&lt;=$G69)*(BH$4-$E69+1),$I69/2,$L69,TRUE)-_xlfn.NORM.DIST(AND(BH$4&gt;=$E69,BH$4&lt;=$G69)*(BG$4-$E69+1),$I69/2,$L69,TRUE))/(1-2*_xlfn.NORM.DIST(0,$I69/2,$L69,TRUE))*$C69+($J69="Steady Growth")*(AND(BH$4&gt;=$E69,BH$4&lt;=$G69)*((BH$4-$E69+1)/($I69*($I69+1)/2)*$C69))+($J69="custom")*CustomCF!BA69</f>
        <v>0</v>
      </c>
      <c r="BI69" s="19">
        <f>($J69="Bell Curve")*(_xlfn.NORM.DIST(AND(BI$4&gt;=$E69,BI$4&lt;=$G69)*(BI$4-$E69+1),$I69/2,$L69,TRUE)-_xlfn.NORM.DIST(AND(BI$4&gt;=$E69,BI$4&lt;=$G69)*(BH$4-$E69+1),$I69/2,$L69,TRUE))/(1-2*_xlfn.NORM.DIST(0,$I69/2,$L69,TRUE))*$C69+($J69="Steady Growth")*(AND(BI$4&gt;=$E69,BI$4&lt;=$G69)*((BI$4-$E69+1)/($I69*($I69+1)/2)*$C69))+($J69="custom")*CustomCF!BB69</f>
        <v>0</v>
      </c>
      <c r="BJ69" s="19">
        <f>($J69="Bell Curve")*(_xlfn.NORM.DIST(AND(BJ$4&gt;=$E69,BJ$4&lt;=$G69)*(BJ$4-$E69+1),$I69/2,$L69,TRUE)-_xlfn.NORM.DIST(AND(BJ$4&gt;=$E69,BJ$4&lt;=$G69)*(BI$4-$E69+1),$I69/2,$L69,TRUE))/(1-2*_xlfn.NORM.DIST(0,$I69/2,$L69,TRUE))*$C69+($J69="Steady Growth")*(AND(BJ$4&gt;=$E69,BJ$4&lt;=$G69)*((BJ$4-$E69+1)/($I69*($I69+1)/2)*$C69))+($J69="custom")*CustomCF!BC69</f>
        <v>0</v>
      </c>
      <c r="BK69" s="19">
        <f>($J69="Bell Curve")*(_xlfn.NORM.DIST(AND(BK$4&gt;=$E69,BK$4&lt;=$G69)*(BK$4-$E69+1),$I69/2,$L69,TRUE)-_xlfn.NORM.DIST(AND(BK$4&gt;=$E69,BK$4&lt;=$G69)*(BJ$4-$E69+1),$I69/2,$L69,TRUE))/(1-2*_xlfn.NORM.DIST(0,$I69/2,$L69,TRUE))*$C69+($J69="Steady Growth")*(AND(BK$4&gt;=$E69,BK$4&lt;=$G69)*((BK$4-$E69+1)/($I69*($I69+1)/2)*$C69))+($J69="custom")*CustomCF!BD69</f>
        <v>0</v>
      </c>
      <c r="BL69" s="19">
        <f>($J69="Bell Curve")*(_xlfn.NORM.DIST(AND(BL$4&gt;=$E69,BL$4&lt;=$G69)*(BL$4-$E69+1),$I69/2,$L69,TRUE)-_xlfn.NORM.DIST(AND(BL$4&gt;=$E69,BL$4&lt;=$G69)*(BK$4-$E69+1),$I69/2,$L69,TRUE))/(1-2*_xlfn.NORM.DIST(0,$I69/2,$L69,TRUE))*$C69+($J69="Steady Growth")*(AND(BL$4&gt;=$E69,BL$4&lt;=$G69)*((BL$4-$E69+1)/($I69*($I69+1)/2)*$C69))+($J69="custom")*CustomCF!BE69</f>
        <v>0</v>
      </c>
      <c r="BM69" s="19">
        <f>($J69="Bell Curve")*(_xlfn.NORM.DIST(AND(BM$4&gt;=$E69,BM$4&lt;=$G69)*(BM$4-$E69+1),$I69/2,$L69,TRUE)-_xlfn.NORM.DIST(AND(BM$4&gt;=$E69,BM$4&lt;=$G69)*(BL$4-$E69+1),$I69/2,$L69,TRUE))/(1-2*_xlfn.NORM.DIST(0,$I69/2,$L69,TRUE))*$C69+($J69="Steady Growth")*(AND(BM$4&gt;=$E69,BM$4&lt;=$G69)*((BM$4-$E69+1)/($I69*($I69+1)/2)*$C69))+($J69="custom")*CustomCF!BF69</f>
        <v>0</v>
      </c>
      <c r="BN69" s="19">
        <f>($J69="Bell Curve")*(_xlfn.NORM.DIST(AND(BN$4&gt;=$E69,BN$4&lt;=$G69)*(BN$4-$E69+1),$I69/2,$L69,TRUE)-_xlfn.NORM.DIST(AND(BN$4&gt;=$E69,BN$4&lt;=$G69)*(BM$4-$E69+1),$I69/2,$L69,TRUE))/(1-2*_xlfn.NORM.DIST(0,$I69/2,$L69,TRUE))*$C69+($J69="Steady Growth")*(AND(BN$4&gt;=$E69,BN$4&lt;=$G69)*((BN$4-$E69+1)/($I69*($I69+1)/2)*$C69))+($J69="custom")*CustomCF!BG69</f>
        <v>0</v>
      </c>
      <c r="BO69" s="19">
        <f>($J69="Bell Curve")*(_xlfn.NORM.DIST(AND(BO$4&gt;=$E69,BO$4&lt;=$G69)*(BO$4-$E69+1),$I69/2,$L69,TRUE)-_xlfn.NORM.DIST(AND(BO$4&gt;=$E69,BO$4&lt;=$G69)*(BN$4-$E69+1),$I69/2,$L69,TRUE))/(1-2*_xlfn.NORM.DIST(0,$I69/2,$L69,TRUE))*$C69+($J69="Steady Growth")*(AND(BO$4&gt;=$E69,BO$4&lt;=$G69)*((BO$4-$E69+1)/($I69*($I69+1)/2)*$C69))+($J69="custom")*CustomCF!BH69</f>
        <v>0</v>
      </c>
      <c r="BP69" s="19">
        <f>($J69="Bell Curve")*(_xlfn.NORM.DIST(AND(BP$4&gt;=$E69,BP$4&lt;=$G69)*(BP$4-$E69+1),$I69/2,$L69,TRUE)-_xlfn.NORM.DIST(AND(BP$4&gt;=$E69,BP$4&lt;=$G69)*(BO$4-$E69+1),$I69/2,$L69,TRUE))/(1-2*_xlfn.NORM.DIST(0,$I69/2,$L69,TRUE))*$C69+($J69="Steady Growth")*(AND(BP$4&gt;=$E69,BP$4&lt;=$G69)*((BP$4-$E69+1)/($I69*($I69+1)/2)*$C69))+($J69="custom")*CustomCF!BI69</f>
        <v>0</v>
      </c>
      <c r="BQ69" s="19">
        <f>($J69="Bell Curve")*(_xlfn.NORM.DIST(AND(BQ$4&gt;=$E69,BQ$4&lt;=$G69)*(BQ$4-$E69+1),$I69/2,$L69,TRUE)-_xlfn.NORM.DIST(AND(BQ$4&gt;=$E69,BQ$4&lt;=$G69)*(BP$4-$E69+1),$I69/2,$L69,TRUE))/(1-2*_xlfn.NORM.DIST(0,$I69/2,$L69,TRUE))*$C69+($J69="Steady Growth")*(AND(BQ$4&gt;=$E69,BQ$4&lt;=$G69)*((BQ$4-$E69+1)/($I69*($I69+1)/2)*$C69))+($J69="custom")*CustomCF!BJ69</f>
        <v>0</v>
      </c>
      <c r="BR69" s="19">
        <f>($J69="Bell Curve")*(_xlfn.NORM.DIST(AND(BR$4&gt;=$E69,BR$4&lt;=$G69)*(BR$4-$E69+1),$I69/2,$L69,TRUE)-_xlfn.NORM.DIST(AND(BR$4&gt;=$E69,BR$4&lt;=$G69)*(BQ$4-$E69+1),$I69/2,$L69,TRUE))/(1-2*_xlfn.NORM.DIST(0,$I69/2,$L69,TRUE))*$C69+($J69="Steady Growth")*(AND(BR$4&gt;=$E69,BR$4&lt;=$G69)*((BR$4-$E69+1)/($I69*($I69+1)/2)*$C69))+($J69="custom")*CustomCF!BK69</f>
        <v>0</v>
      </c>
      <c r="BS69" s="19">
        <f>($J69="Bell Curve")*(_xlfn.NORM.DIST(AND(BS$4&gt;=$E69,BS$4&lt;=$G69)*(BS$4-$E69+1),$I69/2,$L69,TRUE)-_xlfn.NORM.DIST(AND(BS$4&gt;=$E69,BS$4&lt;=$G69)*(BR$4-$E69+1),$I69/2,$L69,TRUE))/(1-2*_xlfn.NORM.DIST(0,$I69/2,$L69,TRUE))*$C69+($J69="Steady Growth")*(AND(BS$4&gt;=$E69,BS$4&lt;=$G69)*((BS$4-$E69+1)/($I69*($I69+1)/2)*$C69))+($J69="custom")*CustomCF!BL69</f>
        <v>0</v>
      </c>
      <c r="BT69" s="19">
        <f>($J69="Bell Curve")*(_xlfn.NORM.DIST(AND(BT$4&gt;=$E69,BT$4&lt;=$G69)*(BT$4-$E69+1),$I69/2,$L69,TRUE)-_xlfn.NORM.DIST(AND(BT$4&gt;=$E69,BT$4&lt;=$G69)*(BS$4-$E69+1),$I69/2,$L69,TRUE))/(1-2*_xlfn.NORM.DIST(0,$I69/2,$L69,TRUE))*$C69+($J69="Steady Growth")*(AND(BT$4&gt;=$E69,BT$4&lt;=$G69)*((BT$4-$E69+1)/($I69*($I69+1)/2)*$C69))+($J69="custom")*CustomCF!BM69</f>
        <v>0</v>
      </c>
      <c r="BU69" s="19">
        <f>($J69="Bell Curve")*(_xlfn.NORM.DIST(AND(BU$4&gt;=$E69,BU$4&lt;=$G69)*(BU$4-$E69+1),$I69/2,$L69,TRUE)-_xlfn.NORM.DIST(AND(BU$4&gt;=$E69,BU$4&lt;=$G69)*(BT$4-$E69+1),$I69/2,$L69,TRUE))/(1-2*_xlfn.NORM.DIST(0,$I69/2,$L69,TRUE))*$C69+($J69="Steady Growth")*(AND(BU$4&gt;=$E69,BU$4&lt;=$G69)*((BU$4-$E69+1)/($I69*($I69+1)/2)*$C69))+($J69="custom")*CustomCF!BN69</f>
        <v>0</v>
      </c>
      <c r="BV69" s="19">
        <f>($J69="Bell Curve")*(_xlfn.NORM.DIST(AND(BV$4&gt;=$E69,BV$4&lt;=$G69)*(BV$4-$E69+1),$I69/2,$L69,TRUE)-_xlfn.NORM.DIST(AND(BV$4&gt;=$E69,BV$4&lt;=$G69)*(BU$4-$E69+1),$I69/2,$L69,TRUE))/(1-2*_xlfn.NORM.DIST(0,$I69/2,$L69,TRUE))*$C69+($J69="Steady Growth")*(AND(BV$4&gt;=$E69,BV$4&lt;=$G69)*((BV$4-$E69+1)/($I69*($I69+1)/2)*$C69))+($J69="custom")*CustomCF!BO69</f>
        <v>0</v>
      </c>
      <c r="BW69" s="19">
        <f>($J69="Bell Curve")*(_xlfn.NORM.DIST(AND(BW$4&gt;=$E69,BW$4&lt;=$G69)*(BW$4-$E69+1),$I69/2,$L69,TRUE)-_xlfn.NORM.DIST(AND(BW$4&gt;=$E69,BW$4&lt;=$G69)*(BV$4-$E69+1),$I69/2,$L69,TRUE))/(1-2*_xlfn.NORM.DIST(0,$I69/2,$L69,TRUE))*$C69+($J69="Steady Growth")*(AND(BW$4&gt;=$E69,BW$4&lt;=$G69)*((BW$4-$E69+1)/($I69*($I69+1)/2)*$C69))+($J69="custom")*CustomCF!BP69</f>
        <v>0</v>
      </c>
      <c r="BX69" s="19">
        <f>($J69="Bell Curve")*(_xlfn.NORM.DIST(AND(BX$4&gt;=$E69,BX$4&lt;=$G69)*(BX$4-$E69+1),$I69/2,$L69,TRUE)-_xlfn.NORM.DIST(AND(BX$4&gt;=$E69,BX$4&lt;=$G69)*(BW$4-$E69+1),$I69/2,$L69,TRUE))/(1-2*_xlfn.NORM.DIST(0,$I69/2,$L69,TRUE))*$C69+($J69="Steady Growth")*(AND(BX$4&gt;=$E69,BX$4&lt;=$G69)*((BX$4-$E69+1)/($I69*($I69+1)/2)*$C69))+($J69="custom")*CustomCF!BQ69</f>
        <v>0</v>
      </c>
      <c r="BY69" s="19">
        <f>($J69="Bell Curve")*(_xlfn.NORM.DIST(AND(BY$4&gt;=$E69,BY$4&lt;=$G69)*(BY$4-$E69+1),$I69/2,$L69,TRUE)-_xlfn.NORM.DIST(AND(BY$4&gt;=$E69,BY$4&lt;=$G69)*(BX$4-$E69+1),$I69/2,$L69,TRUE))/(1-2*_xlfn.NORM.DIST(0,$I69/2,$L69,TRUE))*$C69+($J69="Steady Growth")*(AND(BY$4&gt;=$E69,BY$4&lt;=$G69)*((BY$4-$E69+1)/($I69*($I69+1)/2)*$C69))+($J69="custom")*CustomCF!BR69</f>
        <v>0</v>
      </c>
      <c r="BZ69" s="19">
        <f>($J69="Bell Curve")*(_xlfn.NORM.DIST(AND(BZ$4&gt;=$E69,BZ$4&lt;=$G69)*(BZ$4-$E69+1),$I69/2,$L69,TRUE)-_xlfn.NORM.DIST(AND(BZ$4&gt;=$E69,BZ$4&lt;=$G69)*(BY$4-$E69+1),$I69/2,$L69,TRUE))/(1-2*_xlfn.NORM.DIST(0,$I69/2,$L69,TRUE))*$C69+($J69="Steady Growth")*(AND(BZ$4&gt;=$E69,BZ$4&lt;=$G69)*((BZ$4-$E69+1)/($I69*($I69+1)/2)*$C69))+($J69="custom")*CustomCF!BS69</f>
        <v>0</v>
      </c>
      <c r="CA69" s="19">
        <f>($J69="Bell Curve")*(_xlfn.NORM.DIST(AND(CA$4&gt;=$E69,CA$4&lt;=$G69)*(CA$4-$E69+1),$I69/2,$L69,TRUE)-_xlfn.NORM.DIST(AND(CA$4&gt;=$E69,CA$4&lt;=$G69)*(BZ$4-$E69+1),$I69/2,$L69,TRUE))/(1-2*_xlfn.NORM.DIST(0,$I69/2,$L69,TRUE))*$C69+($J69="Steady Growth")*(AND(CA$4&gt;=$E69,CA$4&lt;=$G69)*((CA$4-$E69+1)/($I69*($I69+1)/2)*$C69))+($J69="custom")*CustomCF!BT69</f>
        <v>0</v>
      </c>
      <c r="CB69" s="19">
        <f>($J69="Bell Curve")*(_xlfn.NORM.DIST(AND(CB$4&gt;=$E69,CB$4&lt;=$G69)*(CB$4-$E69+1),$I69/2,$L69,TRUE)-_xlfn.NORM.DIST(AND(CB$4&gt;=$E69,CB$4&lt;=$G69)*(CA$4-$E69+1),$I69/2,$L69,TRUE))/(1-2*_xlfn.NORM.DIST(0,$I69/2,$L69,TRUE))*$C69+($J69="Steady Growth")*(AND(CB$4&gt;=$E69,CB$4&lt;=$G69)*((CB$4-$E69+1)/($I69*($I69+1)/2)*$C69))+($J69="custom")*CustomCF!BU69</f>
        <v>0</v>
      </c>
      <c r="CC69" s="19">
        <f>($J69="Bell Curve")*(_xlfn.NORM.DIST(AND(CC$4&gt;=$E69,CC$4&lt;=$G69)*(CC$4-$E69+1),$I69/2,$L69,TRUE)-_xlfn.NORM.DIST(AND(CC$4&gt;=$E69,CC$4&lt;=$G69)*(CB$4-$E69+1),$I69/2,$L69,TRUE))/(1-2*_xlfn.NORM.DIST(0,$I69/2,$L69,TRUE))*$C69+($J69="Steady Growth")*(AND(CC$4&gt;=$E69,CC$4&lt;=$G69)*((CC$4-$E69+1)/($I69*($I69+1)/2)*$C69))+($J69="custom")*CustomCF!BV69</f>
        <v>0</v>
      </c>
      <c r="CD69" s="19">
        <f>($J69="Bell Curve")*(_xlfn.NORM.DIST(AND(CD$4&gt;=$E69,CD$4&lt;=$G69)*(CD$4-$E69+1),$I69/2,$L69,TRUE)-_xlfn.NORM.DIST(AND(CD$4&gt;=$E69,CD$4&lt;=$G69)*(CC$4-$E69+1),$I69/2,$L69,TRUE))/(1-2*_xlfn.NORM.DIST(0,$I69/2,$L69,TRUE))*$C69+($J69="Steady Growth")*(AND(CD$4&gt;=$E69,CD$4&lt;=$G69)*((CD$4-$E69+1)/($I69*($I69+1)/2)*$C69))+($J69="custom")*CustomCF!BW69</f>
        <v>0</v>
      </c>
      <c r="CE69" s="19">
        <f>($J69="Bell Curve")*(_xlfn.NORM.DIST(AND(CE$4&gt;=$E69,CE$4&lt;=$G69)*(CE$4-$E69+1),$I69/2,$L69,TRUE)-_xlfn.NORM.DIST(AND(CE$4&gt;=$E69,CE$4&lt;=$G69)*(CD$4-$E69+1),$I69/2,$L69,TRUE))/(1-2*_xlfn.NORM.DIST(0,$I69/2,$L69,TRUE))*$C69+($J69="Steady Growth")*(AND(CE$4&gt;=$E69,CE$4&lt;=$G69)*((CE$4-$E69+1)/($I69*($I69+1)/2)*$C69))+($J69="custom")*CustomCF!BX69</f>
        <v>0</v>
      </c>
      <c r="CF69" s="19">
        <f>($J69="Bell Curve")*(_xlfn.NORM.DIST(AND(CF$4&gt;=$E69,CF$4&lt;=$G69)*(CF$4-$E69+1),$I69/2,$L69,TRUE)-_xlfn.NORM.DIST(AND(CF$4&gt;=$E69,CF$4&lt;=$G69)*(CE$4-$E69+1),$I69/2,$L69,TRUE))/(1-2*_xlfn.NORM.DIST(0,$I69/2,$L69,TRUE))*$C69+($J69="Steady Growth")*(AND(CF$4&gt;=$E69,CF$4&lt;=$G69)*((CF$4-$E69+1)/($I69*($I69+1)/2)*$C69))+($J69="custom")*CustomCF!BY69</f>
        <v>0</v>
      </c>
      <c r="CG69" s="19">
        <f>($J69="Bell Curve")*(_xlfn.NORM.DIST(AND(CG$4&gt;=$E69,CG$4&lt;=$G69)*(CG$4-$E69+1),$I69/2,$L69,TRUE)-_xlfn.NORM.DIST(AND(CG$4&gt;=$E69,CG$4&lt;=$G69)*(CF$4-$E69+1),$I69/2,$L69,TRUE))/(1-2*_xlfn.NORM.DIST(0,$I69/2,$L69,TRUE))*$C69+($J69="Steady Growth")*(AND(CG$4&gt;=$E69,CG$4&lt;=$G69)*((CG$4-$E69+1)/($I69*($I69+1)/2)*$C69))+($J69="custom")*CustomCF!BZ69</f>
        <v>0</v>
      </c>
      <c r="CH69" s="19">
        <f>($J69="Bell Curve")*(_xlfn.NORM.DIST(AND(CH$4&gt;=$E69,CH$4&lt;=$G69)*(CH$4-$E69+1),$I69/2,$L69,TRUE)-_xlfn.NORM.DIST(AND(CH$4&gt;=$E69,CH$4&lt;=$G69)*(CG$4-$E69+1),$I69/2,$L69,TRUE))/(1-2*_xlfn.NORM.DIST(0,$I69/2,$L69,TRUE))*$C69+($J69="Steady Growth")*(AND(CH$4&gt;=$E69,CH$4&lt;=$G69)*((CH$4-$E69+1)/($I69*($I69+1)/2)*$C69))+($J69="custom")*CustomCF!CA69</f>
        <v>0</v>
      </c>
      <c r="CI69" s="19">
        <f>($J69="Bell Curve")*(_xlfn.NORM.DIST(AND(CI$4&gt;=$E69,CI$4&lt;=$G69)*(CI$4-$E69+1),$I69/2,$L69,TRUE)-_xlfn.NORM.DIST(AND(CI$4&gt;=$E69,CI$4&lt;=$G69)*(CH$4-$E69+1),$I69/2,$L69,TRUE))/(1-2*_xlfn.NORM.DIST(0,$I69/2,$L69,TRUE))*$C69+($J69="Steady Growth")*(AND(CI$4&gt;=$E69,CI$4&lt;=$G69)*((CI$4-$E69+1)/($I69*($I69+1)/2)*$C69))+($J69="custom")*CustomCF!CB69</f>
        <v>0</v>
      </c>
      <c r="CJ69" s="19">
        <f>($J69="Bell Curve")*(_xlfn.NORM.DIST(AND(CJ$4&gt;=$E69,CJ$4&lt;=$G69)*(CJ$4-$E69+1),$I69/2,$L69,TRUE)-_xlfn.NORM.DIST(AND(CJ$4&gt;=$E69,CJ$4&lt;=$G69)*(CI$4-$E69+1),$I69/2,$L69,TRUE))/(1-2*_xlfn.NORM.DIST(0,$I69/2,$L69,TRUE))*$C69+($J69="Steady Growth")*(AND(CJ$4&gt;=$E69,CJ$4&lt;=$G69)*((CJ$4-$E69+1)/($I69*($I69+1)/2)*$C69))+($J69="custom")*CustomCF!CC69</f>
        <v>0</v>
      </c>
      <c r="CK69" s="19">
        <f>($J69="Bell Curve")*(_xlfn.NORM.DIST(AND(CK$4&gt;=$E69,CK$4&lt;=$G69)*(CK$4-$E69+1),$I69/2,$L69,TRUE)-_xlfn.NORM.DIST(AND(CK$4&gt;=$E69,CK$4&lt;=$G69)*(CJ$4-$E69+1),$I69/2,$L69,TRUE))/(1-2*_xlfn.NORM.DIST(0,$I69/2,$L69,TRUE))*$C69+($J69="Steady Growth")*(AND(CK$4&gt;=$E69,CK$4&lt;=$G69)*((CK$4-$E69+1)/($I69*($I69+1)/2)*$C69))+($J69="custom")*CustomCF!CD69</f>
        <v>0</v>
      </c>
      <c r="CL69" s="19">
        <f>($J69="Bell Curve")*(_xlfn.NORM.DIST(AND(CL$4&gt;=$E69,CL$4&lt;=$G69)*(CL$4-$E69+1),$I69/2,$L69,TRUE)-_xlfn.NORM.DIST(AND(CL$4&gt;=$E69,CL$4&lt;=$G69)*(CK$4-$E69+1),$I69/2,$L69,TRUE))/(1-2*_xlfn.NORM.DIST(0,$I69/2,$L69,TRUE))*$C69+($J69="Steady Growth")*(AND(CL$4&gt;=$E69,CL$4&lt;=$G69)*((CL$4-$E69+1)/($I69*($I69+1)/2)*$C69))+($J69="custom")*CustomCF!CE69</f>
        <v>0</v>
      </c>
      <c r="CM69" s="19">
        <f>($J69="Bell Curve")*(_xlfn.NORM.DIST(AND(CM$4&gt;=$E69,CM$4&lt;=$G69)*(CM$4-$E69+1),$I69/2,$L69,TRUE)-_xlfn.NORM.DIST(AND(CM$4&gt;=$E69,CM$4&lt;=$G69)*(CL$4-$E69+1),$I69/2,$L69,TRUE))/(1-2*_xlfn.NORM.DIST(0,$I69/2,$L69,TRUE))*$C69+($J69="Steady Growth")*(AND(CM$4&gt;=$E69,CM$4&lt;=$G69)*((CM$4-$E69+1)/($I69*($I69+1)/2)*$C69))+($J69="custom")*CustomCF!CF69</f>
        <v>0</v>
      </c>
      <c r="CN69" s="19">
        <f>($J69="Bell Curve")*(_xlfn.NORM.DIST(AND(CN$4&gt;=$E69,CN$4&lt;=$G69)*(CN$4-$E69+1),$I69/2,$L69,TRUE)-_xlfn.NORM.DIST(AND(CN$4&gt;=$E69,CN$4&lt;=$G69)*(CM$4-$E69+1),$I69/2,$L69,TRUE))/(1-2*_xlfn.NORM.DIST(0,$I69/2,$L69,TRUE))*$C69+($J69="Steady Growth")*(AND(CN$4&gt;=$E69,CN$4&lt;=$G69)*((CN$4-$E69+1)/($I69*($I69+1)/2)*$C69))+($J69="custom")*CustomCF!CG69</f>
        <v>0</v>
      </c>
      <c r="CO69" s="19">
        <f>($J69="Bell Curve")*(_xlfn.NORM.DIST(AND(CO$4&gt;=$E69,CO$4&lt;=$G69)*(CO$4-$E69+1),$I69/2,$L69,TRUE)-_xlfn.NORM.DIST(AND(CO$4&gt;=$E69,CO$4&lt;=$G69)*(CN$4-$E69+1),$I69/2,$L69,TRUE))/(1-2*_xlfn.NORM.DIST(0,$I69/2,$L69,TRUE))*$C69+($J69="Steady Growth")*(AND(CO$4&gt;=$E69,CO$4&lt;=$G69)*((CO$4-$E69+1)/($I69*($I69+1)/2)*$C69))+($J69="custom")*CustomCF!CH69</f>
        <v>0</v>
      </c>
      <c r="CP69" s="19">
        <f>($J69="Bell Curve")*(_xlfn.NORM.DIST(AND(CP$4&gt;=$E69,CP$4&lt;=$G69)*(CP$4-$E69+1),$I69/2,$L69,TRUE)-_xlfn.NORM.DIST(AND(CP$4&gt;=$E69,CP$4&lt;=$G69)*(CO$4-$E69+1),$I69/2,$L69,TRUE))/(1-2*_xlfn.NORM.DIST(0,$I69/2,$L69,TRUE))*$C69+($J69="Steady Growth")*(AND(CP$4&gt;=$E69,CP$4&lt;=$G69)*((CP$4-$E69+1)/($I69*($I69+1)/2)*$C69))+($J69="custom")*CustomCF!CI69</f>
        <v>0</v>
      </c>
      <c r="CQ69" s="19">
        <f>($J69="Bell Curve")*(_xlfn.NORM.DIST(AND(CQ$4&gt;=$E69,CQ$4&lt;=$G69)*(CQ$4-$E69+1),$I69/2,$L69,TRUE)-_xlfn.NORM.DIST(AND(CQ$4&gt;=$E69,CQ$4&lt;=$G69)*(CP$4-$E69+1),$I69/2,$L69,TRUE))/(1-2*_xlfn.NORM.DIST(0,$I69/2,$L69,TRUE))*$C69+($J69="Steady Growth")*(AND(CQ$4&gt;=$E69,CQ$4&lt;=$G69)*((CQ$4-$E69+1)/($I69*($I69+1)/2)*$C69))+($J69="custom")*CustomCF!CJ69</f>
        <v>0</v>
      </c>
      <c r="CR69" s="19">
        <f>($J69="Bell Curve")*(_xlfn.NORM.DIST(AND(CR$4&gt;=$E69,CR$4&lt;=$G69)*(CR$4-$E69+1),$I69/2,$L69,TRUE)-_xlfn.NORM.DIST(AND(CR$4&gt;=$E69,CR$4&lt;=$G69)*(CQ$4-$E69+1),$I69/2,$L69,TRUE))/(1-2*_xlfn.NORM.DIST(0,$I69/2,$L69,TRUE))*$C69+($J69="Steady Growth")*(AND(CR$4&gt;=$E69,CR$4&lt;=$G69)*((CR$4-$E69+1)/($I69*($I69+1)/2)*$C69))+($J69="custom")*CustomCF!CK69</f>
        <v>0</v>
      </c>
      <c r="CS69" s="19">
        <f>($J69="Bell Curve")*(_xlfn.NORM.DIST(AND(CS$4&gt;=$E69,CS$4&lt;=$G69)*(CS$4-$E69+1),$I69/2,$L69,TRUE)-_xlfn.NORM.DIST(AND(CS$4&gt;=$E69,CS$4&lt;=$G69)*(CR$4-$E69+1),$I69/2,$L69,TRUE))/(1-2*_xlfn.NORM.DIST(0,$I69/2,$L69,TRUE))*$C69+($J69="Steady Growth")*(AND(CS$4&gt;=$E69,CS$4&lt;=$G69)*((CS$4-$E69+1)/($I69*($I69+1)/2)*$C69))+($J69="custom")*CustomCF!CL69</f>
        <v>0</v>
      </c>
      <c r="CT69" s="19">
        <f>($J69="Bell Curve")*(_xlfn.NORM.DIST(AND(CT$4&gt;=$E69,CT$4&lt;=$G69)*(CT$4-$E69+1),$I69/2,$L69,TRUE)-_xlfn.NORM.DIST(AND(CT$4&gt;=$E69,CT$4&lt;=$G69)*(CS$4-$E69+1),$I69/2,$L69,TRUE))/(1-2*_xlfn.NORM.DIST(0,$I69/2,$L69,TRUE))*$C69+($J69="Steady Growth")*(AND(CT$4&gt;=$E69,CT$4&lt;=$G69)*((CT$4-$E69+1)/($I69*($I69+1)/2)*$C69))+($J69="custom")*CustomCF!CM69</f>
        <v>0</v>
      </c>
      <c r="CU69" s="19">
        <f>($J69="Bell Curve")*(_xlfn.NORM.DIST(AND(CU$4&gt;=$E69,CU$4&lt;=$G69)*(CU$4-$E69+1),$I69/2,$L69,TRUE)-_xlfn.NORM.DIST(AND(CU$4&gt;=$E69,CU$4&lt;=$G69)*(CT$4-$E69+1),$I69/2,$L69,TRUE))/(1-2*_xlfn.NORM.DIST(0,$I69/2,$L69,TRUE))*$C69+($J69="Steady Growth")*(AND(CU$4&gt;=$E69,CU$4&lt;=$G69)*((CU$4-$E69+1)/($I69*($I69+1)/2)*$C69))+($J69="custom")*CustomCF!CN69</f>
        <v>0</v>
      </c>
      <c r="CV69" s="19">
        <f>($J69="Bell Curve")*(_xlfn.NORM.DIST(AND(CV$4&gt;=$E69,CV$4&lt;=$G69)*(CV$4-$E69+1),$I69/2,$L69,TRUE)-_xlfn.NORM.DIST(AND(CV$4&gt;=$E69,CV$4&lt;=$G69)*(CU$4-$E69+1),$I69/2,$L69,TRUE))/(1-2*_xlfn.NORM.DIST(0,$I69/2,$L69,TRUE))*$C69+($J69="Steady Growth")*(AND(CV$4&gt;=$E69,CV$4&lt;=$G69)*((CV$4-$E69+1)/($I69*($I69+1)/2)*$C69))+($J69="custom")*CustomCF!CO69</f>
        <v>0</v>
      </c>
      <c r="CW69" s="19">
        <f>($J69="Bell Curve")*(_xlfn.NORM.DIST(AND(CW$4&gt;=$E69,CW$4&lt;=$G69)*(CW$4-$E69+1),$I69/2,$L69,TRUE)-_xlfn.NORM.DIST(AND(CW$4&gt;=$E69,CW$4&lt;=$G69)*(CV$4-$E69+1),$I69/2,$L69,TRUE))/(1-2*_xlfn.NORM.DIST(0,$I69/2,$L69,TRUE))*$C69+($J69="Steady Growth")*(AND(CW$4&gt;=$E69,CW$4&lt;=$G69)*((CW$4-$E69+1)/($I69*($I69+1)/2)*$C69))+($J69="custom")*CustomCF!CP69</f>
        <v>0</v>
      </c>
      <c r="CX69" s="19">
        <f>($J69="Bell Curve")*(_xlfn.NORM.DIST(AND(CX$4&gt;=$E69,CX$4&lt;=$G69)*(CX$4-$E69+1),$I69/2,$L69,TRUE)-_xlfn.NORM.DIST(AND(CX$4&gt;=$E69,CX$4&lt;=$G69)*(CW$4-$E69+1),$I69/2,$L69,TRUE))/(1-2*_xlfn.NORM.DIST(0,$I69/2,$L69,TRUE))*$C69+($J69="Steady Growth")*(AND(CX$4&gt;=$E69,CX$4&lt;=$G69)*((CX$4-$E69+1)/($I69*($I69+1)/2)*$C69))+($J69="custom")*CustomCF!CQ69</f>
        <v>0</v>
      </c>
      <c r="CY69" s="19">
        <f>($J69="Bell Curve")*(_xlfn.NORM.DIST(AND(CY$4&gt;=$E69,CY$4&lt;=$G69)*(CY$4-$E69+1),$I69/2,$L69,TRUE)-_xlfn.NORM.DIST(AND(CY$4&gt;=$E69,CY$4&lt;=$G69)*(CX$4-$E69+1),$I69/2,$L69,TRUE))/(1-2*_xlfn.NORM.DIST(0,$I69/2,$L69,TRUE))*$C69+($J69="Steady Growth")*(AND(CY$4&gt;=$E69,CY$4&lt;=$G69)*((CY$4-$E69+1)/($I69*($I69+1)/2)*$C69))+($J69="custom")*CustomCF!CR69</f>
        <v>0</v>
      </c>
      <c r="CZ69" s="19">
        <f>($J69="Bell Curve")*(_xlfn.NORM.DIST(AND(CZ$4&gt;=$E69,CZ$4&lt;=$G69)*(CZ$4-$E69+1),$I69/2,$L69,TRUE)-_xlfn.NORM.DIST(AND(CZ$4&gt;=$E69,CZ$4&lt;=$G69)*(CY$4-$E69+1),$I69/2,$L69,TRUE))/(1-2*_xlfn.NORM.DIST(0,$I69/2,$L69,TRUE))*$C69+($J69="Steady Growth")*(AND(CZ$4&gt;=$E69,CZ$4&lt;=$G69)*((CZ$4-$E69+1)/($I69*($I69+1)/2)*$C69))+($J69="custom")*CustomCF!CS69</f>
        <v>0</v>
      </c>
      <c r="DA69" s="19">
        <f>($J69="Bell Curve")*(_xlfn.NORM.DIST(AND(DA$4&gt;=$E69,DA$4&lt;=$G69)*(DA$4-$E69+1),$I69/2,$L69,TRUE)-_xlfn.NORM.DIST(AND(DA$4&gt;=$E69,DA$4&lt;=$G69)*(CZ$4-$E69+1),$I69/2,$L69,TRUE))/(1-2*_xlfn.NORM.DIST(0,$I69/2,$L69,TRUE))*$C69+($J69="Steady Growth")*(AND(DA$4&gt;=$E69,DA$4&lt;=$G69)*((DA$4-$E69+1)/($I69*($I69+1)/2)*$C69))+($J69="custom")*CustomCF!CT69</f>
        <v>0</v>
      </c>
      <c r="DB69" s="19">
        <f>($J69="Bell Curve")*(_xlfn.NORM.DIST(AND(DB$4&gt;=$E69,DB$4&lt;=$G69)*(DB$4-$E69+1),$I69/2,$L69,TRUE)-_xlfn.NORM.DIST(AND(DB$4&gt;=$E69,DB$4&lt;=$G69)*(DA$4-$E69+1),$I69/2,$L69,TRUE))/(1-2*_xlfn.NORM.DIST(0,$I69/2,$L69,TRUE))*$C69+($J69="Steady Growth")*(AND(DB$4&gt;=$E69,DB$4&lt;=$G69)*((DB$4-$E69+1)/($I69*($I69+1)/2)*$C69))+($J69="custom")*CustomCF!CU69</f>
        <v>0</v>
      </c>
      <c r="DC69" s="19">
        <f>($J69="Bell Curve")*(_xlfn.NORM.DIST(AND(DC$4&gt;=$E69,DC$4&lt;=$G69)*(DC$4-$E69+1),$I69/2,$L69,TRUE)-_xlfn.NORM.DIST(AND(DC$4&gt;=$E69,DC$4&lt;=$G69)*(DB$4-$E69+1),$I69/2,$L69,TRUE))/(1-2*_xlfn.NORM.DIST(0,$I69/2,$L69,TRUE))*$C69+($J69="Steady Growth")*(AND(DC$4&gt;=$E69,DC$4&lt;=$G69)*((DC$4-$E69+1)/($I69*($I69+1)/2)*$C69))+($J69="custom")*CustomCF!CV69</f>
        <v>0</v>
      </c>
      <c r="DD69" s="19">
        <f>($J69="Bell Curve")*(_xlfn.NORM.DIST(AND(DD$4&gt;=$E69,DD$4&lt;=$G69)*(DD$4-$E69+1),$I69/2,$L69,TRUE)-_xlfn.NORM.DIST(AND(DD$4&gt;=$E69,DD$4&lt;=$G69)*(DC$4-$E69+1),$I69/2,$L69,TRUE))/(1-2*_xlfn.NORM.DIST(0,$I69/2,$L69,TRUE))*$C69+($J69="Steady Growth")*(AND(DD$4&gt;=$E69,DD$4&lt;=$G69)*((DD$4-$E69+1)/($I69*($I69+1)/2)*$C69))+($J69="custom")*CustomCF!CW69</f>
        <v>0</v>
      </c>
      <c r="DE69" s="19">
        <f>($J69="Bell Curve")*(_xlfn.NORM.DIST(AND(DE$4&gt;=$E69,DE$4&lt;=$G69)*(DE$4-$E69+1),$I69/2,$L69,TRUE)-_xlfn.NORM.DIST(AND(DE$4&gt;=$E69,DE$4&lt;=$G69)*(DD$4-$E69+1),$I69/2,$L69,TRUE))/(1-2*_xlfn.NORM.DIST(0,$I69/2,$L69,TRUE))*$C69+($J69="Steady Growth")*(AND(DE$4&gt;=$E69,DE$4&lt;=$G69)*((DE$4-$E69+1)/($I69*($I69+1)/2)*$C69))+($J69="custom")*CustomCF!CX69</f>
        <v>0</v>
      </c>
      <c r="DF69" s="19">
        <f>($J69="Bell Curve")*(_xlfn.NORM.DIST(AND(DF$4&gt;=$E69,DF$4&lt;=$G69)*(DF$4-$E69+1),$I69/2,$L69,TRUE)-_xlfn.NORM.DIST(AND(DF$4&gt;=$E69,DF$4&lt;=$G69)*(DE$4-$E69+1),$I69/2,$L69,TRUE))/(1-2*_xlfn.NORM.DIST(0,$I69/2,$L69,TRUE))*$C69+($J69="Steady Growth")*(AND(DF$4&gt;=$E69,DF$4&lt;=$G69)*((DF$4-$E69+1)/($I69*($I69+1)/2)*$C69))+($J69="custom")*CustomCF!CY69</f>
        <v>0</v>
      </c>
      <c r="DG69" s="19">
        <f>($J69="Bell Curve")*(_xlfn.NORM.DIST(AND(DG$4&gt;=$E69,DG$4&lt;=$G69)*(DG$4-$E69+1),$I69/2,$L69,TRUE)-_xlfn.NORM.DIST(AND(DG$4&gt;=$E69,DG$4&lt;=$G69)*(DF$4-$E69+1),$I69/2,$L69,TRUE))/(1-2*_xlfn.NORM.DIST(0,$I69/2,$L69,TRUE))*$C69+($J69="Steady Growth")*(AND(DG$4&gt;=$E69,DG$4&lt;=$G69)*((DG$4-$E69+1)/($I69*($I69+1)/2)*$C69))+($J69="custom")*CustomCF!CZ69</f>
        <v>0</v>
      </c>
      <c r="DH69" s="19">
        <f>($J69="Bell Curve")*(_xlfn.NORM.DIST(AND(DH$4&gt;=$E69,DH$4&lt;=$G69)*(DH$4-$E69+1),$I69/2,$L69,TRUE)-_xlfn.NORM.DIST(AND(DH$4&gt;=$E69,DH$4&lt;=$G69)*(DG$4-$E69+1),$I69/2,$L69,TRUE))/(1-2*_xlfn.NORM.DIST(0,$I69/2,$L69,TRUE))*$C69+($J69="Steady Growth")*(AND(DH$4&gt;=$E69,DH$4&lt;=$G69)*((DH$4-$E69+1)/($I69*($I69+1)/2)*$C69))+($J69="custom")*CustomCF!DA69</f>
        <v>0</v>
      </c>
      <c r="DI69" s="19">
        <f>($J69="Bell Curve")*(_xlfn.NORM.DIST(AND(DI$4&gt;=$E69,DI$4&lt;=$G69)*(DI$4-$E69+1),$I69/2,$L69,TRUE)-_xlfn.NORM.DIST(AND(DI$4&gt;=$E69,DI$4&lt;=$G69)*(DH$4-$E69+1),$I69/2,$L69,TRUE))/(1-2*_xlfn.NORM.DIST(0,$I69/2,$L69,TRUE))*$C69+($J69="Steady Growth")*(AND(DI$4&gt;=$E69,DI$4&lt;=$G69)*((DI$4-$E69+1)/($I69*($I69+1)/2)*$C69))+($J69="custom")*CustomCF!DB69</f>
        <v>0</v>
      </c>
      <c r="DJ69" s="19">
        <f>($J69="Bell Curve")*(_xlfn.NORM.DIST(AND(DJ$4&gt;=$E69,DJ$4&lt;=$G69)*(DJ$4-$E69+1),$I69/2,$L69,TRUE)-_xlfn.NORM.DIST(AND(DJ$4&gt;=$E69,DJ$4&lt;=$G69)*(DI$4-$E69+1),$I69/2,$L69,TRUE))/(1-2*_xlfn.NORM.DIST(0,$I69/2,$L69,TRUE))*$C69+($J69="Steady Growth")*(AND(DJ$4&gt;=$E69,DJ$4&lt;=$G69)*((DJ$4-$E69+1)/($I69*($I69+1)/2)*$C69))+($J69="custom")*CustomCF!DC69</f>
        <v>0</v>
      </c>
      <c r="DK69" s="19">
        <f>($J69="Bell Curve")*(_xlfn.NORM.DIST(AND(DK$4&gt;=$E69,DK$4&lt;=$G69)*(DK$4-$E69+1),$I69/2,$L69,TRUE)-_xlfn.NORM.DIST(AND(DK$4&gt;=$E69,DK$4&lt;=$G69)*(DJ$4-$E69+1),$I69/2,$L69,TRUE))/(1-2*_xlfn.NORM.DIST(0,$I69/2,$L69,TRUE))*$C69+($J69="Steady Growth")*(AND(DK$4&gt;=$E69,DK$4&lt;=$G69)*((DK$4-$E69+1)/($I69*($I69+1)/2)*$C69))+($J69="custom")*CustomCF!DD69</f>
        <v>0</v>
      </c>
      <c r="DL69" s="19">
        <f>($J69="Bell Curve")*(_xlfn.NORM.DIST(AND(DL$4&gt;=$E69,DL$4&lt;=$G69)*(DL$4-$E69+1),$I69/2,$L69,TRUE)-_xlfn.NORM.DIST(AND(DL$4&gt;=$E69,DL$4&lt;=$G69)*(DK$4-$E69+1),$I69/2,$L69,TRUE))/(1-2*_xlfn.NORM.DIST(0,$I69/2,$L69,TRUE))*$C69+($J69="Steady Growth")*(AND(DL$4&gt;=$E69,DL$4&lt;=$G69)*((DL$4-$E69+1)/($I69*($I69+1)/2)*$C69))+($J69="custom")*CustomCF!DE69</f>
        <v>0</v>
      </c>
      <c r="DM69" s="19">
        <f>($J69="Bell Curve")*(_xlfn.NORM.DIST(AND(DM$4&gt;=$E69,DM$4&lt;=$G69)*(DM$4-$E69+1),$I69/2,$L69,TRUE)-_xlfn.NORM.DIST(AND(DM$4&gt;=$E69,DM$4&lt;=$G69)*(DL$4-$E69+1),$I69/2,$L69,TRUE))/(1-2*_xlfn.NORM.DIST(0,$I69/2,$L69,TRUE))*$C69+($J69="Steady Growth")*(AND(DM$4&gt;=$E69,DM$4&lt;=$G69)*((DM$4-$E69+1)/($I69*($I69+1)/2)*$C69))+($J69="custom")*CustomCF!DF69</f>
        <v>0</v>
      </c>
      <c r="DN69" s="19">
        <f>($J69="Bell Curve")*(_xlfn.NORM.DIST(AND(DN$4&gt;=$E69,DN$4&lt;=$G69)*(DN$4-$E69+1),$I69/2,$L69,TRUE)-_xlfn.NORM.DIST(AND(DN$4&gt;=$E69,DN$4&lt;=$G69)*(DM$4-$E69+1),$I69/2,$L69,TRUE))/(1-2*_xlfn.NORM.DIST(0,$I69/2,$L69,TRUE))*$C69+($J69="Steady Growth")*(AND(DN$4&gt;=$E69,DN$4&lt;=$G69)*((DN$4-$E69+1)/($I69*($I69+1)/2)*$C69))+($J69="custom")*CustomCF!DG69</f>
        <v>0</v>
      </c>
      <c r="DO69" s="19">
        <f>($J69="Bell Curve")*(_xlfn.NORM.DIST(AND(DO$4&gt;=$E69,DO$4&lt;=$G69)*(DO$4-$E69+1),$I69/2,$L69,TRUE)-_xlfn.NORM.DIST(AND(DO$4&gt;=$E69,DO$4&lt;=$G69)*(DN$4-$E69+1),$I69/2,$L69,TRUE))/(1-2*_xlfn.NORM.DIST(0,$I69/2,$L69,TRUE))*$C69+($J69="Steady Growth")*(AND(DO$4&gt;=$E69,DO$4&lt;=$G69)*((DO$4-$E69+1)/($I69*($I69+1)/2)*$C69))+($J69="custom")*CustomCF!DH69</f>
        <v>0</v>
      </c>
      <c r="DP69" s="19">
        <f>($J69="Bell Curve")*(_xlfn.NORM.DIST(AND(DP$4&gt;=$E69,DP$4&lt;=$G69)*(DP$4-$E69+1),$I69/2,$L69,TRUE)-_xlfn.NORM.DIST(AND(DP$4&gt;=$E69,DP$4&lt;=$G69)*(DO$4-$E69+1),$I69/2,$L69,TRUE))/(1-2*_xlfn.NORM.DIST(0,$I69/2,$L69,TRUE))*$C69+($J69="Steady Growth")*(AND(DP$4&gt;=$E69,DP$4&lt;=$G69)*((DP$4-$E69+1)/($I69*($I69+1)/2)*$C69))+($J69="custom")*CustomCF!DI69</f>
        <v>0</v>
      </c>
      <c r="DQ69" s="19">
        <f>($J69="Bell Curve")*(_xlfn.NORM.DIST(AND(DQ$4&gt;=$E69,DQ$4&lt;=$G69)*(DQ$4-$E69+1),$I69/2,$L69,TRUE)-_xlfn.NORM.DIST(AND(DQ$4&gt;=$E69,DQ$4&lt;=$G69)*(DP$4-$E69+1),$I69/2,$L69,TRUE))/(1-2*_xlfn.NORM.DIST(0,$I69/2,$L69,TRUE))*$C69+($J69="Steady Growth")*(AND(DQ$4&gt;=$E69,DQ$4&lt;=$G69)*((DQ$4-$E69+1)/($I69*($I69+1)/2)*$C69))+($J69="custom")*CustomCF!DJ69</f>
        <v>0</v>
      </c>
      <c r="DR69" s="19">
        <f>($J69="Bell Curve")*(_xlfn.NORM.DIST(AND(DR$4&gt;=$E69,DR$4&lt;=$G69)*(DR$4-$E69+1),$I69/2,$L69,TRUE)-_xlfn.NORM.DIST(AND(DR$4&gt;=$E69,DR$4&lt;=$G69)*(DQ$4-$E69+1),$I69/2,$L69,TRUE))/(1-2*_xlfn.NORM.DIST(0,$I69/2,$L69,TRUE))*$C69+($J69="Steady Growth")*(AND(DR$4&gt;=$E69,DR$4&lt;=$G69)*((DR$4-$E69+1)/($I69*($I69+1)/2)*$C69))+($J69="custom")*CustomCF!DK69</f>
        <v>0</v>
      </c>
      <c r="DS69" s="19">
        <f>($J69="Bell Curve")*(_xlfn.NORM.DIST(AND(DS$4&gt;=$E69,DS$4&lt;=$G69)*(DS$4-$E69+1),$I69/2,$L69,TRUE)-_xlfn.NORM.DIST(AND(DS$4&gt;=$E69,DS$4&lt;=$G69)*(DR$4-$E69+1),$I69/2,$L69,TRUE))/(1-2*_xlfn.NORM.DIST(0,$I69/2,$L69,TRUE))*$C69+($J69="Steady Growth")*(AND(DS$4&gt;=$E69,DS$4&lt;=$G69)*((DS$4-$E69+1)/($I69*($I69+1)/2)*$C69))+($J69="custom")*CustomCF!DL69</f>
        <v>0</v>
      </c>
      <c r="DT69" s="19">
        <f>($J69="Bell Curve")*(_xlfn.NORM.DIST(AND(DT$4&gt;=$E69,DT$4&lt;=$G69)*(DT$4-$E69+1),$I69/2,$L69,TRUE)-_xlfn.NORM.DIST(AND(DT$4&gt;=$E69,DT$4&lt;=$G69)*(DS$4-$E69+1),$I69/2,$L69,TRUE))/(1-2*_xlfn.NORM.DIST(0,$I69/2,$L69,TRUE))*$C69+($J69="Steady Growth")*(AND(DT$4&gt;=$E69,DT$4&lt;=$G69)*((DT$4-$E69+1)/($I69*($I69+1)/2)*$C69))+($J69="custom")*CustomCF!DM69</f>
        <v>0</v>
      </c>
      <c r="DU69" s="19">
        <f>($J69="Bell Curve")*(_xlfn.NORM.DIST(AND(DU$4&gt;=$E69,DU$4&lt;=$G69)*(DU$4-$E69+1),$I69/2,$L69,TRUE)-_xlfn.NORM.DIST(AND(DU$4&gt;=$E69,DU$4&lt;=$G69)*(DT$4-$E69+1),$I69/2,$L69,TRUE))/(1-2*_xlfn.NORM.DIST(0,$I69/2,$L69,TRUE))*$C69+($J69="Steady Growth")*(AND(DU$4&gt;=$E69,DU$4&lt;=$G69)*((DU$4-$E69+1)/($I69*($I69+1)/2)*$C69))+($J69="custom")*CustomCF!DN69</f>
        <v>0</v>
      </c>
      <c r="DV69" s="19">
        <f>($J69="Bell Curve")*(_xlfn.NORM.DIST(AND(DV$4&gt;=$E69,DV$4&lt;=$G69)*(DV$4-$E69+1),$I69/2,$L69,TRUE)-_xlfn.NORM.DIST(AND(DV$4&gt;=$E69,DV$4&lt;=$G69)*(DU$4-$E69+1),$I69/2,$L69,TRUE))/(1-2*_xlfn.NORM.DIST(0,$I69/2,$L69,TRUE))*$C69+($J69="Steady Growth")*(AND(DV$4&gt;=$E69,DV$4&lt;=$G69)*((DV$4-$E69+1)/($I69*($I69+1)/2)*$C69))+($J69="custom")*CustomCF!DO69</f>
        <v>0</v>
      </c>
      <c r="DW69" s="19">
        <f>($J69="Bell Curve")*(_xlfn.NORM.DIST(AND(DW$4&gt;=$E69,DW$4&lt;=$G69)*(DW$4-$E69+1),$I69/2,$L69,TRUE)-_xlfn.NORM.DIST(AND(DW$4&gt;=$E69,DW$4&lt;=$G69)*(DV$4-$E69+1),$I69/2,$L69,TRUE))/(1-2*_xlfn.NORM.DIST(0,$I69/2,$L69,TRUE))*$C69+($J69="Steady Growth")*(AND(DW$4&gt;=$E69,DW$4&lt;=$G69)*((DW$4-$E69+1)/($I69*($I69+1)/2)*$C69))+($J69="custom")*CustomCF!DP69</f>
        <v>0</v>
      </c>
      <c r="DX69" s="19">
        <f>($J69="Bell Curve")*(_xlfn.NORM.DIST(AND(DX$4&gt;=$E69,DX$4&lt;=$G69)*(DX$4-$E69+1),$I69/2,$L69,TRUE)-_xlfn.NORM.DIST(AND(DX$4&gt;=$E69,DX$4&lt;=$G69)*(DW$4-$E69+1),$I69/2,$L69,TRUE))/(1-2*_xlfn.NORM.DIST(0,$I69/2,$L69,TRUE))*$C69+($J69="Steady Growth")*(AND(DX$4&gt;=$E69,DX$4&lt;=$G69)*((DX$4-$E69+1)/($I69*($I69+1)/2)*$C69))+($J69="custom")*CustomCF!DQ69</f>
        <v>0</v>
      </c>
      <c r="DY69" s="19">
        <f>($J69="Bell Curve")*(_xlfn.NORM.DIST(AND(DY$4&gt;=$E69,DY$4&lt;=$G69)*(DY$4-$E69+1),$I69/2,$L69,TRUE)-_xlfn.NORM.DIST(AND(DY$4&gt;=$E69,DY$4&lt;=$G69)*(DX$4-$E69+1),$I69/2,$L69,TRUE))/(1-2*_xlfn.NORM.DIST(0,$I69/2,$L69,TRUE))*$C69+($J69="Steady Growth")*(AND(DY$4&gt;=$E69,DY$4&lt;=$G69)*((DY$4-$E69+1)/($I69*($I69+1)/2)*$C69))+($J69="custom")*CustomCF!DR69</f>
        <v>0</v>
      </c>
      <c r="DZ69" s="19">
        <f>($J69="Bell Curve")*(_xlfn.NORM.DIST(AND(DZ$4&gt;=$E69,DZ$4&lt;=$G69)*(DZ$4-$E69+1),$I69/2,$L69,TRUE)-_xlfn.NORM.DIST(AND(DZ$4&gt;=$E69,DZ$4&lt;=$G69)*(DY$4-$E69+1),$I69/2,$L69,TRUE))/(1-2*_xlfn.NORM.DIST(0,$I69/2,$L69,TRUE))*$C69+($J69="Steady Growth")*(AND(DZ$4&gt;=$E69,DZ$4&lt;=$G69)*((DZ$4-$E69+1)/($I69*($I69+1)/2)*$C69))+($J69="custom")*CustomCF!DS69</f>
        <v>0</v>
      </c>
      <c r="EA69" s="19">
        <f>($J69="Bell Curve")*(_xlfn.NORM.DIST(AND(EA$4&gt;=$E69,EA$4&lt;=$G69)*(EA$4-$E69+1),$I69/2,$L69,TRUE)-_xlfn.NORM.DIST(AND(EA$4&gt;=$E69,EA$4&lt;=$G69)*(DZ$4-$E69+1),$I69/2,$L69,TRUE))/(1-2*_xlfn.NORM.DIST(0,$I69/2,$L69,TRUE))*$C69+($J69="Steady Growth")*(AND(EA$4&gt;=$E69,EA$4&lt;=$G69)*((EA$4-$E69+1)/($I69*($I69+1)/2)*$C69))+($J69="custom")*CustomCF!DT69</f>
        <v>0</v>
      </c>
      <c r="EB69" s="19">
        <f>($J69="Bell Curve")*(_xlfn.NORM.DIST(AND(EB$4&gt;=$E69,EB$4&lt;=$G69)*(EB$4-$E69+1),$I69/2,$L69,TRUE)-_xlfn.NORM.DIST(AND(EB$4&gt;=$E69,EB$4&lt;=$G69)*(EA$4-$E69+1),$I69/2,$L69,TRUE))/(1-2*_xlfn.NORM.DIST(0,$I69/2,$L69,TRUE))*$C69+($J69="Steady Growth")*(AND(EB$4&gt;=$E69,EB$4&lt;=$G69)*((EB$4-$E69+1)/($I69*($I69+1)/2)*$C69))+($J69="custom")*CustomCF!DU69</f>
        <v>0</v>
      </c>
      <c r="EC69" s="19">
        <f>($J69="Bell Curve")*(_xlfn.NORM.DIST(AND(EC$4&gt;=$E69,EC$4&lt;=$G69)*(EC$4-$E69+1),$I69/2,$L69,TRUE)-_xlfn.NORM.DIST(AND(EC$4&gt;=$E69,EC$4&lt;=$G69)*(EB$4-$E69+1),$I69/2,$L69,TRUE))/(1-2*_xlfn.NORM.DIST(0,$I69/2,$L69,TRUE))*$C69+($J69="Steady Growth")*(AND(EC$4&gt;=$E69,EC$4&lt;=$G69)*((EC$4-$E69+1)/($I69*($I69+1)/2)*$C69))+($J69="custom")*CustomCF!DV69</f>
        <v>0</v>
      </c>
      <c r="ED69" s="19">
        <f>($J69="Bell Curve")*(_xlfn.NORM.DIST(AND(ED$4&gt;=$E69,ED$4&lt;=$G69)*(ED$4-$E69+1),$I69/2,$L69,TRUE)-_xlfn.NORM.DIST(AND(ED$4&gt;=$E69,ED$4&lt;=$G69)*(EC$4-$E69+1),$I69/2,$L69,TRUE))/(1-2*_xlfn.NORM.DIST(0,$I69/2,$L69,TRUE))*$C69+($J69="Steady Growth")*(AND(ED$4&gt;=$E69,ED$4&lt;=$G69)*((ED$4-$E69+1)/($I69*($I69+1)/2)*$C69))+($J69="custom")*CustomCF!DW69</f>
        <v>0</v>
      </c>
      <c r="EE69" s="19">
        <f>($J69="Bell Curve")*(_xlfn.NORM.DIST(AND(EE$4&gt;=$E69,EE$4&lt;=$G69)*(EE$4-$E69+1),$I69/2,$L69,TRUE)-_xlfn.NORM.DIST(AND(EE$4&gt;=$E69,EE$4&lt;=$G69)*(ED$4-$E69+1),$I69/2,$L69,TRUE))/(1-2*_xlfn.NORM.DIST(0,$I69/2,$L69,TRUE))*$C69+($J69="Steady Growth")*(AND(EE$4&gt;=$E69,EE$4&lt;=$G69)*((EE$4-$E69+1)/($I69*($I69+1)/2)*$C69))+($J69="custom")*CustomCF!DX69</f>
        <v>0</v>
      </c>
      <c r="EF69" s="121">
        <f>($J69="Bell Curve")*(_xlfn.NORM.DIST(AND(EF$4&gt;=$E69,EF$4&lt;=$G69)*(EF$4-$E69+1),$I69/2,$L69,TRUE)-_xlfn.NORM.DIST(AND(EF$4&gt;=$E69,EF$4&lt;=$G69)*(EE$4-$E69+1),$I69/2,$L69,TRUE))/(1-2*_xlfn.NORM.DIST(0,$I69/2,$L69,TRUE))*$C69+($J69="Steady Growth")*(AND(EF$4&gt;=$E69,EF$4&lt;=$G69)*((EF$4-$E69+1)/($I69*($I69+1)/2)*$C69))+($J69="custom")*CustomCF!DY69</f>
        <v>0</v>
      </c>
    </row>
    <row r="70" spans="2:136" hidden="1" outlineLevel="1" x14ac:dyDescent="0.2">
      <c r="B70" s="103">
        <f>Budget!S17</f>
        <v>0</v>
      </c>
      <c r="C70" s="19">
        <f>Budget!T17</f>
        <v>0</v>
      </c>
      <c r="D70" s="19" t="str">
        <f t="shared" si="29"/>
        <v/>
      </c>
      <c r="E70" s="92">
        <v>12</v>
      </c>
      <c r="F70" s="18">
        <f>IF(J70="Custom",CustomCF!E70,INDEX($P$6:$EF$6,MATCH(E70,$P$4:$EF$4,0)))</f>
        <v>46387</v>
      </c>
      <c r="G70" s="92">
        <v>30</v>
      </c>
      <c r="H70" s="18">
        <f>IF(J70="Custom",CustomCF!F70,INDEX($P$6:$EF$6,MATCH(G70,$P$4:$EF$4,0)))</f>
        <v>46934</v>
      </c>
      <c r="I70" s="9">
        <f t="shared" si="30"/>
        <v>19</v>
      </c>
      <c r="J70" s="92" t="s">
        <v>30</v>
      </c>
      <c r="K70" s="92" t="s">
        <v>31</v>
      </c>
      <c r="L70" s="9">
        <f t="shared" si="28"/>
        <v>10000000</v>
      </c>
      <c r="M70" s="107">
        <f t="shared" si="23"/>
        <v>0</v>
      </c>
      <c r="N70" s="112" t="str">
        <f t="shared" si="31"/>
        <v>OK</v>
      </c>
      <c r="O70" s="112"/>
      <c r="P70" s="19">
        <f>($J70="Bell Curve")*(_xlfn.NORM.DIST(AND(P$4&gt;=$E70,P$4&lt;=$G70)*(P$4-$E70+1),$I70/2,$L70,TRUE)-_xlfn.NORM.DIST(AND(P$4&gt;=$E70,P$4&lt;=$G70)*(N$4-$E70+1),$I70/2,$L70,TRUE))/(1-2*_xlfn.NORM.DIST(0,$I70/2,$L70,TRUE))*$C70+($J70="Steady Growth")*(AND(P$4&gt;=$E70,P$4&lt;=$G70)*((P$4-$E70+1)/($I70*($I70+1)/2)*$C70))+($J70="custom")*CustomCF!I70</f>
        <v>0</v>
      </c>
      <c r="Q70" s="19">
        <f>($J70="Bell Curve")*(_xlfn.NORM.DIST(AND(Q$4&gt;=$E70,Q$4&lt;=$G70)*(Q$4-$E70+1),$I70/2,$L70,TRUE)-_xlfn.NORM.DIST(AND(Q$4&gt;=$E70,Q$4&lt;=$G70)*(P$4-$E70+1),$I70/2,$L70,TRUE))/(1-2*_xlfn.NORM.DIST(0,$I70/2,$L70,TRUE))*$C70+($J70="Steady Growth")*(AND(Q$4&gt;=$E70,Q$4&lt;=$G70)*((Q$4-$E70+1)/($I70*($I70+1)/2)*$C70))+($J70="custom")*CustomCF!J70</f>
        <v>0</v>
      </c>
      <c r="R70" s="19">
        <f>($J70="Bell Curve")*(_xlfn.NORM.DIST(AND(R$4&gt;=$E70,R$4&lt;=$G70)*(R$4-$E70+1),$I70/2,$L70,TRUE)-_xlfn.NORM.DIST(AND(R$4&gt;=$E70,R$4&lt;=$G70)*(Q$4-$E70+1),$I70/2,$L70,TRUE))/(1-2*_xlfn.NORM.DIST(0,$I70/2,$L70,TRUE))*$C70+($J70="Steady Growth")*(AND(R$4&gt;=$E70,R$4&lt;=$G70)*((R$4-$E70+1)/($I70*($I70+1)/2)*$C70))+($J70="custom")*CustomCF!K70</f>
        <v>0</v>
      </c>
      <c r="S70" s="19">
        <f>($J70="Bell Curve")*(_xlfn.NORM.DIST(AND(S$4&gt;=$E70,S$4&lt;=$G70)*(S$4-$E70+1),$I70/2,$L70,TRUE)-_xlfn.NORM.DIST(AND(S$4&gt;=$E70,S$4&lt;=$G70)*(R$4-$E70+1),$I70/2,$L70,TRUE))/(1-2*_xlfn.NORM.DIST(0,$I70/2,$L70,TRUE))*$C70+($J70="Steady Growth")*(AND(S$4&gt;=$E70,S$4&lt;=$G70)*((S$4-$E70+1)/($I70*($I70+1)/2)*$C70))+($J70="custom")*CustomCF!L70</f>
        <v>0</v>
      </c>
      <c r="T70" s="19">
        <f>($J70="Bell Curve")*(_xlfn.NORM.DIST(AND(T$4&gt;=$E70,T$4&lt;=$G70)*(T$4-$E70+1),$I70/2,$L70,TRUE)-_xlfn.NORM.DIST(AND(T$4&gt;=$E70,T$4&lt;=$G70)*(S$4-$E70+1),$I70/2,$L70,TRUE))/(1-2*_xlfn.NORM.DIST(0,$I70/2,$L70,TRUE))*$C70+($J70="Steady Growth")*(AND(T$4&gt;=$E70,T$4&lt;=$G70)*((T$4-$E70+1)/($I70*($I70+1)/2)*$C70))+($J70="custom")*CustomCF!M70</f>
        <v>0</v>
      </c>
      <c r="U70" s="19">
        <f>($J70="Bell Curve")*(_xlfn.NORM.DIST(AND(U$4&gt;=$E70,U$4&lt;=$G70)*(U$4-$E70+1),$I70/2,$L70,TRUE)-_xlfn.NORM.DIST(AND(U$4&gt;=$E70,U$4&lt;=$G70)*(T$4-$E70+1),$I70/2,$L70,TRUE))/(1-2*_xlfn.NORM.DIST(0,$I70/2,$L70,TRUE))*$C70+($J70="Steady Growth")*(AND(U$4&gt;=$E70,U$4&lt;=$G70)*((U$4-$E70+1)/($I70*($I70+1)/2)*$C70))+($J70="custom")*CustomCF!N70</f>
        <v>0</v>
      </c>
      <c r="V70" s="19">
        <f>($J70="Bell Curve")*(_xlfn.NORM.DIST(AND(V$4&gt;=$E70,V$4&lt;=$G70)*(V$4-$E70+1),$I70/2,$L70,TRUE)-_xlfn.NORM.DIST(AND(V$4&gt;=$E70,V$4&lt;=$G70)*(U$4-$E70+1),$I70/2,$L70,TRUE))/(1-2*_xlfn.NORM.DIST(0,$I70/2,$L70,TRUE))*$C70+($J70="Steady Growth")*(AND(V$4&gt;=$E70,V$4&lt;=$G70)*((V$4-$E70+1)/($I70*($I70+1)/2)*$C70))+($J70="custom")*CustomCF!O70</f>
        <v>0</v>
      </c>
      <c r="W70" s="19">
        <f>($J70="Bell Curve")*(_xlfn.NORM.DIST(AND(W$4&gt;=$E70,W$4&lt;=$G70)*(W$4-$E70+1),$I70/2,$L70,TRUE)-_xlfn.NORM.DIST(AND(W$4&gt;=$E70,W$4&lt;=$G70)*(V$4-$E70+1),$I70/2,$L70,TRUE))/(1-2*_xlfn.NORM.DIST(0,$I70/2,$L70,TRUE))*$C70+($J70="Steady Growth")*(AND(W$4&gt;=$E70,W$4&lt;=$G70)*((W$4-$E70+1)/($I70*($I70+1)/2)*$C70))+($J70="custom")*CustomCF!P70</f>
        <v>0</v>
      </c>
      <c r="X70" s="19">
        <f>($J70="Bell Curve")*(_xlfn.NORM.DIST(AND(X$4&gt;=$E70,X$4&lt;=$G70)*(X$4-$E70+1),$I70/2,$L70,TRUE)-_xlfn.NORM.DIST(AND(X$4&gt;=$E70,X$4&lt;=$G70)*(W$4-$E70+1),$I70/2,$L70,TRUE))/(1-2*_xlfn.NORM.DIST(0,$I70/2,$L70,TRUE))*$C70+($J70="Steady Growth")*(AND(X$4&gt;=$E70,X$4&lt;=$G70)*((X$4-$E70+1)/($I70*($I70+1)/2)*$C70))+($J70="custom")*CustomCF!Q70</f>
        <v>0</v>
      </c>
      <c r="Y70" s="19">
        <f>($J70="Bell Curve")*(_xlfn.NORM.DIST(AND(Y$4&gt;=$E70,Y$4&lt;=$G70)*(Y$4-$E70+1),$I70/2,$L70,TRUE)-_xlfn.NORM.DIST(AND(Y$4&gt;=$E70,Y$4&lt;=$G70)*(X$4-$E70+1),$I70/2,$L70,TRUE))/(1-2*_xlfn.NORM.DIST(0,$I70/2,$L70,TRUE))*$C70+($J70="Steady Growth")*(AND(Y$4&gt;=$E70,Y$4&lt;=$G70)*((Y$4-$E70+1)/($I70*($I70+1)/2)*$C70))+($J70="custom")*CustomCF!R70</f>
        <v>0</v>
      </c>
      <c r="Z70" s="19">
        <f>($J70="Bell Curve")*(_xlfn.NORM.DIST(AND(Z$4&gt;=$E70,Z$4&lt;=$G70)*(Z$4-$E70+1),$I70/2,$L70,TRUE)-_xlfn.NORM.DIST(AND(Z$4&gt;=$E70,Z$4&lt;=$G70)*(Y$4-$E70+1),$I70/2,$L70,TRUE))/(1-2*_xlfn.NORM.DIST(0,$I70/2,$L70,TRUE))*$C70+($J70="Steady Growth")*(AND(Z$4&gt;=$E70,Z$4&lt;=$G70)*((Z$4-$E70+1)/($I70*($I70+1)/2)*$C70))+($J70="custom")*CustomCF!S70</f>
        <v>0</v>
      </c>
      <c r="AA70" s="19">
        <f>($J70="Bell Curve")*(_xlfn.NORM.DIST(AND(AA$4&gt;=$E70,AA$4&lt;=$G70)*(AA$4-$E70+1),$I70/2,$L70,TRUE)-_xlfn.NORM.DIST(AND(AA$4&gt;=$E70,AA$4&lt;=$G70)*(Z$4-$E70+1),$I70/2,$L70,TRUE))/(1-2*_xlfn.NORM.DIST(0,$I70/2,$L70,TRUE))*$C70+($J70="Steady Growth")*(AND(AA$4&gt;=$E70,AA$4&lt;=$G70)*((AA$4-$E70+1)/($I70*($I70+1)/2)*$C70))+($J70="custom")*CustomCF!T70</f>
        <v>0</v>
      </c>
      <c r="AB70" s="19">
        <f>($J70="Bell Curve")*(_xlfn.NORM.DIST(AND(AB$4&gt;=$E70,AB$4&lt;=$G70)*(AB$4-$E70+1),$I70/2,$L70,TRUE)-_xlfn.NORM.DIST(AND(AB$4&gt;=$E70,AB$4&lt;=$G70)*(AA$4-$E70+1),$I70/2,$L70,TRUE))/(1-2*_xlfn.NORM.DIST(0,$I70/2,$L70,TRUE))*$C70+($J70="Steady Growth")*(AND(AB$4&gt;=$E70,AB$4&lt;=$G70)*((AB$4-$E70+1)/($I70*($I70+1)/2)*$C70))+($J70="custom")*CustomCF!U70</f>
        <v>0</v>
      </c>
      <c r="AC70" s="19">
        <f>($J70="Bell Curve")*(_xlfn.NORM.DIST(AND(AC$4&gt;=$E70,AC$4&lt;=$G70)*(AC$4-$E70+1),$I70/2,$L70,TRUE)-_xlfn.NORM.DIST(AND(AC$4&gt;=$E70,AC$4&lt;=$G70)*(AB$4-$E70+1),$I70/2,$L70,TRUE))/(1-2*_xlfn.NORM.DIST(0,$I70/2,$L70,TRUE))*$C70+($J70="Steady Growth")*(AND(AC$4&gt;=$E70,AC$4&lt;=$G70)*((AC$4-$E70+1)/($I70*($I70+1)/2)*$C70))+($J70="custom")*CustomCF!V70</f>
        <v>0</v>
      </c>
      <c r="AD70" s="19">
        <f>($J70="Bell Curve")*(_xlfn.NORM.DIST(AND(AD$4&gt;=$E70,AD$4&lt;=$G70)*(AD$4-$E70+1),$I70/2,$L70,TRUE)-_xlfn.NORM.DIST(AND(AD$4&gt;=$E70,AD$4&lt;=$G70)*(AC$4-$E70+1),$I70/2,$L70,TRUE))/(1-2*_xlfn.NORM.DIST(0,$I70/2,$L70,TRUE))*$C70+($J70="Steady Growth")*(AND(AD$4&gt;=$E70,AD$4&lt;=$G70)*((AD$4-$E70+1)/($I70*($I70+1)/2)*$C70))+($J70="custom")*CustomCF!W70</f>
        <v>0</v>
      </c>
      <c r="AE70" s="19">
        <f>($J70="Bell Curve")*(_xlfn.NORM.DIST(AND(AE$4&gt;=$E70,AE$4&lt;=$G70)*(AE$4-$E70+1),$I70/2,$L70,TRUE)-_xlfn.NORM.DIST(AND(AE$4&gt;=$E70,AE$4&lt;=$G70)*(AD$4-$E70+1),$I70/2,$L70,TRUE))/(1-2*_xlfn.NORM.DIST(0,$I70/2,$L70,TRUE))*$C70+($J70="Steady Growth")*(AND(AE$4&gt;=$E70,AE$4&lt;=$G70)*((AE$4-$E70+1)/($I70*($I70+1)/2)*$C70))+($J70="custom")*CustomCF!X70</f>
        <v>0</v>
      </c>
      <c r="AF70" s="19">
        <f>($J70="Bell Curve")*(_xlfn.NORM.DIST(AND(AF$4&gt;=$E70,AF$4&lt;=$G70)*(AF$4-$E70+1),$I70/2,$L70,TRUE)-_xlfn.NORM.DIST(AND(AF$4&gt;=$E70,AF$4&lt;=$G70)*(AE$4-$E70+1),$I70/2,$L70,TRUE))/(1-2*_xlfn.NORM.DIST(0,$I70/2,$L70,TRUE))*$C70+($J70="Steady Growth")*(AND(AF$4&gt;=$E70,AF$4&lt;=$G70)*((AF$4-$E70+1)/($I70*($I70+1)/2)*$C70))+($J70="custom")*CustomCF!Y70</f>
        <v>0</v>
      </c>
      <c r="AG70" s="19">
        <f>($J70="Bell Curve")*(_xlfn.NORM.DIST(AND(AG$4&gt;=$E70,AG$4&lt;=$G70)*(AG$4-$E70+1),$I70/2,$L70,TRUE)-_xlfn.NORM.DIST(AND(AG$4&gt;=$E70,AG$4&lt;=$G70)*(AF$4-$E70+1),$I70/2,$L70,TRUE))/(1-2*_xlfn.NORM.DIST(0,$I70/2,$L70,TRUE))*$C70+($J70="Steady Growth")*(AND(AG$4&gt;=$E70,AG$4&lt;=$G70)*((AG$4-$E70+1)/($I70*($I70+1)/2)*$C70))+($J70="custom")*CustomCF!Z70</f>
        <v>0</v>
      </c>
      <c r="AH70" s="19">
        <f>($J70="Bell Curve")*(_xlfn.NORM.DIST(AND(AH$4&gt;=$E70,AH$4&lt;=$G70)*(AH$4-$E70+1),$I70/2,$L70,TRUE)-_xlfn.NORM.DIST(AND(AH$4&gt;=$E70,AH$4&lt;=$G70)*(AG$4-$E70+1),$I70/2,$L70,TRUE))/(1-2*_xlfn.NORM.DIST(0,$I70/2,$L70,TRUE))*$C70+($J70="Steady Growth")*(AND(AH$4&gt;=$E70,AH$4&lt;=$G70)*((AH$4-$E70+1)/($I70*($I70+1)/2)*$C70))+($J70="custom")*CustomCF!AA70</f>
        <v>0</v>
      </c>
      <c r="AI70" s="19">
        <f>($J70="Bell Curve")*(_xlfn.NORM.DIST(AND(AI$4&gt;=$E70,AI$4&lt;=$G70)*(AI$4-$E70+1),$I70/2,$L70,TRUE)-_xlfn.NORM.DIST(AND(AI$4&gt;=$E70,AI$4&lt;=$G70)*(AH$4-$E70+1),$I70/2,$L70,TRUE))/(1-2*_xlfn.NORM.DIST(0,$I70/2,$L70,TRUE))*$C70+($J70="Steady Growth")*(AND(AI$4&gt;=$E70,AI$4&lt;=$G70)*((AI$4-$E70+1)/($I70*($I70+1)/2)*$C70))+($J70="custom")*CustomCF!AB70</f>
        <v>0</v>
      </c>
      <c r="AJ70" s="19">
        <f>($J70="Bell Curve")*(_xlfn.NORM.DIST(AND(AJ$4&gt;=$E70,AJ$4&lt;=$G70)*(AJ$4-$E70+1),$I70/2,$L70,TRUE)-_xlfn.NORM.DIST(AND(AJ$4&gt;=$E70,AJ$4&lt;=$G70)*(AI$4-$E70+1),$I70/2,$L70,TRUE))/(1-2*_xlfn.NORM.DIST(0,$I70/2,$L70,TRUE))*$C70+($J70="Steady Growth")*(AND(AJ$4&gt;=$E70,AJ$4&lt;=$G70)*((AJ$4-$E70+1)/($I70*($I70+1)/2)*$C70))+($J70="custom")*CustomCF!AC70</f>
        <v>0</v>
      </c>
      <c r="AK70" s="19">
        <f>($J70="Bell Curve")*(_xlfn.NORM.DIST(AND(AK$4&gt;=$E70,AK$4&lt;=$G70)*(AK$4-$E70+1),$I70/2,$L70,TRUE)-_xlfn.NORM.DIST(AND(AK$4&gt;=$E70,AK$4&lt;=$G70)*(AJ$4-$E70+1),$I70/2,$L70,TRUE))/(1-2*_xlfn.NORM.DIST(0,$I70/2,$L70,TRUE))*$C70+($J70="Steady Growth")*(AND(AK$4&gt;=$E70,AK$4&lt;=$G70)*((AK$4-$E70+1)/($I70*($I70+1)/2)*$C70))+($J70="custom")*CustomCF!AD70</f>
        <v>0</v>
      </c>
      <c r="AL70" s="19">
        <f>($J70="Bell Curve")*(_xlfn.NORM.DIST(AND(AL$4&gt;=$E70,AL$4&lt;=$G70)*(AL$4-$E70+1),$I70/2,$L70,TRUE)-_xlfn.NORM.DIST(AND(AL$4&gt;=$E70,AL$4&lt;=$G70)*(AK$4-$E70+1),$I70/2,$L70,TRUE))/(1-2*_xlfn.NORM.DIST(0,$I70/2,$L70,TRUE))*$C70+($J70="Steady Growth")*(AND(AL$4&gt;=$E70,AL$4&lt;=$G70)*((AL$4-$E70+1)/($I70*($I70+1)/2)*$C70))+($J70="custom")*CustomCF!AE70</f>
        <v>0</v>
      </c>
      <c r="AM70" s="19">
        <f>($J70="Bell Curve")*(_xlfn.NORM.DIST(AND(AM$4&gt;=$E70,AM$4&lt;=$G70)*(AM$4-$E70+1),$I70/2,$L70,TRUE)-_xlfn.NORM.DIST(AND(AM$4&gt;=$E70,AM$4&lt;=$G70)*(AL$4-$E70+1),$I70/2,$L70,TRUE))/(1-2*_xlfn.NORM.DIST(0,$I70/2,$L70,TRUE))*$C70+($J70="Steady Growth")*(AND(AM$4&gt;=$E70,AM$4&lt;=$G70)*((AM$4-$E70+1)/($I70*($I70+1)/2)*$C70))+($J70="custom")*CustomCF!AF70</f>
        <v>0</v>
      </c>
      <c r="AN70" s="19">
        <f>($J70="Bell Curve")*(_xlfn.NORM.DIST(AND(AN$4&gt;=$E70,AN$4&lt;=$G70)*(AN$4-$E70+1),$I70/2,$L70,TRUE)-_xlfn.NORM.DIST(AND(AN$4&gt;=$E70,AN$4&lt;=$G70)*(AM$4-$E70+1),$I70/2,$L70,TRUE))/(1-2*_xlfn.NORM.DIST(0,$I70/2,$L70,TRUE))*$C70+($J70="Steady Growth")*(AND(AN$4&gt;=$E70,AN$4&lt;=$G70)*((AN$4-$E70+1)/($I70*($I70+1)/2)*$C70))+($J70="custom")*CustomCF!AG70</f>
        <v>0</v>
      </c>
      <c r="AO70" s="19">
        <f>($J70="Bell Curve")*(_xlfn.NORM.DIST(AND(AO$4&gt;=$E70,AO$4&lt;=$G70)*(AO$4-$E70+1),$I70/2,$L70,TRUE)-_xlfn.NORM.DIST(AND(AO$4&gt;=$E70,AO$4&lt;=$G70)*(AN$4-$E70+1),$I70/2,$L70,TRUE))/(1-2*_xlfn.NORM.DIST(0,$I70/2,$L70,TRUE))*$C70+($J70="Steady Growth")*(AND(AO$4&gt;=$E70,AO$4&lt;=$G70)*((AO$4-$E70+1)/($I70*($I70+1)/2)*$C70))+($J70="custom")*CustomCF!AH70</f>
        <v>0</v>
      </c>
      <c r="AP70" s="19">
        <f>($J70="Bell Curve")*(_xlfn.NORM.DIST(AND(AP$4&gt;=$E70,AP$4&lt;=$G70)*(AP$4-$E70+1),$I70/2,$L70,TRUE)-_xlfn.NORM.DIST(AND(AP$4&gt;=$E70,AP$4&lt;=$G70)*(AO$4-$E70+1),$I70/2,$L70,TRUE))/(1-2*_xlfn.NORM.DIST(0,$I70/2,$L70,TRUE))*$C70+($J70="Steady Growth")*(AND(AP$4&gt;=$E70,AP$4&lt;=$G70)*((AP$4-$E70+1)/($I70*($I70+1)/2)*$C70))+($J70="custom")*CustomCF!AI70</f>
        <v>0</v>
      </c>
      <c r="AQ70" s="19">
        <f>($J70="Bell Curve")*(_xlfn.NORM.DIST(AND(AQ$4&gt;=$E70,AQ$4&lt;=$G70)*(AQ$4-$E70+1),$I70/2,$L70,TRUE)-_xlfn.NORM.DIST(AND(AQ$4&gt;=$E70,AQ$4&lt;=$G70)*(AP$4-$E70+1),$I70/2,$L70,TRUE))/(1-2*_xlfn.NORM.DIST(0,$I70/2,$L70,TRUE))*$C70+($J70="Steady Growth")*(AND(AQ$4&gt;=$E70,AQ$4&lt;=$G70)*((AQ$4-$E70+1)/($I70*($I70+1)/2)*$C70))+($J70="custom")*CustomCF!AJ70</f>
        <v>0</v>
      </c>
      <c r="AR70" s="19">
        <f>($J70="Bell Curve")*(_xlfn.NORM.DIST(AND(AR$4&gt;=$E70,AR$4&lt;=$G70)*(AR$4-$E70+1),$I70/2,$L70,TRUE)-_xlfn.NORM.DIST(AND(AR$4&gt;=$E70,AR$4&lt;=$G70)*(AQ$4-$E70+1),$I70/2,$L70,TRUE))/(1-2*_xlfn.NORM.DIST(0,$I70/2,$L70,TRUE))*$C70+($J70="Steady Growth")*(AND(AR$4&gt;=$E70,AR$4&lt;=$G70)*((AR$4-$E70+1)/($I70*($I70+1)/2)*$C70))+($J70="custom")*CustomCF!AK70</f>
        <v>0</v>
      </c>
      <c r="AS70" s="19">
        <f>($J70="Bell Curve")*(_xlfn.NORM.DIST(AND(AS$4&gt;=$E70,AS$4&lt;=$G70)*(AS$4-$E70+1),$I70/2,$L70,TRUE)-_xlfn.NORM.DIST(AND(AS$4&gt;=$E70,AS$4&lt;=$G70)*(AR$4-$E70+1),$I70/2,$L70,TRUE))/(1-2*_xlfn.NORM.DIST(0,$I70/2,$L70,TRUE))*$C70+($J70="Steady Growth")*(AND(AS$4&gt;=$E70,AS$4&lt;=$G70)*((AS$4-$E70+1)/($I70*($I70+1)/2)*$C70))+($J70="custom")*CustomCF!AL70</f>
        <v>0</v>
      </c>
      <c r="AT70" s="19">
        <f>($J70="Bell Curve")*(_xlfn.NORM.DIST(AND(AT$4&gt;=$E70,AT$4&lt;=$G70)*(AT$4-$E70+1),$I70/2,$L70,TRUE)-_xlfn.NORM.DIST(AND(AT$4&gt;=$E70,AT$4&lt;=$G70)*(AS$4-$E70+1),$I70/2,$L70,TRUE))/(1-2*_xlfn.NORM.DIST(0,$I70/2,$L70,TRUE))*$C70+($J70="Steady Growth")*(AND(AT$4&gt;=$E70,AT$4&lt;=$G70)*((AT$4-$E70+1)/($I70*($I70+1)/2)*$C70))+($J70="custom")*CustomCF!AM70</f>
        <v>0</v>
      </c>
      <c r="AU70" s="19">
        <f>($J70="Bell Curve")*(_xlfn.NORM.DIST(AND(AU$4&gt;=$E70,AU$4&lt;=$G70)*(AU$4-$E70+1),$I70/2,$L70,TRUE)-_xlfn.NORM.DIST(AND(AU$4&gt;=$E70,AU$4&lt;=$G70)*(AT$4-$E70+1),$I70/2,$L70,TRUE))/(1-2*_xlfn.NORM.DIST(0,$I70/2,$L70,TRUE))*$C70+($J70="Steady Growth")*(AND(AU$4&gt;=$E70,AU$4&lt;=$G70)*((AU$4-$E70+1)/($I70*($I70+1)/2)*$C70))+($J70="custom")*CustomCF!AN70</f>
        <v>0</v>
      </c>
      <c r="AV70" s="19">
        <f>($J70="Bell Curve")*(_xlfn.NORM.DIST(AND(AV$4&gt;=$E70,AV$4&lt;=$G70)*(AV$4-$E70+1),$I70/2,$L70,TRUE)-_xlfn.NORM.DIST(AND(AV$4&gt;=$E70,AV$4&lt;=$G70)*(AU$4-$E70+1),$I70/2,$L70,TRUE))/(1-2*_xlfn.NORM.DIST(0,$I70/2,$L70,TRUE))*$C70+($J70="Steady Growth")*(AND(AV$4&gt;=$E70,AV$4&lt;=$G70)*((AV$4-$E70+1)/($I70*($I70+1)/2)*$C70))+($J70="custom")*CustomCF!AO70</f>
        <v>0</v>
      </c>
      <c r="AW70" s="19">
        <f>($J70="Bell Curve")*(_xlfn.NORM.DIST(AND(AW$4&gt;=$E70,AW$4&lt;=$G70)*(AW$4-$E70+1),$I70/2,$L70,TRUE)-_xlfn.NORM.DIST(AND(AW$4&gt;=$E70,AW$4&lt;=$G70)*(AV$4-$E70+1),$I70/2,$L70,TRUE))/(1-2*_xlfn.NORM.DIST(0,$I70/2,$L70,TRUE))*$C70+($J70="Steady Growth")*(AND(AW$4&gt;=$E70,AW$4&lt;=$G70)*((AW$4-$E70+1)/($I70*($I70+1)/2)*$C70))+($J70="custom")*CustomCF!AP70</f>
        <v>0</v>
      </c>
      <c r="AX70" s="19">
        <f>($J70="Bell Curve")*(_xlfn.NORM.DIST(AND(AX$4&gt;=$E70,AX$4&lt;=$G70)*(AX$4-$E70+1),$I70/2,$L70,TRUE)-_xlfn.NORM.DIST(AND(AX$4&gt;=$E70,AX$4&lt;=$G70)*(AW$4-$E70+1),$I70/2,$L70,TRUE))/(1-2*_xlfn.NORM.DIST(0,$I70/2,$L70,TRUE))*$C70+($J70="Steady Growth")*(AND(AX$4&gt;=$E70,AX$4&lt;=$G70)*((AX$4-$E70+1)/($I70*($I70+1)/2)*$C70))+($J70="custom")*CustomCF!AQ70</f>
        <v>0</v>
      </c>
      <c r="AY70" s="19">
        <f>($J70="Bell Curve")*(_xlfn.NORM.DIST(AND(AY$4&gt;=$E70,AY$4&lt;=$G70)*(AY$4-$E70+1),$I70/2,$L70,TRUE)-_xlfn.NORM.DIST(AND(AY$4&gt;=$E70,AY$4&lt;=$G70)*(AX$4-$E70+1),$I70/2,$L70,TRUE))/(1-2*_xlfn.NORM.DIST(0,$I70/2,$L70,TRUE))*$C70+($J70="Steady Growth")*(AND(AY$4&gt;=$E70,AY$4&lt;=$G70)*((AY$4-$E70+1)/($I70*($I70+1)/2)*$C70))+($J70="custom")*CustomCF!AR70</f>
        <v>0</v>
      </c>
      <c r="AZ70" s="19">
        <f>($J70="Bell Curve")*(_xlfn.NORM.DIST(AND(AZ$4&gt;=$E70,AZ$4&lt;=$G70)*(AZ$4-$E70+1),$I70/2,$L70,TRUE)-_xlfn.NORM.DIST(AND(AZ$4&gt;=$E70,AZ$4&lt;=$G70)*(AY$4-$E70+1),$I70/2,$L70,TRUE))/(1-2*_xlfn.NORM.DIST(0,$I70/2,$L70,TRUE))*$C70+($J70="Steady Growth")*(AND(AZ$4&gt;=$E70,AZ$4&lt;=$G70)*((AZ$4-$E70+1)/($I70*($I70+1)/2)*$C70))+($J70="custom")*CustomCF!AS70</f>
        <v>0</v>
      </c>
      <c r="BA70" s="19">
        <f>($J70="Bell Curve")*(_xlfn.NORM.DIST(AND(BA$4&gt;=$E70,BA$4&lt;=$G70)*(BA$4-$E70+1),$I70/2,$L70,TRUE)-_xlfn.NORM.DIST(AND(BA$4&gt;=$E70,BA$4&lt;=$G70)*(AZ$4-$E70+1),$I70/2,$L70,TRUE))/(1-2*_xlfn.NORM.DIST(0,$I70/2,$L70,TRUE))*$C70+($J70="Steady Growth")*(AND(BA$4&gt;=$E70,BA$4&lt;=$G70)*((BA$4-$E70+1)/($I70*($I70+1)/2)*$C70))+($J70="custom")*CustomCF!AT70</f>
        <v>0</v>
      </c>
      <c r="BB70" s="19">
        <f>($J70="Bell Curve")*(_xlfn.NORM.DIST(AND(BB$4&gt;=$E70,BB$4&lt;=$G70)*(BB$4-$E70+1),$I70/2,$L70,TRUE)-_xlfn.NORM.DIST(AND(BB$4&gt;=$E70,BB$4&lt;=$G70)*(BA$4-$E70+1),$I70/2,$L70,TRUE))/(1-2*_xlfn.NORM.DIST(0,$I70/2,$L70,TRUE))*$C70+($J70="Steady Growth")*(AND(BB$4&gt;=$E70,BB$4&lt;=$G70)*((BB$4-$E70+1)/($I70*($I70+1)/2)*$C70))+($J70="custom")*CustomCF!AU70</f>
        <v>0</v>
      </c>
      <c r="BC70" s="19">
        <f>($J70="Bell Curve")*(_xlfn.NORM.DIST(AND(BC$4&gt;=$E70,BC$4&lt;=$G70)*(BC$4-$E70+1),$I70/2,$L70,TRUE)-_xlfn.NORM.DIST(AND(BC$4&gt;=$E70,BC$4&lt;=$G70)*(BB$4-$E70+1),$I70/2,$L70,TRUE))/(1-2*_xlfn.NORM.DIST(0,$I70/2,$L70,TRUE))*$C70+($J70="Steady Growth")*(AND(BC$4&gt;=$E70,BC$4&lt;=$G70)*((BC$4-$E70+1)/($I70*($I70+1)/2)*$C70))+($J70="custom")*CustomCF!AV70</f>
        <v>0</v>
      </c>
      <c r="BD70" s="19">
        <f>($J70="Bell Curve")*(_xlfn.NORM.DIST(AND(BD$4&gt;=$E70,BD$4&lt;=$G70)*(BD$4-$E70+1),$I70/2,$L70,TRUE)-_xlfn.NORM.DIST(AND(BD$4&gt;=$E70,BD$4&lt;=$G70)*(BC$4-$E70+1),$I70/2,$L70,TRUE))/(1-2*_xlfn.NORM.DIST(0,$I70/2,$L70,TRUE))*$C70+($J70="Steady Growth")*(AND(BD$4&gt;=$E70,BD$4&lt;=$G70)*((BD$4-$E70+1)/($I70*($I70+1)/2)*$C70))+($J70="custom")*CustomCF!AW70</f>
        <v>0</v>
      </c>
      <c r="BE70" s="19">
        <f>($J70="Bell Curve")*(_xlfn.NORM.DIST(AND(BE$4&gt;=$E70,BE$4&lt;=$G70)*(BE$4-$E70+1),$I70/2,$L70,TRUE)-_xlfn.NORM.DIST(AND(BE$4&gt;=$E70,BE$4&lt;=$G70)*(BD$4-$E70+1),$I70/2,$L70,TRUE))/(1-2*_xlfn.NORM.DIST(0,$I70/2,$L70,TRUE))*$C70+($J70="Steady Growth")*(AND(BE$4&gt;=$E70,BE$4&lt;=$G70)*((BE$4-$E70+1)/($I70*($I70+1)/2)*$C70))+($J70="custom")*CustomCF!AX70</f>
        <v>0</v>
      </c>
      <c r="BF70" s="19">
        <f>($J70="Bell Curve")*(_xlfn.NORM.DIST(AND(BF$4&gt;=$E70,BF$4&lt;=$G70)*(BF$4-$E70+1),$I70/2,$L70,TRUE)-_xlfn.NORM.DIST(AND(BF$4&gt;=$E70,BF$4&lt;=$G70)*(BE$4-$E70+1),$I70/2,$L70,TRUE))/(1-2*_xlfn.NORM.DIST(0,$I70/2,$L70,TRUE))*$C70+($J70="Steady Growth")*(AND(BF$4&gt;=$E70,BF$4&lt;=$G70)*((BF$4-$E70+1)/($I70*($I70+1)/2)*$C70))+($J70="custom")*CustomCF!AY70</f>
        <v>0</v>
      </c>
      <c r="BG70" s="19">
        <f>($J70="Bell Curve")*(_xlfn.NORM.DIST(AND(BG$4&gt;=$E70,BG$4&lt;=$G70)*(BG$4-$E70+1),$I70/2,$L70,TRUE)-_xlfn.NORM.DIST(AND(BG$4&gt;=$E70,BG$4&lt;=$G70)*(BF$4-$E70+1),$I70/2,$L70,TRUE))/(1-2*_xlfn.NORM.DIST(0,$I70/2,$L70,TRUE))*$C70+($J70="Steady Growth")*(AND(BG$4&gt;=$E70,BG$4&lt;=$G70)*((BG$4-$E70+1)/($I70*($I70+1)/2)*$C70))+($J70="custom")*CustomCF!AZ70</f>
        <v>0</v>
      </c>
      <c r="BH70" s="19">
        <f>($J70="Bell Curve")*(_xlfn.NORM.DIST(AND(BH$4&gt;=$E70,BH$4&lt;=$G70)*(BH$4-$E70+1),$I70/2,$L70,TRUE)-_xlfn.NORM.DIST(AND(BH$4&gt;=$E70,BH$4&lt;=$G70)*(BG$4-$E70+1),$I70/2,$L70,TRUE))/(1-2*_xlfn.NORM.DIST(0,$I70/2,$L70,TRUE))*$C70+($J70="Steady Growth")*(AND(BH$4&gt;=$E70,BH$4&lt;=$G70)*((BH$4-$E70+1)/($I70*($I70+1)/2)*$C70))+($J70="custom")*CustomCF!BA70</f>
        <v>0</v>
      </c>
      <c r="BI70" s="19">
        <f>($J70="Bell Curve")*(_xlfn.NORM.DIST(AND(BI$4&gt;=$E70,BI$4&lt;=$G70)*(BI$4-$E70+1),$I70/2,$L70,TRUE)-_xlfn.NORM.DIST(AND(BI$4&gt;=$E70,BI$4&lt;=$G70)*(BH$4-$E70+1),$I70/2,$L70,TRUE))/(1-2*_xlfn.NORM.DIST(0,$I70/2,$L70,TRUE))*$C70+($J70="Steady Growth")*(AND(BI$4&gt;=$E70,BI$4&lt;=$G70)*((BI$4-$E70+1)/($I70*($I70+1)/2)*$C70))+($J70="custom")*CustomCF!BB70</f>
        <v>0</v>
      </c>
      <c r="BJ70" s="19">
        <f>($J70="Bell Curve")*(_xlfn.NORM.DIST(AND(BJ$4&gt;=$E70,BJ$4&lt;=$G70)*(BJ$4-$E70+1),$I70/2,$L70,TRUE)-_xlfn.NORM.DIST(AND(BJ$4&gt;=$E70,BJ$4&lt;=$G70)*(BI$4-$E70+1),$I70/2,$L70,TRUE))/(1-2*_xlfn.NORM.DIST(0,$I70/2,$L70,TRUE))*$C70+($J70="Steady Growth")*(AND(BJ$4&gt;=$E70,BJ$4&lt;=$G70)*((BJ$4-$E70+1)/($I70*($I70+1)/2)*$C70))+($J70="custom")*CustomCF!BC70</f>
        <v>0</v>
      </c>
      <c r="BK70" s="19">
        <f>($J70="Bell Curve")*(_xlfn.NORM.DIST(AND(BK$4&gt;=$E70,BK$4&lt;=$G70)*(BK$4-$E70+1),$I70/2,$L70,TRUE)-_xlfn.NORM.DIST(AND(BK$4&gt;=$E70,BK$4&lt;=$G70)*(BJ$4-$E70+1),$I70/2,$L70,TRUE))/(1-2*_xlfn.NORM.DIST(0,$I70/2,$L70,TRUE))*$C70+($J70="Steady Growth")*(AND(BK$4&gt;=$E70,BK$4&lt;=$G70)*((BK$4-$E70+1)/($I70*($I70+1)/2)*$C70))+($J70="custom")*CustomCF!BD70</f>
        <v>0</v>
      </c>
      <c r="BL70" s="19">
        <f>($J70="Bell Curve")*(_xlfn.NORM.DIST(AND(BL$4&gt;=$E70,BL$4&lt;=$G70)*(BL$4-$E70+1),$I70/2,$L70,TRUE)-_xlfn.NORM.DIST(AND(BL$4&gt;=$E70,BL$4&lt;=$G70)*(BK$4-$E70+1),$I70/2,$L70,TRUE))/(1-2*_xlfn.NORM.DIST(0,$I70/2,$L70,TRUE))*$C70+($J70="Steady Growth")*(AND(BL$4&gt;=$E70,BL$4&lt;=$G70)*((BL$4-$E70+1)/($I70*($I70+1)/2)*$C70))+($J70="custom")*CustomCF!BE70</f>
        <v>0</v>
      </c>
      <c r="BM70" s="19">
        <f>($J70="Bell Curve")*(_xlfn.NORM.DIST(AND(BM$4&gt;=$E70,BM$4&lt;=$G70)*(BM$4-$E70+1),$I70/2,$L70,TRUE)-_xlfn.NORM.DIST(AND(BM$4&gt;=$E70,BM$4&lt;=$G70)*(BL$4-$E70+1),$I70/2,$L70,TRUE))/(1-2*_xlfn.NORM.DIST(0,$I70/2,$L70,TRUE))*$C70+($J70="Steady Growth")*(AND(BM$4&gt;=$E70,BM$4&lt;=$G70)*((BM$4-$E70+1)/($I70*($I70+1)/2)*$C70))+($J70="custom")*CustomCF!BF70</f>
        <v>0</v>
      </c>
      <c r="BN70" s="19">
        <f>($J70="Bell Curve")*(_xlfn.NORM.DIST(AND(BN$4&gt;=$E70,BN$4&lt;=$G70)*(BN$4-$E70+1),$I70/2,$L70,TRUE)-_xlfn.NORM.DIST(AND(BN$4&gt;=$E70,BN$4&lt;=$G70)*(BM$4-$E70+1),$I70/2,$L70,TRUE))/(1-2*_xlfn.NORM.DIST(0,$I70/2,$L70,TRUE))*$C70+($J70="Steady Growth")*(AND(BN$4&gt;=$E70,BN$4&lt;=$G70)*((BN$4-$E70+1)/($I70*($I70+1)/2)*$C70))+($J70="custom")*CustomCF!BG70</f>
        <v>0</v>
      </c>
      <c r="BO70" s="19">
        <f>($J70="Bell Curve")*(_xlfn.NORM.DIST(AND(BO$4&gt;=$E70,BO$4&lt;=$G70)*(BO$4-$E70+1),$I70/2,$L70,TRUE)-_xlfn.NORM.DIST(AND(BO$4&gt;=$E70,BO$4&lt;=$G70)*(BN$4-$E70+1),$I70/2,$L70,TRUE))/(1-2*_xlfn.NORM.DIST(0,$I70/2,$L70,TRUE))*$C70+($J70="Steady Growth")*(AND(BO$4&gt;=$E70,BO$4&lt;=$G70)*((BO$4-$E70+1)/($I70*($I70+1)/2)*$C70))+($J70="custom")*CustomCF!BH70</f>
        <v>0</v>
      </c>
      <c r="BP70" s="19">
        <f>($J70="Bell Curve")*(_xlfn.NORM.DIST(AND(BP$4&gt;=$E70,BP$4&lt;=$G70)*(BP$4-$E70+1),$I70/2,$L70,TRUE)-_xlfn.NORM.DIST(AND(BP$4&gt;=$E70,BP$4&lt;=$G70)*(BO$4-$E70+1),$I70/2,$L70,TRUE))/(1-2*_xlfn.NORM.DIST(0,$I70/2,$L70,TRUE))*$C70+($J70="Steady Growth")*(AND(BP$4&gt;=$E70,BP$4&lt;=$G70)*((BP$4-$E70+1)/($I70*($I70+1)/2)*$C70))+($J70="custom")*CustomCF!BI70</f>
        <v>0</v>
      </c>
      <c r="BQ70" s="19">
        <f>($J70="Bell Curve")*(_xlfn.NORM.DIST(AND(BQ$4&gt;=$E70,BQ$4&lt;=$G70)*(BQ$4-$E70+1),$I70/2,$L70,TRUE)-_xlfn.NORM.DIST(AND(BQ$4&gt;=$E70,BQ$4&lt;=$G70)*(BP$4-$E70+1),$I70/2,$L70,TRUE))/(1-2*_xlfn.NORM.DIST(0,$I70/2,$L70,TRUE))*$C70+($J70="Steady Growth")*(AND(BQ$4&gt;=$E70,BQ$4&lt;=$G70)*((BQ$4-$E70+1)/($I70*($I70+1)/2)*$C70))+($J70="custom")*CustomCF!BJ70</f>
        <v>0</v>
      </c>
      <c r="BR70" s="19">
        <f>($J70="Bell Curve")*(_xlfn.NORM.DIST(AND(BR$4&gt;=$E70,BR$4&lt;=$G70)*(BR$4-$E70+1),$I70/2,$L70,TRUE)-_xlfn.NORM.DIST(AND(BR$4&gt;=$E70,BR$4&lt;=$G70)*(BQ$4-$E70+1),$I70/2,$L70,TRUE))/(1-2*_xlfn.NORM.DIST(0,$I70/2,$L70,TRUE))*$C70+($J70="Steady Growth")*(AND(BR$4&gt;=$E70,BR$4&lt;=$G70)*((BR$4-$E70+1)/($I70*($I70+1)/2)*$C70))+($J70="custom")*CustomCF!BK70</f>
        <v>0</v>
      </c>
      <c r="BS70" s="19">
        <f>($J70="Bell Curve")*(_xlfn.NORM.DIST(AND(BS$4&gt;=$E70,BS$4&lt;=$G70)*(BS$4-$E70+1),$I70/2,$L70,TRUE)-_xlfn.NORM.DIST(AND(BS$4&gt;=$E70,BS$4&lt;=$G70)*(BR$4-$E70+1),$I70/2,$L70,TRUE))/(1-2*_xlfn.NORM.DIST(0,$I70/2,$L70,TRUE))*$C70+($J70="Steady Growth")*(AND(BS$4&gt;=$E70,BS$4&lt;=$G70)*((BS$4-$E70+1)/($I70*($I70+1)/2)*$C70))+($J70="custom")*CustomCF!BL70</f>
        <v>0</v>
      </c>
      <c r="BT70" s="19">
        <f>($J70="Bell Curve")*(_xlfn.NORM.DIST(AND(BT$4&gt;=$E70,BT$4&lt;=$G70)*(BT$4-$E70+1),$I70/2,$L70,TRUE)-_xlfn.NORM.DIST(AND(BT$4&gt;=$E70,BT$4&lt;=$G70)*(BS$4-$E70+1),$I70/2,$L70,TRUE))/(1-2*_xlfn.NORM.DIST(0,$I70/2,$L70,TRUE))*$C70+($J70="Steady Growth")*(AND(BT$4&gt;=$E70,BT$4&lt;=$G70)*((BT$4-$E70+1)/($I70*($I70+1)/2)*$C70))+($J70="custom")*CustomCF!BM70</f>
        <v>0</v>
      </c>
      <c r="BU70" s="19">
        <f>($J70="Bell Curve")*(_xlfn.NORM.DIST(AND(BU$4&gt;=$E70,BU$4&lt;=$G70)*(BU$4-$E70+1),$I70/2,$L70,TRUE)-_xlfn.NORM.DIST(AND(BU$4&gt;=$E70,BU$4&lt;=$G70)*(BT$4-$E70+1),$I70/2,$L70,TRUE))/(1-2*_xlfn.NORM.DIST(0,$I70/2,$L70,TRUE))*$C70+($J70="Steady Growth")*(AND(BU$4&gt;=$E70,BU$4&lt;=$G70)*((BU$4-$E70+1)/($I70*($I70+1)/2)*$C70))+($J70="custom")*CustomCF!BN70</f>
        <v>0</v>
      </c>
      <c r="BV70" s="19">
        <f>($J70="Bell Curve")*(_xlfn.NORM.DIST(AND(BV$4&gt;=$E70,BV$4&lt;=$G70)*(BV$4-$E70+1),$I70/2,$L70,TRUE)-_xlfn.NORM.DIST(AND(BV$4&gt;=$E70,BV$4&lt;=$G70)*(BU$4-$E70+1),$I70/2,$L70,TRUE))/(1-2*_xlfn.NORM.DIST(0,$I70/2,$L70,TRUE))*$C70+($J70="Steady Growth")*(AND(BV$4&gt;=$E70,BV$4&lt;=$G70)*((BV$4-$E70+1)/($I70*($I70+1)/2)*$C70))+($J70="custom")*CustomCF!BO70</f>
        <v>0</v>
      </c>
      <c r="BW70" s="19">
        <f>($J70="Bell Curve")*(_xlfn.NORM.DIST(AND(BW$4&gt;=$E70,BW$4&lt;=$G70)*(BW$4-$E70+1),$I70/2,$L70,TRUE)-_xlfn.NORM.DIST(AND(BW$4&gt;=$E70,BW$4&lt;=$G70)*(BV$4-$E70+1),$I70/2,$L70,TRUE))/(1-2*_xlfn.NORM.DIST(0,$I70/2,$L70,TRUE))*$C70+($J70="Steady Growth")*(AND(BW$4&gt;=$E70,BW$4&lt;=$G70)*((BW$4-$E70+1)/($I70*($I70+1)/2)*$C70))+($J70="custom")*CustomCF!BP70</f>
        <v>0</v>
      </c>
      <c r="BX70" s="19">
        <f>($J70="Bell Curve")*(_xlfn.NORM.DIST(AND(BX$4&gt;=$E70,BX$4&lt;=$G70)*(BX$4-$E70+1),$I70/2,$L70,TRUE)-_xlfn.NORM.DIST(AND(BX$4&gt;=$E70,BX$4&lt;=$G70)*(BW$4-$E70+1),$I70/2,$L70,TRUE))/(1-2*_xlfn.NORM.DIST(0,$I70/2,$L70,TRUE))*$C70+($J70="Steady Growth")*(AND(BX$4&gt;=$E70,BX$4&lt;=$G70)*((BX$4-$E70+1)/($I70*($I70+1)/2)*$C70))+($J70="custom")*CustomCF!BQ70</f>
        <v>0</v>
      </c>
      <c r="BY70" s="19">
        <f>($J70="Bell Curve")*(_xlfn.NORM.DIST(AND(BY$4&gt;=$E70,BY$4&lt;=$G70)*(BY$4-$E70+1),$I70/2,$L70,TRUE)-_xlfn.NORM.DIST(AND(BY$4&gt;=$E70,BY$4&lt;=$G70)*(BX$4-$E70+1),$I70/2,$L70,TRUE))/(1-2*_xlfn.NORM.DIST(0,$I70/2,$L70,TRUE))*$C70+($J70="Steady Growth")*(AND(BY$4&gt;=$E70,BY$4&lt;=$G70)*((BY$4-$E70+1)/($I70*($I70+1)/2)*$C70))+($J70="custom")*CustomCF!BR70</f>
        <v>0</v>
      </c>
      <c r="BZ70" s="19">
        <f>($J70="Bell Curve")*(_xlfn.NORM.DIST(AND(BZ$4&gt;=$E70,BZ$4&lt;=$G70)*(BZ$4-$E70+1),$I70/2,$L70,TRUE)-_xlfn.NORM.DIST(AND(BZ$4&gt;=$E70,BZ$4&lt;=$G70)*(BY$4-$E70+1),$I70/2,$L70,TRUE))/(1-2*_xlfn.NORM.DIST(0,$I70/2,$L70,TRUE))*$C70+($J70="Steady Growth")*(AND(BZ$4&gt;=$E70,BZ$4&lt;=$G70)*((BZ$4-$E70+1)/($I70*($I70+1)/2)*$C70))+($J70="custom")*CustomCF!BS70</f>
        <v>0</v>
      </c>
      <c r="CA70" s="19">
        <f>($J70="Bell Curve")*(_xlfn.NORM.DIST(AND(CA$4&gt;=$E70,CA$4&lt;=$G70)*(CA$4-$E70+1),$I70/2,$L70,TRUE)-_xlfn.NORM.DIST(AND(CA$4&gt;=$E70,CA$4&lt;=$G70)*(BZ$4-$E70+1),$I70/2,$L70,TRUE))/(1-2*_xlfn.NORM.DIST(0,$I70/2,$L70,TRUE))*$C70+($J70="Steady Growth")*(AND(CA$4&gt;=$E70,CA$4&lt;=$G70)*((CA$4-$E70+1)/($I70*($I70+1)/2)*$C70))+($J70="custom")*CustomCF!BT70</f>
        <v>0</v>
      </c>
      <c r="CB70" s="19">
        <f>($J70="Bell Curve")*(_xlfn.NORM.DIST(AND(CB$4&gt;=$E70,CB$4&lt;=$G70)*(CB$4-$E70+1),$I70/2,$L70,TRUE)-_xlfn.NORM.DIST(AND(CB$4&gt;=$E70,CB$4&lt;=$G70)*(CA$4-$E70+1),$I70/2,$L70,TRUE))/(1-2*_xlfn.NORM.DIST(0,$I70/2,$L70,TRUE))*$C70+($J70="Steady Growth")*(AND(CB$4&gt;=$E70,CB$4&lt;=$G70)*((CB$4-$E70+1)/($I70*($I70+1)/2)*$C70))+($J70="custom")*CustomCF!BU70</f>
        <v>0</v>
      </c>
      <c r="CC70" s="19">
        <f>($J70="Bell Curve")*(_xlfn.NORM.DIST(AND(CC$4&gt;=$E70,CC$4&lt;=$G70)*(CC$4-$E70+1),$I70/2,$L70,TRUE)-_xlfn.NORM.DIST(AND(CC$4&gt;=$E70,CC$4&lt;=$G70)*(CB$4-$E70+1),$I70/2,$L70,TRUE))/(1-2*_xlfn.NORM.DIST(0,$I70/2,$L70,TRUE))*$C70+($J70="Steady Growth")*(AND(CC$4&gt;=$E70,CC$4&lt;=$G70)*((CC$4-$E70+1)/($I70*($I70+1)/2)*$C70))+($J70="custom")*CustomCF!BV70</f>
        <v>0</v>
      </c>
      <c r="CD70" s="19">
        <f>($J70="Bell Curve")*(_xlfn.NORM.DIST(AND(CD$4&gt;=$E70,CD$4&lt;=$G70)*(CD$4-$E70+1),$I70/2,$L70,TRUE)-_xlfn.NORM.DIST(AND(CD$4&gt;=$E70,CD$4&lt;=$G70)*(CC$4-$E70+1),$I70/2,$L70,TRUE))/(1-2*_xlfn.NORM.DIST(0,$I70/2,$L70,TRUE))*$C70+($J70="Steady Growth")*(AND(CD$4&gt;=$E70,CD$4&lt;=$G70)*((CD$4-$E70+1)/($I70*($I70+1)/2)*$C70))+($J70="custom")*CustomCF!BW70</f>
        <v>0</v>
      </c>
      <c r="CE70" s="19">
        <f>($J70="Bell Curve")*(_xlfn.NORM.DIST(AND(CE$4&gt;=$E70,CE$4&lt;=$G70)*(CE$4-$E70+1),$I70/2,$L70,TRUE)-_xlfn.NORM.DIST(AND(CE$4&gt;=$E70,CE$4&lt;=$G70)*(CD$4-$E70+1),$I70/2,$L70,TRUE))/(1-2*_xlfn.NORM.DIST(0,$I70/2,$L70,TRUE))*$C70+($J70="Steady Growth")*(AND(CE$4&gt;=$E70,CE$4&lt;=$G70)*((CE$4-$E70+1)/($I70*($I70+1)/2)*$C70))+($J70="custom")*CustomCF!BX70</f>
        <v>0</v>
      </c>
      <c r="CF70" s="19">
        <f>($J70="Bell Curve")*(_xlfn.NORM.DIST(AND(CF$4&gt;=$E70,CF$4&lt;=$G70)*(CF$4-$E70+1),$I70/2,$L70,TRUE)-_xlfn.NORM.DIST(AND(CF$4&gt;=$E70,CF$4&lt;=$G70)*(CE$4-$E70+1),$I70/2,$L70,TRUE))/(1-2*_xlfn.NORM.DIST(0,$I70/2,$L70,TRUE))*$C70+($J70="Steady Growth")*(AND(CF$4&gt;=$E70,CF$4&lt;=$G70)*((CF$4-$E70+1)/($I70*($I70+1)/2)*$C70))+($J70="custom")*CustomCF!BY70</f>
        <v>0</v>
      </c>
      <c r="CG70" s="19">
        <f>($J70="Bell Curve")*(_xlfn.NORM.DIST(AND(CG$4&gt;=$E70,CG$4&lt;=$G70)*(CG$4-$E70+1),$I70/2,$L70,TRUE)-_xlfn.NORM.DIST(AND(CG$4&gt;=$E70,CG$4&lt;=$G70)*(CF$4-$E70+1),$I70/2,$L70,TRUE))/(1-2*_xlfn.NORM.DIST(0,$I70/2,$L70,TRUE))*$C70+($J70="Steady Growth")*(AND(CG$4&gt;=$E70,CG$4&lt;=$G70)*((CG$4-$E70+1)/($I70*($I70+1)/2)*$C70))+($J70="custom")*CustomCF!BZ70</f>
        <v>0</v>
      </c>
      <c r="CH70" s="19">
        <f>($J70="Bell Curve")*(_xlfn.NORM.DIST(AND(CH$4&gt;=$E70,CH$4&lt;=$G70)*(CH$4-$E70+1),$I70/2,$L70,TRUE)-_xlfn.NORM.DIST(AND(CH$4&gt;=$E70,CH$4&lt;=$G70)*(CG$4-$E70+1),$I70/2,$L70,TRUE))/(1-2*_xlfn.NORM.DIST(0,$I70/2,$L70,TRUE))*$C70+($J70="Steady Growth")*(AND(CH$4&gt;=$E70,CH$4&lt;=$G70)*((CH$4-$E70+1)/($I70*($I70+1)/2)*$C70))+($J70="custom")*CustomCF!CA70</f>
        <v>0</v>
      </c>
      <c r="CI70" s="19">
        <f>($J70="Bell Curve")*(_xlfn.NORM.DIST(AND(CI$4&gt;=$E70,CI$4&lt;=$G70)*(CI$4-$E70+1),$I70/2,$L70,TRUE)-_xlfn.NORM.DIST(AND(CI$4&gt;=$E70,CI$4&lt;=$G70)*(CH$4-$E70+1),$I70/2,$L70,TRUE))/(1-2*_xlfn.NORM.DIST(0,$I70/2,$L70,TRUE))*$C70+($J70="Steady Growth")*(AND(CI$4&gt;=$E70,CI$4&lt;=$G70)*((CI$4-$E70+1)/($I70*($I70+1)/2)*$C70))+($J70="custom")*CustomCF!CB70</f>
        <v>0</v>
      </c>
      <c r="CJ70" s="19">
        <f>($J70="Bell Curve")*(_xlfn.NORM.DIST(AND(CJ$4&gt;=$E70,CJ$4&lt;=$G70)*(CJ$4-$E70+1),$I70/2,$L70,TRUE)-_xlfn.NORM.DIST(AND(CJ$4&gt;=$E70,CJ$4&lt;=$G70)*(CI$4-$E70+1),$I70/2,$L70,TRUE))/(1-2*_xlfn.NORM.DIST(0,$I70/2,$L70,TRUE))*$C70+($J70="Steady Growth")*(AND(CJ$4&gt;=$E70,CJ$4&lt;=$G70)*((CJ$4-$E70+1)/($I70*($I70+1)/2)*$C70))+($J70="custom")*CustomCF!CC70</f>
        <v>0</v>
      </c>
      <c r="CK70" s="19">
        <f>($J70="Bell Curve")*(_xlfn.NORM.DIST(AND(CK$4&gt;=$E70,CK$4&lt;=$G70)*(CK$4-$E70+1),$I70/2,$L70,TRUE)-_xlfn.NORM.DIST(AND(CK$4&gt;=$E70,CK$4&lt;=$G70)*(CJ$4-$E70+1),$I70/2,$L70,TRUE))/(1-2*_xlfn.NORM.DIST(0,$I70/2,$L70,TRUE))*$C70+($J70="Steady Growth")*(AND(CK$4&gt;=$E70,CK$4&lt;=$G70)*((CK$4-$E70+1)/($I70*($I70+1)/2)*$C70))+($J70="custom")*CustomCF!CD70</f>
        <v>0</v>
      </c>
      <c r="CL70" s="19">
        <f>($J70="Bell Curve")*(_xlfn.NORM.DIST(AND(CL$4&gt;=$E70,CL$4&lt;=$G70)*(CL$4-$E70+1),$I70/2,$L70,TRUE)-_xlfn.NORM.DIST(AND(CL$4&gt;=$E70,CL$4&lt;=$G70)*(CK$4-$E70+1),$I70/2,$L70,TRUE))/(1-2*_xlfn.NORM.DIST(0,$I70/2,$L70,TRUE))*$C70+($J70="Steady Growth")*(AND(CL$4&gt;=$E70,CL$4&lt;=$G70)*((CL$4-$E70+1)/($I70*($I70+1)/2)*$C70))+($J70="custom")*CustomCF!CE70</f>
        <v>0</v>
      </c>
      <c r="CM70" s="19">
        <f>($J70="Bell Curve")*(_xlfn.NORM.DIST(AND(CM$4&gt;=$E70,CM$4&lt;=$G70)*(CM$4-$E70+1),$I70/2,$L70,TRUE)-_xlfn.NORM.DIST(AND(CM$4&gt;=$E70,CM$4&lt;=$G70)*(CL$4-$E70+1),$I70/2,$L70,TRUE))/(1-2*_xlfn.NORM.DIST(0,$I70/2,$L70,TRUE))*$C70+($J70="Steady Growth")*(AND(CM$4&gt;=$E70,CM$4&lt;=$G70)*((CM$4-$E70+1)/($I70*($I70+1)/2)*$C70))+($J70="custom")*CustomCF!CF70</f>
        <v>0</v>
      </c>
      <c r="CN70" s="19">
        <f>($J70="Bell Curve")*(_xlfn.NORM.DIST(AND(CN$4&gt;=$E70,CN$4&lt;=$G70)*(CN$4-$E70+1),$I70/2,$L70,TRUE)-_xlfn.NORM.DIST(AND(CN$4&gt;=$E70,CN$4&lt;=$G70)*(CM$4-$E70+1),$I70/2,$L70,TRUE))/(1-2*_xlfn.NORM.DIST(0,$I70/2,$L70,TRUE))*$C70+($J70="Steady Growth")*(AND(CN$4&gt;=$E70,CN$4&lt;=$G70)*((CN$4-$E70+1)/($I70*($I70+1)/2)*$C70))+($J70="custom")*CustomCF!CG70</f>
        <v>0</v>
      </c>
      <c r="CO70" s="19">
        <f>($J70="Bell Curve")*(_xlfn.NORM.DIST(AND(CO$4&gt;=$E70,CO$4&lt;=$G70)*(CO$4-$E70+1),$I70/2,$L70,TRUE)-_xlfn.NORM.DIST(AND(CO$4&gt;=$E70,CO$4&lt;=$G70)*(CN$4-$E70+1),$I70/2,$L70,TRUE))/(1-2*_xlfn.NORM.DIST(0,$I70/2,$L70,TRUE))*$C70+($J70="Steady Growth")*(AND(CO$4&gt;=$E70,CO$4&lt;=$G70)*((CO$4-$E70+1)/($I70*($I70+1)/2)*$C70))+($J70="custom")*CustomCF!CH70</f>
        <v>0</v>
      </c>
      <c r="CP70" s="19">
        <f>($J70="Bell Curve")*(_xlfn.NORM.DIST(AND(CP$4&gt;=$E70,CP$4&lt;=$G70)*(CP$4-$E70+1),$I70/2,$L70,TRUE)-_xlfn.NORM.DIST(AND(CP$4&gt;=$E70,CP$4&lt;=$G70)*(CO$4-$E70+1),$I70/2,$L70,TRUE))/(1-2*_xlfn.NORM.DIST(0,$I70/2,$L70,TRUE))*$C70+($J70="Steady Growth")*(AND(CP$4&gt;=$E70,CP$4&lt;=$G70)*((CP$4-$E70+1)/($I70*($I70+1)/2)*$C70))+($J70="custom")*CustomCF!CI70</f>
        <v>0</v>
      </c>
      <c r="CQ70" s="19">
        <f>($J70="Bell Curve")*(_xlfn.NORM.DIST(AND(CQ$4&gt;=$E70,CQ$4&lt;=$G70)*(CQ$4-$E70+1),$I70/2,$L70,TRUE)-_xlfn.NORM.DIST(AND(CQ$4&gt;=$E70,CQ$4&lt;=$G70)*(CP$4-$E70+1),$I70/2,$L70,TRUE))/(1-2*_xlfn.NORM.DIST(0,$I70/2,$L70,TRUE))*$C70+($J70="Steady Growth")*(AND(CQ$4&gt;=$E70,CQ$4&lt;=$G70)*((CQ$4-$E70+1)/($I70*($I70+1)/2)*$C70))+($J70="custom")*CustomCF!CJ70</f>
        <v>0</v>
      </c>
      <c r="CR70" s="19">
        <f>($J70="Bell Curve")*(_xlfn.NORM.DIST(AND(CR$4&gt;=$E70,CR$4&lt;=$G70)*(CR$4-$E70+1),$I70/2,$L70,TRUE)-_xlfn.NORM.DIST(AND(CR$4&gt;=$E70,CR$4&lt;=$G70)*(CQ$4-$E70+1),$I70/2,$L70,TRUE))/(1-2*_xlfn.NORM.DIST(0,$I70/2,$L70,TRUE))*$C70+($J70="Steady Growth")*(AND(CR$4&gt;=$E70,CR$4&lt;=$G70)*((CR$4-$E70+1)/($I70*($I70+1)/2)*$C70))+($J70="custom")*CustomCF!CK70</f>
        <v>0</v>
      </c>
      <c r="CS70" s="19">
        <f>($J70="Bell Curve")*(_xlfn.NORM.DIST(AND(CS$4&gt;=$E70,CS$4&lt;=$G70)*(CS$4-$E70+1),$I70/2,$L70,TRUE)-_xlfn.NORM.DIST(AND(CS$4&gt;=$E70,CS$4&lt;=$G70)*(CR$4-$E70+1),$I70/2,$L70,TRUE))/(1-2*_xlfn.NORM.DIST(0,$I70/2,$L70,TRUE))*$C70+($J70="Steady Growth")*(AND(CS$4&gt;=$E70,CS$4&lt;=$G70)*((CS$4-$E70+1)/($I70*($I70+1)/2)*$C70))+($J70="custom")*CustomCF!CL70</f>
        <v>0</v>
      </c>
      <c r="CT70" s="19">
        <f>($J70="Bell Curve")*(_xlfn.NORM.DIST(AND(CT$4&gt;=$E70,CT$4&lt;=$G70)*(CT$4-$E70+1),$I70/2,$L70,TRUE)-_xlfn.NORM.DIST(AND(CT$4&gt;=$E70,CT$4&lt;=$G70)*(CS$4-$E70+1),$I70/2,$L70,TRUE))/(1-2*_xlfn.NORM.DIST(0,$I70/2,$L70,TRUE))*$C70+($J70="Steady Growth")*(AND(CT$4&gt;=$E70,CT$4&lt;=$G70)*((CT$4-$E70+1)/($I70*($I70+1)/2)*$C70))+($J70="custom")*CustomCF!CM70</f>
        <v>0</v>
      </c>
      <c r="CU70" s="19">
        <f>($J70="Bell Curve")*(_xlfn.NORM.DIST(AND(CU$4&gt;=$E70,CU$4&lt;=$G70)*(CU$4-$E70+1),$I70/2,$L70,TRUE)-_xlfn.NORM.DIST(AND(CU$4&gt;=$E70,CU$4&lt;=$G70)*(CT$4-$E70+1),$I70/2,$L70,TRUE))/(1-2*_xlfn.NORM.DIST(0,$I70/2,$L70,TRUE))*$C70+($J70="Steady Growth")*(AND(CU$4&gt;=$E70,CU$4&lt;=$G70)*((CU$4-$E70+1)/($I70*($I70+1)/2)*$C70))+($J70="custom")*CustomCF!CN70</f>
        <v>0</v>
      </c>
      <c r="CV70" s="19">
        <f>($J70="Bell Curve")*(_xlfn.NORM.DIST(AND(CV$4&gt;=$E70,CV$4&lt;=$G70)*(CV$4-$E70+1),$I70/2,$L70,TRUE)-_xlfn.NORM.DIST(AND(CV$4&gt;=$E70,CV$4&lt;=$G70)*(CU$4-$E70+1),$I70/2,$L70,TRUE))/(1-2*_xlfn.NORM.DIST(0,$I70/2,$L70,TRUE))*$C70+($J70="Steady Growth")*(AND(CV$4&gt;=$E70,CV$4&lt;=$G70)*((CV$4-$E70+1)/($I70*($I70+1)/2)*$C70))+($J70="custom")*CustomCF!CO70</f>
        <v>0</v>
      </c>
      <c r="CW70" s="19">
        <f>($J70="Bell Curve")*(_xlfn.NORM.DIST(AND(CW$4&gt;=$E70,CW$4&lt;=$G70)*(CW$4-$E70+1),$I70/2,$L70,TRUE)-_xlfn.NORM.DIST(AND(CW$4&gt;=$E70,CW$4&lt;=$G70)*(CV$4-$E70+1),$I70/2,$L70,TRUE))/(1-2*_xlfn.NORM.DIST(0,$I70/2,$L70,TRUE))*$C70+($J70="Steady Growth")*(AND(CW$4&gt;=$E70,CW$4&lt;=$G70)*((CW$4-$E70+1)/($I70*($I70+1)/2)*$C70))+($J70="custom")*CustomCF!CP70</f>
        <v>0</v>
      </c>
      <c r="CX70" s="19">
        <f>($J70="Bell Curve")*(_xlfn.NORM.DIST(AND(CX$4&gt;=$E70,CX$4&lt;=$G70)*(CX$4-$E70+1),$I70/2,$L70,TRUE)-_xlfn.NORM.DIST(AND(CX$4&gt;=$E70,CX$4&lt;=$G70)*(CW$4-$E70+1),$I70/2,$L70,TRUE))/(1-2*_xlfn.NORM.DIST(0,$I70/2,$L70,TRUE))*$C70+($J70="Steady Growth")*(AND(CX$4&gt;=$E70,CX$4&lt;=$G70)*((CX$4-$E70+1)/($I70*($I70+1)/2)*$C70))+($J70="custom")*CustomCF!CQ70</f>
        <v>0</v>
      </c>
      <c r="CY70" s="19">
        <f>($J70="Bell Curve")*(_xlfn.NORM.DIST(AND(CY$4&gt;=$E70,CY$4&lt;=$G70)*(CY$4-$E70+1),$I70/2,$L70,TRUE)-_xlfn.NORM.DIST(AND(CY$4&gt;=$E70,CY$4&lt;=$G70)*(CX$4-$E70+1),$I70/2,$L70,TRUE))/(1-2*_xlfn.NORM.DIST(0,$I70/2,$L70,TRUE))*$C70+($J70="Steady Growth")*(AND(CY$4&gt;=$E70,CY$4&lt;=$G70)*((CY$4-$E70+1)/($I70*($I70+1)/2)*$C70))+($J70="custom")*CustomCF!CR70</f>
        <v>0</v>
      </c>
      <c r="CZ70" s="19">
        <f>($J70="Bell Curve")*(_xlfn.NORM.DIST(AND(CZ$4&gt;=$E70,CZ$4&lt;=$G70)*(CZ$4-$E70+1),$I70/2,$L70,TRUE)-_xlfn.NORM.DIST(AND(CZ$4&gt;=$E70,CZ$4&lt;=$G70)*(CY$4-$E70+1),$I70/2,$L70,TRUE))/(1-2*_xlfn.NORM.DIST(0,$I70/2,$L70,TRUE))*$C70+($J70="Steady Growth")*(AND(CZ$4&gt;=$E70,CZ$4&lt;=$G70)*((CZ$4-$E70+1)/($I70*($I70+1)/2)*$C70))+($J70="custom")*CustomCF!CS70</f>
        <v>0</v>
      </c>
      <c r="DA70" s="19">
        <f>($J70="Bell Curve")*(_xlfn.NORM.DIST(AND(DA$4&gt;=$E70,DA$4&lt;=$G70)*(DA$4-$E70+1),$I70/2,$L70,TRUE)-_xlfn.NORM.DIST(AND(DA$4&gt;=$E70,DA$4&lt;=$G70)*(CZ$4-$E70+1),$I70/2,$L70,TRUE))/(1-2*_xlfn.NORM.DIST(0,$I70/2,$L70,TRUE))*$C70+($J70="Steady Growth")*(AND(DA$4&gt;=$E70,DA$4&lt;=$G70)*((DA$4-$E70+1)/($I70*($I70+1)/2)*$C70))+($J70="custom")*CustomCF!CT70</f>
        <v>0</v>
      </c>
      <c r="DB70" s="19">
        <f>($J70="Bell Curve")*(_xlfn.NORM.DIST(AND(DB$4&gt;=$E70,DB$4&lt;=$G70)*(DB$4-$E70+1),$I70/2,$L70,TRUE)-_xlfn.NORM.DIST(AND(DB$4&gt;=$E70,DB$4&lt;=$G70)*(DA$4-$E70+1),$I70/2,$L70,TRUE))/(1-2*_xlfn.NORM.DIST(0,$I70/2,$L70,TRUE))*$C70+($J70="Steady Growth")*(AND(DB$4&gt;=$E70,DB$4&lt;=$G70)*((DB$4-$E70+1)/($I70*($I70+1)/2)*$C70))+($J70="custom")*CustomCF!CU70</f>
        <v>0</v>
      </c>
      <c r="DC70" s="19">
        <f>($J70="Bell Curve")*(_xlfn.NORM.DIST(AND(DC$4&gt;=$E70,DC$4&lt;=$G70)*(DC$4-$E70+1),$I70/2,$L70,TRUE)-_xlfn.NORM.DIST(AND(DC$4&gt;=$E70,DC$4&lt;=$G70)*(DB$4-$E70+1),$I70/2,$L70,TRUE))/(1-2*_xlfn.NORM.DIST(0,$I70/2,$L70,TRUE))*$C70+($J70="Steady Growth")*(AND(DC$4&gt;=$E70,DC$4&lt;=$G70)*((DC$4-$E70+1)/($I70*($I70+1)/2)*$C70))+($J70="custom")*CustomCF!CV70</f>
        <v>0</v>
      </c>
      <c r="DD70" s="19">
        <f>($J70="Bell Curve")*(_xlfn.NORM.DIST(AND(DD$4&gt;=$E70,DD$4&lt;=$G70)*(DD$4-$E70+1),$I70/2,$L70,TRUE)-_xlfn.NORM.DIST(AND(DD$4&gt;=$E70,DD$4&lt;=$G70)*(DC$4-$E70+1),$I70/2,$L70,TRUE))/(1-2*_xlfn.NORM.DIST(0,$I70/2,$L70,TRUE))*$C70+($J70="Steady Growth")*(AND(DD$4&gt;=$E70,DD$4&lt;=$G70)*((DD$4-$E70+1)/($I70*($I70+1)/2)*$C70))+($J70="custom")*CustomCF!CW70</f>
        <v>0</v>
      </c>
      <c r="DE70" s="19">
        <f>($J70="Bell Curve")*(_xlfn.NORM.DIST(AND(DE$4&gt;=$E70,DE$4&lt;=$G70)*(DE$4-$E70+1),$I70/2,$L70,TRUE)-_xlfn.NORM.DIST(AND(DE$4&gt;=$E70,DE$4&lt;=$G70)*(DD$4-$E70+1),$I70/2,$L70,TRUE))/(1-2*_xlfn.NORM.DIST(0,$I70/2,$L70,TRUE))*$C70+($J70="Steady Growth")*(AND(DE$4&gt;=$E70,DE$4&lt;=$G70)*((DE$4-$E70+1)/($I70*($I70+1)/2)*$C70))+($J70="custom")*CustomCF!CX70</f>
        <v>0</v>
      </c>
      <c r="DF70" s="19">
        <f>($J70="Bell Curve")*(_xlfn.NORM.DIST(AND(DF$4&gt;=$E70,DF$4&lt;=$G70)*(DF$4-$E70+1),$I70/2,$L70,TRUE)-_xlfn.NORM.DIST(AND(DF$4&gt;=$E70,DF$4&lt;=$G70)*(DE$4-$E70+1),$I70/2,$L70,TRUE))/(1-2*_xlfn.NORM.DIST(0,$I70/2,$L70,TRUE))*$C70+($J70="Steady Growth")*(AND(DF$4&gt;=$E70,DF$4&lt;=$G70)*((DF$4-$E70+1)/($I70*($I70+1)/2)*$C70))+($J70="custom")*CustomCF!CY70</f>
        <v>0</v>
      </c>
      <c r="DG70" s="19">
        <f>($J70="Bell Curve")*(_xlfn.NORM.DIST(AND(DG$4&gt;=$E70,DG$4&lt;=$G70)*(DG$4-$E70+1),$I70/2,$L70,TRUE)-_xlfn.NORM.DIST(AND(DG$4&gt;=$E70,DG$4&lt;=$G70)*(DF$4-$E70+1),$I70/2,$L70,TRUE))/(1-2*_xlfn.NORM.DIST(0,$I70/2,$L70,TRUE))*$C70+($J70="Steady Growth")*(AND(DG$4&gt;=$E70,DG$4&lt;=$G70)*((DG$4-$E70+1)/($I70*($I70+1)/2)*$C70))+($J70="custom")*CustomCF!CZ70</f>
        <v>0</v>
      </c>
      <c r="DH70" s="19">
        <f>($J70="Bell Curve")*(_xlfn.NORM.DIST(AND(DH$4&gt;=$E70,DH$4&lt;=$G70)*(DH$4-$E70+1),$I70/2,$L70,TRUE)-_xlfn.NORM.DIST(AND(DH$4&gt;=$E70,DH$4&lt;=$G70)*(DG$4-$E70+1),$I70/2,$L70,TRUE))/(1-2*_xlfn.NORM.DIST(0,$I70/2,$L70,TRUE))*$C70+($J70="Steady Growth")*(AND(DH$4&gt;=$E70,DH$4&lt;=$G70)*((DH$4-$E70+1)/($I70*($I70+1)/2)*$C70))+($J70="custom")*CustomCF!DA70</f>
        <v>0</v>
      </c>
      <c r="DI70" s="19">
        <f>($J70="Bell Curve")*(_xlfn.NORM.DIST(AND(DI$4&gt;=$E70,DI$4&lt;=$G70)*(DI$4-$E70+1),$I70/2,$L70,TRUE)-_xlfn.NORM.DIST(AND(DI$4&gt;=$E70,DI$4&lt;=$G70)*(DH$4-$E70+1),$I70/2,$L70,TRUE))/(1-2*_xlfn.NORM.DIST(0,$I70/2,$L70,TRUE))*$C70+($J70="Steady Growth")*(AND(DI$4&gt;=$E70,DI$4&lt;=$G70)*((DI$4-$E70+1)/($I70*($I70+1)/2)*$C70))+($J70="custom")*CustomCF!DB70</f>
        <v>0</v>
      </c>
      <c r="DJ70" s="19">
        <f>($J70="Bell Curve")*(_xlfn.NORM.DIST(AND(DJ$4&gt;=$E70,DJ$4&lt;=$G70)*(DJ$4-$E70+1),$I70/2,$L70,TRUE)-_xlfn.NORM.DIST(AND(DJ$4&gt;=$E70,DJ$4&lt;=$G70)*(DI$4-$E70+1),$I70/2,$L70,TRUE))/(1-2*_xlfn.NORM.DIST(0,$I70/2,$L70,TRUE))*$C70+($J70="Steady Growth")*(AND(DJ$4&gt;=$E70,DJ$4&lt;=$G70)*((DJ$4-$E70+1)/($I70*($I70+1)/2)*$C70))+($J70="custom")*CustomCF!DC70</f>
        <v>0</v>
      </c>
      <c r="DK70" s="19">
        <f>($J70="Bell Curve")*(_xlfn.NORM.DIST(AND(DK$4&gt;=$E70,DK$4&lt;=$G70)*(DK$4-$E70+1),$I70/2,$L70,TRUE)-_xlfn.NORM.DIST(AND(DK$4&gt;=$E70,DK$4&lt;=$G70)*(DJ$4-$E70+1),$I70/2,$L70,TRUE))/(1-2*_xlfn.NORM.DIST(0,$I70/2,$L70,TRUE))*$C70+($J70="Steady Growth")*(AND(DK$4&gt;=$E70,DK$4&lt;=$G70)*((DK$4-$E70+1)/($I70*($I70+1)/2)*$C70))+($J70="custom")*CustomCF!DD70</f>
        <v>0</v>
      </c>
      <c r="DL70" s="19">
        <f>($J70="Bell Curve")*(_xlfn.NORM.DIST(AND(DL$4&gt;=$E70,DL$4&lt;=$G70)*(DL$4-$E70+1),$I70/2,$L70,TRUE)-_xlfn.NORM.DIST(AND(DL$4&gt;=$E70,DL$4&lt;=$G70)*(DK$4-$E70+1),$I70/2,$L70,TRUE))/(1-2*_xlfn.NORM.DIST(0,$I70/2,$L70,TRUE))*$C70+($J70="Steady Growth")*(AND(DL$4&gt;=$E70,DL$4&lt;=$G70)*((DL$4-$E70+1)/($I70*($I70+1)/2)*$C70))+($J70="custom")*CustomCF!DE70</f>
        <v>0</v>
      </c>
      <c r="DM70" s="19">
        <f>($J70="Bell Curve")*(_xlfn.NORM.DIST(AND(DM$4&gt;=$E70,DM$4&lt;=$G70)*(DM$4-$E70+1),$I70/2,$L70,TRUE)-_xlfn.NORM.DIST(AND(DM$4&gt;=$E70,DM$4&lt;=$G70)*(DL$4-$E70+1),$I70/2,$L70,TRUE))/(1-2*_xlfn.NORM.DIST(0,$I70/2,$L70,TRUE))*$C70+($J70="Steady Growth")*(AND(DM$4&gt;=$E70,DM$4&lt;=$G70)*((DM$4-$E70+1)/($I70*($I70+1)/2)*$C70))+($J70="custom")*CustomCF!DF70</f>
        <v>0</v>
      </c>
      <c r="DN70" s="19">
        <f>($J70="Bell Curve")*(_xlfn.NORM.DIST(AND(DN$4&gt;=$E70,DN$4&lt;=$G70)*(DN$4-$E70+1),$I70/2,$L70,TRUE)-_xlfn.NORM.DIST(AND(DN$4&gt;=$E70,DN$4&lt;=$G70)*(DM$4-$E70+1),$I70/2,$L70,TRUE))/(1-2*_xlfn.NORM.DIST(0,$I70/2,$L70,TRUE))*$C70+($J70="Steady Growth")*(AND(DN$4&gt;=$E70,DN$4&lt;=$G70)*((DN$4-$E70+1)/($I70*($I70+1)/2)*$C70))+($J70="custom")*CustomCF!DG70</f>
        <v>0</v>
      </c>
      <c r="DO70" s="19">
        <f>($J70="Bell Curve")*(_xlfn.NORM.DIST(AND(DO$4&gt;=$E70,DO$4&lt;=$G70)*(DO$4-$E70+1),$I70/2,$L70,TRUE)-_xlfn.NORM.DIST(AND(DO$4&gt;=$E70,DO$4&lt;=$G70)*(DN$4-$E70+1),$I70/2,$L70,TRUE))/(1-2*_xlfn.NORM.DIST(0,$I70/2,$L70,TRUE))*$C70+($J70="Steady Growth")*(AND(DO$4&gt;=$E70,DO$4&lt;=$G70)*((DO$4-$E70+1)/($I70*($I70+1)/2)*$C70))+($J70="custom")*CustomCF!DH70</f>
        <v>0</v>
      </c>
      <c r="DP70" s="19">
        <f>($J70="Bell Curve")*(_xlfn.NORM.DIST(AND(DP$4&gt;=$E70,DP$4&lt;=$G70)*(DP$4-$E70+1),$I70/2,$L70,TRUE)-_xlfn.NORM.DIST(AND(DP$4&gt;=$E70,DP$4&lt;=$G70)*(DO$4-$E70+1),$I70/2,$L70,TRUE))/(1-2*_xlfn.NORM.DIST(0,$I70/2,$L70,TRUE))*$C70+($J70="Steady Growth")*(AND(DP$4&gt;=$E70,DP$4&lt;=$G70)*((DP$4-$E70+1)/($I70*($I70+1)/2)*$C70))+($J70="custom")*CustomCF!DI70</f>
        <v>0</v>
      </c>
      <c r="DQ70" s="19">
        <f>($J70="Bell Curve")*(_xlfn.NORM.DIST(AND(DQ$4&gt;=$E70,DQ$4&lt;=$G70)*(DQ$4-$E70+1),$I70/2,$L70,TRUE)-_xlfn.NORM.DIST(AND(DQ$4&gt;=$E70,DQ$4&lt;=$G70)*(DP$4-$E70+1),$I70/2,$L70,TRUE))/(1-2*_xlfn.NORM.DIST(0,$I70/2,$L70,TRUE))*$C70+($J70="Steady Growth")*(AND(DQ$4&gt;=$E70,DQ$4&lt;=$G70)*((DQ$4-$E70+1)/($I70*($I70+1)/2)*$C70))+($J70="custom")*CustomCF!DJ70</f>
        <v>0</v>
      </c>
      <c r="DR70" s="19">
        <f>($J70="Bell Curve")*(_xlfn.NORM.DIST(AND(DR$4&gt;=$E70,DR$4&lt;=$G70)*(DR$4-$E70+1),$I70/2,$L70,TRUE)-_xlfn.NORM.DIST(AND(DR$4&gt;=$E70,DR$4&lt;=$G70)*(DQ$4-$E70+1),$I70/2,$L70,TRUE))/(1-2*_xlfn.NORM.DIST(0,$I70/2,$L70,TRUE))*$C70+($J70="Steady Growth")*(AND(DR$4&gt;=$E70,DR$4&lt;=$G70)*((DR$4-$E70+1)/($I70*($I70+1)/2)*$C70))+($J70="custom")*CustomCF!DK70</f>
        <v>0</v>
      </c>
      <c r="DS70" s="19">
        <f>($J70="Bell Curve")*(_xlfn.NORM.DIST(AND(DS$4&gt;=$E70,DS$4&lt;=$G70)*(DS$4-$E70+1),$I70/2,$L70,TRUE)-_xlfn.NORM.DIST(AND(DS$4&gt;=$E70,DS$4&lt;=$G70)*(DR$4-$E70+1),$I70/2,$L70,TRUE))/(1-2*_xlfn.NORM.DIST(0,$I70/2,$L70,TRUE))*$C70+($J70="Steady Growth")*(AND(DS$4&gt;=$E70,DS$4&lt;=$G70)*((DS$4-$E70+1)/($I70*($I70+1)/2)*$C70))+($J70="custom")*CustomCF!DL70</f>
        <v>0</v>
      </c>
      <c r="DT70" s="19">
        <f>($J70="Bell Curve")*(_xlfn.NORM.DIST(AND(DT$4&gt;=$E70,DT$4&lt;=$G70)*(DT$4-$E70+1),$I70/2,$L70,TRUE)-_xlfn.NORM.DIST(AND(DT$4&gt;=$E70,DT$4&lt;=$G70)*(DS$4-$E70+1),$I70/2,$L70,TRUE))/(1-2*_xlfn.NORM.DIST(0,$I70/2,$L70,TRUE))*$C70+($J70="Steady Growth")*(AND(DT$4&gt;=$E70,DT$4&lt;=$G70)*((DT$4-$E70+1)/($I70*($I70+1)/2)*$C70))+($J70="custom")*CustomCF!DM70</f>
        <v>0</v>
      </c>
      <c r="DU70" s="19">
        <f>($J70="Bell Curve")*(_xlfn.NORM.DIST(AND(DU$4&gt;=$E70,DU$4&lt;=$G70)*(DU$4-$E70+1),$I70/2,$L70,TRUE)-_xlfn.NORM.DIST(AND(DU$4&gt;=$E70,DU$4&lt;=$G70)*(DT$4-$E70+1),$I70/2,$L70,TRUE))/(1-2*_xlfn.NORM.DIST(0,$I70/2,$L70,TRUE))*$C70+($J70="Steady Growth")*(AND(DU$4&gt;=$E70,DU$4&lt;=$G70)*((DU$4-$E70+1)/($I70*($I70+1)/2)*$C70))+($J70="custom")*CustomCF!DN70</f>
        <v>0</v>
      </c>
      <c r="DV70" s="19">
        <f>($J70="Bell Curve")*(_xlfn.NORM.DIST(AND(DV$4&gt;=$E70,DV$4&lt;=$G70)*(DV$4-$E70+1),$I70/2,$L70,TRUE)-_xlfn.NORM.DIST(AND(DV$4&gt;=$E70,DV$4&lt;=$G70)*(DU$4-$E70+1),$I70/2,$L70,TRUE))/(1-2*_xlfn.NORM.DIST(0,$I70/2,$L70,TRUE))*$C70+($J70="Steady Growth")*(AND(DV$4&gt;=$E70,DV$4&lt;=$G70)*((DV$4-$E70+1)/($I70*($I70+1)/2)*$C70))+($J70="custom")*CustomCF!DO70</f>
        <v>0</v>
      </c>
      <c r="DW70" s="19">
        <f>($J70="Bell Curve")*(_xlfn.NORM.DIST(AND(DW$4&gt;=$E70,DW$4&lt;=$G70)*(DW$4-$E70+1),$I70/2,$L70,TRUE)-_xlfn.NORM.DIST(AND(DW$4&gt;=$E70,DW$4&lt;=$G70)*(DV$4-$E70+1),$I70/2,$L70,TRUE))/(1-2*_xlfn.NORM.DIST(0,$I70/2,$L70,TRUE))*$C70+($J70="Steady Growth")*(AND(DW$4&gt;=$E70,DW$4&lt;=$G70)*((DW$4-$E70+1)/($I70*($I70+1)/2)*$C70))+($J70="custom")*CustomCF!DP70</f>
        <v>0</v>
      </c>
      <c r="DX70" s="19">
        <f>($J70="Bell Curve")*(_xlfn.NORM.DIST(AND(DX$4&gt;=$E70,DX$4&lt;=$G70)*(DX$4-$E70+1),$I70/2,$L70,TRUE)-_xlfn.NORM.DIST(AND(DX$4&gt;=$E70,DX$4&lt;=$G70)*(DW$4-$E70+1),$I70/2,$L70,TRUE))/(1-2*_xlfn.NORM.DIST(0,$I70/2,$L70,TRUE))*$C70+($J70="Steady Growth")*(AND(DX$4&gt;=$E70,DX$4&lt;=$G70)*((DX$4-$E70+1)/($I70*($I70+1)/2)*$C70))+($J70="custom")*CustomCF!DQ70</f>
        <v>0</v>
      </c>
      <c r="DY70" s="19">
        <f>($J70="Bell Curve")*(_xlfn.NORM.DIST(AND(DY$4&gt;=$E70,DY$4&lt;=$G70)*(DY$4-$E70+1),$I70/2,$L70,TRUE)-_xlfn.NORM.DIST(AND(DY$4&gt;=$E70,DY$4&lt;=$G70)*(DX$4-$E70+1),$I70/2,$L70,TRUE))/(1-2*_xlfn.NORM.DIST(0,$I70/2,$L70,TRUE))*$C70+($J70="Steady Growth")*(AND(DY$4&gt;=$E70,DY$4&lt;=$G70)*((DY$4-$E70+1)/($I70*($I70+1)/2)*$C70))+($J70="custom")*CustomCF!DR70</f>
        <v>0</v>
      </c>
      <c r="DZ70" s="19">
        <f>($J70="Bell Curve")*(_xlfn.NORM.DIST(AND(DZ$4&gt;=$E70,DZ$4&lt;=$G70)*(DZ$4-$E70+1),$I70/2,$L70,TRUE)-_xlfn.NORM.DIST(AND(DZ$4&gt;=$E70,DZ$4&lt;=$G70)*(DY$4-$E70+1),$I70/2,$L70,TRUE))/(1-2*_xlfn.NORM.DIST(0,$I70/2,$L70,TRUE))*$C70+($J70="Steady Growth")*(AND(DZ$4&gt;=$E70,DZ$4&lt;=$G70)*((DZ$4-$E70+1)/($I70*($I70+1)/2)*$C70))+($J70="custom")*CustomCF!DS70</f>
        <v>0</v>
      </c>
      <c r="EA70" s="19">
        <f>($J70="Bell Curve")*(_xlfn.NORM.DIST(AND(EA$4&gt;=$E70,EA$4&lt;=$G70)*(EA$4-$E70+1),$I70/2,$L70,TRUE)-_xlfn.NORM.DIST(AND(EA$4&gt;=$E70,EA$4&lt;=$G70)*(DZ$4-$E70+1),$I70/2,$L70,TRUE))/(1-2*_xlfn.NORM.DIST(0,$I70/2,$L70,TRUE))*$C70+($J70="Steady Growth")*(AND(EA$4&gt;=$E70,EA$4&lt;=$G70)*((EA$4-$E70+1)/($I70*($I70+1)/2)*$C70))+($J70="custom")*CustomCF!DT70</f>
        <v>0</v>
      </c>
      <c r="EB70" s="19">
        <f>($J70="Bell Curve")*(_xlfn.NORM.DIST(AND(EB$4&gt;=$E70,EB$4&lt;=$G70)*(EB$4-$E70+1),$I70/2,$L70,TRUE)-_xlfn.NORM.DIST(AND(EB$4&gt;=$E70,EB$4&lt;=$G70)*(EA$4-$E70+1),$I70/2,$L70,TRUE))/(1-2*_xlfn.NORM.DIST(0,$I70/2,$L70,TRUE))*$C70+($J70="Steady Growth")*(AND(EB$4&gt;=$E70,EB$4&lt;=$G70)*((EB$4-$E70+1)/($I70*($I70+1)/2)*$C70))+($J70="custom")*CustomCF!DU70</f>
        <v>0</v>
      </c>
      <c r="EC70" s="19">
        <f>($J70="Bell Curve")*(_xlfn.NORM.DIST(AND(EC$4&gt;=$E70,EC$4&lt;=$G70)*(EC$4-$E70+1),$I70/2,$L70,TRUE)-_xlfn.NORM.DIST(AND(EC$4&gt;=$E70,EC$4&lt;=$G70)*(EB$4-$E70+1),$I70/2,$L70,TRUE))/(1-2*_xlfn.NORM.DIST(0,$I70/2,$L70,TRUE))*$C70+($J70="Steady Growth")*(AND(EC$4&gt;=$E70,EC$4&lt;=$G70)*((EC$4-$E70+1)/($I70*($I70+1)/2)*$C70))+($J70="custom")*CustomCF!DV70</f>
        <v>0</v>
      </c>
      <c r="ED70" s="19">
        <f>($J70="Bell Curve")*(_xlfn.NORM.DIST(AND(ED$4&gt;=$E70,ED$4&lt;=$G70)*(ED$4-$E70+1),$I70/2,$L70,TRUE)-_xlfn.NORM.DIST(AND(ED$4&gt;=$E70,ED$4&lt;=$G70)*(EC$4-$E70+1),$I70/2,$L70,TRUE))/(1-2*_xlfn.NORM.DIST(0,$I70/2,$L70,TRUE))*$C70+($J70="Steady Growth")*(AND(ED$4&gt;=$E70,ED$4&lt;=$G70)*((ED$4-$E70+1)/($I70*($I70+1)/2)*$C70))+($J70="custom")*CustomCF!DW70</f>
        <v>0</v>
      </c>
      <c r="EE70" s="19">
        <f>($J70="Bell Curve")*(_xlfn.NORM.DIST(AND(EE$4&gt;=$E70,EE$4&lt;=$G70)*(EE$4-$E70+1),$I70/2,$L70,TRUE)-_xlfn.NORM.DIST(AND(EE$4&gt;=$E70,EE$4&lt;=$G70)*(ED$4-$E70+1),$I70/2,$L70,TRUE))/(1-2*_xlfn.NORM.DIST(0,$I70/2,$L70,TRUE))*$C70+($J70="Steady Growth")*(AND(EE$4&gt;=$E70,EE$4&lt;=$G70)*((EE$4-$E70+1)/($I70*($I70+1)/2)*$C70))+($J70="custom")*CustomCF!DX70</f>
        <v>0</v>
      </c>
      <c r="EF70" s="121">
        <f>($J70="Bell Curve")*(_xlfn.NORM.DIST(AND(EF$4&gt;=$E70,EF$4&lt;=$G70)*(EF$4-$E70+1),$I70/2,$L70,TRUE)-_xlfn.NORM.DIST(AND(EF$4&gt;=$E70,EF$4&lt;=$G70)*(EE$4-$E70+1),$I70/2,$L70,TRUE))/(1-2*_xlfn.NORM.DIST(0,$I70/2,$L70,TRUE))*$C70+($J70="Steady Growth")*(AND(EF$4&gt;=$E70,EF$4&lt;=$G70)*((EF$4-$E70+1)/($I70*($I70+1)/2)*$C70))+($J70="custom")*CustomCF!DY70</f>
        <v>0</v>
      </c>
    </row>
    <row r="71" spans="2:136" hidden="1" outlineLevel="1" x14ac:dyDescent="0.2">
      <c r="B71" s="103">
        <f>Budget!S18</f>
        <v>0</v>
      </c>
      <c r="C71" s="19">
        <f>Budget!T18</f>
        <v>0</v>
      </c>
      <c r="D71" s="19" t="str">
        <f t="shared" si="29"/>
        <v/>
      </c>
      <c r="E71" s="92">
        <v>12</v>
      </c>
      <c r="F71" s="18">
        <f>IF(J71="Custom",CustomCF!E71,INDEX($P$6:$EF$6,MATCH(E71,$P$4:$EF$4,0)))</f>
        <v>46387</v>
      </c>
      <c r="G71" s="92">
        <v>30</v>
      </c>
      <c r="H71" s="18">
        <f>IF(J71="Custom",CustomCF!F71,INDEX($P$6:$EF$6,MATCH(G71,$P$4:$EF$4,0)))</f>
        <v>46934</v>
      </c>
      <c r="I71" s="9">
        <f t="shared" si="30"/>
        <v>19</v>
      </c>
      <c r="J71" s="92" t="s">
        <v>30</v>
      </c>
      <c r="K71" s="92" t="s">
        <v>31</v>
      </c>
      <c r="L71" s="9">
        <f t="shared" si="28"/>
        <v>10000000</v>
      </c>
      <c r="M71" s="107">
        <f t="shared" si="23"/>
        <v>0</v>
      </c>
      <c r="N71" s="112" t="str">
        <f t="shared" si="31"/>
        <v>OK</v>
      </c>
      <c r="O71" s="112"/>
      <c r="P71" s="19">
        <f>($J71="Bell Curve")*(_xlfn.NORM.DIST(AND(P$4&gt;=$E71,P$4&lt;=$G71)*(P$4-$E71+1),$I71/2,$L71,TRUE)-_xlfn.NORM.DIST(AND(P$4&gt;=$E71,P$4&lt;=$G71)*(N$4-$E71+1),$I71/2,$L71,TRUE))/(1-2*_xlfn.NORM.DIST(0,$I71/2,$L71,TRUE))*$C71+($J71="Steady Growth")*(AND(P$4&gt;=$E71,P$4&lt;=$G71)*((P$4-$E71+1)/($I71*($I71+1)/2)*$C71))+($J71="custom")*CustomCF!I71</f>
        <v>0</v>
      </c>
      <c r="Q71" s="19">
        <f>($J71="Bell Curve")*(_xlfn.NORM.DIST(AND(Q$4&gt;=$E71,Q$4&lt;=$G71)*(Q$4-$E71+1),$I71/2,$L71,TRUE)-_xlfn.NORM.DIST(AND(Q$4&gt;=$E71,Q$4&lt;=$G71)*(P$4-$E71+1),$I71/2,$L71,TRUE))/(1-2*_xlfn.NORM.DIST(0,$I71/2,$L71,TRUE))*$C71+($J71="Steady Growth")*(AND(Q$4&gt;=$E71,Q$4&lt;=$G71)*((Q$4-$E71+1)/($I71*($I71+1)/2)*$C71))+($J71="custom")*CustomCF!J71</f>
        <v>0</v>
      </c>
      <c r="R71" s="19">
        <f>($J71="Bell Curve")*(_xlfn.NORM.DIST(AND(R$4&gt;=$E71,R$4&lt;=$G71)*(R$4-$E71+1),$I71/2,$L71,TRUE)-_xlfn.NORM.DIST(AND(R$4&gt;=$E71,R$4&lt;=$G71)*(Q$4-$E71+1),$I71/2,$L71,TRUE))/(1-2*_xlfn.NORM.DIST(0,$I71/2,$L71,TRUE))*$C71+($J71="Steady Growth")*(AND(R$4&gt;=$E71,R$4&lt;=$G71)*((R$4-$E71+1)/($I71*($I71+1)/2)*$C71))+($J71="custom")*CustomCF!K71</f>
        <v>0</v>
      </c>
      <c r="S71" s="19">
        <f>($J71="Bell Curve")*(_xlfn.NORM.DIST(AND(S$4&gt;=$E71,S$4&lt;=$G71)*(S$4-$E71+1),$I71/2,$L71,TRUE)-_xlfn.NORM.DIST(AND(S$4&gt;=$E71,S$4&lt;=$G71)*(R$4-$E71+1),$I71/2,$L71,TRUE))/(1-2*_xlfn.NORM.DIST(0,$I71/2,$L71,TRUE))*$C71+($J71="Steady Growth")*(AND(S$4&gt;=$E71,S$4&lt;=$G71)*((S$4-$E71+1)/($I71*($I71+1)/2)*$C71))+($J71="custom")*CustomCF!L71</f>
        <v>0</v>
      </c>
      <c r="T71" s="19">
        <f>($J71="Bell Curve")*(_xlfn.NORM.DIST(AND(T$4&gt;=$E71,T$4&lt;=$G71)*(T$4-$E71+1),$I71/2,$L71,TRUE)-_xlfn.NORM.DIST(AND(T$4&gt;=$E71,T$4&lt;=$G71)*(S$4-$E71+1),$I71/2,$L71,TRUE))/(1-2*_xlfn.NORM.DIST(0,$I71/2,$L71,TRUE))*$C71+($J71="Steady Growth")*(AND(T$4&gt;=$E71,T$4&lt;=$G71)*((T$4-$E71+1)/($I71*($I71+1)/2)*$C71))+($J71="custom")*CustomCF!M71</f>
        <v>0</v>
      </c>
      <c r="U71" s="19">
        <f>($J71="Bell Curve")*(_xlfn.NORM.DIST(AND(U$4&gt;=$E71,U$4&lt;=$G71)*(U$4-$E71+1),$I71/2,$L71,TRUE)-_xlfn.NORM.DIST(AND(U$4&gt;=$E71,U$4&lt;=$G71)*(T$4-$E71+1),$I71/2,$L71,TRUE))/(1-2*_xlfn.NORM.DIST(0,$I71/2,$L71,TRUE))*$C71+($J71="Steady Growth")*(AND(U$4&gt;=$E71,U$4&lt;=$G71)*((U$4-$E71+1)/($I71*($I71+1)/2)*$C71))+($J71="custom")*CustomCF!N71</f>
        <v>0</v>
      </c>
      <c r="V71" s="19">
        <f>($J71="Bell Curve")*(_xlfn.NORM.DIST(AND(V$4&gt;=$E71,V$4&lt;=$G71)*(V$4-$E71+1),$I71/2,$L71,TRUE)-_xlfn.NORM.DIST(AND(V$4&gt;=$E71,V$4&lt;=$G71)*(U$4-$E71+1),$I71/2,$L71,TRUE))/(1-2*_xlfn.NORM.DIST(0,$I71/2,$L71,TRUE))*$C71+($J71="Steady Growth")*(AND(V$4&gt;=$E71,V$4&lt;=$G71)*((V$4-$E71+1)/($I71*($I71+1)/2)*$C71))+($J71="custom")*CustomCF!O71</f>
        <v>0</v>
      </c>
      <c r="W71" s="19">
        <f>($J71="Bell Curve")*(_xlfn.NORM.DIST(AND(W$4&gt;=$E71,W$4&lt;=$G71)*(W$4-$E71+1),$I71/2,$L71,TRUE)-_xlfn.NORM.DIST(AND(W$4&gt;=$E71,W$4&lt;=$G71)*(V$4-$E71+1),$I71/2,$L71,TRUE))/(1-2*_xlfn.NORM.DIST(0,$I71/2,$L71,TRUE))*$C71+($J71="Steady Growth")*(AND(W$4&gt;=$E71,W$4&lt;=$G71)*((W$4-$E71+1)/($I71*($I71+1)/2)*$C71))+($J71="custom")*CustomCF!P71</f>
        <v>0</v>
      </c>
      <c r="X71" s="19">
        <f>($J71="Bell Curve")*(_xlfn.NORM.DIST(AND(X$4&gt;=$E71,X$4&lt;=$G71)*(X$4-$E71+1),$I71/2,$L71,TRUE)-_xlfn.NORM.DIST(AND(X$4&gt;=$E71,X$4&lt;=$G71)*(W$4-$E71+1),$I71/2,$L71,TRUE))/(1-2*_xlfn.NORM.DIST(0,$I71/2,$L71,TRUE))*$C71+($J71="Steady Growth")*(AND(X$4&gt;=$E71,X$4&lt;=$G71)*((X$4-$E71+1)/($I71*($I71+1)/2)*$C71))+($J71="custom")*CustomCF!Q71</f>
        <v>0</v>
      </c>
      <c r="Y71" s="19">
        <f>($J71="Bell Curve")*(_xlfn.NORM.DIST(AND(Y$4&gt;=$E71,Y$4&lt;=$G71)*(Y$4-$E71+1),$I71/2,$L71,TRUE)-_xlfn.NORM.DIST(AND(Y$4&gt;=$E71,Y$4&lt;=$G71)*(X$4-$E71+1),$I71/2,$L71,TRUE))/(1-2*_xlfn.NORM.DIST(0,$I71/2,$L71,TRUE))*$C71+($J71="Steady Growth")*(AND(Y$4&gt;=$E71,Y$4&lt;=$G71)*((Y$4-$E71+1)/($I71*($I71+1)/2)*$C71))+($J71="custom")*CustomCF!R71</f>
        <v>0</v>
      </c>
      <c r="Z71" s="19">
        <f>($J71="Bell Curve")*(_xlfn.NORM.DIST(AND(Z$4&gt;=$E71,Z$4&lt;=$G71)*(Z$4-$E71+1),$I71/2,$L71,TRUE)-_xlfn.NORM.DIST(AND(Z$4&gt;=$E71,Z$4&lt;=$G71)*(Y$4-$E71+1),$I71/2,$L71,TRUE))/(1-2*_xlfn.NORM.DIST(0,$I71/2,$L71,TRUE))*$C71+($J71="Steady Growth")*(AND(Z$4&gt;=$E71,Z$4&lt;=$G71)*((Z$4-$E71+1)/($I71*($I71+1)/2)*$C71))+($J71="custom")*CustomCF!S71</f>
        <v>0</v>
      </c>
      <c r="AA71" s="19">
        <f>($J71="Bell Curve")*(_xlfn.NORM.DIST(AND(AA$4&gt;=$E71,AA$4&lt;=$G71)*(AA$4-$E71+1),$I71/2,$L71,TRUE)-_xlfn.NORM.DIST(AND(AA$4&gt;=$E71,AA$4&lt;=$G71)*(Z$4-$E71+1),$I71/2,$L71,TRUE))/(1-2*_xlfn.NORM.DIST(0,$I71/2,$L71,TRUE))*$C71+($J71="Steady Growth")*(AND(AA$4&gt;=$E71,AA$4&lt;=$G71)*((AA$4-$E71+1)/($I71*($I71+1)/2)*$C71))+($J71="custom")*CustomCF!T71</f>
        <v>0</v>
      </c>
      <c r="AB71" s="19">
        <f>($J71="Bell Curve")*(_xlfn.NORM.DIST(AND(AB$4&gt;=$E71,AB$4&lt;=$G71)*(AB$4-$E71+1),$I71/2,$L71,TRUE)-_xlfn.NORM.DIST(AND(AB$4&gt;=$E71,AB$4&lt;=$G71)*(AA$4-$E71+1),$I71/2,$L71,TRUE))/(1-2*_xlfn.NORM.DIST(0,$I71/2,$L71,TRUE))*$C71+($J71="Steady Growth")*(AND(AB$4&gt;=$E71,AB$4&lt;=$G71)*((AB$4-$E71+1)/($I71*($I71+1)/2)*$C71))+($J71="custom")*CustomCF!U71</f>
        <v>0</v>
      </c>
      <c r="AC71" s="19">
        <f>($J71="Bell Curve")*(_xlfn.NORM.DIST(AND(AC$4&gt;=$E71,AC$4&lt;=$G71)*(AC$4-$E71+1),$I71/2,$L71,TRUE)-_xlfn.NORM.DIST(AND(AC$4&gt;=$E71,AC$4&lt;=$G71)*(AB$4-$E71+1),$I71/2,$L71,TRUE))/(1-2*_xlfn.NORM.DIST(0,$I71/2,$L71,TRUE))*$C71+($J71="Steady Growth")*(AND(AC$4&gt;=$E71,AC$4&lt;=$G71)*((AC$4-$E71+1)/($I71*($I71+1)/2)*$C71))+($J71="custom")*CustomCF!V71</f>
        <v>0</v>
      </c>
      <c r="AD71" s="19">
        <f>($J71="Bell Curve")*(_xlfn.NORM.DIST(AND(AD$4&gt;=$E71,AD$4&lt;=$G71)*(AD$4-$E71+1),$I71/2,$L71,TRUE)-_xlfn.NORM.DIST(AND(AD$4&gt;=$E71,AD$4&lt;=$G71)*(AC$4-$E71+1),$I71/2,$L71,TRUE))/(1-2*_xlfn.NORM.DIST(0,$I71/2,$L71,TRUE))*$C71+($J71="Steady Growth")*(AND(AD$4&gt;=$E71,AD$4&lt;=$G71)*((AD$4-$E71+1)/($I71*($I71+1)/2)*$C71))+($J71="custom")*CustomCF!W71</f>
        <v>0</v>
      </c>
      <c r="AE71" s="19">
        <f>($J71="Bell Curve")*(_xlfn.NORM.DIST(AND(AE$4&gt;=$E71,AE$4&lt;=$G71)*(AE$4-$E71+1),$I71/2,$L71,TRUE)-_xlfn.NORM.DIST(AND(AE$4&gt;=$E71,AE$4&lt;=$G71)*(AD$4-$E71+1),$I71/2,$L71,TRUE))/(1-2*_xlfn.NORM.DIST(0,$I71/2,$L71,TRUE))*$C71+($J71="Steady Growth")*(AND(AE$4&gt;=$E71,AE$4&lt;=$G71)*((AE$4-$E71+1)/($I71*($I71+1)/2)*$C71))+($J71="custom")*CustomCF!X71</f>
        <v>0</v>
      </c>
      <c r="AF71" s="19">
        <f>($J71="Bell Curve")*(_xlfn.NORM.DIST(AND(AF$4&gt;=$E71,AF$4&lt;=$G71)*(AF$4-$E71+1),$I71/2,$L71,TRUE)-_xlfn.NORM.DIST(AND(AF$4&gt;=$E71,AF$4&lt;=$G71)*(AE$4-$E71+1),$I71/2,$L71,TRUE))/(1-2*_xlfn.NORM.DIST(0,$I71/2,$L71,TRUE))*$C71+($J71="Steady Growth")*(AND(AF$4&gt;=$E71,AF$4&lt;=$G71)*((AF$4-$E71+1)/($I71*($I71+1)/2)*$C71))+($J71="custom")*CustomCF!Y71</f>
        <v>0</v>
      </c>
      <c r="AG71" s="19">
        <f>($J71="Bell Curve")*(_xlfn.NORM.DIST(AND(AG$4&gt;=$E71,AG$4&lt;=$G71)*(AG$4-$E71+1),$I71/2,$L71,TRUE)-_xlfn.NORM.DIST(AND(AG$4&gt;=$E71,AG$4&lt;=$G71)*(AF$4-$E71+1),$I71/2,$L71,TRUE))/(1-2*_xlfn.NORM.DIST(0,$I71/2,$L71,TRUE))*$C71+($J71="Steady Growth")*(AND(AG$4&gt;=$E71,AG$4&lt;=$G71)*((AG$4-$E71+1)/($I71*($I71+1)/2)*$C71))+($J71="custom")*CustomCF!Z71</f>
        <v>0</v>
      </c>
      <c r="AH71" s="19">
        <f>($J71="Bell Curve")*(_xlfn.NORM.DIST(AND(AH$4&gt;=$E71,AH$4&lt;=$G71)*(AH$4-$E71+1),$I71/2,$L71,TRUE)-_xlfn.NORM.DIST(AND(AH$4&gt;=$E71,AH$4&lt;=$G71)*(AG$4-$E71+1),$I71/2,$L71,TRUE))/(1-2*_xlfn.NORM.DIST(0,$I71/2,$L71,TRUE))*$C71+($J71="Steady Growth")*(AND(AH$4&gt;=$E71,AH$4&lt;=$G71)*((AH$4-$E71+1)/($I71*($I71+1)/2)*$C71))+($J71="custom")*CustomCF!AA71</f>
        <v>0</v>
      </c>
      <c r="AI71" s="19">
        <f>($J71="Bell Curve")*(_xlfn.NORM.DIST(AND(AI$4&gt;=$E71,AI$4&lt;=$G71)*(AI$4-$E71+1),$I71/2,$L71,TRUE)-_xlfn.NORM.DIST(AND(AI$4&gt;=$E71,AI$4&lt;=$G71)*(AH$4-$E71+1),$I71/2,$L71,TRUE))/(1-2*_xlfn.NORM.DIST(0,$I71/2,$L71,TRUE))*$C71+($J71="Steady Growth")*(AND(AI$4&gt;=$E71,AI$4&lt;=$G71)*((AI$4-$E71+1)/($I71*($I71+1)/2)*$C71))+($J71="custom")*CustomCF!AB71</f>
        <v>0</v>
      </c>
      <c r="AJ71" s="19">
        <f>($J71="Bell Curve")*(_xlfn.NORM.DIST(AND(AJ$4&gt;=$E71,AJ$4&lt;=$G71)*(AJ$4-$E71+1),$I71/2,$L71,TRUE)-_xlfn.NORM.DIST(AND(AJ$4&gt;=$E71,AJ$4&lt;=$G71)*(AI$4-$E71+1),$I71/2,$L71,TRUE))/(1-2*_xlfn.NORM.DIST(0,$I71/2,$L71,TRUE))*$C71+($J71="Steady Growth")*(AND(AJ$4&gt;=$E71,AJ$4&lt;=$G71)*((AJ$4-$E71+1)/($I71*($I71+1)/2)*$C71))+($J71="custom")*CustomCF!AC71</f>
        <v>0</v>
      </c>
      <c r="AK71" s="19">
        <f>($J71="Bell Curve")*(_xlfn.NORM.DIST(AND(AK$4&gt;=$E71,AK$4&lt;=$G71)*(AK$4-$E71+1),$I71/2,$L71,TRUE)-_xlfn.NORM.DIST(AND(AK$4&gt;=$E71,AK$4&lt;=$G71)*(AJ$4-$E71+1),$I71/2,$L71,TRUE))/(1-2*_xlfn.NORM.DIST(0,$I71/2,$L71,TRUE))*$C71+($J71="Steady Growth")*(AND(AK$4&gt;=$E71,AK$4&lt;=$G71)*((AK$4-$E71+1)/($I71*($I71+1)/2)*$C71))+($J71="custom")*CustomCF!AD71</f>
        <v>0</v>
      </c>
      <c r="AL71" s="19">
        <f>($J71="Bell Curve")*(_xlfn.NORM.DIST(AND(AL$4&gt;=$E71,AL$4&lt;=$G71)*(AL$4-$E71+1),$I71/2,$L71,TRUE)-_xlfn.NORM.DIST(AND(AL$4&gt;=$E71,AL$4&lt;=$G71)*(AK$4-$E71+1),$I71/2,$L71,TRUE))/(1-2*_xlfn.NORM.DIST(0,$I71/2,$L71,TRUE))*$C71+($J71="Steady Growth")*(AND(AL$4&gt;=$E71,AL$4&lt;=$G71)*((AL$4-$E71+1)/($I71*($I71+1)/2)*$C71))+($J71="custom")*CustomCF!AE71</f>
        <v>0</v>
      </c>
      <c r="AM71" s="19">
        <f>($J71="Bell Curve")*(_xlfn.NORM.DIST(AND(AM$4&gt;=$E71,AM$4&lt;=$G71)*(AM$4-$E71+1),$I71/2,$L71,TRUE)-_xlfn.NORM.DIST(AND(AM$4&gt;=$E71,AM$4&lt;=$G71)*(AL$4-$E71+1),$I71/2,$L71,TRUE))/(1-2*_xlfn.NORM.DIST(0,$I71/2,$L71,TRUE))*$C71+($J71="Steady Growth")*(AND(AM$4&gt;=$E71,AM$4&lt;=$G71)*((AM$4-$E71+1)/($I71*($I71+1)/2)*$C71))+($J71="custom")*CustomCF!AF71</f>
        <v>0</v>
      </c>
      <c r="AN71" s="19">
        <f>($J71="Bell Curve")*(_xlfn.NORM.DIST(AND(AN$4&gt;=$E71,AN$4&lt;=$G71)*(AN$4-$E71+1),$I71/2,$L71,TRUE)-_xlfn.NORM.DIST(AND(AN$4&gt;=$E71,AN$4&lt;=$G71)*(AM$4-$E71+1),$I71/2,$L71,TRUE))/(1-2*_xlfn.NORM.DIST(0,$I71/2,$L71,TRUE))*$C71+($J71="Steady Growth")*(AND(AN$4&gt;=$E71,AN$4&lt;=$G71)*((AN$4-$E71+1)/($I71*($I71+1)/2)*$C71))+($J71="custom")*CustomCF!AG71</f>
        <v>0</v>
      </c>
      <c r="AO71" s="19">
        <f>($J71="Bell Curve")*(_xlfn.NORM.DIST(AND(AO$4&gt;=$E71,AO$4&lt;=$G71)*(AO$4-$E71+1),$I71/2,$L71,TRUE)-_xlfn.NORM.DIST(AND(AO$4&gt;=$E71,AO$4&lt;=$G71)*(AN$4-$E71+1),$I71/2,$L71,TRUE))/(1-2*_xlfn.NORM.DIST(0,$I71/2,$L71,TRUE))*$C71+($J71="Steady Growth")*(AND(AO$4&gt;=$E71,AO$4&lt;=$G71)*((AO$4-$E71+1)/($I71*($I71+1)/2)*$C71))+($J71="custom")*CustomCF!AH71</f>
        <v>0</v>
      </c>
      <c r="AP71" s="19">
        <f>($J71="Bell Curve")*(_xlfn.NORM.DIST(AND(AP$4&gt;=$E71,AP$4&lt;=$G71)*(AP$4-$E71+1),$I71/2,$L71,TRUE)-_xlfn.NORM.DIST(AND(AP$4&gt;=$E71,AP$4&lt;=$G71)*(AO$4-$E71+1),$I71/2,$L71,TRUE))/(1-2*_xlfn.NORM.DIST(0,$I71/2,$L71,TRUE))*$C71+($J71="Steady Growth")*(AND(AP$4&gt;=$E71,AP$4&lt;=$G71)*((AP$4-$E71+1)/($I71*($I71+1)/2)*$C71))+($J71="custom")*CustomCF!AI71</f>
        <v>0</v>
      </c>
      <c r="AQ71" s="19">
        <f>($J71="Bell Curve")*(_xlfn.NORM.DIST(AND(AQ$4&gt;=$E71,AQ$4&lt;=$G71)*(AQ$4-$E71+1),$I71/2,$L71,TRUE)-_xlfn.NORM.DIST(AND(AQ$4&gt;=$E71,AQ$4&lt;=$G71)*(AP$4-$E71+1),$I71/2,$L71,TRUE))/(1-2*_xlfn.NORM.DIST(0,$I71/2,$L71,TRUE))*$C71+($J71="Steady Growth")*(AND(AQ$4&gt;=$E71,AQ$4&lt;=$G71)*((AQ$4-$E71+1)/($I71*($I71+1)/2)*$C71))+($J71="custom")*CustomCF!AJ71</f>
        <v>0</v>
      </c>
      <c r="AR71" s="19">
        <f>($J71="Bell Curve")*(_xlfn.NORM.DIST(AND(AR$4&gt;=$E71,AR$4&lt;=$G71)*(AR$4-$E71+1),$I71/2,$L71,TRUE)-_xlfn.NORM.DIST(AND(AR$4&gt;=$E71,AR$4&lt;=$G71)*(AQ$4-$E71+1),$I71/2,$L71,TRUE))/(1-2*_xlfn.NORM.DIST(0,$I71/2,$L71,TRUE))*$C71+($J71="Steady Growth")*(AND(AR$4&gt;=$E71,AR$4&lt;=$G71)*((AR$4-$E71+1)/($I71*($I71+1)/2)*$C71))+($J71="custom")*CustomCF!AK71</f>
        <v>0</v>
      </c>
      <c r="AS71" s="19">
        <f>($J71="Bell Curve")*(_xlfn.NORM.DIST(AND(AS$4&gt;=$E71,AS$4&lt;=$G71)*(AS$4-$E71+1),$I71/2,$L71,TRUE)-_xlfn.NORM.DIST(AND(AS$4&gt;=$E71,AS$4&lt;=$G71)*(AR$4-$E71+1),$I71/2,$L71,TRUE))/(1-2*_xlfn.NORM.DIST(0,$I71/2,$L71,TRUE))*$C71+($J71="Steady Growth")*(AND(AS$4&gt;=$E71,AS$4&lt;=$G71)*((AS$4-$E71+1)/($I71*($I71+1)/2)*$C71))+($J71="custom")*CustomCF!AL71</f>
        <v>0</v>
      </c>
      <c r="AT71" s="19">
        <f>($J71="Bell Curve")*(_xlfn.NORM.DIST(AND(AT$4&gt;=$E71,AT$4&lt;=$G71)*(AT$4-$E71+1),$I71/2,$L71,TRUE)-_xlfn.NORM.DIST(AND(AT$4&gt;=$E71,AT$4&lt;=$G71)*(AS$4-$E71+1),$I71/2,$L71,TRUE))/(1-2*_xlfn.NORM.DIST(0,$I71/2,$L71,TRUE))*$C71+($J71="Steady Growth")*(AND(AT$4&gt;=$E71,AT$4&lt;=$G71)*((AT$4-$E71+1)/($I71*($I71+1)/2)*$C71))+($J71="custom")*CustomCF!AM71</f>
        <v>0</v>
      </c>
      <c r="AU71" s="19">
        <f>($J71="Bell Curve")*(_xlfn.NORM.DIST(AND(AU$4&gt;=$E71,AU$4&lt;=$G71)*(AU$4-$E71+1),$I71/2,$L71,TRUE)-_xlfn.NORM.DIST(AND(AU$4&gt;=$E71,AU$4&lt;=$G71)*(AT$4-$E71+1),$I71/2,$L71,TRUE))/(1-2*_xlfn.NORM.DIST(0,$I71/2,$L71,TRUE))*$C71+($J71="Steady Growth")*(AND(AU$4&gt;=$E71,AU$4&lt;=$G71)*((AU$4-$E71+1)/($I71*($I71+1)/2)*$C71))+($J71="custom")*CustomCF!AN71</f>
        <v>0</v>
      </c>
      <c r="AV71" s="19">
        <f>($J71="Bell Curve")*(_xlfn.NORM.DIST(AND(AV$4&gt;=$E71,AV$4&lt;=$G71)*(AV$4-$E71+1),$I71/2,$L71,TRUE)-_xlfn.NORM.DIST(AND(AV$4&gt;=$E71,AV$4&lt;=$G71)*(AU$4-$E71+1),$I71/2,$L71,TRUE))/(1-2*_xlfn.NORM.DIST(0,$I71/2,$L71,TRUE))*$C71+($J71="Steady Growth")*(AND(AV$4&gt;=$E71,AV$4&lt;=$G71)*((AV$4-$E71+1)/($I71*($I71+1)/2)*$C71))+($J71="custom")*CustomCF!AO71</f>
        <v>0</v>
      </c>
      <c r="AW71" s="19">
        <f>($J71="Bell Curve")*(_xlfn.NORM.DIST(AND(AW$4&gt;=$E71,AW$4&lt;=$G71)*(AW$4-$E71+1),$I71/2,$L71,TRUE)-_xlfn.NORM.DIST(AND(AW$4&gt;=$E71,AW$4&lt;=$G71)*(AV$4-$E71+1),$I71/2,$L71,TRUE))/(1-2*_xlfn.NORM.DIST(0,$I71/2,$L71,TRUE))*$C71+($J71="Steady Growth")*(AND(AW$4&gt;=$E71,AW$4&lt;=$G71)*((AW$4-$E71+1)/($I71*($I71+1)/2)*$C71))+($J71="custom")*CustomCF!AP71</f>
        <v>0</v>
      </c>
      <c r="AX71" s="19">
        <f>($J71="Bell Curve")*(_xlfn.NORM.DIST(AND(AX$4&gt;=$E71,AX$4&lt;=$G71)*(AX$4-$E71+1),$I71/2,$L71,TRUE)-_xlfn.NORM.DIST(AND(AX$4&gt;=$E71,AX$4&lt;=$G71)*(AW$4-$E71+1),$I71/2,$L71,TRUE))/(1-2*_xlfn.NORM.DIST(0,$I71/2,$L71,TRUE))*$C71+($J71="Steady Growth")*(AND(AX$4&gt;=$E71,AX$4&lt;=$G71)*((AX$4-$E71+1)/($I71*($I71+1)/2)*$C71))+($J71="custom")*CustomCF!AQ71</f>
        <v>0</v>
      </c>
      <c r="AY71" s="19">
        <f>($J71="Bell Curve")*(_xlfn.NORM.DIST(AND(AY$4&gt;=$E71,AY$4&lt;=$G71)*(AY$4-$E71+1),$I71/2,$L71,TRUE)-_xlfn.NORM.DIST(AND(AY$4&gt;=$E71,AY$4&lt;=$G71)*(AX$4-$E71+1),$I71/2,$L71,TRUE))/(1-2*_xlfn.NORM.DIST(0,$I71/2,$L71,TRUE))*$C71+($J71="Steady Growth")*(AND(AY$4&gt;=$E71,AY$4&lt;=$G71)*((AY$4-$E71+1)/($I71*($I71+1)/2)*$C71))+($J71="custom")*CustomCF!AR71</f>
        <v>0</v>
      </c>
      <c r="AZ71" s="19">
        <f>($J71="Bell Curve")*(_xlfn.NORM.DIST(AND(AZ$4&gt;=$E71,AZ$4&lt;=$G71)*(AZ$4-$E71+1),$I71/2,$L71,TRUE)-_xlfn.NORM.DIST(AND(AZ$4&gt;=$E71,AZ$4&lt;=$G71)*(AY$4-$E71+1),$I71/2,$L71,TRUE))/(1-2*_xlfn.NORM.DIST(0,$I71/2,$L71,TRUE))*$C71+($J71="Steady Growth")*(AND(AZ$4&gt;=$E71,AZ$4&lt;=$G71)*((AZ$4-$E71+1)/($I71*($I71+1)/2)*$C71))+($J71="custom")*CustomCF!AS71</f>
        <v>0</v>
      </c>
      <c r="BA71" s="19">
        <f>($J71="Bell Curve")*(_xlfn.NORM.DIST(AND(BA$4&gt;=$E71,BA$4&lt;=$G71)*(BA$4-$E71+1),$I71/2,$L71,TRUE)-_xlfn.NORM.DIST(AND(BA$4&gt;=$E71,BA$4&lt;=$G71)*(AZ$4-$E71+1),$I71/2,$L71,TRUE))/(1-2*_xlfn.NORM.DIST(0,$I71/2,$L71,TRUE))*$C71+($J71="Steady Growth")*(AND(BA$4&gt;=$E71,BA$4&lt;=$G71)*((BA$4-$E71+1)/($I71*($I71+1)/2)*$C71))+($J71="custom")*CustomCF!AT71</f>
        <v>0</v>
      </c>
      <c r="BB71" s="19">
        <f>($J71="Bell Curve")*(_xlfn.NORM.DIST(AND(BB$4&gt;=$E71,BB$4&lt;=$G71)*(BB$4-$E71+1),$I71/2,$L71,TRUE)-_xlfn.NORM.DIST(AND(BB$4&gt;=$E71,BB$4&lt;=$G71)*(BA$4-$E71+1),$I71/2,$L71,TRUE))/(1-2*_xlfn.NORM.DIST(0,$I71/2,$L71,TRUE))*$C71+($J71="Steady Growth")*(AND(BB$4&gt;=$E71,BB$4&lt;=$G71)*((BB$4-$E71+1)/($I71*($I71+1)/2)*$C71))+($J71="custom")*CustomCF!AU71</f>
        <v>0</v>
      </c>
      <c r="BC71" s="19">
        <f>($J71="Bell Curve")*(_xlfn.NORM.DIST(AND(BC$4&gt;=$E71,BC$4&lt;=$G71)*(BC$4-$E71+1),$I71/2,$L71,TRUE)-_xlfn.NORM.DIST(AND(BC$4&gt;=$E71,BC$4&lt;=$G71)*(BB$4-$E71+1),$I71/2,$L71,TRUE))/(1-2*_xlfn.NORM.DIST(0,$I71/2,$L71,TRUE))*$C71+($J71="Steady Growth")*(AND(BC$4&gt;=$E71,BC$4&lt;=$G71)*((BC$4-$E71+1)/($I71*($I71+1)/2)*$C71))+($J71="custom")*CustomCF!AV71</f>
        <v>0</v>
      </c>
      <c r="BD71" s="19">
        <f>($J71="Bell Curve")*(_xlfn.NORM.DIST(AND(BD$4&gt;=$E71,BD$4&lt;=$G71)*(BD$4-$E71+1),$I71/2,$L71,TRUE)-_xlfn.NORM.DIST(AND(BD$4&gt;=$E71,BD$4&lt;=$G71)*(BC$4-$E71+1),$I71/2,$L71,TRUE))/(1-2*_xlfn.NORM.DIST(0,$I71/2,$L71,TRUE))*$C71+($J71="Steady Growth")*(AND(BD$4&gt;=$E71,BD$4&lt;=$G71)*((BD$4-$E71+1)/($I71*($I71+1)/2)*$C71))+($J71="custom")*CustomCF!AW71</f>
        <v>0</v>
      </c>
      <c r="BE71" s="19">
        <f>($J71="Bell Curve")*(_xlfn.NORM.DIST(AND(BE$4&gt;=$E71,BE$4&lt;=$G71)*(BE$4-$E71+1),$I71/2,$L71,TRUE)-_xlfn.NORM.DIST(AND(BE$4&gt;=$E71,BE$4&lt;=$G71)*(BD$4-$E71+1),$I71/2,$L71,TRUE))/(1-2*_xlfn.NORM.DIST(0,$I71/2,$L71,TRUE))*$C71+($J71="Steady Growth")*(AND(BE$4&gt;=$E71,BE$4&lt;=$G71)*((BE$4-$E71+1)/($I71*($I71+1)/2)*$C71))+($J71="custom")*CustomCF!AX71</f>
        <v>0</v>
      </c>
      <c r="BF71" s="19">
        <f>($J71="Bell Curve")*(_xlfn.NORM.DIST(AND(BF$4&gt;=$E71,BF$4&lt;=$G71)*(BF$4-$E71+1),$I71/2,$L71,TRUE)-_xlfn.NORM.DIST(AND(BF$4&gt;=$E71,BF$4&lt;=$G71)*(BE$4-$E71+1),$I71/2,$L71,TRUE))/(1-2*_xlfn.NORM.DIST(0,$I71/2,$L71,TRUE))*$C71+($J71="Steady Growth")*(AND(BF$4&gt;=$E71,BF$4&lt;=$G71)*((BF$4-$E71+1)/($I71*($I71+1)/2)*$C71))+($J71="custom")*CustomCF!AY71</f>
        <v>0</v>
      </c>
      <c r="BG71" s="19">
        <f>($J71="Bell Curve")*(_xlfn.NORM.DIST(AND(BG$4&gt;=$E71,BG$4&lt;=$G71)*(BG$4-$E71+1),$I71/2,$L71,TRUE)-_xlfn.NORM.DIST(AND(BG$4&gt;=$E71,BG$4&lt;=$G71)*(BF$4-$E71+1),$I71/2,$L71,TRUE))/(1-2*_xlfn.NORM.DIST(0,$I71/2,$L71,TRUE))*$C71+($J71="Steady Growth")*(AND(BG$4&gt;=$E71,BG$4&lt;=$G71)*((BG$4-$E71+1)/($I71*($I71+1)/2)*$C71))+($J71="custom")*CustomCF!AZ71</f>
        <v>0</v>
      </c>
      <c r="BH71" s="19">
        <f>($J71="Bell Curve")*(_xlfn.NORM.DIST(AND(BH$4&gt;=$E71,BH$4&lt;=$G71)*(BH$4-$E71+1),$I71/2,$L71,TRUE)-_xlfn.NORM.DIST(AND(BH$4&gt;=$E71,BH$4&lt;=$G71)*(BG$4-$E71+1),$I71/2,$L71,TRUE))/(1-2*_xlfn.NORM.DIST(0,$I71/2,$L71,TRUE))*$C71+($J71="Steady Growth")*(AND(BH$4&gt;=$E71,BH$4&lt;=$G71)*((BH$4-$E71+1)/($I71*($I71+1)/2)*$C71))+($J71="custom")*CustomCF!BA71</f>
        <v>0</v>
      </c>
      <c r="BI71" s="19">
        <f>($J71="Bell Curve")*(_xlfn.NORM.DIST(AND(BI$4&gt;=$E71,BI$4&lt;=$G71)*(BI$4-$E71+1),$I71/2,$L71,TRUE)-_xlfn.NORM.DIST(AND(BI$4&gt;=$E71,BI$4&lt;=$G71)*(BH$4-$E71+1),$I71/2,$L71,TRUE))/(1-2*_xlfn.NORM.DIST(0,$I71/2,$L71,TRUE))*$C71+($J71="Steady Growth")*(AND(BI$4&gt;=$E71,BI$4&lt;=$G71)*((BI$4-$E71+1)/($I71*($I71+1)/2)*$C71))+($J71="custom")*CustomCF!BB71</f>
        <v>0</v>
      </c>
      <c r="BJ71" s="19">
        <f>($J71="Bell Curve")*(_xlfn.NORM.DIST(AND(BJ$4&gt;=$E71,BJ$4&lt;=$G71)*(BJ$4-$E71+1),$I71/2,$L71,TRUE)-_xlfn.NORM.DIST(AND(BJ$4&gt;=$E71,BJ$4&lt;=$G71)*(BI$4-$E71+1),$I71/2,$L71,TRUE))/(1-2*_xlfn.NORM.DIST(0,$I71/2,$L71,TRUE))*$C71+($J71="Steady Growth")*(AND(BJ$4&gt;=$E71,BJ$4&lt;=$G71)*((BJ$4-$E71+1)/($I71*($I71+1)/2)*$C71))+($J71="custom")*CustomCF!BC71</f>
        <v>0</v>
      </c>
      <c r="BK71" s="19">
        <f>($J71="Bell Curve")*(_xlfn.NORM.DIST(AND(BK$4&gt;=$E71,BK$4&lt;=$G71)*(BK$4-$E71+1),$I71/2,$L71,TRUE)-_xlfn.NORM.DIST(AND(BK$4&gt;=$E71,BK$4&lt;=$G71)*(BJ$4-$E71+1),$I71/2,$L71,TRUE))/(1-2*_xlfn.NORM.DIST(0,$I71/2,$L71,TRUE))*$C71+($J71="Steady Growth")*(AND(BK$4&gt;=$E71,BK$4&lt;=$G71)*((BK$4-$E71+1)/($I71*($I71+1)/2)*$C71))+($J71="custom")*CustomCF!BD71</f>
        <v>0</v>
      </c>
      <c r="BL71" s="19">
        <f>($J71="Bell Curve")*(_xlfn.NORM.DIST(AND(BL$4&gt;=$E71,BL$4&lt;=$G71)*(BL$4-$E71+1),$I71/2,$L71,TRUE)-_xlfn.NORM.DIST(AND(BL$4&gt;=$E71,BL$4&lt;=$G71)*(BK$4-$E71+1),$I71/2,$L71,TRUE))/(1-2*_xlfn.NORM.DIST(0,$I71/2,$L71,TRUE))*$C71+($J71="Steady Growth")*(AND(BL$4&gt;=$E71,BL$4&lt;=$G71)*((BL$4-$E71+1)/($I71*($I71+1)/2)*$C71))+($J71="custom")*CustomCF!BE71</f>
        <v>0</v>
      </c>
      <c r="BM71" s="19">
        <f>($J71="Bell Curve")*(_xlfn.NORM.DIST(AND(BM$4&gt;=$E71,BM$4&lt;=$G71)*(BM$4-$E71+1),$I71/2,$L71,TRUE)-_xlfn.NORM.DIST(AND(BM$4&gt;=$E71,BM$4&lt;=$G71)*(BL$4-$E71+1),$I71/2,$L71,TRUE))/(1-2*_xlfn.NORM.DIST(0,$I71/2,$L71,TRUE))*$C71+($J71="Steady Growth")*(AND(BM$4&gt;=$E71,BM$4&lt;=$G71)*((BM$4-$E71+1)/($I71*($I71+1)/2)*$C71))+($J71="custom")*CustomCF!BF71</f>
        <v>0</v>
      </c>
      <c r="BN71" s="19">
        <f>($J71="Bell Curve")*(_xlfn.NORM.DIST(AND(BN$4&gt;=$E71,BN$4&lt;=$G71)*(BN$4-$E71+1),$I71/2,$L71,TRUE)-_xlfn.NORM.DIST(AND(BN$4&gt;=$E71,BN$4&lt;=$G71)*(BM$4-$E71+1),$I71/2,$L71,TRUE))/(1-2*_xlfn.NORM.DIST(0,$I71/2,$L71,TRUE))*$C71+($J71="Steady Growth")*(AND(BN$4&gt;=$E71,BN$4&lt;=$G71)*((BN$4-$E71+1)/($I71*($I71+1)/2)*$C71))+($J71="custom")*CustomCF!BG71</f>
        <v>0</v>
      </c>
      <c r="BO71" s="19">
        <f>($J71="Bell Curve")*(_xlfn.NORM.DIST(AND(BO$4&gt;=$E71,BO$4&lt;=$G71)*(BO$4-$E71+1),$I71/2,$L71,TRUE)-_xlfn.NORM.DIST(AND(BO$4&gt;=$E71,BO$4&lt;=$G71)*(BN$4-$E71+1),$I71/2,$L71,TRUE))/(1-2*_xlfn.NORM.DIST(0,$I71/2,$L71,TRUE))*$C71+($J71="Steady Growth")*(AND(BO$4&gt;=$E71,BO$4&lt;=$G71)*((BO$4-$E71+1)/($I71*($I71+1)/2)*$C71))+($J71="custom")*CustomCF!BH71</f>
        <v>0</v>
      </c>
      <c r="BP71" s="19">
        <f>($J71="Bell Curve")*(_xlfn.NORM.DIST(AND(BP$4&gt;=$E71,BP$4&lt;=$G71)*(BP$4-$E71+1),$I71/2,$L71,TRUE)-_xlfn.NORM.DIST(AND(BP$4&gt;=$E71,BP$4&lt;=$G71)*(BO$4-$E71+1),$I71/2,$L71,TRUE))/(1-2*_xlfn.NORM.DIST(0,$I71/2,$L71,TRUE))*$C71+($J71="Steady Growth")*(AND(BP$4&gt;=$E71,BP$4&lt;=$G71)*((BP$4-$E71+1)/($I71*($I71+1)/2)*$C71))+($J71="custom")*CustomCF!BI71</f>
        <v>0</v>
      </c>
      <c r="BQ71" s="19">
        <f>($J71="Bell Curve")*(_xlfn.NORM.DIST(AND(BQ$4&gt;=$E71,BQ$4&lt;=$G71)*(BQ$4-$E71+1),$I71/2,$L71,TRUE)-_xlfn.NORM.DIST(AND(BQ$4&gt;=$E71,BQ$4&lt;=$G71)*(BP$4-$E71+1),$I71/2,$L71,TRUE))/(1-2*_xlfn.NORM.DIST(0,$I71/2,$L71,TRUE))*$C71+($J71="Steady Growth")*(AND(BQ$4&gt;=$E71,BQ$4&lt;=$G71)*((BQ$4-$E71+1)/($I71*($I71+1)/2)*$C71))+($J71="custom")*CustomCF!BJ71</f>
        <v>0</v>
      </c>
      <c r="BR71" s="19">
        <f>($J71="Bell Curve")*(_xlfn.NORM.DIST(AND(BR$4&gt;=$E71,BR$4&lt;=$G71)*(BR$4-$E71+1),$I71/2,$L71,TRUE)-_xlfn.NORM.DIST(AND(BR$4&gt;=$E71,BR$4&lt;=$G71)*(BQ$4-$E71+1),$I71/2,$L71,TRUE))/(1-2*_xlfn.NORM.DIST(0,$I71/2,$L71,TRUE))*$C71+($J71="Steady Growth")*(AND(BR$4&gt;=$E71,BR$4&lt;=$G71)*((BR$4-$E71+1)/($I71*($I71+1)/2)*$C71))+($J71="custom")*CustomCF!BK71</f>
        <v>0</v>
      </c>
      <c r="BS71" s="19">
        <f>($J71="Bell Curve")*(_xlfn.NORM.DIST(AND(BS$4&gt;=$E71,BS$4&lt;=$G71)*(BS$4-$E71+1),$I71/2,$L71,TRUE)-_xlfn.NORM.DIST(AND(BS$4&gt;=$E71,BS$4&lt;=$G71)*(BR$4-$E71+1),$I71/2,$L71,TRUE))/(1-2*_xlfn.NORM.DIST(0,$I71/2,$L71,TRUE))*$C71+($J71="Steady Growth")*(AND(BS$4&gt;=$E71,BS$4&lt;=$G71)*((BS$4-$E71+1)/($I71*($I71+1)/2)*$C71))+($J71="custom")*CustomCF!BL71</f>
        <v>0</v>
      </c>
      <c r="BT71" s="19">
        <f>($J71="Bell Curve")*(_xlfn.NORM.DIST(AND(BT$4&gt;=$E71,BT$4&lt;=$G71)*(BT$4-$E71+1),$I71/2,$L71,TRUE)-_xlfn.NORM.DIST(AND(BT$4&gt;=$E71,BT$4&lt;=$G71)*(BS$4-$E71+1),$I71/2,$L71,TRUE))/(1-2*_xlfn.NORM.DIST(0,$I71/2,$L71,TRUE))*$C71+($J71="Steady Growth")*(AND(BT$4&gt;=$E71,BT$4&lt;=$G71)*((BT$4-$E71+1)/($I71*($I71+1)/2)*$C71))+($J71="custom")*CustomCF!BM71</f>
        <v>0</v>
      </c>
      <c r="BU71" s="19">
        <f>($J71="Bell Curve")*(_xlfn.NORM.DIST(AND(BU$4&gt;=$E71,BU$4&lt;=$G71)*(BU$4-$E71+1),$I71/2,$L71,TRUE)-_xlfn.NORM.DIST(AND(BU$4&gt;=$E71,BU$4&lt;=$G71)*(BT$4-$E71+1),$I71/2,$L71,TRUE))/(1-2*_xlfn.NORM.DIST(0,$I71/2,$L71,TRUE))*$C71+($J71="Steady Growth")*(AND(BU$4&gt;=$E71,BU$4&lt;=$G71)*((BU$4-$E71+1)/($I71*($I71+1)/2)*$C71))+($J71="custom")*CustomCF!BN71</f>
        <v>0</v>
      </c>
      <c r="BV71" s="19">
        <f>($J71="Bell Curve")*(_xlfn.NORM.DIST(AND(BV$4&gt;=$E71,BV$4&lt;=$G71)*(BV$4-$E71+1),$I71/2,$L71,TRUE)-_xlfn.NORM.DIST(AND(BV$4&gt;=$E71,BV$4&lt;=$G71)*(BU$4-$E71+1),$I71/2,$L71,TRUE))/(1-2*_xlfn.NORM.DIST(0,$I71/2,$L71,TRUE))*$C71+($J71="Steady Growth")*(AND(BV$4&gt;=$E71,BV$4&lt;=$G71)*((BV$4-$E71+1)/($I71*($I71+1)/2)*$C71))+($J71="custom")*CustomCF!BO71</f>
        <v>0</v>
      </c>
      <c r="BW71" s="19">
        <f>($J71="Bell Curve")*(_xlfn.NORM.DIST(AND(BW$4&gt;=$E71,BW$4&lt;=$G71)*(BW$4-$E71+1),$I71/2,$L71,TRUE)-_xlfn.NORM.DIST(AND(BW$4&gt;=$E71,BW$4&lt;=$G71)*(BV$4-$E71+1),$I71/2,$L71,TRUE))/(1-2*_xlfn.NORM.DIST(0,$I71/2,$L71,TRUE))*$C71+($J71="Steady Growth")*(AND(BW$4&gt;=$E71,BW$4&lt;=$G71)*((BW$4-$E71+1)/($I71*($I71+1)/2)*$C71))+($J71="custom")*CustomCF!BP71</f>
        <v>0</v>
      </c>
      <c r="BX71" s="19">
        <f>($J71="Bell Curve")*(_xlfn.NORM.DIST(AND(BX$4&gt;=$E71,BX$4&lt;=$G71)*(BX$4-$E71+1),$I71/2,$L71,TRUE)-_xlfn.NORM.DIST(AND(BX$4&gt;=$E71,BX$4&lt;=$G71)*(BW$4-$E71+1),$I71/2,$L71,TRUE))/(1-2*_xlfn.NORM.DIST(0,$I71/2,$L71,TRUE))*$C71+($J71="Steady Growth")*(AND(BX$4&gt;=$E71,BX$4&lt;=$G71)*((BX$4-$E71+1)/($I71*($I71+1)/2)*$C71))+($J71="custom")*CustomCF!BQ71</f>
        <v>0</v>
      </c>
      <c r="BY71" s="19">
        <f>($J71="Bell Curve")*(_xlfn.NORM.DIST(AND(BY$4&gt;=$E71,BY$4&lt;=$G71)*(BY$4-$E71+1),$I71/2,$L71,TRUE)-_xlfn.NORM.DIST(AND(BY$4&gt;=$E71,BY$4&lt;=$G71)*(BX$4-$E71+1),$I71/2,$L71,TRUE))/(1-2*_xlfn.NORM.DIST(0,$I71/2,$L71,TRUE))*$C71+($J71="Steady Growth")*(AND(BY$4&gt;=$E71,BY$4&lt;=$G71)*((BY$4-$E71+1)/($I71*($I71+1)/2)*$C71))+($J71="custom")*CustomCF!BR71</f>
        <v>0</v>
      </c>
      <c r="BZ71" s="19">
        <f>($J71="Bell Curve")*(_xlfn.NORM.DIST(AND(BZ$4&gt;=$E71,BZ$4&lt;=$G71)*(BZ$4-$E71+1),$I71/2,$L71,TRUE)-_xlfn.NORM.DIST(AND(BZ$4&gt;=$E71,BZ$4&lt;=$G71)*(BY$4-$E71+1),$I71/2,$L71,TRUE))/(1-2*_xlfn.NORM.DIST(0,$I71/2,$L71,TRUE))*$C71+($J71="Steady Growth")*(AND(BZ$4&gt;=$E71,BZ$4&lt;=$G71)*((BZ$4-$E71+1)/($I71*($I71+1)/2)*$C71))+($J71="custom")*CustomCF!BS71</f>
        <v>0</v>
      </c>
      <c r="CA71" s="19">
        <f>($J71="Bell Curve")*(_xlfn.NORM.DIST(AND(CA$4&gt;=$E71,CA$4&lt;=$G71)*(CA$4-$E71+1),$I71/2,$L71,TRUE)-_xlfn.NORM.DIST(AND(CA$4&gt;=$E71,CA$4&lt;=$G71)*(BZ$4-$E71+1),$I71/2,$L71,TRUE))/(1-2*_xlfn.NORM.DIST(0,$I71/2,$L71,TRUE))*$C71+($J71="Steady Growth")*(AND(CA$4&gt;=$E71,CA$4&lt;=$G71)*((CA$4-$E71+1)/($I71*($I71+1)/2)*$C71))+($J71="custom")*CustomCF!BT71</f>
        <v>0</v>
      </c>
      <c r="CB71" s="19">
        <f>($J71="Bell Curve")*(_xlfn.NORM.DIST(AND(CB$4&gt;=$E71,CB$4&lt;=$G71)*(CB$4-$E71+1),$I71/2,$L71,TRUE)-_xlfn.NORM.DIST(AND(CB$4&gt;=$E71,CB$4&lt;=$G71)*(CA$4-$E71+1),$I71/2,$L71,TRUE))/(1-2*_xlfn.NORM.DIST(0,$I71/2,$L71,TRUE))*$C71+($J71="Steady Growth")*(AND(CB$4&gt;=$E71,CB$4&lt;=$G71)*((CB$4-$E71+1)/($I71*($I71+1)/2)*$C71))+($J71="custom")*CustomCF!BU71</f>
        <v>0</v>
      </c>
      <c r="CC71" s="19">
        <f>($J71="Bell Curve")*(_xlfn.NORM.DIST(AND(CC$4&gt;=$E71,CC$4&lt;=$G71)*(CC$4-$E71+1),$I71/2,$L71,TRUE)-_xlfn.NORM.DIST(AND(CC$4&gt;=$E71,CC$4&lt;=$G71)*(CB$4-$E71+1),$I71/2,$L71,TRUE))/(1-2*_xlfn.NORM.DIST(0,$I71/2,$L71,TRUE))*$C71+($J71="Steady Growth")*(AND(CC$4&gt;=$E71,CC$4&lt;=$G71)*((CC$4-$E71+1)/($I71*($I71+1)/2)*$C71))+($J71="custom")*CustomCF!BV71</f>
        <v>0</v>
      </c>
      <c r="CD71" s="19">
        <f>($J71="Bell Curve")*(_xlfn.NORM.DIST(AND(CD$4&gt;=$E71,CD$4&lt;=$G71)*(CD$4-$E71+1),$I71/2,$L71,TRUE)-_xlfn.NORM.DIST(AND(CD$4&gt;=$E71,CD$4&lt;=$G71)*(CC$4-$E71+1),$I71/2,$L71,TRUE))/(1-2*_xlfn.NORM.DIST(0,$I71/2,$L71,TRUE))*$C71+($J71="Steady Growth")*(AND(CD$4&gt;=$E71,CD$4&lt;=$G71)*((CD$4-$E71+1)/($I71*($I71+1)/2)*$C71))+($J71="custom")*CustomCF!BW71</f>
        <v>0</v>
      </c>
      <c r="CE71" s="19">
        <f>($J71="Bell Curve")*(_xlfn.NORM.DIST(AND(CE$4&gt;=$E71,CE$4&lt;=$G71)*(CE$4-$E71+1),$I71/2,$L71,TRUE)-_xlfn.NORM.DIST(AND(CE$4&gt;=$E71,CE$4&lt;=$G71)*(CD$4-$E71+1),$I71/2,$L71,TRUE))/(1-2*_xlfn.NORM.DIST(0,$I71/2,$L71,TRUE))*$C71+($J71="Steady Growth")*(AND(CE$4&gt;=$E71,CE$4&lt;=$G71)*((CE$4-$E71+1)/($I71*($I71+1)/2)*$C71))+($J71="custom")*CustomCF!BX71</f>
        <v>0</v>
      </c>
      <c r="CF71" s="19">
        <f>($J71="Bell Curve")*(_xlfn.NORM.DIST(AND(CF$4&gt;=$E71,CF$4&lt;=$G71)*(CF$4-$E71+1),$I71/2,$L71,TRUE)-_xlfn.NORM.DIST(AND(CF$4&gt;=$E71,CF$4&lt;=$G71)*(CE$4-$E71+1),$I71/2,$L71,TRUE))/(1-2*_xlfn.NORM.DIST(0,$I71/2,$L71,TRUE))*$C71+($J71="Steady Growth")*(AND(CF$4&gt;=$E71,CF$4&lt;=$G71)*((CF$4-$E71+1)/($I71*($I71+1)/2)*$C71))+($J71="custom")*CustomCF!BY71</f>
        <v>0</v>
      </c>
      <c r="CG71" s="19">
        <f>($J71="Bell Curve")*(_xlfn.NORM.DIST(AND(CG$4&gt;=$E71,CG$4&lt;=$G71)*(CG$4-$E71+1),$I71/2,$L71,TRUE)-_xlfn.NORM.DIST(AND(CG$4&gt;=$E71,CG$4&lt;=$G71)*(CF$4-$E71+1),$I71/2,$L71,TRUE))/(1-2*_xlfn.NORM.DIST(0,$I71/2,$L71,TRUE))*$C71+($J71="Steady Growth")*(AND(CG$4&gt;=$E71,CG$4&lt;=$G71)*((CG$4-$E71+1)/($I71*($I71+1)/2)*$C71))+($J71="custom")*CustomCF!BZ71</f>
        <v>0</v>
      </c>
      <c r="CH71" s="19">
        <f>($J71="Bell Curve")*(_xlfn.NORM.DIST(AND(CH$4&gt;=$E71,CH$4&lt;=$G71)*(CH$4-$E71+1),$I71/2,$L71,TRUE)-_xlfn.NORM.DIST(AND(CH$4&gt;=$E71,CH$4&lt;=$G71)*(CG$4-$E71+1),$I71/2,$L71,TRUE))/(1-2*_xlfn.NORM.DIST(0,$I71/2,$L71,TRUE))*$C71+($J71="Steady Growth")*(AND(CH$4&gt;=$E71,CH$4&lt;=$G71)*((CH$4-$E71+1)/($I71*($I71+1)/2)*$C71))+($J71="custom")*CustomCF!CA71</f>
        <v>0</v>
      </c>
      <c r="CI71" s="19">
        <f>($J71="Bell Curve")*(_xlfn.NORM.DIST(AND(CI$4&gt;=$E71,CI$4&lt;=$G71)*(CI$4-$E71+1),$I71/2,$L71,TRUE)-_xlfn.NORM.DIST(AND(CI$4&gt;=$E71,CI$4&lt;=$G71)*(CH$4-$E71+1),$I71/2,$L71,TRUE))/(1-2*_xlfn.NORM.DIST(0,$I71/2,$L71,TRUE))*$C71+($J71="Steady Growth")*(AND(CI$4&gt;=$E71,CI$4&lt;=$G71)*((CI$4-$E71+1)/($I71*($I71+1)/2)*$C71))+($J71="custom")*CustomCF!CB71</f>
        <v>0</v>
      </c>
      <c r="CJ71" s="19">
        <f>($J71="Bell Curve")*(_xlfn.NORM.DIST(AND(CJ$4&gt;=$E71,CJ$4&lt;=$G71)*(CJ$4-$E71+1),$I71/2,$L71,TRUE)-_xlfn.NORM.DIST(AND(CJ$4&gt;=$E71,CJ$4&lt;=$G71)*(CI$4-$E71+1),$I71/2,$L71,TRUE))/(1-2*_xlfn.NORM.DIST(0,$I71/2,$L71,TRUE))*$C71+($J71="Steady Growth")*(AND(CJ$4&gt;=$E71,CJ$4&lt;=$G71)*((CJ$4-$E71+1)/($I71*($I71+1)/2)*$C71))+($J71="custom")*CustomCF!CC71</f>
        <v>0</v>
      </c>
      <c r="CK71" s="19">
        <f>($J71="Bell Curve")*(_xlfn.NORM.DIST(AND(CK$4&gt;=$E71,CK$4&lt;=$G71)*(CK$4-$E71+1),$I71/2,$L71,TRUE)-_xlfn.NORM.DIST(AND(CK$4&gt;=$E71,CK$4&lt;=$G71)*(CJ$4-$E71+1),$I71/2,$L71,TRUE))/(1-2*_xlfn.NORM.DIST(0,$I71/2,$L71,TRUE))*$C71+($J71="Steady Growth")*(AND(CK$4&gt;=$E71,CK$4&lt;=$G71)*((CK$4-$E71+1)/($I71*($I71+1)/2)*$C71))+($J71="custom")*CustomCF!CD71</f>
        <v>0</v>
      </c>
      <c r="CL71" s="19">
        <f>($J71="Bell Curve")*(_xlfn.NORM.DIST(AND(CL$4&gt;=$E71,CL$4&lt;=$G71)*(CL$4-$E71+1),$I71/2,$L71,TRUE)-_xlfn.NORM.DIST(AND(CL$4&gt;=$E71,CL$4&lt;=$G71)*(CK$4-$E71+1),$I71/2,$L71,TRUE))/(1-2*_xlfn.NORM.DIST(0,$I71/2,$L71,TRUE))*$C71+($J71="Steady Growth")*(AND(CL$4&gt;=$E71,CL$4&lt;=$G71)*((CL$4-$E71+1)/($I71*($I71+1)/2)*$C71))+($J71="custom")*CustomCF!CE71</f>
        <v>0</v>
      </c>
      <c r="CM71" s="19">
        <f>($J71="Bell Curve")*(_xlfn.NORM.DIST(AND(CM$4&gt;=$E71,CM$4&lt;=$G71)*(CM$4-$E71+1),$I71/2,$L71,TRUE)-_xlfn.NORM.DIST(AND(CM$4&gt;=$E71,CM$4&lt;=$G71)*(CL$4-$E71+1),$I71/2,$L71,TRUE))/(1-2*_xlfn.NORM.DIST(0,$I71/2,$L71,TRUE))*$C71+($J71="Steady Growth")*(AND(CM$4&gt;=$E71,CM$4&lt;=$G71)*((CM$4-$E71+1)/($I71*($I71+1)/2)*$C71))+($J71="custom")*CustomCF!CF71</f>
        <v>0</v>
      </c>
      <c r="CN71" s="19">
        <f>($J71="Bell Curve")*(_xlfn.NORM.DIST(AND(CN$4&gt;=$E71,CN$4&lt;=$G71)*(CN$4-$E71+1),$I71/2,$L71,TRUE)-_xlfn.NORM.DIST(AND(CN$4&gt;=$E71,CN$4&lt;=$G71)*(CM$4-$E71+1),$I71/2,$L71,TRUE))/(1-2*_xlfn.NORM.DIST(0,$I71/2,$L71,TRUE))*$C71+($J71="Steady Growth")*(AND(CN$4&gt;=$E71,CN$4&lt;=$G71)*((CN$4-$E71+1)/($I71*($I71+1)/2)*$C71))+($J71="custom")*CustomCF!CG71</f>
        <v>0</v>
      </c>
      <c r="CO71" s="19">
        <f>($J71="Bell Curve")*(_xlfn.NORM.DIST(AND(CO$4&gt;=$E71,CO$4&lt;=$G71)*(CO$4-$E71+1),$I71/2,$L71,TRUE)-_xlfn.NORM.DIST(AND(CO$4&gt;=$E71,CO$4&lt;=$G71)*(CN$4-$E71+1),$I71/2,$L71,TRUE))/(1-2*_xlfn.NORM.DIST(0,$I71/2,$L71,TRUE))*$C71+($J71="Steady Growth")*(AND(CO$4&gt;=$E71,CO$4&lt;=$G71)*((CO$4-$E71+1)/($I71*($I71+1)/2)*$C71))+($J71="custom")*CustomCF!CH71</f>
        <v>0</v>
      </c>
      <c r="CP71" s="19">
        <f>($J71="Bell Curve")*(_xlfn.NORM.DIST(AND(CP$4&gt;=$E71,CP$4&lt;=$G71)*(CP$4-$E71+1),$I71/2,$L71,TRUE)-_xlfn.NORM.DIST(AND(CP$4&gt;=$E71,CP$4&lt;=$G71)*(CO$4-$E71+1),$I71/2,$L71,TRUE))/(1-2*_xlfn.NORM.DIST(0,$I71/2,$L71,TRUE))*$C71+($J71="Steady Growth")*(AND(CP$4&gt;=$E71,CP$4&lt;=$G71)*((CP$4-$E71+1)/($I71*($I71+1)/2)*$C71))+($J71="custom")*CustomCF!CI71</f>
        <v>0</v>
      </c>
      <c r="CQ71" s="19">
        <f>($J71="Bell Curve")*(_xlfn.NORM.DIST(AND(CQ$4&gt;=$E71,CQ$4&lt;=$G71)*(CQ$4-$E71+1),$I71/2,$L71,TRUE)-_xlfn.NORM.DIST(AND(CQ$4&gt;=$E71,CQ$4&lt;=$G71)*(CP$4-$E71+1),$I71/2,$L71,TRUE))/(1-2*_xlfn.NORM.DIST(0,$I71/2,$L71,TRUE))*$C71+($J71="Steady Growth")*(AND(CQ$4&gt;=$E71,CQ$4&lt;=$G71)*((CQ$4-$E71+1)/($I71*($I71+1)/2)*$C71))+($J71="custom")*CustomCF!CJ71</f>
        <v>0</v>
      </c>
      <c r="CR71" s="19">
        <f>($J71="Bell Curve")*(_xlfn.NORM.DIST(AND(CR$4&gt;=$E71,CR$4&lt;=$G71)*(CR$4-$E71+1),$I71/2,$L71,TRUE)-_xlfn.NORM.DIST(AND(CR$4&gt;=$E71,CR$4&lt;=$G71)*(CQ$4-$E71+1),$I71/2,$L71,TRUE))/(1-2*_xlfn.NORM.DIST(0,$I71/2,$L71,TRUE))*$C71+($J71="Steady Growth")*(AND(CR$4&gt;=$E71,CR$4&lt;=$G71)*((CR$4-$E71+1)/($I71*($I71+1)/2)*$C71))+($J71="custom")*CustomCF!CK71</f>
        <v>0</v>
      </c>
      <c r="CS71" s="19">
        <f>($J71="Bell Curve")*(_xlfn.NORM.DIST(AND(CS$4&gt;=$E71,CS$4&lt;=$G71)*(CS$4-$E71+1),$I71/2,$L71,TRUE)-_xlfn.NORM.DIST(AND(CS$4&gt;=$E71,CS$4&lt;=$G71)*(CR$4-$E71+1),$I71/2,$L71,TRUE))/(1-2*_xlfn.NORM.DIST(0,$I71/2,$L71,TRUE))*$C71+($J71="Steady Growth")*(AND(CS$4&gt;=$E71,CS$4&lt;=$G71)*((CS$4-$E71+1)/($I71*($I71+1)/2)*$C71))+($J71="custom")*CustomCF!CL71</f>
        <v>0</v>
      </c>
      <c r="CT71" s="19">
        <f>($J71="Bell Curve")*(_xlfn.NORM.DIST(AND(CT$4&gt;=$E71,CT$4&lt;=$G71)*(CT$4-$E71+1),$I71/2,$L71,TRUE)-_xlfn.NORM.DIST(AND(CT$4&gt;=$E71,CT$4&lt;=$G71)*(CS$4-$E71+1),$I71/2,$L71,TRUE))/(1-2*_xlfn.NORM.DIST(0,$I71/2,$L71,TRUE))*$C71+($J71="Steady Growth")*(AND(CT$4&gt;=$E71,CT$4&lt;=$G71)*((CT$4-$E71+1)/($I71*($I71+1)/2)*$C71))+($J71="custom")*CustomCF!CM71</f>
        <v>0</v>
      </c>
      <c r="CU71" s="19">
        <f>($J71="Bell Curve")*(_xlfn.NORM.DIST(AND(CU$4&gt;=$E71,CU$4&lt;=$G71)*(CU$4-$E71+1),$I71/2,$L71,TRUE)-_xlfn.NORM.DIST(AND(CU$4&gt;=$E71,CU$4&lt;=$G71)*(CT$4-$E71+1),$I71/2,$L71,TRUE))/(1-2*_xlfn.NORM.DIST(0,$I71/2,$L71,TRUE))*$C71+($J71="Steady Growth")*(AND(CU$4&gt;=$E71,CU$4&lt;=$G71)*((CU$4-$E71+1)/($I71*($I71+1)/2)*$C71))+($J71="custom")*CustomCF!CN71</f>
        <v>0</v>
      </c>
      <c r="CV71" s="19">
        <f>($J71="Bell Curve")*(_xlfn.NORM.DIST(AND(CV$4&gt;=$E71,CV$4&lt;=$G71)*(CV$4-$E71+1),$I71/2,$L71,TRUE)-_xlfn.NORM.DIST(AND(CV$4&gt;=$E71,CV$4&lt;=$G71)*(CU$4-$E71+1),$I71/2,$L71,TRUE))/(1-2*_xlfn.NORM.DIST(0,$I71/2,$L71,TRUE))*$C71+($J71="Steady Growth")*(AND(CV$4&gt;=$E71,CV$4&lt;=$G71)*((CV$4-$E71+1)/($I71*($I71+1)/2)*$C71))+($J71="custom")*CustomCF!CO71</f>
        <v>0</v>
      </c>
      <c r="CW71" s="19">
        <f>($J71="Bell Curve")*(_xlfn.NORM.DIST(AND(CW$4&gt;=$E71,CW$4&lt;=$G71)*(CW$4-$E71+1),$I71/2,$L71,TRUE)-_xlfn.NORM.DIST(AND(CW$4&gt;=$E71,CW$4&lt;=$G71)*(CV$4-$E71+1),$I71/2,$L71,TRUE))/(1-2*_xlfn.NORM.DIST(0,$I71/2,$L71,TRUE))*$C71+($J71="Steady Growth")*(AND(CW$4&gt;=$E71,CW$4&lt;=$G71)*((CW$4-$E71+1)/($I71*($I71+1)/2)*$C71))+($J71="custom")*CustomCF!CP71</f>
        <v>0</v>
      </c>
      <c r="CX71" s="19">
        <f>($J71="Bell Curve")*(_xlfn.NORM.DIST(AND(CX$4&gt;=$E71,CX$4&lt;=$G71)*(CX$4-$E71+1),$I71/2,$L71,TRUE)-_xlfn.NORM.DIST(AND(CX$4&gt;=$E71,CX$4&lt;=$G71)*(CW$4-$E71+1),$I71/2,$L71,TRUE))/(1-2*_xlfn.NORM.DIST(0,$I71/2,$L71,TRUE))*$C71+($J71="Steady Growth")*(AND(CX$4&gt;=$E71,CX$4&lt;=$G71)*((CX$4-$E71+1)/($I71*($I71+1)/2)*$C71))+($J71="custom")*CustomCF!CQ71</f>
        <v>0</v>
      </c>
      <c r="CY71" s="19">
        <f>($J71="Bell Curve")*(_xlfn.NORM.DIST(AND(CY$4&gt;=$E71,CY$4&lt;=$G71)*(CY$4-$E71+1),$I71/2,$L71,TRUE)-_xlfn.NORM.DIST(AND(CY$4&gt;=$E71,CY$4&lt;=$G71)*(CX$4-$E71+1),$I71/2,$L71,TRUE))/(1-2*_xlfn.NORM.DIST(0,$I71/2,$L71,TRUE))*$C71+($J71="Steady Growth")*(AND(CY$4&gt;=$E71,CY$4&lt;=$G71)*((CY$4-$E71+1)/($I71*($I71+1)/2)*$C71))+($J71="custom")*CustomCF!CR71</f>
        <v>0</v>
      </c>
      <c r="CZ71" s="19">
        <f>($J71="Bell Curve")*(_xlfn.NORM.DIST(AND(CZ$4&gt;=$E71,CZ$4&lt;=$G71)*(CZ$4-$E71+1),$I71/2,$L71,TRUE)-_xlfn.NORM.DIST(AND(CZ$4&gt;=$E71,CZ$4&lt;=$G71)*(CY$4-$E71+1),$I71/2,$L71,TRUE))/(1-2*_xlfn.NORM.DIST(0,$I71/2,$L71,TRUE))*$C71+($J71="Steady Growth")*(AND(CZ$4&gt;=$E71,CZ$4&lt;=$G71)*((CZ$4-$E71+1)/($I71*($I71+1)/2)*$C71))+($J71="custom")*CustomCF!CS71</f>
        <v>0</v>
      </c>
      <c r="DA71" s="19">
        <f>($J71="Bell Curve")*(_xlfn.NORM.DIST(AND(DA$4&gt;=$E71,DA$4&lt;=$G71)*(DA$4-$E71+1),$I71/2,$L71,TRUE)-_xlfn.NORM.DIST(AND(DA$4&gt;=$E71,DA$4&lt;=$G71)*(CZ$4-$E71+1),$I71/2,$L71,TRUE))/(1-2*_xlfn.NORM.DIST(0,$I71/2,$L71,TRUE))*$C71+($J71="Steady Growth")*(AND(DA$4&gt;=$E71,DA$4&lt;=$G71)*((DA$4-$E71+1)/($I71*($I71+1)/2)*$C71))+($J71="custom")*CustomCF!CT71</f>
        <v>0</v>
      </c>
      <c r="DB71" s="19">
        <f>($J71="Bell Curve")*(_xlfn.NORM.DIST(AND(DB$4&gt;=$E71,DB$4&lt;=$G71)*(DB$4-$E71+1),$I71/2,$L71,TRUE)-_xlfn.NORM.DIST(AND(DB$4&gt;=$E71,DB$4&lt;=$G71)*(DA$4-$E71+1),$I71/2,$L71,TRUE))/(1-2*_xlfn.NORM.DIST(0,$I71/2,$L71,TRUE))*$C71+($J71="Steady Growth")*(AND(DB$4&gt;=$E71,DB$4&lt;=$G71)*((DB$4-$E71+1)/($I71*($I71+1)/2)*$C71))+($J71="custom")*CustomCF!CU71</f>
        <v>0</v>
      </c>
      <c r="DC71" s="19">
        <f>($J71="Bell Curve")*(_xlfn.NORM.DIST(AND(DC$4&gt;=$E71,DC$4&lt;=$G71)*(DC$4-$E71+1),$I71/2,$L71,TRUE)-_xlfn.NORM.DIST(AND(DC$4&gt;=$E71,DC$4&lt;=$G71)*(DB$4-$E71+1),$I71/2,$L71,TRUE))/(1-2*_xlfn.NORM.DIST(0,$I71/2,$L71,TRUE))*$C71+($J71="Steady Growth")*(AND(DC$4&gt;=$E71,DC$4&lt;=$G71)*((DC$4-$E71+1)/($I71*($I71+1)/2)*$C71))+($J71="custom")*CustomCF!CV71</f>
        <v>0</v>
      </c>
      <c r="DD71" s="19">
        <f>($J71="Bell Curve")*(_xlfn.NORM.DIST(AND(DD$4&gt;=$E71,DD$4&lt;=$G71)*(DD$4-$E71+1),$I71/2,$L71,TRUE)-_xlfn.NORM.DIST(AND(DD$4&gt;=$E71,DD$4&lt;=$G71)*(DC$4-$E71+1),$I71/2,$L71,TRUE))/(1-2*_xlfn.NORM.DIST(0,$I71/2,$L71,TRUE))*$C71+($J71="Steady Growth")*(AND(DD$4&gt;=$E71,DD$4&lt;=$G71)*((DD$4-$E71+1)/($I71*($I71+1)/2)*$C71))+($J71="custom")*CustomCF!CW71</f>
        <v>0</v>
      </c>
      <c r="DE71" s="19">
        <f>($J71="Bell Curve")*(_xlfn.NORM.DIST(AND(DE$4&gt;=$E71,DE$4&lt;=$G71)*(DE$4-$E71+1),$I71/2,$L71,TRUE)-_xlfn.NORM.DIST(AND(DE$4&gt;=$E71,DE$4&lt;=$G71)*(DD$4-$E71+1),$I71/2,$L71,TRUE))/(1-2*_xlfn.NORM.DIST(0,$I71/2,$L71,TRUE))*$C71+($J71="Steady Growth")*(AND(DE$4&gt;=$E71,DE$4&lt;=$G71)*((DE$4-$E71+1)/($I71*($I71+1)/2)*$C71))+($J71="custom")*CustomCF!CX71</f>
        <v>0</v>
      </c>
      <c r="DF71" s="19">
        <f>($J71="Bell Curve")*(_xlfn.NORM.DIST(AND(DF$4&gt;=$E71,DF$4&lt;=$G71)*(DF$4-$E71+1),$I71/2,$L71,TRUE)-_xlfn.NORM.DIST(AND(DF$4&gt;=$E71,DF$4&lt;=$G71)*(DE$4-$E71+1),$I71/2,$L71,TRUE))/(1-2*_xlfn.NORM.DIST(0,$I71/2,$L71,TRUE))*$C71+($J71="Steady Growth")*(AND(DF$4&gt;=$E71,DF$4&lt;=$G71)*((DF$4-$E71+1)/($I71*($I71+1)/2)*$C71))+($J71="custom")*CustomCF!CY71</f>
        <v>0</v>
      </c>
      <c r="DG71" s="19">
        <f>($J71="Bell Curve")*(_xlfn.NORM.DIST(AND(DG$4&gt;=$E71,DG$4&lt;=$G71)*(DG$4-$E71+1),$I71/2,$L71,TRUE)-_xlfn.NORM.DIST(AND(DG$4&gt;=$E71,DG$4&lt;=$G71)*(DF$4-$E71+1),$I71/2,$L71,TRUE))/(1-2*_xlfn.NORM.DIST(0,$I71/2,$L71,TRUE))*$C71+($J71="Steady Growth")*(AND(DG$4&gt;=$E71,DG$4&lt;=$G71)*((DG$4-$E71+1)/($I71*($I71+1)/2)*$C71))+($J71="custom")*CustomCF!CZ71</f>
        <v>0</v>
      </c>
      <c r="DH71" s="19">
        <f>($J71="Bell Curve")*(_xlfn.NORM.DIST(AND(DH$4&gt;=$E71,DH$4&lt;=$G71)*(DH$4-$E71+1),$I71/2,$L71,TRUE)-_xlfn.NORM.DIST(AND(DH$4&gt;=$E71,DH$4&lt;=$G71)*(DG$4-$E71+1),$I71/2,$L71,TRUE))/(1-2*_xlfn.NORM.DIST(0,$I71/2,$L71,TRUE))*$C71+($J71="Steady Growth")*(AND(DH$4&gt;=$E71,DH$4&lt;=$G71)*((DH$4-$E71+1)/($I71*($I71+1)/2)*$C71))+($J71="custom")*CustomCF!DA71</f>
        <v>0</v>
      </c>
      <c r="DI71" s="19">
        <f>($J71="Bell Curve")*(_xlfn.NORM.DIST(AND(DI$4&gt;=$E71,DI$4&lt;=$G71)*(DI$4-$E71+1),$I71/2,$L71,TRUE)-_xlfn.NORM.DIST(AND(DI$4&gt;=$E71,DI$4&lt;=$G71)*(DH$4-$E71+1),$I71/2,$L71,TRUE))/(1-2*_xlfn.NORM.DIST(0,$I71/2,$L71,TRUE))*$C71+($J71="Steady Growth")*(AND(DI$4&gt;=$E71,DI$4&lt;=$G71)*((DI$4-$E71+1)/($I71*($I71+1)/2)*$C71))+($J71="custom")*CustomCF!DB71</f>
        <v>0</v>
      </c>
      <c r="DJ71" s="19">
        <f>($J71="Bell Curve")*(_xlfn.NORM.DIST(AND(DJ$4&gt;=$E71,DJ$4&lt;=$G71)*(DJ$4-$E71+1),$I71/2,$L71,TRUE)-_xlfn.NORM.DIST(AND(DJ$4&gt;=$E71,DJ$4&lt;=$G71)*(DI$4-$E71+1),$I71/2,$L71,TRUE))/(1-2*_xlfn.NORM.DIST(0,$I71/2,$L71,TRUE))*$C71+($J71="Steady Growth")*(AND(DJ$4&gt;=$E71,DJ$4&lt;=$G71)*((DJ$4-$E71+1)/($I71*($I71+1)/2)*$C71))+($J71="custom")*CustomCF!DC71</f>
        <v>0</v>
      </c>
      <c r="DK71" s="19">
        <f>($J71="Bell Curve")*(_xlfn.NORM.DIST(AND(DK$4&gt;=$E71,DK$4&lt;=$G71)*(DK$4-$E71+1),$I71/2,$L71,TRUE)-_xlfn.NORM.DIST(AND(DK$4&gt;=$E71,DK$4&lt;=$G71)*(DJ$4-$E71+1),$I71/2,$L71,TRUE))/(1-2*_xlfn.NORM.DIST(0,$I71/2,$L71,TRUE))*$C71+($J71="Steady Growth")*(AND(DK$4&gt;=$E71,DK$4&lt;=$G71)*((DK$4-$E71+1)/($I71*($I71+1)/2)*$C71))+($J71="custom")*CustomCF!DD71</f>
        <v>0</v>
      </c>
      <c r="DL71" s="19">
        <f>($J71="Bell Curve")*(_xlfn.NORM.DIST(AND(DL$4&gt;=$E71,DL$4&lt;=$G71)*(DL$4-$E71+1),$I71/2,$L71,TRUE)-_xlfn.NORM.DIST(AND(DL$4&gt;=$E71,DL$4&lt;=$G71)*(DK$4-$E71+1),$I71/2,$L71,TRUE))/(1-2*_xlfn.NORM.DIST(0,$I71/2,$L71,TRUE))*$C71+($J71="Steady Growth")*(AND(DL$4&gt;=$E71,DL$4&lt;=$G71)*((DL$4-$E71+1)/($I71*($I71+1)/2)*$C71))+($J71="custom")*CustomCF!DE71</f>
        <v>0</v>
      </c>
      <c r="DM71" s="19">
        <f>($J71="Bell Curve")*(_xlfn.NORM.DIST(AND(DM$4&gt;=$E71,DM$4&lt;=$G71)*(DM$4-$E71+1),$I71/2,$L71,TRUE)-_xlfn.NORM.DIST(AND(DM$4&gt;=$E71,DM$4&lt;=$G71)*(DL$4-$E71+1),$I71/2,$L71,TRUE))/(1-2*_xlfn.NORM.DIST(0,$I71/2,$L71,TRUE))*$C71+($J71="Steady Growth")*(AND(DM$4&gt;=$E71,DM$4&lt;=$G71)*((DM$4-$E71+1)/($I71*($I71+1)/2)*$C71))+($J71="custom")*CustomCF!DF71</f>
        <v>0</v>
      </c>
      <c r="DN71" s="19">
        <f>($J71="Bell Curve")*(_xlfn.NORM.DIST(AND(DN$4&gt;=$E71,DN$4&lt;=$G71)*(DN$4-$E71+1),$I71/2,$L71,TRUE)-_xlfn.NORM.DIST(AND(DN$4&gt;=$E71,DN$4&lt;=$G71)*(DM$4-$E71+1),$I71/2,$L71,TRUE))/(1-2*_xlfn.NORM.DIST(0,$I71/2,$L71,TRUE))*$C71+($J71="Steady Growth")*(AND(DN$4&gt;=$E71,DN$4&lt;=$G71)*((DN$4-$E71+1)/($I71*($I71+1)/2)*$C71))+($J71="custom")*CustomCF!DG71</f>
        <v>0</v>
      </c>
      <c r="DO71" s="19">
        <f>($J71="Bell Curve")*(_xlfn.NORM.DIST(AND(DO$4&gt;=$E71,DO$4&lt;=$G71)*(DO$4-$E71+1),$I71/2,$L71,TRUE)-_xlfn.NORM.DIST(AND(DO$4&gt;=$E71,DO$4&lt;=$G71)*(DN$4-$E71+1),$I71/2,$L71,TRUE))/(1-2*_xlfn.NORM.DIST(0,$I71/2,$L71,TRUE))*$C71+($J71="Steady Growth")*(AND(DO$4&gt;=$E71,DO$4&lt;=$G71)*((DO$4-$E71+1)/($I71*($I71+1)/2)*$C71))+($J71="custom")*CustomCF!DH71</f>
        <v>0</v>
      </c>
      <c r="DP71" s="19">
        <f>($J71="Bell Curve")*(_xlfn.NORM.DIST(AND(DP$4&gt;=$E71,DP$4&lt;=$G71)*(DP$4-$E71+1),$I71/2,$L71,TRUE)-_xlfn.NORM.DIST(AND(DP$4&gt;=$E71,DP$4&lt;=$G71)*(DO$4-$E71+1),$I71/2,$L71,TRUE))/(1-2*_xlfn.NORM.DIST(0,$I71/2,$L71,TRUE))*$C71+($J71="Steady Growth")*(AND(DP$4&gt;=$E71,DP$4&lt;=$G71)*((DP$4-$E71+1)/($I71*($I71+1)/2)*$C71))+($J71="custom")*CustomCF!DI71</f>
        <v>0</v>
      </c>
      <c r="DQ71" s="19">
        <f>($J71="Bell Curve")*(_xlfn.NORM.DIST(AND(DQ$4&gt;=$E71,DQ$4&lt;=$G71)*(DQ$4-$E71+1),$I71/2,$L71,TRUE)-_xlfn.NORM.DIST(AND(DQ$4&gt;=$E71,DQ$4&lt;=$G71)*(DP$4-$E71+1),$I71/2,$L71,TRUE))/(1-2*_xlfn.NORM.DIST(0,$I71/2,$L71,TRUE))*$C71+($J71="Steady Growth")*(AND(DQ$4&gt;=$E71,DQ$4&lt;=$G71)*((DQ$4-$E71+1)/($I71*($I71+1)/2)*$C71))+($J71="custom")*CustomCF!DJ71</f>
        <v>0</v>
      </c>
      <c r="DR71" s="19">
        <f>($J71="Bell Curve")*(_xlfn.NORM.DIST(AND(DR$4&gt;=$E71,DR$4&lt;=$G71)*(DR$4-$E71+1),$I71/2,$L71,TRUE)-_xlfn.NORM.DIST(AND(DR$4&gt;=$E71,DR$4&lt;=$G71)*(DQ$4-$E71+1),$I71/2,$L71,TRUE))/(1-2*_xlfn.NORM.DIST(0,$I71/2,$L71,TRUE))*$C71+($J71="Steady Growth")*(AND(DR$4&gt;=$E71,DR$4&lt;=$G71)*((DR$4-$E71+1)/($I71*($I71+1)/2)*$C71))+($J71="custom")*CustomCF!DK71</f>
        <v>0</v>
      </c>
      <c r="DS71" s="19">
        <f>($J71="Bell Curve")*(_xlfn.NORM.DIST(AND(DS$4&gt;=$E71,DS$4&lt;=$G71)*(DS$4-$E71+1),$I71/2,$L71,TRUE)-_xlfn.NORM.DIST(AND(DS$4&gt;=$E71,DS$4&lt;=$G71)*(DR$4-$E71+1),$I71/2,$L71,TRUE))/(1-2*_xlfn.NORM.DIST(0,$I71/2,$L71,TRUE))*$C71+($J71="Steady Growth")*(AND(DS$4&gt;=$E71,DS$4&lt;=$G71)*((DS$4-$E71+1)/($I71*($I71+1)/2)*$C71))+($J71="custom")*CustomCF!DL71</f>
        <v>0</v>
      </c>
      <c r="DT71" s="19">
        <f>($J71="Bell Curve")*(_xlfn.NORM.DIST(AND(DT$4&gt;=$E71,DT$4&lt;=$G71)*(DT$4-$E71+1),$I71/2,$L71,TRUE)-_xlfn.NORM.DIST(AND(DT$4&gt;=$E71,DT$4&lt;=$G71)*(DS$4-$E71+1),$I71/2,$L71,TRUE))/(1-2*_xlfn.NORM.DIST(0,$I71/2,$L71,TRUE))*$C71+($J71="Steady Growth")*(AND(DT$4&gt;=$E71,DT$4&lt;=$G71)*((DT$4-$E71+1)/($I71*($I71+1)/2)*$C71))+($J71="custom")*CustomCF!DM71</f>
        <v>0</v>
      </c>
      <c r="DU71" s="19">
        <f>($J71="Bell Curve")*(_xlfn.NORM.DIST(AND(DU$4&gt;=$E71,DU$4&lt;=$G71)*(DU$4-$E71+1),$I71/2,$L71,TRUE)-_xlfn.NORM.DIST(AND(DU$4&gt;=$E71,DU$4&lt;=$G71)*(DT$4-$E71+1),$I71/2,$L71,TRUE))/(1-2*_xlfn.NORM.DIST(0,$I71/2,$L71,TRUE))*$C71+($J71="Steady Growth")*(AND(DU$4&gt;=$E71,DU$4&lt;=$G71)*((DU$4-$E71+1)/($I71*($I71+1)/2)*$C71))+($J71="custom")*CustomCF!DN71</f>
        <v>0</v>
      </c>
      <c r="DV71" s="19">
        <f>($J71="Bell Curve")*(_xlfn.NORM.DIST(AND(DV$4&gt;=$E71,DV$4&lt;=$G71)*(DV$4-$E71+1),$I71/2,$L71,TRUE)-_xlfn.NORM.DIST(AND(DV$4&gt;=$E71,DV$4&lt;=$G71)*(DU$4-$E71+1),$I71/2,$L71,TRUE))/(1-2*_xlfn.NORM.DIST(0,$I71/2,$L71,TRUE))*$C71+($J71="Steady Growth")*(AND(DV$4&gt;=$E71,DV$4&lt;=$G71)*((DV$4-$E71+1)/($I71*($I71+1)/2)*$C71))+($J71="custom")*CustomCF!DO71</f>
        <v>0</v>
      </c>
      <c r="DW71" s="19">
        <f>($J71="Bell Curve")*(_xlfn.NORM.DIST(AND(DW$4&gt;=$E71,DW$4&lt;=$G71)*(DW$4-$E71+1),$I71/2,$L71,TRUE)-_xlfn.NORM.DIST(AND(DW$4&gt;=$E71,DW$4&lt;=$G71)*(DV$4-$E71+1),$I71/2,$L71,TRUE))/(1-2*_xlfn.NORM.DIST(0,$I71/2,$L71,TRUE))*$C71+($J71="Steady Growth")*(AND(DW$4&gt;=$E71,DW$4&lt;=$G71)*((DW$4-$E71+1)/($I71*($I71+1)/2)*$C71))+($J71="custom")*CustomCF!DP71</f>
        <v>0</v>
      </c>
      <c r="DX71" s="19">
        <f>($J71="Bell Curve")*(_xlfn.NORM.DIST(AND(DX$4&gt;=$E71,DX$4&lt;=$G71)*(DX$4-$E71+1),$I71/2,$L71,TRUE)-_xlfn.NORM.DIST(AND(DX$4&gt;=$E71,DX$4&lt;=$G71)*(DW$4-$E71+1),$I71/2,$L71,TRUE))/(1-2*_xlfn.NORM.DIST(0,$I71/2,$L71,TRUE))*$C71+($J71="Steady Growth")*(AND(DX$4&gt;=$E71,DX$4&lt;=$G71)*((DX$4-$E71+1)/($I71*($I71+1)/2)*$C71))+($J71="custom")*CustomCF!DQ71</f>
        <v>0</v>
      </c>
      <c r="DY71" s="19">
        <f>($J71="Bell Curve")*(_xlfn.NORM.DIST(AND(DY$4&gt;=$E71,DY$4&lt;=$G71)*(DY$4-$E71+1),$I71/2,$L71,TRUE)-_xlfn.NORM.DIST(AND(DY$4&gt;=$E71,DY$4&lt;=$G71)*(DX$4-$E71+1),$I71/2,$L71,TRUE))/(1-2*_xlfn.NORM.DIST(0,$I71/2,$L71,TRUE))*$C71+($J71="Steady Growth")*(AND(DY$4&gt;=$E71,DY$4&lt;=$G71)*((DY$4-$E71+1)/($I71*($I71+1)/2)*$C71))+($J71="custom")*CustomCF!DR71</f>
        <v>0</v>
      </c>
      <c r="DZ71" s="19">
        <f>($J71="Bell Curve")*(_xlfn.NORM.DIST(AND(DZ$4&gt;=$E71,DZ$4&lt;=$G71)*(DZ$4-$E71+1),$I71/2,$L71,TRUE)-_xlfn.NORM.DIST(AND(DZ$4&gt;=$E71,DZ$4&lt;=$G71)*(DY$4-$E71+1),$I71/2,$L71,TRUE))/(1-2*_xlfn.NORM.DIST(0,$I71/2,$L71,TRUE))*$C71+($J71="Steady Growth")*(AND(DZ$4&gt;=$E71,DZ$4&lt;=$G71)*((DZ$4-$E71+1)/($I71*($I71+1)/2)*$C71))+($J71="custom")*CustomCF!DS71</f>
        <v>0</v>
      </c>
      <c r="EA71" s="19">
        <f>($J71="Bell Curve")*(_xlfn.NORM.DIST(AND(EA$4&gt;=$E71,EA$4&lt;=$G71)*(EA$4-$E71+1),$I71/2,$L71,TRUE)-_xlfn.NORM.DIST(AND(EA$4&gt;=$E71,EA$4&lt;=$G71)*(DZ$4-$E71+1),$I71/2,$L71,TRUE))/(1-2*_xlfn.NORM.DIST(0,$I71/2,$L71,TRUE))*$C71+($J71="Steady Growth")*(AND(EA$4&gt;=$E71,EA$4&lt;=$G71)*((EA$4-$E71+1)/($I71*($I71+1)/2)*$C71))+($J71="custom")*CustomCF!DT71</f>
        <v>0</v>
      </c>
      <c r="EB71" s="19">
        <f>($J71="Bell Curve")*(_xlfn.NORM.DIST(AND(EB$4&gt;=$E71,EB$4&lt;=$G71)*(EB$4-$E71+1),$I71/2,$L71,TRUE)-_xlfn.NORM.DIST(AND(EB$4&gt;=$E71,EB$4&lt;=$G71)*(EA$4-$E71+1),$I71/2,$L71,TRUE))/(1-2*_xlfn.NORM.DIST(0,$I71/2,$L71,TRUE))*$C71+($J71="Steady Growth")*(AND(EB$4&gt;=$E71,EB$4&lt;=$G71)*((EB$4-$E71+1)/($I71*($I71+1)/2)*$C71))+($J71="custom")*CustomCF!DU71</f>
        <v>0</v>
      </c>
      <c r="EC71" s="19">
        <f>($J71="Bell Curve")*(_xlfn.NORM.DIST(AND(EC$4&gt;=$E71,EC$4&lt;=$G71)*(EC$4-$E71+1),$I71/2,$L71,TRUE)-_xlfn.NORM.DIST(AND(EC$4&gt;=$E71,EC$4&lt;=$G71)*(EB$4-$E71+1),$I71/2,$L71,TRUE))/(1-2*_xlfn.NORM.DIST(0,$I71/2,$L71,TRUE))*$C71+($J71="Steady Growth")*(AND(EC$4&gt;=$E71,EC$4&lt;=$G71)*((EC$4-$E71+1)/($I71*($I71+1)/2)*$C71))+($J71="custom")*CustomCF!DV71</f>
        <v>0</v>
      </c>
      <c r="ED71" s="19">
        <f>($J71="Bell Curve")*(_xlfn.NORM.DIST(AND(ED$4&gt;=$E71,ED$4&lt;=$G71)*(ED$4-$E71+1),$I71/2,$L71,TRUE)-_xlfn.NORM.DIST(AND(ED$4&gt;=$E71,ED$4&lt;=$G71)*(EC$4-$E71+1),$I71/2,$L71,TRUE))/(1-2*_xlfn.NORM.DIST(0,$I71/2,$L71,TRUE))*$C71+($J71="Steady Growth")*(AND(ED$4&gt;=$E71,ED$4&lt;=$G71)*((ED$4-$E71+1)/($I71*($I71+1)/2)*$C71))+($J71="custom")*CustomCF!DW71</f>
        <v>0</v>
      </c>
      <c r="EE71" s="19">
        <f>($J71="Bell Curve")*(_xlfn.NORM.DIST(AND(EE$4&gt;=$E71,EE$4&lt;=$G71)*(EE$4-$E71+1),$I71/2,$L71,TRUE)-_xlfn.NORM.DIST(AND(EE$4&gt;=$E71,EE$4&lt;=$G71)*(ED$4-$E71+1),$I71/2,$L71,TRUE))/(1-2*_xlfn.NORM.DIST(0,$I71/2,$L71,TRUE))*$C71+($J71="Steady Growth")*(AND(EE$4&gt;=$E71,EE$4&lt;=$G71)*((EE$4-$E71+1)/($I71*($I71+1)/2)*$C71))+($J71="custom")*CustomCF!DX71</f>
        <v>0</v>
      </c>
      <c r="EF71" s="121">
        <f>($J71="Bell Curve")*(_xlfn.NORM.DIST(AND(EF$4&gt;=$E71,EF$4&lt;=$G71)*(EF$4-$E71+1),$I71/2,$L71,TRUE)-_xlfn.NORM.DIST(AND(EF$4&gt;=$E71,EF$4&lt;=$G71)*(EE$4-$E71+1),$I71/2,$L71,TRUE))/(1-2*_xlfn.NORM.DIST(0,$I71/2,$L71,TRUE))*$C71+($J71="Steady Growth")*(AND(EF$4&gt;=$E71,EF$4&lt;=$G71)*((EF$4-$E71+1)/($I71*($I71+1)/2)*$C71))+($J71="custom")*CustomCF!DY71</f>
        <v>0</v>
      </c>
    </row>
    <row r="72" spans="2:136" hidden="1" outlineLevel="1" x14ac:dyDescent="0.2">
      <c r="B72" s="103">
        <f>Budget!S19</f>
        <v>0</v>
      </c>
      <c r="C72" s="19">
        <f>Budget!T19</f>
        <v>0</v>
      </c>
      <c r="D72" s="19" t="str">
        <f t="shared" si="29"/>
        <v/>
      </c>
      <c r="E72" s="92">
        <v>12</v>
      </c>
      <c r="F72" s="18">
        <f>IF(J72="Custom",CustomCF!E72,INDEX($P$6:$EF$6,MATCH(E72,$P$4:$EF$4,0)))</f>
        <v>46387</v>
      </c>
      <c r="G72" s="92">
        <v>30</v>
      </c>
      <c r="H72" s="18">
        <f>IF(J72="Custom",CustomCF!F72,INDEX($P$6:$EF$6,MATCH(G72,$P$4:$EF$4,0)))</f>
        <v>46934</v>
      </c>
      <c r="I72" s="9">
        <f t="shared" si="30"/>
        <v>19</v>
      </c>
      <c r="J72" s="92" t="s">
        <v>30</v>
      </c>
      <c r="K72" s="92" t="s">
        <v>31</v>
      </c>
      <c r="L72" s="9">
        <f t="shared" si="28"/>
        <v>10000000</v>
      </c>
      <c r="M72" s="107">
        <f t="shared" si="23"/>
        <v>0</v>
      </c>
      <c r="N72" s="112" t="str">
        <f t="shared" si="31"/>
        <v>OK</v>
      </c>
      <c r="O72" s="112"/>
      <c r="P72" s="19">
        <f>($J72="Bell Curve")*(_xlfn.NORM.DIST(AND(P$4&gt;=$E72,P$4&lt;=$G72)*(P$4-$E72+1),$I72/2,$L72,TRUE)-_xlfn.NORM.DIST(AND(P$4&gt;=$E72,P$4&lt;=$G72)*(N$4-$E72+1),$I72/2,$L72,TRUE))/(1-2*_xlfn.NORM.DIST(0,$I72/2,$L72,TRUE))*$C72+($J72="Steady Growth")*(AND(P$4&gt;=$E72,P$4&lt;=$G72)*((P$4-$E72+1)/($I72*($I72+1)/2)*$C72))+($J72="custom")*CustomCF!I72</f>
        <v>0</v>
      </c>
      <c r="Q72" s="19">
        <f>($J72="Bell Curve")*(_xlfn.NORM.DIST(AND(Q$4&gt;=$E72,Q$4&lt;=$G72)*(Q$4-$E72+1),$I72/2,$L72,TRUE)-_xlfn.NORM.DIST(AND(Q$4&gt;=$E72,Q$4&lt;=$G72)*(P$4-$E72+1),$I72/2,$L72,TRUE))/(1-2*_xlfn.NORM.DIST(0,$I72/2,$L72,TRUE))*$C72+($J72="Steady Growth")*(AND(Q$4&gt;=$E72,Q$4&lt;=$G72)*((Q$4-$E72+1)/($I72*($I72+1)/2)*$C72))+($J72="custom")*CustomCF!J72</f>
        <v>0</v>
      </c>
      <c r="R72" s="19">
        <f>($J72="Bell Curve")*(_xlfn.NORM.DIST(AND(R$4&gt;=$E72,R$4&lt;=$G72)*(R$4-$E72+1),$I72/2,$L72,TRUE)-_xlfn.NORM.DIST(AND(R$4&gt;=$E72,R$4&lt;=$G72)*(Q$4-$E72+1),$I72/2,$L72,TRUE))/(1-2*_xlfn.NORM.DIST(0,$I72/2,$L72,TRUE))*$C72+($J72="Steady Growth")*(AND(R$4&gt;=$E72,R$4&lt;=$G72)*((R$4-$E72+1)/($I72*($I72+1)/2)*$C72))+($J72="custom")*CustomCF!K72</f>
        <v>0</v>
      </c>
      <c r="S72" s="19">
        <f>($J72="Bell Curve")*(_xlfn.NORM.DIST(AND(S$4&gt;=$E72,S$4&lt;=$G72)*(S$4-$E72+1),$I72/2,$L72,TRUE)-_xlfn.NORM.DIST(AND(S$4&gt;=$E72,S$4&lt;=$G72)*(R$4-$E72+1),$I72/2,$L72,TRUE))/(1-2*_xlfn.NORM.DIST(0,$I72/2,$L72,TRUE))*$C72+($J72="Steady Growth")*(AND(S$4&gt;=$E72,S$4&lt;=$G72)*((S$4-$E72+1)/($I72*($I72+1)/2)*$C72))+($J72="custom")*CustomCF!L72</f>
        <v>0</v>
      </c>
      <c r="T72" s="19">
        <f>($J72="Bell Curve")*(_xlfn.NORM.DIST(AND(T$4&gt;=$E72,T$4&lt;=$G72)*(T$4-$E72+1),$I72/2,$L72,TRUE)-_xlfn.NORM.DIST(AND(T$4&gt;=$E72,T$4&lt;=$G72)*(S$4-$E72+1),$I72/2,$L72,TRUE))/(1-2*_xlfn.NORM.DIST(0,$I72/2,$L72,TRUE))*$C72+($J72="Steady Growth")*(AND(T$4&gt;=$E72,T$4&lt;=$G72)*((T$4-$E72+1)/($I72*($I72+1)/2)*$C72))+($J72="custom")*CustomCF!M72</f>
        <v>0</v>
      </c>
      <c r="U72" s="19">
        <f>($J72="Bell Curve")*(_xlfn.NORM.DIST(AND(U$4&gt;=$E72,U$4&lt;=$G72)*(U$4-$E72+1),$I72/2,$L72,TRUE)-_xlfn.NORM.DIST(AND(U$4&gt;=$E72,U$4&lt;=$G72)*(T$4-$E72+1),$I72/2,$L72,TRUE))/(1-2*_xlfn.NORM.DIST(0,$I72/2,$L72,TRUE))*$C72+($J72="Steady Growth")*(AND(U$4&gt;=$E72,U$4&lt;=$G72)*((U$4-$E72+1)/($I72*($I72+1)/2)*$C72))+($J72="custom")*CustomCF!N72</f>
        <v>0</v>
      </c>
      <c r="V72" s="19">
        <f>($J72="Bell Curve")*(_xlfn.NORM.DIST(AND(V$4&gt;=$E72,V$4&lt;=$G72)*(V$4-$E72+1),$I72/2,$L72,TRUE)-_xlfn.NORM.DIST(AND(V$4&gt;=$E72,V$4&lt;=$G72)*(U$4-$E72+1),$I72/2,$L72,TRUE))/(1-2*_xlfn.NORM.DIST(0,$I72/2,$L72,TRUE))*$C72+($J72="Steady Growth")*(AND(V$4&gt;=$E72,V$4&lt;=$G72)*((V$4-$E72+1)/($I72*($I72+1)/2)*$C72))+($J72="custom")*CustomCF!O72</f>
        <v>0</v>
      </c>
      <c r="W72" s="19">
        <f>($J72="Bell Curve")*(_xlfn.NORM.DIST(AND(W$4&gt;=$E72,W$4&lt;=$G72)*(W$4-$E72+1),$I72/2,$L72,TRUE)-_xlfn.NORM.DIST(AND(W$4&gt;=$E72,W$4&lt;=$G72)*(V$4-$E72+1),$I72/2,$L72,TRUE))/(1-2*_xlfn.NORM.DIST(0,$I72/2,$L72,TRUE))*$C72+($J72="Steady Growth")*(AND(W$4&gt;=$E72,W$4&lt;=$G72)*((W$4-$E72+1)/($I72*($I72+1)/2)*$C72))+($J72="custom")*CustomCF!P72</f>
        <v>0</v>
      </c>
      <c r="X72" s="19">
        <f>($J72="Bell Curve")*(_xlfn.NORM.DIST(AND(X$4&gt;=$E72,X$4&lt;=$G72)*(X$4-$E72+1),$I72/2,$L72,TRUE)-_xlfn.NORM.DIST(AND(X$4&gt;=$E72,X$4&lt;=$G72)*(W$4-$E72+1),$I72/2,$L72,TRUE))/(1-2*_xlfn.NORM.DIST(0,$I72/2,$L72,TRUE))*$C72+($J72="Steady Growth")*(AND(X$4&gt;=$E72,X$4&lt;=$G72)*((X$4-$E72+1)/($I72*($I72+1)/2)*$C72))+($J72="custom")*CustomCF!Q72</f>
        <v>0</v>
      </c>
      <c r="Y72" s="19">
        <f>($J72="Bell Curve")*(_xlfn.NORM.DIST(AND(Y$4&gt;=$E72,Y$4&lt;=$G72)*(Y$4-$E72+1),$I72/2,$L72,TRUE)-_xlfn.NORM.DIST(AND(Y$4&gt;=$E72,Y$4&lt;=$G72)*(X$4-$E72+1),$I72/2,$L72,TRUE))/(1-2*_xlfn.NORM.DIST(0,$I72/2,$L72,TRUE))*$C72+($J72="Steady Growth")*(AND(Y$4&gt;=$E72,Y$4&lt;=$G72)*((Y$4-$E72+1)/($I72*($I72+1)/2)*$C72))+($J72="custom")*CustomCF!R72</f>
        <v>0</v>
      </c>
      <c r="Z72" s="19">
        <f>($J72="Bell Curve")*(_xlfn.NORM.DIST(AND(Z$4&gt;=$E72,Z$4&lt;=$G72)*(Z$4-$E72+1),$I72/2,$L72,TRUE)-_xlfn.NORM.DIST(AND(Z$4&gt;=$E72,Z$4&lt;=$G72)*(Y$4-$E72+1),$I72/2,$L72,TRUE))/(1-2*_xlfn.NORM.DIST(0,$I72/2,$L72,TRUE))*$C72+($J72="Steady Growth")*(AND(Z$4&gt;=$E72,Z$4&lt;=$G72)*((Z$4-$E72+1)/($I72*($I72+1)/2)*$C72))+($J72="custom")*CustomCF!S72</f>
        <v>0</v>
      </c>
      <c r="AA72" s="19">
        <f>($J72="Bell Curve")*(_xlfn.NORM.DIST(AND(AA$4&gt;=$E72,AA$4&lt;=$G72)*(AA$4-$E72+1),$I72/2,$L72,TRUE)-_xlfn.NORM.DIST(AND(AA$4&gt;=$E72,AA$4&lt;=$G72)*(Z$4-$E72+1),$I72/2,$L72,TRUE))/(1-2*_xlfn.NORM.DIST(0,$I72/2,$L72,TRUE))*$C72+($J72="Steady Growth")*(AND(AA$4&gt;=$E72,AA$4&lt;=$G72)*((AA$4-$E72+1)/($I72*($I72+1)/2)*$C72))+($J72="custom")*CustomCF!T72</f>
        <v>0</v>
      </c>
      <c r="AB72" s="19">
        <f>($J72="Bell Curve")*(_xlfn.NORM.DIST(AND(AB$4&gt;=$E72,AB$4&lt;=$G72)*(AB$4-$E72+1),$I72/2,$L72,TRUE)-_xlfn.NORM.DIST(AND(AB$4&gt;=$E72,AB$4&lt;=$G72)*(AA$4-$E72+1),$I72/2,$L72,TRUE))/(1-2*_xlfn.NORM.DIST(0,$I72/2,$L72,TRUE))*$C72+($J72="Steady Growth")*(AND(AB$4&gt;=$E72,AB$4&lt;=$G72)*((AB$4-$E72+1)/($I72*($I72+1)/2)*$C72))+($J72="custom")*CustomCF!U72</f>
        <v>0</v>
      </c>
      <c r="AC72" s="19">
        <f>($J72="Bell Curve")*(_xlfn.NORM.DIST(AND(AC$4&gt;=$E72,AC$4&lt;=$G72)*(AC$4-$E72+1),$I72/2,$L72,TRUE)-_xlfn.NORM.DIST(AND(AC$4&gt;=$E72,AC$4&lt;=$G72)*(AB$4-$E72+1),$I72/2,$L72,TRUE))/(1-2*_xlfn.NORM.DIST(0,$I72/2,$L72,TRUE))*$C72+($J72="Steady Growth")*(AND(AC$4&gt;=$E72,AC$4&lt;=$G72)*((AC$4-$E72+1)/($I72*($I72+1)/2)*$C72))+($J72="custom")*CustomCF!V72</f>
        <v>0</v>
      </c>
      <c r="AD72" s="19">
        <f>($J72="Bell Curve")*(_xlfn.NORM.DIST(AND(AD$4&gt;=$E72,AD$4&lt;=$G72)*(AD$4-$E72+1),$I72/2,$L72,TRUE)-_xlfn.NORM.DIST(AND(AD$4&gt;=$E72,AD$4&lt;=$G72)*(AC$4-$E72+1),$I72/2,$L72,TRUE))/(1-2*_xlfn.NORM.DIST(0,$I72/2,$L72,TRUE))*$C72+($J72="Steady Growth")*(AND(AD$4&gt;=$E72,AD$4&lt;=$G72)*((AD$4-$E72+1)/($I72*($I72+1)/2)*$C72))+($J72="custom")*CustomCF!W72</f>
        <v>0</v>
      </c>
      <c r="AE72" s="19">
        <f>($J72="Bell Curve")*(_xlfn.NORM.DIST(AND(AE$4&gt;=$E72,AE$4&lt;=$G72)*(AE$4-$E72+1),$I72/2,$L72,TRUE)-_xlfn.NORM.DIST(AND(AE$4&gt;=$E72,AE$4&lt;=$G72)*(AD$4-$E72+1),$I72/2,$L72,TRUE))/(1-2*_xlfn.NORM.DIST(0,$I72/2,$L72,TRUE))*$C72+($J72="Steady Growth")*(AND(AE$4&gt;=$E72,AE$4&lt;=$G72)*((AE$4-$E72+1)/($I72*($I72+1)/2)*$C72))+($J72="custom")*CustomCF!X72</f>
        <v>0</v>
      </c>
      <c r="AF72" s="19">
        <f>($J72="Bell Curve")*(_xlfn.NORM.DIST(AND(AF$4&gt;=$E72,AF$4&lt;=$G72)*(AF$4-$E72+1),$I72/2,$L72,TRUE)-_xlfn.NORM.DIST(AND(AF$4&gt;=$E72,AF$4&lt;=$G72)*(AE$4-$E72+1),$I72/2,$L72,TRUE))/(1-2*_xlfn.NORM.DIST(0,$I72/2,$L72,TRUE))*$C72+($J72="Steady Growth")*(AND(AF$4&gt;=$E72,AF$4&lt;=$G72)*((AF$4-$E72+1)/($I72*($I72+1)/2)*$C72))+($J72="custom")*CustomCF!Y72</f>
        <v>0</v>
      </c>
      <c r="AG72" s="19">
        <f>($J72="Bell Curve")*(_xlfn.NORM.DIST(AND(AG$4&gt;=$E72,AG$4&lt;=$G72)*(AG$4-$E72+1),$I72/2,$L72,TRUE)-_xlfn.NORM.DIST(AND(AG$4&gt;=$E72,AG$4&lt;=$G72)*(AF$4-$E72+1),$I72/2,$L72,TRUE))/(1-2*_xlfn.NORM.DIST(0,$I72/2,$L72,TRUE))*$C72+($J72="Steady Growth")*(AND(AG$4&gt;=$E72,AG$4&lt;=$G72)*((AG$4-$E72+1)/($I72*($I72+1)/2)*$C72))+($J72="custom")*CustomCF!Z72</f>
        <v>0</v>
      </c>
      <c r="AH72" s="19">
        <f>($J72="Bell Curve")*(_xlfn.NORM.DIST(AND(AH$4&gt;=$E72,AH$4&lt;=$G72)*(AH$4-$E72+1),$I72/2,$L72,TRUE)-_xlfn.NORM.DIST(AND(AH$4&gt;=$E72,AH$4&lt;=$G72)*(AG$4-$E72+1),$I72/2,$L72,TRUE))/(1-2*_xlfn.NORM.DIST(0,$I72/2,$L72,TRUE))*$C72+($J72="Steady Growth")*(AND(AH$4&gt;=$E72,AH$4&lt;=$G72)*((AH$4-$E72+1)/($I72*($I72+1)/2)*$C72))+($J72="custom")*CustomCF!AA72</f>
        <v>0</v>
      </c>
      <c r="AI72" s="19">
        <f>($J72="Bell Curve")*(_xlfn.NORM.DIST(AND(AI$4&gt;=$E72,AI$4&lt;=$G72)*(AI$4-$E72+1),$I72/2,$L72,TRUE)-_xlfn.NORM.DIST(AND(AI$4&gt;=$E72,AI$4&lt;=$G72)*(AH$4-$E72+1),$I72/2,$L72,TRUE))/(1-2*_xlfn.NORM.DIST(0,$I72/2,$L72,TRUE))*$C72+($J72="Steady Growth")*(AND(AI$4&gt;=$E72,AI$4&lt;=$G72)*((AI$4-$E72+1)/($I72*($I72+1)/2)*$C72))+($J72="custom")*CustomCF!AB72</f>
        <v>0</v>
      </c>
      <c r="AJ72" s="19">
        <f>($J72="Bell Curve")*(_xlfn.NORM.DIST(AND(AJ$4&gt;=$E72,AJ$4&lt;=$G72)*(AJ$4-$E72+1),$I72/2,$L72,TRUE)-_xlfn.NORM.DIST(AND(AJ$4&gt;=$E72,AJ$4&lt;=$G72)*(AI$4-$E72+1),$I72/2,$L72,TRUE))/(1-2*_xlfn.NORM.DIST(0,$I72/2,$L72,TRUE))*$C72+($J72="Steady Growth")*(AND(AJ$4&gt;=$E72,AJ$4&lt;=$G72)*((AJ$4-$E72+1)/($I72*($I72+1)/2)*$C72))+($J72="custom")*CustomCF!AC72</f>
        <v>0</v>
      </c>
      <c r="AK72" s="19">
        <f>($J72="Bell Curve")*(_xlfn.NORM.DIST(AND(AK$4&gt;=$E72,AK$4&lt;=$G72)*(AK$4-$E72+1),$I72/2,$L72,TRUE)-_xlfn.NORM.DIST(AND(AK$4&gt;=$E72,AK$4&lt;=$G72)*(AJ$4-$E72+1),$I72/2,$L72,TRUE))/(1-2*_xlfn.NORM.DIST(0,$I72/2,$L72,TRUE))*$C72+($J72="Steady Growth")*(AND(AK$4&gt;=$E72,AK$4&lt;=$G72)*((AK$4-$E72+1)/($I72*($I72+1)/2)*$C72))+($J72="custom")*CustomCF!AD72</f>
        <v>0</v>
      </c>
      <c r="AL72" s="19">
        <f>($J72="Bell Curve")*(_xlfn.NORM.DIST(AND(AL$4&gt;=$E72,AL$4&lt;=$G72)*(AL$4-$E72+1),$I72/2,$L72,TRUE)-_xlfn.NORM.DIST(AND(AL$4&gt;=$E72,AL$4&lt;=$G72)*(AK$4-$E72+1),$I72/2,$L72,TRUE))/(1-2*_xlfn.NORM.DIST(0,$I72/2,$L72,TRUE))*$C72+($J72="Steady Growth")*(AND(AL$4&gt;=$E72,AL$4&lt;=$G72)*((AL$4-$E72+1)/($I72*($I72+1)/2)*$C72))+($J72="custom")*CustomCF!AE72</f>
        <v>0</v>
      </c>
      <c r="AM72" s="19">
        <f>($J72="Bell Curve")*(_xlfn.NORM.DIST(AND(AM$4&gt;=$E72,AM$4&lt;=$G72)*(AM$4-$E72+1),$I72/2,$L72,TRUE)-_xlfn.NORM.DIST(AND(AM$4&gt;=$E72,AM$4&lt;=$G72)*(AL$4-$E72+1),$I72/2,$L72,TRUE))/(1-2*_xlfn.NORM.DIST(0,$I72/2,$L72,TRUE))*$C72+($J72="Steady Growth")*(AND(AM$4&gt;=$E72,AM$4&lt;=$G72)*((AM$4-$E72+1)/($I72*($I72+1)/2)*$C72))+($J72="custom")*CustomCF!AF72</f>
        <v>0</v>
      </c>
      <c r="AN72" s="19">
        <f>($J72="Bell Curve")*(_xlfn.NORM.DIST(AND(AN$4&gt;=$E72,AN$4&lt;=$G72)*(AN$4-$E72+1),$I72/2,$L72,TRUE)-_xlfn.NORM.DIST(AND(AN$4&gt;=$E72,AN$4&lt;=$G72)*(AM$4-$E72+1),$I72/2,$L72,TRUE))/(1-2*_xlfn.NORM.DIST(0,$I72/2,$L72,TRUE))*$C72+($J72="Steady Growth")*(AND(AN$4&gt;=$E72,AN$4&lt;=$G72)*((AN$4-$E72+1)/($I72*($I72+1)/2)*$C72))+($J72="custom")*CustomCF!AG72</f>
        <v>0</v>
      </c>
      <c r="AO72" s="19">
        <f>($J72="Bell Curve")*(_xlfn.NORM.DIST(AND(AO$4&gt;=$E72,AO$4&lt;=$G72)*(AO$4-$E72+1),$I72/2,$L72,TRUE)-_xlfn.NORM.DIST(AND(AO$4&gt;=$E72,AO$4&lt;=$G72)*(AN$4-$E72+1),$I72/2,$L72,TRUE))/(1-2*_xlfn.NORM.DIST(0,$I72/2,$L72,TRUE))*$C72+($J72="Steady Growth")*(AND(AO$4&gt;=$E72,AO$4&lt;=$G72)*((AO$4-$E72+1)/($I72*($I72+1)/2)*$C72))+($J72="custom")*CustomCF!AH72</f>
        <v>0</v>
      </c>
      <c r="AP72" s="19">
        <f>($J72="Bell Curve")*(_xlfn.NORM.DIST(AND(AP$4&gt;=$E72,AP$4&lt;=$G72)*(AP$4-$E72+1),$I72/2,$L72,TRUE)-_xlfn.NORM.DIST(AND(AP$4&gt;=$E72,AP$4&lt;=$G72)*(AO$4-$E72+1),$I72/2,$L72,TRUE))/(1-2*_xlfn.NORM.DIST(0,$I72/2,$L72,TRUE))*$C72+($J72="Steady Growth")*(AND(AP$4&gt;=$E72,AP$4&lt;=$G72)*((AP$4-$E72+1)/($I72*($I72+1)/2)*$C72))+($J72="custom")*CustomCF!AI72</f>
        <v>0</v>
      </c>
      <c r="AQ72" s="19">
        <f>($J72="Bell Curve")*(_xlfn.NORM.DIST(AND(AQ$4&gt;=$E72,AQ$4&lt;=$G72)*(AQ$4-$E72+1),$I72/2,$L72,TRUE)-_xlfn.NORM.DIST(AND(AQ$4&gt;=$E72,AQ$4&lt;=$G72)*(AP$4-$E72+1),$I72/2,$L72,TRUE))/(1-2*_xlfn.NORM.DIST(0,$I72/2,$L72,TRUE))*$C72+($J72="Steady Growth")*(AND(AQ$4&gt;=$E72,AQ$4&lt;=$G72)*((AQ$4-$E72+1)/($I72*($I72+1)/2)*$C72))+($J72="custom")*CustomCF!AJ72</f>
        <v>0</v>
      </c>
      <c r="AR72" s="19">
        <f>($J72="Bell Curve")*(_xlfn.NORM.DIST(AND(AR$4&gt;=$E72,AR$4&lt;=$G72)*(AR$4-$E72+1),$I72/2,$L72,TRUE)-_xlfn.NORM.DIST(AND(AR$4&gt;=$E72,AR$4&lt;=$G72)*(AQ$4-$E72+1),$I72/2,$L72,TRUE))/(1-2*_xlfn.NORM.DIST(0,$I72/2,$L72,TRUE))*$C72+($J72="Steady Growth")*(AND(AR$4&gt;=$E72,AR$4&lt;=$G72)*((AR$4-$E72+1)/($I72*($I72+1)/2)*$C72))+($J72="custom")*CustomCF!AK72</f>
        <v>0</v>
      </c>
      <c r="AS72" s="19">
        <f>($J72="Bell Curve")*(_xlfn.NORM.DIST(AND(AS$4&gt;=$E72,AS$4&lt;=$G72)*(AS$4-$E72+1),$I72/2,$L72,TRUE)-_xlfn.NORM.DIST(AND(AS$4&gt;=$E72,AS$4&lt;=$G72)*(AR$4-$E72+1),$I72/2,$L72,TRUE))/(1-2*_xlfn.NORM.DIST(0,$I72/2,$L72,TRUE))*$C72+($J72="Steady Growth")*(AND(AS$4&gt;=$E72,AS$4&lt;=$G72)*((AS$4-$E72+1)/($I72*($I72+1)/2)*$C72))+($J72="custom")*CustomCF!AL72</f>
        <v>0</v>
      </c>
      <c r="AT72" s="19">
        <f>($J72="Bell Curve")*(_xlfn.NORM.DIST(AND(AT$4&gt;=$E72,AT$4&lt;=$G72)*(AT$4-$E72+1),$I72/2,$L72,TRUE)-_xlfn.NORM.DIST(AND(AT$4&gt;=$E72,AT$4&lt;=$G72)*(AS$4-$E72+1),$I72/2,$L72,TRUE))/(1-2*_xlfn.NORM.DIST(0,$I72/2,$L72,TRUE))*$C72+($J72="Steady Growth")*(AND(AT$4&gt;=$E72,AT$4&lt;=$G72)*((AT$4-$E72+1)/($I72*($I72+1)/2)*$C72))+($J72="custom")*CustomCF!AM72</f>
        <v>0</v>
      </c>
      <c r="AU72" s="19">
        <f>($J72="Bell Curve")*(_xlfn.NORM.DIST(AND(AU$4&gt;=$E72,AU$4&lt;=$G72)*(AU$4-$E72+1),$I72/2,$L72,TRUE)-_xlfn.NORM.DIST(AND(AU$4&gt;=$E72,AU$4&lt;=$G72)*(AT$4-$E72+1),$I72/2,$L72,TRUE))/(1-2*_xlfn.NORM.DIST(0,$I72/2,$L72,TRUE))*$C72+($J72="Steady Growth")*(AND(AU$4&gt;=$E72,AU$4&lt;=$G72)*((AU$4-$E72+1)/($I72*($I72+1)/2)*$C72))+($J72="custom")*CustomCF!AN72</f>
        <v>0</v>
      </c>
      <c r="AV72" s="19">
        <f>($J72="Bell Curve")*(_xlfn.NORM.DIST(AND(AV$4&gt;=$E72,AV$4&lt;=$G72)*(AV$4-$E72+1),$I72/2,$L72,TRUE)-_xlfn.NORM.DIST(AND(AV$4&gt;=$E72,AV$4&lt;=$G72)*(AU$4-$E72+1),$I72/2,$L72,TRUE))/(1-2*_xlfn.NORM.DIST(0,$I72/2,$L72,TRUE))*$C72+($J72="Steady Growth")*(AND(AV$4&gt;=$E72,AV$4&lt;=$G72)*((AV$4-$E72+1)/($I72*($I72+1)/2)*$C72))+($J72="custom")*CustomCF!AO72</f>
        <v>0</v>
      </c>
      <c r="AW72" s="19">
        <f>($J72="Bell Curve")*(_xlfn.NORM.DIST(AND(AW$4&gt;=$E72,AW$4&lt;=$G72)*(AW$4-$E72+1),$I72/2,$L72,TRUE)-_xlfn.NORM.DIST(AND(AW$4&gt;=$E72,AW$4&lt;=$G72)*(AV$4-$E72+1),$I72/2,$L72,TRUE))/(1-2*_xlfn.NORM.DIST(0,$I72/2,$L72,TRUE))*$C72+($J72="Steady Growth")*(AND(AW$4&gt;=$E72,AW$4&lt;=$G72)*((AW$4-$E72+1)/($I72*($I72+1)/2)*$C72))+($J72="custom")*CustomCF!AP72</f>
        <v>0</v>
      </c>
      <c r="AX72" s="19">
        <f>($J72="Bell Curve")*(_xlfn.NORM.DIST(AND(AX$4&gt;=$E72,AX$4&lt;=$G72)*(AX$4-$E72+1),$I72/2,$L72,TRUE)-_xlfn.NORM.DIST(AND(AX$4&gt;=$E72,AX$4&lt;=$G72)*(AW$4-$E72+1),$I72/2,$L72,TRUE))/(1-2*_xlfn.NORM.DIST(0,$I72/2,$L72,TRUE))*$C72+($J72="Steady Growth")*(AND(AX$4&gt;=$E72,AX$4&lt;=$G72)*((AX$4-$E72+1)/($I72*($I72+1)/2)*$C72))+($J72="custom")*CustomCF!AQ72</f>
        <v>0</v>
      </c>
      <c r="AY72" s="19">
        <f>($J72="Bell Curve")*(_xlfn.NORM.DIST(AND(AY$4&gt;=$E72,AY$4&lt;=$G72)*(AY$4-$E72+1),$I72/2,$L72,TRUE)-_xlfn.NORM.DIST(AND(AY$4&gt;=$E72,AY$4&lt;=$G72)*(AX$4-$E72+1),$I72/2,$L72,TRUE))/(1-2*_xlfn.NORM.DIST(0,$I72/2,$L72,TRUE))*$C72+($J72="Steady Growth")*(AND(AY$4&gt;=$E72,AY$4&lt;=$G72)*((AY$4-$E72+1)/($I72*($I72+1)/2)*$C72))+($J72="custom")*CustomCF!AR72</f>
        <v>0</v>
      </c>
      <c r="AZ72" s="19">
        <f>($J72="Bell Curve")*(_xlfn.NORM.DIST(AND(AZ$4&gt;=$E72,AZ$4&lt;=$G72)*(AZ$4-$E72+1),$I72/2,$L72,TRUE)-_xlfn.NORM.DIST(AND(AZ$4&gt;=$E72,AZ$4&lt;=$G72)*(AY$4-$E72+1),$I72/2,$L72,TRUE))/(1-2*_xlfn.NORM.DIST(0,$I72/2,$L72,TRUE))*$C72+($J72="Steady Growth")*(AND(AZ$4&gt;=$E72,AZ$4&lt;=$G72)*((AZ$4-$E72+1)/($I72*($I72+1)/2)*$C72))+($J72="custom")*CustomCF!AS72</f>
        <v>0</v>
      </c>
      <c r="BA72" s="19">
        <f>($J72="Bell Curve")*(_xlfn.NORM.DIST(AND(BA$4&gt;=$E72,BA$4&lt;=$G72)*(BA$4-$E72+1),$I72/2,$L72,TRUE)-_xlfn.NORM.DIST(AND(BA$4&gt;=$E72,BA$4&lt;=$G72)*(AZ$4-$E72+1),$I72/2,$L72,TRUE))/(1-2*_xlfn.NORM.DIST(0,$I72/2,$L72,TRUE))*$C72+($J72="Steady Growth")*(AND(BA$4&gt;=$E72,BA$4&lt;=$G72)*((BA$4-$E72+1)/($I72*($I72+1)/2)*$C72))+($J72="custom")*CustomCF!AT72</f>
        <v>0</v>
      </c>
      <c r="BB72" s="19">
        <f>($J72="Bell Curve")*(_xlfn.NORM.DIST(AND(BB$4&gt;=$E72,BB$4&lt;=$G72)*(BB$4-$E72+1),$I72/2,$L72,TRUE)-_xlfn.NORM.DIST(AND(BB$4&gt;=$E72,BB$4&lt;=$G72)*(BA$4-$E72+1),$I72/2,$L72,TRUE))/(1-2*_xlfn.NORM.DIST(0,$I72/2,$L72,TRUE))*$C72+($J72="Steady Growth")*(AND(BB$4&gt;=$E72,BB$4&lt;=$G72)*((BB$4-$E72+1)/($I72*($I72+1)/2)*$C72))+($J72="custom")*CustomCF!AU72</f>
        <v>0</v>
      </c>
      <c r="BC72" s="19">
        <f>($J72="Bell Curve")*(_xlfn.NORM.DIST(AND(BC$4&gt;=$E72,BC$4&lt;=$G72)*(BC$4-$E72+1),$I72/2,$L72,TRUE)-_xlfn.NORM.DIST(AND(BC$4&gt;=$E72,BC$4&lt;=$G72)*(BB$4-$E72+1),$I72/2,$L72,TRUE))/(1-2*_xlfn.NORM.DIST(0,$I72/2,$L72,TRUE))*$C72+($J72="Steady Growth")*(AND(BC$4&gt;=$E72,BC$4&lt;=$G72)*((BC$4-$E72+1)/($I72*($I72+1)/2)*$C72))+($J72="custom")*CustomCF!AV72</f>
        <v>0</v>
      </c>
      <c r="BD72" s="19">
        <f>($J72="Bell Curve")*(_xlfn.NORM.DIST(AND(BD$4&gt;=$E72,BD$4&lt;=$G72)*(BD$4-$E72+1),$I72/2,$L72,TRUE)-_xlfn.NORM.DIST(AND(BD$4&gt;=$E72,BD$4&lt;=$G72)*(BC$4-$E72+1),$I72/2,$L72,TRUE))/(1-2*_xlfn.NORM.DIST(0,$I72/2,$L72,TRUE))*$C72+($J72="Steady Growth")*(AND(BD$4&gt;=$E72,BD$4&lt;=$G72)*((BD$4-$E72+1)/($I72*($I72+1)/2)*$C72))+($J72="custom")*CustomCF!AW72</f>
        <v>0</v>
      </c>
      <c r="BE72" s="19">
        <f>($J72="Bell Curve")*(_xlfn.NORM.DIST(AND(BE$4&gt;=$E72,BE$4&lt;=$G72)*(BE$4-$E72+1),$I72/2,$L72,TRUE)-_xlfn.NORM.DIST(AND(BE$4&gt;=$E72,BE$4&lt;=$G72)*(BD$4-$E72+1),$I72/2,$L72,TRUE))/(1-2*_xlfn.NORM.DIST(0,$I72/2,$L72,TRUE))*$C72+($J72="Steady Growth")*(AND(BE$4&gt;=$E72,BE$4&lt;=$G72)*((BE$4-$E72+1)/($I72*($I72+1)/2)*$C72))+($J72="custom")*CustomCF!AX72</f>
        <v>0</v>
      </c>
      <c r="BF72" s="19">
        <f>($J72="Bell Curve")*(_xlfn.NORM.DIST(AND(BF$4&gt;=$E72,BF$4&lt;=$G72)*(BF$4-$E72+1),$I72/2,$L72,TRUE)-_xlfn.NORM.DIST(AND(BF$4&gt;=$E72,BF$4&lt;=$G72)*(BE$4-$E72+1),$I72/2,$L72,TRUE))/(1-2*_xlfn.NORM.DIST(0,$I72/2,$L72,TRUE))*$C72+($J72="Steady Growth")*(AND(BF$4&gt;=$E72,BF$4&lt;=$G72)*((BF$4-$E72+1)/($I72*($I72+1)/2)*$C72))+($J72="custom")*CustomCF!AY72</f>
        <v>0</v>
      </c>
      <c r="BG72" s="19">
        <f>($J72="Bell Curve")*(_xlfn.NORM.DIST(AND(BG$4&gt;=$E72,BG$4&lt;=$G72)*(BG$4-$E72+1),$I72/2,$L72,TRUE)-_xlfn.NORM.DIST(AND(BG$4&gt;=$E72,BG$4&lt;=$G72)*(BF$4-$E72+1),$I72/2,$L72,TRUE))/(1-2*_xlfn.NORM.DIST(0,$I72/2,$L72,TRUE))*$C72+($J72="Steady Growth")*(AND(BG$4&gt;=$E72,BG$4&lt;=$G72)*((BG$4-$E72+1)/($I72*($I72+1)/2)*$C72))+($J72="custom")*CustomCF!AZ72</f>
        <v>0</v>
      </c>
      <c r="BH72" s="19">
        <f>($J72="Bell Curve")*(_xlfn.NORM.DIST(AND(BH$4&gt;=$E72,BH$4&lt;=$G72)*(BH$4-$E72+1),$I72/2,$L72,TRUE)-_xlfn.NORM.DIST(AND(BH$4&gt;=$E72,BH$4&lt;=$G72)*(BG$4-$E72+1),$I72/2,$L72,TRUE))/(1-2*_xlfn.NORM.DIST(0,$I72/2,$L72,TRUE))*$C72+($J72="Steady Growth")*(AND(BH$4&gt;=$E72,BH$4&lt;=$G72)*((BH$4-$E72+1)/($I72*($I72+1)/2)*$C72))+($J72="custom")*CustomCF!BA72</f>
        <v>0</v>
      </c>
      <c r="BI72" s="19">
        <f>($J72="Bell Curve")*(_xlfn.NORM.DIST(AND(BI$4&gt;=$E72,BI$4&lt;=$G72)*(BI$4-$E72+1),$I72/2,$L72,TRUE)-_xlfn.NORM.DIST(AND(BI$4&gt;=$E72,BI$4&lt;=$G72)*(BH$4-$E72+1),$I72/2,$L72,TRUE))/(1-2*_xlfn.NORM.DIST(0,$I72/2,$L72,TRUE))*$C72+($J72="Steady Growth")*(AND(BI$4&gt;=$E72,BI$4&lt;=$G72)*((BI$4-$E72+1)/($I72*($I72+1)/2)*$C72))+($J72="custom")*CustomCF!BB72</f>
        <v>0</v>
      </c>
      <c r="BJ72" s="19">
        <f>($J72="Bell Curve")*(_xlfn.NORM.DIST(AND(BJ$4&gt;=$E72,BJ$4&lt;=$G72)*(BJ$4-$E72+1),$I72/2,$L72,TRUE)-_xlfn.NORM.DIST(AND(BJ$4&gt;=$E72,BJ$4&lt;=$G72)*(BI$4-$E72+1),$I72/2,$L72,TRUE))/(1-2*_xlfn.NORM.DIST(0,$I72/2,$L72,TRUE))*$C72+($J72="Steady Growth")*(AND(BJ$4&gt;=$E72,BJ$4&lt;=$G72)*((BJ$4-$E72+1)/($I72*($I72+1)/2)*$C72))+($J72="custom")*CustomCF!BC72</f>
        <v>0</v>
      </c>
      <c r="BK72" s="19">
        <f>($J72="Bell Curve")*(_xlfn.NORM.DIST(AND(BK$4&gt;=$E72,BK$4&lt;=$G72)*(BK$4-$E72+1),$I72/2,$L72,TRUE)-_xlfn.NORM.DIST(AND(BK$4&gt;=$E72,BK$4&lt;=$G72)*(BJ$4-$E72+1),$I72/2,$L72,TRUE))/(1-2*_xlfn.NORM.DIST(0,$I72/2,$L72,TRUE))*$C72+($J72="Steady Growth")*(AND(BK$4&gt;=$E72,BK$4&lt;=$G72)*((BK$4-$E72+1)/($I72*($I72+1)/2)*$C72))+($J72="custom")*CustomCF!BD72</f>
        <v>0</v>
      </c>
      <c r="BL72" s="19">
        <f>($J72="Bell Curve")*(_xlfn.NORM.DIST(AND(BL$4&gt;=$E72,BL$4&lt;=$G72)*(BL$4-$E72+1),$I72/2,$L72,TRUE)-_xlfn.NORM.DIST(AND(BL$4&gt;=$E72,BL$4&lt;=$G72)*(BK$4-$E72+1),$I72/2,$L72,TRUE))/(1-2*_xlfn.NORM.DIST(0,$I72/2,$L72,TRUE))*$C72+($J72="Steady Growth")*(AND(BL$4&gt;=$E72,BL$4&lt;=$G72)*((BL$4-$E72+1)/($I72*($I72+1)/2)*$C72))+($J72="custom")*CustomCF!BE72</f>
        <v>0</v>
      </c>
      <c r="BM72" s="19">
        <f>($J72="Bell Curve")*(_xlfn.NORM.DIST(AND(BM$4&gt;=$E72,BM$4&lt;=$G72)*(BM$4-$E72+1),$I72/2,$L72,TRUE)-_xlfn.NORM.DIST(AND(BM$4&gt;=$E72,BM$4&lt;=$G72)*(BL$4-$E72+1),$I72/2,$L72,TRUE))/(1-2*_xlfn.NORM.DIST(0,$I72/2,$L72,TRUE))*$C72+($J72="Steady Growth")*(AND(BM$4&gt;=$E72,BM$4&lt;=$G72)*((BM$4-$E72+1)/($I72*($I72+1)/2)*$C72))+($J72="custom")*CustomCF!BF72</f>
        <v>0</v>
      </c>
      <c r="BN72" s="19">
        <f>($J72="Bell Curve")*(_xlfn.NORM.DIST(AND(BN$4&gt;=$E72,BN$4&lt;=$G72)*(BN$4-$E72+1),$I72/2,$L72,TRUE)-_xlfn.NORM.DIST(AND(BN$4&gt;=$E72,BN$4&lt;=$G72)*(BM$4-$E72+1),$I72/2,$L72,TRUE))/(1-2*_xlfn.NORM.DIST(0,$I72/2,$L72,TRUE))*$C72+($J72="Steady Growth")*(AND(BN$4&gt;=$E72,BN$4&lt;=$G72)*((BN$4-$E72+1)/($I72*($I72+1)/2)*$C72))+($J72="custom")*CustomCF!BG72</f>
        <v>0</v>
      </c>
      <c r="BO72" s="19">
        <f>($J72="Bell Curve")*(_xlfn.NORM.DIST(AND(BO$4&gt;=$E72,BO$4&lt;=$G72)*(BO$4-$E72+1),$I72/2,$L72,TRUE)-_xlfn.NORM.DIST(AND(BO$4&gt;=$E72,BO$4&lt;=$G72)*(BN$4-$E72+1),$I72/2,$L72,TRUE))/(1-2*_xlfn.NORM.DIST(0,$I72/2,$L72,TRUE))*$C72+($J72="Steady Growth")*(AND(BO$4&gt;=$E72,BO$4&lt;=$G72)*((BO$4-$E72+1)/($I72*($I72+1)/2)*$C72))+($J72="custom")*CustomCF!BH72</f>
        <v>0</v>
      </c>
      <c r="BP72" s="19">
        <f>($J72="Bell Curve")*(_xlfn.NORM.DIST(AND(BP$4&gt;=$E72,BP$4&lt;=$G72)*(BP$4-$E72+1),$I72/2,$L72,TRUE)-_xlfn.NORM.DIST(AND(BP$4&gt;=$E72,BP$4&lt;=$G72)*(BO$4-$E72+1),$I72/2,$L72,TRUE))/(1-2*_xlfn.NORM.DIST(0,$I72/2,$L72,TRUE))*$C72+($J72="Steady Growth")*(AND(BP$4&gt;=$E72,BP$4&lt;=$G72)*((BP$4-$E72+1)/($I72*($I72+1)/2)*$C72))+($J72="custom")*CustomCF!BI72</f>
        <v>0</v>
      </c>
      <c r="BQ72" s="19">
        <f>($J72="Bell Curve")*(_xlfn.NORM.DIST(AND(BQ$4&gt;=$E72,BQ$4&lt;=$G72)*(BQ$4-$E72+1),$I72/2,$L72,TRUE)-_xlfn.NORM.DIST(AND(BQ$4&gt;=$E72,BQ$4&lt;=$G72)*(BP$4-$E72+1),$I72/2,$L72,TRUE))/(1-2*_xlfn.NORM.DIST(0,$I72/2,$L72,TRUE))*$C72+($J72="Steady Growth")*(AND(BQ$4&gt;=$E72,BQ$4&lt;=$G72)*((BQ$4-$E72+1)/($I72*($I72+1)/2)*$C72))+($J72="custom")*CustomCF!BJ72</f>
        <v>0</v>
      </c>
      <c r="BR72" s="19">
        <f>($J72="Bell Curve")*(_xlfn.NORM.DIST(AND(BR$4&gt;=$E72,BR$4&lt;=$G72)*(BR$4-$E72+1),$I72/2,$L72,TRUE)-_xlfn.NORM.DIST(AND(BR$4&gt;=$E72,BR$4&lt;=$G72)*(BQ$4-$E72+1),$I72/2,$L72,TRUE))/(1-2*_xlfn.NORM.DIST(0,$I72/2,$L72,TRUE))*$C72+($J72="Steady Growth")*(AND(BR$4&gt;=$E72,BR$4&lt;=$G72)*((BR$4-$E72+1)/($I72*($I72+1)/2)*$C72))+($J72="custom")*CustomCF!BK72</f>
        <v>0</v>
      </c>
      <c r="BS72" s="19">
        <f>($J72="Bell Curve")*(_xlfn.NORM.DIST(AND(BS$4&gt;=$E72,BS$4&lt;=$G72)*(BS$4-$E72+1),$I72/2,$L72,TRUE)-_xlfn.NORM.DIST(AND(BS$4&gt;=$E72,BS$4&lt;=$G72)*(BR$4-$E72+1),$I72/2,$L72,TRUE))/(1-2*_xlfn.NORM.DIST(0,$I72/2,$L72,TRUE))*$C72+($J72="Steady Growth")*(AND(BS$4&gt;=$E72,BS$4&lt;=$G72)*((BS$4-$E72+1)/($I72*($I72+1)/2)*$C72))+($J72="custom")*CustomCF!BL72</f>
        <v>0</v>
      </c>
      <c r="BT72" s="19">
        <f>($J72="Bell Curve")*(_xlfn.NORM.DIST(AND(BT$4&gt;=$E72,BT$4&lt;=$G72)*(BT$4-$E72+1),$I72/2,$L72,TRUE)-_xlfn.NORM.DIST(AND(BT$4&gt;=$E72,BT$4&lt;=$G72)*(BS$4-$E72+1),$I72/2,$L72,TRUE))/(1-2*_xlfn.NORM.DIST(0,$I72/2,$L72,TRUE))*$C72+($J72="Steady Growth")*(AND(BT$4&gt;=$E72,BT$4&lt;=$G72)*((BT$4-$E72+1)/($I72*($I72+1)/2)*$C72))+($J72="custom")*CustomCF!BM72</f>
        <v>0</v>
      </c>
      <c r="BU72" s="19">
        <f>($J72="Bell Curve")*(_xlfn.NORM.DIST(AND(BU$4&gt;=$E72,BU$4&lt;=$G72)*(BU$4-$E72+1),$I72/2,$L72,TRUE)-_xlfn.NORM.DIST(AND(BU$4&gt;=$E72,BU$4&lt;=$G72)*(BT$4-$E72+1),$I72/2,$L72,TRUE))/(1-2*_xlfn.NORM.DIST(0,$I72/2,$L72,TRUE))*$C72+($J72="Steady Growth")*(AND(BU$4&gt;=$E72,BU$4&lt;=$G72)*((BU$4-$E72+1)/($I72*($I72+1)/2)*$C72))+($J72="custom")*CustomCF!BN72</f>
        <v>0</v>
      </c>
      <c r="BV72" s="19">
        <f>($J72="Bell Curve")*(_xlfn.NORM.DIST(AND(BV$4&gt;=$E72,BV$4&lt;=$G72)*(BV$4-$E72+1),$I72/2,$L72,TRUE)-_xlfn.NORM.DIST(AND(BV$4&gt;=$E72,BV$4&lt;=$G72)*(BU$4-$E72+1),$I72/2,$L72,TRUE))/(1-2*_xlfn.NORM.DIST(0,$I72/2,$L72,TRUE))*$C72+($J72="Steady Growth")*(AND(BV$4&gt;=$E72,BV$4&lt;=$G72)*((BV$4-$E72+1)/($I72*($I72+1)/2)*$C72))+($J72="custom")*CustomCF!BO72</f>
        <v>0</v>
      </c>
      <c r="BW72" s="19">
        <f>($J72="Bell Curve")*(_xlfn.NORM.DIST(AND(BW$4&gt;=$E72,BW$4&lt;=$G72)*(BW$4-$E72+1),$I72/2,$L72,TRUE)-_xlfn.NORM.DIST(AND(BW$4&gt;=$E72,BW$4&lt;=$G72)*(BV$4-$E72+1),$I72/2,$L72,TRUE))/(1-2*_xlfn.NORM.DIST(0,$I72/2,$L72,TRUE))*$C72+($J72="Steady Growth")*(AND(BW$4&gt;=$E72,BW$4&lt;=$G72)*((BW$4-$E72+1)/($I72*($I72+1)/2)*$C72))+($J72="custom")*CustomCF!BP72</f>
        <v>0</v>
      </c>
      <c r="BX72" s="19">
        <f>($J72="Bell Curve")*(_xlfn.NORM.DIST(AND(BX$4&gt;=$E72,BX$4&lt;=$G72)*(BX$4-$E72+1),$I72/2,$L72,TRUE)-_xlfn.NORM.DIST(AND(BX$4&gt;=$E72,BX$4&lt;=$G72)*(BW$4-$E72+1),$I72/2,$L72,TRUE))/(1-2*_xlfn.NORM.DIST(0,$I72/2,$L72,TRUE))*$C72+($J72="Steady Growth")*(AND(BX$4&gt;=$E72,BX$4&lt;=$G72)*((BX$4-$E72+1)/($I72*($I72+1)/2)*$C72))+($J72="custom")*CustomCF!BQ72</f>
        <v>0</v>
      </c>
      <c r="BY72" s="19">
        <f>($J72="Bell Curve")*(_xlfn.NORM.DIST(AND(BY$4&gt;=$E72,BY$4&lt;=$G72)*(BY$4-$E72+1),$I72/2,$L72,TRUE)-_xlfn.NORM.DIST(AND(BY$4&gt;=$E72,BY$4&lt;=$G72)*(BX$4-$E72+1),$I72/2,$L72,TRUE))/(1-2*_xlfn.NORM.DIST(0,$I72/2,$L72,TRUE))*$C72+($J72="Steady Growth")*(AND(BY$4&gt;=$E72,BY$4&lt;=$G72)*((BY$4-$E72+1)/($I72*($I72+1)/2)*$C72))+($J72="custom")*CustomCF!BR72</f>
        <v>0</v>
      </c>
      <c r="BZ72" s="19">
        <f>($J72="Bell Curve")*(_xlfn.NORM.DIST(AND(BZ$4&gt;=$E72,BZ$4&lt;=$G72)*(BZ$4-$E72+1),$I72/2,$L72,TRUE)-_xlfn.NORM.DIST(AND(BZ$4&gt;=$E72,BZ$4&lt;=$G72)*(BY$4-$E72+1),$I72/2,$L72,TRUE))/(1-2*_xlfn.NORM.DIST(0,$I72/2,$L72,TRUE))*$C72+($J72="Steady Growth")*(AND(BZ$4&gt;=$E72,BZ$4&lt;=$G72)*((BZ$4-$E72+1)/($I72*($I72+1)/2)*$C72))+($J72="custom")*CustomCF!BS72</f>
        <v>0</v>
      </c>
      <c r="CA72" s="19">
        <f>($J72="Bell Curve")*(_xlfn.NORM.DIST(AND(CA$4&gt;=$E72,CA$4&lt;=$G72)*(CA$4-$E72+1),$I72/2,$L72,TRUE)-_xlfn.NORM.DIST(AND(CA$4&gt;=$E72,CA$4&lt;=$G72)*(BZ$4-$E72+1),$I72/2,$L72,TRUE))/(1-2*_xlfn.NORM.DIST(0,$I72/2,$L72,TRUE))*$C72+($J72="Steady Growth")*(AND(CA$4&gt;=$E72,CA$4&lt;=$G72)*((CA$4-$E72+1)/($I72*($I72+1)/2)*$C72))+($J72="custom")*CustomCF!BT72</f>
        <v>0</v>
      </c>
      <c r="CB72" s="19">
        <f>($J72="Bell Curve")*(_xlfn.NORM.DIST(AND(CB$4&gt;=$E72,CB$4&lt;=$G72)*(CB$4-$E72+1),$I72/2,$L72,TRUE)-_xlfn.NORM.DIST(AND(CB$4&gt;=$E72,CB$4&lt;=$G72)*(CA$4-$E72+1),$I72/2,$L72,TRUE))/(1-2*_xlfn.NORM.DIST(0,$I72/2,$L72,TRUE))*$C72+($J72="Steady Growth")*(AND(CB$4&gt;=$E72,CB$4&lt;=$G72)*((CB$4-$E72+1)/($I72*($I72+1)/2)*$C72))+($J72="custom")*CustomCF!BU72</f>
        <v>0</v>
      </c>
      <c r="CC72" s="19">
        <f>($J72="Bell Curve")*(_xlfn.NORM.DIST(AND(CC$4&gt;=$E72,CC$4&lt;=$G72)*(CC$4-$E72+1),$I72/2,$L72,TRUE)-_xlfn.NORM.DIST(AND(CC$4&gt;=$E72,CC$4&lt;=$G72)*(CB$4-$E72+1),$I72/2,$L72,TRUE))/(1-2*_xlfn.NORM.DIST(0,$I72/2,$L72,TRUE))*$C72+($J72="Steady Growth")*(AND(CC$4&gt;=$E72,CC$4&lt;=$G72)*((CC$4-$E72+1)/($I72*($I72+1)/2)*$C72))+($J72="custom")*CustomCF!BV72</f>
        <v>0</v>
      </c>
      <c r="CD72" s="19">
        <f>($J72="Bell Curve")*(_xlfn.NORM.DIST(AND(CD$4&gt;=$E72,CD$4&lt;=$G72)*(CD$4-$E72+1),$I72/2,$L72,TRUE)-_xlfn.NORM.DIST(AND(CD$4&gt;=$E72,CD$4&lt;=$G72)*(CC$4-$E72+1),$I72/2,$L72,TRUE))/(1-2*_xlfn.NORM.DIST(0,$I72/2,$L72,TRUE))*$C72+($J72="Steady Growth")*(AND(CD$4&gt;=$E72,CD$4&lt;=$G72)*((CD$4-$E72+1)/($I72*($I72+1)/2)*$C72))+($J72="custom")*CustomCF!BW72</f>
        <v>0</v>
      </c>
      <c r="CE72" s="19">
        <f>($J72="Bell Curve")*(_xlfn.NORM.DIST(AND(CE$4&gt;=$E72,CE$4&lt;=$G72)*(CE$4-$E72+1),$I72/2,$L72,TRUE)-_xlfn.NORM.DIST(AND(CE$4&gt;=$E72,CE$4&lt;=$G72)*(CD$4-$E72+1),$I72/2,$L72,TRUE))/(1-2*_xlfn.NORM.DIST(0,$I72/2,$L72,TRUE))*$C72+($J72="Steady Growth")*(AND(CE$4&gt;=$E72,CE$4&lt;=$G72)*((CE$4-$E72+1)/($I72*($I72+1)/2)*$C72))+($J72="custom")*CustomCF!BX72</f>
        <v>0</v>
      </c>
      <c r="CF72" s="19">
        <f>($J72="Bell Curve")*(_xlfn.NORM.DIST(AND(CF$4&gt;=$E72,CF$4&lt;=$G72)*(CF$4-$E72+1),$I72/2,$L72,TRUE)-_xlfn.NORM.DIST(AND(CF$4&gt;=$E72,CF$4&lt;=$G72)*(CE$4-$E72+1),$I72/2,$L72,TRUE))/(1-2*_xlfn.NORM.DIST(0,$I72/2,$L72,TRUE))*$C72+($J72="Steady Growth")*(AND(CF$4&gt;=$E72,CF$4&lt;=$G72)*((CF$4-$E72+1)/($I72*($I72+1)/2)*$C72))+($J72="custom")*CustomCF!BY72</f>
        <v>0</v>
      </c>
      <c r="CG72" s="19">
        <f>($J72="Bell Curve")*(_xlfn.NORM.DIST(AND(CG$4&gt;=$E72,CG$4&lt;=$G72)*(CG$4-$E72+1),$I72/2,$L72,TRUE)-_xlfn.NORM.DIST(AND(CG$4&gt;=$E72,CG$4&lt;=$G72)*(CF$4-$E72+1),$I72/2,$L72,TRUE))/(1-2*_xlfn.NORM.DIST(0,$I72/2,$L72,TRUE))*$C72+($J72="Steady Growth")*(AND(CG$4&gt;=$E72,CG$4&lt;=$G72)*((CG$4-$E72+1)/($I72*($I72+1)/2)*$C72))+($J72="custom")*CustomCF!BZ72</f>
        <v>0</v>
      </c>
      <c r="CH72" s="19">
        <f>($J72="Bell Curve")*(_xlfn.NORM.DIST(AND(CH$4&gt;=$E72,CH$4&lt;=$G72)*(CH$4-$E72+1),$I72/2,$L72,TRUE)-_xlfn.NORM.DIST(AND(CH$4&gt;=$E72,CH$4&lt;=$G72)*(CG$4-$E72+1),$I72/2,$L72,TRUE))/(1-2*_xlfn.NORM.DIST(0,$I72/2,$L72,TRUE))*$C72+($J72="Steady Growth")*(AND(CH$4&gt;=$E72,CH$4&lt;=$G72)*((CH$4-$E72+1)/($I72*($I72+1)/2)*$C72))+($J72="custom")*CustomCF!CA72</f>
        <v>0</v>
      </c>
      <c r="CI72" s="19">
        <f>($J72="Bell Curve")*(_xlfn.NORM.DIST(AND(CI$4&gt;=$E72,CI$4&lt;=$G72)*(CI$4-$E72+1),$I72/2,$L72,TRUE)-_xlfn.NORM.DIST(AND(CI$4&gt;=$E72,CI$4&lt;=$G72)*(CH$4-$E72+1),$I72/2,$L72,TRUE))/(1-2*_xlfn.NORM.DIST(0,$I72/2,$L72,TRUE))*$C72+($J72="Steady Growth")*(AND(CI$4&gt;=$E72,CI$4&lt;=$G72)*((CI$4-$E72+1)/($I72*($I72+1)/2)*$C72))+($J72="custom")*CustomCF!CB72</f>
        <v>0</v>
      </c>
      <c r="CJ72" s="19">
        <f>($J72="Bell Curve")*(_xlfn.NORM.DIST(AND(CJ$4&gt;=$E72,CJ$4&lt;=$G72)*(CJ$4-$E72+1),$I72/2,$L72,TRUE)-_xlfn.NORM.DIST(AND(CJ$4&gt;=$E72,CJ$4&lt;=$G72)*(CI$4-$E72+1),$I72/2,$L72,TRUE))/(1-2*_xlfn.NORM.DIST(0,$I72/2,$L72,TRUE))*$C72+($J72="Steady Growth")*(AND(CJ$4&gt;=$E72,CJ$4&lt;=$G72)*((CJ$4-$E72+1)/($I72*($I72+1)/2)*$C72))+($J72="custom")*CustomCF!CC72</f>
        <v>0</v>
      </c>
      <c r="CK72" s="19">
        <f>($J72="Bell Curve")*(_xlfn.NORM.DIST(AND(CK$4&gt;=$E72,CK$4&lt;=$G72)*(CK$4-$E72+1),$I72/2,$L72,TRUE)-_xlfn.NORM.DIST(AND(CK$4&gt;=$E72,CK$4&lt;=$G72)*(CJ$4-$E72+1),$I72/2,$L72,TRUE))/(1-2*_xlfn.NORM.DIST(0,$I72/2,$L72,TRUE))*$C72+($J72="Steady Growth")*(AND(CK$4&gt;=$E72,CK$4&lt;=$G72)*((CK$4-$E72+1)/($I72*($I72+1)/2)*$C72))+($J72="custom")*CustomCF!CD72</f>
        <v>0</v>
      </c>
      <c r="CL72" s="19">
        <f>($J72="Bell Curve")*(_xlfn.NORM.DIST(AND(CL$4&gt;=$E72,CL$4&lt;=$G72)*(CL$4-$E72+1),$I72/2,$L72,TRUE)-_xlfn.NORM.DIST(AND(CL$4&gt;=$E72,CL$4&lt;=$G72)*(CK$4-$E72+1),$I72/2,$L72,TRUE))/(1-2*_xlfn.NORM.DIST(0,$I72/2,$L72,TRUE))*$C72+($J72="Steady Growth")*(AND(CL$4&gt;=$E72,CL$4&lt;=$G72)*((CL$4-$E72+1)/($I72*($I72+1)/2)*$C72))+($J72="custom")*CustomCF!CE72</f>
        <v>0</v>
      </c>
      <c r="CM72" s="19">
        <f>($J72="Bell Curve")*(_xlfn.NORM.DIST(AND(CM$4&gt;=$E72,CM$4&lt;=$G72)*(CM$4-$E72+1),$I72/2,$L72,TRUE)-_xlfn.NORM.DIST(AND(CM$4&gt;=$E72,CM$4&lt;=$G72)*(CL$4-$E72+1),$I72/2,$L72,TRUE))/(1-2*_xlfn.NORM.DIST(0,$I72/2,$L72,TRUE))*$C72+($J72="Steady Growth")*(AND(CM$4&gt;=$E72,CM$4&lt;=$G72)*((CM$4-$E72+1)/($I72*($I72+1)/2)*$C72))+($J72="custom")*CustomCF!CF72</f>
        <v>0</v>
      </c>
      <c r="CN72" s="19">
        <f>($J72="Bell Curve")*(_xlfn.NORM.DIST(AND(CN$4&gt;=$E72,CN$4&lt;=$G72)*(CN$4-$E72+1),$I72/2,$L72,TRUE)-_xlfn.NORM.DIST(AND(CN$4&gt;=$E72,CN$4&lt;=$G72)*(CM$4-$E72+1),$I72/2,$L72,TRUE))/(1-2*_xlfn.NORM.DIST(0,$I72/2,$L72,TRUE))*$C72+($J72="Steady Growth")*(AND(CN$4&gt;=$E72,CN$4&lt;=$G72)*((CN$4-$E72+1)/($I72*($I72+1)/2)*$C72))+($J72="custom")*CustomCF!CG72</f>
        <v>0</v>
      </c>
      <c r="CO72" s="19">
        <f>($J72="Bell Curve")*(_xlfn.NORM.DIST(AND(CO$4&gt;=$E72,CO$4&lt;=$G72)*(CO$4-$E72+1),$I72/2,$L72,TRUE)-_xlfn.NORM.DIST(AND(CO$4&gt;=$E72,CO$4&lt;=$G72)*(CN$4-$E72+1),$I72/2,$L72,TRUE))/(1-2*_xlfn.NORM.DIST(0,$I72/2,$L72,TRUE))*$C72+($J72="Steady Growth")*(AND(CO$4&gt;=$E72,CO$4&lt;=$G72)*((CO$4-$E72+1)/($I72*($I72+1)/2)*$C72))+($J72="custom")*CustomCF!CH72</f>
        <v>0</v>
      </c>
      <c r="CP72" s="19">
        <f>($J72="Bell Curve")*(_xlfn.NORM.DIST(AND(CP$4&gt;=$E72,CP$4&lt;=$G72)*(CP$4-$E72+1),$I72/2,$L72,TRUE)-_xlfn.NORM.DIST(AND(CP$4&gt;=$E72,CP$4&lt;=$G72)*(CO$4-$E72+1),$I72/2,$L72,TRUE))/(1-2*_xlfn.NORM.DIST(0,$I72/2,$L72,TRUE))*$C72+($J72="Steady Growth")*(AND(CP$4&gt;=$E72,CP$4&lt;=$G72)*((CP$4-$E72+1)/($I72*($I72+1)/2)*$C72))+($J72="custom")*CustomCF!CI72</f>
        <v>0</v>
      </c>
      <c r="CQ72" s="19">
        <f>($J72="Bell Curve")*(_xlfn.NORM.DIST(AND(CQ$4&gt;=$E72,CQ$4&lt;=$G72)*(CQ$4-$E72+1),$I72/2,$L72,TRUE)-_xlfn.NORM.DIST(AND(CQ$4&gt;=$E72,CQ$4&lt;=$G72)*(CP$4-$E72+1),$I72/2,$L72,TRUE))/(1-2*_xlfn.NORM.DIST(0,$I72/2,$L72,TRUE))*$C72+($J72="Steady Growth")*(AND(CQ$4&gt;=$E72,CQ$4&lt;=$G72)*((CQ$4-$E72+1)/($I72*($I72+1)/2)*$C72))+($J72="custom")*CustomCF!CJ72</f>
        <v>0</v>
      </c>
      <c r="CR72" s="19">
        <f>($J72="Bell Curve")*(_xlfn.NORM.DIST(AND(CR$4&gt;=$E72,CR$4&lt;=$G72)*(CR$4-$E72+1),$I72/2,$L72,TRUE)-_xlfn.NORM.DIST(AND(CR$4&gt;=$E72,CR$4&lt;=$G72)*(CQ$4-$E72+1),$I72/2,$L72,TRUE))/(1-2*_xlfn.NORM.DIST(0,$I72/2,$L72,TRUE))*$C72+($J72="Steady Growth")*(AND(CR$4&gt;=$E72,CR$4&lt;=$G72)*((CR$4-$E72+1)/($I72*($I72+1)/2)*$C72))+($J72="custom")*CustomCF!CK72</f>
        <v>0</v>
      </c>
      <c r="CS72" s="19">
        <f>($J72="Bell Curve")*(_xlfn.NORM.DIST(AND(CS$4&gt;=$E72,CS$4&lt;=$G72)*(CS$4-$E72+1),$I72/2,$L72,TRUE)-_xlfn.NORM.DIST(AND(CS$4&gt;=$E72,CS$4&lt;=$G72)*(CR$4-$E72+1),$I72/2,$L72,TRUE))/(1-2*_xlfn.NORM.DIST(0,$I72/2,$L72,TRUE))*$C72+($J72="Steady Growth")*(AND(CS$4&gt;=$E72,CS$4&lt;=$G72)*((CS$4-$E72+1)/($I72*($I72+1)/2)*$C72))+($J72="custom")*CustomCF!CL72</f>
        <v>0</v>
      </c>
      <c r="CT72" s="19">
        <f>($J72="Bell Curve")*(_xlfn.NORM.DIST(AND(CT$4&gt;=$E72,CT$4&lt;=$G72)*(CT$4-$E72+1),$I72/2,$L72,TRUE)-_xlfn.NORM.DIST(AND(CT$4&gt;=$E72,CT$4&lt;=$G72)*(CS$4-$E72+1),$I72/2,$L72,TRUE))/(1-2*_xlfn.NORM.DIST(0,$I72/2,$L72,TRUE))*$C72+($J72="Steady Growth")*(AND(CT$4&gt;=$E72,CT$4&lt;=$G72)*((CT$4-$E72+1)/($I72*($I72+1)/2)*$C72))+($J72="custom")*CustomCF!CM72</f>
        <v>0</v>
      </c>
      <c r="CU72" s="19">
        <f>($J72="Bell Curve")*(_xlfn.NORM.DIST(AND(CU$4&gt;=$E72,CU$4&lt;=$G72)*(CU$4-$E72+1),$I72/2,$L72,TRUE)-_xlfn.NORM.DIST(AND(CU$4&gt;=$E72,CU$4&lt;=$G72)*(CT$4-$E72+1),$I72/2,$L72,TRUE))/(1-2*_xlfn.NORM.DIST(0,$I72/2,$L72,TRUE))*$C72+($J72="Steady Growth")*(AND(CU$4&gt;=$E72,CU$4&lt;=$G72)*((CU$4-$E72+1)/($I72*($I72+1)/2)*$C72))+($J72="custom")*CustomCF!CN72</f>
        <v>0</v>
      </c>
      <c r="CV72" s="19">
        <f>($J72="Bell Curve")*(_xlfn.NORM.DIST(AND(CV$4&gt;=$E72,CV$4&lt;=$G72)*(CV$4-$E72+1),$I72/2,$L72,TRUE)-_xlfn.NORM.DIST(AND(CV$4&gt;=$E72,CV$4&lt;=$G72)*(CU$4-$E72+1),$I72/2,$L72,TRUE))/(1-2*_xlfn.NORM.DIST(0,$I72/2,$L72,TRUE))*$C72+($J72="Steady Growth")*(AND(CV$4&gt;=$E72,CV$4&lt;=$G72)*((CV$4-$E72+1)/($I72*($I72+1)/2)*$C72))+($J72="custom")*CustomCF!CO72</f>
        <v>0</v>
      </c>
      <c r="CW72" s="19">
        <f>($J72="Bell Curve")*(_xlfn.NORM.DIST(AND(CW$4&gt;=$E72,CW$4&lt;=$G72)*(CW$4-$E72+1),$I72/2,$L72,TRUE)-_xlfn.NORM.DIST(AND(CW$4&gt;=$E72,CW$4&lt;=$G72)*(CV$4-$E72+1),$I72/2,$L72,TRUE))/(1-2*_xlfn.NORM.DIST(0,$I72/2,$L72,TRUE))*$C72+($J72="Steady Growth")*(AND(CW$4&gt;=$E72,CW$4&lt;=$G72)*((CW$4-$E72+1)/($I72*($I72+1)/2)*$C72))+($J72="custom")*CustomCF!CP72</f>
        <v>0</v>
      </c>
      <c r="CX72" s="19">
        <f>($J72="Bell Curve")*(_xlfn.NORM.DIST(AND(CX$4&gt;=$E72,CX$4&lt;=$G72)*(CX$4-$E72+1),$I72/2,$L72,TRUE)-_xlfn.NORM.DIST(AND(CX$4&gt;=$E72,CX$4&lt;=$G72)*(CW$4-$E72+1),$I72/2,$L72,TRUE))/(1-2*_xlfn.NORM.DIST(0,$I72/2,$L72,TRUE))*$C72+($J72="Steady Growth")*(AND(CX$4&gt;=$E72,CX$4&lt;=$G72)*((CX$4-$E72+1)/($I72*($I72+1)/2)*$C72))+($J72="custom")*CustomCF!CQ72</f>
        <v>0</v>
      </c>
      <c r="CY72" s="19">
        <f>($J72="Bell Curve")*(_xlfn.NORM.DIST(AND(CY$4&gt;=$E72,CY$4&lt;=$G72)*(CY$4-$E72+1),$I72/2,$L72,TRUE)-_xlfn.NORM.DIST(AND(CY$4&gt;=$E72,CY$4&lt;=$G72)*(CX$4-$E72+1),$I72/2,$L72,TRUE))/(1-2*_xlfn.NORM.DIST(0,$I72/2,$L72,TRUE))*$C72+($J72="Steady Growth")*(AND(CY$4&gt;=$E72,CY$4&lt;=$G72)*((CY$4-$E72+1)/($I72*($I72+1)/2)*$C72))+($J72="custom")*CustomCF!CR72</f>
        <v>0</v>
      </c>
      <c r="CZ72" s="19">
        <f>($J72="Bell Curve")*(_xlfn.NORM.DIST(AND(CZ$4&gt;=$E72,CZ$4&lt;=$G72)*(CZ$4-$E72+1),$I72/2,$L72,TRUE)-_xlfn.NORM.DIST(AND(CZ$4&gt;=$E72,CZ$4&lt;=$G72)*(CY$4-$E72+1),$I72/2,$L72,TRUE))/(1-2*_xlfn.NORM.DIST(0,$I72/2,$L72,TRUE))*$C72+($J72="Steady Growth")*(AND(CZ$4&gt;=$E72,CZ$4&lt;=$G72)*((CZ$4-$E72+1)/($I72*($I72+1)/2)*$C72))+($J72="custom")*CustomCF!CS72</f>
        <v>0</v>
      </c>
      <c r="DA72" s="19">
        <f>($J72="Bell Curve")*(_xlfn.NORM.DIST(AND(DA$4&gt;=$E72,DA$4&lt;=$G72)*(DA$4-$E72+1),$I72/2,$L72,TRUE)-_xlfn.NORM.DIST(AND(DA$4&gt;=$E72,DA$4&lt;=$G72)*(CZ$4-$E72+1),$I72/2,$L72,TRUE))/(1-2*_xlfn.NORM.DIST(0,$I72/2,$L72,TRUE))*$C72+($J72="Steady Growth")*(AND(DA$4&gt;=$E72,DA$4&lt;=$G72)*((DA$4-$E72+1)/($I72*($I72+1)/2)*$C72))+($J72="custom")*CustomCF!CT72</f>
        <v>0</v>
      </c>
      <c r="DB72" s="19">
        <f>($J72="Bell Curve")*(_xlfn.NORM.DIST(AND(DB$4&gt;=$E72,DB$4&lt;=$G72)*(DB$4-$E72+1),$I72/2,$L72,TRUE)-_xlfn.NORM.DIST(AND(DB$4&gt;=$E72,DB$4&lt;=$G72)*(DA$4-$E72+1),$I72/2,$L72,TRUE))/(1-2*_xlfn.NORM.DIST(0,$I72/2,$L72,TRUE))*$C72+($J72="Steady Growth")*(AND(DB$4&gt;=$E72,DB$4&lt;=$G72)*((DB$4-$E72+1)/($I72*($I72+1)/2)*$C72))+($J72="custom")*CustomCF!CU72</f>
        <v>0</v>
      </c>
      <c r="DC72" s="19">
        <f>($J72="Bell Curve")*(_xlfn.NORM.DIST(AND(DC$4&gt;=$E72,DC$4&lt;=$G72)*(DC$4-$E72+1),$I72/2,$L72,TRUE)-_xlfn.NORM.DIST(AND(DC$4&gt;=$E72,DC$4&lt;=$G72)*(DB$4-$E72+1),$I72/2,$L72,TRUE))/(1-2*_xlfn.NORM.DIST(0,$I72/2,$L72,TRUE))*$C72+($J72="Steady Growth")*(AND(DC$4&gt;=$E72,DC$4&lt;=$G72)*((DC$4-$E72+1)/($I72*($I72+1)/2)*$C72))+($J72="custom")*CustomCF!CV72</f>
        <v>0</v>
      </c>
      <c r="DD72" s="19">
        <f>($J72="Bell Curve")*(_xlfn.NORM.DIST(AND(DD$4&gt;=$E72,DD$4&lt;=$G72)*(DD$4-$E72+1),$I72/2,$L72,TRUE)-_xlfn.NORM.DIST(AND(DD$4&gt;=$E72,DD$4&lt;=$G72)*(DC$4-$E72+1),$I72/2,$L72,TRUE))/(1-2*_xlfn.NORM.DIST(0,$I72/2,$L72,TRUE))*$C72+($J72="Steady Growth")*(AND(DD$4&gt;=$E72,DD$4&lt;=$G72)*((DD$4-$E72+1)/($I72*($I72+1)/2)*$C72))+($J72="custom")*CustomCF!CW72</f>
        <v>0</v>
      </c>
      <c r="DE72" s="19">
        <f>($J72="Bell Curve")*(_xlfn.NORM.DIST(AND(DE$4&gt;=$E72,DE$4&lt;=$G72)*(DE$4-$E72+1),$I72/2,$L72,TRUE)-_xlfn.NORM.DIST(AND(DE$4&gt;=$E72,DE$4&lt;=$G72)*(DD$4-$E72+1),$I72/2,$L72,TRUE))/(1-2*_xlfn.NORM.DIST(0,$I72/2,$L72,TRUE))*$C72+($J72="Steady Growth")*(AND(DE$4&gt;=$E72,DE$4&lt;=$G72)*((DE$4-$E72+1)/($I72*($I72+1)/2)*$C72))+($J72="custom")*CustomCF!CX72</f>
        <v>0</v>
      </c>
      <c r="DF72" s="19">
        <f>($J72="Bell Curve")*(_xlfn.NORM.DIST(AND(DF$4&gt;=$E72,DF$4&lt;=$G72)*(DF$4-$E72+1),$I72/2,$L72,TRUE)-_xlfn.NORM.DIST(AND(DF$4&gt;=$E72,DF$4&lt;=$G72)*(DE$4-$E72+1),$I72/2,$L72,TRUE))/(1-2*_xlfn.NORM.DIST(0,$I72/2,$L72,TRUE))*$C72+($J72="Steady Growth")*(AND(DF$4&gt;=$E72,DF$4&lt;=$G72)*((DF$4-$E72+1)/($I72*($I72+1)/2)*$C72))+($J72="custom")*CustomCF!CY72</f>
        <v>0</v>
      </c>
      <c r="DG72" s="19">
        <f>($J72="Bell Curve")*(_xlfn.NORM.DIST(AND(DG$4&gt;=$E72,DG$4&lt;=$G72)*(DG$4-$E72+1),$I72/2,$L72,TRUE)-_xlfn.NORM.DIST(AND(DG$4&gt;=$E72,DG$4&lt;=$G72)*(DF$4-$E72+1),$I72/2,$L72,TRUE))/(1-2*_xlfn.NORM.DIST(0,$I72/2,$L72,TRUE))*$C72+($J72="Steady Growth")*(AND(DG$4&gt;=$E72,DG$4&lt;=$G72)*((DG$4-$E72+1)/($I72*($I72+1)/2)*$C72))+($J72="custom")*CustomCF!CZ72</f>
        <v>0</v>
      </c>
      <c r="DH72" s="19">
        <f>($J72="Bell Curve")*(_xlfn.NORM.DIST(AND(DH$4&gt;=$E72,DH$4&lt;=$G72)*(DH$4-$E72+1),$I72/2,$L72,TRUE)-_xlfn.NORM.DIST(AND(DH$4&gt;=$E72,DH$4&lt;=$G72)*(DG$4-$E72+1),$I72/2,$L72,TRUE))/(1-2*_xlfn.NORM.DIST(0,$I72/2,$L72,TRUE))*$C72+($J72="Steady Growth")*(AND(DH$4&gt;=$E72,DH$4&lt;=$G72)*((DH$4-$E72+1)/($I72*($I72+1)/2)*$C72))+($J72="custom")*CustomCF!DA72</f>
        <v>0</v>
      </c>
      <c r="DI72" s="19">
        <f>($J72="Bell Curve")*(_xlfn.NORM.DIST(AND(DI$4&gt;=$E72,DI$4&lt;=$G72)*(DI$4-$E72+1),$I72/2,$L72,TRUE)-_xlfn.NORM.DIST(AND(DI$4&gt;=$E72,DI$4&lt;=$G72)*(DH$4-$E72+1),$I72/2,$L72,TRUE))/(1-2*_xlfn.NORM.DIST(0,$I72/2,$L72,TRUE))*$C72+($J72="Steady Growth")*(AND(DI$4&gt;=$E72,DI$4&lt;=$G72)*((DI$4-$E72+1)/($I72*($I72+1)/2)*$C72))+($J72="custom")*CustomCF!DB72</f>
        <v>0</v>
      </c>
      <c r="DJ72" s="19">
        <f>($J72="Bell Curve")*(_xlfn.NORM.DIST(AND(DJ$4&gt;=$E72,DJ$4&lt;=$G72)*(DJ$4-$E72+1),$I72/2,$L72,TRUE)-_xlfn.NORM.DIST(AND(DJ$4&gt;=$E72,DJ$4&lt;=$G72)*(DI$4-$E72+1),$I72/2,$L72,TRUE))/(1-2*_xlfn.NORM.DIST(0,$I72/2,$L72,TRUE))*$C72+($J72="Steady Growth")*(AND(DJ$4&gt;=$E72,DJ$4&lt;=$G72)*((DJ$4-$E72+1)/($I72*($I72+1)/2)*$C72))+($J72="custom")*CustomCF!DC72</f>
        <v>0</v>
      </c>
      <c r="DK72" s="19">
        <f>($J72="Bell Curve")*(_xlfn.NORM.DIST(AND(DK$4&gt;=$E72,DK$4&lt;=$G72)*(DK$4-$E72+1),$I72/2,$L72,TRUE)-_xlfn.NORM.DIST(AND(DK$4&gt;=$E72,DK$4&lt;=$G72)*(DJ$4-$E72+1),$I72/2,$L72,TRUE))/(1-2*_xlfn.NORM.DIST(0,$I72/2,$L72,TRUE))*$C72+($J72="Steady Growth")*(AND(DK$4&gt;=$E72,DK$4&lt;=$G72)*((DK$4-$E72+1)/($I72*($I72+1)/2)*$C72))+($J72="custom")*CustomCF!DD72</f>
        <v>0</v>
      </c>
      <c r="DL72" s="19">
        <f>($J72="Bell Curve")*(_xlfn.NORM.DIST(AND(DL$4&gt;=$E72,DL$4&lt;=$G72)*(DL$4-$E72+1),$I72/2,$L72,TRUE)-_xlfn.NORM.DIST(AND(DL$4&gt;=$E72,DL$4&lt;=$G72)*(DK$4-$E72+1),$I72/2,$L72,TRUE))/(1-2*_xlfn.NORM.DIST(0,$I72/2,$L72,TRUE))*$C72+($J72="Steady Growth")*(AND(DL$4&gt;=$E72,DL$4&lt;=$G72)*((DL$4-$E72+1)/($I72*($I72+1)/2)*$C72))+($J72="custom")*CustomCF!DE72</f>
        <v>0</v>
      </c>
      <c r="DM72" s="19">
        <f>($J72="Bell Curve")*(_xlfn.NORM.DIST(AND(DM$4&gt;=$E72,DM$4&lt;=$G72)*(DM$4-$E72+1),$I72/2,$L72,TRUE)-_xlfn.NORM.DIST(AND(DM$4&gt;=$E72,DM$4&lt;=$G72)*(DL$4-$E72+1),$I72/2,$L72,TRUE))/(1-2*_xlfn.NORM.DIST(0,$I72/2,$L72,TRUE))*$C72+($J72="Steady Growth")*(AND(DM$4&gt;=$E72,DM$4&lt;=$G72)*((DM$4-$E72+1)/($I72*($I72+1)/2)*$C72))+($J72="custom")*CustomCF!DF72</f>
        <v>0</v>
      </c>
      <c r="DN72" s="19">
        <f>($J72="Bell Curve")*(_xlfn.NORM.DIST(AND(DN$4&gt;=$E72,DN$4&lt;=$G72)*(DN$4-$E72+1),$I72/2,$L72,TRUE)-_xlfn.NORM.DIST(AND(DN$4&gt;=$E72,DN$4&lt;=$G72)*(DM$4-$E72+1),$I72/2,$L72,TRUE))/(1-2*_xlfn.NORM.DIST(0,$I72/2,$L72,TRUE))*$C72+($J72="Steady Growth")*(AND(DN$4&gt;=$E72,DN$4&lt;=$G72)*((DN$4-$E72+1)/($I72*($I72+1)/2)*$C72))+($J72="custom")*CustomCF!DG72</f>
        <v>0</v>
      </c>
      <c r="DO72" s="19">
        <f>($J72="Bell Curve")*(_xlfn.NORM.DIST(AND(DO$4&gt;=$E72,DO$4&lt;=$G72)*(DO$4-$E72+1),$I72/2,$L72,TRUE)-_xlfn.NORM.DIST(AND(DO$4&gt;=$E72,DO$4&lt;=$G72)*(DN$4-$E72+1),$I72/2,$L72,TRUE))/(1-2*_xlfn.NORM.DIST(0,$I72/2,$L72,TRUE))*$C72+($J72="Steady Growth")*(AND(DO$4&gt;=$E72,DO$4&lt;=$G72)*((DO$4-$E72+1)/($I72*($I72+1)/2)*$C72))+($J72="custom")*CustomCF!DH72</f>
        <v>0</v>
      </c>
      <c r="DP72" s="19">
        <f>($J72="Bell Curve")*(_xlfn.NORM.DIST(AND(DP$4&gt;=$E72,DP$4&lt;=$G72)*(DP$4-$E72+1),$I72/2,$L72,TRUE)-_xlfn.NORM.DIST(AND(DP$4&gt;=$E72,DP$4&lt;=$G72)*(DO$4-$E72+1),$I72/2,$L72,TRUE))/(1-2*_xlfn.NORM.DIST(0,$I72/2,$L72,TRUE))*$C72+($J72="Steady Growth")*(AND(DP$4&gt;=$E72,DP$4&lt;=$G72)*((DP$4-$E72+1)/($I72*($I72+1)/2)*$C72))+($J72="custom")*CustomCF!DI72</f>
        <v>0</v>
      </c>
      <c r="DQ72" s="19">
        <f>($J72="Bell Curve")*(_xlfn.NORM.DIST(AND(DQ$4&gt;=$E72,DQ$4&lt;=$G72)*(DQ$4-$E72+1),$I72/2,$L72,TRUE)-_xlfn.NORM.DIST(AND(DQ$4&gt;=$E72,DQ$4&lt;=$G72)*(DP$4-$E72+1),$I72/2,$L72,TRUE))/(1-2*_xlfn.NORM.DIST(0,$I72/2,$L72,TRUE))*$C72+($J72="Steady Growth")*(AND(DQ$4&gt;=$E72,DQ$4&lt;=$G72)*((DQ$4-$E72+1)/($I72*($I72+1)/2)*$C72))+($J72="custom")*CustomCF!DJ72</f>
        <v>0</v>
      </c>
      <c r="DR72" s="19">
        <f>($J72="Bell Curve")*(_xlfn.NORM.DIST(AND(DR$4&gt;=$E72,DR$4&lt;=$G72)*(DR$4-$E72+1),$I72/2,$L72,TRUE)-_xlfn.NORM.DIST(AND(DR$4&gt;=$E72,DR$4&lt;=$G72)*(DQ$4-$E72+1),$I72/2,$L72,TRUE))/(1-2*_xlfn.NORM.DIST(0,$I72/2,$L72,TRUE))*$C72+($J72="Steady Growth")*(AND(DR$4&gt;=$E72,DR$4&lt;=$G72)*((DR$4-$E72+1)/($I72*($I72+1)/2)*$C72))+($J72="custom")*CustomCF!DK72</f>
        <v>0</v>
      </c>
      <c r="DS72" s="19">
        <f>($J72="Bell Curve")*(_xlfn.NORM.DIST(AND(DS$4&gt;=$E72,DS$4&lt;=$G72)*(DS$4-$E72+1),$I72/2,$L72,TRUE)-_xlfn.NORM.DIST(AND(DS$4&gt;=$E72,DS$4&lt;=$G72)*(DR$4-$E72+1),$I72/2,$L72,TRUE))/(1-2*_xlfn.NORM.DIST(0,$I72/2,$L72,TRUE))*$C72+($J72="Steady Growth")*(AND(DS$4&gt;=$E72,DS$4&lt;=$G72)*((DS$4-$E72+1)/($I72*($I72+1)/2)*$C72))+($J72="custom")*CustomCF!DL72</f>
        <v>0</v>
      </c>
      <c r="DT72" s="19">
        <f>($J72="Bell Curve")*(_xlfn.NORM.DIST(AND(DT$4&gt;=$E72,DT$4&lt;=$G72)*(DT$4-$E72+1),$I72/2,$L72,TRUE)-_xlfn.NORM.DIST(AND(DT$4&gt;=$E72,DT$4&lt;=$G72)*(DS$4-$E72+1),$I72/2,$L72,TRUE))/(1-2*_xlfn.NORM.DIST(0,$I72/2,$L72,TRUE))*$C72+($J72="Steady Growth")*(AND(DT$4&gt;=$E72,DT$4&lt;=$G72)*((DT$4-$E72+1)/($I72*($I72+1)/2)*$C72))+($J72="custom")*CustomCF!DM72</f>
        <v>0</v>
      </c>
      <c r="DU72" s="19">
        <f>($J72="Bell Curve")*(_xlfn.NORM.DIST(AND(DU$4&gt;=$E72,DU$4&lt;=$G72)*(DU$4-$E72+1),$I72/2,$L72,TRUE)-_xlfn.NORM.DIST(AND(DU$4&gt;=$E72,DU$4&lt;=$G72)*(DT$4-$E72+1),$I72/2,$L72,TRUE))/(1-2*_xlfn.NORM.DIST(0,$I72/2,$L72,TRUE))*$C72+($J72="Steady Growth")*(AND(DU$4&gt;=$E72,DU$4&lt;=$G72)*((DU$4-$E72+1)/($I72*($I72+1)/2)*$C72))+($J72="custom")*CustomCF!DN72</f>
        <v>0</v>
      </c>
      <c r="DV72" s="19">
        <f>($J72="Bell Curve")*(_xlfn.NORM.DIST(AND(DV$4&gt;=$E72,DV$4&lt;=$G72)*(DV$4-$E72+1),$I72/2,$L72,TRUE)-_xlfn.NORM.DIST(AND(DV$4&gt;=$E72,DV$4&lt;=$G72)*(DU$4-$E72+1),$I72/2,$L72,TRUE))/(1-2*_xlfn.NORM.DIST(0,$I72/2,$L72,TRUE))*$C72+($J72="Steady Growth")*(AND(DV$4&gt;=$E72,DV$4&lt;=$G72)*((DV$4-$E72+1)/($I72*($I72+1)/2)*$C72))+($J72="custom")*CustomCF!DO72</f>
        <v>0</v>
      </c>
      <c r="DW72" s="19">
        <f>($J72="Bell Curve")*(_xlfn.NORM.DIST(AND(DW$4&gt;=$E72,DW$4&lt;=$G72)*(DW$4-$E72+1),$I72/2,$L72,TRUE)-_xlfn.NORM.DIST(AND(DW$4&gt;=$E72,DW$4&lt;=$G72)*(DV$4-$E72+1),$I72/2,$L72,TRUE))/(1-2*_xlfn.NORM.DIST(0,$I72/2,$L72,TRUE))*$C72+($J72="Steady Growth")*(AND(DW$4&gt;=$E72,DW$4&lt;=$G72)*((DW$4-$E72+1)/($I72*($I72+1)/2)*$C72))+($J72="custom")*CustomCF!DP72</f>
        <v>0</v>
      </c>
      <c r="DX72" s="19">
        <f>($J72="Bell Curve")*(_xlfn.NORM.DIST(AND(DX$4&gt;=$E72,DX$4&lt;=$G72)*(DX$4-$E72+1),$I72/2,$L72,TRUE)-_xlfn.NORM.DIST(AND(DX$4&gt;=$E72,DX$4&lt;=$G72)*(DW$4-$E72+1),$I72/2,$L72,TRUE))/(1-2*_xlfn.NORM.DIST(0,$I72/2,$L72,TRUE))*$C72+($J72="Steady Growth")*(AND(DX$4&gt;=$E72,DX$4&lt;=$G72)*((DX$4-$E72+1)/($I72*($I72+1)/2)*$C72))+($J72="custom")*CustomCF!DQ72</f>
        <v>0</v>
      </c>
      <c r="DY72" s="19">
        <f>($J72="Bell Curve")*(_xlfn.NORM.DIST(AND(DY$4&gt;=$E72,DY$4&lt;=$G72)*(DY$4-$E72+1),$I72/2,$L72,TRUE)-_xlfn.NORM.DIST(AND(DY$4&gt;=$E72,DY$4&lt;=$G72)*(DX$4-$E72+1),$I72/2,$L72,TRUE))/(1-2*_xlfn.NORM.DIST(0,$I72/2,$L72,TRUE))*$C72+($J72="Steady Growth")*(AND(DY$4&gt;=$E72,DY$4&lt;=$G72)*((DY$4-$E72+1)/($I72*($I72+1)/2)*$C72))+($J72="custom")*CustomCF!DR72</f>
        <v>0</v>
      </c>
      <c r="DZ72" s="19">
        <f>($J72="Bell Curve")*(_xlfn.NORM.DIST(AND(DZ$4&gt;=$E72,DZ$4&lt;=$G72)*(DZ$4-$E72+1),$I72/2,$L72,TRUE)-_xlfn.NORM.DIST(AND(DZ$4&gt;=$E72,DZ$4&lt;=$G72)*(DY$4-$E72+1),$I72/2,$L72,TRUE))/(1-2*_xlfn.NORM.DIST(0,$I72/2,$L72,TRUE))*$C72+($J72="Steady Growth")*(AND(DZ$4&gt;=$E72,DZ$4&lt;=$G72)*((DZ$4-$E72+1)/($I72*($I72+1)/2)*$C72))+($J72="custom")*CustomCF!DS72</f>
        <v>0</v>
      </c>
      <c r="EA72" s="19">
        <f>($J72="Bell Curve")*(_xlfn.NORM.DIST(AND(EA$4&gt;=$E72,EA$4&lt;=$G72)*(EA$4-$E72+1),$I72/2,$L72,TRUE)-_xlfn.NORM.DIST(AND(EA$4&gt;=$E72,EA$4&lt;=$G72)*(DZ$4-$E72+1),$I72/2,$L72,TRUE))/(1-2*_xlfn.NORM.DIST(0,$I72/2,$L72,TRUE))*$C72+($J72="Steady Growth")*(AND(EA$4&gt;=$E72,EA$4&lt;=$G72)*((EA$4-$E72+1)/($I72*($I72+1)/2)*$C72))+($J72="custom")*CustomCF!DT72</f>
        <v>0</v>
      </c>
      <c r="EB72" s="19">
        <f>($J72="Bell Curve")*(_xlfn.NORM.DIST(AND(EB$4&gt;=$E72,EB$4&lt;=$G72)*(EB$4-$E72+1),$I72/2,$L72,TRUE)-_xlfn.NORM.DIST(AND(EB$4&gt;=$E72,EB$4&lt;=$G72)*(EA$4-$E72+1),$I72/2,$L72,TRUE))/(1-2*_xlfn.NORM.DIST(0,$I72/2,$L72,TRUE))*$C72+($J72="Steady Growth")*(AND(EB$4&gt;=$E72,EB$4&lt;=$G72)*((EB$4-$E72+1)/($I72*($I72+1)/2)*$C72))+($J72="custom")*CustomCF!DU72</f>
        <v>0</v>
      </c>
      <c r="EC72" s="19">
        <f>($J72="Bell Curve")*(_xlfn.NORM.DIST(AND(EC$4&gt;=$E72,EC$4&lt;=$G72)*(EC$4-$E72+1),$I72/2,$L72,TRUE)-_xlfn.NORM.DIST(AND(EC$4&gt;=$E72,EC$4&lt;=$G72)*(EB$4-$E72+1),$I72/2,$L72,TRUE))/(1-2*_xlfn.NORM.DIST(0,$I72/2,$L72,TRUE))*$C72+($J72="Steady Growth")*(AND(EC$4&gt;=$E72,EC$4&lt;=$G72)*((EC$4-$E72+1)/($I72*($I72+1)/2)*$C72))+($J72="custom")*CustomCF!DV72</f>
        <v>0</v>
      </c>
      <c r="ED72" s="19">
        <f>($J72="Bell Curve")*(_xlfn.NORM.DIST(AND(ED$4&gt;=$E72,ED$4&lt;=$G72)*(ED$4-$E72+1),$I72/2,$L72,TRUE)-_xlfn.NORM.DIST(AND(ED$4&gt;=$E72,ED$4&lt;=$G72)*(EC$4-$E72+1),$I72/2,$L72,TRUE))/(1-2*_xlfn.NORM.DIST(0,$I72/2,$L72,TRUE))*$C72+($J72="Steady Growth")*(AND(ED$4&gt;=$E72,ED$4&lt;=$G72)*((ED$4-$E72+1)/($I72*($I72+1)/2)*$C72))+($J72="custom")*CustomCF!DW72</f>
        <v>0</v>
      </c>
      <c r="EE72" s="19">
        <f>($J72="Bell Curve")*(_xlfn.NORM.DIST(AND(EE$4&gt;=$E72,EE$4&lt;=$G72)*(EE$4-$E72+1),$I72/2,$L72,TRUE)-_xlfn.NORM.DIST(AND(EE$4&gt;=$E72,EE$4&lt;=$G72)*(ED$4-$E72+1),$I72/2,$L72,TRUE))/(1-2*_xlfn.NORM.DIST(0,$I72/2,$L72,TRUE))*$C72+($J72="Steady Growth")*(AND(EE$4&gt;=$E72,EE$4&lt;=$G72)*((EE$4-$E72+1)/($I72*($I72+1)/2)*$C72))+($J72="custom")*CustomCF!DX72</f>
        <v>0</v>
      </c>
      <c r="EF72" s="121">
        <f>($J72="Bell Curve")*(_xlfn.NORM.DIST(AND(EF$4&gt;=$E72,EF$4&lt;=$G72)*(EF$4-$E72+1),$I72/2,$L72,TRUE)-_xlfn.NORM.DIST(AND(EF$4&gt;=$E72,EF$4&lt;=$G72)*(EE$4-$E72+1),$I72/2,$L72,TRUE))/(1-2*_xlfn.NORM.DIST(0,$I72/2,$L72,TRUE))*$C72+($J72="Steady Growth")*(AND(EF$4&gt;=$E72,EF$4&lt;=$G72)*((EF$4-$E72+1)/($I72*($I72+1)/2)*$C72))+($J72="custom")*CustomCF!DY72</f>
        <v>0</v>
      </c>
    </row>
    <row r="73" spans="2:136" hidden="1" outlineLevel="1" x14ac:dyDescent="0.2">
      <c r="B73" s="103">
        <f>Budget!S20</f>
        <v>0</v>
      </c>
      <c r="C73" s="19">
        <f>Budget!T20</f>
        <v>0</v>
      </c>
      <c r="D73" s="19" t="str">
        <f t="shared" si="29"/>
        <v/>
      </c>
      <c r="E73" s="92">
        <v>12</v>
      </c>
      <c r="F73" s="18">
        <f>IF(J73="Custom",CustomCF!E73,INDEX($P$6:$EF$6,MATCH(E73,$P$4:$EF$4,0)))</f>
        <v>46387</v>
      </c>
      <c r="G73" s="92">
        <v>30</v>
      </c>
      <c r="H73" s="18">
        <f>IF(J73="Custom",CustomCF!F73,INDEX($P$6:$EF$6,MATCH(G73,$P$4:$EF$4,0)))</f>
        <v>46934</v>
      </c>
      <c r="I73" s="9">
        <f t="shared" si="30"/>
        <v>19</v>
      </c>
      <c r="J73" s="92" t="s">
        <v>30</v>
      </c>
      <c r="K73" s="92" t="s">
        <v>31</v>
      </c>
      <c r="L73" s="9">
        <f t="shared" si="28"/>
        <v>10000000</v>
      </c>
      <c r="M73" s="107">
        <f t="shared" si="23"/>
        <v>0</v>
      </c>
      <c r="N73" s="112" t="str">
        <f t="shared" si="31"/>
        <v>OK</v>
      </c>
      <c r="O73" s="112"/>
      <c r="P73" s="19">
        <f>($J73="Bell Curve")*(_xlfn.NORM.DIST(AND(P$4&gt;=$E73,P$4&lt;=$G73)*(P$4-$E73+1),$I73/2,$L73,TRUE)-_xlfn.NORM.DIST(AND(P$4&gt;=$E73,P$4&lt;=$G73)*(N$4-$E73+1),$I73/2,$L73,TRUE))/(1-2*_xlfn.NORM.DIST(0,$I73/2,$L73,TRUE))*$C73+($J73="Steady Growth")*(AND(P$4&gt;=$E73,P$4&lt;=$G73)*((P$4-$E73+1)/($I73*($I73+1)/2)*$C73))+($J73="custom")*CustomCF!I73</f>
        <v>0</v>
      </c>
      <c r="Q73" s="19">
        <f>($J73="Bell Curve")*(_xlfn.NORM.DIST(AND(Q$4&gt;=$E73,Q$4&lt;=$G73)*(Q$4-$E73+1),$I73/2,$L73,TRUE)-_xlfn.NORM.DIST(AND(Q$4&gt;=$E73,Q$4&lt;=$G73)*(P$4-$E73+1),$I73/2,$L73,TRUE))/(1-2*_xlfn.NORM.DIST(0,$I73/2,$L73,TRUE))*$C73+($J73="Steady Growth")*(AND(Q$4&gt;=$E73,Q$4&lt;=$G73)*((Q$4-$E73+1)/($I73*($I73+1)/2)*$C73))+($J73="custom")*CustomCF!J73</f>
        <v>0</v>
      </c>
      <c r="R73" s="19">
        <f>($J73="Bell Curve")*(_xlfn.NORM.DIST(AND(R$4&gt;=$E73,R$4&lt;=$G73)*(R$4-$E73+1),$I73/2,$L73,TRUE)-_xlfn.NORM.DIST(AND(R$4&gt;=$E73,R$4&lt;=$G73)*(Q$4-$E73+1),$I73/2,$L73,TRUE))/(1-2*_xlfn.NORM.DIST(0,$I73/2,$L73,TRUE))*$C73+($J73="Steady Growth")*(AND(R$4&gt;=$E73,R$4&lt;=$G73)*((R$4-$E73+1)/($I73*($I73+1)/2)*$C73))+($J73="custom")*CustomCF!K73</f>
        <v>0</v>
      </c>
      <c r="S73" s="19">
        <f>($J73="Bell Curve")*(_xlfn.NORM.DIST(AND(S$4&gt;=$E73,S$4&lt;=$G73)*(S$4-$E73+1),$I73/2,$L73,TRUE)-_xlfn.NORM.DIST(AND(S$4&gt;=$E73,S$4&lt;=$G73)*(R$4-$E73+1),$I73/2,$L73,TRUE))/(1-2*_xlfn.NORM.DIST(0,$I73/2,$L73,TRUE))*$C73+($J73="Steady Growth")*(AND(S$4&gt;=$E73,S$4&lt;=$G73)*((S$4-$E73+1)/($I73*($I73+1)/2)*$C73))+($J73="custom")*CustomCF!L73</f>
        <v>0</v>
      </c>
      <c r="T73" s="19">
        <f>($J73="Bell Curve")*(_xlfn.NORM.DIST(AND(T$4&gt;=$E73,T$4&lt;=$G73)*(T$4-$E73+1),$I73/2,$L73,TRUE)-_xlfn.NORM.DIST(AND(T$4&gt;=$E73,T$4&lt;=$G73)*(S$4-$E73+1),$I73/2,$L73,TRUE))/(1-2*_xlfn.NORM.DIST(0,$I73/2,$L73,TRUE))*$C73+($J73="Steady Growth")*(AND(T$4&gt;=$E73,T$4&lt;=$G73)*((T$4-$E73+1)/($I73*($I73+1)/2)*$C73))+($J73="custom")*CustomCF!M73</f>
        <v>0</v>
      </c>
      <c r="U73" s="19">
        <f>($J73="Bell Curve")*(_xlfn.NORM.DIST(AND(U$4&gt;=$E73,U$4&lt;=$G73)*(U$4-$E73+1),$I73/2,$L73,TRUE)-_xlfn.NORM.DIST(AND(U$4&gt;=$E73,U$4&lt;=$G73)*(T$4-$E73+1),$I73/2,$L73,TRUE))/(1-2*_xlfn.NORM.DIST(0,$I73/2,$L73,TRUE))*$C73+($J73="Steady Growth")*(AND(U$4&gt;=$E73,U$4&lt;=$G73)*((U$4-$E73+1)/($I73*($I73+1)/2)*$C73))+($J73="custom")*CustomCF!N73</f>
        <v>0</v>
      </c>
      <c r="V73" s="19">
        <f>($J73="Bell Curve")*(_xlfn.NORM.DIST(AND(V$4&gt;=$E73,V$4&lt;=$G73)*(V$4-$E73+1),$I73/2,$L73,TRUE)-_xlfn.NORM.DIST(AND(V$4&gt;=$E73,V$4&lt;=$G73)*(U$4-$E73+1),$I73/2,$L73,TRUE))/(1-2*_xlfn.NORM.DIST(0,$I73/2,$L73,TRUE))*$C73+($J73="Steady Growth")*(AND(V$4&gt;=$E73,V$4&lt;=$G73)*((V$4-$E73+1)/($I73*($I73+1)/2)*$C73))+($J73="custom")*CustomCF!O73</f>
        <v>0</v>
      </c>
      <c r="W73" s="19">
        <f>($J73="Bell Curve")*(_xlfn.NORM.DIST(AND(W$4&gt;=$E73,W$4&lt;=$G73)*(W$4-$E73+1),$I73/2,$L73,TRUE)-_xlfn.NORM.DIST(AND(W$4&gt;=$E73,W$4&lt;=$G73)*(V$4-$E73+1),$I73/2,$L73,TRUE))/(1-2*_xlfn.NORM.DIST(0,$I73/2,$L73,TRUE))*$C73+($J73="Steady Growth")*(AND(W$4&gt;=$E73,W$4&lt;=$G73)*((W$4-$E73+1)/($I73*($I73+1)/2)*$C73))+($J73="custom")*CustomCF!P73</f>
        <v>0</v>
      </c>
      <c r="X73" s="19">
        <f>($J73="Bell Curve")*(_xlfn.NORM.DIST(AND(X$4&gt;=$E73,X$4&lt;=$G73)*(X$4-$E73+1),$I73/2,$L73,TRUE)-_xlfn.NORM.DIST(AND(X$4&gt;=$E73,X$4&lt;=$G73)*(W$4-$E73+1),$I73/2,$L73,TRUE))/(1-2*_xlfn.NORM.DIST(0,$I73/2,$L73,TRUE))*$C73+($J73="Steady Growth")*(AND(X$4&gt;=$E73,X$4&lt;=$G73)*((X$4-$E73+1)/($I73*($I73+1)/2)*$C73))+($J73="custom")*CustomCF!Q73</f>
        <v>0</v>
      </c>
      <c r="Y73" s="19">
        <f>($J73="Bell Curve")*(_xlfn.NORM.DIST(AND(Y$4&gt;=$E73,Y$4&lt;=$G73)*(Y$4-$E73+1),$I73/2,$L73,TRUE)-_xlfn.NORM.DIST(AND(Y$4&gt;=$E73,Y$4&lt;=$G73)*(X$4-$E73+1),$I73/2,$L73,TRUE))/(1-2*_xlfn.NORM.DIST(0,$I73/2,$L73,TRUE))*$C73+($J73="Steady Growth")*(AND(Y$4&gt;=$E73,Y$4&lt;=$G73)*((Y$4-$E73+1)/($I73*($I73+1)/2)*$C73))+($J73="custom")*CustomCF!R73</f>
        <v>0</v>
      </c>
      <c r="Z73" s="19">
        <f>($J73="Bell Curve")*(_xlfn.NORM.DIST(AND(Z$4&gt;=$E73,Z$4&lt;=$G73)*(Z$4-$E73+1),$I73/2,$L73,TRUE)-_xlfn.NORM.DIST(AND(Z$4&gt;=$E73,Z$4&lt;=$G73)*(Y$4-$E73+1),$I73/2,$L73,TRUE))/(1-2*_xlfn.NORM.DIST(0,$I73/2,$L73,TRUE))*$C73+($J73="Steady Growth")*(AND(Z$4&gt;=$E73,Z$4&lt;=$G73)*((Z$4-$E73+1)/($I73*($I73+1)/2)*$C73))+($J73="custom")*CustomCF!S73</f>
        <v>0</v>
      </c>
      <c r="AA73" s="19">
        <f>($J73="Bell Curve")*(_xlfn.NORM.DIST(AND(AA$4&gt;=$E73,AA$4&lt;=$G73)*(AA$4-$E73+1),$I73/2,$L73,TRUE)-_xlfn.NORM.DIST(AND(AA$4&gt;=$E73,AA$4&lt;=$G73)*(Z$4-$E73+1),$I73/2,$L73,TRUE))/(1-2*_xlfn.NORM.DIST(0,$I73/2,$L73,TRUE))*$C73+($J73="Steady Growth")*(AND(AA$4&gt;=$E73,AA$4&lt;=$G73)*((AA$4-$E73+1)/($I73*($I73+1)/2)*$C73))+($J73="custom")*CustomCF!T73</f>
        <v>0</v>
      </c>
      <c r="AB73" s="19">
        <f>($J73="Bell Curve")*(_xlfn.NORM.DIST(AND(AB$4&gt;=$E73,AB$4&lt;=$G73)*(AB$4-$E73+1),$I73/2,$L73,TRUE)-_xlfn.NORM.DIST(AND(AB$4&gt;=$E73,AB$4&lt;=$G73)*(AA$4-$E73+1),$I73/2,$L73,TRUE))/(1-2*_xlfn.NORM.DIST(0,$I73/2,$L73,TRUE))*$C73+($J73="Steady Growth")*(AND(AB$4&gt;=$E73,AB$4&lt;=$G73)*((AB$4-$E73+1)/($I73*($I73+1)/2)*$C73))+($J73="custom")*CustomCF!U73</f>
        <v>0</v>
      </c>
      <c r="AC73" s="19">
        <f>($J73="Bell Curve")*(_xlfn.NORM.DIST(AND(AC$4&gt;=$E73,AC$4&lt;=$G73)*(AC$4-$E73+1),$I73/2,$L73,TRUE)-_xlfn.NORM.DIST(AND(AC$4&gt;=$E73,AC$4&lt;=$G73)*(AB$4-$E73+1),$I73/2,$L73,TRUE))/(1-2*_xlfn.NORM.DIST(0,$I73/2,$L73,TRUE))*$C73+($J73="Steady Growth")*(AND(AC$4&gt;=$E73,AC$4&lt;=$G73)*((AC$4-$E73+1)/($I73*($I73+1)/2)*$C73))+($J73="custom")*CustomCF!V73</f>
        <v>0</v>
      </c>
      <c r="AD73" s="19">
        <f>($J73="Bell Curve")*(_xlfn.NORM.DIST(AND(AD$4&gt;=$E73,AD$4&lt;=$G73)*(AD$4-$E73+1),$I73/2,$L73,TRUE)-_xlfn.NORM.DIST(AND(AD$4&gt;=$E73,AD$4&lt;=$G73)*(AC$4-$E73+1),$I73/2,$L73,TRUE))/(1-2*_xlfn.NORM.DIST(0,$I73/2,$L73,TRUE))*$C73+($J73="Steady Growth")*(AND(AD$4&gt;=$E73,AD$4&lt;=$G73)*((AD$4-$E73+1)/($I73*($I73+1)/2)*$C73))+($J73="custom")*CustomCF!W73</f>
        <v>0</v>
      </c>
      <c r="AE73" s="19">
        <f>($J73="Bell Curve")*(_xlfn.NORM.DIST(AND(AE$4&gt;=$E73,AE$4&lt;=$G73)*(AE$4-$E73+1),$I73/2,$L73,TRUE)-_xlfn.NORM.DIST(AND(AE$4&gt;=$E73,AE$4&lt;=$G73)*(AD$4-$E73+1),$I73/2,$L73,TRUE))/(1-2*_xlfn.NORM.DIST(0,$I73/2,$L73,TRUE))*$C73+($J73="Steady Growth")*(AND(AE$4&gt;=$E73,AE$4&lt;=$G73)*((AE$4-$E73+1)/($I73*($I73+1)/2)*$C73))+($J73="custom")*CustomCF!X73</f>
        <v>0</v>
      </c>
      <c r="AF73" s="19">
        <f>($J73="Bell Curve")*(_xlfn.NORM.DIST(AND(AF$4&gt;=$E73,AF$4&lt;=$G73)*(AF$4-$E73+1),$I73/2,$L73,TRUE)-_xlfn.NORM.DIST(AND(AF$4&gt;=$E73,AF$4&lt;=$G73)*(AE$4-$E73+1),$I73/2,$L73,TRUE))/(1-2*_xlfn.NORM.DIST(0,$I73/2,$L73,TRUE))*$C73+($J73="Steady Growth")*(AND(AF$4&gt;=$E73,AF$4&lt;=$G73)*((AF$4-$E73+1)/($I73*($I73+1)/2)*$C73))+($J73="custom")*CustomCF!Y73</f>
        <v>0</v>
      </c>
      <c r="AG73" s="19">
        <f>($J73="Bell Curve")*(_xlfn.NORM.DIST(AND(AG$4&gt;=$E73,AG$4&lt;=$G73)*(AG$4-$E73+1),$I73/2,$L73,TRUE)-_xlfn.NORM.DIST(AND(AG$4&gt;=$E73,AG$4&lt;=$G73)*(AF$4-$E73+1),$I73/2,$L73,TRUE))/(1-2*_xlfn.NORM.DIST(0,$I73/2,$L73,TRUE))*$C73+($J73="Steady Growth")*(AND(AG$4&gt;=$E73,AG$4&lt;=$G73)*((AG$4-$E73+1)/($I73*($I73+1)/2)*$C73))+($J73="custom")*CustomCF!Z73</f>
        <v>0</v>
      </c>
      <c r="AH73" s="19">
        <f>($J73="Bell Curve")*(_xlfn.NORM.DIST(AND(AH$4&gt;=$E73,AH$4&lt;=$G73)*(AH$4-$E73+1),$I73/2,$L73,TRUE)-_xlfn.NORM.DIST(AND(AH$4&gt;=$E73,AH$4&lt;=$G73)*(AG$4-$E73+1),$I73/2,$L73,TRUE))/(1-2*_xlfn.NORM.DIST(0,$I73/2,$L73,TRUE))*$C73+($J73="Steady Growth")*(AND(AH$4&gt;=$E73,AH$4&lt;=$G73)*((AH$4-$E73+1)/($I73*($I73+1)/2)*$C73))+($J73="custom")*CustomCF!AA73</f>
        <v>0</v>
      </c>
      <c r="AI73" s="19">
        <f>($J73="Bell Curve")*(_xlfn.NORM.DIST(AND(AI$4&gt;=$E73,AI$4&lt;=$G73)*(AI$4-$E73+1),$I73/2,$L73,TRUE)-_xlfn.NORM.DIST(AND(AI$4&gt;=$E73,AI$4&lt;=$G73)*(AH$4-$E73+1),$I73/2,$L73,TRUE))/(1-2*_xlfn.NORM.DIST(0,$I73/2,$L73,TRUE))*$C73+($J73="Steady Growth")*(AND(AI$4&gt;=$E73,AI$4&lt;=$G73)*((AI$4-$E73+1)/($I73*($I73+1)/2)*$C73))+($J73="custom")*CustomCF!AB73</f>
        <v>0</v>
      </c>
      <c r="AJ73" s="19">
        <f>($J73="Bell Curve")*(_xlfn.NORM.DIST(AND(AJ$4&gt;=$E73,AJ$4&lt;=$G73)*(AJ$4-$E73+1),$I73/2,$L73,TRUE)-_xlfn.NORM.DIST(AND(AJ$4&gt;=$E73,AJ$4&lt;=$G73)*(AI$4-$E73+1),$I73/2,$L73,TRUE))/(1-2*_xlfn.NORM.DIST(0,$I73/2,$L73,TRUE))*$C73+($J73="Steady Growth")*(AND(AJ$4&gt;=$E73,AJ$4&lt;=$G73)*((AJ$4-$E73+1)/($I73*($I73+1)/2)*$C73))+($J73="custom")*CustomCF!AC73</f>
        <v>0</v>
      </c>
      <c r="AK73" s="19">
        <f>($J73="Bell Curve")*(_xlfn.NORM.DIST(AND(AK$4&gt;=$E73,AK$4&lt;=$G73)*(AK$4-$E73+1),$I73/2,$L73,TRUE)-_xlfn.NORM.DIST(AND(AK$4&gt;=$E73,AK$4&lt;=$G73)*(AJ$4-$E73+1),$I73/2,$L73,TRUE))/(1-2*_xlfn.NORM.DIST(0,$I73/2,$L73,TRUE))*$C73+($J73="Steady Growth")*(AND(AK$4&gt;=$E73,AK$4&lt;=$G73)*((AK$4-$E73+1)/($I73*($I73+1)/2)*$C73))+($J73="custom")*CustomCF!AD73</f>
        <v>0</v>
      </c>
      <c r="AL73" s="19">
        <f>($J73="Bell Curve")*(_xlfn.NORM.DIST(AND(AL$4&gt;=$E73,AL$4&lt;=$G73)*(AL$4-$E73+1),$I73/2,$L73,TRUE)-_xlfn.NORM.DIST(AND(AL$4&gt;=$E73,AL$4&lt;=$G73)*(AK$4-$E73+1),$I73/2,$L73,TRUE))/(1-2*_xlfn.NORM.DIST(0,$I73/2,$L73,TRUE))*$C73+($J73="Steady Growth")*(AND(AL$4&gt;=$E73,AL$4&lt;=$G73)*((AL$4-$E73+1)/($I73*($I73+1)/2)*$C73))+($J73="custom")*CustomCF!AE73</f>
        <v>0</v>
      </c>
      <c r="AM73" s="19">
        <f>($J73="Bell Curve")*(_xlfn.NORM.DIST(AND(AM$4&gt;=$E73,AM$4&lt;=$G73)*(AM$4-$E73+1),$I73/2,$L73,TRUE)-_xlfn.NORM.DIST(AND(AM$4&gt;=$E73,AM$4&lt;=$G73)*(AL$4-$E73+1),$I73/2,$L73,TRUE))/(1-2*_xlfn.NORM.DIST(0,$I73/2,$L73,TRUE))*$C73+($J73="Steady Growth")*(AND(AM$4&gt;=$E73,AM$4&lt;=$G73)*((AM$4-$E73+1)/($I73*($I73+1)/2)*$C73))+($J73="custom")*CustomCF!AF73</f>
        <v>0</v>
      </c>
      <c r="AN73" s="19">
        <f>($J73="Bell Curve")*(_xlfn.NORM.DIST(AND(AN$4&gt;=$E73,AN$4&lt;=$G73)*(AN$4-$E73+1),$I73/2,$L73,TRUE)-_xlfn.NORM.DIST(AND(AN$4&gt;=$E73,AN$4&lt;=$G73)*(AM$4-$E73+1),$I73/2,$L73,TRUE))/(1-2*_xlfn.NORM.DIST(0,$I73/2,$L73,TRUE))*$C73+($J73="Steady Growth")*(AND(AN$4&gt;=$E73,AN$4&lt;=$G73)*((AN$4-$E73+1)/($I73*($I73+1)/2)*$C73))+($J73="custom")*CustomCF!AG73</f>
        <v>0</v>
      </c>
      <c r="AO73" s="19">
        <f>($J73="Bell Curve")*(_xlfn.NORM.DIST(AND(AO$4&gt;=$E73,AO$4&lt;=$G73)*(AO$4-$E73+1),$I73/2,$L73,TRUE)-_xlfn.NORM.DIST(AND(AO$4&gt;=$E73,AO$4&lt;=$G73)*(AN$4-$E73+1),$I73/2,$L73,TRUE))/(1-2*_xlfn.NORM.DIST(0,$I73/2,$L73,TRUE))*$C73+($J73="Steady Growth")*(AND(AO$4&gt;=$E73,AO$4&lt;=$G73)*((AO$4-$E73+1)/($I73*($I73+1)/2)*$C73))+($J73="custom")*CustomCF!AH73</f>
        <v>0</v>
      </c>
      <c r="AP73" s="19">
        <f>($J73="Bell Curve")*(_xlfn.NORM.DIST(AND(AP$4&gt;=$E73,AP$4&lt;=$G73)*(AP$4-$E73+1),$I73/2,$L73,TRUE)-_xlfn.NORM.DIST(AND(AP$4&gt;=$E73,AP$4&lt;=$G73)*(AO$4-$E73+1),$I73/2,$L73,TRUE))/(1-2*_xlfn.NORM.DIST(0,$I73/2,$L73,TRUE))*$C73+($J73="Steady Growth")*(AND(AP$4&gt;=$E73,AP$4&lt;=$G73)*((AP$4-$E73+1)/($I73*($I73+1)/2)*$C73))+($J73="custom")*CustomCF!AI73</f>
        <v>0</v>
      </c>
      <c r="AQ73" s="19">
        <f>($J73="Bell Curve")*(_xlfn.NORM.DIST(AND(AQ$4&gt;=$E73,AQ$4&lt;=$G73)*(AQ$4-$E73+1),$I73/2,$L73,TRUE)-_xlfn.NORM.DIST(AND(AQ$4&gt;=$E73,AQ$4&lt;=$G73)*(AP$4-$E73+1),$I73/2,$L73,TRUE))/(1-2*_xlfn.NORM.DIST(0,$I73/2,$L73,TRUE))*$C73+($J73="Steady Growth")*(AND(AQ$4&gt;=$E73,AQ$4&lt;=$G73)*((AQ$4-$E73+1)/($I73*($I73+1)/2)*$C73))+($J73="custom")*CustomCF!AJ73</f>
        <v>0</v>
      </c>
      <c r="AR73" s="19">
        <f>($J73="Bell Curve")*(_xlfn.NORM.DIST(AND(AR$4&gt;=$E73,AR$4&lt;=$G73)*(AR$4-$E73+1),$I73/2,$L73,TRUE)-_xlfn.NORM.DIST(AND(AR$4&gt;=$E73,AR$4&lt;=$G73)*(AQ$4-$E73+1),$I73/2,$L73,TRUE))/(1-2*_xlfn.NORM.DIST(0,$I73/2,$L73,TRUE))*$C73+($J73="Steady Growth")*(AND(AR$4&gt;=$E73,AR$4&lt;=$G73)*((AR$4-$E73+1)/($I73*($I73+1)/2)*$C73))+($J73="custom")*CustomCF!AK73</f>
        <v>0</v>
      </c>
      <c r="AS73" s="19">
        <f>($J73="Bell Curve")*(_xlfn.NORM.DIST(AND(AS$4&gt;=$E73,AS$4&lt;=$G73)*(AS$4-$E73+1),$I73/2,$L73,TRUE)-_xlfn.NORM.DIST(AND(AS$4&gt;=$E73,AS$4&lt;=$G73)*(AR$4-$E73+1),$I73/2,$L73,TRUE))/(1-2*_xlfn.NORM.DIST(0,$I73/2,$L73,TRUE))*$C73+($J73="Steady Growth")*(AND(AS$4&gt;=$E73,AS$4&lt;=$G73)*((AS$4-$E73+1)/($I73*($I73+1)/2)*$C73))+($J73="custom")*CustomCF!AL73</f>
        <v>0</v>
      </c>
      <c r="AT73" s="19">
        <f>($J73="Bell Curve")*(_xlfn.NORM.DIST(AND(AT$4&gt;=$E73,AT$4&lt;=$G73)*(AT$4-$E73+1),$I73/2,$L73,TRUE)-_xlfn.NORM.DIST(AND(AT$4&gt;=$E73,AT$4&lt;=$G73)*(AS$4-$E73+1),$I73/2,$L73,TRUE))/(1-2*_xlfn.NORM.DIST(0,$I73/2,$L73,TRUE))*$C73+($J73="Steady Growth")*(AND(AT$4&gt;=$E73,AT$4&lt;=$G73)*((AT$4-$E73+1)/($I73*($I73+1)/2)*$C73))+($J73="custom")*CustomCF!AM73</f>
        <v>0</v>
      </c>
      <c r="AU73" s="19">
        <f>($J73="Bell Curve")*(_xlfn.NORM.DIST(AND(AU$4&gt;=$E73,AU$4&lt;=$G73)*(AU$4-$E73+1),$I73/2,$L73,TRUE)-_xlfn.NORM.DIST(AND(AU$4&gt;=$E73,AU$4&lt;=$G73)*(AT$4-$E73+1),$I73/2,$L73,TRUE))/(1-2*_xlfn.NORM.DIST(0,$I73/2,$L73,TRUE))*$C73+($J73="Steady Growth")*(AND(AU$4&gt;=$E73,AU$4&lt;=$G73)*((AU$4-$E73+1)/($I73*($I73+1)/2)*$C73))+($J73="custom")*CustomCF!AN73</f>
        <v>0</v>
      </c>
      <c r="AV73" s="19">
        <f>($J73="Bell Curve")*(_xlfn.NORM.DIST(AND(AV$4&gt;=$E73,AV$4&lt;=$G73)*(AV$4-$E73+1),$I73/2,$L73,TRUE)-_xlfn.NORM.DIST(AND(AV$4&gt;=$E73,AV$4&lt;=$G73)*(AU$4-$E73+1),$I73/2,$L73,TRUE))/(1-2*_xlfn.NORM.DIST(0,$I73/2,$L73,TRUE))*$C73+($J73="Steady Growth")*(AND(AV$4&gt;=$E73,AV$4&lt;=$G73)*((AV$4-$E73+1)/($I73*($I73+1)/2)*$C73))+($J73="custom")*CustomCF!AO73</f>
        <v>0</v>
      </c>
      <c r="AW73" s="19">
        <f>($J73="Bell Curve")*(_xlfn.NORM.DIST(AND(AW$4&gt;=$E73,AW$4&lt;=$G73)*(AW$4-$E73+1),$I73/2,$L73,TRUE)-_xlfn.NORM.DIST(AND(AW$4&gt;=$E73,AW$4&lt;=$G73)*(AV$4-$E73+1),$I73/2,$L73,TRUE))/(1-2*_xlfn.NORM.DIST(0,$I73/2,$L73,TRUE))*$C73+($J73="Steady Growth")*(AND(AW$4&gt;=$E73,AW$4&lt;=$G73)*((AW$4-$E73+1)/($I73*($I73+1)/2)*$C73))+($J73="custom")*CustomCF!AP73</f>
        <v>0</v>
      </c>
      <c r="AX73" s="19">
        <f>($J73="Bell Curve")*(_xlfn.NORM.DIST(AND(AX$4&gt;=$E73,AX$4&lt;=$G73)*(AX$4-$E73+1),$I73/2,$L73,TRUE)-_xlfn.NORM.DIST(AND(AX$4&gt;=$E73,AX$4&lt;=$G73)*(AW$4-$E73+1),$I73/2,$L73,TRUE))/(1-2*_xlfn.NORM.DIST(0,$I73/2,$L73,TRUE))*$C73+($J73="Steady Growth")*(AND(AX$4&gt;=$E73,AX$4&lt;=$G73)*((AX$4-$E73+1)/($I73*($I73+1)/2)*$C73))+($J73="custom")*CustomCF!AQ73</f>
        <v>0</v>
      </c>
      <c r="AY73" s="19">
        <f>($J73="Bell Curve")*(_xlfn.NORM.DIST(AND(AY$4&gt;=$E73,AY$4&lt;=$G73)*(AY$4-$E73+1),$I73/2,$L73,TRUE)-_xlfn.NORM.DIST(AND(AY$4&gt;=$E73,AY$4&lt;=$G73)*(AX$4-$E73+1),$I73/2,$L73,TRUE))/(1-2*_xlfn.NORM.DIST(0,$I73/2,$L73,TRUE))*$C73+($J73="Steady Growth")*(AND(AY$4&gt;=$E73,AY$4&lt;=$G73)*((AY$4-$E73+1)/($I73*($I73+1)/2)*$C73))+($J73="custom")*CustomCF!AR73</f>
        <v>0</v>
      </c>
      <c r="AZ73" s="19">
        <f>($J73="Bell Curve")*(_xlfn.NORM.DIST(AND(AZ$4&gt;=$E73,AZ$4&lt;=$G73)*(AZ$4-$E73+1),$I73/2,$L73,TRUE)-_xlfn.NORM.DIST(AND(AZ$4&gt;=$E73,AZ$4&lt;=$G73)*(AY$4-$E73+1),$I73/2,$L73,TRUE))/(1-2*_xlfn.NORM.DIST(0,$I73/2,$L73,TRUE))*$C73+($J73="Steady Growth")*(AND(AZ$4&gt;=$E73,AZ$4&lt;=$G73)*((AZ$4-$E73+1)/($I73*($I73+1)/2)*$C73))+($J73="custom")*CustomCF!AS73</f>
        <v>0</v>
      </c>
      <c r="BA73" s="19">
        <f>($J73="Bell Curve")*(_xlfn.NORM.DIST(AND(BA$4&gt;=$E73,BA$4&lt;=$G73)*(BA$4-$E73+1),$I73/2,$L73,TRUE)-_xlfn.NORM.DIST(AND(BA$4&gt;=$E73,BA$4&lt;=$G73)*(AZ$4-$E73+1),$I73/2,$L73,TRUE))/(1-2*_xlfn.NORM.DIST(0,$I73/2,$L73,TRUE))*$C73+($J73="Steady Growth")*(AND(BA$4&gt;=$E73,BA$4&lt;=$G73)*((BA$4-$E73+1)/($I73*($I73+1)/2)*$C73))+($J73="custom")*CustomCF!AT73</f>
        <v>0</v>
      </c>
      <c r="BB73" s="19">
        <f>($J73="Bell Curve")*(_xlfn.NORM.DIST(AND(BB$4&gt;=$E73,BB$4&lt;=$G73)*(BB$4-$E73+1),$I73/2,$L73,TRUE)-_xlfn.NORM.DIST(AND(BB$4&gt;=$E73,BB$4&lt;=$G73)*(BA$4-$E73+1),$I73/2,$L73,TRUE))/(1-2*_xlfn.NORM.DIST(0,$I73/2,$L73,TRUE))*$C73+($J73="Steady Growth")*(AND(BB$4&gt;=$E73,BB$4&lt;=$G73)*((BB$4-$E73+1)/($I73*($I73+1)/2)*$C73))+($J73="custom")*CustomCF!AU73</f>
        <v>0</v>
      </c>
      <c r="BC73" s="19">
        <f>($J73="Bell Curve")*(_xlfn.NORM.DIST(AND(BC$4&gt;=$E73,BC$4&lt;=$G73)*(BC$4-$E73+1),$I73/2,$L73,TRUE)-_xlfn.NORM.DIST(AND(BC$4&gt;=$E73,BC$4&lt;=$G73)*(BB$4-$E73+1),$I73/2,$L73,TRUE))/(1-2*_xlfn.NORM.DIST(0,$I73/2,$L73,TRUE))*$C73+($J73="Steady Growth")*(AND(BC$4&gt;=$E73,BC$4&lt;=$G73)*((BC$4-$E73+1)/($I73*($I73+1)/2)*$C73))+($J73="custom")*CustomCF!AV73</f>
        <v>0</v>
      </c>
      <c r="BD73" s="19">
        <f>($J73="Bell Curve")*(_xlfn.NORM.DIST(AND(BD$4&gt;=$E73,BD$4&lt;=$G73)*(BD$4-$E73+1),$I73/2,$L73,TRUE)-_xlfn.NORM.DIST(AND(BD$4&gt;=$E73,BD$4&lt;=$G73)*(BC$4-$E73+1),$I73/2,$L73,TRUE))/(1-2*_xlfn.NORM.DIST(0,$I73/2,$L73,TRUE))*$C73+($J73="Steady Growth")*(AND(BD$4&gt;=$E73,BD$4&lt;=$G73)*((BD$4-$E73+1)/($I73*($I73+1)/2)*$C73))+($J73="custom")*CustomCF!AW73</f>
        <v>0</v>
      </c>
      <c r="BE73" s="19">
        <f>($J73="Bell Curve")*(_xlfn.NORM.DIST(AND(BE$4&gt;=$E73,BE$4&lt;=$G73)*(BE$4-$E73+1),$I73/2,$L73,TRUE)-_xlfn.NORM.DIST(AND(BE$4&gt;=$E73,BE$4&lt;=$G73)*(BD$4-$E73+1),$I73/2,$L73,TRUE))/(1-2*_xlfn.NORM.DIST(0,$I73/2,$L73,TRUE))*$C73+($J73="Steady Growth")*(AND(BE$4&gt;=$E73,BE$4&lt;=$G73)*((BE$4-$E73+1)/($I73*($I73+1)/2)*$C73))+($J73="custom")*CustomCF!AX73</f>
        <v>0</v>
      </c>
      <c r="BF73" s="19">
        <f>($J73="Bell Curve")*(_xlfn.NORM.DIST(AND(BF$4&gt;=$E73,BF$4&lt;=$G73)*(BF$4-$E73+1),$I73/2,$L73,TRUE)-_xlfn.NORM.DIST(AND(BF$4&gt;=$E73,BF$4&lt;=$G73)*(BE$4-$E73+1),$I73/2,$L73,TRUE))/(1-2*_xlfn.NORM.DIST(0,$I73/2,$L73,TRUE))*$C73+($J73="Steady Growth")*(AND(BF$4&gt;=$E73,BF$4&lt;=$G73)*((BF$4-$E73+1)/($I73*($I73+1)/2)*$C73))+($J73="custom")*CustomCF!AY73</f>
        <v>0</v>
      </c>
      <c r="BG73" s="19">
        <f>($J73="Bell Curve")*(_xlfn.NORM.DIST(AND(BG$4&gt;=$E73,BG$4&lt;=$G73)*(BG$4-$E73+1),$I73/2,$L73,TRUE)-_xlfn.NORM.DIST(AND(BG$4&gt;=$E73,BG$4&lt;=$G73)*(BF$4-$E73+1),$I73/2,$L73,TRUE))/(1-2*_xlfn.NORM.DIST(0,$I73/2,$L73,TRUE))*$C73+($J73="Steady Growth")*(AND(BG$4&gt;=$E73,BG$4&lt;=$G73)*((BG$4-$E73+1)/($I73*($I73+1)/2)*$C73))+($J73="custom")*CustomCF!AZ73</f>
        <v>0</v>
      </c>
      <c r="BH73" s="19">
        <f>($J73="Bell Curve")*(_xlfn.NORM.DIST(AND(BH$4&gt;=$E73,BH$4&lt;=$G73)*(BH$4-$E73+1),$I73/2,$L73,TRUE)-_xlfn.NORM.DIST(AND(BH$4&gt;=$E73,BH$4&lt;=$G73)*(BG$4-$E73+1),$I73/2,$L73,TRUE))/(1-2*_xlfn.NORM.DIST(0,$I73/2,$L73,TRUE))*$C73+($J73="Steady Growth")*(AND(BH$4&gt;=$E73,BH$4&lt;=$G73)*((BH$4-$E73+1)/($I73*($I73+1)/2)*$C73))+($J73="custom")*CustomCF!BA73</f>
        <v>0</v>
      </c>
      <c r="BI73" s="19">
        <f>($J73="Bell Curve")*(_xlfn.NORM.DIST(AND(BI$4&gt;=$E73,BI$4&lt;=$G73)*(BI$4-$E73+1),$I73/2,$L73,TRUE)-_xlfn.NORM.DIST(AND(BI$4&gt;=$E73,BI$4&lt;=$G73)*(BH$4-$E73+1),$I73/2,$L73,TRUE))/(1-2*_xlfn.NORM.DIST(0,$I73/2,$L73,TRUE))*$C73+($J73="Steady Growth")*(AND(BI$4&gt;=$E73,BI$4&lt;=$G73)*((BI$4-$E73+1)/($I73*($I73+1)/2)*$C73))+($J73="custom")*CustomCF!BB73</f>
        <v>0</v>
      </c>
      <c r="BJ73" s="19">
        <f>($J73="Bell Curve")*(_xlfn.NORM.DIST(AND(BJ$4&gt;=$E73,BJ$4&lt;=$G73)*(BJ$4-$E73+1),$I73/2,$L73,TRUE)-_xlfn.NORM.DIST(AND(BJ$4&gt;=$E73,BJ$4&lt;=$G73)*(BI$4-$E73+1),$I73/2,$L73,TRUE))/(1-2*_xlfn.NORM.DIST(0,$I73/2,$L73,TRUE))*$C73+($J73="Steady Growth")*(AND(BJ$4&gt;=$E73,BJ$4&lt;=$G73)*((BJ$4-$E73+1)/($I73*($I73+1)/2)*$C73))+($J73="custom")*CustomCF!BC73</f>
        <v>0</v>
      </c>
      <c r="BK73" s="19">
        <f>($J73="Bell Curve")*(_xlfn.NORM.DIST(AND(BK$4&gt;=$E73,BK$4&lt;=$G73)*(BK$4-$E73+1),$I73/2,$L73,TRUE)-_xlfn.NORM.DIST(AND(BK$4&gt;=$E73,BK$4&lt;=$G73)*(BJ$4-$E73+1),$I73/2,$L73,TRUE))/(1-2*_xlfn.NORM.DIST(0,$I73/2,$L73,TRUE))*$C73+($J73="Steady Growth")*(AND(BK$4&gt;=$E73,BK$4&lt;=$G73)*((BK$4-$E73+1)/($I73*($I73+1)/2)*$C73))+($J73="custom")*CustomCF!BD73</f>
        <v>0</v>
      </c>
      <c r="BL73" s="19">
        <f>($J73="Bell Curve")*(_xlfn.NORM.DIST(AND(BL$4&gt;=$E73,BL$4&lt;=$G73)*(BL$4-$E73+1),$I73/2,$L73,TRUE)-_xlfn.NORM.DIST(AND(BL$4&gt;=$E73,BL$4&lt;=$G73)*(BK$4-$E73+1),$I73/2,$L73,TRUE))/(1-2*_xlfn.NORM.DIST(0,$I73/2,$L73,TRUE))*$C73+($J73="Steady Growth")*(AND(BL$4&gt;=$E73,BL$4&lt;=$G73)*((BL$4-$E73+1)/($I73*($I73+1)/2)*$C73))+($J73="custom")*CustomCF!BE73</f>
        <v>0</v>
      </c>
      <c r="BM73" s="19">
        <f>($J73="Bell Curve")*(_xlfn.NORM.DIST(AND(BM$4&gt;=$E73,BM$4&lt;=$G73)*(BM$4-$E73+1),$I73/2,$L73,TRUE)-_xlfn.NORM.DIST(AND(BM$4&gt;=$E73,BM$4&lt;=$G73)*(BL$4-$E73+1),$I73/2,$L73,TRUE))/(1-2*_xlfn.NORM.DIST(0,$I73/2,$L73,TRUE))*$C73+($J73="Steady Growth")*(AND(BM$4&gt;=$E73,BM$4&lt;=$G73)*((BM$4-$E73+1)/($I73*($I73+1)/2)*$C73))+($J73="custom")*CustomCF!BF73</f>
        <v>0</v>
      </c>
      <c r="BN73" s="19">
        <f>($J73="Bell Curve")*(_xlfn.NORM.DIST(AND(BN$4&gt;=$E73,BN$4&lt;=$G73)*(BN$4-$E73+1),$I73/2,$L73,TRUE)-_xlfn.NORM.DIST(AND(BN$4&gt;=$E73,BN$4&lt;=$G73)*(BM$4-$E73+1),$I73/2,$L73,TRUE))/(1-2*_xlfn.NORM.DIST(0,$I73/2,$L73,TRUE))*$C73+($J73="Steady Growth")*(AND(BN$4&gt;=$E73,BN$4&lt;=$G73)*((BN$4-$E73+1)/($I73*($I73+1)/2)*$C73))+($J73="custom")*CustomCF!BG73</f>
        <v>0</v>
      </c>
      <c r="BO73" s="19">
        <f>($J73="Bell Curve")*(_xlfn.NORM.DIST(AND(BO$4&gt;=$E73,BO$4&lt;=$G73)*(BO$4-$E73+1),$I73/2,$L73,TRUE)-_xlfn.NORM.DIST(AND(BO$4&gt;=$E73,BO$4&lt;=$G73)*(BN$4-$E73+1),$I73/2,$L73,TRUE))/(1-2*_xlfn.NORM.DIST(0,$I73/2,$L73,TRUE))*$C73+($J73="Steady Growth")*(AND(BO$4&gt;=$E73,BO$4&lt;=$G73)*((BO$4-$E73+1)/($I73*($I73+1)/2)*$C73))+($J73="custom")*CustomCF!BH73</f>
        <v>0</v>
      </c>
      <c r="BP73" s="19">
        <f>($J73="Bell Curve")*(_xlfn.NORM.DIST(AND(BP$4&gt;=$E73,BP$4&lt;=$G73)*(BP$4-$E73+1),$I73/2,$L73,TRUE)-_xlfn.NORM.DIST(AND(BP$4&gt;=$E73,BP$4&lt;=$G73)*(BO$4-$E73+1),$I73/2,$L73,TRUE))/(1-2*_xlfn.NORM.DIST(0,$I73/2,$L73,TRUE))*$C73+($J73="Steady Growth")*(AND(BP$4&gt;=$E73,BP$4&lt;=$G73)*((BP$4-$E73+1)/($I73*($I73+1)/2)*$C73))+($J73="custom")*CustomCF!BI73</f>
        <v>0</v>
      </c>
      <c r="BQ73" s="19">
        <f>($J73="Bell Curve")*(_xlfn.NORM.DIST(AND(BQ$4&gt;=$E73,BQ$4&lt;=$G73)*(BQ$4-$E73+1),$I73/2,$L73,TRUE)-_xlfn.NORM.DIST(AND(BQ$4&gt;=$E73,BQ$4&lt;=$G73)*(BP$4-$E73+1),$I73/2,$L73,TRUE))/(1-2*_xlfn.NORM.DIST(0,$I73/2,$L73,TRUE))*$C73+($J73="Steady Growth")*(AND(BQ$4&gt;=$E73,BQ$4&lt;=$G73)*((BQ$4-$E73+1)/($I73*($I73+1)/2)*$C73))+($J73="custom")*CustomCF!BJ73</f>
        <v>0</v>
      </c>
      <c r="BR73" s="19">
        <f>($J73="Bell Curve")*(_xlfn.NORM.DIST(AND(BR$4&gt;=$E73,BR$4&lt;=$G73)*(BR$4-$E73+1),$I73/2,$L73,TRUE)-_xlfn.NORM.DIST(AND(BR$4&gt;=$E73,BR$4&lt;=$G73)*(BQ$4-$E73+1),$I73/2,$L73,TRUE))/(1-2*_xlfn.NORM.DIST(0,$I73/2,$L73,TRUE))*$C73+($J73="Steady Growth")*(AND(BR$4&gt;=$E73,BR$4&lt;=$G73)*((BR$4-$E73+1)/($I73*($I73+1)/2)*$C73))+($J73="custom")*CustomCF!BK73</f>
        <v>0</v>
      </c>
      <c r="BS73" s="19">
        <f>($J73="Bell Curve")*(_xlfn.NORM.DIST(AND(BS$4&gt;=$E73,BS$4&lt;=$G73)*(BS$4-$E73+1),$I73/2,$L73,TRUE)-_xlfn.NORM.DIST(AND(BS$4&gt;=$E73,BS$4&lt;=$G73)*(BR$4-$E73+1),$I73/2,$L73,TRUE))/(1-2*_xlfn.NORM.DIST(0,$I73/2,$L73,TRUE))*$C73+($J73="Steady Growth")*(AND(BS$4&gt;=$E73,BS$4&lt;=$G73)*((BS$4-$E73+1)/($I73*($I73+1)/2)*$C73))+($J73="custom")*CustomCF!BL73</f>
        <v>0</v>
      </c>
      <c r="BT73" s="19">
        <f>($J73="Bell Curve")*(_xlfn.NORM.DIST(AND(BT$4&gt;=$E73,BT$4&lt;=$G73)*(BT$4-$E73+1),$I73/2,$L73,TRUE)-_xlfn.NORM.DIST(AND(BT$4&gt;=$E73,BT$4&lt;=$G73)*(BS$4-$E73+1),$I73/2,$L73,TRUE))/(1-2*_xlfn.NORM.DIST(0,$I73/2,$L73,TRUE))*$C73+($J73="Steady Growth")*(AND(BT$4&gt;=$E73,BT$4&lt;=$G73)*((BT$4-$E73+1)/($I73*($I73+1)/2)*$C73))+($J73="custom")*CustomCF!BM73</f>
        <v>0</v>
      </c>
      <c r="BU73" s="19">
        <f>($J73="Bell Curve")*(_xlfn.NORM.DIST(AND(BU$4&gt;=$E73,BU$4&lt;=$G73)*(BU$4-$E73+1),$I73/2,$L73,TRUE)-_xlfn.NORM.DIST(AND(BU$4&gt;=$E73,BU$4&lt;=$G73)*(BT$4-$E73+1),$I73/2,$L73,TRUE))/(1-2*_xlfn.NORM.DIST(0,$I73/2,$L73,TRUE))*$C73+($J73="Steady Growth")*(AND(BU$4&gt;=$E73,BU$4&lt;=$G73)*((BU$4-$E73+1)/($I73*($I73+1)/2)*$C73))+($J73="custom")*CustomCF!BN73</f>
        <v>0</v>
      </c>
      <c r="BV73" s="19">
        <f>($J73="Bell Curve")*(_xlfn.NORM.DIST(AND(BV$4&gt;=$E73,BV$4&lt;=$G73)*(BV$4-$E73+1),$I73/2,$L73,TRUE)-_xlfn.NORM.DIST(AND(BV$4&gt;=$E73,BV$4&lt;=$G73)*(BU$4-$E73+1),$I73/2,$L73,TRUE))/(1-2*_xlfn.NORM.DIST(0,$I73/2,$L73,TRUE))*$C73+($J73="Steady Growth")*(AND(BV$4&gt;=$E73,BV$4&lt;=$G73)*((BV$4-$E73+1)/($I73*($I73+1)/2)*$C73))+($J73="custom")*CustomCF!BO73</f>
        <v>0</v>
      </c>
      <c r="BW73" s="19">
        <f>($J73="Bell Curve")*(_xlfn.NORM.DIST(AND(BW$4&gt;=$E73,BW$4&lt;=$G73)*(BW$4-$E73+1),$I73/2,$L73,TRUE)-_xlfn.NORM.DIST(AND(BW$4&gt;=$E73,BW$4&lt;=$G73)*(BV$4-$E73+1),$I73/2,$L73,TRUE))/(1-2*_xlfn.NORM.DIST(0,$I73/2,$L73,TRUE))*$C73+($J73="Steady Growth")*(AND(BW$4&gt;=$E73,BW$4&lt;=$G73)*((BW$4-$E73+1)/($I73*($I73+1)/2)*$C73))+($J73="custom")*CustomCF!BP73</f>
        <v>0</v>
      </c>
      <c r="BX73" s="19">
        <f>($J73="Bell Curve")*(_xlfn.NORM.DIST(AND(BX$4&gt;=$E73,BX$4&lt;=$G73)*(BX$4-$E73+1),$I73/2,$L73,TRUE)-_xlfn.NORM.DIST(AND(BX$4&gt;=$E73,BX$4&lt;=$G73)*(BW$4-$E73+1),$I73/2,$L73,TRUE))/(1-2*_xlfn.NORM.DIST(0,$I73/2,$L73,TRUE))*$C73+($J73="Steady Growth")*(AND(BX$4&gt;=$E73,BX$4&lt;=$G73)*((BX$4-$E73+1)/($I73*($I73+1)/2)*$C73))+($J73="custom")*CustomCF!BQ73</f>
        <v>0</v>
      </c>
      <c r="BY73" s="19">
        <f>($J73="Bell Curve")*(_xlfn.NORM.DIST(AND(BY$4&gt;=$E73,BY$4&lt;=$G73)*(BY$4-$E73+1),$I73/2,$L73,TRUE)-_xlfn.NORM.DIST(AND(BY$4&gt;=$E73,BY$4&lt;=$G73)*(BX$4-$E73+1),$I73/2,$L73,TRUE))/(1-2*_xlfn.NORM.DIST(0,$I73/2,$L73,TRUE))*$C73+($J73="Steady Growth")*(AND(BY$4&gt;=$E73,BY$4&lt;=$G73)*((BY$4-$E73+1)/($I73*($I73+1)/2)*$C73))+($J73="custom")*CustomCF!BR73</f>
        <v>0</v>
      </c>
      <c r="BZ73" s="19">
        <f>($J73="Bell Curve")*(_xlfn.NORM.DIST(AND(BZ$4&gt;=$E73,BZ$4&lt;=$G73)*(BZ$4-$E73+1),$I73/2,$L73,TRUE)-_xlfn.NORM.DIST(AND(BZ$4&gt;=$E73,BZ$4&lt;=$G73)*(BY$4-$E73+1),$I73/2,$L73,TRUE))/(1-2*_xlfn.NORM.DIST(0,$I73/2,$L73,TRUE))*$C73+($J73="Steady Growth")*(AND(BZ$4&gt;=$E73,BZ$4&lt;=$G73)*((BZ$4-$E73+1)/($I73*($I73+1)/2)*$C73))+($J73="custom")*CustomCF!BS73</f>
        <v>0</v>
      </c>
      <c r="CA73" s="19">
        <f>($J73="Bell Curve")*(_xlfn.NORM.DIST(AND(CA$4&gt;=$E73,CA$4&lt;=$G73)*(CA$4-$E73+1),$I73/2,$L73,TRUE)-_xlfn.NORM.DIST(AND(CA$4&gt;=$E73,CA$4&lt;=$G73)*(BZ$4-$E73+1),$I73/2,$L73,TRUE))/(1-2*_xlfn.NORM.DIST(0,$I73/2,$L73,TRUE))*$C73+($J73="Steady Growth")*(AND(CA$4&gt;=$E73,CA$4&lt;=$G73)*((CA$4-$E73+1)/($I73*($I73+1)/2)*$C73))+($J73="custom")*CustomCF!BT73</f>
        <v>0</v>
      </c>
      <c r="CB73" s="19">
        <f>($J73="Bell Curve")*(_xlfn.NORM.DIST(AND(CB$4&gt;=$E73,CB$4&lt;=$G73)*(CB$4-$E73+1),$I73/2,$L73,TRUE)-_xlfn.NORM.DIST(AND(CB$4&gt;=$E73,CB$4&lt;=$G73)*(CA$4-$E73+1),$I73/2,$L73,TRUE))/(1-2*_xlfn.NORM.DIST(0,$I73/2,$L73,TRUE))*$C73+($J73="Steady Growth")*(AND(CB$4&gt;=$E73,CB$4&lt;=$G73)*((CB$4-$E73+1)/($I73*($I73+1)/2)*$C73))+($J73="custom")*CustomCF!BU73</f>
        <v>0</v>
      </c>
      <c r="CC73" s="19">
        <f>($J73="Bell Curve")*(_xlfn.NORM.DIST(AND(CC$4&gt;=$E73,CC$4&lt;=$G73)*(CC$4-$E73+1),$I73/2,$L73,TRUE)-_xlfn.NORM.DIST(AND(CC$4&gt;=$E73,CC$4&lt;=$G73)*(CB$4-$E73+1),$I73/2,$L73,TRUE))/(1-2*_xlfn.NORM.DIST(0,$I73/2,$L73,TRUE))*$C73+($J73="Steady Growth")*(AND(CC$4&gt;=$E73,CC$4&lt;=$G73)*((CC$4-$E73+1)/($I73*($I73+1)/2)*$C73))+($J73="custom")*CustomCF!BV73</f>
        <v>0</v>
      </c>
      <c r="CD73" s="19">
        <f>($J73="Bell Curve")*(_xlfn.NORM.DIST(AND(CD$4&gt;=$E73,CD$4&lt;=$G73)*(CD$4-$E73+1),$I73/2,$L73,TRUE)-_xlfn.NORM.DIST(AND(CD$4&gt;=$E73,CD$4&lt;=$G73)*(CC$4-$E73+1),$I73/2,$L73,TRUE))/(1-2*_xlfn.NORM.DIST(0,$I73/2,$L73,TRUE))*$C73+($J73="Steady Growth")*(AND(CD$4&gt;=$E73,CD$4&lt;=$G73)*((CD$4-$E73+1)/($I73*($I73+1)/2)*$C73))+($J73="custom")*CustomCF!BW73</f>
        <v>0</v>
      </c>
      <c r="CE73" s="19">
        <f>($J73="Bell Curve")*(_xlfn.NORM.DIST(AND(CE$4&gt;=$E73,CE$4&lt;=$G73)*(CE$4-$E73+1),$I73/2,$L73,TRUE)-_xlfn.NORM.DIST(AND(CE$4&gt;=$E73,CE$4&lt;=$G73)*(CD$4-$E73+1),$I73/2,$L73,TRUE))/(1-2*_xlfn.NORM.DIST(0,$I73/2,$L73,TRUE))*$C73+($J73="Steady Growth")*(AND(CE$4&gt;=$E73,CE$4&lt;=$G73)*((CE$4-$E73+1)/($I73*($I73+1)/2)*$C73))+($J73="custom")*CustomCF!BX73</f>
        <v>0</v>
      </c>
      <c r="CF73" s="19">
        <f>($J73="Bell Curve")*(_xlfn.NORM.DIST(AND(CF$4&gt;=$E73,CF$4&lt;=$G73)*(CF$4-$E73+1),$I73/2,$L73,TRUE)-_xlfn.NORM.DIST(AND(CF$4&gt;=$E73,CF$4&lt;=$G73)*(CE$4-$E73+1),$I73/2,$L73,TRUE))/(1-2*_xlfn.NORM.DIST(0,$I73/2,$L73,TRUE))*$C73+($J73="Steady Growth")*(AND(CF$4&gt;=$E73,CF$4&lt;=$G73)*((CF$4-$E73+1)/($I73*($I73+1)/2)*$C73))+($J73="custom")*CustomCF!BY73</f>
        <v>0</v>
      </c>
      <c r="CG73" s="19">
        <f>($J73="Bell Curve")*(_xlfn.NORM.DIST(AND(CG$4&gt;=$E73,CG$4&lt;=$G73)*(CG$4-$E73+1),$I73/2,$L73,TRUE)-_xlfn.NORM.DIST(AND(CG$4&gt;=$E73,CG$4&lt;=$G73)*(CF$4-$E73+1),$I73/2,$L73,TRUE))/(1-2*_xlfn.NORM.DIST(0,$I73/2,$L73,TRUE))*$C73+($J73="Steady Growth")*(AND(CG$4&gt;=$E73,CG$4&lt;=$G73)*((CG$4-$E73+1)/($I73*($I73+1)/2)*$C73))+($J73="custom")*CustomCF!BZ73</f>
        <v>0</v>
      </c>
      <c r="CH73" s="19">
        <f>($J73="Bell Curve")*(_xlfn.NORM.DIST(AND(CH$4&gt;=$E73,CH$4&lt;=$G73)*(CH$4-$E73+1),$I73/2,$L73,TRUE)-_xlfn.NORM.DIST(AND(CH$4&gt;=$E73,CH$4&lt;=$G73)*(CG$4-$E73+1),$I73/2,$L73,TRUE))/(1-2*_xlfn.NORM.DIST(0,$I73/2,$L73,TRUE))*$C73+($J73="Steady Growth")*(AND(CH$4&gt;=$E73,CH$4&lt;=$G73)*((CH$4-$E73+1)/($I73*($I73+1)/2)*$C73))+($J73="custom")*CustomCF!CA73</f>
        <v>0</v>
      </c>
      <c r="CI73" s="19">
        <f>($J73="Bell Curve")*(_xlfn.NORM.DIST(AND(CI$4&gt;=$E73,CI$4&lt;=$G73)*(CI$4-$E73+1),$I73/2,$L73,TRUE)-_xlfn.NORM.DIST(AND(CI$4&gt;=$E73,CI$4&lt;=$G73)*(CH$4-$E73+1),$I73/2,$L73,TRUE))/(1-2*_xlfn.NORM.DIST(0,$I73/2,$L73,TRUE))*$C73+($J73="Steady Growth")*(AND(CI$4&gt;=$E73,CI$4&lt;=$G73)*((CI$4-$E73+1)/($I73*($I73+1)/2)*$C73))+($J73="custom")*CustomCF!CB73</f>
        <v>0</v>
      </c>
      <c r="CJ73" s="19">
        <f>($J73="Bell Curve")*(_xlfn.NORM.DIST(AND(CJ$4&gt;=$E73,CJ$4&lt;=$G73)*(CJ$4-$E73+1),$I73/2,$L73,TRUE)-_xlfn.NORM.DIST(AND(CJ$4&gt;=$E73,CJ$4&lt;=$G73)*(CI$4-$E73+1),$I73/2,$L73,TRUE))/(1-2*_xlfn.NORM.DIST(0,$I73/2,$L73,TRUE))*$C73+($J73="Steady Growth")*(AND(CJ$4&gt;=$E73,CJ$4&lt;=$G73)*((CJ$4-$E73+1)/($I73*($I73+1)/2)*$C73))+($J73="custom")*CustomCF!CC73</f>
        <v>0</v>
      </c>
      <c r="CK73" s="19">
        <f>($J73="Bell Curve")*(_xlfn.NORM.DIST(AND(CK$4&gt;=$E73,CK$4&lt;=$G73)*(CK$4-$E73+1),$I73/2,$L73,TRUE)-_xlfn.NORM.DIST(AND(CK$4&gt;=$E73,CK$4&lt;=$G73)*(CJ$4-$E73+1),$I73/2,$L73,TRUE))/(1-2*_xlfn.NORM.DIST(0,$I73/2,$L73,TRUE))*$C73+($J73="Steady Growth")*(AND(CK$4&gt;=$E73,CK$4&lt;=$G73)*((CK$4-$E73+1)/($I73*($I73+1)/2)*$C73))+($J73="custom")*CustomCF!CD73</f>
        <v>0</v>
      </c>
      <c r="CL73" s="19">
        <f>($J73="Bell Curve")*(_xlfn.NORM.DIST(AND(CL$4&gt;=$E73,CL$4&lt;=$G73)*(CL$4-$E73+1),$I73/2,$L73,TRUE)-_xlfn.NORM.DIST(AND(CL$4&gt;=$E73,CL$4&lt;=$G73)*(CK$4-$E73+1),$I73/2,$L73,TRUE))/(1-2*_xlfn.NORM.DIST(0,$I73/2,$L73,TRUE))*$C73+($J73="Steady Growth")*(AND(CL$4&gt;=$E73,CL$4&lt;=$G73)*((CL$4-$E73+1)/($I73*($I73+1)/2)*$C73))+($J73="custom")*CustomCF!CE73</f>
        <v>0</v>
      </c>
      <c r="CM73" s="19">
        <f>($J73="Bell Curve")*(_xlfn.NORM.DIST(AND(CM$4&gt;=$E73,CM$4&lt;=$G73)*(CM$4-$E73+1),$I73/2,$L73,TRUE)-_xlfn.NORM.DIST(AND(CM$4&gt;=$E73,CM$4&lt;=$G73)*(CL$4-$E73+1),$I73/2,$L73,TRUE))/(1-2*_xlfn.NORM.DIST(0,$I73/2,$L73,TRUE))*$C73+($J73="Steady Growth")*(AND(CM$4&gt;=$E73,CM$4&lt;=$G73)*((CM$4-$E73+1)/($I73*($I73+1)/2)*$C73))+($J73="custom")*CustomCF!CF73</f>
        <v>0</v>
      </c>
      <c r="CN73" s="19">
        <f>($J73="Bell Curve")*(_xlfn.NORM.DIST(AND(CN$4&gt;=$E73,CN$4&lt;=$G73)*(CN$4-$E73+1),$I73/2,$L73,TRUE)-_xlfn.NORM.DIST(AND(CN$4&gt;=$E73,CN$4&lt;=$G73)*(CM$4-$E73+1),$I73/2,$L73,TRUE))/(1-2*_xlfn.NORM.DIST(0,$I73/2,$L73,TRUE))*$C73+($J73="Steady Growth")*(AND(CN$4&gt;=$E73,CN$4&lt;=$G73)*((CN$4-$E73+1)/($I73*($I73+1)/2)*$C73))+($J73="custom")*CustomCF!CG73</f>
        <v>0</v>
      </c>
      <c r="CO73" s="19">
        <f>($J73="Bell Curve")*(_xlfn.NORM.DIST(AND(CO$4&gt;=$E73,CO$4&lt;=$G73)*(CO$4-$E73+1),$I73/2,$L73,TRUE)-_xlfn.NORM.DIST(AND(CO$4&gt;=$E73,CO$4&lt;=$G73)*(CN$4-$E73+1),$I73/2,$L73,TRUE))/(1-2*_xlfn.NORM.DIST(0,$I73/2,$L73,TRUE))*$C73+($J73="Steady Growth")*(AND(CO$4&gt;=$E73,CO$4&lt;=$G73)*((CO$4-$E73+1)/($I73*($I73+1)/2)*$C73))+($J73="custom")*CustomCF!CH73</f>
        <v>0</v>
      </c>
      <c r="CP73" s="19">
        <f>($J73="Bell Curve")*(_xlfn.NORM.DIST(AND(CP$4&gt;=$E73,CP$4&lt;=$G73)*(CP$4-$E73+1),$I73/2,$L73,TRUE)-_xlfn.NORM.DIST(AND(CP$4&gt;=$E73,CP$4&lt;=$G73)*(CO$4-$E73+1),$I73/2,$L73,TRUE))/(1-2*_xlfn.NORM.DIST(0,$I73/2,$L73,TRUE))*$C73+($J73="Steady Growth")*(AND(CP$4&gt;=$E73,CP$4&lt;=$G73)*((CP$4-$E73+1)/($I73*($I73+1)/2)*$C73))+($J73="custom")*CustomCF!CI73</f>
        <v>0</v>
      </c>
      <c r="CQ73" s="19">
        <f>($J73="Bell Curve")*(_xlfn.NORM.DIST(AND(CQ$4&gt;=$E73,CQ$4&lt;=$G73)*(CQ$4-$E73+1),$I73/2,$L73,TRUE)-_xlfn.NORM.DIST(AND(CQ$4&gt;=$E73,CQ$4&lt;=$G73)*(CP$4-$E73+1),$I73/2,$L73,TRUE))/(1-2*_xlfn.NORM.DIST(0,$I73/2,$L73,TRUE))*$C73+($J73="Steady Growth")*(AND(CQ$4&gt;=$E73,CQ$4&lt;=$G73)*((CQ$4-$E73+1)/($I73*($I73+1)/2)*$C73))+($J73="custom")*CustomCF!CJ73</f>
        <v>0</v>
      </c>
      <c r="CR73" s="19">
        <f>($J73="Bell Curve")*(_xlfn.NORM.DIST(AND(CR$4&gt;=$E73,CR$4&lt;=$G73)*(CR$4-$E73+1),$I73/2,$L73,TRUE)-_xlfn.NORM.DIST(AND(CR$4&gt;=$E73,CR$4&lt;=$G73)*(CQ$4-$E73+1),$I73/2,$L73,TRUE))/(1-2*_xlfn.NORM.DIST(0,$I73/2,$L73,TRUE))*$C73+($J73="Steady Growth")*(AND(CR$4&gt;=$E73,CR$4&lt;=$G73)*((CR$4-$E73+1)/($I73*($I73+1)/2)*$C73))+($J73="custom")*CustomCF!CK73</f>
        <v>0</v>
      </c>
      <c r="CS73" s="19">
        <f>($J73="Bell Curve")*(_xlfn.NORM.DIST(AND(CS$4&gt;=$E73,CS$4&lt;=$G73)*(CS$4-$E73+1),$I73/2,$L73,TRUE)-_xlfn.NORM.DIST(AND(CS$4&gt;=$E73,CS$4&lt;=$G73)*(CR$4-$E73+1),$I73/2,$L73,TRUE))/(1-2*_xlfn.NORM.DIST(0,$I73/2,$L73,TRUE))*$C73+($J73="Steady Growth")*(AND(CS$4&gt;=$E73,CS$4&lt;=$G73)*((CS$4-$E73+1)/($I73*($I73+1)/2)*$C73))+($J73="custom")*CustomCF!CL73</f>
        <v>0</v>
      </c>
      <c r="CT73" s="19">
        <f>($J73="Bell Curve")*(_xlfn.NORM.DIST(AND(CT$4&gt;=$E73,CT$4&lt;=$G73)*(CT$4-$E73+1),$I73/2,$L73,TRUE)-_xlfn.NORM.DIST(AND(CT$4&gt;=$E73,CT$4&lt;=$G73)*(CS$4-$E73+1),$I73/2,$L73,TRUE))/(1-2*_xlfn.NORM.DIST(0,$I73/2,$L73,TRUE))*$C73+($J73="Steady Growth")*(AND(CT$4&gt;=$E73,CT$4&lt;=$G73)*((CT$4-$E73+1)/($I73*($I73+1)/2)*$C73))+($J73="custom")*CustomCF!CM73</f>
        <v>0</v>
      </c>
      <c r="CU73" s="19">
        <f>($J73="Bell Curve")*(_xlfn.NORM.DIST(AND(CU$4&gt;=$E73,CU$4&lt;=$G73)*(CU$4-$E73+1),$I73/2,$L73,TRUE)-_xlfn.NORM.DIST(AND(CU$4&gt;=$E73,CU$4&lt;=$G73)*(CT$4-$E73+1),$I73/2,$L73,TRUE))/(1-2*_xlfn.NORM.DIST(0,$I73/2,$L73,TRUE))*$C73+($J73="Steady Growth")*(AND(CU$4&gt;=$E73,CU$4&lt;=$G73)*((CU$4-$E73+1)/($I73*($I73+1)/2)*$C73))+($J73="custom")*CustomCF!CN73</f>
        <v>0</v>
      </c>
      <c r="CV73" s="19">
        <f>($J73="Bell Curve")*(_xlfn.NORM.DIST(AND(CV$4&gt;=$E73,CV$4&lt;=$G73)*(CV$4-$E73+1),$I73/2,$L73,TRUE)-_xlfn.NORM.DIST(AND(CV$4&gt;=$E73,CV$4&lt;=$G73)*(CU$4-$E73+1),$I73/2,$L73,TRUE))/(1-2*_xlfn.NORM.DIST(0,$I73/2,$L73,TRUE))*$C73+($J73="Steady Growth")*(AND(CV$4&gt;=$E73,CV$4&lt;=$G73)*((CV$4-$E73+1)/($I73*($I73+1)/2)*$C73))+($J73="custom")*CustomCF!CO73</f>
        <v>0</v>
      </c>
      <c r="CW73" s="19">
        <f>($J73="Bell Curve")*(_xlfn.NORM.DIST(AND(CW$4&gt;=$E73,CW$4&lt;=$G73)*(CW$4-$E73+1),$I73/2,$L73,TRUE)-_xlfn.NORM.DIST(AND(CW$4&gt;=$E73,CW$4&lt;=$G73)*(CV$4-$E73+1),$I73/2,$L73,TRUE))/(1-2*_xlfn.NORM.DIST(0,$I73/2,$L73,TRUE))*$C73+($J73="Steady Growth")*(AND(CW$4&gt;=$E73,CW$4&lt;=$G73)*((CW$4-$E73+1)/($I73*($I73+1)/2)*$C73))+($J73="custom")*CustomCF!CP73</f>
        <v>0</v>
      </c>
      <c r="CX73" s="19">
        <f>($J73="Bell Curve")*(_xlfn.NORM.DIST(AND(CX$4&gt;=$E73,CX$4&lt;=$G73)*(CX$4-$E73+1),$I73/2,$L73,TRUE)-_xlfn.NORM.DIST(AND(CX$4&gt;=$E73,CX$4&lt;=$G73)*(CW$4-$E73+1),$I73/2,$L73,TRUE))/(1-2*_xlfn.NORM.DIST(0,$I73/2,$L73,TRUE))*$C73+($J73="Steady Growth")*(AND(CX$4&gt;=$E73,CX$4&lt;=$G73)*((CX$4-$E73+1)/($I73*($I73+1)/2)*$C73))+($J73="custom")*CustomCF!CQ73</f>
        <v>0</v>
      </c>
      <c r="CY73" s="19">
        <f>($J73="Bell Curve")*(_xlfn.NORM.DIST(AND(CY$4&gt;=$E73,CY$4&lt;=$G73)*(CY$4-$E73+1),$I73/2,$L73,TRUE)-_xlfn.NORM.DIST(AND(CY$4&gt;=$E73,CY$4&lt;=$G73)*(CX$4-$E73+1),$I73/2,$L73,TRUE))/(1-2*_xlfn.NORM.DIST(0,$I73/2,$L73,TRUE))*$C73+($J73="Steady Growth")*(AND(CY$4&gt;=$E73,CY$4&lt;=$G73)*((CY$4-$E73+1)/($I73*($I73+1)/2)*$C73))+($J73="custom")*CustomCF!CR73</f>
        <v>0</v>
      </c>
      <c r="CZ73" s="19">
        <f>($J73="Bell Curve")*(_xlfn.NORM.DIST(AND(CZ$4&gt;=$E73,CZ$4&lt;=$G73)*(CZ$4-$E73+1),$I73/2,$L73,TRUE)-_xlfn.NORM.DIST(AND(CZ$4&gt;=$E73,CZ$4&lt;=$G73)*(CY$4-$E73+1),$I73/2,$L73,TRUE))/(1-2*_xlfn.NORM.DIST(0,$I73/2,$L73,TRUE))*$C73+($J73="Steady Growth")*(AND(CZ$4&gt;=$E73,CZ$4&lt;=$G73)*((CZ$4-$E73+1)/($I73*($I73+1)/2)*$C73))+($J73="custom")*CustomCF!CS73</f>
        <v>0</v>
      </c>
      <c r="DA73" s="19">
        <f>($J73="Bell Curve")*(_xlfn.NORM.DIST(AND(DA$4&gt;=$E73,DA$4&lt;=$G73)*(DA$4-$E73+1),$I73/2,$L73,TRUE)-_xlfn.NORM.DIST(AND(DA$4&gt;=$E73,DA$4&lt;=$G73)*(CZ$4-$E73+1),$I73/2,$L73,TRUE))/(1-2*_xlfn.NORM.DIST(0,$I73/2,$L73,TRUE))*$C73+($J73="Steady Growth")*(AND(DA$4&gt;=$E73,DA$4&lt;=$G73)*((DA$4-$E73+1)/($I73*($I73+1)/2)*$C73))+($J73="custom")*CustomCF!CT73</f>
        <v>0</v>
      </c>
      <c r="DB73" s="19">
        <f>($J73="Bell Curve")*(_xlfn.NORM.DIST(AND(DB$4&gt;=$E73,DB$4&lt;=$G73)*(DB$4-$E73+1),$I73/2,$L73,TRUE)-_xlfn.NORM.DIST(AND(DB$4&gt;=$E73,DB$4&lt;=$G73)*(DA$4-$E73+1),$I73/2,$L73,TRUE))/(1-2*_xlfn.NORM.DIST(0,$I73/2,$L73,TRUE))*$C73+($J73="Steady Growth")*(AND(DB$4&gt;=$E73,DB$4&lt;=$G73)*((DB$4-$E73+1)/($I73*($I73+1)/2)*$C73))+($J73="custom")*CustomCF!CU73</f>
        <v>0</v>
      </c>
      <c r="DC73" s="19">
        <f>($J73="Bell Curve")*(_xlfn.NORM.DIST(AND(DC$4&gt;=$E73,DC$4&lt;=$G73)*(DC$4-$E73+1),$I73/2,$L73,TRUE)-_xlfn.NORM.DIST(AND(DC$4&gt;=$E73,DC$4&lt;=$G73)*(DB$4-$E73+1),$I73/2,$L73,TRUE))/(1-2*_xlfn.NORM.DIST(0,$I73/2,$L73,TRUE))*$C73+($J73="Steady Growth")*(AND(DC$4&gt;=$E73,DC$4&lt;=$G73)*((DC$4-$E73+1)/($I73*($I73+1)/2)*$C73))+($J73="custom")*CustomCF!CV73</f>
        <v>0</v>
      </c>
      <c r="DD73" s="19">
        <f>($J73="Bell Curve")*(_xlfn.NORM.DIST(AND(DD$4&gt;=$E73,DD$4&lt;=$G73)*(DD$4-$E73+1),$I73/2,$L73,TRUE)-_xlfn.NORM.DIST(AND(DD$4&gt;=$E73,DD$4&lt;=$G73)*(DC$4-$E73+1),$I73/2,$L73,TRUE))/(1-2*_xlfn.NORM.DIST(0,$I73/2,$L73,TRUE))*$C73+($J73="Steady Growth")*(AND(DD$4&gt;=$E73,DD$4&lt;=$G73)*((DD$4-$E73+1)/($I73*($I73+1)/2)*$C73))+($J73="custom")*CustomCF!CW73</f>
        <v>0</v>
      </c>
      <c r="DE73" s="19">
        <f>($J73="Bell Curve")*(_xlfn.NORM.DIST(AND(DE$4&gt;=$E73,DE$4&lt;=$G73)*(DE$4-$E73+1),$I73/2,$L73,TRUE)-_xlfn.NORM.DIST(AND(DE$4&gt;=$E73,DE$4&lt;=$G73)*(DD$4-$E73+1),$I73/2,$L73,TRUE))/(1-2*_xlfn.NORM.DIST(0,$I73/2,$L73,TRUE))*$C73+($J73="Steady Growth")*(AND(DE$4&gt;=$E73,DE$4&lt;=$G73)*((DE$4-$E73+1)/($I73*($I73+1)/2)*$C73))+($J73="custom")*CustomCF!CX73</f>
        <v>0</v>
      </c>
      <c r="DF73" s="19">
        <f>($J73="Bell Curve")*(_xlfn.NORM.DIST(AND(DF$4&gt;=$E73,DF$4&lt;=$G73)*(DF$4-$E73+1),$I73/2,$L73,TRUE)-_xlfn.NORM.DIST(AND(DF$4&gt;=$E73,DF$4&lt;=$G73)*(DE$4-$E73+1),$I73/2,$L73,TRUE))/(1-2*_xlfn.NORM.DIST(0,$I73/2,$L73,TRUE))*$C73+($J73="Steady Growth")*(AND(DF$4&gt;=$E73,DF$4&lt;=$G73)*((DF$4-$E73+1)/($I73*($I73+1)/2)*$C73))+($J73="custom")*CustomCF!CY73</f>
        <v>0</v>
      </c>
      <c r="DG73" s="19">
        <f>($J73="Bell Curve")*(_xlfn.NORM.DIST(AND(DG$4&gt;=$E73,DG$4&lt;=$G73)*(DG$4-$E73+1),$I73/2,$L73,TRUE)-_xlfn.NORM.DIST(AND(DG$4&gt;=$E73,DG$4&lt;=$G73)*(DF$4-$E73+1),$I73/2,$L73,TRUE))/(1-2*_xlfn.NORM.DIST(0,$I73/2,$L73,TRUE))*$C73+($J73="Steady Growth")*(AND(DG$4&gt;=$E73,DG$4&lt;=$G73)*((DG$4-$E73+1)/($I73*($I73+1)/2)*$C73))+($J73="custom")*CustomCF!CZ73</f>
        <v>0</v>
      </c>
      <c r="DH73" s="19">
        <f>($J73="Bell Curve")*(_xlfn.NORM.DIST(AND(DH$4&gt;=$E73,DH$4&lt;=$G73)*(DH$4-$E73+1),$I73/2,$L73,TRUE)-_xlfn.NORM.DIST(AND(DH$4&gt;=$E73,DH$4&lt;=$G73)*(DG$4-$E73+1),$I73/2,$L73,TRUE))/(1-2*_xlfn.NORM.DIST(0,$I73/2,$L73,TRUE))*$C73+($J73="Steady Growth")*(AND(DH$4&gt;=$E73,DH$4&lt;=$G73)*((DH$4-$E73+1)/($I73*($I73+1)/2)*$C73))+($J73="custom")*CustomCF!DA73</f>
        <v>0</v>
      </c>
      <c r="DI73" s="19">
        <f>($J73="Bell Curve")*(_xlfn.NORM.DIST(AND(DI$4&gt;=$E73,DI$4&lt;=$G73)*(DI$4-$E73+1),$I73/2,$L73,TRUE)-_xlfn.NORM.DIST(AND(DI$4&gt;=$E73,DI$4&lt;=$G73)*(DH$4-$E73+1),$I73/2,$L73,TRUE))/(1-2*_xlfn.NORM.DIST(0,$I73/2,$L73,TRUE))*$C73+($J73="Steady Growth")*(AND(DI$4&gt;=$E73,DI$4&lt;=$G73)*((DI$4-$E73+1)/($I73*($I73+1)/2)*$C73))+($J73="custom")*CustomCF!DB73</f>
        <v>0</v>
      </c>
      <c r="DJ73" s="19">
        <f>($J73="Bell Curve")*(_xlfn.NORM.DIST(AND(DJ$4&gt;=$E73,DJ$4&lt;=$G73)*(DJ$4-$E73+1),$I73/2,$L73,TRUE)-_xlfn.NORM.DIST(AND(DJ$4&gt;=$E73,DJ$4&lt;=$G73)*(DI$4-$E73+1),$I73/2,$L73,TRUE))/(1-2*_xlfn.NORM.DIST(0,$I73/2,$L73,TRUE))*$C73+($J73="Steady Growth")*(AND(DJ$4&gt;=$E73,DJ$4&lt;=$G73)*((DJ$4-$E73+1)/($I73*($I73+1)/2)*$C73))+($J73="custom")*CustomCF!DC73</f>
        <v>0</v>
      </c>
      <c r="DK73" s="19">
        <f>($J73="Bell Curve")*(_xlfn.NORM.DIST(AND(DK$4&gt;=$E73,DK$4&lt;=$G73)*(DK$4-$E73+1),$I73/2,$L73,TRUE)-_xlfn.NORM.DIST(AND(DK$4&gt;=$E73,DK$4&lt;=$G73)*(DJ$4-$E73+1),$I73/2,$L73,TRUE))/(1-2*_xlfn.NORM.DIST(0,$I73/2,$L73,TRUE))*$C73+($J73="Steady Growth")*(AND(DK$4&gt;=$E73,DK$4&lt;=$G73)*((DK$4-$E73+1)/($I73*($I73+1)/2)*$C73))+($J73="custom")*CustomCF!DD73</f>
        <v>0</v>
      </c>
      <c r="DL73" s="19">
        <f>($J73="Bell Curve")*(_xlfn.NORM.DIST(AND(DL$4&gt;=$E73,DL$4&lt;=$G73)*(DL$4-$E73+1),$I73/2,$L73,TRUE)-_xlfn.NORM.DIST(AND(DL$4&gt;=$E73,DL$4&lt;=$G73)*(DK$4-$E73+1),$I73/2,$L73,TRUE))/(1-2*_xlfn.NORM.DIST(0,$I73/2,$L73,TRUE))*$C73+($J73="Steady Growth")*(AND(DL$4&gt;=$E73,DL$4&lt;=$G73)*((DL$4-$E73+1)/($I73*($I73+1)/2)*$C73))+($J73="custom")*CustomCF!DE73</f>
        <v>0</v>
      </c>
      <c r="DM73" s="19">
        <f>($J73="Bell Curve")*(_xlfn.NORM.DIST(AND(DM$4&gt;=$E73,DM$4&lt;=$G73)*(DM$4-$E73+1),$I73/2,$L73,TRUE)-_xlfn.NORM.DIST(AND(DM$4&gt;=$E73,DM$4&lt;=$G73)*(DL$4-$E73+1),$I73/2,$L73,TRUE))/(1-2*_xlfn.NORM.DIST(0,$I73/2,$L73,TRUE))*$C73+($J73="Steady Growth")*(AND(DM$4&gt;=$E73,DM$4&lt;=$G73)*((DM$4-$E73+1)/($I73*($I73+1)/2)*$C73))+($J73="custom")*CustomCF!DF73</f>
        <v>0</v>
      </c>
      <c r="DN73" s="19">
        <f>($J73="Bell Curve")*(_xlfn.NORM.DIST(AND(DN$4&gt;=$E73,DN$4&lt;=$G73)*(DN$4-$E73+1),$I73/2,$L73,TRUE)-_xlfn.NORM.DIST(AND(DN$4&gt;=$E73,DN$4&lt;=$G73)*(DM$4-$E73+1),$I73/2,$L73,TRUE))/(1-2*_xlfn.NORM.DIST(0,$I73/2,$L73,TRUE))*$C73+($J73="Steady Growth")*(AND(DN$4&gt;=$E73,DN$4&lt;=$G73)*((DN$4-$E73+1)/($I73*($I73+1)/2)*$C73))+($J73="custom")*CustomCF!DG73</f>
        <v>0</v>
      </c>
      <c r="DO73" s="19">
        <f>($J73="Bell Curve")*(_xlfn.NORM.DIST(AND(DO$4&gt;=$E73,DO$4&lt;=$G73)*(DO$4-$E73+1),$I73/2,$L73,TRUE)-_xlfn.NORM.DIST(AND(DO$4&gt;=$E73,DO$4&lt;=$G73)*(DN$4-$E73+1),$I73/2,$L73,TRUE))/(1-2*_xlfn.NORM.DIST(0,$I73/2,$L73,TRUE))*$C73+($J73="Steady Growth")*(AND(DO$4&gt;=$E73,DO$4&lt;=$G73)*((DO$4-$E73+1)/($I73*($I73+1)/2)*$C73))+($J73="custom")*CustomCF!DH73</f>
        <v>0</v>
      </c>
      <c r="DP73" s="19">
        <f>($J73="Bell Curve")*(_xlfn.NORM.DIST(AND(DP$4&gt;=$E73,DP$4&lt;=$G73)*(DP$4-$E73+1),$I73/2,$L73,TRUE)-_xlfn.NORM.DIST(AND(DP$4&gt;=$E73,DP$4&lt;=$G73)*(DO$4-$E73+1),$I73/2,$L73,TRUE))/(1-2*_xlfn.NORM.DIST(0,$I73/2,$L73,TRUE))*$C73+($J73="Steady Growth")*(AND(DP$4&gt;=$E73,DP$4&lt;=$G73)*((DP$4-$E73+1)/($I73*($I73+1)/2)*$C73))+($J73="custom")*CustomCF!DI73</f>
        <v>0</v>
      </c>
      <c r="DQ73" s="19">
        <f>($J73="Bell Curve")*(_xlfn.NORM.DIST(AND(DQ$4&gt;=$E73,DQ$4&lt;=$G73)*(DQ$4-$E73+1),$I73/2,$L73,TRUE)-_xlfn.NORM.DIST(AND(DQ$4&gt;=$E73,DQ$4&lt;=$G73)*(DP$4-$E73+1),$I73/2,$L73,TRUE))/(1-2*_xlfn.NORM.DIST(0,$I73/2,$L73,TRUE))*$C73+($J73="Steady Growth")*(AND(DQ$4&gt;=$E73,DQ$4&lt;=$G73)*((DQ$4-$E73+1)/($I73*($I73+1)/2)*$C73))+($J73="custom")*CustomCF!DJ73</f>
        <v>0</v>
      </c>
      <c r="DR73" s="19">
        <f>($J73="Bell Curve")*(_xlfn.NORM.DIST(AND(DR$4&gt;=$E73,DR$4&lt;=$G73)*(DR$4-$E73+1),$I73/2,$L73,TRUE)-_xlfn.NORM.DIST(AND(DR$4&gt;=$E73,DR$4&lt;=$G73)*(DQ$4-$E73+1),$I73/2,$L73,TRUE))/(1-2*_xlfn.NORM.DIST(0,$I73/2,$L73,TRUE))*$C73+($J73="Steady Growth")*(AND(DR$4&gt;=$E73,DR$4&lt;=$G73)*((DR$4-$E73+1)/($I73*($I73+1)/2)*$C73))+($J73="custom")*CustomCF!DK73</f>
        <v>0</v>
      </c>
      <c r="DS73" s="19">
        <f>($J73="Bell Curve")*(_xlfn.NORM.DIST(AND(DS$4&gt;=$E73,DS$4&lt;=$G73)*(DS$4-$E73+1),$I73/2,$L73,TRUE)-_xlfn.NORM.DIST(AND(DS$4&gt;=$E73,DS$4&lt;=$G73)*(DR$4-$E73+1),$I73/2,$L73,TRUE))/(1-2*_xlfn.NORM.DIST(0,$I73/2,$L73,TRUE))*$C73+($J73="Steady Growth")*(AND(DS$4&gt;=$E73,DS$4&lt;=$G73)*((DS$4-$E73+1)/($I73*($I73+1)/2)*$C73))+($J73="custom")*CustomCF!DL73</f>
        <v>0</v>
      </c>
      <c r="DT73" s="19">
        <f>($J73="Bell Curve")*(_xlfn.NORM.DIST(AND(DT$4&gt;=$E73,DT$4&lt;=$G73)*(DT$4-$E73+1),$I73/2,$L73,TRUE)-_xlfn.NORM.DIST(AND(DT$4&gt;=$E73,DT$4&lt;=$G73)*(DS$4-$E73+1),$I73/2,$L73,TRUE))/(1-2*_xlfn.NORM.DIST(0,$I73/2,$L73,TRUE))*$C73+($J73="Steady Growth")*(AND(DT$4&gt;=$E73,DT$4&lt;=$G73)*((DT$4-$E73+1)/($I73*($I73+1)/2)*$C73))+($J73="custom")*CustomCF!DM73</f>
        <v>0</v>
      </c>
      <c r="DU73" s="19">
        <f>($J73="Bell Curve")*(_xlfn.NORM.DIST(AND(DU$4&gt;=$E73,DU$4&lt;=$G73)*(DU$4-$E73+1),$I73/2,$L73,TRUE)-_xlfn.NORM.DIST(AND(DU$4&gt;=$E73,DU$4&lt;=$G73)*(DT$4-$E73+1),$I73/2,$L73,TRUE))/(1-2*_xlfn.NORM.DIST(0,$I73/2,$L73,TRUE))*$C73+($J73="Steady Growth")*(AND(DU$4&gt;=$E73,DU$4&lt;=$G73)*((DU$4-$E73+1)/($I73*($I73+1)/2)*$C73))+($J73="custom")*CustomCF!DN73</f>
        <v>0</v>
      </c>
      <c r="DV73" s="19">
        <f>($J73="Bell Curve")*(_xlfn.NORM.DIST(AND(DV$4&gt;=$E73,DV$4&lt;=$G73)*(DV$4-$E73+1),$I73/2,$L73,TRUE)-_xlfn.NORM.DIST(AND(DV$4&gt;=$E73,DV$4&lt;=$G73)*(DU$4-$E73+1),$I73/2,$L73,TRUE))/(1-2*_xlfn.NORM.DIST(0,$I73/2,$L73,TRUE))*$C73+($J73="Steady Growth")*(AND(DV$4&gt;=$E73,DV$4&lt;=$G73)*((DV$4-$E73+1)/($I73*($I73+1)/2)*$C73))+($J73="custom")*CustomCF!DO73</f>
        <v>0</v>
      </c>
      <c r="DW73" s="19">
        <f>($J73="Bell Curve")*(_xlfn.NORM.DIST(AND(DW$4&gt;=$E73,DW$4&lt;=$G73)*(DW$4-$E73+1),$I73/2,$L73,TRUE)-_xlfn.NORM.DIST(AND(DW$4&gt;=$E73,DW$4&lt;=$G73)*(DV$4-$E73+1),$I73/2,$L73,TRUE))/(1-2*_xlfn.NORM.DIST(0,$I73/2,$L73,TRUE))*$C73+($J73="Steady Growth")*(AND(DW$4&gt;=$E73,DW$4&lt;=$G73)*((DW$4-$E73+1)/($I73*($I73+1)/2)*$C73))+($J73="custom")*CustomCF!DP73</f>
        <v>0</v>
      </c>
      <c r="DX73" s="19">
        <f>($J73="Bell Curve")*(_xlfn.NORM.DIST(AND(DX$4&gt;=$E73,DX$4&lt;=$G73)*(DX$4-$E73+1),$I73/2,$L73,TRUE)-_xlfn.NORM.DIST(AND(DX$4&gt;=$E73,DX$4&lt;=$G73)*(DW$4-$E73+1),$I73/2,$L73,TRUE))/(1-2*_xlfn.NORM.DIST(0,$I73/2,$L73,TRUE))*$C73+($J73="Steady Growth")*(AND(DX$4&gt;=$E73,DX$4&lt;=$G73)*((DX$4-$E73+1)/($I73*($I73+1)/2)*$C73))+($J73="custom")*CustomCF!DQ73</f>
        <v>0</v>
      </c>
      <c r="DY73" s="19">
        <f>($J73="Bell Curve")*(_xlfn.NORM.DIST(AND(DY$4&gt;=$E73,DY$4&lt;=$G73)*(DY$4-$E73+1),$I73/2,$L73,TRUE)-_xlfn.NORM.DIST(AND(DY$4&gt;=$E73,DY$4&lt;=$G73)*(DX$4-$E73+1),$I73/2,$L73,TRUE))/(1-2*_xlfn.NORM.DIST(0,$I73/2,$L73,TRUE))*$C73+($J73="Steady Growth")*(AND(DY$4&gt;=$E73,DY$4&lt;=$G73)*((DY$4-$E73+1)/($I73*($I73+1)/2)*$C73))+($J73="custom")*CustomCF!DR73</f>
        <v>0</v>
      </c>
      <c r="DZ73" s="19">
        <f>($J73="Bell Curve")*(_xlfn.NORM.DIST(AND(DZ$4&gt;=$E73,DZ$4&lt;=$G73)*(DZ$4-$E73+1),$I73/2,$L73,TRUE)-_xlfn.NORM.DIST(AND(DZ$4&gt;=$E73,DZ$4&lt;=$G73)*(DY$4-$E73+1),$I73/2,$L73,TRUE))/(1-2*_xlfn.NORM.DIST(0,$I73/2,$L73,TRUE))*$C73+($J73="Steady Growth")*(AND(DZ$4&gt;=$E73,DZ$4&lt;=$G73)*((DZ$4-$E73+1)/($I73*($I73+1)/2)*$C73))+($J73="custom")*CustomCF!DS73</f>
        <v>0</v>
      </c>
      <c r="EA73" s="19">
        <f>($J73="Bell Curve")*(_xlfn.NORM.DIST(AND(EA$4&gt;=$E73,EA$4&lt;=$G73)*(EA$4-$E73+1),$I73/2,$L73,TRUE)-_xlfn.NORM.DIST(AND(EA$4&gt;=$E73,EA$4&lt;=$G73)*(DZ$4-$E73+1),$I73/2,$L73,TRUE))/(1-2*_xlfn.NORM.DIST(0,$I73/2,$L73,TRUE))*$C73+($J73="Steady Growth")*(AND(EA$4&gt;=$E73,EA$4&lt;=$G73)*((EA$4-$E73+1)/($I73*($I73+1)/2)*$C73))+($J73="custom")*CustomCF!DT73</f>
        <v>0</v>
      </c>
      <c r="EB73" s="19">
        <f>($J73="Bell Curve")*(_xlfn.NORM.DIST(AND(EB$4&gt;=$E73,EB$4&lt;=$G73)*(EB$4-$E73+1),$I73/2,$L73,TRUE)-_xlfn.NORM.DIST(AND(EB$4&gt;=$E73,EB$4&lt;=$G73)*(EA$4-$E73+1),$I73/2,$L73,TRUE))/(1-2*_xlfn.NORM.DIST(0,$I73/2,$L73,TRUE))*$C73+($J73="Steady Growth")*(AND(EB$4&gt;=$E73,EB$4&lt;=$G73)*((EB$4-$E73+1)/($I73*($I73+1)/2)*$C73))+($J73="custom")*CustomCF!DU73</f>
        <v>0</v>
      </c>
      <c r="EC73" s="19">
        <f>($J73="Bell Curve")*(_xlfn.NORM.DIST(AND(EC$4&gt;=$E73,EC$4&lt;=$G73)*(EC$4-$E73+1),$I73/2,$L73,TRUE)-_xlfn.NORM.DIST(AND(EC$4&gt;=$E73,EC$4&lt;=$G73)*(EB$4-$E73+1),$I73/2,$L73,TRUE))/(1-2*_xlfn.NORM.DIST(0,$I73/2,$L73,TRUE))*$C73+($J73="Steady Growth")*(AND(EC$4&gt;=$E73,EC$4&lt;=$G73)*((EC$4-$E73+1)/($I73*($I73+1)/2)*$C73))+($J73="custom")*CustomCF!DV73</f>
        <v>0</v>
      </c>
      <c r="ED73" s="19">
        <f>($J73="Bell Curve")*(_xlfn.NORM.DIST(AND(ED$4&gt;=$E73,ED$4&lt;=$G73)*(ED$4-$E73+1),$I73/2,$L73,TRUE)-_xlfn.NORM.DIST(AND(ED$4&gt;=$E73,ED$4&lt;=$G73)*(EC$4-$E73+1),$I73/2,$L73,TRUE))/(1-2*_xlfn.NORM.DIST(0,$I73/2,$L73,TRUE))*$C73+($J73="Steady Growth")*(AND(ED$4&gt;=$E73,ED$4&lt;=$G73)*((ED$4-$E73+1)/($I73*($I73+1)/2)*$C73))+($J73="custom")*CustomCF!DW73</f>
        <v>0</v>
      </c>
      <c r="EE73" s="19">
        <f>($J73="Bell Curve")*(_xlfn.NORM.DIST(AND(EE$4&gt;=$E73,EE$4&lt;=$G73)*(EE$4-$E73+1),$I73/2,$L73,TRUE)-_xlfn.NORM.DIST(AND(EE$4&gt;=$E73,EE$4&lt;=$G73)*(ED$4-$E73+1),$I73/2,$L73,TRUE))/(1-2*_xlfn.NORM.DIST(0,$I73/2,$L73,TRUE))*$C73+($J73="Steady Growth")*(AND(EE$4&gt;=$E73,EE$4&lt;=$G73)*((EE$4-$E73+1)/($I73*($I73+1)/2)*$C73))+($J73="custom")*CustomCF!DX73</f>
        <v>0</v>
      </c>
      <c r="EF73" s="121">
        <f>($J73="Bell Curve")*(_xlfn.NORM.DIST(AND(EF$4&gt;=$E73,EF$4&lt;=$G73)*(EF$4-$E73+1),$I73/2,$L73,TRUE)-_xlfn.NORM.DIST(AND(EF$4&gt;=$E73,EF$4&lt;=$G73)*(EE$4-$E73+1),$I73/2,$L73,TRUE))/(1-2*_xlfn.NORM.DIST(0,$I73/2,$L73,TRUE))*$C73+($J73="Steady Growth")*(AND(EF$4&gt;=$E73,EF$4&lt;=$G73)*((EF$4-$E73+1)/($I73*($I73+1)/2)*$C73))+($J73="custom")*CustomCF!DY73</f>
        <v>0</v>
      </c>
    </row>
    <row r="74" spans="2:136" hidden="1" outlineLevel="1" x14ac:dyDescent="0.2">
      <c r="B74" s="103">
        <f>Budget!S21</f>
        <v>0</v>
      </c>
      <c r="C74" s="19">
        <f>Budget!T21</f>
        <v>0</v>
      </c>
      <c r="D74" s="19" t="str">
        <f t="shared" si="29"/>
        <v/>
      </c>
      <c r="E74" s="92">
        <v>12</v>
      </c>
      <c r="F74" s="18">
        <f>IF(J74="Custom",CustomCF!E74,INDEX($P$6:$EF$6,MATCH(E74,$P$4:$EF$4,0)))</f>
        <v>46387</v>
      </c>
      <c r="G74" s="92">
        <v>30</v>
      </c>
      <c r="H74" s="18">
        <f>IF(J74="Custom",CustomCF!F74,INDEX($P$6:$EF$6,MATCH(G74,$P$4:$EF$4,0)))</f>
        <v>46934</v>
      </c>
      <c r="I74" s="9">
        <f t="shared" si="30"/>
        <v>19</v>
      </c>
      <c r="J74" s="92" t="s">
        <v>30</v>
      </c>
      <c r="K74" s="92" t="s">
        <v>31</v>
      </c>
      <c r="L74" s="9">
        <f t="shared" si="28"/>
        <v>10000000</v>
      </c>
      <c r="M74" s="107">
        <f t="shared" si="23"/>
        <v>0</v>
      </c>
      <c r="N74" s="112" t="str">
        <f t="shared" si="31"/>
        <v>OK</v>
      </c>
      <c r="O74" s="112"/>
      <c r="P74" s="19">
        <f>($J74="Bell Curve")*(_xlfn.NORM.DIST(AND(P$4&gt;=$E74,P$4&lt;=$G74)*(P$4-$E74+1),$I74/2,$L74,TRUE)-_xlfn.NORM.DIST(AND(P$4&gt;=$E74,P$4&lt;=$G74)*(N$4-$E74+1),$I74/2,$L74,TRUE))/(1-2*_xlfn.NORM.DIST(0,$I74/2,$L74,TRUE))*$C74+($J74="Steady Growth")*(AND(P$4&gt;=$E74,P$4&lt;=$G74)*((P$4-$E74+1)/($I74*($I74+1)/2)*$C74))+($J74="custom")*CustomCF!I74</f>
        <v>0</v>
      </c>
      <c r="Q74" s="19">
        <f>($J74="Bell Curve")*(_xlfn.NORM.DIST(AND(Q$4&gt;=$E74,Q$4&lt;=$G74)*(Q$4-$E74+1),$I74/2,$L74,TRUE)-_xlfn.NORM.DIST(AND(Q$4&gt;=$E74,Q$4&lt;=$G74)*(P$4-$E74+1),$I74/2,$L74,TRUE))/(1-2*_xlfn.NORM.DIST(0,$I74/2,$L74,TRUE))*$C74+($J74="Steady Growth")*(AND(Q$4&gt;=$E74,Q$4&lt;=$G74)*((Q$4-$E74+1)/($I74*($I74+1)/2)*$C74))+($J74="custom")*CustomCF!J74</f>
        <v>0</v>
      </c>
      <c r="R74" s="19">
        <f>($J74="Bell Curve")*(_xlfn.NORM.DIST(AND(R$4&gt;=$E74,R$4&lt;=$G74)*(R$4-$E74+1),$I74/2,$L74,TRUE)-_xlfn.NORM.DIST(AND(R$4&gt;=$E74,R$4&lt;=$G74)*(Q$4-$E74+1),$I74/2,$L74,TRUE))/(1-2*_xlfn.NORM.DIST(0,$I74/2,$L74,TRUE))*$C74+($J74="Steady Growth")*(AND(R$4&gt;=$E74,R$4&lt;=$G74)*((R$4-$E74+1)/($I74*($I74+1)/2)*$C74))+($J74="custom")*CustomCF!K74</f>
        <v>0</v>
      </c>
      <c r="S74" s="19">
        <f>($J74="Bell Curve")*(_xlfn.NORM.DIST(AND(S$4&gt;=$E74,S$4&lt;=$G74)*(S$4-$E74+1),$I74/2,$L74,TRUE)-_xlfn.NORM.DIST(AND(S$4&gt;=$E74,S$4&lt;=$G74)*(R$4-$E74+1),$I74/2,$L74,TRUE))/(1-2*_xlfn.NORM.DIST(0,$I74/2,$L74,TRUE))*$C74+($J74="Steady Growth")*(AND(S$4&gt;=$E74,S$4&lt;=$G74)*((S$4-$E74+1)/($I74*($I74+1)/2)*$C74))+($J74="custom")*CustomCF!L74</f>
        <v>0</v>
      </c>
      <c r="T74" s="19">
        <f>($J74="Bell Curve")*(_xlfn.NORM.DIST(AND(T$4&gt;=$E74,T$4&lt;=$G74)*(T$4-$E74+1),$I74/2,$L74,TRUE)-_xlfn.NORM.DIST(AND(T$4&gt;=$E74,T$4&lt;=$G74)*(S$4-$E74+1),$I74/2,$L74,TRUE))/(1-2*_xlfn.NORM.DIST(0,$I74/2,$L74,TRUE))*$C74+($J74="Steady Growth")*(AND(T$4&gt;=$E74,T$4&lt;=$G74)*((T$4-$E74+1)/($I74*($I74+1)/2)*$C74))+($J74="custom")*CustomCF!M74</f>
        <v>0</v>
      </c>
      <c r="U74" s="19">
        <f>($J74="Bell Curve")*(_xlfn.NORM.DIST(AND(U$4&gt;=$E74,U$4&lt;=$G74)*(U$4-$E74+1),$I74/2,$L74,TRUE)-_xlfn.NORM.DIST(AND(U$4&gt;=$E74,U$4&lt;=$G74)*(T$4-$E74+1),$I74/2,$L74,TRUE))/(1-2*_xlfn.NORM.DIST(0,$I74/2,$L74,TRUE))*$C74+($J74="Steady Growth")*(AND(U$4&gt;=$E74,U$4&lt;=$G74)*((U$4-$E74+1)/($I74*($I74+1)/2)*$C74))+($J74="custom")*CustomCF!N74</f>
        <v>0</v>
      </c>
      <c r="V74" s="19">
        <f>($J74="Bell Curve")*(_xlfn.NORM.DIST(AND(V$4&gt;=$E74,V$4&lt;=$G74)*(V$4-$E74+1),$I74/2,$L74,TRUE)-_xlfn.NORM.DIST(AND(V$4&gt;=$E74,V$4&lt;=$G74)*(U$4-$E74+1),$I74/2,$L74,TRUE))/(1-2*_xlfn.NORM.DIST(0,$I74/2,$L74,TRUE))*$C74+($J74="Steady Growth")*(AND(V$4&gt;=$E74,V$4&lt;=$G74)*((V$4-$E74+1)/($I74*($I74+1)/2)*$C74))+($J74="custom")*CustomCF!O74</f>
        <v>0</v>
      </c>
      <c r="W74" s="19">
        <f>($J74="Bell Curve")*(_xlfn.NORM.DIST(AND(W$4&gt;=$E74,W$4&lt;=$G74)*(W$4-$E74+1),$I74/2,$L74,TRUE)-_xlfn.NORM.DIST(AND(W$4&gt;=$E74,W$4&lt;=$G74)*(V$4-$E74+1),$I74/2,$L74,TRUE))/(1-2*_xlfn.NORM.DIST(0,$I74/2,$L74,TRUE))*$C74+($J74="Steady Growth")*(AND(W$4&gt;=$E74,W$4&lt;=$G74)*((W$4-$E74+1)/($I74*($I74+1)/2)*$C74))+($J74="custom")*CustomCF!P74</f>
        <v>0</v>
      </c>
      <c r="X74" s="19">
        <f>($J74="Bell Curve")*(_xlfn.NORM.DIST(AND(X$4&gt;=$E74,X$4&lt;=$G74)*(X$4-$E74+1),$I74/2,$L74,TRUE)-_xlfn.NORM.DIST(AND(X$4&gt;=$E74,X$4&lt;=$G74)*(W$4-$E74+1),$I74/2,$L74,TRUE))/(1-2*_xlfn.NORM.DIST(0,$I74/2,$L74,TRUE))*$C74+($J74="Steady Growth")*(AND(X$4&gt;=$E74,X$4&lt;=$G74)*((X$4-$E74+1)/($I74*($I74+1)/2)*$C74))+($J74="custom")*CustomCF!Q74</f>
        <v>0</v>
      </c>
      <c r="Y74" s="19">
        <f>($J74="Bell Curve")*(_xlfn.NORM.DIST(AND(Y$4&gt;=$E74,Y$4&lt;=$G74)*(Y$4-$E74+1),$I74/2,$L74,TRUE)-_xlfn.NORM.DIST(AND(Y$4&gt;=$E74,Y$4&lt;=$G74)*(X$4-$E74+1),$I74/2,$L74,TRUE))/(1-2*_xlfn.NORM.DIST(0,$I74/2,$L74,TRUE))*$C74+($J74="Steady Growth")*(AND(Y$4&gt;=$E74,Y$4&lt;=$G74)*((Y$4-$E74+1)/($I74*($I74+1)/2)*$C74))+($J74="custom")*CustomCF!R74</f>
        <v>0</v>
      </c>
      <c r="Z74" s="19">
        <f>($J74="Bell Curve")*(_xlfn.NORM.DIST(AND(Z$4&gt;=$E74,Z$4&lt;=$G74)*(Z$4-$E74+1),$I74/2,$L74,TRUE)-_xlfn.NORM.DIST(AND(Z$4&gt;=$E74,Z$4&lt;=$G74)*(Y$4-$E74+1),$I74/2,$L74,TRUE))/(1-2*_xlfn.NORM.DIST(0,$I74/2,$L74,TRUE))*$C74+($J74="Steady Growth")*(AND(Z$4&gt;=$E74,Z$4&lt;=$G74)*((Z$4-$E74+1)/($I74*($I74+1)/2)*$C74))+($J74="custom")*CustomCF!S74</f>
        <v>0</v>
      </c>
      <c r="AA74" s="19">
        <f>($J74="Bell Curve")*(_xlfn.NORM.DIST(AND(AA$4&gt;=$E74,AA$4&lt;=$G74)*(AA$4-$E74+1),$I74/2,$L74,TRUE)-_xlfn.NORM.DIST(AND(AA$4&gt;=$E74,AA$4&lt;=$G74)*(Z$4-$E74+1),$I74/2,$L74,TRUE))/(1-2*_xlfn.NORM.DIST(0,$I74/2,$L74,TRUE))*$C74+($J74="Steady Growth")*(AND(AA$4&gt;=$E74,AA$4&lt;=$G74)*((AA$4-$E74+1)/($I74*($I74+1)/2)*$C74))+($J74="custom")*CustomCF!T74</f>
        <v>0</v>
      </c>
      <c r="AB74" s="19">
        <f>($J74="Bell Curve")*(_xlfn.NORM.DIST(AND(AB$4&gt;=$E74,AB$4&lt;=$G74)*(AB$4-$E74+1),$I74/2,$L74,TRUE)-_xlfn.NORM.DIST(AND(AB$4&gt;=$E74,AB$4&lt;=$G74)*(AA$4-$E74+1),$I74/2,$L74,TRUE))/(1-2*_xlfn.NORM.DIST(0,$I74/2,$L74,TRUE))*$C74+($J74="Steady Growth")*(AND(AB$4&gt;=$E74,AB$4&lt;=$G74)*((AB$4-$E74+1)/($I74*($I74+1)/2)*$C74))+($J74="custom")*CustomCF!U74</f>
        <v>0</v>
      </c>
      <c r="AC74" s="19">
        <f>($J74="Bell Curve")*(_xlfn.NORM.DIST(AND(AC$4&gt;=$E74,AC$4&lt;=$G74)*(AC$4-$E74+1),$I74/2,$L74,TRUE)-_xlfn.NORM.DIST(AND(AC$4&gt;=$E74,AC$4&lt;=$G74)*(AB$4-$E74+1),$I74/2,$L74,TRUE))/(1-2*_xlfn.NORM.DIST(0,$I74/2,$L74,TRUE))*$C74+($J74="Steady Growth")*(AND(AC$4&gt;=$E74,AC$4&lt;=$G74)*((AC$4-$E74+1)/($I74*($I74+1)/2)*$C74))+($J74="custom")*CustomCF!V74</f>
        <v>0</v>
      </c>
      <c r="AD74" s="19">
        <f>($J74="Bell Curve")*(_xlfn.NORM.DIST(AND(AD$4&gt;=$E74,AD$4&lt;=$G74)*(AD$4-$E74+1),$I74/2,$L74,TRUE)-_xlfn.NORM.DIST(AND(AD$4&gt;=$E74,AD$4&lt;=$G74)*(AC$4-$E74+1),$I74/2,$L74,TRUE))/(1-2*_xlfn.NORM.DIST(0,$I74/2,$L74,TRUE))*$C74+($J74="Steady Growth")*(AND(AD$4&gt;=$E74,AD$4&lt;=$G74)*((AD$4-$E74+1)/($I74*($I74+1)/2)*$C74))+($J74="custom")*CustomCF!W74</f>
        <v>0</v>
      </c>
      <c r="AE74" s="19">
        <f>($J74="Bell Curve")*(_xlfn.NORM.DIST(AND(AE$4&gt;=$E74,AE$4&lt;=$G74)*(AE$4-$E74+1),$I74/2,$L74,TRUE)-_xlfn.NORM.DIST(AND(AE$4&gt;=$E74,AE$4&lt;=$G74)*(AD$4-$E74+1),$I74/2,$L74,TRUE))/(1-2*_xlfn.NORM.DIST(0,$I74/2,$L74,TRUE))*$C74+($J74="Steady Growth")*(AND(AE$4&gt;=$E74,AE$4&lt;=$G74)*((AE$4-$E74+1)/($I74*($I74+1)/2)*$C74))+($J74="custom")*CustomCF!X74</f>
        <v>0</v>
      </c>
      <c r="AF74" s="19">
        <f>($J74="Bell Curve")*(_xlfn.NORM.DIST(AND(AF$4&gt;=$E74,AF$4&lt;=$G74)*(AF$4-$E74+1),$I74/2,$L74,TRUE)-_xlfn.NORM.DIST(AND(AF$4&gt;=$E74,AF$4&lt;=$G74)*(AE$4-$E74+1),$I74/2,$L74,TRUE))/(1-2*_xlfn.NORM.DIST(0,$I74/2,$L74,TRUE))*$C74+($J74="Steady Growth")*(AND(AF$4&gt;=$E74,AF$4&lt;=$G74)*((AF$4-$E74+1)/($I74*($I74+1)/2)*$C74))+($J74="custom")*CustomCF!Y74</f>
        <v>0</v>
      </c>
      <c r="AG74" s="19">
        <f>($J74="Bell Curve")*(_xlfn.NORM.DIST(AND(AG$4&gt;=$E74,AG$4&lt;=$G74)*(AG$4-$E74+1),$I74/2,$L74,TRUE)-_xlfn.NORM.DIST(AND(AG$4&gt;=$E74,AG$4&lt;=$G74)*(AF$4-$E74+1),$I74/2,$L74,TRUE))/(1-2*_xlfn.NORM.DIST(0,$I74/2,$L74,TRUE))*$C74+($J74="Steady Growth")*(AND(AG$4&gt;=$E74,AG$4&lt;=$G74)*((AG$4-$E74+1)/($I74*($I74+1)/2)*$C74))+($J74="custom")*CustomCF!Z74</f>
        <v>0</v>
      </c>
      <c r="AH74" s="19">
        <f>($J74="Bell Curve")*(_xlfn.NORM.DIST(AND(AH$4&gt;=$E74,AH$4&lt;=$G74)*(AH$4-$E74+1),$I74/2,$L74,TRUE)-_xlfn.NORM.DIST(AND(AH$4&gt;=$E74,AH$4&lt;=$G74)*(AG$4-$E74+1),$I74/2,$L74,TRUE))/(1-2*_xlfn.NORM.DIST(0,$I74/2,$L74,TRUE))*$C74+($J74="Steady Growth")*(AND(AH$4&gt;=$E74,AH$4&lt;=$G74)*((AH$4-$E74+1)/($I74*($I74+1)/2)*$C74))+($J74="custom")*CustomCF!AA74</f>
        <v>0</v>
      </c>
      <c r="AI74" s="19">
        <f>($J74="Bell Curve")*(_xlfn.NORM.DIST(AND(AI$4&gt;=$E74,AI$4&lt;=$G74)*(AI$4-$E74+1),$I74/2,$L74,TRUE)-_xlfn.NORM.DIST(AND(AI$4&gt;=$E74,AI$4&lt;=$G74)*(AH$4-$E74+1),$I74/2,$L74,TRUE))/(1-2*_xlfn.NORM.DIST(0,$I74/2,$L74,TRUE))*$C74+($J74="Steady Growth")*(AND(AI$4&gt;=$E74,AI$4&lt;=$G74)*((AI$4-$E74+1)/($I74*($I74+1)/2)*$C74))+($J74="custom")*CustomCF!AB74</f>
        <v>0</v>
      </c>
      <c r="AJ74" s="19">
        <f>($J74="Bell Curve")*(_xlfn.NORM.DIST(AND(AJ$4&gt;=$E74,AJ$4&lt;=$G74)*(AJ$4-$E74+1),$I74/2,$L74,TRUE)-_xlfn.NORM.DIST(AND(AJ$4&gt;=$E74,AJ$4&lt;=$G74)*(AI$4-$E74+1),$I74/2,$L74,TRUE))/(1-2*_xlfn.NORM.DIST(0,$I74/2,$L74,TRUE))*$C74+($J74="Steady Growth")*(AND(AJ$4&gt;=$E74,AJ$4&lt;=$G74)*((AJ$4-$E74+1)/($I74*($I74+1)/2)*$C74))+($J74="custom")*CustomCF!AC74</f>
        <v>0</v>
      </c>
      <c r="AK74" s="19">
        <f>($J74="Bell Curve")*(_xlfn.NORM.DIST(AND(AK$4&gt;=$E74,AK$4&lt;=$G74)*(AK$4-$E74+1),$I74/2,$L74,TRUE)-_xlfn.NORM.DIST(AND(AK$4&gt;=$E74,AK$4&lt;=$G74)*(AJ$4-$E74+1),$I74/2,$L74,TRUE))/(1-2*_xlfn.NORM.DIST(0,$I74/2,$L74,TRUE))*$C74+($J74="Steady Growth")*(AND(AK$4&gt;=$E74,AK$4&lt;=$G74)*((AK$4-$E74+1)/($I74*($I74+1)/2)*$C74))+($J74="custom")*CustomCF!AD74</f>
        <v>0</v>
      </c>
      <c r="AL74" s="19">
        <f>($J74="Bell Curve")*(_xlfn.NORM.DIST(AND(AL$4&gt;=$E74,AL$4&lt;=$G74)*(AL$4-$E74+1),$I74/2,$L74,TRUE)-_xlfn.NORM.DIST(AND(AL$4&gt;=$E74,AL$4&lt;=$G74)*(AK$4-$E74+1),$I74/2,$L74,TRUE))/(1-2*_xlfn.NORM.DIST(0,$I74/2,$L74,TRUE))*$C74+($J74="Steady Growth")*(AND(AL$4&gt;=$E74,AL$4&lt;=$G74)*((AL$4-$E74+1)/($I74*($I74+1)/2)*$C74))+($J74="custom")*CustomCF!AE74</f>
        <v>0</v>
      </c>
      <c r="AM74" s="19">
        <f>($J74="Bell Curve")*(_xlfn.NORM.DIST(AND(AM$4&gt;=$E74,AM$4&lt;=$G74)*(AM$4-$E74+1),$I74/2,$L74,TRUE)-_xlfn.NORM.DIST(AND(AM$4&gt;=$E74,AM$4&lt;=$G74)*(AL$4-$E74+1),$I74/2,$L74,TRUE))/(1-2*_xlfn.NORM.DIST(0,$I74/2,$L74,TRUE))*$C74+($J74="Steady Growth")*(AND(AM$4&gt;=$E74,AM$4&lt;=$G74)*((AM$4-$E74+1)/($I74*($I74+1)/2)*$C74))+($J74="custom")*CustomCF!AF74</f>
        <v>0</v>
      </c>
      <c r="AN74" s="19">
        <f>($J74="Bell Curve")*(_xlfn.NORM.DIST(AND(AN$4&gt;=$E74,AN$4&lt;=$G74)*(AN$4-$E74+1),$I74/2,$L74,TRUE)-_xlfn.NORM.DIST(AND(AN$4&gt;=$E74,AN$4&lt;=$G74)*(AM$4-$E74+1),$I74/2,$L74,TRUE))/(1-2*_xlfn.NORM.DIST(0,$I74/2,$L74,TRUE))*$C74+($J74="Steady Growth")*(AND(AN$4&gt;=$E74,AN$4&lt;=$G74)*((AN$4-$E74+1)/($I74*($I74+1)/2)*$C74))+($J74="custom")*CustomCF!AG74</f>
        <v>0</v>
      </c>
      <c r="AO74" s="19">
        <f>($J74="Bell Curve")*(_xlfn.NORM.DIST(AND(AO$4&gt;=$E74,AO$4&lt;=$G74)*(AO$4-$E74+1),$I74/2,$L74,TRUE)-_xlfn.NORM.DIST(AND(AO$4&gt;=$E74,AO$4&lt;=$G74)*(AN$4-$E74+1),$I74/2,$L74,TRUE))/(1-2*_xlfn.NORM.DIST(0,$I74/2,$L74,TRUE))*$C74+($J74="Steady Growth")*(AND(AO$4&gt;=$E74,AO$4&lt;=$G74)*((AO$4-$E74+1)/($I74*($I74+1)/2)*$C74))+($J74="custom")*CustomCF!AH74</f>
        <v>0</v>
      </c>
      <c r="AP74" s="19">
        <f>($J74="Bell Curve")*(_xlfn.NORM.DIST(AND(AP$4&gt;=$E74,AP$4&lt;=$G74)*(AP$4-$E74+1),$I74/2,$L74,TRUE)-_xlfn.NORM.DIST(AND(AP$4&gt;=$E74,AP$4&lt;=$G74)*(AO$4-$E74+1),$I74/2,$L74,TRUE))/(1-2*_xlfn.NORM.DIST(0,$I74/2,$L74,TRUE))*$C74+($J74="Steady Growth")*(AND(AP$4&gt;=$E74,AP$4&lt;=$G74)*((AP$4-$E74+1)/($I74*($I74+1)/2)*$C74))+($J74="custom")*CustomCF!AI74</f>
        <v>0</v>
      </c>
      <c r="AQ74" s="19">
        <f>($J74="Bell Curve")*(_xlfn.NORM.DIST(AND(AQ$4&gt;=$E74,AQ$4&lt;=$G74)*(AQ$4-$E74+1),$I74/2,$L74,TRUE)-_xlfn.NORM.DIST(AND(AQ$4&gt;=$E74,AQ$4&lt;=$G74)*(AP$4-$E74+1),$I74/2,$L74,TRUE))/(1-2*_xlfn.NORM.DIST(0,$I74/2,$L74,TRUE))*$C74+($J74="Steady Growth")*(AND(AQ$4&gt;=$E74,AQ$4&lt;=$G74)*((AQ$4-$E74+1)/($I74*($I74+1)/2)*$C74))+($J74="custom")*CustomCF!AJ74</f>
        <v>0</v>
      </c>
      <c r="AR74" s="19">
        <f>($J74="Bell Curve")*(_xlfn.NORM.DIST(AND(AR$4&gt;=$E74,AR$4&lt;=$G74)*(AR$4-$E74+1),$I74/2,$L74,TRUE)-_xlfn.NORM.DIST(AND(AR$4&gt;=$E74,AR$4&lt;=$G74)*(AQ$4-$E74+1),$I74/2,$L74,TRUE))/(1-2*_xlfn.NORM.DIST(0,$I74/2,$L74,TRUE))*$C74+($J74="Steady Growth")*(AND(AR$4&gt;=$E74,AR$4&lt;=$G74)*((AR$4-$E74+1)/($I74*($I74+1)/2)*$C74))+($J74="custom")*CustomCF!AK74</f>
        <v>0</v>
      </c>
      <c r="AS74" s="19">
        <f>($J74="Bell Curve")*(_xlfn.NORM.DIST(AND(AS$4&gt;=$E74,AS$4&lt;=$G74)*(AS$4-$E74+1),$I74/2,$L74,TRUE)-_xlfn.NORM.DIST(AND(AS$4&gt;=$E74,AS$4&lt;=$G74)*(AR$4-$E74+1),$I74/2,$L74,TRUE))/(1-2*_xlfn.NORM.DIST(0,$I74/2,$L74,TRUE))*$C74+($J74="Steady Growth")*(AND(AS$4&gt;=$E74,AS$4&lt;=$G74)*((AS$4-$E74+1)/($I74*($I74+1)/2)*$C74))+($J74="custom")*CustomCF!AL74</f>
        <v>0</v>
      </c>
      <c r="AT74" s="19">
        <f>($J74="Bell Curve")*(_xlfn.NORM.DIST(AND(AT$4&gt;=$E74,AT$4&lt;=$G74)*(AT$4-$E74+1),$I74/2,$L74,TRUE)-_xlfn.NORM.DIST(AND(AT$4&gt;=$E74,AT$4&lt;=$G74)*(AS$4-$E74+1),$I74/2,$L74,TRUE))/(1-2*_xlfn.NORM.DIST(0,$I74/2,$L74,TRUE))*$C74+($J74="Steady Growth")*(AND(AT$4&gt;=$E74,AT$4&lt;=$G74)*((AT$4-$E74+1)/($I74*($I74+1)/2)*$C74))+($J74="custom")*CustomCF!AM74</f>
        <v>0</v>
      </c>
      <c r="AU74" s="19">
        <f>($J74="Bell Curve")*(_xlfn.NORM.DIST(AND(AU$4&gt;=$E74,AU$4&lt;=$G74)*(AU$4-$E74+1),$I74/2,$L74,TRUE)-_xlfn.NORM.DIST(AND(AU$4&gt;=$E74,AU$4&lt;=$G74)*(AT$4-$E74+1),$I74/2,$L74,TRUE))/(1-2*_xlfn.NORM.DIST(0,$I74/2,$L74,TRUE))*$C74+($J74="Steady Growth")*(AND(AU$4&gt;=$E74,AU$4&lt;=$G74)*((AU$4-$E74+1)/($I74*($I74+1)/2)*$C74))+($J74="custom")*CustomCF!AN74</f>
        <v>0</v>
      </c>
      <c r="AV74" s="19">
        <f>($J74="Bell Curve")*(_xlfn.NORM.DIST(AND(AV$4&gt;=$E74,AV$4&lt;=$G74)*(AV$4-$E74+1),$I74/2,$L74,TRUE)-_xlfn.NORM.DIST(AND(AV$4&gt;=$E74,AV$4&lt;=$G74)*(AU$4-$E74+1),$I74/2,$L74,TRUE))/(1-2*_xlfn.NORM.DIST(0,$I74/2,$L74,TRUE))*$C74+($J74="Steady Growth")*(AND(AV$4&gt;=$E74,AV$4&lt;=$G74)*((AV$4-$E74+1)/($I74*($I74+1)/2)*$C74))+($J74="custom")*CustomCF!AO74</f>
        <v>0</v>
      </c>
      <c r="AW74" s="19">
        <f>($J74="Bell Curve")*(_xlfn.NORM.DIST(AND(AW$4&gt;=$E74,AW$4&lt;=$G74)*(AW$4-$E74+1),$I74/2,$L74,TRUE)-_xlfn.NORM.DIST(AND(AW$4&gt;=$E74,AW$4&lt;=$G74)*(AV$4-$E74+1),$I74/2,$L74,TRUE))/(1-2*_xlfn.NORM.DIST(0,$I74/2,$L74,TRUE))*$C74+($J74="Steady Growth")*(AND(AW$4&gt;=$E74,AW$4&lt;=$G74)*((AW$4-$E74+1)/($I74*($I74+1)/2)*$C74))+($J74="custom")*CustomCF!AP74</f>
        <v>0</v>
      </c>
      <c r="AX74" s="19">
        <f>($J74="Bell Curve")*(_xlfn.NORM.DIST(AND(AX$4&gt;=$E74,AX$4&lt;=$G74)*(AX$4-$E74+1),$I74/2,$L74,TRUE)-_xlfn.NORM.DIST(AND(AX$4&gt;=$E74,AX$4&lt;=$G74)*(AW$4-$E74+1),$I74/2,$L74,TRUE))/(1-2*_xlfn.NORM.DIST(0,$I74/2,$L74,TRUE))*$C74+($J74="Steady Growth")*(AND(AX$4&gt;=$E74,AX$4&lt;=$G74)*((AX$4-$E74+1)/($I74*($I74+1)/2)*$C74))+($J74="custom")*CustomCF!AQ74</f>
        <v>0</v>
      </c>
      <c r="AY74" s="19">
        <f>($J74="Bell Curve")*(_xlfn.NORM.DIST(AND(AY$4&gt;=$E74,AY$4&lt;=$G74)*(AY$4-$E74+1),$I74/2,$L74,TRUE)-_xlfn.NORM.DIST(AND(AY$4&gt;=$E74,AY$4&lt;=$G74)*(AX$4-$E74+1),$I74/2,$L74,TRUE))/(1-2*_xlfn.NORM.DIST(0,$I74/2,$L74,TRUE))*$C74+($J74="Steady Growth")*(AND(AY$4&gt;=$E74,AY$4&lt;=$G74)*((AY$4-$E74+1)/($I74*($I74+1)/2)*$C74))+($J74="custom")*CustomCF!AR74</f>
        <v>0</v>
      </c>
      <c r="AZ74" s="19">
        <f>($J74="Bell Curve")*(_xlfn.NORM.DIST(AND(AZ$4&gt;=$E74,AZ$4&lt;=$G74)*(AZ$4-$E74+1),$I74/2,$L74,TRUE)-_xlfn.NORM.DIST(AND(AZ$4&gt;=$E74,AZ$4&lt;=$G74)*(AY$4-$E74+1),$I74/2,$L74,TRUE))/(1-2*_xlfn.NORM.DIST(0,$I74/2,$L74,TRUE))*$C74+($J74="Steady Growth")*(AND(AZ$4&gt;=$E74,AZ$4&lt;=$G74)*((AZ$4-$E74+1)/($I74*($I74+1)/2)*$C74))+($J74="custom")*CustomCF!AS74</f>
        <v>0</v>
      </c>
      <c r="BA74" s="19">
        <f>($J74="Bell Curve")*(_xlfn.NORM.DIST(AND(BA$4&gt;=$E74,BA$4&lt;=$G74)*(BA$4-$E74+1),$I74/2,$L74,TRUE)-_xlfn.NORM.DIST(AND(BA$4&gt;=$E74,BA$4&lt;=$G74)*(AZ$4-$E74+1),$I74/2,$L74,TRUE))/(1-2*_xlfn.NORM.DIST(0,$I74/2,$L74,TRUE))*$C74+($J74="Steady Growth")*(AND(BA$4&gt;=$E74,BA$4&lt;=$G74)*((BA$4-$E74+1)/($I74*($I74+1)/2)*$C74))+($J74="custom")*CustomCF!AT74</f>
        <v>0</v>
      </c>
      <c r="BB74" s="19">
        <f>($J74="Bell Curve")*(_xlfn.NORM.DIST(AND(BB$4&gt;=$E74,BB$4&lt;=$G74)*(BB$4-$E74+1),$I74/2,$L74,TRUE)-_xlfn.NORM.DIST(AND(BB$4&gt;=$E74,BB$4&lt;=$G74)*(BA$4-$E74+1),$I74/2,$L74,TRUE))/(1-2*_xlfn.NORM.DIST(0,$I74/2,$L74,TRUE))*$C74+($J74="Steady Growth")*(AND(BB$4&gt;=$E74,BB$4&lt;=$G74)*((BB$4-$E74+1)/($I74*($I74+1)/2)*$C74))+($J74="custom")*CustomCF!AU74</f>
        <v>0</v>
      </c>
      <c r="BC74" s="19">
        <f>($J74="Bell Curve")*(_xlfn.NORM.DIST(AND(BC$4&gt;=$E74,BC$4&lt;=$G74)*(BC$4-$E74+1),$I74/2,$L74,TRUE)-_xlfn.NORM.DIST(AND(BC$4&gt;=$E74,BC$4&lt;=$G74)*(BB$4-$E74+1),$I74/2,$L74,TRUE))/(1-2*_xlfn.NORM.DIST(0,$I74/2,$L74,TRUE))*$C74+($J74="Steady Growth")*(AND(BC$4&gt;=$E74,BC$4&lt;=$G74)*((BC$4-$E74+1)/($I74*($I74+1)/2)*$C74))+($J74="custom")*CustomCF!AV74</f>
        <v>0</v>
      </c>
      <c r="BD74" s="19">
        <f>($J74="Bell Curve")*(_xlfn.NORM.DIST(AND(BD$4&gt;=$E74,BD$4&lt;=$G74)*(BD$4-$E74+1),$I74/2,$L74,TRUE)-_xlfn.NORM.DIST(AND(BD$4&gt;=$E74,BD$4&lt;=$G74)*(BC$4-$E74+1),$I74/2,$L74,TRUE))/(1-2*_xlfn.NORM.DIST(0,$I74/2,$L74,TRUE))*$C74+($J74="Steady Growth")*(AND(BD$4&gt;=$E74,BD$4&lt;=$G74)*((BD$4-$E74+1)/($I74*($I74+1)/2)*$C74))+($J74="custom")*CustomCF!AW74</f>
        <v>0</v>
      </c>
      <c r="BE74" s="19">
        <f>($J74="Bell Curve")*(_xlfn.NORM.DIST(AND(BE$4&gt;=$E74,BE$4&lt;=$G74)*(BE$4-$E74+1),$I74/2,$L74,TRUE)-_xlfn.NORM.DIST(AND(BE$4&gt;=$E74,BE$4&lt;=$G74)*(BD$4-$E74+1),$I74/2,$L74,TRUE))/(1-2*_xlfn.NORM.DIST(0,$I74/2,$L74,TRUE))*$C74+($J74="Steady Growth")*(AND(BE$4&gt;=$E74,BE$4&lt;=$G74)*((BE$4-$E74+1)/($I74*($I74+1)/2)*$C74))+($J74="custom")*CustomCF!AX74</f>
        <v>0</v>
      </c>
      <c r="BF74" s="19">
        <f>($J74="Bell Curve")*(_xlfn.NORM.DIST(AND(BF$4&gt;=$E74,BF$4&lt;=$G74)*(BF$4-$E74+1),$I74/2,$L74,TRUE)-_xlfn.NORM.DIST(AND(BF$4&gt;=$E74,BF$4&lt;=$G74)*(BE$4-$E74+1),$I74/2,$L74,TRUE))/(1-2*_xlfn.NORM.DIST(0,$I74/2,$L74,TRUE))*$C74+($J74="Steady Growth")*(AND(BF$4&gt;=$E74,BF$4&lt;=$G74)*((BF$4-$E74+1)/($I74*($I74+1)/2)*$C74))+($J74="custom")*CustomCF!AY74</f>
        <v>0</v>
      </c>
      <c r="BG74" s="19">
        <f>($J74="Bell Curve")*(_xlfn.NORM.DIST(AND(BG$4&gt;=$E74,BG$4&lt;=$G74)*(BG$4-$E74+1),$I74/2,$L74,TRUE)-_xlfn.NORM.DIST(AND(BG$4&gt;=$E74,BG$4&lt;=$G74)*(BF$4-$E74+1),$I74/2,$L74,TRUE))/(1-2*_xlfn.NORM.DIST(0,$I74/2,$L74,TRUE))*$C74+($J74="Steady Growth")*(AND(BG$4&gt;=$E74,BG$4&lt;=$G74)*((BG$4-$E74+1)/($I74*($I74+1)/2)*$C74))+($J74="custom")*CustomCF!AZ74</f>
        <v>0</v>
      </c>
      <c r="BH74" s="19">
        <f>($J74="Bell Curve")*(_xlfn.NORM.DIST(AND(BH$4&gt;=$E74,BH$4&lt;=$G74)*(BH$4-$E74+1),$I74/2,$L74,TRUE)-_xlfn.NORM.DIST(AND(BH$4&gt;=$E74,BH$4&lt;=$G74)*(BG$4-$E74+1),$I74/2,$L74,TRUE))/(1-2*_xlfn.NORM.DIST(0,$I74/2,$L74,TRUE))*$C74+($J74="Steady Growth")*(AND(BH$4&gt;=$E74,BH$4&lt;=$G74)*((BH$4-$E74+1)/($I74*($I74+1)/2)*$C74))+($J74="custom")*CustomCF!BA74</f>
        <v>0</v>
      </c>
      <c r="BI74" s="19">
        <f>($J74="Bell Curve")*(_xlfn.NORM.DIST(AND(BI$4&gt;=$E74,BI$4&lt;=$G74)*(BI$4-$E74+1),$I74/2,$L74,TRUE)-_xlfn.NORM.DIST(AND(BI$4&gt;=$E74,BI$4&lt;=$G74)*(BH$4-$E74+1),$I74/2,$L74,TRUE))/(1-2*_xlfn.NORM.DIST(0,$I74/2,$L74,TRUE))*$C74+($J74="Steady Growth")*(AND(BI$4&gt;=$E74,BI$4&lt;=$G74)*((BI$4-$E74+1)/($I74*($I74+1)/2)*$C74))+($J74="custom")*CustomCF!BB74</f>
        <v>0</v>
      </c>
      <c r="BJ74" s="19">
        <f>($J74="Bell Curve")*(_xlfn.NORM.DIST(AND(BJ$4&gt;=$E74,BJ$4&lt;=$G74)*(BJ$4-$E74+1),$I74/2,$L74,TRUE)-_xlfn.NORM.DIST(AND(BJ$4&gt;=$E74,BJ$4&lt;=$G74)*(BI$4-$E74+1),$I74/2,$L74,TRUE))/(1-2*_xlfn.NORM.DIST(0,$I74/2,$L74,TRUE))*$C74+($J74="Steady Growth")*(AND(BJ$4&gt;=$E74,BJ$4&lt;=$G74)*((BJ$4-$E74+1)/($I74*($I74+1)/2)*$C74))+($J74="custom")*CustomCF!BC74</f>
        <v>0</v>
      </c>
      <c r="BK74" s="19">
        <f>($J74="Bell Curve")*(_xlfn.NORM.DIST(AND(BK$4&gt;=$E74,BK$4&lt;=$G74)*(BK$4-$E74+1),$I74/2,$L74,TRUE)-_xlfn.NORM.DIST(AND(BK$4&gt;=$E74,BK$4&lt;=$G74)*(BJ$4-$E74+1),$I74/2,$L74,TRUE))/(1-2*_xlfn.NORM.DIST(0,$I74/2,$L74,TRUE))*$C74+($J74="Steady Growth")*(AND(BK$4&gt;=$E74,BK$4&lt;=$G74)*((BK$4-$E74+1)/($I74*($I74+1)/2)*$C74))+($J74="custom")*CustomCF!BD74</f>
        <v>0</v>
      </c>
      <c r="BL74" s="19">
        <f>($J74="Bell Curve")*(_xlfn.NORM.DIST(AND(BL$4&gt;=$E74,BL$4&lt;=$G74)*(BL$4-$E74+1),$I74/2,$L74,TRUE)-_xlfn.NORM.DIST(AND(BL$4&gt;=$E74,BL$4&lt;=$G74)*(BK$4-$E74+1),$I74/2,$L74,TRUE))/(1-2*_xlfn.NORM.DIST(0,$I74/2,$L74,TRUE))*$C74+($J74="Steady Growth")*(AND(BL$4&gt;=$E74,BL$4&lt;=$G74)*((BL$4-$E74+1)/($I74*($I74+1)/2)*$C74))+($J74="custom")*CustomCF!BE74</f>
        <v>0</v>
      </c>
      <c r="BM74" s="19">
        <f>($J74="Bell Curve")*(_xlfn.NORM.DIST(AND(BM$4&gt;=$E74,BM$4&lt;=$G74)*(BM$4-$E74+1),$I74/2,$L74,TRUE)-_xlfn.NORM.DIST(AND(BM$4&gt;=$E74,BM$4&lt;=$G74)*(BL$4-$E74+1),$I74/2,$L74,TRUE))/(1-2*_xlfn.NORM.DIST(0,$I74/2,$L74,TRUE))*$C74+($J74="Steady Growth")*(AND(BM$4&gt;=$E74,BM$4&lt;=$G74)*((BM$4-$E74+1)/($I74*($I74+1)/2)*$C74))+($J74="custom")*CustomCF!BF74</f>
        <v>0</v>
      </c>
      <c r="BN74" s="19">
        <f>($J74="Bell Curve")*(_xlfn.NORM.DIST(AND(BN$4&gt;=$E74,BN$4&lt;=$G74)*(BN$4-$E74+1),$I74/2,$L74,TRUE)-_xlfn.NORM.DIST(AND(BN$4&gt;=$E74,BN$4&lt;=$G74)*(BM$4-$E74+1),$I74/2,$L74,TRUE))/(1-2*_xlfn.NORM.DIST(0,$I74/2,$L74,TRUE))*$C74+($J74="Steady Growth")*(AND(BN$4&gt;=$E74,BN$4&lt;=$G74)*((BN$4-$E74+1)/($I74*($I74+1)/2)*$C74))+($J74="custom")*CustomCF!BG74</f>
        <v>0</v>
      </c>
      <c r="BO74" s="19">
        <f>($J74="Bell Curve")*(_xlfn.NORM.DIST(AND(BO$4&gt;=$E74,BO$4&lt;=$G74)*(BO$4-$E74+1),$I74/2,$L74,TRUE)-_xlfn.NORM.DIST(AND(BO$4&gt;=$E74,BO$4&lt;=$G74)*(BN$4-$E74+1),$I74/2,$L74,TRUE))/(1-2*_xlfn.NORM.DIST(0,$I74/2,$L74,TRUE))*$C74+($J74="Steady Growth")*(AND(BO$4&gt;=$E74,BO$4&lt;=$G74)*((BO$4-$E74+1)/($I74*($I74+1)/2)*$C74))+($J74="custom")*CustomCF!BH74</f>
        <v>0</v>
      </c>
      <c r="BP74" s="19">
        <f>($J74="Bell Curve")*(_xlfn.NORM.DIST(AND(BP$4&gt;=$E74,BP$4&lt;=$G74)*(BP$4-$E74+1),$I74/2,$L74,TRUE)-_xlfn.NORM.DIST(AND(BP$4&gt;=$E74,BP$4&lt;=$G74)*(BO$4-$E74+1),$I74/2,$L74,TRUE))/(1-2*_xlfn.NORM.DIST(0,$I74/2,$L74,TRUE))*$C74+($J74="Steady Growth")*(AND(BP$4&gt;=$E74,BP$4&lt;=$G74)*((BP$4-$E74+1)/($I74*($I74+1)/2)*$C74))+($J74="custom")*CustomCF!BI74</f>
        <v>0</v>
      </c>
      <c r="BQ74" s="19">
        <f>($J74="Bell Curve")*(_xlfn.NORM.DIST(AND(BQ$4&gt;=$E74,BQ$4&lt;=$G74)*(BQ$4-$E74+1),$I74/2,$L74,TRUE)-_xlfn.NORM.DIST(AND(BQ$4&gt;=$E74,BQ$4&lt;=$G74)*(BP$4-$E74+1),$I74/2,$L74,TRUE))/(1-2*_xlfn.NORM.DIST(0,$I74/2,$L74,TRUE))*$C74+($J74="Steady Growth")*(AND(BQ$4&gt;=$E74,BQ$4&lt;=$G74)*((BQ$4-$E74+1)/($I74*($I74+1)/2)*$C74))+($J74="custom")*CustomCF!BJ74</f>
        <v>0</v>
      </c>
      <c r="BR74" s="19">
        <f>($J74="Bell Curve")*(_xlfn.NORM.DIST(AND(BR$4&gt;=$E74,BR$4&lt;=$G74)*(BR$4-$E74+1),$I74/2,$L74,TRUE)-_xlfn.NORM.DIST(AND(BR$4&gt;=$E74,BR$4&lt;=$G74)*(BQ$4-$E74+1),$I74/2,$L74,TRUE))/(1-2*_xlfn.NORM.DIST(0,$I74/2,$L74,TRUE))*$C74+($J74="Steady Growth")*(AND(BR$4&gt;=$E74,BR$4&lt;=$G74)*((BR$4-$E74+1)/($I74*($I74+1)/2)*$C74))+($J74="custom")*CustomCF!BK74</f>
        <v>0</v>
      </c>
      <c r="BS74" s="19">
        <f>($J74="Bell Curve")*(_xlfn.NORM.DIST(AND(BS$4&gt;=$E74,BS$4&lt;=$G74)*(BS$4-$E74+1),$I74/2,$L74,TRUE)-_xlfn.NORM.DIST(AND(BS$4&gt;=$E74,BS$4&lt;=$G74)*(BR$4-$E74+1),$I74/2,$L74,TRUE))/(1-2*_xlfn.NORM.DIST(0,$I74/2,$L74,TRUE))*$C74+($J74="Steady Growth")*(AND(BS$4&gt;=$E74,BS$4&lt;=$G74)*((BS$4-$E74+1)/($I74*($I74+1)/2)*$C74))+($J74="custom")*CustomCF!BL74</f>
        <v>0</v>
      </c>
      <c r="BT74" s="19">
        <f>($J74="Bell Curve")*(_xlfn.NORM.DIST(AND(BT$4&gt;=$E74,BT$4&lt;=$G74)*(BT$4-$E74+1),$I74/2,$L74,TRUE)-_xlfn.NORM.DIST(AND(BT$4&gt;=$E74,BT$4&lt;=$G74)*(BS$4-$E74+1),$I74/2,$L74,TRUE))/(1-2*_xlfn.NORM.DIST(0,$I74/2,$L74,TRUE))*$C74+($J74="Steady Growth")*(AND(BT$4&gt;=$E74,BT$4&lt;=$G74)*((BT$4-$E74+1)/($I74*($I74+1)/2)*$C74))+($J74="custom")*CustomCF!BM74</f>
        <v>0</v>
      </c>
      <c r="BU74" s="19">
        <f>($J74="Bell Curve")*(_xlfn.NORM.DIST(AND(BU$4&gt;=$E74,BU$4&lt;=$G74)*(BU$4-$E74+1),$I74/2,$L74,TRUE)-_xlfn.NORM.DIST(AND(BU$4&gt;=$E74,BU$4&lt;=$G74)*(BT$4-$E74+1),$I74/2,$L74,TRUE))/(1-2*_xlfn.NORM.DIST(0,$I74/2,$L74,TRUE))*$C74+($J74="Steady Growth")*(AND(BU$4&gt;=$E74,BU$4&lt;=$G74)*((BU$4-$E74+1)/($I74*($I74+1)/2)*$C74))+($J74="custom")*CustomCF!BN74</f>
        <v>0</v>
      </c>
      <c r="BV74" s="19">
        <f>($J74="Bell Curve")*(_xlfn.NORM.DIST(AND(BV$4&gt;=$E74,BV$4&lt;=$G74)*(BV$4-$E74+1),$I74/2,$L74,TRUE)-_xlfn.NORM.DIST(AND(BV$4&gt;=$E74,BV$4&lt;=$G74)*(BU$4-$E74+1),$I74/2,$L74,TRUE))/(1-2*_xlfn.NORM.DIST(0,$I74/2,$L74,TRUE))*$C74+($J74="Steady Growth")*(AND(BV$4&gt;=$E74,BV$4&lt;=$G74)*((BV$4-$E74+1)/($I74*($I74+1)/2)*$C74))+($J74="custom")*CustomCF!BO74</f>
        <v>0</v>
      </c>
      <c r="BW74" s="19">
        <f>($J74="Bell Curve")*(_xlfn.NORM.DIST(AND(BW$4&gt;=$E74,BW$4&lt;=$G74)*(BW$4-$E74+1),$I74/2,$L74,TRUE)-_xlfn.NORM.DIST(AND(BW$4&gt;=$E74,BW$4&lt;=$G74)*(BV$4-$E74+1),$I74/2,$L74,TRUE))/(1-2*_xlfn.NORM.DIST(0,$I74/2,$L74,TRUE))*$C74+($J74="Steady Growth")*(AND(BW$4&gt;=$E74,BW$4&lt;=$G74)*((BW$4-$E74+1)/($I74*($I74+1)/2)*$C74))+($J74="custom")*CustomCF!BP74</f>
        <v>0</v>
      </c>
      <c r="BX74" s="19">
        <f>($J74="Bell Curve")*(_xlfn.NORM.DIST(AND(BX$4&gt;=$E74,BX$4&lt;=$G74)*(BX$4-$E74+1),$I74/2,$L74,TRUE)-_xlfn.NORM.DIST(AND(BX$4&gt;=$E74,BX$4&lt;=$G74)*(BW$4-$E74+1),$I74/2,$L74,TRUE))/(1-2*_xlfn.NORM.DIST(0,$I74/2,$L74,TRUE))*$C74+($J74="Steady Growth")*(AND(BX$4&gt;=$E74,BX$4&lt;=$G74)*((BX$4-$E74+1)/($I74*($I74+1)/2)*$C74))+($J74="custom")*CustomCF!BQ74</f>
        <v>0</v>
      </c>
      <c r="BY74" s="19">
        <f>($J74="Bell Curve")*(_xlfn.NORM.DIST(AND(BY$4&gt;=$E74,BY$4&lt;=$G74)*(BY$4-$E74+1),$I74/2,$L74,TRUE)-_xlfn.NORM.DIST(AND(BY$4&gt;=$E74,BY$4&lt;=$G74)*(BX$4-$E74+1),$I74/2,$L74,TRUE))/(1-2*_xlfn.NORM.DIST(0,$I74/2,$L74,TRUE))*$C74+($J74="Steady Growth")*(AND(BY$4&gt;=$E74,BY$4&lt;=$G74)*((BY$4-$E74+1)/($I74*($I74+1)/2)*$C74))+($J74="custom")*CustomCF!BR74</f>
        <v>0</v>
      </c>
      <c r="BZ74" s="19">
        <f>($J74="Bell Curve")*(_xlfn.NORM.DIST(AND(BZ$4&gt;=$E74,BZ$4&lt;=$G74)*(BZ$4-$E74+1),$I74/2,$L74,TRUE)-_xlfn.NORM.DIST(AND(BZ$4&gt;=$E74,BZ$4&lt;=$G74)*(BY$4-$E74+1),$I74/2,$L74,TRUE))/(1-2*_xlfn.NORM.DIST(0,$I74/2,$L74,TRUE))*$C74+($J74="Steady Growth")*(AND(BZ$4&gt;=$E74,BZ$4&lt;=$G74)*((BZ$4-$E74+1)/($I74*($I74+1)/2)*$C74))+($J74="custom")*CustomCF!BS74</f>
        <v>0</v>
      </c>
      <c r="CA74" s="19">
        <f>($J74="Bell Curve")*(_xlfn.NORM.DIST(AND(CA$4&gt;=$E74,CA$4&lt;=$G74)*(CA$4-$E74+1),$I74/2,$L74,TRUE)-_xlfn.NORM.DIST(AND(CA$4&gt;=$E74,CA$4&lt;=$G74)*(BZ$4-$E74+1),$I74/2,$L74,TRUE))/(1-2*_xlfn.NORM.DIST(0,$I74/2,$L74,TRUE))*$C74+($J74="Steady Growth")*(AND(CA$4&gt;=$E74,CA$4&lt;=$G74)*((CA$4-$E74+1)/($I74*($I74+1)/2)*$C74))+($J74="custom")*CustomCF!BT74</f>
        <v>0</v>
      </c>
      <c r="CB74" s="19">
        <f>($J74="Bell Curve")*(_xlfn.NORM.DIST(AND(CB$4&gt;=$E74,CB$4&lt;=$G74)*(CB$4-$E74+1),$I74/2,$L74,TRUE)-_xlfn.NORM.DIST(AND(CB$4&gt;=$E74,CB$4&lt;=$G74)*(CA$4-$E74+1),$I74/2,$L74,TRUE))/(1-2*_xlfn.NORM.DIST(0,$I74/2,$L74,TRUE))*$C74+($J74="Steady Growth")*(AND(CB$4&gt;=$E74,CB$4&lt;=$G74)*((CB$4-$E74+1)/($I74*($I74+1)/2)*$C74))+($J74="custom")*CustomCF!BU74</f>
        <v>0</v>
      </c>
      <c r="CC74" s="19">
        <f>($J74="Bell Curve")*(_xlfn.NORM.DIST(AND(CC$4&gt;=$E74,CC$4&lt;=$G74)*(CC$4-$E74+1),$I74/2,$L74,TRUE)-_xlfn.NORM.DIST(AND(CC$4&gt;=$E74,CC$4&lt;=$G74)*(CB$4-$E74+1),$I74/2,$L74,TRUE))/(1-2*_xlfn.NORM.DIST(0,$I74/2,$L74,TRUE))*$C74+($J74="Steady Growth")*(AND(CC$4&gt;=$E74,CC$4&lt;=$G74)*((CC$4-$E74+1)/($I74*($I74+1)/2)*$C74))+($J74="custom")*CustomCF!BV74</f>
        <v>0</v>
      </c>
      <c r="CD74" s="19">
        <f>($J74="Bell Curve")*(_xlfn.NORM.DIST(AND(CD$4&gt;=$E74,CD$4&lt;=$G74)*(CD$4-$E74+1),$I74/2,$L74,TRUE)-_xlfn.NORM.DIST(AND(CD$4&gt;=$E74,CD$4&lt;=$G74)*(CC$4-$E74+1),$I74/2,$L74,TRUE))/(1-2*_xlfn.NORM.DIST(0,$I74/2,$L74,TRUE))*$C74+($J74="Steady Growth")*(AND(CD$4&gt;=$E74,CD$4&lt;=$G74)*((CD$4-$E74+1)/($I74*($I74+1)/2)*$C74))+($J74="custom")*CustomCF!BW74</f>
        <v>0</v>
      </c>
      <c r="CE74" s="19">
        <f>($J74="Bell Curve")*(_xlfn.NORM.DIST(AND(CE$4&gt;=$E74,CE$4&lt;=$G74)*(CE$4-$E74+1),$I74/2,$L74,TRUE)-_xlfn.NORM.DIST(AND(CE$4&gt;=$E74,CE$4&lt;=$G74)*(CD$4-$E74+1),$I74/2,$L74,TRUE))/(1-2*_xlfn.NORM.DIST(0,$I74/2,$L74,TRUE))*$C74+($J74="Steady Growth")*(AND(CE$4&gt;=$E74,CE$4&lt;=$G74)*((CE$4-$E74+1)/($I74*($I74+1)/2)*$C74))+($J74="custom")*CustomCF!BX74</f>
        <v>0</v>
      </c>
      <c r="CF74" s="19">
        <f>($J74="Bell Curve")*(_xlfn.NORM.DIST(AND(CF$4&gt;=$E74,CF$4&lt;=$G74)*(CF$4-$E74+1),$I74/2,$L74,TRUE)-_xlfn.NORM.DIST(AND(CF$4&gt;=$E74,CF$4&lt;=$G74)*(CE$4-$E74+1),$I74/2,$L74,TRUE))/(1-2*_xlfn.NORM.DIST(0,$I74/2,$L74,TRUE))*$C74+($J74="Steady Growth")*(AND(CF$4&gt;=$E74,CF$4&lt;=$G74)*((CF$4-$E74+1)/($I74*($I74+1)/2)*$C74))+($J74="custom")*CustomCF!BY74</f>
        <v>0</v>
      </c>
      <c r="CG74" s="19">
        <f>($J74="Bell Curve")*(_xlfn.NORM.DIST(AND(CG$4&gt;=$E74,CG$4&lt;=$G74)*(CG$4-$E74+1),$I74/2,$L74,TRUE)-_xlfn.NORM.DIST(AND(CG$4&gt;=$E74,CG$4&lt;=$G74)*(CF$4-$E74+1),$I74/2,$L74,TRUE))/(1-2*_xlfn.NORM.DIST(0,$I74/2,$L74,TRUE))*$C74+($J74="Steady Growth")*(AND(CG$4&gt;=$E74,CG$4&lt;=$G74)*((CG$4-$E74+1)/($I74*($I74+1)/2)*$C74))+($J74="custom")*CustomCF!BZ74</f>
        <v>0</v>
      </c>
      <c r="CH74" s="19">
        <f>($J74="Bell Curve")*(_xlfn.NORM.DIST(AND(CH$4&gt;=$E74,CH$4&lt;=$G74)*(CH$4-$E74+1),$I74/2,$L74,TRUE)-_xlfn.NORM.DIST(AND(CH$4&gt;=$E74,CH$4&lt;=$G74)*(CG$4-$E74+1),$I74/2,$L74,TRUE))/(1-2*_xlfn.NORM.DIST(0,$I74/2,$L74,TRUE))*$C74+($J74="Steady Growth")*(AND(CH$4&gt;=$E74,CH$4&lt;=$G74)*((CH$4-$E74+1)/($I74*($I74+1)/2)*$C74))+($J74="custom")*CustomCF!CA74</f>
        <v>0</v>
      </c>
      <c r="CI74" s="19">
        <f>($J74="Bell Curve")*(_xlfn.NORM.DIST(AND(CI$4&gt;=$E74,CI$4&lt;=$G74)*(CI$4-$E74+1),$I74/2,$L74,TRUE)-_xlfn.NORM.DIST(AND(CI$4&gt;=$E74,CI$4&lt;=$G74)*(CH$4-$E74+1),$I74/2,$L74,TRUE))/(1-2*_xlfn.NORM.DIST(0,$I74/2,$L74,TRUE))*$C74+($J74="Steady Growth")*(AND(CI$4&gt;=$E74,CI$4&lt;=$G74)*((CI$4-$E74+1)/($I74*($I74+1)/2)*$C74))+($J74="custom")*CustomCF!CB74</f>
        <v>0</v>
      </c>
      <c r="CJ74" s="19">
        <f>($J74="Bell Curve")*(_xlfn.NORM.DIST(AND(CJ$4&gt;=$E74,CJ$4&lt;=$G74)*(CJ$4-$E74+1),$I74/2,$L74,TRUE)-_xlfn.NORM.DIST(AND(CJ$4&gt;=$E74,CJ$4&lt;=$G74)*(CI$4-$E74+1),$I74/2,$L74,TRUE))/(1-2*_xlfn.NORM.DIST(0,$I74/2,$L74,TRUE))*$C74+($J74="Steady Growth")*(AND(CJ$4&gt;=$E74,CJ$4&lt;=$G74)*((CJ$4-$E74+1)/($I74*($I74+1)/2)*$C74))+($J74="custom")*CustomCF!CC74</f>
        <v>0</v>
      </c>
      <c r="CK74" s="19">
        <f>($J74="Bell Curve")*(_xlfn.NORM.DIST(AND(CK$4&gt;=$E74,CK$4&lt;=$G74)*(CK$4-$E74+1),$I74/2,$L74,TRUE)-_xlfn.NORM.DIST(AND(CK$4&gt;=$E74,CK$4&lt;=$G74)*(CJ$4-$E74+1),$I74/2,$L74,TRUE))/(1-2*_xlfn.NORM.DIST(0,$I74/2,$L74,TRUE))*$C74+($J74="Steady Growth")*(AND(CK$4&gt;=$E74,CK$4&lt;=$G74)*((CK$4-$E74+1)/($I74*($I74+1)/2)*$C74))+($J74="custom")*CustomCF!CD74</f>
        <v>0</v>
      </c>
      <c r="CL74" s="19">
        <f>($J74="Bell Curve")*(_xlfn.NORM.DIST(AND(CL$4&gt;=$E74,CL$4&lt;=$G74)*(CL$4-$E74+1),$I74/2,$L74,TRUE)-_xlfn.NORM.DIST(AND(CL$4&gt;=$E74,CL$4&lt;=$G74)*(CK$4-$E74+1),$I74/2,$L74,TRUE))/(1-2*_xlfn.NORM.DIST(0,$I74/2,$L74,TRUE))*$C74+($J74="Steady Growth")*(AND(CL$4&gt;=$E74,CL$4&lt;=$G74)*((CL$4-$E74+1)/($I74*($I74+1)/2)*$C74))+($J74="custom")*CustomCF!CE74</f>
        <v>0</v>
      </c>
      <c r="CM74" s="19">
        <f>($J74="Bell Curve")*(_xlfn.NORM.DIST(AND(CM$4&gt;=$E74,CM$4&lt;=$G74)*(CM$4-$E74+1),$I74/2,$L74,TRUE)-_xlfn.NORM.DIST(AND(CM$4&gt;=$E74,CM$4&lt;=$G74)*(CL$4-$E74+1),$I74/2,$L74,TRUE))/(1-2*_xlfn.NORM.DIST(0,$I74/2,$L74,TRUE))*$C74+($J74="Steady Growth")*(AND(CM$4&gt;=$E74,CM$4&lt;=$G74)*((CM$4-$E74+1)/($I74*($I74+1)/2)*$C74))+($J74="custom")*CustomCF!CF74</f>
        <v>0</v>
      </c>
      <c r="CN74" s="19">
        <f>($J74="Bell Curve")*(_xlfn.NORM.DIST(AND(CN$4&gt;=$E74,CN$4&lt;=$G74)*(CN$4-$E74+1),$I74/2,$L74,TRUE)-_xlfn.NORM.DIST(AND(CN$4&gt;=$E74,CN$4&lt;=$G74)*(CM$4-$E74+1),$I74/2,$L74,TRUE))/(1-2*_xlfn.NORM.DIST(0,$I74/2,$L74,TRUE))*$C74+($J74="Steady Growth")*(AND(CN$4&gt;=$E74,CN$4&lt;=$G74)*((CN$4-$E74+1)/($I74*($I74+1)/2)*$C74))+($J74="custom")*CustomCF!CG74</f>
        <v>0</v>
      </c>
      <c r="CO74" s="19">
        <f>($J74="Bell Curve")*(_xlfn.NORM.DIST(AND(CO$4&gt;=$E74,CO$4&lt;=$G74)*(CO$4-$E74+1),$I74/2,$L74,TRUE)-_xlfn.NORM.DIST(AND(CO$4&gt;=$E74,CO$4&lt;=$G74)*(CN$4-$E74+1),$I74/2,$L74,TRUE))/(1-2*_xlfn.NORM.DIST(0,$I74/2,$L74,TRUE))*$C74+($J74="Steady Growth")*(AND(CO$4&gt;=$E74,CO$4&lt;=$G74)*((CO$4-$E74+1)/($I74*($I74+1)/2)*$C74))+($J74="custom")*CustomCF!CH74</f>
        <v>0</v>
      </c>
      <c r="CP74" s="19">
        <f>($J74="Bell Curve")*(_xlfn.NORM.DIST(AND(CP$4&gt;=$E74,CP$4&lt;=$G74)*(CP$4-$E74+1),$I74/2,$L74,TRUE)-_xlfn.NORM.DIST(AND(CP$4&gt;=$E74,CP$4&lt;=$G74)*(CO$4-$E74+1),$I74/2,$L74,TRUE))/(1-2*_xlfn.NORM.DIST(0,$I74/2,$L74,TRUE))*$C74+($J74="Steady Growth")*(AND(CP$4&gt;=$E74,CP$4&lt;=$G74)*((CP$4-$E74+1)/($I74*($I74+1)/2)*$C74))+($J74="custom")*CustomCF!CI74</f>
        <v>0</v>
      </c>
      <c r="CQ74" s="19">
        <f>($J74="Bell Curve")*(_xlfn.NORM.DIST(AND(CQ$4&gt;=$E74,CQ$4&lt;=$G74)*(CQ$4-$E74+1),$I74/2,$L74,TRUE)-_xlfn.NORM.DIST(AND(CQ$4&gt;=$E74,CQ$4&lt;=$G74)*(CP$4-$E74+1),$I74/2,$L74,TRUE))/(1-2*_xlfn.NORM.DIST(0,$I74/2,$L74,TRUE))*$C74+($J74="Steady Growth")*(AND(CQ$4&gt;=$E74,CQ$4&lt;=$G74)*((CQ$4-$E74+1)/($I74*($I74+1)/2)*$C74))+($J74="custom")*CustomCF!CJ74</f>
        <v>0</v>
      </c>
      <c r="CR74" s="19">
        <f>($J74="Bell Curve")*(_xlfn.NORM.DIST(AND(CR$4&gt;=$E74,CR$4&lt;=$G74)*(CR$4-$E74+1),$I74/2,$L74,TRUE)-_xlfn.NORM.DIST(AND(CR$4&gt;=$E74,CR$4&lt;=$G74)*(CQ$4-$E74+1),$I74/2,$L74,TRUE))/(1-2*_xlfn.NORM.DIST(0,$I74/2,$L74,TRUE))*$C74+($J74="Steady Growth")*(AND(CR$4&gt;=$E74,CR$4&lt;=$G74)*((CR$4-$E74+1)/($I74*($I74+1)/2)*$C74))+($J74="custom")*CustomCF!CK74</f>
        <v>0</v>
      </c>
      <c r="CS74" s="19">
        <f>($J74="Bell Curve")*(_xlfn.NORM.DIST(AND(CS$4&gt;=$E74,CS$4&lt;=$G74)*(CS$4-$E74+1),$I74/2,$L74,TRUE)-_xlfn.NORM.DIST(AND(CS$4&gt;=$E74,CS$4&lt;=$G74)*(CR$4-$E74+1),$I74/2,$L74,TRUE))/(1-2*_xlfn.NORM.DIST(0,$I74/2,$L74,TRUE))*$C74+($J74="Steady Growth")*(AND(CS$4&gt;=$E74,CS$4&lt;=$G74)*((CS$4-$E74+1)/($I74*($I74+1)/2)*$C74))+($J74="custom")*CustomCF!CL74</f>
        <v>0</v>
      </c>
      <c r="CT74" s="19">
        <f>($J74="Bell Curve")*(_xlfn.NORM.DIST(AND(CT$4&gt;=$E74,CT$4&lt;=$G74)*(CT$4-$E74+1),$I74/2,$L74,TRUE)-_xlfn.NORM.DIST(AND(CT$4&gt;=$E74,CT$4&lt;=$G74)*(CS$4-$E74+1),$I74/2,$L74,TRUE))/(1-2*_xlfn.NORM.DIST(0,$I74/2,$L74,TRUE))*$C74+($J74="Steady Growth")*(AND(CT$4&gt;=$E74,CT$4&lt;=$G74)*((CT$4-$E74+1)/($I74*($I74+1)/2)*$C74))+($J74="custom")*CustomCF!CM74</f>
        <v>0</v>
      </c>
      <c r="CU74" s="19">
        <f>($J74="Bell Curve")*(_xlfn.NORM.DIST(AND(CU$4&gt;=$E74,CU$4&lt;=$G74)*(CU$4-$E74+1),$I74/2,$L74,TRUE)-_xlfn.NORM.DIST(AND(CU$4&gt;=$E74,CU$4&lt;=$G74)*(CT$4-$E74+1),$I74/2,$L74,TRUE))/(1-2*_xlfn.NORM.DIST(0,$I74/2,$L74,TRUE))*$C74+($J74="Steady Growth")*(AND(CU$4&gt;=$E74,CU$4&lt;=$G74)*((CU$4-$E74+1)/($I74*($I74+1)/2)*$C74))+($J74="custom")*CustomCF!CN74</f>
        <v>0</v>
      </c>
      <c r="CV74" s="19">
        <f>($J74="Bell Curve")*(_xlfn.NORM.DIST(AND(CV$4&gt;=$E74,CV$4&lt;=$G74)*(CV$4-$E74+1),$I74/2,$L74,TRUE)-_xlfn.NORM.DIST(AND(CV$4&gt;=$E74,CV$4&lt;=$G74)*(CU$4-$E74+1),$I74/2,$L74,TRUE))/(1-2*_xlfn.NORM.DIST(0,$I74/2,$L74,TRUE))*$C74+($J74="Steady Growth")*(AND(CV$4&gt;=$E74,CV$4&lt;=$G74)*((CV$4-$E74+1)/($I74*($I74+1)/2)*$C74))+($J74="custom")*CustomCF!CO74</f>
        <v>0</v>
      </c>
      <c r="CW74" s="19">
        <f>($J74="Bell Curve")*(_xlfn.NORM.DIST(AND(CW$4&gt;=$E74,CW$4&lt;=$G74)*(CW$4-$E74+1),$I74/2,$L74,TRUE)-_xlfn.NORM.DIST(AND(CW$4&gt;=$E74,CW$4&lt;=$G74)*(CV$4-$E74+1),$I74/2,$L74,TRUE))/(1-2*_xlfn.NORM.DIST(0,$I74/2,$L74,TRUE))*$C74+($J74="Steady Growth")*(AND(CW$4&gt;=$E74,CW$4&lt;=$G74)*((CW$4-$E74+1)/($I74*($I74+1)/2)*$C74))+($J74="custom")*CustomCF!CP74</f>
        <v>0</v>
      </c>
      <c r="CX74" s="19">
        <f>($J74="Bell Curve")*(_xlfn.NORM.DIST(AND(CX$4&gt;=$E74,CX$4&lt;=$G74)*(CX$4-$E74+1),$I74/2,$L74,TRUE)-_xlfn.NORM.DIST(AND(CX$4&gt;=$E74,CX$4&lt;=$G74)*(CW$4-$E74+1),$I74/2,$L74,TRUE))/(1-2*_xlfn.NORM.DIST(0,$I74/2,$L74,TRUE))*$C74+($J74="Steady Growth")*(AND(CX$4&gt;=$E74,CX$4&lt;=$G74)*((CX$4-$E74+1)/($I74*($I74+1)/2)*$C74))+($J74="custom")*CustomCF!CQ74</f>
        <v>0</v>
      </c>
      <c r="CY74" s="19">
        <f>($J74="Bell Curve")*(_xlfn.NORM.DIST(AND(CY$4&gt;=$E74,CY$4&lt;=$G74)*(CY$4-$E74+1),$I74/2,$L74,TRUE)-_xlfn.NORM.DIST(AND(CY$4&gt;=$E74,CY$4&lt;=$G74)*(CX$4-$E74+1),$I74/2,$L74,TRUE))/(1-2*_xlfn.NORM.DIST(0,$I74/2,$L74,TRUE))*$C74+($J74="Steady Growth")*(AND(CY$4&gt;=$E74,CY$4&lt;=$G74)*((CY$4-$E74+1)/($I74*($I74+1)/2)*$C74))+($J74="custom")*CustomCF!CR74</f>
        <v>0</v>
      </c>
      <c r="CZ74" s="19">
        <f>($J74="Bell Curve")*(_xlfn.NORM.DIST(AND(CZ$4&gt;=$E74,CZ$4&lt;=$G74)*(CZ$4-$E74+1),$I74/2,$L74,TRUE)-_xlfn.NORM.DIST(AND(CZ$4&gt;=$E74,CZ$4&lt;=$G74)*(CY$4-$E74+1),$I74/2,$L74,TRUE))/(1-2*_xlfn.NORM.DIST(0,$I74/2,$L74,TRUE))*$C74+($J74="Steady Growth")*(AND(CZ$4&gt;=$E74,CZ$4&lt;=$G74)*((CZ$4-$E74+1)/($I74*($I74+1)/2)*$C74))+($J74="custom")*CustomCF!CS74</f>
        <v>0</v>
      </c>
      <c r="DA74" s="19">
        <f>($J74="Bell Curve")*(_xlfn.NORM.DIST(AND(DA$4&gt;=$E74,DA$4&lt;=$G74)*(DA$4-$E74+1),$I74/2,$L74,TRUE)-_xlfn.NORM.DIST(AND(DA$4&gt;=$E74,DA$4&lt;=$G74)*(CZ$4-$E74+1),$I74/2,$L74,TRUE))/(1-2*_xlfn.NORM.DIST(0,$I74/2,$L74,TRUE))*$C74+($J74="Steady Growth")*(AND(DA$4&gt;=$E74,DA$4&lt;=$G74)*((DA$4-$E74+1)/($I74*($I74+1)/2)*$C74))+($J74="custom")*CustomCF!CT74</f>
        <v>0</v>
      </c>
      <c r="DB74" s="19">
        <f>($J74="Bell Curve")*(_xlfn.NORM.DIST(AND(DB$4&gt;=$E74,DB$4&lt;=$G74)*(DB$4-$E74+1),$I74/2,$L74,TRUE)-_xlfn.NORM.DIST(AND(DB$4&gt;=$E74,DB$4&lt;=$G74)*(DA$4-$E74+1),$I74/2,$L74,TRUE))/(1-2*_xlfn.NORM.DIST(0,$I74/2,$L74,TRUE))*$C74+($J74="Steady Growth")*(AND(DB$4&gt;=$E74,DB$4&lt;=$G74)*((DB$4-$E74+1)/($I74*($I74+1)/2)*$C74))+($J74="custom")*CustomCF!CU74</f>
        <v>0</v>
      </c>
      <c r="DC74" s="19">
        <f>($J74="Bell Curve")*(_xlfn.NORM.DIST(AND(DC$4&gt;=$E74,DC$4&lt;=$G74)*(DC$4-$E74+1),$I74/2,$L74,TRUE)-_xlfn.NORM.DIST(AND(DC$4&gt;=$E74,DC$4&lt;=$G74)*(DB$4-$E74+1),$I74/2,$L74,TRUE))/(1-2*_xlfn.NORM.DIST(0,$I74/2,$L74,TRUE))*$C74+($J74="Steady Growth")*(AND(DC$4&gt;=$E74,DC$4&lt;=$G74)*((DC$4-$E74+1)/($I74*($I74+1)/2)*$C74))+($J74="custom")*CustomCF!CV74</f>
        <v>0</v>
      </c>
      <c r="DD74" s="19">
        <f>($J74="Bell Curve")*(_xlfn.NORM.DIST(AND(DD$4&gt;=$E74,DD$4&lt;=$G74)*(DD$4-$E74+1),$I74/2,$L74,TRUE)-_xlfn.NORM.DIST(AND(DD$4&gt;=$E74,DD$4&lt;=$G74)*(DC$4-$E74+1),$I74/2,$L74,TRUE))/(1-2*_xlfn.NORM.DIST(0,$I74/2,$L74,TRUE))*$C74+($J74="Steady Growth")*(AND(DD$4&gt;=$E74,DD$4&lt;=$G74)*((DD$4-$E74+1)/($I74*($I74+1)/2)*$C74))+($J74="custom")*CustomCF!CW74</f>
        <v>0</v>
      </c>
      <c r="DE74" s="19">
        <f>($J74="Bell Curve")*(_xlfn.NORM.DIST(AND(DE$4&gt;=$E74,DE$4&lt;=$G74)*(DE$4-$E74+1),$I74/2,$L74,TRUE)-_xlfn.NORM.DIST(AND(DE$4&gt;=$E74,DE$4&lt;=$G74)*(DD$4-$E74+1),$I74/2,$L74,TRUE))/(1-2*_xlfn.NORM.DIST(0,$I74/2,$L74,TRUE))*$C74+($J74="Steady Growth")*(AND(DE$4&gt;=$E74,DE$4&lt;=$G74)*((DE$4-$E74+1)/($I74*($I74+1)/2)*$C74))+($J74="custom")*CustomCF!CX74</f>
        <v>0</v>
      </c>
      <c r="DF74" s="19">
        <f>($J74="Bell Curve")*(_xlfn.NORM.DIST(AND(DF$4&gt;=$E74,DF$4&lt;=$G74)*(DF$4-$E74+1),$I74/2,$L74,TRUE)-_xlfn.NORM.DIST(AND(DF$4&gt;=$E74,DF$4&lt;=$G74)*(DE$4-$E74+1),$I74/2,$L74,TRUE))/(1-2*_xlfn.NORM.DIST(0,$I74/2,$L74,TRUE))*$C74+($J74="Steady Growth")*(AND(DF$4&gt;=$E74,DF$4&lt;=$G74)*((DF$4-$E74+1)/($I74*($I74+1)/2)*$C74))+($J74="custom")*CustomCF!CY74</f>
        <v>0</v>
      </c>
      <c r="DG74" s="19">
        <f>($J74="Bell Curve")*(_xlfn.NORM.DIST(AND(DG$4&gt;=$E74,DG$4&lt;=$G74)*(DG$4-$E74+1),$I74/2,$L74,TRUE)-_xlfn.NORM.DIST(AND(DG$4&gt;=$E74,DG$4&lt;=$G74)*(DF$4-$E74+1),$I74/2,$L74,TRUE))/(1-2*_xlfn.NORM.DIST(0,$I74/2,$L74,TRUE))*$C74+($J74="Steady Growth")*(AND(DG$4&gt;=$E74,DG$4&lt;=$G74)*((DG$4-$E74+1)/($I74*($I74+1)/2)*$C74))+($J74="custom")*CustomCF!CZ74</f>
        <v>0</v>
      </c>
      <c r="DH74" s="19">
        <f>($J74="Bell Curve")*(_xlfn.NORM.DIST(AND(DH$4&gt;=$E74,DH$4&lt;=$G74)*(DH$4-$E74+1),$I74/2,$L74,TRUE)-_xlfn.NORM.DIST(AND(DH$4&gt;=$E74,DH$4&lt;=$G74)*(DG$4-$E74+1),$I74/2,$L74,TRUE))/(1-2*_xlfn.NORM.DIST(0,$I74/2,$L74,TRUE))*$C74+($J74="Steady Growth")*(AND(DH$4&gt;=$E74,DH$4&lt;=$G74)*((DH$4-$E74+1)/($I74*($I74+1)/2)*$C74))+($J74="custom")*CustomCF!DA74</f>
        <v>0</v>
      </c>
      <c r="DI74" s="19">
        <f>($J74="Bell Curve")*(_xlfn.NORM.DIST(AND(DI$4&gt;=$E74,DI$4&lt;=$G74)*(DI$4-$E74+1),$I74/2,$L74,TRUE)-_xlfn.NORM.DIST(AND(DI$4&gt;=$E74,DI$4&lt;=$G74)*(DH$4-$E74+1),$I74/2,$L74,TRUE))/(1-2*_xlfn.NORM.DIST(0,$I74/2,$L74,TRUE))*$C74+($J74="Steady Growth")*(AND(DI$4&gt;=$E74,DI$4&lt;=$G74)*((DI$4-$E74+1)/($I74*($I74+1)/2)*$C74))+($J74="custom")*CustomCF!DB74</f>
        <v>0</v>
      </c>
      <c r="DJ74" s="19">
        <f>($J74="Bell Curve")*(_xlfn.NORM.DIST(AND(DJ$4&gt;=$E74,DJ$4&lt;=$G74)*(DJ$4-$E74+1),$I74/2,$L74,TRUE)-_xlfn.NORM.DIST(AND(DJ$4&gt;=$E74,DJ$4&lt;=$G74)*(DI$4-$E74+1),$I74/2,$L74,TRUE))/(1-2*_xlfn.NORM.DIST(0,$I74/2,$L74,TRUE))*$C74+($J74="Steady Growth")*(AND(DJ$4&gt;=$E74,DJ$4&lt;=$G74)*((DJ$4-$E74+1)/($I74*($I74+1)/2)*$C74))+($J74="custom")*CustomCF!DC74</f>
        <v>0</v>
      </c>
      <c r="DK74" s="19">
        <f>($J74="Bell Curve")*(_xlfn.NORM.DIST(AND(DK$4&gt;=$E74,DK$4&lt;=$G74)*(DK$4-$E74+1),$I74/2,$L74,TRUE)-_xlfn.NORM.DIST(AND(DK$4&gt;=$E74,DK$4&lt;=$G74)*(DJ$4-$E74+1),$I74/2,$L74,TRUE))/(1-2*_xlfn.NORM.DIST(0,$I74/2,$L74,TRUE))*$C74+($J74="Steady Growth")*(AND(DK$4&gt;=$E74,DK$4&lt;=$G74)*((DK$4-$E74+1)/($I74*($I74+1)/2)*$C74))+($J74="custom")*CustomCF!DD74</f>
        <v>0</v>
      </c>
      <c r="DL74" s="19">
        <f>($J74="Bell Curve")*(_xlfn.NORM.DIST(AND(DL$4&gt;=$E74,DL$4&lt;=$G74)*(DL$4-$E74+1),$I74/2,$L74,TRUE)-_xlfn.NORM.DIST(AND(DL$4&gt;=$E74,DL$4&lt;=$G74)*(DK$4-$E74+1),$I74/2,$L74,TRUE))/(1-2*_xlfn.NORM.DIST(0,$I74/2,$L74,TRUE))*$C74+($J74="Steady Growth")*(AND(DL$4&gt;=$E74,DL$4&lt;=$G74)*((DL$4-$E74+1)/($I74*($I74+1)/2)*$C74))+($J74="custom")*CustomCF!DE74</f>
        <v>0</v>
      </c>
      <c r="DM74" s="19">
        <f>($J74="Bell Curve")*(_xlfn.NORM.DIST(AND(DM$4&gt;=$E74,DM$4&lt;=$G74)*(DM$4-$E74+1),$I74/2,$L74,TRUE)-_xlfn.NORM.DIST(AND(DM$4&gt;=$E74,DM$4&lt;=$G74)*(DL$4-$E74+1),$I74/2,$L74,TRUE))/(1-2*_xlfn.NORM.DIST(0,$I74/2,$L74,TRUE))*$C74+($J74="Steady Growth")*(AND(DM$4&gt;=$E74,DM$4&lt;=$G74)*((DM$4-$E74+1)/($I74*($I74+1)/2)*$C74))+($J74="custom")*CustomCF!DF74</f>
        <v>0</v>
      </c>
      <c r="DN74" s="19">
        <f>($J74="Bell Curve")*(_xlfn.NORM.DIST(AND(DN$4&gt;=$E74,DN$4&lt;=$G74)*(DN$4-$E74+1),$I74/2,$L74,TRUE)-_xlfn.NORM.DIST(AND(DN$4&gt;=$E74,DN$4&lt;=$G74)*(DM$4-$E74+1),$I74/2,$L74,TRUE))/(1-2*_xlfn.NORM.DIST(0,$I74/2,$L74,TRUE))*$C74+($J74="Steady Growth")*(AND(DN$4&gt;=$E74,DN$4&lt;=$G74)*((DN$4-$E74+1)/($I74*($I74+1)/2)*$C74))+($J74="custom")*CustomCF!DG74</f>
        <v>0</v>
      </c>
      <c r="DO74" s="19">
        <f>($J74="Bell Curve")*(_xlfn.NORM.DIST(AND(DO$4&gt;=$E74,DO$4&lt;=$G74)*(DO$4-$E74+1),$I74/2,$L74,TRUE)-_xlfn.NORM.DIST(AND(DO$4&gt;=$E74,DO$4&lt;=$G74)*(DN$4-$E74+1),$I74/2,$L74,TRUE))/(1-2*_xlfn.NORM.DIST(0,$I74/2,$L74,TRUE))*$C74+($J74="Steady Growth")*(AND(DO$4&gt;=$E74,DO$4&lt;=$G74)*((DO$4-$E74+1)/($I74*($I74+1)/2)*$C74))+($J74="custom")*CustomCF!DH74</f>
        <v>0</v>
      </c>
      <c r="DP74" s="19">
        <f>($J74="Bell Curve")*(_xlfn.NORM.DIST(AND(DP$4&gt;=$E74,DP$4&lt;=$G74)*(DP$4-$E74+1),$I74/2,$L74,TRUE)-_xlfn.NORM.DIST(AND(DP$4&gt;=$E74,DP$4&lt;=$G74)*(DO$4-$E74+1),$I74/2,$L74,TRUE))/(1-2*_xlfn.NORM.DIST(0,$I74/2,$L74,TRUE))*$C74+($J74="Steady Growth")*(AND(DP$4&gt;=$E74,DP$4&lt;=$G74)*((DP$4-$E74+1)/($I74*($I74+1)/2)*$C74))+($J74="custom")*CustomCF!DI74</f>
        <v>0</v>
      </c>
      <c r="DQ74" s="19">
        <f>($J74="Bell Curve")*(_xlfn.NORM.DIST(AND(DQ$4&gt;=$E74,DQ$4&lt;=$G74)*(DQ$4-$E74+1),$I74/2,$L74,TRUE)-_xlfn.NORM.DIST(AND(DQ$4&gt;=$E74,DQ$4&lt;=$G74)*(DP$4-$E74+1),$I74/2,$L74,TRUE))/(1-2*_xlfn.NORM.DIST(0,$I74/2,$L74,TRUE))*$C74+($J74="Steady Growth")*(AND(DQ$4&gt;=$E74,DQ$4&lt;=$G74)*((DQ$4-$E74+1)/($I74*($I74+1)/2)*$C74))+($J74="custom")*CustomCF!DJ74</f>
        <v>0</v>
      </c>
      <c r="DR74" s="19">
        <f>($J74="Bell Curve")*(_xlfn.NORM.DIST(AND(DR$4&gt;=$E74,DR$4&lt;=$G74)*(DR$4-$E74+1),$I74/2,$L74,TRUE)-_xlfn.NORM.DIST(AND(DR$4&gt;=$E74,DR$4&lt;=$G74)*(DQ$4-$E74+1),$I74/2,$L74,TRUE))/(1-2*_xlfn.NORM.DIST(0,$I74/2,$L74,TRUE))*$C74+($J74="Steady Growth")*(AND(DR$4&gt;=$E74,DR$4&lt;=$G74)*((DR$4-$E74+1)/($I74*($I74+1)/2)*$C74))+($J74="custom")*CustomCF!DK74</f>
        <v>0</v>
      </c>
      <c r="DS74" s="19">
        <f>($J74="Bell Curve")*(_xlfn.NORM.DIST(AND(DS$4&gt;=$E74,DS$4&lt;=$G74)*(DS$4-$E74+1),$I74/2,$L74,TRUE)-_xlfn.NORM.DIST(AND(DS$4&gt;=$E74,DS$4&lt;=$G74)*(DR$4-$E74+1),$I74/2,$L74,TRUE))/(1-2*_xlfn.NORM.DIST(0,$I74/2,$L74,TRUE))*$C74+($J74="Steady Growth")*(AND(DS$4&gt;=$E74,DS$4&lt;=$G74)*((DS$4-$E74+1)/($I74*($I74+1)/2)*$C74))+($J74="custom")*CustomCF!DL74</f>
        <v>0</v>
      </c>
      <c r="DT74" s="19">
        <f>($J74="Bell Curve")*(_xlfn.NORM.DIST(AND(DT$4&gt;=$E74,DT$4&lt;=$G74)*(DT$4-$E74+1),$I74/2,$L74,TRUE)-_xlfn.NORM.DIST(AND(DT$4&gt;=$E74,DT$4&lt;=$G74)*(DS$4-$E74+1),$I74/2,$L74,TRUE))/(1-2*_xlfn.NORM.DIST(0,$I74/2,$L74,TRUE))*$C74+($J74="Steady Growth")*(AND(DT$4&gt;=$E74,DT$4&lt;=$G74)*((DT$4-$E74+1)/($I74*($I74+1)/2)*$C74))+($J74="custom")*CustomCF!DM74</f>
        <v>0</v>
      </c>
      <c r="DU74" s="19">
        <f>($J74="Bell Curve")*(_xlfn.NORM.DIST(AND(DU$4&gt;=$E74,DU$4&lt;=$G74)*(DU$4-$E74+1),$I74/2,$L74,TRUE)-_xlfn.NORM.DIST(AND(DU$4&gt;=$E74,DU$4&lt;=$G74)*(DT$4-$E74+1),$I74/2,$L74,TRUE))/(1-2*_xlfn.NORM.DIST(0,$I74/2,$L74,TRUE))*$C74+($J74="Steady Growth")*(AND(DU$4&gt;=$E74,DU$4&lt;=$G74)*((DU$4-$E74+1)/($I74*($I74+1)/2)*$C74))+($J74="custom")*CustomCF!DN74</f>
        <v>0</v>
      </c>
      <c r="DV74" s="19">
        <f>($J74="Bell Curve")*(_xlfn.NORM.DIST(AND(DV$4&gt;=$E74,DV$4&lt;=$G74)*(DV$4-$E74+1),$I74/2,$L74,TRUE)-_xlfn.NORM.DIST(AND(DV$4&gt;=$E74,DV$4&lt;=$G74)*(DU$4-$E74+1),$I74/2,$L74,TRUE))/(1-2*_xlfn.NORM.DIST(0,$I74/2,$L74,TRUE))*$C74+($J74="Steady Growth")*(AND(DV$4&gt;=$E74,DV$4&lt;=$G74)*((DV$4-$E74+1)/($I74*($I74+1)/2)*$C74))+($J74="custom")*CustomCF!DO74</f>
        <v>0</v>
      </c>
      <c r="DW74" s="19">
        <f>($J74="Bell Curve")*(_xlfn.NORM.DIST(AND(DW$4&gt;=$E74,DW$4&lt;=$G74)*(DW$4-$E74+1),$I74/2,$L74,TRUE)-_xlfn.NORM.DIST(AND(DW$4&gt;=$E74,DW$4&lt;=$G74)*(DV$4-$E74+1),$I74/2,$L74,TRUE))/(1-2*_xlfn.NORM.DIST(0,$I74/2,$L74,TRUE))*$C74+($J74="Steady Growth")*(AND(DW$4&gt;=$E74,DW$4&lt;=$G74)*((DW$4-$E74+1)/($I74*($I74+1)/2)*$C74))+($J74="custom")*CustomCF!DP74</f>
        <v>0</v>
      </c>
      <c r="DX74" s="19">
        <f>($J74="Bell Curve")*(_xlfn.NORM.DIST(AND(DX$4&gt;=$E74,DX$4&lt;=$G74)*(DX$4-$E74+1),$I74/2,$L74,TRUE)-_xlfn.NORM.DIST(AND(DX$4&gt;=$E74,DX$4&lt;=$G74)*(DW$4-$E74+1),$I74/2,$L74,TRUE))/(1-2*_xlfn.NORM.DIST(0,$I74/2,$L74,TRUE))*$C74+($J74="Steady Growth")*(AND(DX$4&gt;=$E74,DX$4&lt;=$G74)*((DX$4-$E74+1)/($I74*($I74+1)/2)*$C74))+($J74="custom")*CustomCF!DQ74</f>
        <v>0</v>
      </c>
      <c r="DY74" s="19">
        <f>($J74="Bell Curve")*(_xlfn.NORM.DIST(AND(DY$4&gt;=$E74,DY$4&lt;=$G74)*(DY$4-$E74+1),$I74/2,$L74,TRUE)-_xlfn.NORM.DIST(AND(DY$4&gt;=$E74,DY$4&lt;=$G74)*(DX$4-$E74+1),$I74/2,$L74,TRUE))/(1-2*_xlfn.NORM.DIST(0,$I74/2,$L74,TRUE))*$C74+($J74="Steady Growth")*(AND(DY$4&gt;=$E74,DY$4&lt;=$G74)*((DY$4-$E74+1)/($I74*($I74+1)/2)*$C74))+($J74="custom")*CustomCF!DR74</f>
        <v>0</v>
      </c>
      <c r="DZ74" s="19">
        <f>($J74="Bell Curve")*(_xlfn.NORM.DIST(AND(DZ$4&gt;=$E74,DZ$4&lt;=$G74)*(DZ$4-$E74+1),$I74/2,$L74,TRUE)-_xlfn.NORM.DIST(AND(DZ$4&gt;=$E74,DZ$4&lt;=$G74)*(DY$4-$E74+1),$I74/2,$L74,TRUE))/(1-2*_xlfn.NORM.DIST(0,$I74/2,$L74,TRUE))*$C74+($J74="Steady Growth")*(AND(DZ$4&gt;=$E74,DZ$4&lt;=$G74)*((DZ$4-$E74+1)/($I74*($I74+1)/2)*$C74))+($J74="custom")*CustomCF!DS74</f>
        <v>0</v>
      </c>
      <c r="EA74" s="19">
        <f>($J74="Bell Curve")*(_xlfn.NORM.DIST(AND(EA$4&gt;=$E74,EA$4&lt;=$G74)*(EA$4-$E74+1),$I74/2,$L74,TRUE)-_xlfn.NORM.DIST(AND(EA$4&gt;=$E74,EA$4&lt;=$G74)*(DZ$4-$E74+1),$I74/2,$L74,TRUE))/(1-2*_xlfn.NORM.DIST(0,$I74/2,$L74,TRUE))*$C74+($J74="Steady Growth")*(AND(EA$4&gt;=$E74,EA$4&lt;=$G74)*((EA$4-$E74+1)/($I74*($I74+1)/2)*$C74))+($J74="custom")*CustomCF!DT74</f>
        <v>0</v>
      </c>
      <c r="EB74" s="19">
        <f>($J74="Bell Curve")*(_xlfn.NORM.DIST(AND(EB$4&gt;=$E74,EB$4&lt;=$G74)*(EB$4-$E74+1),$I74/2,$L74,TRUE)-_xlfn.NORM.DIST(AND(EB$4&gt;=$E74,EB$4&lt;=$G74)*(EA$4-$E74+1),$I74/2,$L74,TRUE))/(1-2*_xlfn.NORM.DIST(0,$I74/2,$L74,TRUE))*$C74+($J74="Steady Growth")*(AND(EB$4&gt;=$E74,EB$4&lt;=$G74)*((EB$4-$E74+1)/($I74*($I74+1)/2)*$C74))+($J74="custom")*CustomCF!DU74</f>
        <v>0</v>
      </c>
      <c r="EC74" s="19">
        <f>($J74="Bell Curve")*(_xlfn.NORM.DIST(AND(EC$4&gt;=$E74,EC$4&lt;=$G74)*(EC$4-$E74+1),$I74/2,$L74,TRUE)-_xlfn.NORM.DIST(AND(EC$4&gt;=$E74,EC$4&lt;=$G74)*(EB$4-$E74+1),$I74/2,$L74,TRUE))/(1-2*_xlfn.NORM.DIST(0,$I74/2,$L74,TRUE))*$C74+($J74="Steady Growth")*(AND(EC$4&gt;=$E74,EC$4&lt;=$G74)*((EC$4-$E74+1)/($I74*($I74+1)/2)*$C74))+($J74="custom")*CustomCF!DV74</f>
        <v>0</v>
      </c>
      <c r="ED74" s="19">
        <f>($J74="Bell Curve")*(_xlfn.NORM.DIST(AND(ED$4&gt;=$E74,ED$4&lt;=$G74)*(ED$4-$E74+1),$I74/2,$L74,TRUE)-_xlfn.NORM.DIST(AND(ED$4&gt;=$E74,ED$4&lt;=$G74)*(EC$4-$E74+1),$I74/2,$L74,TRUE))/(1-2*_xlfn.NORM.DIST(0,$I74/2,$L74,TRUE))*$C74+($J74="Steady Growth")*(AND(ED$4&gt;=$E74,ED$4&lt;=$G74)*((ED$4-$E74+1)/($I74*($I74+1)/2)*$C74))+($J74="custom")*CustomCF!DW74</f>
        <v>0</v>
      </c>
      <c r="EE74" s="19">
        <f>($J74="Bell Curve")*(_xlfn.NORM.DIST(AND(EE$4&gt;=$E74,EE$4&lt;=$G74)*(EE$4-$E74+1),$I74/2,$L74,TRUE)-_xlfn.NORM.DIST(AND(EE$4&gt;=$E74,EE$4&lt;=$G74)*(ED$4-$E74+1),$I74/2,$L74,TRUE))/(1-2*_xlfn.NORM.DIST(0,$I74/2,$L74,TRUE))*$C74+($J74="Steady Growth")*(AND(EE$4&gt;=$E74,EE$4&lt;=$G74)*((EE$4-$E74+1)/($I74*($I74+1)/2)*$C74))+($J74="custom")*CustomCF!DX74</f>
        <v>0</v>
      </c>
      <c r="EF74" s="121">
        <f>($J74="Bell Curve")*(_xlfn.NORM.DIST(AND(EF$4&gt;=$E74,EF$4&lt;=$G74)*(EF$4-$E74+1),$I74/2,$L74,TRUE)-_xlfn.NORM.DIST(AND(EF$4&gt;=$E74,EF$4&lt;=$G74)*(EE$4-$E74+1),$I74/2,$L74,TRUE))/(1-2*_xlfn.NORM.DIST(0,$I74/2,$L74,TRUE))*$C74+($J74="Steady Growth")*(AND(EF$4&gt;=$E74,EF$4&lt;=$G74)*((EF$4-$E74+1)/($I74*($I74+1)/2)*$C74))+($J74="custom")*CustomCF!DY74</f>
        <v>0</v>
      </c>
    </row>
    <row r="75" spans="2:136" hidden="1" outlineLevel="1" x14ac:dyDescent="0.2">
      <c r="B75" s="103">
        <f>Budget!S14</f>
        <v>0</v>
      </c>
      <c r="C75" s="19">
        <f>Budget!T22</f>
        <v>0</v>
      </c>
      <c r="D75" s="19" t="str">
        <f t="shared" si="29"/>
        <v/>
      </c>
      <c r="E75" s="92">
        <v>12</v>
      </c>
      <c r="F75" s="18">
        <f>IF(J75="Custom",CustomCF!E75,INDEX($P$6:$EF$6,MATCH(E75,$P$4:$EF$4,0)))</f>
        <v>46387</v>
      </c>
      <c r="G75" s="92">
        <v>30</v>
      </c>
      <c r="H75" s="18">
        <f>IF(J75="Custom",CustomCF!F75,INDEX($P$6:$EF$6,MATCH(G75,$P$4:$EF$4,0)))</f>
        <v>46934</v>
      </c>
      <c r="I75" s="9">
        <f t="shared" si="30"/>
        <v>19</v>
      </c>
      <c r="J75" s="92" t="s">
        <v>30</v>
      </c>
      <c r="K75" s="92" t="s">
        <v>31</v>
      </c>
      <c r="L75" s="9">
        <f t="shared" si="28"/>
        <v>10000000</v>
      </c>
      <c r="M75" s="107">
        <f t="shared" si="23"/>
        <v>0</v>
      </c>
      <c r="N75" s="112" t="str">
        <f t="shared" si="31"/>
        <v>OK</v>
      </c>
      <c r="O75" s="112"/>
      <c r="P75" s="19">
        <f>($J75="Bell Curve")*(_xlfn.NORM.DIST(AND(P$4&gt;=$E75,P$4&lt;=$G75)*(P$4-$E75+1),$I75/2,$L75,TRUE)-_xlfn.NORM.DIST(AND(P$4&gt;=$E75,P$4&lt;=$G75)*(N$4-$E75+1),$I75/2,$L75,TRUE))/(1-2*_xlfn.NORM.DIST(0,$I75/2,$L75,TRUE))*$C75+($J75="Steady Growth")*(AND(P$4&gt;=$E75,P$4&lt;=$G75)*((P$4-$E75+1)/($I75*($I75+1)/2)*$C75))+($J75="custom")*CustomCF!I75</f>
        <v>0</v>
      </c>
      <c r="Q75" s="19">
        <f>($J75="Bell Curve")*(_xlfn.NORM.DIST(AND(Q$4&gt;=$E75,Q$4&lt;=$G75)*(Q$4-$E75+1),$I75/2,$L75,TRUE)-_xlfn.NORM.DIST(AND(Q$4&gt;=$E75,Q$4&lt;=$G75)*(P$4-$E75+1),$I75/2,$L75,TRUE))/(1-2*_xlfn.NORM.DIST(0,$I75/2,$L75,TRUE))*$C75+($J75="Steady Growth")*(AND(Q$4&gt;=$E75,Q$4&lt;=$G75)*((Q$4-$E75+1)/($I75*($I75+1)/2)*$C75))+($J75="custom")*CustomCF!J75</f>
        <v>0</v>
      </c>
      <c r="R75" s="19">
        <f>($J75="Bell Curve")*(_xlfn.NORM.DIST(AND(R$4&gt;=$E75,R$4&lt;=$G75)*(R$4-$E75+1),$I75/2,$L75,TRUE)-_xlfn.NORM.DIST(AND(R$4&gt;=$E75,R$4&lt;=$G75)*(Q$4-$E75+1),$I75/2,$L75,TRUE))/(1-2*_xlfn.NORM.DIST(0,$I75/2,$L75,TRUE))*$C75+($J75="Steady Growth")*(AND(R$4&gt;=$E75,R$4&lt;=$G75)*((R$4-$E75+1)/($I75*($I75+1)/2)*$C75))+($J75="custom")*CustomCF!K75</f>
        <v>0</v>
      </c>
      <c r="S75" s="19">
        <f>($J75="Bell Curve")*(_xlfn.NORM.DIST(AND(S$4&gt;=$E75,S$4&lt;=$G75)*(S$4-$E75+1),$I75/2,$L75,TRUE)-_xlfn.NORM.DIST(AND(S$4&gt;=$E75,S$4&lt;=$G75)*(R$4-$E75+1),$I75/2,$L75,TRUE))/(1-2*_xlfn.NORM.DIST(0,$I75/2,$L75,TRUE))*$C75+($J75="Steady Growth")*(AND(S$4&gt;=$E75,S$4&lt;=$G75)*((S$4-$E75+1)/($I75*($I75+1)/2)*$C75))+($J75="custom")*CustomCF!L75</f>
        <v>0</v>
      </c>
      <c r="T75" s="19">
        <f>($J75="Bell Curve")*(_xlfn.NORM.DIST(AND(T$4&gt;=$E75,T$4&lt;=$G75)*(T$4-$E75+1),$I75/2,$L75,TRUE)-_xlfn.NORM.DIST(AND(T$4&gt;=$E75,T$4&lt;=$G75)*(S$4-$E75+1),$I75/2,$L75,TRUE))/(1-2*_xlfn.NORM.DIST(0,$I75/2,$L75,TRUE))*$C75+($J75="Steady Growth")*(AND(T$4&gt;=$E75,T$4&lt;=$G75)*((T$4-$E75+1)/($I75*($I75+1)/2)*$C75))+($J75="custom")*CustomCF!M75</f>
        <v>0</v>
      </c>
      <c r="U75" s="19">
        <f>($J75="Bell Curve")*(_xlfn.NORM.DIST(AND(U$4&gt;=$E75,U$4&lt;=$G75)*(U$4-$E75+1),$I75/2,$L75,TRUE)-_xlfn.NORM.DIST(AND(U$4&gt;=$E75,U$4&lt;=$G75)*(T$4-$E75+1),$I75/2,$L75,TRUE))/(1-2*_xlfn.NORM.DIST(0,$I75/2,$L75,TRUE))*$C75+($J75="Steady Growth")*(AND(U$4&gt;=$E75,U$4&lt;=$G75)*((U$4-$E75+1)/($I75*($I75+1)/2)*$C75))+($J75="custom")*CustomCF!N75</f>
        <v>0</v>
      </c>
      <c r="V75" s="19">
        <f>($J75="Bell Curve")*(_xlfn.NORM.DIST(AND(V$4&gt;=$E75,V$4&lt;=$G75)*(V$4-$E75+1),$I75/2,$L75,TRUE)-_xlfn.NORM.DIST(AND(V$4&gt;=$E75,V$4&lt;=$G75)*(U$4-$E75+1),$I75/2,$L75,TRUE))/(1-2*_xlfn.NORM.DIST(0,$I75/2,$L75,TRUE))*$C75+($J75="Steady Growth")*(AND(V$4&gt;=$E75,V$4&lt;=$G75)*((V$4-$E75+1)/($I75*($I75+1)/2)*$C75))+($J75="custom")*CustomCF!O75</f>
        <v>0</v>
      </c>
      <c r="W75" s="19">
        <f>($J75="Bell Curve")*(_xlfn.NORM.DIST(AND(W$4&gt;=$E75,W$4&lt;=$G75)*(W$4-$E75+1),$I75/2,$L75,TRUE)-_xlfn.NORM.DIST(AND(W$4&gt;=$E75,W$4&lt;=$G75)*(V$4-$E75+1),$I75/2,$L75,TRUE))/(1-2*_xlfn.NORM.DIST(0,$I75/2,$L75,TRUE))*$C75+($J75="Steady Growth")*(AND(W$4&gt;=$E75,W$4&lt;=$G75)*((W$4-$E75+1)/($I75*($I75+1)/2)*$C75))+($J75="custom")*CustomCF!P75</f>
        <v>0</v>
      </c>
      <c r="X75" s="19">
        <f>($J75="Bell Curve")*(_xlfn.NORM.DIST(AND(X$4&gt;=$E75,X$4&lt;=$G75)*(X$4-$E75+1),$I75/2,$L75,TRUE)-_xlfn.NORM.DIST(AND(X$4&gt;=$E75,X$4&lt;=$G75)*(W$4-$E75+1),$I75/2,$L75,TRUE))/(1-2*_xlfn.NORM.DIST(0,$I75/2,$L75,TRUE))*$C75+($J75="Steady Growth")*(AND(X$4&gt;=$E75,X$4&lt;=$G75)*((X$4-$E75+1)/($I75*($I75+1)/2)*$C75))+($J75="custom")*CustomCF!Q75</f>
        <v>0</v>
      </c>
      <c r="Y75" s="19">
        <f>($J75="Bell Curve")*(_xlfn.NORM.DIST(AND(Y$4&gt;=$E75,Y$4&lt;=$G75)*(Y$4-$E75+1),$I75/2,$L75,TRUE)-_xlfn.NORM.DIST(AND(Y$4&gt;=$E75,Y$4&lt;=$G75)*(X$4-$E75+1),$I75/2,$L75,TRUE))/(1-2*_xlfn.NORM.DIST(0,$I75/2,$L75,TRUE))*$C75+($J75="Steady Growth")*(AND(Y$4&gt;=$E75,Y$4&lt;=$G75)*((Y$4-$E75+1)/($I75*($I75+1)/2)*$C75))+($J75="custom")*CustomCF!R75</f>
        <v>0</v>
      </c>
      <c r="Z75" s="19">
        <f>($J75="Bell Curve")*(_xlfn.NORM.DIST(AND(Z$4&gt;=$E75,Z$4&lt;=$G75)*(Z$4-$E75+1),$I75/2,$L75,TRUE)-_xlfn.NORM.DIST(AND(Z$4&gt;=$E75,Z$4&lt;=$G75)*(Y$4-$E75+1),$I75/2,$L75,TRUE))/(1-2*_xlfn.NORM.DIST(0,$I75/2,$L75,TRUE))*$C75+($J75="Steady Growth")*(AND(Z$4&gt;=$E75,Z$4&lt;=$G75)*((Z$4-$E75+1)/($I75*($I75+1)/2)*$C75))+($J75="custom")*CustomCF!S75</f>
        <v>0</v>
      </c>
      <c r="AA75" s="19">
        <f>($J75="Bell Curve")*(_xlfn.NORM.DIST(AND(AA$4&gt;=$E75,AA$4&lt;=$G75)*(AA$4-$E75+1),$I75/2,$L75,TRUE)-_xlfn.NORM.DIST(AND(AA$4&gt;=$E75,AA$4&lt;=$G75)*(Z$4-$E75+1),$I75/2,$L75,TRUE))/(1-2*_xlfn.NORM.DIST(0,$I75/2,$L75,TRUE))*$C75+($J75="Steady Growth")*(AND(AA$4&gt;=$E75,AA$4&lt;=$G75)*((AA$4-$E75+1)/($I75*($I75+1)/2)*$C75))+($J75="custom")*CustomCF!T75</f>
        <v>0</v>
      </c>
      <c r="AB75" s="19">
        <f>($J75="Bell Curve")*(_xlfn.NORM.DIST(AND(AB$4&gt;=$E75,AB$4&lt;=$G75)*(AB$4-$E75+1),$I75/2,$L75,TRUE)-_xlfn.NORM.DIST(AND(AB$4&gt;=$E75,AB$4&lt;=$G75)*(AA$4-$E75+1),$I75/2,$L75,TRUE))/(1-2*_xlfn.NORM.DIST(0,$I75/2,$L75,TRUE))*$C75+($J75="Steady Growth")*(AND(AB$4&gt;=$E75,AB$4&lt;=$G75)*((AB$4-$E75+1)/($I75*($I75+1)/2)*$C75))+($J75="custom")*CustomCF!U75</f>
        <v>0</v>
      </c>
      <c r="AC75" s="19">
        <f>($J75="Bell Curve")*(_xlfn.NORM.DIST(AND(AC$4&gt;=$E75,AC$4&lt;=$G75)*(AC$4-$E75+1),$I75/2,$L75,TRUE)-_xlfn.NORM.DIST(AND(AC$4&gt;=$E75,AC$4&lt;=$G75)*(AB$4-$E75+1),$I75/2,$L75,TRUE))/(1-2*_xlfn.NORM.DIST(0,$I75/2,$L75,TRUE))*$C75+($J75="Steady Growth")*(AND(AC$4&gt;=$E75,AC$4&lt;=$G75)*((AC$4-$E75+1)/($I75*($I75+1)/2)*$C75))+($J75="custom")*CustomCF!V75</f>
        <v>0</v>
      </c>
      <c r="AD75" s="19">
        <f>($J75="Bell Curve")*(_xlfn.NORM.DIST(AND(AD$4&gt;=$E75,AD$4&lt;=$G75)*(AD$4-$E75+1),$I75/2,$L75,TRUE)-_xlfn.NORM.DIST(AND(AD$4&gt;=$E75,AD$4&lt;=$G75)*(AC$4-$E75+1),$I75/2,$L75,TRUE))/(1-2*_xlfn.NORM.DIST(0,$I75/2,$L75,TRUE))*$C75+($J75="Steady Growth")*(AND(AD$4&gt;=$E75,AD$4&lt;=$G75)*((AD$4-$E75+1)/($I75*($I75+1)/2)*$C75))+($J75="custom")*CustomCF!W75</f>
        <v>0</v>
      </c>
      <c r="AE75" s="19">
        <f>($J75="Bell Curve")*(_xlfn.NORM.DIST(AND(AE$4&gt;=$E75,AE$4&lt;=$G75)*(AE$4-$E75+1),$I75/2,$L75,TRUE)-_xlfn.NORM.DIST(AND(AE$4&gt;=$E75,AE$4&lt;=$G75)*(AD$4-$E75+1),$I75/2,$L75,TRUE))/(1-2*_xlfn.NORM.DIST(0,$I75/2,$L75,TRUE))*$C75+($J75="Steady Growth")*(AND(AE$4&gt;=$E75,AE$4&lt;=$G75)*((AE$4-$E75+1)/($I75*($I75+1)/2)*$C75))+($J75="custom")*CustomCF!X75</f>
        <v>0</v>
      </c>
      <c r="AF75" s="19">
        <f>($J75="Bell Curve")*(_xlfn.NORM.DIST(AND(AF$4&gt;=$E75,AF$4&lt;=$G75)*(AF$4-$E75+1),$I75/2,$L75,TRUE)-_xlfn.NORM.DIST(AND(AF$4&gt;=$E75,AF$4&lt;=$G75)*(AE$4-$E75+1),$I75/2,$L75,TRUE))/(1-2*_xlfn.NORM.DIST(0,$I75/2,$L75,TRUE))*$C75+($J75="Steady Growth")*(AND(AF$4&gt;=$E75,AF$4&lt;=$G75)*((AF$4-$E75+1)/($I75*($I75+1)/2)*$C75))+($J75="custom")*CustomCF!Y75</f>
        <v>0</v>
      </c>
      <c r="AG75" s="19">
        <f>($J75="Bell Curve")*(_xlfn.NORM.DIST(AND(AG$4&gt;=$E75,AG$4&lt;=$G75)*(AG$4-$E75+1),$I75/2,$L75,TRUE)-_xlfn.NORM.DIST(AND(AG$4&gt;=$E75,AG$4&lt;=$G75)*(AF$4-$E75+1),$I75/2,$L75,TRUE))/(1-2*_xlfn.NORM.DIST(0,$I75/2,$L75,TRUE))*$C75+($J75="Steady Growth")*(AND(AG$4&gt;=$E75,AG$4&lt;=$G75)*((AG$4-$E75+1)/($I75*($I75+1)/2)*$C75))+($J75="custom")*CustomCF!Z75</f>
        <v>0</v>
      </c>
      <c r="AH75" s="19">
        <f>($J75="Bell Curve")*(_xlfn.NORM.DIST(AND(AH$4&gt;=$E75,AH$4&lt;=$G75)*(AH$4-$E75+1),$I75/2,$L75,TRUE)-_xlfn.NORM.DIST(AND(AH$4&gt;=$E75,AH$4&lt;=$G75)*(AG$4-$E75+1),$I75/2,$L75,TRUE))/(1-2*_xlfn.NORM.DIST(0,$I75/2,$L75,TRUE))*$C75+($J75="Steady Growth")*(AND(AH$4&gt;=$E75,AH$4&lt;=$G75)*((AH$4-$E75+1)/($I75*($I75+1)/2)*$C75))+($J75="custom")*CustomCF!AA75</f>
        <v>0</v>
      </c>
      <c r="AI75" s="19">
        <f>($J75="Bell Curve")*(_xlfn.NORM.DIST(AND(AI$4&gt;=$E75,AI$4&lt;=$G75)*(AI$4-$E75+1),$I75/2,$L75,TRUE)-_xlfn.NORM.DIST(AND(AI$4&gt;=$E75,AI$4&lt;=$G75)*(AH$4-$E75+1),$I75/2,$L75,TRUE))/(1-2*_xlfn.NORM.DIST(0,$I75/2,$L75,TRUE))*$C75+($J75="Steady Growth")*(AND(AI$4&gt;=$E75,AI$4&lt;=$G75)*((AI$4-$E75+1)/($I75*($I75+1)/2)*$C75))+($J75="custom")*CustomCF!AB75</f>
        <v>0</v>
      </c>
      <c r="AJ75" s="19">
        <f>($J75="Bell Curve")*(_xlfn.NORM.DIST(AND(AJ$4&gt;=$E75,AJ$4&lt;=$G75)*(AJ$4-$E75+1),$I75/2,$L75,TRUE)-_xlfn.NORM.DIST(AND(AJ$4&gt;=$E75,AJ$4&lt;=$G75)*(AI$4-$E75+1),$I75/2,$L75,TRUE))/(1-2*_xlfn.NORM.DIST(0,$I75/2,$L75,TRUE))*$C75+($J75="Steady Growth")*(AND(AJ$4&gt;=$E75,AJ$4&lt;=$G75)*((AJ$4-$E75+1)/($I75*($I75+1)/2)*$C75))+($J75="custom")*CustomCF!AC75</f>
        <v>0</v>
      </c>
      <c r="AK75" s="19">
        <f>($J75="Bell Curve")*(_xlfn.NORM.DIST(AND(AK$4&gt;=$E75,AK$4&lt;=$G75)*(AK$4-$E75+1),$I75/2,$L75,TRUE)-_xlfn.NORM.DIST(AND(AK$4&gt;=$E75,AK$4&lt;=$G75)*(AJ$4-$E75+1),$I75/2,$L75,TRUE))/(1-2*_xlfn.NORM.DIST(0,$I75/2,$L75,TRUE))*$C75+($J75="Steady Growth")*(AND(AK$4&gt;=$E75,AK$4&lt;=$G75)*((AK$4-$E75+1)/($I75*($I75+1)/2)*$C75))+($J75="custom")*CustomCF!AD75</f>
        <v>0</v>
      </c>
      <c r="AL75" s="19">
        <f>($J75="Bell Curve")*(_xlfn.NORM.DIST(AND(AL$4&gt;=$E75,AL$4&lt;=$G75)*(AL$4-$E75+1),$I75/2,$L75,TRUE)-_xlfn.NORM.DIST(AND(AL$4&gt;=$E75,AL$4&lt;=$G75)*(AK$4-$E75+1),$I75/2,$L75,TRUE))/(1-2*_xlfn.NORM.DIST(0,$I75/2,$L75,TRUE))*$C75+($J75="Steady Growth")*(AND(AL$4&gt;=$E75,AL$4&lt;=$G75)*((AL$4-$E75+1)/($I75*($I75+1)/2)*$C75))+($J75="custom")*CustomCF!AE75</f>
        <v>0</v>
      </c>
      <c r="AM75" s="19">
        <f>($J75="Bell Curve")*(_xlfn.NORM.DIST(AND(AM$4&gt;=$E75,AM$4&lt;=$G75)*(AM$4-$E75+1),$I75/2,$L75,TRUE)-_xlfn.NORM.DIST(AND(AM$4&gt;=$E75,AM$4&lt;=$G75)*(AL$4-$E75+1),$I75/2,$L75,TRUE))/(1-2*_xlfn.NORM.DIST(0,$I75/2,$L75,TRUE))*$C75+($J75="Steady Growth")*(AND(AM$4&gt;=$E75,AM$4&lt;=$G75)*((AM$4-$E75+1)/($I75*($I75+1)/2)*$C75))+($J75="custom")*CustomCF!AF75</f>
        <v>0</v>
      </c>
      <c r="AN75" s="19">
        <f>($J75="Bell Curve")*(_xlfn.NORM.DIST(AND(AN$4&gt;=$E75,AN$4&lt;=$G75)*(AN$4-$E75+1),$I75/2,$L75,TRUE)-_xlfn.NORM.DIST(AND(AN$4&gt;=$E75,AN$4&lt;=$G75)*(AM$4-$E75+1),$I75/2,$L75,TRUE))/(1-2*_xlfn.NORM.DIST(0,$I75/2,$L75,TRUE))*$C75+($J75="Steady Growth")*(AND(AN$4&gt;=$E75,AN$4&lt;=$G75)*((AN$4-$E75+1)/($I75*($I75+1)/2)*$C75))+($J75="custom")*CustomCF!AG75</f>
        <v>0</v>
      </c>
      <c r="AO75" s="19">
        <f>($J75="Bell Curve")*(_xlfn.NORM.DIST(AND(AO$4&gt;=$E75,AO$4&lt;=$G75)*(AO$4-$E75+1),$I75/2,$L75,TRUE)-_xlfn.NORM.DIST(AND(AO$4&gt;=$E75,AO$4&lt;=$G75)*(AN$4-$E75+1),$I75/2,$L75,TRUE))/(1-2*_xlfn.NORM.DIST(0,$I75/2,$L75,TRUE))*$C75+($J75="Steady Growth")*(AND(AO$4&gt;=$E75,AO$4&lt;=$G75)*((AO$4-$E75+1)/($I75*($I75+1)/2)*$C75))+($J75="custom")*CustomCF!AH75</f>
        <v>0</v>
      </c>
      <c r="AP75" s="19">
        <f>($J75="Bell Curve")*(_xlfn.NORM.DIST(AND(AP$4&gt;=$E75,AP$4&lt;=$G75)*(AP$4-$E75+1),$I75/2,$L75,TRUE)-_xlfn.NORM.DIST(AND(AP$4&gt;=$E75,AP$4&lt;=$G75)*(AO$4-$E75+1),$I75/2,$L75,TRUE))/(1-2*_xlfn.NORM.DIST(0,$I75/2,$L75,TRUE))*$C75+($J75="Steady Growth")*(AND(AP$4&gt;=$E75,AP$4&lt;=$G75)*((AP$4-$E75+1)/($I75*($I75+1)/2)*$C75))+($J75="custom")*CustomCF!AI75</f>
        <v>0</v>
      </c>
      <c r="AQ75" s="19">
        <f>($J75="Bell Curve")*(_xlfn.NORM.DIST(AND(AQ$4&gt;=$E75,AQ$4&lt;=$G75)*(AQ$4-$E75+1),$I75/2,$L75,TRUE)-_xlfn.NORM.DIST(AND(AQ$4&gt;=$E75,AQ$4&lt;=$G75)*(AP$4-$E75+1),$I75/2,$L75,TRUE))/(1-2*_xlfn.NORM.DIST(0,$I75/2,$L75,TRUE))*$C75+($J75="Steady Growth")*(AND(AQ$4&gt;=$E75,AQ$4&lt;=$G75)*((AQ$4-$E75+1)/($I75*($I75+1)/2)*$C75))+($J75="custom")*CustomCF!AJ75</f>
        <v>0</v>
      </c>
      <c r="AR75" s="19">
        <f>($J75="Bell Curve")*(_xlfn.NORM.DIST(AND(AR$4&gt;=$E75,AR$4&lt;=$G75)*(AR$4-$E75+1),$I75/2,$L75,TRUE)-_xlfn.NORM.DIST(AND(AR$4&gt;=$E75,AR$4&lt;=$G75)*(AQ$4-$E75+1),$I75/2,$L75,TRUE))/(1-2*_xlfn.NORM.DIST(0,$I75/2,$L75,TRUE))*$C75+($J75="Steady Growth")*(AND(AR$4&gt;=$E75,AR$4&lt;=$G75)*((AR$4-$E75+1)/($I75*($I75+1)/2)*$C75))+($J75="custom")*CustomCF!AK75</f>
        <v>0</v>
      </c>
      <c r="AS75" s="19">
        <f>($J75="Bell Curve")*(_xlfn.NORM.DIST(AND(AS$4&gt;=$E75,AS$4&lt;=$G75)*(AS$4-$E75+1),$I75/2,$L75,TRUE)-_xlfn.NORM.DIST(AND(AS$4&gt;=$E75,AS$4&lt;=$G75)*(AR$4-$E75+1),$I75/2,$L75,TRUE))/(1-2*_xlfn.NORM.DIST(0,$I75/2,$L75,TRUE))*$C75+($J75="Steady Growth")*(AND(AS$4&gt;=$E75,AS$4&lt;=$G75)*((AS$4-$E75+1)/($I75*($I75+1)/2)*$C75))+($J75="custom")*CustomCF!AL75</f>
        <v>0</v>
      </c>
      <c r="AT75" s="19">
        <f>($J75="Bell Curve")*(_xlfn.NORM.DIST(AND(AT$4&gt;=$E75,AT$4&lt;=$G75)*(AT$4-$E75+1),$I75/2,$L75,TRUE)-_xlfn.NORM.DIST(AND(AT$4&gt;=$E75,AT$4&lt;=$G75)*(AS$4-$E75+1),$I75/2,$L75,TRUE))/(1-2*_xlfn.NORM.DIST(0,$I75/2,$L75,TRUE))*$C75+($J75="Steady Growth")*(AND(AT$4&gt;=$E75,AT$4&lt;=$G75)*((AT$4-$E75+1)/($I75*($I75+1)/2)*$C75))+($J75="custom")*CustomCF!AM75</f>
        <v>0</v>
      </c>
      <c r="AU75" s="19">
        <f>($J75="Bell Curve")*(_xlfn.NORM.DIST(AND(AU$4&gt;=$E75,AU$4&lt;=$G75)*(AU$4-$E75+1),$I75/2,$L75,TRUE)-_xlfn.NORM.DIST(AND(AU$4&gt;=$E75,AU$4&lt;=$G75)*(AT$4-$E75+1),$I75/2,$L75,TRUE))/(1-2*_xlfn.NORM.DIST(0,$I75/2,$L75,TRUE))*$C75+($J75="Steady Growth")*(AND(AU$4&gt;=$E75,AU$4&lt;=$G75)*((AU$4-$E75+1)/($I75*($I75+1)/2)*$C75))+($J75="custom")*CustomCF!AN75</f>
        <v>0</v>
      </c>
      <c r="AV75" s="19">
        <f>($J75="Bell Curve")*(_xlfn.NORM.DIST(AND(AV$4&gt;=$E75,AV$4&lt;=$G75)*(AV$4-$E75+1),$I75/2,$L75,TRUE)-_xlfn.NORM.DIST(AND(AV$4&gt;=$E75,AV$4&lt;=$G75)*(AU$4-$E75+1),$I75/2,$L75,TRUE))/(1-2*_xlfn.NORM.DIST(0,$I75/2,$L75,TRUE))*$C75+($J75="Steady Growth")*(AND(AV$4&gt;=$E75,AV$4&lt;=$G75)*((AV$4-$E75+1)/($I75*($I75+1)/2)*$C75))+($J75="custom")*CustomCF!AO75</f>
        <v>0</v>
      </c>
      <c r="AW75" s="19">
        <f>($J75="Bell Curve")*(_xlfn.NORM.DIST(AND(AW$4&gt;=$E75,AW$4&lt;=$G75)*(AW$4-$E75+1),$I75/2,$L75,TRUE)-_xlfn.NORM.DIST(AND(AW$4&gt;=$E75,AW$4&lt;=$G75)*(AV$4-$E75+1),$I75/2,$L75,TRUE))/(1-2*_xlfn.NORM.DIST(0,$I75/2,$L75,TRUE))*$C75+($J75="Steady Growth")*(AND(AW$4&gt;=$E75,AW$4&lt;=$G75)*((AW$4-$E75+1)/($I75*($I75+1)/2)*$C75))+($J75="custom")*CustomCF!AP75</f>
        <v>0</v>
      </c>
      <c r="AX75" s="19">
        <f>($J75="Bell Curve")*(_xlfn.NORM.DIST(AND(AX$4&gt;=$E75,AX$4&lt;=$G75)*(AX$4-$E75+1),$I75/2,$L75,TRUE)-_xlfn.NORM.DIST(AND(AX$4&gt;=$E75,AX$4&lt;=$G75)*(AW$4-$E75+1),$I75/2,$L75,TRUE))/(1-2*_xlfn.NORM.DIST(0,$I75/2,$L75,TRUE))*$C75+($J75="Steady Growth")*(AND(AX$4&gt;=$E75,AX$4&lt;=$G75)*((AX$4-$E75+1)/($I75*($I75+1)/2)*$C75))+($J75="custom")*CustomCF!AQ75</f>
        <v>0</v>
      </c>
      <c r="AY75" s="19">
        <f>($J75="Bell Curve")*(_xlfn.NORM.DIST(AND(AY$4&gt;=$E75,AY$4&lt;=$G75)*(AY$4-$E75+1),$I75/2,$L75,TRUE)-_xlfn.NORM.DIST(AND(AY$4&gt;=$E75,AY$4&lt;=$G75)*(AX$4-$E75+1),$I75/2,$L75,TRUE))/(1-2*_xlfn.NORM.DIST(0,$I75/2,$L75,TRUE))*$C75+($J75="Steady Growth")*(AND(AY$4&gt;=$E75,AY$4&lt;=$G75)*((AY$4-$E75+1)/($I75*($I75+1)/2)*$C75))+($J75="custom")*CustomCF!AR75</f>
        <v>0</v>
      </c>
      <c r="AZ75" s="19">
        <f>($J75="Bell Curve")*(_xlfn.NORM.DIST(AND(AZ$4&gt;=$E75,AZ$4&lt;=$G75)*(AZ$4-$E75+1),$I75/2,$L75,TRUE)-_xlfn.NORM.DIST(AND(AZ$4&gt;=$E75,AZ$4&lt;=$G75)*(AY$4-$E75+1),$I75/2,$L75,TRUE))/(1-2*_xlfn.NORM.DIST(0,$I75/2,$L75,TRUE))*$C75+($J75="Steady Growth")*(AND(AZ$4&gt;=$E75,AZ$4&lt;=$G75)*((AZ$4-$E75+1)/($I75*($I75+1)/2)*$C75))+($J75="custom")*CustomCF!AS75</f>
        <v>0</v>
      </c>
      <c r="BA75" s="19">
        <f>($J75="Bell Curve")*(_xlfn.NORM.DIST(AND(BA$4&gt;=$E75,BA$4&lt;=$G75)*(BA$4-$E75+1),$I75/2,$L75,TRUE)-_xlfn.NORM.DIST(AND(BA$4&gt;=$E75,BA$4&lt;=$G75)*(AZ$4-$E75+1),$I75/2,$L75,TRUE))/(1-2*_xlfn.NORM.DIST(0,$I75/2,$L75,TRUE))*$C75+($J75="Steady Growth")*(AND(BA$4&gt;=$E75,BA$4&lt;=$G75)*((BA$4-$E75+1)/($I75*($I75+1)/2)*$C75))+($J75="custom")*CustomCF!AT75</f>
        <v>0</v>
      </c>
      <c r="BB75" s="19">
        <f>($J75="Bell Curve")*(_xlfn.NORM.DIST(AND(BB$4&gt;=$E75,BB$4&lt;=$G75)*(BB$4-$E75+1),$I75/2,$L75,TRUE)-_xlfn.NORM.DIST(AND(BB$4&gt;=$E75,BB$4&lt;=$G75)*(BA$4-$E75+1),$I75/2,$L75,TRUE))/(1-2*_xlfn.NORM.DIST(0,$I75/2,$L75,TRUE))*$C75+($J75="Steady Growth")*(AND(BB$4&gt;=$E75,BB$4&lt;=$G75)*((BB$4-$E75+1)/($I75*($I75+1)/2)*$C75))+($J75="custom")*CustomCF!AU75</f>
        <v>0</v>
      </c>
      <c r="BC75" s="19">
        <f>($J75="Bell Curve")*(_xlfn.NORM.DIST(AND(BC$4&gt;=$E75,BC$4&lt;=$G75)*(BC$4-$E75+1),$I75/2,$L75,TRUE)-_xlfn.NORM.DIST(AND(BC$4&gt;=$E75,BC$4&lt;=$G75)*(BB$4-$E75+1),$I75/2,$L75,TRUE))/(1-2*_xlfn.NORM.DIST(0,$I75/2,$L75,TRUE))*$C75+($J75="Steady Growth")*(AND(BC$4&gt;=$E75,BC$4&lt;=$G75)*((BC$4-$E75+1)/($I75*($I75+1)/2)*$C75))+($J75="custom")*CustomCF!AV75</f>
        <v>0</v>
      </c>
      <c r="BD75" s="19">
        <f>($J75="Bell Curve")*(_xlfn.NORM.DIST(AND(BD$4&gt;=$E75,BD$4&lt;=$G75)*(BD$4-$E75+1),$I75/2,$L75,TRUE)-_xlfn.NORM.DIST(AND(BD$4&gt;=$E75,BD$4&lt;=$G75)*(BC$4-$E75+1),$I75/2,$L75,TRUE))/(1-2*_xlfn.NORM.DIST(0,$I75/2,$L75,TRUE))*$C75+($J75="Steady Growth")*(AND(BD$4&gt;=$E75,BD$4&lt;=$G75)*((BD$4-$E75+1)/($I75*($I75+1)/2)*$C75))+($J75="custom")*CustomCF!AW75</f>
        <v>0</v>
      </c>
      <c r="BE75" s="19">
        <f>($J75="Bell Curve")*(_xlfn.NORM.DIST(AND(BE$4&gt;=$E75,BE$4&lt;=$G75)*(BE$4-$E75+1),$I75/2,$L75,TRUE)-_xlfn.NORM.DIST(AND(BE$4&gt;=$E75,BE$4&lt;=$G75)*(BD$4-$E75+1),$I75/2,$L75,TRUE))/(1-2*_xlfn.NORM.DIST(0,$I75/2,$L75,TRUE))*$C75+($J75="Steady Growth")*(AND(BE$4&gt;=$E75,BE$4&lt;=$G75)*((BE$4-$E75+1)/($I75*($I75+1)/2)*$C75))+($J75="custom")*CustomCF!AX75</f>
        <v>0</v>
      </c>
      <c r="BF75" s="19">
        <f>($J75="Bell Curve")*(_xlfn.NORM.DIST(AND(BF$4&gt;=$E75,BF$4&lt;=$G75)*(BF$4-$E75+1),$I75/2,$L75,TRUE)-_xlfn.NORM.DIST(AND(BF$4&gt;=$E75,BF$4&lt;=$G75)*(BE$4-$E75+1),$I75/2,$L75,TRUE))/(1-2*_xlfn.NORM.DIST(0,$I75/2,$L75,TRUE))*$C75+($J75="Steady Growth")*(AND(BF$4&gt;=$E75,BF$4&lt;=$G75)*((BF$4-$E75+1)/($I75*($I75+1)/2)*$C75))+($J75="custom")*CustomCF!AY75</f>
        <v>0</v>
      </c>
      <c r="BG75" s="19">
        <f>($J75="Bell Curve")*(_xlfn.NORM.DIST(AND(BG$4&gt;=$E75,BG$4&lt;=$G75)*(BG$4-$E75+1),$I75/2,$L75,TRUE)-_xlfn.NORM.DIST(AND(BG$4&gt;=$E75,BG$4&lt;=$G75)*(BF$4-$E75+1),$I75/2,$L75,TRUE))/(1-2*_xlfn.NORM.DIST(0,$I75/2,$L75,TRUE))*$C75+($J75="Steady Growth")*(AND(BG$4&gt;=$E75,BG$4&lt;=$G75)*((BG$4-$E75+1)/($I75*($I75+1)/2)*$C75))+($J75="custom")*CustomCF!AZ75</f>
        <v>0</v>
      </c>
      <c r="BH75" s="19">
        <f>($J75="Bell Curve")*(_xlfn.NORM.DIST(AND(BH$4&gt;=$E75,BH$4&lt;=$G75)*(BH$4-$E75+1),$I75/2,$L75,TRUE)-_xlfn.NORM.DIST(AND(BH$4&gt;=$E75,BH$4&lt;=$G75)*(BG$4-$E75+1),$I75/2,$L75,TRUE))/(1-2*_xlfn.NORM.DIST(0,$I75/2,$L75,TRUE))*$C75+($J75="Steady Growth")*(AND(BH$4&gt;=$E75,BH$4&lt;=$G75)*((BH$4-$E75+1)/($I75*($I75+1)/2)*$C75))+($J75="custom")*CustomCF!BA75</f>
        <v>0</v>
      </c>
      <c r="BI75" s="19">
        <f>($J75="Bell Curve")*(_xlfn.NORM.DIST(AND(BI$4&gt;=$E75,BI$4&lt;=$G75)*(BI$4-$E75+1),$I75/2,$L75,TRUE)-_xlfn.NORM.DIST(AND(BI$4&gt;=$E75,BI$4&lt;=$G75)*(BH$4-$E75+1),$I75/2,$L75,TRUE))/(1-2*_xlfn.NORM.DIST(0,$I75/2,$L75,TRUE))*$C75+($J75="Steady Growth")*(AND(BI$4&gt;=$E75,BI$4&lt;=$G75)*((BI$4-$E75+1)/($I75*($I75+1)/2)*$C75))+($J75="custom")*CustomCF!BB75</f>
        <v>0</v>
      </c>
      <c r="BJ75" s="19">
        <f>($J75="Bell Curve")*(_xlfn.NORM.DIST(AND(BJ$4&gt;=$E75,BJ$4&lt;=$G75)*(BJ$4-$E75+1),$I75/2,$L75,TRUE)-_xlfn.NORM.DIST(AND(BJ$4&gt;=$E75,BJ$4&lt;=$G75)*(BI$4-$E75+1),$I75/2,$L75,TRUE))/(1-2*_xlfn.NORM.DIST(0,$I75/2,$L75,TRUE))*$C75+($J75="Steady Growth")*(AND(BJ$4&gt;=$E75,BJ$4&lt;=$G75)*((BJ$4-$E75+1)/($I75*($I75+1)/2)*$C75))+($J75="custom")*CustomCF!BC75</f>
        <v>0</v>
      </c>
      <c r="BK75" s="19">
        <f>($J75="Bell Curve")*(_xlfn.NORM.DIST(AND(BK$4&gt;=$E75,BK$4&lt;=$G75)*(BK$4-$E75+1),$I75/2,$L75,TRUE)-_xlfn.NORM.DIST(AND(BK$4&gt;=$E75,BK$4&lt;=$G75)*(BJ$4-$E75+1),$I75/2,$L75,TRUE))/(1-2*_xlfn.NORM.DIST(0,$I75/2,$L75,TRUE))*$C75+($J75="Steady Growth")*(AND(BK$4&gt;=$E75,BK$4&lt;=$G75)*((BK$4-$E75+1)/($I75*($I75+1)/2)*$C75))+($J75="custom")*CustomCF!BD75</f>
        <v>0</v>
      </c>
      <c r="BL75" s="19">
        <f>($J75="Bell Curve")*(_xlfn.NORM.DIST(AND(BL$4&gt;=$E75,BL$4&lt;=$G75)*(BL$4-$E75+1),$I75/2,$L75,TRUE)-_xlfn.NORM.DIST(AND(BL$4&gt;=$E75,BL$4&lt;=$G75)*(BK$4-$E75+1),$I75/2,$L75,TRUE))/(1-2*_xlfn.NORM.DIST(0,$I75/2,$L75,TRUE))*$C75+($J75="Steady Growth")*(AND(BL$4&gt;=$E75,BL$4&lt;=$G75)*((BL$4-$E75+1)/($I75*($I75+1)/2)*$C75))+($J75="custom")*CustomCF!BE75</f>
        <v>0</v>
      </c>
      <c r="BM75" s="19">
        <f>($J75="Bell Curve")*(_xlfn.NORM.DIST(AND(BM$4&gt;=$E75,BM$4&lt;=$G75)*(BM$4-$E75+1),$I75/2,$L75,TRUE)-_xlfn.NORM.DIST(AND(BM$4&gt;=$E75,BM$4&lt;=$G75)*(BL$4-$E75+1),$I75/2,$L75,TRUE))/(1-2*_xlfn.NORM.DIST(0,$I75/2,$L75,TRUE))*$C75+($J75="Steady Growth")*(AND(BM$4&gt;=$E75,BM$4&lt;=$G75)*((BM$4-$E75+1)/($I75*($I75+1)/2)*$C75))+($J75="custom")*CustomCF!BF75</f>
        <v>0</v>
      </c>
      <c r="BN75" s="19">
        <f>($J75="Bell Curve")*(_xlfn.NORM.DIST(AND(BN$4&gt;=$E75,BN$4&lt;=$G75)*(BN$4-$E75+1),$I75/2,$L75,TRUE)-_xlfn.NORM.DIST(AND(BN$4&gt;=$E75,BN$4&lt;=$G75)*(BM$4-$E75+1),$I75/2,$L75,TRUE))/(1-2*_xlfn.NORM.DIST(0,$I75/2,$L75,TRUE))*$C75+($J75="Steady Growth")*(AND(BN$4&gt;=$E75,BN$4&lt;=$G75)*((BN$4-$E75+1)/($I75*($I75+1)/2)*$C75))+($J75="custom")*CustomCF!BG75</f>
        <v>0</v>
      </c>
      <c r="BO75" s="19">
        <f>($J75="Bell Curve")*(_xlfn.NORM.DIST(AND(BO$4&gt;=$E75,BO$4&lt;=$G75)*(BO$4-$E75+1),$I75/2,$L75,TRUE)-_xlfn.NORM.DIST(AND(BO$4&gt;=$E75,BO$4&lt;=$G75)*(BN$4-$E75+1),$I75/2,$L75,TRUE))/(1-2*_xlfn.NORM.DIST(0,$I75/2,$L75,TRUE))*$C75+($J75="Steady Growth")*(AND(BO$4&gt;=$E75,BO$4&lt;=$G75)*((BO$4-$E75+1)/($I75*($I75+1)/2)*$C75))+($J75="custom")*CustomCF!BH75</f>
        <v>0</v>
      </c>
      <c r="BP75" s="19">
        <f>($J75="Bell Curve")*(_xlfn.NORM.DIST(AND(BP$4&gt;=$E75,BP$4&lt;=$G75)*(BP$4-$E75+1),$I75/2,$L75,TRUE)-_xlfn.NORM.DIST(AND(BP$4&gt;=$E75,BP$4&lt;=$G75)*(BO$4-$E75+1),$I75/2,$L75,TRUE))/(1-2*_xlfn.NORM.DIST(0,$I75/2,$L75,TRUE))*$C75+($J75="Steady Growth")*(AND(BP$4&gt;=$E75,BP$4&lt;=$G75)*((BP$4-$E75+1)/($I75*($I75+1)/2)*$C75))+($J75="custom")*CustomCF!BI75</f>
        <v>0</v>
      </c>
      <c r="BQ75" s="19">
        <f>($J75="Bell Curve")*(_xlfn.NORM.DIST(AND(BQ$4&gt;=$E75,BQ$4&lt;=$G75)*(BQ$4-$E75+1),$I75/2,$L75,TRUE)-_xlfn.NORM.DIST(AND(BQ$4&gt;=$E75,BQ$4&lt;=$G75)*(BP$4-$E75+1),$I75/2,$L75,TRUE))/(1-2*_xlfn.NORM.DIST(0,$I75/2,$L75,TRUE))*$C75+($J75="Steady Growth")*(AND(BQ$4&gt;=$E75,BQ$4&lt;=$G75)*((BQ$4-$E75+1)/($I75*($I75+1)/2)*$C75))+($J75="custom")*CustomCF!BJ75</f>
        <v>0</v>
      </c>
      <c r="BR75" s="19">
        <f>($J75="Bell Curve")*(_xlfn.NORM.DIST(AND(BR$4&gt;=$E75,BR$4&lt;=$G75)*(BR$4-$E75+1),$I75/2,$L75,TRUE)-_xlfn.NORM.DIST(AND(BR$4&gt;=$E75,BR$4&lt;=$G75)*(BQ$4-$E75+1),$I75/2,$L75,TRUE))/(1-2*_xlfn.NORM.DIST(0,$I75/2,$L75,TRUE))*$C75+($J75="Steady Growth")*(AND(BR$4&gt;=$E75,BR$4&lt;=$G75)*((BR$4-$E75+1)/($I75*($I75+1)/2)*$C75))+($J75="custom")*CustomCF!BK75</f>
        <v>0</v>
      </c>
      <c r="BS75" s="19">
        <f>($J75="Bell Curve")*(_xlfn.NORM.DIST(AND(BS$4&gt;=$E75,BS$4&lt;=$G75)*(BS$4-$E75+1),$I75/2,$L75,TRUE)-_xlfn.NORM.DIST(AND(BS$4&gt;=$E75,BS$4&lt;=$G75)*(BR$4-$E75+1),$I75/2,$L75,TRUE))/(1-2*_xlfn.NORM.DIST(0,$I75/2,$L75,TRUE))*$C75+($J75="Steady Growth")*(AND(BS$4&gt;=$E75,BS$4&lt;=$G75)*((BS$4-$E75+1)/($I75*($I75+1)/2)*$C75))+($J75="custom")*CustomCF!BL75</f>
        <v>0</v>
      </c>
      <c r="BT75" s="19">
        <f>($J75="Bell Curve")*(_xlfn.NORM.DIST(AND(BT$4&gt;=$E75,BT$4&lt;=$G75)*(BT$4-$E75+1),$I75/2,$L75,TRUE)-_xlfn.NORM.DIST(AND(BT$4&gt;=$E75,BT$4&lt;=$G75)*(BS$4-$E75+1),$I75/2,$L75,TRUE))/(1-2*_xlfn.NORM.DIST(0,$I75/2,$L75,TRUE))*$C75+($J75="Steady Growth")*(AND(BT$4&gt;=$E75,BT$4&lt;=$G75)*((BT$4-$E75+1)/($I75*($I75+1)/2)*$C75))+($J75="custom")*CustomCF!BM75</f>
        <v>0</v>
      </c>
      <c r="BU75" s="19">
        <f>($J75="Bell Curve")*(_xlfn.NORM.DIST(AND(BU$4&gt;=$E75,BU$4&lt;=$G75)*(BU$4-$E75+1),$I75/2,$L75,TRUE)-_xlfn.NORM.DIST(AND(BU$4&gt;=$E75,BU$4&lt;=$G75)*(BT$4-$E75+1),$I75/2,$L75,TRUE))/(1-2*_xlfn.NORM.DIST(0,$I75/2,$L75,TRUE))*$C75+($J75="Steady Growth")*(AND(BU$4&gt;=$E75,BU$4&lt;=$G75)*((BU$4-$E75+1)/($I75*($I75+1)/2)*$C75))+($J75="custom")*CustomCF!BN75</f>
        <v>0</v>
      </c>
      <c r="BV75" s="19">
        <f>($J75="Bell Curve")*(_xlfn.NORM.DIST(AND(BV$4&gt;=$E75,BV$4&lt;=$G75)*(BV$4-$E75+1),$I75/2,$L75,TRUE)-_xlfn.NORM.DIST(AND(BV$4&gt;=$E75,BV$4&lt;=$G75)*(BU$4-$E75+1),$I75/2,$L75,TRUE))/(1-2*_xlfn.NORM.DIST(0,$I75/2,$L75,TRUE))*$C75+($J75="Steady Growth")*(AND(BV$4&gt;=$E75,BV$4&lt;=$G75)*((BV$4-$E75+1)/($I75*($I75+1)/2)*$C75))+($J75="custom")*CustomCF!BO75</f>
        <v>0</v>
      </c>
      <c r="BW75" s="19">
        <f>($J75="Bell Curve")*(_xlfn.NORM.DIST(AND(BW$4&gt;=$E75,BW$4&lt;=$G75)*(BW$4-$E75+1),$I75/2,$L75,TRUE)-_xlfn.NORM.DIST(AND(BW$4&gt;=$E75,BW$4&lt;=$G75)*(BV$4-$E75+1),$I75/2,$L75,TRUE))/(1-2*_xlfn.NORM.DIST(0,$I75/2,$L75,TRUE))*$C75+($J75="Steady Growth")*(AND(BW$4&gt;=$E75,BW$4&lt;=$G75)*((BW$4-$E75+1)/($I75*($I75+1)/2)*$C75))+($J75="custom")*CustomCF!BP75</f>
        <v>0</v>
      </c>
      <c r="BX75" s="19">
        <f>($J75="Bell Curve")*(_xlfn.NORM.DIST(AND(BX$4&gt;=$E75,BX$4&lt;=$G75)*(BX$4-$E75+1),$I75/2,$L75,TRUE)-_xlfn.NORM.DIST(AND(BX$4&gt;=$E75,BX$4&lt;=$G75)*(BW$4-$E75+1),$I75/2,$L75,TRUE))/(1-2*_xlfn.NORM.DIST(0,$I75/2,$L75,TRUE))*$C75+($J75="Steady Growth")*(AND(BX$4&gt;=$E75,BX$4&lt;=$G75)*((BX$4-$E75+1)/($I75*($I75+1)/2)*$C75))+($J75="custom")*CustomCF!BQ75</f>
        <v>0</v>
      </c>
      <c r="BY75" s="19">
        <f>($J75="Bell Curve")*(_xlfn.NORM.DIST(AND(BY$4&gt;=$E75,BY$4&lt;=$G75)*(BY$4-$E75+1),$I75/2,$L75,TRUE)-_xlfn.NORM.DIST(AND(BY$4&gt;=$E75,BY$4&lt;=$G75)*(BX$4-$E75+1),$I75/2,$L75,TRUE))/(1-2*_xlfn.NORM.DIST(0,$I75/2,$L75,TRUE))*$C75+($J75="Steady Growth")*(AND(BY$4&gt;=$E75,BY$4&lt;=$G75)*((BY$4-$E75+1)/($I75*($I75+1)/2)*$C75))+($J75="custom")*CustomCF!BR75</f>
        <v>0</v>
      </c>
      <c r="BZ75" s="19">
        <f>($J75="Bell Curve")*(_xlfn.NORM.DIST(AND(BZ$4&gt;=$E75,BZ$4&lt;=$G75)*(BZ$4-$E75+1),$I75/2,$L75,TRUE)-_xlfn.NORM.DIST(AND(BZ$4&gt;=$E75,BZ$4&lt;=$G75)*(BY$4-$E75+1),$I75/2,$L75,TRUE))/(1-2*_xlfn.NORM.DIST(0,$I75/2,$L75,TRUE))*$C75+($J75="Steady Growth")*(AND(BZ$4&gt;=$E75,BZ$4&lt;=$G75)*((BZ$4-$E75+1)/($I75*($I75+1)/2)*$C75))+($J75="custom")*CustomCF!BS75</f>
        <v>0</v>
      </c>
      <c r="CA75" s="19">
        <f>($J75="Bell Curve")*(_xlfn.NORM.DIST(AND(CA$4&gt;=$E75,CA$4&lt;=$G75)*(CA$4-$E75+1),$I75/2,$L75,TRUE)-_xlfn.NORM.DIST(AND(CA$4&gt;=$E75,CA$4&lt;=$G75)*(BZ$4-$E75+1),$I75/2,$L75,TRUE))/(1-2*_xlfn.NORM.DIST(0,$I75/2,$L75,TRUE))*$C75+($J75="Steady Growth")*(AND(CA$4&gt;=$E75,CA$4&lt;=$G75)*((CA$4-$E75+1)/($I75*($I75+1)/2)*$C75))+($J75="custom")*CustomCF!BT75</f>
        <v>0</v>
      </c>
      <c r="CB75" s="19">
        <f>($J75="Bell Curve")*(_xlfn.NORM.DIST(AND(CB$4&gt;=$E75,CB$4&lt;=$G75)*(CB$4-$E75+1),$I75/2,$L75,TRUE)-_xlfn.NORM.DIST(AND(CB$4&gt;=$E75,CB$4&lt;=$G75)*(CA$4-$E75+1),$I75/2,$L75,TRUE))/(1-2*_xlfn.NORM.DIST(0,$I75/2,$L75,TRUE))*$C75+($J75="Steady Growth")*(AND(CB$4&gt;=$E75,CB$4&lt;=$G75)*((CB$4-$E75+1)/($I75*($I75+1)/2)*$C75))+($J75="custom")*CustomCF!BU75</f>
        <v>0</v>
      </c>
      <c r="CC75" s="19">
        <f>($J75="Bell Curve")*(_xlfn.NORM.DIST(AND(CC$4&gt;=$E75,CC$4&lt;=$G75)*(CC$4-$E75+1),$I75/2,$L75,TRUE)-_xlfn.NORM.DIST(AND(CC$4&gt;=$E75,CC$4&lt;=$G75)*(CB$4-$E75+1),$I75/2,$L75,TRUE))/(1-2*_xlfn.NORM.DIST(0,$I75/2,$L75,TRUE))*$C75+($J75="Steady Growth")*(AND(CC$4&gt;=$E75,CC$4&lt;=$G75)*((CC$4-$E75+1)/($I75*($I75+1)/2)*$C75))+($J75="custom")*CustomCF!BV75</f>
        <v>0</v>
      </c>
      <c r="CD75" s="19">
        <f>($J75="Bell Curve")*(_xlfn.NORM.DIST(AND(CD$4&gt;=$E75,CD$4&lt;=$G75)*(CD$4-$E75+1),$I75/2,$L75,TRUE)-_xlfn.NORM.DIST(AND(CD$4&gt;=$E75,CD$4&lt;=$G75)*(CC$4-$E75+1),$I75/2,$L75,TRUE))/(1-2*_xlfn.NORM.DIST(0,$I75/2,$L75,TRUE))*$C75+($J75="Steady Growth")*(AND(CD$4&gt;=$E75,CD$4&lt;=$G75)*((CD$4-$E75+1)/($I75*($I75+1)/2)*$C75))+($J75="custom")*CustomCF!BW75</f>
        <v>0</v>
      </c>
      <c r="CE75" s="19">
        <f>($J75="Bell Curve")*(_xlfn.NORM.DIST(AND(CE$4&gt;=$E75,CE$4&lt;=$G75)*(CE$4-$E75+1),$I75/2,$L75,TRUE)-_xlfn.NORM.DIST(AND(CE$4&gt;=$E75,CE$4&lt;=$G75)*(CD$4-$E75+1),$I75/2,$L75,TRUE))/(1-2*_xlfn.NORM.DIST(0,$I75/2,$L75,TRUE))*$C75+($J75="Steady Growth")*(AND(CE$4&gt;=$E75,CE$4&lt;=$G75)*((CE$4-$E75+1)/($I75*($I75+1)/2)*$C75))+($J75="custom")*CustomCF!BX75</f>
        <v>0</v>
      </c>
      <c r="CF75" s="19">
        <f>($J75="Bell Curve")*(_xlfn.NORM.DIST(AND(CF$4&gt;=$E75,CF$4&lt;=$G75)*(CF$4-$E75+1),$I75/2,$L75,TRUE)-_xlfn.NORM.DIST(AND(CF$4&gt;=$E75,CF$4&lt;=$G75)*(CE$4-$E75+1),$I75/2,$L75,TRUE))/(1-2*_xlfn.NORM.DIST(0,$I75/2,$L75,TRUE))*$C75+($J75="Steady Growth")*(AND(CF$4&gt;=$E75,CF$4&lt;=$G75)*((CF$4-$E75+1)/($I75*($I75+1)/2)*$C75))+($J75="custom")*CustomCF!BY75</f>
        <v>0</v>
      </c>
      <c r="CG75" s="19">
        <f>($J75="Bell Curve")*(_xlfn.NORM.DIST(AND(CG$4&gt;=$E75,CG$4&lt;=$G75)*(CG$4-$E75+1),$I75/2,$L75,TRUE)-_xlfn.NORM.DIST(AND(CG$4&gt;=$E75,CG$4&lt;=$G75)*(CF$4-$E75+1),$I75/2,$L75,TRUE))/(1-2*_xlfn.NORM.DIST(0,$I75/2,$L75,TRUE))*$C75+($J75="Steady Growth")*(AND(CG$4&gt;=$E75,CG$4&lt;=$G75)*((CG$4-$E75+1)/($I75*($I75+1)/2)*$C75))+($J75="custom")*CustomCF!BZ75</f>
        <v>0</v>
      </c>
      <c r="CH75" s="19">
        <f>($J75="Bell Curve")*(_xlfn.NORM.DIST(AND(CH$4&gt;=$E75,CH$4&lt;=$G75)*(CH$4-$E75+1),$I75/2,$L75,TRUE)-_xlfn.NORM.DIST(AND(CH$4&gt;=$E75,CH$4&lt;=$G75)*(CG$4-$E75+1),$I75/2,$L75,TRUE))/(1-2*_xlfn.NORM.DIST(0,$I75/2,$L75,TRUE))*$C75+($J75="Steady Growth")*(AND(CH$4&gt;=$E75,CH$4&lt;=$G75)*((CH$4-$E75+1)/($I75*($I75+1)/2)*$C75))+($J75="custom")*CustomCF!CA75</f>
        <v>0</v>
      </c>
      <c r="CI75" s="19">
        <f>($J75="Bell Curve")*(_xlfn.NORM.DIST(AND(CI$4&gt;=$E75,CI$4&lt;=$G75)*(CI$4-$E75+1),$I75/2,$L75,TRUE)-_xlfn.NORM.DIST(AND(CI$4&gt;=$E75,CI$4&lt;=$G75)*(CH$4-$E75+1),$I75/2,$L75,TRUE))/(1-2*_xlfn.NORM.DIST(0,$I75/2,$L75,TRUE))*$C75+($J75="Steady Growth")*(AND(CI$4&gt;=$E75,CI$4&lt;=$G75)*((CI$4-$E75+1)/($I75*($I75+1)/2)*$C75))+($J75="custom")*CustomCF!CB75</f>
        <v>0</v>
      </c>
      <c r="CJ75" s="19">
        <f>($J75="Bell Curve")*(_xlfn.NORM.DIST(AND(CJ$4&gt;=$E75,CJ$4&lt;=$G75)*(CJ$4-$E75+1),$I75/2,$L75,TRUE)-_xlfn.NORM.DIST(AND(CJ$4&gt;=$E75,CJ$4&lt;=$G75)*(CI$4-$E75+1),$I75/2,$L75,TRUE))/(1-2*_xlfn.NORM.DIST(0,$I75/2,$L75,TRUE))*$C75+($J75="Steady Growth")*(AND(CJ$4&gt;=$E75,CJ$4&lt;=$G75)*((CJ$4-$E75+1)/($I75*($I75+1)/2)*$C75))+($J75="custom")*CustomCF!CC75</f>
        <v>0</v>
      </c>
      <c r="CK75" s="19">
        <f>($J75="Bell Curve")*(_xlfn.NORM.DIST(AND(CK$4&gt;=$E75,CK$4&lt;=$G75)*(CK$4-$E75+1),$I75/2,$L75,TRUE)-_xlfn.NORM.DIST(AND(CK$4&gt;=$E75,CK$4&lt;=$G75)*(CJ$4-$E75+1),$I75/2,$L75,TRUE))/(1-2*_xlfn.NORM.DIST(0,$I75/2,$L75,TRUE))*$C75+($J75="Steady Growth")*(AND(CK$4&gt;=$E75,CK$4&lt;=$G75)*((CK$4-$E75+1)/($I75*($I75+1)/2)*$C75))+($J75="custom")*CustomCF!CD75</f>
        <v>0</v>
      </c>
      <c r="CL75" s="19">
        <f>($J75="Bell Curve")*(_xlfn.NORM.DIST(AND(CL$4&gt;=$E75,CL$4&lt;=$G75)*(CL$4-$E75+1),$I75/2,$L75,TRUE)-_xlfn.NORM.DIST(AND(CL$4&gt;=$E75,CL$4&lt;=$G75)*(CK$4-$E75+1),$I75/2,$L75,TRUE))/(1-2*_xlfn.NORM.DIST(0,$I75/2,$L75,TRUE))*$C75+($J75="Steady Growth")*(AND(CL$4&gt;=$E75,CL$4&lt;=$G75)*((CL$4-$E75+1)/($I75*($I75+1)/2)*$C75))+($J75="custom")*CustomCF!CE75</f>
        <v>0</v>
      </c>
      <c r="CM75" s="19">
        <f>($J75="Bell Curve")*(_xlfn.NORM.DIST(AND(CM$4&gt;=$E75,CM$4&lt;=$G75)*(CM$4-$E75+1),$I75/2,$L75,TRUE)-_xlfn.NORM.DIST(AND(CM$4&gt;=$E75,CM$4&lt;=$G75)*(CL$4-$E75+1),$I75/2,$L75,TRUE))/(1-2*_xlfn.NORM.DIST(0,$I75/2,$L75,TRUE))*$C75+($J75="Steady Growth")*(AND(CM$4&gt;=$E75,CM$4&lt;=$G75)*((CM$4-$E75+1)/($I75*($I75+1)/2)*$C75))+($J75="custom")*CustomCF!CF75</f>
        <v>0</v>
      </c>
      <c r="CN75" s="19">
        <f>($J75="Bell Curve")*(_xlfn.NORM.DIST(AND(CN$4&gt;=$E75,CN$4&lt;=$G75)*(CN$4-$E75+1),$I75/2,$L75,TRUE)-_xlfn.NORM.DIST(AND(CN$4&gt;=$E75,CN$4&lt;=$G75)*(CM$4-$E75+1),$I75/2,$L75,TRUE))/(1-2*_xlfn.NORM.DIST(0,$I75/2,$L75,TRUE))*$C75+($J75="Steady Growth")*(AND(CN$4&gt;=$E75,CN$4&lt;=$G75)*((CN$4-$E75+1)/($I75*($I75+1)/2)*$C75))+($J75="custom")*CustomCF!CG75</f>
        <v>0</v>
      </c>
      <c r="CO75" s="19">
        <f>($J75="Bell Curve")*(_xlfn.NORM.DIST(AND(CO$4&gt;=$E75,CO$4&lt;=$G75)*(CO$4-$E75+1),$I75/2,$L75,TRUE)-_xlfn.NORM.DIST(AND(CO$4&gt;=$E75,CO$4&lt;=$G75)*(CN$4-$E75+1),$I75/2,$L75,TRUE))/(1-2*_xlfn.NORM.DIST(0,$I75/2,$L75,TRUE))*$C75+($J75="Steady Growth")*(AND(CO$4&gt;=$E75,CO$4&lt;=$G75)*((CO$4-$E75+1)/($I75*($I75+1)/2)*$C75))+($J75="custom")*CustomCF!CH75</f>
        <v>0</v>
      </c>
      <c r="CP75" s="19">
        <f>($J75="Bell Curve")*(_xlfn.NORM.DIST(AND(CP$4&gt;=$E75,CP$4&lt;=$G75)*(CP$4-$E75+1),$I75/2,$L75,TRUE)-_xlfn.NORM.DIST(AND(CP$4&gt;=$E75,CP$4&lt;=$G75)*(CO$4-$E75+1),$I75/2,$L75,TRUE))/(1-2*_xlfn.NORM.DIST(0,$I75/2,$L75,TRUE))*$C75+($J75="Steady Growth")*(AND(CP$4&gt;=$E75,CP$4&lt;=$G75)*((CP$4-$E75+1)/($I75*($I75+1)/2)*$C75))+($J75="custom")*CustomCF!CI75</f>
        <v>0</v>
      </c>
      <c r="CQ75" s="19">
        <f>($J75="Bell Curve")*(_xlfn.NORM.DIST(AND(CQ$4&gt;=$E75,CQ$4&lt;=$G75)*(CQ$4-$E75+1),$I75/2,$L75,TRUE)-_xlfn.NORM.DIST(AND(CQ$4&gt;=$E75,CQ$4&lt;=$G75)*(CP$4-$E75+1),$I75/2,$L75,TRUE))/(1-2*_xlfn.NORM.DIST(0,$I75/2,$L75,TRUE))*$C75+($J75="Steady Growth")*(AND(CQ$4&gt;=$E75,CQ$4&lt;=$G75)*((CQ$4-$E75+1)/($I75*($I75+1)/2)*$C75))+($J75="custom")*CustomCF!CJ75</f>
        <v>0</v>
      </c>
      <c r="CR75" s="19">
        <f>($J75="Bell Curve")*(_xlfn.NORM.DIST(AND(CR$4&gt;=$E75,CR$4&lt;=$G75)*(CR$4-$E75+1),$I75/2,$L75,TRUE)-_xlfn.NORM.DIST(AND(CR$4&gt;=$E75,CR$4&lt;=$G75)*(CQ$4-$E75+1),$I75/2,$L75,TRUE))/(1-2*_xlfn.NORM.DIST(0,$I75/2,$L75,TRUE))*$C75+($J75="Steady Growth")*(AND(CR$4&gt;=$E75,CR$4&lt;=$G75)*((CR$4-$E75+1)/($I75*($I75+1)/2)*$C75))+($J75="custom")*CustomCF!CK75</f>
        <v>0</v>
      </c>
      <c r="CS75" s="19">
        <f>($J75="Bell Curve")*(_xlfn.NORM.DIST(AND(CS$4&gt;=$E75,CS$4&lt;=$G75)*(CS$4-$E75+1),$I75/2,$L75,TRUE)-_xlfn.NORM.DIST(AND(CS$4&gt;=$E75,CS$4&lt;=$G75)*(CR$4-$E75+1),$I75/2,$L75,TRUE))/(1-2*_xlfn.NORM.DIST(0,$I75/2,$L75,TRUE))*$C75+($J75="Steady Growth")*(AND(CS$4&gt;=$E75,CS$4&lt;=$G75)*((CS$4-$E75+1)/($I75*($I75+1)/2)*$C75))+($J75="custom")*CustomCF!CL75</f>
        <v>0</v>
      </c>
      <c r="CT75" s="19">
        <f>($J75="Bell Curve")*(_xlfn.NORM.DIST(AND(CT$4&gt;=$E75,CT$4&lt;=$G75)*(CT$4-$E75+1),$I75/2,$L75,TRUE)-_xlfn.NORM.DIST(AND(CT$4&gt;=$E75,CT$4&lt;=$G75)*(CS$4-$E75+1),$I75/2,$L75,TRUE))/(1-2*_xlfn.NORM.DIST(0,$I75/2,$L75,TRUE))*$C75+($J75="Steady Growth")*(AND(CT$4&gt;=$E75,CT$4&lt;=$G75)*((CT$4-$E75+1)/($I75*($I75+1)/2)*$C75))+($J75="custom")*CustomCF!CM75</f>
        <v>0</v>
      </c>
      <c r="CU75" s="19">
        <f>($J75="Bell Curve")*(_xlfn.NORM.DIST(AND(CU$4&gt;=$E75,CU$4&lt;=$G75)*(CU$4-$E75+1),$I75/2,$L75,TRUE)-_xlfn.NORM.DIST(AND(CU$4&gt;=$E75,CU$4&lt;=$G75)*(CT$4-$E75+1),$I75/2,$L75,TRUE))/(1-2*_xlfn.NORM.DIST(0,$I75/2,$L75,TRUE))*$C75+($J75="Steady Growth")*(AND(CU$4&gt;=$E75,CU$4&lt;=$G75)*((CU$4-$E75+1)/($I75*($I75+1)/2)*$C75))+($J75="custom")*CustomCF!CN75</f>
        <v>0</v>
      </c>
      <c r="CV75" s="19">
        <f>($J75="Bell Curve")*(_xlfn.NORM.DIST(AND(CV$4&gt;=$E75,CV$4&lt;=$G75)*(CV$4-$E75+1),$I75/2,$L75,TRUE)-_xlfn.NORM.DIST(AND(CV$4&gt;=$E75,CV$4&lt;=$G75)*(CU$4-$E75+1),$I75/2,$L75,TRUE))/(1-2*_xlfn.NORM.DIST(0,$I75/2,$L75,TRUE))*$C75+($J75="Steady Growth")*(AND(CV$4&gt;=$E75,CV$4&lt;=$G75)*((CV$4-$E75+1)/($I75*($I75+1)/2)*$C75))+($J75="custom")*CustomCF!CO75</f>
        <v>0</v>
      </c>
      <c r="CW75" s="19">
        <f>($J75="Bell Curve")*(_xlfn.NORM.DIST(AND(CW$4&gt;=$E75,CW$4&lt;=$G75)*(CW$4-$E75+1),$I75/2,$L75,TRUE)-_xlfn.NORM.DIST(AND(CW$4&gt;=$E75,CW$4&lt;=$G75)*(CV$4-$E75+1),$I75/2,$L75,TRUE))/(1-2*_xlfn.NORM.DIST(0,$I75/2,$L75,TRUE))*$C75+($J75="Steady Growth")*(AND(CW$4&gt;=$E75,CW$4&lt;=$G75)*((CW$4-$E75+1)/($I75*($I75+1)/2)*$C75))+($J75="custom")*CustomCF!CP75</f>
        <v>0</v>
      </c>
      <c r="CX75" s="19">
        <f>($J75="Bell Curve")*(_xlfn.NORM.DIST(AND(CX$4&gt;=$E75,CX$4&lt;=$G75)*(CX$4-$E75+1),$I75/2,$L75,TRUE)-_xlfn.NORM.DIST(AND(CX$4&gt;=$E75,CX$4&lt;=$G75)*(CW$4-$E75+1),$I75/2,$L75,TRUE))/(1-2*_xlfn.NORM.DIST(0,$I75/2,$L75,TRUE))*$C75+($J75="Steady Growth")*(AND(CX$4&gt;=$E75,CX$4&lt;=$G75)*((CX$4-$E75+1)/($I75*($I75+1)/2)*$C75))+($J75="custom")*CustomCF!CQ75</f>
        <v>0</v>
      </c>
      <c r="CY75" s="19">
        <f>($J75="Bell Curve")*(_xlfn.NORM.DIST(AND(CY$4&gt;=$E75,CY$4&lt;=$G75)*(CY$4-$E75+1),$I75/2,$L75,TRUE)-_xlfn.NORM.DIST(AND(CY$4&gt;=$E75,CY$4&lt;=$G75)*(CX$4-$E75+1),$I75/2,$L75,TRUE))/(1-2*_xlfn.NORM.DIST(0,$I75/2,$L75,TRUE))*$C75+($J75="Steady Growth")*(AND(CY$4&gt;=$E75,CY$4&lt;=$G75)*((CY$4-$E75+1)/($I75*($I75+1)/2)*$C75))+($J75="custom")*CustomCF!CR75</f>
        <v>0</v>
      </c>
      <c r="CZ75" s="19">
        <f>($J75="Bell Curve")*(_xlfn.NORM.DIST(AND(CZ$4&gt;=$E75,CZ$4&lt;=$G75)*(CZ$4-$E75+1),$I75/2,$L75,TRUE)-_xlfn.NORM.DIST(AND(CZ$4&gt;=$E75,CZ$4&lt;=$G75)*(CY$4-$E75+1),$I75/2,$L75,TRUE))/(1-2*_xlfn.NORM.DIST(0,$I75/2,$L75,TRUE))*$C75+($J75="Steady Growth")*(AND(CZ$4&gt;=$E75,CZ$4&lt;=$G75)*((CZ$4-$E75+1)/($I75*($I75+1)/2)*$C75))+($J75="custom")*CustomCF!CS75</f>
        <v>0</v>
      </c>
      <c r="DA75" s="19">
        <f>($J75="Bell Curve")*(_xlfn.NORM.DIST(AND(DA$4&gt;=$E75,DA$4&lt;=$G75)*(DA$4-$E75+1),$I75/2,$L75,TRUE)-_xlfn.NORM.DIST(AND(DA$4&gt;=$E75,DA$4&lt;=$G75)*(CZ$4-$E75+1),$I75/2,$L75,TRUE))/(1-2*_xlfn.NORM.DIST(0,$I75/2,$L75,TRUE))*$C75+($J75="Steady Growth")*(AND(DA$4&gt;=$E75,DA$4&lt;=$G75)*((DA$4-$E75+1)/($I75*($I75+1)/2)*$C75))+($J75="custom")*CustomCF!CT75</f>
        <v>0</v>
      </c>
      <c r="DB75" s="19">
        <f>($J75="Bell Curve")*(_xlfn.NORM.DIST(AND(DB$4&gt;=$E75,DB$4&lt;=$G75)*(DB$4-$E75+1),$I75/2,$L75,TRUE)-_xlfn.NORM.DIST(AND(DB$4&gt;=$E75,DB$4&lt;=$G75)*(DA$4-$E75+1),$I75/2,$L75,TRUE))/(1-2*_xlfn.NORM.DIST(0,$I75/2,$L75,TRUE))*$C75+($J75="Steady Growth")*(AND(DB$4&gt;=$E75,DB$4&lt;=$G75)*((DB$4-$E75+1)/($I75*($I75+1)/2)*$C75))+($J75="custom")*CustomCF!CU75</f>
        <v>0</v>
      </c>
      <c r="DC75" s="19">
        <f>($J75="Bell Curve")*(_xlfn.NORM.DIST(AND(DC$4&gt;=$E75,DC$4&lt;=$G75)*(DC$4-$E75+1),$I75/2,$L75,TRUE)-_xlfn.NORM.DIST(AND(DC$4&gt;=$E75,DC$4&lt;=$G75)*(DB$4-$E75+1),$I75/2,$L75,TRUE))/(1-2*_xlfn.NORM.DIST(0,$I75/2,$L75,TRUE))*$C75+($J75="Steady Growth")*(AND(DC$4&gt;=$E75,DC$4&lt;=$G75)*((DC$4-$E75+1)/($I75*($I75+1)/2)*$C75))+($J75="custom")*CustomCF!CV75</f>
        <v>0</v>
      </c>
      <c r="DD75" s="19">
        <f>($J75="Bell Curve")*(_xlfn.NORM.DIST(AND(DD$4&gt;=$E75,DD$4&lt;=$G75)*(DD$4-$E75+1),$I75/2,$L75,TRUE)-_xlfn.NORM.DIST(AND(DD$4&gt;=$E75,DD$4&lt;=$G75)*(DC$4-$E75+1),$I75/2,$L75,TRUE))/(1-2*_xlfn.NORM.DIST(0,$I75/2,$L75,TRUE))*$C75+($J75="Steady Growth")*(AND(DD$4&gt;=$E75,DD$4&lt;=$G75)*((DD$4-$E75+1)/($I75*($I75+1)/2)*$C75))+($J75="custom")*CustomCF!CW75</f>
        <v>0</v>
      </c>
      <c r="DE75" s="19">
        <f>($J75="Bell Curve")*(_xlfn.NORM.DIST(AND(DE$4&gt;=$E75,DE$4&lt;=$G75)*(DE$4-$E75+1),$I75/2,$L75,TRUE)-_xlfn.NORM.DIST(AND(DE$4&gt;=$E75,DE$4&lt;=$G75)*(DD$4-$E75+1),$I75/2,$L75,TRUE))/(1-2*_xlfn.NORM.DIST(0,$I75/2,$L75,TRUE))*$C75+($J75="Steady Growth")*(AND(DE$4&gt;=$E75,DE$4&lt;=$G75)*((DE$4-$E75+1)/($I75*($I75+1)/2)*$C75))+($J75="custom")*CustomCF!CX75</f>
        <v>0</v>
      </c>
      <c r="DF75" s="19">
        <f>($J75="Bell Curve")*(_xlfn.NORM.DIST(AND(DF$4&gt;=$E75,DF$4&lt;=$G75)*(DF$4-$E75+1),$I75/2,$L75,TRUE)-_xlfn.NORM.DIST(AND(DF$4&gt;=$E75,DF$4&lt;=$G75)*(DE$4-$E75+1),$I75/2,$L75,TRUE))/(1-2*_xlfn.NORM.DIST(0,$I75/2,$L75,TRUE))*$C75+($J75="Steady Growth")*(AND(DF$4&gt;=$E75,DF$4&lt;=$G75)*((DF$4-$E75+1)/($I75*($I75+1)/2)*$C75))+($J75="custom")*CustomCF!CY75</f>
        <v>0</v>
      </c>
      <c r="DG75" s="19">
        <f>($J75="Bell Curve")*(_xlfn.NORM.DIST(AND(DG$4&gt;=$E75,DG$4&lt;=$G75)*(DG$4-$E75+1),$I75/2,$L75,TRUE)-_xlfn.NORM.DIST(AND(DG$4&gt;=$E75,DG$4&lt;=$G75)*(DF$4-$E75+1),$I75/2,$L75,TRUE))/(1-2*_xlfn.NORM.DIST(0,$I75/2,$L75,TRUE))*$C75+($J75="Steady Growth")*(AND(DG$4&gt;=$E75,DG$4&lt;=$G75)*((DG$4-$E75+1)/($I75*($I75+1)/2)*$C75))+($J75="custom")*CustomCF!CZ75</f>
        <v>0</v>
      </c>
      <c r="DH75" s="19">
        <f>($J75="Bell Curve")*(_xlfn.NORM.DIST(AND(DH$4&gt;=$E75,DH$4&lt;=$G75)*(DH$4-$E75+1),$I75/2,$L75,TRUE)-_xlfn.NORM.DIST(AND(DH$4&gt;=$E75,DH$4&lt;=$G75)*(DG$4-$E75+1),$I75/2,$L75,TRUE))/(1-2*_xlfn.NORM.DIST(0,$I75/2,$L75,TRUE))*$C75+($J75="Steady Growth")*(AND(DH$4&gt;=$E75,DH$4&lt;=$G75)*((DH$4-$E75+1)/($I75*($I75+1)/2)*$C75))+($J75="custom")*CustomCF!DA75</f>
        <v>0</v>
      </c>
      <c r="DI75" s="19">
        <f>($J75="Bell Curve")*(_xlfn.NORM.DIST(AND(DI$4&gt;=$E75,DI$4&lt;=$G75)*(DI$4-$E75+1),$I75/2,$L75,TRUE)-_xlfn.NORM.DIST(AND(DI$4&gt;=$E75,DI$4&lt;=$G75)*(DH$4-$E75+1),$I75/2,$L75,TRUE))/(1-2*_xlfn.NORM.DIST(0,$I75/2,$L75,TRUE))*$C75+($J75="Steady Growth")*(AND(DI$4&gt;=$E75,DI$4&lt;=$G75)*((DI$4-$E75+1)/($I75*($I75+1)/2)*$C75))+($J75="custom")*CustomCF!DB75</f>
        <v>0</v>
      </c>
      <c r="DJ75" s="19">
        <f>($J75="Bell Curve")*(_xlfn.NORM.DIST(AND(DJ$4&gt;=$E75,DJ$4&lt;=$G75)*(DJ$4-$E75+1),$I75/2,$L75,TRUE)-_xlfn.NORM.DIST(AND(DJ$4&gt;=$E75,DJ$4&lt;=$G75)*(DI$4-$E75+1),$I75/2,$L75,TRUE))/(1-2*_xlfn.NORM.DIST(0,$I75/2,$L75,TRUE))*$C75+($J75="Steady Growth")*(AND(DJ$4&gt;=$E75,DJ$4&lt;=$G75)*((DJ$4-$E75+1)/($I75*($I75+1)/2)*$C75))+($J75="custom")*CustomCF!DC75</f>
        <v>0</v>
      </c>
      <c r="DK75" s="19">
        <f>($J75="Bell Curve")*(_xlfn.NORM.DIST(AND(DK$4&gt;=$E75,DK$4&lt;=$G75)*(DK$4-$E75+1),$I75/2,$L75,TRUE)-_xlfn.NORM.DIST(AND(DK$4&gt;=$E75,DK$4&lt;=$G75)*(DJ$4-$E75+1),$I75/2,$L75,TRUE))/(1-2*_xlfn.NORM.DIST(0,$I75/2,$L75,TRUE))*$C75+($J75="Steady Growth")*(AND(DK$4&gt;=$E75,DK$4&lt;=$G75)*((DK$4-$E75+1)/($I75*($I75+1)/2)*$C75))+($J75="custom")*CustomCF!DD75</f>
        <v>0</v>
      </c>
      <c r="DL75" s="19">
        <f>($J75="Bell Curve")*(_xlfn.NORM.DIST(AND(DL$4&gt;=$E75,DL$4&lt;=$G75)*(DL$4-$E75+1),$I75/2,$L75,TRUE)-_xlfn.NORM.DIST(AND(DL$4&gt;=$E75,DL$4&lt;=$G75)*(DK$4-$E75+1),$I75/2,$L75,TRUE))/(1-2*_xlfn.NORM.DIST(0,$I75/2,$L75,TRUE))*$C75+($J75="Steady Growth")*(AND(DL$4&gt;=$E75,DL$4&lt;=$G75)*((DL$4-$E75+1)/($I75*($I75+1)/2)*$C75))+($J75="custom")*CustomCF!DE75</f>
        <v>0</v>
      </c>
      <c r="DM75" s="19">
        <f>($J75="Bell Curve")*(_xlfn.NORM.DIST(AND(DM$4&gt;=$E75,DM$4&lt;=$G75)*(DM$4-$E75+1),$I75/2,$L75,TRUE)-_xlfn.NORM.DIST(AND(DM$4&gt;=$E75,DM$4&lt;=$G75)*(DL$4-$E75+1),$I75/2,$L75,TRUE))/(1-2*_xlfn.NORM.DIST(0,$I75/2,$L75,TRUE))*$C75+($J75="Steady Growth")*(AND(DM$4&gt;=$E75,DM$4&lt;=$G75)*((DM$4-$E75+1)/($I75*($I75+1)/2)*$C75))+($J75="custom")*CustomCF!DF75</f>
        <v>0</v>
      </c>
      <c r="DN75" s="19">
        <f>($J75="Bell Curve")*(_xlfn.NORM.DIST(AND(DN$4&gt;=$E75,DN$4&lt;=$G75)*(DN$4-$E75+1),$I75/2,$L75,TRUE)-_xlfn.NORM.DIST(AND(DN$4&gt;=$E75,DN$4&lt;=$G75)*(DM$4-$E75+1),$I75/2,$L75,TRUE))/(1-2*_xlfn.NORM.DIST(0,$I75/2,$L75,TRUE))*$C75+($J75="Steady Growth")*(AND(DN$4&gt;=$E75,DN$4&lt;=$G75)*((DN$4-$E75+1)/($I75*($I75+1)/2)*$C75))+($J75="custom")*CustomCF!DG75</f>
        <v>0</v>
      </c>
      <c r="DO75" s="19">
        <f>($J75="Bell Curve")*(_xlfn.NORM.DIST(AND(DO$4&gt;=$E75,DO$4&lt;=$G75)*(DO$4-$E75+1),$I75/2,$L75,TRUE)-_xlfn.NORM.DIST(AND(DO$4&gt;=$E75,DO$4&lt;=$G75)*(DN$4-$E75+1),$I75/2,$L75,TRUE))/(1-2*_xlfn.NORM.DIST(0,$I75/2,$L75,TRUE))*$C75+($J75="Steady Growth")*(AND(DO$4&gt;=$E75,DO$4&lt;=$G75)*((DO$4-$E75+1)/($I75*($I75+1)/2)*$C75))+($J75="custom")*CustomCF!DH75</f>
        <v>0</v>
      </c>
      <c r="DP75" s="19">
        <f>($J75="Bell Curve")*(_xlfn.NORM.DIST(AND(DP$4&gt;=$E75,DP$4&lt;=$G75)*(DP$4-$E75+1),$I75/2,$L75,TRUE)-_xlfn.NORM.DIST(AND(DP$4&gt;=$E75,DP$4&lt;=$G75)*(DO$4-$E75+1),$I75/2,$L75,TRUE))/(1-2*_xlfn.NORM.DIST(0,$I75/2,$L75,TRUE))*$C75+($J75="Steady Growth")*(AND(DP$4&gt;=$E75,DP$4&lt;=$G75)*((DP$4-$E75+1)/($I75*($I75+1)/2)*$C75))+($J75="custom")*CustomCF!DI75</f>
        <v>0</v>
      </c>
      <c r="DQ75" s="19">
        <f>($J75="Bell Curve")*(_xlfn.NORM.DIST(AND(DQ$4&gt;=$E75,DQ$4&lt;=$G75)*(DQ$4-$E75+1),$I75/2,$L75,TRUE)-_xlfn.NORM.DIST(AND(DQ$4&gt;=$E75,DQ$4&lt;=$G75)*(DP$4-$E75+1),$I75/2,$L75,TRUE))/(1-2*_xlfn.NORM.DIST(0,$I75/2,$L75,TRUE))*$C75+($J75="Steady Growth")*(AND(DQ$4&gt;=$E75,DQ$4&lt;=$G75)*((DQ$4-$E75+1)/($I75*($I75+1)/2)*$C75))+($J75="custom")*CustomCF!DJ75</f>
        <v>0</v>
      </c>
      <c r="DR75" s="19">
        <f>($J75="Bell Curve")*(_xlfn.NORM.DIST(AND(DR$4&gt;=$E75,DR$4&lt;=$G75)*(DR$4-$E75+1),$I75/2,$L75,TRUE)-_xlfn.NORM.DIST(AND(DR$4&gt;=$E75,DR$4&lt;=$G75)*(DQ$4-$E75+1),$I75/2,$L75,TRUE))/(1-2*_xlfn.NORM.DIST(0,$I75/2,$L75,TRUE))*$C75+($J75="Steady Growth")*(AND(DR$4&gt;=$E75,DR$4&lt;=$G75)*((DR$4-$E75+1)/($I75*($I75+1)/2)*$C75))+($J75="custom")*CustomCF!DK75</f>
        <v>0</v>
      </c>
      <c r="DS75" s="19">
        <f>($J75="Bell Curve")*(_xlfn.NORM.DIST(AND(DS$4&gt;=$E75,DS$4&lt;=$G75)*(DS$4-$E75+1),$I75/2,$L75,TRUE)-_xlfn.NORM.DIST(AND(DS$4&gt;=$E75,DS$4&lt;=$G75)*(DR$4-$E75+1),$I75/2,$L75,TRUE))/(1-2*_xlfn.NORM.DIST(0,$I75/2,$L75,TRUE))*$C75+($J75="Steady Growth")*(AND(DS$4&gt;=$E75,DS$4&lt;=$G75)*((DS$4-$E75+1)/($I75*($I75+1)/2)*$C75))+($J75="custom")*CustomCF!DL75</f>
        <v>0</v>
      </c>
      <c r="DT75" s="19">
        <f>($J75="Bell Curve")*(_xlfn.NORM.DIST(AND(DT$4&gt;=$E75,DT$4&lt;=$G75)*(DT$4-$E75+1),$I75/2,$L75,TRUE)-_xlfn.NORM.DIST(AND(DT$4&gt;=$E75,DT$4&lt;=$G75)*(DS$4-$E75+1),$I75/2,$L75,TRUE))/(1-2*_xlfn.NORM.DIST(0,$I75/2,$L75,TRUE))*$C75+($J75="Steady Growth")*(AND(DT$4&gt;=$E75,DT$4&lt;=$G75)*((DT$4-$E75+1)/($I75*($I75+1)/2)*$C75))+($J75="custom")*CustomCF!DM75</f>
        <v>0</v>
      </c>
      <c r="DU75" s="19">
        <f>($J75="Bell Curve")*(_xlfn.NORM.DIST(AND(DU$4&gt;=$E75,DU$4&lt;=$G75)*(DU$4-$E75+1),$I75/2,$L75,TRUE)-_xlfn.NORM.DIST(AND(DU$4&gt;=$E75,DU$4&lt;=$G75)*(DT$4-$E75+1),$I75/2,$L75,TRUE))/(1-2*_xlfn.NORM.DIST(0,$I75/2,$L75,TRUE))*$C75+($J75="Steady Growth")*(AND(DU$4&gt;=$E75,DU$4&lt;=$G75)*((DU$4-$E75+1)/($I75*($I75+1)/2)*$C75))+($J75="custom")*CustomCF!DN75</f>
        <v>0</v>
      </c>
      <c r="DV75" s="19">
        <f>($J75="Bell Curve")*(_xlfn.NORM.DIST(AND(DV$4&gt;=$E75,DV$4&lt;=$G75)*(DV$4-$E75+1),$I75/2,$L75,TRUE)-_xlfn.NORM.DIST(AND(DV$4&gt;=$E75,DV$4&lt;=$G75)*(DU$4-$E75+1),$I75/2,$L75,TRUE))/(1-2*_xlfn.NORM.DIST(0,$I75/2,$L75,TRUE))*$C75+($J75="Steady Growth")*(AND(DV$4&gt;=$E75,DV$4&lt;=$G75)*((DV$4-$E75+1)/($I75*($I75+1)/2)*$C75))+($J75="custom")*CustomCF!DO75</f>
        <v>0</v>
      </c>
      <c r="DW75" s="19">
        <f>($J75="Bell Curve")*(_xlfn.NORM.DIST(AND(DW$4&gt;=$E75,DW$4&lt;=$G75)*(DW$4-$E75+1),$I75/2,$L75,TRUE)-_xlfn.NORM.DIST(AND(DW$4&gt;=$E75,DW$4&lt;=$G75)*(DV$4-$E75+1),$I75/2,$L75,TRUE))/(1-2*_xlfn.NORM.DIST(0,$I75/2,$L75,TRUE))*$C75+($J75="Steady Growth")*(AND(DW$4&gt;=$E75,DW$4&lt;=$G75)*((DW$4-$E75+1)/($I75*($I75+1)/2)*$C75))+($J75="custom")*CustomCF!DP75</f>
        <v>0</v>
      </c>
      <c r="DX75" s="19">
        <f>($J75="Bell Curve")*(_xlfn.NORM.DIST(AND(DX$4&gt;=$E75,DX$4&lt;=$G75)*(DX$4-$E75+1),$I75/2,$L75,TRUE)-_xlfn.NORM.DIST(AND(DX$4&gt;=$E75,DX$4&lt;=$G75)*(DW$4-$E75+1),$I75/2,$L75,TRUE))/(1-2*_xlfn.NORM.DIST(0,$I75/2,$L75,TRUE))*$C75+($J75="Steady Growth")*(AND(DX$4&gt;=$E75,DX$4&lt;=$G75)*((DX$4-$E75+1)/($I75*($I75+1)/2)*$C75))+($J75="custom")*CustomCF!DQ75</f>
        <v>0</v>
      </c>
      <c r="DY75" s="19">
        <f>($J75="Bell Curve")*(_xlfn.NORM.DIST(AND(DY$4&gt;=$E75,DY$4&lt;=$G75)*(DY$4-$E75+1),$I75/2,$L75,TRUE)-_xlfn.NORM.DIST(AND(DY$4&gt;=$E75,DY$4&lt;=$G75)*(DX$4-$E75+1),$I75/2,$L75,TRUE))/(1-2*_xlfn.NORM.DIST(0,$I75/2,$L75,TRUE))*$C75+($J75="Steady Growth")*(AND(DY$4&gt;=$E75,DY$4&lt;=$G75)*((DY$4-$E75+1)/($I75*($I75+1)/2)*$C75))+($J75="custom")*CustomCF!DR75</f>
        <v>0</v>
      </c>
      <c r="DZ75" s="19">
        <f>($J75="Bell Curve")*(_xlfn.NORM.DIST(AND(DZ$4&gt;=$E75,DZ$4&lt;=$G75)*(DZ$4-$E75+1),$I75/2,$L75,TRUE)-_xlfn.NORM.DIST(AND(DZ$4&gt;=$E75,DZ$4&lt;=$G75)*(DY$4-$E75+1),$I75/2,$L75,TRUE))/(1-2*_xlfn.NORM.DIST(0,$I75/2,$L75,TRUE))*$C75+($J75="Steady Growth")*(AND(DZ$4&gt;=$E75,DZ$4&lt;=$G75)*((DZ$4-$E75+1)/($I75*($I75+1)/2)*$C75))+($J75="custom")*CustomCF!DS75</f>
        <v>0</v>
      </c>
      <c r="EA75" s="19">
        <f>($J75="Bell Curve")*(_xlfn.NORM.DIST(AND(EA$4&gt;=$E75,EA$4&lt;=$G75)*(EA$4-$E75+1),$I75/2,$L75,TRUE)-_xlfn.NORM.DIST(AND(EA$4&gt;=$E75,EA$4&lt;=$G75)*(DZ$4-$E75+1),$I75/2,$L75,TRUE))/(1-2*_xlfn.NORM.DIST(0,$I75/2,$L75,TRUE))*$C75+($J75="Steady Growth")*(AND(EA$4&gt;=$E75,EA$4&lt;=$G75)*((EA$4-$E75+1)/($I75*($I75+1)/2)*$C75))+($J75="custom")*CustomCF!DT75</f>
        <v>0</v>
      </c>
      <c r="EB75" s="19">
        <f>($J75="Bell Curve")*(_xlfn.NORM.DIST(AND(EB$4&gt;=$E75,EB$4&lt;=$G75)*(EB$4-$E75+1),$I75/2,$L75,TRUE)-_xlfn.NORM.DIST(AND(EB$4&gt;=$E75,EB$4&lt;=$G75)*(EA$4-$E75+1),$I75/2,$L75,TRUE))/(1-2*_xlfn.NORM.DIST(0,$I75/2,$L75,TRUE))*$C75+($J75="Steady Growth")*(AND(EB$4&gt;=$E75,EB$4&lt;=$G75)*((EB$4-$E75+1)/($I75*($I75+1)/2)*$C75))+($J75="custom")*CustomCF!DU75</f>
        <v>0</v>
      </c>
      <c r="EC75" s="19">
        <f>($J75="Bell Curve")*(_xlfn.NORM.DIST(AND(EC$4&gt;=$E75,EC$4&lt;=$G75)*(EC$4-$E75+1),$I75/2,$L75,TRUE)-_xlfn.NORM.DIST(AND(EC$4&gt;=$E75,EC$4&lt;=$G75)*(EB$4-$E75+1),$I75/2,$L75,TRUE))/(1-2*_xlfn.NORM.DIST(0,$I75/2,$L75,TRUE))*$C75+($J75="Steady Growth")*(AND(EC$4&gt;=$E75,EC$4&lt;=$G75)*((EC$4-$E75+1)/($I75*($I75+1)/2)*$C75))+($J75="custom")*CustomCF!DV75</f>
        <v>0</v>
      </c>
      <c r="ED75" s="19">
        <f>($J75="Bell Curve")*(_xlfn.NORM.DIST(AND(ED$4&gt;=$E75,ED$4&lt;=$G75)*(ED$4-$E75+1),$I75/2,$L75,TRUE)-_xlfn.NORM.DIST(AND(ED$4&gt;=$E75,ED$4&lt;=$G75)*(EC$4-$E75+1),$I75/2,$L75,TRUE))/(1-2*_xlfn.NORM.DIST(0,$I75/2,$L75,TRUE))*$C75+($J75="Steady Growth")*(AND(ED$4&gt;=$E75,ED$4&lt;=$G75)*((ED$4-$E75+1)/($I75*($I75+1)/2)*$C75))+($J75="custom")*CustomCF!DW75</f>
        <v>0</v>
      </c>
      <c r="EE75" s="19">
        <f>($J75="Bell Curve")*(_xlfn.NORM.DIST(AND(EE$4&gt;=$E75,EE$4&lt;=$G75)*(EE$4-$E75+1),$I75/2,$L75,TRUE)-_xlfn.NORM.DIST(AND(EE$4&gt;=$E75,EE$4&lt;=$G75)*(ED$4-$E75+1),$I75/2,$L75,TRUE))/(1-2*_xlfn.NORM.DIST(0,$I75/2,$L75,TRUE))*$C75+($J75="Steady Growth")*(AND(EE$4&gt;=$E75,EE$4&lt;=$G75)*((EE$4-$E75+1)/($I75*($I75+1)/2)*$C75))+($J75="custom")*CustomCF!DX75</f>
        <v>0</v>
      </c>
      <c r="EF75" s="121">
        <f>($J75="Bell Curve")*(_xlfn.NORM.DIST(AND(EF$4&gt;=$E75,EF$4&lt;=$G75)*(EF$4-$E75+1),$I75/2,$L75,TRUE)-_xlfn.NORM.DIST(AND(EF$4&gt;=$E75,EF$4&lt;=$G75)*(EE$4-$E75+1),$I75/2,$L75,TRUE))/(1-2*_xlfn.NORM.DIST(0,$I75/2,$L75,TRUE))*$C75+($J75="Steady Growth")*(AND(EF$4&gt;=$E75,EF$4&lt;=$G75)*((EF$4-$E75+1)/($I75*($I75+1)/2)*$C75))+($J75="custom")*CustomCF!DY75</f>
        <v>0</v>
      </c>
    </row>
    <row r="76" spans="2:136" hidden="1" outlineLevel="1" x14ac:dyDescent="0.2">
      <c r="B76" s="103">
        <f>Budget!S22</f>
        <v>0</v>
      </c>
      <c r="C76" s="19">
        <f>Budget!T23</f>
        <v>0</v>
      </c>
      <c r="D76" s="19" t="str">
        <f t="shared" si="29"/>
        <v/>
      </c>
      <c r="E76" s="92">
        <v>12</v>
      </c>
      <c r="F76" s="18">
        <f>IF(J76="Custom",CustomCF!E76,INDEX($P$6:$EF$6,MATCH(E76,$P$4:$EF$4,0)))</f>
        <v>46387</v>
      </c>
      <c r="G76" s="92">
        <v>30</v>
      </c>
      <c r="H76" s="18">
        <f>IF(J76="Custom",CustomCF!F76,INDEX($P$6:$EF$6,MATCH(G76,$P$4:$EF$4,0)))</f>
        <v>46934</v>
      </c>
      <c r="I76" s="9">
        <f t="shared" si="30"/>
        <v>19</v>
      </c>
      <c r="J76" s="92" t="s">
        <v>30</v>
      </c>
      <c r="K76" s="92" t="s">
        <v>31</v>
      </c>
      <c r="L76" s="9">
        <f t="shared" si="28"/>
        <v>10000000</v>
      </c>
      <c r="M76" s="107">
        <f t="shared" si="23"/>
        <v>0</v>
      </c>
      <c r="N76" s="112" t="str">
        <f t="shared" si="31"/>
        <v>OK</v>
      </c>
      <c r="O76" s="112"/>
      <c r="P76" s="19">
        <f>($J76="Bell Curve")*(_xlfn.NORM.DIST(AND(P$4&gt;=$E76,P$4&lt;=$G76)*(P$4-$E76+1),$I76/2,$L76,TRUE)-_xlfn.NORM.DIST(AND(P$4&gt;=$E76,P$4&lt;=$G76)*(N$4-$E76+1),$I76/2,$L76,TRUE))/(1-2*_xlfn.NORM.DIST(0,$I76/2,$L76,TRUE))*$C76+($J76="Steady Growth")*(AND(P$4&gt;=$E76,P$4&lt;=$G76)*((P$4-$E76+1)/($I76*($I76+1)/2)*$C76))+($J76="custom")*CustomCF!I76</f>
        <v>0</v>
      </c>
      <c r="Q76" s="19">
        <f>($J76="Bell Curve")*(_xlfn.NORM.DIST(AND(Q$4&gt;=$E76,Q$4&lt;=$G76)*(Q$4-$E76+1),$I76/2,$L76,TRUE)-_xlfn.NORM.DIST(AND(Q$4&gt;=$E76,Q$4&lt;=$G76)*(P$4-$E76+1),$I76/2,$L76,TRUE))/(1-2*_xlfn.NORM.DIST(0,$I76/2,$L76,TRUE))*$C76+($J76="Steady Growth")*(AND(Q$4&gt;=$E76,Q$4&lt;=$G76)*((Q$4-$E76+1)/($I76*($I76+1)/2)*$C76))+($J76="custom")*CustomCF!J76</f>
        <v>0</v>
      </c>
      <c r="R76" s="19">
        <f>($J76="Bell Curve")*(_xlfn.NORM.DIST(AND(R$4&gt;=$E76,R$4&lt;=$G76)*(R$4-$E76+1),$I76/2,$L76,TRUE)-_xlfn.NORM.DIST(AND(R$4&gt;=$E76,R$4&lt;=$G76)*(Q$4-$E76+1),$I76/2,$L76,TRUE))/(1-2*_xlfn.NORM.DIST(0,$I76/2,$L76,TRUE))*$C76+($J76="Steady Growth")*(AND(R$4&gt;=$E76,R$4&lt;=$G76)*((R$4-$E76+1)/($I76*($I76+1)/2)*$C76))+($J76="custom")*CustomCF!K76</f>
        <v>0</v>
      </c>
      <c r="S76" s="19">
        <f>($J76="Bell Curve")*(_xlfn.NORM.DIST(AND(S$4&gt;=$E76,S$4&lt;=$G76)*(S$4-$E76+1),$I76/2,$L76,TRUE)-_xlfn.NORM.DIST(AND(S$4&gt;=$E76,S$4&lt;=$G76)*(R$4-$E76+1),$I76/2,$L76,TRUE))/(1-2*_xlfn.NORM.DIST(0,$I76/2,$L76,TRUE))*$C76+($J76="Steady Growth")*(AND(S$4&gt;=$E76,S$4&lt;=$G76)*((S$4-$E76+1)/($I76*($I76+1)/2)*$C76))+($J76="custom")*CustomCF!L76</f>
        <v>0</v>
      </c>
      <c r="T76" s="19">
        <f>($J76="Bell Curve")*(_xlfn.NORM.DIST(AND(T$4&gt;=$E76,T$4&lt;=$G76)*(T$4-$E76+1),$I76/2,$L76,TRUE)-_xlfn.NORM.DIST(AND(T$4&gt;=$E76,T$4&lt;=$G76)*(S$4-$E76+1),$I76/2,$L76,TRUE))/(1-2*_xlfn.NORM.DIST(0,$I76/2,$L76,TRUE))*$C76+($J76="Steady Growth")*(AND(T$4&gt;=$E76,T$4&lt;=$G76)*((T$4-$E76+1)/($I76*($I76+1)/2)*$C76))+($J76="custom")*CustomCF!M76</f>
        <v>0</v>
      </c>
      <c r="U76" s="19">
        <f>($J76="Bell Curve")*(_xlfn.NORM.DIST(AND(U$4&gt;=$E76,U$4&lt;=$G76)*(U$4-$E76+1),$I76/2,$L76,TRUE)-_xlfn.NORM.DIST(AND(U$4&gt;=$E76,U$4&lt;=$G76)*(T$4-$E76+1),$I76/2,$L76,TRUE))/(1-2*_xlfn.NORM.DIST(0,$I76/2,$L76,TRUE))*$C76+($J76="Steady Growth")*(AND(U$4&gt;=$E76,U$4&lt;=$G76)*((U$4-$E76+1)/($I76*($I76+1)/2)*$C76))+($J76="custom")*CustomCF!N76</f>
        <v>0</v>
      </c>
      <c r="V76" s="19">
        <f>($J76="Bell Curve")*(_xlfn.NORM.DIST(AND(V$4&gt;=$E76,V$4&lt;=$G76)*(V$4-$E76+1),$I76/2,$L76,TRUE)-_xlfn.NORM.DIST(AND(V$4&gt;=$E76,V$4&lt;=$G76)*(U$4-$E76+1),$I76/2,$L76,TRUE))/(1-2*_xlfn.NORM.DIST(0,$I76/2,$L76,TRUE))*$C76+($J76="Steady Growth")*(AND(V$4&gt;=$E76,V$4&lt;=$G76)*((V$4-$E76+1)/($I76*($I76+1)/2)*$C76))+($J76="custom")*CustomCF!O76</f>
        <v>0</v>
      </c>
      <c r="W76" s="19">
        <f>($J76="Bell Curve")*(_xlfn.NORM.DIST(AND(W$4&gt;=$E76,W$4&lt;=$G76)*(W$4-$E76+1),$I76/2,$L76,TRUE)-_xlfn.NORM.DIST(AND(W$4&gt;=$E76,W$4&lt;=$G76)*(V$4-$E76+1),$I76/2,$L76,TRUE))/(1-2*_xlfn.NORM.DIST(0,$I76/2,$L76,TRUE))*$C76+($J76="Steady Growth")*(AND(W$4&gt;=$E76,W$4&lt;=$G76)*((W$4-$E76+1)/($I76*($I76+1)/2)*$C76))+($J76="custom")*CustomCF!P76</f>
        <v>0</v>
      </c>
      <c r="X76" s="19">
        <f>($J76="Bell Curve")*(_xlfn.NORM.DIST(AND(X$4&gt;=$E76,X$4&lt;=$G76)*(X$4-$E76+1),$I76/2,$L76,TRUE)-_xlfn.NORM.DIST(AND(X$4&gt;=$E76,X$4&lt;=$G76)*(W$4-$E76+1),$I76/2,$L76,TRUE))/(1-2*_xlfn.NORM.DIST(0,$I76/2,$L76,TRUE))*$C76+($J76="Steady Growth")*(AND(X$4&gt;=$E76,X$4&lt;=$G76)*((X$4-$E76+1)/($I76*($I76+1)/2)*$C76))+($J76="custom")*CustomCF!Q76</f>
        <v>0</v>
      </c>
      <c r="Y76" s="19">
        <f>($J76="Bell Curve")*(_xlfn.NORM.DIST(AND(Y$4&gt;=$E76,Y$4&lt;=$G76)*(Y$4-$E76+1),$I76/2,$L76,TRUE)-_xlfn.NORM.DIST(AND(Y$4&gt;=$E76,Y$4&lt;=$G76)*(X$4-$E76+1),$I76/2,$L76,TRUE))/(1-2*_xlfn.NORM.DIST(0,$I76/2,$L76,TRUE))*$C76+($J76="Steady Growth")*(AND(Y$4&gt;=$E76,Y$4&lt;=$G76)*((Y$4-$E76+1)/($I76*($I76+1)/2)*$C76))+($J76="custom")*CustomCF!R76</f>
        <v>0</v>
      </c>
      <c r="Z76" s="19">
        <f>($J76="Bell Curve")*(_xlfn.NORM.DIST(AND(Z$4&gt;=$E76,Z$4&lt;=$G76)*(Z$4-$E76+1),$I76/2,$L76,TRUE)-_xlfn.NORM.DIST(AND(Z$4&gt;=$E76,Z$4&lt;=$G76)*(Y$4-$E76+1),$I76/2,$L76,TRUE))/(1-2*_xlfn.NORM.DIST(0,$I76/2,$L76,TRUE))*$C76+($J76="Steady Growth")*(AND(Z$4&gt;=$E76,Z$4&lt;=$G76)*((Z$4-$E76+1)/($I76*($I76+1)/2)*$C76))+($J76="custom")*CustomCF!S76</f>
        <v>0</v>
      </c>
      <c r="AA76" s="19">
        <f>($J76="Bell Curve")*(_xlfn.NORM.DIST(AND(AA$4&gt;=$E76,AA$4&lt;=$G76)*(AA$4-$E76+1),$I76/2,$L76,TRUE)-_xlfn.NORM.DIST(AND(AA$4&gt;=$E76,AA$4&lt;=$G76)*(Z$4-$E76+1),$I76/2,$L76,TRUE))/(1-2*_xlfn.NORM.DIST(0,$I76/2,$L76,TRUE))*$C76+($J76="Steady Growth")*(AND(AA$4&gt;=$E76,AA$4&lt;=$G76)*((AA$4-$E76+1)/($I76*($I76+1)/2)*$C76))+($J76="custom")*CustomCF!T76</f>
        <v>0</v>
      </c>
      <c r="AB76" s="19">
        <f>($J76="Bell Curve")*(_xlfn.NORM.DIST(AND(AB$4&gt;=$E76,AB$4&lt;=$G76)*(AB$4-$E76+1),$I76/2,$L76,TRUE)-_xlfn.NORM.DIST(AND(AB$4&gt;=$E76,AB$4&lt;=$G76)*(AA$4-$E76+1),$I76/2,$L76,TRUE))/(1-2*_xlfn.NORM.DIST(0,$I76/2,$L76,TRUE))*$C76+($J76="Steady Growth")*(AND(AB$4&gt;=$E76,AB$4&lt;=$G76)*((AB$4-$E76+1)/($I76*($I76+1)/2)*$C76))+($J76="custom")*CustomCF!U76</f>
        <v>0</v>
      </c>
      <c r="AC76" s="19">
        <f>($J76="Bell Curve")*(_xlfn.NORM.DIST(AND(AC$4&gt;=$E76,AC$4&lt;=$G76)*(AC$4-$E76+1),$I76/2,$L76,TRUE)-_xlfn.NORM.DIST(AND(AC$4&gt;=$E76,AC$4&lt;=$G76)*(AB$4-$E76+1),$I76/2,$L76,TRUE))/(1-2*_xlfn.NORM.DIST(0,$I76/2,$L76,TRUE))*$C76+($J76="Steady Growth")*(AND(AC$4&gt;=$E76,AC$4&lt;=$G76)*((AC$4-$E76+1)/($I76*($I76+1)/2)*$C76))+($J76="custom")*CustomCF!V76</f>
        <v>0</v>
      </c>
      <c r="AD76" s="19">
        <f>($J76="Bell Curve")*(_xlfn.NORM.DIST(AND(AD$4&gt;=$E76,AD$4&lt;=$G76)*(AD$4-$E76+1),$I76/2,$L76,TRUE)-_xlfn.NORM.DIST(AND(AD$4&gt;=$E76,AD$4&lt;=$G76)*(AC$4-$E76+1),$I76/2,$L76,TRUE))/(1-2*_xlfn.NORM.DIST(0,$I76/2,$L76,TRUE))*$C76+($J76="Steady Growth")*(AND(AD$4&gt;=$E76,AD$4&lt;=$G76)*((AD$4-$E76+1)/($I76*($I76+1)/2)*$C76))+($J76="custom")*CustomCF!W76</f>
        <v>0</v>
      </c>
      <c r="AE76" s="19">
        <f>($J76="Bell Curve")*(_xlfn.NORM.DIST(AND(AE$4&gt;=$E76,AE$4&lt;=$G76)*(AE$4-$E76+1),$I76/2,$L76,TRUE)-_xlfn.NORM.DIST(AND(AE$4&gt;=$E76,AE$4&lt;=$G76)*(AD$4-$E76+1),$I76/2,$L76,TRUE))/(1-2*_xlfn.NORM.DIST(0,$I76/2,$L76,TRUE))*$C76+($J76="Steady Growth")*(AND(AE$4&gt;=$E76,AE$4&lt;=$G76)*((AE$4-$E76+1)/($I76*($I76+1)/2)*$C76))+($J76="custom")*CustomCF!X76</f>
        <v>0</v>
      </c>
      <c r="AF76" s="19">
        <f>($J76="Bell Curve")*(_xlfn.NORM.DIST(AND(AF$4&gt;=$E76,AF$4&lt;=$G76)*(AF$4-$E76+1),$I76/2,$L76,TRUE)-_xlfn.NORM.DIST(AND(AF$4&gt;=$E76,AF$4&lt;=$G76)*(AE$4-$E76+1),$I76/2,$L76,TRUE))/(1-2*_xlfn.NORM.DIST(0,$I76/2,$L76,TRUE))*$C76+($J76="Steady Growth")*(AND(AF$4&gt;=$E76,AF$4&lt;=$G76)*((AF$4-$E76+1)/($I76*($I76+1)/2)*$C76))+($J76="custom")*CustomCF!Y76</f>
        <v>0</v>
      </c>
      <c r="AG76" s="19">
        <f>($J76="Bell Curve")*(_xlfn.NORM.DIST(AND(AG$4&gt;=$E76,AG$4&lt;=$G76)*(AG$4-$E76+1),$I76/2,$L76,TRUE)-_xlfn.NORM.DIST(AND(AG$4&gt;=$E76,AG$4&lt;=$G76)*(AF$4-$E76+1),$I76/2,$L76,TRUE))/(1-2*_xlfn.NORM.DIST(0,$I76/2,$L76,TRUE))*$C76+($J76="Steady Growth")*(AND(AG$4&gt;=$E76,AG$4&lt;=$G76)*((AG$4-$E76+1)/($I76*($I76+1)/2)*$C76))+($J76="custom")*CustomCF!Z76</f>
        <v>0</v>
      </c>
      <c r="AH76" s="19">
        <f>($J76="Bell Curve")*(_xlfn.NORM.DIST(AND(AH$4&gt;=$E76,AH$4&lt;=$G76)*(AH$4-$E76+1),$I76/2,$L76,TRUE)-_xlfn.NORM.DIST(AND(AH$4&gt;=$E76,AH$4&lt;=$G76)*(AG$4-$E76+1),$I76/2,$L76,TRUE))/(1-2*_xlfn.NORM.DIST(0,$I76/2,$L76,TRUE))*$C76+($J76="Steady Growth")*(AND(AH$4&gt;=$E76,AH$4&lt;=$G76)*((AH$4-$E76+1)/($I76*($I76+1)/2)*$C76))+($J76="custom")*CustomCF!AA76</f>
        <v>0</v>
      </c>
      <c r="AI76" s="19">
        <f>($J76="Bell Curve")*(_xlfn.NORM.DIST(AND(AI$4&gt;=$E76,AI$4&lt;=$G76)*(AI$4-$E76+1),$I76/2,$L76,TRUE)-_xlfn.NORM.DIST(AND(AI$4&gt;=$E76,AI$4&lt;=$G76)*(AH$4-$E76+1),$I76/2,$L76,TRUE))/(1-2*_xlfn.NORM.DIST(0,$I76/2,$L76,TRUE))*$C76+($J76="Steady Growth")*(AND(AI$4&gt;=$E76,AI$4&lt;=$G76)*((AI$4-$E76+1)/($I76*($I76+1)/2)*$C76))+($J76="custom")*CustomCF!AB76</f>
        <v>0</v>
      </c>
      <c r="AJ76" s="19">
        <f>($J76="Bell Curve")*(_xlfn.NORM.DIST(AND(AJ$4&gt;=$E76,AJ$4&lt;=$G76)*(AJ$4-$E76+1),$I76/2,$L76,TRUE)-_xlfn.NORM.DIST(AND(AJ$4&gt;=$E76,AJ$4&lt;=$G76)*(AI$4-$E76+1),$I76/2,$L76,TRUE))/(1-2*_xlfn.NORM.DIST(0,$I76/2,$L76,TRUE))*$C76+($J76="Steady Growth")*(AND(AJ$4&gt;=$E76,AJ$4&lt;=$G76)*((AJ$4-$E76+1)/($I76*($I76+1)/2)*$C76))+($J76="custom")*CustomCF!AC76</f>
        <v>0</v>
      </c>
      <c r="AK76" s="19">
        <f>($J76="Bell Curve")*(_xlfn.NORM.DIST(AND(AK$4&gt;=$E76,AK$4&lt;=$G76)*(AK$4-$E76+1),$I76/2,$L76,TRUE)-_xlfn.NORM.DIST(AND(AK$4&gt;=$E76,AK$4&lt;=$G76)*(AJ$4-$E76+1),$I76/2,$L76,TRUE))/(1-2*_xlfn.NORM.DIST(0,$I76/2,$L76,TRUE))*$C76+($J76="Steady Growth")*(AND(AK$4&gt;=$E76,AK$4&lt;=$G76)*((AK$4-$E76+1)/($I76*($I76+1)/2)*$C76))+($J76="custom")*CustomCF!AD76</f>
        <v>0</v>
      </c>
      <c r="AL76" s="19">
        <f>($J76="Bell Curve")*(_xlfn.NORM.DIST(AND(AL$4&gt;=$E76,AL$4&lt;=$G76)*(AL$4-$E76+1),$I76/2,$L76,TRUE)-_xlfn.NORM.DIST(AND(AL$4&gt;=$E76,AL$4&lt;=$G76)*(AK$4-$E76+1),$I76/2,$L76,TRUE))/(1-2*_xlfn.NORM.DIST(0,$I76/2,$L76,TRUE))*$C76+($J76="Steady Growth")*(AND(AL$4&gt;=$E76,AL$4&lt;=$G76)*((AL$4-$E76+1)/($I76*($I76+1)/2)*$C76))+($J76="custom")*CustomCF!AE76</f>
        <v>0</v>
      </c>
      <c r="AM76" s="19">
        <f>($J76="Bell Curve")*(_xlfn.NORM.DIST(AND(AM$4&gt;=$E76,AM$4&lt;=$G76)*(AM$4-$E76+1),$I76/2,$L76,TRUE)-_xlfn.NORM.DIST(AND(AM$4&gt;=$E76,AM$4&lt;=$G76)*(AL$4-$E76+1),$I76/2,$L76,TRUE))/(1-2*_xlfn.NORM.DIST(0,$I76/2,$L76,TRUE))*$C76+($J76="Steady Growth")*(AND(AM$4&gt;=$E76,AM$4&lt;=$G76)*((AM$4-$E76+1)/($I76*($I76+1)/2)*$C76))+($J76="custom")*CustomCF!AF76</f>
        <v>0</v>
      </c>
      <c r="AN76" s="19">
        <f>($J76="Bell Curve")*(_xlfn.NORM.DIST(AND(AN$4&gt;=$E76,AN$4&lt;=$G76)*(AN$4-$E76+1),$I76/2,$L76,TRUE)-_xlfn.NORM.DIST(AND(AN$4&gt;=$E76,AN$4&lt;=$G76)*(AM$4-$E76+1),$I76/2,$L76,TRUE))/(1-2*_xlfn.NORM.DIST(0,$I76/2,$L76,TRUE))*$C76+($J76="Steady Growth")*(AND(AN$4&gt;=$E76,AN$4&lt;=$G76)*((AN$4-$E76+1)/($I76*($I76+1)/2)*$C76))+($J76="custom")*CustomCF!AG76</f>
        <v>0</v>
      </c>
      <c r="AO76" s="19">
        <f>($J76="Bell Curve")*(_xlfn.NORM.DIST(AND(AO$4&gt;=$E76,AO$4&lt;=$G76)*(AO$4-$E76+1),$I76/2,$L76,TRUE)-_xlfn.NORM.DIST(AND(AO$4&gt;=$E76,AO$4&lt;=$G76)*(AN$4-$E76+1),$I76/2,$L76,TRUE))/(1-2*_xlfn.NORM.DIST(0,$I76/2,$L76,TRUE))*$C76+($J76="Steady Growth")*(AND(AO$4&gt;=$E76,AO$4&lt;=$G76)*((AO$4-$E76+1)/($I76*($I76+1)/2)*$C76))+($J76="custom")*CustomCF!AH76</f>
        <v>0</v>
      </c>
      <c r="AP76" s="19">
        <f>($J76="Bell Curve")*(_xlfn.NORM.DIST(AND(AP$4&gt;=$E76,AP$4&lt;=$G76)*(AP$4-$E76+1),$I76/2,$L76,TRUE)-_xlfn.NORM.DIST(AND(AP$4&gt;=$E76,AP$4&lt;=$G76)*(AO$4-$E76+1),$I76/2,$L76,TRUE))/(1-2*_xlfn.NORM.DIST(0,$I76/2,$L76,TRUE))*$C76+($J76="Steady Growth")*(AND(AP$4&gt;=$E76,AP$4&lt;=$G76)*((AP$4-$E76+1)/($I76*($I76+1)/2)*$C76))+($J76="custom")*CustomCF!AI76</f>
        <v>0</v>
      </c>
      <c r="AQ76" s="19">
        <f>($J76="Bell Curve")*(_xlfn.NORM.DIST(AND(AQ$4&gt;=$E76,AQ$4&lt;=$G76)*(AQ$4-$E76+1),$I76/2,$L76,TRUE)-_xlfn.NORM.DIST(AND(AQ$4&gt;=$E76,AQ$4&lt;=$G76)*(AP$4-$E76+1),$I76/2,$L76,TRUE))/(1-2*_xlfn.NORM.DIST(0,$I76/2,$L76,TRUE))*$C76+($J76="Steady Growth")*(AND(AQ$4&gt;=$E76,AQ$4&lt;=$G76)*((AQ$4-$E76+1)/($I76*($I76+1)/2)*$C76))+($J76="custom")*CustomCF!AJ76</f>
        <v>0</v>
      </c>
      <c r="AR76" s="19">
        <f>($J76="Bell Curve")*(_xlfn.NORM.DIST(AND(AR$4&gt;=$E76,AR$4&lt;=$G76)*(AR$4-$E76+1),$I76/2,$L76,TRUE)-_xlfn.NORM.DIST(AND(AR$4&gt;=$E76,AR$4&lt;=$G76)*(AQ$4-$E76+1),$I76/2,$L76,TRUE))/(1-2*_xlfn.NORM.DIST(0,$I76/2,$L76,TRUE))*$C76+($J76="Steady Growth")*(AND(AR$4&gt;=$E76,AR$4&lt;=$G76)*((AR$4-$E76+1)/($I76*($I76+1)/2)*$C76))+($J76="custom")*CustomCF!AK76</f>
        <v>0</v>
      </c>
      <c r="AS76" s="19">
        <f>($J76="Bell Curve")*(_xlfn.NORM.DIST(AND(AS$4&gt;=$E76,AS$4&lt;=$G76)*(AS$4-$E76+1),$I76/2,$L76,TRUE)-_xlfn.NORM.DIST(AND(AS$4&gt;=$E76,AS$4&lt;=$G76)*(AR$4-$E76+1),$I76/2,$L76,TRUE))/(1-2*_xlfn.NORM.DIST(0,$I76/2,$L76,TRUE))*$C76+($J76="Steady Growth")*(AND(AS$4&gt;=$E76,AS$4&lt;=$G76)*((AS$4-$E76+1)/($I76*($I76+1)/2)*$C76))+($J76="custom")*CustomCF!AL76</f>
        <v>0</v>
      </c>
      <c r="AT76" s="19">
        <f>($J76="Bell Curve")*(_xlfn.NORM.DIST(AND(AT$4&gt;=$E76,AT$4&lt;=$G76)*(AT$4-$E76+1),$I76/2,$L76,TRUE)-_xlfn.NORM.DIST(AND(AT$4&gt;=$E76,AT$4&lt;=$G76)*(AS$4-$E76+1),$I76/2,$L76,TRUE))/(1-2*_xlfn.NORM.DIST(0,$I76/2,$L76,TRUE))*$C76+($J76="Steady Growth")*(AND(AT$4&gt;=$E76,AT$4&lt;=$G76)*((AT$4-$E76+1)/($I76*($I76+1)/2)*$C76))+($J76="custom")*CustomCF!AM76</f>
        <v>0</v>
      </c>
      <c r="AU76" s="19">
        <f>($J76="Bell Curve")*(_xlfn.NORM.DIST(AND(AU$4&gt;=$E76,AU$4&lt;=$G76)*(AU$4-$E76+1),$I76/2,$L76,TRUE)-_xlfn.NORM.DIST(AND(AU$4&gt;=$E76,AU$4&lt;=$G76)*(AT$4-$E76+1),$I76/2,$L76,TRUE))/(1-2*_xlfn.NORM.DIST(0,$I76/2,$L76,TRUE))*$C76+($J76="Steady Growth")*(AND(AU$4&gt;=$E76,AU$4&lt;=$G76)*((AU$4-$E76+1)/($I76*($I76+1)/2)*$C76))+($J76="custom")*CustomCF!AN76</f>
        <v>0</v>
      </c>
      <c r="AV76" s="19">
        <f>($J76="Bell Curve")*(_xlfn.NORM.DIST(AND(AV$4&gt;=$E76,AV$4&lt;=$G76)*(AV$4-$E76+1),$I76/2,$L76,TRUE)-_xlfn.NORM.DIST(AND(AV$4&gt;=$E76,AV$4&lt;=$G76)*(AU$4-$E76+1),$I76/2,$L76,TRUE))/(1-2*_xlfn.NORM.DIST(0,$I76/2,$L76,TRUE))*$C76+($J76="Steady Growth")*(AND(AV$4&gt;=$E76,AV$4&lt;=$G76)*((AV$4-$E76+1)/($I76*($I76+1)/2)*$C76))+($J76="custom")*CustomCF!AO76</f>
        <v>0</v>
      </c>
      <c r="AW76" s="19">
        <f>($J76="Bell Curve")*(_xlfn.NORM.DIST(AND(AW$4&gt;=$E76,AW$4&lt;=$G76)*(AW$4-$E76+1),$I76/2,$L76,TRUE)-_xlfn.NORM.DIST(AND(AW$4&gt;=$E76,AW$4&lt;=$G76)*(AV$4-$E76+1),$I76/2,$L76,TRUE))/(1-2*_xlfn.NORM.DIST(0,$I76/2,$L76,TRUE))*$C76+($J76="Steady Growth")*(AND(AW$4&gt;=$E76,AW$4&lt;=$G76)*((AW$4-$E76+1)/($I76*($I76+1)/2)*$C76))+($J76="custom")*CustomCF!AP76</f>
        <v>0</v>
      </c>
      <c r="AX76" s="19">
        <f>($J76="Bell Curve")*(_xlfn.NORM.DIST(AND(AX$4&gt;=$E76,AX$4&lt;=$G76)*(AX$4-$E76+1),$I76/2,$L76,TRUE)-_xlfn.NORM.DIST(AND(AX$4&gt;=$E76,AX$4&lt;=$G76)*(AW$4-$E76+1),$I76/2,$L76,TRUE))/(1-2*_xlfn.NORM.DIST(0,$I76/2,$L76,TRUE))*$C76+($J76="Steady Growth")*(AND(AX$4&gt;=$E76,AX$4&lt;=$G76)*((AX$4-$E76+1)/($I76*($I76+1)/2)*$C76))+($J76="custom")*CustomCF!AQ76</f>
        <v>0</v>
      </c>
      <c r="AY76" s="19">
        <f>($J76="Bell Curve")*(_xlfn.NORM.DIST(AND(AY$4&gt;=$E76,AY$4&lt;=$G76)*(AY$4-$E76+1),$I76/2,$L76,TRUE)-_xlfn.NORM.DIST(AND(AY$4&gt;=$E76,AY$4&lt;=$G76)*(AX$4-$E76+1),$I76/2,$L76,TRUE))/(1-2*_xlfn.NORM.DIST(0,$I76/2,$L76,TRUE))*$C76+($J76="Steady Growth")*(AND(AY$4&gt;=$E76,AY$4&lt;=$G76)*((AY$4-$E76+1)/($I76*($I76+1)/2)*$C76))+($J76="custom")*CustomCF!AR76</f>
        <v>0</v>
      </c>
      <c r="AZ76" s="19">
        <f>($J76="Bell Curve")*(_xlfn.NORM.DIST(AND(AZ$4&gt;=$E76,AZ$4&lt;=$G76)*(AZ$4-$E76+1),$I76/2,$L76,TRUE)-_xlfn.NORM.DIST(AND(AZ$4&gt;=$E76,AZ$4&lt;=$G76)*(AY$4-$E76+1),$I76/2,$L76,TRUE))/(1-2*_xlfn.NORM.DIST(0,$I76/2,$L76,TRUE))*$C76+($J76="Steady Growth")*(AND(AZ$4&gt;=$E76,AZ$4&lt;=$G76)*((AZ$4-$E76+1)/($I76*($I76+1)/2)*$C76))+($J76="custom")*CustomCF!AS76</f>
        <v>0</v>
      </c>
      <c r="BA76" s="19">
        <f>($J76="Bell Curve")*(_xlfn.NORM.DIST(AND(BA$4&gt;=$E76,BA$4&lt;=$G76)*(BA$4-$E76+1),$I76/2,$L76,TRUE)-_xlfn.NORM.DIST(AND(BA$4&gt;=$E76,BA$4&lt;=$G76)*(AZ$4-$E76+1),$I76/2,$L76,TRUE))/(1-2*_xlfn.NORM.DIST(0,$I76/2,$L76,TRUE))*$C76+($J76="Steady Growth")*(AND(BA$4&gt;=$E76,BA$4&lt;=$G76)*((BA$4-$E76+1)/($I76*($I76+1)/2)*$C76))+($J76="custom")*CustomCF!AT76</f>
        <v>0</v>
      </c>
      <c r="BB76" s="19">
        <f>($J76="Bell Curve")*(_xlfn.NORM.DIST(AND(BB$4&gt;=$E76,BB$4&lt;=$G76)*(BB$4-$E76+1),$I76/2,$L76,TRUE)-_xlfn.NORM.DIST(AND(BB$4&gt;=$E76,BB$4&lt;=$G76)*(BA$4-$E76+1),$I76/2,$L76,TRUE))/(1-2*_xlfn.NORM.DIST(0,$I76/2,$L76,TRUE))*$C76+($J76="Steady Growth")*(AND(BB$4&gt;=$E76,BB$4&lt;=$G76)*((BB$4-$E76+1)/($I76*($I76+1)/2)*$C76))+($J76="custom")*CustomCF!AU76</f>
        <v>0</v>
      </c>
      <c r="BC76" s="19">
        <f>($J76="Bell Curve")*(_xlfn.NORM.DIST(AND(BC$4&gt;=$E76,BC$4&lt;=$G76)*(BC$4-$E76+1),$I76/2,$L76,TRUE)-_xlfn.NORM.DIST(AND(BC$4&gt;=$E76,BC$4&lt;=$G76)*(BB$4-$E76+1),$I76/2,$L76,TRUE))/(1-2*_xlfn.NORM.DIST(0,$I76/2,$L76,TRUE))*$C76+($J76="Steady Growth")*(AND(BC$4&gt;=$E76,BC$4&lt;=$G76)*((BC$4-$E76+1)/($I76*($I76+1)/2)*$C76))+($J76="custom")*CustomCF!AV76</f>
        <v>0</v>
      </c>
      <c r="BD76" s="19">
        <f>($J76="Bell Curve")*(_xlfn.NORM.DIST(AND(BD$4&gt;=$E76,BD$4&lt;=$G76)*(BD$4-$E76+1),$I76/2,$L76,TRUE)-_xlfn.NORM.DIST(AND(BD$4&gt;=$E76,BD$4&lt;=$G76)*(BC$4-$E76+1),$I76/2,$L76,TRUE))/(1-2*_xlfn.NORM.DIST(0,$I76/2,$L76,TRUE))*$C76+($J76="Steady Growth")*(AND(BD$4&gt;=$E76,BD$4&lt;=$G76)*((BD$4-$E76+1)/($I76*($I76+1)/2)*$C76))+($J76="custom")*CustomCF!AW76</f>
        <v>0</v>
      </c>
      <c r="BE76" s="19">
        <f>($J76="Bell Curve")*(_xlfn.NORM.DIST(AND(BE$4&gt;=$E76,BE$4&lt;=$G76)*(BE$4-$E76+1),$I76/2,$L76,TRUE)-_xlfn.NORM.DIST(AND(BE$4&gt;=$E76,BE$4&lt;=$G76)*(BD$4-$E76+1),$I76/2,$L76,TRUE))/(1-2*_xlfn.NORM.DIST(0,$I76/2,$L76,TRUE))*$C76+($J76="Steady Growth")*(AND(BE$4&gt;=$E76,BE$4&lt;=$G76)*((BE$4-$E76+1)/($I76*($I76+1)/2)*$C76))+($J76="custom")*CustomCF!AX76</f>
        <v>0</v>
      </c>
      <c r="BF76" s="19">
        <f>($J76="Bell Curve")*(_xlfn.NORM.DIST(AND(BF$4&gt;=$E76,BF$4&lt;=$G76)*(BF$4-$E76+1),$I76/2,$L76,TRUE)-_xlfn.NORM.DIST(AND(BF$4&gt;=$E76,BF$4&lt;=$G76)*(BE$4-$E76+1),$I76/2,$L76,TRUE))/(1-2*_xlfn.NORM.DIST(0,$I76/2,$L76,TRUE))*$C76+($J76="Steady Growth")*(AND(BF$4&gt;=$E76,BF$4&lt;=$G76)*((BF$4-$E76+1)/($I76*($I76+1)/2)*$C76))+($J76="custom")*CustomCF!AY76</f>
        <v>0</v>
      </c>
      <c r="BG76" s="19">
        <f>($J76="Bell Curve")*(_xlfn.NORM.DIST(AND(BG$4&gt;=$E76,BG$4&lt;=$G76)*(BG$4-$E76+1),$I76/2,$L76,TRUE)-_xlfn.NORM.DIST(AND(BG$4&gt;=$E76,BG$4&lt;=$G76)*(BF$4-$E76+1),$I76/2,$L76,TRUE))/(1-2*_xlfn.NORM.DIST(0,$I76/2,$L76,TRUE))*$C76+($J76="Steady Growth")*(AND(BG$4&gt;=$E76,BG$4&lt;=$G76)*((BG$4-$E76+1)/($I76*($I76+1)/2)*$C76))+($J76="custom")*CustomCF!AZ76</f>
        <v>0</v>
      </c>
      <c r="BH76" s="19">
        <f>($J76="Bell Curve")*(_xlfn.NORM.DIST(AND(BH$4&gt;=$E76,BH$4&lt;=$G76)*(BH$4-$E76+1),$I76/2,$L76,TRUE)-_xlfn.NORM.DIST(AND(BH$4&gt;=$E76,BH$4&lt;=$G76)*(BG$4-$E76+1),$I76/2,$L76,TRUE))/(1-2*_xlfn.NORM.DIST(0,$I76/2,$L76,TRUE))*$C76+($J76="Steady Growth")*(AND(BH$4&gt;=$E76,BH$4&lt;=$G76)*((BH$4-$E76+1)/($I76*($I76+1)/2)*$C76))+($J76="custom")*CustomCF!BA76</f>
        <v>0</v>
      </c>
      <c r="BI76" s="19">
        <f>($J76="Bell Curve")*(_xlfn.NORM.DIST(AND(BI$4&gt;=$E76,BI$4&lt;=$G76)*(BI$4-$E76+1),$I76/2,$L76,TRUE)-_xlfn.NORM.DIST(AND(BI$4&gt;=$E76,BI$4&lt;=$G76)*(BH$4-$E76+1),$I76/2,$L76,TRUE))/(1-2*_xlfn.NORM.DIST(0,$I76/2,$L76,TRUE))*$C76+($J76="Steady Growth")*(AND(BI$4&gt;=$E76,BI$4&lt;=$G76)*((BI$4-$E76+1)/($I76*($I76+1)/2)*$C76))+($J76="custom")*CustomCF!BB76</f>
        <v>0</v>
      </c>
      <c r="BJ76" s="19">
        <f>($J76="Bell Curve")*(_xlfn.NORM.DIST(AND(BJ$4&gt;=$E76,BJ$4&lt;=$G76)*(BJ$4-$E76+1),$I76/2,$L76,TRUE)-_xlfn.NORM.DIST(AND(BJ$4&gt;=$E76,BJ$4&lt;=$G76)*(BI$4-$E76+1),$I76/2,$L76,TRUE))/(1-2*_xlfn.NORM.DIST(0,$I76/2,$L76,TRUE))*$C76+($J76="Steady Growth")*(AND(BJ$4&gt;=$E76,BJ$4&lt;=$G76)*((BJ$4-$E76+1)/($I76*($I76+1)/2)*$C76))+($J76="custom")*CustomCF!BC76</f>
        <v>0</v>
      </c>
      <c r="BK76" s="19">
        <f>($J76="Bell Curve")*(_xlfn.NORM.DIST(AND(BK$4&gt;=$E76,BK$4&lt;=$G76)*(BK$4-$E76+1),$I76/2,$L76,TRUE)-_xlfn.NORM.DIST(AND(BK$4&gt;=$E76,BK$4&lt;=$G76)*(BJ$4-$E76+1),$I76/2,$L76,TRUE))/(1-2*_xlfn.NORM.DIST(0,$I76/2,$L76,TRUE))*$C76+($J76="Steady Growth")*(AND(BK$4&gt;=$E76,BK$4&lt;=$G76)*((BK$4-$E76+1)/($I76*($I76+1)/2)*$C76))+($J76="custom")*CustomCF!BD76</f>
        <v>0</v>
      </c>
      <c r="BL76" s="19">
        <f>($J76="Bell Curve")*(_xlfn.NORM.DIST(AND(BL$4&gt;=$E76,BL$4&lt;=$G76)*(BL$4-$E76+1),$I76/2,$L76,TRUE)-_xlfn.NORM.DIST(AND(BL$4&gt;=$E76,BL$4&lt;=$G76)*(BK$4-$E76+1),$I76/2,$L76,TRUE))/(1-2*_xlfn.NORM.DIST(0,$I76/2,$L76,TRUE))*$C76+($J76="Steady Growth")*(AND(BL$4&gt;=$E76,BL$4&lt;=$G76)*((BL$4-$E76+1)/($I76*($I76+1)/2)*$C76))+($J76="custom")*CustomCF!BE76</f>
        <v>0</v>
      </c>
      <c r="BM76" s="19">
        <f>($J76="Bell Curve")*(_xlfn.NORM.DIST(AND(BM$4&gt;=$E76,BM$4&lt;=$G76)*(BM$4-$E76+1),$I76/2,$L76,TRUE)-_xlfn.NORM.DIST(AND(BM$4&gt;=$E76,BM$4&lt;=$G76)*(BL$4-$E76+1),$I76/2,$L76,TRUE))/(1-2*_xlfn.NORM.DIST(0,$I76/2,$L76,TRUE))*$C76+($J76="Steady Growth")*(AND(BM$4&gt;=$E76,BM$4&lt;=$G76)*((BM$4-$E76+1)/($I76*($I76+1)/2)*$C76))+($J76="custom")*CustomCF!BF76</f>
        <v>0</v>
      </c>
      <c r="BN76" s="19">
        <f>($J76="Bell Curve")*(_xlfn.NORM.DIST(AND(BN$4&gt;=$E76,BN$4&lt;=$G76)*(BN$4-$E76+1),$I76/2,$L76,TRUE)-_xlfn.NORM.DIST(AND(BN$4&gt;=$E76,BN$4&lt;=$G76)*(BM$4-$E76+1),$I76/2,$L76,TRUE))/(1-2*_xlfn.NORM.DIST(0,$I76/2,$L76,TRUE))*$C76+($J76="Steady Growth")*(AND(BN$4&gt;=$E76,BN$4&lt;=$G76)*((BN$4-$E76+1)/($I76*($I76+1)/2)*$C76))+($J76="custom")*CustomCF!BG76</f>
        <v>0</v>
      </c>
      <c r="BO76" s="19">
        <f>($J76="Bell Curve")*(_xlfn.NORM.DIST(AND(BO$4&gt;=$E76,BO$4&lt;=$G76)*(BO$4-$E76+1),$I76/2,$L76,TRUE)-_xlfn.NORM.DIST(AND(BO$4&gt;=$E76,BO$4&lt;=$G76)*(BN$4-$E76+1),$I76/2,$L76,TRUE))/(1-2*_xlfn.NORM.DIST(0,$I76/2,$L76,TRUE))*$C76+($J76="Steady Growth")*(AND(BO$4&gt;=$E76,BO$4&lt;=$G76)*((BO$4-$E76+1)/($I76*($I76+1)/2)*$C76))+($J76="custom")*CustomCF!BH76</f>
        <v>0</v>
      </c>
      <c r="BP76" s="19">
        <f>($J76="Bell Curve")*(_xlfn.NORM.DIST(AND(BP$4&gt;=$E76,BP$4&lt;=$G76)*(BP$4-$E76+1),$I76/2,$L76,TRUE)-_xlfn.NORM.DIST(AND(BP$4&gt;=$E76,BP$4&lt;=$G76)*(BO$4-$E76+1),$I76/2,$L76,TRUE))/(1-2*_xlfn.NORM.DIST(0,$I76/2,$L76,TRUE))*$C76+($J76="Steady Growth")*(AND(BP$4&gt;=$E76,BP$4&lt;=$G76)*((BP$4-$E76+1)/($I76*($I76+1)/2)*$C76))+($J76="custom")*CustomCF!BI76</f>
        <v>0</v>
      </c>
      <c r="BQ76" s="19">
        <f>($J76="Bell Curve")*(_xlfn.NORM.DIST(AND(BQ$4&gt;=$E76,BQ$4&lt;=$G76)*(BQ$4-$E76+1),$I76/2,$L76,TRUE)-_xlfn.NORM.DIST(AND(BQ$4&gt;=$E76,BQ$4&lt;=$G76)*(BP$4-$E76+1),$I76/2,$L76,TRUE))/(1-2*_xlfn.NORM.DIST(0,$I76/2,$L76,TRUE))*$C76+($J76="Steady Growth")*(AND(BQ$4&gt;=$E76,BQ$4&lt;=$G76)*((BQ$4-$E76+1)/($I76*($I76+1)/2)*$C76))+($J76="custom")*CustomCF!BJ76</f>
        <v>0</v>
      </c>
      <c r="BR76" s="19">
        <f>($J76="Bell Curve")*(_xlfn.NORM.DIST(AND(BR$4&gt;=$E76,BR$4&lt;=$G76)*(BR$4-$E76+1),$I76/2,$L76,TRUE)-_xlfn.NORM.DIST(AND(BR$4&gt;=$E76,BR$4&lt;=$G76)*(BQ$4-$E76+1),$I76/2,$L76,TRUE))/(1-2*_xlfn.NORM.DIST(0,$I76/2,$L76,TRUE))*$C76+($J76="Steady Growth")*(AND(BR$4&gt;=$E76,BR$4&lt;=$G76)*((BR$4-$E76+1)/($I76*($I76+1)/2)*$C76))+($J76="custom")*CustomCF!BK76</f>
        <v>0</v>
      </c>
      <c r="BS76" s="19">
        <f>($J76="Bell Curve")*(_xlfn.NORM.DIST(AND(BS$4&gt;=$E76,BS$4&lt;=$G76)*(BS$4-$E76+1),$I76/2,$L76,TRUE)-_xlfn.NORM.DIST(AND(BS$4&gt;=$E76,BS$4&lt;=$G76)*(BR$4-$E76+1),$I76/2,$L76,TRUE))/(1-2*_xlfn.NORM.DIST(0,$I76/2,$L76,TRUE))*$C76+($J76="Steady Growth")*(AND(BS$4&gt;=$E76,BS$4&lt;=$G76)*((BS$4-$E76+1)/($I76*($I76+1)/2)*$C76))+($J76="custom")*CustomCF!BL76</f>
        <v>0</v>
      </c>
      <c r="BT76" s="19">
        <f>($J76="Bell Curve")*(_xlfn.NORM.DIST(AND(BT$4&gt;=$E76,BT$4&lt;=$G76)*(BT$4-$E76+1),$I76/2,$L76,TRUE)-_xlfn.NORM.DIST(AND(BT$4&gt;=$E76,BT$4&lt;=$G76)*(BS$4-$E76+1),$I76/2,$L76,TRUE))/(1-2*_xlfn.NORM.DIST(0,$I76/2,$L76,TRUE))*$C76+($J76="Steady Growth")*(AND(BT$4&gt;=$E76,BT$4&lt;=$G76)*((BT$4-$E76+1)/($I76*($I76+1)/2)*$C76))+($J76="custom")*CustomCF!BM76</f>
        <v>0</v>
      </c>
      <c r="BU76" s="19">
        <f>($J76="Bell Curve")*(_xlfn.NORM.DIST(AND(BU$4&gt;=$E76,BU$4&lt;=$G76)*(BU$4-$E76+1),$I76/2,$L76,TRUE)-_xlfn.NORM.DIST(AND(BU$4&gt;=$E76,BU$4&lt;=$G76)*(BT$4-$E76+1),$I76/2,$L76,TRUE))/(1-2*_xlfn.NORM.DIST(0,$I76/2,$L76,TRUE))*$C76+($J76="Steady Growth")*(AND(BU$4&gt;=$E76,BU$4&lt;=$G76)*((BU$4-$E76+1)/($I76*($I76+1)/2)*$C76))+($J76="custom")*CustomCF!BN76</f>
        <v>0</v>
      </c>
      <c r="BV76" s="19">
        <f>($J76="Bell Curve")*(_xlfn.NORM.DIST(AND(BV$4&gt;=$E76,BV$4&lt;=$G76)*(BV$4-$E76+1),$I76/2,$L76,TRUE)-_xlfn.NORM.DIST(AND(BV$4&gt;=$E76,BV$4&lt;=$G76)*(BU$4-$E76+1),$I76/2,$L76,TRUE))/(1-2*_xlfn.NORM.DIST(0,$I76/2,$L76,TRUE))*$C76+($J76="Steady Growth")*(AND(BV$4&gt;=$E76,BV$4&lt;=$G76)*((BV$4-$E76+1)/($I76*($I76+1)/2)*$C76))+($J76="custom")*CustomCF!BO76</f>
        <v>0</v>
      </c>
      <c r="BW76" s="19">
        <f>($J76="Bell Curve")*(_xlfn.NORM.DIST(AND(BW$4&gt;=$E76,BW$4&lt;=$G76)*(BW$4-$E76+1),$I76/2,$L76,TRUE)-_xlfn.NORM.DIST(AND(BW$4&gt;=$E76,BW$4&lt;=$G76)*(BV$4-$E76+1),$I76/2,$L76,TRUE))/(1-2*_xlfn.NORM.DIST(0,$I76/2,$L76,TRUE))*$C76+($J76="Steady Growth")*(AND(BW$4&gt;=$E76,BW$4&lt;=$G76)*((BW$4-$E76+1)/($I76*($I76+1)/2)*$C76))+($J76="custom")*CustomCF!BP76</f>
        <v>0</v>
      </c>
      <c r="BX76" s="19">
        <f>($J76="Bell Curve")*(_xlfn.NORM.DIST(AND(BX$4&gt;=$E76,BX$4&lt;=$G76)*(BX$4-$E76+1),$I76/2,$L76,TRUE)-_xlfn.NORM.DIST(AND(BX$4&gt;=$E76,BX$4&lt;=$G76)*(BW$4-$E76+1),$I76/2,$L76,TRUE))/(1-2*_xlfn.NORM.DIST(0,$I76/2,$L76,TRUE))*$C76+($J76="Steady Growth")*(AND(BX$4&gt;=$E76,BX$4&lt;=$G76)*((BX$4-$E76+1)/($I76*($I76+1)/2)*$C76))+($J76="custom")*CustomCF!BQ76</f>
        <v>0</v>
      </c>
      <c r="BY76" s="19">
        <f>($J76="Bell Curve")*(_xlfn.NORM.DIST(AND(BY$4&gt;=$E76,BY$4&lt;=$G76)*(BY$4-$E76+1),$I76/2,$L76,TRUE)-_xlfn.NORM.DIST(AND(BY$4&gt;=$E76,BY$4&lt;=$G76)*(BX$4-$E76+1),$I76/2,$L76,TRUE))/(1-2*_xlfn.NORM.DIST(0,$I76/2,$L76,TRUE))*$C76+($J76="Steady Growth")*(AND(BY$4&gt;=$E76,BY$4&lt;=$G76)*((BY$4-$E76+1)/($I76*($I76+1)/2)*$C76))+($J76="custom")*CustomCF!BR76</f>
        <v>0</v>
      </c>
      <c r="BZ76" s="19">
        <f>($J76="Bell Curve")*(_xlfn.NORM.DIST(AND(BZ$4&gt;=$E76,BZ$4&lt;=$G76)*(BZ$4-$E76+1),$I76/2,$L76,TRUE)-_xlfn.NORM.DIST(AND(BZ$4&gt;=$E76,BZ$4&lt;=$G76)*(BY$4-$E76+1),$I76/2,$L76,TRUE))/(1-2*_xlfn.NORM.DIST(0,$I76/2,$L76,TRUE))*$C76+($J76="Steady Growth")*(AND(BZ$4&gt;=$E76,BZ$4&lt;=$G76)*((BZ$4-$E76+1)/($I76*($I76+1)/2)*$C76))+($J76="custom")*CustomCF!BS76</f>
        <v>0</v>
      </c>
      <c r="CA76" s="19">
        <f>($J76="Bell Curve")*(_xlfn.NORM.DIST(AND(CA$4&gt;=$E76,CA$4&lt;=$G76)*(CA$4-$E76+1),$I76/2,$L76,TRUE)-_xlfn.NORM.DIST(AND(CA$4&gt;=$E76,CA$4&lt;=$G76)*(BZ$4-$E76+1),$I76/2,$L76,TRUE))/(1-2*_xlfn.NORM.DIST(0,$I76/2,$L76,TRUE))*$C76+($J76="Steady Growth")*(AND(CA$4&gt;=$E76,CA$4&lt;=$G76)*((CA$4-$E76+1)/($I76*($I76+1)/2)*$C76))+($J76="custom")*CustomCF!BT76</f>
        <v>0</v>
      </c>
      <c r="CB76" s="19">
        <f>($J76="Bell Curve")*(_xlfn.NORM.DIST(AND(CB$4&gt;=$E76,CB$4&lt;=$G76)*(CB$4-$E76+1),$I76/2,$L76,TRUE)-_xlfn.NORM.DIST(AND(CB$4&gt;=$E76,CB$4&lt;=$G76)*(CA$4-$E76+1),$I76/2,$L76,TRUE))/(1-2*_xlfn.NORM.DIST(0,$I76/2,$L76,TRUE))*$C76+($J76="Steady Growth")*(AND(CB$4&gt;=$E76,CB$4&lt;=$G76)*((CB$4-$E76+1)/($I76*($I76+1)/2)*$C76))+($J76="custom")*CustomCF!BU76</f>
        <v>0</v>
      </c>
      <c r="CC76" s="19">
        <f>($J76="Bell Curve")*(_xlfn.NORM.DIST(AND(CC$4&gt;=$E76,CC$4&lt;=$G76)*(CC$4-$E76+1),$I76/2,$L76,TRUE)-_xlfn.NORM.DIST(AND(CC$4&gt;=$E76,CC$4&lt;=$G76)*(CB$4-$E76+1),$I76/2,$L76,TRUE))/(1-2*_xlfn.NORM.DIST(0,$I76/2,$L76,TRUE))*$C76+($J76="Steady Growth")*(AND(CC$4&gt;=$E76,CC$4&lt;=$G76)*((CC$4-$E76+1)/($I76*($I76+1)/2)*$C76))+($J76="custom")*CustomCF!BV76</f>
        <v>0</v>
      </c>
      <c r="CD76" s="19">
        <f>($J76="Bell Curve")*(_xlfn.NORM.DIST(AND(CD$4&gt;=$E76,CD$4&lt;=$G76)*(CD$4-$E76+1),$I76/2,$L76,TRUE)-_xlfn.NORM.DIST(AND(CD$4&gt;=$E76,CD$4&lt;=$G76)*(CC$4-$E76+1),$I76/2,$L76,TRUE))/(1-2*_xlfn.NORM.DIST(0,$I76/2,$L76,TRUE))*$C76+($J76="Steady Growth")*(AND(CD$4&gt;=$E76,CD$4&lt;=$G76)*((CD$4-$E76+1)/($I76*($I76+1)/2)*$C76))+($J76="custom")*CustomCF!BW76</f>
        <v>0</v>
      </c>
      <c r="CE76" s="19">
        <f>($J76="Bell Curve")*(_xlfn.NORM.DIST(AND(CE$4&gt;=$E76,CE$4&lt;=$G76)*(CE$4-$E76+1),$I76/2,$L76,TRUE)-_xlfn.NORM.DIST(AND(CE$4&gt;=$E76,CE$4&lt;=$G76)*(CD$4-$E76+1),$I76/2,$L76,TRUE))/(1-2*_xlfn.NORM.DIST(0,$I76/2,$L76,TRUE))*$C76+($J76="Steady Growth")*(AND(CE$4&gt;=$E76,CE$4&lt;=$G76)*((CE$4-$E76+1)/($I76*($I76+1)/2)*$C76))+($J76="custom")*CustomCF!BX76</f>
        <v>0</v>
      </c>
      <c r="CF76" s="19">
        <f>($J76="Bell Curve")*(_xlfn.NORM.DIST(AND(CF$4&gt;=$E76,CF$4&lt;=$G76)*(CF$4-$E76+1),$I76/2,$L76,TRUE)-_xlfn.NORM.DIST(AND(CF$4&gt;=$E76,CF$4&lt;=$G76)*(CE$4-$E76+1),$I76/2,$L76,TRUE))/(1-2*_xlfn.NORM.DIST(0,$I76/2,$L76,TRUE))*$C76+($J76="Steady Growth")*(AND(CF$4&gt;=$E76,CF$4&lt;=$G76)*((CF$4-$E76+1)/($I76*($I76+1)/2)*$C76))+($J76="custom")*CustomCF!BY76</f>
        <v>0</v>
      </c>
      <c r="CG76" s="19">
        <f>($J76="Bell Curve")*(_xlfn.NORM.DIST(AND(CG$4&gt;=$E76,CG$4&lt;=$G76)*(CG$4-$E76+1),$I76/2,$L76,TRUE)-_xlfn.NORM.DIST(AND(CG$4&gt;=$E76,CG$4&lt;=$G76)*(CF$4-$E76+1),$I76/2,$L76,TRUE))/(1-2*_xlfn.NORM.DIST(0,$I76/2,$L76,TRUE))*$C76+($J76="Steady Growth")*(AND(CG$4&gt;=$E76,CG$4&lt;=$G76)*((CG$4-$E76+1)/($I76*($I76+1)/2)*$C76))+($J76="custom")*CustomCF!BZ76</f>
        <v>0</v>
      </c>
      <c r="CH76" s="19">
        <f>($J76="Bell Curve")*(_xlfn.NORM.DIST(AND(CH$4&gt;=$E76,CH$4&lt;=$G76)*(CH$4-$E76+1),$I76/2,$L76,TRUE)-_xlfn.NORM.DIST(AND(CH$4&gt;=$E76,CH$4&lt;=$G76)*(CG$4-$E76+1),$I76/2,$L76,TRUE))/(1-2*_xlfn.NORM.DIST(0,$I76/2,$L76,TRUE))*$C76+($J76="Steady Growth")*(AND(CH$4&gt;=$E76,CH$4&lt;=$G76)*((CH$4-$E76+1)/($I76*($I76+1)/2)*$C76))+($J76="custom")*CustomCF!CA76</f>
        <v>0</v>
      </c>
      <c r="CI76" s="19">
        <f>($J76="Bell Curve")*(_xlfn.NORM.DIST(AND(CI$4&gt;=$E76,CI$4&lt;=$G76)*(CI$4-$E76+1),$I76/2,$L76,TRUE)-_xlfn.NORM.DIST(AND(CI$4&gt;=$E76,CI$4&lt;=$G76)*(CH$4-$E76+1),$I76/2,$L76,TRUE))/(1-2*_xlfn.NORM.DIST(0,$I76/2,$L76,TRUE))*$C76+($J76="Steady Growth")*(AND(CI$4&gt;=$E76,CI$4&lt;=$G76)*((CI$4-$E76+1)/($I76*($I76+1)/2)*$C76))+($J76="custom")*CustomCF!CB76</f>
        <v>0</v>
      </c>
      <c r="CJ76" s="19">
        <f>($J76="Bell Curve")*(_xlfn.NORM.DIST(AND(CJ$4&gt;=$E76,CJ$4&lt;=$G76)*(CJ$4-$E76+1),$I76/2,$L76,TRUE)-_xlfn.NORM.DIST(AND(CJ$4&gt;=$E76,CJ$4&lt;=$G76)*(CI$4-$E76+1),$I76/2,$L76,TRUE))/(1-2*_xlfn.NORM.DIST(0,$I76/2,$L76,TRUE))*$C76+($J76="Steady Growth")*(AND(CJ$4&gt;=$E76,CJ$4&lt;=$G76)*((CJ$4-$E76+1)/($I76*($I76+1)/2)*$C76))+($J76="custom")*CustomCF!CC76</f>
        <v>0</v>
      </c>
      <c r="CK76" s="19">
        <f>($J76="Bell Curve")*(_xlfn.NORM.DIST(AND(CK$4&gt;=$E76,CK$4&lt;=$G76)*(CK$4-$E76+1),$I76/2,$L76,TRUE)-_xlfn.NORM.DIST(AND(CK$4&gt;=$E76,CK$4&lt;=$G76)*(CJ$4-$E76+1),$I76/2,$L76,TRUE))/(1-2*_xlfn.NORM.DIST(0,$I76/2,$L76,TRUE))*$C76+($J76="Steady Growth")*(AND(CK$4&gt;=$E76,CK$4&lt;=$G76)*((CK$4-$E76+1)/($I76*($I76+1)/2)*$C76))+($J76="custom")*CustomCF!CD76</f>
        <v>0</v>
      </c>
      <c r="CL76" s="19">
        <f>($J76="Bell Curve")*(_xlfn.NORM.DIST(AND(CL$4&gt;=$E76,CL$4&lt;=$G76)*(CL$4-$E76+1),$I76/2,$L76,TRUE)-_xlfn.NORM.DIST(AND(CL$4&gt;=$E76,CL$4&lt;=$G76)*(CK$4-$E76+1),$I76/2,$L76,TRUE))/(1-2*_xlfn.NORM.DIST(0,$I76/2,$L76,TRUE))*$C76+($J76="Steady Growth")*(AND(CL$4&gt;=$E76,CL$4&lt;=$G76)*((CL$4-$E76+1)/($I76*($I76+1)/2)*$C76))+($J76="custom")*CustomCF!CE76</f>
        <v>0</v>
      </c>
      <c r="CM76" s="19">
        <f>($J76="Bell Curve")*(_xlfn.NORM.DIST(AND(CM$4&gt;=$E76,CM$4&lt;=$G76)*(CM$4-$E76+1),$I76/2,$L76,TRUE)-_xlfn.NORM.DIST(AND(CM$4&gt;=$E76,CM$4&lt;=$G76)*(CL$4-$E76+1),$I76/2,$L76,TRUE))/(1-2*_xlfn.NORM.DIST(0,$I76/2,$L76,TRUE))*$C76+($J76="Steady Growth")*(AND(CM$4&gt;=$E76,CM$4&lt;=$G76)*((CM$4-$E76+1)/($I76*($I76+1)/2)*$C76))+($J76="custom")*CustomCF!CF76</f>
        <v>0</v>
      </c>
      <c r="CN76" s="19">
        <f>($J76="Bell Curve")*(_xlfn.NORM.DIST(AND(CN$4&gt;=$E76,CN$4&lt;=$G76)*(CN$4-$E76+1),$I76/2,$L76,TRUE)-_xlfn.NORM.DIST(AND(CN$4&gt;=$E76,CN$4&lt;=$G76)*(CM$4-$E76+1),$I76/2,$L76,TRUE))/(1-2*_xlfn.NORM.DIST(0,$I76/2,$L76,TRUE))*$C76+($J76="Steady Growth")*(AND(CN$4&gt;=$E76,CN$4&lt;=$G76)*((CN$4-$E76+1)/($I76*($I76+1)/2)*$C76))+($J76="custom")*CustomCF!CG76</f>
        <v>0</v>
      </c>
      <c r="CO76" s="19">
        <f>($J76="Bell Curve")*(_xlfn.NORM.DIST(AND(CO$4&gt;=$E76,CO$4&lt;=$G76)*(CO$4-$E76+1),$I76/2,$L76,TRUE)-_xlfn.NORM.DIST(AND(CO$4&gt;=$E76,CO$4&lt;=$G76)*(CN$4-$E76+1),$I76/2,$L76,TRUE))/(1-2*_xlfn.NORM.DIST(0,$I76/2,$L76,TRUE))*$C76+($J76="Steady Growth")*(AND(CO$4&gt;=$E76,CO$4&lt;=$G76)*((CO$4-$E76+1)/($I76*($I76+1)/2)*$C76))+($J76="custom")*CustomCF!CH76</f>
        <v>0</v>
      </c>
      <c r="CP76" s="19">
        <f>($J76="Bell Curve")*(_xlfn.NORM.DIST(AND(CP$4&gt;=$E76,CP$4&lt;=$G76)*(CP$4-$E76+1),$I76/2,$L76,TRUE)-_xlfn.NORM.DIST(AND(CP$4&gt;=$E76,CP$4&lt;=$G76)*(CO$4-$E76+1),$I76/2,$L76,TRUE))/(1-2*_xlfn.NORM.DIST(0,$I76/2,$L76,TRUE))*$C76+($J76="Steady Growth")*(AND(CP$4&gt;=$E76,CP$4&lt;=$G76)*((CP$4-$E76+1)/($I76*($I76+1)/2)*$C76))+($J76="custom")*CustomCF!CI76</f>
        <v>0</v>
      </c>
      <c r="CQ76" s="19">
        <f>($J76="Bell Curve")*(_xlfn.NORM.DIST(AND(CQ$4&gt;=$E76,CQ$4&lt;=$G76)*(CQ$4-$E76+1),$I76/2,$L76,TRUE)-_xlfn.NORM.DIST(AND(CQ$4&gt;=$E76,CQ$4&lt;=$G76)*(CP$4-$E76+1),$I76/2,$L76,TRUE))/(1-2*_xlfn.NORM.DIST(0,$I76/2,$L76,TRUE))*$C76+($J76="Steady Growth")*(AND(CQ$4&gt;=$E76,CQ$4&lt;=$G76)*((CQ$4-$E76+1)/($I76*($I76+1)/2)*$C76))+($J76="custom")*CustomCF!CJ76</f>
        <v>0</v>
      </c>
      <c r="CR76" s="19">
        <f>($J76="Bell Curve")*(_xlfn.NORM.DIST(AND(CR$4&gt;=$E76,CR$4&lt;=$G76)*(CR$4-$E76+1),$I76/2,$L76,TRUE)-_xlfn.NORM.DIST(AND(CR$4&gt;=$E76,CR$4&lt;=$G76)*(CQ$4-$E76+1),$I76/2,$L76,TRUE))/(1-2*_xlfn.NORM.DIST(0,$I76/2,$L76,TRUE))*$C76+($J76="Steady Growth")*(AND(CR$4&gt;=$E76,CR$4&lt;=$G76)*((CR$4-$E76+1)/($I76*($I76+1)/2)*$C76))+($J76="custom")*CustomCF!CK76</f>
        <v>0</v>
      </c>
      <c r="CS76" s="19">
        <f>($J76="Bell Curve")*(_xlfn.NORM.DIST(AND(CS$4&gt;=$E76,CS$4&lt;=$G76)*(CS$4-$E76+1),$I76/2,$L76,TRUE)-_xlfn.NORM.DIST(AND(CS$4&gt;=$E76,CS$4&lt;=$G76)*(CR$4-$E76+1),$I76/2,$L76,TRUE))/(1-2*_xlfn.NORM.DIST(0,$I76/2,$L76,TRUE))*$C76+($J76="Steady Growth")*(AND(CS$4&gt;=$E76,CS$4&lt;=$G76)*((CS$4-$E76+1)/($I76*($I76+1)/2)*$C76))+($J76="custom")*CustomCF!CL76</f>
        <v>0</v>
      </c>
      <c r="CT76" s="19">
        <f>($J76="Bell Curve")*(_xlfn.NORM.DIST(AND(CT$4&gt;=$E76,CT$4&lt;=$G76)*(CT$4-$E76+1),$I76/2,$L76,TRUE)-_xlfn.NORM.DIST(AND(CT$4&gt;=$E76,CT$4&lt;=$G76)*(CS$4-$E76+1),$I76/2,$L76,TRUE))/(1-2*_xlfn.NORM.DIST(0,$I76/2,$L76,TRUE))*$C76+($J76="Steady Growth")*(AND(CT$4&gt;=$E76,CT$4&lt;=$G76)*((CT$4-$E76+1)/($I76*($I76+1)/2)*$C76))+($J76="custom")*CustomCF!CM76</f>
        <v>0</v>
      </c>
      <c r="CU76" s="19">
        <f>($J76="Bell Curve")*(_xlfn.NORM.DIST(AND(CU$4&gt;=$E76,CU$4&lt;=$G76)*(CU$4-$E76+1),$I76/2,$L76,TRUE)-_xlfn.NORM.DIST(AND(CU$4&gt;=$E76,CU$4&lt;=$G76)*(CT$4-$E76+1),$I76/2,$L76,TRUE))/(1-2*_xlfn.NORM.DIST(0,$I76/2,$L76,TRUE))*$C76+($J76="Steady Growth")*(AND(CU$4&gt;=$E76,CU$4&lt;=$G76)*((CU$4-$E76+1)/($I76*($I76+1)/2)*$C76))+($J76="custom")*CustomCF!CN76</f>
        <v>0</v>
      </c>
      <c r="CV76" s="19">
        <f>($J76="Bell Curve")*(_xlfn.NORM.DIST(AND(CV$4&gt;=$E76,CV$4&lt;=$G76)*(CV$4-$E76+1),$I76/2,$L76,TRUE)-_xlfn.NORM.DIST(AND(CV$4&gt;=$E76,CV$4&lt;=$G76)*(CU$4-$E76+1),$I76/2,$L76,TRUE))/(1-2*_xlfn.NORM.DIST(0,$I76/2,$L76,TRUE))*$C76+($J76="Steady Growth")*(AND(CV$4&gt;=$E76,CV$4&lt;=$G76)*((CV$4-$E76+1)/($I76*($I76+1)/2)*$C76))+($J76="custom")*CustomCF!CO76</f>
        <v>0</v>
      </c>
      <c r="CW76" s="19">
        <f>($J76="Bell Curve")*(_xlfn.NORM.DIST(AND(CW$4&gt;=$E76,CW$4&lt;=$G76)*(CW$4-$E76+1),$I76/2,$L76,TRUE)-_xlfn.NORM.DIST(AND(CW$4&gt;=$E76,CW$4&lt;=$G76)*(CV$4-$E76+1),$I76/2,$L76,TRUE))/(1-2*_xlfn.NORM.DIST(0,$I76/2,$L76,TRUE))*$C76+($J76="Steady Growth")*(AND(CW$4&gt;=$E76,CW$4&lt;=$G76)*((CW$4-$E76+1)/($I76*($I76+1)/2)*$C76))+($J76="custom")*CustomCF!CP76</f>
        <v>0</v>
      </c>
      <c r="CX76" s="19">
        <f>($J76="Bell Curve")*(_xlfn.NORM.DIST(AND(CX$4&gt;=$E76,CX$4&lt;=$G76)*(CX$4-$E76+1),$I76/2,$L76,TRUE)-_xlfn.NORM.DIST(AND(CX$4&gt;=$E76,CX$4&lt;=$G76)*(CW$4-$E76+1),$I76/2,$L76,TRUE))/(1-2*_xlfn.NORM.DIST(0,$I76/2,$L76,TRUE))*$C76+($J76="Steady Growth")*(AND(CX$4&gt;=$E76,CX$4&lt;=$G76)*((CX$4-$E76+1)/($I76*($I76+1)/2)*$C76))+($J76="custom")*CustomCF!CQ76</f>
        <v>0</v>
      </c>
      <c r="CY76" s="19">
        <f>($J76="Bell Curve")*(_xlfn.NORM.DIST(AND(CY$4&gt;=$E76,CY$4&lt;=$G76)*(CY$4-$E76+1),$I76/2,$L76,TRUE)-_xlfn.NORM.DIST(AND(CY$4&gt;=$E76,CY$4&lt;=$G76)*(CX$4-$E76+1),$I76/2,$L76,TRUE))/(1-2*_xlfn.NORM.DIST(0,$I76/2,$L76,TRUE))*$C76+($J76="Steady Growth")*(AND(CY$4&gt;=$E76,CY$4&lt;=$G76)*((CY$4-$E76+1)/($I76*($I76+1)/2)*$C76))+($J76="custom")*CustomCF!CR76</f>
        <v>0</v>
      </c>
      <c r="CZ76" s="19">
        <f>($J76="Bell Curve")*(_xlfn.NORM.DIST(AND(CZ$4&gt;=$E76,CZ$4&lt;=$G76)*(CZ$4-$E76+1),$I76/2,$L76,TRUE)-_xlfn.NORM.DIST(AND(CZ$4&gt;=$E76,CZ$4&lt;=$G76)*(CY$4-$E76+1),$I76/2,$L76,TRUE))/(1-2*_xlfn.NORM.DIST(0,$I76/2,$L76,TRUE))*$C76+($J76="Steady Growth")*(AND(CZ$4&gt;=$E76,CZ$4&lt;=$G76)*((CZ$4-$E76+1)/($I76*($I76+1)/2)*$C76))+($J76="custom")*CustomCF!CS76</f>
        <v>0</v>
      </c>
      <c r="DA76" s="19">
        <f>($J76="Bell Curve")*(_xlfn.NORM.DIST(AND(DA$4&gt;=$E76,DA$4&lt;=$G76)*(DA$4-$E76+1),$I76/2,$L76,TRUE)-_xlfn.NORM.DIST(AND(DA$4&gt;=$E76,DA$4&lt;=$G76)*(CZ$4-$E76+1),$I76/2,$L76,TRUE))/(1-2*_xlfn.NORM.DIST(0,$I76/2,$L76,TRUE))*$C76+($J76="Steady Growth")*(AND(DA$4&gt;=$E76,DA$4&lt;=$G76)*((DA$4-$E76+1)/($I76*($I76+1)/2)*$C76))+($J76="custom")*CustomCF!CT76</f>
        <v>0</v>
      </c>
      <c r="DB76" s="19">
        <f>($J76="Bell Curve")*(_xlfn.NORM.DIST(AND(DB$4&gt;=$E76,DB$4&lt;=$G76)*(DB$4-$E76+1),$I76/2,$L76,TRUE)-_xlfn.NORM.DIST(AND(DB$4&gt;=$E76,DB$4&lt;=$G76)*(DA$4-$E76+1),$I76/2,$L76,TRUE))/(1-2*_xlfn.NORM.DIST(0,$I76/2,$L76,TRUE))*$C76+($J76="Steady Growth")*(AND(DB$4&gt;=$E76,DB$4&lt;=$G76)*((DB$4-$E76+1)/($I76*($I76+1)/2)*$C76))+($J76="custom")*CustomCF!CU76</f>
        <v>0</v>
      </c>
      <c r="DC76" s="19">
        <f>($J76="Bell Curve")*(_xlfn.NORM.DIST(AND(DC$4&gt;=$E76,DC$4&lt;=$G76)*(DC$4-$E76+1),$I76/2,$L76,TRUE)-_xlfn.NORM.DIST(AND(DC$4&gt;=$E76,DC$4&lt;=$G76)*(DB$4-$E76+1),$I76/2,$L76,TRUE))/(1-2*_xlfn.NORM.DIST(0,$I76/2,$L76,TRUE))*$C76+($J76="Steady Growth")*(AND(DC$4&gt;=$E76,DC$4&lt;=$G76)*((DC$4-$E76+1)/($I76*($I76+1)/2)*$C76))+($J76="custom")*CustomCF!CV76</f>
        <v>0</v>
      </c>
      <c r="DD76" s="19">
        <f>($J76="Bell Curve")*(_xlfn.NORM.DIST(AND(DD$4&gt;=$E76,DD$4&lt;=$G76)*(DD$4-$E76+1),$I76/2,$L76,TRUE)-_xlfn.NORM.DIST(AND(DD$4&gt;=$E76,DD$4&lt;=$G76)*(DC$4-$E76+1),$I76/2,$L76,TRUE))/(1-2*_xlfn.NORM.DIST(0,$I76/2,$L76,TRUE))*$C76+($J76="Steady Growth")*(AND(DD$4&gt;=$E76,DD$4&lt;=$G76)*((DD$4-$E76+1)/($I76*($I76+1)/2)*$C76))+($J76="custom")*CustomCF!CW76</f>
        <v>0</v>
      </c>
      <c r="DE76" s="19">
        <f>($J76="Bell Curve")*(_xlfn.NORM.DIST(AND(DE$4&gt;=$E76,DE$4&lt;=$G76)*(DE$4-$E76+1),$I76/2,$L76,TRUE)-_xlfn.NORM.DIST(AND(DE$4&gt;=$E76,DE$4&lt;=$G76)*(DD$4-$E76+1),$I76/2,$L76,TRUE))/(1-2*_xlfn.NORM.DIST(0,$I76/2,$L76,TRUE))*$C76+($J76="Steady Growth")*(AND(DE$4&gt;=$E76,DE$4&lt;=$G76)*((DE$4-$E76+1)/($I76*($I76+1)/2)*$C76))+($J76="custom")*CustomCF!CX76</f>
        <v>0</v>
      </c>
      <c r="DF76" s="19">
        <f>($J76="Bell Curve")*(_xlfn.NORM.DIST(AND(DF$4&gt;=$E76,DF$4&lt;=$G76)*(DF$4-$E76+1),$I76/2,$L76,TRUE)-_xlfn.NORM.DIST(AND(DF$4&gt;=$E76,DF$4&lt;=$G76)*(DE$4-$E76+1),$I76/2,$L76,TRUE))/(1-2*_xlfn.NORM.DIST(0,$I76/2,$L76,TRUE))*$C76+($J76="Steady Growth")*(AND(DF$4&gt;=$E76,DF$4&lt;=$G76)*((DF$4-$E76+1)/($I76*($I76+1)/2)*$C76))+($J76="custom")*CustomCF!CY76</f>
        <v>0</v>
      </c>
      <c r="DG76" s="19">
        <f>($J76="Bell Curve")*(_xlfn.NORM.DIST(AND(DG$4&gt;=$E76,DG$4&lt;=$G76)*(DG$4-$E76+1),$I76/2,$L76,TRUE)-_xlfn.NORM.DIST(AND(DG$4&gt;=$E76,DG$4&lt;=$G76)*(DF$4-$E76+1),$I76/2,$L76,TRUE))/(1-2*_xlfn.NORM.DIST(0,$I76/2,$L76,TRUE))*$C76+($J76="Steady Growth")*(AND(DG$4&gt;=$E76,DG$4&lt;=$G76)*((DG$4-$E76+1)/($I76*($I76+1)/2)*$C76))+($J76="custom")*CustomCF!CZ76</f>
        <v>0</v>
      </c>
      <c r="DH76" s="19">
        <f>($J76="Bell Curve")*(_xlfn.NORM.DIST(AND(DH$4&gt;=$E76,DH$4&lt;=$G76)*(DH$4-$E76+1),$I76/2,$L76,TRUE)-_xlfn.NORM.DIST(AND(DH$4&gt;=$E76,DH$4&lt;=$G76)*(DG$4-$E76+1),$I76/2,$L76,TRUE))/(1-2*_xlfn.NORM.DIST(0,$I76/2,$L76,TRUE))*$C76+($J76="Steady Growth")*(AND(DH$4&gt;=$E76,DH$4&lt;=$G76)*((DH$4-$E76+1)/($I76*($I76+1)/2)*$C76))+($J76="custom")*CustomCF!DA76</f>
        <v>0</v>
      </c>
      <c r="DI76" s="19">
        <f>($J76="Bell Curve")*(_xlfn.NORM.DIST(AND(DI$4&gt;=$E76,DI$4&lt;=$G76)*(DI$4-$E76+1),$I76/2,$L76,TRUE)-_xlfn.NORM.DIST(AND(DI$4&gt;=$E76,DI$4&lt;=$G76)*(DH$4-$E76+1),$I76/2,$L76,TRUE))/(1-2*_xlfn.NORM.DIST(0,$I76/2,$L76,TRUE))*$C76+($J76="Steady Growth")*(AND(DI$4&gt;=$E76,DI$4&lt;=$G76)*((DI$4-$E76+1)/($I76*($I76+1)/2)*$C76))+($J76="custom")*CustomCF!DB76</f>
        <v>0</v>
      </c>
      <c r="DJ76" s="19">
        <f>($J76="Bell Curve")*(_xlfn.NORM.DIST(AND(DJ$4&gt;=$E76,DJ$4&lt;=$G76)*(DJ$4-$E76+1),$I76/2,$L76,TRUE)-_xlfn.NORM.DIST(AND(DJ$4&gt;=$E76,DJ$4&lt;=$G76)*(DI$4-$E76+1),$I76/2,$L76,TRUE))/(1-2*_xlfn.NORM.DIST(0,$I76/2,$L76,TRUE))*$C76+($J76="Steady Growth")*(AND(DJ$4&gt;=$E76,DJ$4&lt;=$G76)*((DJ$4-$E76+1)/($I76*($I76+1)/2)*$C76))+($J76="custom")*CustomCF!DC76</f>
        <v>0</v>
      </c>
      <c r="DK76" s="19">
        <f>($J76="Bell Curve")*(_xlfn.NORM.DIST(AND(DK$4&gt;=$E76,DK$4&lt;=$G76)*(DK$4-$E76+1),$I76/2,$L76,TRUE)-_xlfn.NORM.DIST(AND(DK$4&gt;=$E76,DK$4&lt;=$G76)*(DJ$4-$E76+1),$I76/2,$L76,TRUE))/(1-2*_xlfn.NORM.DIST(0,$I76/2,$L76,TRUE))*$C76+($J76="Steady Growth")*(AND(DK$4&gt;=$E76,DK$4&lt;=$G76)*((DK$4-$E76+1)/($I76*($I76+1)/2)*$C76))+($J76="custom")*CustomCF!DD76</f>
        <v>0</v>
      </c>
      <c r="DL76" s="19">
        <f>($J76="Bell Curve")*(_xlfn.NORM.DIST(AND(DL$4&gt;=$E76,DL$4&lt;=$G76)*(DL$4-$E76+1),$I76/2,$L76,TRUE)-_xlfn.NORM.DIST(AND(DL$4&gt;=$E76,DL$4&lt;=$G76)*(DK$4-$E76+1),$I76/2,$L76,TRUE))/(1-2*_xlfn.NORM.DIST(0,$I76/2,$L76,TRUE))*$C76+($J76="Steady Growth")*(AND(DL$4&gt;=$E76,DL$4&lt;=$G76)*((DL$4-$E76+1)/($I76*($I76+1)/2)*$C76))+($J76="custom")*CustomCF!DE76</f>
        <v>0</v>
      </c>
      <c r="DM76" s="19">
        <f>($J76="Bell Curve")*(_xlfn.NORM.DIST(AND(DM$4&gt;=$E76,DM$4&lt;=$G76)*(DM$4-$E76+1),$I76/2,$L76,TRUE)-_xlfn.NORM.DIST(AND(DM$4&gt;=$E76,DM$4&lt;=$G76)*(DL$4-$E76+1),$I76/2,$L76,TRUE))/(1-2*_xlfn.NORM.DIST(0,$I76/2,$L76,TRUE))*$C76+($J76="Steady Growth")*(AND(DM$4&gt;=$E76,DM$4&lt;=$G76)*((DM$4-$E76+1)/($I76*($I76+1)/2)*$C76))+($J76="custom")*CustomCF!DF76</f>
        <v>0</v>
      </c>
      <c r="DN76" s="19">
        <f>($J76="Bell Curve")*(_xlfn.NORM.DIST(AND(DN$4&gt;=$E76,DN$4&lt;=$G76)*(DN$4-$E76+1),$I76/2,$L76,TRUE)-_xlfn.NORM.DIST(AND(DN$4&gt;=$E76,DN$4&lt;=$G76)*(DM$4-$E76+1),$I76/2,$L76,TRUE))/(1-2*_xlfn.NORM.DIST(0,$I76/2,$L76,TRUE))*$C76+($J76="Steady Growth")*(AND(DN$4&gt;=$E76,DN$4&lt;=$G76)*((DN$4-$E76+1)/($I76*($I76+1)/2)*$C76))+($J76="custom")*CustomCF!DG76</f>
        <v>0</v>
      </c>
      <c r="DO76" s="19">
        <f>($J76="Bell Curve")*(_xlfn.NORM.DIST(AND(DO$4&gt;=$E76,DO$4&lt;=$G76)*(DO$4-$E76+1),$I76/2,$L76,TRUE)-_xlfn.NORM.DIST(AND(DO$4&gt;=$E76,DO$4&lt;=$G76)*(DN$4-$E76+1),$I76/2,$L76,TRUE))/(1-2*_xlfn.NORM.DIST(0,$I76/2,$L76,TRUE))*$C76+($J76="Steady Growth")*(AND(DO$4&gt;=$E76,DO$4&lt;=$G76)*((DO$4-$E76+1)/($I76*($I76+1)/2)*$C76))+($J76="custom")*CustomCF!DH76</f>
        <v>0</v>
      </c>
      <c r="DP76" s="19">
        <f>($J76="Bell Curve")*(_xlfn.NORM.DIST(AND(DP$4&gt;=$E76,DP$4&lt;=$G76)*(DP$4-$E76+1),$I76/2,$L76,TRUE)-_xlfn.NORM.DIST(AND(DP$4&gt;=$E76,DP$4&lt;=$G76)*(DO$4-$E76+1),$I76/2,$L76,TRUE))/(1-2*_xlfn.NORM.DIST(0,$I76/2,$L76,TRUE))*$C76+($J76="Steady Growth")*(AND(DP$4&gt;=$E76,DP$4&lt;=$G76)*((DP$4-$E76+1)/($I76*($I76+1)/2)*$C76))+($J76="custom")*CustomCF!DI76</f>
        <v>0</v>
      </c>
      <c r="DQ76" s="19">
        <f>($J76="Bell Curve")*(_xlfn.NORM.DIST(AND(DQ$4&gt;=$E76,DQ$4&lt;=$G76)*(DQ$4-$E76+1),$I76/2,$L76,TRUE)-_xlfn.NORM.DIST(AND(DQ$4&gt;=$E76,DQ$4&lt;=$G76)*(DP$4-$E76+1),$I76/2,$L76,TRUE))/(1-2*_xlfn.NORM.DIST(0,$I76/2,$L76,TRUE))*$C76+($J76="Steady Growth")*(AND(DQ$4&gt;=$E76,DQ$4&lt;=$G76)*((DQ$4-$E76+1)/($I76*($I76+1)/2)*$C76))+($J76="custom")*CustomCF!DJ76</f>
        <v>0</v>
      </c>
      <c r="DR76" s="19">
        <f>($J76="Bell Curve")*(_xlfn.NORM.DIST(AND(DR$4&gt;=$E76,DR$4&lt;=$G76)*(DR$4-$E76+1),$I76/2,$L76,TRUE)-_xlfn.NORM.DIST(AND(DR$4&gt;=$E76,DR$4&lt;=$G76)*(DQ$4-$E76+1),$I76/2,$L76,TRUE))/(1-2*_xlfn.NORM.DIST(0,$I76/2,$L76,TRUE))*$C76+($J76="Steady Growth")*(AND(DR$4&gt;=$E76,DR$4&lt;=$G76)*((DR$4-$E76+1)/($I76*($I76+1)/2)*$C76))+($J76="custom")*CustomCF!DK76</f>
        <v>0</v>
      </c>
      <c r="DS76" s="19">
        <f>($J76="Bell Curve")*(_xlfn.NORM.DIST(AND(DS$4&gt;=$E76,DS$4&lt;=$G76)*(DS$4-$E76+1),$I76/2,$L76,TRUE)-_xlfn.NORM.DIST(AND(DS$4&gt;=$E76,DS$4&lt;=$G76)*(DR$4-$E76+1),$I76/2,$L76,TRUE))/(1-2*_xlfn.NORM.DIST(0,$I76/2,$L76,TRUE))*$C76+($J76="Steady Growth")*(AND(DS$4&gt;=$E76,DS$4&lt;=$G76)*((DS$4-$E76+1)/($I76*($I76+1)/2)*$C76))+($J76="custom")*CustomCF!DL76</f>
        <v>0</v>
      </c>
      <c r="DT76" s="19">
        <f>($J76="Bell Curve")*(_xlfn.NORM.DIST(AND(DT$4&gt;=$E76,DT$4&lt;=$G76)*(DT$4-$E76+1),$I76/2,$L76,TRUE)-_xlfn.NORM.DIST(AND(DT$4&gt;=$E76,DT$4&lt;=$G76)*(DS$4-$E76+1),$I76/2,$L76,TRUE))/(1-2*_xlfn.NORM.DIST(0,$I76/2,$L76,TRUE))*$C76+($J76="Steady Growth")*(AND(DT$4&gt;=$E76,DT$4&lt;=$G76)*((DT$4-$E76+1)/($I76*($I76+1)/2)*$C76))+($J76="custom")*CustomCF!DM76</f>
        <v>0</v>
      </c>
      <c r="DU76" s="19">
        <f>($J76="Bell Curve")*(_xlfn.NORM.DIST(AND(DU$4&gt;=$E76,DU$4&lt;=$G76)*(DU$4-$E76+1),$I76/2,$L76,TRUE)-_xlfn.NORM.DIST(AND(DU$4&gt;=$E76,DU$4&lt;=$G76)*(DT$4-$E76+1),$I76/2,$L76,TRUE))/(1-2*_xlfn.NORM.DIST(0,$I76/2,$L76,TRUE))*$C76+($J76="Steady Growth")*(AND(DU$4&gt;=$E76,DU$4&lt;=$G76)*((DU$4-$E76+1)/($I76*($I76+1)/2)*$C76))+($J76="custom")*CustomCF!DN76</f>
        <v>0</v>
      </c>
      <c r="DV76" s="19">
        <f>($J76="Bell Curve")*(_xlfn.NORM.DIST(AND(DV$4&gt;=$E76,DV$4&lt;=$G76)*(DV$4-$E76+1),$I76/2,$L76,TRUE)-_xlfn.NORM.DIST(AND(DV$4&gt;=$E76,DV$4&lt;=$G76)*(DU$4-$E76+1),$I76/2,$L76,TRUE))/(1-2*_xlfn.NORM.DIST(0,$I76/2,$L76,TRUE))*$C76+($J76="Steady Growth")*(AND(DV$4&gt;=$E76,DV$4&lt;=$G76)*((DV$4-$E76+1)/($I76*($I76+1)/2)*$C76))+($J76="custom")*CustomCF!DO76</f>
        <v>0</v>
      </c>
      <c r="DW76" s="19">
        <f>($J76="Bell Curve")*(_xlfn.NORM.DIST(AND(DW$4&gt;=$E76,DW$4&lt;=$G76)*(DW$4-$E76+1),$I76/2,$L76,TRUE)-_xlfn.NORM.DIST(AND(DW$4&gt;=$E76,DW$4&lt;=$G76)*(DV$4-$E76+1),$I76/2,$L76,TRUE))/(1-2*_xlfn.NORM.DIST(0,$I76/2,$L76,TRUE))*$C76+($J76="Steady Growth")*(AND(DW$4&gt;=$E76,DW$4&lt;=$G76)*((DW$4-$E76+1)/($I76*($I76+1)/2)*$C76))+($J76="custom")*CustomCF!DP76</f>
        <v>0</v>
      </c>
      <c r="DX76" s="19">
        <f>($J76="Bell Curve")*(_xlfn.NORM.DIST(AND(DX$4&gt;=$E76,DX$4&lt;=$G76)*(DX$4-$E76+1),$I76/2,$L76,TRUE)-_xlfn.NORM.DIST(AND(DX$4&gt;=$E76,DX$4&lt;=$G76)*(DW$4-$E76+1),$I76/2,$L76,TRUE))/(1-2*_xlfn.NORM.DIST(0,$I76/2,$L76,TRUE))*$C76+($J76="Steady Growth")*(AND(DX$4&gt;=$E76,DX$4&lt;=$G76)*((DX$4-$E76+1)/($I76*($I76+1)/2)*$C76))+($J76="custom")*CustomCF!DQ76</f>
        <v>0</v>
      </c>
      <c r="DY76" s="19">
        <f>($J76="Bell Curve")*(_xlfn.NORM.DIST(AND(DY$4&gt;=$E76,DY$4&lt;=$G76)*(DY$4-$E76+1),$I76/2,$L76,TRUE)-_xlfn.NORM.DIST(AND(DY$4&gt;=$E76,DY$4&lt;=$G76)*(DX$4-$E76+1),$I76/2,$L76,TRUE))/(1-2*_xlfn.NORM.DIST(0,$I76/2,$L76,TRUE))*$C76+($J76="Steady Growth")*(AND(DY$4&gt;=$E76,DY$4&lt;=$G76)*((DY$4-$E76+1)/($I76*($I76+1)/2)*$C76))+($J76="custom")*CustomCF!DR76</f>
        <v>0</v>
      </c>
      <c r="DZ76" s="19">
        <f>($J76="Bell Curve")*(_xlfn.NORM.DIST(AND(DZ$4&gt;=$E76,DZ$4&lt;=$G76)*(DZ$4-$E76+1),$I76/2,$L76,TRUE)-_xlfn.NORM.DIST(AND(DZ$4&gt;=$E76,DZ$4&lt;=$G76)*(DY$4-$E76+1),$I76/2,$L76,TRUE))/(1-2*_xlfn.NORM.DIST(0,$I76/2,$L76,TRUE))*$C76+($J76="Steady Growth")*(AND(DZ$4&gt;=$E76,DZ$4&lt;=$G76)*((DZ$4-$E76+1)/($I76*($I76+1)/2)*$C76))+($J76="custom")*CustomCF!DS76</f>
        <v>0</v>
      </c>
      <c r="EA76" s="19">
        <f>($J76="Bell Curve")*(_xlfn.NORM.DIST(AND(EA$4&gt;=$E76,EA$4&lt;=$G76)*(EA$4-$E76+1),$I76/2,$L76,TRUE)-_xlfn.NORM.DIST(AND(EA$4&gt;=$E76,EA$4&lt;=$G76)*(DZ$4-$E76+1),$I76/2,$L76,TRUE))/(1-2*_xlfn.NORM.DIST(0,$I76/2,$L76,TRUE))*$C76+($J76="Steady Growth")*(AND(EA$4&gt;=$E76,EA$4&lt;=$G76)*((EA$4-$E76+1)/($I76*($I76+1)/2)*$C76))+($J76="custom")*CustomCF!DT76</f>
        <v>0</v>
      </c>
      <c r="EB76" s="19">
        <f>($J76="Bell Curve")*(_xlfn.NORM.DIST(AND(EB$4&gt;=$E76,EB$4&lt;=$G76)*(EB$4-$E76+1),$I76/2,$L76,TRUE)-_xlfn.NORM.DIST(AND(EB$4&gt;=$E76,EB$4&lt;=$G76)*(EA$4-$E76+1),$I76/2,$L76,TRUE))/(1-2*_xlfn.NORM.DIST(0,$I76/2,$L76,TRUE))*$C76+($J76="Steady Growth")*(AND(EB$4&gt;=$E76,EB$4&lt;=$G76)*((EB$4-$E76+1)/($I76*($I76+1)/2)*$C76))+($J76="custom")*CustomCF!DU76</f>
        <v>0</v>
      </c>
      <c r="EC76" s="19">
        <f>($J76="Bell Curve")*(_xlfn.NORM.DIST(AND(EC$4&gt;=$E76,EC$4&lt;=$G76)*(EC$4-$E76+1),$I76/2,$L76,TRUE)-_xlfn.NORM.DIST(AND(EC$4&gt;=$E76,EC$4&lt;=$G76)*(EB$4-$E76+1),$I76/2,$L76,TRUE))/(1-2*_xlfn.NORM.DIST(0,$I76/2,$L76,TRUE))*$C76+($J76="Steady Growth")*(AND(EC$4&gt;=$E76,EC$4&lt;=$G76)*((EC$4-$E76+1)/($I76*($I76+1)/2)*$C76))+($J76="custom")*CustomCF!DV76</f>
        <v>0</v>
      </c>
      <c r="ED76" s="19">
        <f>($J76="Bell Curve")*(_xlfn.NORM.DIST(AND(ED$4&gt;=$E76,ED$4&lt;=$G76)*(ED$4-$E76+1),$I76/2,$L76,TRUE)-_xlfn.NORM.DIST(AND(ED$4&gt;=$E76,ED$4&lt;=$G76)*(EC$4-$E76+1),$I76/2,$L76,TRUE))/(1-2*_xlfn.NORM.DIST(0,$I76/2,$L76,TRUE))*$C76+($J76="Steady Growth")*(AND(ED$4&gt;=$E76,ED$4&lt;=$G76)*((ED$4-$E76+1)/($I76*($I76+1)/2)*$C76))+($J76="custom")*CustomCF!DW76</f>
        <v>0</v>
      </c>
      <c r="EE76" s="19">
        <f>($J76="Bell Curve")*(_xlfn.NORM.DIST(AND(EE$4&gt;=$E76,EE$4&lt;=$G76)*(EE$4-$E76+1),$I76/2,$L76,TRUE)-_xlfn.NORM.DIST(AND(EE$4&gt;=$E76,EE$4&lt;=$G76)*(ED$4-$E76+1),$I76/2,$L76,TRUE))/(1-2*_xlfn.NORM.DIST(0,$I76/2,$L76,TRUE))*$C76+($J76="Steady Growth")*(AND(EE$4&gt;=$E76,EE$4&lt;=$G76)*((EE$4-$E76+1)/($I76*($I76+1)/2)*$C76))+($J76="custom")*CustomCF!DX76</f>
        <v>0</v>
      </c>
      <c r="EF76" s="121">
        <f>($J76="Bell Curve")*(_xlfn.NORM.DIST(AND(EF$4&gt;=$E76,EF$4&lt;=$G76)*(EF$4-$E76+1),$I76/2,$L76,TRUE)-_xlfn.NORM.DIST(AND(EF$4&gt;=$E76,EF$4&lt;=$G76)*(EE$4-$E76+1),$I76/2,$L76,TRUE))/(1-2*_xlfn.NORM.DIST(0,$I76/2,$L76,TRUE))*$C76+($J76="Steady Growth")*(AND(EF$4&gt;=$E76,EF$4&lt;=$G76)*((EF$4-$E76+1)/($I76*($I76+1)/2)*$C76))+($J76="custom")*CustomCF!DY76</f>
        <v>0</v>
      </c>
    </row>
    <row r="77" spans="2:136" hidden="1" outlineLevel="1" x14ac:dyDescent="0.2">
      <c r="B77" s="103">
        <f>Budget!S23</f>
        <v>0</v>
      </c>
      <c r="C77" s="19">
        <f>Budget!T24</f>
        <v>0</v>
      </c>
      <c r="D77" s="19" t="str">
        <f t="shared" si="29"/>
        <v/>
      </c>
      <c r="E77" s="92">
        <v>12</v>
      </c>
      <c r="F77" s="18">
        <f>IF(J77="Custom",CustomCF!E77,INDEX($P$6:$EF$6,MATCH(E77,$P$4:$EF$4,0)))</f>
        <v>46387</v>
      </c>
      <c r="G77" s="92">
        <v>30</v>
      </c>
      <c r="H77" s="18">
        <f>IF(J77="Custom",CustomCF!F77,INDEX($P$6:$EF$6,MATCH(G77,$P$4:$EF$4,0)))</f>
        <v>46934</v>
      </c>
      <c r="I77" s="9">
        <f t="shared" si="30"/>
        <v>19</v>
      </c>
      <c r="J77" s="92" t="s">
        <v>30</v>
      </c>
      <c r="K77" s="92" t="s">
        <v>31</v>
      </c>
      <c r="L77" s="9">
        <f t="shared" si="28"/>
        <v>10000000</v>
      </c>
      <c r="M77" s="107">
        <f t="shared" si="23"/>
        <v>0</v>
      </c>
      <c r="N77" s="112" t="str">
        <f t="shared" si="31"/>
        <v>OK</v>
      </c>
      <c r="O77" s="112"/>
      <c r="P77" s="19">
        <f>($J77="Bell Curve")*(_xlfn.NORM.DIST(AND(P$4&gt;=$E77,P$4&lt;=$G77)*(P$4-$E77+1),$I77/2,$L77,TRUE)-_xlfn.NORM.DIST(AND(P$4&gt;=$E77,P$4&lt;=$G77)*(N$4-$E77+1),$I77/2,$L77,TRUE))/(1-2*_xlfn.NORM.DIST(0,$I77/2,$L77,TRUE))*$C77+($J77="Steady Growth")*(AND(P$4&gt;=$E77,P$4&lt;=$G77)*((P$4-$E77+1)/($I77*($I77+1)/2)*$C77))+($J77="custom")*CustomCF!I77</f>
        <v>0</v>
      </c>
      <c r="Q77" s="19">
        <f>($J77="Bell Curve")*(_xlfn.NORM.DIST(AND(Q$4&gt;=$E77,Q$4&lt;=$G77)*(Q$4-$E77+1),$I77/2,$L77,TRUE)-_xlfn.NORM.DIST(AND(Q$4&gt;=$E77,Q$4&lt;=$G77)*(P$4-$E77+1),$I77/2,$L77,TRUE))/(1-2*_xlfn.NORM.DIST(0,$I77/2,$L77,TRUE))*$C77+($J77="Steady Growth")*(AND(Q$4&gt;=$E77,Q$4&lt;=$G77)*((Q$4-$E77+1)/($I77*($I77+1)/2)*$C77))+($J77="custom")*CustomCF!J77</f>
        <v>0</v>
      </c>
      <c r="R77" s="19">
        <f>($J77="Bell Curve")*(_xlfn.NORM.DIST(AND(R$4&gt;=$E77,R$4&lt;=$G77)*(R$4-$E77+1),$I77/2,$L77,TRUE)-_xlfn.NORM.DIST(AND(R$4&gt;=$E77,R$4&lt;=$G77)*(Q$4-$E77+1),$I77/2,$L77,TRUE))/(1-2*_xlfn.NORM.DIST(0,$I77/2,$L77,TRUE))*$C77+($J77="Steady Growth")*(AND(R$4&gt;=$E77,R$4&lt;=$G77)*((R$4-$E77+1)/($I77*($I77+1)/2)*$C77))+($J77="custom")*CustomCF!K77</f>
        <v>0</v>
      </c>
      <c r="S77" s="19">
        <f>($J77="Bell Curve")*(_xlfn.NORM.DIST(AND(S$4&gt;=$E77,S$4&lt;=$G77)*(S$4-$E77+1),$I77/2,$L77,TRUE)-_xlfn.NORM.DIST(AND(S$4&gt;=$E77,S$4&lt;=$G77)*(R$4-$E77+1),$I77/2,$L77,TRUE))/(1-2*_xlfn.NORM.DIST(0,$I77/2,$L77,TRUE))*$C77+($J77="Steady Growth")*(AND(S$4&gt;=$E77,S$4&lt;=$G77)*((S$4-$E77+1)/($I77*($I77+1)/2)*$C77))+($J77="custom")*CustomCF!L77</f>
        <v>0</v>
      </c>
      <c r="T77" s="19">
        <f>($J77="Bell Curve")*(_xlfn.NORM.DIST(AND(T$4&gt;=$E77,T$4&lt;=$G77)*(T$4-$E77+1),$I77/2,$L77,TRUE)-_xlfn.NORM.DIST(AND(T$4&gt;=$E77,T$4&lt;=$G77)*(S$4-$E77+1),$I77/2,$L77,TRUE))/(1-2*_xlfn.NORM.DIST(0,$I77/2,$L77,TRUE))*$C77+($J77="Steady Growth")*(AND(T$4&gt;=$E77,T$4&lt;=$G77)*((T$4-$E77+1)/($I77*($I77+1)/2)*$C77))+($J77="custom")*CustomCF!M77</f>
        <v>0</v>
      </c>
      <c r="U77" s="19">
        <f>($J77="Bell Curve")*(_xlfn.NORM.DIST(AND(U$4&gt;=$E77,U$4&lt;=$G77)*(U$4-$E77+1),$I77/2,$L77,TRUE)-_xlfn.NORM.DIST(AND(U$4&gt;=$E77,U$4&lt;=$G77)*(T$4-$E77+1),$I77/2,$L77,TRUE))/(1-2*_xlfn.NORM.DIST(0,$I77/2,$L77,TRUE))*$C77+($J77="Steady Growth")*(AND(U$4&gt;=$E77,U$4&lt;=$G77)*((U$4-$E77+1)/($I77*($I77+1)/2)*$C77))+($J77="custom")*CustomCF!N77</f>
        <v>0</v>
      </c>
      <c r="V77" s="19">
        <f>($J77="Bell Curve")*(_xlfn.NORM.DIST(AND(V$4&gt;=$E77,V$4&lt;=$G77)*(V$4-$E77+1),$I77/2,$L77,TRUE)-_xlfn.NORM.DIST(AND(V$4&gt;=$E77,V$4&lt;=$G77)*(U$4-$E77+1),$I77/2,$L77,TRUE))/(1-2*_xlfn.NORM.DIST(0,$I77/2,$L77,TRUE))*$C77+($J77="Steady Growth")*(AND(V$4&gt;=$E77,V$4&lt;=$G77)*((V$4-$E77+1)/($I77*($I77+1)/2)*$C77))+($J77="custom")*CustomCF!O77</f>
        <v>0</v>
      </c>
      <c r="W77" s="19">
        <f>($J77="Bell Curve")*(_xlfn.NORM.DIST(AND(W$4&gt;=$E77,W$4&lt;=$G77)*(W$4-$E77+1),$I77/2,$L77,TRUE)-_xlfn.NORM.DIST(AND(W$4&gt;=$E77,W$4&lt;=$G77)*(V$4-$E77+1),$I77/2,$L77,TRUE))/(1-2*_xlfn.NORM.DIST(0,$I77/2,$L77,TRUE))*$C77+($J77="Steady Growth")*(AND(W$4&gt;=$E77,W$4&lt;=$G77)*((W$4-$E77+1)/($I77*($I77+1)/2)*$C77))+($J77="custom")*CustomCF!P77</f>
        <v>0</v>
      </c>
      <c r="X77" s="19">
        <f>($J77="Bell Curve")*(_xlfn.NORM.DIST(AND(X$4&gt;=$E77,X$4&lt;=$G77)*(X$4-$E77+1),$I77/2,$L77,TRUE)-_xlfn.NORM.DIST(AND(X$4&gt;=$E77,X$4&lt;=$G77)*(W$4-$E77+1),$I77/2,$L77,TRUE))/(1-2*_xlfn.NORM.DIST(0,$I77/2,$L77,TRUE))*$C77+($J77="Steady Growth")*(AND(X$4&gt;=$E77,X$4&lt;=$G77)*((X$4-$E77+1)/($I77*($I77+1)/2)*$C77))+($J77="custom")*CustomCF!Q77</f>
        <v>0</v>
      </c>
      <c r="Y77" s="19">
        <f>($J77="Bell Curve")*(_xlfn.NORM.DIST(AND(Y$4&gt;=$E77,Y$4&lt;=$G77)*(Y$4-$E77+1),$I77/2,$L77,TRUE)-_xlfn.NORM.DIST(AND(Y$4&gt;=$E77,Y$4&lt;=$G77)*(X$4-$E77+1),$I77/2,$L77,TRUE))/(1-2*_xlfn.NORM.DIST(0,$I77/2,$L77,TRUE))*$C77+($J77="Steady Growth")*(AND(Y$4&gt;=$E77,Y$4&lt;=$G77)*((Y$4-$E77+1)/($I77*($I77+1)/2)*$C77))+($J77="custom")*CustomCF!R77</f>
        <v>0</v>
      </c>
      <c r="Z77" s="19">
        <f>($J77="Bell Curve")*(_xlfn.NORM.DIST(AND(Z$4&gt;=$E77,Z$4&lt;=$G77)*(Z$4-$E77+1),$I77/2,$L77,TRUE)-_xlfn.NORM.DIST(AND(Z$4&gt;=$E77,Z$4&lt;=$G77)*(Y$4-$E77+1),$I77/2,$L77,TRUE))/(1-2*_xlfn.NORM.DIST(0,$I77/2,$L77,TRUE))*$C77+($J77="Steady Growth")*(AND(Z$4&gt;=$E77,Z$4&lt;=$G77)*((Z$4-$E77+1)/($I77*($I77+1)/2)*$C77))+($J77="custom")*CustomCF!S77</f>
        <v>0</v>
      </c>
      <c r="AA77" s="19">
        <f>($J77="Bell Curve")*(_xlfn.NORM.DIST(AND(AA$4&gt;=$E77,AA$4&lt;=$G77)*(AA$4-$E77+1),$I77/2,$L77,TRUE)-_xlfn.NORM.DIST(AND(AA$4&gt;=$E77,AA$4&lt;=$G77)*(Z$4-$E77+1),$I77/2,$L77,TRUE))/(1-2*_xlfn.NORM.DIST(0,$I77/2,$L77,TRUE))*$C77+($J77="Steady Growth")*(AND(AA$4&gt;=$E77,AA$4&lt;=$G77)*((AA$4-$E77+1)/($I77*($I77+1)/2)*$C77))+($J77="custom")*CustomCF!T77</f>
        <v>0</v>
      </c>
      <c r="AB77" s="19">
        <f>($J77="Bell Curve")*(_xlfn.NORM.DIST(AND(AB$4&gt;=$E77,AB$4&lt;=$G77)*(AB$4-$E77+1),$I77/2,$L77,TRUE)-_xlfn.NORM.DIST(AND(AB$4&gt;=$E77,AB$4&lt;=$G77)*(AA$4-$E77+1),$I77/2,$L77,TRUE))/(1-2*_xlfn.NORM.DIST(0,$I77/2,$L77,TRUE))*$C77+($J77="Steady Growth")*(AND(AB$4&gt;=$E77,AB$4&lt;=$G77)*((AB$4-$E77+1)/($I77*($I77+1)/2)*$C77))+($J77="custom")*CustomCF!U77</f>
        <v>0</v>
      </c>
      <c r="AC77" s="19">
        <f>($J77="Bell Curve")*(_xlfn.NORM.DIST(AND(AC$4&gt;=$E77,AC$4&lt;=$G77)*(AC$4-$E77+1),$I77/2,$L77,TRUE)-_xlfn.NORM.DIST(AND(AC$4&gt;=$E77,AC$4&lt;=$G77)*(AB$4-$E77+1),$I77/2,$L77,TRUE))/(1-2*_xlfn.NORM.DIST(0,$I77/2,$L77,TRUE))*$C77+($J77="Steady Growth")*(AND(AC$4&gt;=$E77,AC$4&lt;=$G77)*((AC$4-$E77+1)/($I77*($I77+1)/2)*$C77))+($J77="custom")*CustomCF!V77</f>
        <v>0</v>
      </c>
      <c r="AD77" s="19">
        <f>($J77="Bell Curve")*(_xlfn.NORM.DIST(AND(AD$4&gt;=$E77,AD$4&lt;=$G77)*(AD$4-$E77+1),$I77/2,$L77,TRUE)-_xlfn.NORM.DIST(AND(AD$4&gt;=$E77,AD$4&lt;=$G77)*(AC$4-$E77+1),$I77/2,$L77,TRUE))/(1-2*_xlfn.NORM.DIST(0,$I77/2,$L77,TRUE))*$C77+($J77="Steady Growth")*(AND(AD$4&gt;=$E77,AD$4&lt;=$G77)*((AD$4-$E77+1)/($I77*($I77+1)/2)*$C77))+($J77="custom")*CustomCF!W77</f>
        <v>0</v>
      </c>
      <c r="AE77" s="19">
        <f>($J77="Bell Curve")*(_xlfn.NORM.DIST(AND(AE$4&gt;=$E77,AE$4&lt;=$G77)*(AE$4-$E77+1),$I77/2,$L77,TRUE)-_xlfn.NORM.DIST(AND(AE$4&gt;=$E77,AE$4&lt;=$G77)*(AD$4-$E77+1),$I77/2,$L77,TRUE))/(1-2*_xlfn.NORM.DIST(0,$I77/2,$L77,TRUE))*$C77+($J77="Steady Growth")*(AND(AE$4&gt;=$E77,AE$4&lt;=$G77)*((AE$4-$E77+1)/($I77*($I77+1)/2)*$C77))+($J77="custom")*CustomCF!X77</f>
        <v>0</v>
      </c>
      <c r="AF77" s="19">
        <f>($J77="Bell Curve")*(_xlfn.NORM.DIST(AND(AF$4&gt;=$E77,AF$4&lt;=$G77)*(AF$4-$E77+1),$I77/2,$L77,TRUE)-_xlfn.NORM.DIST(AND(AF$4&gt;=$E77,AF$4&lt;=$G77)*(AE$4-$E77+1),$I77/2,$L77,TRUE))/(1-2*_xlfn.NORM.DIST(0,$I77/2,$L77,TRUE))*$C77+($J77="Steady Growth")*(AND(AF$4&gt;=$E77,AF$4&lt;=$G77)*((AF$4-$E77+1)/($I77*($I77+1)/2)*$C77))+($J77="custom")*CustomCF!Y77</f>
        <v>0</v>
      </c>
      <c r="AG77" s="19">
        <f>($J77="Bell Curve")*(_xlfn.NORM.DIST(AND(AG$4&gt;=$E77,AG$4&lt;=$G77)*(AG$4-$E77+1),$I77/2,$L77,TRUE)-_xlfn.NORM.DIST(AND(AG$4&gt;=$E77,AG$4&lt;=$G77)*(AF$4-$E77+1),$I77/2,$L77,TRUE))/(1-2*_xlfn.NORM.DIST(0,$I77/2,$L77,TRUE))*$C77+($J77="Steady Growth")*(AND(AG$4&gt;=$E77,AG$4&lt;=$G77)*((AG$4-$E77+1)/($I77*($I77+1)/2)*$C77))+($J77="custom")*CustomCF!Z77</f>
        <v>0</v>
      </c>
      <c r="AH77" s="19">
        <f>($J77="Bell Curve")*(_xlfn.NORM.DIST(AND(AH$4&gt;=$E77,AH$4&lt;=$G77)*(AH$4-$E77+1),$I77/2,$L77,TRUE)-_xlfn.NORM.DIST(AND(AH$4&gt;=$E77,AH$4&lt;=$G77)*(AG$4-$E77+1),$I77/2,$L77,TRUE))/(1-2*_xlfn.NORM.DIST(0,$I77/2,$L77,TRUE))*$C77+($J77="Steady Growth")*(AND(AH$4&gt;=$E77,AH$4&lt;=$G77)*((AH$4-$E77+1)/($I77*($I77+1)/2)*$C77))+($J77="custom")*CustomCF!AA77</f>
        <v>0</v>
      </c>
      <c r="AI77" s="19">
        <f>($J77="Bell Curve")*(_xlfn.NORM.DIST(AND(AI$4&gt;=$E77,AI$4&lt;=$G77)*(AI$4-$E77+1),$I77/2,$L77,TRUE)-_xlfn.NORM.DIST(AND(AI$4&gt;=$E77,AI$4&lt;=$G77)*(AH$4-$E77+1),$I77/2,$L77,TRUE))/(1-2*_xlfn.NORM.DIST(0,$I77/2,$L77,TRUE))*$C77+($J77="Steady Growth")*(AND(AI$4&gt;=$E77,AI$4&lt;=$G77)*((AI$4-$E77+1)/($I77*($I77+1)/2)*$C77))+($J77="custom")*CustomCF!AB77</f>
        <v>0</v>
      </c>
      <c r="AJ77" s="19">
        <f>($J77="Bell Curve")*(_xlfn.NORM.DIST(AND(AJ$4&gt;=$E77,AJ$4&lt;=$G77)*(AJ$4-$E77+1),$I77/2,$L77,TRUE)-_xlfn.NORM.DIST(AND(AJ$4&gt;=$E77,AJ$4&lt;=$G77)*(AI$4-$E77+1),$I77/2,$L77,TRUE))/(1-2*_xlfn.NORM.DIST(0,$I77/2,$L77,TRUE))*$C77+($J77="Steady Growth")*(AND(AJ$4&gt;=$E77,AJ$4&lt;=$G77)*((AJ$4-$E77+1)/($I77*($I77+1)/2)*$C77))+($J77="custom")*CustomCF!AC77</f>
        <v>0</v>
      </c>
      <c r="AK77" s="19">
        <f>($J77="Bell Curve")*(_xlfn.NORM.DIST(AND(AK$4&gt;=$E77,AK$4&lt;=$G77)*(AK$4-$E77+1),$I77/2,$L77,TRUE)-_xlfn.NORM.DIST(AND(AK$4&gt;=$E77,AK$4&lt;=$G77)*(AJ$4-$E77+1),$I77/2,$L77,TRUE))/(1-2*_xlfn.NORM.DIST(0,$I77/2,$L77,TRUE))*$C77+($J77="Steady Growth")*(AND(AK$4&gt;=$E77,AK$4&lt;=$G77)*((AK$4-$E77+1)/($I77*($I77+1)/2)*$C77))+($J77="custom")*CustomCF!AD77</f>
        <v>0</v>
      </c>
      <c r="AL77" s="19">
        <f>($J77="Bell Curve")*(_xlfn.NORM.DIST(AND(AL$4&gt;=$E77,AL$4&lt;=$G77)*(AL$4-$E77+1),$I77/2,$L77,TRUE)-_xlfn.NORM.DIST(AND(AL$4&gt;=$E77,AL$4&lt;=$G77)*(AK$4-$E77+1),$I77/2,$L77,TRUE))/(1-2*_xlfn.NORM.DIST(0,$I77/2,$L77,TRUE))*$C77+($J77="Steady Growth")*(AND(AL$4&gt;=$E77,AL$4&lt;=$G77)*((AL$4-$E77+1)/($I77*($I77+1)/2)*$C77))+($J77="custom")*CustomCF!AE77</f>
        <v>0</v>
      </c>
      <c r="AM77" s="19">
        <f>($J77="Bell Curve")*(_xlfn.NORM.DIST(AND(AM$4&gt;=$E77,AM$4&lt;=$G77)*(AM$4-$E77+1),$I77/2,$L77,TRUE)-_xlfn.NORM.DIST(AND(AM$4&gt;=$E77,AM$4&lt;=$G77)*(AL$4-$E77+1),$I77/2,$L77,TRUE))/(1-2*_xlfn.NORM.DIST(0,$I77/2,$L77,TRUE))*$C77+($J77="Steady Growth")*(AND(AM$4&gt;=$E77,AM$4&lt;=$G77)*((AM$4-$E77+1)/($I77*($I77+1)/2)*$C77))+($J77="custom")*CustomCF!AF77</f>
        <v>0</v>
      </c>
      <c r="AN77" s="19">
        <f>($J77="Bell Curve")*(_xlfn.NORM.DIST(AND(AN$4&gt;=$E77,AN$4&lt;=$G77)*(AN$4-$E77+1),$I77/2,$L77,TRUE)-_xlfn.NORM.DIST(AND(AN$4&gt;=$E77,AN$4&lt;=$G77)*(AM$4-$E77+1),$I77/2,$L77,TRUE))/(1-2*_xlfn.NORM.DIST(0,$I77/2,$L77,TRUE))*$C77+($J77="Steady Growth")*(AND(AN$4&gt;=$E77,AN$4&lt;=$G77)*((AN$4-$E77+1)/($I77*($I77+1)/2)*$C77))+($J77="custom")*CustomCF!AG77</f>
        <v>0</v>
      </c>
      <c r="AO77" s="19">
        <f>($J77="Bell Curve")*(_xlfn.NORM.DIST(AND(AO$4&gt;=$E77,AO$4&lt;=$G77)*(AO$4-$E77+1),$I77/2,$L77,TRUE)-_xlfn.NORM.DIST(AND(AO$4&gt;=$E77,AO$4&lt;=$G77)*(AN$4-$E77+1),$I77/2,$L77,TRUE))/(1-2*_xlfn.NORM.DIST(0,$I77/2,$L77,TRUE))*$C77+($J77="Steady Growth")*(AND(AO$4&gt;=$E77,AO$4&lt;=$G77)*((AO$4-$E77+1)/($I77*($I77+1)/2)*$C77))+($J77="custom")*CustomCF!AH77</f>
        <v>0</v>
      </c>
      <c r="AP77" s="19">
        <f>($J77="Bell Curve")*(_xlfn.NORM.DIST(AND(AP$4&gt;=$E77,AP$4&lt;=$G77)*(AP$4-$E77+1),$I77/2,$L77,TRUE)-_xlfn.NORM.DIST(AND(AP$4&gt;=$E77,AP$4&lt;=$G77)*(AO$4-$E77+1),$I77/2,$L77,TRUE))/(1-2*_xlfn.NORM.DIST(0,$I77/2,$L77,TRUE))*$C77+($J77="Steady Growth")*(AND(AP$4&gt;=$E77,AP$4&lt;=$G77)*((AP$4-$E77+1)/($I77*($I77+1)/2)*$C77))+($J77="custom")*CustomCF!AI77</f>
        <v>0</v>
      </c>
      <c r="AQ77" s="19">
        <f>($J77="Bell Curve")*(_xlfn.NORM.DIST(AND(AQ$4&gt;=$E77,AQ$4&lt;=$G77)*(AQ$4-$E77+1),$I77/2,$L77,TRUE)-_xlfn.NORM.DIST(AND(AQ$4&gt;=$E77,AQ$4&lt;=$G77)*(AP$4-$E77+1),$I77/2,$L77,TRUE))/(1-2*_xlfn.NORM.DIST(0,$I77/2,$L77,TRUE))*$C77+($J77="Steady Growth")*(AND(AQ$4&gt;=$E77,AQ$4&lt;=$G77)*((AQ$4-$E77+1)/($I77*($I77+1)/2)*$C77))+($J77="custom")*CustomCF!AJ77</f>
        <v>0</v>
      </c>
      <c r="AR77" s="19">
        <f>($J77="Bell Curve")*(_xlfn.NORM.DIST(AND(AR$4&gt;=$E77,AR$4&lt;=$G77)*(AR$4-$E77+1),$I77/2,$L77,TRUE)-_xlfn.NORM.DIST(AND(AR$4&gt;=$E77,AR$4&lt;=$G77)*(AQ$4-$E77+1),$I77/2,$L77,TRUE))/(1-2*_xlfn.NORM.DIST(0,$I77/2,$L77,TRUE))*$C77+($J77="Steady Growth")*(AND(AR$4&gt;=$E77,AR$4&lt;=$G77)*((AR$4-$E77+1)/($I77*($I77+1)/2)*$C77))+($J77="custom")*CustomCF!AK77</f>
        <v>0</v>
      </c>
      <c r="AS77" s="19">
        <f>($J77="Bell Curve")*(_xlfn.NORM.DIST(AND(AS$4&gt;=$E77,AS$4&lt;=$G77)*(AS$4-$E77+1),$I77/2,$L77,TRUE)-_xlfn.NORM.DIST(AND(AS$4&gt;=$E77,AS$4&lt;=$G77)*(AR$4-$E77+1),$I77/2,$L77,TRUE))/(1-2*_xlfn.NORM.DIST(0,$I77/2,$L77,TRUE))*$C77+($J77="Steady Growth")*(AND(AS$4&gt;=$E77,AS$4&lt;=$G77)*((AS$4-$E77+1)/($I77*($I77+1)/2)*$C77))+($J77="custom")*CustomCF!AL77</f>
        <v>0</v>
      </c>
      <c r="AT77" s="19">
        <f>($J77="Bell Curve")*(_xlfn.NORM.DIST(AND(AT$4&gt;=$E77,AT$4&lt;=$G77)*(AT$4-$E77+1),$I77/2,$L77,TRUE)-_xlfn.NORM.DIST(AND(AT$4&gt;=$E77,AT$4&lt;=$G77)*(AS$4-$E77+1),$I77/2,$L77,TRUE))/(1-2*_xlfn.NORM.DIST(0,$I77/2,$L77,TRUE))*$C77+($J77="Steady Growth")*(AND(AT$4&gt;=$E77,AT$4&lt;=$G77)*((AT$4-$E77+1)/($I77*($I77+1)/2)*$C77))+($J77="custom")*CustomCF!AM77</f>
        <v>0</v>
      </c>
      <c r="AU77" s="19">
        <f>($J77="Bell Curve")*(_xlfn.NORM.DIST(AND(AU$4&gt;=$E77,AU$4&lt;=$G77)*(AU$4-$E77+1),$I77/2,$L77,TRUE)-_xlfn.NORM.DIST(AND(AU$4&gt;=$E77,AU$4&lt;=$G77)*(AT$4-$E77+1),$I77/2,$L77,TRUE))/(1-2*_xlfn.NORM.DIST(0,$I77/2,$L77,TRUE))*$C77+($J77="Steady Growth")*(AND(AU$4&gt;=$E77,AU$4&lt;=$G77)*((AU$4-$E77+1)/($I77*($I77+1)/2)*$C77))+($J77="custom")*CustomCF!AN77</f>
        <v>0</v>
      </c>
      <c r="AV77" s="19">
        <f>($J77="Bell Curve")*(_xlfn.NORM.DIST(AND(AV$4&gt;=$E77,AV$4&lt;=$G77)*(AV$4-$E77+1),$I77/2,$L77,TRUE)-_xlfn.NORM.DIST(AND(AV$4&gt;=$E77,AV$4&lt;=$G77)*(AU$4-$E77+1),$I77/2,$L77,TRUE))/(1-2*_xlfn.NORM.DIST(0,$I77/2,$L77,TRUE))*$C77+($J77="Steady Growth")*(AND(AV$4&gt;=$E77,AV$4&lt;=$G77)*((AV$4-$E77+1)/($I77*($I77+1)/2)*$C77))+($J77="custom")*CustomCF!AO77</f>
        <v>0</v>
      </c>
      <c r="AW77" s="19">
        <f>($J77="Bell Curve")*(_xlfn.NORM.DIST(AND(AW$4&gt;=$E77,AW$4&lt;=$G77)*(AW$4-$E77+1),$I77/2,$L77,TRUE)-_xlfn.NORM.DIST(AND(AW$4&gt;=$E77,AW$4&lt;=$G77)*(AV$4-$E77+1),$I77/2,$L77,TRUE))/(1-2*_xlfn.NORM.DIST(0,$I77/2,$L77,TRUE))*$C77+($J77="Steady Growth")*(AND(AW$4&gt;=$E77,AW$4&lt;=$G77)*((AW$4-$E77+1)/($I77*($I77+1)/2)*$C77))+($J77="custom")*CustomCF!AP77</f>
        <v>0</v>
      </c>
      <c r="AX77" s="19">
        <f>($J77="Bell Curve")*(_xlfn.NORM.DIST(AND(AX$4&gt;=$E77,AX$4&lt;=$G77)*(AX$4-$E77+1),$I77/2,$L77,TRUE)-_xlfn.NORM.DIST(AND(AX$4&gt;=$E77,AX$4&lt;=$G77)*(AW$4-$E77+1),$I77/2,$L77,TRUE))/(1-2*_xlfn.NORM.DIST(0,$I77/2,$L77,TRUE))*$C77+($J77="Steady Growth")*(AND(AX$4&gt;=$E77,AX$4&lt;=$G77)*((AX$4-$E77+1)/($I77*($I77+1)/2)*$C77))+($J77="custom")*CustomCF!AQ77</f>
        <v>0</v>
      </c>
      <c r="AY77" s="19">
        <f>($J77="Bell Curve")*(_xlfn.NORM.DIST(AND(AY$4&gt;=$E77,AY$4&lt;=$G77)*(AY$4-$E77+1),$I77/2,$L77,TRUE)-_xlfn.NORM.DIST(AND(AY$4&gt;=$E77,AY$4&lt;=$G77)*(AX$4-$E77+1),$I77/2,$L77,TRUE))/(1-2*_xlfn.NORM.DIST(0,$I77/2,$L77,TRUE))*$C77+($J77="Steady Growth")*(AND(AY$4&gt;=$E77,AY$4&lt;=$G77)*((AY$4-$E77+1)/($I77*($I77+1)/2)*$C77))+($J77="custom")*CustomCF!AR77</f>
        <v>0</v>
      </c>
      <c r="AZ77" s="19">
        <f>($J77="Bell Curve")*(_xlfn.NORM.DIST(AND(AZ$4&gt;=$E77,AZ$4&lt;=$G77)*(AZ$4-$E77+1),$I77/2,$L77,TRUE)-_xlfn.NORM.DIST(AND(AZ$4&gt;=$E77,AZ$4&lt;=$G77)*(AY$4-$E77+1),$I77/2,$L77,TRUE))/(1-2*_xlfn.NORM.DIST(0,$I77/2,$L77,TRUE))*$C77+($J77="Steady Growth")*(AND(AZ$4&gt;=$E77,AZ$4&lt;=$G77)*((AZ$4-$E77+1)/($I77*($I77+1)/2)*$C77))+($J77="custom")*CustomCF!AS77</f>
        <v>0</v>
      </c>
      <c r="BA77" s="19">
        <f>($J77="Bell Curve")*(_xlfn.NORM.DIST(AND(BA$4&gt;=$E77,BA$4&lt;=$G77)*(BA$4-$E77+1),$I77/2,$L77,TRUE)-_xlfn.NORM.DIST(AND(BA$4&gt;=$E77,BA$4&lt;=$G77)*(AZ$4-$E77+1),$I77/2,$L77,TRUE))/(1-2*_xlfn.NORM.DIST(0,$I77/2,$L77,TRUE))*$C77+($J77="Steady Growth")*(AND(BA$4&gt;=$E77,BA$4&lt;=$G77)*((BA$4-$E77+1)/($I77*($I77+1)/2)*$C77))+($J77="custom")*CustomCF!AT77</f>
        <v>0</v>
      </c>
      <c r="BB77" s="19">
        <f>($J77="Bell Curve")*(_xlfn.NORM.DIST(AND(BB$4&gt;=$E77,BB$4&lt;=$G77)*(BB$4-$E77+1),$I77/2,$L77,TRUE)-_xlfn.NORM.DIST(AND(BB$4&gt;=$E77,BB$4&lt;=$G77)*(BA$4-$E77+1),$I77/2,$L77,TRUE))/(1-2*_xlfn.NORM.DIST(0,$I77/2,$L77,TRUE))*$C77+($J77="Steady Growth")*(AND(BB$4&gt;=$E77,BB$4&lt;=$G77)*((BB$4-$E77+1)/($I77*($I77+1)/2)*$C77))+($J77="custom")*CustomCF!AU77</f>
        <v>0</v>
      </c>
      <c r="BC77" s="19">
        <f>($J77="Bell Curve")*(_xlfn.NORM.DIST(AND(BC$4&gt;=$E77,BC$4&lt;=$G77)*(BC$4-$E77+1),$I77/2,$L77,TRUE)-_xlfn.NORM.DIST(AND(BC$4&gt;=$E77,BC$4&lt;=$G77)*(BB$4-$E77+1),$I77/2,$L77,TRUE))/(1-2*_xlfn.NORM.DIST(0,$I77/2,$L77,TRUE))*$C77+($J77="Steady Growth")*(AND(BC$4&gt;=$E77,BC$4&lt;=$G77)*((BC$4-$E77+1)/($I77*($I77+1)/2)*$C77))+($J77="custom")*CustomCF!AV77</f>
        <v>0</v>
      </c>
      <c r="BD77" s="19">
        <f>($J77="Bell Curve")*(_xlfn.NORM.DIST(AND(BD$4&gt;=$E77,BD$4&lt;=$G77)*(BD$4-$E77+1),$I77/2,$L77,TRUE)-_xlfn.NORM.DIST(AND(BD$4&gt;=$E77,BD$4&lt;=$G77)*(BC$4-$E77+1),$I77/2,$L77,TRUE))/(1-2*_xlfn.NORM.DIST(0,$I77/2,$L77,TRUE))*$C77+($J77="Steady Growth")*(AND(BD$4&gt;=$E77,BD$4&lt;=$G77)*((BD$4-$E77+1)/($I77*($I77+1)/2)*$C77))+($J77="custom")*CustomCF!AW77</f>
        <v>0</v>
      </c>
      <c r="BE77" s="19">
        <f>($J77="Bell Curve")*(_xlfn.NORM.DIST(AND(BE$4&gt;=$E77,BE$4&lt;=$G77)*(BE$4-$E77+1),$I77/2,$L77,TRUE)-_xlfn.NORM.DIST(AND(BE$4&gt;=$E77,BE$4&lt;=$G77)*(BD$4-$E77+1),$I77/2,$L77,TRUE))/(1-2*_xlfn.NORM.DIST(0,$I77/2,$L77,TRUE))*$C77+($J77="Steady Growth")*(AND(BE$4&gt;=$E77,BE$4&lt;=$G77)*((BE$4-$E77+1)/($I77*($I77+1)/2)*$C77))+($J77="custom")*CustomCF!AX77</f>
        <v>0</v>
      </c>
      <c r="BF77" s="19">
        <f>($J77="Bell Curve")*(_xlfn.NORM.DIST(AND(BF$4&gt;=$E77,BF$4&lt;=$G77)*(BF$4-$E77+1),$I77/2,$L77,TRUE)-_xlfn.NORM.DIST(AND(BF$4&gt;=$E77,BF$4&lt;=$G77)*(BE$4-$E77+1),$I77/2,$L77,TRUE))/(1-2*_xlfn.NORM.DIST(0,$I77/2,$L77,TRUE))*$C77+($J77="Steady Growth")*(AND(BF$4&gt;=$E77,BF$4&lt;=$G77)*((BF$4-$E77+1)/($I77*($I77+1)/2)*$C77))+($J77="custom")*CustomCF!AY77</f>
        <v>0</v>
      </c>
      <c r="BG77" s="19">
        <f>($J77="Bell Curve")*(_xlfn.NORM.DIST(AND(BG$4&gt;=$E77,BG$4&lt;=$G77)*(BG$4-$E77+1),$I77/2,$L77,TRUE)-_xlfn.NORM.DIST(AND(BG$4&gt;=$E77,BG$4&lt;=$G77)*(BF$4-$E77+1),$I77/2,$L77,TRUE))/(1-2*_xlfn.NORM.DIST(0,$I77/2,$L77,TRUE))*$C77+($J77="Steady Growth")*(AND(BG$4&gt;=$E77,BG$4&lt;=$G77)*((BG$4-$E77+1)/($I77*($I77+1)/2)*$C77))+($J77="custom")*CustomCF!AZ77</f>
        <v>0</v>
      </c>
      <c r="BH77" s="19">
        <f>($J77="Bell Curve")*(_xlfn.NORM.DIST(AND(BH$4&gt;=$E77,BH$4&lt;=$G77)*(BH$4-$E77+1),$I77/2,$L77,TRUE)-_xlfn.NORM.DIST(AND(BH$4&gt;=$E77,BH$4&lt;=$G77)*(BG$4-$E77+1),$I77/2,$L77,TRUE))/(1-2*_xlfn.NORM.DIST(0,$I77/2,$L77,TRUE))*$C77+($J77="Steady Growth")*(AND(BH$4&gt;=$E77,BH$4&lt;=$G77)*((BH$4-$E77+1)/($I77*($I77+1)/2)*$C77))+($J77="custom")*CustomCF!BA77</f>
        <v>0</v>
      </c>
      <c r="BI77" s="19">
        <f>($J77="Bell Curve")*(_xlfn.NORM.DIST(AND(BI$4&gt;=$E77,BI$4&lt;=$G77)*(BI$4-$E77+1),$I77/2,$L77,TRUE)-_xlfn.NORM.DIST(AND(BI$4&gt;=$E77,BI$4&lt;=$G77)*(BH$4-$E77+1),$I77/2,$L77,TRUE))/(1-2*_xlfn.NORM.DIST(0,$I77/2,$L77,TRUE))*$C77+($J77="Steady Growth")*(AND(BI$4&gt;=$E77,BI$4&lt;=$G77)*((BI$4-$E77+1)/($I77*($I77+1)/2)*$C77))+($J77="custom")*CustomCF!BB77</f>
        <v>0</v>
      </c>
      <c r="BJ77" s="19">
        <f>($J77="Bell Curve")*(_xlfn.NORM.DIST(AND(BJ$4&gt;=$E77,BJ$4&lt;=$G77)*(BJ$4-$E77+1),$I77/2,$L77,TRUE)-_xlfn.NORM.DIST(AND(BJ$4&gt;=$E77,BJ$4&lt;=$G77)*(BI$4-$E77+1),$I77/2,$L77,TRUE))/(1-2*_xlfn.NORM.DIST(0,$I77/2,$L77,TRUE))*$C77+($J77="Steady Growth")*(AND(BJ$4&gt;=$E77,BJ$4&lt;=$G77)*((BJ$4-$E77+1)/($I77*($I77+1)/2)*$C77))+($J77="custom")*CustomCF!BC77</f>
        <v>0</v>
      </c>
      <c r="BK77" s="19">
        <f>($J77="Bell Curve")*(_xlfn.NORM.DIST(AND(BK$4&gt;=$E77,BK$4&lt;=$G77)*(BK$4-$E77+1),$I77/2,$L77,TRUE)-_xlfn.NORM.DIST(AND(BK$4&gt;=$E77,BK$4&lt;=$G77)*(BJ$4-$E77+1),$I77/2,$L77,TRUE))/(1-2*_xlfn.NORM.DIST(0,$I77/2,$L77,TRUE))*$C77+($J77="Steady Growth")*(AND(BK$4&gt;=$E77,BK$4&lt;=$G77)*((BK$4-$E77+1)/($I77*($I77+1)/2)*$C77))+($J77="custom")*CustomCF!BD77</f>
        <v>0</v>
      </c>
      <c r="BL77" s="19">
        <f>($J77="Bell Curve")*(_xlfn.NORM.DIST(AND(BL$4&gt;=$E77,BL$4&lt;=$G77)*(BL$4-$E77+1),$I77/2,$L77,TRUE)-_xlfn.NORM.DIST(AND(BL$4&gt;=$E77,BL$4&lt;=$G77)*(BK$4-$E77+1),$I77/2,$L77,TRUE))/(1-2*_xlfn.NORM.DIST(0,$I77/2,$L77,TRUE))*$C77+($J77="Steady Growth")*(AND(BL$4&gt;=$E77,BL$4&lt;=$G77)*((BL$4-$E77+1)/($I77*($I77+1)/2)*$C77))+($J77="custom")*CustomCF!BE77</f>
        <v>0</v>
      </c>
      <c r="BM77" s="19">
        <f>($J77="Bell Curve")*(_xlfn.NORM.DIST(AND(BM$4&gt;=$E77,BM$4&lt;=$G77)*(BM$4-$E77+1),$I77/2,$L77,TRUE)-_xlfn.NORM.DIST(AND(BM$4&gt;=$E77,BM$4&lt;=$G77)*(BL$4-$E77+1),$I77/2,$L77,TRUE))/(1-2*_xlfn.NORM.DIST(0,$I77/2,$L77,TRUE))*$C77+($J77="Steady Growth")*(AND(BM$4&gt;=$E77,BM$4&lt;=$G77)*((BM$4-$E77+1)/($I77*($I77+1)/2)*$C77))+($J77="custom")*CustomCF!BF77</f>
        <v>0</v>
      </c>
      <c r="BN77" s="19">
        <f>($J77="Bell Curve")*(_xlfn.NORM.DIST(AND(BN$4&gt;=$E77,BN$4&lt;=$G77)*(BN$4-$E77+1),$I77/2,$L77,TRUE)-_xlfn.NORM.DIST(AND(BN$4&gt;=$E77,BN$4&lt;=$G77)*(BM$4-$E77+1),$I77/2,$L77,TRUE))/(1-2*_xlfn.NORM.DIST(0,$I77/2,$L77,TRUE))*$C77+($J77="Steady Growth")*(AND(BN$4&gt;=$E77,BN$4&lt;=$G77)*((BN$4-$E77+1)/($I77*($I77+1)/2)*$C77))+($J77="custom")*CustomCF!BG77</f>
        <v>0</v>
      </c>
      <c r="BO77" s="19">
        <f>($J77="Bell Curve")*(_xlfn.NORM.DIST(AND(BO$4&gt;=$E77,BO$4&lt;=$G77)*(BO$4-$E77+1),$I77/2,$L77,TRUE)-_xlfn.NORM.DIST(AND(BO$4&gt;=$E77,BO$4&lt;=$G77)*(BN$4-$E77+1),$I77/2,$L77,TRUE))/(1-2*_xlfn.NORM.DIST(0,$I77/2,$L77,TRUE))*$C77+($J77="Steady Growth")*(AND(BO$4&gt;=$E77,BO$4&lt;=$G77)*((BO$4-$E77+1)/($I77*($I77+1)/2)*$C77))+($J77="custom")*CustomCF!BH77</f>
        <v>0</v>
      </c>
      <c r="BP77" s="19">
        <f>($J77="Bell Curve")*(_xlfn.NORM.DIST(AND(BP$4&gt;=$E77,BP$4&lt;=$G77)*(BP$4-$E77+1),$I77/2,$L77,TRUE)-_xlfn.NORM.DIST(AND(BP$4&gt;=$E77,BP$4&lt;=$G77)*(BO$4-$E77+1),$I77/2,$L77,TRUE))/(1-2*_xlfn.NORM.DIST(0,$I77/2,$L77,TRUE))*$C77+($J77="Steady Growth")*(AND(BP$4&gt;=$E77,BP$4&lt;=$G77)*((BP$4-$E77+1)/($I77*($I77+1)/2)*$C77))+($J77="custom")*CustomCF!BI77</f>
        <v>0</v>
      </c>
      <c r="BQ77" s="19">
        <f>($J77="Bell Curve")*(_xlfn.NORM.DIST(AND(BQ$4&gt;=$E77,BQ$4&lt;=$G77)*(BQ$4-$E77+1),$I77/2,$L77,TRUE)-_xlfn.NORM.DIST(AND(BQ$4&gt;=$E77,BQ$4&lt;=$G77)*(BP$4-$E77+1),$I77/2,$L77,TRUE))/(1-2*_xlfn.NORM.DIST(0,$I77/2,$L77,TRUE))*$C77+($J77="Steady Growth")*(AND(BQ$4&gt;=$E77,BQ$4&lt;=$G77)*((BQ$4-$E77+1)/($I77*($I77+1)/2)*$C77))+($J77="custom")*CustomCF!BJ77</f>
        <v>0</v>
      </c>
      <c r="BR77" s="19">
        <f>($J77="Bell Curve")*(_xlfn.NORM.DIST(AND(BR$4&gt;=$E77,BR$4&lt;=$G77)*(BR$4-$E77+1),$I77/2,$L77,TRUE)-_xlfn.NORM.DIST(AND(BR$4&gt;=$E77,BR$4&lt;=$G77)*(BQ$4-$E77+1),$I77/2,$L77,TRUE))/(1-2*_xlfn.NORM.DIST(0,$I77/2,$L77,TRUE))*$C77+($J77="Steady Growth")*(AND(BR$4&gt;=$E77,BR$4&lt;=$G77)*((BR$4-$E77+1)/($I77*($I77+1)/2)*$C77))+($J77="custom")*CustomCF!BK77</f>
        <v>0</v>
      </c>
      <c r="BS77" s="19">
        <f>($J77="Bell Curve")*(_xlfn.NORM.DIST(AND(BS$4&gt;=$E77,BS$4&lt;=$G77)*(BS$4-$E77+1),$I77/2,$L77,TRUE)-_xlfn.NORM.DIST(AND(BS$4&gt;=$E77,BS$4&lt;=$G77)*(BR$4-$E77+1),$I77/2,$L77,TRUE))/(1-2*_xlfn.NORM.DIST(0,$I77/2,$L77,TRUE))*$C77+($J77="Steady Growth")*(AND(BS$4&gt;=$E77,BS$4&lt;=$G77)*((BS$4-$E77+1)/($I77*($I77+1)/2)*$C77))+($J77="custom")*CustomCF!BL77</f>
        <v>0</v>
      </c>
      <c r="BT77" s="19">
        <f>($J77="Bell Curve")*(_xlfn.NORM.DIST(AND(BT$4&gt;=$E77,BT$4&lt;=$G77)*(BT$4-$E77+1),$I77/2,$L77,TRUE)-_xlfn.NORM.DIST(AND(BT$4&gt;=$E77,BT$4&lt;=$G77)*(BS$4-$E77+1),$I77/2,$L77,TRUE))/(1-2*_xlfn.NORM.DIST(0,$I77/2,$L77,TRUE))*$C77+($J77="Steady Growth")*(AND(BT$4&gt;=$E77,BT$4&lt;=$G77)*((BT$4-$E77+1)/($I77*($I77+1)/2)*$C77))+($J77="custom")*CustomCF!BM77</f>
        <v>0</v>
      </c>
      <c r="BU77" s="19">
        <f>($J77="Bell Curve")*(_xlfn.NORM.DIST(AND(BU$4&gt;=$E77,BU$4&lt;=$G77)*(BU$4-$E77+1),$I77/2,$L77,TRUE)-_xlfn.NORM.DIST(AND(BU$4&gt;=$E77,BU$4&lt;=$G77)*(BT$4-$E77+1),$I77/2,$L77,TRUE))/(1-2*_xlfn.NORM.DIST(0,$I77/2,$L77,TRUE))*$C77+($J77="Steady Growth")*(AND(BU$4&gt;=$E77,BU$4&lt;=$G77)*((BU$4-$E77+1)/($I77*($I77+1)/2)*$C77))+($J77="custom")*CustomCF!BN77</f>
        <v>0</v>
      </c>
      <c r="BV77" s="19">
        <f>($J77="Bell Curve")*(_xlfn.NORM.DIST(AND(BV$4&gt;=$E77,BV$4&lt;=$G77)*(BV$4-$E77+1),$I77/2,$L77,TRUE)-_xlfn.NORM.DIST(AND(BV$4&gt;=$E77,BV$4&lt;=$G77)*(BU$4-$E77+1),$I77/2,$L77,TRUE))/(1-2*_xlfn.NORM.DIST(0,$I77/2,$L77,TRUE))*$C77+($J77="Steady Growth")*(AND(BV$4&gt;=$E77,BV$4&lt;=$G77)*((BV$4-$E77+1)/($I77*($I77+1)/2)*$C77))+($J77="custom")*CustomCF!BO77</f>
        <v>0</v>
      </c>
      <c r="BW77" s="19">
        <f>($J77="Bell Curve")*(_xlfn.NORM.DIST(AND(BW$4&gt;=$E77,BW$4&lt;=$G77)*(BW$4-$E77+1),$I77/2,$L77,TRUE)-_xlfn.NORM.DIST(AND(BW$4&gt;=$E77,BW$4&lt;=$G77)*(BV$4-$E77+1),$I77/2,$L77,TRUE))/(1-2*_xlfn.NORM.DIST(0,$I77/2,$L77,TRUE))*$C77+($J77="Steady Growth")*(AND(BW$4&gt;=$E77,BW$4&lt;=$G77)*((BW$4-$E77+1)/($I77*($I77+1)/2)*$C77))+($J77="custom")*CustomCF!BP77</f>
        <v>0</v>
      </c>
      <c r="BX77" s="19">
        <f>($J77="Bell Curve")*(_xlfn.NORM.DIST(AND(BX$4&gt;=$E77,BX$4&lt;=$G77)*(BX$4-$E77+1),$I77/2,$L77,TRUE)-_xlfn.NORM.DIST(AND(BX$4&gt;=$E77,BX$4&lt;=$G77)*(BW$4-$E77+1),$I77/2,$L77,TRUE))/(1-2*_xlfn.NORM.DIST(0,$I77/2,$L77,TRUE))*$C77+($J77="Steady Growth")*(AND(BX$4&gt;=$E77,BX$4&lt;=$G77)*((BX$4-$E77+1)/($I77*($I77+1)/2)*$C77))+($J77="custom")*CustomCF!BQ77</f>
        <v>0</v>
      </c>
      <c r="BY77" s="19">
        <f>($J77="Bell Curve")*(_xlfn.NORM.DIST(AND(BY$4&gt;=$E77,BY$4&lt;=$G77)*(BY$4-$E77+1),$I77/2,$L77,TRUE)-_xlfn.NORM.DIST(AND(BY$4&gt;=$E77,BY$4&lt;=$G77)*(BX$4-$E77+1),$I77/2,$L77,TRUE))/(1-2*_xlfn.NORM.DIST(0,$I77/2,$L77,TRUE))*$C77+($J77="Steady Growth")*(AND(BY$4&gt;=$E77,BY$4&lt;=$G77)*((BY$4-$E77+1)/($I77*($I77+1)/2)*$C77))+($J77="custom")*CustomCF!BR77</f>
        <v>0</v>
      </c>
      <c r="BZ77" s="19">
        <f>($J77="Bell Curve")*(_xlfn.NORM.DIST(AND(BZ$4&gt;=$E77,BZ$4&lt;=$G77)*(BZ$4-$E77+1),$I77/2,$L77,TRUE)-_xlfn.NORM.DIST(AND(BZ$4&gt;=$E77,BZ$4&lt;=$G77)*(BY$4-$E77+1),$I77/2,$L77,TRUE))/(1-2*_xlfn.NORM.DIST(0,$I77/2,$L77,TRUE))*$C77+($J77="Steady Growth")*(AND(BZ$4&gt;=$E77,BZ$4&lt;=$G77)*((BZ$4-$E77+1)/($I77*($I77+1)/2)*$C77))+($J77="custom")*CustomCF!BS77</f>
        <v>0</v>
      </c>
      <c r="CA77" s="19">
        <f>($J77="Bell Curve")*(_xlfn.NORM.DIST(AND(CA$4&gt;=$E77,CA$4&lt;=$G77)*(CA$4-$E77+1),$I77/2,$L77,TRUE)-_xlfn.NORM.DIST(AND(CA$4&gt;=$E77,CA$4&lt;=$G77)*(BZ$4-$E77+1),$I77/2,$L77,TRUE))/(1-2*_xlfn.NORM.DIST(0,$I77/2,$L77,TRUE))*$C77+($J77="Steady Growth")*(AND(CA$4&gt;=$E77,CA$4&lt;=$G77)*((CA$4-$E77+1)/($I77*($I77+1)/2)*$C77))+($J77="custom")*CustomCF!BT77</f>
        <v>0</v>
      </c>
      <c r="CB77" s="19">
        <f>($J77="Bell Curve")*(_xlfn.NORM.DIST(AND(CB$4&gt;=$E77,CB$4&lt;=$G77)*(CB$4-$E77+1),$I77/2,$L77,TRUE)-_xlfn.NORM.DIST(AND(CB$4&gt;=$E77,CB$4&lt;=$G77)*(CA$4-$E77+1),$I77/2,$L77,TRUE))/(1-2*_xlfn.NORM.DIST(0,$I77/2,$L77,TRUE))*$C77+($J77="Steady Growth")*(AND(CB$4&gt;=$E77,CB$4&lt;=$G77)*((CB$4-$E77+1)/($I77*($I77+1)/2)*$C77))+($J77="custom")*CustomCF!BU77</f>
        <v>0</v>
      </c>
      <c r="CC77" s="19">
        <f>($J77="Bell Curve")*(_xlfn.NORM.DIST(AND(CC$4&gt;=$E77,CC$4&lt;=$G77)*(CC$4-$E77+1),$I77/2,$L77,TRUE)-_xlfn.NORM.DIST(AND(CC$4&gt;=$E77,CC$4&lt;=$G77)*(CB$4-$E77+1),$I77/2,$L77,TRUE))/(1-2*_xlfn.NORM.DIST(0,$I77/2,$L77,TRUE))*$C77+($J77="Steady Growth")*(AND(CC$4&gt;=$E77,CC$4&lt;=$G77)*((CC$4-$E77+1)/($I77*($I77+1)/2)*$C77))+($J77="custom")*CustomCF!BV77</f>
        <v>0</v>
      </c>
      <c r="CD77" s="19">
        <f>($J77="Bell Curve")*(_xlfn.NORM.DIST(AND(CD$4&gt;=$E77,CD$4&lt;=$G77)*(CD$4-$E77+1),$I77/2,$L77,TRUE)-_xlfn.NORM.DIST(AND(CD$4&gt;=$E77,CD$4&lt;=$G77)*(CC$4-$E77+1),$I77/2,$L77,TRUE))/(1-2*_xlfn.NORM.DIST(0,$I77/2,$L77,TRUE))*$C77+($J77="Steady Growth")*(AND(CD$4&gt;=$E77,CD$4&lt;=$G77)*((CD$4-$E77+1)/($I77*($I77+1)/2)*$C77))+($J77="custom")*CustomCF!BW77</f>
        <v>0</v>
      </c>
      <c r="CE77" s="19">
        <f>($J77="Bell Curve")*(_xlfn.NORM.DIST(AND(CE$4&gt;=$E77,CE$4&lt;=$G77)*(CE$4-$E77+1),$I77/2,$L77,TRUE)-_xlfn.NORM.DIST(AND(CE$4&gt;=$E77,CE$4&lt;=$G77)*(CD$4-$E77+1),$I77/2,$L77,TRUE))/(1-2*_xlfn.NORM.DIST(0,$I77/2,$L77,TRUE))*$C77+($J77="Steady Growth")*(AND(CE$4&gt;=$E77,CE$4&lt;=$G77)*((CE$4-$E77+1)/($I77*($I77+1)/2)*$C77))+($J77="custom")*CustomCF!BX77</f>
        <v>0</v>
      </c>
      <c r="CF77" s="19">
        <f>($J77="Bell Curve")*(_xlfn.NORM.DIST(AND(CF$4&gt;=$E77,CF$4&lt;=$G77)*(CF$4-$E77+1),$I77/2,$L77,TRUE)-_xlfn.NORM.DIST(AND(CF$4&gt;=$E77,CF$4&lt;=$G77)*(CE$4-$E77+1),$I77/2,$L77,TRUE))/(1-2*_xlfn.NORM.DIST(0,$I77/2,$L77,TRUE))*$C77+($J77="Steady Growth")*(AND(CF$4&gt;=$E77,CF$4&lt;=$G77)*((CF$4-$E77+1)/($I77*($I77+1)/2)*$C77))+($J77="custom")*CustomCF!BY77</f>
        <v>0</v>
      </c>
      <c r="CG77" s="19">
        <f>($J77="Bell Curve")*(_xlfn.NORM.DIST(AND(CG$4&gt;=$E77,CG$4&lt;=$G77)*(CG$4-$E77+1),$I77/2,$L77,TRUE)-_xlfn.NORM.DIST(AND(CG$4&gt;=$E77,CG$4&lt;=$G77)*(CF$4-$E77+1),$I77/2,$L77,TRUE))/(1-2*_xlfn.NORM.DIST(0,$I77/2,$L77,TRUE))*$C77+($J77="Steady Growth")*(AND(CG$4&gt;=$E77,CG$4&lt;=$G77)*((CG$4-$E77+1)/($I77*($I77+1)/2)*$C77))+($J77="custom")*CustomCF!BZ77</f>
        <v>0</v>
      </c>
      <c r="CH77" s="19">
        <f>($J77="Bell Curve")*(_xlfn.NORM.DIST(AND(CH$4&gt;=$E77,CH$4&lt;=$G77)*(CH$4-$E77+1),$I77/2,$L77,TRUE)-_xlfn.NORM.DIST(AND(CH$4&gt;=$E77,CH$4&lt;=$G77)*(CG$4-$E77+1),$I77/2,$L77,TRUE))/(1-2*_xlfn.NORM.DIST(0,$I77/2,$L77,TRUE))*$C77+($J77="Steady Growth")*(AND(CH$4&gt;=$E77,CH$4&lt;=$G77)*((CH$4-$E77+1)/($I77*($I77+1)/2)*$C77))+($J77="custom")*CustomCF!CA77</f>
        <v>0</v>
      </c>
      <c r="CI77" s="19">
        <f>($J77="Bell Curve")*(_xlfn.NORM.DIST(AND(CI$4&gt;=$E77,CI$4&lt;=$G77)*(CI$4-$E77+1),$I77/2,$L77,TRUE)-_xlfn.NORM.DIST(AND(CI$4&gt;=$E77,CI$4&lt;=$G77)*(CH$4-$E77+1),$I77/2,$L77,TRUE))/(1-2*_xlfn.NORM.DIST(0,$I77/2,$L77,TRUE))*$C77+($J77="Steady Growth")*(AND(CI$4&gt;=$E77,CI$4&lt;=$G77)*((CI$4-$E77+1)/($I77*($I77+1)/2)*$C77))+($J77="custom")*CustomCF!CB77</f>
        <v>0</v>
      </c>
      <c r="CJ77" s="19">
        <f>($J77="Bell Curve")*(_xlfn.NORM.DIST(AND(CJ$4&gt;=$E77,CJ$4&lt;=$G77)*(CJ$4-$E77+1),$I77/2,$L77,TRUE)-_xlfn.NORM.DIST(AND(CJ$4&gt;=$E77,CJ$4&lt;=$G77)*(CI$4-$E77+1),$I77/2,$L77,TRUE))/(1-2*_xlfn.NORM.DIST(0,$I77/2,$L77,TRUE))*$C77+($J77="Steady Growth")*(AND(CJ$4&gt;=$E77,CJ$4&lt;=$G77)*((CJ$4-$E77+1)/($I77*($I77+1)/2)*$C77))+($J77="custom")*CustomCF!CC77</f>
        <v>0</v>
      </c>
      <c r="CK77" s="19">
        <f>($J77="Bell Curve")*(_xlfn.NORM.DIST(AND(CK$4&gt;=$E77,CK$4&lt;=$G77)*(CK$4-$E77+1),$I77/2,$L77,TRUE)-_xlfn.NORM.DIST(AND(CK$4&gt;=$E77,CK$4&lt;=$G77)*(CJ$4-$E77+1),$I77/2,$L77,TRUE))/(1-2*_xlfn.NORM.DIST(0,$I77/2,$L77,TRUE))*$C77+($J77="Steady Growth")*(AND(CK$4&gt;=$E77,CK$4&lt;=$G77)*((CK$4-$E77+1)/($I77*($I77+1)/2)*$C77))+($J77="custom")*CustomCF!CD77</f>
        <v>0</v>
      </c>
      <c r="CL77" s="19">
        <f>($J77="Bell Curve")*(_xlfn.NORM.DIST(AND(CL$4&gt;=$E77,CL$4&lt;=$G77)*(CL$4-$E77+1),$I77/2,$L77,TRUE)-_xlfn.NORM.DIST(AND(CL$4&gt;=$E77,CL$4&lt;=$G77)*(CK$4-$E77+1),$I77/2,$L77,TRUE))/(1-2*_xlfn.NORM.DIST(0,$I77/2,$L77,TRUE))*$C77+($J77="Steady Growth")*(AND(CL$4&gt;=$E77,CL$4&lt;=$G77)*((CL$4-$E77+1)/($I77*($I77+1)/2)*$C77))+($J77="custom")*CustomCF!CE77</f>
        <v>0</v>
      </c>
      <c r="CM77" s="19">
        <f>($J77="Bell Curve")*(_xlfn.NORM.DIST(AND(CM$4&gt;=$E77,CM$4&lt;=$G77)*(CM$4-$E77+1),$I77/2,$L77,TRUE)-_xlfn.NORM.DIST(AND(CM$4&gt;=$E77,CM$4&lt;=$G77)*(CL$4-$E77+1),$I77/2,$L77,TRUE))/(1-2*_xlfn.NORM.DIST(0,$I77/2,$L77,TRUE))*$C77+($J77="Steady Growth")*(AND(CM$4&gt;=$E77,CM$4&lt;=$G77)*((CM$4-$E77+1)/($I77*($I77+1)/2)*$C77))+($J77="custom")*CustomCF!CF77</f>
        <v>0</v>
      </c>
      <c r="CN77" s="19">
        <f>($J77="Bell Curve")*(_xlfn.NORM.DIST(AND(CN$4&gt;=$E77,CN$4&lt;=$G77)*(CN$4-$E77+1),$I77/2,$L77,TRUE)-_xlfn.NORM.DIST(AND(CN$4&gt;=$E77,CN$4&lt;=$G77)*(CM$4-$E77+1),$I77/2,$L77,TRUE))/(1-2*_xlfn.NORM.DIST(0,$I77/2,$L77,TRUE))*$C77+($J77="Steady Growth")*(AND(CN$4&gt;=$E77,CN$4&lt;=$G77)*((CN$4-$E77+1)/($I77*($I77+1)/2)*$C77))+($J77="custom")*CustomCF!CG77</f>
        <v>0</v>
      </c>
      <c r="CO77" s="19">
        <f>($J77="Bell Curve")*(_xlfn.NORM.DIST(AND(CO$4&gt;=$E77,CO$4&lt;=$G77)*(CO$4-$E77+1),$I77/2,$L77,TRUE)-_xlfn.NORM.DIST(AND(CO$4&gt;=$E77,CO$4&lt;=$G77)*(CN$4-$E77+1),$I77/2,$L77,TRUE))/(1-2*_xlfn.NORM.DIST(0,$I77/2,$L77,TRUE))*$C77+($J77="Steady Growth")*(AND(CO$4&gt;=$E77,CO$4&lt;=$G77)*((CO$4-$E77+1)/($I77*($I77+1)/2)*$C77))+($J77="custom")*CustomCF!CH77</f>
        <v>0</v>
      </c>
      <c r="CP77" s="19">
        <f>($J77="Bell Curve")*(_xlfn.NORM.DIST(AND(CP$4&gt;=$E77,CP$4&lt;=$G77)*(CP$4-$E77+1),$I77/2,$L77,TRUE)-_xlfn.NORM.DIST(AND(CP$4&gt;=$E77,CP$4&lt;=$G77)*(CO$4-$E77+1),$I77/2,$L77,TRUE))/(1-2*_xlfn.NORM.DIST(0,$I77/2,$L77,TRUE))*$C77+($J77="Steady Growth")*(AND(CP$4&gt;=$E77,CP$4&lt;=$G77)*((CP$4-$E77+1)/($I77*($I77+1)/2)*$C77))+($J77="custom")*CustomCF!CI77</f>
        <v>0</v>
      </c>
      <c r="CQ77" s="19">
        <f>($J77="Bell Curve")*(_xlfn.NORM.DIST(AND(CQ$4&gt;=$E77,CQ$4&lt;=$G77)*(CQ$4-$E77+1),$I77/2,$L77,TRUE)-_xlfn.NORM.DIST(AND(CQ$4&gt;=$E77,CQ$4&lt;=$G77)*(CP$4-$E77+1),$I77/2,$L77,TRUE))/(1-2*_xlfn.NORM.DIST(0,$I77/2,$L77,TRUE))*$C77+($J77="Steady Growth")*(AND(CQ$4&gt;=$E77,CQ$4&lt;=$G77)*((CQ$4-$E77+1)/($I77*($I77+1)/2)*$C77))+($J77="custom")*CustomCF!CJ77</f>
        <v>0</v>
      </c>
      <c r="CR77" s="19">
        <f>($J77="Bell Curve")*(_xlfn.NORM.DIST(AND(CR$4&gt;=$E77,CR$4&lt;=$G77)*(CR$4-$E77+1),$I77/2,$L77,TRUE)-_xlfn.NORM.DIST(AND(CR$4&gt;=$E77,CR$4&lt;=$G77)*(CQ$4-$E77+1),$I77/2,$L77,TRUE))/(1-2*_xlfn.NORM.DIST(0,$I77/2,$L77,TRUE))*$C77+($J77="Steady Growth")*(AND(CR$4&gt;=$E77,CR$4&lt;=$G77)*((CR$4-$E77+1)/($I77*($I77+1)/2)*$C77))+($J77="custom")*CustomCF!CK77</f>
        <v>0</v>
      </c>
      <c r="CS77" s="19">
        <f>($J77="Bell Curve")*(_xlfn.NORM.DIST(AND(CS$4&gt;=$E77,CS$4&lt;=$G77)*(CS$4-$E77+1),$I77/2,$L77,TRUE)-_xlfn.NORM.DIST(AND(CS$4&gt;=$E77,CS$4&lt;=$G77)*(CR$4-$E77+1),$I77/2,$L77,TRUE))/(1-2*_xlfn.NORM.DIST(0,$I77/2,$L77,TRUE))*$C77+($J77="Steady Growth")*(AND(CS$4&gt;=$E77,CS$4&lt;=$G77)*((CS$4-$E77+1)/($I77*($I77+1)/2)*$C77))+($J77="custom")*CustomCF!CL77</f>
        <v>0</v>
      </c>
      <c r="CT77" s="19">
        <f>($J77="Bell Curve")*(_xlfn.NORM.DIST(AND(CT$4&gt;=$E77,CT$4&lt;=$G77)*(CT$4-$E77+1),$I77/2,$L77,TRUE)-_xlfn.NORM.DIST(AND(CT$4&gt;=$E77,CT$4&lt;=$G77)*(CS$4-$E77+1),$I77/2,$L77,TRUE))/(1-2*_xlfn.NORM.DIST(0,$I77/2,$L77,TRUE))*$C77+($J77="Steady Growth")*(AND(CT$4&gt;=$E77,CT$4&lt;=$G77)*((CT$4-$E77+1)/($I77*($I77+1)/2)*$C77))+($J77="custom")*CustomCF!CM77</f>
        <v>0</v>
      </c>
      <c r="CU77" s="19">
        <f>($J77="Bell Curve")*(_xlfn.NORM.DIST(AND(CU$4&gt;=$E77,CU$4&lt;=$G77)*(CU$4-$E77+1),$I77/2,$L77,TRUE)-_xlfn.NORM.DIST(AND(CU$4&gt;=$E77,CU$4&lt;=$G77)*(CT$4-$E77+1),$I77/2,$L77,TRUE))/(1-2*_xlfn.NORM.DIST(0,$I77/2,$L77,TRUE))*$C77+($J77="Steady Growth")*(AND(CU$4&gt;=$E77,CU$4&lt;=$G77)*((CU$4-$E77+1)/($I77*($I77+1)/2)*$C77))+($J77="custom")*CustomCF!CN77</f>
        <v>0</v>
      </c>
      <c r="CV77" s="19">
        <f>($J77="Bell Curve")*(_xlfn.NORM.DIST(AND(CV$4&gt;=$E77,CV$4&lt;=$G77)*(CV$4-$E77+1),$I77/2,$L77,TRUE)-_xlfn.NORM.DIST(AND(CV$4&gt;=$E77,CV$4&lt;=$G77)*(CU$4-$E77+1),$I77/2,$L77,TRUE))/(1-2*_xlfn.NORM.DIST(0,$I77/2,$L77,TRUE))*$C77+($J77="Steady Growth")*(AND(CV$4&gt;=$E77,CV$4&lt;=$G77)*((CV$4-$E77+1)/($I77*($I77+1)/2)*$C77))+($J77="custom")*CustomCF!CO77</f>
        <v>0</v>
      </c>
      <c r="CW77" s="19">
        <f>($J77="Bell Curve")*(_xlfn.NORM.DIST(AND(CW$4&gt;=$E77,CW$4&lt;=$G77)*(CW$4-$E77+1),$I77/2,$L77,TRUE)-_xlfn.NORM.DIST(AND(CW$4&gt;=$E77,CW$4&lt;=$G77)*(CV$4-$E77+1),$I77/2,$L77,TRUE))/(1-2*_xlfn.NORM.DIST(0,$I77/2,$L77,TRUE))*$C77+($J77="Steady Growth")*(AND(CW$4&gt;=$E77,CW$4&lt;=$G77)*((CW$4-$E77+1)/($I77*($I77+1)/2)*$C77))+($J77="custom")*CustomCF!CP77</f>
        <v>0</v>
      </c>
      <c r="CX77" s="19">
        <f>($J77="Bell Curve")*(_xlfn.NORM.DIST(AND(CX$4&gt;=$E77,CX$4&lt;=$G77)*(CX$4-$E77+1),$I77/2,$L77,TRUE)-_xlfn.NORM.DIST(AND(CX$4&gt;=$E77,CX$4&lt;=$G77)*(CW$4-$E77+1),$I77/2,$L77,TRUE))/(1-2*_xlfn.NORM.DIST(0,$I77/2,$L77,TRUE))*$C77+($J77="Steady Growth")*(AND(CX$4&gt;=$E77,CX$4&lt;=$G77)*((CX$4-$E77+1)/($I77*($I77+1)/2)*$C77))+($J77="custom")*CustomCF!CQ77</f>
        <v>0</v>
      </c>
      <c r="CY77" s="19">
        <f>($J77="Bell Curve")*(_xlfn.NORM.DIST(AND(CY$4&gt;=$E77,CY$4&lt;=$G77)*(CY$4-$E77+1),$I77/2,$L77,TRUE)-_xlfn.NORM.DIST(AND(CY$4&gt;=$E77,CY$4&lt;=$G77)*(CX$4-$E77+1),$I77/2,$L77,TRUE))/(1-2*_xlfn.NORM.DIST(0,$I77/2,$L77,TRUE))*$C77+($J77="Steady Growth")*(AND(CY$4&gt;=$E77,CY$4&lt;=$G77)*((CY$4-$E77+1)/($I77*($I77+1)/2)*$C77))+($J77="custom")*CustomCF!CR77</f>
        <v>0</v>
      </c>
      <c r="CZ77" s="19">
        <f>($J77="Bell Curve")*(_xlfn.NORM.DIST(AND(CZ$4&gt;=$E77,CZ$4&lt;=$G77)*(CZ$4-$E77+1),$I77/2,$L77,TRUE)-_xlfn.NORM.DIST(AND(CZ$4&gt;=$E77,CZ$4&lt;=$G77)*(CY$4-$E77+1),$I77/2,$L77,TRUE))/(1-2*_xlfn.NORM.DIST(0,$I77/2,$L77,TRUE))*$C77+($J77="Steady Growth")*(AND(CZ$4&gt;=$E77,CZ$4&lt;=$G77)*((CZ$4-$E77+1)/($I77*($I77+1)/2)*$C77))+($J77="custom")*CustomCF!CS77</f>
        <v>0</v>
      </c>
      <c r="DA77" s="19">
        <f>($J77="Bell Curve")*(_xlfn.NORM.DIST(AND(DA$4&gt;=$E77,DA$4&lt;=$G77)*(DA$4-$E77+1),$I77/2,$L77,TRUE)-_xlfn.NORM.DIST(AND(DA$4&gt;=$E77,DA$4&lt;=$G77)*(CZ$4-$E77+1),$I77/2,$L77,TRUE))/(1-2*_xlfn.NORM.DIST(0,$I77/2,$L77,TRUE))*$C77+($J77="Steady Growth")*(AND(DA$4&gt;=$E77,DA$4&lt;=$G77)*((DA$4-$E77+1)/($I77*($I77+1)/2)*$C77))+($J77="custom")*CustomCF!CT77</f>
        <v>0</v>
      </c>
      <c r="DB77" s="19">
        <f>($J77="Bell Curve")*(_xlfn.NORM.DIST(AND(DB$4&gt;=$E77,DB$4&lt;=$G77)*(DB$4-$E77+1),$I77/2,$L77,TRUE)-_xlfn.NORM.DIST(AND(DB$4&gt;=$E77,DB$4&lt;=$G77)*(DA$4-$E77+1),$I77/2,$L77,TRUE))/(1-2*_xlfn.NORM.DIST(0,$I77/2,$L77,TRUE))*$C77+($J77="Steady Growth")*(AND(DB$4&gt;=$E77,DB$4&lt;=$G77)*((DB$4-$E77+1)/($I77*($I77+1)/2)*$C77))+($J77="custom")*CustomCF!CU77</f>
        <v>0</v>
      </c>
      <c r="DC77" s="19">
        <f>($J77="Bell Curve")*(_xlfn.NORM.DIST(AND(DC$4&gt;=$E77,DC$4&lt;=$G77)*(DC$4-$E77+1),$I77/2,$L77,TRUE)-_xlfn.NORM.DIST(AND(DC$4&gt;=$E77,DC$4&lt;=$G77)*(DB$4-$E77+1),$I77/2,$L77,TRUE))/(1-2*_xlfn.NORM.DIST(0,$I77/2,$L77,TRUE))*$C77+($J77="Steady Growth")*(AND(DC$4&gt;=$E77,DC$4&lt;=$G77)*((DC$4-$E77+1)/($I77*($I77+1)/2)*$C77))+($J77="custom")*CustomCF!CV77</f>
        <v>0</v>
      </c>
      <c r="DD77" s="19">
        <f>($J77="Bell Curve")*(_xlfn.NORM.DIST(AND(DD$4&gt;=$E77,DD$4&lt;=$G77)*(DD$4-$E77+1),$I77/2,$L77,TRUE)-_xlfn.NORM.DIST(AND(DD$4&gt;=$E77,DD$4&lt;=$G77)*(DC$4-$E77+1),$I77/2,$L77,TRUE))/(1-2*_xlfn.NORM.DIST(0,$I77/2,$L77,TRUE))*$C77+($J77="Steady Growth")*(AND(DD$4&gt;=$E77,DD$4&lt;=$G77)*((DD$4-$E77+1)/($I77*($I77+1)/2)*$C77))+($J77="custom")*CustomCF!CW77</f>
        <v>0</v>
      </c>
      <c r="DE77" s="19">
        <f>($J77="Bell Curve")*(_xlfn.NORM.DIST(AND(DE$4&gt;=$E77,DE$4&lt;=$G77)*(DE$4-$E77+1),$I77/2,$L77,TRUE)-_xlfn.NORM.DIST(AND(DE$4&gt;=$E77,DE$4&lt;=$G77)*(DD$4-$E77+1),$I77/2,$L77,TRUE))/(1-2*_xlfn.NORM.DIST(0,$I77/2,$L77,TRUE))*$C77+($J77="Steady Growth")*(AND(DE$4&gt;=$E77,DE$4&lt;=$G77)*((DE$4-$E77+1)/($I77*($I77+1)/2)*$C77))+($J77="custom")*CustomCF!CX77</f>
        <v>0</v>
      </c>
      <c r="DF77" s="19">
        <f>($J77="Bell Curve")*(_xlfn.NORM.DIST(AND(DF$4&gt;=$E77,DF$4&lt;=$G77)*(DF$4-$E77+1),$I77/2,$L77,TRUE)-_xlfn.NORM.DIST(AND(DF$4&gt;=$E77,DF$4&lt;=$G77)*(DE$4-$E77+1),$I77/2,$L77,TRUE))/(1-2*_xlfn.NORM.DIST(0,$I77/2,$L77,TRUE))*$C77+($J77="Steady Growth")*(AND(DF$4&gt;=$E77,DF$4&lt;=$G77)*((DF$4-$E77+1)/($I77*($I77+1)/2)*$C77))+($J77="custom")*CustomCF!CY77</f>
        <v>0</v>
      </c>
      <c r="DG77" s="19">
        <f>($J77="Bell Curve")*(_xlfn.NORM.DIST(AND(DG$4&gt;=$E77,DG$4&lt;=$G77)*(DG$4-$E77+1),$I77/2,$L77,TRUE)-_xlfn.NORM.DIST(AND(DG$4&gt;=$E77,DG$4&lt;=$G77)*(DF$4-$E77+1),$I77/2,$L77,TRUE))/(1-2*_xlfn.NORM.DIST(0,$I77/2,$L77,TRUE))*$C77+($J77="Steady Growth")*(AND(DG$4&gt;=$E77,DG$4&lt;=$G77)*((DG$4-$E77+1)/($I77*($I77+1)/2)*$C77))+($J77="custom")*CustomCF!CZ77</f>
        <v>0</v>
      </c>
      <c r="DH77" s="19">
        <f>($J77="Bell Curve")*(_xlfn.NORM.DIST(AND(DH$4&gt;=$E77,DH$4&lt;=$G77)*(DH$4-$E77+1),$I77/2,$L77,TRUE)-_xlfn.NORM.DIST(AND(DH$4&gt;=$E77,DH$4&lt;=$G77)*(DG$4-$E77+1),$I77/2,$L77,TRUE))/(1-2*_xlfn.NORM.DIST(0,$I77/2,$L77,TRUE))*$C77+($J77="Steady Growth")*(AND(DH$4&gt;=$E77,DH$4&lt;=$G77)*((DH$4-$E77+1)/($I77*($I77+1)/2)*$C77))+($J77="custom")*CustomCF!DA77</f>
        <v>0</v>
      </c>
      <c r="DI77" s="19">
        <f>($J77="Bell Curve")*(_xlfn.NORM.DIST(AND(DI$4&gt;=$E77,DI$4&lt;=$G77)*(DI$4-$E77+1),$I77/2,$L77,TRUE)-_xlfn.NORM.DIST(AND(DI$4&gt;=$E77,DI$4&lt;=$G77)*(DH$4-$E77+1),$I77/2,$L77,TRUE))/(1-2*_xlfn.NORM.DIST(0,$I77/2,$L77,TRUE))*$C77+($J77="Steady Growth")*(AND(DI$4&gt;=$E77,DI$4&lt;=$G77)*((DI$4-$E77+1)/($I77*($I77+1)/2)*$C77))+($J77="custom")*CustomCF!DB77</f>
        <v>0</v>
      </c>
      <c r="DJ77" s="19">
        <f>($J77="Bell Curve")*(_xlfn.NORM.DIST(AND(DJ$4&gt;=$E77,DJ$4&lt;=$G77)*(DJ$4-$E77+1),$I77/2,$L77,TRUE)-_xlfn.NORM.DIST(AND(DJ$4&gt;=$E77,DJ$4&lt;=$G77)*(DI$4-$E77+1),$I77/2,$L77,TRUE))/(1-2*_xlfn.NORM.DIST(0,$I77/2,$L77,TRUE))*$C77+($J77="Steady Growth")*(AND(DJ$4&gt;=$E77,DJ$4&lt;=$G77)*((DJ$4-$E77+1)/($I77*($I77+1)/2)*$C77))+($J77="custom")*CustomCF!DC77</f>
        <v>0</v>
      </c>
      <c r="DK77" s="19">
        <f>($J77="Bell Curve")*(_xlfn.NORM.DIST(AND(DK$4&gt;=$E77,DK$4&lt;=$G77)*(DK$4-$E77+1),$I77/2,$L77,TRUE)-_xlfn.NORM.DIST(AND(DK$4&gt;=$E77,DK$4&lt;=$G77)*(DJ$4-$E77+1),$I77/2,$L77,TRUE))/(1-2*_xlfn.NORM.DIST(0,$I77/2,$L77,TRUE))*$C77+($J77="Steady Growth")*(AND(DK$4&gt;=$E77,DK$4&lt;=$G77)*((DK$4-$E77+1)/($I77*($I77+1)/2)*$C77))+($J77="custom")*CustomCF!DD77</f>
        <v>0</v>
      </c>
      <c r="DL77" s="19">
        <f>($J77="Bell Curve")*(_xlfn.NORM.DIST(AND(DL$4&gt;=$E77,DL$4&lt;=$G77)*(DL$4-$E77+1),$I77/2,$L77,TRUE)-_xlfn.NORM.DIST(AND(DL$4&gt;=$E77,DL$4&lt;=$G77)*(DK$4-$E77+1),$I77/2,$L77,TRUE))/(1-2*_xlfn.NORM.DIST(0,$I77/2,$L77,TRUE))*$C77+($J77="Steady Growth")*(AND(DL$4&gt;=$E77,DL$4&lt;=$G77)*((DL$4-$E77+1)/($I77*($I77+1)/2)*$C77))+($J77="custom")*CustomCF!DE77</f>
        <v>0</v>
      </c>
      <c r="DM77" s="19">
        <f>($J77="Bell Curve")*(_xlfn.NORM.DIST(AND(DM$4&gt;=$E77,DM$4&lt;=$G77)*(DM$4-$E77+1),$I77/2,$L77,TRUE)-_xlfn.NORM.DIST(AND(DM$4&gt;=$E77,DM$4&lt;=$G77)*(DL$4-$E77+1),$I77/2,$L77,TRUE))/(1-2*_xlfn.NORM.DIST(0,$I77/2,$L77,TRUE))*$C77+($J77="Steady Growth")*(AND(DM$4&gt;=$E77,DM$4&lt;=$G77)*((DM$4-$E77+1)/($I77*($I77+1)/2)*$C77))+($J77="custom")*CustomCF!DF77</f>
        <v>0</v>
      </c>
      <c r="DN77" s="19">
        <f>($J77="Bell Curve")*(_xlfn.NORM.DIST(AND(DN$4&gt;=$E77,DN$4&lt;=$G77)*(DN$4-$E77+1),$I77/2,$L77,TRUE)-_xlfn.NORM.DIST(AND(DN$4&gt;=$E77,DN$4&lt;=$G77)*(DM$4-$E77+1),$I77/2,$L77,TRUE))/(1-2*_xlfn.NORM.DIST(0,$I77/2,$L77,TRUE))*$C77+($J77="Steady Growth")*(AND(DN$4&gt;=$E77,DN$4&lt;=$G77)*((DN$4-$E77+1)/($I77*($I77+1)/2)*$C77))+($J77="custom")*CustomCF!DG77</f>
        <v>0</v>
      </c>
      <c r="DO77" s="19">
        <f>($J77="Bell Curve")*(_xlfn.NORM.DIST(AND(DO$4&gt;=$E77,DO$4&lt;=$G77)*(DO$4-$E77+1),$I77/2,$L77,TRUE)-_xlfn.NORM.DIST(AND(DO$4&gt;=$E77,DO$4&lt;=$G77)*(DN$4-$E77+1),$I77/2,$L77,TRUE))/(1-2*_xlfn.NORM.DIST(0,$I77/2,$L77,TRUE))*$C77+($J77="Steady Growth")*(AND(DO$4&gt;=$E77,DO$4&lt;=$G77)*((DO$4-$E77+1)/($I77*($I77+1)/2)*$C77))+($J77="custom")*CustomCF!DH77</f>
        <v>0</v>
      </c>
      <c r="DP77" s="19">
        <f>($J77="Bell Curve")*(_xlfn.NORM.DIST(AND(DP$4&gt;=$E77,DP$4&lt;=$G77)*(DP$4-$E77+1),$I77/2,$L77,TRUE)-_xlfn.NORM.DIST(AND(DP$4&gt;=$E77,DP$4&lt;=$G77)*(DO$4-$E77+1),$I77/2,$L77,TRUE))/(1-2*_xlfn.NORM.DIST(0,$I77/2,$L77,TRUE))*$C77+($J77="Steady Growth")*(AND(DP$4&gt;=$E77,DP$4&lt;=$G77)*((DP$4-$E77+1)/($I77*($I77+1)/2)*$C77))+($J77="custom")*CustomCF!DI77</f>
        <v>0</v>
      </c>
      <c r="DQ77" s="19">
        <f>($J77="Bell Curve")*(_xlfn.NORM.DIST(AND(DQ$4&gt;=$E77,DQ$4&lt;=$G77)*(DQ$4-$E77+1),$I77/2,$L77,TRUE)-_xlfn.NORM.DIST(AND(DQ$4&gt;=$E77,DQ$4&lt;=$G77)*(DP$4-$E77+1),$I77/2,$L77,TRUE))/(1-2*_xlfn.NORM.DIST(0,$I77/2,$L77,TRUE))*$C77+($J77="Steady Growth")*(AND(DQ$4&gt;=$E77,DQ$4&lt;=$G77)*((DQ$4-$E77+1)/($I77*($I77+1)/2)*$C77))+($J77="custom")*CustomCF!DJ77</f>
        <v>0</v>
      </c>
      <c r="DR77" s="19">
        <f>($J77="Bell Curve")*(_xlfn.NORM.DIST(AND(DR$4&gt;=$E77,DR$4&lt;=$G77)*(DR$4-$E77+1),$I77/2,$L77,TRUE)-_xlfn.NORM.DIST(AND(DR$4&gt;=$E77,DR$4&lt;=$G77)*(DQ$4-$E77+1),$I77/2,$L77,TRUE))/(1-2*_xlfn.NORM.DIST(0,$I77/2,$L77,TRUE))*$C77+($J77="Steady Growth")*(AND(DR$4&gt;=$E77,DR$4&lt;=$G77)*((DR$4-$E77+1)/($I77*($I77+1)/2)*$C77))+($J77="custom")*CustomCF!DK77</f>
        <v>0</v>
      </c>
      <c r="DS77" s="19">
        <f>($J77="Bell Curve")*(_xlfn.NORM.DIST(AND(DS$4&gt;=$E77,DS$4&lt;=$G77)*(DS$4-$E77+1),$I77/2,$L77,TRUE)-_xlfn.NORM.DIST(AND(DS$4&gt;=$E77,DS$4&lt;=$G77)*(DR$4-$E77+1),$I77/2,$L77,TRUE))/(1-2*_xlfn.NORM.DIST(0,$I77/2,$L77,TRUE))*$C77+($J77="Steady Growth")*(AND(DS$4&gt;=$E77,DS$4&lt;=$G77)*((DS$4-$E77+1)/($I77*($I77+1)/2)*$C77))+($J77="custom")*CustomCF!DL77</f>
        <v>0</v>
      </c>
      <c r="DT77" s="19">
        <f>($J77="Bell Curve")*(_xlfn.NORM.DIST(AND(DT$4&gt;=$E77,DT$4&lt;=$G77)*(DT$4-$E77+1),$I77/2,$L77,TRUE)-_xlfn.NORM.DIST(AND(DT$4&gt;=$E77,DT$4&lt;=$G77)*(DS$4-$E77+1),$I77/2,$L77,TRUE))/(1-2*_xlfn.NORM.DIST(0,$I77/2,$L77,TRUE))*$C77+($J77="Steady Growth")*(AND(DT$4&gt;=$E77,DT$4&lt;=$G77)*((DT$4-$E77+1)/($I77*($I77+1)/2)*$C77))+($J77="custom")*CustomCF!DM77</f>
        <v>0</v>
      </c>
      <c r="DU77" s="19">
        <f>($J77="Bell Curve")*(_xlfn.NORM.DIST(AND(DU$4&gt;=$E77,DU$4&lt;=$G77)*(DU$4-$E77+1),$I77/2,$L77,TRUE)-_xlfn.NORM.DIST(AND(DU$4&gt;=$E77,DU$4&lt;=$G77)*(DT$4-$E77+1),$I77/2,$L77,TRUE))/(1-2*_xlfn.NORM.DIST(0,$I77/2,$L77,TRUE))*$C77+($J77="Steady Growth")*(AND(DU$4&gt;=$E77,DU$4&lt;=$G77)*((DU$4-$E77+1)/($I77*($I77+1)/2)*$C77))+($J77="custom")*CustomCF!DN77</f>
        <v>0</v>
      </c>
      <c r="DV77" s="19">
        <f>($J77="Bell Curve")*(_xlfn.NORM.DIST(AND(DV$4&gt;=$E77,DV$4&lt;=$G77)*(DV$4-$E77+1),$I77/2,$L77,TRUE)-_xlfn.NORM.DIST(AND(DV$4&gt;=$E77,DV$4&lt;=$G77)*(DU$4-$E77+1),$I77/2,$L77,TRUE))/(1-2*_xlfn.NORM.DIST(0,$I77/2,$L77,TRUE))*$C77+($J77="Steady Growth")*(AND(DV$4&gt;=$E77,DV$4&lt;=$G77)*((DV$4-$E77+1)/($I77*($I77+1)/2)*$C77))+($J77="custom")*CustomCF!DO77</f>
        <v>0</v>
      </c>
      <c r="DW77" s="19">
        <f>($J77="Bell Curve")*(_xlfn.NORM.DIST(AND(DW$4&gt;=$E77,DW$4&lt;=$G77)*(DW$4-$E77+1),$I77/2,$L77,TRUE)-_xlfn.NORM.DIST(AND(DW$4&gt;=$E77,DW$4&lt;=$G77)*(DV$4-$E77+1),$I77/2,$L77,TRUE))/(1-2*_xlfn.NORM.DIST(0,$I77/2,$L77,TRUE))*$C77+($J77="Steady Growth")*(AND(DW$4&gt;=$E77,DW$4&lt;=$G77)*((DW$4-$E77+1)/($I77*($I77+1)/2)*$C77))+($J77="custom")*CustomCF!DP77</f>
        <v>0</v>
      </c>
      <c r="DX77" s="19">
        <f>($J77="Bell Curve")*(_xlfn.NORM.DIST(AND(DX$4&gt;=$E77,DX$4&lt;=$G77)*(DX$4-$E77+1),$I77/2,$L77,TRUE)-_xlfn.NORM.DIST(AND(DX$4&gt;=$E77,DX$4&lt;=$G77)*(DW$4-$E77+1),$I77/2,$L77,TRUE))/(1-2*_xlfn.NORM.DIST(0,$I77/2,$L77,TRUE))*$C77+($J77="Steady Growth")*(AND(DX$4&gt;=$E77,DX$4&lt;=$G77)*((DX$4-$E77+1)/($I77*($I77+1)/2)*$C77))+($J77="custom")*CustomCF!DQ77</f>
        <v>0</v>
      </c>
      <c r="DY77" s="19">
        <f>($J77="Bell Curve")*(_xlfn.NORM.DIST(AND(DY$4&gt;=$E77,DY$4&lt;=$G77)*(DY$4-$E77+1),$I77/2,$L77,TRUE)-_xlfn.NORM.DIST(AND(DY$4&gt;=$E77,DY$4&lt;=$G77)*(DX$4-$E77+1),$I77/2,$L77,TRUE))/(1-2*_xlfn.NORM.DIST(0,$I77/2,$L77,TRUE))*$C77+($J77="Steady Growth")*(AND(DY$4&gt;=$E77,DY$4&lt;=$G77)*((DY$4-$E77+1)/($I77*($I77+1)/2)*$C77))+($J77="custom")*CustomCF!DR77</f>
        <v>0</v>
      </c>
      <c r="DZ77" s="19">
        <f>($J77="Bell Curve")*(_xlfn.NORM.DIST(AND(DZ$4&gt;=$E77,DZ$4&lt;=$G77)*(DZ$4-$E77+1),$I77/2,$L77,TRUE)-_xlfn.NORM.DIST(AND(DZ$4&gt;=$E77,DZ$4&lt;=$G77)*(DY$4-$E77+1),$I77/2,$L77,TRUE))/(1-2*_xlfn.NORM.DIST(0,$I77/2,$L77,TRUE))*$C77+($J77="Steady Growth")*(AND(DZ$4&gt;=$E77,DZ$4&lt;=$G77)*((DZ$4-$E77+1)/($I77*($I77+1)/2)*$C77))+($J77="custom")*CustomCF!DS77</f>
        <v>0</v>
      </c>
      <c r="EA77" s="19">
        <f>($J77="Bell Curve")*(_xlfn.NORM.DIST(AND(EA$4&gt;=$E77,EA$4&lt;=$G77)*(EA$4-$E77+1),$I77/2,$L77,TRUE)-_xlfn.NORM.DIST(AND(EA$4&gt;=$E77,EA$4&lt;=$G77)*(DZ$4-$E77+1),$I77/2,$L77,TRUE))/(1-2*_xlfn.NORM.DIST(0,$I77/2,$L77,TRUE))*$C77+($J77="Steady Growth")*(AND(EA$4&gt;=$E77,EA$4&lt;=$G77)*((EA$4-$E77+1)/($I77*($I77+1)/2)*$C77))+($J77="custom")*CustomCF!DT77</f>
        <v>0</v>
      </c>
      <c r="EB77" s="19">
        <f>($J77="Bell Curve")*(_xlfn.NORM.DIST(AND(EB$4&gt;=$E77,EB$4&lt;=$G77)*(EB$4-$E77+1),$I77/2,$L77,TRUE)-_xlfn.NORM.DIST(AND(EB$4&gt;=$E77,EB$4&lt;=$G77)*(EA$4-$E77+1),$I77/2,$L77,TRUE))/(1-2*_xlfn.NORM.DIST(0,$I77/2,$L77,TRUE))*$C77+($J77="Steady Growth")*(AND(EB$4&gt;=$E77,EB$4&lt;=$G77)*((EB$4-$E77+1)/($I77*($I77+1)/2)*$C77))+($J77="custom")*CustomCF!DU77</f>
        <v>0</v>
      </c>
      <c r="EC77" s="19">
        <f>($J77="Bell Curve")*(_xlfn.NORM.DIST(AND(EC$4&gt;=$E77,EC$4&lt;=$G77)*(EC$4-$E77+1),$I77/2,$L77,TRUE)-_xlfn.NORM.DIST(AND(EC$4&gt;=$E77,EC$4&lt;=$G77)*(EB$4-$E77+1),$I77/2,$L77,TRUE))/(1-2*_xlfn.NORM.DIST(0,$I77/2,$L77,TRUE))*$C77+($J77="Steady Growth")*(AND(EC$4&gt;=$E77,EC$4&lt;=$G77)*((EC$4-$E77+1)/($I77*($I77+1)/2)*$C77))+($J77="custom")*CustomCF!DV77</f>
        <v>0</v>
      </c>
      <c r="ED77" s="19">
        <f>($J77="Bell Curve")*(_xlfn.NORM.DIST(AND(ED$4&gt;=$E77,ED$4&lt;=$G77)*(ED$4-$E77+1),$I77/2,$L77,TRUE)-_xlfn.NORM.DIST(AND(ED$4&gt;=$E77,ED$4&lt;=$G77)*(EC$4-$E77+1),$I77/2,$L77,TRUE))/(1-2*_xlfn.NORM.DIST(0,$I77/2,$L77,TRUE))*$C77+($J77="Steady Growth")*(AND(ED$4&gt;=$E77,ED$4&lt;=$G77)*((ED$4-$E77+1)/($I77*($I77+1)/2)*$C77))+($J77="custom")*CustomCF!DW77</f>
        <v>0</v>
      </c>
      <c r="EE77" s="19">
        <f>($J77="Bell Curve")*(_xlfn.NORM.DIST(AND(EE$4&gt;=$E77,EE$4&lt;=$G77)*(EE$4-$E77+1),$I77/2,$L77,TRUE)-_xlfn.NORM.DIST(AND(EE$4&gt;=$E77,EE$4&lt;=$G77)*(ED$4-$E77+1),$I77/2,$L77,TRUE))/(1-2*_xlfn.NORM.DIST(0,$I77/2,$L77,TRUE))*$C77+($J77="Steady Growth")*(AND(EE$4&gt;=$E77,EE$4&lt;=$G77)*((EE$4-$E77+1)/($I77*($I77+1)/2)*$C77))+($J77="custom")*CustomCF!DX77</f>
        <v>0</v>
      </c>
      <c r="EF77" s="121">
        <f>($J77="Bell Curve")*(_xlfn.NORM.DIST(AND(EF$4&gt;=$E77,EF$4&lt;=$G77)*(EF$4-$E77+1),$I77/2,$L77,TRUE)-_xlfn.NORM.DIST(AND(EF$4&gt;=$E77,EF$4&lt;=$G77)*(EE$4-$E77+1),$I77/2,$L77,TRUE))/(1-2*_xlfn.NORM.DIST(0,$I77/2,$L77,TRUE))*$C77+($J77="Steady Growth")*(AND(EF$4&gt;=$E77,EF$4&lt;=$G77)*((EF$4-$E77+1)/($I77*($I77+1)/2)*$C77))+($J77="custom")*CustomCF!DY77</f>
        <v>0</v>
      </c>
    </row>
    <row r="78" spans="2:136" hidden="1" outlineLevel="1" x14ac:dyDescent="0.2">
      <c r="B78" s="103">
        <f>Budget!S24</f>
        <v>0</v>
      </c>
      <c r="C78" s="19">
        <f>Budget!T25</f>
        <v>0</v>
      </c>
      <c r="D78" s="19" t="str">
        <f t="shared" si="29"/>
        <v/>
      </c>
      <c r="E78" s="92">
        <v>12</v>
      </c>
      <c r="F78" s="18">
        <f>IF(J78="Custom",CustomCF!E78,INDEX($P$6:$EF$6,MATCH(E78,$P$4:$EF$4,0)))</f>
        <v>46387</v>
      </c>
      <c r="G78" s="92">
        <v>30</v>
      </c>
      <c r="H78" s="18">
        <f>IF(J78="Custom",CustomCF!F78,INDEX($P$6:$EF$6,MATCH(G78,$P$4:$EF$4,0)))</f>
        <v>46934</v>
      </c>
      <c r="I78" s="9">
        <f t="shared" si="30"/>
        <v>19</v>
      </c>
      <c r="J78" s="92" t="s">
        <v>30</v>
      </c>
      <c r="K78" s="92" t="s">
        <v>31</v>
      </c>
      <c r="L78" s="9">
        <f t="shared" si="28"/>
        <v>10000000</v>
      </c>
      <c r="M78" s="107">
        <f t="shared" si="23"/>
        <v>0</v>
      </c>
      <c r="N78" s="112" t="str">
        <f t="shared" si="31"/>
        <v>OK</v>
      </c>
      <c r="O78" s="112"/>
      <c r="P78" s="19">
        <f>($J78="Bell Curve")*(_xlfn.NORM.DIST(AND(P$4&gt;=$E78,P$4&lt;=$G78)*(P$4-$E78+1),$I78/2,$L78,TRUE)-_xlfn.NORM.DIST(AND(P$4&gt;=$E78,P$4&lt;=$G78)*(N$4-$E78+1),$I78/2,$L78,TRUE))/(1-2*_xlfn.NORM.DIST(0,$I78/2,$L78,TRUE))*$C78+($J78="Steady Growth")*(AND(P$4&gt;=$E78,P$4&lt;=$G78)*((P$4-$E78+1)/($I78*($I78+1)/2)*$C78))+($J78="custom")*CustomCF!I78</f>
        <v>0</v>
      </c>
      <c r="Q78" s="19">
        <f>($J78="Bell Curve")*(_xlfn.NORM.DIST(AND(Q$4&gt;=$E78,Q$4&lt;=$G78)*(Q$4-$E78+1),$I78/2,$L78,TRUE)-_xlfn.NORM.DIST(AND(Q$4&gt;=$E78,Q$4&lt;=$G78)*(P$4-$E78+1),$I78/2,$L78,TRUE))/(1-2*_xlfn.NORM.DIST(0,$I78/2,$L78,TRUE))*$C78+($J78="Steady Growth")*(AND(Q$4&gt;=$E78,Q$4&lt;=$G78)*((Q$4-$E78+1)/($I78*($I78+1)/2)*$C78))+($J78="custom")*CustomCF!J78</f>
        <v>0</v>
      </c>
      <c r="R78" s="19">
        <f>($J78="Bell Curve")*(_xlfn.NORM.DIST(AND(R$4&gt;=$E78,R$4&lt;=$G78)*(R$4-$E78+1),$I78/2,$L78,TRUE)-_xlfn.NORM.DIST(AND(R$4&gt;=$E78,R$4&lt;=$G78)*(Q$4-$E78+1),$I78/2,$L78,TRUE))/(1-2*_xlfn.NORM.DIST(0,$I78/2,$L78,TRUE))*$C78+($J78="Steady Growth")*(AND(R$4&gt;=$E78,R$4&lt;=$G78)*((R$4-$E78+1)/($I78*($I78+1)/2)*$C78))+($J78="custom")*CustomCF!K78</f>
        <v>0</v>
      </c>
      <c r="S78" s="19">
        <f>($J78="Bell Curve")*(_xlfn.NORM.DIST(AND(S$4&gt;=$E78,S$4&lt;=$G78)*(S$4-$E78+1),$I78/2,$L78,TRUE)-_xlfn.NORM.DIST(AND(S$4&gt;=$E78,S$4&lt;=$G78)*(R$4-$E78+1),$I78/2,$L78,TRUE))/(1-2*_xlfn.NORM.DIST(0,$I78/2,$L78,TRUE))*$C78+($J78="Steady Growth")*(AND(S$4&gt;=$E78,S$4&lt;=$G78)*((S$4-$E78+1)/($I78*($I78+1)/2)*$C78))+($J78="custom")*CustomCF!L78</f>
        <v>0</v>
      </c>
      <c r="T78" s="19">
        <f>($J78="Bell Curve")*(_xlfn.NORM.DIST(AND(T$4&gt;=$E78,T$4&lt;=$G78)*(T$4-$E78+1),$I78/2,$L78,TRUE)-_xlfn.NORM.DIST(AND(T$4&gt;=$E78,T$4&lt;=$G78)*(S$4-$E78+1),$I78/2,$L78,TRUE))/(1-2*_xlfn.NORM.DIST(0,$I78/2,$L78,TRUE))*$C78+($J78="Steady Growth")*(AND(T$4&gt;=$E78,T$4&lt;=$G78)*((T$4-$E78+1)/($I78*($I78+1)/2)*$C78))+($J78="custom")*CustomCF!M78</f>
        <v>0</v>
      </c>
      <c r="U78" s="19">
        <f>($J78="Bell Curve")*(_xlfn.NORM.DIST(AND(U$4&gt;=$E78,U$4&lt;=$G78)*(U$4-$E78+1),$I78/2,$L78,TRUE)-_xlfn.NORM.DIST(AND(U$4&gt;=$E78,U$4&lt;=$G78)*(T$4-$E78+1),$I78/2,$L78,TRUE))/(1-2*_xlfn.NORM.DIST(0,$I78/2,$L78,TRUE))*$C78+($J78="Steady Growth")*(AND(U$4&gt;=$E78,U$4&lt;=$G78)*((U$4-$E78+1)/($I78*($I78+1)/2)*$C78))+($J78="custom")*CustomCF!N78</f>
        <v>0</v>
      </c>
      <c r="V78" s="19">
        <f>($J78="Bell Curve")*(_xlfn.NORM.DIST(AND(V$4&gt;=$E78,V$4&lt;=$G78)*(V$4-$E78+1),$I78/2,$L78,TRUE)-_xlfn.NORM.DIST(AND(V$4&gt;=$E78,V$4&lt;=$G78)*(U$4-$E78+1),$I78/2,$L78,TRUE))/(1-2*_xlfn.NORM.DIST(0,$I78/2,$L78,TRUE))*$C78+($J78="Steady Growth")*(AND(V$4&gt;=$E78,V$4&lt;=$G78)*((V$4-$E78+1)/($I78*($I78+1)/2)*$C78))+($J78="custom")*CustomCF!O78</f>
        <v>0</v>
      </c>
      <c r="W78" s="19">
        <f>($J78="Bell Curve")*(_xlfn.NORM.DIST(AND(W$4&gt;=$E78,W$4&lt;=$G78)*(W$4-$E78+1),$I78/2,$L78,TRUE)-_xlfn.NORM.DIST(AND(W$4&gt;=$E78,W$4&lt;=$G78)*(V$4-$E78+1),$I78/2,$L78,TRUE))/(1-2*_xlfn.NORM.DIST(0,$I78/2,$L78,TRUE))*$C78+($J78="Steady Growth")*(AND(W$4&gt;=$E78,W$4&lt;=$G78)*((W$4-$E78+1)/($I78*($I78+1)/2)*$C78))+($J78="custom")*CustomCF!P78</f>
        <v>0</v>
      </c>
      <c r="X78" s="19">
        <f>($J78="Bell Curve")*(_xlfn.NORM.DIST(AND(X$4&gt;=$E78,X$4&lt;=$G78)*(X$4-$E78+1),$I78/2,$L78,TRUE)-_xlfn.NORM.DIST(AND(X$4&gt;=$E78,X$4&lt;=$G78)*(W$4-$E78+1),$I78/2,$L78,TRUE))/(1-2*_xlfn.NORM.DIST(0,$I78/2,$L78,TRUE))*$C78+($J78="Steady Growth")*(AND(X$4&gt;=$E78,X$4&lt;=$G78)*((X$4-$E78+1)/($I78*($I78+1)/2)*$C78))+($J78="custom")*CustomCF!Q78</f>
        <v>0</v>
      </c>
      <c r="Y78" s="19">
        <f>($J78="Bell Curve")*(_xlfn.NORM.DIST(AND(Y$4&gt;=$E78,Y$4&lt;=$G78)*(Y$4-$E78+1),$I78/2,$L78,TRUE)-_xlfn.NORM.DIST(AND(Y$4&gt;=$E78,Y$4&lt;=$G78)*(X$4-$E78+1),$I78/2,$L78,TRUE))/(1-2*_xlfn.NORM.DIST(0,$I78/2,$L78,TRUE))*$C78+($J78="Steady Growth")*(AND(Y$4&gt;=$E78,Y$4&lt;=$G78)*((Y$4-$E78+1)/($I78*($I78+1)/2)*$C78))+($J78="custom")*CustomCF!R78</f>
        <v>0</v>
      </c>
      <c r="Z78" s="19">
        <f>($J78="Bell Curve")*(_xlfn.NORM.DIST(AND(Z$4&gt;=$E78,Z$4&lt;=$G78)*(Z$4-$E78+1),$I78/2,$L78,TRUE)-_xlfn.NORM.DIST(AND(Z$4&gt;=$E78,Z$4&lt;=$G78)*(Y$4-$E78+1),$I78/2,$L78,TRUE))/(1-2*_xlfn.NORM.DIST(0,$I78/2,$L78,TRUE))*$C78+($J78="Steady Growth")*(AND(Z$4&gt;=$E78,Z$4&lt;=$G78)*((Z$4-$E78+1)/($I78*($I78+1)/2)*$C78))+($J78="custom")*CustomCF!S78</f>
        <v>0</v>
      </c>
      <c r="AA78" s="19">
        <f>($J78="Bell Curve")*(_xlfn.NORM.DIST(AND(AA$4&gt;=$E78,AA$4&lt;=$G78)*(AA$4-$E78+1),$I78/2,$L78,TRUE)-_xlfn.NORM.DIST(AND(AA$4&gt;=$E78,AA$4&lt;=$G78)*(Z$4-$E78+1),$I78/2,$L78,TRUE))/(1-2*_xlfn.NORM.DIST(0,$I78/2,$L78,TRUE))*$C78+($J78="Steady Growth")*(AND(AA$4&gt;=$E78,AA$4&lt;=$G78)*((AA$4-$E78+1)/($I78*($I78+1)/2)*$C78))+($J78="custom")*CustomCF!T78</f>
        <v>0</v>
      </c>
      <c r="AB78" s="19">
        <f>($J78="Bell Curve")*(_xlfn.NORM.DIST(AND(AB$4&gt;=$E78,AB$4&lt;=$G78)*(AB$4-$E78+1),$I78/2,$L78,TRUE)-_xlfn.NORM.DIST(AND(AB$4&gt;=$E78,AB$4&lt;=$G78)*(AA$4-$E78+1),$I78/2,$L78,TRUE))/(1-2*_xlfn.NORM.DIST(0,$I78/2,$L78,TRUE))*$C78+($J78="Steady Growth")*(AND(AB$4&gt;=$E78,AB$4&lt;=$G78)*((AB$4-$E78+1)/($I78*($I78+1)/2)*$C78))+($J78="custom")*CustomCF!U78</f>
        <v>0</v>
      </c>
      <c r="AC78" s="19">
        <f>($J78="Bell Curve")*(_xlfn.NORM.DIST(AND(AC$4&gt;=$E78,AC$4&lt;=$G78)*(AC$4-$E78+1),$I78/2,$L78,TRUE)-_xlfn.NORM.DIST(AND(AC$4&gt;=$E78,AC$4&lt;=$G78)*(AB$4-$E78+1),$I78/2,$L78,TRUE))/(1-2*_xlfn.NORM.DIST(0,$I78/2,$L78,TRUE))*$C78+($J78="Steady Growth")*(AND(AC$4&gt;=$E78,AC$4&lt;=$G78)*((AC$4-$E78+1)/($I78*($I78+1)/2)*$C78))+($J78="custom")*CustomCF!V78</f>
        <v>0</v>
      </c>
      <c r="AD78" s="19">
        <f>($J78="Bell Curve")*(_xlfn.NORM.DIST(AND(AD$4&gt;=$E78,AD$4&lt;=$G78)*(AD$4-$E78+1),$I78/2,$L78,TRUE)-_xlfn.NORM.DIST(AND(AD$4&gt;=$E78,AD$4&lt;=$G78)*(AC$4-$E78+1),$I78/2,$L78,TRUE))/(1-2*_xlfn.NORM.DIST(0,$I78/2,$L78,TRUE))*$C78+($J78="Steady Growth")*(AND(AD$4&gt;=$E78,AD$4&lt;=$G78)*((AD$4-$E78+1)/($I78*($I78+1)/2)*$C78))+($J78="custom")*CustomCF!W78</f>
        <v>0</v>
      </c>
      <c r="AE78" s="19">
        <f>($J78="Bell Curve")*(_xlfn.NORM.DIST(AND(AE$4&gt;=$E78,AE$4&lt;=$G78)*(AE$4-$E78+1),$I78/2,$L78,TRUE)-_xlfn.NORM.DIST(AND(AE$4&gt;=$E78,AE$4&lt;=$G78)*(AD$4-$E78+1),$I78/2,$L78,TRUE))/(1-2*_xlfn.NORM.DIST(0,$I78/2,$L78,TRUE))*$C78+($J78="Steady Growth")*(AND(AE$4&gt;=$E78,AE$4&lt;=$G78)*((AE$4-$E78+1)/($I78*($I78+1)/2)*$C78))+($J78="custom")*CustomCF!X78</f>
        <v>0</v>
      </c>
      <c r="AF78" s="19">
        <f>($J78="Bell Curve")*(_xlfn.NORM.DIST(AND(AF$4&gt;=$E78,AF$4&lt;=$G78)*(AF$4-$E78+1),$I78/2,$L78,TRUE)-_xlfn.NORM.DIST(AND(AF$4&gt;=$E78,AF$4&lt;=$G78)*(AE$4-$E78+1),$I78/2,$L78,TRUE))/(1-2*_xlfn.NORM.DIST(0,$I78/2,$L78,TRUE))*$C78+($J78="Steady Growth")*(AND(AF$4&gt;=$E78,AF$4&lt;=$G78)*((AF$4-$E78+1)/($I78*($I78+1)/2)*$C78))+($J78="custom")*CustomCF!Y78</f>
        <v>0</v>
      </c>
      <c r="AG78" s="19">
        <f>($J78="Bell Curve")*(_xlfn.NORM.DIST(AND(AG$4&gt;=$E78,AG$4&lt;=$G78)*(AG$4-$E78+1),$I78/2,$L78,TRUE)-_xlfn.NORM.DIST(AND(AG$4&gt;=$E78,AG$4&lt;=$G78)*(AF$4-$E78+1),$I78/2,$L78,TRUE))/(1-2*_xlfn.NORM.DIST(0,$I78/2,$L78,TRUE))*$C78+($J78="Steady Growth")*(AND(AG$4&gt;=$E78,AG$4&lt;=$G78)*((AG$4-$E78+1)/($I78*($I78+1)/2)*$C78))+($J78="custom")*CustomCF!Z78</f>
        <v>0</v>
      </c>
      <c r="AH78" s="19">
        <f>($J78="Bell Curve")*(_xlfn.NORM.DIST(AND(AH$4&gt;=$E78,AH$4&lt;=$G78)*(AH$4-$E78+1),$I78/2,$L78,TRUE)-_xlfn.NORM.DIST(AND(AH$4&gt;=$E78,AH$4&lt;=$G78)*(AG$4-$E78+1),$I78/2,$L78,TRUE))/(1-2*_xlfn.NORM.DIST(0,$I78/2,$L78,TRUE))*$C78+($J78="Steady Growth")*(AND(AH$4&gt;=$E78,AH$4&lt;=$G78)*((AH$4-$E78+1)/($I78*($I78+1)/2)*$C78))+($J78="custom")*CustomCF!AA78</f>
        <v>0</v>
      </c>
      <c r="AI78" s="19">
        <f>($J78="Bell Curve")*(_xlfn.NORM.DIST(AND(AI$4&gt;=$E78,AI$4&lt;=$G78)*(AI$4-$E78+1),$I78/2,$L78,TRUE)-_xlfn.NORM.DIST(AND(AI$4&gt;=$E78,AI$4&lt;=$G78)*(AH$4-$E78+1),$I78/2,$L78,TRUE))/(1-2*_xlfn.NORM.DIST(0,$I78/2,$L78,TRUE))*$C78+($J78="Steady Growth")*(AND(AI$4&gt;=$E78,AI$4&lt;=$G78)*((AI$4-$E78+1)/($I78*($I78+1)/2)*$C78))+($J78="custom")*CustomCF!AB78</f>
        <v>0</v>
      </c>
      <c r="AJ78" s="19">
        <f>($J78="Bell Curve")*(_xlfn.NORM.DIST(AND(AJ$4&gt;=$E78,AJ$4&lt;=$G78)*(AJ$4-$E78+1),$I78/2,$L78,TRUE)-_xlfn.NORM.DIST(AND(AJ$4&gt;=$E78,AJ$4&lt;=$G78)*(AI$4-$E78+1),$I78/2,$L78,TRUE))/(1-2*_xlfn.NORM.DIST(0,$I78/2,$L78,TRUE))*$C78+($J78="Steady Growth")*(AND(AJ$4&gt;=$E78,AJ$4&lt;=$G78)*((AJ$4-$E78+1)/($I78*($I78+1)/2)*$C78))+($J78="custom")*CustomCF!AC78</f>
        <v>0</v>
      </c>
      <c r="AK78" s="19">
        <f>($J78="Bell Curve")*(_xlfn.NORM.DIST(AND(AK$4&gt;=$E78,AK$4&lt;=$G78)*(AK$4-$E78+1),$I78/2,$L78,TRUE)-_xlfn.NORM.DIST(AND(AK$4&gt;=$E78,AK$4&lt;=$G78)*(AJ$4-$E78+1),$I78/2,$L78,TRUE))/(1-2*_xlfn.NORM.DIST(0,$I78/2,$L78,TRUE))*$C78+($J78="Steady Growth")*(AND(AK$4&gt;=$E78,AK$4&lt;=$G78)*((AK$4-$E78+1)/($I78*($I78+1)/2)*$C78))+($J78="custom")*CustomCF!AD78</f>
        <v>0</v>
      </c>
      <c r="AL78" s="19">
        <f>($J78="Bell Curve")*(_xlfn.NORM.DIST(AND(AL$4&gt;=$E78,AL$4&lt;=$G78)*(AL$4-$E78+1),$I78/2,$L78,TRUE)-_xlfn.NORM.DIST(AND(AL$4&gt;=$E78,AL$4&lt;=$G78)*(AK$4-$E78+1),$I78/2,$L78,TRUE))/(1-2*_xlfn.NORM.DIST(0,$I78/2,$L78,TRUE))*$C78+($J78="Steady Growth")*(AND(AL$4&gt;=$E78,AL$4&lt;=$G78)*((AL$4-$E78+1)/($I78*($I78+1)/2)*$C78))+($J78="custom")*CustomCF!AE78</f>
        <v>0</v>
      </c>
      <c r="AM78" s="19">
        <f>($J78="Bell Curve")*(_xlfn.NORM.DIST(AND(AM$4&gt;=$E78,AM$4&lt;=$G78)*(AM$4-$E78+1),$I78/2,$L78,TRUE)-_xlfn.NORM.DIST(AND(AM$4&gt;=$E78,AM$4&lt;=$G78)*(AL$4-$E78+1),$I78/2,$L78,TRUE))/(1-2*_xlfn.NORM.DIST(0,$I78/2,$L78,TRUE))*$C78+($J78="Steady Growth")*(AND(AM$4&gt;=$E78,AM$4&lt;=$G78)*((AM$4-$E78+1)/($I78*($I78+1)/2)*$C78))+($J78="custom")*CustomCF!AF78</f>
        <v>0</v>
      </c>
      <c r="AN78" s="19">
        <f>($J78="Bell Curve")*(_xlfn.NORM.DIST(AND(AN$4&gt;=$E78,AN$4&lt;=$G78)*(AN$4-$E78+1),$I78/2,$L78,TRUE)-_xlfn.NORM.DIST(AND(AN$4&gt;=$E78,AN$4&lt;=$G78)*(AM$4-$E78+1),$I78/2,$L78,TRUE))/(1-2*_xlfn.NORM.DIST(0,$I78/2,$L78,TRUE))*$C78+($J78="Steady Growth")*(AND(AN$4&gt;=$E78,AN$4&lt;=$G78)*((AN$4-$E78+1)/($I78*($I78+1)/2)*$C78))+($J78="custom")*CustomCF!AG78</f>
        <v>0</v>
      </c>
      <c r="AO78" s="19">
        <f>($J78="Bell Curve")*(_xlfn.NORM.DIST(AND(AO$4&gt;=$E78,AO$4&lt;=$G78)*(AO$4-$E78+1),$I78/2,$L78,TRUE)-_xlfn.NORM.DIST(AND(AO$4&gt;=$E78,AO$4&lt;=$G78)*(AN$4-$E78+1),$I78/2,$L78,TRUE))/(1-2*_xlfn.NORM.DIST(0,$I78/2,$L78,TRUE))*$C78+($J78="Steady Growth")*(AND(AO$4&gt;=$E78,AO$4&lt;=$G78)*((AO$4-$E78+1)/($I78*($I78+1)/2)*$C78))+($J78="custom")*CustomCF!AH78</f>
        <v>0</v>
      </c>
      <c r="AP78" s="19">
        <f>($J78="Bell Curve")*(_xlfn.NORM.DIST(AND(AP$4&gt;=$E78,AP$4&lt;=$G78)*(AP$4-$E78+1),$I78/2,$L78,TRUE)-_xlfn.NORM.DIST(AND(AP$4&gt;=$E78,AP$4&lt;=$G78)*(AO$4-$E78+1),$I78/2,$L78,TRUE))/(1-2*_xlfn.NORM.DIST(0,$I78/2,$L78,TRUE))*$C78+($J78="Steady Growth")*(AND(AP$4&gt;=$E78,AP$4&lt;=$G78)*((AP$4-$E78+1)/($I78*($I78+1)/2)*$C78))+($J78="custom")*CustomCF!AI78</f>
        <v>0</v>
      </c>
      <c r="AQ78" s="19">
        <f>($J78="Bell Curve")*(_xlfn.NORM.DIST(AND(AQ$4&gt;=$E78,AQ$4&lt;=$G78)*(AQ$4-$E78+1),$I78/2,$L78,TRUE)-_xlfn.NORM.DIST(AND(AQ$4&gt;=$E78,AQ$4&lt;=$G78)*(AP$4-$E78+1),$I78/2,$L78,TRUE))/(1-2*_xlfn.NORM.DIST(0,$I78/2,$L78,TRUE))*$C78+($J78="Steady Growth")*(AND(AQ$4&gt;=$E78,AQ$4&lt;=$G78)*((AQ$4-$E78+1)/($I78*($I78+1)/2)*$C78))+($J78="custom")*CustomCF!AJ78</f>
        <v>0</v>
      </c>
      <c r="AR78" s="19">
        <f>($J78="Bell Curve")*(_xlfn.NORM.DIST(AND(AR$4&gt;=$E78,AR$4&lt;=$G78)*(AR$4-$E78+1),$I78/2,$L78,TRUE)-_xlfn.NORM.DIST(AND(AR$4&gt;=$E78,AR$4&lt;=$G78)*(AQ$4-$E78+1),$I78/2,$L78,TRUE))/(1-2*_xlfn.NORM.DIST(0,$I78/2,$L78,TRUE))*$C78+($J78="Steady Growth")*(AND(AR$4&gt;=$E78,AR$4&lt;=$G78)*((AR$4-$E78+1)/($I78*($I78+1)/2)*$C78))+($J78="custom")*CustomCF!AK78</f>
        <v>0</v>
      </c>
      <c r="AS78" s="19">
        <f>($J78="Bell Curve")*(_xlfn.NORM.DIST(AND(AS$4&gt;=$E78,AS$4&lt;=$G78)*(AS$4-$E78+1),$I78/2,$L78,TRUE)-_xlfn.NORM.DIST(AND(AS$4&gt;=$E78,AS$4&lt;=$G78)*(AR$4-$E78+1),$I78/2,$L78,TRUE))/(1-2*_xlfn.NORM.DIST(0,$I78/2,$L78,TRUE))*$C78+($J78="Steady Growth")*(AND(AS$4&gt;=$E78,AS$4&lt;=$G78)*((AS$4-$E78+1)/($I78*($I78+1)/2)*$C78))+($J78="custom")*CustomCF!AL78</f>
        <v>0</v>
      </c>
      <c r="AT78" s="19">
        <f>($J78="Bell Curve")*(_xlfn.NORM.DIST(AND(AT$4&gt;=$E78,AT$4&lt;=$G78)*(AT$4-$E78+1),$I78/2,$L78,TRUE)-_xlfn.NORM.DIST(AND(AT$4&gt;=$E78,AT$4&lt;=$G78)*(AS$4-$E78+1),$I78/2,$L78,TRUE))/(1-2*_xlfn.NORM.DIST(0,$I78/2,$L78,TRUE))*$C78+($J78="Steady Growth")*(AND(AT$4&gt;=$E78,AT$4&lt;=$G78)*((AT$4-$E78+1)/($I78*($I78+1)/2)*$C78))+($J78="custom")*CustomCF!AM78</f>
        <v>0</v>
      </c>
      <c r="AU78" s="19">
        <f>($J78="Bell Curve")*(_xlfn.NORM.DIST(AND(AU$4&gt;=$E78,AU$4&lt;=$G78)*(AU$4-$E78+1),$I78/2,$L78,TRUE)-_xlfn.NORM.DIST(AND(AU$4&gt;=$E78,AU$4&lt;=$G78)*(AT$4-$E78+1),$I78/2,$L78,TRUE))/(1-2*_xlfn.NORM.DIST(0,$I78/2,$L78,TRUE))*$C78+($J78="Steady Growth")*(AND(AU$4&gt;=$E78,AU$4&lt;=$G78)*((AU$4-$E78+1)/($I78*($I78+1)/2)*$C78))+($J78="custom")*CustomCF!AN78</f>
        <v>0</v>
      </c>
      <c r="AV78" s="19">
        <f>($J78="Bell Curve")*(_xlfn.NORM.DIST(AND(AV$4&gt;=$E78,AV$4&lt;=$G78)*(AV$4-$E78+1),$I78/2,$L78,TRUE)-_xlfn.NORM.DIST(AND(AV$4&gt;=$E78,AV$4&lt;=$G78)*(AU$4-$E78+1),$I78/2,$L78,TRUE))/(1-2*_xlfn.NORM.DIST(0,$I78/2,$L78,TRUE))*$C78+($J78="Steady Growth")*(AND(AV$4&gt;=$E78,AV$4&lt;=$G78)*((AV$4-$E78+1)/($I78*($I78+1)/2)*$C78))+($J78="custom")*CustomCF!AO78</f>
        <v>0</v>
      </c>
      <c r="AW78" s="19">
        <f>($J78="Bell Curve")*(_xlfn.NORM.DIST(AND(AW$4&gt;=$E78,AW$4&lt;=$G78)*(AW$4-$E78+1),$I78/2,$L78,TRUE)-_xlfn.NORM.DIST(AND(AW$4&gt;=$E78,AW$4&lt;=$G78)*(AV$4-$E78+1),$I78/2,$L78,TRUE))/(1-2*_xlfn.NORM.DIST(0,$I78/2,$L78,TRUE))*$C78+($J78="Steady Growth")*(AND(AW$4&gt;=$E78,AW$4&lt;=$G78)*((AW$4-$E78+1)/($I78*($I78+1)/2)*$C78))+($J78="custom")*CustomCF!AP78</f>
        <v>0</v>
      </c>
      <c r="AX78" s="19">
        <f>($J78="Bell Curve")*(_xlfn.NORM.DIST(AND(AX$4&gt;=$E78,AX$4&lt;=$G78)*(AX$4-$E78+1),$I78/2,$L78,TRUE)-_xlfn.NORM.DIST(AND(AX$4&gt;=$E78,AX$4&lt;=$G78)*(AW$4-$E78+1),$I78/2,$L78,TRUE))/(1-2*_xlfn.NORM.DIST(0,$I78/2,$L78,TRUE))*$C78+($J78="Steady Growth")*(AND(AX$4&gt;=$E78,AX$4&lt;=$G78)*((AX$4-$E78+1)/($I78*($I78+1)/2)*$C78))+($J78="custom")*CustomCF!AQ78</f>
        <v>0</v>
      </c>
      <c r="AY78" s="19">
        <f>($J78="Bell Curve")*(_xlfn.NORM.DIST(AND(AY$4&gt;=$E78,AY$4&lt;=$G78)*(AY$4-$E78+1),$I78/2,$L78,TRUE)-_xlfn.NORM.DIST(AND(AY$4&gt;=$E78,AY$4&lt;=$G78)*(AX$4-$E78+1),$I78/2,$L78,TRUE))/(1-2*_xlfn.NORM.DIST(0,$I78/2,$L78,TRUE))*$C78+($J78="Steady Growth")*(AND(AY$4&gt;=$E78,AY$4&lt;=$G78)*((AY$4-$E78+1)/($I78*($I78+1)/2)*$C78))+($J78="custom")*CustomCF!AR78</f>
        <v>0</v>
      </c>
      <c r="AZ78" s="19">
        <f>($J78="Bell Curve")*(_xlfn.NORM.DIST(AND(AZ$4&gt;=$E78,AZ$4&lt;=$G78)*(AZ$4-$E78+1),$I78/2,$L78,TRUE)-_xlfn.NORM.DIST(AND(AZ$4&gt;=$E78,AZ$4&lt;=$G78)*(AY$4-$E78+1),$I78/2,$L78,TRUE))/(1-2*_xlfn.NORM.DIST(0,$I78/2,$L78,TRUE))*$C78+($J78="Steady Growth")*(AND(AZ$4&gt;=$E78,AZ$4&lt;=$G78)*((AZ$4-$E78+1)/($I78*($I78+1)/2)*$C78))+($J78="custom")*CustomCF!AS78</f>
        <v>0</v>
      </c>
      <c r="BA78" s="19">
        <f>($J78="Bell Curve")*(_xlfn.NORM.DIST(AND(BA$4&gt;=$E78,BA$4&lt;=$G78)*(BA$4-$E78+1),$I78/2,$L78,TRUE)-_xlfn.NORM.DIST(AND(BA$4&gt;=$E78,BA$4&lt;=$G78)*(AZ$4-$E78+1),$I78/2,$L78,TRUE))/(1-2*_xlfn.NORM.DIST(0,$I78/2,$L78,TRUE))*$C78+($J78="Steady Growth")*(AND(BA$4&gt;=$E78,BA$4&lt;=$G78)*((BA$4-$E78+1)/($I78*($I78+1)/2)*$C78))+($J78="custom")*CustomCF!AT78</f>
        <v>0</v>
      </c>
      <c r="BB78" s="19">
        <f>($J78="Bell Curve")*(_xlfn.NORM.DIST(AND(BB$4&gt;=$E78,BB$4&lt;=$G78)*(BB$4-$E78+1),$I78/2,$L78,TRUE)-_xlfn.NORM.DIST(AND(BB$4&gt;=$E78,BB$4&lt;=$G78)*(BA$4-$E78+1),$I78/2,$L78,TRUE))/(1-2*_xlfn.NORM.DIST(0,$I78/2,$L78,TRUE))*$C78+($J78="Steady Growth")*(AND(BB$4&gt;=$E78,BB$4&lt;=$G78)*((BB$4-$E78+1)/($I78*($I78+1)/2)*$C78))+($J78="custom")*CustomCF!AU78</f>
        <v>0</v>
      </c>
      <c r="BC78" s="19">
        <f>($J78="Bell Curve")*(_xlfn.NORM.DIST(AND(BC$4&gt;=$E78,BC$4&lt;=$G78)*(BC$4-$E78+1),$I78/2,$L78,TRUE)-_xlfn.NORM.DIST(AND(BC$4&gt;=$E78,BC$4&lt;=$G78)*(BB$4-$E78+1),$I78/2,$L78,TRUE))/(1-2*_xlfn.NORM.DIST(0,$I78/2,$L78,TRUE))*$C78+($J78="Steady Growth")*(AND(BC$4&gt;=$E78,BC$4&lt;=$G78)*((BC$4-$E78+1)/($I78*($I78+1)/2)*$C78))+($J78="custom")*CustomCF!AV78</f>
        <v>0</v>
      </c>
      <c r="BD78" s="19">
        <f>($J78="Bell Curve")*(_xlfn.NORM.DIST(AND(BD$4&gt;=$E78,BD$4&lt;=$G78)*(BD$4-$E78+1),$I78/2,$L78,TRUE)-_xlfn.NORM.DIST(AND(BD$4&gt;=$E78,BD$4&lt;=$G78)*(BC$4-$E78+1),$I78/2,$L78,TRUE))/(1-2*_xlfn.NORM.DIST(0,$I78/2,$L78,TRUE))*$C78+($J78="Steady Growth")*(AND(BD$4&gt;=$E78,BD$4&lt;=$G78)*((BD$4-$E78+1)/($I78*($I78+1)/2)*$C78))+($J78="custom")*CustomCF!AW78</f>
        <v>0</v>
      </c>
      <c r="BE78" s="19">
        <f>($J78="Bell Curve")*(_xlfn.NORM.DIST(AND(BE$4&gt;=$E78,BE$4&lt;=$G78)*(BE$4-$E78+1),$I78/2,$L78,TRUE)-_xlfn.NORM.DIST(AND(BE$4&gt;=$E78,BE$4&lt;=$G78)*(BD$4-$E78+1),$I78/2,$L78,TRUE))/(1-2*_xlfn.NORM.DIST(0,$I78/2,$L78,TRUE))*$C78+($J78="Steady Growth")*(AND(BE$4&gt;=$E78,BE$4&lt;=$G78)*((BE$4-$E78+1)/($I78*($I78+1)/2)*$C78))+($J78="custom")*CustomCF!AX78</f>
        <v>0</v>
      </c>
      <c r="BF78" s="19">
        <f>($J78="Bell Curve")*(_xlfn.NORM.DIST(AND(BF$4&gt;=$E78,BF$4&lt;=$G78)*(BF$4-$E78+1),$I78/2,$L78,TRUE)-_xlfn.NORM.DIST(AND(BF$4&gt;=$E78,BF$4&lt;=$G78)*(BE$4-$E78+1),$I78/2,$L78,TRUE))/(1-2*_xlfn.NORM.DIST(0,$I78/2,$L78,TRUE))*$C78+($J78="Steady Growth")*(AND(BF$4&gt;=$E78,BF$4&lt;=$G78)*((BF$4-$E78+1)/($I78*($I78+1)/2)*$C78))+($J78="custom")*CustomCF!AY78</f>
        <v>0</v>
      </c>
      <c r="BG78" s="19">
        <f>($J78="Bell Curve")*(_xlfn.NORM.DIST(AND(BG$4&gt;=$E78,BG$4&lt;=$G78)*(BG$4-$E78+1),$I78/2,$L78,TRUE)-_xlfn.NORM.DIST(AND(BG$4&gt;=$E78,BG$4&lt;=$G78)*(BF$4-$E78+1),$I78/2,$L78,TRUE))/(1-2*_xlfn.NORM.DIST(0,$I78/2,$L78,TRUE))*$C78+($J78="Steady Growth")*(AND(BG$4&gt;=$E78,BG$4&lt;=$G78)*((BG$4-$E78+1)/($I78*($I78+1)/2)*$C78))+($J78="custom")*CustomCF!AZ78</f>
        <v>0</v>
      </c>
      <c r="BH78" s="19">
        <f>($J78="Bell Curve")*(_xlfn.NORM.DIST(AND(BH$4&gt;=$E78,BH$4&lt;=$G78)*(BH$4-$E78+1),$I78/2,$L78,TRUE)-_xlfn.NORM.DIST(AND(BH$4&gt;=$E78,BH$4&lt;=$G78)*(BG$4-$E78+1),$I78/2,$L78,TRUE))/(1-2*_xlfn.NORM.DIST(0,$I78/2,$L78,TRUE))*$C78+($J78="Steady Growth")*(AND(BH$4&gt;=$E78,BH$4&lt;=$G78)*((BH$4-$E78+1)/($I78*($I78+1)/2)*$C78))+($J78="custom")*CustomCF!BA78</f>
        <v>0</v>
      </c>
      <c r="BI78" s="19">
        <f>($J78="Bell Curve")*(_xlfn.NORM.DIST(AND(BI$4&gt;=$E78,BI$4&lt;=$G78)*(BI$4-$E78+1),$I78/2,$L78,TRUE)-_xlfn.NORM.DIST(AND(BI$4&gt;=$E78,BI$4&lt;=$G78)*(BH$4-$E78+1),$I78/2,$L78,TRUE))/(1-2*_xlfn.NORM.DIST(0,$I78/2,$L78,TRUE))*$C78+($J78="Steady Growth")*(AND(BI$4&gt;=$E78,BI$4&lt;=$G78)*((BI$4-$E78+1)/($I78*($I78+1)/2)*$C78))+($J78="custom")*CustomCF!BB78</f>
        <v>0</v>
      </c>
      <c r="BJ78" s="19">
        <f>($J78="Bell Curve")*(_xlfn.NORM.DIST(AND(BJ$4&gt;=$E78,BJ$4&lt;=$G78)*(BJ$4-$E78+1),$I78/2,$L78,TRUE)-_xlfn.NORM.DIST(AND(BJ$4&gt;=$E78,BJ$4&lt;=$G78)*(BI$4-$E78+1),$I78/2,$L78,TRUE))/(1-2*_xlfn.NORM.DIST(0,$I78/2,$L78,TRUE))*$C78+($J78="Steady Growth")*(AND(BJ$4&gt;=$E78,BJ$4&lt;=$G78)*((BJ$4-$E78+1)/($I78*($I78+1)/2)*$C78))+($J78="custom")*CustomCF!BC78</f>
        <v>0</v>
      </c>
      <c r="BK78" s="19">
        <f>($J78="Bell Curve")*(_xlfn.NORM.DIST(AND(BK$4&gt;=$E78,BK$4&lt;=$G78)*(BK$4-$E78+1),$I78/2,$L78,TRUE)-_xlfn.NORM.DIST(AND(BK$4&gt;=$E78,BK$4&lt;=$G78)*(BJ$4-$E78+1),$I78/2,$L78,TRUE))/(1-2*_xlfn.NORM.DIST(0,$I78/2,$L78,TRUE))*$C78+($J78="Steady Growth")*(AND(BK$4&gt;=$E78,BK$4&lt;=$G78)*((BK$4-$E78+1)/($I78*($I78+1)/2)*$C78))+($J78="custom")*CustomCF!BD78</f>
        <v>0</v>
      </c>
      <c r="BL78" s="19">
        <f>($J78="Bell Curve")*(_xlfn.NORM.DIST(AND(BL$4&gt;=$E78,BL$4&lt;=$G78)*(BL$4-$E78+1),$I78/2,$L78,TRUE)-_xlfn.NORM.DIST(AND(BL$4&gt;=$E78,BL$4&lt;=$G78)*(BK$4-$E78+1),$I78/2,$L78,TRUE))/(1-2*_xlfn.NORM.DIST(0,$I78/2,$L78,TRUE))*$C78+($J78="Steady Growth")*(AND(BL$4&gt;=$E78,BL$4&lt;=$G78)*((BL$4-$E78+1)/($I78*($I78+1)/2)*$C78))+($J78="custom")*CustomCF!BE78</f>
        <v>0</v>
      </c>
      <c r="BM78" s="19">
        <f>($J78="Bell Curve")*(_xlfn.NORM.DIST(AND(BM$4&gt;=$E78,BM$4&lt;=$G78)*(BM$4-$E78+1),$I78/2,$L78,TRUE)-_xlfn.NORM.DIST(AND(BM$4&gt;=$E78,BM$4&lt;=$G78)*(BL$4-$E78+1),$I78/2,$L78,TRUE))/(1-2*_xlfn.NORM.DIST(0,$I78/2,$L78,TRUE))*$C78+($J78="Steady Growth")*(AND(BM$4&gt;=$E78,BM$4&lt;=$G78)*((BM$4-$E78+1)/($I78*($I78+1)/2)*$C78))+($J78="custom")*CustomCF!BF78</f>
        <v>0</v>
      </c>
      <c r="BN78" s="19">
        <f>($J78="Bell Curve")*(_xlfn.NORM.DIST(AND(BN$4&gt;=$E78,BN$4&lt;=$G78)*(BN$4-$E78+1),$I78/2,$L78,TRUE)-_xlfn.NORM.DIST(AND(BN$4&gt;=$E78,BN$4&lt;=$G78)*(BM$4-$E78+1),$I78/2,$L78,TRUE))/(1-2*_xlfn.NORM.DIST(0,$I78/2,$L78,TRUE))*$C78+($J78="Steady Growth")*(AND(BN$4&gt;=$E78,BN$4&lt;=$G78)*((BN$4-$E78+1)/($I78*($I78+1)/2)*$C78))+($J78="custom")*CustomCF!BG78</f>
        <v>0</v>
      </c>
      <c r="BO78" s="19">
        <f>($J78="Bell Curve")*(_xlfn.NORM.DIST(AND(BO$4&gt;=$E78,BO$4&lt;=$G78)*(BO$4-$E78+1),$I78/2,$L78,TRUE)-_xlfn.NORM.DIST(AND(BO$4&gt;=$E78,BO$4&lt;=$G78)*(BN$4-$E78+1),$I78/2,$L78,TRUE))/(1-2*_xlfn.NORM.DIST(0,$I78/2,$L78,TRUE))*$C78+($J78="Steady Growth")*(AND(BO$4&gt;=$E78,BO$4&lt;=$G78)*((BO$4-$E78+1)/($I78*($I78+1)/2)*$C78))+($J78="custom")*CustomCF!BH78</f>
        <v>0</v>
      </c>
      <c r="BP78" s="19">
        <f>($J78="Bell Curve")*(_xlfn.NORM.DIST(AND(BP$4&gt;=$E78,BP$4&lt;=$G78)*(BP$4-$E78+1),$I78/2,$L78,TRUE)-_xlfn.NORM.DIST(AND(BP$4&gt;=$E78,BP$4&lt;=$G78)*(BO$4-$E78+1),$I78/2,$L78,TRUE))/(1-2*_xlfn.NORM.DIST(0,$I78/2,$L78,TRUE))*$C78+($J78="Steady Growth")*(AND(BP$4&gt;=$E78,BP$4&lt;=$G78)*((BP$4-$E78+1)/($I78*($I78+1)/2)*$C78))+($J78="custom")*CustomCF!BI78</f>
        <v>0</v>
      </c>
      <c r="BQ78" s="19">
        <f>($J78="Bell Curve")*(_xlfn.NORM.DIST(AND(BQ$4&gt;=$E78,BQ$4&lt;=$G78)*(BQ$4-$E78+1),$I78/2,$L78,TRUE)-_xlfn.NORM.DIST(AND(BQ$4&gt;=$E78,BQ$4&lt;=$G78)*(BP$4-$E78+1),$I78/2,$L78,TRUE))/(1-2*_xlfn.NORM.DIST(0,$I78/2,$L78,TRUE))*$C78+($J78="Steady Growth")*(AND(BQ$4&gt;=$E78,BQ$4&lt;=$G78)*((BQ$4-$E78+1)/($I78*($I78+1)/2)*$C78))+($J78="custom")*CustomCF!BJ78</f>
        <v>0</v>
      </c>
      <c r="BR78" s="19">
        <f>($J78="Bell Curve")*(_xlfn.NORM.DIST(AND(BR$4&gt;=$E78,BR$4&lt;=$G78)*(BR$4-$E78+1),$I78/2,$L78,TRUE)-_xlfn.NORM.DIST(AND(BR$4&gt;=$E78,BR$4&lt;=$G78)*(BQ$4-$E78+1),$I78/2,$L78,TRUE))/(1-2*_xlfn.NORM.DIST(0,$I78/2,$L78,TRUE))*$C78+($J78="Steady Growth")*(AND(BR$4&gt;=$E78,BR$4&lt;=$G78)*((BR$4-$E78+1)/($I78*($I78+1)/2)*$C78))+($J78="custom")*CustomCF!BK78</f>
        <v>0</v>
      </c>
      <c r="BS78" s="19">
        <f>($J78="Bell Curve")*(_xlfn.NORM.DIST(AND(BS$4&gt;=$E78,BS$4&lt;=$G78)*(BS$4-$E78+1),$I78/2,$L78,TRUE)-_xlfn.NORM.DIST(AND(BS$4&gt;=$E78,BS$4&lt;=$G78)*(BR$4-$E78+1),$I78/2,$L78,TRUE))/(1-2*_xlfn.NORM.DIST(0,$I78/2,$L78,TRUE))*$C78+($J78="Steady Growth")*(AND(BS$4&gt;=$E78,BS$4&lt;=$G78)*((BS$4-$E78+1)/($I78*($I78+1)/2)*$C78))+($J78="custom")*CustomCF!BL78</f>
        <v>0</v>
      </c>
      <c r="BT78" s="19">
        <f>($J78="Bell Curve")*(_xlfn.NORM.DIST(AND(BT$4&gt;=$E78,BT$4&lt;=$G78)*(BT$4-$E78+1),$I78/2,$L78,TRUE)-_xlfn.NORM.DIST(AND(BT$4&gt;=$E78,BT$4&lt;=$G78)*(BS$4-$E78+1),$I78/2,$L78,TRUE))/(1-2*_xlfn.NORM.DIST(0,$I78/2,$L78,TRUE))*$C78+($J78="Steady Growth")*(AND(BT$4&gt;=$E78,BT$4&lt;=$G78)*((BT$4-$E78+1)/($I78*($I78+1)/2)*$C78))+($J78="custom")*CustomCF!BM78</f>
        <v>0</v>
      </c>
      <c r="BU78" s="19">
        <f>($J78="Bell Curve")*(_xlfn.NORM.DIST(AND(BU$4&gt;=$E78,BU$4&lt;=$G78)*(BU$4-$E78+1),$I78/2,$L78,TRUE)-_xlfn.NORM.DIST(AND(BU$4&gt;=$E78,BU$4&lt;=$G78)*(BT$4-$E78+1),$I78/2,$L78,TRUE))/(1-2*_xlfn.NORM.DIST(0,$I78/2,$L78,TRUE))*$C78+($J78="Steady Growth")*(AND(BU$4&gt;=$E78,BU$4&lt;=$G78)*((BU$4-$E78+1)/($I78*($I78+1)/2)*$C78))+($J78="custom")*CustomCF!BN78</f>
        <v>0</v>
      </c>
      <c r="BV78" s="19">
        <f>($J78="Bell Curve")*(_xlfn.NORM.DIST(AND(BV$4&gt;=$E78,BV$4&lt;=$G78)*(BV$4-$E78+1),$I78/2,$L78,TRUE)-_xlfn.NORM.DIST(AND(BV$4&gt;=$E78,BV$4&lt;=$G78)*(BU$4-$E78+1),$I78/2,$L78,TRUE))/(1-2*_xlfn.NORM.DIST(0,$I78/2,$L78,TRUE))*$C78+($J78="Steady Growth")*(AND(BV$4&gt;=$E78,BV$4&lt;=$G78)*((BV$4-$E78+1)/($I78*($I78+1)/2)*$C78))+($J78="custom")*CustomCF!BO78</f>
        <v>0</v>
      </c>
      <c r="BW78" s="19">
        <f>($J78="Bell Curve")*(_xlfn.NORM.DIST(AND(BW$4&gt;=$E78,BW$4&lt;=$G78)*(BW$4-$E78+1),$I78/2,$L78,TRUE)-_xlfn.NORM.DIST(AND(BW$4&gt;=$E78,BW$4&lt;=$G78)*(BV$4-$E78+1),$I78/2,$L78,TRUE))/(1-2*_xlfn.NORM.DIST(0,$I78/2,$L78,TRUE))*$C78+($J78="Steady Growth")*(AND(BW$4&gt;=$E78,BW$4&lt;=$G78)*((BW$4-$E78+1)/($I78*($I78+1)/2)*$C78))+($J78="custom")*CustomCF!BP78</f>
        <v>0</v>
      </c>
      <c r="BX78" s="19">
        <f>($J78="Bell Curve")*(_xlfn.NORM.DIST(AND(BX$4&gt;=$E78,BX$4&lt;=$G78)*(BX$4-$E78+1),$I78/2,$L78,TRUE)-_xlfn.NORM.DIST(AND(BX$4&gt;=$E78,BX$4&lt;=$G78)*(BW$4-$E78+1),$I78/2,$L78,TRUE))/(1-2*_xlfn.NORM.DIST(0,$I78/2,$L78,TRUE))*$C78+($J78="Steady Growth")*(AND(BX$4&gt;=$E78,BX$4&lt;=$G78)*((BX$4-$E78+1)/($I78*($I78+1)/2)*$C78))+($J78="custom")*CustomCF!BQ78</f>
        <v>0</v>
      </c>
      <c r="BY78" s="19">
        <f>($J78="Bell Curve")*(_xlfn.NORM.DIST(AND(BY$4&gt;=$E78,BY$4&lt;=$G78)*(BY$4-$E78+1),$I78/2,$L78,TRUE)-_xlfn.NORM.DIST(AND(BY$4&gt;=$E78,BY$4&lt;=$G78)*(BX$4-$E78+1),$I78/2,$L78,TRUE))/(1-2*_xlfn.NORM.DIST(0,$I78/2,$L78,TRUE))*$C78+($J78="Steady Growth")*(AND(BY$4&gt;=$E78,BY$4&lt;=$G78)*((BY$4-$E78+1)/($I78*($I78+1)/2)*$C78))+($J78="custom")*CustomCF!BR78</f>
        <v>0</v>
      </c>
      <c r="BZ78" s="19">
        <f>($J78="Bell Curve")*(_xlfn.NORM.DIST(AND(BZ$4&gt;=$E78,BZ$4&lt;=$G78)*(BZ$4-$E78+1),$I78/2,$L78,TRUE)-_xlfn.NORM.DIST(AND(BZ$4&gt;=$E78,BZ$4&lt;=$G78)*(BY$4-$E78+1),$I78/2,$L78,TRUE))/(1-2*_xlfn.NORM.DIST(0,$I78/2,$L78,TRUE))*$C78+($J78="Steady Growth")*(AND(BZ$4&gt;=$E78,BZ$4&lt;=$G78)*((BZ$4-$E78+1)/($I78*($I78+1)/2)*$C78))+($J78="custom")*CustomCF!BS78</f>
        <v>0</v>
      </c>
      <c r="CA78" s="19">
        <f>($J78="Bell Curve")*(_xlfn.NORM.DIST(AND(CA$4&gt;=$E78,CA$4&lt;=$G78)*(CA$4-$E78+1),$I78/2,$L78,TRUE)-_xlfn.NORM.DIST(AND(CA$4&gt;=$E78,CA$4&lt;=$G78)*(BZ$4-$E78+1),$I78/2,$L78,TRUE))/(1-2*_xlfn.NORM.DIST(0,$I78/2,$L78,TRUE))*$C78+($J78="Steady Growth")*(AND(CA$4&gt;=$E78,CA$4&lt;=$G78)*((CA$4-$E78+1)/($I78*($I78+1)/2)*$C78))+($J78="custom")*CustomCF!BT78</f>
        <v>0</v>
      </c>
      <c r="CB78" s="19">
        <f>($J78="Bell Curve")*(_xlfn.NORM.DIST(AND(CB$4&gt;=$E78,CB$4&lt;=$G78)*(CB$4-$E78+1),$I78/2,$L78,TRUE)-_xlfn.NORM.DIST(AND(CB$4&gt;=$E78,CB$4&lt;=$G78)*(CA$4-$E78+1),$I78/2,$L78,TRUE))/(1-2*_xlfn.NORM.DIST(0,$I78/2,$L78,TRUE))*$C78+($J78="Steady Growth")*(AND(CB$4&gt;=$E78,CB$4&lt;=$G78)*((CB$4-$E78+1)/($I78*($I78+1)/2)*$C78))+($J78="custom")*CustomCF!BU78</f>
        <v>0</v>
      </c>
      <c r="CC78" s="19">
        <f>($J78="Bell Curve")*(_xlfn.NORM.DIST(AND(CC$4&gt;=$E78,CC$4&lt;=$G78)*(CC$4-$E78+1),$I78/2,$L78,TRUE)-_xlfn.NORM.DIST(AND(CC$4&gt;=$E78,CC$4&lt;=$G78)*(CB$4-$E78+1),$I78/2,$L78,TRUE))/(1-2*_xlfn.NORM.DIST(0,$I78/2,$L78,TRUE))*$C78+($J78="Steady Growth")*(AND(CC$4&gt;=$E78,CC$4&lt;=$G78)*((CC$4-$E78+1)/($I78*($I78+1)/2)*$C78))+($J78="custom")*CustomCF!BV78</f>
        <v>0</v>
      </c>
      <c r="CD78" s="19">
        <f>($J78="Bell Curve")*(_xlfn.NORM.DIST(AND(CD$4&gt;=$E78,CD$4&lt;=$G78)*(CD$4-$E78+1),$I78/2,$L78,TRUE)-_xlfn.NORM.DIST(AND(CD$4&gt;=$E78,CD$4&lt;=$G78)*(CC$4-$E78+1),$I78/2,$L78,TRUE))/(1-2*_xlfn.NORM.DIST(0,$I78/2,$L78,TRUE))*$C78+($J78="Steady Growth")*(AND(CD$4&gt;=$E78,CD$4&lt;=$G78)*((CD$4-$E78+1)/($I78*($I78+1)/2)*$C78))+($J78="custom")*CustomCF!BW78</f>
        <v>0</v>
      </c>
      <c r="CE78" s="19">
        <f>($J78="Bell Curve")*(_xlfn.NORM.DIST(AND(CE$4&gt;=$E78,CE$4&lt;=$G78)*(CE$4-$E78+1),$I78/2,$L78,TRUE)-_xlfn.NORM.DIST(AND(CE$4&gt;=$E78,CE$4&lt;=$G78)*(CD$4-$E78+1),$I78/2,$L78,TRUE))/(1-2*_xlfn.NORM.DIST(0,$I78/2,$L78,TRUE))*$C78+($J78="Steady Growth")*(AND(CE$4&gt;=$E78,CE$4&lt;=$G78)*((CE$4-$E78+1)/($I78*($I78+1)/2)*$C78))+($J78="custom")*CustomCF!BX78</f>
        <v>0</v>
      </c>
      <c r="CF78" s="19">
        <f>($J78="Bell Curve")*(_xlfn.NORM.DIST(AND(CF$4&gt;=$E78,CF$4&lt;=$G78)*(CF$4-$E78+1),$I78/2,$L78,TRUE)-_xlfn.NORM.DIST(AND(CF$4&gt;=$E78,CF$4&lt;=$G78)*(CE$4-$E78+1),$I78/2,$L78,TRUE))/(1-2*_xlfn.NORM.DIST(0,$I78/2,$L78,TRUE))*$C78+($J78="Steady Growth")*(AND(CF$4&gt;=$E78,CF$4&lt;=$G78)*((CF$4-$E78+1)/($I78*($I78+1)/2)*$C78))+($J78="custom")*CustomCF!BY78</f>
        <v>0</v>
      </c>
      <c r="CG78" s="19">
        <f>($J78="Bell Curve")*(_xlfn.NORM.DIST(AND(CG$4&gt;=$E78,CG$4&lt;=$G78)*(CG$4-$E78+1),$I78/2,$L78,TRUE)-_xlfn.NORM.DIST(AND(CG$4&gt;=$E78,CG$4&lt;=$G78)*(CF$4-$E78+1),$I78/2,$L78,TRUE))/(1-2*_xlfn.NORM.DIST(0,$I78/2,$L78,TRUE))*$C78+($J78="Steady Growth")*(AND(CG$4&gt;=$E78,CG$4&lt;=$G78)*((CG$4-$E78+1)/($I78*($I78+1)/2)*$C78))+($J78="custom")*CustomCF!BZ78</f>
        <v>0</v>
      </c>
      <c r="CH78" s="19">
        <f>($J78="Bell Curve")*(_xlfn.NORM.DIST(AND(CH$4&gt;=$E78,CH$4&lt;=$G78)*(CH$4-$E78+1),$I78/2,$L78,TRUE)-_xlfn.NORM.DIST(AND(CH$4&gt;=$E78,CH$4&lt;=$G78)*(CG$4-$E78+1),$I78/2,$L78,TRUE))/(1-2*_xlfn.NORM.DIST(0,$I78/2,$L78,TRUE))*$C78+($J78="Steady Growth")*(AND(CH$4&gt;=$E78,CH$4&lt;=$G78)*((CH$4-$E78+1)/($I78*($I78+1)/2)*$C78))+($J78="custom")*CustomCF!CA78</f>
        <v>0</v>
      </c>
      <c r="CI78" s="19">
        <f>($J78="Bell Curve")*(_xlfn.NORM.DIST(AND(CI$4&gt;=$E78,CI$4&lt;=$G78)*(CI$4-$E78+1),$I78/2,$L78,TRUE)-_xlfn.NORM.DIST(AND(CI$4&gt;=$E78,CI$4&lt;=$G78)*(CH$4-$E78+1),$I78/2,$L78,TRUE))/(1-2*_xlfn.NORM.DIST(0,$I78/2,$L78,TRUE))*$C78+($J78="Steady Growth")*(AND(CI$4&gt;=$E78,CI$4&lt;=$G78)*((CI$4-$E78+1)/($I78*($I78+1)/2)*$C78))+($J78="custom")*CustomCF!CB78</f>
        <v>0</v>
      </c>
      <c r="CJ78" s="19">
        <f>($J78="Bell Curve")*(_xlfn.NORM.DIST(AND(CJ$4&gt;=$E78,CJ$4&lt;=$G78)*(CJ$4-$E78+1),$I78/2,$L78,TRUE)-_xlfn.NORM.DIST(AND(CJ$4&gt;=$E78,CJ$4&lt;=$G78)*(CI$4-$E78+1),$I78/2,$L78,TRUE))/(1-2*_xlfn.NORM.DIST(0,$I78/2,$L78,TRUE))*$C78+($J78="Steady Growth")*(AND(CJ$4&gt;=$E78,CJ$4&lt;=$G78)*((CJ$4-$E78+1)/($I78*($I78+1)/2)*$C78))+($J78="custom")*CustomCF!CC78</f>
        <v>0</v>
      </c>
      <c r="CK78" s="19">
        <f>($J78="Bell Curve")*(_xlfn.NORM.DIST(AND(CK$4&gt;=$E78,CK$4&lt;=$G78)*(CK$4-$E78+1),$I78/2,$L78,TRUE)-_xlfn.NORM.DIST(AND(CK$4&gt;=$E78,CK$4&lt;=$G78)*(CJ$4-$E78+1),$I78/2,$L78,TRUE))/(1-2*_xlfn.NORM.DIST(0,$I78/2,$L78,TRUE))*$C78+($J78="Steady Growth")*(AND(CK$4&gt;=$E78,CK$4&lt;=$G78)*((CK$4-$E78+1)/($I78*($I78+1)/2)*$C78))+($J78="custom")*CustomCF!CD78</f>
        <v>0</v>
      </c>
      <c r="CL78" s="19">
        <f>($J78="Bell Curve")*(_xlfn.NORM.DIST(AND(CL$4&gt;=$E78,CL$4&lt;=$G78)*(CL$4-$E78+1),$I78/2,$L78,TRUE)-_xlfn.NORM.DIST(AND(CL$4&gt;=$E78,CL$4&lt;=$G78)*(CK$4-$E78+1),$I78/2,$L78,TRUE))/(1-2*_xlfn.NORM.DIST(0,$I78/2,$L78,TRUE))*$C78+($J78="Steady Growth")*(AND(CL$4&gt;=$E78,CL$4&lt;=$G78)*((CL$4-$E78+1)/($I78*($I78+1)/2)*$C78))+($J78="custom")*CustomCF!CE78</f>
        <v>0</v>
      </c>
      <c r="CM78" s="19">
        <f>($J78="Bell Curve")*(_xlfn.NORM.DIST(AND(CM$4&gt;=$E78,CM$4&lt;=$G78)*(CM$4-$E78+1),$I78/2,$L78,TRUE)-_xlfn.NORM.DIST(AND(CM$4&gt;=$E78,CM$4&lt;=$G78)*(CL$4-$E78+1),$I78/2,$L78,TRUE))/(1-2*_xlfn.NORM.DIST(0,$I78/2,$L78,TRUE))*$C78+($J78="Steady Growth")*(AND(CM$4&gt;=$E78,CM$4&lt;=$G78)*((CM$4-$E78+1)/($I78*($I78+1)/2)*$C78))+($J78="custom")*CustomCF!CF78</f>
        <v>0</v>
      </c>
      <c r="CN78" s="19">
        <f>($J78="Bell Curve")*(_xlfn.NORM.DIST(AND(CN$4&gt;=$E78,CN$4&lt;=$G78)*(CN$4-$E78+1),$I78/2,$L78,TRUE)-_xlfn.NORM.DIST(AND(CN$4&gt;=$E78,CN$4&lt;=$G78)*(CM$4-$E78+1),$I78/2,$L78,TRUE))/(1-2*_xlfn.NORM.DIST(0,$I78/2,$L78,TRUE))*$C78+($J78="Steady Growth")*(AND(CN$4&gt;=$E78,CN$4&lt;=$G78)*((CN$4-$E78+1)/($I78*($I78+1)/2)*$C78))+($J78="custom")*CustomCF!CG78</f>
        <v>0</v>
      </c>
      <c r="CO78" s="19">
        <f>($J78="Bell Curve")*(_xlfn.NORM.DIST(AND(CO$4&gt;=$E78,CO$4&lt;=$G78)*(CO$4-$E78+1),$I78/2,$L78,TRUE)-_xlfn.NORM.DIST(AND(CO$4&gt;=$E78,CO$4&lt;=$G78)*(CN$4-$E78+1),$I78/2,$L78,TRUE))/(1-2*_xlfn.NORM.DIST(0,$I78/2,$L78,TRUE))*$C78+($J78="Steady Growth")*(AND(CO$4&gt;=$E78,CO$4&lt;=$G78)*((CO$4-$E78+1)/($I78*($I78+1)/2)*$C78))+($J78="custom")*CustomCF!CH78</f>
        <v>0</v>
      </c>
      <c r="CP78" s="19">
        <f>($J78="Bell Curve")*(_xlfn.NORM.DIST(AND(CP$4&gt;=$E78,CP$4&lt;=$G78)*(CP$4-$E78+1),$I78/2,$L78,TRUE)-_xlfn.NORM.DIST(AND(CP$4&gt;=$E78,CP$4&lt;=$G78)*(CO$4-$E78+1),$I78/2,$L78,TRUE))/(1-2*_xlfn.NORM.DIST(0,$I78/2,$L78,TRUE))*$C78+($J78="Steady Growth")*(AND(CP$4&gt;=$E78,CP$4&lt;=$G78)*((CP$4-$E78+1)/($I78*($I78+1)/2)*$C78))+($J78="custom")*CustomCF!CI78</f>
        <v>0</v>
      </c>
      <c r="CQ78" s="19">
        <f>($J78="Bell Curve")*(_xlfn.NORM.DIST(AND(CQ$4&gt;=$E78,CQ$4&lt;=$G78)*(CQ$4-$E78+1),$I78/2,$L78,TRUE)-_xlfn.NORM.DIST(AND(CQ$4&gt;=$E78,CQ$4&lt;=$G78)*(CP$4-$E78+1),$I78/2,$L78,TRUE))/(1-2*_xlfn.NORM.DIST(0,$I78/2,$L78,TRUE))*$C78+($J78="Steady Growth")*(AND(CQ$4&gt;=$E78,CQ$4&lt;=$G78)*((CQ$4-$E78+1)/($I78*($I78+1)/2)*$C78))+($J78="custom")*CustomCF!CJ78</f>
        <v>0</v>
      </c>
      <c r="CR78" s="19">
        <f>($J78="Bell Curve")*(_xlfn.NORM.DIST(AND(CR$4&gt;=$E78,CR$4&lt;=$G78)*(CR$4-$E78+1),$I78/2,$L78,TRUE)-_xlfn.NORM.DIST(AND(CR$4&gt;=$E78,CR$4&lt;=$G78)*(CQ$4-$E78+1),$I78/2,$L78,TRUE))/(1-2*_xlfn.NORM.DIST(0,$I78/2,$L78,TRUE))*$C78+($J78="Steady Growth")*(AND(CR$4&gt;=$E78,CR$4&lt;=$G78)*((CR$4-$E78+1)/($I78*($I78+1)/2)*$C78))+($J78="custom")*CustomCF!CK78</f>
        <v>0</v>
      </c>
      <c r="CS78" s="19">
        <f>($J78="Bell Curve")*(_xlfn.NORM.DIST(AND(CS$4&gt;=$E78,CS$4&lt;=$G78)*(CS$4-$E78+1),$I78/2,$L78,TRUE)-_xlfn.NORM.DIST(AND(CS$4&gt;=$E78,CS$4&lt;=$G78)*(CR$4-$E78+1),$I78/2,$L78,TRUE))/(1-2*_xlfn.NORM.DIST(0,$I78/2,$L78,TRUE))*$C78+($J78="Steady Growth")*(AND(CS$4&gt;=$E78,CS$4&lt;=$G78)*((CS$4-$E78+1)/($I78*($I78+1)/2)*$C78))+($J78="custom")*CustomCF!CL78</f>
        <v>0</v>
      </c>
      <c r="CT78" s="19">
        <f>($J78="Bell Curve")*(_xlfn.NORM.DIST(AND(CT$4&gt;=$E78,CT$4&lt;=$G78)*(CT$4-$E78+1),$I78/2,$L78,TRUE)-_xlfn.NORM.DIST(AND(CT$4&gt;=$E78,CT$4&lt;=$G78)*(CS$4-$E78+1),$I78/2,$L78,TRUE))/(1-2*_xlfn.NORM.DIST(0,$I78/2,$L78,TRUE))*$C78+($J78="Steady Growth")*(AND(CT$4&gt;=$E78,CT$4&lt;=$G78)*((CT$4-$E78+1)/($I78*($I78+1)/2)*$C78))+($J78="custom")*CustomCF!CM78</f>
        <v>0</v>
      </c>
      <c r="CU78" s="19">
        <f>($J78="Bell Curve")*(_xlfn.NORM.DIST(AND(CU$4&gt;=$E78,CU$4&lt;=$G78)*(CU$4-$E78+1),$I78/2,$L78,TRUE)-_xlfn.NORM.DIST(AND(CU$4&gt;=$E78,CU$4&lt;=$G78)*(CT$4-$E78+1),$I78/2,$L78,TRUE))/(1-2*_xlfn.NORM.DIST(0,$I78/2,$L78,TRUE))*$C78+($J78="Steady Growth")*(AND(CU$4&gt;=$E78,CU$4&lt;=$G78)*((CU$4-$E78+1)/($I78*($I78+1)/2)*$C78))+($J78="custom")*CustomCF!CN78</f>
        <v>0</v>
      </c>
      <c r="CV78" s="19">
        <f>($J78="Bell Curve")*(_xlfn.NORM.DIST(AND(CV$4&gt;=$E78,CV$4&lt;=$G78)*(CV$4-$E78+1),$I78/2,$L78,TRUE)-_xlfn.NORM.DIST(AND(CV$4&gt;=$E78,CV$4&lt;=$G78)*(CU$4-$E78+1),$I78/2,$L78,TRUE))/(1-2*_xlfn.NORM.DIST(0,$I78/2,$L78,TRUE))*$C78+($J78="Steady Growth")*(AND(CV$4&gt;=$E78,CV$4&lt;=$G78)*((CV$4-$E78+1)/($I78*($I78+1)/2)*$C78))+($J78="custom")*CustomCF!CO78</f>
        <v>0</v>
      </c>
      <c r="CW78" s="19">
        <f>($J78="Bell Curve")*(_xlfn.NORM.DIST(AND(CW$4&gt;=$E78,CW$4&lt;=$G78)*(CW$4-$E78+1),$I78/2,$L78,TRUE)-_xlfn.NORM.DIST(AND(CW$4&gt;=$E78,CW$4&lt;=$G78)*(CV$4-$E78+1),$I78/2,$L78,TRUE))/(1-2*_xlfn.NORM.DIST(0,$I78/2,$L78,TRUE))*$C78+($J78="Steady Growth")*(AND(CW$4&gt;=$E78,CW$4&lt;=$G78)*((CW$4-$E78+1)/($I78*($I78+1)/2)*$C78))+($J78="custom")*CustomCF!CP78</f>
        <v>0</v>
      </c>
      <c r="CX78" s="19">
        <f>($J78="Bell Curve")*(_xlfn.NORM.DIST(AND(CX$4&gt;=$E78,CX$4&lt;=$G78)*(CX$4-$E78+1),$I78/2,$L78,TRUE)-_xlfn.NORM.DIST(AND(CX$4&gt;=$E78,CX$4&lt;=$G78)*(CW$4-$E78+1),$I78/2,$L78,TRUE))/(1-2*_xlfn.NORM.DIST(0,$I78/2,$L78,TRUE))*$C78+($J78="Steady Growth")*(AND(CX$4&gt;=$E78,CX$4&lt;=$G78)*((CX$4-$E78+1)/($I78*($I78+1)/2)*$C78))+($J78="custom")*CustomCF!CQ78</f>
        <v>0</v>
      </c>
      <c r="CY78" s="19">
        <f>($J78="Bell Curve")*(_xlfn.NORM.DIST(AND(CY$4&gt;=$E78,CY$4&lt;=$G78)*(CY$4-$E78+1),$I78/2,$L78,TRUE)-_xlfn.NORM.DIST(AND(CY$4&gt;=$E78,CY$4&lt;=$G78)*(CX$4-$E78+1),$I78/2,$L78,TRUE))/(1-2*_xlfn.NORM.DIST(0,$I78/2,$L78,TRUE))*$C78+($J78="Steady Growth")*(AND(CY$4&gt;=$E78,CY$4&lt;=$G78)*((CY$4-$E78+1)/($I78*($I78+1)/2)*$C78))+($J78="custom")*CustomCF!CR78</f>
        <v>0</v>
      </c>
      <c r="CZ78" s="19">
        <f>($J78="Bell Curve")*(_xlfn.NORM.DIST(AND(CZ$4&gt;=$E78,CZ$4&lt;=$G78)*(CZ$4-$E78+1),$I78/2,$L78,TRUE)-_xlfn.NORM.DIST(AND(CZ$4&gt;=$E78,CZ$4&lt;=$G78)*(CY$4-$E78+1),$I78/2,$L78,TRUE))/(1-2*_xlfn.NORM.DIST(0,$I78/2,$L78,TRUE))*$C78+($J78="Steady Growth")*(AND(CZ$4&gt;=$E78,CZ$4&lt;=$G78)*((CZ$4-$E78+1)/($I78*($I78+1)/2)*$C78))+($J78="custom")*CustomCF!CS78</f>
        <v>0</v>
      </c>
      <c r="DA78" s="19">
        <f>($J78="Bell Curve")*(_xlfn.NORM.DIST(AND(DA$4&gt;=$E78,DA$4&lt;=$G78)*(DA$4-$E78+1),$I78/2,$L78,TRUE)-_xlfn.NORM.DIST(AND(DA$4&gt;=$E78,DA$4&lt;=$G78)*(CZ$4-$E78+1),$I78/2,$L78,TRUE))/(1-2*_xlfn.NORM.DIST(0,$I78/2,$L78,TRUE))*$C78+($J78="Steady Growth")*(AND(DA$4&gt;=$E78,DA$4&lt;=$G78)*((DA$4-$E78+1)/($I78*($I78+1)/2)*$C78))+($J78="custom")*CustomCF!CT78</f>
        <v>0</v>
      </c>
      <c r="DB78" s="19">
        <f>($J78="Bell Curve")*(_xlfn.NORM.DIST(AND(DB$4&gt;=$E78,DB$4&lt;=$G78)*(DB$4-$E78+1),$I78/2,$L78,TRUE)-_xlfn.NORM.DIST(AND(DB$4&gt;=$E78,DB$4&lt;=$G78)*(DA$4-$E78+1),$I78/2,$L78,TRUE))/(1-2*_xlfn.NORM.DIST(0,$I78/2,$L78,TRUE))*$C78+($J78="Steady Growth")*(AND(DB$4&gt;=$E78,DB$4&lt;=$G78)*((DB$4-$E78+1)/($I78*($I78+1)/2)*$C78))+($J78="custom")*CustomCF!CU78</f>
        <v>0</v>
      </c>
      <c r="DC78" s="19">
        <f>($J78="Bell Curve")*(_xlfn.NORM.DIST(AND(DC$4&gt;=$E78,DC$4&lt;=$G78)*(DC$4-$E78+1),$I78/2,$L78,TRUE)-_xlfn.NORM.DIST(AND(DC$4&gt;=$E78,DC$4&lt;=$G78)*(DB$4-$E78+1),$I78/2,$L78,TRUE))/(1-2*_xlfn.NORM.DIST(0,$I78/2,$L78,TRUE))*$C78+($J78="Steady Growth")*(AND(DC$4&gt;=$E78,DC$4&lt;=$G78)*((DC$4-$E78+1)/($I78*($I78+1)/2)*$C78))+($J78="custom")*CustomCF!CV78</f>
        <v>0</v>
      </c>
      <c r="DD78" s="19">
        <f>($J78="Bell Curve")*(_xlfn.NORM.DIST(AND(DD$4&gt;=$E78,DD$4&lt;=$G78)*(DD$4-$E78+1),$I78/2,$L78,TRUE)-_xlfn.NORM.DIST(AND(DD$4&gt;=$E78,DD$4&lt;=$G78)*(DC$4-$E78+1),$I78/2,$L78,TRUE))/(1-2*_xlfn.NORM.DIST(0,$I78/2,$L78,TRUE))*$C78+($J78="Steady Growth")*(AND(DD$4&gt;=$E78,DD$4&lt;=$G78)*((DD$4-$E78+1)/($I78*($I78+1)/2)*$C78))+($J78="custom")*CustomCF!CW78</f>
        <v>0</v>
      </c>
      <c r="DE78" s="19">
        <f>($J78="Bell Curve")*(_xlfn.NORM.DIST(AND(DE$4&gt;=$E78,DE$4&lt;=$G78)*(DE$4-$E78+1),$I78/2,$L78,TRUE)-_xlfn.NORM.DIST(AND(DE$4&gt;=$E78,DE$4&lt;=$G78)*(DD$4-$E78+1),$I78/2,$L78,TRUE))/(1-2*_xlfn.NORM.DIST(0,$I78/2,$L78,TRUE))*$C78+($J78="Steady Growth")*(AND(DE$4&gt;=$E78,DE$4&lt;=$G78)*((DE$4-$E78+1)/($I78*($I78+1)/2)*$C78))+($J78="custom")*CustomCF!CX78</f>
        <v>0</v>
      </c>
      <c r="DF78" s="19">
        <f>($J78="Bell Curve")*(_xlfn.NORM.DIST(AND(DF$4&gt;=$E78,DF$4&lt;=$G78)*(DF$4-$E78+1),$I78/2,$L78,TRUE)-_xlfn.NORM.DIST(AND(DF$4&gt;=$E78,DF$4&lt;=$G78)*(DE$4-$E78+1),$I78/2,$L78,TRUE))/(1-2*_xlfn.NORM.DIST(0,$I78/2,$L78,TRUE))*$C78+($J78="Steady Growth")*(AND(DF$4&gt;=$E78,DF$4&lt;=$G78)*((DF$4-$E78+1)/($I78*($I78+1)/2)*$C78))+($J78="custom")*CustomCF!CY78</f>
        <v>0</v>
      </c>
      <c r="DG78" s="19">
        <f>($J78="Bell Curve")*(_xlfn.NORM.DIST(AND(DG$4&gt;=$E78,DG$4&lt;=$G78)*(DG$4-$E78+1),$I78/2,$L78,TRUE)-_xlfn.NORM.DIST(AND(DG$4&gt;=$E78,DG$4&lt;=$G78)*(DF$4-$E78+1),$I78/2,$L78,TRUE))/(1-2*_xlfn.NORM.DIST(0,$I78/2,$L78,TRUE))*$C78+($J78="Steady Growth")*(AND(DG$4&gt;=$E78,DG$4&lt;=$G78)*((DG$4-$E78+1)/($I78*($I78+1)/2)*$C78))+($J78="custom")*CustomCF!CZ78</f>
        <v>0</v>
      </c>
      <c r="DH78" s="19">
        <f>($J78="Bell Curve")*(_xlfn.NORM.DIST(AND(DH$4&gt;=$E78,DH$4&lt;=$G78)*(DH$4-$E78+1),$I78/2,$L78,TRUE)-_xlfn.NORM.DIST(AND(DH$4&gt;=$E78,DH$4&lt;=$G78)*(DG$4-$E78+1),$I78/2,$L78,TRUE))/(1-2*_xlfn.NORM.DIST(0,$I78/2,$L78,TRUE))*$C78+($J78="Steady Growth")*(AND(DH$4&gt;=$E78,DH$4&lt;=$G78)*((DH$4-$E78+1)/($I78*($I78+1)/2)*$C78))+($J78="custom")*CustomCF!DA78</f>
        <v>0</v>
      </c>
      <c r="DI78" s="19">
        <f>($J78="Bell Curve")*(_xlfn.NORM.DIST(AND(DI$4&gt;=$E78,DI$4&lt;=$G78)*(DI$4-$E78+1),$I78/2,$L78,TRUE)-_xlfn.NORM.DIST(AND(DI$4&gt;=$E78,DI$4&lt;=$G78)*(DH$4-$E78+1),$I78/2,$L78,TRUE))/(1-2*_xlfn.NORM.DIST(0,$I78/2,$L78,TRUE))*$C78+($J78="Steady Growth")*(AND(DI$4&gt;=$E78,DI$4&lt;=$G78)*((DI$4-$E78+1)/($I78*($I78+1)/2)*$C78))+($J78="custom")*CustomCF!DB78</f>
        <v>0</v>
      </c>
      <c r="DJ78" s="19">
        <f>($J78="Bell Curve")*(_xlfn.NORM.DIST(AND(DJ$4&gt;=$E78,DJ$4&lt;=$G78)*(DJ$4-$E78+1),$I78/2,$L78,TRUE)-_xlfn.NORM.DIST(AND(DJ$4&gt;=$E78,DJ$4&lt;=$G78)*(DI$4-$E78+1),$I78/2,$L78,TRUE))/(1-2*_xlfn.NORM.DIST(0,$I78/2,$L78,TRUE))*$C78+($J78="Steady Growth")*(AND(DJ$4&gt;=$E78,DJ$4&lt;=$G78)*((DJ$4-$E78+1)/($I78*($I78+1)/2)*$C78))+($J78="custom")*CustomCF!DC78</f>
        <v>0</v>
      </c>
      <c r="DK78" s="19">
        <f>($J78="Bell Curve")*(_xlfn.NORM.DIST(AND(DK$4&gt;=$E78,DK$4&lt;=$G78)*(DK$4-$E78+1),$I78/2,$L78,TRUE)-_xlfn.NORM.DIST(AND(DK$4&gt;=$E78,DK$4&lt;=$G78)*(DJ$4-$E78+1),$I78/2,$L78,TRUE))/(1-2*_xlfn.NORM.DIST(0,$I78/2,$L78,TRUE))*$C78+($J78="Steady Growth")*(AND(DK$4&gt;=$E78,DK$4&lt;=$G78)*((DK$4-$E78+1)/($I78*($I78+1)/2)*$C78))+($J78="custom")*CustomCF!DD78</f>
        <v>0</v>
      </c>
      <c r="DL78" s="19">
        <f>($J78="Bell Curve")*(_xlfn.NORM.DIST(AND(DL$4&gt;=$E78,DL$4&lt;=$G78)*(DL$4-$E78+1),$I78/2,$L78,TRUE)-_xlfn.NORM.DIST(AND(DL$4&gt;=$E78,DL$4&lt;=$G78)*(DK$4-$E78+1),$I78/2,$L78,TRUE))/(1-2*_xlfn.NORM.DIST(0,$I78/2,$L78,TRUE))*$C78+($J78="Steady Growth")*(AND(DL$4&gt;=$E78,DL$4&lt;=$G78)*((DL$4-$E78+1)/($I78*($I78+1)/2)*$C78))+($J78="custom")*CustomCF!DE78</f>
        <v>0</v>
      </c>
      <c r="DM78" s="19">
        <f>($J78="Bell Curve")*(_xlfn.NORM.DIST(AND(DM$4&gt;=$E78,DM$4&lt;=$G78)*(DM$4-$E78+1),$I78/2,$L78,TRUE)-_xlfn.NORM.DIST(AND(DM$4&gt;=$E78,DM$4&lt;=$G78)*(DL$4-$E78+1),$I78/2,$L78,TRUE))/(1-2*_xlfn.NORM.DIST(0,$I78/2,$L78,TRUE))*$C78+($J78="Steady Growth")*(AND(DM$4&gt;=$E78,DM$4&lt;=$G78)*((DM$4-$E78+1)/($I78*($I78+1)/2)*$C78))+($J78="custom")*CustomCF!DF78</f>
        <v>0</v>
      </c>
      <c r="DN78" s="19">
        <f>($J78="Bell Curve")*(_xlfn.NORM.DIST(AND(DN$4&gt;=$E78,DN$4&lt;=$G78)*(DN$4-$E78+1),$I78/2,$L78,TRUE)-_xlfn.NORM.DIST(AND(DN$4&gt;=$E78,DN$4&lt;=$G78)*(DM$4-$E78+1),$I78/2,$L78,TRUE))/(1-2*_xlfn.NORM.DIST(0,$I78/2,$L78,TRUE))*$C78+($J78="Steady Growth")*(AND(DN$4&gt;=$E78,DN$4&lt;=$G78)*((DN$4-$E78+1)/($I78*($I78+1)/2)*$C78))+($J78="custom")*CustomCF!DG78</f>
        <v>0</v>
      </c>
      <c r="DO78" s="19">
        <f>($J78="Bell Curve")*(_xlfn.NORM.DIST(AND(DO$4&gt;=$E78,DO$4&lt;=$G78)*(DO$4-$E78+1),$I78/2,$L78,TRUE)-_xlfn.NORM.DIST(AND(DO$4&gt;=$E78,DO$4&lt;=$G78)*(DN$4-$E78+1),$I78/2,$L78,TRUE))/(1-2*_xlfn.NORM.DIST(0,$I78/2,$L78,TRUE))*$C78+($J78="Steady Growth")*(AND(DO$4&gt;=$E78,DO$4&lt;=$G78)*((DO$4-$E78+1)/($I78*($I78+1)/2)*$C78))+($J78="custom")*CustomCF!DH78</f>
        <v>0</v>
      </c>
      <c r="DP78" s="19">
        <f>($J78="Bell Curve")*(_xlfn.NORM.DIST(AND(DP$4&gt;=$E78,DP$4&lt;=$G78)*(DP$4-$E78+1),$I78/2,$L78,TRUE)-_xlfn.NORM.DIST(AND(DP$4&gt;=$E78,DP$4&lt;=$G78)*(DO$4-$E78+1),$I78/2,$L78,TRUE))/(1-2*_xlfn.NORM.DIST(0,$I78/2,$L78,TRUE))*$C78+($J78="Steady Growth")*(AND(DP$4&gt;=$E78,DP$4&lt;=$G78)*((DP$4-$E78+1)/($I78*($I78+1)/2)*$C78))+($J78="custom")*CustomCF!DI78</f>
        <v>0</v>
      </c>
      <c r="DQ78" s="19">
        <f>($J78="Bell Curve")*(_xlfn.NORM.DIST(AND(DQ$4&gt;=$E78,DQ$4&lt;=$G78)*(DQ$4-$E78+1),$I78/2,$L78,TRUE)-_xlfn.NORM.DIST(AND(DQ$4&gt;=$E78,DQ$4&lt;=$G78)*(DP$4-$E78+1),$I78/2,$L78,TRUE))/(1-2*_xlfn.NORM.DIST(0,$I78/2,$L78,TRUE))*$C78+($J78="Steady Growth")*(AND(DQ$4&gt;=$E78,DQ$4&lt;=$G78)*((DQ$4-$E78+1)/($I78*($I78+1)/2)*$C78))+($J78="custom")*CustomCF!DJ78</f>
        <v>0</v>
      </c>
      <c r="DR78" s="19">
        <f>($J78="Bell Curve")*(_xlfn.NORM.DIST(AND(DR$4&gt;=$E78,DR$4&lt;=$G78)*(DR$4-$E78+1),$I78/2,$L78,TRUE)-_xlfn.NORM.DIST(AND(DR$4&gt;=$E78,DR$4&lt;=$G78)*(DQ$4-$E78+1),$I78/2,$L78,TRUE))/(1-2*_xlfn.NORM.DIST(0,$I78/2,$L78,TRUE))*$C78+($J78="Steady Growth")*(AND(DR$4&gt;=$E78,DR$4&lt;=$G78)*((DR$4-$E78+1)/($I78*($I78+1)/2)*$C78))+($J78="custom")*CustomCF!DK78</f>
        <v>0</v>
      </c>
      <c r="DS78" s="19">
        <f>($J78="Bell Curve")*(_xlfn.NORM.DIST(AND(DS$4&gt;=$E78,DS$4&lt;=$G78)*(DS$4-$E78+1),$I78/2,$L78,TRUE)-_xlfn.NORM.DIST(AND(DS$4&gt;=$E78,DS$4&lt;=$G78)*(DR$4-$E78+1),$I78/2,$L78,TRUE))/(1-2*_xlfn.NORM.DIST(0,$I78/2,$L78,TRUE))*$C78+($J78="Steady Growth")*(AND(DS$4&gt;=$E78,DS$4&lt;=$G78)*((DS$4-$E78+1)/($I78*($I78+1)/2)*$C78))+($J78="custom")*CustomCF!DL78</f>
        <v>0</v>
      </c>
      <c r="DT78" s="19">
        <f>($J78="Bell Curve")*(_xlfn.NORM.DIST(AND(DT$4&gt;=$E78,DT$4&lt;=$G78)*(DT$4-$E78+1),$I78/2,$L78,TRUE)-_xlfn.NORM.DIST(AND(DT$4&gt;=$E78,DT$4&lt;=$G78)*(DS$4-$E78+1),$I78/2,$L78,TRUE))/(1-2*_xlfn.NORM.DIST(0,$I78/2,$L78,TRUE))*$C78+($J78="Steady Growth")*(AND(DT$4&gt;=$E78,DT$4&lt;=$G78)*((DT$4-$E78+1)/($I78*($I78+1)/2)*$C78))+($J78="custom")*CustomCF!DM78</f>
        <v>0</v>
      </c>
      <c r="DU78" s="19">
        <f>($J78="Bell Curve")*(_xlfn.NORM.DIST(AND(DU$4&gt;=$E78,DU$4&lt;=$G78)*(DU$4-$E78+1),$I78/2,$L78,TRUE)-_xlfn.NORM.DIST(AND(DU$4&gt;=$E78,DU$4&lt;=$G78)*(DT$4-$E78+1),$I78/2,$L78,TRUE))/(1-2*_xlfn.NORM.DIST(0,$I78/2,$L78,TRUE))*$C78+($J78="Steady Growth")*(AND(DU$4&gt;=$E78,DU$4&lt;=$G78)*((DU$4-$E78+1)/($I78*($I78+1)/2)*$C78))+($J78="custom")*CustomCF!DN78</f>
        <v>0</v>
      </c>
      <c r="DV78" s="19">
        <f>($J78="Bell Curve")*(_xlfn.NORM.DIST(AND(DV$4&gt;=$E78,DV$4&lt;=$G78)*(DV$4-$E78+1),$I78/2,$L78,TRUE)-_xlfn.NORM.DIST(AND(DV$4&gt;=$E78,DV$4&lt;=$G78)*(DU$4-$E78+1),$I78/2,$L78,TRUE))/(1-2*_xlfn.NORM.DIST(0,$I78/2,$L78,TRUE))*$C78+($J78="Steady Growth")*(AND(DV$4&gt;=$E78,DV$4&lt;=$G78)*((DV$4-$E78+1)/($I78*($I78+1)/2)*$C78))+($J78="custom")*CustomCF!DO78</f>
        <v>0</v>
      </c>
      <c r="DW78" s="19">
        <f>($J78="Bell Curve")*(_xlfn.NORM.DIST(AND(DW$4&gt;=$E78,DW$4&lt;=$G78)*(DW$4-$E78+1),$I78/2,$L78,TRUE)-_xlfn.NORM.DIST(AND(DW$4&gt;=$E78,DW$4&lt;=$G78)*(DV$4-$E78+1),$I78/2,$L78,TRUE))/(1-2*_xlfn.NORM.DIST(0,$I78/2,$L78,TRUE))*$C78+($J78="Steady Growth")*(AND(DW$4&gt;=$E78,DW$4&lt;=$G78)*((DW$4-$E78+1)/($I78*($I78+1)/2)*$C78))+($J78="custom")*CustomCF!DP78</f>
        <v>0</v>
      </c>
      <c r="DX78" s="19">
        <f>($J78="Bell Curve")*(_xlfn.NORM.DIST(AND(DX$4&gt;=$E78,DX$4&lt;=$G78)*(DX$4-$E78+1),$I78/2,$L78,TRUE)-_xlfn.NORM.DIST(AND(DX$4&gt;=$E78,DX$4&lt;=$G78)*(DW$4-$E78+1),$I78/2,$L78,TRUE))/(1-2*_xlfn.NORM.DIST(0,$I78/2,$L78,TRUE))*$C78+($J78="Steady Growth")*(AND(DX$4&gt;=$E78,DX$4&lt;=$G78)*((DX$4-$E78+1)/($I78*($I78+1)/2)*$C78))+($J78="custom")*CustomCF!DQ78</f>
        <v>0</v>
      </c>
      <c r="DY78" s="19">
        <f>($J78="Bell Curve")*(_xlfn.NORM.DIST(AND(DY$4&gt;=$E78,DY$4&lt;=$G78)*(DY$4-$E78+1),$I78/2,$L78,TRUE)-_xlfn.NORM.DIST(AND(DY$4&gt;=$E78,DY$4&lt;=$G78)*(DX$4-$E78+1),$I78/2,$L78,TRUE))/(1-2*_xlfn.NORM.DIST(0,$I78/2,$L78,TRUE))*$C78+($J78="Steady Growth")*(AND(DY$4&gt;=$E78,DY$4&lt;=$G78)*((DY$4-$E78+1)/($I78*($I78+1)/2)*$C78))+($J78="custom")*CustomCF!DR78</f>
        <v>0</v>
      </c>
      <c r="DZ78" s="19">
        <f>($J78="Bell Curve")*(_xlfn.NORM.DIST(AND(DZ$4&gt;=$E78,DZ$4&lt;=$G78)*(DZ$4-$E78+1),$I78/2,$L78,TRUE)-_xlfn.NORM.DIST(AND(DZ$4&gt;=$E78,DZ$4&lt;=$G78)*(DY$4-$E78+1),$I78/2,$L78,TRUE))/(1-2*_xlfn.NORM.DIST(0,$I78/2,$L78,TRUE))*$C78+($J78="Steady Growth")*(AND(DZ$4&gt;=$E78,DZ$4&lt;=$G78)*((DZ$4-$E78+1)/($I78*($I78+1)/2)*$C78))+($J78="custom")*CustomCF!DS78</f>
        <v>0</v>
      </c>
      <c r="EA78" s="19">
        <f>($J78="Bell Curve")*(_xlfn.NORM.DIST(AND(EA$4&gt;=$E78,EA$4&lt;=$G78)*(EA$4-$E78+1),$I78/2,$L78,TRUE)-_xlfn.NORM.DIST(AND(EA$4&gt;=$E78,EA$4&lt;=$G78)*(DZ$4-$E78+1),$I78/2,$L78,TRUE))/(1-2*_xlfn.NORM.DIST(0,$I78/2,$L78,TRUE))*$C78+($J78="Steady Growth")*(AND(EA$4&gt;=$E78,EA$4&lt;=$G78)*((EA$4-$E78+1)/($I78*($I78+1)/2)*$C78))+($J78="custom")*CustomCF!DT78</f>
        <v>0</v>
      </c>
      <c r="EB78" s="19">
        <f>($J78="Bell Curve")*(_xlfn.NORM.DIST(AND(EB$4&gt;=$E78,EB$4&lt;=$G78)*(EB$4-$E78+1),$I78/2,$L78,TRUE)-_xlfn.NORM.DIST(AND(EB$4&gt;=$E78,EB$4&lt;=$G78)*(EA$4-$E78+1),$I78/2,$L78,TRUE))/(1-2*_xlfn.NORM.DIST(0,$I78/2,$L78,TRUE))*$C78+($J78="Steady Growth")*(AND(EB$4&gt;=$E78,EB$4&lt;=$G78)*((EB$4-$E78+1)/($I78*($I78+1)/2)*$C78))+($J78="custom")*CustomCF!DU78</f>
        <v>0</v>
      </c>
      <c r="EC78" s="19">
        <f>($J78="Bell Curve")*(_xlfn.NORM.DIST(AND(EC$4&gt;=$E78,EC$4&lt;=$G78)*(EC$4-$E78+1),$I78/2,$L78,TRUE)-_xlfn.NORM.DIST(AND(EC$4&gt;=$E78,EC$4&lt;=$G78)*(EB$4-$E78+1),$I78/2,$L78,TRUE))/(1-2*_xlfn.NORM.DIST(0,$I78/2,$L78,TRUE))*$C78+($J78="Steady Growth")*(AND(EC$4&gt;=$E78,EC$4&lt;=$G78)*((EC$4-$E78+1)/($I78*($I78+1)/2)*$C78))+($J78="custom")*CustomCF!DV78</f>
        <v>0</v>
      </c>
      <c r="ED78" s="19">
        <f>($J78="Bell Curve")*(_xlfn.NORM.DIST(AND(ED$4&gt;=$E78,ED$4&lt;=$G78)*(ED$4-$E78+1),$I78/2,$L78,TRUE)-_xlfn.NORM.DIST(AND(ED$4&gt;=$E78,ED$4&lt;=$G78)*(EC$4-$E78+1),$I78/2,$L78,TRUE))/(1-2*_xlfn.NORM.DIST(0,$I78/2,$L78,TRUE))*$C78+($J78="Steady Growth")*(AND(ED$4&gt;=$E78,ED$4&lt;=$G78)*((ED$4-$E78+1)/($I78*($I78+1)/2)*$C78))+($J78="custom")*CustomCF!DW78</f>
        <v>0</v>
      </c>
      <c r="EE78" s="19">
        <f>($J78="Bell Curve")*(_xlfn.NORM.DIST(AND(EE$4&gt;=$E78,EE$4&lt;=$G78)*(EE$4-$E78+1),$I78/2,$L78,TRUE)-_xlfn.NORM.DIST(AND(EE$4&gt;=$E78,EE$4&lt;=$G78)*(ED$4-$E78+1),$I78/2,$L78,TRUE))/(1-2*_xlfn.NORM.DIST(0,$I78/2,$L78,TRUE))*$C78+($J78="Steady Growth")*(AND(EE$4&gt;=$E78,EE$4&lt;=$G78)*((EE$4-$E78+1)/($I78*($I78+1)/2)*$C78))+($J78="custom")*CustomCF!DX78</f>
        <v>0</v>
      </c>
      <c r="EF78" s="121">
        <f>($J78="Bell Curve")*(_xlfn.NORM.DIST(AND(EF$4&gt;=$E78,EF$4&lt;=$G78)*(EF$4-$E78+1),$I78/2,$L78,TRUE)-_xlfn.NORM.DIST(AND(EF$4&gt;=$E78,EF$4&lt;=$G78)*(EE$4-$E78+1),$I78/2,$L78,TRUE))/(1-2*_xlfn.NORM.DIST(0,$I78/2,$L78,TRUE))*$C78+($J78="Steady Growth")*(AND(EF$4&gt;=$E78,EF$4&lt;=$G78)*((EF$4-$E78+1)/($I78*($I78+1)/2)*$C78))+($J78="custom")*CustomCF!DY78</f>
        <v>0</v>
      </c>
    </row>
    <row r="79" spans="2:136" hidden="1" outlineLevel="1" x14ac:dyDescent="0.2">
      <c r="B79" s="103">
        <f>Budget!S25</f>
        <v>0</v>
      </c>
      <c r="C79" s="19">
        <f>Budget!T26</f>
        <v>0</v>
      </c>
      <c r="D79" s="19" t="str">
        <f t="shared" si="29"/>
        <v/>
      </c>
      <c r="E79" s="92">
        <v>12</v>
      </c>
      <c r="F79" s="18">
        <f>IF(J79="Custom",CustomCF!E79,INDEX($P$6:$EF$6,MATCH(E79,$P$4:$EF$4,0)))</f>
        <v>46387</v>
      </c>
      <c r="G79" s="92">
        <v>30</v>
      </c>
      <c r="H79" s="18">
        <f>IF(J79="Custom",CustomCF!F79,INDEX($P$6:$EF$6,MATCH(G79,$P$4:$EF$4,0)))</f>
        <v>46934</v>
      </c>
      <c r="I79" s="9">
        <f t="shared" si="30"/>
        <v>19</v>
      </c>
      <c r="J79" s="92" t="s">
        <v>30</v>
      </c>
      <c r="K79" s="92" t="s">
        <v>31</v>
      </c>
      <c r="L79" s="9">
        <f t="shared" si="28"/>
        <v>10000000</v>
      </c>
      <c r="M79" s="107">
        <f t="shared" si="23"/>
        <v>0</v>
      </c>
      <c r="N79" s="112" t="str">
        <f t="shared" si="31"/>
        <v>OK</v>
      </c>
      <c r="O79" s="112"/>
      <c r="P79" s="19">
        <f>($J79="Bell Curve")*(_xlfn.NORM.DIST(AND(P$4&gt;=$E79,P$4&lt;=$G79)*(P$4-$E79+1),$I79/2,$L79,TRUE)-_xlfn.NORM.DIST(AND(P$4&gt;=$E79,P$4&lt;=$G79)*(N$4-$E79+1),$I79/2,$L79,TRUE))/(1-2*_xlfn.NORM.DIST(0,$I79/2,$L79,TRUE))*$C79+($J79="Steady Growth")*(AND(P$4&gt;=$E79,P$4&lt;=$G79)*((P$4-$E79+1)/($I79*($I79+1)/2)*$C79))+($J79="custom")*CustomCF!I79</f>
        <v>0</v>
      </c>
      <c r="Q79" s="19">
        <f>($J79="Bell Curve")*(_xlfn.NORM.DIST(AND(Q$4&gt;=$E79,Q$4&lt;=$G79)*(Q$4-$E79+1),$I79/2,$L79,TRUE)-_xlfn.NORM.DIST(AND(Q$4&gt;=$E79,Q$4&lt;=$G79)*(P$4-$E79+1),$I79/2,$L79,TRUE))/(1-2*_xlfn.NORM.DIST(0,$I79/2,$L79,TRUE))*$C79+($J79="Steady Growth")*(AND(Q$4&gt;=$E79,Q$4&lt;=$G79)*((Q$4-$E79+1)/($I79*($I79+1)/2)*$C79))+($J79="custom")*CustomCF!J79</f>
        <v>0</v>
      </c>
      <c r="R79" s="19">
        <f>($J79="Bell Curve")*(_xlfn.NORM.DIST(AND(R$4&gt;=$E79,R$4&lt;=$G79)*(R$4-$E79+1),$I79/2,$L79,TRUE)-_xlfn.NORM.DIST(AND(R$4&gt;=$E79,R$4&lt;=$G79)*(Q$4-$E79+1),$I79/2,$L79,TRUE))/(1-2*_xlfn.NORM.DIST(0,$I79/2,$L79,TRUE))*$C79+($J79="Steady Growth")*(AND(R$4&gt;=$E79,R$4&lt;=$G79)*((R$4-$E79+1)/($I79*($I79+1)/2)*$C79))+($J79="custom")*CustomCF!K79</f>
        <v>0</v>
      </c>
      <c r="S79" s="19">
        <f>($J79="Bell Curve")*(_xlfn.NORM.DIST(AND(S$4&gt;=$E79,S$4&lt;=$G79)*(S$4-$E79+1),$I79/2,$L79,TRUE)-_xlfn.NORM.DIST(AND(S$4&gt;=$E79,S$4&lt;=$G79)*(R$4-$E79+1),$I79/2,$L79,TRUE))/(1-2*_xlfn.NORM.DIST(0,$I79/2,$L79,TRUE))*$C79+($J79="Steady Growth")*(AND(S$4&gt;=$E79,S$4&lt;=$G79)*((S$4-$E79+1)/($I79*($I79+1)/2)*$C79))+($J79="custom")*CustomCF!L79</f>
        <v>0</v>
      </c>
      <c r="T79" s="19">
        <f>($J79="Bell Curve")*(_xlfn.NORM.DIST(AND(T$4&gt;=$E79,T$4&lt;=$G79)*(T$4-$E79+1),$I79/2,$L79,TRUE)-_xlfn.NORM.DIST(AND(T$4&gt;=$E79,T$4&lt;=$G79)*(S$4-$E79+1),$I79/2,$L79,TRUE))/(1-2*_xlfn.NORM.DIST(0,$I79/2,$L79,TRUE))*$C79+($J79="Steady Growth")*(AND(T$4&gt;=$E79,T$4&lt;=$G79)*((T$4-$E79+1)/($I79*($I79+1)/2)*$C79))+($J79="custom")*CustomCF!M79</f>
        <v>0</v>
      </c>
      <c r="U79" s="19">
        <f>($J79="Bell Curve")*(_xlfn.NORM.DIST(AND(U$4&gt;=$E79,U$4&lt;=$G79)*(U$4-$E79+1),$I79/2,$L79,TRUE)-_xlfn.NORM.DIST(AND(U$4&gt;=$E79,U$4&lt;=$G79)*(T$4-$E79+1),$I79/2,$L79,TRUE))/(1-2*_xlfn.NORM.DIST(0,$I79/2,$L79,TRUE))*$C79+($J79="Steady Growth")*(AND(U$4&gt;=$E79,U$4&lt;=$G79)*((U$4-$E79+1)/($I79*($I79+1)/2)*$C79))+($J79="custom")*CustomCF!N79</f>
        <v>0</v>
      </c>
      <c r="V79" s="19">
        <f>($J79="Bell Curve")*(_xlfn.NORM.DIST(AND(V$4&gt;=$E79,V$4&lt;=$G79)*(V$4-$E79+1),$I79/2,$L79,TRUE)-_xlfn.NORM.DIST(AND(V$4&gt;=$E79,V$4&lt;=$G79)*(U$4-$E79+1),$I79/2,$L79,TRUE))/(1-2*_xlfn.NORM.DIST(0,$I79/2,$L79,TRUE))*$C79+($J79="Steady Growth")*(AND(V$4&gt;=$E79,V$4&lt;=$G79)*((V$4-$E79+1)/($I79*($I79+1)/2)*$C79))+($J79="custom")*CustomCF!O79</f>
        <v>0</v>
      </c>
      <c r="W79" s="19">
        <f>($J79="Bell Curve")*(_xlfn.NORM.DIST(AND(W$4&gt;=$E79,W$4&lt;=$G79)*(W$4-$E79+1),$I79/2,$L79,TRUE)-_xlfn.NORM.DIST(AND(W$4&gt;=$E79,W$4&lt;=$G79)*(V$4-$E79+1),$I79/2,$L79,TRUE))/(1-2*_xlfn.NORM.DIST(0,$I79/2,$L79,TRUE))*$C79+($J79="Steady Growth")*(AND(W$4&gt;=$E79,W$4&lt;=$G79)*((W$4-$E79+1)/($I79*($I79+1)/2)*$C79))+($J79="custom")*CustomCF!P79</f>
        <v>0</v>
      </c>
      <c r="X79" s="19">
        <f>($J79="Bell Curve")*(_xlfn.NORM.DIST(AND(X$4&gt;=$E79,X$4&lt;=$G79)*(X$4-$E79+1),$I79/2,$L79,TRUE)-_xlfn.NORM.DIST(AND(X$4&gt;=$E79,X$4&lt;=$G79)*(W$4-$E79+1),$I79/2,$L79,TRUE))/(1-2*_xlfn.NORM.DIST(0,$I79/2,$L79,TRUE))*$C79+($J79="Steady Growth")*(AND(X$4&gt;=$E79,X$4&lt;=$G79)*((X$4-$E79+1)/($I79*($I79+1)/2)*$C79))+($J79="custom")*CustomCF!Q79</f>
        <v>0</v>
      </c>
      <c r="Y79" s="19">
        <f>($J79="Bell Curve")*(_xlfn.NORM.DIST(AND(Y$4&gt;=$E79,Y$4&lt;=$G79)*(Y$4-$E79+1),$I79/2,$L79,TRUE)-_xlfn.NORM.DIST(AND(Y$4&gt;=$E79,Y$4&lt;=$G79)*(X$4-$E79+1),$I79/2,$L79,TRUE))/(1-2*_xlfn.NORM.DIST(0,$I79/2,$L79,TRUE))*$C79+($J79="Steady Growth")*(AND(Y$4&gt;=$E79,Y$4&lt;=$G79)*((Y$4-$E79+1)/($I79*($I79+1)/2)*$C79))+($J79="custom")*CustomCF!R79</f>
        <v>0</v>
      </c>
      <c r="Z79" s="19">
        <f>($J79="Bell Curve")*(_xlfn.NORM.DIST(AND(Z$4&gt;=$E79,Z$4&lt;=$G79)*(Z$4-$E79+1),$I79/2,$L79,TRUE)-_xlfn.NORM.DIST(AND(Z$4&gt;=$E79,Z$4&lt;=$G79)*(Y$4-$E79+1),$I79/2,$L79,TRUE))/(1-2*_xlfn.NORM.DIST(0,$I79/2,$L79,TRUE))*$C79+($J79="Steady Growth")*(AND(Z$4&gt;=$E79,Z$4&lt;=$G79)*((Z$4-$E79+1)/($I79*($I79+1)/2)*$C79))+($J79="custom")*CustomCF!S79</f>
        <v>0</v>
      </c>
      <c r="AA79" s="19">
        <f>($J79="Bell Curve")*(_xlfn.NORM.DIST(AND(AA$4&gt;=$E79,AA$4&lt;=$G79)*(AA$4-$E79+1),$I79/2,$L79,TRUE)-_xlfn.NORM.DIST(AND(AA$4&gt;=$E79,AA$4&lt;=$G79)*(Z$4-$E79+1),$I79/2,$L79,TRUE))/(1-2*_xlfn.NORM.DIST(0,$I79/2,$L79,TRUE))*$C79+($J79="Steady Growth")*(AND(AA$4&gt;=$E79,AA$4&lt;=$G79)*((AA$4-$E79+1)/($I79*($I79+1)/2)*$C79))+($J79="custom")*CustomCF!T79</f>
        <v>0</v>
      </c>
      <c r="AB79" s="19">
        <f>($J79="Bell Curve")*(_xlfn.NORM.DIST(AND(AB$4&gt;=$E79,AB$4&lt;=$G79)*(AB$4-$E79+1),$I79/2,$L79,TRUE)-_xlfn.NORM.DIST(AND(AB$4&gt;=$E79,AB$4&lt;=$G79)*(AA$4-$E79+1),$I79/2,$L79,TRUE))/(1-2*_xlfn.NORM.DIST(0,$I79/2,$L79,TRUE))*$C79+($J79="Steady Growth")*(AND(AB$4&gt;=$E79,AB$4&lt;=$G79)*((AB$4-$E79+1)/($I79*($I79+1)/2)*$C79))+($J79="custom")*CustomCF!U79</f>
        <v>0</v>
      </c>
      <c r="AC79" s="19">
        <f>($J79="Bell Curve")*(_xlfn.NORM.DIST(AND(AC$4&gt;=$E79,AC$4&lt;=$G79)*(AC$4-$E79+1),$I79/2,$L79,TRUE)-_xlfn.NORM.DIST(AND(AC$4&gt;=$E79,AC$4&lt;=$G79)*(AB$4-$E79+1),$I79/2,$L79,TRUE))/(1-2*_xlfn.NORM.DIST(0,$I79/2,$L79,TRUE))*$C79+($J79="Steady Growth")*(AND(AC$4&gt;=$E79,AC$4&lt;=$G79)*((AC$4-$E79+1)/($I79*($I79+1)/2)*$C79))+($J79="custom")*CustomCF!V79</f>
        <v>0</v>
      </c>
      <c r="AD79" s="19">
        <f>($J79="Bell Curve")*(_xlfn.NORM.DIST(AND(AD$4&gt;=$E79,AD$4&lt;=$G79)*(AD$4-$E79+1),$I79/2,$L79,TRUE)-_xlfn.NORM.DIST(AND(AD$4&gt;=$E79,AD$4&lt;=$G79)*(AC$4-$E79+1),$I79/2,$L79,TRUE))/(1-2*_xlfn.NORM.DIST(0,$I79/2,$L79,TRUE))*$C79+($J79="Steady Growth")*(AND(AD$4&gt;=$E79,AD$4&lt;=$G79)*((AD$4-$E79+1)/($I79*($I79+1)/2)*$C79))+($J79="custom")*CustomCF!W79</f>
        <v>0</v>
      </c>
      <c r="AE79" s="19">
        <f>($J79="Bell Curve")*(_xlfn.NORM.DIST(AND(AE$4&gt;=$E79,AE$4&lt;=$G79)*(AE$4-$E79+1),$I79/2,$L79,TRUE)-_xlfn.NORM.DIST(AND(AE$4&gt;=$E79,AE$4&lt;=$G79)*(AD$4-$E79+1),$I79/2,$L79,TRUE))/(1-2*_xlfn.NORM.DIST(0,$I79/2,$L79,TRUE))*$C79+($J79="Steady Growth")*(AND(AE$4&gt;=$E79,AE$4&lt;=$G79)*((AE$4-$E79+1)/($I79*($I79+1)/2)*$C79))+($J79="custom")*CustomCF!X79</f>
        <v>0</v>
      </c>
      <c r="AF79" s="19">
        <f>($J79="Bell Curve")*(_xlfn.NORM.DIST(AND(AF$4&gt;=$E79,AF$4&lt;=$G79)*(AF$4-$E79+1),$I79/2,$L79,TRUE)-_xlfn.NORM.DIST(AND(AF$4&gt;=$E79,AF$4&lt;=$G79)*(AE$4-$E79+1),$I79/2,$L79,TRUE))/(1-2*_xlfn.NORM.DIST(0,$I79/2,$L79,TRUE))*$C79+($J79="Steady Growth")*(AND(AF$4&gt;=$E79,AF$4&lt;=$G79)*((AF$4-$E79+1)/($I79*($I79+1)/2)*$C79))+($J79="custom")*CustomCF!Y79</f>
        <v>0</v>
      </c>
      <c r="AG79" s="19">
        <f>($J79="Bell Curve")*(_xlfn.NORM.DIST(AND(AG$4&gt;=$E79,AG$4&lt;=$G79)*(AG$4-$E79+1),$I79/2,$L79,TRUE)-_xlfn.NORM.DIST(AND(AG$4&gt;=$E79,AG$4&lt;=$G79)*(AF$4-$E79+1),$I79/2,$L79,TRUE))/(1-2*_xlfn.NORM.DIST(0,$I79/2,$L79,TRUE))*$C79+($J79="Steady Growth")*(AND(AG$4&gt;=$E79,AG$4&lt;=$G79)*((AG$4-$E79+1)/($I79*($I79+1)/2)*$C79))+($J79="custom")*CustomCF!Z79</f>
        <v>0</v>
      </c>
      <c r="AH79" s="19">
        <f>($J79="Bell Curve")*(_xlfn.NORM.DIST(AND(AH$4&gt;=$E79,AH$4&lt;=$G79)*(AH$4-$E79+1),$I79/2,$L79,TRUE)-_xlfn.NORM.DIST(AND(AH$4&gt;=$E79,AH$4&lt;=$G79)*(AG$4-$E79+1),$I79/2,$L79,TRUE))/(1-2*_xlfn.NORM.DIST(0,$I79/2,$L79,TRUE))*$C79+($J79="Steady Growth")*(AND(AH$4&gt;=$E79,AH$4&lt;=$G79)*((AH$4-$E79+1)/($I79*($I79+1)/2)*$C79))+($J79="custom")*CustomCF!AA79</f>
        <v>0</v>
      </c>
      <c r="AI79" s="19">
        <f>($J79="Bell Curve")*(_xlfn.NORM.DIST(AND(AI$4&gt;=$E79,AI$4&lt;=$G79)*(AI$4-$E79+1),$I79/2,$L79,TRUE)-_xlfn.NORM.DIST(AND(AI$4&gt;=$E79,AI$4&lt;=$G79)*(AH$4-$E79+1),$I79/2,$L79,TRUE))/(1-2*_xlfn.NORM.DIST(0,$I79/2,$L79,TRUE))*$C79+($J79="Steady Growth")*(AND(AI$4&gt;=$E79,AI$4&lt;=$G79)*((AI$4-$E79+1)/($I79*($I79+1)/2)*$C79))+($J79="custom")*CustomCF!AB79</f>
        <v>0</v>
      </c>
      <c r="AJ79" s="19">
        <f>($J79="Bell Curve")*(_xlfn.NORM.DIST(AND(AJ$4&gt;=$E79,AJ$4&lt;=$G79)*(AJ$4-$E79+1),$I79/2,$L79,TRUE)-_xlfn.NORM.DIST(AND(AJ$4&gt;=$E79,AJ$4&lt;=$G79)*(AI$4-$E79+1),$I79/2,$L79,TRUE))/(1-2*_xlfn.NORM.DIST(0,$I79/2,$L79,TRUE))*$C79+($J79="Steady Growth")*(AND(AJ$4&gt;=$E79,AJ$4&lt;=$G79)*((AJ$4-$E79+1)/($I79*($I79+1)/2)*$C79))+($J79="custom")*CustomCF!AC79</f>
        <v>0</v>
      </c>
      <c r="AK79" s="19">
        <f>($J79="Bell Curve")*(_xlfn.NORM.DIST(AND(AK$4&gt;=$E79,AK$4&lt;=$G79)*(AK$4-$E79+1),$I79/2,$L79,TRUE)-_xlfn.NORM.DIST(AND(AK$4&gt;=$E79,AK$4&lt;=$G79)*(AJ$4-$E79+1),$I79/2,$L79,TRUE))/(1-2*_xlfn.NORM.DIST(0,$I79/2,$L79,TRUE))*$C79+($J79="Steady Growth")*(AND(AK$4&gt;=$E79,AK$4&lt;=$G79)*((AK$4-$E79+1)/($I79*($I79+1)/2)*$C79))+($J79="custom")*CustomCF!AD79</f>
        <v>0</v>
      </c>
      <c r="AL79" s="19">
        <f>($J79="Bell Curve")*(_xlfn.NORM.DIST(AND(AL$4&gt;=$E79,AL$4&lt;=$G79)*(AL$4-$E79+1),$I79/2,$L79,TRUE)-_xlfn.NORM.DIST(AND(AL$4&gt;=$E79,AL$4&lt;=$G79)*(AK$4-$E79+1),$I79/2,$L79,TRUE))/(1-2*_xlfn.NORM.DIST(0,$I79/2,$L79,TRUE))*$C79+($J79="Steady Growth")*(AND(AL$4&gt;=$E79,AL$4&lt;=$G79)*((AL$4-$E79+1)/($I79*($I79+1)/2)*$C79))+($J79="custom")*CustomCF!AE79</f>
        <v>0</v>
      </c>
      <c r="AM79" s="19">
        <f>($J79="Bell Curve")*(_xlfn.NORM.DIST(AND(AM$4&gt;=$E79,AM$4&lt;=$G79)*(AM$4-$E79+1),$I79/2,$L79,TRUE)-_xlfn.NORM.DIST(AND(AM$4&gt;=$E79,AM$4&lt;=$G79)*(AL$4-$E79+1),$I79/2,$L79,TRUE))/(1-2*_xlfn.NORM.DIST(0,$I79/2,$L79,TRUE))*$C79+($J79="Steady Growth")*(AND(AM$4&gt;=$E79,AM$4&lt;=$G79)*((AM$4-$E79+1)/($I79*($I79+1)/2)*$C79))+($J79="custom")*CustomCF!AF79</f>
        <v>0</v>
      </c>
      <c r="AN79" s="19">
        <f>($J79="Bell Curve")*(_xlfn.NORM.DIST(AND(AN$4&gt;=$E79,AN$4&lt;=$G79)*(AN$4-$E79+1),$I79/2,$L79,TRUE)-_xlfn.NORM.DIST(AND(AN$4&gt;=$E79,AN$4&lt;=$G79)*(AM$4-$E79+1),$I79/2,$L79,TRUE))/(1-2*_xlfn.NORM.DIST(0,$I79/2,$L79,TRUE))*$C79+($J79="Steady Growth")*(AND(AN$4&gt;=$E79,AN$4&lt;=$G79)*((AN$4-$E79+1)/($I79*($I79+1)/2)*$C79))+($J79="custom")*CustomCF!AG79</f>
        <v>0</v>
      </c>
      <c r="AO79" s="19">
        <f>($J79="Bell Curve")*(_xlfn.NORM.DIST(AND(AO$4&gt;=$E79,AO$4&lt;=$G79)*(AO$4-$E79+1),$I79/2,$L79,TRUE)-_xlfn.NORM.DIST(AND(AO$4&gt;=$E79,AO$4&lt;=$G79)*(AN$4-$E79+1),$I79/2,$L79,TRUE))/(1-2*_xlfn.NORM.DIST(0,$I79/2,$L79,TRUE))*$C79+($J79="Steady Growth")*(AND(AO$4&gt;=$E79,AO$4&lt;=$G79)*((AO$4-$E79+1)/($I79*($I79+1)/2)*$C79))+($J79="custom")*CustomCF!AH79</f>
        <v>0</v>
      </c>
      <c r="AP79" s="19">
        <f>($J79="Bell Curve")*(_xlfn.NORM.DIST(AND(AP$4&gt;=$E79,AP$4&lt;=$G79)*(AP$4-$E79+1),$I79/2,$L79,TRUE)-_xlfn.NORM.DIST(AND(AP$4&gt;=$E79,AP$4&lt;=$G79)*(AO$4-$E79+1),$I79/2,$L79,TRUE))/(1-2*_xlfn.NORM.DIST(0,$I79/2,$L79,TRUE))*$C79+($J79="Steady Growth")*(AND(AP$4&gt;=$E79,AP$4&lt;=$G79)*((AP$4-$E79+1)/($I79*($I79+1)/2)*$C79))+($J79="custom")*CustomCF!AI79</f>
        <v>0</v>
      </c>
      <c r="AQ79" s="19">
        <f>($J79="Bell Curve")*(_xlfn.NORM.DIST(AND(AQ$4&gt;=$E79,AQ$4&lt;=$G79)*(AQ$4-$E79+1),$I79/2,$L79,TRUE)-_xlfn.NORM.DIST(AND(AQ$4&gt;=$E79,AQ$4&lt;=$G79)*(AP$4-$E79+1),$I79/2,$L79,TRUE))/(1-2*_xlfn.NORM.DIST(0,$I79/2,$L79,TRUE))*$C79+($J79="Steady Growth")*(AND(AQ$4&gt;=$E79,AQ$4&lt;=$G79)*((AQ$4-$E79+1)/($I79*($I79+1)/2)*$C79))+($J79="custom")*CustomCF!AJ79</f>
        <v>0</v>
      </c>
      <c r="AR79" s="19">
        <f>($J79="Bell Curve")*(_xlfn.NORM.DIST(AND(AR$4&gt;=$E79,AR$4&lt;=$G79)*(AR$4-$E79+1),$I79/2,$L79,TRUE)-_xlfn.NORM.DIST(AND(AR$4&gt;=$E79,AR$4&lt;=$G79)*(AQ$4-$E79+1),$I79/2,$L79,TRUE))/(1-2*_xlfn.NORM.DIST(0,$I79/2,$L79,TRUE))*$C79+($J79="Steady Growth")*(AND(AR$4&gt;=$E79,AR$4&lt;=$G79)*((AR$4-$E79+1)/($I79*($I79+1)/2)*$C79))+($J79="custom")*CustomCF!AK79</f>
        <v>0</v>
      </c>
      <c r="AS79" s="19">
        <f>($J79="Bell Curve")*(_xlfn.NORM.DIST(AND(AS$4&gt;=$E79,AS$4&lt;=$G79)*(AS$4-$E79+1),$I79/2,$L79,TRUE)-_xlfn.NORM.DIST(AND(AS$4&gt;=$E79,AS$4&lt;=$G79)*(AR$4-$E79+1),$I79/2,$L79,TRUE))/(1-2*_xlfn.NORM.DIST(0,$I79/2,$L79,TRUE))*$C79+($J79="Steady Growth")*(AND(AS$4&gt;=$E79,AS$4&lt;=$G79)*((AS$4-$E79+1)/($I79*($I79+1)/2)*$C79))+($J79="custom")*CustomCF!AL79</f>
        <v>0</v>
      </c>
      <c r="AT79" s="19">
        <f>($J79="Bell Curve")*(_xlfn.NORM.DIST(AND(AT$4&gt;=$E79,AT$4&lt;=$G79)*(AT$4-$E79+1),$I79/2,$L79,TRUE)-_xlfn.NORM.DIST(AND(AT$4&gt;=$E79,AT$4&lt;=$G79)*(AS$4-$E79+1),$I79/2,$L79,TRUE))/(1-2*_xlfn.NORM.DIST(0,$I79/2,$L79,TRUE))*$C79+($J79="Steady Growth")*(AND(AT$4&gt;=$E79,AT$4&lt;=$G79)*((AT$4-$E79+1)/($I79*($I79+1)/2)*$C79))+($J79="custom")*CustomCF!AM79</f>
        <v>0</v>
      </c>
      <c r="AU79" s="19">
        <f>($J79="Bell Curve")*(_xlfn.NORM.DIST(AND(AU$4&gt;=$E79,AU$4&lt;=$G79)*(AU$4-$E79+1),$I79/2,$L79,TRUE)-_xlfn.NORM.DIST(AND(AU$4&gt;=$E79,AU$4&lt;=$G79)*(AT$4-$E79+1),$I79/2,$L79,TRUE))/(1-2*_xlfn.NORM.DIST(0,$I79/2,$L79,TRUE))*$C79+($J79="Steady Growth")*(AND(AU$4&gt;=$E79,AU$4&lt;=$G79)*((AU$4-$E79+1)/($I79*($I79+1)/2)*$C79))+($J79="custom")*CustomCF!AN79</f>
        <v>0</v>
      </c>
      <c r="AV79" s="19">
        <f>($J79="Bell Curve")*(_xlfn.NORM.DIST(AND(AV$4&gt;=$E79,AV$4&lt;=$G79)*(AV$4-$E79+1),$I79/2,$L79,TRUE)-_xlfn.NORM.DIST(AND(AV$4&gt;=$E79,AV$4&lt;=$G79)*(AU$4-$E79+1),$I79/2,$L79,TRUE))/(1-2*_xlfn.NORM.DIST(0,$I79/2,$L79,TRUE))*$C79+($J79="Steady Growth")*(AND(AV$4&gt;=$E79,AV$4&lt;=$G79)*((AV$4-$E79+1)/($I79*($I79+1)/2)*$C79))+($J79="custom")*CustomCF!AO79</f>
        <v>0</v>
      </c>
      <c r="AW79" s="19">
        <f>($J79="Bell Curve")*(_xlfn.NORM.DIST(AND(AW$4&gt;=$E79,AW$4&lt;=$G79)*(AW$4-$E79+1),$I79/2,$L79,TRUE)-_xlfn.NORM.DIST(AND(AW$4&gt;=$E79,AW$4&lt;=$G79)*(AV$4-$E79+1),$I79/2,$L79,TRUE))/(1-2*_xlfn.NORM.DIST(0,$I79/2,$L79,TRUE))*$C79+($J79="Steady Growth")*(AND(AW$4&gt;=$E79,AW$4&lt;=$G79)*((AW$4-$E79+1)/($I79*($I79+1)/2)*$C79))+($J79="custom")*CustomCF!AP79</f>
        <v>0</v>
      </c>
      <c r="AX79" s="19">
        <f>($J79="Bell Curve")*(_xlfn.NORM.DIST(AND(AX$4&gt;=$E79,AX$4&lt;=$G79)*(AX$4-$E79+1),$I79/2,$L79,TRUE)-_xlfn.NORM.DIST(AND(AX$4&gt;=$E79,AX$4&lt;=$G79)*(AW$4-$E79+1),$I79/2,$L79,TRUE))/(1-2*_xlfn.NORM.DIST(0,$I79/2,$L79,TRUE))*$C79+($J79="Steady Growth")*(AND(AX$4&gt;=$E79,AX$4&lt;=$G79)*((AX$4-$E79+1)/($I79*($I79+1)/2)*$C79))+($J79="custom")*CustomCF!AQ79</f>
        <v>0</v>
      </c>
      <c r="AY79" s="19">
        <f>($J79="Bell Curve")*(_xlfn.NORM.DIST(AND(AY$4&gt;=$E79,AY$4&lt;=$G79)*(AY$4-$E79+1),$I79/2,$L79,TRUE)-_xlfn.NORM.DIST(AND(AY$4&gt;=$E79,AY$4&lt;=$G79)*(AX$4-$E79+1),$I79/2,$L79,TRUE))/(1-2*_xlfn.NORM.DIST(0,$I79/2,$L79,TRUE))*$C79+($J79="Steady Growth")*(AND(AY$4&gt;=$E79,AY$4&lt;=$G79)*((AY$4-$E79+1)/($I79*($I79+1)/2)*$C79))+($J79="custom")*CustomCF!AR79</f>
        <v>0</v>
      </c>
      <c r="AZ79" s="19">
        <f>($J79="Bell Curve")*(_xlfn.NORM.DIST(AND(AZ$4&gt;=$E79,AZ$4&lt;=$G79)*(AZ$4-$E79+1),$I79/2,$L79,TRUE)-_xlfn.NORM.DIST(AND(AZ$4&gt;=$E79,AZ$4&lt;=$G79)*(AY$4-$E79+1),$I79/2,$L79,TRUE))/(1-2*_xlfn.NORM.DIST(0,$I79/2,$L79,TRUE))*$C79+($J79="Steady Growth")*(AND(AZ$4&gt;=$E79,AZ$4&lt;=$G79)*((AZ$4-$E79+1)/($I79*($I79+1)/2)*$C79))+($J79="custom")*CustomCF!AS79</f>
        <v>0</v>
      </c>
      <c r="BA79" s="19">
        <f>($J79="Bell Curve")*(_xlfn.NORM.DIST(AND(BA$4&gt;=$E79,BA$4&lt;=$G79)*(BA$4-$E79+1),$I79/2,$L79,TRUE)-_xlfn.NORM.DIST(AND(BA$4&gt;=$E79,BA$4&lt;=$G79)*(AZ$4-$E79+1),$I79/2,$L79,TRUE))/(1-2*_xlfn.NORM.DIST(0,$I79/2,$L79,TRUE))*$C79+($J79="Steady Growth")*(AND(BA$4&gt;=$E79,BA$4&lt;=$G79)*((BA$4-$E79+1)/($I79*($I79+1)/2)*$C79))+($J79="custom")*CustomCF!AT79</f>
        <v>0</v>
      </c>
      <c r="BB79" s="19">
        <f>($J79="Bell Curve")*(_xlfn.NORM.DIST(AND(BB$4&gt;=$E79,BB$4&lt;=$G79)*(BB$4-$E79+1),$I79/2,$L79,TRUE)-_xlfn.NORM.DIST(AND(BB$4&gt;=$E79,BB$4&lt;=$G79)*(BA$4-$E79+1),$I79/2,$L79,TRUE))/(1-2*_xlfn.NORM.DIST(0,$I79/2,$L79,TRUE))*$C79+($J79="Steady Growth")*(AND(BB$4&gt;=$E79,BB$4&lt;=$G79)*((BB$4-$E79+1)/($I79*($I79+1)/2)*$C79))+($J79="custom")*CustomCF!AU79</f>
        <v>0</v>
      </c>
      <c r="BC79" s="19">
        <f>($J79="Bell Curve")*(_xlfn.NORM.DIST(AND(BC$4&gt;=$E79,BC$4&lt;=$G79)*(BC$4-$E79+1),$I79/2,$L79,TRUE)-_xlfn.NORM.DIST(AND(BC$4&gt;=$E79,BC$4&lt;=$G79)*(BB$4-$E79+1),$I79/2,$L79,TRUE))/(1-2*_xlfn.NORM.DIST(0,$I79/2,$L79,TRUE))*$C79+($J79="Steady Growth")*(AND(BC$4&gt;=$E79,BC$4&lt;=$G79)*((BC$4-$E79+1)/($I79*($I79+1)/2)*$C79))+($J79="custom")*CustomCF!AV79</f>
        <v>0</v>
      </c>
      <c r="BD79" s="19">
        <f>($J79="Bell Curve")*(_xlfn.NORM.DIST(AND(BD$4&gt;=$E79,BD$4&lt;=$G79)*(BD$4-$E79+1),$I79/2,$L79,TRUE)-_xlfn.NORM.DIST(AND(BD$4&gt;=$E79,BD$4&lt;=$G79)*(BC$4-$E79+1),$I79/2,$L79,TRUE))/(1-2*_xlfn.NORM.DIST(0,$I79/2,$L79,TRUE))*$C79+($J79="Steady Growth")*(AND(BD$4&gt;=$E79,BD$4&lt;=$G79)*((BD$4-$E79+1)/($I79*($I79+1)/2)*$C79))+($J79="custom")*CustomCF!AW79</f>
        <v>0</v>
      </c>
      <c r="BE79" s="19">
        <f>($J79="Bell Curve")*(_xlfn.NORM.DIST(AND(BE$4&gt;=$E79,BE$4&lt;=$G79)*(BE$4-$E79+1),$I79/2,$L79,TRUE)-_xlfn.NORM.DIST(AND(BE$4&gt;=$E79,BE$4&lt;=$G79)*(BD$4-$E79+1),$I79/2,$L79,TRUE))/(1-2*_xlfn.NORM.DIST(0,$I79/2,$L79,TRUE))*$C79+($J79="Steady Growth")*(AND(BE$4&gt;=$E79,BE$4&lt;=$G79)*((BE$4-$E79+1)/($I79*($I79+1)/2)*$C79))+($J79="custom")*CustomCF!AX79</f>
        <v>0</v>
      </c>
      <c r="BF79" s="19">
        <f>($J79="Bell Curve")*(_xlfn.NORM.DIST(AND(BF$4&gt;=$E79,BF$4&lt;=$G79)*(BF$4-$E79+1),$I79/2,$L79,TRUE)-_xlfn.NORM.DIST(AND(BF$4&gt;=$E79,BF$4&lt;=$G79)*(BE$4-$E79+1),$I79/2,$L79,TRUE))/(1-2*_xlfn.NORM.DIST(0,$I79/2,$L79,TRUE))*$C79+($J79="Steady Growth")*(AND(BF$4&gt;=$E79,BF$4&lt;=$G79)*((BF$4-$E79+1)/($I79*($I79+1)/2)*$C79))+($J79="custom")*CustomCF!AY79</f>
        <v>0</v>
      </c>
      <c r="BG79" s="19">
        <f>($J79="Bell Curve")*(_xlfn.NORM.DIST(AND(BG$4&gt;=$E79,BG$4&lt;=$G79)*(BG$4-$E79+1),$I79/2,$L79,TRUE)-_xlfn.NORM.DIST(AND(BG$4&gt;=$E79,BG$4&lt;=$G79)*(BF$4-$E79+1),$I79/2,$L79,TRUE))/(1-2*_xlfn.NORM.DIST(0,$I79/2,$L79,TRUE))*$C79+($J79="Steady Growth")*(AND(BG$4&gt;=$E79,BG$4&lt;=$G79)*((BG$4-$E79+1)/($I79*($I79+1)/2)*$C79))+($J79="custom")*CustomCF!AZ79</f>
        <v>0</v>
      </c>
      <c r="BH79" s="19">
        <f>($J79="Bell Curve")*(_xlfn.NORM.DIST(AND(BH$4&gt;=$E79,BH$4&lt;=$G79)*(BH$4-$E79+1),$I79/2,$L79,TRUE)-_xlfn.NORM.DIST(AND(BH$4&gt;=$E79,BH$4&lt;=$G79)*(BG$4-$E79+1),$I79/2,$L79,TRUE))/(1-2*_xlfn.NORM.DIST(0,$I79/2,$L79,TRUE))*$C79+($J79="Steady Growth")*(AND(BH$4&gt;=$E79,BH$4&lt;=$G79)*((BH$4-$E79+1)/($I79*($I79+1)/2)*$C79))+($J79="custom")*CustomCF!BA79</f>
        <v>0</v>
      </c>
      <c r="BI79" s="19">
        <f>($J79="Bell Curve")*(_xlfn.NORM.DIST(AND(BI$4&gt;=$E79,BI$4&lt;=$G79)*(BI$4-$E79+1),$I79/2,$L79,TRUE)-_xlfn.NORM.DIST(AND(BI$4&gt;=$E79,BI$4&lt;=$G79)*(BH$4-$E79+1),$I79/2,$L79,TRUE))/(1-2*_xlfn.NORM.DIST(0,$I79/2,$L79,TRUE))*$C79+($J79="Steady Growth")*(AND(BI$4&gt;=$E79,BI$4&lt;=$G79)*((BI$4-$E79+1)/($I79*($I79+1)/2)*$C79))+($J79="custom")*CustomCF!BB79</f>
        <v>0</v>
      </c>
      <c r="BJ79" s="19">
        <f>($J79="Bell Curve")*(_xlfn.NORM.DIST(AND(BJ$4&gt;=$E79,BJ$4&lt;=$G79)*(BJ$4-$E79+1),$I79/2,$L79,TRUE)-_xlfn.NORM.DIST(AND(BJ$4&gt;=$E79,BJ$4&lt;=$G79)*(BI$4-$E79+1),$I79/2,$L79,TRUE))/(1-2*_xlfn.NORM.DIST(0,$I79/2,$L79,TRUE))*$C79+($J79="Steady Growth")*(AND(BJ$4&gt;=$E79,BJ$4&lt;=$G79)*((BJ$4-$E79+1)/($I79*($I79+1)/2)*$C79))+($J79="custom")*CustomCF!BC79</f>
        <v>0</v>
      </c>
      <c r="BK79" s="19">
        <f>($J79="Bell Curve")*(_xlfn.NORM.DIST(AND(BK$4&gt;=$E79,BK$4&lt;=$G79)*(BK$4-$E79+1),$I79/2,$L79,TRUE)-_xlfn.NORM.DIST(AND(BK$4&gt;=$E79,BK$4&lt;=$G79)*(BJ$4-$E79+1),$I79/2,$L79,TRUE))/(1-2*_xlfn.NORM.DIST(0,$I79/2,$L79,TRUE))*$C79+($J79="Steady Growth")*(AND(BK$4&gt;=$E79,BK$4&lt;=$G79)*((BK$4-$E79+1)/($I79*($I79+1)/2)*$C79))+($J79="custom")*CustomCF!BD79</f>
        <v>0</v>
      </c>
      <c r="BL79" s="19">
        <f>($J79="Bell Curve")*(_xlfn.NORM.DIST(AND(BL$4&gt;=$E79,BL$4&lt;=$G79)*(BL$4-$E79+1),$I79/2,$L79,TRUE)-_xlfn.NORM.DIST(AND(BL$4&gt;=$E79,BL$4&lt;=$G79)*(BK$4-$E79+1),$I79/2,$L79,TRUE))/(1-2*_xlfn.NORM.DIST(0,$I79/2,$L79,TRUE))*$C79+($J79="Steady Growth")*(AND(BL$4&gt;=$E79,BL$4&lt;=$G79)*((BL$4-$E79+1)/($I79*($I79+1)/2)*$C79))+($J79="custom")*CustomCF!BE79</f>
        <v>0</v>
      </c>
      <c r="BM79" s="19">
        <f>($J79="Bell Curve")*(_xlfn.NORM.DIST(AND(BM$4&gt;=$E79,BM$4&lt;=$G79)*(BM$4-$E79+1),$I79/2,$L79,TRUE)-_xlfn.NORM.DIST(AND(BM$4&gt;=$E79,BM$4&lt;=$G79)*(BL$4-$E79+1),$I79/2,$L79,TRUE))/(1-2*_xlfn.NORM.DIST(0,$I79/2,$L79,TRUE))*$C79+($J79="Steady Growth")*(AND(BM$4&gt;=$E79,BM$4&lt;=$G79)*((BM$4-$E79+1)/($I79*($I79+1)/2)*$C79))+($J79="custom")*CustomCF!BF79</f>
        <v>0</v>
      </c>
      <c r="BN79" s="19">
        <f>($J79="Bell Curve")*(_xlfn.NORM.DIST(AND(BN$4&gt;=$E79,BN$4&lt;=$G79)*(BN$4-$E79+1),$I79/2,$L79,TRUE)-_xlfn.NORM.DIST(AND(BN$4&gt;=$E79,BN$4&lt;=$G79)*(BM$4-$E79+1),$I79/2,$L79,TRUE))/(1-2*_xlfn.NORM.DIST(0,$I79/2,$L79,TRUE))*$C79+($J79="Steady Growth")*(AND(BN$4&gt;=$E79,BN$4&lt;=$G79)*((BN$4-$E79+1)/($I79*($I79+1)/2)*$C79))+($J79="custom")*CustomCF!BG79</f>
        <v>0</v>
      </c>
      <c r="BO79" s="19">
        <f>($J79="Bell Curve")*(_xlfn.NORM.DIST(AND(BO$4&gt;=$E79,BO$4&lt;=$G79)*(BO$4-$E79+1),$I79/2,$L79,TRUE)-_xlfn.NORM.DIST(AND(BO$4&gt;=$E79,BO$4&lt;=$G79)*(BN$4-$E79+1),$I79/2,$L79,TRUE))/(1-2*_xlfn.NORM.DIST(0,$I79/2,$L79,TRUE))*$C79+($J79="Steady Growth")*(AND(BO$4&gt;=$E79,BO$4&lt;=$G79)*((BO$4-$E79+1)/($I79*($I79+1)/2)*$C79))+($J79="custom")*CustomCF!BH79</f>
        <v>0</v>
      </c>
      <c r="BP79" s="19">
        <f>($J79="Bell Curve")*(_xlfn.NORM.DIST(AND(BP$4&gt;=$E79,BP$4&lt;=$G79)*(BP$4-$E79+1),$I79/2,$L79,TRUE)-_xlfn.NORM.DIST(AND(BP$4&gt;=$E79,BP$4&lt;=$G79)*(BO$4-$E79+1),$I79/2,$L79,TRUE))/(1-2*_xlfn.NORM.DIST(0,$I79/2,$L79,TRUE))*$C79+($J79="Steady Growth")*(AND(BP$4&gt;=$E79,BP$4&lt;=$G79)*((BP$4-$E79+1)/($I79*($I79+1)/2)*$C79))+($J79="custom")*CustomCF!BI79</f>
        <v>0</v>
      </c>
      <c r="BQ79" s="19">
        <f>($J79="Bell Curve")*(_xlfn.NORM.DIST(AND(BQ$4&gt;=$E79,BQ$4&lt;=$G79)*(BQ$4-$E79+1),$I79/2,$L79,TRUE)-_xlfn.NORM.DIST(AND(BQ$4&gt;=$E79,BQ$4&lt;=$G79)*(BP$4-$E79+1),$I79/2,$L79,TRUE))/(1-2*_xlfn.NORM.DIST(0,$I79/2,$L79,TRUE))*$C79+($J79="Steady Growth")*(AND(BQ$4&gt;=$E79,BQ$4&lt;=$G79)*((BQ$4-$E79+1)/($I79*($I79+1)/2)*$C79))+($J79="custom")*CustomCF!BJ79</f>
        <v>0</v>
      </c>
      <c r="BR79" s="19">
        <f>($J79="Bell Curve")*(_xlfn.NORM.DIST(AND(BR$4&gt;=$E79,BR$4&lt;=$G79)*(BR$4-$E79+1),$I79/2,$L79,TRUE)-_xlfn.NORM.DIST(AND(BR$4&gt;=$E79,BR$4&lt;=$G79)*(BQ$4-$E79+1),$I79/2,$L79,TRUE))/(1-2*_xlfn.NORM.DIST(0,$I79/2,$L79,TRUE))*$C79+($J79="Steady Growth")*(AND(BR$4&gt;=$E79,BR$4&lt;=$G79)*((BR$4-$E79+1)/($I79*($I79+1)/2)*$C79))+($J79="custom")*CustomCF!BK79</f>
        <v>0</v>
      </c>
      <c r="BS79" s="19">
        <f>($J79="Bell Curve")*(_xlfn.NORM.DIST(AND(BS$4&gt;=$E79,BS$4&lt;=$G79)*(BS$4-$E79+1),$I79/2,$L79,TRUE)-_xlfn.NORM.DIST(AND(BS$4&gt;=$E79,BS$4&lt;=$G79)*(BR$4-$E79+1),$I79/2,$L79,TRUE))/(1-2*_xlfn.NORM.DIST(0,$I79/2,$L79,TRUE))*$C79+($J79="Steady Growth")*(AND(BS$4&gt;=$E79,BS$4&lt;=$G79)*((BS$4-$E79+1)/($I79*($I79+1)/2)*$C79))+($J79="custom")*CustomCF!BL79</f>
        <v>0</v>
      </c>
      <c r="BT79" s="19">
        <f>($J79="Bell Curve")*(_xlfn.NORM.DIST(AND(BT$4&gt;=$E79,BT$4&lt;=$G79)*(BT$4-$E79+1),$I79/2,$L79,TRUE)-_xlfn.NORM.DIST(AND(BT$4&gt;=$E79,BT$4&lt;=$G79)*(BS$4-$E79+1),$I79/2,$L79,TRUE))/(1-2*_xlfn.NORM.DIST(0,$I79/2,$L79,TRUE))*$C79+($J79="Steady Growth")*(AND(BT$4&gt;=$E79,BT$4&lt;=$G79)*((BT$4-$E79+1)/($I79*($I79+1)/2)*$C79))+($J79="custom")*CustomCF!BM79</f>
        <v>0</v>
      </c>
      <c r="BU79" s="19">
        <f>($J79="Bell Curve")*(_xlfn.NORM.DIST(AND(BU$4&gt;=$E79,BU$4&lt;=$G79)*(BU$4-$E79+1),$I79/2,$L79,TRUE)-_xlfn.NORM.DIST(AND(BU$4&gt;=$E79,BU$4&lt;=$G79)*(BT$4-$E79+1),$I79/2,$L79,TRUE))/(1-2*_xlfn.NORM.DIST(0,$I79/2,$L79,TRUE))*$C79+($J79="Steady Growth")*(AND(BU$4&gt;=$E79,BU$4&lt;=$G79)*((BU$4-$E79+1)/($I79*($I79+1)/2)*$C79))+($J79="custom")*CustomCF!BN79</f>
        <v>0</v>
      </c>
      <c r="BV79" s="19">
        <f>($J79="Bell Curve")*(_xlfn.NORM.DIST(AND(BV$4&gt;=$E79,BV$4&lt;=$G79)*(BV$4-$E79+1),$I79/2,$L79,TRUE)-_xlfn.NORM.DIST(AND(BV$4&gt;=$E79,BV$4&lt;=$G79)*(BU$4-$E79+1),$I79/2,$L79,TRUE))/(1-2*_xlfn.NORM.DIST(0,$I79/2,$L79,TRUE))*$C79+($J79="Steady Growth")*(AND(BV$4&gt;=$E79,BV$4&lt;=$G79)*((BV$4-$E79+1)/($I79*($I79+1)/2)*$C79))+($J79="custom")*CustomCF!BO79</f>
        <v>0</v>
      </c>
      <c r="BW79" s="19">
        <f>($J79="Bell Curve")*(_xlfn.NORM.DIST(AND(BW$4&gt;=$E79,BW$4&lt;=$G79)*(BW$4-$E79+1),$I79/2,$L79,TRUE)-_xlfn.NORM.DIST(AND(BW$4&gt;=$E79,BW$4&lt;=$G79)*(BV$4-$E79+1),$I79/2,$L79,TRUE))/(1-2*_xlfn.NORM.DIST(0,$I79/2,$L79,TRUE))*$C79+($J79="Steady Growth")*(AND(BW$4&gt;=$E79,BW$4&lt;=$G79)*((BW$4-$E79+1)/($I79*($I79+1)/2)*$C79))+($J79="custom")*CustomCF!BP79</f>
        <v>0</v>
      </c>
      <c r="BX79" s="19">
        <f>($J79="Bell Curve")*(_xlfn.NORM.DIST(AND(BX$4&gt;=$E79,BX$4&lt;=$G79)*(BX$4-$E79+1),$I79/2,$L79,TRUE)-_xlfn.NORM.DIST(AND(BX$4&gt;=$E79,BX$4&lt;=$G79)*(BW$4-$E79+1),$I79/2,$L79,TRUE))/(1-2*_xlfn.NORM.DIST(0,$I79/2,$L79,TRUE))*$C79+($J79="Steady Growth")*(AND(BX$4&gt;=$E79,BX$4&lt;=$G79)*((BX$4-$E79+1)/($I79*($I79+1)/2)*$C79))+($J79="custom")*CustomCF!BQ79</f>
        <v>0</v>
      </c>
      <c r="BY79" s="19">
        <f>($J79="Bell Curve")*(_xlfn.NORM.DIST(AND(BY$4&gt;=$E79,BY$4&lt;=$G79)*(BY$4-$E79+1),$I79/2,$L79,TRUE)-_xlfn.NORM.DIST(AND(BY$4&gt;=$E79,BY$4&lt;=$G79)*(BX$4-$E79+1),$I79/2,$L79,TRUE))/(1-2*_xlfn.NORM.DIST(0,$I79/2,$L79,TRUE))*$C79+($J79="Steady Growth")*(AND(BY$4&gt;=$E79,BY$4&lt;=$G79)*((BY$4-$E79+1)/($I79*($I79+1)/2)*$C79))+($J79="custom")*CustomCF!BR79</f>
        <v>0</v>
      </c>
      <c r="BZ79" s="19">
        <f>($J79="Bell Curve")*(_xlfn.NORM.DIST(AND(BZ$4&gt;=$E79,BZ$4&lt;=$G79)*(BZ$4-$E79+1),$I79/2,$L79,TRUE)-_xlfn.NORM.DIST(AND(BZ$4&gt;=$E79,BZ$4&lt;=$G79)*(BY$4-$E79+1),$I79/2,$L79,TRUE))/(1-2*_xlfn.NORM.DIST(0,$I79/2,$L79,TRUE))*$C79+($J79="Steady Growth")*(AND(BZ$4&gt;=$E79,BZ$4&lt;=$G79)*((BZ$4-$E79+1)/($I79*($I79+1)/2)*$C79))+($J79="custom")*CustomCF!BS79</f>
        <v>0</v>
      </c>
      <c r="CA79" s="19">
        <f>($J79="Bell Curve")*(_xlfn.NORM.DIST(AND(CA$4&gt;=$E79,CA$4&lt;=$G79)*(CA$4-$E79+1),$I79/2,$L79,TRUE)-_xlfn.NORM.DIST(AND(CA$4&gt;=$E79,CA$4&lt;=$G79)*(BZ$4-$E79+1),$I79/2,$L79,TRUE))/(1-2*_xlfn.NORM.DIST(0,$I79/2,$L79,TRUE))*$C79+($J79="Steady Growth")*(AND(CA$4&gt;=$E79,CA$4&lt;=$G79)*((CA$4-$E79+1)/($I79*($I79+1)/2)*$C79))+($J79="custom")*CustomCF!BT79</f>
        <v>0</v>
      </c>
      <c r="CB79" s="19">
        <f>($J79="Bell Curve")*(_xlfn.NORM.DIST(AND(CB$4&gt;=$E79,CB$4&lt;=$G79)*(CB$4-$E79+1),$I79/2,$L79,TRUE)-_xlfn.NORM.DIST(AND(CB$4&gt;=$E79,CB$4&lt;=$G79)*(CA$4-$E79+1),$I79/2,$L79,TRUE))/(1-2*_xlfn.NORM.DIST(0,$I79/2,$L79,TRUE))*$C79+($J79="Steady Growth")*(AND(CB$4&gt;=$E79,CB$4&lt;=$G79)*((CB$4-$E79+1)/($I79*($I79+1)/2)*$C79))+($J79="custom")*CustomCF!BU79</f>
        <v>0</v>
      </c>
      <c r="CC79" s="19">
        <f>($J79="Bell Curve")*(_xlfn.NORM.DIST(AND(CC$4&gt;=$E79,CC$4&lt;=$G79)*(CC$4-$E79+1),$I79/2,$L79,TRUE)-_xlfn.NORM.DIST(AND(CC$4&gt;=$E79,CC$4&lt;=$G79)*(CB$4-$E79+1),$I79/2,$L79,TRUE))/(1-2*_xlfn.NORM.DIST(0,$I79/2,$L79,TRUE))*$C79+($J79="Steady Growth")*(AND(CC$4&gt;=$E79,CC$4&lt;=$G79)*((CC$4-$E79+1)/($I79*($I79+1)/2)*$C79))+($J79="custom")*CustomCF!BV79</f>
        <v>0</v>
      </c>
      <c r="CD79" s="19">
        <f>($J79="Bell Curve")*(_xlfn.NORM.DIST(AND(CD$4&gt;=$E79,CD$4&lt;=$G79)*(CD$4-$E79+1),$I79/2,$L79,TRUE)-_xlfn.NORM.DIST(AND(CD$4&gt;=$E79,CD$4&lt;=$G79)*(CC$4-$E79+1),$I79/2,$L79,TRUE))/(1-2*_xlfn.NORM.DIST(0,$I79/2,$L79,TRUE))*$C79+($J79="Steady Growth")*(AND(CD$4&gt;=$E79,CD$4&lt;=$G79)*((CD$4-$E79+1)/($I79*($I79+1)/2)*$C79))+($J79="custom")*CustomCF!BW79</f>
        <v>0</v>
      </c>
      <c r="CE79" s="19">
        <f>($J79="Bell Curve")*(_xlfn.NORM.DIST(AND(CE$4&gt;=$E79,CE$4&lt;=$G79)*(CE$4-$E79+1),$I79/2,$L79,TRUE)-_xlfn.NORM.DIST(AND(CE$4&gt;=$E79,CE$4&lt;=$G79)*(CD$4-$E79+1),$I79/2,$L79,TRUE))/(1-2*_xlfn.NORM.DIST(0,$I79/2,$L79,TRUE))*$C79+($J79="Steady Growth")*(AND(CE$4&gt;=$E79,CE$4&lt;=$G79)*((CE$4-$E79+1)/($I79*($I79+1)/2)*$C79))+($J79="custom")*CustomCF!BX79</f>
        <v>0</v>
      </c>
      <c r="CF79" s="19">
        <f>($J79="Bell Curve")*(_xlfn.NORM.DIST(AND(CF$4&gt;=$E79,CF$4&lt;=$G79)*(CF$4-$E79+1),$I79/2,$L79,TRUE)-_xlfn.NORM.DIST(AND(CF$4&gt;=$E79,CF$4&lt;=$G79)*(CE$4-$E79+1),$I79/2,$L79,TRUE))/(1-2*_xlfn.NORM.DIST(0,$I79/2,$L79,TRUE))*$C79+($J79="Steady Growth")*(AND(CF$4&gt;=$E79,CF$4&lt;=$G79)*((CF$4-$E79+1)/($I79*($I79+1)/2)*$C79))+($J79="custom")*CustomCF!BY79</f>
        <v>0</v>
      </c>
      <c r="CG79" s="19">
        <f>($J79="Bell Curve")*(_xlfn.NORM.DIST(AND(CG$4&gt;=$E79,CG$4&lt;=$G79)*(CG$4-$E79+1),$I79/2,$L79,TRUE)-_xlfn.NORM.DIST(AND(CG$4&gt;=$E79,CG$4&lt;=$G79)*(CF$4-$E79+1),$I79/2,$L79,TRUE))/(1-2*_xlfn.NORM.DIST(0,$I79/2,$L79,TRUE))*$C79+($J79="Steady Growth")*(AND(CG$4&gt;=$E79,CG$4&lt;=$G79)*((CG$4-$E79+1)/($I79*($I79+1)/2)*$C79))+($J79="custom")*CustomCF!BZ79</f>
        <v>0</v>
      </c>
      <c r="CH79" s="19">
        <f>($J79="Bell Curve")*(_xlfn.NORM.DIST(AND(CH$4&gt;=$E79,CH$4&lt;=$G79)*(CH$4-$E79+1),$I79/2,$L79,TRUE)-_xlfn.NORM.DIST(AND(CH$4&gt;=$E79,CH$4&lt;=$G79)*(CG$4-$E79+1),$I79/2,$L79,TRUE))/(1-2*_xlfn.NORM.DIST(0,$I79/2,$L79,TRUE))*$C79+($J79="Steady Growth")*(AND(CH$4&gt;=$E79,CH$4&lt;=$G79)*((CH$4-$E79+1)/($I79*($I79+1)/2)*$C79))+($J79="custom")*CustomCF!CA79</f>
        <v>0</v>
      </c>
      <c r="CI79" s="19">
        <f>($J79="Bell Curve")*(_xlfn.NORM.DIST(AND(CI$4&gt;=$E79,CI$4&lt;=$G79)*(CI$4-$E79+1),$I79/2,$L79,TRUE)-_xlfn.NORM.DIST(AND(CI$4&gt;=$E79,CI$4&lt;=$G79)*(CH$4-$E79+1),$I79/2,$L79,TRUE))/(1-2*_xlfn.NORM.DIST(0,$I79/2,$L79,TRUE))*$C79+($J79="Steady Growth")*(AND(CI$4&gt;=$E79,CI$4&lt;=$G79)*((CI$4-$E79+1)/($I79*($I79+1)/2)*$C79))+($J79="custom")*CustomCF!CB79</f>
        <v>0</v>
      </c>
      <c r="CJ79" s="19">
        <f>($J79="Bell Curve")*(_xlfn.NORM.DIST(AND(CJ$4&gt;=$E79,CJ$4&lt;=$G79)*(CJ$4-$E79+1),$I79/2,$L79,TRUE)-_xlfn.NORM.DIST(AND(CJ$4&gt;=$E79,CJ$4&lt;=$G79)*(CI$4-$E79+1),$I79/2,$L79,TRUE))/(1-2*_xlfn.NORM.DIST(0,$I79/2,$L79,TRUE))*$C79+($J79="Steady Growth")*(AND(CJ$4&gt;=$E79,CJ$4&lt;=$G79)*((CJ$4-$E79+1)/($I79*($I79+1)/2)*$C79))+($J79="custom")*CustomCF!CC79</f>
        <v>0</v>
      </c>
      <c r="CK79" s="19">
        <f>($J79="Bell Curve")*(_xlfn.NORM.DIST(AND(CK$4&gt;=$E79,CK$4&lt;=$G79)*(CK$4-$E79+1),$I79/2,$L79,TRUE)-_xlfn.NORM.DIST(AND(CK$4&gt;=$E79,CK$4&lt;=$G79)*(CJ$4-$E79+1),$I79/2,$L79,TRUE))/(1-2*_xlfn.NORM.DIST(0,$I79/2,$L79,TRUE))*$C79+($J79="Steady Growth")*(AND(CK$4&gt;=$E79,CK$4&lt;=$G79)*((CK$4-$E79+1)/($I79*($I79+1)/2)*$C79))+($J79="custom")*CustomCF!CD79</f>
        <v>0</v>
      </c>
      <c r="CL79" s="19">
        <f>($J79="Bell Curve")*(_xlfn.NORM.DIST(AND(CL$4&gt;=$E79,CL$4&lt;=$G79)*(CL$4-$E79+1),$I79/2,$L79,TRUE)-_xlfn.NORM.DIST(AND(CL$4&gt;=$E79,CL$4&lt;=$G79)*(CK$4-$E79+1),$I79/2,$L79,TRUE))/(1-2*_xlfn.NORM.DIST(0,$I79/2,$L79,TRUE))*$C79+($J79="Steady Growth")*(AND(CL$4&gt;=$E79,CL$4&lt;=$G79)*((CL$4-$E79+1)/($I79*($I79+1)/2)*$C79))+($J79="custom")*CustomCF!CE79</f>
        <v>0</v>
      </c>
      <c r="CM79" s="19">
        <f>($J79="Bell Curve")*(_xlfn.NORM.DIST(AND(CM$4&gt;=$E79,CM$4&lt;=$G79)*(CM$4-$E79+1),$I79/2,$L79,TRUE)-_xlfn.NORM.DIST(AND(CM$4&gt;=$E79,CM$4&lt;=$G79)*(CL$4-$E79+1),$I79/2,$L79,TRUE))/(1-2*_xlfn.NORM.DIST(0,$I79/2,$L79,TRUE))*$C79+($J79="Steady Growth")*(AND(CM$4&gt;=$E79,CM$4&lt;=$G79)*((CM$4-$E79+1)/($I79*($I79+1)/2)*$C79))+($J79="custom")*CustomCF!CF79</f>
        <v>0</v>
      </c>
      <c r="CN79" s="19">
        <f>($J79="Bell Curve")*(_xlfn.NORM.DIST(AND(CN$4&gt;=$E79,CN$4&lt;=$G79)*(CN$4-$E79+1),$I79/2,$L79,TRUE)-_xlfn.NORM.DIST(AND(CN$4&gt;=$E79,CN$4&lt;=$G79)*(CM$4-$E79+1),$I79/2,$L79,TRUE))/(1-2*_xlfn.NORM.DIST(0,$I79/2,$L79,TRUE))*$C79+($J79="Steady Growth")*(AND(CN$4&gt;=$E79,CN$4&lt;=$G79)*((CN$4-$E79+1)/($I79*($I79+1)/2)*$C79))+($J79="custom")*CustomCF!CG79</f>
        <v>0</v>
      </c>
      <c r="CO79" s="19">
        <f>($J79="Bell Curve")*(_xlfn.NORM.DIST(AND(CO$4&gt;=$E79,CO$4&lt;=$G79)*(CO$4-$E79+1),$I79/2,$L79,TRUE)-_xlfn.NORM.DIST(AND(CO$4&gt;=$E79,CO$4&lt;=$G79)*(CN$4-$E79+1),$I79/2,$L79,TRUE))/(1-2*_xlfn.NORM.DIST(0,$I79/2,$L79,TRUE))*$C79+($J79="Steady Growth")*(AND(CO$4&gt;=$E79,CO$4&lt;=$G79)*((CO$4-$E79+1)/($I79*($I79+1)/2)*$C79))+($J79="custom")*CustomCF!CH79</f>
        <v>0</v>
      </c>
      <c r="CP79" s="19">
        <f>($J79="Bell Curve")*(_xlfn.NORM.DIST(AND(CP$4&gt;=$E79,CP$4&lt;=$G79)*(CP$4-$E79+1),$I79/2,$L79,TRUE)-_xlfn.NORM.DIST(AND(CP$4&gt;=$E79,CP$4&lt;=$G79)*(CO$4-$E79+1),$I79/2,$L79,TRUE))/(1-2*_xlfn.NORM.DIST(0,$I79/2,$L79,TRUE))*$C79+($J79="Steady Growth")*(AND(CP$4&gt;=$E79,CP$4&lt;=$G79)*((CP$4-$E79+1)/($I79*($I79+1)/2)*$C79))+($J79="custom")*CustomCF!CI79</f>
        <v>0</v>
      </c>
      <c r="CQ79" s="19">
        <f>($J79="Bell Curve")*(_xlfn.NORM.DIST(AND(CQ$4&gt;=$E79,CQ$4&lt;=$G79)*(CQ$4-$E79+1),$I79/2,$L79,TRUE)-_xlfn.NORM.DIST(AND(CQ$4&gt;=$E79,CQ$4&lt;=$G79)*(CP$4-$E79+1),$I79/2,$L79,TRUE))/(1-2*_xlfn.NORM.DIST(0,$I79/2,$L79,TRUE))*$C79+($J79="Steady Growth")*(AND(CQ$4&gt;=$E79,CQ$4&lt;=$G79)*((CQ$4-$E79+1)/($I79*($I79+1)/2)*$C79))+($J79="custom")*CustomCF!CJ79</f>
        <v>0</v>
      </c>
      <c r="CR79" s="19">
        <f>($J79="Bell Curve")*(_xlfn.NORM.DIST(AND(CR$4&gt;=$E79,CR$4&lt;=$G79)*(CR$4-$E79+1),$I79/2,$L79,TRUE)-_xlfn.NORM.DIST(AND(CR$4&gt;=$E79,CR$4&lt;=$G79)*(CQ$4-$E79+1),$I79/2,$L79,TRUE))/(1-2*_xlfn.NORM.DIST(0,$I79/2,$L79,TRUE))*$C79+($J79="Steady Growth")*(AND(CR$4&gt;=$E79,CR$4&lt;=$G79)*((CR$4-$E79+1)/($I79*($I79+1)/2)*$C79))+($J79="custom")*CustomCF!CK79</f>
        <v>0</v>
      </c>
      <c r="CS79" s="19">
        <f>($J79="Bell Curve")*(_xlfn.NORM.DIST(AND(CS$4&gt;=$E79,CS$4&lt;=$G79)*(CS$4-$E79+1),$I79/2,$L79,TRUE)-_xlfn.NORM.DIST(AND(CS$4&gt;=$E79,CS$4&lt;=$G79)*(CR$4-$E79+1),$I79/2,$L79,TRUE))/(1-2*_xlfn.NORM.DIST(0,$I79/2,$L79,TRUE))*$C79+($J79="Steady Growth")*(AND(CS$4&gt;=$E79,CS$4&lt;=$G79)*((CS$4-$E79+1)/($I79*($I79+1)/2)*$C79))+($J79="custom")*CustomCF!CL79</f>
        <v>0</v>
      </c>
      <c r="CT79" s="19">
        <f>($J79="Bell Curve")*(_xlfn.NORM.DIST(AND(CT$4&gt;=$E79,CT$4&lt;=$G79)*(CT$4-$E79+1),$I79/2,$L79,TRUE)-_xlfn.NORM.DIST(AND(CT$4&gt;=$E79,CT$4&lt;=$G79)*(CS$4-$E79+1),$I79/2,$L79,TRUE))/(1-2*_xlfn.NORM.DIST(0,$I79/2,$L79,TRUE))*$C79+($J79="Steady Growth")*(AND(CT$4&gt;=$E79,CT$4&lt;=$G79)*((CT$4-$E79+1)/($I79*($I79+1)/2)*$C79))+($J79="custom")*CustomCF!CM79</f>
        <v>0</v>
      </c>
      <c r="CU79" s="19">
        <f>($J79="Bell Curve")*(_xlfn.NORM.DIST(AND(CU$4&gt;=$E79,CU$4&lt;=$G79)*(CU$4-$E79+1),$I79/2,$L79,TRUE)-_xlfn.NORM.DIST(AND(CU$4&gt;=$E79,CU$4&lt;=$G79)*(CT$4-$E79+1),$I79/2,$L79,TRUE))/(1-2*_xlfn.NORM.DIST(0,$I79/2,$L79,TRUE))*$C79+($J79="Steady Growth")*(AND(CU$4&gt;=$E79,CU$4&lt;=$G79)*((CU$4-$E79+1)/($I79*($I79+1)/2)*$C79))+($J79="custom")*CustomCF!CN79</f>
        <v>0</v>
      </c>
      <c r="CV79" s="19">
        <f>($J79="Bell Curve")*(_xlfn.NORM.DIST(AND(CV$4&gt;=$E79,CV$4&lt;=$G79)*(CV$4-$E79+1),$I79/2,$L79,TRUE)-_xlfn.NORM.DIST(AND(CV$4&gt;=$E79,CV$4&lt;=$G79)*(CU$4-$E79+1),$I79/2,$L79,TRUE))/(1-2*_xlfn.NORM.DIST(0,$I79/2,$L79,TRUE))*$C79+($J79="Steady Growth")*(AND(CV$4&gt;=$E79,CV$4&lt;=$G79)*((CV$4-$E79+1)/($I79*($I79+1)/2)*$C79))+($J79="custom")*CustomCF!CO79</f>
        <v>0</v>
      </c>
      <c r="CW79" s="19">
        <f>($J79="Bell Curve")*(_xlfn.NORM.DIST(AND(CW$4&gt;=$E79,CW$4&lt;=$G79)*(CW$4-$E79+1),$I79/2,$L79,TRUE)-_xlfn.NORM.DIST(AND(CW$4&gt;=$E79,CW$4&lt;=$G79)*(CV$4-$E79+1),$I79/2,$L79,TRUE))/(1-2*_xlfn.NORM.DIST(0,$I79/2,$L79,TRUE))*$C79+($J79="Steady Growth")*(AND(CW$4&gt;=$E79,CW$4&lt;=$G79)*((CW$4-$E79+1)/($I79*($I79+1)/2)*$C79))+($J79="custom")*CustomCF!CP79</f>
        <v>0</v>
      </c>
      <c r="CX79" s="19">
        <f>($J79="Bell Curve")*(_xlfn.NORM.DIST(AND(CX$4&gt;=$E79,CX$4&lt;=$G79)*(CX$4-$E79+1),$I79/2,$L79,TRUE)-_xlfn.NORM.DIST(AND(CX$4&gt;=$E79,CX$4&lt;=$G79)*(CW$4-$E79+1),$I79/2,$L79,TRUE))/(1-2*_xlfn.NORM.DIST(0,$I79/2,$L79,TRUE))*$C79+($J79="Steady Growth")*(AND(CX$4&gt;=$E79,CX$4&lt;=$G79)*((CX$4-$E79+1)/($I79*($I79+1)/2)*$C79))+($J79="custom")*CustomCF!CQ79</f>
        <v>0</v>
      </c>
      <c r="CY79" s="19">
        <f>($J79="Bell Curve")*(_xlfn.NORM.DIST(AND(CY$4&gt;=$E79,CY$4&lt;=$G79)*(CY$4-$E79+1),$I79/2,$L79,TRUE)-_xlfn.NORM.DIST(AND(CY$4&gt;=$E79,CY$4&lt;=$G79)*(CX$4-$E79+1),$I79/2,$L79,TRUE))/(1-2*_xlfn.NORM.DIST(0,$I79/2,$L79,TRUE))*$C79+($J79="Steady Growth")*(AND(CY$4&gt;=$E79,CY$4&lt;=$G79)*((CY$4-$E79+1)/($I79*($I79+1)/2)*$C79))+($J79="custom")*CustomCF!CR79</f>
        <v>0</v>
      </c>
      <c r="CZ79" s="19">
        <f>($J79="Bell Curve")*(_xlfn.NORM.DIST(AND(CZ$4&gt;=$E79,CZ$4&lt;=$G79)*(CZ$4-$E79+1),$I79/2,$L79,TRUE)-_xlfn.NORM.DIST(AND(CZ$4&gt;=$E79,CZ$4&lt;=$G79)*(CY$4-$E79+1),$I79/2,$L79,TRUE))/(1-2*_xlfn.NORM.DIST(0,$I79/2,$L79,TRUE))*$C79+($J79="Steady Growth")*(AND(CZ$4&gt;=$E79,CZ$4&lt;=$G79)*((CZ$4-$E79+1)/($I79*($I79+1)/2)*$C79))+($J79="custom")*CustomCF!CS79</f>
        <v>0</v>
      </c>
      <c r="DA79" s="19">
        <f>($J79="Bell Curve")*(_xlfn.NORM.DIST(AND(DA$4&gt;=$E79,DA$4&lt;=$G79)*(DA$4-$E79+1),$I79/2,$L79,TRUE)-_xlfn.NORM.DIST(AND(DA$4&gt;=$E79,DA$4&lt;=$G79)*(CZ$4-$E79+1),$I79/2,$L79,TRUE))/(1-2*_xlfn.NORM.DIST(0,$I79/2,$L79,TRUE))*$C79+($J79="Steady Growth")*(AND(DA$4&gt;=$E79,DA$4&lt;=$G79)*((DA$4-$E79+1)/($I79*($I79+1)/2)*$C79))+($J79="custom")*CustomCF!CT79</f>
        <v>0</v>
      </c>
      <c r="DB79" s="19">
        <f>($J79="Bell Curve")*(_xlfn.NORM.DIST(AND(DB$4&gt;=$E79,DB$4&lt;=$G79)*(DB$4-$E79+1),$I79/2,$L79,TRUE)-_xlfn.NORM.DIST(AND(DB$4&gt;=$E79,DB$4&lt;=$G79)*(DA$4-$E79+1),$I79/2,$L79,TRUE))/(1-2*_xlfn.NORM.DIST(0,$I79/2,$L79,TRUE))*$C79+($J79="Steady Growth")*(AND(DB$4&gt;=$E79,DB$4&lt;=$G79)*((DB$4-$E79+1)/($I79*($I79+1)/2)*$C79))+($J79="custom")*CustomCF!CU79</f>
        <v>0</v>
      </c>
      <c r="DC79" s="19">
        <f>($J79="Bell Curve")*(_xlfn.NORM.DIST(AND(DC$4&gt;=$E79,DC$4&lt;=$G79)*(DC$4-$E79+1),$I79/2,$L79,TRUE)-_xlfn.NORM.DIST(AND(DC$4&gt;=$E79,DC$4&lt;=$G79)*(DB$4-$E79+1),$I79/2,$L79,TRUE))/(1-2*_xlfn.NORM.DIST(0,$I79/2,$L79,TRUE))*$C79+($J79="Steady Growth")*(AND(DC$4&gt;=$E79,DC$4&lt;=$G79)*((DC$4-$E79+1)/($I79*($I79+1)/2)*$C79))+($J79="custom")*CustomCF!CV79</f>
        <v>0</v>
      </c>
      <c r="DD79" s="19">
        <f>($J79="Bell Curve")*(_xlfn.NORM.DIST(AND(DD$4&gt;=$E79,DD$4&lt;=$G79)*(DD$4-$E79+1),$I79/2,$L79,TRUE)-_xlfn.NORM.DIST(AND(DD$4&gt;=$E79,DD$4&lt;=$G79)*(DC$4-$E79+1),$I79/2,$L79,TRUE))/(1-2*_xlfn.NORM.DIST(0,$I79/2,$L79,TRUE))*$C79+($J79="Steady Growth")*(AND(DD$4&gt;=$E79,DD$4&lt;=$G79)*((DD$4-$E79+1)/($I79*($I79+1)/2)*$C79))+($J79="custom")*CustomCF!CW79</f>
        <v>0</v>
      </c>
      <c r="DE79" s="19">
        <f>($J79="Bell Curve")*(_xlfn.NORM.DIST(AND(DE$4&gt;=$E79,DE$4&lt;=$G79)*(DE$4-$E79+1),$I79/2,$L79,TRUE)-_xlfn.NORM.DIST(AND(DE$4&gt;=$E79,DE$4&lt;=$G79)*(DD$4-$E79+1),$I79/2,$L79,TRUE))/(1-2*_xlfn.NORM.DIST(0,$I79/2,$L79,TRUE))*$C79+($J79="Steady Growth")*(AND(DE$4&gt;=$E79,DE$4&lt;=$G79)*((DE$4-$E79+1)/($I79*($I79+1)/2)*$C79))+($J79="custom")*CustomCF!CX79</f>
        <v>0</v>
      </c>
      <c r="DF79" s="19">
        <f>($J79="Bell Curve")*(_xlfn.NORM.DIST(AND(DF$4&gt;=$E79,DF$4&lt;=$G79)*(DF$4-$E79+1),$I79/2,$L79,TRUE)-_xlfn.NORM.DIST(AND(DF$4&gt;=$E79,DF$4&lt;=$G79)*(DE$4-$E79+1),$I79/2,$L79,TRUE))/(1-2*_xlfn.NORM.DIST(0,$I79/2,$L79,TRUE))*$C79+($J79="Steady Growth")*(AND(DF$4&gt;=$E79,DF$4&lt;=$G79)*((DF$4-$E79+1)/($I79*($I79+1)/2)*$C79))+($J79="custom")*CustomCF!CY79</f>
        <v>0</v>
      </c>
      <c r="DG79" s="19">
        <f>($J79="Bell Curve")*(_xlfn.NORM.DIST(AND(DG$4&gt;=$E79,DG$4&lt;=$G79)*(DG$4-$E79+1),$I79/2,$L79,TRUE)-_xlfn.NORM.DIST(AND(DG$4&gt;=$E79,DG$4&lt;=$G79)*(DF$4-$E79+1),$I79/2,$L79,TRUE))/(1-2*_xlfn.NORM.DIST(0,$I79/2,$L79,TRUE))*$C79+($J79="Steady Growth")*(AND(DG$4&gt;=$E79,DG$4&lt;=$G79)*((DG$4-$E79+1)/($I79*($I79+1)/2)*$C79))+($J79="custom")*CustomCF!CZ79</f>
        <v>0</v>
      </c>
      <c r="DH79" s="19">
        <f>($J79="Bell Curve")*(_xlfn.NORM.DIST(AND(DH$4&gt;=$E79,DH$4&lt;=$G79)*(DH$4-$E79+1),$I79/2,$L79,TRUE)-_xlfn.NORM.DIST(AND(DH$4&gt;=$E79,DH$4&lt;=$G79)*(DG$4-$E79+1),$I79/2,$L79,TRUE))/(1-2*_xlfn.NORM.DIST(0,$I79/2,$L79,TRUE))*$C79+($J79="Steady Growth")*(AND(DH$4&gt;=$E79,DH$4&lt;=$G79)*((DH$4-$E79+1)/($I79*($I79+1)/2)*$C79))+($J79="custom")*CustomCF!DA79</f>
        <v>0</v>
      </c>
      <c r="DI79" s="19">
        <f>($J79="Bell Curve")*(_xlfn.NORM.DIST(AND(DI$4&gt;=$E79,DI$4&lt;=$G79)*(DI$4-$E79+1),$I79/2,$L79,TRUE)-_xlfn.NORM.DIST(AND(DI$4&gt;=$E79,DI$4&lt;=$G79)*(DH$4-$E79+1),$I79/2,$L79,TRUE))/(1-2*_xlfn.NORM.DIST(0,$I79/2,$L79,TRUE))*$C79+($J79="Steady Growth")*(AND(DI$4&gt;=$E79,DI$4&lt;=$G79)*((DI$4-$E79+1)/($I79*($I79+1)/2)*$C79))+($J79="custom")*CustomCF!DB79</f>
        <v>0</v>
      </c>
      <c r="DJ79" s="19">
        <f>($J79="Bell Curve")*(_xlfn.NORM.DIST(AND(DJ$4&gt;=$E79,DJ$4&lt;=$G79)*(DJ$4-$E79+1),$I79/2,$L79,TRUE)-_xlfn.NORM.DIST(AND(DJ$4&gt;=$E79,DJ$4&lt;=$G79)*(DI$4-$E79+1),$I79/2,$L79,TRUE))/(1-2*_xlfn.NORM.DIST(0,$I79/2,$L79,TRUE))*$C79+($J79="Steady Growth")*(AND(DJ$4&gt;=$E79,DJ$4&lt;=$G79)*((DJ$4-$E79+1)/($I79*($I79+1)/2)*$C79))+($J79="custom")*CustomCF!DC79</f>
        <v>0</v>
      </c>
      <c r="DK79" s="19">
        <f>($J79="Bell Curve")*(_xlfn.NORM.DIST(AND(DK$4&gt;=$E79,DK$4&lt;=$G79)*(DK$4-$E79+1),$I79/2,$L79,TRUE)-_xlfn.NORM.DIST(AND(DK$4&gt;=$E79,DK$4&lt;=$G79)*(DJ$4-$E79+1),$I79/2,$L79,TRUE))/(1-2*_xlfn.NORM.DIST(0,$I79/2,$L79,TRUE))*$C79+($J79="Steady Growth")*(AND(DK$4&gt;=$E79,DK$4&lt;=$G79)*((DK$4-$E79+1)/($I79*($I79+1)/2)*$C79))+($J79="custom")*CustomCF!DD79</f>
        <v>0</v>
      </c>
      <c r="DL79" s="19">
        <f>($J79="Bell Curve")*(_xlfn.NORM.DIST(AND(DL$4&gt;=$E79,DL$4&lt;=$G79)*(DL$4-$E79+1),$I79/2,$L79,TRUE)-_xlfn.NORM.DIST(AND(DL$4&gt;=$E79,DL$4&lt;=$G79)*(DK$4-$E79+1),$I79/2,$L79,TRUE))/(1-2*_xlfn.NORM.DIST(0,$I79/2,$L79,TRUE))*$C79+($J79="Steady Growth")*(AND(DL$4&gt;=$E79,DL$4&lt;=$G79)*((DL$4-$E79+1)/($I79*($I79+1)/2)*$C79))+($J79="custom")*CustomCF!DE79</f>
        <v>0</v>
      </c>
      <c r="DM79" s="19">
        <f>($J79="Bell Curve")*(_xlfn.NORM.DIST(AND(DM$4&gt;=$E79,DM$4&lt;=$G79)*(DM$4-$E79+1),$I79/2,$L79,TRUE)-_xlfn.NORM.DIST(AND(DM$4&gt;=$E79,DM$4&lt;=$G79)*(DL$4-$E79+1),$I79/2,$L79,TRUE))/(1-2*_xlfn.NORM.DIST(0,$I79/2,$L79,TRUE))*$C79+($J79="Steady Growth")*(AND(DM$4&gt;=$E79,DM$4&lt;=$G79)*((DM$4-$E79+1)/($I79*($I79+1)/2)*$C79))+($J79="custom")*CustomCF!DF79</f>
        <v>0</v>
      </c>
      <c r="DN79" s="19">
        <f>($J79="Bell Curve")*(_xlfn.NORM.DIST(AND(DN$4&gt;=$E79,DN$4&lt;=$G79)*(DN$4-$E79+1),$I79/2,$L79,TRUE)-_xlfn.NORM.DIST(AND(DN$4&gt;=$E79,DN$4&lt;=$G79)*(DM$4-$E79+1),$I79/2,$L79,TRUE))/(1-2*_xlfn.NORM.DIST(0,$I79/2,$L79,TRUE))*$C79+($J79="Steady Growth")*(AND(DN$4&gt;=$E79,DN$4&lt;=$G79)*((DN$4-$E79+1)/($I79*($I79+1)/2)*$C79))+($J79="custom")*CustomCF!DG79</f>
        <v>0</v>
      </c>
      <c r="DO79" s="19">
        <f>($J79="Bell Curve")*(_xlfn.NORM.DIST(AND(DO$4&gt;=$E79,DO$4&lt;=$G79)*(DO$4-$E79+1),$I79/2,$L79,TRUE)-_xlfn.NORM.DIST(AND(DO$4&gt;=$E79,DO$4&lt;=$G79)*(DN$4-$E79+1),$I79/2,$L79,TRUE))/(1-2*_xlfn.NORM.DIST(0,$I79/2,$L79,TRUE))*$C79+($J79="Steady Growth")*(AND(DO$4&gt;=$E79,DO$4&lt;=$G79)*((DO$4-$E79+1)/($I79*($I79+1)/2)*$C79))+($J79="custom")*CustomCF!DH79</f>
        <v>0</v>
      </c>
      <c r="DP79" s="19">
        <f>($J79="Bell Curve")*(_xlfn.NORM.DIST(AND(DP$4&gt;=$E79,DP$4&lt;=$G79)*(DP$4-$E79+1),$I79/2,$L79,TRUE)-_xlfn.NORM.DIST(AND(DP$4&gt;=$E79,DP$4&lt;=$G79)*(DO$4-$E79+1),$I79/2,$L79,TRUE))/(1-2*_xlfn.NORM.DIST(0,$I79/2,$L79,TRUE))*$C79+($J79="Steady Growth")*(AND(DP$4&gt;=$E79,DP$4&lt;=$G79)*((DP$4-$E79+1)/($I79*($I79+1)/2)*$C79))+($J79="custom")*CustomCF!DI79</f>
        <v>0</v>
      </c>
      <c r="DQ79" s="19">
        <f>($J79="Bell Curve")*(_xlfn.NORM.DIST(AND(DQ$4&gt;=$E79,DQ$4&lt;=$G79)*(DQ$4-$E79+1),$I79/2,$L79,TRUE)-_xlfn.NORM.DIST(AND(DQ$4&gt;=$E79,DQ$4&lt;=$G79)*(DP$4-$E79+1),$I79/2,$L79,TRUE))/(1-2*_xlfn.NORM.DIST(0,$I79/2,$L79,TRUE))*$C79+($J79="Steady Growth")*(AND(DQ$4&gt;=$E79,DQ$4&lt;=$G79)*((DQ$4-$E79+1)/($I79*($I79+1)/2)*$C79))+($J79="custom")*CustomCF!DJ79</f>
        <v>0</v>
      </c>
      <c r="DR79" s="19">
        <f>($J79="Bell Curve")*(_xlfn.NORM.DIST(AND(DR$4&gt;=$E79,DR$4&lt;=$G79)*(DR$4-$E79+1),$I79/2,$L79,TRUE)-_xlfn.NORM.DIST(AND(DR$4&gt;=$E79,DR$4&lt;=$G79)*(DQ$4-$E79+1),$I79/2,$L79,TRUE))/(1-2*_xlfn.NORM.DIST(0,$I79/2,$L79,TRUE))*$C79+($J79="Steady Growth")*(AND(DR$4&gt;=$E79,DR$4&lt;=$G79)*((DR$4-$E79+1)/($I79*($I79+1)/2)*$C79))+($J79="custom")*CustomCF!DK79</f>
        <v>0</v>
      </c>
      <c r="DS79" s="19">
        <f>($J79="Bell Curve")*(_xlfn.NORM.DIST(AND(DS$4&gt;=$E79,DS$4&lt;=$G79)*(DS$4-$E79+1),$I79/2,$L79,TRUE)-_xlfn.NORM.DIST(AND(DS$4&gt;=$E79,DS$4&lt;=$G79)*(DR$4-$E79+1),$I79/2,$L79,TRUE))/(1-2*_xlfn.NORM.DIST(0,$I79/2,$L79,TRUE))*$C79+($J79="Steady Growth")*(AND(DS$4&gt;=$E79,DS$4&lt;=$G79)*((DS$4-$E79+1)/($I79*($I79+1)/2)*$C79))+($J79="custom")*CustomCF!DL79</f>
        <v>0</v>
      </c>
      <c r="DT79" s="19">
        <f>($J79="Bell Curve")*(_xlfn.NORM.DIST(AND(DT$4&gt;=$E79,DT$4&lt;=$G79)*(DT$4-$E79+1),$I79/2,$L79,TRUE)-_xlfn.NORM.DIST(AND(DT$4&gt;=$E79,DT$4&lt;=$G79)*(DS$4-$E79+1),$I79/2,$L79,TRUE))/(1-2*_xlfn.NORM.DIST(0,$I79/2,$L79,TRUE))*$C79+($J79="Steady Growth")*(AND(DT$4&gt;=$E79,DT$4&lt;=$G79)*((DT$4-$E79+1)/($I79*($I79+1)/2)*$C79))+($J79="custom")*CustomCF!DM79</f>
        <v>0</v>
      </c>
      <c r="DU79" s="19">
        <f>($J79="Bell Curve")*(_xlfn.NORM.DIST(AND(DU$4&gt;=$E79,DU$4&lt;=$G79)*(DU$4-$E79+1),$I79/2,$L79,TRUE)-_xlfn.NORM.DIST(AND(DU$4&gt;=$E79,DU$4&lt;=$G79)*(DT$4-$E79+1),$I79/2,$L79,TRUE))/(1-2*_xlfn.NORM.DIST(0,$I79/2,$L79,TRUE))*$C79+($J79="Steady Growth")*(AND(DU$4&gt;=$E79,DU$4&lt;=$G79)*((DU$4-$E79+1)/($I79*($I79+1)/2)*$C79))+($J79="custom")*CustomCF!DN79</f>
        <v>0</v>
      </c>
      <c r="DV79" s="19">
        <f>($J79="Bell Curve")*(_xlfn.NORM.DIST(AND(DV$4&gt;=$E79,DV$4&lt;=$G79)*(DV$4-$E79+1),$I79/2,$L79,TRUE)-_xlfn.NORM.DIST(AND(DV$4&gt;=$E79,DV$4&lt;=$G79)*(DU$4-$E79+1),$I79/2,$L79,TRUE))/(1-2*_xlfn.NORM.DIST(0,$I79/2,$L79,TRUE))*$C79+($J79="Steady Growth")*(AND(DV$4&gt;=$E79,DV$4&lt;=$G79)*((DV$4-$E79+1)/($I79*($I79+1)/2)*$C79))+($J79="custom")*CustomCF!DO79</f>
        <v>0</v>
      </c>
      <c r="DW79" s="19">
        <f>($J79="Bell Curve")*(_xlfn.NORM.DIST(AND(DW$4&gt;=$E79,DW$4&lt;=$G79)*(DW$4-$E79+1),$I79/2,$L79,TRUE)-_xlfn.NORM.DIST(AND(DW$4&gt;=$E79,DW$4&lt;=$G79)*(DV$4-$E79+1),$I79/2,$L79,TRUE))/(1-2*_xlfn.NORM.DIST(0,$I79/2,$L79,TRUE))*$C79+($J79="Steady Growth")*(AND(DW$4&gt;=$E79,DW$4&lt;=$G79)*((DW$4-$E79+1)/($I79*($I79+1)/2)*$C79))+($J79="custom")*CustomCF!DP79</f>
        <v>0</v>
      </c>
      <c r="DX79" s="19">
        <f>($J79="Bell Curve")*(_xlfn.NORM.DIST(AND(DX$4&gt;=$E79,DX$4&lt;=$G79)*(DX$4-$E79+1),$I79/2,$L79,TRUE)-_xlfn.NORM.DIST(AND(DX$4&gt;=$E79,DX$4&lt;=$G79)*(DW$4-$E79+1),$I79/2,$L79,TRUE))/(1-2*_xlfn.NORM.DIST(0,$I79/2,$L79,TRUE))*$C79+($J79="Steady Growth")*(AND(DX$4&gt;=$E79,DX$4&lt;=$G79)*((DX$4-$E79+1)/($I79*($I79+1)/2)*$C79))+($J79="custom")*CustomCF!DQ79</f>
        <v>0</v>
      </c>
      <c r="DY79" s="19">
        <f>($J79="Bell Curve")*(_xlfn.NORM.DIST(AND(DY$4&gt;=$E79,DY$4&lt;=$G79)*(DY$4-$E79+1),$I79/2,$L79,TRUE)-_xlfn.NORM.DIST(AND(DY$4&gt;=$E79,DY$4&lt;=$G79)*(DX$4-$E79+1),$I79/2,$L79,TRUE))/(1-2*_xlfn.NORM.DIST(0,$I79/2,$L79,TRUE))*$C79+($J79="Steady Growth")*(AND(DY$4&gt;=$E79,DY$4&lt;=$G79)*((DY$4-$E79+1)/($I79*($I79+1)/2)*$C79))+($J79="custom")*CustomCF!DR79</f>
        <v>0</v>
      </c>
      <c r="DZ79" s="19">
        <f>($J79="Bell Curve")*(_xlfn.NORM.DIST(AND(DZ$4&gt;=$E79,DZ$4&lt;=$G79)*(DZ$4-$E79+1),$I79/2,$L79,TRUE)-_xlfn.NORM.DIST(AND(DZ$4&gt;=$E79,DZ$4&lt;=$G79)*(DY$4-$E79+1),$I79/2,$L79,TRUE))/(1-2*_xlfn.NORM.DIST(0,$I79/2,$L79,TRUE))*$C79+($J79="Steady Growth")*(AND(DZ$4&gt;=$E79,DZ$4&lt;=$G79)*((DZ$4-$E79+1)/($I79*($I79+1)/2)*$C79))+($J79="custom")*CustomCF!DS79</f>
        <v>0</v>
      </c>
      <c r="EA79" s="19">
        <f>($J79="Bell Curve")*(_xlfn.NORM.DIST(AND(EA$4&gt;=$E79,EA$4&lt;=$G79)*(EA$4-$E79+1),$I79/2,$L79,TRUE)-_xlfn.NORM.DIST(AND(EA$4&gt;=$E79,EA$4&lt;=$G79)*(DZ$4-$E79+1),$I79/2,$L79,TRUE))/(1-2*_xlfn.NORM.DIST(0,$I79/2,$L79,TRUE))*$C79+($J79="Steady Growth")*(AND(EA$4&gt;=$E79,EA$4&lt;=$G79)*((EA$4-$E79+1)/($I79*($I79+1)/2)*$C79))+($J79="custom")*CustomCF!DT79</f>
        <v>0</v>
      </c>
      <c r="EB79" s="19">
        <f>($J79="Bell Curve")*(_xlfn.NORM.DIST(AND(EB$4&gt;=$E79,EB$4&lt;=$G79)*(EB$4-$E79+1),$I79/2,$L79,TRUE)-_xlfn.NORM.DIST(AND(EB$4&gt;=$E79,EB$4&lt;=$G79)*(EA$4-$E79+1),$I79/2,$L79,TRUE))/(1-2*_xlfn.NORM.DIST(0,$I79/2,$L79,TRUE))*$C79+($J79="Steady Growth")*(AND(EB$4&gt;=$E79,EB$4&lt;=$G79)*((EB$4-$E79+1)/($I79*($I79+1)/2)*$C79))+($J79="custom")*CustomCF!DU79</f>
        <v>0</v>
      </c>
      <c r="EC79" s="19">
        <f>($J79="Bell Curve")*(_xlfn.NORM.DIST(AND(EC$4&gt;=$E79,EC$4&lt;=$G79)*(EC$4-$E79+1),$I79/2,$L79,TRUE)-_xlfn.NORM.DIST(AND(EC$4&gt;=$E79,EC$4&lt;=$G79)*(EB$4-$E79+1),$I79/2,$L79,TRUE))/(1-2*_xlfn.NORM.DIST(0,$I79/2,$L79,TRUE))*$C79+($J79="Steady Growth")*(AND(EC$4&gt;=$E79,EC$4&lt;=$G79)*((EC$4-$E79+1)/($I79*($I79+1)/2)*$C79))+($J79="custom")*CustomCF!DV79</f>
        <v>0</v>
      </c>
      <c r="ED79" s="19">
        <f>($J79="Bell Curve")*(_xlfn.NORM.DIST(AND(ED$4&gt;=$E79,ED$4&lt;=$G79)*(ED$4-$E79+1),$I79/2,$L79,TRUE)-_xlfn.NORM.DIST(AND(ED$4&gt;=$E79,ED$4&lt;=$G79)*(EC$4-$E79+1),$I79/2,$L79,TRUE))/(1-2*_xlfn.NORM.DIST(0,$I79/2,$L79,TRUE))*$C79+($J79="Steady Growth")*(AND(ED$4&gt;=$E79,ED$4&lt;=$G79)*((ED$4-$E79+1)/($I79*($I79+1)/2)*$C79))+($J79="custom")*CustomCF!DW79</f>
        <v>0</v>
      </c>
      <c r="EE79" s="19">
        <f>($J79="Bell Curve")*(_xlfn.NORM.DIST(AND(EE$4&gt;=$E79,EE$4&lt;=$G79)*(EE$4-$E79+1),$I79/2,$L79,TRUE)-_xlfn.NORM.DIST(AND(EE$4&gt;=$E79,EE$4&lt;=$G79)*(ED$4-$E79+1),$I79/2,$L79,TRUE))/(1-2*_xlfn.NORM.DIST(0,$I79/2,$L79,TRUE))*$C79+($J79="Steady Growth")*(AND(EE$4&gt;=$E79,EE$4&lt;=$G79)*((EE$4-$E79+1)/($I79*($I79+1)/2)*$C79))+($J79="custom")*CustomCF!DX79</f>
        <v>0</v>
      </c>
      <c r="EF79" s="121">
        <f>($J79="Bell Curve")*(_xlfn.NORM.DIST(AND(EF$4&gt;=$E79,EF$4&lt;=$G79)*(EF$4-$E79+1),$I79/2,$L79,TRUE)-_xlfn.NORM.DIST(AND(EF$4&gt;=$E79,EF$4&lt;=$G79)*(EE$4-$E79+1),$I79/2,$L79,TRUE))/(1-2*_xlfn.NORM.DIST(0,$I79/2,$L79,TRUE))*$C79+($J79="Steady Growth")*(AND(EF$4&gt;=$E79,EF$4&lt;=$G79)*((EF$4-$E79+1)/($I79*($I79+1)/2)*$C79))+($J79="custom")*CustomCF!DY79</f>
        <v>0</v>
      </c>
    </row>
    <row r="80" spans="2:136" hidden="1" outlineLevel="1" x14ac:dyDescent="0.2">
      <c r="B80" s="103">
        <f>Budget!S26</f>
        <v>0</v>
      </c>
      <c r="C80" s="19">
        <f>Budget!T27</f>
        <v>0</v>
      </c>
      <c r="D80" s="19" t="str">
        <f t="shared" si="29"/>
        <v/>
      </c>
      <c r="E80" s="92">
        <v>12</v>
      </c>
      <c r="F80" s="18">
        <f>IF(J80="Custom",CustomCF!E80,INDEX($P$6:$EF$6,MATCH(E80,$P$4:$EF$4,0)))</f>
        <v>46387</v>
      </c>
      <c r="G80" s="92">
        <v>30</v>
      </c>
      <c r="H80" s="18">
        <f>IF(J80="Custom",CustomCF!F80,INDEX($P$6:$EF$6,MATCH(G80,$P$4:$EF$4,0)))</f>
        <v>46934</v>
      </c>
      <c r="I80" s="9">
        <f t="shared" si="30"/>
        <v>19</v>
      </c>
      <c r="J80" s="92" t="s">
        <v>30</v>
      </c>
      <c r="K80" s="92" t="s">
        <v>31</v>
      </c>
      <c r="L80" s="9">
        <f t="shared" si="28"/>
        <v>10000000</v>
      </c>
      <c r="M80" s="107">
        <f t="shared" si="23"/>
        <v>0</v>
      </c>
      <c r="N80" s="112" t="str">
        <f t="shared" si="31"/>
        <v>OK</v>
      </c>
      <c r="O80" s="112"/>
      <c r="P80" s="19">
        <f>($J80="Bell Curve")*(_xlfn.NORM.DIST(AND(P$4&gt;=$E80,P$4&lt;=$G80)*(P$4-$E80+1),$I80/2,$L80,TRUE)-_xlfn.NORM.DIST(AND(P$4&gt;=$E80,P$4&lt;=$G80)*(N$4-$E80+1),$I80/2,$L80,TRUE))/(1-2*_xlfn.NORM.DIST(0,$I80/2,$L80,TRUE))*$C80+($J80="Steady Growth")*(AND(P$4&gt;=$E80,P$4&lt;=$G80)*((P$4-$E80+1)/($I80*($I80+1)/2)*$C80))+($J80="custom")*CustomCF!I80</f>
        <v>0</v>
      </c>
      <c r="Q80" s="19">
        <f>($J80="Bell Curve")*(_xlfn.NORM.DIST(AND(Q$4&gt;=$E80,Q$4&lt;=$G80)*(Q$4-$E80+1),$I80/2,$L80,TRUE)-_xlfn.NORM.DIST(AND(Q$4&gt;=$E80,Q$4&lt;=$G80)*(P$4-$E80+1),$I80/2,$L80,TRUE))/(1-2*_xlfn.NORM.DIST(0,$I80/2,$L80,TRUE))*$C80+($J80="Steady Growth")*(AND(Q$4&gt;=$E80,Q$4&lt;=$G80)*((Q$4-$E80+1)/($I80*($I80+1)/2)*$C80))+($J80="custom")*CustomCF!J80</f>
        <v>0</v>
      </c>
      <c r="R80" s="19">
        <f>($J80="Bell Curve")*(_xlfn.NORM.DIST(AND(R$4&gt;=$E80,R$4&lt;=$G80)*(R$4-$E80+1),$I80/2,$L80,TRUE)-_xlfn.NORM.DIST(AND(R$4&gt;=$E80,R$4&lt;=$G80)*(Q$4-$E80+1),$I80/2,$L80,TRUE))/(1-2*_xlfn.NORM.DIST(0,$I80/2,$L80,TRUE))*$C80+($J80="Steady Growth")*(AND(R$4&gt;=$E80,R$4&lt;=$G80)*((R$4-$E80+1)/($I80*($I80+1)/2)*$C80))+($J80="custom")*CustomCF!K80</f>
        <v>0</v>
      </c>
      <c r="S80" s="19">
        <f>($J80="Bell Curve")*(_xlfn.NORM.DIST(AND(S$4&gt;=$E80,S$4&lt;=$G80)*(S$4-$E80+1),$I80/2,$L80,TRUE)-_xlfn.NORM.DIST(AND(S$4&gt;=$E80,S$4&lt;=$G80)*(R$4-$E80+1),$I80/2,$L80,TRUE))/(1-2*_xlfn.NORM.DIST(0,$I80/2,$L80,TRUE))*$C80+($J80="Steady Growth")*(AND(S$4&gt;=$E80,S$4&lt;=$G80)*((S$4-$E80+1)/($I80*($I80+1)/2)*$C80))+($J80="custom")*CustomCF!L80</f>
        <v>0</v>
      </c>
      <c r="T80" s="19">
        <f>($J80="Bell Curve")*(_xlfn.NORM.DIST(AND(T$4&gt;=$E80,T$4&lt;=$G80)*(T$4-$E80+1),$I80/2,$L80,TRUE)-_xlfn.NORM.DIST(AND(T$4&gt;=$E80,T$4&lt;=$G80)*(S$4-$E80+1),$I80/2,$L80,TRUE))/(1-2*_xlfn.NORM.DIST(0,$I80/2,$L80,TRUE))*$C80+($J80="Steady Growth")*(AND(T$4&gt;=$E80,T$4&lt;=$G80)*((T$4-$E80+1)/($I80*($I80+1)/2)*$C80))+($J80="custom")*CustomCF!M80</f>
        <v>0</v>
      </c>
      <c r="U80" s="19">
        <f>($J80="Bell Curve")*(_xlfn.NORM.DIST(AND(U$4&gt;=$E80,U$4&lt;=$G80)*(U$4-$E80+1),$I80/2,$L80,TRUE)-_xlfn.NORM.DIST(AND(U$4&gt;=$E80,U$4&lt;=$G80)*(T$4-$E80+1),$I80/2,$L80,TRUE))/(1-2*_xlfn.NORM.DIST(0,$I80/2,$L80,TRUE))*$C80+($J80="Steady Growth")*(AND(U$4&gt;=$E80,U$4&lt;=$G80)*((U$4-$E80+1)/($I80*($I80+1)/2)*$C80))+($J80="custom")*CustomCF!N80</f>
        <v>0</v>
      </c>
      <c r="V80" s="19">
        <f>($J80="Bell Curve")*(_xlfn.NORM.DIST(AND(V$4&gt;=$E80,V$4&lt;=$G80)*(V$4-$E80+1),$I80/2,$L80,TRUE)-_xlfn.NORM.DIST(AND(V$4&gt;=$E80,V$4&lt;=$G80)*(U$4-$E80+1),$I80/2,$L80,TRUE))/(1-2*_xlfn.NORM.DIST(0,$I80/2,$L80,TRUE))*$C80+($J80="Steady Growth")*(AND(V$4&gt;=$E80,V$4&lt;=$G80)*((V$4-$E80+1)/($I80*($I80+1)/2)*$C80))+($J80="custom")*CustomCF!O80</f>
        <v>0</v>
      </c>
      <c r="W80" s="19">
        <f>($J80="Bell Curve")*(_xlfn.NORM.DIST(AND(W$4&gt;=$E80,W$4&lt;=$G80)*(W$4-$E80+1),$I80/2,$L80,TRUE)-_xlfn.NORM.DIST(AND(W$4&gt;=$E80,W$4&lt;=$G80)*(V$4-$E80+1),$I80/2,$L80,TRUE))/(1-2*_xlfn.NORM.DIST(0,$I80/2,$L80,TRUE))*$C80+($J80="Steady Growth")*(AND(W$4&gt;=$E80,W$4&lt;=$G80)*((W$4-$E80+1)/($I80*($I80+1)/2)*$C80))+($J80="custom")*CustomCF!P80</f>
        <v>0</v>
      </c>
      <c r="X80" s="19">
        <f>($J80="Bell Curve")*(_xlfn.NORM.DIST(AND(X$4&gt;=$E80,X$4&lt;=$G80)*(X$4-$E80+1),$I80/2,$L80,TRUE)-_xlfn.NORM.DIST(AND(X$4&gt;=$E80,X$4&lt;=$G80)*(W$4-$E80+1),$I80/2,$L80,TRUE))/(1-2*_xlfn.NORM.DIST(0,$I80/2,$L80,TRUE))*$C80+($J80="Steady Growth")*(AND(X$4&gt;=$E80,X$4&lt;=$G80)*((X$4-$E80+1)/($I80*($I80+1)/2)*$C80))+($J80="custom")*CustomCF!Q80</f>
        <v>0</v>
      </c>
      <c r="Y80" s="19">
        <f>($J80="Bell Curve")*(_xlfn.NORM.DIST(AND(Y$4&gt;=$E80,Y$4&lt;=$G80)*(Y$4-$E80+1),$I80/2,$L80,TRUE)-_xlfn.NORM.DIST(AND(Y$4&gt;=$E80,Y$4&lt;=$G80)*(X$4-$E80+1),$I80/2,$L80,TRUE))/(1-2*_xlfn.NORM.DIST(0,$I80/2,$L80,TRUE))*$C80+($J80="Steady Growth")*(AND(Y$4&gt;=$E80,Y$4&lt;=$G80)*((Y$4-$E80+1)/($I80*($I80+1)/2)*$C80))+($J80="custom")*CustomCF!R80</f>
        <v>0</v>
      </c>
      <c r="Z80" s="19">
        <f>($J80="Bell Curve")*(_xlfn.NORM.DIST(AND(Z$4&gt;=$E80,Z$4&lt;=$G80)*(Z$4-$E80+1),$I80/2,$L80,TRUE)-_xlfn.NORM.DIST(AND(Z$4&gt;=$E80,Z$4&lt;=$G80)*(Y$4-$E80+1),$I80/2,$L80,TRUE))/(1-2*_xlfn.NORM.DIST(0,$I80/2,$L80,TRUE))*$C80+($J80="Steady Growth")*(AND(Z$4&gt;=$E80,Z$4&lt;=$G80)*((Z$4-$E80+1)/($I80*($I80+1)/2)*$C80))+($J80="custom")*CustomCF!S80</f>
        <v>0</v>
      </c>
      <c r="AA80" s="19">
        <f>($J80="Bell Curve")*(_xlfn.NORM.DIST(AND(AA$4&gt;=$E80,AA$4&lt;=$G80)*(AA$4-$E80+1),$I80/2,$L80,TRUE)-_xlfn.NORM.DIST(AND(AA$4&gt;=$E80,AA$4&lt;=$G80)*(Z$4-$E80+1),$I80/2,$L80,TRUE))/(1-2*_xlfn.NORM.DIST(0,$I80/2,$L80,TRUE))*$C80+($J80="Steady Growth")*(AND(AA$4&gt;=$E80,AA$4&lt;=$G80)*((AA$4-$E80+1)/($I80*($I80+1)/2)*$C80))+($J80="custom")*CustomCF!T80</f>
        <v>0</v>
      </c>
      <c r="AB80" s="19">
        <f>($J80="Bell Curve")*(_xlfn.NORM.DIST(AND(AB$4&gt;=$E80,AB$4&lt;=$G80)*(AB$4-$E80+1),$I80/2,$L80,TRUE)-_xlfn.NORM.DIST(AND(AB$4&gt;=$E80,AB$4&lt;=$G80)*(AA$4-$E80+1),$I80/2,$L80,TRUE))/(1-2*_xlfn.NORM.DIST(0,$I80/2,$L80,TRUE))*$C80+($J80="Steady Growth")*(AND(AB$4&gt;=$E80,AB$4&lt;=$G80)*((AB$4-$E80+1)/($I80*($I80+1)/2)*$C80))+($J80="custom")*CustomCF!U80</f>
        <v>0</v>
      </c>
      <c r="AC80" s="19">
        <f>($J80="Bell Curve")*(_xlfn.NORM.DIST(AND(AC$4&gt;=$E80,AC$4&lt;=$G80)*(AC$4-$E80+1),$I80/2,$L80,TRUE)-_xlfn.NORM.DIST(AND(AC$4&gt;=$E80,AC$4&lt;=$G80)*(AB$4-$E80+1),$I80/2,$L80,TRUE))/(1-2*_xlfn.NORM.DIST(0,$I80/2,$L80,TRUE))*$C80+($J80="Steady Growth")*(AND(AC$4&gt;=$E80,AC$4&lt;=$G80)*((AC$4-$E80+1)/($I80*($I80+1)/2)*$C80))+($J80="custom")*CustomCF!V80</f>
        <v>0</v>
      </c>
      <c r="AD80" s="19">
        <f>($J80="Bell Curve")*(_xlfn.NORM.DIST(AND(AD$4&gt;=$E80,AD$4&lt;=$G80)*(AD$4-$E80+1),$I80/2,$L80,TRUE)-_xlfn.NORM.DIST(AND(AD$4&gt;=$E80,AD$4&lt;=$G80)*(AC$4-$E80+1),$I80/2,$L80,TRUE))/(1-2*_xlfn.NORM.DIST(0,$I80/2,$L80,TRUE))*$C80+($J80="Steady Growth")*(AND(AD$4&gt;=$E80,AD$4&lt;=$G80)*((AD$4-$E80+1)/($I80*($I80+1)/2)*$C80))+($J80="custom")*CustomCF!W80</f>
        <v>0</v>
      </c>
      <c r="AE80" s="19">
        <f>($J80="Bell Curve")*(_xlfn.NORM.DIST(AND(AE$4&gt;=$E80,AE$4&lt;=$G80)*(AE$4-$E80+1),$I80/2,$L80,TRUE)-_xlfn.NORM.DIST(AND(AE$4&gt;=$E80,AE$4&lt;=$G80)*(AD$4-$E80+1),$I80/2,$L80,TRUE))/(1-2*_xlfn.NORM.DIST(0,$I80/2,$L80,TRUE))*$C80+($J80="Steady Growth")*(AND(AE$4&gt;=$E80,AE$4&lt;=$G80)*((AE$4-$E80+1)/($I80*($I80+1)/2)*$C80))+($J80="custom")*CustomCF!X80</f>
        <v>0</v>
      </c>
      <c r="AF80" s="19">
        <f>($J80="Bell Curve")*(_xlfn.NORM.DIST(AND(AF$4&gt;=$E80,AF$4&lt;=$G80)*(AF$4-$E80+1),$I80/2,$L80,TRUE)-_xlfn.NORM.DIST(AND(AF$4&gt;=$E80,AF$4&lt;=$G80)*(AE$4-$E80+1),$I80/2,$L80,TRUE))/(1-2*_xlfn.NORM.DIST(0,$I80/2,$L80,TRUE))*$C80+($J80="Steady Growth")*(AND(AF$4&gt;=$E80,AF$4&lt;=$G80)*((AF$4-$E80+1)/($I80*($I80+1)/2)*$C80))+($J80="custom")*CustomCF!Y80</f>
        <v>0</v>
      </c>
      <c r="AG80" s="19">
        <f>($J80="Bell Curve")*(_xlfn.NORM.DIST(AND(AG$4&gt;=$E80,AG$4&lt;=$G80)*(AG$4-$E80+1),$I80/2,$L80,TRUE)-_xlfn.NORM.DIST(AND(AG$4&gt;=$E80,AG$4&lt;=$G80)*(AF$4-$E80+1),$I80/2,$L80,TRUE))/(1-2*_xlfn.NORM.DIST(0,$I80/2,$L80,TRUE))*$C80+($J80="Steady Growth")*(AND(AG$4&gt;=$E80,AG$4&lt;=$G80)*((AG$4-$E80+1)/($I80*($I80+1)/2)*$C80))+($J80="custom")*CustomCF!Z80</f>
        <v>0</v>
      </c>
      <c r="AH80" s="19">
        <f>($J80="Bell Curve")*(_xlfn.NORM.DIST(AND(AH$4&gt;=$E80,AH$4&lt;=$G80)*(AH$4-$E80+1),$I80/2,$L80,TRUE)-_xlfn.NORM.DIST(AND(AH$4&gt;=$E80,AH$4&lt;=$G80)*(AG$4-$E80+1),$I80/2,$L80,TRUE))/(1-2*_xlfn.NORM.DIST(0,$I80/2,$L80,TRUE))*$C80+($J80="Steady Growth")*(AND(AH$4&gt;=$E80,AH$4&lt;=$G80)*((AH$4-$E80+1)/($I80*($I80+1)/2)*$C80))+($J80="custom")*CustomCF!AA80</f>
        <v>0</v>
      </c>
      <c r="AI80" s="19">
        <f>($J80="Bell Curve")*(_xlfn.NORM.DIST(AND(AI$4&gt;=$E80,AI$4&lt;=$G80)*(AI$4-$E80+1),$I80/2,$L80,TRUE)-_xlfn.NORM.DIST(AND(AI$4&gt;=$E80,AI$4&lt;=$G80)*(AH$4-$E80+1),$I80/2,$L80,TRUE))/(1-2*_xlfn.NORM.DIST(0,$I80/2,$L80,TRUE))*$C80+($J80="Steady Growth")*(AND(AI$4&gt;=$E80,AI$4&lt;=$G80)*((AI$4-$E80+1)/($I80*($I80+1)/2)*$C80))+($J80="custom")*CustomCF!AB80</f>
        <v>0</v>
      </c>
      <c r="AJ80" s="19">
        <f>($J80="Bell Curve")*(_xlfn.NORM.DIST(AND(AJ$4&gt;=$E80,AJ$4&lt;=$G80)*(AJ$4-$E80+1),$I80/2,$L80,TRUE)-_xlfn.NORM.DIST(AND(AJ$4&gt;=$E80,AJ$4&lt;=$G80)*(AI$4-$E80+1),$I80/2,$L80,TRUE))/(1-2*_xlfn.NORM.DIST(0,$I80/2,$L80,TRUE))*$C80+($J80="Steady Growth")*(AND(AJ$4&gt;=$E80,AJ$4&lt;=$G80)*((AJ$4-$E80+1)/($I80*($I80+1)/2)*$C80))+($J80="custom")*CustomCF!AC80</f>
        <v>0</v>
      </c>
      <c r="AK80" s="19">
        <f>($J80="Bell Curve")*(_xlfn.NORM.DIST(AND(AK$4&gt;=$E80,AK$4&lt;=$G80)*(AK$4-$E80+1),$I80/2,$L80,TRUE)-_xlfn.NORM.DIST(AND(AK$4&gt;=$E80,AK$4&lt;=$G80)*(AJ$4-$E80+1),$I80/2,$L80,TRUE))/(1-2*_xlfn.NORM.DIST(0,$I80/2,$L80,TRUE))*$C80+($J80="Steady Growth")*(AND(AK$4&gt;=$E80,AK$4&lt;=$G80)*((AK$4-$E80+1)/($I80*($I80+1)/2)*$C80))+($J80="custom")*CustomCF!AD80</f>
        <v>0</v>
      </c>
      <c r="AL80" s="19">
        <f>($J80="Bell Curve")*(_xlfn.NORM.DIST(AND(AL$4&gt;=$E80,AL$4&lt;=$G80)*(AL$4-$E80+1),$I80/2,$L80,TRUE)-_xlfn.NORM.DIST(AND(AL$4&gt;=$E80,AL$4&lt;=$G80)*(AK$4-$E80+1),$I80/2,$L80,TRUE))/(1-2*_xlfn.NORM.DIST(0,$I80/2,$L80,TRUE))*$C80+($J80="Steady Growth")*(AND(AL$4&gt;=$E80,AL$4&lt;=$G80)*((AL$4-$E80+1)/($I80*($I80+1)/2)*$C80))+($J80="custom")*CustomCF!AE80</f>
        <v>0</v>
      </c>
      <c r="AM80" s="19">
        <f>($J80="Bell Curve")*(_xlfn.NORM.DIST(AND(AM$4&gt;=$E80,AM$4&lt;=$G80)*(AM$4-$E80+1),$I80/2,$L80,TRUE)-_xlfn.NORM.DIST(AND(AM$4&gt;=$E80,AM$4&lt;=$G80)*(AL$4-$E80+1),$I80/2,$L80,TRUE))/(1-2*_xlfn.NORM.DIST(0,$I80/2,$L80,TRUE))*$C80+($J80="Steady Growth")*(AND(AM$4&gt;=$E80,AM$4&lt;=$G80)*((AM$4-$E80+1)/($I80*($I80+1)/2)*$C80))+($J80="custom")*CustomCF!AF80</f>
        <v>0</v>
      </c>
      <c r="AN80" s="19">
        <f>($J80="Bell Curve")*(_xlfn.NORM.DIST(AND(AN$4&gt;=$E80,AN$4&lt;=$G80)*(AN$4-$E80+1),$I80/2,$L80,TRUE)-_xlfn.NORM.DIST(AND(AN$4&gt;=$E80,AN$4&lt;=$G80)*(AM$4-$E80+1),$I80/2,$L80,TRUE))/(1-2*_xlfn.NORM.DIST(0,$I80/2,$L80,TRUE))*$C80+($J80="Steady Growth")*(AND(AN$4&gt;=$E80,AN$4&lt;=$G80)*((AN$4-$E80+1)/($I80*($I80+1)/2)*$C80))+($J80="custom")*CustomCF!AG80</f>
        <v>0</v>
      </c>
      <c r="AO80" s="19">
        <f>($J80="Bell Curve")*(_xlfn.NORM.DIST(AND(AO$4&gt;=$E80,AO$4&lt;=$G80)*(AO$4-$E80+1),$I80/2,$L80,TRUE)-_xlfn.NORM.DIST(AND(AO$4&gt;=$E80,AO$4&lt;=$G80)*(AN$4-$E80+1),$I80/2,$L80,TRUE))/(1-2*_xlfn.NORM.DIST(0,$I80/2,$L80,TRUE))*$C80+($J80="Steady Growth")*(AND(AO$4&gt;=$E80,AO$4&lt;=$G80)*((AO$4-$E80+1)/($I80*($I80+1)/2)*$C80))+($J80="custom")*CustomCF!AH80</f>
        <v>0</v>
      </c>
      <c r="AP80" s="19">
        <f>($J80="Bell Curve")*(_xlfn.NORM.DIST(AND(AP$4&gt;=$E80,AP$4&lt;=$G80)*(AP$4-$E80+1),$I80/2,$L80,TRUE)-_xlfn.NORM.DIST(AND(AP$4&gt;=$E80,AP$4&lt;=$G80)*(AO$4-$E80+1),$I80/2,$L80,TRUE))/(1-2*_xlfn.NORM.DIST(0,$I80/2,$L80,TRUE))*$C80+($J80="Steady Growth")*(AND(AP$4&gt;=$E80,AP$4&lt;=$G80)*((AP$4-$E80+1)/($I80*($I80+1)/2)*$C80))+($J80="custom")*CustomCF!AI80</f>
        <v>0</v>
      </c>
      <c r="AQ80" s="19">
        <f>($J80="Bell Curve")*(_xlfn.NORM.DIST(AND(AQ$4&gt;=$E80,AQ$4&lt;=$G80)*(AQ$4-$E80+1),$I80/2,$L80,TRUE)-_xlfn.NORM.DIST(AND(AQ$4&gt;=$E80,AQ$4&lt;=$G80)*(AP$4-$E80+1),$I80/2,$L80,TRUE))/(1-2*_xlfn.NORM.DIST(0,$I80/2,$L80,TRUE))*$C80+($J80="Steady Growth")*(AND(AQ$4&gt;=$E80,AQ$4&lt;=$G80)*((AQ$4-$E80+1)/($I80*($I80+1)/2)*$C80))+($J80="custom")*CustomCF!AJ80</f>
        <v>0</v>
      </c>
      <c r="AR80" s="19">
        <f>($J80="Bell Curve")*(_xlfn.NORM.DIST(AND(AR$4&gt;=$E80,AR$4&lt;=$G80)*(AR$4-$E80+1),$I80/2,$L80,TRUE)-_xlfn.NORM.DIST(AND(AR$4&gt;=$E80,AR$4&lt;=$G80)*(AQ$4-$E80+1),$I80/2,$L80,TRUE))/(1-2*_xlfn.NORM.DIST(0,$I80/2,$L80,TRUE))*$C80+($J80="Steady Growth")*(AND(AR$4&gt;=$E80,AR$4&lt;=$G80)*((AR$4-$E80+1)/($I80*($I80+1)/2)*$C80))+($J80="custom")*CustomCF!AK80</f>
        <v>0</v>
      </c>
      <c r="AS80" s="19">
        <f>($J80="Bell Curve")*(_xlfn.NORM.DIST(AND(AS$4&gt;=$E80,AS$4&lt;=$G80)*(AS$4-$E80+1),$I80/2,$L80,TRUE)-_xlfn.NORM.DIST(AND(AS$4&gt;=$E80,AS$4&lt;=$G80)*(AR$4-$E80+1),$I80/2,$L80,TRUE))/(1-2*_xlfn.NORM.DIST(0,$I80/2,$L80,TRUE))*$C80+($J80="Steady Growth")*(AND(AS$4&gt;=$E80,AS$4&lt;=$G80)*((AS$4-$E80+1)/($I80*($I80+1)/2)*$C80))+($J80="custom")*CustomCF!AL80</f>
        <v>0</v>
      </c>
      <c r="AT80" s="19">
        <f>($J80="Bell Curve")*(_xlfn.NORM.DIST(AND(AT$4&gt;=$E80,AT$4&lt;=$G80)*(AT$4-$E80+1),$I80/2,$L80,TRUE)-_xlfn.NORM.DIST(AND(AT$4&gt;=$E80,AT$4&lt;=$G80)*(AS$4-$E80+1),$I80/2,$L80,TRUE))/(1-2*_xlfn.NORM.DIST(0,$I80/2,$L80,TRUE))*$C80+($J80="Steady Growth")*(AND(AT$4&gt;=$E80,AT$4&lt;=$G80)*((AT$4-$E80+1)/($I80*($I80+1)/2)*$C80))+($J80="custom")*CustomCF!AM80</f>
        <v>0</v>
      </c>
      <c r="AU80" s="19">
        <f>($J80="Bell Curve")*(_xlfn.NORM.DIST(AND(AU$4&gt;=$E80,AU$4&lt;=$G80)*(AU$4-$E80+1),$I80/2,$L80,TRUE)-_xlfn.NORM.DIST(AND(AU$4&gt;=$E80,AU$4&lt;=$G80)*(AT$4-$E80+1),$I80/2,$L80,TRUE))/(1-2*_xlfn.NORM.DIST(0,$I80/2,$L80,TRUE))*$C80+($J80="Steady Growth")*(AND(AU$4&gt;=$E80,AU$4&lt;=$G80)*((AU$4-$E80+1)/($I80*($I80+1)/2)*$C80))+($J80="custom")*CustomCF!AN80</f>
        <v>0</v>
      </c>
      <c r="AV80" s="19">
        <f>($J80="Bell Curve")*(_xlfn.NORM.DIST(AND(AV$4&gt;=$E80,AV$4&lt;=$G80)*(AV$4-$E80+1),$I80/2,$L80,TRUE)-_xlfn.NORM.DIST(AND(AV$4&gt;=$E80,AV$4&lt;=$G80)*(AU$4-$E80+1),$I80/2,$L80,TRUE))/(1-2*_xlfn.NORM.DIST(0,$I80/2,$L80,TRUE))*$C80+($J80="Steady Growth")*(AND(AV$4&gt;=$E80,AV$4&lt;=$G80)*((AV$4-$E80+1)/($I80*($I80+1)/2)*$C80))+($J80="custom")*CustomCF!AO80</f>
        <v>0</v>
      </c>
      <c r="AW80" s="19">
        <f>($J80="Bell Curve")*(_xlfn.NORM.DIST(AND(AW$4&gt;=$E80,AW$4&lt;=$G80)*(AW$4-$E80+1),$I80/2,$L80,TRUE)-_xlfn.NORM.DIST(AND(AW$4&gt;=$E80,AW$4&lt;=$G80)*(AV$4-$E80+1),$I80/2,$L80,TRUE))/(1-2*_xlfn.NORM.DIST(0,$I80/2,$L80,TRUE))*$C80+($J80="Steady Growth")*(AND(AW$4&gt;=$E80,AW$4&lt;=$G80)*((AW$4-$E80+1)/($I80*($I80+1)/2)*$C80))+($J80="custom")*CustomCF!AP80</f>
        <v>0</v>
      </c>
      <c r="AX80" s="19">
        <f>($J80="Bell Curve")*(_xlfn.NORM.DIST(AND(AX$4&gt;=$E80,AX$4&lt;=$G80)*(AX$4-$E80+1),$I80/2,$L80,TRUE)-_xlfn.NORM.DIST(AND(AX$4&gt;=$E80,AX$4&lt;=$G80)*(AW$4-$E80+1),$I80/2,$L80,TRUE))/(1-2*_xlfn.NORM.DIST(0,$I80/2,$L80,TRUE))*$C80+($J80="Steady Growth")*(AND(AX$4&gt;=$E80,AX$4&lt;=$G80)*((AX$4-$E80+1)/($I80*($I80+1)/2)*$C80))+($J80="custom")*CustomCF!AQ80</f>
        <v>0</v>
      </c>
      <c r="AY80" s="19">
        <f>($J80="Bell Curve")*(_xlfn.NORM.DIST(AND(AY$4&gt;=$E80,AY$4&lt;=$G80)*(AY$4-$E80+1),$I80/2,$L80,TRUE)-_xlfn.NORM.DIST(AND(AY$4&gt;=$E80,AY$4&lt;=$G80)*(AX$4-$E80+1),$I80/2,$L80,TRUE))/(1-2*_xlfn.NORM.DIST(0,$I80/2,$L80,TRUE))*$C80+($J80="Steady Growth")*(AND(AY$4&gt;=$E80,AY$4&lt;=$G80)*((AY$4-$E80+1)/($I80*($I80+1)/2)*$C80))+($J80="custom")*CustomCF!AR80</f>
        <v>0</v>
      </c>
      <c r="AZ80" s="19">
        <f>($J80="Bell Curve")*(_xlfn.NORM.DIST(AND(AZ$4&gt;=$E80,AZ$4&lt;=$G80)*(AZ$4-$E80+1),$I80/2,$L80,TRUE)-_xlfn.NORM.DIST(AND(AZ$4&gt;=$E80,AZ$4&lt;=$G80)*(AY$4-$E80+1),$I80/2,$L80,TRUE))/(1-2*_xlfn.NORM.DIST(0,$I80/2,$L80,TRUE))*$C80+($J80="Steady Growth")*(AND(AZ$4&gt;=$E80,AZ$4&lt;=$G80)*((AZ$4-$E80+1)/($I80*($I80+1)/2)*$C80))+($J80="custom")*CustomCF!AS80</f>
        <v>0</v>
      </c>
      <c r="BA80" s="19">
        <f>($J80="Bell Curve")*(_xlfn.NORM.DIST(AND(BA$4&gt;=$E80,BA$4&lt;=$G80)*(BA$4-$E80+1),$I80/2,$L80,TRUE)-_xlfn.NORM.DIST(AND(BA$4&gt;=$E80,BA$4&lt;=$G80)*(AZ$4-$E80+1),$I80/2,$L80,TRUE))/(1-2*_xlfn.NORM.DIST(0,$I80/2,$L80,TRUE))*$C80+($J80="Steady Growth")*(AND(BA$4&gt;=$E80,BA$4&lt;=$G80)*((BA$4-$E80+1)/($I80*($I80+1)/2)*$C80))+($J80="custom")*CustomCF!AT80</f>
        <v>0</v>
      </c>
      <c r="BB80" s="19">
        <f>($J80="Bell Curve")*(_xlfn.NORM.DIST(AND(BB$4&gt;=$E80,BB$4&lt;=$G80)*(BB$4-$E80+1),$I80/2,$L80,TRUE)-_xlfn.NORM.DIST(AND(BB$4&gt;=$E80,BB$4&lt;=$G80)*(BA$4-$E80+1),$I80/2,$L80,TRUE))/(1-2*_xlfn.NORM.DIST(0,$I80/2,$L80,TRUE))*$C80+($J80="Steady Growth")*(AND(BB$4&gt;=$E80,BB$4&lt;=$G80)*((BB$4-$E80+1)/($I80*($I80+1)/2)*$C80))+($J80="custom")*CustomCF!AU80</f>
        <v>0</v>
      </c>
      <c r="BC80" s="19">
        <f>($J80="Bell Curve")*(_xlfn.NORM.DIST(AND(BC$4&gt;=$E80,BC$4&lt;=$G80)*(BC$4-$E80+1),$I80/2,$L80,TRUE)-_xlfn.NORM.DIST(AND(BC$4&gt;=$E80,BC$4&lt;=$G80)*(BB$4-$E80+1),$I80/2,$L80,TRUE))/(1-2*_xlfn.NORM.DIST(0,$I80/2,$L80,TRUE))*$C80+($J80="Steady Growth")*(AND(BC$4&gt;=$E80,BC$4&lt;=$G80)*((BC$4-$E80+1)/($I80*($I80+1)/2)*$C80))+($J80="custom")*CustomCF!AV80</f>
        <v>0</v>
      </c>
      <c r="BD80" s="19">
        <f>($J80="Bell Curve")*(_xlfn.NORM.DIST(AND(BD$4&gt;=$E80,BD$4&lt;=$G80)*(BD$4-$E80+1),$I80/2,$L80,TRUE)-_xlfn.NORM.DIST(AND(BD$4&gt;=$E80,BD$4&lt;=$G80)*(BC$4-$E80+1),$I80/2,$L80,TRUE))/(1-2*_xlfn.NORM.DIST(0,$I80/2,$L80,TRUE))*$C80+($J80="Steady Growth")*(AND(BD$4&gt;=$E80,BD$4&lt;=$G80)*((BD$4-$E80+1)/($I80*($I80+1)/2)*$C80))+($J80="custom")*CustomCF!AW80</f>
        <v>0</v>
      </c>
      <c r="BE80" s="19">
        <f>($J80="Bell Curve")*(_xlfn.NORM.DIST(AND(BE$4&gt;=$E80,BE$4&lt;=$G80)*(BE$4-$E80+1),$I80/2,$L80,TRUE)-_xlfn.NORM.DIST(AND(BE$4&gt;=$E80,BE$4&lt;=$G80)*(BD$4-$E80+1),$I80/2,$L80,TRUE))/(1-2*_xlfn.NORM.DIST(0,$I80/2,$L80,TRUE))*$C80+($J80="Steady Growth")*(AND(BE$4&gt;=$E80,BE$4&lt;=$G80)*((BE$4-$E80+1)/($I80*($I80+1)/2)*$C80))+($J80="custom")*CustomCF!AX80</f>
        <v>0</v>
      </c>
      <c r="BF80" s="19">
        <f>($J80="Bell Curve")*(_xlfn.NORM.DIST(AND(BF$4&gt;=$E80,BF$4&lt;=$G80)*(BF$4-$E80+1),$I80/2,$L80,TRUE)-_xlfn.NORM.DIST(AND(BF$4&gt;=$E80,BF$4&lt;=$G80)*(BE$4-$E80+1),$I80/2,$L80,TRUE))/(1-2*_xlfn.NORM.DIST(0,$I80/2,$L80,TRUE))*$C80+($J80="Steady Growth")*(AND(BF$4&gt;=$E80,BF$4&lt;=$G80)*((BF$4-$E80+1)/($I80*($I80+1)/2)*$C80))+($J80="custom")*CustomCF!AY80</f>
        <v>0</v>
      </c>
      <c r="BG80" s="19">
        <f>($J80="Bell Curve")*(_xlfn.NORM.DIST(AND(BG$4&gt;=$E80,BG$4&lt;=$G80)*(BG$4-$E80+1),$I80/2,$L80,TRUE)-_xlfn.NORM.DIST(AND(BG$4&gt;=$E80,BG$4&lt;=$G80)*(BF$4-$E80+1),$I80/2,$L80,TRUE))/(1-2*_xlfn.NORM.DIST(0,$I80/2,$L80,TRUE))*$C80+($J80="Steady Growth")*(AND(BG$4&gt;=$E80,BG$4&lt;=$G80)*((BG$4-$E80+1)/($I80*($I80+1)/2)*$C80))+($J80="custom")*CustomCF!AZ80</f>
        <v>0</v>
      </c>
      <c r="BH80" s="19">
        <f>($J80="Bell Curve")*(_xlfn.NORM.DIST(AND(BH$4&gt;=$E80,BH$4&lt;=$G80)*(BH$4-$E80+1),$I80/2,$L80,TRUE)-_xlfn.NORM.DIST(AND(BH$4&gt;=$E80,BH$4&lt;=$G80)*(BG$4-$E80+1),$I80/2,$L80,TRUE))/(1-2*_xlfn.NORM.DIST(0,$I80/2,$L80,TRUE))*$C80+($J80="Steady Growth")*(AND(BH$4&gt;=$E80,BH$4&lt;=$G80)*((BH$4-$E80+1)/($I80*($I80+1)/2)*$C80))+($J80="custom")*CustomCF!BA80</f>
        <v>0</v>
      </c>
      <c r="BI80" s="19">
        <f>($J80="Bell Curve")*(_xlfn.NORM.DIST(AND(BI$4&gt;=$E80,BI$4&lt;=$G80)*(BI$4-$E80+1),$I80/2,$L80,TRUE)-_xlfn.NORM.DIST(AND(BI$4&gt;=$E80,BI$4&lt;=$G80)*(BH$4-$E80+1),$I80/2,$L80,TRUE))/(1-2*_xlfn.NORM.DIST(0,$I80/2,$L80,TRUE))*$C80+($J80="Steady Growth")*(AND(BI$4&gt;=$E80,BI$4&lt;=$G80)*((BI$4-$E80+1)/($I80*($I80+1)/2)*$C80))+($J80="custom")*CustomCF!BB80</f>
        <v>0</v>
      </c>
      <c r="BJ80" s="19">
        <f>($J80="Bell Curve")*(_xlfn.NORM.DIST(AND(BJ$4&gt;=$E80,BJ$4&lt;=$G80)*(BJ$4-$E80+1),$I80/2,$L80,TRUE)-_xlfn.NORM.DIST(AND(BJ$4&gt;=$E80,BJ$4&lt;=$G80)*(BI$4-$E80+1),$I80/2,$L80,TRUE))/(1-2*_xlfn.NORM.DIST(0,$I80/2,$L80,TRUE))*$C80+($J80="Steady Growth")*(AND(BJ$4&gt;=$E80,BJ$4&lt;=$G80)*((BJ$4-$E80+1)/($I80*($I80+1)/2)*$C80))+($J80="custom")*CustomCF!BC80</f>
        <v>0</v>
      </c>
      <c r="BK80" s="19">
        <f>($J80="Bell Curve")*(_xlfn.NORM.DIST(AND(BK$4&gt;=$E80,BK$4&lt;=$G80)*(BK$4-$E80+1),$I80/2,$L80,TRUE)-_xlfn.NORM.DIST(AND(BK$4&gt;=$E80,BK$4&lt;=$G80)*(BJ$4-$E80+1),$I80/2,$L80,TRUE))/(1-2*_xlfn.NORM.DIST(0,$I80/2,$L80,TRUE))*$C80+($J80="Steady Growth")*(AND(BK$4&gt;=$E80,BK$4&lt;=$G80)*((BK$4-$E80+1)/($I80*($I80+1)/2)*$C80))+($J80="custom")*CustomCF!BD80</f>
        <v>0</v>
      </c>
      <c r="BL80" s="19">
        <f>($J80="Bell Curve")*(_xlfn.NORM.DIST(AND(BL$4&gt;=$E80,BL$4&lt;=$G80)*(BL$4-$E80+1),$I80/2,$L80,TRUE)-_xlfn.NORM.DIST(AND(BL$4&gt;=$E80,BL$4&lt;=$G80)*(BK$4-$E80+1),$I80/2,$L80,TRUE))/(1-2*_xlfn.NORM.DIST(0,$I80/2,$L80,TRUE))*$C80+($J80="Steady Growth")*(AND(BL$4&gt;=$E80,BL$4&lt;=$G80)*((BL$4-$E80+1)/($I80*($I80+1)/2)*$C80))+($J80="custom")*CustomCF!BE80</f>
        <v>0</v>
      </c>
      <c r="BM80" s="19">
        <f>($J80="Bell Curve")*(_xlfn.NORM.DIST(AND(BM$4&gt;=$E80,BM$4&lt;=$G80)*(BM$4-$E80+1),$I80/2,$L80,TRUE)-_xlfn.NORM.DIST(AND(BM$4&gt;=$E80,BM$4&lt;=$G80)*(BL$4-$E80+1),$I80/2,$L80,TRUE))/(1-2*_xlfn.NORM.DIST(0,$I80/2,$L80,TRUE))*$C80+($J80="Steady Growth")*(AND(BM$4&gt;=$E80,BM$4&lt;=$G80)*((BM$4-$E80+1)/($I80*($I80+1)/2)*$C80))+($J80="custom")*CustomCF!BF80</f>
        <v>0</v>
      </c>
      <c r="BN80" s="19">
        <f>($J80="Bell Curve")*(_xlfn.NORM.DIST(AND(BN$4&gt;=$E80,BN$4&lt;=$G80)*(BN$4-$E80+1),$I80/2,$L80,TRUE)-_xlfn.NORM.DIST(AND(BN$4&gt;=$E80,BN$4&lt;=$G80)*(BM$4-$E80+1),$I80/2,$L80,TRUE))/(1-2*_xlfn.NORM.DIST(0,$I80/2,$L80,TRUE))*$C80+($J80="Steady Growth")*(AND(BN$4&gt;=$E80,BN$4&lt;=$G80)*((BN$4-$E80+1)/($I80*($I80+1)/2)*$C80))+($J80="custom")*CustomCF!BG80</f>
        <v>0</v>
      </c>
      <c r="BO80" s="19">
        <f>($J80="Bell Curve")*(_xlfn.NORM.DIST(AND(BO$4&gt;=$E80,BO$4&lt;=$G80)*(BO$4-$E80+1),$I80/2,$L80,TRUE)-_xlfn.NORM.DIST(AND(BO$4&gt;=$E80,BO$4&lt;=$G80)*(BN$4-$E80+1),$I80/2,$L80,TRUE))/(1-2*_xlfn.NORM.DIST(0,$I80/2,$L80,TRUE))*$C80+($J80="Steady Growth")*(AND(BO$4&gt;=$E80,BO$4&lt;=$G80)*((BO$4-$E80+1)/($I80*($I80+1)/2)*$C80))+($J80="custom")*CustomCF!BH80</f>
        <v>0</v>
      </c>
      <c r="BP80" s="19">
        <f>($J80="Bell Curve")*(_xlfn.NORM.DIST(AND(BP$4&gt;=$E80,BP$4&lt;=$G80)*(BP$4-$E80+1),$I80/2,$L80,TRUE)-_xlfn.NORM.DIST(AND(BP$4&gt;=$E80,BP$4&lt;=$G80)*(BO$4-$E80+1),$I80/2,$L80,TRUE))/(1-2*_xlfn.NORM.DIST(0,$I80/2,$L80,TRUE))*$C80+($J80="Steady Growth")*(AND(BP$4&gt;=$E80,BP$4&lt;=$G80)*((BP$4-$E80+1)/($I80*($I80+1)/2)*$C80))+($J80="custom")*CustomCF!BI80</f>
        <v>0</v>
      </c>
      <c r="BQ80" s="19">
        <f>($J80="Bell Curve")*(_xlfn.NORM.DIST(AND(BQ$4&gt;=$E80,BQ$4&lt;=$G80)*(BQ$4-$E80+1),$I80/2,$L80,TRUE)-_xlfn.NORM.DIST(AND(BQ$4&gt;=$E80,BQ$4&lt;=$G80)*(BP$4-$E80+1),$I80/2,$L80,TRUE))/(1-2*_xlfn.NORM.DIST(0,$I80/2,$L80,TRUE))*$C80+($J80="Steady Growth")*(AND(BQ$4&gt;=$E80,BQ$4&lt;=$G80)*((BQ$4-$E80+1)/($I80*($I80+1)/2)*$C80))+($J80="custom")*CustomCF!BJ80</f>
        <v>0</v>
      </c>
      <c r="BR80" s="19">
        <f>($J80="Bell Curve")*(_xlfn.NORM.DIST(AND(BR$4&gt;=$E80,BR$4&lt;=$G80)*(BR$4-$E80+1),$I80/2,$L80,TRUE)-_xlfn.NORM.DIST(AND(BR$4&gt;=$E80,BR$4&lt;=$G80)*(BQ$4-$E80+1),$I80/2,$L80,TRUE))/(1-2*_xlfn.NORM.DIST(0,$I80/2,$L80,TRUE))*$C80+($J80="Steady Growth")*(AND(BR$4&gt;=$E80,BR$4&lt;=$G80)*((BR$4-$E80+1)/($I80*($I80+1)/2)*$C80))+($J80="custom")*CustomCF!BK80</f>
        <v>0</v>
      </c>
      <c r="BS80" s="19">
        <f>($J80="Bell Curve")*(_xlfn.NORM.DIST(AND(BS$4&gt;=$E80,BS$4&lt;=$G80)*(BS$4-$E80+1),$I80/2,$L80,TRUE)-_xlfn.NORM.DIST(AND(BS$4&gt;=$E80,BS$4&lt;=$G80)*(BR$4-$E80+1),$I80/2,$L80,TRUE))/(1-2*_xlfn.NORM.DIST(0,$I80/2,$L80,TRUE))*$C80+($J80="Steady Growth")*(AND(BS$4&gt;=$E80,BS$4&lt;=$G80)*((BS$4-$E80+1)/($I80*($I80+1)/2)*$C80))+($J80="custom")*CustomCF!BL80</f>
        <v>0</v>
      </c>
      <c r="BT80" s="19">
        <f>($J80="Bell Curve")*(_xlfn.NORM.DIST(AND(BT$4&gt;=$E80,BT$4&lt;=$G80)*(BT$4-$E80+1),$I80/2,$L80,TRUE)-_xlfn.NORM.DIST(AND(BT$4&gt;=$E80,BT$4&lt;=$G80)*(BS$4-$E80+1),$I80/2,$L80,TRUE))/(1-2*_xlfn.NORM.DIST(0,$I80/2,$L80,TRUE))*$C80+($J80="Steady Growth")*(AND(BT$4&gt;=$E80,BT$4&lt;=$G80)*((BT$4-$E80+1)/($I80*($I80+1)/2)*$C80))+($J80="custom")*CustomCF!BM80</f>
        <v>0</v>
      </c>
      <c r="BU80" s="19">
        <f>($J80="Bell Curve")*(_xlfn.NORM.DIST(AND(BU$4&gt;=$E80,BU$4&lt;=$G80)*(BU$4-$E80+1),$I80/2,$L80,TRUE)-_xlfn.NORM.DIST(AND(BU$4&gt;=$E80,BU$4&lt;=$G80)*(BT$4-$E80+1),$I80/2,$L80,TRUE))/(1-2*_xlfn.NORM.DIST(0,$I80/2,$L80,TRUE))*$C80+($J80="Steady Growth")*(AND(BU$4&gt;=$E80,BU$4&lt;=$G80)*((BU$4-$E80+1)/($I80*($I80+1)/2)*$C80))+($J80="custom")*CustomCF!BN80</f>
        <v>0</v>
      </c>
      <c r="BV80" s="19">
        <f>($J80="Bell Curve")*(_xlfn.NORM.DIST(AND(BV$4&gt;=$E80,BV$4&lt;=$G80)*(BV$4-$E80+1),$I80/2,$L80,TRUE)-_xlfn.NORM.DIST(AND(BV$4&gt;=$E80,BV$4&lt;=$G80)*(BU$4-$E80+1),$I80/2,$L80,TRUE))/(1-2*_xlfn.NORM.DIST(0,$I80/2,$L80,TRUE))*$C80+($J80="Steady Growth")*(AND(BV$4&gt;=$E80,BV$4&lt;=$G80)*((BV$4-$E80+1)/($I80*($I80+1)/2)*$C80))+($J80="custom")*CustomCF!BO80</f>
        <v>0</v>
      </c>
      <c r="BW80" s="19">
        <f>($J80="Bell Curve")*(_xlfn.NORM.DIST(AND(BW$4&gt;=$E80,BW$4&lt;=$G80)*(BW$4-$E80+1),$I80/2,$L80,TRUE)-_xlfn.NORM.DIST(AND(BW$4&gt;=$E80,BW$4&lt;=$G80)*(BV$4-$E80+1),$I80/2,$L80,TRUE))/(1-2*_xlfn.NORM.DIST(0,$I80/2,$L80,TRUE))*$C80+($J80="Steady Growth")*(AND(BW$4&gt;=$E80,BW$4&lt;=$G80)*((BW$4-$E80+1)/($I80*($I80+1)/2)*$C80))+($J80="custom")*CustomCF!BP80</f>
        <v>0</v>
      </c>
      <c r="BX80" s="19">
        <f>($J80="Bell Curve")*(_xlfn.NORM.DIST(AND(BX$4&gt;=$E80,BX$4&lt;=$G80)*(BX$4-$E80+1),$I80/2,$L80,TRUE)-_xlfn.NORM.DIST(AND(BX$4&gt;=$E80,BX$4&lt;=$G80)*(BW$4-$E80+1),$I80/2,$L80,TRUE))/(1-2*_xlfn.NORM.DIST(0,$I80/2,$L80,TRUE))*$C80+($J80="Steady Growth")*(AND(BX$4&gt;=$E80,BX$4&lt;=$G80)*((BX$4-$E80+1)/($I80*($I80+1)/2)*$C80))+($J80="custom")*CustomCF!BQ80</f>
        <v>0</v>
      </c>
      <c r="BY80" s="19">
        <f>($J80="Bell Curve")*(_xlfn.NORM.DIST(AND(BY$4&gt;=$E80,BY$4&lt;=$G80)*(BY$4-$E80+1),$I80/2,$L80,TRUE)-_xlfn.NORM.DIST(AND(BY$4&gt;=$E80,BY$4&lt;=$G80)*(BX$4-$E80+1),$I80/2,$L80,TRUE))/(1-2*_xlfn.NORM.DIST(0,$I80/2,$L80,TRUE))*$C80+($J80="Steady Growth")*(AND(BY$4&gt;=$E80,BY$4&lt;=$G80)*((BY$4-$E80+1)/($I80*($I80+1)/2)*$C80))+($J80="custom")*CustomCF!BR80</f>
        <v>0</v>
      </c>
      <c r="BZ80" s="19">
        <f>($J80="Bell Curve")*(_xlfn.NORM.DIST(AND(BZ$4&gt;=$E80,BZ$4&lt;=$G80)*(BZ$4-$E80+1),$I80/2,$L80,TRUE)-_xlfn.NORM.DIST(AND(BZ$4&gt;=$E80,BZ$4&lt;=$G80)*(BY$4-$E80+1),$I80/2,$L80,TRUE))/(1-2*_xlfn.NORM.DIST(0,$I80/2,$L80,TRUE))*$C80+($J80="Steady Growth")*(AND(BZ$4&gt;=$E80,BZ$4&lt;=$G80)*((BZ$4-$E80+1)/($I80*($I80+1)/2)*$C80))+($J80="custom")*CustomCF!BS80</f>
        <v>0</v>
      </c>
      <c r="CA80" s="19">
        <f>($J80="Bell Curve")*(_xlfn.NORM.DIST(AND(CA$4&gt;=$E80,CA$4&lt;=$G80)*(CA$4-$E80+1),$I80/2,$L80,TRUE)-_xlfn.NORM.DIST(AND(CA$4&gt;=$E80,CA$4&lt;=$G80)*(BZ$4-$E80+1),$I80/2,$L80,TRUE))/(1-2*_xlfn.NORM.DIST(0,$I80/2,$L80,TRUE))*$C80+($J80="Steady Growth")*(AND(CA$4&gt;=$E80,CA$4&lt;=$G80)*((CA$4-$E80+1)/($I80*($I80+1)/2)*$C80))+($J80="custom")*CustomCF!BT80</f>
        <v>0</v>
      </c>
      <c r="CB80" s="19">
        <f>($J80="Bell Curve")*(_xlfn.NORM.DIST(AND(CB$4&gt;=$E80,CB$4&lt;=$G80)*(CB$4-$E80+1),$I80/2,$L80,TRUE)-_xlfn.NORM.DIST(AND(CB$4&gt;=$E80,CB$4&lt;=$G80)*(CA$4-$E80+1),$I80/2,$L80,TRUE))/(1-2*_xlfn.NORM.DIST(0,$I80/2,$L80,TRUE))*$C80+($J80="Steady Growth")*(AND(CB$4&gt;=$E80,CB$4&lt;=$G80)*((CB$4-$E80+1)/($I80*($I80+1)/2)*$C80))+($J80="custom")*CustomCF!BU80</f>
        <v>0</v>
      </c>
      <c r="CC80" s="19">
        <f>($J80="Bell Curve")*(_xlfn.NORM.DIST(AND(CC$4&gt;=$E80,CC$4&lt;=$G80)*(CC$4-$E80+1),$I80/2,$L80,TRUE)-_xlfn.NORM.DIST(AND(CC$4&gt;=$E80,CC$4&lt;=$G80)*(CB$4-$E80+1),$I80/2,$L80,TRUE))/(1-2*_xlfn.NORM.DIST(0,$I80/2,$L80,TRUE))*$C80+($J80="Steady Growth")*(AND(CC$4&gt;=$E80,CC$4&lt;=$G80)*((CC$4-$E80+1)/($I80*($I80+1)/2)*$C80))+($J80="custom")*CustomCF!BV80</f>
        <v>0</v>
      </c>
      <c r="CD80" s="19">
        <f>($J80="Bell Curve")*(_xlfn.NORM.DIST(AND(CD$4&gt;=$E80,CD$4&lt;=$G80)*(CD$4-$E80+1),$I80/2,$L80,TRUE)-_xlfn.NORM.DIST(AND(CD$4&gt;=$E80,CD$4&lt;=$G80)*(CC$4-$E80+1),$I80/2,$L80,TRUE))/(1-2*_xlfn.NORM.DIST(0,$I80/2,$L80,TRUE))*$C80+($J80="Steady Growth")*(AND(CD$4&gt;=$E80,CD$4&lt;=$G80)*((CD$4-$E80+1)/($I80*($I80+1)/2)*$C80))+($J80="custom")*CustomCF!BW80</f>
        <v>0</v>
      </c>
      <c r="CE80" s="19">
        <f>($J80="Bell Curve")*(_xlfn.NORM.DIST(AND(CE$4&gt;=$E80,CE$4&lt;=$G80)*(CE$4-$E80+1),$I80/2,$L80,TRUE)-_xlfn.NORM.DIST(AND(CE$4&gt;=$E80,CE$4&lt;=$G80)*(CD$4-$E80+1),$I80/2,$L80,TRUE))/(1-2*_xlfn.NORM.DIST(0,$I80/2,$L80,TRUE))*$C80+($J80="Steady Growth")*(AND(CE$4&gt;=$E80,CE$4&lt;=$G80)*((CE$4-$E80+1)/($I80*($I80+1)/2)*$C80))+($J80="custom")*CustomCF!BX80</f>
        <v>0</v>
      </c>
      <c r="CF80" s="19">
        <f>($J80="Bell Curve")*(_xlfn.NORM.DIST(AND(CF$4&gt;=$E80,CF$4&lt;=$G80)*(CF$4-$E80+1),$I80/2,$L80,TRUE)-_xlfn.NORM.DIST(AND(CF$4&gt;=$E80,CF$4&lt;=$G80)*(CE$4-$E80+1),$I80/2,$L80,TRUE))/(1-2*_xlfn.NORM.DIST(0,$I80/2,$L80,TRUE))*$C80+($J80="Steady Growth")*(AND(CF$4&gt;=$E80,CF$4&lt;=$G80)*((CF$4-$E80+1)/($I80*($I80+1)/2)*$C80))+($J80="custom")*CustomCF!BY80</f>
        <v>0</v>
      </c>
      <c r="CG80" s="19">
        <f>($J80="Bell Curve")*(_xlfn.NORM.DIST(AND(CG$4&gt;=$E80,CG$4&lt;=$G80)*(CG$4-$E80+1),$I80/2,$L80,TRUE)-_xlfn.NORM.DIST(AND(CG$4&gt;=$E80,CG$4&lt;=$G80)*(CF$4-$E80+1),$I80/2,$L80,TRUE))/(1-2*_xlfn.NORM.DIST(0,$I80/2,$L80,TRUE))*$C80+($J80="Steady Growth")*(AND(CG$4&gt;=$E80,CG$4&lt;=$G80)*((CG$4-$E80+1)/($I80*($I80+1)/2)*$C80))+($J80="custom")*CustomCF!BZ80</f>
        <v>0</v>
      </c>
      <c r="CH80" s="19">
        <f>($J80="Bell Curve")*(_xlfn.NORM.DIST(AND(CH$4&gt;=$E80,CH$4&lt;=$G80)*(CH$4-$E80+1),$I80/2,$L80,TRUE)-_xlfn.NORM.DIST(AND(CH$4&gt;=$E80,CH$4&lt;=$G80)*(CG$4-$E80+1),$I80/2,$L80,TRUE))/(1-2*_xlfn.NORM.DIST(0,$I80/2,$L80,TRUE))*$C80+($J80="Steady Growth")*(AND(CH$4&gt;=$E80,CH$4&lt;=$G80)*((CH$4-$E80+1)/($I80*($I80+1)/2)*$C80))+($J80="custom")*CustomCF!CA80</f>
        <v>0</v>
      </c>
      <c r="CI80" s="19">
        <f>($J80="Bell Curve")*(_xlfn.NORM.DIST(AND(CI$4&gt;=$E80,CI$4&lt;=$G80)*(CI$4-$E80+1),$I80/2,$L80,TRUE)-_xlfn.NORM.DIST(AND(CI$4&gt;=$E80,CI$4&lt;=$G80)*(CH$4-$E80+1),$I80/2,$L80,TRUE))/(1-2*_xlfn.NORM.DIST(0,$I80/2,$L80,TRUE))*$C80+($J80="Steady Growth")*(AND(CI$4&gt;=$E80,CI$4&lt;=$G80)*((CI$4-$E80+1)/($I80*($I80+1)/2)*$C80))+($J80="custom")*CustomCF!CB80</f>
        <v>0</v>
      </c>
      <c r="CJ80" s="19">
        <f>($J80="Bell Curve")*(_xlfn.NORM.DIST(AND(CJ$4&gt;=$E80,CJ$4&lt;=$G80)*(CJ$4-$E80+1),$I80/2,$L80,TRUE)-_xlfn.NORM.DIST(AND(CJ$4&gt;=$E80,CJ$4&lt;=$G80)*(CI$4-$E80+1),$I80/2,$L80,TRUE))/(1-2*_xlfn.NORM.DIST(0,$I80/2,$L80,TRUE))*$C80+($J80="Steady Growth")*(AND(CJ$4&gt;=$E80,CJ$4&lt;=$G80)*((CJ$4-$E80+1)/($I80*($I80+1)/2)*$C80))+($J80="custom")*CustomCF!CC80</f>
        <v>0</v>
      </c>
      <c r="CK80" s="19">
        <f>($J80="Bell Curve")*(_xlfn.NORM.DIST(AND(CK$4&gt;=$E80,CK$4&lt;=$G80)*(CK$4-$E80+1),$I80/2,$L80,TRUE)-_xlfn.NORM.DIST(AND(CK$4&gt;=$E80,CK$4&lt;=$G80)*(CJ$4-$E80+1),$I80/2,$L80,TRUE))/(1-2*_xlfn.NORM.DIST(0,$I80/2,$L80,TRUE))*$C80+($J80="Steady Growth")*(AND(CK$4&gt;=$E80,CK$4&lt;=$G80)*((CK$4-$E80+1)/($I80*($I80+1)/2)*$C80))+($J80="custom")*CustomCF!CD80</f>
        <v>0</v>
      </c>
      <c r="CL80" s="19">
        <f>($J80="Bell Curve")*(_xlfn.NORM.DIST(AND(CL$4&gt;=$E80,CL$4&lt;=$G80)*(CL$4-$E80+1),$I80/2,$L80,TRUE)-_xlfn.NORM.DIST(AND(CL$4&gt;=$E80,CL$4&lt;=$G80)*(CK$4-$E80+1),$I80/2,$L80,TRUE))/(1-2*_xlfn.NORM.DIST(0,$I80/2,$L80,TRUE))*$C80+($J80="Steady Growth")*(AND(CL$4&gt;=$E80,CL$4&lt;=$G80)*((CL$4-$E80+1)/($I80*($I80+1)/2)*$C80))+($J80="custom")*CustomCF!CE80</f>
        <v>0</v>
      </c>
      <c r="CM80" s="19">
        <f>($J80="Bell Curve")*(_xlfn.NORM.DIST(AND(CM$4&gt;=$E80,CM$4&lt;=$G80)*(CM$4-$E80+1),$I80/2,$L80,TRUE)-_xlfn.NORM.DIST(AND(CM$4&gt;=$E80,CM$4&lt;=$G80)*(CL$4-$E80+1),$I80/2,$L80,TRUE))/(1-2*_xlfn.NORM.DIST(0,$I80/2,$L80,TRUE))*$C80+($J80="Steady Growth")*(AND(CM$4&gt;=$E80,CM$4&lt;=$G80)*((CM$4-$E80+1)/($I80*($I80+1)/2)*$C80))+($J80="custom")*CustomCF!CF80</f>
        <v>0</v>
      </c>
      <c r="CN80" s="19">
        <f>($J80="Bell Curve")*(_xlfn.NORM.DIST(AND(CN$4&gt;=$E80,CN$4&lt;=$G80)*(CN$4-$E80+1),$I80/2,$L80,TRUE)-_xlfn.NORM.DIST(AND(CN$4&gt;=$E80,CN$4&lt;=$G80)*(CM$4-$E80+1),$I80/2,$L80,TRUE))/(1-2*_xlfn.NORM.DIST(0,$I80/2,$L80,TRUE))*$C80+($J80="Steady Growth")*(AND(CN$4&gt;=$E80,CN$4&lt;=$G80)*((CN$4-$E80+1)/($I80*($I80+1)/2)*$C80))+($J80="custom")*CustomCF!CG80</f>
        <v>0</v>
      </c>
      <c r="CO80" s="19">
        <f>($J80="Bell Curve")*(_xlfn.NORM.DIST(AND(CO$4&gt;=$E80,CO$4&lt;=$G80)*(CO$4-$E80+1),$I80/2,$L80,TRUE)-_xlfn.NORM.DIST(AND(CO$4&gt;=$E80,CO$4&lt;=$G80)*(CN$4-$E80+1),$I80/2,$L80,TRUE))/(1-2*_xlfn.NORM.DIST(0,$I80/2,$L80,TRUE))*$C80+($J80="Steady Growth")*(AND(CO$4&gt;=$E80,CO$4&lt;=$G80)*((CO$4-$E80+1)/($I80*($I80+1)/2)*$C80))+($J80="custom")*CustomCF!CH80</f>
        <v>0</v>
      </c>
      <c r="CP80" s="19">
        <f>($J80="Bell Curve")*(_xlfn.NORM.DIST(AND(CP$4&gt;=$E80,CP$4&lt;=$G80)*(CP$4-$E80+1),$I80/2,$L80,TRUE)-_xlfn.NORM.DIST(AND(CP$4&gt;=$E80,CP$4&lt;=$G80)*(CO$4-$E80+1),$I80/2,$L80,TRUE))/(1-2*_xlfn.NORM.DIST(0,$I80/2,$L80,TRUE))*$C80+($J80="Steady Growth")*(AND(CP$4&gt;=$E80,CP$4&lt;=$G80)*((CP$4-$E80+1)/($I80*($I80+1)/2)*$C80))+($J80="custom")*CustomCF!CI80</f>
        <v>0</v>
      </c>
      <c r="CQ80" s="19">
        <f>($J80="Bell Curve")*(_xlfn.NORM.DIST(AND(CQ$4&gt;=$E80,CQ$4&lt;=$G80)*(CQ$4-$E80+1),$I80/2,$L80,TRUE)-_xlfn.NORM.DIST(AND(CQ$4&gt;=$E80,CQ$4&lt;=$G80)*(CP$4-$E80+1),$I80/2,$L80,TRUE))/(1-2*_xlfn.NORM.DIST(0,$I80/2,$L80,TRUE))*$C80+($J80="Steady Growth")*(AND(CQ$4&gt;=$E80,CQ$4&lt;=$G80)*((CQ$4-$E80+1)/($I80*($I80+1)/2)*$C80))+($J80="custom")*CustomCF!CJ80</f>
        <v>0</v>
      </c>
      <c r="CR80" s="19">
        <f>($J80="Bell Curve")*(_xlfn.NORM.DIST(AND(CR$4&gt;=$E80,CR$4&lt;=$G80)*(CR$4-$E80+1),$I80/2,$L80,TRUE)-_xlfn.NORM.DIST(AND(CR$4&gt;=$E80,CR$4&lt;=$G80)*(CQ$4-$E80+1),$I80/2,$L80,TRUE))/(1-2*_xlfn.NORM.DIST(0,$I80/2,$L80,TRUE))*$C80+($J80="Steady Growth")*(AND(CR$4&gt;=$E80,CR$4&lt;=$G80)*((CR$4-$E80+1)/($I80*($I80+1)/2)*$C80))+($J80="custom")*CustomCF!CK80</f>
        <v>0</v>
      </c>
      <c r="CS80" s="19">
        <f>($J80="Bell Curve")*(_xlfn.NORM.DIST(AND(CS$4&gt;=$E80,CS$4&lt;=$G80)*(CS$4-$E80+1),$I80/2,$L80,TRUE)-_xlfn.NORM.DIST(AND(CS$4&gt;=$E80,CS$4&lt;=$G80)*(CR$4-$E80+1),$I80/2,$L80,TRUE))/(1-2*_xlfn.NORM.DIST(0,$I80/2,$L80,TRUE))*$C80+($J80="Steady Growth")*(AND(CS$4&gt;=$E80,CS$4&lt;=$G80)*((CS$4-$E80+1)/($I80*($I80+1)/2)*$C80))+($J80="custom")*CustomCF!CL80</f>
        <v>0</v>
      </c>
      <c r="CT80" s="19">
        <f>($J80="Bell Curve")*(_xlfn.NORM.DIST(AND(CT$4&gt;=$E80,CT$4&lt;=$G80)*(CT$4-$E80+1),$I80/2,$L80,TRUE)-_xlfn.NORM.DIST(AND(CT$4&gt;=$E80,CT$4&lt;=$G80)*(CS$4-$E80+1),$I80/2,$L80,TRUE))/(1-2*_xlfn.NORM.DIST(0,$I80/2,$L80,TRUE))*$C80+($J80="Steady Growth")*(AND(CT$4&gt;=$E80,CT$4&lt;=$G80)*((CT$4-$E80+1)/($I80*($I80+1)/2)*$C80))+($J80="custom")*CustomCF!CM80</f>
        <v>0</v>
      </c>
      <c r="CU80" s="19">
        <f>($J80="Bell Curve")*(_xlfn.NORM.DIST(AND(CU$4&gt;=$E80,CU$4&lt;=$G80)*(CU$4-$E80+1),$I80/2,$L80,TRUE)-_xlfn.NORM.DIST(AND(CU$4&gt;=$E80,CU$4&lt;=$G80)*(CT$4-$E80+1),$I80/2,$L80,TRUE))/(1-2*_xlfn.NORM.DIST(0,$I80/2,$L80,TRUE))*$C80+($J80="Steady Growth")*(AND(CU$4&gt;=$E80,CU$4&lt;=$G80)*((CU$4-$E80+1)/($I80*($I80+1)/2)*$C80))+($J80="custom")*CustomCF!CN80</f>
        <v>0</v>
      </c>
      <c r="CV80" s="19">
        <f>($J80="Bell Curve")*(_xlfn.NORM.DIST(AND(CV$4&gt;=$E80,CV$4&lt;=$G80)*(CV$4-$E80+1),$I80/2,$L80,TRUE)-_xlfn.NORM.DIST(AND(CV$4&gt;=$E80,CV$4&lt;=$G80)*(CU$4-$E80+1),$I80/2,$L80,TRUE))/(1-2*_xlfn.NORM.DIST(0,$I80/2,$L80,TRUE))*$C80+($J80="Steady Growth")*(AND(CV$4&gt;=$E80,CV$4&lt;=$G80)*((CV$4-$E80+1)/($I80*($I80+1)/2)*$C80))+($J80="custom")*CustomCF!CO80</f>
        <v>0</v>
      </c>
      <c r="CW80" s="19">
        <f>($J80="Bell Curve")*(_xlfn.NORM.DIST(AND(CW$4&gt;=$E80,CW$4&lt;=$G80)*(CW$4-$E80+1),$I80/2,$L80,TRUE)-_xlfn.NORM.DIST(AND(CW$4&gt;=$E80,CW$4&lt;=$G80)*(CV$4-$E80+1),$I80/2,$L80,TRUE))/(1-2*_xlfn.NORM.DIST(0,$I80/2,$L80,TRUE))*$C80+($J80="Steady Growth")*(AND(CW$4&gt;=$E80,CW$4&lt;=$G80)*((CW$4-$E80+1)/($I80*($I80+1)/2)*$C80))+($J80="custom")*CustomCF!CP80</f>
        <v>0</v>
      </c>
      <c r="CX80" s="19">
        <f>($J80="Bell Curve")*(_xlfn.NORM.DIST(AND(CX$4&gt;=$E80,CX$4&lt;=$G80)*(CX$4-$E80+1),$I80/2,$L80,TRUE)-_xlfn.NORM.DIST(AND(CX$4&gt;=$E80,CX$4&lt;=$G80)*(CW$4-$E80+1),$I80/2,$L80,TRUE))/(1-2*_xlfn.NORM.DIST(0,$I80/2,$L80,TRUE))*$C80+($J80="Steady Growth")*(AND(CX$4&gt;=$E80,CX$4&lt;=$G80)*((CX$4-$E80+1)/($I80*($I80+1)/2)*$C80))+($J80="custom")*CustomCF!CQ80</f>
        <v>0</v>
      </c>
      <c r="CY80" s="19">
        <f>($J80="Bell Curve")*(_xlfn.NORM.DIST(AND(CY$4&gt;=$E80,CY$4&lt;=$G80)*(CY$4-$E80+1),$I80/2,$L80,TRUE)-_xlfn.NORM.DIST(AND(CY$4&gt;=$E80,CY$4&lt;=$G80)*(CX$4-$E80+1),$I80/2,$L80,TRUE))/(1-2*_xlfn.NORM.DIST(0,$I80/2,$L80,TRUE))*$C80+($J80="Steady Growth")*(AND(CY$4&gt;=$E80,CY$4&lt;=$G80)*((CY$4-$E80+1)/($I80*($I80+1)/2)*$C80))+($J80="custom")*CustomCF!CR80</f>
        <v>0</v>
      </c>
      <c r="CZ80" s="19">
        <f>($J80="Bell Curve")*(_xlfn.NORM.DIST(AND(CZ$4&gt;=$E80,CZ$4&lt;=$G80)*(CZ$4-$E80+1),$I80/2,$L80,TRUE)-_xlfn.NORM.DIST(AND(CZ$4&gt;=$E80,CZ$4&lt;=$G80)*(CY$4-$E80+1),$I80/2,$L80,TRUE))/(1-2*_xlfn.NORM.DIST(0,$I80/2,$L80,TRUE))*$C80+($J80="Steady Growth")*(AND(CZ$4&gt;=$E80,CZ$4&lt;=$G80)*((CZ$4-$E80+1)/($I80*($I80+1)/2)*$C80))+($J80="custom")*CustomCF!CS80</f>
        <v>0</v>
      </c>
      <c r="DA80" s="19">
        <f>($J80="Bell Curve")*(_xlfn.NORM.DIST(AND(DA$4&gt;=$E80,DA$4&lt;=$G80)*(DA$4-$E80+1),$I80/2,$L80,TRUE)-_xlfn.NORM.DIST(AND(DA$4&gt;=$E80,DA$4&lt;=$G80)*(CZ$4-$E80+1),$I80/2,$L80,TRUE))/(1-2*_xlfn.NORM.DIST(0,$I80/2,$L80,TRUE))*$C80+($J80="Steady Growth")*(AND(DA$4&gt;=$E80,DA$4&lt;=$G80)*((DA$4-$E80+1)/($I80*($I80+1)/2)*$C80))+($J80="custom")*CustomCF!CT80</f>
        <v>0</v>
      </c>
      <c r="DB80" s="19">
        <f>($J80="Bell Curve")*(_xlfn.NORM.DIST(AND(DB$4&gt;=$E80,DB$4&lt;=$G80)*(DB$4-$E80+1),$I80/2,$L80,TRUE)-_xlfn.NORM.DIST(AND(DB$4&gt;=$E80,DB$4&lt;=$G80)*(DA$4-$E80+1),$I80/2,$L80,TRUE))/(1-2*_xlfn.NORM.DIST(0,$I80/2,$L80,TRUE))*$C80+($J80="Steady Growth")*(AND(DB$4&gt;=$E80,DB$4&lt;=$G80)*((DB$4-$E80+1)/($I80*($I80+1)/2)*$C80))+($J80="custom")*CustomCF!CU80</f>
        <v>0</v>
      </c>
      <c r="DC80" s="19">
        <f>($J80="Bell Curve")*(_xlfn.NORM.DIST(AND(DC$4&gt;=$E80,DC$4&lt;=$G80)*(DC$4-$E80+1),$I80/2,$L80,TRUE)-_xlfn.NORM.DIST(AND(DC$4&gt;=$E80,DC$4&lt;=$G80)*(DB$4-$E80+1),$I80/2,$L80,TRUE))/(1-2*_xlfn.NORM.DIST(0,$I80/2,$L80,TRUE))*$C80+($J80="Steady Growth")*(AND(DC$4&gt;=$E80,DC$4&lt;=$G80)*((DC$4-$E80+1)/($I80*($I80+1)/2)*$C80))+($J80="custom")*CustomCF!CV80</f>
        <v>0</v>
      </c>
      <c r="DD80" s="19">
        <f>($J80="Bell Curve")*(_xlfn.NORM.DIST(AND(DD$4&gt;=$E80,DD$4&lt;=$G80)*(DD$4-$E80+1),$I80/2,$L80,TRUE)-_xlfn.NORM.DIST(AND(DD$4&gt;=$E80,DD$4&lt;=$G80)*(DC$4-$E80+1),$I80/2,$L80,TRUE))/(1-2*_xlfn.NORM.DIST(0,$I80/2,$L80,TRUE))*$C80+($J80="Steady Growth")*(AND(DD$4&gt;=$E80,DD$4&lt;=$G80)*((DD$4-$E80+1)/($I80*($I80+1)/2)*$C80))+($J80="custom")*CustomCF!CW80</f>
        <v>0</v>
      </c>
      <c r="DE80" s="19">
        <f>($J80="Bell Curve")*(_xlfn.NORM.DIST(AND(DE$4&gt;=$E80,DE$4&lt;=$G80)*(DE$4-$E80+1),$I80/2,$L80,TRUE)-_xlfn.NORM.DIST(AND(DE$4&gt;=$E80,DE$4&lt;=$G80)*(DD$4-$E80+1),$I80/2,$L80,TRUE))/(1-2*_xlfn.NORM.DIST(0,$I80/2,$L80,TRUE))*$C80+($J80="Steady Growth")*(AND(DE$4&gt;=$E80,DE$4&lt;=$G80)*((DE$4-$E80+1)/($I80*($I80+1)/2)*$C80))+($J80="custom")*CustomCF!CX80</f>
        <v>0</v>
      </c>
      <c r="DF80" s="19">
        <f>($J80="Bell Curve")*(_xlfn.NORM.DIST(AND(DF$4&gt;=$E80,DF$4&lt;=$G80)*(DF$4-$E80+1),$I80/2,$L80,TRUE)-_xlfn.NORM.DIST(AND(DF$4&gt;=$E80,DF$4&lt;=$G80)*(DE$4-$E80+1),$I80/2,$L80,TRUE))/(1-2*_xlfn.NORM.DIST(0,$I80/2,$L80,TRUE))*$C80+($J80="Steady Growth")*(AND(DF$4&gt;=$E80,DF$4&lt;=$G80)*((DF$4-$E80+1)/($I80*($I80+1)/2)*$C80))+($J80="custom")*CustomCF!CY80</f>
        <v>0</v>
      </c>
      <c r="DG80" s="19">
        <f>($J80="Bell Curve")*(_xlfn.NORM.DIST(AND(DG$4&gt;=$E80,DG$4&lt;=$G80)*(DG$4-$E80+1),$I80/2,$L80,TRUE)-_xlfn.NORM.DIST(AND(DG$4&gt;=$E80,DG$4&lt;=$G80)*(DF$4-$E80+1),$I80/2,$L80,TRUE))/(1-2*_xlfn.NORM.DIST(0,$I80/2,$L80,TRUE))*$C80+($J80="Steady Growth")*(AND(DG$4&gt;=$E80,DG$4&lt;=$G80)*((DG$4-$E80+1)/($I80*($I80+1)/2)*$C80))+($J80="custom")*CustomCF!CZ80</f>
        <v>0</v>
      </c>
      <c r="DH80" s="19">
        <f>($J80="Bell Curve")*(_xlfn.NORM.DIST(AND(DH$4&gt;=$E80,DH$4&lt;=$G80)*(DH$4-$E80+1),$I80/2,$L80,TRUE)-_xlfn.NORM.DIST(AND(DH$4&gt;=$E80,DH$4&lt;=$G80)*(DG$4-$E80+1),$I80/2,$L80,TRUE))/(1-2*_xlfn.NORM.DIST(0,$I80/2,$L80,TRUE))*$C80+($J80="Steady Growth")*(AND(DH$4&gt;=$E80,DH$4&lt;=$G80)*((DH$4-$E80+1)/($I80*($I80+1)/2)*$C80))+($J80="custom")*CustomCF!DA80</f>
        <v>0</v>
      </c>
      <c r="DI80" s="19">
        <f>($J80="Bell Curve")*(_xlfn.NORM.DIST(AND(DI$4&gt;=$E80,DI$4&lt;=$G80)*(DI$4-$E80+1),$I80/2,$L80,TRUE)-_xlfn.NORM.DIST(AND(DI$4&gt;=$E80,DI$4&lt;=$G80)*(DH$4-$E80+1),$I80/2,$L80,TRUE))/(1-2*_xlfn.NORM.DIST(0,$I80/2,$L80,TRUE))*$C80+($J80="Steady Growth")*(AND(DI$4&gt;=$E80,DI$4&lt;=$G80)*((DI$4-$E80+1)/($I80*($I80+1)/2)*$C80))+($J80="custom")*CustomCF!DB80</f>
        <v>0</v>
      </c>
      <c r="DJ80" s="19">
        <f>($J80="Bell Curve")*(_xlfn.NORM.DIST(AND(DJ$4&gt;=$E80,DJ$4&lt;=$G80)*(DJ$4-$E80+1),$I80/2,$L80,TRUE)-_xlfn.NORM.DIST(AND(DJ$4&gt;=$E80,DJ$4&lt;=$G80)*(DI$4-$E80+1),$I80/2,$L80,TRUE))/(1-2*_xlfn.NORM.DIST(0,$I80/2,$L80,TRUE))*$C80+($J80="Steady Growth")*(AND(DJ$4&gt;=$E80,DJ$4&lt;=$G80)*((DJ$4-$E80+1)/($I80*($I80+1)/2)*$C80))+($J80="custom")*CustomCF!DC80</f>
        <v>0</v>
      </c>
      <c r="DK80" s="19">
        <f>($J80="Bell Curve")*(_xlfn.NORM.DIST(AND(DK$4&gt;=$E80,DK$4&lt;=$G80)*(DK$4-$E80+1),$I80/2,$L80,TRUE)-_xlfn.NORM.DIST(AND(DK$4&gt;=$E80,DK$4&lt;=$G80)*(DJ$4-$E80+1),$I80/2,$L80,TRUE))/(1-2*_xlfn.NORM.DIST(0,$I80/2,$L80,TRUE))*$C80+($J80="Steady Growth")*(AND(DK$4&gt;=$E80,DK$4&lt;=$G80)*((DK$4-$E80+1)/($I80*($I80+1)/2)*$C80))+($J80="custom")*CustomCF!DD80</f>
        <v>0</v>
      </c>
      <c r="DL80" s="19">
        <f>($J80="Bell Curve")*(_xlfn.NORM.DIST(AND(DL$4&gt;=$E80,DL$4&lt;=$G80)*(DL$4-$E80+1),$I80/2,$L80,TRUE)-_xlfn.NORM.DIST(AND(DL$4&gt;=$E80,DL$4&lt;=$G80)*(DK$4-$E80+1),$I80/2,$L80,TRUE))/(1-2*_xlfn.NORM.DIST(0,$I80/2,$L80,TRUE))*$C80+($J80="Steady Growth")*(AND(DL$4&gt;=$E80,DL$4&lt;=$G80)*((DL$4-$E80+1)/($I80*($I80+1)/2)*$C80))+($J80="custom")*CustomCF!DE80</f>
        <v>0</v>
      </c>
      <c r="DM80" s="19">
        <f>($J80="Bell Curve")*(_xlfn.NORM.DIST(AND(DM$4&gt;=$E80,DM$4&lt;=$G80)*(DM$4-$E80+1),$I80/2,$L80,TRUE)-_xlfn.NORM.DIST(AND(DM$4&gt;=$E80,DM$4&lt;=$G80)*(DL$4-$E80+1),$I80/2,$L80,TRUE))/(1-2*_xlfn.NORM.DIST(0,$I80/2,$L80,TRUE))*$C80+($J80="Steady Growth")*(AND(DM$4&gt;=$E80,DM$4&lt;=$G80)*((DM$4-$E80+1)/($I80*($I80+1)/2)*$C80))+($J80="custom")*CustomCF!DF80</f>
        <v>0</v>
      </c>
      <c r="DN80" s="19">
        <f>($J80="Bell Curve")*(_xlfn.NORM.DIST(AND(DN$4&gt;=$E80,DN$4&lt;=$G80)*(DN$4-$E80+1),$I80/2,$L80,TRUE)-_xlfn.NORM.DIST(AND(DN$4&gt;=$E80,DN$4&lt;=$G80)*(DM$4-$E80+1),$I80/2,$L80,TRUE))/(1-2*_xlfn.NORM.DIST(0,$I80/2,$L80,TRUE))*$C80+($J80="Steady Growth")*(AND(DN$4&gt;=$E80,DN$4&lt;=$G80)*((DN$4-$E80+1)/($I80*($I80+1)/2)*$C80))+($J80="custom")*CustomCF!DG80</f>
        <v>0</v>
      </c>
      <c r="DO80" s="19">
        <f>($J80="Bell Curve")*(_xlfn.NORM.DIST(AND(DO$4&gt;=$E80,DO$4&lt;=$G80)*(DO$4-$E80+1),$I80/2,$L80,TRUE)-_xlfn.NORM.DIST(AND(DO$4&gt;=$E80,DO$4&lt;=$G80)*(DN$4-$E80+1),$I80/2,$L80,TRUE))/(1-2*_xlfn.NORM.DIST(0,$I80/2,$L80,TRUE))*$C80+($J80="Steady Growth")*(AND(DO$4&gt;=$E80,DO$4&lt;=$G80)*((DO$4-$E80+1)/($I80*($I80+1)/2)*$C80))+($J80="custom")*CustomCF!DH80</f>
        <v>0</v>
      </c>
      <c r="DP80" s="19">
        <f>($J80="Bell Curve")*(_xlfn.NORM.DIST(AND(DP$4&gt;=$E80,DP$4&lt;=$G80)*(DP$4-$E80+1),$I80/2,$L80,TRUE)-_xlfn.NORM.DIST(AND(DP$4&gt;=$E80,DP$4&lt;=$G80)*(DO$4-$E80+1),$I80/2,$L80,TRUE))/(1-2*_xlfn.NORM.DIST(0,$I80/2,$L80,TRUE))*$C80+($J80="Steady Growth")*(AND(DP$4&gt;=$E80,DP$4&lt;=$G80)*((DP$4-$E80+1)/($I80*($I80+1)/2)*$C80))+($J80="custom")*CustomCF!DI80</f>
        <v>0</v>
      </c>
      <c r="DQ80" s="19">
        <f>($J80="Bell Curve")*(_xlfn.NORM.DIST(AND(DQ$4&gt;=$E80,DQ$4&lt;=$G80)*(DQ$4-$E80+1),$I80/2,$L80,TRUE)-_xlfn.NORM.DIST(AND(DQ$4&gt;=$E80,DQ$4&lt;=$G80)*(DP$4-$E80+1),$I80/2,$L80,TRUE))/(1-2*_xlfn.NORM.DIST(0,$I80/2,$L80,TRUE))*$C80+($J80="Steady Growth")*(AND(DQ$4&gt;=$E80,DQ$4&lt;=$G80)*((DQ$4-$E80+1)/($I80*($I80+1)/2)*$C80))+($J80="custom")*CustomCF!DJ80</f>
        <v>0</v>
      </c>
      <c r="DR80" s="19">
        <f>($J80="Bell Curve")*(_xlfn.NORM.DIST(AND(DR$4&gt;=$E80,DR$4&lt;=$G80)*(DR$4-$E80+1),$I80/2,$L80,TRUE)-_xlfn.NORM.DIST(AND(DR$4&gt;=$E80,DR$4&lt;=$G80)*(DQ$4-$E80+1),$I80/2,$L80,TRUE))/(1-2*_xlfn.NORM.DIST(0,$I80/2,$L80,TRUE))*$C80+($J80="Steady Growth")*(AND(DR$4&gt;=$E80,DR$4&lt;=$G80)*((DR$4-$E80+1)/($I80*($I80+1)/2)*$C80))+($J80="custom")*CustomCF!DK80</f>
        <v>0</v>
      </c>
      <c r="DS80" s="19">
        <f>($J80="Bell Curve")*(_xlfn.NORM.DIST(AND(DS$4&gt;=$E80,DS$4&lt;=$G80)*(DS$4-$E80+1),$I80/2,$L80,TRUE)-_xlfn.NORM.DIST(AND(DS$4&gt;=$E80,DS$4&lt;=$G80)*(DR$4-$E80+1),$I80/2,$L80,TRUE))/(1-2*_xlfn.NORM.DIST(0,$I80/2,$L80,TRUE))*$C80+($J80="Steady Growth")*(AND(DS$4&gt;=$E80,DS$4&lt;=$G80)*((DS$4-$E80+1)/($I80*($I80+1)/2)*$C80))+($J80="custom")*CustomCF!DL80</f>
        <v>0</v>
      </c>
      <c r="DT80" s="19">
        <f>($J80="Bell Curve")*(_xlfn.NORM.DIST(AND(DT$4&gt;=$E80,DT$4&lt;=$G80)*(DT$4-$E80+1),$I80/2,$L80,TRUE)-_xlfn.NORM.DIST(AND(DT$4&gt;=$E80,DT$4&lt;=$G80)*(DS$4-$E80+1),$I80/2,$L80,TRUE))/(1-2*_xlfn.NORM.DIST(0,$I80/2,$L80,TRUE))*$C80+($J80="Steady Growth")*(AND(DT$4&gt;=$E80,DT$4&lt;=$G80)*((DT$4-$E80+1)/($I80*($I80+1)/2)*$C80))+($J80="custom")*CustomCF!DM80</f>
        <v>0</v>
      </c>
      <c r="DU80" s="19">
        <f>($J80="Bell Curve")*(_xlfn.NORM.DIST(AND(DU$4&gt;=$E80,DU$4&lt;=$G80)*(DU$4-$E80+1),$I80/2,$L80,TRUE)-_xlfn.NORM.DIST(AND(DU$4&gt;=$E80,DU$4&lt;=$G80)*(DT$4-$E80+1),$I80/2,$L80,TRUE))/(1-2*_xlfn.NORM.DIST(0,$I80/2,$L80,TRUE))*$C80+($J80="Steady Growth")*(AND(DU$4&gt;=$E80,DU$4&lt;=$G80)*((DU$4-$E80+1)/($I80*($I80+1)/2)*$C80))+($J80="custom")*CustomCF!DN80</f>
        <v>0</v>
      </c>
      <c r="DV80" s="19">
        <f>($J80="Bell Curve")*(_xlfn.NORM.DIST(AND(DV$4&gt;=$E80,DV$4&lt;=$G80)*(DV$4-$E80+1),$I80/2,$L80,TRUE)-_xlfn.NORM.DIST(AND(DV$4&gt;=$E80,DV$4&lt;=$G80)*(DU$4-$E80+1),$I80/2,$L80,TRUE))/(1-2*_xlfn.NORM.DIST(0,$I80/2,$L80,TRUE))*$C80+($J80="Steady Growth")*(AND(DV$4&gt;=$E80,DV$4&lt;=$G80)*((DV$4-$E80+1)/($I80*($I80+1)/2)*$C80))+($J80="custom")*CustomCF!DO80</f>
        <v>0</v>
      </c>
      <c r="DW80" s="19">
        <f>($J80="Bell Curve")*(_xlfn.NORM.DIST(AND(DW$4&gt;=$E80,DW$4&lt;=$G80)*(DW$4-$E80+1),$I80/2,$L80,TRUE)-_xlfn.NORM.DIST(AND(DW$4&gt;=$E80,DW$4&lt;=$G80)*(DV$4-$E80+1),$I80/2,$L80,TRUE))/(1-2*_xlfn.NORM.DIST(0,$I80/2,$L80,TRUE))*$C80+($J80="Steady Growth")*(AND(DW$4&gt;=$E80,DW$4&lt;=$G80)*((DW$4-$E80+1)/($I80*($I80+1)/2)*$C80))+($J80="custom")*CustomCF!DP80</f>
        <v>0</v>
      </c>
      <c r="DX80" s="19">
        <f>($J80="Bell Curve")*(_xlfn.NORM.DIST(AND(DX$4&gt;=$E80,DX$4&lt;=$G80)*(DX$4-$E80+1),$I80/2,$L80,TRUE)-_xlfn.NORM.DIST(AND(DX$4&gt;=$E80,DX$4&lt;=$G80)*(DW$4-$E80+1),$I80/2,$L80,TRUE))/(1-2*_xlfn.NORM.DIST(0,$I80/2,$L80,TRUE))*$C80+($J80="Steady Growth")*(AND(DX$4&gt;=$E80,DX$4&lt;=$G80)*((DX$4-$E80+1)/($I80*($I80+1)/2)*$C80))+($J80="custom")*CustomCF!DQ80</f>
        <v>0</v>
      </c>
      <c r="DY80" s="19">
        <f>($J80="Bell Curve")*(_xlfn.NORM.DIST(AND(DY$4&gt;=$E80,DY$4&lt;=$G80)*(DY$4-$E80+1),$I80/2,$L80,TRUE)-_xlfn.NORM.DIST(AND(DY$4&gt;=$E80,DY$4&lt;=$G80)*(DX$4-$E80+1),$I80/2,$L80,TRUE))/(1-2*_xlfn.NORM.DIST(0,$I80/2,$L80,TRUE))*$C80+($J80="Steady Growth")*(AND(DY$4&gt;=$E80,DY$4&lt;=$G80)*((DY$4-$E80+1)/($I80*($I80+1)/2)*$C80))+($J80="custom")*CustomCF!DR80</f>
        <v>0</v>
      </c>
      <c r="DZ80" s="19">
        <f>($J80="Bell Curve")*(_xlfn.NORM.DIST(AND(DZ$4&gt;=$E80,DZ$4&lt;=$G80)*(DZ$4-$E80+1),$I80/2,$L80,TRUE)-_xlfn.NORM.DIST(AND(DZ$4&gt;=$E80,DZ$4&lt;=$G80)*(DY$4-$E80+1),$I80/2,$L80,TRUE))/(1-2*_xlfn.NORM.DIST(0,$I80/2,$L80,TRUE))*$C80+($J80="Steady Growth")*(AND(DZ$4&gt;=$E80,DZ$4&lt;=$G80)*((DZ$4-$E80+1)/($I80*($I80+1)/2)*$C80))+($J80="custom")*CustomCF!DS80</f>
        <v>0</v>
      </c>
      <c r="EA80" s="19">
        <f>($J80="Bell Curve")*(_xlfn.NORM.DIST(AND(EA$4&gt;=$E80,EA$4&lt;=$G80)*(EA$4-$E80+1),$I80/2,$L80,TRUE)-_xlfn.NORM.DIST(AND(EA$4&gt;=$E80,EA$4&lt;=$G80)*(DZ$4-$E80+1),$I80/2,$L80,TRUE))/(1-2*_xlfn.NORM.DIST(0,$I80/2,$L80,TRUE))*$C80+($J80="Steady Growth")*(AND(EA$4&gt;=$E80,EA$4&lt;=$G80)*((EA$4-$E80+1)/($I80*($I80+1)/2)*$C80))+($J80="custom")*CustomCF!DT80</f>
        <v>0</v>
      </c>
      <c r="EB80" s="19">
        <f>($J80="Bell Curve")*(_xlfn.NORM.DIST(AND(EB$4&gt;=$E80,EB$4&lt;=$G80)*(EB$4-$E80+1),$I80/2,$L80,TRUE)-_xlfn.NORM.DIST(AND(EB$4&gt;=$E80,EB$4&lt;=$G80)*(EA$4-$E80+1),$I80/2,$L80,TRUE))/(1-2*_xlfn.NORM.DIST(0,$I80/2,$L80,TRUE))*$C80+($J80="Steady Growth")*(AND(EB$4&gt;=$E80,EB$4&lt;=$G80)*((EB$4-$E80+1)/($I80*($I80+1)/2)*$C80))+($J80="custom")*CustomCF!DU80</f>
        <v>0</v>
      </c>
      <c r="EC80" s="19">
        <f>($J80="Bell Curve")*(_xlfn.NORM.DIST(AND(EC$4&gt;=$E80,EC$4&lt;=$G80)*(EC$4-$E80+1),$I80/2,$L80,TRUE)-_xlfn.NORM.DIST(AND(EC$4&gt;=$E80,EC$4&lt;=$G80)*(EB$4-$E80+1),$I80/2,$L80,TRUE))/(1-2*_xlfn.NORM.DIST(0,$I80/2,$L80,TRUE))*$C80+($J80="Steady Growth")*(AND(EC$4&gt;=$E80,EC$4&lt;=$G80)*((EC$4-$E80+1)/($I80*($I80+1)/2)*$C80))+($J80="custom")*CustomCF!DV80</f>
        <v>0</v>
      </c>
      <c r="ED80" s="19">
        <f>($J80="Bell Curve")*(_xlfn.NORM.DIST(AND(ED$4&gt;=$E80,ED$4&lt;=$G80)*(ED$4-$E80+1),$I80/2,$L80,TRUE)-_xlfn.NORM.DIST(AND(ED$4&gt;=$E80,ED$4&lt;=$G80)*(EC$4-$E80+1),$I80/2,$L80,TRUE))/(1-2*_xlfn.NORM.DIST(0,$I80/2,$L80,TRUE))*$C80+($J80="Steady Growth")*(AND(ED$4&gt;=$E80,ED$4&lt;=$G80)*((ED$4-$E80+1)/($I80*($I80+1)/2)*$C80))+($J80="custom")*CustomCF!DW80</f>
        <v>0</v>
      </c>
      <c r="EE80" s="19">
        <f>($J80="Bell Curve")*(_xlfn.NORM.DIST(AND(EE$4&gt;=$E80,EE$4&lt;=$G80)*(EE$4-$E80+1),$I80/2,$L80,TRUE)-_xlfn.NORM.DIST(AND(EE$4&gt;=$E80,EE$4&lt;=$G80)*(ED$4-$E80+1),$I80/2,$L80,TRUE))/(1-2*_xlfn.NORM.DIST(0,$I80/2,$L80,TRUE))*$C80+($J80="Steady Growth")*(AND(EE$4&gt;=$E80,EE$4&lt;=$G80)*((EE$4-$E80+1)/($I80*($I80+1)/2)*$C80))+($J80="custom")*CustomCF!DX80</f>
        <v>0</v>
      </c>
      <c r="EF80" s="121">
        <f>($J80="Bell Curve")*(_xlfn.NORM.DIST(AND(EF$4&gt;=$E80,EF$4&lt;=$G80)*(EF$4-$E80+1),$I80/2,$L80,TRUE)-_xlfn.NORM.DIST(AND(EF$4&gt;=$E80,EF$4&lt;=$G80)*(EE$4-$E80+1),$I80/2,$L80,TRUE))/(1-2*_xlfn.NORM.DIST(0,$I80/2,$L80,TRUE))*$C80+($J80="Steady Growth")*(AND(EF$4&gt;=$E80,EF$4&lt;=$G80)*((EF$4-$E80+1)/($I80*($I80+1)/2)*$C80))+($J80="custom")*CustomCF!DY80</f>
        <v>0</v>
      </c>
    </row>
    <row r="81" spans="2:136" hidden="1" outlineLevel="1" x14ac:dyDescent="0.2">
      <c r="B81" s="103">
        <f>Budget!S27</f>
        <v>0</v>
      </c>
      <c r="C81" s="19">
        <f>Budget!T27</f>
        <v>0</v>
      </c>
      <c r="D81" s="19" t="str">
        <f t="shared" si="29"/>
        <v/>
      </c>
      <c r="E81" s="92">
        <v>12</v>
      </c>
      <c r="F81" s="18">
        <f>IF(J81="Custom",CustomCF!E81,INDEX($P$6:$EF$6,MATCH(E81,$P$4:$EF$4,0)))</f>
        <v>46387</v>
      </c>
      <c r="G81" s="92">
        <v>30</v>
      </c>
      <c r="H81" s="18">
        <f>IF(J81="Custom",CustomCF!F81,INDEX($P$6:$EF$6,MATCH(G81,$P$4:$EF$4,0)))</f>
        <v>46934</v>
      </c>
      <c r="I81" s="9">
        <f t="shared" si="30"/>
        <v>19</v>
      </c>
      <c r="J81" s="92" t="s">
        <v>30</v>
      </c>
      <c r="K81" s="92" t="s">
        <v>31</v>
      </c>
      <c r="L81" s="9">
        <f t="shared" si="28"/>
        <v>10000000</v>
      </c>
      <c r="M81" s="107">
        <f t="shared" si="23"/>
        <v>0</v>
      </c>
      <c r="N81" s="112" t="str">
        <f t="shared" si="31"/>
        <v>OK</v>
      </c>
      <c r="O81" s="112"/>
      <c r="P81" s="19">
        <f>($J81="Bell Curve")*(_xlfn.NORM.DIST(AND(P$4&gt;=$E81,P$4&lt;=$G81)*(P$4-$E81+1),$I81/2,$L81,TRUE)-_xlfn.NORM.DIST(AND(P$4&gt;=$E81,P$4&lt;=$G81)*(N$4-$E81+1),$I81/2,$L81,TRUE))/(1-2*_xlfn.NORM.DIST(0,$I81/2,$L81,TRUE))*$C81+($J81="Steady Growth")*(AND(P$4&gt;=$E81,P$4&lt;=$G81)*((P$4-$E81+1)/($I81*($I81+1)/2)*$C81))+($J81="custom")*CustomCF!I81</f>
        <v>0</v>
      </c>
      <c r="Q81" s="19">
        <f>($J81="Bell Curve")*(_xlfn.NORM.DIST(AND(Q$4&gt;=$E81,Q$4&lt;=$G81)*(Q$4-$E81+1),$I81/2,$L81,TRUE)-_xlfn.NORM.DIST(AND(Q$4&gt;=$E81,Q$4&lt;=$G81)*(P$4-$E81+1),$I81/2,$L81,TRUE))/(1-2*_xlfn.NORM.DIST(0,$I81/2,$L81,TRUE))*$C81+($J81="Steady Growth")*(AND(Q$4&gt;=$E81,Q$4&lt;=$G81)*((Q$4-$E81+1)/($I81*($I81+1)/2)*$C81))+($J81="custom")*CustomCF!J81</f>
        <v>0</v>
      </c>
      <c r="R81" s="19">
        <f>($J81="Bell Curve")*(_xlfn.NORM.DIST(AND(R$4&gt;=$E81,R$4&lt;=$G81)*(R$4-$E81+1),$I81/2,$L81,TRUE)-_xlfn.NORM.DIST(AND(R$4&gt;=$E81,R$4&lt;=$G81)*(Q$4-$E81+1),$I81/2,$L81,TRUE))/(1-2*_xlfn.NORM.DIST(0,$I81/2,$L81,TRUE))*$C81+($J81="Steady Growth")*(AND(R$4&gt;=$E81,R$4&lt;=$G81)*((R$4-$E81+1)/($I81*($I81+1)/2)*$C81))+($J81="custom")*CustomCF!K81</f>
        <v>0</v>
      </c>
      <c r="S81" s="19">
        <f>($J81="Bell Curve")*(_xlfn.NORM.DIST(AND(S$4&gt;=$E81,S$4&lt;=$G81)*(S$4-$E81+1),$I81/2,$L81,TRUE)-_xlfn.NORM.DIST(AND(S$4&gt;=$E81,S$4&lt;=$G81)*(R$4-$E81+1),$I81/2,$L81,TRUE))/(1-2*_xlfn.NORM.DIST(0,$I81/2,$L81,TRUE))*$C81+($J81="Steady Growth")*(AND(S$4&gt;=$E81,S$4&lt;=$G81)*((S$4-$E81+1)/($I81*($I81+1)/2)*$C81))+($J81="custom")*CustomCF!L81</f>
        <v>0</v>
      </c>
      <c r="T81" s="19">
        <f>($J81="Bell Curve")*(_xlfn.NORM.DIST(AND(T$4&gt;=$E81,T$4&lt;=$G81)*(T$4-$E81+1),$I81/2,$L81,TRUE)-_xlfn.NORM.DIST(AND(T$4&gt;=$E81,T$4&lt;=$G81)*(S$4-$E81+1),$I81/2,$L81,TRUE))/(1-2*_xlfn.NORM.DIST(0,$I81/2,$L81,TRUE))*$C81+($J81="Steady Growth")*(AND(T$4&gt;=$E81,T$4&lt;=$G81)*((T$4-$E81+1)/($I81*($I81+1)/2)*$C81))+($J81="custom")*CustomCF!M81</f>
        <v>0</v>
      </c>
      <c r="U81" s="19">
        <f>($J81="Bell Curve")*(_xlfn.NORM.DIST(AND(U$4&gt;=$E81,U$4&lt;=$G81)*(U$4-$E81+1),$I81/2,$L81,TRUE)-_xlfn.NORM.DIST(AND(U$4&gt;=$E81,U$4&lt;=$G81)*(T$4-$E81+1),$I81/2,$L81,TRUE))/(1-2*_xlfn.NORM.DIST(0,$I81/2,$L81,TRUE))*$C81+($J81="Steady Growth")*(AND(U$4&gt;=$E81,U$4&lt;=$G81)*((U$4-$E81+1)/($I81*($I81+1)/2)*$C81))+($J81="custom")*CustomCF!N81</f>
        <v>0</v>
      </c>
      <c r="V81" s="19">
        <f>($J81="Bell Curve")*(_xlfn.NORM.DIST(AND(V$4&gt;=$E81,V$4&lt;=$G81)*(V$4-$E81+1),$I81/2,$L81,TRUE)-_xlfn.NORM.DIST(AND(V$4&gt;=$E81,V$4&lt;=$G81)*(U$4-$E81+1),$I81/2,$L81,TRUE))/(1-2*_xlfn.NORM.DIST(0,$I81/2,$L81,TRUE))*$C81+($J81="Steady Growth")*(AND(V$4&gt;=$E81,V$4&lt;=$G81)*((V$4-$E81+1)/($I81*($I81+1)/2)*$C81))+($J81="custom")*CustomCF!O81</f>
        <v>0</v>
      </c>
      <c r="W81" s="19">
        <f>($J81="Bell Curve")*(_xlfn.NORM.DIST(AND(W$4&gt;=$E81,W$4&lt;=$G81)*(W$4-$E81+1),$I81/2,$L81,TRUE)-_xlfn.NORM.DIST(AND(W$4&gt;=$E81,W$4&lt;=$G81)*(V$4-$E81+1),$I81/2,$L81,TRUE))/(1-2*_xlfn.NORM.DIST(0,$I81/2,$L81,TRUE))*$C81+($J81="Steady Growth")*(AND(W$4&gt;=$E81,W$4&lt;=$G81)*((W$4-$E81+1)/($I81*($I81+1)/2)*$C81))+($J81="custom")*CustomCF!P81</f>
        <v>0</v>
      </c>
      <c r="X81" s="19">
        <f>($J81="Bell Curve")*(_xlfn.NORM.DIST(AND(X$4&gt;=$E81,X$4&lt;=$G81)*(X$4-$E81+1),$I81/2,$L81,TRUE)-_xlfn.NORM.DIST(AND(X$4&gt;=$E81,X$4&lt;=$G81)*(W$4-$E81+1),$I81/2,$L81,TRUE))/(1-2*_xlfn.NORM.DIST(0,$I81/2,$L81,TRUE))*$C81+($J81="Steady Growth")*(AND(X$4&gt;=$E81,X$4&lt;=$G81)*((X$4-$E81+1)/($I81*($I81+1)/2)*$C81))+($J81="custom")*CustomCF!Q81</f>
        <v>0</v>
      </c>
      <c r="Y81" s="19">
        <f>($J81="Bell Curve")*(_xlfn.NORM.DIST(AND(Y$4&gt;=$E81,Y$4&lt;=$G81)*(Y$4-$E81+1),$I81/2,$L81,TRUE)-_xlfn.NORM.DIST(AND(Y$4&gt;=$E81,Y$4&lt;=$G81)*(X$4-$E81+1),$I81/2,$L81,TRUE))/(1-2*_xlfn.NORM.DIST(0,$I81/2,$L81,TRUE))*$C81+($J81="Steady Growth")*(AND(Y$4&gt;=$E81,Y$4&lt;=$G81)*((Y$4-$E81+1)/($I81*($I81+1)/2)*$C81))+($J81="custom")*CustomCF!R81</f>
        <v>0</v>
      </c>
      <c r="Z81" s="19">
        <f>($J81="Bell Curve")*(_xlfn.NORM.DIST(AND(Z$4&gt;=$E81,Z$4&lt;=$G81)*(Z$4-$E81+1),$I81/2,$L81,TRUE)-_xlfn.NORM.DIST(AND(Z$4&gt;=$E81,Z$4&lt;=$G81)*(Y$4-$E81+1),$I81/2,$L81,TRUE))/(1-2*_xlfn.NORM.DIST(0,$I81/2,$L81,TRUE))*$C81+($J81="Steady Growth")*(AND(Z$4&gt;=$E81,Z$4&lt;=$G81)*((Z$4-$E81+1)/($I81*($I81+1)/2)*$C81))+($J81="custom")*CustomCF!S81</f>
        <v>0</v>
      </c>
      <c r="AA81" s="19">
        <f>($J81="Bell Curve")*(_xlfn.NORM.DIST(AND(AA$4&gt;=$E81,AA$4&lt;=$G81)*(AA$4-$E81+1),$I81/2,$L81,TRUE)-_xlfn.NORM.DIST(AND(AA$4&gt;=$E81,AA$4&lt;=$G81)*(Z$4-$E81+1),$I81/2,$L81,TRUE))/(1-2*_xlfn.NORM.DIST(0,$I81/2,$L81,TRUE))*$C81+($J81="Steady Growth")*(AND(AA$4&gt;=$E81,AA$4&lt;=$G81)*((AA$4-$E81+1)/($I81*($I81+1)/2)*$C81))+($J81="custom")*CustomCF!T81</f>
        <v>0</v>
      </c>
      <c r="AB81" s="19">
        <f>($J81="Bell Curve")*(_xlfn.NORM.DIST(AND(AB$4&gt;=$E81,AB$4&lt;=$G81)*(AB$4-$E81+1),$I81/2,$L81,TRUE)-_xlfn.NORM.DIST(AND(AB$4&gt;=$E81,AB$4&lt;=$G81)*(AA$4-$E81+1),$I81/2,$L81,TRUE))/(1-2*_xlfn.NORM.DIST(0,$I81/2,$L81,TRUE))*$C81+($J81="Steady Growth")*(AND(AB$4&gt;=$E81,AB$4&lt;=$G81)*((AB$4-$E81+1)/($I81*($I81+1)/2)*$C81))+($J81="custom")*CustomCF!U81</f>
        <v>0</v>
      </c>
      <c r="AC81" s="19">
        <f>($J81="Bell Curve")*(_xlfn.NORM.DIST(AND(AC$4&gt;=$E81,AC$4&lt;=$G81)*(AC$4-$E81+1),$I81/2,$L81,TRUE)-_xlfn.NORM.DIST(AND(AC$4&gt;=$E81,AC$4&lt;=$G81)*(AB$4-$E81+1),$I81/2,$L81,TRUE))/(1-2*_xlfn.NORM.DIST(0,$I81/2,$L81,TRUE))*$C81+($J81="Steady Growth")*(AND(AC$4&gt;=$E81,AC$4&lt;=$G81)*((AC$4-$E81+1)/($I81*($I81+1)/2)*$C81))+($J81="custom")*CustomCF!V81</f>
        <v>0</v>
      </c>
      <c r="AD81" s="19">
        <f>($J81="Bell Curve")*(_xlfn.NORM.DIST(AND(AD$4&gt;=$E81,AD$4&lt;=$G81)*(AD$4-$E81+1),$I81/2,$L81,TRUE)-_xlfn.NORM.DIST(AND(AD$4&gt;=$E81,AD$4&lt;=$G81)*(AC$4-$E81+1),$I81/2,$L81,TRUE))/(1-2*_xlfn.NORM.DIST(0,$I81/2,$L81,TRUE))*$C81+($J81="Steady Growth")*(AND(AD$4&gt;=$E81,AD$4&lt;=$G81)*((AD$4-$E81+1)/($I81*($I81+1)/2)*$C81))+($J81="custom")*CustomCF!W81</f>
        <v>0</v>
      </c>
      <c r="AE81" s="19">
        <f>($J81="Bell Curve")*(_xlfn.NORM.DIST(AND(AE$4&gt;=$E81,AE$4&lt;=$G81)*(AE$4-$E81+1),$I81/2,$L81,TRUE)-_xlfn.NORM.DIST(AND(AE$4&gt;=$E81,AE$4&lt;=$G81)*(AD$4-$E81+1),$I81/2,$L81,TRUE))/(1-2*_xlfn.NORM.DIST(0,$I81/2,$L81,TRUE))*$C81+($J81="Steady Growth")*(AND(AE$4&gt;=$E81,AE$4&lt;=$G81)*((AE$4-$E81+1)/($I81*($I81+1)/2)*$C81))+($J81="custom")*CustomCF!X81</f>
        <v>0</v>
      </c>
      <c r="AF81" s="19">
        <f>($J81="Bell Curve")*(_xlfn.NORM.DIST(AND(AF$4&gt;=$E81,AF$4&lt;=$G81)*(AF$4-$E81+1),$I81/2,$L81,TRUE)-_xlfn.NORM.DIST(AND(AF$4&gt;=$E81,AF$4&lt;=$G81)*(AE$4-$E81+1),$I81/2,$L81,TRUE))/(1-2*_xlfn.NORM.DIST(0,$I81/2,$L81,TRUE))*$C81+($J81="Steady Growth")*(AND(AF$4&gt;=$E81,AF$4&lt;=$G81)*((AF$4-$E81+1)/($I81*($I81+1)/2)*$C81))+($J81="custom")*CustomCF!Y81</f>
        <v>0</v>
      </c>
      <c r="AG81" s="19">
        <f>($J81="Bell Curve")*(_xlfn.NORM.DIST(AND(AG$4&gt;=$E81,AG$4&lt;=$G81)*(AG$4-$E81+1),$I81/2,$L81,TRUE)-_xlfn.NORM.DIST(AND(AG$4&gt;=$E81,AG$4&lt;=$G81)*(AF$4-$E81+1),$I81/2,$L81,TRUE))/(1-2*_xlfn.NORM.DIST(0,$I81/2,$L81,TRUE))*$C81+($J81="Steady Growth")*(AND(AG$4&gt;=$E81,AG$4&lt;=$G81)*((AG$4-$E81+1)/($I81*($I81+1)/2)*$C81))+($J81="custom")*CustomCF!Z81</f>
        <v>0</v>
      </c>
      <c r="AH81" s="19">
        <f>($J81="Bell Curve")*(_xlfn.NORM.DIST(AND(AH$4&gt;=$E81,AH$4&lt;=$G81)*(AH$4-$E81+1),$I81/2,$L81,TRUE)-_xlfn.NORM.DIST(AND(AH$4&gt;=$E81,AH$4&lt;=$G81)*(AG$4-$E81+1),$I81/2,$L81,TRUE))/(1-2*_xlfn.NORM.DIST(0,$I81/2,$L81,TRUE))*$C81+($J81="Steady Growth")*(AND(AH$4&gt;=$E81,AH$4&lt;=$G81)*((AH$4-$E81+1)/($I81*($I81+1)/2)*$C81))+($J81="custom")*CustomCF!AA81</f>
        <v>0</v>
      </c>
      <c r="AI81" s="19">
        <f>($J81="Bell Curve")*(_xlfn.NORM.DIST(AND(AI$4&gt;=$E81,AI$4&lt;=$G81)*(AI$4-$E81+1),$I81/2,$L81,TRUE)-_xlfn.NORM.DIST(AND(AI$4&gt;=$E81,AI$4&lt;=$G81)*(AH$4-$E81+1),$I81/2,$L81,TRUE))/(1-2*_xlfn.NORM.DIST(0,$I81/2,$L81,TRUE))*$C81+($J81="Steady Growth")*(AND(AI$4&gt;=$E81,AI$4&lt;=$G81)*((AI$4-$E81+1)/($I81*($I81+1)/2)*$C81))+($J81="custom")*CustomCF!AB81</f>
        <v>0</v>
      </c>
      <c r="AJ81" s="19">
        <f>($J81="Bell Curve")*(_xlfn.NORM.DIST(AND(AJ$4&gt;=$E81,AJ$4&lt;=$G81)*(AJ$4-$E81+1),$I81/2,$L81,TRUE)-_xlfn.NORM.DIST(AND(AJ$4&gt;=$E81,AJ$4&lt;=$G81)*(AI$4-$E81+1),$I81/2,$L81,TRUE))/(1-2*_xlfn.NORM.DIST(0,$I81/2,$L81,TRUE))*$C81+($J81="Steady Growth")*(AND(AJ$4&gt;=$E81,AJ$4&lt;=$G81)*((AJ$4-$E81+1)/($I81*($I81+1)/2)*$C81))+($J81="custom")*CustomCF!AC81</f>
        <v>0</v>
      </c>
      <c r="AK81" s="19">
        <f>($J81="Bell Curve")*(_xlfn.NORM.DIST(AND(AK$4&gt;=$E81,AK$4&lt;=$G81)*(AK$4-$E81+1),$I81/2,$L81,TRUE)-_xlfn.NORM.DIST(AND(AK$4&gt;=$E81,AK$4&lt;=$G81)*(AJ$4-$E81+1),$I81/2,$L81,TRUE))/(1-2*_xlfn.NORM.DIST(0,$I81/2,$L81,TRUE))*$C81+($J81="Steady Growth")*(AND(AK$4&gt;=$E81,AK$4&lt;=$G81)*((AK$4-$E81+1)/($I81*($I81+1)/2)*$C81))+($J81="custom")*CustomCF!AD81</f>
        <v>0</v>
      </c>
      <c r="AL81" s="19">
        <f>($J81="Bell Curve")*(_xlfn.NORM.DIST(AND(AL$4&gt;=$E81,AL$4&lt;=$G81)*(AL$4-$E81+1),$I81/2,$L81,TRUE)-_xlfn.NORM.DIST(AND(AL$4&gt;=$E81,AL$4&lt;=$G81)*(AK$4-$E81+1),$I81/2,$L81,TRUE))/(1-2*_xlfn.NORM.DIST(0,$I81/2,$L81,TRUE))*$C81+($J81="Steady Growth")*(AND(AL$4&gt;=$E81,AL$4&lt;=$G81)*((AL$4-$E81+1)/($I81*($I81+1)/2)*$C81))+($J81="custom")*CustomCF!AE81</f>
        <v>0</v>
      </c>
      <c r="AM81" s="19">
        <f>($J81="Bell Curve")*(_xlfn.NORM.DIST(AND(AM$4&gt;=$E81,AM$4&lt;=$G81)*(AM$4-$E81+1),$I81/2,$L81,TRUE)-_xlfn.NORM.DIST(AND(AM$4&gt;=$E81,AM$4&lt;=$G81)*(AL$4-$E81+1),$I81/2,$L81,TRUE))/(1-2*_xlfn.NORM.DIST(0,$I81/2,$L81,TRUE))*$C81+($J81="Steady Growth")*(AND(AM$4&gt;=$E81,AM$4&lt;=$G81)*((AM$4-$E81+1)/($I81*($I81+1)/2)*$C81))+($J81="custom")*CustomCF!AF81</f>
        <v>0</v>
      </c>
      <c r="AN81" s="19">
        <f>($J81="Bell Curve")*(_xlfn.NORM.DIST(AND(AN$4&gt;=$E81,AN$4&lt;=$G81)*(AN$4-$E81+1),$I81/2,$L81,TRUE)-_xlfn.NORM.DIST(AND(AN$4&gt;=$E81,AN$4&lt;=$G81)*(AM$4-$E81+1),$I81/2,$L81,TRUE))/(1-2*_xlfn.NORM.DIST(0,$I81/2,$L81,TRUE))*$C81+($J81="Steady Growth")*(AND(AN$4&gt;=$E81,AN$4&lt;=$G81)*((AN$4-$E81+1)/($I81*($I81+1)/2)*$C81))+($J81="custom")*CustomCF!AG81</f>
        <v>0</v>
      </c>
      <c r="AO81" s="19">
        <f>($J81="Bell Curve")*(_xlfn.NORM.DIST(AND(AO$4&gt;=$E81,AO$4&lt;=$G81)*(AO$4-$E81+1),$I81/2,$L81,TRUE)-_xlfn.NORM.DIST(AND(AO$4&gt;=$E81,AO$4&lt;=$G81)*(AN$4-$E81+1),$I81/2,$L81,TRUE))/(1-2*_xlfn.NORM.DIST(0,$I81/2,$L81,TRUE))*$C81+($J81="Steady Growth")*(AND(AO$4&gt;=$E81,AO$4&lt;=$G81)*((AO$4-$E81+1)/($I81*($I81+1)/2)*$C81))+($J81="custom")*CustomCF!AH81</f>
        <v>0</v>
      </c>
      <c r="AP81" s="19">
        <f>($J81="Bell Curve")*(_xlfn.NORM.DIST(AND(AP$4&gt;=$E81,AP$4&lt;=$G81)*(AP$4-$E81+1),$I81/2,$L81,TRUE)-_xlfn.NORM.DIST(AND(AP$4&gt;=$E81,AP$4&lt;=$G81)*(AO$4-$E81+1),$I81/2,$L81,TRUE))/(1-2*_xlfn.NORM.DIST(0,$I81/2,$L81,TRUE))*$C81+($J81="Steady Growth")*(AND(AP$4&gt;=$E81,AP$4&lt;=$G81)*((AP$4-$E81+1)/($I81*($I81+1)/2)*$C81))+($J81="custom")*CustomCF!AI81</f>
        <v>0</v>
      </c>
      <c r="AQ81" s="19">
        <f>($J81="Bell Curve")*(_xlfn.NORM.DIST(AND(AQ$4&gt;=$E81,AQ$4&lt;=$G81)*(AQ$4-$E81+1),$I81/2,$L81,TRUE)-_xlfn.NORM.DIST(AND(AQ$4&gt;=$E81,AQ$4&lt;=$G81)*(AP$4-$E81+1),$I81/2,$L81,TRUE))/(1-2*_xlfn.NORM.DIST(0,$I81/2,$L81,TRUE))*$C81+($J81="Steady Growth")*(AND(AQ$4&gt;=$E81,AQ$4&lt;=$G81)*((AQ$4-$E81+1)/($I81*($I81+1)/2)*$C81))+($J81="custom")*CustomCF!AJ81</f>
        <v>0</v>
      </c>
      <c r="AR81" s="19">
        <f>($J81="Bell Curve")*(_xlfn.NORM.DIST(AND(AR$4&gt;=$E81,AR$4&lt;=$G81)*(AR$4-$E81+1),$I81/2,$L81,TRUE)-_xlfn.NORM.DIST(AND(AR$4&gt;=$E81,AR$4&lt;=$G81)*(AQ$4-$E81+1),$I81/2,$L81,TRUE))/(1-2*_xlfn.NORM.DIST(0,$I81/2,$L81,TRUE))*$C81+($J81="Steady Growth")*(AND(AR$4&gt;=$E81,AR$4&lt;=$G81)*((AR$4-$E81+1)/($I81*($I81+1)/2)*$C81))+($J81="custom")*CustomCF!AK81</f>
        <v>0</v>
      </c>
      <c r="AS81" s="19">
        <f>($J81="Bell Curve")*(_xlfn.NORM.DIST(AND(AS$4&gt;=$E81,AS$4&lt;=$G81)*(AS$4-$E81+1),$I81/2,$L81,TRUE)-_xlfn.NORM.DIST(AND(AS$4&gt;=$E81,AS$4&lt;=$G81)*(AR$4-$E81+1),$I81/2,$L81,TRUE))/(1-2*_xlfn.NORM.DIST(0,$I81/2,$L81,TRUE))*$C81+($J81="Steady Growth")*(AND(AS$4&gt;=$E81,AS$4&lt;=$G81)*((AS$4-$E81+1)/($I81*($I81+1)/2)*$C81))+($J81="custom")*CustomCF!AL81</f>
        <v>0</v>
      </c>
      <c r="AT81" s="19">
        <f>($J81="Bell Curve")*(_xlfn.NORM.DIST(AND(AT$4&gt;=$E81,AT$4&lt;=$G81)*(AT$4-$E81+1),$I81/2,$L81,TRUE)-_xlfn.NORM.DIST(AND(AT$4&gt;=$E81,AT$4&lt;=$G81)*(AS$4-$E81+1),$I81/2,$L81,TRUE))/(1-2*_xlfn.NORM.DIST(0,$I81/2,$L81,TRUE))*$C81+($J81="Steady Growth")*(AND(AT$4&gt;=$E81,AT$4&lt;=$G81)*((AT$4-$E81+1)/($I81*($I81+1)/2)*$C81))+($J81="custom")*CustomCF!AM81</f>
        <v>0</v>
      </c>
      <c r="AU81" s="19">
        <f>($J81="Bell Curve")*(_xlfn.NORM.DIST(AND(AU$4&gt;=$E81,AU$4&lt;=$G81)*(AU$4-$E81+1),$I81/2,$L81,TRUE)-_xlfn.NORM.DIST(AND(AU$4&gt;=$E81,AU$4&lt;=$G81)*(AT$4-$E81+1),$I81/2,$L81,TRUE))/(1-2*_xlfn.NORM.DIST(0,$I81/2,$L81,TRUE))*$C81+($J81="Steady Growth")*(AND(AU$4&gt;=$E81,AU$4&lt;=$G81)*((AU$4-$E81+1)/($I81*($I81+1)/2)*$C81))+($J81="custom")*CustomCF!AN81</f>
        <v>0</v>
      </c>
      <c r="AV81" s="19">
        <f>($J81="Bell Curve")*(_xlfn.NORM.DIST(AND(AV$4&gt;=$E81,AV$4&lt;=$G81)*(AV$4-$E81+1),$I81/2,$L81,TRUE)-_xlfn.NORM.DIST(AND(AV$4&gt;=$E81,AV$4&lt;=$G81)*(AU$4-$E81+1),$I81/2,$L81,TRUE))/(1-2*_xlfn.NORM.DIST(0,$I81/2,$L81,TRUE))*$C81+($J81="Steady Growth")*(AND(AV$4&gt;=$E81,AV$4&lt;=$G81)*((AV$4-$E81+1)/($I81*($I81+1)/2)*$C81))+($J81="custom")*CustomCF!AO81</f>
        <v>0</v>
      </c>
      <c r="AW81" s="19">
        <f>($J81="Bell Curve")*(_xlfn.NORM.DIST(AND(AW$4&gt;=$E81,AW$4&lt;=$G81)*(AW$4-$E81+1),$I81/2,$L81,TRUE)-_xlfn.NORM.DIST(AND(AW$4&gt;=$E81,AW$4&lt;=$G81)*(AV$4-$E81+1),$I81/2,$L81,TRUE))/(1-2*_xlfn.NORM.DIST(0,$I81/2,$L81,TRUE))*$C81+($J81="Steady Growth")*(AND(AW$4&gt;=$E81,AW$4&lt;=$G81)*((AW$4-$E81+1)/($I81*($I81+1)/2)*$C81))+($J81="custom")*CustomCF!AP81</f>
        <v>0</v>
      </c>
      <c r="AX81" s="19">
        <f>($J81="Bell Curve")*(_xlfn.NORM.DIST(AND(AX$4&gt;=$E81,AX$4&lt;=$G81)*(AX$4-$E81+1),$I81/2,$L81,TRUE)-_xlfn.NORM.DIST(AND(AX$4&gt;=$E81,AX$4&lt;=$G81)*(AW$4-$E81+1),$I81/2,$L81,TRUE))/(1-2*_xlfn.NORM.DIST(0,$I81/2,$L81,TRUE))*$C81+($J81="Steady Growth")*(AND(AX$4&gt;=$E81,AX$4&lt;=$G81)*((AX$4-$E81+1)/($I81*($I81+1)/2)*$C81))+($J81="custom")*CustomCF!AQ81</f>
        <v>0</v>
      </c>
      <c r="AY81" s="19">
        <f>($J81="Bell Curve")*(_xlfn.NORM.DIST(AND(AY$4&gt;=$E81,AY$4&lt;=$G81)*(AY$4-$E81+1),$I81/2,$L81,TRUE)-_xlfn.NORM.DIST(AND(AY$4&gt;=$E81,AY$4&lt;=$G81)*(AX$4-$E81+1),$I81/2,$L81,TRUE))/(1-2*_xlfn.NORM.DIST(0,$I81/2,$L81,TRUE))*$C81+($J81="Steady Growth")*(AND(AY$4&gt;=$E81,AY$4&lt;=$G81)*((AY$4-$E81+1)/($I81*($I81+1)/2)*$C81))+($J81="custom")*CustomCF!AR81</f>
        <v>0</v>
      </c>
      <c r="AZ81" s="19">
        <f>($J81="Bell Curve")*(_xlfn.NORM.DIST(AND(AZ$4&gt;=$E81,AZ$4&lt;=$G81)*(AZ$4-$E81+1),$I81/2,$L81,TRUE)-_xlfn.NORM.DIST(AND(AZ$4&gt;=$E81,AZ$4&lt;=$G81)*(AY$4-$E81+1),$I81/2,$L81,TRUE))/(1-2*_xlfn.NORM.DIST(0,$I81/2,$L81,TRUE))*$C81+($J81="Steady Growth")*(AND(AZ$4&gt;=$E81,AZ$4&lt;=$G81)*((AZ$4-$E81+1)/($I81*($I81+1)/2)*$C81))+($J81="custom")*CustomCF!AS81</f>
        <v>0</v>
      </c>
      <c r="BA81" s="19">
        <f>($J81="Bell Curve")*(_xlfn.NORM.DIST(AND(BA$4&gt;=$E81,BA$4&lt;=$G81)*(BA$4-$E81+1),$I81/2,$L81,TRUE)-_xlfn.NORM.DIST(AND(BA$4&gt;=$E81,BA$4&lt;=$G81)*(AZ$4-$E81+1),$I81/2,$L81,TRUE))/(1-2*_xlfn.NORM.DIST(0,$I81/2,$L81,TRUE))*$C81+($J81="Steady Growth")*(AND(BA$4&gt;=$E81,BA$4&lt;=$G81)*((BA$4-$E81+1)/($I81*($I81+1)/2)*$C81))+($J81="custom")*CustomCF!AT81</f>
        <v>0</v>
      </c>
      <c r="BB81" s="19">
        <f>($J81="Bell Curve")*(_xlfn.NORM.DIST(AND(BB$4&gt;=$E81,BB$4&lt;=$G81)*(BB$4-$E81+1),$I81/2,$L81,TRUE)-_xlfn.NORM.DIST(AND(BB$4&gt;=$E81,BB$4&lt;=$G81)*(BA$4-$E81+1),$I81/2,$L81,TRUE))/(1-2*_xlfn.NORM.DIST(0,$I81/2,$L81,TRUE))*$C81+($J81="Steady Growth")*(AND(BB$4&gt;=$E81,BB$4&lt;=$G81)*((BB$4-$E81+1)/($I81*($I81+1)/2)*$C81))+($J81="custom")*CustomCF!AU81</f>
        <v>0</v>
      </c>
      <c r="BC81" s="19">
        <f>($J81="Bell Curve")*(_xlfn.NORM.DIST(AND(BC$4&gt;=$E81,BC$4&lt;=$G81)*(BC$4-$E81+1),$I81/2,$L81,TRUE)-_xlfn.NORM.DIST(AND(BC$4&gt;=$E81,BC$4&lt;=$G81)*(BB$4-$E81+1),$I81/2,$L81,TRUE))/(1-2*_xlfn.NORM.DIST(0,$I81/2,$L81,TRUE))*$C81+($J81="Steady Growth")*(AND(BC$4&gt;=$E81,BC$4&lt;=$G81)*((BC$4-$E81+1)/($I81*($I81+1)/2)*$C81))+($J81="custom")*CustomCF!AV81</f>
        <v>0</v>
      </c>
      <c r="BD81" s="19">
        <f>($J81="Bell Curve")*(_xlfn.NORM.DIST(AND(BD$4&gt;=$E81,BD$4&lt;=$G81)*(BD$4-$E81+1),$I81/2,$L81,TRUE)-_xlfn.NORM.DIST(AND(BD$4&gt;=$E81,BD$4&lt;=$G81)*(BC$4-$E81+1),$I81/2,$L81,TRUE))/(1-2*_xlfn.NORM.DIST(0,$I81/2,$L81,TRUE))*$C81+($J81="Steady Growth")*(AND(BD$4&gt;=$E81,BD$4&lt;=$G81)*((BD$4-$E81+1)/($I81*($I81+1)/2)*$C81))+($J81="custom")*CustomCF!AW81</f>
        <v>0</v>
      </c>
      <c r="BE81" s="19">
        <f>($J81="Bell Curve")*(_xlfn.NORM.DIST(AND(BE$4&gt;=$E81,BE$4&lt;=$G81)*(BE$4-$E81+1),$I81/2,$L81,TRUE)-_xlfn.NORM.DIST(AND(BE$4&gt;=$E81,BE$4&lt;=$G81)*(BD$4-$E81+1),$I81/2,$L81,TRUE))/(1-2*_xlfn.NORM.DIST(0,$I81/2,$L81,TRUE))*$C81+($J81="Steady Growth")*(AND(BE$4&gt;=$E81,BE$4&lt;=$G81)*((BE$4-$E81+1)/($I81*($I81+1)/2)*$C81))+($J81="custom")*CustomCF!AX81</f>
        <v>0</v>
      </c>
      <c r="BF81" s="19">
        <f>($J81="Bell Curve")*(_xlfn.NORM.DIST(AND(BF$4&gt;=$E81,BF$4&lt;=$G81)*(BF$4-$E81+1),$I81/2,$L81,TRUE)-_xlfn.NORM.DIST(AND(BF$4&gt;=$E81,BF$4&lt;=$G81)*(BE$4-$E81+1),$I81/2,$L81,TRUE))/(1-2*_xlfn.NORM.DIST(0,$I81/2,$L81,TRUE))*$C81+($J81="Steady Growth")*(AND(BF$4&gt;=$E81,BF$4&lt;=$G81)*((BF$4-$E81+1)/($I81*($I81+1)/2)*$C81))+($J81="custom")*CustomCF!AY81</f>
        <v>0</v>
      </c>
      <c r="BG81" s="19">
        <f>($J81="Bell Curve")*(_xlfn.NORM.DIST(AND(BG$4&gt;=$E81,BG$4&lt;=$G81)*(BG$4-$E81+1),$I81/2,$L81,TRUE)-_xlfn.NORM.DIST(AND(BG$4&gt;=$E81,BG$4&lt;=$G81)*(BF$4-$E81+1),$I81/2,$L81,TRUE))/(1-2*_xlfn.NORM.DIST(0,$I81/2,$L81,TRUE))*$C81+($J81="Steady Growth")*(AND(BG$4&gt;=$E81,BG$4&lt;=$G81)*((BG$4-$E81+1)/($I81*($I81+1)/2)*$C81))+($J81="custom")*CustomCF!AZ81</f>
        <v>0</v>
      </c>
      <c r="BH81" s="19">
        <f>($J81="Bell Curve")*(_xlfn.NORM.DIST(AND(BH$4&gt;=$E81,BH$4&lt;=$G81)*(BH$4-$E81+1),$I81/2,$L81,TRUE)-_xlfn.NORM.DIST(AND(BH$4&gt;=$E81,BH$4&lt;=$G81)*(BG$4-$E81+1),$I81/2,$L81,TRUE))/(1-2*_xlfn.NORM.DIST(0,$I81/2,$L81,TRUE))*$C81+($J81="Steady Growth")*(AND(BH$4&gt;=$E81,BH$4&lt;=$G81)*((BH$4-$E81+1)/($I81*($I81+1)/2)*$C81))+($J81="custom")*CustomCF!BA81</f>
        <v>0</v>
      </c>
      <c r="BI81" s="19">
        <f>($J81="Bell Curve")*(_xlfn.NORM.DIST(AND(BI$4&gt;=$E81,BI$4&lt;=$G81)*(BI$4-$E81+1),$I81/2,$L81,TRUE)-_xlfn.NORM.DIST(AND(BI$4&gt;=$E81,BI$4&lt;=$G81)*(BH$4-$E81+1),$I81/2,$L81,TRUE))/(1-2*_xlfn.NORM.DIST(0,$I81/2,$L81,TRUE))*$C81+($J81="Steady Growth")*(AND(BI$4&gt;=$E81,BI$4&lt;=$G81)*((BI$4-$E81+1)/($I81*($I81+1)/2)*$C81))+($J81="custom")*CustomCF!BB81</f>
        <v>0</v>
      </c>
      <c r="BJ81" s="19">
        <f>($J81="Bell Curve")*(_xlfn.NORM.DIST(AND(BJ$4&gt;=$E81,BJ$4&lt;=$G81)*(BJ$4-$E81+1),$I81/2,$L81,TRUE)-_xlfn.NORM.DIST(AND(BJ$4&gt;=$E81,BJ$4&lt;=$G81)*(BI$4-$E81+1),$I81/2,$L81,TRUE))/(1-2*_xlfn.NORM.DIST(0,$I81/2,$L81,TRUE))*$C81+($J81="Steady Growth")*(AND(BJ$4&gt;=$E81,BJ$4&lt;=$G81)*((BJ$4-$E81+1)/($I81*($I81+1)/2)*$C81))+($J81="custom")*CustomCF!BC81</f>
        <v>0</v>
      </c>
      <c r="BK81" s="19">
        <f>($J81="Bell Curve")*(_xlfn.NORM.DIST(AND(BK$4&gt;=$E81,BK$4&lt;=$G81)*(BK$4-$E81+1),$I81/2,$L81,TRUE)-_xlfn.NORM.DIST(AND(BK$4&gt;=$E81,BK$4&lt;=$G81)*(BJ$4-$E81+1),$I81/2,$L81,TRUE))/(1-2*_xlfn.NORM.DIST(0,$I81/2,$L81,TRUE))*$C81+($J81="Steady Growth")*(AND(BK$4&gt;=$E81,BK$4&lt;=$G81)*((BK$4-$E81+1)/($I81*($I81+1)/2)*$C81))+($J81="custom")*CustomCF!BD81</f>
        <v>0</v>
      </c>
      <c r="BL81" s="19">
        <f>($J81="Bell Curve")*(_xlfn.NORM.DIST(AND(BL$4&gt;=$E81,BL$4&lt;=$G81)*(BL$4-$E81+1),$I81/2,$L81,TRUE)-_xlfn.NORM.DIST(AND(BL$4&gt;=$E81,BL$4&lt;=$G81)*(BK$4-$E81+1),$I81/2,$L81,TRUE))/(1-2*_xlfn.NORM.DIST(0,$I81/2,$L81,TRUE))*$C81+($J81="Steady Growth")*(AND(BL$4&gt;=$E81,BL$4&lt;=$G81)*((BL$4-$E81+1)/($I81*($I81+1)/2)*$C81))+($J81="custom")*CustomCF!BE81</f>
        <v>0</v>
      </c>
      <c r="BM81" s="19">
        <f>($J81="Bell Curve")*(_xlfn.NORM.DIST(AND(BM$4&gt;=$E81,BM$4&lt;=$G81)*(BM$4-$E81+1),$I81/2,$L81,TRUE)-_xlfn.NORM.DIST(AND(BM$4&gt;=$E81,BM$4&lt;=$G81)*(BL$4-$E81+1),$I81/2,$L81,TRUE))/(1-2*_xlfn.NORM.DIST(0,$I81/2,$L81,TRUE))*$C81+($J81="Steady Growth")*(AND(BM$4&gt;=$E81,BM$4&lt;=$G81)*((BM$4-$E81+1)/($I81*($I81+1)/2)*$C81))+($J81="custom")*CustomCF!BF81</f>
        <v>0</v>
      </c>
      <c r="BN81" s="19">
        <f>($J81="Bell Curve")*(_xlfn.NORM.DIST(AND(BN$4&gt;=$E81,BN$4&lt;=$G81)*(BN$4-$E81+1),$I81/2,$L81,TRUE)-_xlfn.NORM.DIST(AND(BN$4&gt;=$E81,BN$4&lt;=$G81)*(BM$4-$E81+1),$I81/2,$L81,TRUE))/(1-2*_xlfn.NORM.DIST(0,$I81/2,$L81,TRUE))*$C81+($J81="Steady Growth")*(AND(BN$4&gt;=$E81,BN$4&lt;=$G81)*((BN$4-$E81+1)/($I81*($I81+1)/2)*$C81))+($J81="custom")*CustomCF!BG81</f>
        <v>0</v>
      </c>
      <c r="BO81" s="19">
        <f>($J81="Bell Curve")*(_xlfn.NORM.DIST(AND(BO$4&gt;=$E81,BO$4&lt;=$G81)*(BO$4-$E81+1),$I81/2,$L81,TRUE)-_xlfn.NORM.DIST(AND(BO$4&gt;=$E81,BO$4&lt;=$G81)*(BN$4-$E81+1),$I81/2,$L81,TRUE))/(1-2*_xlfn.NORM.DIST(0,$I81/2,$L81,TRUE))*$C81+($J81="Steady Growth")*(AND(BO$4&gt;=$E81,BO$4&lt;=$G81)*((BO$4-$E81+1)/($I81*($I81+1)/2)*$C81))+($J81="custom")*CustomCF!BH81</f>
        <v>0</v>
      </c>
      <c r="BP81" s="19">
        <f>($J81="Bell Curve")*(_xlfn.NORM.DIST(AND(BP$4&gt;=$E81,BP$4&lt;=$G81)*(BP$4-$E81+1),$I81/2,$L81,TRUE)-_xlfn.NORM.DIST(AND(BP$4&gt;=$E81,BP$4&lt;=$G81)*(BO$4-$E81+1),$I81/2,$L81,TRUE))/(1-2*_xlfn.NORM.DIST(0,$I81/2,$L81,TRUE))*$C81+($J81="Steady Growth")*(AND(BP$4&gt;=$E81,BP$4&lt;=$G81)*((BP$4-$E81+1)/($I81*($I81+1)/2)*$C81))+($J81="custom")*CustomCF!BI81</f>
        <v>0</v>
      </c>
      <c r="BQ81" s="19">
        <f>($J81="Bell Curve")*(_xlfn.NORM.DIST(AND(BQ$4&gt;=$E81,BQ$4&lt;=$G81)*(BQ$4-$E81+1),$I81/2,$L81,TRUE)-_xlfn.NORM.DIST(AND(BQ$4&gt;=$E81,BQ$4&lt;=$G81)*(BP$4-$E81+1),$I81/2,$L81,TRUE))/(1-2*_xlfn.NORM.DIST(0,$I81/2,$L81,TRUE))*$C81+($J81="Steady Growth")*(AND(BQ$4&gt;=$E81,BQ$4&lt;=$G81)*((BQ$4-$E81+1)/($I81*($I81+1)/2)*$C81))+($J81="custom")*CustomCF!BJ81</f>
        <v>0</v>
      </c>
      <c r="BR81" s="19">
        <f>($J81="Bell Curve")*(_xlfn.NORM.DIST(AND(BR$4&gt;=$E81,BR$4&lt;=$G81)*(BR$4-$E81+1),$I81/2,$L81,TRUE)-_xlfn.NORM.DIST(AND(BR$4&gt;=$E81,BR$4&lt;=$G81)*(BQ$4-$E81+1),$I81/2,$L81,TRUE))/(1-2*_xlfn.NORM.DIST(0,$I81/2,$L81,TRUE))*$C81+($J81="Steady Growth")*(AND(BR$4&gt;=$E81,BR$4&lt;=$G81)*((BR$4-$E81+1)/($I81*($I81+1)/2)*$C81))+($J81="custom")*CustomCF!BK81</f>
        <v>0</v>
      </c>
      <c r="BS81" s="19">
        <f>($J81="Bell Curve")*(_xlfn.NORM.DIST(AND(BS$4&gt;=$E81,BS$4&lt;=$G81)*(BS$4-$E81+1),$I81/2,$L81,TRUE)-_xlfn.NORM.DIST(AND(BS$4&gt;=$E81,BS$4&lt;=$G81)*(BR$4-$E81+1),$I81/2,$L81,TRUE))/(1-2*_xlfn.NORM.DIST(0,$I81/2,$L81,TRUE))*$C81+($J81="Steady Growth")*(AND(BS$4&gt;=$E81,BS$4&lt;=$G81)*((BS$4-$E81+1)/($I81*($I81+1)/2)*$C81))+($J81="custom")*CustomCF!BL81</f>
        <v>0</v>
      </c>
      <c r="BT81" s="19">
        <f>($J81="Bell Curve")*(_xlfn.NORM.DIST(AND(BT$4&gt;=$E81,BT$4&lt;=$G81)*(BT$4-$E81+1),$I81/2,$L81,TRUE)-_xlfn.NORM.DIST(AND(BT$4&gt;=$E81,BT$4&lt;=$G81)*(BS$4-$E81+1),$I81/2,$L81,TRUE))/(1-2*_xlfn.NORM.DIST(0,$I81/2,$L81,TRUE))*$C81+($J81="Steady Growth")*(AND(BT$4&gt;=$E81,BT$4&lt;=$G81)*((BT$4-$E81+1)/($I81*($I81+1)/2)*$C81))+($J81="custom")*CustomCF!BM81</f>
        <v>0</v>
      </c>
      <c r="BU81" s="19">
        <f>($J81="Bell Curve")*(_xlfn.NORM.DIST(AND(BU$4&gt;=$E81,BU$4&lt;=$G81)*(BU$4-$E81+1),$I81/2,$L81,TRUE)-_xlfn.NORM.DIST(AND(BU$4&gt;=$E81,BU$4&lt;=$G81)*(BT$4-$E81+1),$I81/2,$L81,TRUE))/(1-2*_xlfn.NORM.DIST(0,$I81/2,$L81,TRUE))*$C81+($J81="Steady Growth")*(AND(BU$4&gt;=$E81,BU$4&lt;=$G81)*((BU$4-$E81+1)/($I81*($I81+1)/2)*$C81))+($J81="custom")*CustomCF!BN81</f>
        <v>0</v>
      </c>
      <c r="BV81" s="19">
        <f>($J81="Bell Curve")*(_xlfn.NORM.DIST(AND(BV$4&gt;=$E81,BV$4&lt;=$G81)*(BV$4-$E81+1),$I81/2,$L81,TRUE)-_xlfn.NORM.DIST(AND(BV$4&gt;=$E81,BV$4&lt;=$G81)*(BU$4-$E81+1),$I81/2,$L81,TRUE))/(1-2*_xlfn.NORM.DIST(0,$I81/2,$L81,TRUE))*$C81+($J81="Steady Growth")*(AND(BV$4&gt;=$E81,BV$4&lt;=$G81)*((BV$4-$E81+1)/($I81*($I81+1)/2)*$C81))+($J81="custom")*CustomCF!BO81</f>
        <v>0</v>
      </c>
      <c r="BW81" s="19">
        <f>($J81="Bell Curve")*(_xlfn.NORM.DIST(AND(BW$4&gt;=$E81,BW$4&lt;=$G81)*(BW$4-$E81+1),$I81/2,$L81,TRUE)-_xlfn.NORM.DIST(AND(BW$4&gt;=$E81,BW$4&lt;=$G81)*(BV$4-$E81+1),$I81/2,$L81,TRUE))/(1-2*_xlfn.NORM.DIST(0,$I81/2,$L81,TRUE))*$C81+($J81="Steady Growth")*(AND(BW$4&gt;=$E81,BW$4&lt;=$G81)*((BW$4-$E81+1)/($I81*($I81+1)/2)*$C81))+($J81="custom")*CustomCF!BP81</f>
        <v>0</v>
      </c>
      <c r="BX81" s="19">
        <f>($J81="Bell Curve")*(_xlfn.NORM.DIST(AND(BX$4&gt;=$E81,BX$4&lt;=$G81)*(BX$4-$E81+1),$I81/2,$L81,TRUE)-_xlfn.NORM.DIST(AND(BX$4&gt;=$E81,BX$4&lt;=$G81)*(BW$4-$E81+1),$I81/2,$L81,TRUE))/(1-2*_xlfn.NORM.DIST(0,$I81/2,$L81,TRUE))*$C81+($J81="Steady Growth")*(AND(BX$4&gt;=$E81,BX$4&lt;=$G81)*((BX$4-$E81+1)/($I81*($I81+1)/2)*$C81))+($J81="custom")*CustomCF!BQ81</f>
        <v>0</v>
      </c>
      <c r="BY81" s="19">
        <f>($J81="Bell Curve")*(_xlfn.NORM.DIST(AND(BY$4&gt;=$E81,BY$4&lt;=$G81)*(BY$4-$E81+1),$I81/2,$L81,TRUE)-_xlfn.NORM.DIST(AND(BY$4&gt;=$E81,BY$4&lt;=$G81)*(BX$4-$E81+1),$I81/2,$L81,TRUE))/(1-2*_xlfn.NORM.DIST(0,$I81/2,$L81,TRUE))*$C81+($J81="Steady Growth")*(AND(BY$4&gt;=$E81,BY$4&lt;=$G81)*((BY$4-$E81+1)/($I81*($I81+1)/2)*$C81))+($J81="custom")*CustomCF!BR81</f>
        <v>0</v>
      </c>
      <c r="BZ81" s="19">
        <f>($J81="Bell Curve")*(_xlfn.NORM.DIST(AND(BZ$4&gt;=$E81,BZ$4&lt;=$G81)*(BZ$4-$E81+1),$I81/2,$L81,TRUE)-_xlfn.NORM.DIST(AND(BZ$4&gt;=$E81,BZ$4&lt;=$G81)*(BY$4-$E81+1),$I81/2,$L81,TRUE))/(1-2*_xlfn.NORM.DIST(0,$I81/2,$L81,TRUE))*$C81+($J81="Steady Growth")*(AND(BZ$4&gt;=$E81,BZ$4&lt;=$G81)*((BZ$4-$E81+1)/($I81*($I81+1)/2)*$C81))+($J81="custom")*CustomCF!BS81</f>
        <v>0</v>
      </c>
      <c r="CA81" s="19">
        <f>($J81="Bell Curve")*(_xlfn.NORM.DIST(AND(CA$4&gt;=$E81,CA$4&lt;=$G81)*(CA$4-$E81+1),$I81/2,$L81,TRUE)-_xlfn.NORM.DIST(AND(CA$4&gt;=$E81,CA$4&lt;=$G81)*(BZ$4-$E81+1),$I81/2,$L81,TRUE))/(1-2*_xlfn.NORM.DIST(0,$I81/2,$L81,TRUE))*$C81+($J81="Steady Growth")*(AND(CA$4&gt;=$E81,CA$4&lt;=$G81)*((CA$4-$E81+1)/($I81*($I81+1)/2)*$C81))+($J81="custom")*CustomCF!BT81</f>
        <v>0</v>
      </c>
      <c r="CB81" s="19">
        <f>($J81="Bell Curve")*(_xlfn.NORM.DIST(AND(CB$4&gt;=$E81,CB$4&lt;=$G81)*(CB$4-$E81+1),$I81/2,$L81,TRUE)-_xlfn.NORM.DIST(AND(CB$4&gt;=$E81,CB$4&lt;=$G81)*(CA$4-$E81+1),$I81/2,$L81,TRUE))/(1-2*_xlfn.NORM.DIST(0,$I81/2,$L81,TRUE))*$C81+($J81="Steady Growth")*(AND(CB$4&gt;=$E81,CB$4&lt;=$G81)*((CB$4-$E81+1)/($I81*($I81+1)/2)*$C81))+($J81="custom")*CustomCF!BU81</f>
        <v>0</v>
      </c>
      <c r="CC81" s="19">
        <f>($J81="Bell Curve")*(_xlfn.NORM.DIST(AND(CC$4&gt;=$E81,CC$4&lt;=$G81)*(CC$4-$E81+1),$I81/2,$L81,TRUE)-_xlfn.NORM.DIST(AND(CC$4&gt;=$E81,CC$4&lt;=$G81)*(CB$4-$E81+1),$I81/2,$L81,TRUE))/(1-2*_xlfn.NORM.DIST(0,$I81/2,$L81,TRUE))*$C81+($J81="Steady Growth")*(AND(CC$4&gt;=$E81,CC$4&lt;=$G81)*((CC$4-$E81+1)/($I81*($I81+1)/2)*$C81))+($J81="custom")*CustomCF!BV81</f>
        <v>0</v>
      </c>
      <c r="CD81" s="19">
        <f>($J81="Bell Curve")*(_xlfn.NORM.DIST(AND(CD$4&gt;=$E81,CD$4&lt;=$G81)*(CD$4-$E81+1),$I81/2,$L81,TRUE)-_xlfn.NORM.DIST(AND(CD$4&gt;=$E81,CD$4&lt;=$G81)*(CC$4-$E81+1),$I81/2,$L81,TRUE))/(1-2*_xlfn.NORM.DIST(0,$I81/2,$L81,TRUE))*$C81+($J81="Steady Growth")*(AND(CD$4&gt;=$E81,CD$4&lt;=$G81)*((CD$4-$E81+1)/($I81*($I81+1)/2)*$C81))+($J81="custom")*CustomCF!BW81</f>
        <v>0</v>
      </c>
      <c r="CE81" s="19">
        <f>($J81="Bell Curve")*(_xlfn.NORM.DIST(AND(CE$4&gt;=$E81,CE$4&lt;=$G81)*(CE$4-$E81+1),$I81/2,$L81,TRUE)-_xlfn.NORM.DIST(AND(CE$4&gt;=$E81,CE$4&lt;=$G81)*(CD$4-$E81+1),$I81/2,$L81,TRUE))/(1-2*_xlfn.NORM.DIST(0,$I81/2,$L81,TRUE))*$C81+($J81="Steady Growth")*(AND(CE$4&gt;=$E81,CE$4&lt;=$G81)*((CE$4-$E81+1)/($I81*($I81+1)/2)*$C81))+($J81="custom")*CustomCF!BX81</f>
        <v>0</v>
      </c>
      <c r="CF81" s="19">
        <f>($J81="Bell Curve")*(_xlfn.NORM.DIST(AND(CF$4&gt;=$E81,CF$4&lt;=$G81)*(CF$4-$E81+1),$I81/2,$L81,TRUE)-_xlfn.NORM.DIST(AND(CF$4&gt;=$E81,CF$4&lt;=$G81)*(CE$4-$E81+1),$I81/2,$L81,TRUE))/(1-2*_xlfn.NORM.DIST(0,$I81/2,$L81,TRUE))*$C81+($J81="Steady Growth")*(AND(CF$4&gt;=$E81,CF$4&lt;=$G81)*((CF$4-$E81+1)/($I81*($I81+1)/2)*$C81))+($J81="custom")*CustomCF!BY81</f>
        <v>0</v>
      </c>
      <c r="CG81" s="19">
        <f>($J81="Bell Curve")*(_xlfn.NORM.DIST(AND(CG$4&gt;=$E81,CG$4&lt;=$G81)*(CG$4-$E81+1),$I81/2,$L81,TRUE)-_xlfn.NORM.DIST(AND(CG$4&gt;=$E81,CG$4&lt;=$G81)*(CF$4-$E81+1),$I81/2,$L81,TRUE))/(1-2*_xlfn.NORM.DIST(0,$I81/2,$L81,TRUE))*$C81+($J81="Steady Growth")*(AND(CG$4&gt;=$E81,CG$4&lt;=$G81)*((CG$4-$E81+1)/($I81*($I81+1)/2)*$C81))+($J81="custom")*CustomCF!BZ81</f>
        <v>0</v>
      </c>
      <c r="CH81" s="19">
        <f>($J81="Bell Curve")*(_xlfn.NORM.DIST(AND(CH$4&gt;=$E81,CH$4&lt;=$G81)*(CH$4-$E81+1),$I81/2,$L81,TRUE)-_xlfn.NORM.DIST(AND(CH$4&gt;=$E81,CH$4&lt;=$G81)*(CG$4-$E81+1),$I81/2,$L81,TRUE))/(1-2*_xlfn.NORM.DIST(0,$I81/2,$L81,TRUE))*$C81+($J81="Steady Growth")*(AND(CH$4&gt;=$E81,CH$4&lt;=$G81)*((CH$4-$E81+1)/($I81*($I81+1)/2)*$C81))+($J81="custom")*CustomCF!CA81</f>
        <v>0</v>
      </c>
      <c r="CI81" s="19">
        <f>($J81="Bell Curve")*(_xlfn.NORM.DIST(AND(CI$4&gt;=$E81,CI$4&lt;=$G81)*(CI$4-$E81+1),$I81/2,$L81,TRUE)-_xlfn.NORM.DIST(AND(CI$4&gt;=$E81,CI$4&lt;=$G81)*(CH$4-$E81+1),$I81/2,$L81,TRUE))/(1-2*_xlfn.NORM.DIST(0,$I81/2,$L81,TRUE))*$C81+($J81="Steady Growth")*(AND(CI$4&gt;=$E81,CI$4&lt;=$G81)*((CI$4-$E81+1)/($I81*($I81+1)/2)*$C81))+($J81="custom")*CustomCF!CB81</f>
        <v>0</v>
      </c>
      <c r="CJ81" s="19">
        <f>($J81="Bell Curve")*(_xlfn.NORM.DIST(AND(CJ$4&gt;=$E81,CJ$4&lt;=$G81)*(CJ$4-$E81+1),$I81/2,$L81,TRUE)-_xlfn.NORM.DIST(AND(CJ$4&gt;=$E81,CJ$4&lt;=$G81)*(CI$4-$E81+1),$I81/2,$L81,TRUE))/(1-2*_xlfn.NORM.DIST(0,$I81/2,$L81,TRUE))*$C81+($J81="Steady Growth")*(AND(CJ$4&gt;=$E81,CJ$4&lt;=$G81)*((CJ$4-$E81+1)/($I81*($I81+1)/2)*$C81))+($J81="custom")*CustomCF!CC81</f>
        <v>0</v>
      </c>
      <c r="CK81" s="19">
        <f>($J81="Bell Curve")*(_xlfn.NORM.DIST(AND(CK$4&gt;=$E81,CK$4&lt;=$G81)*(CK$4-$E81+1),$I81/2,$L81,TRUE)-_xlfn.NORM.DIST(AND(CK$4&gt;=$E81,CK$4&lt;=$G81)*(CJ$4-$E81+1),$I81/2,$L81,TRUE))/(1-2*_xlfn.NORM.DIST(0,$I81/2,$L81,TRUE))*$C81+($J81="Steady Growth")*(AND(CK$4&gt;=$E81,CK$4&lt;=$G81)*((CK$4-$E81+1)/($I81*($I81+1)/2)*$C81))+($J81="custom")*CustomCF!CD81</f>
        <v>0</v>
      </c>
      <c r="CL81" s="19">
        <f>($J81="Bell Curve")*(_xlfn.NORM.DIST(AND(CL$4&gt;=$E81,CL$4&lt;=$G81)*(CL$4-$E81+1),$I81/2,$L81,TRUE)-_xlfn.NORM.DIST(AND(CL$4&gt;=$E81,CL$4&lt;=$G81)*(CK$4-$E81+1),$I81/2,$L81,TRUE))/(1-2*_xlfn.NORM.DIST(0,$I81/2,$L81,TRUE))*$C81+($J81="Steady Growth")*(AND(CL$4&gt;=$E81,CL$4&lt;=$G81)*((CL$4-$E81+1)/($I81*($I81+1)/2)*$C81))+($J81="custom")*CustomCF!CE81</f>
        <v>0</v>
      </c>
      <c r="CM81" s="19">
        <f>($J81="Bell Curve")*(_xlfn.NORM.DIST(AND(CM$4&gt;=$E81,CM$4&lt;=$G81)*(CM$4-$E81+1),$I81/2,$L81,TRUE)-_xlfn.NORM.DIST(AND(CM$4&gt;=$E81,CM$4&lt;=$G81)*(CL$4-$E81+1),$I81/2,$L81,TRUE))/(1-2*_xlfn.NORM.DIST(0,$I81/2,$L81,TRUE))*$C81+($J81="Steady Growth")*(AND(CM$4&gt;=$E81,CM$4&lt;=$G81)*((CM$4-$E81+1)/($I81*($I81+1)/2)*$C81))+($J81="custom")*CustomCF!CF81</f>
        <v>0</v>
      </c>
      <c r="CN81" s="19">
        <f>($J81="Bell Curve")*(_xlfn.NORM.DIST(AND(CN$4&gt;=$E81,CN$4&lt;=$G81)*(CN$4-$E81+1),$I81/2,$L81,TRUE)-_xlfn.NORM.DIST(AND(CN$4&gt;=$E81,CN$4&lt;=$G81)*(CM$4-$E81+1),$I81/2,$L81,TRUE))/(1-2*_xlfn.NORM.DIST(0,$I81/2,$L81,TRUE))*$C81+($J81="Steady Growth")*(AND(CN$4&gt;=$E81,CN$4&lt;=$G81)*((CN$4-$E81+1)/($I81*($I81+1)/2)*$C81))+($J81="custom")*CustomCF!CG81</f>
        <v>0</v>
      </c>
      <c r="CO81" s="19">
        <f>($J81="Bell Curve")*(_xlfn.NORM.DIST(AND(CO$4&gt;=$E81,CO$4&lt;=$G81)*(CO$4-$E81+1),$I81/2,$L81,TRUE)-_xlfn.NORM.DIST(AND(CO$4&gt;=$E81,CO$4&lt;=$G81)*(CN$4-$E81+1),$I81/2,$L81,TRUE))/(1-2*_xlfn.NORM.DIST(0,$I81/2,$L81,TRUE))*$C81+($J81="Steady Growth")*(AND(CO$4&gt;=$E81,CO$4&lt;=$G81)*((CO$4-$E81+1)/($I81*($I81+1)/2)*$C81))+($J81="custom")*CustomCF!CH81</f>
        <v>0</v>
      </c>
      <c r="CP81" s="19">
        <f>($J81="Bell Curve")*(_xlfn.NORM.DIST(AND(CP$4&gt;=$E81,CP$4&lt;=$G81)*(CP$4-$E81+1),$I81/2,$L81,TRUE)-_xlfn.NORM.DIST(AND(CP$4&gt;=$E81,CP$4&lt;=$G81)*(CO$4-$E81+1),$I81/2,$L81,TRUE))/(1-2*_xlfn.NORM.DIST(0,$I81/2,$L81,TRUE))*$C81+($J81="Steady Growth")*(AND(CP$4&gt;=$E81,CP$4&lt;=$G81)*((CP$4-$E81+1)/($I81*($I81+1)/2)*$C81))+($J81="custom")*CustomCF!CI81</f>
        <v>0</v>
      </c>
      <c r="CQ81" s="19">
        <f>($J81="Bell Curve")*(_xlfn.NORM.DIST(AND(CQ$4&gt;=$E81,CQ$4&lt;=$G81)*(CQ$4-$E81+1),$I81/2,$L81,TRUE)-_xlfn.NORM.DIST(AND(CQ$4&gt;=$E81,CQ$4&lt;=$G81)*(CP$4-$E81+1),$I81/2,$L81,TRUE))/(1-2*_xlfn.NORM.DIST(0,$I81/2,$L81,TRUE))*$C81+($J81="Steady Growth")*(AND(CQ$4&gt;=$E81,CQ$4&lt;=$G81)*((CQ$4-$E81+1)/($I81*($I81+1)/2)*$C81))+($J81="custom")*CustomCF!CJ81</f>
        <v>0</v>
      </c>
      <c r="CR81" s="19">
        <f>($J81="Bell Curve")*(_xlfn.NORM.DIST(AND(CR$4&gt;=$E81,CR$4&lt;=$G81)*(CR$4-$E81+1),$I81/2,$L81,TRUE)-_xlfn.NORM.DIST(AND(CR$4&gt;=$E81,CR$4&lt;=$G81)*(CQ$4-$E81+1),$I81/2,$L81,TRUE))/(1-2*_xlfn.NORM.DIST(0,$I81/2,$L81,TRUE))*$C81+($J81="Steady Growth")*(AND(CR$4&gt;=$E81,CR$4&lt;=$G81)*((CR$4-$E81+1)/($I81*($I81+1)/2)*$C81))+($J81="custom")*CustomCF!CK81</f>
        <v>0</v>
      </c>
      <c r="CS81" s="19">
        <f>($J81="Bell Curve")*(_xlfn.NORM.DIST(AND(CS$4&gt;=$E81,CS$4&lt;=$G81)*(CS$4-$E81+1),$I81/2,$L81,TRUE)-_xlfn.NORM.DIST(AND(CS$4&gt;=$E81,CS$4&lt;=$G81)*(CR$4-$E81+1),$I81/2,$L81,TRUE))/(1-2*_xlfn.NORM.DIST(0,$I81/2,$L81,TRUE))*$C81+($J81="Steady Growth")*(AND(CS$4&gt;=$E81,CS$4&lt;=$G81)*((CS$4-$E81+1)/($I81*($I81+1)/2)*$C81))+($J81="custom")*CustomCF!CL81</f>
        <v>0</v>
      </c>
      <c r="CT81" s="19">
        <f>($J81="Bell Curve")*(_xlfn.NORM.DIST(AND(CT$4&gt;=$E81,CT$4&lt;=$G81)*(CT$4-$E81+1),$I81/2,$L81,TRUE)-_xlfn.NORM.DIST(AND(CT$4&gt;=$E81,CT$4&lt;=$G81)*(CS$4-$E81+1),$I81/2,$L81,TRUE))/(1-2*_xlfn.NORM.DIST(0,$I81/2,$L81,TRUE))*$C81+($J81="Steady Growth")*(AND(CT$4&gt;=$E81,CT$4&lt;=$G81)*((CT$4-$E81+1)/($I81*($I81+1)/2)*$C81))+($J81="custom")*CustomCF!CM81</f>
        <v>0</v>
      </c>
      <c r="CU81" s="19">
        <f>($J81="Bell Curve")*(_xlfn.NORM.DIST(AND(CU$4&gt;=$E81,CU$4&lt;=$G81)*(CU$4-$E81+1),$I81/2,$L81,TRUE)-_xlfn.NORM.DIST(AND(CU$4&gt;=$E81,CU$4&lt;=$G81)*(CT$4-$E81+1),$I81/2,$L81,TRUE))/(1-2*_xlfn.NORM.DIST(0,$I81/2,$L81,TRUE))*$C81+($J81="Steady Growth")*(AND(CU$4&gt;=$E81,CU$4&lt;=$G81)*((CU$4-$E81+1)/($I81*($I81+1)/2)*$C81))+($J81="custom")*CustomCF!CN81</f>
        <v>0</v>
      </c>
      <c r="CV81" s="19">
        <f>($J81="Bell Curve")*(_xlfn.NORM.DIST(AND(CV$4&gt;=$E81,CV$4&lt;=$G81)*(CV$4-$E81+1),$I81/2,$L81,TRUE)-_xlfn.NORM.DIST(AND(CV$4&gt;=$E81,CV$4&lt;=$G81)*(CU$4-$E81+1),$I81/2,$L81,TRUE))/(1-2*_xlfn.NORM.DIST(0,$I81/2,$L81,TRUE))*$C81+($J81="Steady Growth")*(AND(CV$4&gt;=$E81,CV$4&lt;=$G81)*((CV$4-$E81+1)/($I81*($I81+1)/2)*$C81))+($J81="custom")*CustomCF!CO81</f>
        <v>0</v>
      </c>
      <c r="CW81" s="19">
        <f>($J81="Bell Curve")*(_xlfn.NORM.DIST(AND(CW$4&gt;=$E81,CW$4&lt;=$G81)*(CW$4-$E81+1),$I81/2,$L81,TRUE)-_xlfn.NORM.DIST(AND(CW$4&gt;=$E81,CW$4&lt;=$G81)*(CV$4-$E81+1),$I81/2,$L81,TRUE))/(1-2*_xlfn.NORM.DIST(0,$I81/2,$L81,TRUE))*$C81+($J81="Steady Growth")*(AND(CW$4&gt;=$E81,CW$4&lt;=$G81)*((CW$4-$E81+1)/($I81*($I81+1)/2)*$C81))+($J81="custom")*CustomCF!CP81</f>
        <v>0</v>
      </c>
      <c r="CX81" s="19">
        <f>($J81="Bell Curve")*(_xlfn.NORM.DIST(AND(CX$4&gt;=$E81,CX$4&lt;=$G81)*(CX$4-$E81+1),$I81/2,$L81,TRUE)-_xlfn.NORM.DIST(AND(CX$4&gt;=$E81,CX$4&lt;=$G81)*(CW$4-$E81+1),$I81/2,$L81,TRUE))/(1-2*_xlfn.NORM.DIST(0,$I81/2,$L81,TRUE))*$C81+($J81="Steady Growth")*(AND(CX$4&gt;=$E81,CX$4&lt;=$G81)*((CX$4-$E81+1)/($I81*($I81+1)/2)*$C81))+($J81="custom")*CustomCF!CQ81</f>
        <v>0</v>
      </c>
      <c r="CY81" s="19">
        <f>($J81="Bell Curve")*(_xlfn.NORM.DIST(AND(CY$4&gt;=$E81,CY$4&lt;=$G81)*(CY$4-$E81+1),$I81/2,$L81,TRUE)-_xlfn.NORM.DIST(AND(CY$4&gt;=$E81,CY$4&lt;=$G81)*(CX$4-$E81+1),$I81/2,$L81,TRUE))/(1-2*_xlfn.NORM.DIST(0,$I81/2,$L81,TRUE))*$C81+($J81="Steady Growth")*(AND(CY$4&gt;=$E81,CY$4&lt;=$G81)*((CY$4-$E81+1)/($I81*($I81+1)/2)*$C81))+($J81="custom")*CustomCF!CR81</f>
        <v>0</v>
      </c>
      <c r="CZ81" s="19">
        <f>($J81="Bell Curve")*(_xlfn.NORM.DIST(AND(CZ$4&gt;=$E81,CZ$4&lt;=$G81)*(CZ$4-$E81+1),$I81/2,$L81,TRUE)-_xlfn.NORM.DIST(AND(CZ$4&gt;=$E81,CZ$4&lt;=$G81)*(CY$4-$E81+1),$I81/2,$L81,TRUE))/(1-2*_xlfn.NORM.DIST(0,$I81/2,$L81,TRUE))*$C81+($J81="Steady Growth")*(AND(CZ$4&gt;=$E81,CZ$4&lt;=$G81)*((CZ$4-$E81+1)/($I81*($I81+1)/2)*$C81))+($J81="custom")*CustomCF!CS81</f>
        <v>0</v>
      </c>
      <c r="DA81" s="19">
        <f>($J81="Bell Curve")*(_xlfn.NORM.DIST(AND(DA$4&gt;=$E81,DA$4&lt;=$G81)*(DA$4-$E81+1),$I81/2,$L81,TRUE)-_xlfn.NORM.DIST(AND(DA$4&gt;=$E81,DA$4&lt;=$G81)*(CZ$4-$E81+1),$I81/2,$L81,TRUE))/(1-2*_xlfn.NORM.DIST(0,$I81/2,$L81,TRUE))*$C81+($J81="Steady Growth")*(AND(DA$4&gt;=$E81,DA$4&lt;=$G81)*((DA$4-$E81+1)/($I81*($I81+1)/2)*$C81))+($J81="custom")*CustomCF!CT81</f>
        <v>0</v>
      </c>
      <c r="DB81" s="19">
        <f>($J81="Bell Curve")*(_xlfn.NORM.DIST(AND(DB$4&gt;=$E81,DB$4&lt;=$G81)*(DB$4-$E81+1),$I81/2,$L81,TRUE)-_xlfn.NORM.DIST(AND(DB$4&gt;=$E81,DB$4&lt;=$G81)*(DA$4-$E81+1),$I81/2,$L81,TRUE))/(1-2*_xlfn.NORM.DIST(0,$I81/2,$L81,TRUE))*$C81+($J81="Steady Growth")*(AND(DB$4&gt;=$E81,DB$4&lt;=$G81)*((DB$4-$E81+1)/($I81*($I81+1)/2)*$C81))+($J81="custom")*CustomCF!CU81</f>
        <v>0</v>
      </c>
      <c r="DC81" s="19">
        <f>($J81="Bell Curve")*(_xlfn.NORM.DIST(AND(DC$4&gt;=$E81,DC$4&lt;=$G81)*(DC$4-$E81+1),$I81/2,$L81,TRUE)-_xlfn.NORM.DIST(AND(DC$4&gt;=$E81,DC$4&lt;=$G81)*(DB$4-$E81+1),$I81/2,$L81,TRUE))/(1-2*_xlfn.NORM.DIST(0,$I81/2,$L81,TRUE))*$C81+($J81="Steady Growth")*(AND(DC$4&gt;=$E81,DC$4&lt;=$G81)*((DC$4-$E81+1)/($I81*($I81+1)/2)*$C81))+($J81="custom")*CustomCF!CV81</f>
        <v>0</v>
      </c>
      <c r="DD81" s="19">
        <f>($J81="Bell Curve")*(_xlfn.NORM.DIST(AND(DD$4&gt;=$E81,DD$4&lt;=$G81)*(DD$4-$E81+1),$I81/2,$L81,TRUE)-_xlfn.NORM.DIST(AND(DD$4&gt;=$E81,DD$4&lt;=$G81)*(DC$4-$E81+1),$I81/2,$L81,TRUE))/(1-2*_xlfn.NORM.DIST(0,$I81/2,$L81,TRUE))*$C81+($J81="Steady Growth")*(AND(DD$4&gt;=$E81,DD$4&lt;=$G81)*((DD$4-$E81+1)/($I81*($I81+1)/2)*$C81))+($J81="custom")*CustomCF!CW81</f>
        <v>0</v>
      </c>
      <c r="DE81" s="19">
        <f>($J81="Bell Curve")*(_xlfn.NORM.DIST(AND(DE$4&gt;=$E81,DE$4&lt;=$G81)*(DE$4-$E81+1),$I81/2,$L81,TRUE)-_xlfn.NORM.DIST(AND(DE$4&gt;=$E81,DE$4&lt;=$G81)*(DD$4-$E81+1),$I81/2,$L81,TRUE))/(1-2*_xlfn.NORM.DIST(0,$I81/2,$L81,TRUE))*$C81+($J81="Steady Growth")*(AND(DE$4&gt;=$E81,DE$4&lt;=$G81)*((DE$4-$E81+1)/($I81*($I81+1)/2)*$C81))+($J81="custom")*CustomCF!CX81</f>
        <v>0</v>
      </c>
      <c r="DF81" s="19">
        <f>($J81="Bell Curve")*(_xlfn.NORM.DIST(AND(DF$4&gt;=$E81,DF$4&lt;=$G81)*(DF$4-$E81+1),$I81/2,$L81,TRUE)-_xlfn.NORM.DIST(AND(DF$4&gt;=$E81,DF$4&lt;=$G81)*(DE$4-$E81+1),$I81/2,$L81,TRUE))/(1-2*_xlfn.NORM.DIST(0,$I81/2,$L81,TRUE))*$C81+($J81="Steady Growth")*(AND(DF$4&gt;=$E81,DF$4&lt;=$G81)*((DF$4-$E81+1)/($I81*($I81+1)/2)*$C81))+($J81="custom")*CustomCF!CY81</f>
        <v>0</v>
      </c>
      <c r="DG81" s="19">
        <f>($J81="Bell Curve")*(_xlfn.NORM.DIST(AND(DG$4&gt;=$E81,DG$4&lt;=$G81)*(DG$4-$E81+1),$I81/2,$L81,TRUE)-_xlfn.NORM.DIST(AND(DG$4&gt;=$E81,DG$4&lt;=$G81)*(DF$4-$E81+1),$I81/2,$L81,TRUE))/(1-2*_xlfn.NORM.DIST(0,$I81/2,$L81,TRUE))*$C81+($J81="Steady Growth")*(AND(DG$4&gt;=$E81,DG$4&lt;=$G81)*((DG$4-$E81+1)/($I81*($I81+1)/2)*$C81))+($J81="custom")*CustomCF!CZ81</f>
        <v>0</v>
      </c>
      <c r="DH81" s="19">
        <f>($J81="Bell Curve")*(_xlfn.NORM.DIST(AND(DH$4&gt;=$E81,DH$4&lt;=$G81)*(DH$4-$E81+1),$I81/2,$L81,TRUE)-_xlfn.NORM.DIST(AND(DH$4&gt;=$E81,DH$4&lt;=$G81)*(DG$4-$E81+1),$I81/2,$L81,TRUE))/(1-2*_xlfn.NORM.DIST(0,$I81/2,$L81,TRUE))*$C81+($J81="Steady Growth")*(AND(DH$4&gt;=$E81,DH$4&lt;=$G81)*((DH$4-$E81+1)/($I81*($I81+1)/2)*$C81))+($J81="custom")*CustomCF!DA81</f>
        <v>0</v>
      </c>
      <c r="DI81" s="19">
        <f>($J81="Bell Curve")*(_xlfn.NORM.DIST(AND(DI$4&gt;=$E81,DI$4&lt;=$G81)*(DI$4-$E81+1),$I81/2,$L81,TRUE)-_xlfn.NORM.DIST(AND(DI$4&gt;=$E81,DI$4&lt;=$G81)*(DH$4-$E81+1),$I81/2,$L81,TRUE))/(1-2*_xlfn.NORM.DIST(0,$I81/2,$L81,TRUE))*$C81+($J81="Steady Growth")*(AND(DI$4&gt;=$E81,DI$4&lt;=$G81)*((DI$4-$E81+1)/($I81*($I81+1)/2)*$C81))+($J81="custom")*CustomCF!DB81</f>
        <v>0</v>
      </c>
      <c r="DJ81" s="19">
        <f>($J81="Bell Curve")*(_xlfn.NORM.DIST(AND(DJ$4&gt;=$E81,DJ$4&lt;=$G81)*(DJ$4-$E81+1),$I81/2,$L81,TRUE)-_xlfn.NORM.DIST(AND(DJ$4&gt;=$E81,DJ$4&lt;=$G81)*(DI$4-$E81+1),$I81/2,$L81,TRUE))/(1-2*_xlfn.NORM.DIST(0,$I81/2,$L81,TRUE))*$C81+($J81="Steady Growth")*(AND(DJ$4&gt;=$E81,DJ$4&lt;=$G81)*((DJ$4-$E81+1)/($I81*($I81+1)/2)*$C81))+($J81="custom")*CustomCF!DC81</f>
        <v>0</v>
      </c>
      <c r="DK81" s="19">
        <f>($J81="Bell Curve")*(_xlfn.NORM.DIST(AND(DK$4&gt;=$E81,DK$4&lt;=$G81)*(DK$4-$E81+1),$I81/2,$L81,TRUE)-_xlfn.NORM.DIST(AND(DK$4&gt;=$E81,DK$4&lt;=$G81)*(DJ$4-$E81+1),$I81/2,$L81,TRUE))/(1-2*_xlfn.NORM.DIST(0,$I81/2,$L81,TRUE))*$C81+($J81="Steady Growth")*(AND(DK$4&gt;=$E81,DK$4&lt;=$G81)*((DK$4-$E81+1)/($I81*($I81+1)/2)*$C81))+($J81="custom")*CustomCF!DD81</f>
        <v>0</v>
      </c>
      <c r="DL81" s="19">
        <f>($J81="Bell Curve")*(_xlfn.NORM.DIST(AND(DL$4&gt;=$E81,DL$4&lt;=$G81)*(DL$4-$E81+1),$I81/2,$L81,TRUE)-_xlfn.NORM.DIST(AND(DL$4&gt;=$E81,DL$4&lt;=$G81)*(DK$4-$E81+1),$I81/2,$L81,TRUE))/(1-2*_xlfn.NORM.DIST(0,$I81/2,$L81,TRUE))*$C81+($J81="Steady Growth")*(AND(DL$4&gt;=$E81,DL$4&lt;=$G81)*((DL$4-$E81+1)/($I81*($I81+1)/2)*$C81))+($J81="custom")*CustomCF!DE81</f>
        <v>0</v>
      </c>
      <c r="DM81" s="19">
        <f>($J81="Bell Curve")*(_xlfn.NORM.DIST(AND(DM$4&gt;=$E81,DM$4&lt;=$G81)*(DM$4-$E81+1),$I81/2,$L81,TRUE)-_xlfn.NORM.DIST(AND(DM$4&gt;=$E81,DM$4&lt;=$G81)*(DL$4-$E81+1),$I81/2,$L81,TRUE))/(1-2*_xlfn.NORM.DIST(0,$I81/2,$L81,TRUE))*$C81+($J81="Steady Growth")*(AND(DM$4&gt;=$E81,DM$4&lt;=$G81)*((DM$4-$E81+1)/($I81*($I81+1)/2)*$C81))+($J81="custom")*CustomCF!DF81</f>
        <v>0</v>
      </c>
      <c r="DN81" s="19">
        <f>($J81="Bell Curve")*(_xlfn.NORM.DIST(AND(DN$4&gt;=$E81,DN$4&lt;=$G81)*(DN$4-$E81+1),$I81/2,$L81,TRUE)-_xlfn.NORM.DIST(AND(DN$4&gt;=$E81,DN$4&lt;=$G81)*(DM$4-$E81+1),$I81/2,$L81,TRUE))/(1-2*_xlfn.NORM.DIST(0,$I81/2,$L81,TRUE))*$C81+($J81="Steady Growth")*(AND(DN$4&gt;=$E81,DN$4&lt;=$G81)*((DN$4-$E81+1)/($I81*($I81+1)/2)*$C81))+($J81="custom")*CustomCF!DG81</f>
        <v>0</v>
      </c>
      <c r="DO81" s="19">
        <f>($J81="Bell Curve")*(_xlfn.NORM.DIST(AND(DO$4&gt;=$E81,DO$4&lt;=$G81)*(DO$4-$E81+1),$I81/2,$L81,TRUE)-_xlfn.NORM.DIST(AND(DO$4&gt;=$E81,DO$4&lt;=$G81)*(DN$4-$E81+1),$I81/2,$L81,TRUE))/(1-2*_xlfn.NORM.DIST(0,$I81/2,$L81,TRUE))*$C81+($J81="Steady Growth")*(AND(DO$4&gt;=$E81,DO$4&lt;=$G81)*((DO$4-$E81+1)/($I81*($I81+1)/2)*$C81))+($J81="custom")*CustomCF!DH81</f>
        <v>0</v>
      </c>
      <c r="DP81" s="19">
        <f>($J81="Bell Curve")*(_xlfn.NORM.DIST(AND(DP$4&gt;=$E81,DP$4&lt;=$G81)*(DP$4-$E81+1),$I81/2,$L81,TRUE)-_xlfn.NORM.DIST(AND(DP$4&gt;=$E81,DP$4&lt;=$G81)*(DO$4-$E81+1),$I81/2,$L81,TRUE))/(1-2*_xlfn.NORM.DIST(0,$I81/2,$L81,TRUE))*$C81+($J81="Steady Growth")*(AND(DP$4&gt;=$E81,DP$4&lt;=$G81)*((DP$4-$E81+1)/($I81*($I81+1)/2)*$C81))+($J81="custom")*CustomCF!DI81</f>
        <v>0</v>
      </c>
      <c r="DQ81" s="19">
        <f>($J81="Bell Curve")*(_xlfn.NORM.DIST(AND(DQ$4&gt;=$E81,DQ$4&lt;=$G81)*(DQ$4-$E81+1),$I81/2,$L81,TRUE)-_xlfn.NORM.DIST(AND(DQ$4&gt;=$E81,DQ$4&lt;=$G81)*(DP$4-$E81+1),$I81/2,$L81,TRUE))/(1-2*_xlfn.NORM.DIST(0,$I81/2,$L81,TRUE))*$C81+($J81="Steady Growth")*(AND(DQ$4&gt;=$E81,DQ$4&lt;=$G81)*((DQ$4-$E81+1)/($I81*($I81+1)/2)*$C81))+($J81="custom")*CustomCF!DJ81</f>
        <v>0</v>
      </c>
      <c r="DR81" s="19">
        <f>($J81="Bell Curve")*(_xlfn.NORM.DIST(AND(DR$4&gt;=$E81,DR$4&lt;=$G81)*(DR$4-$E81+1),$I81/2,$L81,TRUE)-_xlfn.NORM.DIST(AND(DR$4&gt;=$E81,DR$4&lt;=$G81)*(DQ$4-$E81+1),$I81/2,$L81,TRUE))/(1-2*_xlfn.NORM.DIST(0,$I81/2,$L81,TRUE))*$C81+($J81="Steady Growth")*(AND(DR$4&gt;=$E81,DR$4&lt;=$G81)*((DR$4-$E81+1)/($I81*($I81+1)/2)*$C81))+($J81="custom")*CustomCF!DK81</f>
        <v>0</v>
      </c>
      <c r="DS81" s="19">
        <f>($J81="Bell Curve")*(_xlfn.NORM.DIST(AND(DS$4&gt;=$E81,DS$4&lt;=$G81)*(DS$4-$E81+1),$I81/2,$L81,TRUE)-_xlfn.NORM.DIST(AND(DS$4&gt;=$E81,DS$4&lt;=$G81)*(DR$4-$E81+1),$I81/2,$L81,TRUE))/(1-2*_xlfn.NORM.DIST(0,$I81/2,$L81,TRUE))*$C81+($J81="Steady Growth")*(AND(DS$4&gt;=$E81,DS$4&lt;=$G81)*((DS$4-$E81+1)/($I81*($I81+1)/2)*$C81))+($J81="custom")*CustomCF!DL81</f>
        <v>0</v>
      </c>
      <c r="DT81" s="19">
        <f>($J81="Bell Curve")*(_xlfn.NORM.DIST(AND(DT$4&gt;=$E81,DT$4&lt;=$G81)*(DT$4-$E81+1),$I81/2,$L81,TRUE)-_xlfn.NORM.DIST(AND(DT$4&gt;=$E81,DT$4&lt;=$G81)*(DS$4-$E81+1),$I81/2,$L81,TRUE))/(1-2*_xlfn.NORM.DIST(0,$I81/2,$L81,TRUE))*$C81+($J81="Steady Growth")*(AND(DT$4&gt;=$E81,DT$4&lt;=$G81)*((DT$4-$E81+1)/($I81*($I81+1)/2)*$C81))+($J81="custom")*CustomCF!DM81</f>
        <v>0</v>
      </c>
      <c r="DU81" s="19">
        <f>($J81="Bell Curve")*(_xlfn.NORM.DIST(AND(DU$4&gt;=$E81,DU$4&lt;=$G81)*(DU$4-$E81+1),$I81/2,$L81,TRUE)-_xlfn.NORM.DIST(AND(DU$4&gt;=$E81,DU$4&lt;=$G81)*(DT$4-$E81+1),$I81/2,$L81,TRUE))/(1-2*_xlfn.NORM.DIST(0,$I81/2,$L81,TRUE))*$C81+($J81="Steady Growth")*(AND(DU$4&gt;=$E81,DU$4&lt;=$G81)*((DU$4-$E81+1)/($I81*($I81+1)/2)*$C81))+($J81="custom")*CustomCF!DN81</f>
        <v>0</v>
      </c>
      <c r="DV81" s="19">
        <f>($J81="Bell Curve")*(_xlfn.NORM.DIST(AND(DV$4&gt;=$E81,DV$4&lt;=$G81)*(DV$4-$E81+1),$I81/2,$L81,TRUE)-_xlfn.NORM.DIST(AND(DV$4&gt;=$E81,DV$4&lt;=$G81)*(DU$4-$E81+1),$I81/2,$L81,TRUE))/(1-2*_xlfn.NORM.DIST(0,$I81/2,$L81,TRUE))*$C81+($J81="Steady Growth")*(AND(DV$4&gt;=$E81,DV$4&lt;=$G81)*((DV$4-$E81+1)/($I81*($I81+1)/2)*$C81))+($J81="custom")*CustomCF!DO81</f>
        <v>0</v>
      </c>
      <c r="DW81" s="19">
        <f>($J81="Bell Curve")*(_xlfn.NORM.DIST(AND(DW$4&gt;=$E81,DW$4&lt;=$G81)*(DW$4-$E81+1),$I81/2,$L81,TRUE)-_xlfn.NORM.DIST(AND(DW$4&gt;=$E81,DW$4&lt;=$G81)*(DV$4-$E81+1),$I81/2,$L81,TRUE))/(1-2*_xlfn.NORM.DIST(0,$I81/2,$L81,TRUE))*$C81+($J81="Steady Growth")*(AND(DW$4&gt;=$E81,DW$4&lt;=$G81)*((DW$4-$E81+1)/($I81*($I81+1)/2)*$C81))+($J81="custom")*CustomCF!DP81</f>
        <v>0</v>
      </c>
      <c r="DX81" s="19">
        <f>($J81="Bell Curve")*(_xlfn.NORM.DIST(AND(DX$4&gt;=$E81,DX$4&lt;=$G81)*(DX$4-$E81+1),$I81/2,$L81,TRUE)-_xlfn.NORM.DIST(AND(DX$4&gt;=$E81,DX$4&lt;=$G81)*(DW$4-$E81+1),$I81/2,$L81,TRUE))/(1-2*_xlfn.NORM.DIST(0,$I81/2,$L81,TRUE))*$C81+($J81="Steady Growth")*(AND(DX$4&gt;=$E81,DX$4&lt;=$G81)*((DX$4-$E81+1)/($I81*($I81+1)/2)*$C81))+($J81="custom")*CustomCF!DQ81</f>
        <v>0</v>
      </c>
      <c r="DY81" s="19">
        <f>($J81="Bell Curve")*(_xlfn.NORM.DIST(AND(DY$4&gt;=$E81,DY$4&lt;=$G81)*(DY$4-$E81+1),$I81/2,$L81,TRUE)-_xlfn.NORM.DIST(AND(DY$4&gt;=$E81,DY$4&lt;=$G81)*(DX$4-$E81+1),$I81/2,$L81,TRUE))/(1-2*_xlfn.NORM.DIST(0,$I81/2,$L81,TRUE))*$C81+($J81="Steady Growth")*(AND(DY$4&gt;=$E81,DY$4&lt;=$G81)*((DY$4-$E81+1)/($I81*($I81+1)/2)*$C81))+($J81="custom")*CustomCF!DR81</f>
        <v>0</v>
      </c>
      <c r="DZ81" s="19">
        <f>($J81="Bell Curve")*(_xlfn.NORM.DIST(AND(DZ$4&gt;=$E81,DZ$4&lt;=$G81)*(DZ$4-$E81+1),$I81/2,$L81,TRUE)-_xlfn.NORM.DIST(AND(DZ$4&gt;=$E81,DZ$4&lt;=$G81)*(DY$4-$E81+1),$I81/2,$L81,TRUE))/(1-2*_xlfn.NORM.DIST(0,$I81/2,$L81,TRUE))*$C81+($J81="Steady Growth")*(AND(DZ$4&gt;=$E81,DZ$4&lt;=$G81)*((DZ$4-$E81+1)/($I81*($I81+1)/2)*$C81))+($J81="custom")*CustomCF!DS81</f>
        <v>0</v>
      </c>
      <c r="EA81" s="19">
        <f>($J81="Bell Curve")*(_xlfn.NORM.DIST(AND(EA$4&gt;=$E81,EA$4&lt;=$G81)*(EA$4-$E81+1),$I81/2,$L81,TRUE)-_xlfn.NORM.DIST(AND(EA$4&gt;=$E81,EA$4&lt;=$G81)*(DZ$4-$E81+1),$I81/2,$L81,TRUE))/(1-2*_xlfn.NORM.DIST(0,$I81/2,$L81,TRUE))*$C81+($J81="Steady Growth")*(AND(EA$4&gt;=$E81,EA$4&lt;=$G81)*((EA$4-$E81+1)/($I81*($I81+1)/2)*$C81))+($J81="custom")*CustomCF!DT81</f>
        <v>0</v>
      </c>
      <c r="EB81" s="19">
        <f>($J81="Bell Curve")*(_xlfn.NORM.DIST(AND(EB$4&gt;=$E81,EB$4&lt;=$G81)*(EB$4-$E81+1),$I81/2,$L81,TRUE)-_xlfn.NORM.DIST(AND(EB$4&gt;=$E81,EB$4&lt;=$G81)*(EA$4-$E81+1),$I81/2,$L81,TRUE))/(1-2*_xlfn.NORM.DIST(0,$I81/2,$L81,TRUE))*$C81+($J81="Steady Growth")*(AND(EB$4&gt;=$E81,EB$4&lt;=$G81)*((EB$4-$E81+1)/($I81*($I81+1)/2)*$C81))+($J81="custom")*CustomCF!DU81</f>
        <v>0</v>
      </c>
      <c r="EC81" s="19">
        <f>($J81="Bell Curve")*(_xlfn.NORM.DIST(AND(EC$4&gt;=$E81,EC$4&lt;=$G81)*(EC$4-$E81+1),$I81/2,$L81,TRUE)-_xlfn.NORM.DIST(AND(EC$4&gt;=$E81,EC$4&lt;=$G81)*(EB$4-$E81+1),$I81/2,$L81,TRUE))/(1-2*_xlfn.NORM.DIST(0,$I81/2,$L81,TRUE))*$C81+($J81="Steady Growth")*(AND(EC$4&gt;=$E81,EC$4&lt;=$G81)*((EC$4-$E81+1)/($I81*($I81+1)/2)*$C81))+($J81="custom")*CustomCF!DV81</f>
        <v>0</v>
      </c>
      <c r="ED81" s="19">
        <f>($J81="Bell Curve")*(_xlfn.NORM.DIST(AND(ED$4&gt;=$E81,ED$4&lt;=$G81)*(ED$4-$E81+1),$I81/2,$L81,TRUE)-_xlfn.NORM.DIST(AND(ED$4&gt;=$E81,ED$4&lt;=$G81)*(EC$4-$E81+1),$I81/2,$L81,TRUE))/(1-2*_xlfn.NORM.DIST(0,$I81/2,$L81,TRUE))*$C81+($J81="Steady Growth")*(AND(ED$4&gt;=$E81,ED$4&lt;=$G81)*((ED$4-$E81+1)/($I81*($I81+1)/2)*$C81))+($J81="custom")*CustomCF!DW81</f>
        <v>0</v>
      </c>
      <c r="EE81" s="19">
        <f>($J81="Bell Curve")*(_xlfn.NORM.DIST(AND(EE$4&gt;=$E81,EE$4&lt;=$G81)*(EE$4-$E81+1),$I81/2,$L81,TRUE)-_xlfn.NORM.DIST(AND(EE$4&gt;=$E81,EE$4&lt;=$G81)*(ED$4-$E81+1),$I81/2,$L81,TRUE))/(1-2*_xlfn.NORM.DIST(0,$I81/2,$L81,TRUE))*$C81+($J81="Steady Growth")*(AND(EE$4&gt;=$E81,EE$4&lt;=$G81)*((EE$4-$E81+1)/($I81*($I81+1)/2)*$C81))+($J81="custom")*CustomCF!DX81</f>
        <v>0</v>
      </c>
      <c r="EF81" s="121">
        <f>($J81="Bell Curve")*(_xlfn.NORM.DIST(AND(EF$4&gt;=$E81,EF$4&lt;=$G81)*(EF$4-$E81+1),$I81/2,$L81,TRUE)-_xlfn.NORM.DIST(AND(EF$4&gt;=$E81,EF$4&lt;=$G81)*(EE$4-$E81+1),$I81/2,$L81,TRUE))/(1-2*_xlfn.NORM.DIST(0,$I81/2,$L81,TRUE))*$C81+($J81="Steady Growth")*(AND(EF$4&gt;=$E81,EF$4&lt;=$G81)*((EF$4-$E81+1)/($I81*($I81+1)/2)*$C81))+($J81="custom")*CustomCF!DY81</f>
        <v>0</v>
      </c>
    </row>
    <row r="82" spans="2:136" hidden="1" outlineLevel="1" x14ac:dyDescent="0.2">
      <c r="B82" s="103">
        <f>Budget!S28</f>
        <v>0</v>
      </c>
      <c r="C82" s="19">
        <f>Budget!T28</f>
        <v>0</v>
      </c>
      <c r="D82" s="19" t="str">
        <f t="shared" si="29"/>
        <v/>
      </c>
      <c r="E82" s="92">
        <v>12</v>
      </c>
      <c r="F82" s="18">
        <f>IF(J82="Custom",CustomCF!E82,INDEX($P$6:$EF$6,MATCH(E82,$P$4:$EF$4,0)))</f>
        <v>46387</v>
      </c>
      <c r="G82" s="92">
        <v>30</v>
      </c>
      <c r="H82" s="18">
        <f>IF(J82="Custom",CustomCF!F82,INDEX($P$6:$EF$6,MATCH(G82,$P$4:$EF$4,0)))</f>
        <v>46934</v>
      </c>
      <c r="I82" s="9">
        <f t="shared" si="30"/>
        <v>19</v>
      </c>
      <c r="J82" s="92" t="s">
        <v>30</v>
      </c>
      <c r="K82" s="92" t="s">
        <v>31</v>
      </c>
      <c r="L82" s="9">
        <f t="shared" si="28"/>
        <v>10000000</v>
      </c>
      <c r="M82" s="107">
        <f t="shared" si="23"/>
        <v>0</v>
      </c>
      <c r="N82" s="112" t="str">
        <f t="shared" si="31"/>
        <v>OK</v>
      </c>
      <c r="O82" s="112"/>
      <c r="P82" s="19">
        <f>($J82="Bell Curve")*(_xlfn.NORM.DIST(AND(P$4&gt;=$E82,P$4&lt;=$G82)*(P$4-$E82+1),$I82/2,$L82,TRUE)-_xlfn.NORM.DIST(AND(P$4&gt;=$E82,P$4&lt;=$G82)*(N$4-$E82+1),$I82/2,$L82,TRUE))/(1-2*_xlfn.NORM.DIST(0,$I82/2,$L82,TRUE))*$C82+($J82="Steady Growth")*(AND(P$4&gt;=$E82,P$4&lt;=$G82)*((P$4-$E82+1)/($I82*($I82+1)/2)*$C82))+($J82="custom")*CustomCF!I82</f>
        <v>0</v>
      </c>
      <c r="Q82" s="19">
        <f>($J82="Bell Curve")*(_xlfn.NORM.DIST(AND(Q$4&gt;=$E82,Q$4&lt;=$G82)*(Q$4-$E82+1),$I82/2,$L82,TRUE)-_xlfn.NORM.DIST(AND(Q$4&gt;=$E82,Q$4&lt;=$G82)*(P$4-$E82+1),$I82/2,$L82,TRUE))/(1-2*_xlfn.NORM.DIST(0,$I82/2,$L82,TRUE))*$C82+($J82="Steady Growth")*(AND(Q$4&gt;=$E82,Q$4&lt;=$G82)*((Q$4-$E82+1)/($I82*($I82+1)/2)*$C82))+($J82="custom")*CustomCF!J82</f>
        <v>0</v>
      </c>
      <c r="R82" s="19">
        <f>($J82="Bell Curve")*(_xlfn.NORM.DIST(AND(R$4&gt;=$E82,R$4&lt;=$G82)*(R$4-$E82+1),$I82/2,$L82,TRUE)-_xlfn.NORM.DIST(AND(R$4&gt;=$E82,R$4&lt;=$G82)*(Q$4-$E82+1),$I82/2,$L82,TRUE))/(1-2*_xlfn.NORM.DIST(0,$I82/2,$L82,TRUE))*$C82+($J82="Steady Growth")*(AND(R$4&gt;=$E82,R$4&lt;=$G82)*((R$4-$E82+1)/($I82*($I82+1)/2)*$C82))+($J82="custom")*CustomCF!K82</f>
        <v>0</v>
      </c>
      <c r="S82" s="19">
        <f>($J82="Bell Curve")*(_xlfn.NORM.DIST(AND(S$4&gt;=$E82,S$4&lt;=$G82)*(S$4-$E82+1),$I82/2,$L82,TRUE)-_xlfn.NORM.DIST(AND(S$4&gt;=$E82,S$4&lt;=$G82)*(R$4-$E82+1),$I82/2,$L82,TRUE))/(1-2*_xlfn.NORM.DIST(0,$I82/2,$L82,TRUE))*$C82+($J82="Steady Growth")*(AND(S$4&gt;=$E82,S$4&lt;=$G82)*((S$4-$E82+1)/($I82*($I82+1)/2)*$C82))+($J82="custom")*CustomCF!L82</f>
        <v>0</v>
      </c>
      <c r="T82" s="19">
        <f>($J82="Bell Curve")*(_xlfn.NORM.DIST(AND(T$4&gt;=$E82,T$4&lt;=$G82)*(T$4-$E82+1),$I82/2,$L82,TRUE)-_xlfn.NORM.DIST(AND(T$4&gt;=$E82,T$4&lt;=$G82)*(S$4-$E82+1),$I82/2,$L82,TRUE))/(1-2*_xlfn.NORM.DIST(0,$I82/2,$L82,TRUE))*$C82+($J82="Steady Growth")*(AND(T$4&gt;=$E82,T$4&lt;=$G82)*((T$4-$E82+1)/($I82*($I82+1)/2)*$C82))+($J82="custom")*CustomCF!M82</f>
        <v>0</v>
      </c>
      <c r="U82" s="19">
        <f>($J82="Bell Curve")*(_xlfn.NORM.DIST(AND(U$4&gt;=$E82,U$4&lt;=$G82)*(U$4-$E82+1),$I82/2,$L82,TRUE)-_xlfn.NORM.DIST(AND(U$4&gt;=$E82,U$4&lt;=$G82)*(T$4-$E82+1),$I82/2,$L82,TRUE))/(1-2*_xlfn.NORM.DIST(0,$I82/2,$L82,TRUE))*$C82+($J82="Steady Growth")*(AND(U$4&gt;=$E82,U$4&lt;=$G82)*((U$4-$E82+1)/($I82*($I82+1)/2)*$C82))+($J82="custom")*CustomCF!N82</f>
        <v>0</v>
      </c>
      <c r="V82" s="19">
        <f>($J82="Bell Curve")*(_xlfn.NORM.DIST(AND(V$4&gt;=$E82,V$4&lt;=$G82)*(V$4-$E82+1),$I82/2,$L82,TRUE)-_xlfn.NORM.DIST(AND(V$4&gt;=$E82,V$4&lt;=$G82)*(U$4-$E82+1),$I82/2,$L82,TRUE))/(1-2*_xlfn.NORM.DIST(0,$I82/2,$L82,TRUE))*$C82+($J82="Steady Growth")*(AND(V$4&gt;=$E82,V$4&lt;=$G82)*((V$4-$E82+1)/($I82*($I82+1)/2)*$C82))+($J82="custom")*CustomCF!O82</f>
        <v>0</v>
      </c>
      <c r="W82" s="19">
        <f>($J82="Bell Curve")*(_xlfn.NORM.DIST(AND(W$4&gt;=$E82,W$4&lt;=$G82)*(W$4-$E82+1),$I82/2,$L82,TRUE)-_xlfn.NORM.DIST(AND(W$4&gt;=$E82,W$4&lt;=$G82)*(V$4-$E82+1),$I82/2,$L82,TRUE))/(1-2*_xlfn.NORM.DIST(0,$I82/2,$L82,TRUE))*$C82+($J82="Steady Growth")*(AND(W$4&gt;=$E82,W$4&lt;=$G82)*((W$4-$E82+1)/($I82*($I82+1)/2)*$C82))+($J82="custom")*CustomCF!P82</f>
        <v>0</v>
      </c>
      <c r="X82" s="19">
        <f>($J82="Bell Curve")*(_xlfn.NORM.DIST(AND(X$4&gt;=$E82,X$4&lt;=$G82)*(X$4-$E82+1),$I82/2,$L82,TRUE)-_xlfn.NORM.DIST(AND(X$4&gt;=$E82,X$4&lt;=$G82)*(W$4-$E82+1),$I82/2,$L82,TRUE))/(1-2*_xlfn.NORM.DIST(0,$I82/2,$L82,TRUE))*$C82+($J82="Steady Growth")*(AND(X$4&gt;=$E82,X$4&lt;=$G82)*((X$4-$E82+1)/($I82*($I82+1)/2)*$C82))+($J82="custom")*CustomCF!Q82</f>
        <v>0</v>
      </c>
      <c r="Y82" s="19">
        <f>($J82="Bell Curve")*(_xlfn.NORM.DIST(AND(Y$4&gt;=$E82,Y$4&lt;=$G82)*(Y$4-$E82+1),$I82/2,$L82,TRUE)-_xlfn.NORM.DIST(AND(Y$4&gt;=$E82,Y$4&lt;=$G82)*(X$4-$E82+1),$I82/2,$L82,TRUE))/(1-2*_xlfn.NORM.DIST(0,$I82/2,$L82,TRUE))*$C82+($J82="Steady Growth")*(AND(Y$4&gt;=$E82,Y$4&lt;=$G82)*((Y$4-$E82+1)/($I82*($I82+1)/2)*$C82))+($J82="custom")*CustomCF!R82</f>
        <v>0</v>
      </c>
      <c r="Z82" s="19">
        <f>($J82="Bell Curve")*(_xlfn.NORM.DIST(AND(Z$4&gt;=$E82,Z$4&lt;=$G82)*(Z$4-$E82+1),$I82/2,$L82,TRUE)-_xlfn.NORM.DIST(AND(Z$4&gt;=$E82,Z$4&lt;=$G82)*(Y$4-$E82+1),$I82/2,$L82,TRUE))/(1-2*_xlfn.NORM.DIST(0,$I82/2,$L82,TRUE))*$C82+($J82="Steady Growth")*(AND(Z$4&gt;=$E82,Z$4&lt;=$G82)*((Z$4-$E82+1)/($I82*($I82+1)/2)*$C82))+($J82="custom")*CustomCF!S82</f>
        <v>0</v>
      </c>
      <c r="AA82" s="19">
        <f>($J82="Bell Curve")*(_xlfn.NORM.DIST(AND(AA$4&gt;=$E82,AA$4&lt;=$G82)*(AA$4-$E82+1),$I82/2,$L82,TRUE)-_xlfn.NORM.DIST(AND(AA$4&gt;=$E82,AA$4&lt;=$G82)*(Z$4-$E82+1),$I82/2,$L82,TRUE))/(1-2*_xlfn.NORM.DIST(0,$I82/2,$L82,TRUE))*$C82+($J82="Steady Growth")*(AND(AA$4&gt;=$E82,AA$4&lt;=$G82)*((AA$4-$E82+1)/($I82*($I82+1)/2)*$C82))+($J82="custom")*CustomCF!T82</f>
        <v>0</v>
      </c>
      <c r="AB82" s="19">
        <f>($J82="Bell Curve")*(_xlfn.NORM.DIST(AND(AB$4&gt;=$E82,AB$4&lt;=$G82)*(AB$4-$E82+1),$I82/2,$L82,TRUE)-_xlfn.NORM.DIST(AND(AB$4&gt;=$E82,AB$4&lt;=$G82)*(AA$4-$E82+1),$I82/2,$L82,TRUE))/(1-2*_xlfn.NORM.DIST(0,$I82/2,$L82,TRUE))*$C82+($J82="Steady Growth")*(AND(AB$4&gt;=$E82,AB$4&lt;=$G82)*((AB$4-$E82+1)/($I82*($I82+1)/2)*$C82))+($J82="custom")*CustomCF!U82</f>
        <v>0</v>
      </c>
      <c r="AC82" s="19">
        <f>($J82="Bell Curve")*(_xlfn.NORM.DIST(AND(AC$4&gt;=$E82,AC$4&lt;=$G82)*(AC$4-$E82+1),$I82/2,$L82,TRUE)-_xlfn.NORM.DIST(AND(AC$4&gt;=$E82,AC$4&lt;=$G82)*(AB$4-$E82+1),$I82/2,$L82,TRUE))/(1-2*_xlfn.NORM.DIST(0,$I82/2,$L82,TRUE))*$C82+($J82="Steady Growth")*(AND(AC$4&gt;=$E82,AC$4&lt;=$G82)*((AC$4-$E82+1)/($I82*($I82+1)/2)*$C82))+($J82="custom")*CustomCF!V82</f>
        <v>0</v>
      </c>
      <c r="AD82" s="19">
        <f>($J82="Bell Curve")*(_xlfn.NORM.DIST(AND(AD$4&gt;=$E82,AD$4&lt;=$G82)*(AD$4-$E82+1),$I82/2,$L82,TRUE)-_xlfn.NORM.DIST(AND(AD$4&gt;=$E82,AD$4&lt;=$G82)*(AC$4-$E82+1),$I82/2,$L82,TRUE))/(1-2*_xlfn.NORM.DIST(0,$I82/2,$L82,TRUE))*$C82+($J82="Steady Growth")*(AND(AD$4&gt;=$E82,AD$4&lt;=$G82)*((AD$4-$E82+1)/($I82*($I82+1)/2)*$C82))+($J82="custom")*CustomCF!W82</f>
        <v>0</v>
      </c>
      <c r="AE82" s="19">
        <f>($J82="Bell Curve")*(_xlfn.NORM.DIST(AND(AE$4&gt;=$E82,AE$4&lt;=$G82)*(AE$4-$E82+1),$I82/2,$L82,TRUE)-_xlfn.NORM.DIST(AND(AE$4&gt;=$E82,AE$4&lt;=$G82)*(AD$4-$E82+1),$I82/2,$L82,TRUE))/(1-2*_xlfn.NORM.DIST(0,$I82/2,$L82,TRUE))*$C82+($J82="Steady Growth")*(AND(AE$4&gt;=$E82,AE$4&lt;=$G82)*((AE$4-$E82+1)/($I82*($I82+1)/2)*$C82))+($J82="custom")*CustomCF!X82</f>
        <v>0</v>
      </c>
      <c r="AF82" s="19">
        <f>($J82="Bell Curve")*(_xlfn.NORM.DIST(AND(AF$4&gt;=$E82,AF$4&lt;=$G82)*(AF$4-$E82+1),$I82/2,$L82,TRUE)-_xlfn.NORM.DIST(AND(AF$4&gt;=$E82,AF$4&lt;=$G82)*(AE$4-$E82+1),$I82/2,$L82,TRUE))/(1-2*_xlfn.NORM.DIST(0,$I82/2,$L82,TRUE))*$C82+($J82="Steady Growth")*(AND(AF$4&gt;=$E82,AF$4&lt;=$G82)*((AF$4-$E82+1)/($I82*($I82+1)/2)*$C82))+($J82="custom")*CustomCF!Y82</f>
        <v>0</v>
      </c>
      <c r="AG82" s="19">
        <f>($J82="Bell Curve")*(_xlfn.NORM.DIST(AND(AG$4&gt;=$E82,AG$4&lt;=$G82)*(AG$4-$E82+1),$I82/2,$L82,TRUE)-_xlfn.NORM.DIST(AND(AG$4&gt;=$E82,AG$4&lt;=$G82)*(AF$4-$E82+1),$I82/2,$L82,TRUE))/(1-2*_xlfn.NORM.DIST(0,$I82/2,$L82,TRUE))*$C82+($J82="Steady Growth")*(AND(AG$4&gt;=$E82,AG$4&lt;=$G82)*((AG$4-$E82+1)/($I82*($I82+1)/2)*$C82))+($J82="custom")*CustomCF!Z82</f>
        <v>0</v>
      </c>
      <c r="AH82" s="19">
        <f>($J82="Bell Curve")*(_xlfn.NORM.DIST(AND(AH$4&gt;=$E82,AH$4&lt;=$G82)*(AH$4-$E82+1),$I82/2,$L82,TRUE)-_xlfn.NORM.DIST(AND(AH$4&gt;=$E82,AH$4&lt;=$G82)*(AG$4-$E82+1),$I82/2,$L82,TRUE))/(1-2*_xlfn.NORM.DIST(0,$I82/2,$L82,TRUE))*$C82+($J82="Steady Growth")*(AND(AH$4&gt;=$E82,AH$4&lt;=$G82)*((AH$4-$E82+1)/($I82*($I82+1)/2)*$C82))+($J82="custom")*CustomCF!AA82</f>
        <v>0</v>
      </c>
      <c r="AI82" s="19">
        <f>($J82="Bell Curve")*(_xlfn.NORM.DIST(AND(AI$4&gt;=$E82,AI$4&lt;=$G82)*(AI$4-$E82+1),$I82/2,$L82,TRUE)-_xlfn.NORM.DIST(AND(AI$4&gt;=$E82,AI$4&lt;=$G82)*(AH$4-$E82+1),$I82/2,$L82,TRUE))/(1-2*_xlfn.NORM.DIST(0,$I82/2,$L82,TRUE))*$C82+($J82="Steady Growth")*(AND(AI$4&gt;=$E82,AI$4&lt;=$G82)*((AI$4-$E82+1)/($I82*($I82+1)/2)*$C82))+($J82="custom")*CustomCF!AB82</f>
        <v>0</v>
      </c>
      <c r="AJ82" s="19">
        <f>($J82="Bell Curve")*(_xlfn.NORM.DIST(AND(AJ$4&gt;=$E82,AJ$4&lt;=$G82)*(AJ$4-$E82+1),$I82/2,$L82,TRUE)-_xlfn.NORM.DIST(AND(AJ$4&gt;=$E82,AJ$4&lt;=$G82)*(AI$4-$E82+1),$I82/2,$L82,TRUE))/(1-2*_xlfn.NORM.DIST(0,$I82/2,$L82,TRUE))*$C82+($J82="Steady Growth")*(AND(AJ$4&gt;=$E82,AJ$4&lt;=$G82)*((AJ$4-$E82+1)/($I82*($I82+1)/2)*$C82))+($J82="custom")*CustomCF!AC82</f>
        <v>0</v>
      </c>
      <c r="AK82" s="19">
        <f>($J82="Bell Curve")*(_xlfn.NORM.DIST(AND(AK$4&gt;=$E82,AK$4&lt;=$G82)*(AK$4-$E82+1),$I82/2,$L82,TRUE)-_xlfn.NORM.DIST(AND(AK$4&gt;=$E82,AK$4&lt;=$G82)*(AJ$4-$E82+1),$I82/2,$L82,TRUE))/(1-2*_xlfn.NORM.DIST(0,$I82/2,$L82,TRUE))*$C82+($J82="Steady Growth")*(AND(AK$4&gt;=$E82,AK$4&lt;=$G82)*((AK$4-$E82+1)/($I82*($I82+1)/2)*$C82))+($J82="custom")*CustomCF!AD82</f>
        <v>0</v>
      </c>
      <c r="AL82" s="19">
        <f>($J82="Bell Curve")*(_xlfn.NORM.DIST(AND(AL$4&gt;=$E82,AL$4&lt;=$G82)*(AL$4-$E82+1),$I82/2,$L82,TRUE)-_xlfn.NORM.DIST(AND(AL$4&gt;=$E82,AL$4&lt;=$G82)*(AK$4-$E82+1),$I82/2,$L82,TRUE))/(1-2*_xlfn.NORM.DIST(0,$I82/2,$L82,TRUE))*$C82+($J82="Steady Growth")*(AND(AL$4&gt;=$E82,AL$4&lt;=$G82)*((AL$4-$E82+1)/($I82*($I82+1)/2)*$C82))+($J82="custom")*CustomCF!AE82</f>
        <v>0</v>
      </c>
      <c r="AM82" s="19">
        <f>($J82="Bell Curve")*(_xlfn.NORM.DIST(AND(AM$4&gt;=$E82,AM$4&lt;=$G82)*(AM$4-$E82+1),$I82/2,$L82,TRUE)-_xlfn.NORM.DIST(AND(AM$4&gt;=$E82,AM$4&lt;=$G82)*(AL$4-$E82+1),$I82/2,$L82,TRUE))/(1-2*_xlfn.NORM.DIST(0,$I82/2,$L82,TRUE))*$C82+($J82="Steady Growth")*(AND(AM$4&gt;=$E82,AM$4&lt;=$G82)*((AM$4-$E82+1)/($I82*($I82+1)/2)*$C82))+($J82="custom")*CustomCF!AF82</f>
        <v>0</v>
      </c>
      <c r="AN82" s="19">
        <f>($J82="Bell Curve")*(_xlfn.NORM.DIST(AND(AN$4&gt;=$E82,AN$4&lt;=$G82)*(AN$4-$E82+1),$I82/2,$L82,TRUE)-_xlfn.NORM.DIST(AND(AN$4&gt;=$E82,AN$4&lt;=$G82)*(AM$4-$E82+1),$I82/2,$L82,TRUE))/(1-2*_xlfn.NORM.DIST(0,$I82/2,$L82,TRUE))*$C82+($J82="Steady Growth")*(AND(AN$4&gt;=$E82,AN$4&lt;=$G82)*((AN$4-$E82+1)/($I82*($I82+1)/2)*$C82))+($J82="custom")*CustomCF!AG82</f>
        <v>0</v>
      </c>
      <c r="AO82" s="19">
        <f>($J82="Bell Curve")*(_xlfn.NORM.DIST(AND(AO$4&gt;=$E82,AO$4&lt;=$G82)*(AO$4-$E82+1),$I82/2,$L82,TRUE)-_xlfn.NORM.DIST(AND(AO$4&gt;=$E82,AO$4&lt;=$G82)*(AN$4-$E82+1),$I82/2,$L82,TRUE))/(1-2*_xlfn.NORM.DIST(0,$I82/2,$L82,TRUE))*$C82+($J82="Steady Growth")*(AND(AO$4&gt;=$E82,AO$4&lt;=$G82)*((AO$4-$E82+1)/($I82*($I82+1)/2)*$C82))+($J82="custom")*CustomCF!AH82</f>
        <v>0</v>
      </c>
      <c r="AP82" s="19">
        <f>($J82="Bell Curve")*(_xlfn.NORM.DIST(AND(AP$4&gt;=$E82,AP$4&lt;=$G82)*(AP$4-$E82+1),$I82/2,$L82,TRUE)-_xlfn.NORM.DIST(AND(AP$4&gt;=$E82,AP$4&lt;=$G82)*(AO$4-$E82+1),$I82/2,$L82,TRUE))/(1-2*_xlfn.NORM.DIST(0,$I82/2,$L82,TRUE))*$C82+($J82="Steady Growth")*(AND(AP$4&gt;=$E82,AP$4&lt;=$G82)*((AP$4-$E82+1)/($I82*($I82+1)/2)*$C82))+($J82="custom")*CustomCF!AI82</f>
        <v>0</v>
      </c>
      <c r="AQ82" s="19">
        <f>($J82="Bell Curve")*(_xlfn.NORM.DIST(AND(AQ$4&gt;=$E82,AQ$4&lt;=$G82)*(AQ$4-$E82+1),$I82/2,$L82,TRUE)-_xlfn.NORM.DIST(AND(AQ$4&gt;=$E82,AQ$4&lt;=$G82)*(AP$4-$E82+1),$I82/2,$L82,TRUE))/(1-2*_xlfn.NORM.DIST(0,$I82/2,$L82,TRUE))*$C82+($J82="Steady Growth")*(AND(AQ$4&gt;=$E82,AQ$4&lt;=$G82)*((AQ$4-$E82+1)/($I82*($I82+1)/2)*$C82))+($J82="custom")*CustomCF!AJ82</f>
        <v>0</v>
      </c>
      <c r="AR82" s="19">
        <f>($J82="Bell Curve")*(_xlfn.NORM.DIST(AND(AR$4&gt;=$E82,AR$4&lt;=$G82)*(AR$4-$E82+1),$I82/2,$L82,TRUE)-_xlfn.NORM.DIST(AND(AR$4&gt;=$E82,AR$4&lt;=$G82)*(AQ$4-$E82+1),$I82/2,$L82,TRUE))/(1-2*_xlfn.NORM.DIST(0,$I82/2,$L82,TRUE))*$C82+($J82="Steady Growth")*(AND(AR$4&gt;=$E82,AR$4&lt;=$G82)*((AR$4-$E82+1)/($I82*($I82+1)/2)*$C82))+($J82="custom")*CustomCF!AK82</f>
        <v>0</v>
      </c>
      <c r="AS82" s="19">
        <f>($J82="Bell Curve")*(_xlfn.NORM.DIST(AND(AS$4&gt;=$E82,AS$4&lt;=$G82)*(AS$4-$E82+1),$I82/2,$L82,TRUE)-_xlfn.NORM.DIST(AND(AS$4&gt;=$E82,AS$4&lt;=$G82)*(AR$4-$E82+1),$I82/2,$L82,TRUE))/(1-2*_xlfn.NORM.DIST(0,$I82/2,$L82,TRUE))*$C82+($J82="Steady Growth")*(AND(AS$4&gt;=$E82,AS$4&lt;=$G82)*((AS$4-$E82+1)/($I82*($I82+1)/2)*$C82))+($J82="custom")*CustomCF!AL82</f>
        <v>0</v>
      </c>
      <c r="AT82" s="19">
        <f>($J82="Bell Curve")*(_xlfn.NORM.DIST(AND(AT$4&gt;=$E82,AT$4&lt;=$G82)*(AT$4-$E82+1),$I82/2,$L82,TRUE)-_xlfn.NORM.DIST(AND(AT$4&gt;=$E82,AT$4&lt;=$G82)*(AS$4-$E82+1),$I82/2,$L82,TRUE))/(1-2*_xlfn.NORM.DIST(0,$I82/2,$L82,TRUE))*$C82+($J82="Steady Growth")*(AND(AT$4&gt;=$E82,AT$4&lt;=$G82)*((AT$4-$E82+1)/($I82*($I82+1)/2)*$C82))+($J82="custom")*CustomCF!AM82</f>
        <v>0</v>
      </c>
      <c r="AU82" s="19">
        <f>($J82="Bell Curve")*(_xlfn.NORM.DIST(AND(AU$4&gt;=$E82,AU$4&lt;=$G82)*(AU$4-$E82+1),$I82/2,$L82,TRUE)-_xlfn.NORM.DIST(AND(AU$4&gt;=$E82,AU$4&lt;=$G82)*(AT$4-$E82+1),$I82/2,$L82,TRUE))/(1-2*_xlfn.NORM.DIST(0,$I82/2,$L82,TRUE))*$C82+($J82="Steady Growth")*(AND(AU$4&gt;=$E82,AU$4&lt;=$G82)*((AU$4-$E82+1)/($I82*($I82+1)/2)*$C82))+($J82="custom")*CustomCF!AN82</f>
        <v>0</v>
      </c>
      <c r="AV82" s="19">
        <f>($J82="Bell Curve")*(_xlfn.NORM.DIST(AND(AV$4&gt;=$E82,AV$4&lt;=$G82)*(AV$4-$E82+1),$I82/2,$L82,TRUE)-_xlfn.NORM.DIST(AND(AV$4&gt;=$E82,AV$4&lt;=$G82)*(AU$4-$E82+1),$I82/2,$L82,TRUE))/(1-2*_xlfn.NORM.DIST(0,$I82/2,$L82,TRUE))*$C82+($J82="Steady Growth")*(AND(AV$4&gt;=$E82,AV$4&lt;=$G82)*((AV$4-$E82+1)/($I82*($I82+1)/2)*$C82))+($J82="custom")*CustomCF!AO82</f>
        <v>0</v>
      </c>
      <c r="AW82" s="19">
        <f>($J82="Bell Curve")*(_xlfn.NORM.DIST(AND(AW$4&gt;=$E82,AW$4&lt;=$G82)*(AW$4-$E82+1),$I82/2,$L82,TRUE)-_xlfn.NORM.DIST(AND(AW$4&gt;=$E82,AW$4&lt;=$G82)*(AV$4-$E82+1),$I82/2,$L82,TRUE))/(1-2*_xlfn.NORM.DIST(0,$I82/2,$L82,TRUE))*$C82+($J82="Steady Growth")*(AND(AW$4&gt;=$E82,AW$4&lt;=$G82)*((AW$4-$E82+1)/($I82*($I82+1)/2)*$C82))+($J82="custom")*CustomCF!AP82</f>
        <v>0</v>
      </c>
      <c r="AX82" s="19">
        <f>($J82="Bell Curve")*(_xlfn.NORM.DIST(AND(AX$4&gt;=$E82,AX$4&lt;=$G82)*(AX$4-$E82+1),$I82/2,$L82,TRUE)-_xlfn.NORM.DIST(AND(AX$4&gt;=$E82,AX$4&lt;=$G82)*(AW$4-$E82+1),$I82/2,$L82,TRUE))/(1-2*_xlfn.NORM.DIST(0,$I82/2,$L82,TRUE))*$C82+($J82="Steady Growth")*(AND(AX$4&gt;=$E82,AX$4&lt;=$G82)*((AX$4-$E82+1)/($I82*($I82+1)/2)*$C82))+($J82="custom")*CustomCF!AQ82</f>
        <v>0</v>
      </c>
      <c r="AY82" s="19">
        <f>($J82="Bell Curve")*(_xlfn.NORM.DIST(AND(AY$4&gt;=$E82,AY$4&lt;=$G82)*(AY$4-$E82+1),$I82/2,$L82,TRUE)-_xlfn.NORM.DIST(AND(AY$4&gt;=$E82,AY$4&lt;=$G82)*(AX$4-$E82+1),$I82/2,$L82,TRUE))/(1-2*_xlfn.NORM.DIST(0,$I82/2,$L82,TRUE))*$C82+($J82="Steady Growth")*(AND(AY$4&gt;=$E82,AY$4&lt;=$G82)*((AY$4-$E82+1)/($I82*($I82+1)/2)*$C82))+($J82="custom")*CustomCF!AR82</f>
        <v>0</v>
      </c>
      <c r="AZ82" s="19">
        <f>($J82="Bell Curve")*(_xlfn.NORM.DIST(AND(AZ$4&gt;=$E82,AZ$4&lt;=$G82)*(AZ$4-$E82+1),$I82/2,$L82,TRUE)-_xlfn.NORM.DIST(AND(AZ$4&gt;=$E82,AZ$4&lt;=$G82)*(AY$4-$E82+1),$I82/2,$L82,TRUE))/(1-2*_xlfn.NORM.DIST(0,$I82/2,$L82,TRUE))*$C82+($J82="Steady Growth")*(AND(AZ$4&gt;=$E82,AZ$4&lt;=$G82)*((AZ$4-$E82+1)/($I82*($I82+1)/2)*$C82))+($J82="custom")*CustomCF!AS82</f>
        <v>0</v>
      </c>
      <c r="BA82" s="19">
        <f>($J82="Bell Curve")*(_xlfn.NORM.DIST(AND(BA$4&gt;=$E82,BA$4&lt;=$G82)*(BA$4-$E82+1),$I82/2,$L82,TRUE)-_xlfn.NORM.DIST(AND(BA$4&gt;=$E82,BA$4&lt;=$G82)*(AZ$4-$E82+1),$I82/2,$L82,TRUE))/(1-2*_xlfn.NORM.DIST(0,$I82/2,$L82,TRUE))*$C82+($J82="Steady Growth")*(AND(BA$4&gt;=$E82,BA$4&lt;=$G82)*((BA$4-$E82+1)/($I82*($I82+1)/2)*$C82))+($J82="custom")*CustomCF!AT82</f>
        <v>0</v>
      </c>
      <c r="BB82" s="19">
        <f>($J82="Bell Curve")*(_xlfn.NORM.DIST(AND(BB$4&gt;=$E82,BB$4&lt;=$G82)*(BB$4-$E82+1),$I82/2,$L82,TRUE)-_xlfn.NORM.DIST(AND(BB$4&gt;=$E82,BB$4&lt;=$G82)*(BA$4-$E82+1),$I82/2,$L82,TRUE))/(1-2*_xlfn.NORM.DIST(0,$I82/2,$L82,TRUE))*$C82+($J82="Steady Growth")*(AND(BB$4&gt;=$E82,BB$4&lt;=$G82)*((BB$4-$E82+1)/($I82*($I82+1)/2)*$C82))+($J82="custom")*CustomCF!AU82</f>
        <v>0</v>
      </c>
      <c r="BC82" s="19">
        <f>($J82="Bell Curve")*(_xlfn.NORM.DIST(AND(BC$4&gt;=$E82,BC$4&lt;=$G82)*(BC$4-$E82+1),$I82/2,$L82,TRUE)-_xlfn.NORM.DIST(AND(BC$4&gt;=$E82,BC$4&lt;=$G82)*(BB$4-$E82+1),$I82/2,$L82,TRUE))/(1-2*_xlfn.NORM.DIST(0,$I82/2,$L82,TRUE))*$C82+($J82="Steady Growth")*(AND(BC$4&gt;=$E82,BC$4&lt;=$G82)*((BC$4-$E82+1)/($I82*($I82+1)/2)*$C82))+($J82="custom")*CustomCF!AV82</f>
        <v>0</v>
      </c>
      <c r="BD82" s="19">
        <f>($J82="Bell Curve")*(_xlfn.NORM.DIST(AND(BD$4&gt;=$E82,BD$4&lt;=$G82)*(BD$4-$E82+1),$I82/2,$L82,TRUE)-_xlfn.NORM.DIST(AND(BD$4&gt;=$E82,BD$4&lt;=$G82)*(BC$4-$E82+1),$I82/2,$L82,TRUE))/(1-2*_xlfn.NORM.DIST(0,$I82/2,$L82,TRUE))*$C82+($J82="Steady Growth")*(AND(BD$4&gt;=$E82,BD$4&lt;=$G82)*((BD$4-$E82+1)/($I82*($I82+1)/2)*$C82))+($J82="custom")*CustomCF!AW82</f>
        <v>0</v>
      </c>
      <c r="BE82" s="19">
        <f>($J82="Bell Curve")*(_xlfn.NORM.DIST(AND(BE$4&gt;=$E82,BE$4&lt;=$G82)*(BE$4-$E82+1),$I82/2,$L82,TRUE)-_xlfn.NORM.DIST(AND(BE$4&gt;=$E82,BE$4&lt;=$G82)*(BD$4-$E82+1),$I82/2,$L82,TRUE))/(1-2*_xlfn.NORM.DIST(0,$I82/2,$L82,TRUE))*$C82+($J82="Steady Growth")*(AND(BE$4&gt;=$E82,BE$4&lt;=$G82)*((BE$4-$E82+1)/($I82*($I82+1)/2)*$C82))+($J82="custom")*CustomCF!AX82</f>
        <v>0</v>
      </c>
      <c r="BF82" s="19">
        <f>($J82="Bell Curve")*(_xlfn.NORM.DIST(AND(BF$4&gt;=$E82,BF$4&lt;=$G82)*(BF$4-$E82+1),$I82/2,$L82,TRUE)-_xlfn.NORM.DIST(AND(BF$4&gt;=$E82,BF$4&lt;=$G82)*(BE$4-$E82+1),$I82/2,$L82,TRUE))/(1-2*_xlfn.NORM.DIST(0,$I82/2,$L82,TRUE))*$C82+($J82="Steady Growth")*(AND(BF$4&gt;=$E82,BF$4&lt;=$G82)*((BF$4-$E82+1)/($I82*($I82+1)/2)*$C82))+($J82="custom")*CustomCF!AY82</f>
        <v>0</v>
      </c>
      <c r="BG82" s="19">
        <f>($J82="Bell Curve")*(_xlfn.NORM.DIST(AND(BG$4&gt;=$E82,BG$4&lt;=$G82)*(BG$4-$E82+1),$I82/2,$L82,TRUE)-_xlfn.NORM.DIST(AND(BG$4&gt;=$E82,BG$4&lt;=$G82)*(BF$4-$E82+1),$I82/2,$L82,TRUE))/(1-2*_xlfn.NORM.DIST(0,$I82/2,$L82,TRUE))*$C82+($J82="Steady Growth")*(AND(BG$4&gt;=$E82,BG$4&lt;=$G82)*((BG$4-$E82+1)/($I82*($I82+1)/2)*$C82))+($J82="custom")*CustomCF!AZ82</f>
        <v>0</v>
      </c>
      <c r="BH82" s="19">
        <f>($J82="Bell Curve")*(_xlfn.NORM.DIST(AND(BH$4&gt;=$E82,BH$4&lt;=$G82)*(BH$4-$E82+1),$I82/2,$L82,TRUE)-_xlfn.NORM.DIST(AND(BH$4&gt;=$E82,BH$4&lt;=$G82)*(BG$4-$E82+1),$I82/2,$L82,TRUE))/(1-2*_xlfn.NORM.DIST(0,$I82/2,$L82,TRUE))*$C82+($J82="Steady Growth")*(AND(BH$4&gt;=$E82,BH$4&lt;=$G82)*((BH$4-$E82+1)/($I82*($I82+1)/2)*$C82))+($J82="custom")*CustomCF!BA82</f>
        <v>0</v>
      </c>
      <c r="BI82" s="19">
        <f>($J82="Bell Curve")*(_xlfn.NORM.DIST(AND(BI$4&gt;=$E82,BI$4&lt;=$G82)*(BI$4-$E82+1),$I82/2,$L82,TRUE)-_xlfn.NORM.DIST(AND(BI$4&gt;=$E82,BI$4&lt;=$G82)*(BH$4-$E82+1),$I82/2,$L82,TRUE))/(1-2*_xlfn.NORM.DIST(0,$I82/2,$L82,TRUE))*$C82+($J82="Steady Growth")*(AND(BI$4&gt;=$E82,BI$4&lt;=$G82)*((BI$4-$E82+1)/($I82*($I82+1)/2)*$C82))+($J82="custom")*CustomCF!BB82</f>
        <v>0</v>
      </c>
      <c r="BJ82" s="19">
        <f>($J82="Bell Curve")*(_xlfn.NORM.DIST(AND(BJ$4&gt;=$E82,BJ$4&lt;=$G82)*(BJ$4-$E82+1),$I82/2,$L82,TRUE)-_xlfn.NORM.DIST(AND(BJ$4&gt;=$E82,BJ$4&lt;=$G82)*(BI$4-$E82+1),$I82/2,$L82,TRUE))/(1-2*_xlfn.NORM.DIST(0,$I82/2,$L82,TRUE))*$C82+($J82="Steady Growth")*(AND(BJ$4&gt;=$E82,BJ$4&lt;=$G82)*((BJ$4-$E82+1)/($I82*($I82+1)/2)*$C82))+($J82="custom")*CustomCF!BC82</f>
        <v>0</v>
      </c>
      <c r="BK82" s="19">
        <f>($J82="Bell Curve")*(_xlfn.NORM.DIST(AND(BK$4&gt;=$E82,BK$4&lt;=$G82)*(BK$4-$E82+1),$I82/2,$L82,TRUE)-_xlfn.NORM.DIST(AND(BK$4&gt;=$E82,BK$4&lt;=$G82)*(BJ$4-$E82+1),$I82/2,$L82,TRUE))/(1-2*_xlfn.NORM.DIST(0,$I82/2,$L82,TRUE))*$C82+($J82="Steady Growth")*(AND(BK$4&gt;=$E82,BK$4&lt;=$G82)*((BK$4-$E82+1)/($I82*($I82+1)/2)*$C82))+($J82="custom")*CustomCF!BD82</f>
        <v>0</v>
      </c>
      <c r="BL82" s="19">
        <f>($J82="Bell Curve")*(_xlfn.NORM.DIST(AND(BL$4&gt;=$E82,BL$4&lt;=$G82)*(BL$4-$E82+1),$I82/2,$L82,TRUE)-_xlfn.NORM.DIST(AND(BL$4&gt;=$E82,BL$4&lt;=$G82)*(BK$4-$E82+1),$I82/2,$L82,TRUE))/(1-2*_xlfn.NORM.DIST(0,$I82/2,$L82,TRUE))*$C82+($J82="Steady Growth")*(AND(BL$4&gt;=$E82,BL$4&lt;=$G82)*((BL$4-$E82+1)/($I82*($I82+1)/2)*$C82))+($J82="custom")*CustomCF!BE82</f>
        <v>0</v>
      </c>
      <c r="BM82" s="19">
        <f>($J82="Bell Curve")*(_xlfn.NORM.DIST(AND(BM$4&gt;=$E82,BM$4&lt;=$G82)*(BM$4-$E82+1),$I82/2,$L82,TRUE)-_xlfn.NORM.DIST(AND(BM$4&gt;=$E82,BM$4&lt;=$G82)*(BL$4-$E82+1),$I82/2,$L82,TRUE))/(1-2*_xlfn.NORM.DIST(0,$I82/2,$L82,TRUE))*$C82+($J82="Steady Growth")*(AND(BM$4&gt;=$E82,BM$4&lt;=$G82)*((BM$4-$E82+1)/($I82*($I82+1)/2)*$C82))+($J82="custom")*CustomCF!BF82</f>
        <v>0</v>
      </c>
      <c r="BN82" s="19">
        <f>($J82="Bell Curve")*(_xlfn.NORM.DIST(AND(BN$4&gt;=$E82,BN$4&lt;=$G82)*(BN$4-$E82+1),$I82/2,$L82,TRUE)-_xlfn.NORM.DIST(AND(BN$4&gt;=$E82,BN$4&lt;=$G82)*(BM$4-$E82+1),$I82/2,$L82,TRUE))/(1-2*_xlfn.NORM.DIST(0,$I82/2,$L82,TRUE))*$C82+($J82="Steady Growth")*(AND(BN$4&gt;=$E82,BN$4&lt;=$G82)*((BN$4-$E82+1)/($I82*($I82+1)/2)*$C82))+($J82="custom")*CustomCF!BG82</f>
        <v>0</v>
      </c>
      <c r="BO82" s="19">
        <f>($J82="Bell Curve")*(_xlfn.NORM.DIST(AND(BO$4&gt;=$E82,BO$4&lt;=$G82)*(BO$4-$E82+1),$I82/2,$L82,TRUE)-_xlfn.NORM.DIST(AND(BO$4&gt;=$E82,BO$4&lt;=$G82)*(BN$4-$E82+1),$I82/2,$L82,TRUE))/(1-2*_xlfn.NORM.DIST(0,$I82/2,$L82,TRUE))*$C82+($J82="Steady Growth")*(AND(BO$4&gt;=$E82,BO$4&lt;=$G82)*((BO$4-$E82+1)/($I82*($I82+1)/2)*$C82))+($J82="custom")*CustomCF!BH82</f>
        <v>0</v>
      </c>
      <c r="BP82" s="19">
        <f>($J82="Bell Curve")*(_xlfn.NORM.DIST(AND(BP$4&gt;=$E82,BP$4&lt;=$G82)*(BP$4-$E82+1),$I82/2,$L82,TRUE)-_xlfn.NORM.DIST(AND(BP$4&gt;=$E82,BP$4&lt;=$G82)*(BO$4-$E82+1),$I82/2,$L82,TRUE))/(1-2*_xlfn.NORM.DIST(0,$I82/2,$L82,TRUE))*$C82+($J82="Steady Growth")*(AND(BP$4&gt;=$E82,BP$4&lt;=$G82)*((BP$4-$E82+1)/($I82*($I82+1)/2)*$C82))+($J82="custom")*CustomCF!BI82</f>
        <v>0</v>
      </c>
      <c r="BQ82" s="19">
        <f>($J82="Bell Curve")*(_xlfn.NORM.DIST(AND(BQ$4&gt;=$E82,BQ$4&lt;=$G82)*(BQ$4-$E82+1),$I82/2,$L82,TRUE)-_xlfn.NORM.DIST(AND(BQ$4&gt;=$E82,BQ$4&lt;=$G82)*(BP$4-$E82+1),$I82/2,$L82,TRUE))/(1-2*_xlfn.NORM.DIST(0,$I82/2,$L82,TRUE))*$C82+($J82="Steady Growth")*(AND(BQ$4&gt;=$E82,BQ$4&lt;=$G82)*((BQ$4-$E82+1)/($I82*($I82+1)/2)*$C82))+($J82="custom")*CustomCF!BJ82</f>
        <v>0</v>
      </c>
      <c r="BR82" s="19">
        <f>($J82="Bell Curve")*(_xlfn.NORM.DIST(AND(BR$4&gt;=$E82,BR$4&lt;=$G82)*(BR$4-$E82+1),$I82/2,$L82,TRUE)-_xlfn.NORM.DIST(AND(BR$4&gt;=$E82,BR$4&lt;=$G82)*(BQ$4-$E82+1),$I82/2,$L82,TRUE))/(1-2*_xlfn.NORM.DIST(0,$I82/2,$L82,TRUE))*$C82+($J82="Steady Growth")*(AND(BR$4&gt;=$E82,BR$4&lt;=$G82)*((BR$4-$E82+1)/($I82*($I82+1)/2)*$C82))+($J82="custom")*CustomCF!BK82</f>
        <v>0</v>
      </c>
      <c r="BS82" s="19">
        <f>($J82="Bell Curve")*(_xlfn.NORM.DIST(AND(BS$4&gt;=$E82,BS$4&lt;=$G82)*(BS$4-$E82+1),$I82/2,$L82,TRUE)-_xlfn.NORM.DIST(AND(BS$4&gt;=$E82,BS$4&lt;=$G82)*(BR$4-$E82+1),$I82/2,$L82,TRUE))/(1-2*_xlfn.NORM.DIST(0,$I82/2,$L82,TRUE))*$C82+($J82="Steady Growth")*(AND(BS$4&gt;=$E82,BS$4&lt;=$G82)*((BS$4-$E82+1)/($I82*($I82+1)/2)*$C82))+($J82="custom")*CustomCF!BL82</f>
        <v>0</v>
      </c>
      <c r="BT82" s="19">
        <f>($J82="Bell Curve")*(_xlfn.NORM.DIST(AND(BT$4&gt;=$E82,BT$4&lt;=$G82)*(BT$4-$E82+1),$I82/2,$L82,TRUE)-_xlfn.NORM.DIST(AND(BT$4&gt;=$E82,BT$4&lt;=$G82)*(BS$4-$E82+1),$I82/2,$L82,TRUE))/(1-2*_xlfn.NORM.DIST(0,$I82/2,$L82,TRUE))*$C82+($J82="Steady Growth")*(AND(BT$4&gt;=$E82,BT$4&lt;=$G82)*((BT$4-$E82+1)/($I82*($I82+1)/2)*$C82))+($J82="custom")*CustomCF!BM82</f>
        <v>0</v>
      </c>
      <c r="BU82" s="19">
        <f>($J82="Bell Curve")*(_xlfn.NORM.DIST(AND(BU$4&gt;=$E82,BU$4&lt;=$G82)*(BU$4-$E82+1),$I82/2,$L82,TRUE)-_xlfn.NORM.DIST(AND(BU$4&gt;=$E82,BU$4&lt;=$G82)*(BT$4-$E82+1),$I82/2,$L82,TRUE))/(1-2*_xlfn.NORM.DIST(0,$I82/2,$L82,TRUE))*$C82+($J82="Steady Growth")*(AND(BU$4&gt;=$E82,BU$4&lt;=$G82)*((BU$4-$E82+1)/($I82*($I82+1)/2)*$C82))+($J82="custom")*CustomCF!BN82</f>
        <v>0</v>
      </c>
      <c r="BV82" s="19">
        <f>($J82="Bell Curve")*(_xlfn.NORM.DIST(AND(BV$4&gt;=$E82,BV$4&lt;=$G82)*(BV$4-$E82+1),$I82/2,$L82,TRUE)-_xlfn.NORM.DIST(AND(BV$4&gt;=$E82,BV$4&lt;=$G82)*(BU$4-$E82+1),$I82/2,$L82,TRUE))/(1-2*_xlfn.NORM.DIST(0,$I82/2,$L82,TRUE))*$C82+($J82="Steady Growth")*(AND(BV$4&gt;=$E82,BV$4&lt;=$G82)*((BV$4-$E82+1)/($I82*($I82+1)/2)*$C82))+($J82="custom")*CustomCF!BO82</f>
        <v>0</v>
      </c>
      <c r="BW82" s="19">
        <f>($J82="Bell Curve")*(_xlfn.NORM.DIST(AND(BW$4&gt;=$E82,BW$4&lt;=$G82)*(BW$4-$E82+1),$I82/2,$L82,TRUE)-_xlfn.NORM.DIST(AND(BW$4&gt;=$E82,BW$4&lt;=$G82)*(BV$4-$E82+1),$I82/2,$L82,TRUE))/(1-2*_xlfn.NORM.DIST(0,$I82/2,$L82,TRUE))*$C82+($J82="Steady Growth")*(AND(BW$4&gt;=$E82,BW$4&lt;=$G82)*((BW$4-$E82+1)/($I82*($I82+1)/2)*$C82))+($J82="custom")*CustomCF!BP82</f>
        <v>0</v>
      </c>
      <c r="BX82" s="19">
        <f>($J82="Bell Curve")*(_xlfn.NORM.DIST(AND(BX$4&gt;=$E82,BX$4&lt;=$G82)*(BX$4-$E82+1),$I82/2,$L82,TRUE)-_xlfn.NORM.DIST(AND(BX$4&gt;=$E82,BX$4&lt;=$G82)*(BW$4-$E82+1),$I82/2,$L82,TRUE))/(1-2*_xlfn.NORM.DIST(0,$I82/2,$L82,TRUE))*$C82+($J82="Steady Growth")*(AND(BX$4&gt;=$E82,BX$4&lt;=$G82)*((BX$4-$E82+1)/($I82*($I82+1)/2)*$C82))+($J82="custom")*CustomCF!BQ82</f>
        <v>0</v>
      </c>
      <c r="BY82" s="19">
        <f>($J82="Bell Curve")*(_xlfn.NORM.DIST(AND(BY$4&gt;=$E82,BY$4&lt;=$G82)*(BY$4-$E82+1),$I82/2,$L82,TRUE)-_xlfn.NORM.DIST(AND(BY$4&gt;=$E82,BY$4&lt;=$G82)*(BX$4-$E82+1),$I82/2,$L82,TRUE))/(1-2*_xlfn.NORM.DIST(0,$I82/2,$L82,TRUE))*$C82+($J82="Steady Growth")*(AND(BY$4&gt;=$E82,BY$4&lt;=$G82)*((BY$4-$E82+1)/($I82*($I82+1)/2)*$C82))+($J82="custom")*CustomCF!BR82</f>
        <v>0</v>
      </c>
      <c r="BZ82" s="19">
        <f>($J82="Bell Curve")*(_xlfn.NORM.DIST(AND(BZ$4&gt;=$E82,BZ$4&lt;=$G82)*(BZ$4-$E82+1),$I82/2,$L82,TRUE)-_xlfn.NORM.DIST(AND(BZ$4&gt;=$E82,BZ$4&lt;=$G82)*(BY$4-$E82+1),$I82/2,$L82,TRUE))/(1-2*_xlfn.NORM.DIST(0,$I82/2,$L82,TRUE))*$C82+($J82="Steady Growth")*(AND(BZ$4&gt;=$E82,BZ$4&lt;=$G82)*((BZ$4-$E82+1)/($I82*($I82+1)/2)*$C82))+($J82="custom")*CustomCF!BS82</f>
        <v>0</v>
      </c>
      <c r="CA82" s="19">
        <f>($J82="Bell Curve")*(_xlfn.NORM.DIST(AND(CA$4&gt;=$E82,CA$4&lt;=$G82)*(CA$4-$E82+1),$I82/2,$L82,TRUE)-_xlfn.NORM.DIST(AND(CA$4&gt;=$E82,CA$4&lt;=$G82)*(BZ$4-$E82+1),$I82/2,$L82,TRUE))/(1-2*_xlfn.NORM.DIST(0,$I82/2,$L82,TRUE))*$C82+($J82="Steady Growth")*(AND(CA$4&gt;=$E82,CA$4&lt;=$G82)*((CA$4-$E82+1)/($I82*($I82+1)/2)*$C82))+($J82="custom")*CustomCF!BT82</f>
        <v>0</v>
      </c>
      <c r="CB82" s="19">
        <f>($J82="Bell Curve")*(_xlfn.NORM.DIST(AND(CB$4&gt;=$E82,CB$4&lt;=$G82)*(CB$4-$E82+1),$I82/2,$L82,TRUE)-_xlfn.NORM.DIST(AND(CB$4&gt;=$E82,CB$4&lt;=$G82)*(CA$4-$E82+1),$I82/2,$L82,TRUE))/(1-2*_xlfn.NORM.DIST(0,$I82/2,$L82,TRUE))*$C82+($J82="Steady Growth")*(AND(CB$4&gt;=$E82,CB$4&lt;=$G82)*((CB$4-$E82+1)/($I82*($I82+1)/2)*$C82))+($J82="custom")*CustomCF!BU82</f>
        <v>0</v>
      </c>
      <c r="CC82" s="19">
        <f>($J82="Bell Curve")*(_xlfn.NORM.DIST(AND(CC$4&gt;=$E82,CC$4&lt;=$G82)*(CC$4-$E82+1),$I82/2,$L82,TRUE)-_xlfn.NORM.DIST(AND(CC$4&gt;=$E82,CC$4&lt;=$G82)*(CB$4-$E82+1),$I82/2,$L82,TRUE))/(1-2*_xlfn.NORM.DIST(0,$I82/2,$L82,TRUE))*$C82+($J82="Steady Growth")*(AND(CC$4&gt;=$E82,CC$4&lt;=$G82)*((CC$4-$E82+1)/($I82*($I82+1)/2)*$C82))+($J82="custom")*CustomCF!BV82</f>
        <v>0</v>
      </c>
      <c r="CD82" s="19">
        <f>($J82="Bell Curve")*(_xlfn.NORM.DIST(AND(CD$4&gt;=$E82,CD$4&lt;=$G82)*(CD$4-$E82+1),$I82/2,$L82,TRUE)-_xlfn.NORM.DIST(AND(CD$4&gt;=$E82,CD$4&lt;=$G82)*(CC$4-$E82+1),$I82/2,$L82,TRUE))/(1-2*_xlfn.NORM.DIST(0,$I82/2,$L82,TRUE))*$C82+($J82="Steady Growth")*(AND(CD$4&gt;=$E82,CD$4&lt;=$G82)*((CD$4-$E82+1)/($I82*($I82+1)/2)*$C82))+($J82="custom")*CustomCF!BW82</f>
        <v>0</v>
      </c>
      <c r="CE82" s="19">
        <f>($J82="Bell Curve")*(_xlfn.NORM.DIST(AND(CE$4&gt;=$E82,CE$4&lt;=$G82)*(CE$4-$E82+1),$I82/2,$L82,TRUE)-_xlfn.NORM.DIST(AND(CE$4&gt;=$E82,CE$4&lt;=$G82)*(CD$4-$E82+1),$I82/2,$L82,TRUE))/(1-2*_xlfn.NORM.DIST(0,$I82/2,$L82,TRUE))*$C82+($J82="Steady Growth")*(AND(CE$4&gt;=$E82,CE$4&lt;=$G82)*((CE$4-$E82+1)/($I82*($I82+1)/2)*$C82))+($J82="custom")*CustomCF!BX82</f>
        <v>0</v>
      </c>
      <c r="CF82" s="19">
        <f>($J82="Bell Curve")*(_xlfn.NORM.DIST(AND(CF$4&gt;=$E82,CF$4&lt;=$G82)*(CF$4-$E82+1),$I82/2,$L82,TRUE)-_xlfn.NORM.DIST(AND(CF$4&gt;=$E82,CF$4&lt;=$G82)*(CE$4-$E82+1),$I82/2,$L82,TRUE))/(1-2*_xlfn.NORM.DIST(0,$I82/2,$L82,TRUE))*$C82+($J82="Steady Growth")*(AND(CF$4&gt;=$E82,CF$4&lt;=$G82)*((CF$4-$E82+1)/($I82*($I82+1)/2)*$C82))+($J82="custom")*CustomCF!BY82</f>
        <v>0</v>
      </c>
      <c r="CG82" s="19">
        <f>($J82="Bell Curve")*(_xlfn.NORM.DIST(AND(CG$4&gt;=$E82,CG$4&lt;=$G82)*(CG$4-$E82+1),$I82/2,$L82,TRUE)-_xlfn.NORM.DIST(AND(CG$4&gt;=$E82,CG$4&lt;=$G82)*(CF$4-$E82+1),$I82/2,$L82,TRUE))/(1-2*_xlfn.NORM.DIST(0,$I82/2,$L82,TRUE))*$C82+($J82="Steady Growth")*(AND(CG$4&gt;=$E82,CG$4&lt;=$G82)*((CG$4-$E82+1)/($I82*($I82+1)/2)*$C82))+($J82="custom")*CustomCF!BZ82</f>
        <v>0</v>
      </c>
      <c r="CH82" s="19">
        <f>($J82="Bell Curve")*(_xlfn.NORM.DIST(AND(CH$4&gt;=$E82,CH$4&lt;=$G82)*(CH$4-$E82+1),$I82/2,$L82,TRUE)-_xlfn.NORM.DIST(AND(CH$4&gt;=$E82,CH$4&lt;=$G82)*(CG$4-$E82+1),$I82/2,$L82,TRUE))/(1-2*_xlfn.NORM.DIST(0,$I82/2,$L82,TRUE))*$C82+($J82="Steady Growth")*(AND(CH$4&gt;=$E82,CH$4&lt;=$G82)*((CH$4-$E82+1)/($I82*($I82+1)/2)*$C82))+($J82="custom")*CustomCF!CA82</f>
        <v>0</v>
      </c>
      <c r="CI82" s="19">
        <f>($J82="Bell Curve")*(_xlfn.NORM.DIST(AND(CI$4&gt;=$E82,CI$4&lt;=$G82)*(CI$4-$E82+1),$I82/2,$L82,TRUE)-_xlfn.NORM.DIST(AND(CI$4&gt;=$E82,CI$4&lt;=$G82)*(CH$4-$E82+1),$I82/2,$L82,TRUE))/(1-2*_xlfn.NORM.DIST(0,$I82/2,$L82,TRUE))*$C82+($J82="Steady Growth")*(AND(CI$4&gt;=$E82,CI$4&lt;=$G82)*((CI$4-$E82+1)/($I82*($I82+1)/2)*$C82))+($J82="custom")*CustomCF!CB82</f>
        <v>0</v>
      </c>
      <c r="CJ82" s="19">
        <f>($J82="Bell Curve")*(_xlfn.NORM.DIST(AND(CJ$4&gt;=$E82,CJ$4&lt;=$G82)*(CJ$4-$E82+1),$I82/2,$L82,TRUE)-_xlfn.NORM.DIST(AND(CJ$4&gt;=$E82,CJ$4&lt;=$G82)*(CI$4-$E82+1),$I82/2,$L82,TRUE))/(1-2*_xlfn.NORM.DIST(0,$I82/2,$L82,TRUE))*$C82+($J82="Steady Growth")*(AND(CJ$4&gt;=$E82,CJ$4&lt;=$G82)*((CJ$4-$E82+1)/($I82*($I82+1)/2)*$C82))+($J82="custom")*CustomCF!CC82</f>
        <v>0</v>
      </c>
      <c r="CK82" s="19">
        <f>($J82="Bell Curve")*(_xlfn.NORM.DIST(AND(CK$4&gt;=$E82,CK$4&lt;=$G82)*(CK$4-$E82+1),$I82/2,$L82,TRUE)-_xlfn.NORM.DIST(AND(CK$4&gt;=$E82,CK$4&lt;=$G82)*(CJ$4-$E82+1),$I82/2,$L82,TRUE))/(1-2*_xlfn.NORM.DIST(0,$I82/2,$L82,TRUE))*$C82+($J82="Steady Growth")*(AND(CK$4&gt;=$E82,CK$4&lt;=$G82)*((CK$4-$E82+1)/($I82*($I82+1)/2)*$C82))+($J82="custom")*CustomCF!CD82</f>
        <v>0</v>
      </c>
      <c r="CL82" s="19">
        <f>($J82="Bell Curve")*(_xlfn.NORM.DIST(AND(CL$4&gt;=$E82,CL$4&lt;=$G82)*(CL$4-$E82+1),$I82/2,$L82,TRUE)-_xlfn.NORM.DIST(AND(CL$4&gt;=$E82,CL$4&lt;=$G82)*(CK$4-$E82+1),$I82/2,$L82,TRUE))/(1-2*_xlfn.NORM.DIST(0,$I82/2,$L82,TRUE))*$C82+($J82="Steady Growth")*(AND(CL$4&gt;=$E82,CL$4&lt;=$G82)*((CL$4-$E82+1)/($I82*($I82+1)/2)*$C82))+($J82="custom")*CustomCF!CE82</f>
        <v>0</v>
      </c>
      <c r="CM82" s="19">
        <f>($J82="Bell Curve")*(_xlfn.NORM.DIST(AND(CM$4&gt;=$E82,CM$4&lt;=$G82)*(CM$4-$E82+1),$I82/2,$L82,TRUE)-_xlfn.NORM.DIST(AND(CM$4&gt;=$E82,CM$4&lt;=$G82)*(CL$4-$E82+1),$I82/2,$L82,TRUE))/(1-2*_xlfn.NORM.DIST(0,$I82/2,$L82,TRUE))*$C82+($J82="Steady Growth")*(AND(CM$4&gt;=$E82,CM$4&lt;=$G82)*((CM$4-$E82+1)/($I82*($I82+1)/2)*$C82))+($J82="custom")*CustomCF!CF82</f>
        <v>0</v>
      </c>
      <c r="CN82" s="19">
        <f>($J82="Bell Curve")*(_xlfn.NORM.DIST(AND(CN$4&gt;=$E82,CN$4&lt;=$G82)*(CN$4-$E82+1),$I82/2,$L82,TRUE)-_xlfn.NORM.DIST(AND(CN$4&gt;=$E82,CN$4&lt;=$G82)*(CM$4-$E82+1),$I82/2,$L82,TRUE))/(1-2*_xlfn.NORM.DIST(0,$I82/2,$L82,TRUE))*$C82+($J82="Steady Growth")*(AND(CN$4&gt;=$E82,CN$4&lt;=$G82)*((CN$4-$E82+1)/($I82*($I82+1)/2)*$C82))+($J82="custom")*CustomCF!CG82</f>
        <v>0</v>
      </c>
      <c r="CO82" s="19">
        <f>($J82="Bell Curve")*(_xlfn.NORM.DIST(AND(CO$4&gt;=$E82,CO$4&lt;=$G82)*(CO$4-$E82+1),$I82/2,$L82,TRUE)-_xlfn.NORM.DIST(AND(CO$4&gt;=$E82,CO$4&lt;=$G82)*(CN$4-$E82+1),$I82/2,$L82,TRUE))/(1-2*_xlfn.NORM.DIST(0,$I82/2,$L82,TRUE))*$C82+($J82="Steady Growth")*(AND(CO$4&gt;=$E82,CO$4&lt;=$G82)*((CO$4-$E82+1)/($I82*($I82+1)/2)*$C82))+($J82="custom")*CustomCF!CH82</f>
        <v>0</v>
      </c>
      <c r="CP82" s="19">
        <f>($J82="Bell Curve")*(_xlfn.NORM.DIST(AND(CP$4&gt;=$E82,CP$4&lt;=$G82)*(CP$4-$E82+1),$I82/2,$L82,TRUE)-_xlfn.NORM.DIST(AND(CP$4&gt;=$E82,CP$4&lt;=$G82)*(CO$4-$E82+1),$I82/2,$L82,TRUE))/(1-2*_xlfn.NORM.DIST(0,$I82/2,$L82,TRUE))*$C82+($J82="Steady Growth")*(AND(CP$4&gt;=$E82,CP$4&lt;=$G82)*((CP$4-$E82+1)/($I82*($I82+1)/2)*$C82))+($J82="custom")*CustomCF!CI82</f>
        <v>0</v>
      </c>
      <c r="CQ82" s="19">
        <f>($J82="Bell Curve")*(_xlfn.NORM.DIST(AND(CQ$4&gt;=$E82,CQ$4&lt;=$G82)*(CQ$4-$E82+1),$I82/2,$L82,TRUE)-_xlfn.NORM.DIST(AND(CQ$4&gt;=$E82,CQ$4&lt;=$G82)*(CP$4-$E82+1),$I82/2,$L82,TRUE))/(1-2*_xlfn.NORM.DIST(0,$I82/2,$L82,TRUE))*$C82+($J82="Steady Growth")*(AND(CQ$4&gt;=$E82,CQ$4&lt;=$G82)*((CQ$4-$E82+1)/($I82*($I82+1)/2)*$C82))+($J82="custom")*CustomCF!CJ82</f>
        <v>0</v>
      </c>
      <c r="CR82" s="19">
        <f>($J82="Bell Curve")*(_xlfn.NORM.DIST(AND(CR$4&gt;=$E82,CR$4&lt;=$G82)*(CR$4-$E82+1),$I82/2,$L82,TRUE)-_xlfn.NORM.DIST(AND(CR$4&gt;=$E82,CR$4&lt;=$G82)*(CQ$4-$E82+1),$I82/2,$L82,TRUE))/(1-2*_xlfn.NORM.DIST(0,$I82/2,$L82,TRUE))*$C82+($J82="Steady Growth")*(AND(CR$4&gt;=$E82,CR$4&lt;=$G82)*((CR$4-$E82+1)/($I82*($I82+1)/2)*$C82))+($J82="custom")*CustomCF!CK82</f>
        <v>0</v>
      </c>
      <c r="CS82" s="19">
        <f>($J82="Bell Curve")*(_xlfn.NORM.DIST(AND(CS$4&gt;=$E82,CS$4&lt;=$G82)*(CS$4-$E82+1),$I82/2,$L82,TRUE)-_xlfn.NORM.DIST(AND(CS$4&gt;=$E82,CS$4&lt;=$G82)*(CR$4-$E82+1),$I82/2,$L82,TRUE))/(1-2*_xlfn.NORM.DIST(0,$I82/2,$L82,TRUE))*$C82+($J82="Steady Growth")*(AND(CS$4&gt;=$E82,CS$4&lt;=$G82)*((CS$4-$E82+1)/($I82*($I82+1)/2)*$C82))+($J82="custom")*CustomCF!CL82</f>
        <v>0</v>
      </c>
      <c r="CT82" s="19">
        <f>($J82="Bell Curve")*(_xlfn.NORM.DIST(AND(CT$4&gt;=$E82,CT$4&lt;=$G82)*(CT$4-$E82+1),$I82/2,$L82,TRUE)-_xlfn.NORM.DIST(AND(CT$4&gt;=$E82,CT$4&lt;=$G82)*(CS$4-$E82+1),$I82/2,$L82,TRUE))/(1-2*_xlfn.NORM.DIST(0,$I82/2,$L82,TRUE))*$C82+($J82="Steady Growth")*(AND(CT$4&gt;=$E82,CT$4&lt;=$G82)*((CT$4-$E82+1)/($I82*($I82+1)/2)*$C82))+($J82="custom")*CustomCF!CM82</f>
        <v>0</v>
      </c>
      <c r="CU82" s="19">
        <f>($J82="Bell Curve")*(_xlfn.NORM.DIST(AND(CU$4&gt;=$E82,CU$4&lt;=$G82)*(CU$4-$E82+1),$I82/2,$L82,TRUE)-_xlfn.NORM.DIST(AND(CU$4&gt;=$E82,CU$4&lt;=$G82)*(CT$4-$E82+1),$I82/2,$L82,TRUE))/(1-2*_xlfn.NORM.DIST(0,$I82/2,$L82,TRUE))*$C82+($J82="Steady Growth")*(AND(CU$4&gt;=$E82,CU$4&lt;=$G82)*((CU$4-$E82+1)/($I82*($I82+1)/2)*$C82))+($J82="custom")*CustomCF!CN82</f>
        <v>0</v>
      </c>
      <c r="CV82" s="19">
        <f>($J82="Bell Curve")*(_xlfn.NORM.DIST(AND(CV$4&gt;=$E82,CV$4&lt;=$G82)*(CV$4-$E82+1),$I82/2,$L82,TRUE)-_xlfn.NORM.DIST(AND(CV$4&gt;=$E82,CV$4&lt;=$G82)*(CU$4-$E82+1),$I82/2,$L82,TRUE))/(1-2*_xlfn.NORM.DIST(0,$I82/2,$L82,TRUE))*$C82+($J82="Steady Growth")*(AND(CV$4&gt;=$E82,CV$4&lt;=$G82)*((CV$4-$E82+1)/($I82*($I82+1)/2)*$C82))+($J82="custom")*CustomCF!CO82</f>
        <v>0</v>
      </c>
      <c r="CW82" s="19">
        <f>($J82="Bell Curve")*(_xlfn.NORM.DIST(AND(CW$4&gt;=$E82,CW$4&lt;=$G82)*(CW$4-$E82+1),$I82/2,$L82,TRUE)-_xlfn.NORM.DIST(AND(CW$4&gt;=$E82,CW$4&lt;=$G82)*(CV$4-$E82+1),$I82/2,$L82,TRUE))/(1-2*_xlfn.NORM.DIST(0,$I82/2,$L82,TRUE))*$C82+($J82="Steady Growth")*(AND(CW$4&gt;=$E82,CW$4&lt;=$G82)*((CW$4-$E82+1)/($I82*($I82+1)/2)*$C82))+($J82="custom")*CustomCF!CP82</f>
        <v>0</v>
      </c>
      <c r="CX82" s="19">
        <f>($J82="Bell Curve")*(_xlfn.NORM.DIST(AND(CX$4&gt;=$E82,CX$4&lt;=$G82)*(CX$4-$E82+1),$I82/2,$L82,TRUE)-_xlfn.NORM.DIST(AND(CX$4&gt;=$E82,CX$4&lt;=$G82)*(CW$4-$E82+1),$I82/2,$L82,TRUE))/(1-2*_xlfn.NORM.DIST(0,$I82/2,$L82,TRUE))*$C82+($J82="Steady Growth")*(AND(CX$4&gt;=$E82,CX$4&lt;=$G82)*((CX$4-$E82+1)/($I82*($I82+1)/2)*$C82))+($J82="custom")*CustomCF!CQ82</f>
        <v>0</v>
      </c>
      <c r="CY82" s="19">
        <f>($J82="Bell Curve")*(_xlfn.NORM.DIST(AND(CY$4&gt;=$E82,CY$4&lt;=$G82)*(CY$4-$E82+1),$I82/2,$L82,TRUE)-_xlfn.NORM.DIST(AND(CY$4&gt;=$E82,CY$4&lt;=$G82)*(CX$4-$E82+1),$I82/2,$L82,TRUE))/(1-2*_xlfn.NORM.DIST(0,$I82/2,$L82,TRUE))*$C82+($J82="Steady Growth")*(AND(CY$4&gt;=$E82,CY$4&lt;=$G82)*((CY$4-$E82+1)/($I82*($I82+1)/2)*$C82))+($J82="custom")*CustomCF!CR82</f>
        <v>0</v>
      </c>
      <c r="CZ82" s="19">
        <f>($J82="Bell Curve")*(_xlfn.NORM.DIST(AND(CZ$4&gt;=$E82,CZ$4&lt;=$G82)*(CZ$4-$E82+1),$I82/2,$L82,TRUE)-_xlfn.NORM.DIST(AND(CZ$4&gt;=$E82,CZ$4&lt;=$G82)*(CY$4-$E82+1),$I82/2,$L82,TRUE))/(1-2*_xlfn.NORM.DIST(0,$I82/2,$L82,TRUE))*$C82+($J82="Steady Growth")*(AND(CZ$4&gt;=$E82,CZ$4&lt;=$G82)*((CZ$4-$E82+1)/($I82*($I82+1)/2)*$C82))+($J82="custom")*CustomCF!CS82</f>
        <v>0</v>
      </c>
      <c r="DA82" s="19">
        <f>($J82="Bell Curve")*(_xlfn.NORM.DIST(AND(DA$4&gt;=$E82,DA$4&lt;=$G82)*(DA$4-$E82+1),$I82/2,$L82,TRUE)-_xlfn.NORM.DIST(AND(DA$4&gt;=$E82,DA$4&lt;=$G82)*(CZ$4-$E82+1),$I82/2,$L82,TRUE))/(1-2*_xlfn.NORM.DIST(0,$I82/2,$L82,TRUE))*$C82+($J82="Steady Growth")*(AND(DA$4&gt;=$E82,DA$4&lt;=$G82)*((DA$4-$E82+1)/($I82*($I82+1)/2)*$C82))+($J82="custom")*CustomCF!CT82</f>
        <v>0</v>
      </c>
      <c r="DB82" s="19">
        <f>($J82="Bell Curve")*(_xlfn.NORM.DIST(AND(DB$4&gt;=$E82,DB$4&lt;=$G82)*(DB$4-$E82+1),$I82/2,$L82,TRUE)-_xlfn.NORM.DIST(AND(DB$4&gt;=$E82,DB$4&lt;=$G82)*(DA$4-$E82+1),$I82/2,$L82,TRUE))/(1-2*_xlfn.NORM.DIST(0,$I82/2,$L82,TRUE))*$C82+($J82="Steady Growth")*(AND(DB$4&gt;=$E82,DB$4&lt;=$G82)*((DB$4-$E82+1)/($I82*($I82+1)/2)*$C82))+($J82="custom")*CustomCF!CU82</f>
        <v>0</v>
      </c>
      <c r="DC82" s="19">
        <f>($J82="Bell Curve")*(_xlfn.NORM.DIST(AND(DC$4&gt;=$E82,DC$4&lt;=$G82)*(DC$4-$E82+1),$I82/2,$L82,TRUE)-_xlfn.NORM.DIST(AND(DC$4&gt;=$E82,DC$4&lt;=$G82)*(DB$4-$E82+1),$I82/2,$L82,TRUE))/(1-2*_xlfn.NORM.DIST(0,$I82/2,$L82,TRUE))*$C82+($J82="Steady Growth")*(AND(DC$4&gt;=$E82,DC$4&lt;=$G82)*((DC$4-$E82+1)/($I82*($I82+1)/2)*$C82))+($J82="custom")*CustomCF!CV82</f>
        <v>0</v>
      </c>
      <c r="DD82" s="19">
        <f>($J82="Bell Curve")*(_xlfn.NORM.DIST(AND(DD$4&gt;=$E82,DD$4&lt;=$G82)*(DD$4-$E82+1),$I82/2,$L82,TRUE)-_xlfn.NORM.DIST(AND(DD$4&gt;=$E82,DD$4&lt;=$G82)*(DC$4-$E82+1),$I82/2,$L82,TRUE))/(1-2*_xlfn.NORM.DIST(0,$I82/2,$L82,TRUE))*$C82+($J82="Steady Growth")*(AND(DD$4&gt;=$E82,DD$4&lt;=$G82)*((DD$4-$E82+1)/($I82*($I82+1)/2)*$C82))+($J82="custom")*CustomCF!CW82</f>
        <v>0</v>
      </c>
      <c r="DE82" s="19">
        <f>($J82="Bell Curve")*(_xlfn.NORM.DIST(AND(DE$4&gt;=$E82,DE$4&lt;=$G82)*(DE$4-$E82+1),$I82/2,$L82,TRUE)-_xlfn.NORM.DIST(AND(DE$4&gt;=$E82,DE$4&lt;=$G82)*(DD$4-$E82+1),$I82/2,$L82,TRUE))/(1-2*_xlfn.NORM.DIST(0,$I82/2,$L82,TRUE))*$C82+($J82="Steady Growth")*(AND(DE$4&gt;=$E82,DE$4&lt;=$G82)*((DE$4-$E82+1)/($I82*($I82+1)/2)*$C82))+($J82="custom")*CustomCF!CX82</f>
        <v>0</v>
      </c>
      <c r="DF82" s="19">
        <f>($J82="Bell Curve")*(_xlfn.NORM.DIST(AND(DF$4&gt;=$E82,DF$4&lt;=$G82)*(DF$4-$E82+1),$I82/2,$L82,TRUE)-_xlfn.NORM.DIST(AND(DF$4&gt;=$E82,DF$4&lt;=$G82)*(DE$4-$E82+1),$I82/2,$L82,TRUE))/(1-2*_xlfn.NORM.DIST(0,$I82/2,$L82,TRUE))*$C82+($J82="Steady Growth")*(AND(DF$4&gt;=$E82,DF$4&lt;=$G82)*((DF$4-$E82+1)/($I82*($I82+1)/2)*$C82))+($J82="custom")*CustomCF!CY82</f>
        <v>0</v>
      </c>
      <c r="DG82" s="19">
        <f>($J82="Bell Curve")*(_xlfn.NORM.DIST(AND(DG$4&gt;=$E82,DG$4&lt;=$G82)*(DG$4-$E82+1),$I82/2,$L82,TRUE)-_xlfn.NORM.DIST(AND(DG$4&gt;=$E82,DG$4&lt;=$G82)*(DF$4-$E82+1),$I82/2,$L82,TRUE))/(1-2*_xlfn.NORM.DIST(0,$I82/2,$L82,TRUE))*$C82+($J82="Steady Growth")*(AND(DG$4&gt;=$E82,DG$4&lt;=$G82)*((DG$4-$E82+1)/($I82*($I82+1)/2)*$C82))+($J82="custom")*CustomCF!CZ82</f>
        <v>0</v>
      </c>
      <c r="DH82" s="19">
        <f>($J82="Bell Curve")*(_xlfn.NORM.DIST(AND(DH$4&gt;=$E82,DH$4&lt;=$G82)*(DH$4-$E82+1),$I82/2,$L82,TRUE)-_xlfn.NORM.DIST(AND(DH$4&gt;=$E82,DH$4&lt;=$G82)*(DG$4-$E82+1),$I82/2,$L82,TRUE))/(1-2*_xlfn.NORM.DIST(0,$I82/2,$L82,TRUE))*$C82+($J82="Steady Growth")*(AND(DH$4&gt;=$E82,DH$4&lt;=$G82)*((DH$4-$E82+1)/($I82*($I82+1)/2)*$C82))+($J82="custom")*CustomCF!DA82</f>
        <v>0</v>
      </c>
      <c r="DI82" s="19">
        <f>($J82="Bell Curve")*(_xlfn.NORM.DIST(AND(DI$4&gt;=$E82,DI$4&lt;=$G82)*(DI$4-$E82+1),$I82/2,$L82,TRUE)-_xlfn.NORM.DIST(AND(DI$4&gt;=$E82,DI$4&lt;=$G82)*(DH$4-$E82+1),$I82/2,$L82,TRUE))/(1-2*_xlfn.NORM.DIST(0,$I82/2,$L82,TRUE))*$C82+($J82="Steady Growth")*(AND(DI$4&gt;=$E82,DI$4&lt;=$G82)*((DI$4-$E82+1)/($I82*($I82+1)/2)*$C82))+($J82="custom")*CustomCF!DB82</f>
        <v>0</v>
      </c>
      <c r="DJ82" s="19">
        <f>($J82="Bell Curve")*(_xlfn.NORM.DIST(AND(DJ$4&gt;=$E82,DJ$4&lt;=$G82)*(DJ$4-$E82+1),$I82/2,$L82,TRUE)-_xlfn.NORM.DIST(AND(DJ$4&gt;=$E82,DJ$4&lt;=$G82)*(DI$4-$E82+1),$I82/2,$L82,TRUE))/(1-2*_xlfn.NORM.DIST(0,$I82/2,$L82,TRUE))*$C82+($J82="Steady Growth")*(AND(DJ$4&gt;=$E82,DJ$4&lt;=$G82)*((DJ$4-$E82+1)/($I82*($I82+1)/2)*$C82))+($J82="custom")*CustomCF!DC82</f>
        <v>0</v>
      </c>
      <c r="DK82" s="19">
        <f>($J82="Bell Curve")*(_xlfn.NORM.DIST(AND(DK$4&gt;=$E82,DK$4&lt;=$G82)*(DK$4-$E82+1),$I82/2,$L82,TRUE)-_xlfn.NORM.DIST(AND(DK$4&gt;=$E82,DK$4&lt;=$G82)*(DJ$4-$E82+1),$I82/2,$L82,TRUE))/(1-2*_xlfn.NORM.DIST(0,$I82/2,$L82,TRUE))*$C82+($J82="Steady Growth")*(AND(DK$4&gt;=$E82,DK$4&lt;=$G82)*((DK$4-$E82+1)/($I82*($I82+1)/2)*$C82))+($J82="custom")*CustomCF!DD82</f>
        <v>0</v>
      </c>
      <c r="DL82" s="19">
        <f>($J82="Bell Curve")*(_xlfn.NORM.DIST(AND(DL$4&gt;=$E82,DL$4&lt;=$G82)*(DL$4-$E82+1),$I82/2,$L82,TRUE)-_xlfn.NORM.DIST(AND(DL$4&gt;=$E82,DL$4&lt;=$G82)*(DK$4-$E82+1),$I82/2,$L82,TRUE))/(1-2*_xlfn.NORM.DIST(0,$I82/2,$L82,TRUE))*$C82+($J82="Steady Growth")*(AND(DL$4&gt;=$E82,DL$4&lt;=$G82)*((DL$4-$E82+1)/($I82*($I82+1)/2)*$C82))+($J82="custom")*CustomCF!DE82</f>
        <v>0</v>
      </c>
      <c r="DM82" s="19">
        <f>($J82="Bell Curve")*(_xlfn.NORM.DIST(AND(DM$4&gt;=$E82,DM$4&lt;=$G82)*(DM$4-$E82+1),$I82/2,$L82,TRUE)-_xlfn.NORM.DIST(AND(DM$4&gt;=$E82,DM$4&lt;=$G82)*(DL$4-$E82+1),$I82/2,$L82,TRUE))/(1-2*_xlfn.NORM.DIST(0,$I82/2,$L82,TRUE))*$C82+($J82="Steady Growth")*(AND(DM$4&gt;=$E82,DM$4&lt;=$G82)*((DM$4-$E82+1)/($I82*($I82+1)/2)*$C82))+($J82="custom")*CustomCF!DF82</f>
        <v>0</v>
      </c>
      <c r="DN82" s="19">
        <f>($J82="Bell Curve")*(_xlfn.NORM.DIST(AND(DN$4&gt;=$E82,DN$4&lt;=$G82)*(DN$4-$E82+1),$I82/2,$L82,TRUE)-_xlfn.NORM.DIST(AND(DN$4&gt;=$E82,DN$4&lt;=$G82)*(DM$4-$E82+1),$I82/2,$L82,TRUE))/(1-2*_xlfn.NORM.DIST(0,$I82/2,$L82,TRUE))*$C82+($J82="Steady Growth")*(AND(DN$4&gt;=$E82,DN$4&lt;=$G82)*((DN$4-$E82+1)/($I82*($I82+1)/2)*$C82))+($J82="custom")*CustomCF!DG82</f>
        <v>0</v>
      </c>
      <c r="DO82" s="19">
        <f>($J82="Bell Curve")*(_xlfn.NORM.DIST(AND(DO$4&gt;=$E82,DO$4&lt;=$G82)*(DO$4-$E82+1),$I82/2,$L82,TRUE)-_xlfn.NORM.DIST(AND(DO$4&gt;=$E82,DO$4&lt;=$G82)*(DN$4-$E82+1),$I82/2,$L82,TRUE))/(1-2*_xlfn.NORM.DIST(0,$I82/2,$L82,TRUE))*$C82+($J82="Steady Growth")*(AND(DO$4&gt;=$E82,DO$4&lt;=$G82)*((DO$4-$E82+1)/($I82*($I82+1)/2)*$C82))+($J82="custom")*CustomCF!DH82</f>
        <v>0</v>
      </c>
      <c r="DP82" s="19">
        <f>($J82="Bell Curve")*(_xlfn.NORM.DIST(AND(DP$4&gt;=$E82,DP$4&lt;=$G82)*(DP$4-$E82+1),$I82/2,$L82,TRUE)-_xlfn.NORM.DIST(AND(DP$4&gt;=$E82,DP$4&lt;=$G82)*(DO$4-$E82+1),$I82/2,$L82,TRUE))/(1-2*_xlfn.NORM.DIST(0,$I82/2,$L82,TRUE))*$C82+($J82="Steady Growth")*(AND(DP$4&gt;=$E82,DP$4&lt;=$G82)*((DP$4-$E82+1)/($I82*($I82+1)/2)*$C82))+($J82="custom")*CustomCF!DI82</f>
        <v>0</v>
      </c>
      <c r="DQ82" s="19">
        <f>($J82="Bell Curve")*(_xlfn.NORM.DIST(AND(DQ$4&gt;=$E82,DQ$4&lt;=$G82)*(DQ$4-$E82+1),$I82/2,$L82,TRUE)-_xlfn.NORM.DIST(AND(DQ$4&gt;=$E82,DQ$4&lt;=$G82)*(DP$4-$E82+1),$I82/2,$L82,TRUE))/(1-2*_xlfn.NORM.DIST(0,$I82/2,$L82,TRUE))*$C82+($J82="Steady Growth")*(AND(DQ$4&gt;=$E82,DQ$4&lt;=$G82)*((DQ$4-$E82+1)/($I82*($I82+1)/2)*$C82))+($J82="custom")*CustomCF!DJ82</f>
        <v>0</v>
      </c>
      <c r="DR82" s="19">
        <f>($J82="Bell Curve")*(_xlfn.NORM.DIST(AND(DR$4&gt;=$E82,DR$4&lt;=$G82)*(DR$4-$E82+1),$I82/2,$L82,TRUE)-_xlfn.NORM.DIST(AND(DR$4&gt;=$E82,DR$4&lt;=$G82)*(DQ$4-$E82+1),$I82/2,$L82,TRUE))/(1-2*_xlfn.NORM.DIST(0,$I82/2,$L82,TRUE))*$C82+($J82="Steady Growth")*(AND(DR$4&gt;=$E82,DR$4&lt;=$G82)*((DR$4-$E82+1)/($I82*($I82+1)/2)*$C82))+($J82="custom")*CustomCF!DK82</f>
        <v>0</v>
      </c>
      <c r="DS82" s="19">
        <f>($J82="Bell Curve")*(_xlfn.NORM.DIST(AND(DS$4&gt;=$E82,DS$4&lt;=$G82)*(DS$4-$E82+1),$I82/2,$L82,TRUE)-_xlfn.NORM.DIST(AND(DS$4&gt;=$E82,DS$4&lt;=$G82)*(DR$4-$E82+1),$I82/2,$L82,TRUE))/(1-2*_xlfn.NORM.DIST(0,$I82/2,$L82,TRUE))*$C82+($J82="Steady Growth")*(AND(DS$4&gt;=$E82,DS$4&lt;=$G82)*((DS$4-$E82+1)/($I82*($I82+1)/2)*$C82))+($J82="custom")*CustomCF!DL82</f>
        <v>0</v>
      </c>
      <c r="DT82" s="19">
        <f>($J82="Bell Curve")*(_xlfn.NORM.DIST(AND(DT$4&gt;=$E82,DT$4&lt;=$G82)*(DT$4-$E82+1),$I82/2,$L82,TRUE)-_xlfn.NORM.DIST(AND(DT$4&gt;=$E82,DT$4&lt;=$G82)*(DS$4-$E82+1),$I82/2,$L82,TRUE))/(1-2*_xlfn.NORM.DIST(0,$I82/2,$L82,TRUE))*$C82+($J82="Steady Growth")*(AND(DT$4&gt;=$E82,DT$4&lt;=$G82)*((DT$4-$E82+1)/($I82*($I82+1)/2)*$C82))+($J82="custom")*CustomCF!DM82</f>
        <v>0</v>
      </c>
      <c r="DU82" s="19">
        <f>($J82="Bell Curve")*(_xlfn.NORM.DIST(AND(DU$4&gt;=$E82,DU$4&lt;=$G82)*(DU$4-$E82+1),$I82/2,$L82,TRUE)-_xlfn.NORM.DIST(AND(DU$4&gt;=$E82,DU$4&lt;=$G82)*(DT$4-$E82+1),$I82/2,$L82,TRUE))/(1-2*_xlfn.NORM.DIST(0,$I82/2,$L82,TRUE))*$C82+($J82="Steady Growth")*(AND(DU$4&gt;=$E82,DU$4&lt;=$G82)*((DU$4-$E82+1)/($I82*($I82+1)/2)*$C82))+($J82="custom")*CustomCF!DN82</f>
        <v>0</v>
      </c>
      <c r="DV82" s="19">
        <f>($J82="Bell Curve")*(_xlfn.NORM.DIST(AND(DV$4&gt;=$E82,DV$4&lt;=$G82)*(DV$4-$E82+1),$I82/2,$L82,TRUE)-_xlfn.NORM.DIST(AND(DV$4&gt;=$E82,DV$4&lt;=$G82)*(DU$4-$E82+1),$I82/2,$L82,TRUE))/(1-2*_xlfn.NORM.DIST(0,$I82/2,$L82,TRUE))*$C82+($J82="Steady Growth")*(AND(DV$4&gt;=$E82,DV$4&lt;=$G82)*((DV$4-$E82+1)/($I82*($I82+1)/2)*$C82))+($J82="custom")*CustomCF!DO82</f>
        <v>0</v>
      </c>
      <c r="DW82" s="19">
        <f>($J82="Bell Curve")*(_xlfn.NORM.DIST(AND(DW$4&gt;=$E82,DW$4&lt;=$G82)*(DW$4-$E82+1),$I82/2,$L82,TRUE)-_xlfn.NORM.DIST(AND(DW$4&gt;=$E82,DW$4&lt;=$G82)*(DV$4-$E82+1),$I82/2,$L82,TRUE))/(1-2*_xlfn.NORM.DIST(0,$I82/2,$L82,TRUE))*$C82+($J82="Steady Growth")*(AND(DW$4&gt;=$E82,DW$4&lt;=$G82)*((DW$4-$E82+1)/($I82*($I82+1)/2)*$C82))+($J82="custom")*CustomCF!DP82</f>
        <v>0</v>
      </c>
      <c r="DX82" s="19">
        <f>($J82="Bell Curve")*(_xlfn.NORM.DIST(AND(DX$4&gt;=$E82,DX$4&lt;=$G82)*(DX$4-$E82+1),$I82/2,$L82,TRUE)-_xlfn.NORM.DIST(AND(DX$4&gt;=$E82,DX$4&lt;=$G82)*(DW$4-$E82+1),$I82/2,$L82,TRUE))/(1-2*_xlfn.NORM.DIST(0,$I82/2,$L82,TRUE))*$C82+($J82="Steady Growth")*(AND(DX$4&gt;=$E82,DX$4&lt;=$G82)*((DX$4-$E82+1)/($I82*($I82+1)/2)*$C82))+($J82="custom")*CustomCF!DQ82</f>
        <v>0</v>
      </c>
      <c r="DY82" s="19">
        <f>($J82="Bell Curve")*(_xlfn.NORM.DIST(AND(DY$4&gt;=$E82,DY$4&lt;=$G82)*(DY$4-$E82+1),$I82/2,$L82,TRUE)-_xlfn.NORM.DIST(AND(DY$4&gt;=$E82,DY$4&lt;=$G82)*(DX$4-$E82+1),$I82/2,$L82,TRUE))/(1-2*_xlfn.NORM.DIST(0,$I82/2,$L82,TRUE))*$C82+($J82="Steady Growth")*(AND(DY$4&gt;=$E82,DY$4&lt;=$G82)*((DY$4-$E82+1)/($I82*($I82+1)/2)*$C82))+($J82="custom")*CustomCF!DR82</f>
        <v>0</v>
      </c>
      <c r="DZ82" s="19">
        <f>($J82="Bell Curve")*(_xlfn.NORM.DIST(AND(DZ$4&gt;=$E82,DZ$4&lt;=$G82)*(DZ$4-$E82+1),$I82/2,$L82,TRUE)-_xlfn.NORM.DIST(AND(DZ$4&gt;=$E82,DZ$4&lt;=$G82)*(DY$4-$E82+1),$I82/2,$L82,TRUE))/(1-2*_xlfn.NORM.DIST(0,$I82/2,$L82,TRUE))*$C82+($J82="Steady Growth")*(AND(DZ$4&gt;=$E82,DZ$4&lt;=$G82)*((DZ$4-$E82+1)/($I82*($I82+1)/2)*$C82))+($J82="custom")*CustomCF!DS82</f>
        <v>0</v>
      </c>
      <c r="EA82" s="19">
        <f>($J82="Bell Curve")*(_xlfn.NORM.DIST(AND(EA$4&gt;=$E82,EA$4&lt;=$G82)*(EA$4-$E82+1),$I82/2,$L82,TRUE)-_xlfn.NORM.DIST(AND(EA$4&gt;=$E82,EA$4&lt;=$G82)*(DZ$4-$E82+1),$I82/2,$L82,TRUE))/(1-2*_xlfn.NORM.DIST(0,$I82/2,$L82,TRUE))*$C82+($J82="Steady Growth")*(AND(EA$4&gt;=$E82,EA$4&lt;=$G82)*((EA$4-$E82+1)/($I82*($I82+1)/2)*$C82))+($J82="custom")*CustomCF!DT82</f>
        <v>0</v>
      </c>
      <c r="EB82" s="19">
        <f>($J82="Bell Curve")*(_xlfn.NORM.DIST(AND(EB$4&gt;=$E82,EB$4&lt;=$G82)*(EB$4-$E82+1),$I82/2,$L82,TRUE)-_xlfn.NORM.DIST(AND(EB$4&gt;=$E82,EB$4&lt;=$G82)*(EA$4-$E82+1),$I82/2,$L82,TRUE))/(1-2*_xlfn.NORM.DIST(0,$I82/2,$L82,TRUE))*$C82+($J82="Steady Growth")*(AND(EB$4&gt;=$E82,EB$4&lt;=$G82)*((EB$4-$E82+1)/($I82*($I82+1)/2)*$C82))+($J82="custom")*CustomCF!DU82</f>
        <v>0</v>
      </c>
      <c r="EC82" s="19">
        <f>($J82="Bell Curve")*(_xlfn.NORM.DIST(AND(EC$4&gt;=$E82,EC$4&lt;=$G82)*(EC$4-$E82+1),$I82/2,$L82,TRUE)-_xlfn.NORM.DIST(AND(EC$4&gt;=$E82,EC$4&lt;=$G82)*(EB$4-$E82+1),$I82/2,$L82,TRUE))/(1-2*_xlfn.NORM.DIST(0,$I82/2,$L82,TRUE))*$C82+($J82="Steady Growth")*(AND(EC$4&gt;=$E82,EC$4&lt;=$G82)*((EC$4-$E82+1)/($I82*($I82+1)/2)*$C82))+($J82="custom")*CustomCF!DV82</f>
        <v>0</v>
      </c>
      <c r="ED82" s="19">
        <f>($J82="Bell Curve")*(_xlfn.NORM.DIST(AND(ED$4&gt;=$E82,ED$4&lt;=$G82)*(ED$4-$E82+1),$I82/2,$L82,TRUE)-_xlfn.NORM.DIST(AND(ED$4&gt;=$E82,ED$4&lt;=$G82)*(EC$4-$E82+1),$I82/2,$L82,TRUE))/(1-2*_xlfn.NORM.DIST(0,$I82/2,$L82,TRUE))*$C82+($J82="Steady Growth")*(AND(ED$4&gt;=$E82,ED$4&lt;=$G82)*((ED$4-$E82+1)/($I82*($I82+1)/2)*$C82))+($J82="custom")*CustomCF!DW82</f>
        <v>0</v>
      </c>
      <c r="EE82" s="19">
        <f>($J82="Bell Curve")*(_xlfn.NORM.DIST(AND(EE$4&gt;=$E82,EE$4&lt;=$G82)*(EE$4-$E82+1),$I82/2,$L82,TRUE)-_xlfn.NORM.DIST(AND(EE$4&gt;=$E82,EE$4&lt;=$G82)*(ED$4-$E82+1),$I82/2,$L82,TRUE))/(1-2*_xlfn.NORM.DIST(0,$I82/2,$L82,TRUE))*$C82+($J82="Steady Growth")*(AND(EE$4&gt;=$E82,EE$4&lt;=$G82)*((EE$4-$E82+1)/($I82*($I82+1)/2)*$C82))+($J82="custom")*CustomCF!DX82</f>
        <v>0</v>
      </c>
      <c r="EF82" s="121">
        <f>($J82="Bell Curve")*(_xlfn.NORM.DIST(AND(EF$4&gt;=$E82,EF$4&lt;=$G82)*(EF$4-$E82+1),$I82/2,$L82,TRUE)-_xlfn.NORM.DIST(AND(EF$4&gt;=$E82,EF$4&lt;=$G82)*(EE$4-$E82+1),$I82/2,$L82,TRUE))/(1-2*_xlfn.NORM.DIST(0,$I82/2,$L82,TRUE))*$C82+($J82="Steady Growth")*(AND(EF$4&gt;=$E82,EF$4&lt;=$G82)*((EF$4-$E82+1)/($I82*($I82+1)/2)*$C82))+($J82="custom")*CustomCF!DY82</f>
        <v>0</v>
      </c>
    </row>
    <row r="83" spans="2:136" hidden="1" outlineLevel="1" x14ac:dyDescent="0.2">
      <c r="B83" s="103">
        <f>Budget!S29</f>
        <v>0</v>
      </c>
      <c r="C83" s="19">
        <f>Budget!T29</f>
        <v>0</v>
      </c>
      <c r="D83" s="19" t="str">
        <f t="shared" si="29"/>
        <v/>
      </c>
      <c r="E83" s="92">
        <v>12</v>
      </c>
      <c r="F83" s="18">
        <f>IF(J83="Custom",CustomCF!E83,INDEX($P$6:$EF$6,MATCH(E83,$P$4:$EF$4,0)))</f>
        <v>46387</v>
      </c>
      <c r="G83" s="92">
        <v>30</v>
      </c>
      <c r="H83" s="18">
        <f>IF(J83="Custom",CustomCF!F83,INDEX($P$6:$EF$6,MATCH(G83,$P$4:$EF$4,0)))</f>
        <v>46934</v>
      </c>
      <c r="I83" s="9">
        <f t="shared" si="30"/>
        <v>19</v>
      </c>
      <c r="J83" s="92" t="s">
        <v>30</v>
      </c>
      <c r="K83" s="92" t="s">
        <v>31</v>
      </c>
      <c r="L83" s="9">
        <f t="shared" si="28"/>
        <v>10000000</v>
      </c>
      <c r="M83" s="107">
        <f t="shared" si="23"/>
        <v>0</v>
      </c>
      <c r="N83" s="112" t="str">
        <f t="shared" si="31"/>
        <v>OK</v>
      </c>
      <c r="O83" s="112"/>
      <c r="P83" s="19">
        <f>($J83="Bell Curve")*(_xlfn.NORM.DIST(AND(P$4&gt;=$E83,P$4&lt;=$G83)*(P$4-$E83+1),$I83/2,$L83,TRUE)-_xlfn.NORM.DIST(AND(P$4&gt;=$E83,P$4&lt;=$G83)*(N$4-$E83+1),$I83/2,$L83,TRUE))/(1-2*_xlfn.NORM.DIST(0,$I83/2,$L83,TRUE))*$C83+($J83="Steady Growth")*(AND(P$4&gt;=$E83,P$4&lt;=$G83)*((P$4-$E83+1)/($I83*($I83+1)/2)*$C83))+($J83="custom")*CustomCF!I83</f>
        <v>0</v>
      </c>
      <c r="Q83" s="19">
        <f>($J83="Bell Curve")*(_xlfn.NORM.DIST(AND(Q$4&gt;=$E83,Q$4&lt;=$G83)*(Q$4-$E83+1),$I83/2,$L83,TRUE)-_xlfn.NORM.DIST(AND(Q$4&gt;=$E83,Q$4&lt;=$G83)*(P$4-$E83+1),$I83/2,$L83,TRUE))/(1-2*_xlfn.NORM.DIST(0,$I83/2,$L83,TRUE))*$C83+($J83="Steady Growth")*(AND(Q$4&gt;=$E83,Q$4&lt;=$G83)*((Q$4-$E83+1)/($I83*($I83+1)/2)*$C83))+($J83="custom")*CustomCF!J83</f>
        <v>0</v>
      </c>
      <c r="R83" s="19">
        <f>($J83="Bell Curve")*(_xlfn.NORM.DIST(AND(R$4&gt;=$E83,R$4&lt;=$G83)*(R$4-$E83+1),$I83/2,$L83,TRUE)-_xlfn.NORM.DIST(AND(R$4&gt;=$E83,R$4&lt;=$G83)*(Q$4-$E83+1),$I83/2,$L83,TRUE))/(1-2*_xlfn.NORM.DIST(0,$I83/2,$L83,TRUE))*$C83+($J83="Steady Growth")*(AND(R$4&gt;=$E83,R$4&lt;=$G83)*((R$4-$E83+1)/($I83*($I83+1)/2)*$C83))+($J83="custom")*CustomCF!K83</f>
        <v>0</v>
      </c>
      <c r="S83" s="19">
        <f>($J83="Bell Curve")*(_xlfn.NORM.DIST(AND(S$4&gt;=$E83,S$4&lt;=$G83)*(S$4-$E83+1),$I83/2,$L83,TRUE)-_xlfn.NORM.DIST(AND(S$4&gt;=$E83,S$4&lt;=$G83)*(R$4-$E83+1),$I83/2,$L83,TRUE))/(1-2*_xlfn.NORM.DIST(0,$I83/2,$L83,TRUE))*$C83+($J83="Steady Growth")*(AND(S$4&gt;=$E83,S$4&lt;=$G83)*((S$4-$E83+1)/($I83*($I83+1)/2)*$C83))+($J83="custom")*CustomCF!L83</f>
        <v>0</v>
      </c>
      <c r="T83" s="19">
        <f>($J83="Bell Curve")*(_xlfn.NORM.DIST(AND(T$4&gt;=$E83,T$4&lt;=$G83)*(T$4-$E83+1),$I83/2,$L83,TRUE)-_xlfn.NORM.DIST(AND(T$4&gt;=$E83,T$4&lt;=$G83)*(S$4-$E83+1),$I83/2,$L83,TRUE))/(1-2*_xlfn.NORM.DIST(0,$I83/2,$L83,TRUE))*$C83+($J83="Steady Growth")*(AND(T$4&gt;=$E83,T$4&lt;=$G83)*((T$4-$E83+1)/($I83*($I83+1)/2)*$C83))+($J83="custom")*CustomCF!M83</f>
        <v>0</v>
      </c>
      <c r="U83" s="19">
        <f>($J83="Bell Curve")*(_xlfn.NORM.DIST(AND(U$4&gt;=$E83,U$4&lt;=$G83)*(U$4-$E83+1),$I83/2,$L83,TRUE)-_xlfn.NORM.DIST(AND(U$4&gt;=$E83,U$4&lt;=$G83)*(T$4-$E83+1),$I83/2,$L83,TRUE))/(1-2*_xlfn.NORM.DIST(0,$I83/2,$L83,TRUE))*$C83+($J83="Steady Growth")*(AND(U$4&gt;=$E83,U$4&lt;=$G83)*((U$4-$E83+1)/($I83*($I83+1)/2)*$C83))+($J83="custom")*CustomCF!N83</f>
        <v>0</v>
      </c>
      <c r="V83" s="19">
        <f>($J83="Bell Curve")*(_xlfn.NORM.DIST(AND(V$4&gt;=$E83,V$4&lt;=$G83)*(V$4-$E83+1),$I83/2,$L83,TRUE)-_xlfn.NORM.DIST(AND(V$4&gt;=$E83,V$4&lt;=$G83)*(U$4-$E83+1),$I83/2,$L83,TRUE))/(1-2*_xlfn.NORM.DIST(0,$I83/2,$L83,TRUE))*$C83+($J83="Steady Growth")*(AND(V$4&gt;=$E83,V$4&lt;=$G83)*((V$4-$E83+1)/($I83*($I83+1)/2)*$C83))+($J83="custom")*CustomCF!O83</f>
        <v>0</v>
      </c>
      <c r="W83" s="19">
        <f>($J83="Bell Curve")*(_xlfn.NORM.DIST(AND(W$4&gt;=$E83,W$4&lt;=$G83)*(W$4-$E83+1),$I83/2,$L83,TRUE)-_xlfn.NORM.DIST(AND(W$4&gt;=$E83,W$4&lt;=$G83)*(V$4-$E83+1),$I83/2,$L83,TRUE))/(1-2*_xlfn.NORM.DIST(0,$I83/2,$L83,TRUE))*$C83+($J83="Steady Growth")*(AND(W$4&gt;=$E83,W$4&lt;=$G83)*((W$4-$E83+1)/($I83*($I83+1)/2)*$C83))+($J83="custom")*CustomCF!P83</f>
        <v>0</v>
      </c>
      <c r="X83" s="19">
        <f>($J83="Bell Curve")*(_xlfn.NORM.DIST(AND(X$4&gt;=$E83,X$4&lt;=$G83)*(X$4-$E83+1),$I83/2,$L83,TRUE)-_xlfn.NORM.DIST(AND(X$4&gt;=$E83,X$4&lt;=$G83)*(W$4-$E83+1),$I83/2,$L83,TRUE))/(1-2*_xlfn.NORM.DIST(0,$I83/2,$L83,TRUE))*$C83+($J83="Steady Growth")*(AND(X$4&gt;=$E83,X$4&lt;=$G83)*((X$4-$E83+1)/($I83*($I83+1)/2)*$C83))+($J83="custom")*CustomCF!Q83</f>
        <v>0</v>
      </c>
      <c r="Y83" s="19">
        <f>($J83="Bell Curve")*(_xlfn.NORM.DIST(AND(Y$4&gt;=$E83,Y$4&lt;=$G83)*(Y$4-$E83+1),$I83/2,$L83,TRUE)-_xlfn.NORM.DIST(AND(Y$4&gt;=$E83,Y$4&lt;=$G83)*(X$4-$E83+1),$I83/2,$L83,TRUE))/(1-2*_xlfn.NORM.DIST(0,$I83/2,$L83,TRUE))*$C83+($J83="Steady Growth")*(AND(Y$4&gt;=$E83,Y$4&lt;=$G83)*((Y$4-$E83+1)/($I83*($I83+1)/2)*$C83))+($J83="custom")*CustomCF!R83</f>
        <v>0</v>
      </c>
      <c r="Z83" s="19">
        <f>($J83="Bell Curve")*(_xlfn.NORM.DIST(AND(Z$4&gt;=$E83,Z$4&lt;=$G83)*(Z$4-$E83+1),$I83/2,$L83,TRUE)-_xlfn.NORM.DIST(AND(Z$4&gt;=$E83,Z$4&lt;=$G83)*(Y$4-$E83+1),$I83/2,$L83,TRUE))/(1-2*_xlfn.NORM.DIST(0,$I83/2,$L83,TRUE))*$C83+($J83="Steady Growth")*(AND(Z$4&gt;=$E83,Z$4&lt;=$G83)*((Z$4-$E83+1)/($I83*($I83+1)/2)*$C83))+($J83="custom")*CustomCF!S83</f>
        <v>0</v>
      </c>
      <c r="AA83" s="19">
        <f>($J83="Bell Curve")*(_xlfn.NORM.DIST(AND(AA$4&gt;=$E83,AA$4&lt;=$G83)*(AA$4-$E83+1),$I83/2,$L83,TRUE)-_xlfn.NORM.DIST(AND(AA$4&gt;=$E83,AA$4&lt;=$G83)*(Z$4-$E83+1),$I83/2,$L83,TRUE))/(1-2*_xlfn.NORM.DIST(0,$I83/2,$L83,TRUE))*$C83+($J83="Steady Growth")*(AND(AA$4&gt;=$E83,AA$4&lt;=$G83)*((AA$4-$E83+1)/($I83*($I83+1)/2)*$C83))+($J83="custom")*CustomCF!T83</f>
        <v>0</v>
      </c>
      <c r="AB83" s="19">
        <f>($J83="Bell Curve")*(_xlfn.NORM.DIST(AND(AB$4&gt;=$E83,AB$4&lt;=$G83)*(AB$4-$E83+1),$I83/2,$L83,TRUE)-_xlfn.NORM.DIST(AND(AB$4&gt;=$E83,AB$4&lt;=$G83)*(AA$4-$E83+1),$I83/2,$L83,TRUE))/(1-2*_xlfn.NORM.DIST(0,$I83/2,$L83,TRUE))*$C83+($J83="Steady Growth")*(AND(AB$4&gt;=$E83,AB$4&lt;=$G83)*((AB$4-$E83+1)/($I83*($I83+1)/2)*$C83))+($J83="custom")*CustomCF!U83</f>
        <v>0</v>
      </c>
      <c r="AC83" s="19">
        <f>($J83="Bell Curve")*(_xlfn.NORM.DIST(AND(AC$4&gt;=$E83,AC$4&lt;=$G83)*(AC$4-$E83+1),$I83/2,$L83,TRUE)-_xlfn.NORM.DIST(AND(AC$4&gt;=$E83,AC$4&lt;=$G83)*(AB$4-$E83+1),$I83/2,$L83,TRUE))/(1-2*_xlfn.NORM.DIST(0,$I83/2,$L83,TRUE))*$C83+($J83="Steady Growth")*(AND(AC$4&gt;=$E83,AC$4&lt;=$G83)*((AC$4-$E83+1)/($I83*($I83+1)/2)*$C83))+($J83="custom")*CustomCF!V83</f>
        <v>0</v>
      </c>
      <c r="AD83" s="19">
        <f>($J83="Bell Curve")*(_xlfn.NORM.DIST(AND(AD$4&gt;=$E83,AD$4&lt;=$G83)*(AD$4-$E83+1),$I83/2,$L83,TRUE)-_xlfn.NORM.DIST(AND(AD$4&gt;=$E83,AD$4&lt;=$G83)*(AC$4-$E83+1),$I83/2,$L83,TRUE))/(1-2*_xlfn.NORM.DIST(0,$I83/2,$L83,TRUE))*$C83+($J83="Steady Growth")*(AND(AD$4&gt;=$E83,AD$4&lt;=$G83)*((AD$4-$E83+1)/($I83*($I83+1)/2)*$C83))+($J83="custom")*CustomCF!W83</f>
        <v>0</v>
      </c>
      <c r="AE83" s="19">
        <f>($J83="Bell Curve")*(_xlfn.NORM.DIST(AND(AE$4&gt;=$E83,AE$4&lt;=$G83)*(AE$4-$E83+1),$I83/2,$L83,TRUE)-_xlfn.NORM.DIST(AND(AE$4&gt;=$E83,AE$4&lt;=$G83)*(AD$4-$E83+1),$I83/2,$L83,TRUE))/(1-2*_xlfn.NORM.DIST(0,$I83/2,$L83,TRUE))*$C83+($J83="Steady Growth")*(AND(AE$4&gt;=$E83,AE$4&lt;=$G83)*((AE$4-$E83+1)/($I83*($I83+1)/2)*$C83))+($J83="custom")*CustomCF!X83</f>
        <v>0</v>
      </c>
      <c r="AF83" s="19">
        <f>($J83="Bell Curve")*(_xlfn.NORM.DIST(AND(AF$4&gt;=$E83,AF$4&lt;=$G83)*(AF$4-$E83+1),$I83/2,$L83,TRUE)-_xlfn.NORM.DIST(AND(AF$4&gt;=$E83,AF$4&lt;=$G83)*(AE$4-$E83+1),$I83/2,$L83,TRUE))/(1-2*_xlfn.NORM.DIST(0,$I83/2,$L83,TRUE))*$C83+($J83="Steady Growth")*(AND(AF$4&gt;=$E83,AF$4&lt;=$G83)*((AF$4-$E83+1)/($I83*($I83+1)/2)*$C83))+($J83="custom")*CustomCF!Y83</f>
        <v>0</v>
      </c>
      <c r="AG83" s="19">
        <f>($J83="Bell Curve")*(_xlfn.NORM.DIST(AND(AG$4&gt;=$E83,AG$4&lt;=$G83)*(AG$4-$E83+1),$I83/2,$L83,TRUE)-_xlfn.NORM.DIST(AND(AG$4&gt;=$E83,AG$4&lt;=$G83)*(AF$4-$E83+1),$I83/2,$L83,TRUE))/(1-2*_xlfn.NORM.DIST(0,$I83/2,$L83,TRUE))*$C83+($J83="Steady Growth")*(AND(AG$4&gt;=$E83,AG$4&lt;=$G83)*((AG$4-$E83+1)/($I83*($I83+1)/2)*$C83))+($J83="custom")*CustomCF!Z83</f>
        <v>0</v>
      </c>
      <c r="AH83" s="19">
        <f>($J83="Bell Curve")*(_xlfn.NORM.DIST(AND(AH$4&gt;=$E83,AH$4&lt;=$G83)*(AH$4-$E83+1),$I83/2,$L83,TRUE)-_xlfn.NORM.DIST(AND(AH$4&gt;=$E83,AH$4&lt;=$G83)*(AG$4-$E83+1),$I83/2,$L83,TRUE))/(1-2*_xlfn.NORM.DIST(0,$I83/2,$L83,TRUE))*$C83+($J83="Steady Growth")*(AND(AH$4&gt;=$E83,AH$4&lt;=$G83)*((AH$4-$E83+1)/($I83*($I83+1)/2)*$C83))+($J83="custom")*CustomCF!AA83</f>
        <v>0</v>
      </c>
      <c r="AI83" s="19">
        <f>($J83="Bell Curve")*(_xlfn.NORM.DIST(AND(AI$4&gt;=$E83,AI$4&lt;=$G83)*(AI$4-$E83+1),$I83/2,$L83,TRUE)-_xlfn.NORM.DIST(AND(AI$4&gt;=$E83,AI$4&lt;=$G83)*(AH$4-$E83+1),$I83/2,$L83,TRUE))/(1-2*_xlfn.NORM.DIST(0,$I83/2,$L83,TRUE))*$C83+($J83="Steady Growth")*(AND(AI$4&gt;=$E83,AI$4&lt;=$G83)*((AI$4-$E83+1)/($I83*($I83+1)/2)*$C83))+($J83="custom")*CustomCF!AB83</f>
        <v>0</v>
      </c>
      <c r="AJ83" s="19">
        <f>($J83="Bell Curve")*(_xlfn.NORM.DIST(AND(AJ$4&gt;=$E83,AJ$4&lt;=$G83)*(AJ$4-$E83+1),$I83/2,$L83,TRUE)-_xlfn.NORM.DIST(AND(AJ$4&gt;=$E83,AJ$4&lt;=$G83)*(AI$4-$E83+1),$I83/2,$L83,TRUE))/(1-2*_xlfn.NORM.DIST(0,$I83/2,$L83,TRUE))*$C83+($J83="Steady Growth")*(AND(AJ$4&gt;=$E83,AJ$4&lt;=$G83)*((AJ$4-$E83+1)/($I83*($I83+1)/2)*$C83))+($J83="custom")*CustomCF!AC83</f>
        <v>0</v>
      </c>
      <c r="AK83" s="19">
        <f>($J83="Bell Curve")*(_xlfn.NORM.DIST(AND(AK$4&gt;=$E83,AK$4&lt;=$G83)*(AK$4-$E83+1),$I83/2,$L83,TRUE)-_xlfn.NORM.DIST(AND(AK$4&gt;=$E83,AK$4&lt;=$G83)*(AJ$4-$E83+1),$I83/2,$L83,TRUE))/(1-2*_xlfn.NORM.DIST(0,$I83/2,$L83,TRUE))*$C83+($J83="Steady Growth")*(AND(AK$4&gt;=$E83,AK$4&lt;=$G83)*((AK$4-$E83+1)/($I83*($I83+1)/2)*$C83))+($J83="custom")*CustomCF!AD83</f>
        <v>0</v>
      </c>
      <c r="AL83" s="19">
        <f>($J83="Bell Curve")*(_xlfn.NORM.DIST(AND(AL$4&gt;=$E83,AL$4&lt;=$G83)*(AL$4-$E83+1),$I83/2,$L83,TRUE)-_xlfn.NORM.DIST(AND(AL$4&gt;=$E83,AL$4&lt;=$G83)*(AK$4-$E83+1),$I83/2,$L83,TRUE))/(1-2*_xlfn.NORM.DIST(0,$I83/2,$L83,TRUE))*$C83+($J83="Steady Growth")*(AND(AL$4&gt;=$E83,AL$4&lt;=$G83)*((AL$4-$E83+1)/($I83*($I83+1)/2)*$C83))+($J83="custom")*CustomCF!AE83</f>
        <v>0</v>
      </c>
      <c r="AM83" s="19">
        <f>($J83="Bell Curve")*(_xlfn.NORM.DIST(AND(AM$4&gt;=$E83,AM$4&lt;=$G83)*(AM$4-$E83+1),$I83/2,$L83,TRUE)-_xlfn.NORM.DIST(AND(AM$4&gt;=$E83,AM$4&lt;=$G83)*(AL$4-$E83+1),$I83/2,$L83,TRUE))/(1-2*_xlfn.NORM.DIST(0,$I83/2,$L83,TRUE))*$C83+($J83="Steady Growth")*(AND(AM$4&gt;=$E83,AM$4&lt;=$G83)*((AM$4-$E83+1)/($I83*($I83+1)/2)*$C83))+($J83="custom")*CustomCF!AF83</f>
        <v>0</v>
      </c>
      <c r="AN83" s="19">
        <f>($J83="Bell Curve")*(_xlfn.NORM.DIST(AND(AN$4&gt;=$E83,AN$4&lt;=$G83)*(AN$4-$E83+1),$I83/2,$L83,TRUE)-_xlfn.NORM.DIST(AND(AN$4&gt;=$E83,AN$4&lt;=$G83)*(AM$4-$E83+1),$I83/2,$L83,TRUE))/(1-2*_xlfn.NORM.DIST(0,$I83/2,$L83,TRUE))*$C83+($J83="Steady Growth")*(AND(AN$4&gt;=$E83,AN$4&lt;=$G83)*((AN$4-$E83+1)/($I83*($I83+1)/2)*$C83))+($J83="custom")*CustomCF!AG83</f>
        <v>0</v>
      </c>
      <c r="AO83" s="19">
        <f>($J83="Bell Curve")*(_xlfn.NORM.DIST(AND(AO$4&gt;=$E83,AO$4&lt;=$G83)*(AO$4-$E83+1),$I83/2,$L83,TRUE)-_xlfn.NORM.DIST(AND(AO$4&gt;=$E83,AO$4&lt;=$G83)*(AN$4-$E83+1),$I83/2,$L83,TRUE))/(1-2*_xlfn.NORM.DIST(0,$I83/2,$L83,TRUE))*$C83+($J83="Steady Growth")*(AND(AO$4&gt;=$E83,AO$4&lt;=$G83)*((AO$4-$E83+1)/($I83*($I83+1)/2)*$C83))+($J83="custom")*CustomCF!AH83</f>
        <v>0</v>
      </c>
      <c r="AP83" s="19">
        <f>($J83="Bell Curve")*(_xlfn.NORM.DIST(AND(AP$4&gt;=$E83,AP$4&lt;=$G83)*(AP$4-$E83+1),$I83/2,$L83,TRUE)-_xlfn.NORM.DIST(AND(AP$4&gt;=$E83,AP$4&lt;=$G83)*(AO$4-$E83+1),$I83/2,$L83,TRUE))/(1-2*_xlfn.NORM.DIST(0,$I83/2,$L83,TRUE))*$C83+($J83="Steady Growth")*(AND(AP$4&gt;=$E83,AP$4&lt;=$G83)*((AP$4-$E83+1)/($I83*($I83+1)/2)*$C83))+($J83="custom")*CustomCF!AI83</f>
        <v>0</v>
      </c>
      <c r="AQ83" s="19">
        <f>($J83="Bell Curve")*(_xlfn.NORM.DIST(AND(AQ$4&gt;=$E83,AQ$4&lt;=$G83)*(AQ$4-$E83+1),$I83/2,$L83,TRUE)-_xlfn.NORM.DIST(AND(AQ$4&gt;=$E83,AQ$4&lt;=$G83)*(AP$4-$E83+1),$I83/2,$L83,TRUE))/(1-2*_xlfn.NORM.DIST(0,$I83/2,$L83,TRUE))*$C83+($J83="Steady Growth")*(AND(AQ$4&gt;=$E83,AQ$4&lt;=$G83)*((AQ$4-$E83+1)/($I83*($I83+1)/2)*$C83))+($J83="custom")*CustomCF!AJ83</f>
        <v>0</v>
      </c>
      <c r="AR83" s="19">
        <f>($J83="Bell Curve")*(_xlfn.NORM.DIST(AND(AR$4&gt;=$E83,AR$4&lt;=$G83)*(AR$4-$E83+1),$I83/2,$L83,TRUE)-_xlfn.NORM.DIST(AND(AR$4&gt;=$E83,AR$4&lt;=$G83)*(AQ$4-$E83+1),$I83/2,$L83,TRUE))/(1-2*_xlfn.NORM.DIST(0,$I83/2,$L83,TRUE))*$C83+($J83="Steady Growth")*(AND(AR$4&gt;=$E83,AR$4&lt;=$G83)*((AR$4-$E83+1)/($I83*($I83+1)/2)*$C83))+($J83="custom")*CustomCF!AK83</f>
        <v>0</v>
      </c>
      <c r="AS83" s="19">
        <f>($J83="Bell Curve")*(_xlfn.NORM.DIST(AND(AS$4&gt;=$E83,AS$4&lt;=$G83)*(AS$4-$E83+1),$I83/2,$L83,TRUE)-_xlfn.NORM.DIST(AND(AS$4&gt;=$E83,AS$4&lt;=$G83)*(AR$4-$E83+1),$I83/2,$L83,TRUE))/(1-2*_xlfn.NORM.DIST(0,$I83/2,$L83,TRUE))*$C83+($J83="Steady Growth")*(AND(AS$4&gt;=$E83,AS$4&lt;=$G83)*((AS$4-$E83+1)/($I83*($I83+1)/2)*$C83))+($J83="custom")*CustomCF!AL83</f>
        <v>0</v>
      </c>
      <c r="AT83" s="19">
        <f>($J83="Bell Curve")*(_xlfn.NORM.DIST(AND(AT$4&gt;=$E83,AT$4&lt;=$G83)*(AT$4-$E83+1),$I83/2,$L83,TRUE)-_xlfn.NORM.DIST(AND(AT$4&gt;=$E83,AT$4&lt;=$G83)*(AS$4-$E83+1),$I83/2,$L83,TRUE))/(1-2*_xlfn.NORM.DIST(0,$I83/2,$L83,TRUE))*$C83+($J83="Steady Growth")*(AND(AT$4&gt;=$E83,AT$4&lt;=$G83)*((AT$4-$E83+1)/($I83*($I83+1)/2)*$C83))+($J83="custom")*CustomCF!AM83</f>
        <v>0</v>
      </c>
      <c r="AU83" s="19">
        <f>($J83="Bell Curve")*(_xlfn.NORM.DIST(AND(AU$4&gt;=$E83,AU$4&lt;=$G83)*(AU$4-$E83+1),$I83/2,$L83,TRUE)-_xlfn.NORM.DIST(AND(AU$4&gt;=$E83,AU$4&lt;=$G83)*(AT$4-$E83+1),$I83/2,$L83,TRUE))/(1-2*_xlfn.NORM.DIST(0,$I83/2,$L83,TRUE))*$C83+($J83="Steady Growth")*(AND(AU$4&gt;=$E83,AU$4&lt;=$G83)*((AU$4-$E83+1)/($I83*($I83+1)/2)*$C83))+($J83="custom")*CustomCF!AN83</f>
        <v>0</v>
      </c>
      <c r="AV83" s="19">
        <f>($J83="Bell Curve")*(_xlfn.NORM.DIST(AND(AV$4&gt;=$E83,AV$4&lt;=$G83)*(AV$4-$E83+1),$I83/2,$L83,TRUE)-_xlfn.NORM.DIST(AND(AV$4&gt;=$E83,AV$4&lt;=$G83)*(AU$4-$E83+1),$I83/2,$L83,TRUE))/(1-2*_xlfn.NORM.DIST(0,$I83/2,$L83,TRUE))*$C83+($J83="Steady Growth")*(AND(AV$4&gt;=$E83,AV$4&lt;=$G83)*((AV$4-$E83+1)/($I83*($I83+1)/2)*$C83))+($J83="custom")*CustomCF!AO83</f>
        <v>0</v>
      </c>
      <c r="AW83" s="19">
        <f>($J83="Bell Curve")*(_xlfn.NORM.DIST(AND(AW$4&gt;=$E83,AW$4&lt;=$G83)*(AW$4-$E83+1),$I83/2,$L83,TRUE)-_xlfn.NORM.DIST(AND(AW$4&gt;=$E83,AW$4&lt;=$G83)*(AV$4-$E83+1),$I83/2,$L83,TRUE))/(1-2*_xlfn.NORM.DIST(0,$I83/2,$L83,TRUE))*$C83+($J83="Steady Growth")*(AND(AW$4&gt;=$E83,AW$4&lt;=$G83)*((AW$4-$E83+1)/($I83*($I83+1)/2)*$C83))+($J83="custom")*CustomCF!AP83</f>
        <v>0</v>
      </c>
      <c r="AX83" s="19">
        <f>($J83="Bell Curve")*(_xlfn.NORM.DIST(AND(AX$4&gt;=$E83,AX$4&lt;=$G83)*(AX$4-$E83+1),$I83/2,$L83,TRUE)-_xlfn.NORM.DIST(AND(AX$4&gt;=$E83,AX$4&lt;=$G83)*(AW$4-$E83+1),$I83/2,$L83,TRUE))/(1-2*_xlfn.NORM.DIST(0,$I83/2,$L83,TRUE))*$C83+($J83="Steady Growth")*(AND(AX$4&gt;=$E83,AX$4&lt;=$G83)*((AX$4-$E83+1)/($I83*($I83+1)/2)*$C83))+($J83="custom")*CustomCF!AQ83</f>
        <v>0</v>
      </c>
      <c r="AY83" s="19">
        <f>($J83="Bell Curve")*(_xlfn.NORM.DIST(AND(AY$4&gt;=$E83,AY$4&lt;=$G83)*(AY$4-$E83+1),$I83/2,$L83,TRUE)-_xlfn.NORM.DIST(AND(AY$4&gt;=$E83,AY$4&lt;=$G83)*(AX$4-$E83+1),$I83/2,$L83,TRUE))/(1-2*_xlfn.NORM.DIST(0,$I83/2,$L83,TRUE))*$C83+($J83="Steady Growth")*(AND(AY$4&gt;=$E83,AY$4&lt;=$G83)*((AY$4-$E83+1)/($I83*($I83+1)/2)*$C83))+($J83="custom")*CustomCF!AR83</f>
        <v>0</v>
      </c>
      <c r="AZ83" s="19">
        <f>($J83="Bell Curve")*(_xlfn.NORM.DIST(AND(AZ$4&gt;=$E83,AZ$4&lt;=$G83)*(AZ$4-$E83+1),$I83/2,$L83,TRUE)-_xlfn.NORM.DIST(AND(AZ$4&gt;=$E83,AZ$4&lt;=$G83)*(AY$4-$E83+1),$I83/2,$L83,TRUE))/(1-2*_xlfn.NORM.DIST(0,$I83/2,$L83,TRUE))*$C83+($J83="Steady Growth")*(AND(AZ$4&gt;=$E83,AZ$4&lt;=$G83)*((AZ$4-$E83+1)/($I83*($I83+1)/2)*$C83))+($J83="custom")*CustomCF!AS83</f>
        <v>0</v>
      </c>
      <c r="BA83" s="19">
        <f>($J83="Bell Curve")*(_xlfn.NORM.DIST(AND(BA$4&gt;=$E83,BA$4&lt;=$G83)*(BA$4-$E83+1),$I83/2,$L83,TRUE)-_xlfn.NORM.DIST(AND(BA$4&gt;=$E83,BA$4&lt;=$G83)*(AZ$4-$E83+1),$I83/2,$L83,TRUE))/(1-2*_xlfn.NORM.DIST(0,$I83/2,$L83,TRUE))*$C83+($J83="Steady Growth")*(AND(BA$4&gt;=$E83,BA$4&lt;=$G83)*((BA$4-$E83+1)/($I83*($I83+1)/2)*$C83))+($J83="custom")*CustomCF!AT83</f>
        <v>0</v>
      </c>
      <c r="BB83" s="19">
        <f>($J83="Bell Curve")*(_xlfn.NORM.DIST(AND(BB$4&gt;=$E83,BB$4&lt;=$G83)*(BB$4-$E83+1),$I83/2,$L83,TRUE)-_xlfn.NORM.DIST(AND(BB$4&gt;=$E83,BB$4&lt;=$G83)*(BA$4-$E83+1),$I83/2,$L83,TRUE))/(1-2*_xlfn.NORM.DIST(0,$I83/2,$L83,TRUE))*$C83+($J83="Steady Growth")*(AND(BB$4&gt;=$E83,BB$4&lt;=$G83)*((BB$4-$E83+1)/($I83*($I83+1)/2)*$C83))+($J83="custom")*CustomCF!AU83</f>
        <v>0</v>
      </c>
      <c r="BC83" s="19">
        <f>($J83="Bell Curve")*(_xlfn.NORM.DIST(AND(BC$4&gt;=$E83,BC$4&lt;=$G83)*(BC$4-$E83+1),$I83/2,$L83,TRUE)-_xlfn.NORM.DIST(AND(BC$4&gt;=$E83,BC$4&lt;=$G83)*(BB$4-$E83+1),$I83/2,$L83,TRUE))/(1-2*_xlfn.NORM.DIST(0,$I83/2,$L83,TRUE))*$C83+($J83="Steady Growth")*(AND(BC$4&gt;=$E83,BC$4&lt;=$G83)*((BC$4-$E83+1)/($I83*($I83+1)/2)*$C83))+($J83="custom")*CustomCF!AV83</f>
        <v>0</v>
      </c>
      <c r="BD83" s="19">
        <f>($J83="Bell Curve")*(_xlfn.NORM.DIST(AND(BD$4&gt;=$E83,BD$4&lt;=$G83)*(BD$4-$E83+1),$I83/2,$L83,TRUE)-_xlfn.NORM.DIST(AND(BD$4&gt;=$E83,BD$4&lt;=$G83)*(BC$4-$E83+1),$I83/2,$L83,TRUE))/(1-2*_xlfn.NORM.DIST(0,$I83/2,$L83,TRUE))*$C83+($J83="Steady Growth")*(AND(BD$4&gt;=$E83,BD$4&lt;=$G83)*((BD$4-$E83+1)/($I83*($I83+1)/2)*$C83))+($J83="custom")*CustomCF!AW83</f>
        <v>0</v>
      </c>
      <c r="BE83" s="19">
        <f>($J83="Bell Curve")*(_xlfn.NORM.DIST(AND(BE$4&gt;=$E83,BE$4&lt;=$G83)*(BE$4-$E83+1),$I83/2,$L83,TRUE)-_xlfn.NORM.DIST(AND(BE$4&gt;=$E83,BE$4&lt;=$G83)*(BD$4-$E83+1),$I83/2,$L83,TRUE))/(1-2*_xlfn.NORM.DIST(0,$I83/2,$L83,TRUE))*$C83+($J83="Steady Growth")*(AND(BE$4&gt;=$E83,BE$4&lt;=$G83)*((BE$4-$E83+1)/($I83*($I83+1)/2)*$C83))+($J83="custom")*CustomCF!AX83</f>
        <v>0</v>
      </c>
      <c r="BF83" s="19">
        <f>($J83="Bell Curve")*(_xlfn.NORM.DIST(AND(BF$4&gt;=$E83,BF$4&lt;=$G83)*(BF$4-$E83+1),$I83/2,$L83,TRUE)-_xlfn.NORM.DIST(AND(BF$4&gt;=$E83,BF$4&lt;=$G83)*(BE$4-$E83+1),$I83/2,$L83,TRUE))/(1-2*_xlfn.NORM.DIST(0,$I83/2,$L83,TRUE))*$C83+($J83="Steady Growth")*(AND(BF$4&gt;=$E83,BF$4&lt;=$G83)*((BF$4-$E83+1)/($I83*($I83+1)/2)*$C83))+($J83="custom")*CustomCF!AY83</f>
        <v>0</v>
      </c>
      <c r="BG83" s="19">
        <f>($J83="Bell Curve")*(_xlfn.NORM.DIST(AND(BG$4&gt;=$E83,BG$4&lt;=$G83)*(BG$4-$E83+1),$I83/2,$L83,TRUE)-_xlfn.NORM.DIST(AND(BG$4&gt;=$E83,BG$4&lt;=$G83)*(BF$4-$E83+1),$I83/2,$L83,TRUE))/(1-2*_xlfn.NORM.DIST(0,$I83/2,$L83,TRUE))*$C83+($J83="Steady Growth")*(AND(BG$4&gt;=$E83,BG$4&lt;=$G83)*((BG$4-$E83+1)/($I83*($I83+1)/2)*$C83))+($J83="custom")*CustomCF!AZ83</f>
        <v>0</v>
      </c>
      <c r="BH83" s="19">
        <f>($J83="Bell Curve")*(_xlfn.NORM.DIST(AND(BH$4&gt;=$E83,BH$4&lt;=$G83)*(BH$4-$E83+1),$I83/2,$L83,TRUE)-_xlfn.NORM.DIST(AND(BH$4&gt;=$E83,BH$4&lt;=$G83)*(BG$4-$E83+1),$I83/2,$L83,TRUE))/(1-2*_xlfn.NORM.DIST(0,$I83/2,$L83,TRUE))*$C83+($J83="Steady Growth")*(AND(BH$4&gt;=$E83,BH$4&lt;=$G83)*((BH$4-$E83+1)/($I83*($I83+1)/2)*$C83))+($J83="custom")*CustomCF!BA83</f>
        <v>0</v>
      </c>
      <c r="BI83" s="19">
        <f>($J83="Bell Curve")*(_xlfn.NORM.DIST(AND(BI$4&gt;=$E83,BI$4&lt;=$G83)*(BI$4-$E83+1),$I83/2,$L83,TRUE)-_xlfn.NORM.DIST(AND(BI$4&gt;=$E83,BI$4&lt;=$G83)*(BH$4-$E83+1),$I83/2,$L83,TRUE))/(1-2*_xlfn.NORM.DIST(0,$I83/2,$L83,TRUE))*$C83+($J83="Steady Growth")*(AND(BI$4&gt;=$E83,BI$4&lt;=$G83)*((BI$4-$E83+1)/($I83*($I83+1)/2)*$C83))+($J83="custom")*CustomCF!BB83</f>
        <v>0</v>
      </c>
      <c r="BJ83" s="19">
        <f>($J83="Bell Curve")*(_xlfn.NORM.DIST(AND(BJ$4&gt;=$E83,BJ$4&lt;=$G83)*(BJ$4-$E83+1),$I83/2,$L83,TRUE)-_xlfn.NORM.DIST(AND(BJ$4&gt;=$E83,BJ$4&lt;=$G83)*(BI$4-$E83+1),$I83/2,$L83,TRUE))/(1-2*_xlfn.NORM.DIST(0,$I83/2,$L83,TRUE))*$C83+($J83="Steady Growth")*(AND(BJ$4&gt;=$E83,BJ$4&lt;=$G83)*((BJ$4-$E83+1)/($I83*($I83+1)/2)*$C83))+($J83="custom")*CustomCF!BC83</f>
        <v>0</v>
      </c>
      <c r="BK83" s="19">
        <f>($J83="Bell Curve")*(_xlfn.NORM.DIST(AND(BK$4&gt;=$E83,BK$4&lt;=$G83)*(BK$4-$E83+1),$I83/2,$L83,TRUE)-_xlfn.NORM.DIST(AND(BK$4&gt;=$E83,BK$4&lt;=$G83)*(BJ$4-$E83+1),$I83/2,$L83,TRUE))/(1-2*_xlfn.NORM.DIST(0,$I83/2,$L83,TRUE))*$C83+($J83="Steady Growth")*(AND(BK$4&gt;=$E83,BK$4&lt;=$G83)*((BK$4-$E83+1)/($I83*($I83+1)/2)*$C83))+($J83="custom")*CustomCF!BD83</f>
        <v>0</v>
      </c>
      <c r="BL83" s="19">
        <f>($J83="Bell Curve")*(_xlfn.NORM.DIST(AND(BL$4&gt;=$E83,BL$4&lt;=$G83)*(BL$4-$E83+1),$I83/2,$L83,TRUE)-_xlfn.NORM.DIST(AND(BL$4&gt;=$E83,BL$4&lt;=$G83)*(BK$4-$E83+1),$I83/2,$L83,TRUE))/(1-2*_xlfn.NORM.DIST(0,$I83/2,$L83,TRUE))*$C83+($J83="Steady Growth")*(AND(BL$4&gt;=$E83,BL$4&lt;=$G83)*((BL$4-$E83+1)/($I83*($I83+1)/2)*$C83))+($J83="custom")*CustomCF!BE83</f>
        <v>0</v>
      </c>
      <c r="BM83" s="19">
        <f>($J83="Bell Curve")*(_xlfn.NORM.DIST(AND(BM$4&gt;=$E83,BM$4&lt;=$G83)*(BM$4-$E83+1),$I83/2,$L83,TRUE)-_xlfn.NORM.DIST(AND(BM$4&gt;=$E83,BM$4&lt;=$G83)*(BL$4-$E83+1),$I83/2,$L83,TRUE))/(1-2*_xlfn.NORM.DIST(0,$I83/2,$L83,TRUE))*$C83+($J83="Steady Growth")*(AND(BM$4&gt;=$E83,BM$4&lt;=$G83)*((BM$4-$E83+1)/($I83*($I83+1)/2)*$C83))+($J83="custom")*CustomCF!BF83</f>
        <v>0</v>
      </c>
      <c r="BN83" s="19">
        <f>($J83="Bell Curve")*(_xlfn.NORM.DIST(AND(BN$4&gt;=$E83,BN$4&lt;=$G83)*(BN$4-$E83+1),$I83/2,$L83,TRUE)-_xlfn.NORM.DIST(AND(BN$4&gt;=$E83,BN$4&lt;=$G83)*(BM$4-$E83+1),$I83/2,$L83,TRUE))/(1-2*_xlfn.NORM.DIST(0,$I83/2,$L83,TRUE))*$C83+($J83="Steady Growth")*(AND(BN$4&gt;=$E83,BN$4&lt;=$G83)*((BN$4-$E83+1)/($I83*($I83+1)/2)*$C83))+($J83="custom")*CustomCF!BG83</f>
        <v>0</v>
      </c>
      <c r="BO83" s="19">
        <f>($J83="Bell Curve")*(_xlfn.NORM.DIST(AND(BO$4&gt;=$E83,BO$4&lt;=$G83)*(BO$4-$E83+1),$I83/2,$L83,TRUE)-_xlfn.NORM.DIST(AND(BO$4&gt;=$E83,BO$4&lt;=$G83)*(BN$4-$E83+1),$I83/2,$L83,TRUE))/(1-2*_xlfn.NORM.DIST(0,$I83/2,$L83,TRUE))*$C83+($J83="Steady Growth")*(AND(BO$4&gt;=$E83,BO$4&lt;=$G83)*((BO$4-$E83+1)/($I83*($I83+1)/2)*$C83))+($J83="custom")*CustomCF!BH83</f>
        <v>0</v>
      </c>
      <c r="BP83" s="19">
        <f>($J83="Bell Curve")*(_xlfn.NORM.DIST(AND(BP$4&gt;=$E83,BP$4&lt;=$G83)*(BP$4-$E83+1),$I83/2,$L83,TRUE)-_xlfn.NORM.DIST(AND(BP$4&gt;=$E83,BP$4&lt;=$G83)*(BO$4-$E83+1),$I83/2,$L83,TRUE))/(1-2*_xlfn.NORM.DIST(0,$I83/2,$L83,TRUE))*$C83+($J83="Steady Growth")*(AND(BP$4&gt;=$E83,BP$4&lt;=$G83)*((BP$4-$E83+1)/($I83*($I83+1)/2)*$C83))+($J83="custom")*CustomCF!BI83</f>
        <v>0</v>
      </c>
      <c r="BQ83" s="19">
        <f>($J83="Bell Curve")*(_xlfn.NORM.DIST(AND(BQ$4&gt;=$E83,BQ$4&lt;=$G83)*(BQ$4-$E83+1),$I83/2,$L83,TRUE)-_xlfn.NORM.DIST(AND(BQ$4&gt;=$E83,BQ$4&lt;=$G83)*(BP$4-$E83+1),$I83/2,$L83,TRUE))/(1-2*_xlfn.NORM.DIST(0,$I83/2,$L83,TRUE))*$C83+($J83="Steady Growth")*(AND(BQ$4&gt;=$E83,BQ$4&lt;=$G83)*((BQ$4-$E83+1)/($I83*($I83+1)/2)*$C83))+($J83="custom")*CustomCF!BJ83</f>
        <v>0</v>
      </c>
      <c r="BR83" s="19">
        <f>($J83="Bell Curve")*(_xlfn.NORM.DIST(AND(BR$4&gt;=$E83,BR$4&lt;=$G83)*(BR$4-$E83+1),$I83/2,$L83,TRUE)-_xlfn.NORM.DIST(AND(BR$4&gt;=$E83,BR$4&lt;=$G83)*(BQ$4-$E83+1),$I83/2,$L83,TRUE))/(1-2*_xlfn.NORM.DIST(0,$I83/2,$L83,TRUE))*$C83+($J83="Steady Growth")*(AND(BR$4&gt;=$E83,BR$4&lt;=$G83)*((BR$4-$E83+1)/($I83*($I83+1)/2)*$C83))+($J83="custom")*CustomCF!BK83</f>
        <v>0</v>
      </c>
      <c r="BS83" s="19">
        <f>($J83="Bell Curve")*(_xlfn.NORM.DIST(AND(BS$4&gt;=$E83,BS$4&lt;=$G83)*(BS$4-$E83+1),$I83/2,$L83,TRUE)-_xlfn.NORM.DIST(AND(BS$4&gt;=$E83,BS$4&lt;=$G83)*(BR$4-$E83+1),$I83/2,$L83,TRUE))/(1-2*_xlfn.NORM.DIST(0,$I83/2,$L83,TRUE))*$C83+($J83="Steady Growth")*(AND(BS$4&gt;=$E83,BS$4&lt;=$G83)*((BS$4-$E83+1)/($I83*($I83+1)/2)*$C83))+($J83="custom")*CustomCF!BL83</f>
        <v>0</v>
      </c>
      <c r="BT83" s="19">
        <f>($J83="Bell Curve")*(_xlfn.NORM.DIST(AND(BT$4&gt;=$E83,BT$4&lt;=$G83)*(BT$4-$E83+1),$I83/2,$L83,TRUE)-_xlfn.NORM.DIST(AND(BT$4&gt;=$E83,BT$4&lt;=$G83)*(BS$4-$E83+1),$I83/2,$L83,TRUE))/(1-2*_xlfn.NORM.DIST(0,$I83/2,$L83,TRUE))*$C83+($J83="Steady Growth")*(AND(BT$4&gt;=$E83,BT$4&lt;=$G83)*((BT$4-$E83+1)/($I83*($I83+1)/2)*$C83))+($J83="custom")*CustomCF!BM83</f>
        <v>0</v>
      </c>
      <c r="BU83" s="19">
        <f>($J83="Bell Curve")*(_xlfn.NORM.DIST(AND(BU$4&gt;=$E83,BU$4&lt;=$G83)*(BU$4-$E83+1),$I83/2,$L83,TRUE)-_xlfn.NORM.DIST(AND(BU$4&gt;=$E83,BU$4&lt;=$G83)*(BT$4-$E83+1),$I83/2,$L83,TRUE))/(1-2*_xlfn.NORM.DIST(0,$I83/2,$L83,TRUE))*$C83+($J83="Steady Growth")*(AND(BU$4&gt;=$E83,BU$4&lt;=$G83)*((BU$4-$E83+1)/($I83*($I83+1)/2)*$C83))+($J83="custom")*CustomCF!BN83</f>
        <v>0</v>
      </c>
      <c r="BV83" s="19">
        <f>($J83="Bell Curve")*(_xlfn.NORM.DIST(AND(BV$4&gt;=$E83,BV$4&lt;=$G83)*(BV$4-$E83+1),$I83/2,$L83,TRUE)-_xlfn.NORM.DIST(AND(BV$4&gt;=$E83,BV$4&lt;=$G83)*(BU$4-$E83+1),$I83/2,$L83,TRUE))/(1-2*_xlfn.NORM.DIST(0,$I83/2,$L83,TRUE))*$C83+($J83="Steady Growth")*(AND(BV$4&gt;=$E83,BV$4&lt;=$G83)*((BV$4-$E83+1)/($I83*($I83+1)/2)*$C83))+($J83="custom")*CustomCF!BO83</f>
        <v>0</v>
      </c>
      <c r="BW83" s="19">
        <f>($J83="Bell Curve")*(_xlfn.NORM.DIST(AND(BW$4&gt;=$E83,BW$4&lt;=$G83)*(BW$4-$E83+1),$I83/2,$L83,TRUE)-_xlfn.NORM.DIST(AND(BW$4&gt;=$E83,BW$4&lt;=$G83)*(BV$4-$E83+1),$I83/2,$L83,TRUE))/(1-2*_xlfn.NORM.DIST(0,$I83/2,$L83,TRUE))*$C83+($J83="Steady Growth")*(AND(BW$4&gt;=$E83,BW$4&lt;=$G83)*((BW$4-$E83+1)/($I83*($I83+1)/2)*$C83))+($J83="custom")*CustomCF!BP83</f>
        <v>0</v>
      </c>
      <c r="BX83" s="19">
        <f>($J83="Bell Curve")*(_xlfn.NORM.DIST(AND(BX$4&gt;=$E83,BX$4&lt;=$G83)*(BX$4-$E83+1),$I83/2,$L83,TRUE)-_xlfn.NORM.DIST(AND(BX$4&gt;=$E83,BX$4&lt;=$G83)*(BW$4-$E83+1),$I83/2,$L83,TRUE))/(1-2*_xlfn.NORM.DIST(0,$I83/2,$L83,TRUE))*$C83+($J83="Steady Growth")*(AND(BX$4&gt;=$E83,BX$4&lt;=$G83)*((BX$4-$E83+1)/($I83*($I83+1)/2)*$C83))+($J83="custom")*CustomCF!BQ83</f>
        <v>0</v>
      </c>
      <c r="BY83" s="19">
        <f>($J83="Bell Curve")*(_xlfn.NORM.DIST(AND(BY$4&gt;=$E83,BY$4&lt;=$G83)*(BY$4-$E83+1),$I83/2,$L83,TRUE)-_xlfn.NORM.DIST(AND(BY$4&gt;=$E83,BY$4&lt;=$G83)*(BX$4-$E83+1),$I83/2,$L83,TRUE))/(1-2*_xlfn.NORM.DIST(0,$I83/2,$L83,TRUE))*$C83+($J83="Steady Growth")*(AND(BY$4&gt;=$E83,BY$4&lt;=$G83)*((BY$4-$E83+1)/($I83*($I83+1)/2)*$C83))+($J83="custom")*CustomCF!BR83</f>
        <v>0</v>
      </c>
      <c r="BZ83" s="19">
        <f>($J83="Bell Curve")*(_xlfn.NORM.DIST(AND(BZ$4&gt;=$E83,BZ$4&lt;=$G83)*(BZ$4-$E83+1),$I83/2,$L83,TRUE)-_xlfn.NORM.DIST(AND(BZ$4&gt;=$E83,BZ$4&lt;=$G83)*(BY$4-$E83+1),$I83/2,$L83,TRUE))/(1-2*_xlfn.NORM.DIST(0,$I83/2,$L83,TRUE))*$C83+($J83="Steady Growth")*(AND(BZ$4&gt;=$E83,BZ$4&lt;=$G83)*((BZ$4-$E83+1)/($I83*($I83+1)/2)*$C83))+($J83="custom")*CustomCF!BS83</f>
        <v>0</v>
      </c>
      <c r="CA83" s="19">
        <f>($J83="Bell Curve")*(_xlfn.NORM.DIST(AND(CA$4&gt;=$E83,CA$4&lt;=$G83)*(CA$4-$E83+1),$I83/2,$L83,TRUE)-_xlfn.NORM.DIST(AND(CA$4&gt;=$E83,CA$4&lt;=$G83)*(BZ$4-$E83+1),$I83/2,$L83,TRUE))/(1-2*_xlfn.NORM.DIST(0,$I83/2,$L83,TRUE))*$C83+($J83="Steady Growth")*(AND(CA$4&gt;=$E83,CA$4&lt;=$G83)*((CA$4-$E83+1)/($I83*($I83+1)/2)*$C83))+($J83="custom")*CustomCF!BT83</f>
        <v>0</v>
      </c>
      <c r="CB83" s="19">
        <f>($J83="Bell Curve")*(_xlfn.NORM.DIST(AND(CB$4&gt;=$E83,CB$4&lt;=$G83)*(CB$4-$E83+1),$I83/2,$L83,TRUE)-_xlfn.NORM.DIST(AND(CB$4&gt;=$E83,CB$4&lt;=$G83)*(CA$4-$E83+1),$I83/2,$L83,TRUE))/(1-2*_xlfn.NORM.DIST(0,$I83/2,$L83,TRUE))*$C83+($J83="Steady Growth")*(AND(CB$4&gt;=$E83,CB$4&lt;=$G83)*((CB$4-$E83+1)/($I83*($I83+1)/2)*$C83))+($J83="custom")*CustomCF!BU83</f>
        <v>0</v>
      </c>
      <c r="CC83" s="19">
        <f>($J83="Bell Curve")*(_xlfn.NORM.DIST(AND(CC$4&gt;=$E83,CC$4&lt;=$G83)*(CC$4-$E83+1),$I83/2,$L83,TRUE)-_xlfn.NORM.DIST(AND(CC$4&gt;=$E83,CC$4&lt;=$G83)*(CB$4-$E83+1),$I83/2,$L83,TRUE))/(1-2*_xlfn.NORM.DIST(0,$I83/2,$L83,TRUE))*$C83+($J83="Steady Growth")*(AND(CC$4&gt;=$E83,CC$4&lt;=$G83)*((CC$4-$E83+1)/($I83*($I83+1)/2)*$C83))+($J83="custom")*CustomCF!BV83</f>
        <v>0</v>
      </c>
      <c r="CD83" s="19">
        <f>($J83="Bell Curve")*(_xlfn.NORM.DIST(AND(CD$4&gt;=$E83,CD$4&lt;=$G83)*(CD$4-$E83+1),$I83/2,$L83,TRUE)-_xlfn.NORM.DIST(AND(CD$4&gt;=$E83,CD$4&lt;=$G83)*(CC$4-$E83+1),$I83/2,$L83,TRUE))/(1-2*_xlfn.NORM.DIST(0,$I83/2,$L83,TRUE))*$C83+($J83="Steady Growth")*(AND(CD$4&gt;=$E83,CD$4&lt;=$G83)*((CD$4-$E83+1)/($I83*($I83+1)/2)*$C83))+($J83="custom")*CustomCF!BW83</f>
        <v>0</v>
      </c>
      <c r="CE83" s="19">
        <f>($J83="Bell Curve")*(_xlfn.NORM.DIST(AND(CE$4&gt;=$E83,CE$4&lt;=$G83)*(CE$4-$E83+1),$I83/2,$L83,TRUE)-_xlfn.NORM.DIST(AND(CE$4&gt;=$E83,CE$4&lt;=$G83)*(CD$4-$E83+1),$I83/2,$L83,TRUE))/(1-2*_xlfn.NORM.DIST(0,$I83/2,$L83,TRUE))*$C83+($J83="Steady Growth")*(AND(CE$4&gt;=$E83,CE$4&lt;=$G83)*((CE$4-$E83+1)/($I83*($I83+1)/2)*$C83))+($J83="custom")*CustomCF!BX83</f>
        <v>0</v>
      </c>
      <c r="CF83" s="19">
        <f>($J83="Bell Curve")*(_xlfn.NORM.DIST(AND(CF$4&gt;=$E83,CF$4&lt;=$G83)*(CF$4-$E83+1),$I83/2,$L83,TRUE)-_xlfn.NORM.DIST(AND(CF$4&gt;=$E83,CF$4&lt;=$G83)*(CE$4-$E83+1),$I83/2,$L83,TRUE))/(1-2*_xlfn.NORM.DIST(0,$I83/2,$L83,TRUE))*$C83+($J83="Steady Growth")*(AND(CF$4&gt;=$E83,CF$4&lt;=$G83)*((CF$4-$E83+1)/($I83*($I83+1)/2)*$C83))+($J83="custom")*CustomCF!BY83</f>
        <v>0</v>
      </c>
      <c r="CG83" s="19">
        <f>($J83="Bell Curve")*(_xlfn.NORM.DIST(AND(CG$4&gt;=$E83,CG$4&lt;=$G83)*(CG$4-$E83+1),$I83/2,$L83,TRUE)-_xlfn.NORM.DIST(AND(CG$4&gt;=$E83,CG$4&lt;=$G83)*(CF$4-$E83+1),$I83/2,$L83,TRUE))/(1-2*_xlfn.NORM.DIST(0,$I83/2,$L83,TRUE))*$C83+($J83="Steady Growth")*(AND(CG$4&gt;=$E83,CG$4&lt;=$G83)*((CG$4-$E83+1)/($I83*($I83+1)/2)*$C83))+($J83="custom")*CustomCF!BZ83</f>
        <v>0</v>
      </c>
      <c r="CH83" s="19">
        <f>($J83="Bell Curve")*(_xlfn.NORM.DIST(AND(CH$4&gt;=$E83,CH$4&lt;=$G83)*(CH$4-$E83+1),$I83/2,$L83,TRUE)-_xlfn.NORM.DIST(AND(CH$4&gt;=$E83,CH$4&lt;=$G83)*(CG$4-$E83+1),$I83/2,$L83,TRUE))/(1-2*_xlfn.NORM.DIST(0,$I83/2,$L83,TRUE))*$C83+($J83="Steady Growth")*(AND(CH$4&gt;=$E83,CH$4&lt;=$G83)*((CH$4-$E83+1)/($I83*($I83+1)/2)*$C83))+($J83="custom")*CustomCF!CA83</f>
        <v>0</v>
      </c>
      <c r="CI83" s="19">
        <f>($J83="Bell Curve")*(_xlfn.NORM.DIST(AND(CI$4&gt;=$E83,CI$4&lt;=$G83)*(CI$4-$E83+1),$I83/2,$L83,TRUE)-_xlfn.NORM.DIST(AND(CI$4&gt;=$E83,CI$4&lt;=$G83)*(CH$4-$E83+1),$I83/2,$L83,TRUE))/(1-2*_xlfn.NORM.DIST(0,$I83/2,$L83,TRUE))*$C83+($J83="Steady Growth")*(AND(CI$4&gt;=$E83,CI$4&lt;=$G83)*((CI$4-$E83+1)/($I83*($I83+1)/2)*$C83))+($J83="custom")*CustomCF!CB83</f>
        <v>0</v>
      </c>
      <c r="CJ83" s="19">
        <f>($J83="Bell Curve")*(_xlfn.NORM.DIST(AND(CJ$4&gt;=$E83,CJ$4&lt;=$G83)*(CJ$4-$E83+1),$I83/2,$L83,TRUE)-_xlfn.NORM.DIST(AND(CJ$4&gt;=$E83,CJ$4&lt;=$G83)*(CI$4-$E83+1),$I83/2,$L83,TRUE))/(1-2*_xlfn.NORM.DIST(0,$I83/2,$L83,TRUE))*$C83+($J83="Steady Growth")*(AND(CJ$4&gt;=$E83,CJ$4&lt;=$G83)*((CJ$4-$E83+1)/($I83*($I83+1)/2)*$C83))+($J83="custom")*CustomCF!CC83</f>
        <v>0</v>
      </c>
      <c r="CK83" s="19">
        <f>($J83="Bell Curve")*(_xlfn.NORM.DIST(AND(CK$4&gt;=$E83,CK$4&lt;=$G83)*(CK$4-$E83+1),$I83/2,$L83,TRUE)-_xlfn.NORM.DIST(AND(CK$4&gt;=$E83,CK$4&lt;=$G83)*(CJ$4-$E83+1),$I83/2,$L83,TRUE))/(1-2*_xlfn.NORM.DIST(0,$I83/2,$L83,TRUE))*$C83+($J83="Steady Growth")*(AND(CK$4&gt;=$E83,CK$4&lt;=$G83)*((CK$4-$E83+1)/($I83*($I83+1)/2)*$C83))+($J83="custom")*CustomCF!CD83</f>
        <v>0</v>
      </c>
      <c r="CL83" s="19">
        <f>($J83="Bell Curve")*(_xlfn.NORM.DIST(AND(CL$4&gt;=$E83,CL$4&lt;=$G83)*(CL$4-$E83+1),$I83/2,$L83,TRUE)-_xlfn.NORM.DIST(AND(CL$4&gt;=$E83,CL$4&lt;=$G83)*(CK$4-$E83+1),$I83/2,$L83,TRUE))/(1-2*_xlfn.NORM.DIST(0,$I83/2,$L83,TRUE))*$C83+($J83="Steady Growth")*(AND(CL$4&gt;=$E83,CL$4&lt;=$G83)*((CL$4-$E83+1)/($I83*($I83+1)/2)*$C83))+($J83="custom")*CustomCF!CE83</f>
        <v>0</v>
      </c>
      <c r="CM83" s="19">
        <f>($J83="Bell Curve")*(_xlfn.NORM.DIST(AND(CM$4&gt;=$E83,CM$4&lt;=$G83)*(CM$4-$E83+1),$I83/2,$L83,TRUE)-_xlfn.NORM.DIST(AND(CM$4&gt;=$E83,CM$4&lt;=$G83)*(CL$4-$E83+1),$I83/2,$L83,TRUE))/(1-2*_xlfn.NORM.DIST(0,$I83/2,$L83,TRUE))*$C83+($J83="Steady Growth")*(AND(CM$4&gt;=$E83,CM$4&lt;=$G83)*((CM$4-$E83+1)/($I83*($I83+1)/2)*$C83))+($J83="custom")*CustomCF!CF83</f>
        <v>0</v>
      </c>
      <c r="CN83" s="19">
        <f>($J83="Bell Curve")*(_xlfn.NORM.DIST(AND(CN$4&gt;=$E83,CN$4&lt;=$G83)*(CN$4-$E83+1),$I83/2,$L83,TRUE)-_xlfn.NORM.DIST(AND(CN$4&gt;=$E83,CN$4&lt;=$G83)*(CM$4-$E83+1),$I83/2,$L83,TRUE))/(1-2*_xlfn.NORM.DIST(0,$I83/2,$L83,TRUE))*$C83+($J83="Steady Growth")*(AND(CN$4&gt;=$E83,CN$4&lt;=$G83)*((CN$4-$E83+1)/($I83*($I83+1)/2)*$C83))+($J83="custom")*CustomCF!CG83</f>
        <v>0</v>
      </c>
      <c r="CO83" s="19">
        <f>($J83="Bell Curve")*(_xlfn.NORM.DIST(AND(CO$4&gt;=$E83,CO$4&lt;=$G83)*(CO$4-$E83+1),$I83/2,$L83,TRUE)-_xlfn.NORM.DIST(AND(CO$4&gt;=$E83,CO$4&lt;=$G83)*(CN$4-$E83+1),$I83/2,$L83,TRUE))/(1-2*_xlfn.NORM.DIST(0,$I83/2,$L83,TRUE))*$C83+($J83="Steady Growth")*(AND(CO$4&gt;=$E83,CO$4&lt;=$G83)*((CO$4-$E83+1)/($I83*($I83+1)/2)*$C83))+($J83="custom")*CustomCF!CH83</f>
        <v>0</v>
      </c>
      <c r="CP83" s="19">
        <f>($J83="Bell Curve")*(_xlfn.NORM.DIST(AND(CP$4&gt;=$E83,CP$4&lt;=$G83)*(CP$4-$E83+1),$I83/2,$L83,TRUE)-_xlfn.NORM.DIST(AND(CP$4&gt;=$E83,CP$4&lt;=$G83)*(CO$4-$E83+1),$I83/2,$L83,TRUE))/(1-2*_xlfn.NORM.DIST(0,$I83/2,$L83,TRUE))*$C83+($J83="Steady Growth")*(AND(CP$4&gt;=$E83,CP$4&lt;=$G83)*((CP$4-$E83+1)/($I83*($I83+1)/2)*$C83))+($J83="custom")*CustomCF!CI83</f>
        <v>0</v>
      </c>
      <c r="CQ83" s="19">
        <f>($J83="Bell Curve")*(_xlfn.NORM.DIST(AND(CQ$4&gt;=$E83,CQ$4&lt;=$G83)*(CQ$4-$E83+1),$I83/2,$L83,TRUE)-_xlfn.NORM.DIST(AND(CQ$4&gt;=$E83,CQ$4&lt;=$G83)*(CP$4-$E83+1),$I83/2,$L83,TRUE))/(1-2*_xlfn.NORM.DIST(0,$I83/2,$L83,TRUE))*$C83+($J83="Steady Growth")*(AND(CQ$4&gt;=$E83,CQ$4&lt;=$G83)*((CQ$4-$E83+1)/($I83*($I83+1)/2)*$C83))+($J83="custom")*CustomCF!CJ83</f>
        <v>0</v>
      </c>
      <c r="CR83" s="19">
        <f>($J83="Bell Curve")*(_xlfn.NORM.DIST(AND(CR$4&gt;=$E83,CR$4&lt;=$G83)*(CR$4-$E83+1),$I83/2,$L83,TRUE)-_xlfn.NORM.DIST(AND(CR$4&gt;=$E83,CR$4&lt;=$G83)*(CQ$4-$E83+1),$I83/2,$L83,TRUE))/(1-2*_xlfn.NORM.DIST(0,$I83/2,$L83,TRUE))*$C83+($J83="Steady Growth")*(AND(CR$4&gt;=$E83,CR$4&lt;=$G83)*((CR$4-$E83+1)/($I83*($I83+1)/2)*$C83))+($J83="custom")*CustomCF!CK83</f>
        <v>0</v>
      </c>
      <c r="CS83" s="19">
        <f>($J83="Bell Curve")*(_xlfn.NORM.DIST(AND(CS$4&gt;=$E83,CS$4&lt;=$G83)*(CS$4-$E83+1),$I83/2,$L83,TRUE)-_xlfn.NORM.DIST(AND(CS$4&gt;=$E83,CS$4&lt;=$G83)*(CR$4-$E83+1),$I83/2,$L83,TRUE))/(1-2*_xlfn.NORM.DIST(0,$I83/2,$L83,TRUE))*$C83+($J83="Steady Growth")*(AND(CS$4&gt;=$E83,CS$4&lt;=$G83)*((CS$4-$E83+1)/($I83*($I83+1)/2)*$C83))+($J83="custom")*CustomCF!CL83</f>
        <v>0</v>
      </c>
      <c r="CT83" s="19">
        <f>($J83="Bell Curve")*(_xlfn.NORM.DIST(AND(CT$4&gt;=$E83,CT$4&lt;=$G83)*(CT$4-$E83+1),$I83/2,$L83,TRUE)-_xlfn.NORM.DIST(AND(CT$4&gt;=$E83,CT$4&lt;=$G83)*(CS$4-$E83+1),$I83/2,$L83,TRUE))/(1-2*_xlfn.NORM.DIST(0,$I83/2,$L83,TRUE))*$C83+($J83="Steady Growth")*(AND(CT$4&gt;=$E83,CT$4&lt;=$G83)*((CT$4-$E83+1)/($I83*($I83+1)/2)*$C83))+($J83="custom")*CustomCF!CM83</f>
        <v>0</v>
      </c>
      <c r="CU83" s="19">
        <f>($J83="Bell Curve")*(_xlfn.NORM.DIST(AND(CU$4&gt;=$E83,CU$4&lt;=$G83)*(CU$4-$E83+1),$I83/2,$L83,TRUE)-_xlfn.NORM.DIST(AND(CU$4&gt;=$E83,CU$4&lt;=$G83)*(CT$4-$E83+1),$I83/2,$L83,TRUE))/(1-2*_xlfn.NORM.DIST(0,$I83/2,$L83,TRUE))*$C83+($J83="Steady Growth")*(AND(CU$4&gt;=$E83,CU$4&lt;=$G83)*((CU$4-$E83+1)/($I83*($I83+1)/2)*$C83))+($J83="custom")*CustomCF!CN83</f>
        <v>0</v>
      </c>
      <c r="CV83" s="19">
        <f>($J83="Bell Curve")*(_xlfn.NORM.DIST(AND(CV$4&gt;=$E83,CV$4&lt;=$G83)*(CV$4-$E83+1),$I83/2,$L83,TRUE)-_xlfn.NORM.DIST(AND(CV$4&gt;=$E83,CV$4&lt;=$G83)*(CU$4-$E83+1),$I83/2,$L83,TRUE))/(1-2*_xlfn.NORM.DIST(0,$I83/2,$L83,TRUE))*$C83+($J83="Steady Growth")*(AND(CV$4&gt;=$E83,CV$4&lt;=$G83)*((CV$4-$E83+1)/($I83*($I83+1)/2)*$C83))+($J83="custom")*CustomCF!CO83</f>
        <v>0</v>
      </c>
      <c r="CW83" s="19">
        <f>($J83="Bell Curve")*(_xlfn.NORM.DIST(AND(CW$4&gt;=$E83,CW$4&lt;=$G83)*(CW$4-$E83+1),$I83/2,$L83,TRUE)-_xlfn.NORM.DIST(AND(CW$4&gt;=$E83,CW$4&lt;=$G83)*(CV$4-$E83+1),$I83/2,$L83,TRUE))/(1-2*_xlfn.NORM.DIST(0,$I83/2,$L83,TRUE))*$C83+($J83="Steady Growth")*(AND(CW$4&gt;=$E83,CW$4&lt;=$G83)*((CW$4-$E83+1)/($I83*($I83+1)/2)*$C83))+($J83="custom")*CustomCF!CP83</f>
        <v>0</v>
      </c>
      <c r="CX83" s="19">
        <f>($J83="Bell Curve")*(_xlfn.NORM.DIST(AND(CX$4&gt;=$E83,CX$4&lt;=$G83)*(CX$4-$E83+1),$I83/2,$L83,TRUE)-_xlfn.NORM.DIST(AND(CX$4&gt;=$E83,CX$4&lt;=$G83)*(CW$4-$E83+1),$I83/2,$L83,TRUE))/(1-2*_xlfn.NORM.DIST(0,$I83/2,$L83,TRUE))*$C83+($J83="Steady Growth")*(AND(CX$4&gt;=$E83,CX$4&lt;=$G83)*((CX$4-$E83+1)/($I83*($I83+1)/2)*$C83))+($J83="custom")*CustomCF!CQ83</f>
        <v>0</v>
      </c>
      <c r="CY83" s="19">
        <f>($J83="Bell Curve")*(_xlfn.NORM.DIST(AND(CY$4&gt;=$E83,CY$4&lt;=$G83)*(CY$4-$E83+1),$I83/2,$L83,TRUE)-_xlfn.NORM.DIST(AND(CY$4&gt;=$E83,CY$4&lt;=$G83)*(CX$4-$E83+1),$I83/2,$L83,TRUE))/(1-2*_xlfn.NORM.DIST(0,$I83/2,$L83,TRUE))*$C83+($J83="Steady Growth")*(AND(CY$4&gt;=$E83,CY$4&lt;=$G83)*((CY$4-$E83+1)/($I83*($I83+1)/2)*$C83))+($J83="custom")*CustomCF!CR83</f>
        <v>0</v>
      </c>
      <c r="CZ83" s="19">
        <f>($J83="Bell Curve")*(_xlfn.NORM.DIST(AND(CZ$4&gt;=$E83,CZ$4&lt;=$G83)*(CZ$4-$E83+1),$I83/2,$L83,TRUE)-_xlfn.NORM.DIST(AND(CZ$4&gt;=$E83,CZ$4&lt;=$G83)*(CY$4-$E83+1),$I83/2,$L83,TRUE))/(1-2*_xlfn.NORM.DIST(0,$I83/2,$L83,TRUE))*$C83+($J83="Steady Growth")*(AND(CZ$4&gt;=$E83,CZ$4&lt;=$G83)*((CZ$4-$E83+1)/($I83*($I83+1)/2)*$C83))+($J83="custom")*CustomCF!CS83</f>
        <v>0</v>
      </c>
      <c r="DA83" s="19">
        <f>($J83="Bell Curve")*(_xlfn.NORM.DIST(AND(DA$4&gt;=$E83,DA$4&lt;=$G83)*(DA$4-$E83+1),$I83/2,$L83,TRUE)-_xlfn.NORM.DIST(AND(DA$4&gt;=$E83,DA$4&lt;=$G83)*(CZ$4-$E83+1),$I83/2,$L83,TRUE))/(1-2*_xlfn.NORM.DIST(0,$I83/2,$L83,TRUE))*$C83+($J83="Steady Growth")*(AND(DA$4&gt;=$E83,DA$4&lt;=$G83)*((DA$4-$E83+1)/($I83*($I83+1)/2)*$C83))+($J83="custom")*CustomCF!CT83</f>
        <v>0</v>
      </c>
      <c r="DB83" s="19">
        <f>($J83="Bell Curve")*(_xlfn.NORM.DIST(AND(DB$4&gt;=$E83,DB$4&lt;=$G83)*(DB$4-$E83+1),$I83/2,$L83,TRUE)-_xlfn.NORM.DIST(AND(DB$4&gt;=$E83,DB$4&lt;=$G83)*(DA$4-$E83+1),$I83/2,$L83,TRUE))/(1-2*_xlfn.NORM.DIST(0,$I83/2,$L83,TRUE))*$C83+($J83="Steady Growth")*(AND(DB$4&gt;=$E83,DB$4&lt;=$G83)*((DB$4-$E83+1)/($I83*($I83+1)/2)*$C83))+($J83="custom")*CustomCF!CU83</f>
        <v>0</v>
      </c>
      <c r="DC83" s="19">
        <f>($J83="Bell Curve")*(_xlfn.NORM.DIST(AND(DC$4&gt;=$E83,DC$4&lt;=$G83)*(DC$4-$E83+1),$I83/2,$L83,TRUE)-_xlfn.NORM.DIST(AND(DC$4&gt;=$E83,DC$4&lt;=$G83)*(DB$4-$E83+1),$I83/2,$L83,TRUE))/(1-2*_xlfn.NORM.DIST(0,$I83/2,$L83,TRUE))*$C83+($J83="Steady Growth")*(AND(DC$4&gt;=$E83,DC$4&lt;=$G83)*((DC$4-$E83+1)/($I83*($I83+1)/2)*$C83))+($J83="custom")*CustomCF!CV83</f>
        <v>0</v>
      </c>
      <c r="DD83" s="19">
        <f>($J83="Bell Curve")*(_xlfn.NORM.DIST(AND(DD$4&gt;=$E83,DD$4&lt;=$G83)*(DD$4-$E83+1),$I83/2,$L83,TRUE)-_xlfn.NORM.DIST(AND(DD$4&gt;=$E83,DD$4&lt;=$G83)*(DC$4-$E83+1),$I83/2,$L83,TRUE))/(1-2*_xlfn.NORM.DIST(0,$I83/2,$L83,TRUE))*$C83+($J83="Steady Growth")*(AND(DD$4&gt;=$E83,DD$4&lt;=$G83)*((DD$4-$E83+1)/($I83*($I83+1)/2)*$C83))+($J83="custom")*CustomCF!CW83</f>
        <v>0</v>
      </c>
      <c r="DE83" s="19">
        <f>($J83="Bell Curve")*(_xlfn.NORM.DIST(AND(DE$4&gt;=$E83,DE$4&lt;=$G83)*(DE$4-$E83+1),$I83/2,$L83,TRUE)-_xlfn.NORM.DIST(AND(DE$4&gt;=$E83,DE$4&lt;=$G83)*(DD$4-$E83+1),$I83/2,$L83,TRUE))/(1-2*_xlfn.NORM.DIST(0,$I83/2,$L83,TRUE))*$C83+($J83="Steady Growth")*(AND(DE$4&gt;=$E83,DE$4&lt;=$G83)*((DE$4-$E83+1)/($I83*($I83+1)/2)*$C83))+($J83="custom")*CustomCF!CX83</f>
        <v>0</v>
      </c>
      <c r="DF83" s="19">
        <f>($J83="Bell Curve")*(_xlfn.NORM.DIST(AND(DF$4&gt;=$E83,DF$4&lt;=$G83)*(DF$4-$E83+1),$I83/2,$L83,TRUE)-_xlfn.NORM.DIST(AND(DF$4&gt;=$E83,DF$4&lt;=$G83)*(DE$4-$E83+1),$I83/2,$L83,TRUE))/(1-2*_xlfn.NORM.DIST(0,$I83/2,$L83,TRUE))*$C83+($J83="Steady Growth")*(AND(DF$4&gt;=$E83,DF$4&lt;=$G83)*((DF$4-$E83+1)/($I83*($I83+1)/2)*$C83))+($J83="custom")*CustomCF!CY83</f>
        <v>0</v>
      </c>
      <c r="DG83" s="19">
        <f>($J83="Bell Curve")*(_xlfn.NORM.DIST(AND(DG$4&gt;=$E83,DG$4&lt;=$G83)*(DG$4-$E83+1),$I83/2,$L83,TRUE)-_xlfn.NORM.DIST(AND(DG$4&gt;=$E83,DG$4&lt;=$G83)*(DF$4-$E83+1),$I83/2,$L83,TRUE))/(1-2*_xlfn.NORM.DIST(0,$I83/2,$L83,TRUE))*$C83+($J83="Steady Growth")*(AND(DG$4&gt;=$E83,DG$4&lt;=$G83)*((DG$4-$E83+1)/($I83*($I83+1)/2)*$C83))+($J83="custom")*CustomCF!CZ83</f>
        <v>0</v>
      </c>
      <c r="DH83" s="19">
        <f>($J83="Bell Curve")*(_xlfn.NORM.DIST(AND(DH$4&gt;=$E83,DH$4&lt;=$G83)*(DH$4-$E83+1),$I83/2,$L83,TRUE)-_xlfn.NORM.DIST(AND(DH$4&gt;=$E83,DH$4&lt;=$G83)*(DG$4-$E83+1),$I83/2,$L83,TRUE))/(1-2*_xlfn.NORM.DIST(0,$I83/2,$L83,TRUE))*$C83+($J83="Steady Growth")*(AND(DH$4&gt;=$E83,DH$4&lt;=$G83)*((DH$4-$E83+1)/($I83*($I83+1)/2)*$C83))+($J83="custom")*CustomCF!DA83</f>
        <v>0</v>
      </c>
      <c r="DI83" s="19">
        <f>($J83="Bell Curve")*(_xlfn.NORM.DIST(AND(DI$4&gt;=$E83,DI$4&lt;=$G83)*(DI$4-$E83+1),$I83/2,$L83,TRUE)-_xlfn.NORM.DIST(AND(DI$4&gt;=$E83,DI$4&lt;=$G83)*(DH$4-$E83+1),$I83/2,$L83,TRUE))/(1-2*_xlfn.NORM.DIST(0,$I83/2,$L83,TRUE))*$C83+($J83="Steady Growth")*(AND(DI$4&gt;=$E83,DI$4&lt;=$G83)*((DI$4-$E83+1)/($I83*($I83+1)/2)*$C83))+($J83="custom")*CustomCF!DB83</f>
        <v>0</v>
      </c>
      <c r="DJ83" s="19">
        <f>($J83="Bell Curve")*(_xlfn.NORM.DIST(AND(DJ$4&gt;=$E83,DJ$4&lt;=$G83)*(DJ$4-$E83+1),$I83/2,$L83,TRUE)-_xlfn.NORM.DIST(AND(DJ$4&gt;=$E83,DJ$4&lt;=$G83)*(DI$4-$E83+1),$I83/2,$L83,TRUE))/(1-2*_xlfn.NORM.DIST(0,$I83/2,$L83,TRUE))*$C83+($J83="Steady Growth")*(AND(DJ$4&gt;=$E83,DJ$4&lt;=$G83)*((DJ$4-$E83+1)/($I83*($I83+1)/2)*$C83))+($J83="custom")*CustomCF!DC83</f>
        <v>0</v>
      </c>
      <c r="DK83" s="19">
        <f>($J83="Bell Curve")*(_xlfn.NORM.DIST(AND(DK$4&gt;=$E83,DK$4&lt;=$G83)*(DK$4-$E83+1),$I83/2,$L83,TRUE)-_xlfn.NORM.DIST(AND(DK$4&gt;=$E83,DK$4&lt;=$G83)*(DJ$4-$E83+1),$I83/2,$L83,TRUE))/(1-2*_xlfn.NORM.DIST(0,$I83/2,$L83,TRUE))*$C83+($J83="Steady Growth")*(AND(DK$4&gt;=$E83,DK$4&lt;=$G83)*((DK$4-$E83+1)/($I83*($I83+1)/2)*$C83))+($J83="custom")*CustomCF!DD83</f>
        <v>0</v>
      </c>
      <c r="DL83" s="19">
        <f>($J83="Bell Curve")*(_xlfn.NORM.DIST(AND(DL$4&gt;=$E83,DL$4&lt;=$G83)*(DL$4-$E83+1),$I83/2,$L83,TRUE)-_xlfn.NORM.DIST(AND(DL$4&gt;=$E83,DL$4&lt;=$G83)*(DK$4-$E83+1),$I83/2,$L83,TRUE))/(1-2*_xlfn.NORM.DIST(0,$I83/2,$L83,TRUE))*$C83+($J83="Steady Growth")*(AND(DL$4&gt;=$E83,DL$4&lt;=$G83)*((DL$4-$E83+1)/($I83*($I83+1)/2)*$C83))+($J83="custom")*CustomCF!DE83</f>
        <v>0</v>
      </c>
      <c r="DM83" s="19">
        <f>($J83="Bell Curve")*(_xlfn.NORM.DIST(AND(DM$4&gt;=$E83,DM$4&lt;=$G83)*(DM$4-$E83+1),$I83/2,$L83,TRUE)-_xlfn.NORM.DIST(AND(DM$4&gt;=$E83,DM$4&lt;=$G83)*(DL$4-$E83+1),$I83/2,$L83,TRUE))/(1-2*_xlfn.NORM.DIST(0,$I83/2,$L83,TRUE))*$C83+($J83="Steady Growth")*(AND(DM$4&gt;=$E83,DM$4&lt;=$G83)*((DM$4-$E83+1)/($I83*($I83+1)/2)*$C83))+($J83="custom")*CustomCF!DF83</f>
        <v>0</v>
      </c>
      <c r="DN83" s="19">
        <f>($J83="Bell Curve")*(_xlfn.NORM.DIST(AND(DN$4&gt;=$E83,DN$4&lt;=$G83)*(DN$4-$E83+1),$I83/2,$L83,TRUE)-_xlfn.NORM.DIST(AND(DN$4&gt;=$E83,DN$4&lt;=$G83)*(DM$4-$E83+1),$I83/2,$L83,TRUE))/(1-2*_xlfn.NORM.DIST(0,$I83/2,$L83,TRUE))*$C83+($J83="Steady Growth")*(AND(DN$4&gt;=$E83,DN$4&lt;=$G83)*((DN$4-$E83+1)/($I83*($I83+1)/2)*$C83))+($J83="custom")*CustomCF!DG83</f>
        <v>0</v>
      </c>
      <c r="DO83" s="19">
        <f>($J83="Bell Curve")*(_xlfn.NORM.DIST(AND(DO$4&gt;=$E83,DO$4&lt;=$G83)*(DO$4-$E83+1),$I83/2,$L83,TRUE)-_xlfn.NORM.DIST(AND(DO$4&gt;=$E83,DO$4&lt;=$G83)*(DN$4-$E83+1),$I83/2,$L83,TRUE))/(1-2*_xlfn.NORM.DIST(0,$I83/2,$L83,TRUE))*$C83+($J83="Steady Growth")*(AND(DO$4&gt;=$E83,DO$4&lt;=$G83)*((DO$4-$E83+1)/($I83*($I83+1)/2)*$C83))+($J83="custom")*CustomCF!DH83</f>
        <v>0</v>
      </c>
      <c r="DP83" s="19">
        <f>($J83="Bell Curve")*(_xlfn.NORM.DIST(AND(DP$4&gt;=$E83,DP$4&lt;=$G83)*(DP$4-$E83+1),$I83/2,$L83,TRUE)-_xlfn.NORM.DIST(AND(DP$4&gt;=$E83,DP$4&lt;=$G83)*(DO$4-$E83+1),$I83/2,$L83,TRUE))/(1-2*_xlfn.NORM.DIST(0,$I83/2,$L83,TRUE))*$C83+($J83="Steady Growth")*(AND(DP$4&gt;=$E83,DP$4&lt;=$G83)*((DP$4-$E83+1)/($I83*($I83+1)/2)*$C83))+($J83="custom")*CustomCF!DI83</f>
        <v>0</v>
      </c>
      <c r="DQ83" s="19">
        <f>($J83="Bell Curve")*(_xlfn.NORM.DIST(AND(DQ$4&gt;=$E83,DQ$4&lt;=$G83)*(DQ$4-$E83+1),$I83/2,$L83,TRUE)-_xlfn.NORM.DIST(AND(DQ$4&gt;=$E83,DQ$4&lt;=$G83)*(DP$4-$E83+1),$I83/2,$L83,TRUE))/(1-2*_xlfn.NORM.DIST(0,$I83/2,$L83,TRUE))*$C83+($J83="Steady Growth")*(AND(DQ$4&gt;=$E83,DQ$4&lt;=$G83)*((DQ$4-$E83+1)/($I83*($I83+1)/2)*$C83))+($J83="custom")*CustomCF!DJ83</f>
        <v>0</v>
      </c>
      <c r="DR83" s="19">
        <f>($J83="Bell Curve")*(_xlfn.NORM.DIST(AND(DR$4&gt;=$E83,DR$4&lt;=$G83)*(DR$4-$E83+1),$I83/2,$L83,TRUE)-_xlfn.NORM.DIST(AND(DR$4&gt;=$E83,DR$4&lt;=$G83)*(DQ$4-$E83+1),$I83/2,$L83,TRUE))/(1-2*_xlfn.NORM.DIST(0,$I83/2,$L83,TRUE))*$C83+($J83="Steady Growth")*(AND(DR$4&gt;=$E83,DR$4&lt;=$G83)*((DR$4-$E83+1)/($I83*($I83+1)/2)*$C83))+($J83="custom")*CustomCF!DK83</f>
        <v>0</v>
      </c>
      <c r="DS83" s="19">
        <f>($J83="Bell Curve")*(_xlfn.NORM.DIST(AND(DS$4&gt;=$E83,DS$4&lt;=$G83)*(DS$4-$E83+1),$I83/2,$L83,TRUE)-_xlfn.NORM.DIST(AND(DS$4&gt;=$E83,DS$4&lt;=$G83)*(DR$4-$E83+1),$I83/2,$L83,TRUE))/(1-2*_xlfn.NORM.DIST(0,$I83/2,$L83,TRUE))*$C83+($J83="Steady Growth")*(AND(DS$4&gt;=$E83,DS$4&lt;=$G83)*((DS$4-$E83+1)/($I83*($I83+1)/2)*$C83))+($J83="custom")*CustomCF!DL83</f>
        <v>0</v>
      </c>
      <c r="DT83" s="19">
        <f>($J83="Bell Curve")*(_xlfn.NORM.DIST(AND(DT$4&gt;=$E83,DT$4&lt;=$G83)*(DT$4-$E83+1),$I83/2,$L83,TRUE)-_xlfn.NORM.DIST(AND(DT$4&gt;=$E83,DT$4&lt;=$G83)*(DS$4-$E83+1),$I83/2,$L83,TRUE))/(1-2*_xlfn.NORM.DIST(0,$I83/2,$L83,TRUE))*$C83+($J83="Steady Growth")*(AND(DT$4&gt;=$E83,DT$4&lt;=$G83)*((DT$4-$E83+1)/($I83*($I83+1)/2)*$C83))+($J83="custom")*CustomCF!DM83</f>
        <v>0</v>
      </c>
      <c r="DU83" s="19">
        <f>($J83="Bell Curve")*(_xlfn.NORM.DIST(AND(DU$4&gt;=$E83,DU$4&lt;=$G83)*(DU$4-$E83+1),$I83/2,$L83,TRUE)-_xlfn.NORM.DIST(AND(DU$4&gt;=$E83,DU$4&lt;=$G83)*(DT$4-$E83+1),$I83/2,$L83,TRUE))/(1-2*_xlfn.NORM.DIST(0,$I83/2,$L83,TRUE))*$C83+($J83="Steady Growth")*(AND(DU$4&gt;=$E83,DU$4&lt;=$G83)*((DU$4-$E83+1)/($I83*($I83+1)/2)*$C83))+($J83="custom")*CustomCF!DN83</f>
        <v>0</v>
      </c>
      <c r="DV83" s="19">
        <f>($J83="Bell Curve")*(_xlfn.NORM.DIST(AND(DV$4&gt;=$E83,DV$4&lt;=$G83)*(DV$4-$E83+1),$I83/2,$L83,TRUE)-_xlfn.NORM.DIST(AND(DV$4&gt;=$E83,DV$4&lt;=$G83)*(DU$4-$E83+1),$I83/2,$L83,TRUE))/(1-2*_xlfn.NORM.DIST(0,$I83/2,$L83,TRUE))*$C83+($J83="Steady Growth")*(AND(DV$4&gt;=$E83,DV$4&lt;=$G83)*((DV$4-$E83+1)/($I83*($I83+1)/2)*$C83))+($J83="custom")*CustomCF!DO83</f>
        <v>0</v>
      </c>
      <c r="DW83" s="19">
        <f>($J83="Bell Curve")*(_xlfn.NORM.DIST(AND(DW$4&gt;=$E83,DW$4&lt;=$G83)*(DW$4-$E83+1),$I83/2,$L83,TRUE)-_xlfn.NORM.DIST(AND(DW$4&gt;=$E83,DW$4&lt;=$G83)*(DV$4-$E83+1),$I83/2,$L83,TRUE))/(1-2*_xlfn.NORM.DIST(0,$I83/2,$L83,TRUE))*$C83+($J83="Steady Growth")*(AND(DW$4&gt;=$E83,DW$4&lt;=$G83)*((DW$4-$E83+1)/($I83*($I83+1)/2)*$C83))+($J83="custom")*CustomCF!DP83</f>
        <v>0</v>
      </c>
      <c r="DX83" s="19">
        <f>($J83="Bell Curve")*(_xlfn.NORM.DIST(AND(DX$4&gt;=$E83,DX$4&lt;=$G83)*(DX$4-$E83+1),$I83/2,$L83,TRUE)-_xlfn.NORM.DIST(AND(DX$4&gt;=$E83,DX$4&lt;=$G83)*(DW$4-$E83+1),$I83/2,$L83,TRUE))/(1-2*_xlfn.NORM.DIST(0,$I83/2,$L83,TRUE))*$C83+($J83="Steady Growth")*(AND(DX$4&gt;=$E83,DX$4&lt;=$G83)*((DX$4-$E83+1)/($I83*($I83+1)/2)*$C83))+($J83="custom")*CustomCF!DQ83</f>
        <v>0</v>
      </c>
      <c r="DY83" s="19">
        <f>($J83="Bell Curve")*(_xlfn.NORM.DIST(AND(DY$4&gt;=$E83,DY$4&lt;=$G83)*(DY$4-$E83+1),$I83/2,$L83,TRUE)-_xlfn.NORM.DIST(AND(DY$4&gt;=$E83,DY$4&lt;=$G83)*(DX$4-$E83+1),$I83/2,$L83,TRUE))/(1-2*_xlfn.NORM.DIST(0,$I83/2,$L83,TRUE))*$C83+($J83="Steady Growth")*(AND(DY$4&gt;=$E83,DY$4&lt;=$G83)*((DY$4-$E83+1)/($I83*($I83+1)/2)*$C83))+($J83="custom")*CustomCF!DR83</f>
        <v>0</v>
      </c>
      <c r="DZ83" s="19">
        <f>($J83="Bell Curve")*(_xlfn.NORM.DIST(AND(DZ$4&gt;=$E83,DZ$4&lt;=$G83)*(DZ$4-$E83+1),$I83/2,$L83,TRUE)-_xlfn.NORM.DIST(AND(DZ$4&gt;=$E83,DZ$4&lt;=$G83)*(DY$4-$E83+1),$I83/2,$L83,TRUE))/(1-2*_xlfn.NORM.DIST(0,$I83/2,$L83,TRUE))*$C83+($J83="Steady Growth")*(AND(DZ$4&gt;=$E83,DZ$4&lt;=$G83)*((DZ$4-$E83+1)/($I83*($I83+1)/2)*$C83))+($J83="custom")*CustomCF!DS83</f>
        <v>0</v>
      </c>
      <c r="EA83" s="19">
        <f>($J83="Bell Curve")*(_xlfn.NORM.DIST(AND(EA$4&gt;=$E83,EA$4&lt;=$G83)*(EA$4-$E83+1),$I83/2,$L83,TRUE)-_xlfn.NORM.DIST(AND(EA$4&gt;=$E83,EA$4&lt;=$G83)*(DZ$4-$E83+1),$I83/2,$L83,TRUE))/(1-2*_xlfn.NORM.DIST(0,$I83/2,$L83,TRUE))*$C83+($J83="Steady Growth")*(AND(EA$4&gt;=$E83,EA$4&lt;=$G83)*((EA$4-$E83+1)/($I83*($I83+1)/2)*$C83))+($J83="custom")*CustomCF!DT83</f>
        <v>0</v>
      </c>
      <c r="EB83" s="19">
        <f>($J83="Bell Curve")*(_xlfn.NORM.DIST(AND(EB$4&gt;=$E83,EB$4&lt;=$G83)*(EB$4-$E83+1),$I83/2,$L83,TRUE)-_xlfn.NORM.DIST(AND(EB$4&gt;=$E83,EB$4&lt;=$G83)*(EA$4-$E83+1),$I83/2,$L83,TRUE))/(1-2*_xlfn.NORM.DIST(0,$I83/2,$L83,TRUE))*$C83+($J83="Steady Growth")*(AND(EB$4&gt;=$E83,EB$4&lt;=$G83)*((EB$4-$E83+1)/($I83*($I83+1)/2)*$C83))+($J83="custom")*CustomCF!DU83</f>
        <v>0</v>
      </c>
      <c r="EC83" s="19">
        <f>($J83="Bell Curve")*(_xlfn.NORM.DIST(AND(EC$4&gt;=$E83,EC$4&lt;=$G83)*(EC$4-$E83+1),$I83/2,$L83,TRUE)-_xlfn.NORM.DIST(AND(EC$4&gt;=$E83,EC$4&lt;=$G83)*(EB$4-$E83+1),$I83/2,$L83,TRUE))/(1-2*_xlfn.NORM.DIST(0,$I83/2,$L83,TRUE))*$C83+($J83="Steady Growth")*(AND(EC$4&gt;=$E83,EC$4&lt;=$G83)*((EC$4-$E83+1)/($I83*($I83+1)/2)*$C83))+($J83="custom")*CustomCF!DV83</f>
        <v>0</v>
      </c>
      <c r="ED83" s="19">
        <f>($J83="Bell Curve")*(_xlfn.NORM.DIST(AND(ED$4&gt;=$E83,ED$4&lt;=$G83)*(ED$4-$E83+1),$I83/2,$L83,TRUE)-_xlfn.NORM.DIST(AND(ED$4&gt;=$E83,ED$4&lt;=$G83)*(EC$4-$E83+1),$I83/2,$L83,TRUE))/(1-2*_xlfn.NORM.DIST(0,$I83/2,$L83,TRUE))*$C83+($J83="Steady Growth")*(AND(ED$4&gt;=$E83,ED$4&lt;=$G83)*((ED$4-$E83+1)/($I83*($I83+1)/2)*$C83))+($J83="custom")*CustomCF!DW83</f>
        <v>0</v>
      </c>
      <c r="EE83" s="19">
        <f>($J83="Bell Curve")*(_xlfn.NORM.DIST(AND(EE$4&gt;=$E83,EE$4&lt;=$G83)*(EE$4-$E83+1),$I83/2,$L83,TRUE)-_xlfn.NORM.DIST(AND(EE$4&gt;=$E83,EE$4&lt;=$G83)*(ED$4-$E83+1),$I83/2,$L83,TRUE))/(1-2*_xlfn.NORM.DIST(0,$I83/2,$L83,TRUE))*$C83+($J83="Steady Growth")*(AND(EE$4&gt;=$E83,EE$4&lt;=$G83)*((EE$4-$E83+1)/($I83*($I83+1)/2)*$C83))+($J83="custom")*CustomCF!DX83</f>
        <v>0</v>
      </c>
      <c r="EF83" s="121">
        <f>($J83="Bell Curve")*(_xlfn.NORM.DIST(AND(EF$4&gt;=$E83,EF$4&lt;=$G83)*(EF$4-$E83+1),$I83/2,$L83,TRUE)-_xlfn.NORM.DIST(AND(EF$4&gt;=$E83,EF$4&lt;=$G83)*(EE$4-$E83+1),$I83/2,$L83,TRUE))/(1-2*_xlfn.NORM.DIST(0,$I83/2,$L83,TRUE))*$C83+($J83="Steady Growth")*(AND(EF$4&gt;=$E83,EF$4&lt;=$G83)*((EF$4-$E83+1)/($I83*($I83+1)/2)*$C83))+($J83="custom")*CustomCF!DY83</f>
        <v>0</v>
      </c>
    </row>
    <row r="84" spans="2:136" hidden="1" outlineLevel="1" x14ac:dyDescent="0.2">
      <c r="B84" s="103">
        <f>Budget!S30</f>
        <v>0</v>
      </c>
      <c r="C84" s="19">
        <f>Budget!T30</f>
        <v>0</v>
      </c>
      <c r="D84" s="19" t="str">
        <f t="shared" si="29"/>
        <v/>
      </c>
      <c r="E84" s="92">
        <v>0</v>
      </c>
      <c r="F84" s="18">
        <f>IF(J84="Custom",CustomCF!E84,INDEX($P$6:$EF$6,MATCH(E84,$P$4:$EF$4,0)))</f>
        <v>46022</v>
      </c>
      <c r="G84" s="92">
        <v>0</v>
      </c>
      <c r="H84" s="18">
        <f>IF(J84="Custom",CustomCF!F84,INDEX($P$6:$EF$6,MATCH(G84,$P$4:$EF$4,0)))</f>
        <v>46022</v>
      </c>
      <c r="I84" s="9">
        <f t="shared" si="30"/>
        <v>1</v>
      </c>
      <c r="J84" s="92" t="s">
        <v>30</v>
      </c>
      <c r="K84" s="92" t="s">
        <v>31</v>
      </c>
      <c r="L84" s="9">
        <f t="shared" si="28"/>
        <v>10000000</v>
      </c>
      <c r="M84" s="107">
        <f t="shared" si="23"/>
        <v>0</v>
      </c>
      <c r="N84" s="112" t="str">
        <f t="shared" si="31"/>
        <v>OK</v>
      </c>
      <c r="O84" s="112"/>
      <c r="P84" s="19">
        <f>($J84="Bell Curve")*(_xlfn.NORM.DIST(AND(P$4&gt;=$E84,P$4&lt;=$G84)*(P$4-$E84+1),$I84/2,$L84,TRUE)-_xlfn.NORM.DIST(AND(P$4&gt;=$E84,P$4&lt;=$G84)*(N$4-$E84+1),$I84/2,$L84,TRUE))/(1-2*_xlfn.NORM.DIST(0,$I84/2,$L84,TRUE))*$C84+($J84="Steady Growth")*(AND(P$4&gt;=$E84,P$4&lt;=$G84)*((P$4-$E84+1)/($I84*($I84+1)/2)*$C84))+($J84="custom")*CustomCF!I84</f>
        <v>0</v>
      </c>
      <c r="Q84" s="19">
        <f>($J84="Bell Curve")*(_xlfn.NORM.DIST(AND(Q$4&gt;=$E84,Q$4&lt;=$G84)*(Q$4-$E84+1),$I84/2,$L84,TRUE)-_xlfn.NORM.DIST(AND(Q$4&gt;=$E84,Q$4&lt;=$G84)*(P$4-$E84+1),$I84/2,$L84,TRUE))/(1-2*_xlfn.NORM.DIST(0,$I84/2,$L84,TRUE))*$C84+($J84="Steady Growth")*(AND(Q$4&gt;=$E84,Q$4&lt;=$G84)*((Q$4-$E84+1)/($I84*($I84+1)/2)*$C84))+($J84="custom")*CustomCF!J84</f>
        <v>0</v>
      </c>
      <c r="R84" s="19">
        <f>($J84="Bell Curve")*(_xlfn.NORM.DIST(AND(R$4&gt;=$E84,R$4&lt;=$G84)*(R$4-$E84+1),$I84/2,$L84,TRUE)-_xlfn.NORM.DIST(AND(R$4&gt;=$E84,R$4&lt;=$G84)*(Q$4-$E84+1),$I84/2,$L84,TRUE))/(1-2*_xlfn.NORM.DIST(0,$I84/2,$L84,TRUE))*$C84+($J84="Steady Growth")*(AND(R$4&gt;=$E84,R$4&lt;=$G84)*((R$4-$E84+1)/($I84*($I84+1)/2)*$C84))+($J84="custom")*CustomCF!K84</f>
        <v>0</v>
      </c>
      <c r="S84" s="19">
        <f>($J84="Bell Curve")*(_xlfn.NORM.DIST(AND(S$4&gt;=$E84,S$4&lt;=$G84)*(S$4-$E84+1),$I84/2,$L84,TRUE)-_xlfn.NORM.DIST(AND(S$4&gt;=$E84,S$4&lt;=$G84)*(R$4-$E84+1),$I84/2,$L84,TRUE))/(1-2*_xlfn.NORM.DIST(0,$I84/2,$L84,TRUE))*$C84+($J84="Steady Growth")*(AND(S$4&gt;=$E84,S$4&lt;=$G84)*((S$4-$E84+1)/($I84*($I84+1)/2)*$C84))+($J84="custom")*CustomCF!L84</f>
        <v>0</v>
      </c>
      <c r="T84" s="19">
        <f>($J84="Bell Curve")*(_xlfn.NORM.DIST(AND(T$4&gt;=$E84,T$4&lt;=$G84)*(T$4-$E84+1),$I84/2,$L84,TRUE)-_xlfn.NORM.DIST(AND(T$4&gt;=$E84,T$4&lt;=$G84)*(S$4-$E84+1),$I84/2,$L84,TRUE))/(1-2*_xlfn.NORM.DIST(0,$I84/2,$L84,TRUE))*$C84+($J84="Steady Growth")*(AND(T$4&gt;=$E84,T$4&lt;=$G84)*((T$4-$E84+1)/($I84*($I84+1)/2)*$C84))+($J84="custom")*CustomCF!M84</f>
        <v>0</v>
      </c>
      <c r="U84" s="19">
        <f>($J84="Bell Curve")*(_xlfn.NORM.DIST(AND(U$4&gt;=$E84,U$4&lt;=$G84)*(U$4-$E84+1),$I84/2,$L84,TRUE)-_xlfn.NORM.DIST(AND(U$4&gt;=$E84,U$4&lt;=$G84)*(T$4-$E84+1),$I84/2,$L84,TRUE))/(1-2*_xlfn.NORM.DIST(0,$I84/2,$L84,TRUE))*$C84+($J84="Steady Growth")*(AND(U$4&gt;=$E84,U$4&lt;=$G84)*((U$4-$E84+1)/($I84*($I84+1)/2)*$C84))+($J84="custom")*CustomCF!N84</f>
        <v>0</v>
      </c>
      <c r="V84" s="19">
        <f>($J84="Bell Curve")*(_xlfn.NORM.DIST(AND(V$4&gt;=$E84,V$4&lt;=$G84)*(V$4-$E84+1),$I84/2,$L84,TRUE)-_xlfn.NORM.DIST(AND(V$4&gt;=$E84,V$4&lt;=$G84)*(U$4-$E84+1),$I84/2,$L84,TRUE))/(1-2*_xlfn.NORM.DIST(0,$I84/2,$L84,TRUE))*$C84+($J84="Steady Growth")*(AND(V$4&gt;=$E84,V$4&lt;=$G84)*((V$4-$E84+1)/($I84*($I84+1)/2)*$C84))+($J84="custom")*CustomCF!O84</f>
        <v>0</v>
      </c>
      <c r="W84" s="19">
        <f>($J84="Bell Curve")*(_xlfn.NORM.DIST(AND(W$4&gt;=$E84,W$4&lt;=$G84)*(W$4-$E84+1),$I84/2,$L84,TRUE)-_xlfn.NORM.DIST(AND(W$4&gt;=$E84,W$4&lt;=$G84)*(V$4-$E84+1),$I84/2,$L84,TRUE))/(1-2*_xlfn.NORM.DIST(0,$I84/2,$L84,TRUE))*$C84+($J84="Steady Growth")*(AND(W$4&gt;=$E84,W$4&lt;=$G84)*((W$4-$E84+1)/($I84*($I84+1)/2)*$C84))+($J84="custom")*CustomCF!P84</f>
        <v>0</v>
      </c>
      <c r="X84" s="19">
        <f>($J84="Bell Curve")*(_xlfn.NORM.DIST(AND(X$4&gt;=$E84,X$4&lt;=$G84)*(X$4-$E84+1),$I84/2,$L84,TRUE)-_xlfn.NORM.DIST(AND(X$4&gt;=$E84,X$4&lt;=$G84)*(W$4-$E84+1),$I84/2,$L84,TRUE))/(1-2*_xlfn.NORM.DIST(0,$I84/2,$L84,TRUE))*$C84+($J84="Steady Growth")*(AND(X$4&gt;=$E84,X$4&lt;=$G84)*((X$4-$E84+1)/($I84*($I84+1)/2)*$C84))+($J84="custom")*CustomCF!Q84</f>
        <v>0</v>
      </c>
      <c r="Y84" s="19">
        <f>($J84="Bell Curve")*(_xlfn.NORM.DIST(AND(Y$4&gt;=$E84,Y$4&lt;=$G84)*(Y$4-$E84+1),$I84/2,$L84,TRUE)-_xlfn.NORM.DIST(AND(Y$4&gt;=$E84,Y$4&lt;=$G84)*(X$4-$E84+1),$I84/2,$L84,TRUE))/(1-2*_xlfn.NORM.DIST(0,$I84/2,$L84,TRUE))*$C84+($J84="Steady Growth")*(AND(Y$4&gt;=$E84,Y$4&lt;=$G84)*((Y$4-$E84+1)/($I84*($I84+1)/2)*$C84))+($J84="custom")*CustomCF!R84</f>
        <v>0</v>
      </c>
      <c r="Z84" s="19">
        <f>($J84="Bell Curve")*(_xlfn.NORM.DIST(AND(Z$4&gt;=$E84,Z$4&lt;=$G84)*(Z$4-$E84+1),$I84/2,$L84,TRUE)-_xlfn.NORM.DIST(AND(Z$4&gt;=$E84,Z$4&lt;=$G84)*(Y$4-$E84+1),$I84/2,$L84,TRUE))/(1-2*_xlfn.NORM.DIST(0,$I84/2,$L84,TRUE))*$C84+($J84="Steady Growth")*(AND(Z$4&gt;=$E84,Z$4&lt;=$G84)*((Z$4-$E84+1)/($I84*($I84+1)/2)*$C84))+($J84="custom")*CustomCF!S84</f>
        <v>0</v>
      </c>
      <c r="AA84" s="19">
        <f>($J84="Bell Curve")*(_xlfn.NORM.DIST(AND(AA$4&gt;=$E84,AA$4&lt;=$G84)*(AA$4-$E84+1),$I84/2,$L84,TRUE)-_xlfn.NORM.DIST(AND(AA$4&gt;=$E84,AA$4&lt;=$G84)*(Z$4-$E84+1),$I84/2,$L84,TRUE))/(1-2*_xlfn.NORM.DIST(0,$I84/2,$L84,TRUE))*$C84+($J84="Steady Growth")*(AND(AA$4&gt;=$E84,AA$4&lt;=$G84)*((AA$4-$E84+1)/($I84*($I84+1)/2)*$C84))+($J84="custom")*CustomCF!T84</f>
        <v>0</v>
      </c>
      <c r="AB84" s="19">
        <f>($J84="Bell Curve")*(_xlfn.NORM.DIST(AND(AB$4&gt;=$E84,AB$4&lt;=$G84)*(AB$4-$E84+1),$I84/2,$L84,TRUE)-_xlfn.NORM.DIST(AND(AB$4&gt;=$E84,AB$4&lt;=$G84)*(AA$4-$E84+1),$I84/2,$L84,TRUE))/(1-2*_xlfn.NORM.DIST(0,$I84/2,$L84,TRUE))*$C84+($J84="Steady Growth")*(AND(AB$4&gt;=$E84,AB$4&lt;=$G84)*((AB$4-$E84+1)/($I84*($I84+1)/2)*$C84))+($J84="custom")*CustomCF!U84</f>
        <v>0</v>
      </c>
      <c r="AC84" s="19">
        <f>($J84="Bell Curve")*(_xlfn.NORM.DIST(AND(AC$4&gt;=$E84,AC$4&lt;=$G84)*(AC$4-$E84+1),$I84/2,$L84,TRUE)-_xlfn.NORM.DIST(AND(AC$4&gt;=$E84,AC$4&lt;=$G84)*(AB$4-$E84+1),$I84/2,$L84,TRUE))/(1-2*_xlfn.NORM.DIST(0,$I84/2,$L84,TRUE))*$C84+($J84="Steady Growth")*(AND(AC$4&gt;=$E84,AC$4&lt;=$G84)*((AC$4-$E84+1)/($I84*($I84+1)/2)*$C84))+($J84="custom")*CustomCF!V84</f>
        <v>0</v>
      </c>
      <c r="AD84" s="19">
        <f>($J84="Bell Curve")*(_xlfn.NORM.DIST(AND(AD$4&gt;=$E84,AD$4&lt;=$G84)*(AD$4-$E84+1),$I84/2,$L84,TRUE)-_xlfn.NORM.DIST(AND(AD$4&gt;=$E84,AD$4&lt;=$G84)*(AC$4-$E84+1),$I84/2,$L84,TRUE))/(1-2*_xlfn.NORM.DIST(0,$I84/2,$L84,TRUE))*$C84+($J84="Steady Growth")*(AND(AD$4&gt;=$E84,AD$4&lt;=$G84)*((AD$4-$E84+1)/($I84*($I84+1)/2)*$C84))+($J84="custom")*CustomCF!W84</f>
        <v>0</v>
      </c>
      <c r="AE84" s="19">
        <f>($J84="Bell Curve")*(_xlfn.NORM.DIST(AND(AE$4&gt;=$E84,AE$4&lt;=$G84)*(AE$4-$E84+1),$I84/2,$L84,TRUE)-_xlfn.NORM.DIST(AND(AE$4&gt;=$E84,AE$4&lt;=$G84)*(AD$4-$E84+1),$I84/2,$L84,TRUE))/(1-2*_xlfn.NORM.DIST(0,$I84/2,$L84,TRUE))*$C84+($J84="Steady Growth")*(AND(AE$4&gt;=$E84,AE$4&lt;=$G84)*((AE$4-$E84+1)/($I84*($I84+1)/2)*$C84))+($J84="custom")*CustomCF!X84</f>
        <v>0</v>
      </c>
      <c r="AF84" s="19">
        <f>($J84="Bell Curve")*(_xlfn.NORM.DIST(AND(AF$4&gt;=$E84,AF$4&lt;=$G84)*(AF$4-$E84+1),$I84/2,$L84,TRUE)-_xlfn.NORM.DIST(AND(AF$4&gt;=$E84,AF$4&lt;=$G84)*(AE$4-$E84+1),$I84/2,$L84,TRUE))/(1-2*_xlfn.NORM.DIST(0,$I84/2,$L84,TRUE))*$C84+($J84="Steady Growth")*(AND(AF$4&gt;=$E84,AF$4&lt;=$G84)*((AF$4-$E84+1)/($I84*($I84+1)/2)*$C84))+($J84="custom")*CustomCF!Y84</f>
        <v>0</v>
      </c>
      <c r="AG84" s="19">
        <f>($J84="Bell Curve")*(_xlfn.NORM.DIST(AND(AG$4&gt;=$E84,AG$4&lt;=$G84)*(AG$4-$E84+1),$I84/2,$L84,TRUE)-_xlfn.NORM.DIST(AND(AG$4&gt;=$E84,AG$4&lt;=$G84)*(AF$4-$E84+1),$I84/2,$L84,TRUE))/(1-2*_xlfn.NORM.DIST(0,$I84/2,$L84,TRUE))*$C84+($J84="Steady Growth")*(AND(AG$4&gt;=$E84,AG$4&lt;=$G84)*((AG$4-$E84+1)/($I84*($I84+1)/2)*$C84))+($J84="custom")*CustomCF!Z84</f>
        <v>0</v>
      </c>
      <c r="AH84" s="19">
        <f>($J84="Bell Curve")*(_xlfn.NORM.DIST(AND(AH$4&gt;=$E84,AH$4&lt;=$G84)*(AH$4-$E84+1),$I84/2,$L84,TRUE)-_xlfn.NORM.DIST(AND(AH$4&gt;=$E84,AH$4&lt;=$G84)*(AG$4-$E84+1),$I84/2,$L84,TRUE))/(1-2*_xlfn.NORM.DIST(0,$I84/2,$L84,TRUE))*$C84+($J84="Steady Growth")*(AND(AH$4&gt;=$E84,AH$4&lt;=$G84)*((AH$4-$E84+1)/($I84*($I84+1)/2)*$C84))+($J84="custom")*CustomCF!AA84</f>
        <v>0</v>
      </c>
      <c r="AI84" s="19">
        <f>($J84="Bell Curve")*(_xlfn.NORM.DIST(AND(AI$4&gt;=$E84,AI$4&lt;=$G84)*(AI$4-$E84+1),$I84/2,$L84,TRUE)-_xlfn.NORM.DIST(AND(AI$4&gt;=$E84,AI$4&lt;=$G84)*(AH$4-$E84+1),$I84/2,$L84,TRUE))/(1-2*_xlfn.NORM.DIST(0,$I84/2,$L84,TRUE))*$C84+($J84="Steady Growth")*(AND(AI$4&gt;=$E84,AI$4&lt;=$G84)*((AI$4-$E84+1)/($I84*($I84+1)/2)*$C84))+($J84="custom")*CustomCF!AB84</f>
        <v>0</v>
      </c>
      <c r="AJ84" s="19">
        <f>($J84="Bell Curve")*(_xlfn.NORM.DIST(AND(AJ$4&gt;=$E84,AJ$4&lt;=$G84)*(AJ$4-$E84+1),$I84/2,$L84,TRUE)-_xlfn.NORM.DIST(AND(AJ$4&gt;=$E84,AJ$4&lt;=$G84)*(AI$4-$E84+1),$I84/2,$L84,TRUE))/(1-2*_xlfn.NORM.DIST(0,$I84/2,$L84,TRUE))*$C84+($J84="Steady Growth")*(AND(AJ$4&gt;=$E84,AJ$4&lt;=$G84)*((AJ$4-$E84+1)/($I84*($I84+1)/2)*$C84))+($J84="custom")*CustomCF!AC84</f>
        <v>0</v>
      </c>
      <c r="AK84" s="19">
        <f>($J84="Bell Curve")*(_xlfn.NORM.DIST(AND(AK$4&gt;=$E84,AK$4&lt;=$G84)*(AK$4-$E84+1),$I84/2,$L84,TRUE)-_xlfn.NORM.DIST(AND(AK$4&gt;=$E84,AK$4&lt;=$G84)*(AJ$4-$E84+1),$I84/2,$L84,TRUE))/(1-2*_xlfn.NORM.DIST(0,$I84/2,$L84,TRUE))*$C84+($J84="Steady Growth")*(AND(AK$4&gt;=$E84,AK$4&lt;=$G84)*((AK$4-$E84+1)/($I84*($I84+1)/2)*$C84))+($J84="custom")*CustomCF!AD84</f>
        <v>0</v>
      </c>
      <c r="AL84" s="19">
        <f>($J84="Bell Curve")*(_xlfn.NORM.DIST(AND(AL$4&gt;=$E84,AL$4&lt;=$G84)*(AL$4-$E84+1),$I84/2,$L84,TRUE)-_xlfn.NORM.DIST(AND(AL$4&gt;=$E84,AL$4&lt;=$G84)*(AK$4-$E84+1),$I84/2,$L84,TRUE))/(1-2*_xlfn.NORM.DIST(0,$I84/2,$L84,TRUE))*$C84+($J84="Steady Growth")*(AND(AL$4&gt;=$E84,AL$4&lt;=$G84)*((AL$4-$E84+1)/($I84*($I84+1)/2)*$C84))+($J84="custom")*CustomCF!AE84</f>
        <v>0</v>
      </c>
      <c r="AM84" s="19">
        <f>($J84="Bell Curve")*(_xlfn.NORM.DIST(AND(AM$4&gt;=$E84,AM$4&lt;=$G84)*(AM$4-$E84+1),$I84/2,$L84,TRUE)-_xlfn.NORM.DIST(AND(AM$4&gt;=$E84,AM$4&lt;=$G84)*(AL$4-$E84+1),$I84/2,$L84,TRUE))/(1-2*_xlfn.NORM.DIST(0,$I84/2,$L84,TRUE))*$C84+($J84="Steady Growth")*(AND(AM$4&gt;=$E84,AM$4&lt;=$G84)*((AM$4-$E84+1)/($I84*($I84+1)/2)*$C84))+($J84="custom")*CustomCF!AF84</f>
        <v>0</v>
      </c>
      <c r="AN84" s="19">
        <f>($J84="Bell Curve")*(_xlfn.NORM.DIST(AND(AN$4&gt;=$E84,AN$4&lt;=$G84)*(AN$4-$E84+1),$I84/2,$L84,TRUE)-_xlfn.NORM.DIST(AND(AN$4&gt;=$E84,AN$4&lt;=$G84)*(AM$4-$E84+1),$I84/2,$L84,TRUE))/(1-2*_xlfn.NORM.DIST(0,$I84/2,$L84,TRUE))*$C84+($J84="Steady Growth")*(AND(AN$4&gt;=$E84,AN$4&lt;=$G84)*((AN$4-$E84+1)/($I84*($I84+1)/2)*$C84))+($J84="custom")*CustomCF!AG84</f>
        <v>0</v>
      </c>
      <c r="AO84" s="19">
        <f>($J84="Bell Curve")*(_xlfn.NORM.DIST(AND(AO$4&gt;=$E84,AO$4&lt;=$G84)*(AO$4-$E84+1),$I84/2,$L84,TRUE)-_xlfn.NORM.DIST(AND(AO$4&gt;=$E84,AO$4&lt;=$G84)*(AN$4-$E84+1),$I84/2,$L84,TRUE))/(1-2*_xlfn.NORM.DIST(0,$I84/2,$L84,TRUE))*$C84+($J84="Steady Growth")*(AND(AO$4&gt;=$E84,AO$4&lt;=$G84)*((AO$4-$E84+1)/($I84*($I84+1)/2)*$C84))+($J84="custom")*CustomCF!AH84</f>
        <v>0</v>
      </c>
      <c r="AP84" s="19">
        <f>($J84="Bell Curve")*(_xlfn.NORM.DIST(AND(AP$4&gt;=$E84,AP$4&lt;=$G84)*(AP$4-$E84+1),$I84/2,$L84,TRUE)-_xlfn.NORM.DIST(AND(AP$4&gt;=$E84,AP$4&lt;=$G84)*(AO$4-$E84+1),$I84/2,$L84,TRUE))/(1-2*_xlfn.NORM.DIST(0,$I84/2,$L84,TRUE))*$C84+($J84="Steady Growth")*(AND(AP$4&gt;=$E84,AP$4&lt;=$G84)*((AP$4-$E84+1)/($I84*($I84+1)/2)*$C84))+($J84="custom")*CustomCF!AI84</f>
        <v>0</v>
      </c>
      <c r="AQ84" s="19">
        <f>($J84="Bell Curve")*(_xlfn.NORM.DIST(AND(AQ$4&gt;=$E84,AQ$4&lt;=$G84)*(AQ$4-$E84+1),$I84/2,$L84,TRUE)-_xlfn.NORM.DIST(AND(AQ$4&gt;=$E84,AQ$4&lt;=$G84)*(AP$4-$E84+1),$I84/2,$L84,TRUE))/(1-2*_xlfn.NORM.DIST(0,$I84/2,$L84,TRUE))*$C84+($J84="Steady Growth")*(AND(AQ$4&gt;=$E84,AQ$4&lt;=$G84)*((AQ$4-$E84+1)/($I84*($I84+1)/2)*$C84))+($J84="custom")*CustomCF!AJ84</f>
        <v>0</v>
      </c>
      <c r="AR84" s="19">
        <f>($J84="Bell Curve")*(_xlfn.NORM.DIST(AND(AR$4&gt;=$E84,AR$4&lt;=$G84)*(AR$4-$E84+1),$I84/2,$L84,TRUE)-_xlfn.NORM.DIST(AND(AR$4&gt;=$E84,AR$4&lt;=$G84)*(AQ$4-$E84+1),$I84/2,$L84,TRUE))/(1-2*_xlfn.NORM.DIST(0,$I84/2,$L84,TRUE))*$C84+($J84="Steady Growth")*(AND(AR$4&gt;=$E84,AR$4&lt;=$G84)*((AR$4-$E84+1)/($I84*($I84+1)/2)*$C84))+($J84="custom")*CustomCF!AK84</f>
        <v>0</v>
      </c>
      <c r="AS84" s="19">
        <f>($J84="Bell Curve")*(_xlfn.NORM.DIST(AND(AS$4&gt;=$E84,AS$4&lt;=$G84)*(AS$4-$E84+1),$I84/2,$L84,TRUE)-_xlfn.NORM.DIST(AND(AS$4&gt;=$E84,AS$4&lt;=$G84)*(AR$4-$E84+1),$I84/2,$L84,TRUE))/(1-2*_xlfn.NORM.DIST(0,$I84/2,$L84,TRUE))*$C84+($J84="Steady Growth")*(AND(AS$4&gt;=$E84,AS$4&lt;=$G84)*((AS$4-$E84+1)/($I84*($I84+1)/2)*$C84))+($J84="custom")*CustomCF!AL84</f>
        <v>0</v>
      </c>
      <c r="AT84" s="19">
        <f>($J84="Bell Curve")*(_xlfn.NORM.DIST(AND(AT$4&gt;=$E84,AT$4&lt;=$G84)*(AT$4-$E84+1),$I84/2,$L84,TRUE)-_xlfn.NORM.DIST(AND(AT$4&gt;=$E84,AT$4&lt;=$G84)*(AS$4-$E84+1),$I84/2,$L84,TRUE))/(1-2*_xlfn.NORM.DIST(0,$I84/2,$L84,TRUE))*$C84+($J84="Steady Growth")*(AND(AT$4&gt;=$E84,AT$4&lt;=$G84)*((AT$4-$E84+1)/($I84*($I84+1)/2)*$C84))+($J84="custom")*CustomCF!AM84</f>
        <v>0</v>
      </c>
      <c r="AU84" s="19">
        <f>($J84="Bell Curve")*(_xlfn.NORM.DIST(AND(AU$4&gt;=$E84,AU$4&lt;=$G84)*(AU$4-$E84+1),$I84/2,$L84,TRUE)-_xlfn.NORM.DIST(AND(AU$4&gt;=$E84,AU$4&lt;=$G84)*(AT$4-$E84+1),$I84/2,$L84,TRUE))/(1-2*_xlfn.NORM.DIST(0,$I84/2,$L84,TRUE))*$C84+($J84="Steady Growth")*(AND(AU$4&gt;=$E84,AU$4&lt;=$G84)*((AU$4-$E84+1)/($I84*($I84+1)/2)*$C84))+($J84="custom")*CustomCF!AN84</f>
        <v>0</v>
      </c>
      <c r="AV84" s="19">
        <f>($J84="Bell Curve")*(_xlfn.NORM.DIST(AND(AV$4&gt;=$E84,AV$4&lt;=$G84)*(AV$4-$E84+1),$I84/2,$L84,TRUE)-_xlfn.NORM.DIST(AND(AV$4&gt;=$E84,AV$4&lt;=$G84)*(AU$4-$E84+1),$I84/2,$L84,TRUE))/(1-2*_xlfn.NORM.DIST(0,$I84/2,$L84,TRUE))*$C84+($J84="Steady Growth")*(AND(AV$4&gt;=$E84,AV$4&lt;=$G84)*((AV$4-$E84+1)/($I84*($I84+1)/2)*$C84))+($J84="custom")*CustomCF!AO84</f>
        <v>0</v>
      </c>
      <c r="AW84" s="19">
        <f>($J84="Bell Curve")*(_xlfn.NORM.DIST(AND(AW$4&gt;=$E84,AW$4&lt;=$G84)*(AW$4-$E84+1),$I84/2,$L84,TRUE)-_xlfn.NORM.DIST(AND(AW$4&gt;=$E84,AW$4&lt;=$G84)*(AV$4-$E84+1),$I84/2,$L84,TRUE))/(1-2*_xlfn.NORM.DIST(0,$I84/2,$L84,TRUE))*$C84+($J84="Steady Growth")*(AND(AW$4&gt;=$E84,AW$4&lt;=$G84)*((AW$4-$E84+1)/($I84*($I84+1)/2)*$C84))+($J84="custom")*CustomCF!AP84</f>
        <v>0</v>
      </c>
      <c r="AX84" s="19">
        <f>($J84="Bell Curve")*(_xlfn.NORM.DIST(AND(AX$4&gt;=$E84,AX$4&lt;=$G84)*(AX$4-$E84+1),$I84/2,$L84,TRUE)-_xlfn.NORM.DIST(AND(AX$4&gt;=$E84,AX$4&lt;=$G84)*(AW$4-$E84+1),$I84/2,$L84,TRUE))/(1-2*_xlfn.NORM.DIST(0,$I84/2,$L84,TRUE))*$C84+($J84="Steady Growth")*(AND(AX$4&gt;=$E84,AX$4&lt;=$G84)*((AX$4-$E84+1)/($I84*($I84+1)/2)*$C84))+($J84="custom")*CustomCF!AQ84</f>
        <v>0</v>
      </c>
      <c r="AY84" s="19">
        <f>($J84="Bell Curve")*(_xlfn.NORM.DIST(AND(AY$4&gt;=$E84,AY$4&lt;=$G84)*(AY$4-$E84+1),$I84/2,$L84,TRUE)-_xlfn.NORM.DIST(AND(AY$4&gt;=$E84,AY$4&lt;=$G84)*(AX$4-$E84+1),$I84/2,$L84,TRUE))/(1-2*_xlfn.NORM.DIST(0,$I84/2,$L84,TRUE))*$C84+($J84="Steady Growth")*(AND(AY$4&gt;=$E84,AY$4&lt;=$G84)*((AY$4-$E84+1)/($I84*($I84+1)/2)*$C84))+($J84="custom")*CustomCF!AR84</f>
        <v>0</v>
      </c>
      <c r="AZ84" s="19">
        <f>($J84="Bell Curve")*(_xlfn.NORM.DIST(AND(AZ$4&gt;=$E84,AZ$4&lt;=$G84)*(AZ$4-$E84+1),$I84/2,$L84,TRUE)-_xlfn.NORM.DIST(AND(AZ$4&gt;=$E84,AZ$4&lt;=$G84)*(AY$4-$E84+1),$I84/2,$L84,TRUE))/(1-2*_xlfn.NORM.DIST(0,$I84/2,$L84,TRUE))*$C84+($J84="Steady Growth")*(AND(AZ$4&gt;=$E84,AZ$4&lt;=$G84)*((AZ$4-$E84+1)/($I84*($I84+1)/2)*$C84))+($J84="custom")*CustomCF!AS84</f>
        <v>0</v>
      </c>
      <c r="BA84" s="19">
        <f>($J84="Bell Curve")*(_xlfn.NORM.DIST(AND(BA$4&gt;=$E84,BA$4&lt;=$G84)*(BA$4-$E84+1),$I84/2,$L84,TRUE)-_xlfn.NORM.DIST(AND(BA$4&gt;=$E84,BA$4&lt;=$G84)*(AZ$4-$E84+1),$I84/2,$L84,TRUE))/(1-2*_xlfn.NORM.DIST(0,$I84/2,$L84,TRUE))*$C84+($J84="Steady Growth")*(AND(BA$4&gt;=$E84,BA$4&lt;=$G84)*((BA$4-$E84+1)/($I84*($I84+1)/2)*$C84))+($J84="custom")*CustomCF!AT84</f>
        <v>0</v>
      </c>
      <c r="BB84" s="19">
        <f>($J84="Bell Curve")*(_xlfn.NORM.DIST(AND(BB$4&gt;=$E84,BB$4&lt;=$G84)*(BB$4-$E84+1),$I84/2,$L84,TRUE)-_xlfn.NORM.DIST(AND(BB$4&gt;=$E84,BB$4&lt;=$G84)*(BA$4-$E84+1),$I84/2,$L84,TRUE))/(1-2*_xlfn.NORM.DIST(0,$I84/2,$L84,TRUE))*$C84+($J84="Steady Growth")*(AND(BB$4&gt;=$E84,BB$4&lt;=$G84)*((BB$4-$E84+1)/($I84*($I84+1)/2)*$C84))+($J84="custom")*CustomCF!AU84</f>
        <v>0</v>
      </c>
      <c r="BC84" s="19">
        <f>($J84="Bell Curve")*(_xlfn.NORM.DIST(AND(BC$4&gt;=$E84,BC$4&lt;=$G84)*(BC$4-$E84+1),$I84/2,$L84,TRUE)-_xlfn.NORM.DIST(AND(BC$4&gt;=$E84,BC$4&lt;=$G84)*(BB$4-$E84+1),$I84/2,$L84,TRUE))/(1-2*_xlfn.NORM.DIST(0,$I84/2,$L84,TRUE))*$C84+($J84="Steady Growth")*(AND(BC$4&gt;=$E84,BC$4&lt;=$G84)*((BC$4-$E84+1)/($I84*($I84+1)/2)*$C84))+($J84="custom")*CustomCF!AV84</f>
        <v>0</v>
      </c>
      <c r="BD84" s="19">
        <f>($J84="Bell Curve")*(_xlfn.NORM.DIST(AND(BD$4&gt;=$E84,BD$4&lt;=$G84)*(BD$4-$E84+1),$I84/2,$L84,TRUE)-_xlfn.NORM.DIST(AND(BD$4&gt;=$E84,BD$4&lt;=$G84)*(BC$4-$E84+1),$I84/2,$L84,TRUE))/(1-2*_xlfn.NORM.DIST(0,$I84/2,$L84,TRUE))*$C84+($J84="Steady Growth")*(AND(BD$4&gt;=$E84,BD$4&lt;=$G84)*((BD$4-$E84+1)/($I84*($I84+1)/2)*$C84))+($J84="custom")*CustomCF!AW84</f>
        <v>0</v>
      </c>
      <c r="BE84" s="19">
        <f>($J84="Bell Curve")*(_xlfn.NORM.DIST(AND(BE$4&gt;=$E84,BE$4&lt;=$G84)*(BE$4-$E84+1),$I84/2,$L84,TRUE)-_xlfn.NORM.DIST(AND(BE$4&gt;=$E84,BE$4&lt;=$G84)*(BD$4-$E84+1),$I84/2,$L84,TRUE))/(1-2*_xlfn.NORM.DIST(0,$I84/2,$L84,TRUE))*$C84+($J84="Steady Growth")*(AND(BE$4&gt;=$E84,BE$4&lt;=$G84)*((BE$4-$E84+1)/($I84*($I84+1)/2)*$C84))+($J84="custom")*CustomCF!AX84</f>
        <v>0</v>
      </c>
      <c r="BF84" s="19">
        <f>($J84="Bell Curve")*(_xlfn.NORM.DIST(AND(BF$4&gt;=$E84,BF$4&lt;=$G84)*(BF$4-$E84+1),$I84/2,$L84,TRUE)-_xlfn.NORM.DIST(AND(BF$4&gt;=$E84,BF$4&lt;=$G84)*(BE$4-$E84+1),$I84/2,$L84,TRUE))/(1-2*_xlfn.NORM.DIST(0,$I84/2,$L84,TRUE))*$C84+($J84="Steady Growth")*(AND(BF$4&gt;=$E84,BF$4&lt;=$G84)*((BF$4-$E84+1)/($I84*($I84+1)/2)*$C84))+($J84="custom")*CustomCF!AY84</f>
        <v>0</v>
      </c>
      <c r="BG84" s="19">
        <f>($J84="Bell Curve")*(_xlfn.NORM.DIST(AND(BG$4&gt;=$E84,BG$4&lt;=$G84)*(BG$4-$E84+1),$I84/2,$L84,TRUE)-_xlfn.NORM.DIST(AND(BG$4&gt;=$E84,BG$4&lt;=$G84)*(BF$4-$E84+1),$I84/2,$L84,TRUE))/(1-2*_xlfn.NORM.DIST(0,$I84/2,$L84,TRUE))*$C84+($J84="Steady Growth")*(AND(BG$4&gt;=$E84,BG$4&lt;=$G84)*((BG$4-$E84+1)/($I84*($I84+1)/2)*$C84))+($J84="custom")*CustomCF!AZ84</f>
        <v>0</v>
      </c>
      <c r="BH84" s="19">
        <f>($J84="Bell Curve")*(_xlfn.NORM.DIST(AND(BH$4&gt;=$E84,BH$4&lt;=$G84)*(BH$4-$E84+1),$I84/2,$L84,TRUE)-_xlfn.NORM.DIST(AND(BH$4&gt;=$E84,BH$4&lt;=$G84)*(BG$4-$E84+1),$I84/2,$L84,TRUE))/(1-2*_xlfn.NORM.DIST(0,$I84/2,$L84,TRUE))*$C84+($J84="Steady Growth")*(AND(BH$4&gt;=$E84,BH$4&lt;=$G84)*((BH$4-$E84+1)/($I84*($I84+1)/2)*$C84))+($J84="custom")*CustomCF!BA84</f>
        <v>0</v>
      </c>
      <c r="BI84" s="19">
        <f>($J84="Bell Curve")*(_xlfn.NORM.DIST(AND(BI$4&gt;=$E84,BI$4&lt;=$G84)*(BI$4-$E84+1),$I84/2,$L84,TRUE)-_xlfn.NORM.DIST(AND(BI$4&gt;=$E84,BI$4&lt;=$G84)*(BH$4-$E84+1),$I84/2,$L84,TRUE))/(1-2*_xlfn.NORM.DIST(0,$I84/2,$L84,TRUE))*$C84+($J84="Steady Growth")*(AND(BI$4&gt;=$E84,BI$4&lt;=$G84)*((BI$4-$E84+1)/($I84*($I84+1)/2)*$C84))+($J84="custom")*CustomCF!BB84</f>
        <v>0</v>
      </c>
      <c r="BJ84" s="19">
        <f>($J84="Bell Curve")*(_xlfn.NORM.DIST(AND(BJ$4&gt;=$E84,BJ$4&lt;=$G84)*(BJ$4-$E84+1),$I84/2,$L84,TRUE)-_xlfn.NORM.DIST(AND(BJ$4&gt;=$E84,BJ$4&lt;=$G84)*(BI$4-$E84+1),$I84/2,$L84,TRUE))/(1-2*_xlfn.NORM.DIST(0,$I84/2,$L84,TRUE))*$C84+($J84="Steady Growth")*(AND(BJ$4&gt;=$E84,BJ$4&lt;=$G84)*((BJ$4-$E84+1)/($I84*($I84+1)/2)*$C84))+($J84="custom")*CustomCF!BC84</f>
        <v>0</v>
      </c>
      <c r="BK84" s="19">
        <f>($J84="Bell Curve")*(_xlfn.NORM.DIST(AND(BK$4&gt;=$E84,BK$4&lt;=$G84)*(BK$4-$E84+1),$I84/2,$L84,TRUE)-_xlfn.NORM.DIST(AND(BK$4&gt;=$E84,BK$4&lt;=$G84)*(BJ$4-$E84+1),$I84/2,$L84,TRUE))/(1-2*_xlfn.NORM.DIST(0,$I84/2,$L84,TRUE))*$C84+($J84="Steady Growth")*(AND(BK$4&gt;=$E84,BK$4&lt;=$G84)*((BK$4-$E84+1)/($I84*($I84+1)/2)*$C84))+($J84="custom")*CustomCF!BD84</f>
        <v>0</v>
      </c>
      <c r="BL84" s="19">
        <f>($J84="Bell Curve")*(_xlfn.NORM.DIST(AND(BL$4&gt;=$E84,BL$4&lt;=$G84)*(BL$4-$E84+1),$I84/2,$L84,TRUE)-_xlfn.NORM.DIST(AND(BL$4&gt;=$E84,BL$4&lt;=$G84)*(BK$4-$E84+1),$I84/2,$L84,TRUE))/(1-2*_xlfn.NORM.DIST(0,$I84/2,$L84,TRUE))*$C84+($J84="Steady Growth")*(AND(BL$4&gt;=$E84,BL$4&lt;=$G84)*((BL$4-$E84+1)/($I84*($I84+1)/2)*$C84))+($J84="custom")*CustomCF!BE84</f>
        <v>0</v>
      </c>
      <c r="BM84" s="19">
        <f>($J84="Bell Curve")*(_xlfn.NORM.DIST(AND(BM$4&gt;=$E84,BM$4&lt;=$G84)*(BM$4-$E84+1),$I84/2,$L84,TRUE)-_xlfn.NORM.DIST(AND(BM$4&gt;=$E84,BM$4&lt;=$G84)*(BL$4-$E84+1),$I84/2,$L84,TRUE))/(1-2*_xlfn.NORM.DIST(0,$I84/2,$L84,TRUE))*$C84+($J84="Steady Growth")*(AND(BM$4&gt;=$E84,BM$4&lt;=$G84)*((BM$4-$E84+1)/($I84*($I84+1)/2)*$C84))+($J84="custom")*CustomCF!BF84</f>
        <v>0</v>
      </c>
      <c r="BN84" s="19">
        <f>($J84="Bell Curve")*(_xlfn.NORM.DIST(AND(BN$4&gt;=$E84,BN$4&lt;=$G84)*(BN$4-$E84+1),$I84/2,$L84,TRUE)-_xlfn.NORM.DIST(AND(BN$4&gt;=$E84,BN$4&lt;=$G84)*(BM$4-$E84+1),$I84/2,$L84,TRUE))/(1-2*_xlfn.NORM.DIST(0,$I84/2,$L84,TRUE))*$C84+($J84="Steady Growth")*(AND(BN$4&gt;=$E84,BN$4&lt;=$G84)*((BN$4-$E84+1)/($I84*($I84+1)/2)*$C84))+($J84="custom")*CustomCF!BG84</f>
        <v>0</v>
      </c>
      <c r="BO84" s="19">
        <f>($J84="Bell Curve")*(_xlfn.NORM.DIST(AND(BO$4&gt;=$E84,BO$4&lt;=$G84)*(BO$4-$E84+1),$I84/2,$L84,TRUE)-_xlfn.NORM.DIST(AND(BO$4&gt;=$E84,BO$4&lt;=$G84)*(BN$4-$E84+1),$I84/2,$L84,TRUE))/(1-2*_xlfn.NORM.DIST(0,$I84/2,$L84,TRUE))*$C84+($J84="Steady Growth")*(AND(BO$4&gt;=$E84,BO$4&lt;=$G84)*((BO$4-$E84+1)/($I84*($I84+1)/2)*$C84))+($J84="custom")*CustomCF!BH84</f>
        <v>0</v>
      </c>
      <c r="BP84" s="19">
        <f>($J84="Bell Curve")*(_xlfn.NORM.DIST(AND(BP$4&gt;=$E84,BP$4&lt;=$G84)*(BP$4-$E84+1),$I84/2,$L84,TRUE)-_xlfn.NORM.DIST(AND(BP$4&gt;=$E84,BP$4&lt;=$G84)*(BO$4-$E84+1),$I84/2,$L84,TRUE))/(1-2*_xlfn.NORM.DIST(0,$I84/2,$L84,TRUE))*$C84+($J84="Steady Growth")*(AND(BP$4&gt;=$E84,BP$4&lt;=$G84)*((BP$4-$E84+1)/($I84*($I84+1)/2)*$C84))+($J84="custom")*CustomCF!BI84</f>
        <v>0</v>
      </c>
      <c r="BQ84" s="19">
        <f>($J84="Bell Curve")*(_xlfn.NORM.DIST(AND(BQ$4&gt;=$E84,BQ$4&lt;=$G84)*(BQ$4-$E84+1),$I84/2,$L84,TRUE)-_xlfn.NORM.DIST(AND(BQ$4&gt;=$E84,BQ$4&lt;=$G84)*(BP$4-$E84+1),$I84/2,$L84,TRUE))/(1-2*_xlfn.NORM.DIST(0,$I84/2,$L84,TRUE))*$C84+($J84="Steady Growth")*(AND(BQ$4&gt;=$E84,BQ$4&lt;=$G84)*((BQ$4-$E84+1)/($I84*($I84+1)/2)*$C84))+($J84="custom")*CustomCF!BJ84</f>
        <v>0</v>
      </c>
      <c r="BR84" s="19">
        <f>($J84="Bell Curve")*(_xlfn.NORM.DIST(AND(BR$4&gt;=$E84,BR$4&lt;=$G84)*(BR$4-$E84+1),$I84/2,$L84,TRUE)-_xlfn.NORM.DIST(AND(BR$4&gt;=$E84,BR$4&lt;=$G84)*(BQ$4-$E84+1),$I84/2,$L84,TRUE))/(1-2*_xlfn.NORM.DIST(0,$I84/2,$L84,TRUE))*$C84+($J84="Steady Growth")*(AND(BR$4&gt;=$E84,BR$4&lt;=$G84)*((BR$4-$E84+1)/($I84*($I84+1)/2)*$C84))+($J84="custom")*CustomCF!BK84</f>
        <v>0</v>
      </c>
      <c r="BS84" s="19">
        <f>($J84="Bell Curve")*(_xlfn.NORM.DIST(AND(BS$4&gt;=$E84,BS$4&lt;=$G84)*(BS$4-$E84+1),$I84/2,$L84,TRUE)-_xlfn.NORM.DIST(AND(BS$4&gt;=$E84,BS$4&lt;=$G84)*(BR$4-$E84+1),$I84/2,$L84,TRUE))/(1-2*_xlfn.NORM.DIST(0,$I84/2,$L84,TRUE))*$C84+($J84="Steady Growth")*(AND(BS$4&gt;=$E84,BS$4&lt;=$G84)*((BS$4-$E84+1)/($I84*($I84+1)/2)*$C84))+($J84="custom")*CustomCF!BL84</f>
        <v>0</v>
      </c>
      <c r="BT84" s="19">
        <f>($J84="Bell Curve")*(_xlfn.NORM.DIST(AND(BT$4&gt;=$E84,BT$4&lt;=$G84)*(BT$4-$E84+1),$I84/2,$L84,TRUE)-_xlfn.NORM.DIST(AND(BT$4&gt;=$E84,BT$4&lt;=$G84)*(BS$4-$E84+1),$I84/2,$L84,TRUE))/(1-2*_xlfn.NORM.DIST(0,$I84/2,$L84,TRUE))*$C84+($J84="Steady Growth")*(AND(BT$4&gt;=$E84,BT$4&lt;=$G84)*((BT$4-$E84+1)/($I84*($I84+1)/2)*$C84))+($J84="custom")*CustomCF!BM84</f>
        <v>0</v>
      </c>
      <c r="BU84" s="19">
        <f>($J84="Bell Curve")*(_xlfn.NORM.DIST(AND(BU$4&gt;=$E84,BU$4&lt;=$G84)*(BU$4-$E84+1),$I84/2,$L84,TRUE)-_xlfn.NORM.DIST(AND(BU$4&gt;=$E84,BU$4&lt;=$G84)*(BT$4-$E84+1),$I84/2,$L84,TRUE))/(1-2*_xlfn.NORM.DIST(0,$I84/2,$L84,TRUE))*$C84+($J84="Steady Growth")*(AND(BU$4&gt;=$E84,BU$4&lt;=$G84)*((BU$4-$E84+1)/($I84*($I84+1)/2)*$C84))+($J84="custom")*CustomCF!BN84</f>
        <v>0</v>
      </c>
      <c r="BV84" s="19">
        <f>($J84="Bell Curve")*(_xlfn.NORM.DIST(AND(BV$4&gt;=$E84,BV$4&lt;=$G84)*(BV$4-$E84+1),$I84/2,$L84,TRUE)-_xlfn.NORM.DIST(AND(BV$4&gt;=$E84,BV$4&lt;=$G84)*(BU$4-$E84+1),$I84/2,$L84,TRUE))/(1-2*_xlfn.NORM.DIST(0,$I84/2,$L84,TRUE))*$C84+($J84="Steady Growth")*(AND(BV$4&gt;=$E84,BV$4&lt;=$G84)*((BV$4-$E84+1)/($I84*($I84+1)/2)*$C84))+($J84="custom")*CustomCF!BO84</f>
        <v>0</v>
      </c>
      <c r="BW84" s="19">
        <f>($J84="Bell Curve")*(_xlfn.NORM.DIST(AND(BW$4&gt;=$E84,BW$4&lt;=$G84)*(BW$4-$E84+1),$I84/2,$L84,TRUE)-_xlfn.NORM.DIST(AND(BW$4&gt;=$E84,BW$4&lt;=$G84)*(BV$4-$E84+1),$I84/2,$L84,TRUE))/(1-2*_xlfn.NORM.DIST(0,$I84/2,$L84,TRUE))*$C84+($J84="Steady Growth")*(AND(BW$4&gt;=$E84,BW$4&lt;=$G84)*((BW$4-$E84+1)/($I84*($I84+1)/2)*$C84))+($J84="custom")*CustomCF!BP84</f>
        <v>0</v>
      </c>
      <c r="BX84" s="19">
        <f>($J84="Bell Curve")*(_xlfn.NORM.DIST(AND(BX$4&gt;=$E84,BX$4&lt;=$G84)*(BX$4-$E84+1),$I84/2,$L84,TRUE)-_xlfn.NORM.DIST(AND(BX$4&gt;=$E84,BX$4&lt;=$G84)*(BW$4-$E84+1),$I84/2,$L84,TRUE))/(1-2*_xlfn.NORM.DIST(0,$I84/2,$L84,TRUE))*$C84+($J84="Steady Growth")*(AND(BX$4&gt;=$E84,BX$4&lt;=$G84)*((BX$4-$E84+1)/($I84*($I84+1)/2)*$C84))+($J84="custom")*CustomCF!BQ84</f>
        <v>0</v>
      </c>
      <c r="BY84" s="19">
        <f>($J84="Bell Curve")*(_xlfn.NORM.DIST(AND(BY$4&gt;=$E84,BY$4&lt;=$G84)*(BY$4-$E84+1),$I84/2,$L84,TRUE)-_xlfn.NORM.DIST(AND(BY$4&gt;=$E84,BY$4&lt;=$G84)*(BX$4-$E84+1),$I84/2,$L84,TRUE))/(1-2*_xlfn.NORM.DIST(0,$I84/2,$L84,TRUE))*$C84+($J84="Steady Growth")*(AND(BY$4&gt;=$E84,BY$4&lt;=$G84)*((BY$4-$E84+1)/($I84*($I84+1)/2)*$C84))+($J84="custom")*CustomCF!BR84</f>
        <v>0</v>
      </c>
      <c r="BZ84" s="19">
        <f>($J84="Bell Curve")*(_xlfn.NORM.DIST(AND(BZ$4&gt;=$E84,BZ$4&lt;=$G84)*(BZ$4-$E84+1),$I84/2,$L84,TRUE)-_xlfn.NORM.DIST(AND(BZ$4&gt;=$E84,BZ$4&lt;=$G84)*(BY$4-$E84+1),$I84/2,$L84,TRUE))/(1-2*_xlfn.NORM.DIST(0,$I84/2,$L84,TRUE))*$C84+($J84="Steady Growth")*(AND(BZ$4&gt;=$E84,BZ$4&lt;=$G84)*((BZ$4-$E84+1)/($I84*($I84+1)/2)*$C84))+($J84="custom")*CustomCF!BS84</f>
        <v>0</v>
      </c>
      <c r="CA84" s="19">
        <f>($J84="Bell Curve")*(_xlfn.NORM.DIST(AND(CA$4&gt;=$E84,CA$4&lt;=$G84)*(CA$4-$E84+1),$I84/2,$L84,TRUE)-_xlfn.NORM.DIST(AND(CA$4&gt;=$E84,CA$4&lt;=$G84)*(BZ$4-$E84+1),$I84/2,$L84,TRUE))/(1-2*_xlfn.NORM.DIST(0,$I84/2,$L84,TRUE))*$C84+($J84="Steady Growth")*(AND(CA$4&gt;=$E84,CA$4&lt;=$G84)*((CA$4-$E84+1)/($I84*($I84+1)/2)*$C84))+($J84="custom")*CustomCF!BT84</f>
        <v>0</v>
      </c>
      <c r="CB84" s="19">
        <f>($J84="Bell Curve")*(_xlfn.NORM.DIST(AND(CB$4&gt;=$E84,CB$4&lt;=$G84)*(CB$4-$E84+1),$I84/2,$L84,TRUE)-_xlfn.NORM.DIST(AND(CB$4&gt;=$E84,CB$4&lt;=$G84)*(CA$4-$E84+1),$I84/2,$L84,TRUE))/(1-2*_xlfn.NORM.DIST(0,$I84/2,$L84,TRUE))*$C84+($J84="Steady Growth")*(AND(CB$4&gt;=$E84,CB$4&lt;=$G84)*((CB$4-$E84+1)/($I84*($I84+1)/2)*$C84))+($J84="custom")*CustomCF!BU84</f>
        <v>0</v>
      </c>
      <c r="CC84" s="19">
        <f>($J84="Bell Curve")*(_xlfn.NORM.DIST(AND(CC$4&gt;=$E84,CC$4&lt;=$G84)*(CC$4-$E84+1),$I84/2,$L84,TRUE)-_xlfn.NORM.DIST(AND(CC$4&gt;=$E84,CC$4&lt;=$G84)*(CB$4-$E84+1),$I84/2,$L84,TRUE))/(1-2*_xlfn.NORM.DIST(0,$I84/2,$L84,TRUE))*$C84+($J84="Steady Growth")*(AND(CC$4&gt;=$E84,CC$4&lt;=$G84)*((CC$4-$E84+1)/($I84*($I84+1)/2)*$C84))+($J84="custom")*CustomCF!BV84</f>
        <v>0</v>
      </c>
      <c r="CD84" s="19">
        <f>($J84="Bell Curve")*(_xlfn.NORM.DIST(AND(CD$4&gt;=$E84,CD$4&lt;=$G84)*(CD$4-$E84+1),$I84/2,$L84,TRUE)-_xlfn.NORM.DIST(AND(CD$4&gt;=$E84,CD$4&lt;=$G84)*(CC$4-$E84+1),$I84/2,$L84,TRUE))/(1-2*_xlfn.NORM.DIST(0,$I84/2,$L84,TRUE))*$C84+($J84="Steady Growth")*(AND(CD$4&gt;=$E84,CD$4&lt;=$G84)*((CD$4-$E84+1)/($I84*($I84+1)/2)*$C84))+($J84="custom")*CustomCF!BW84</f>
        <v>0</v>
      </c>
      <c r="CE84" s="19">
        <f>($J84="Bell Curve")*(_xlfn.NORM.DIST(AND(CE$4&gt;=$E84,CE$4&lt;=$G84)*(CE$4-$E84+1),$I84/2,$L84,TRUE)-_xlfn.NORM.DIST(AND(CE$4&gt;=$E84,CE$4&lt;=$G84)*(CD$4-$E84+1),$I84/2,$L84,TRUE))/(1-2*_xlfn.NORM.DIST(0,$I84/2,$L84,TRUE))*$C84+($J84="Steady Growth")*(AND(CE$4&gt;=$E84,CE$4&lt;=$G84)*((CE$4-$E84+1)/($I84*($I84+1)/2)*$C84))+($J84="custom")*CustomCF!BX84</f>
        <v>0</v>
      </c>
      <c r="CF84" s="19">
        <f>($J84="Bell Curve")*(_xlfn.NORM.DIST(AND(CF$4&gt;=$E84,CF$4&lt;=$G84)*(CF$4-$E84+1),$I84/2,$L84,TRUE)-_xlfn.NORM.DIST(AND(CF$4&gt;=$E84,CF$4&lt;=$G84)*(CE$4-$E84+1),$I84/2,$L84,TRUE))/(1-2*_xlfn.NORM.DIST(0,$I84/2,$L84,TRUE))*$C84+($J84="Steady Growth")*(AND(CF$4&gt;=$E84,CF$4&lt;=$G84)*((CF$4-$E84+1)/($I84*($I84+1)/2)*$C84))+($J84="custom")*CustomCF!BY84</f>
        <v>0</v>
      </c>
      <c r="CG84" s="19">
        <f>($J84="Bell Curve")*(_xlfn.NORM.DIST(AND(CG$4&gt;=$E84,CG$4&lt;=$G84)*(CG$4-$E84+1),$I84/2,$L84,TRUE)-_xlfn.NORM.DIST(AND(CG$4&gt;=$E84,CG$4&lt;=$G84)*(CF$4-$E84+1),$I84/2,$L84,TRUE))/(1-2*_xlfn.NORM.DIST(0,$I84/2,$L84,TRUE))*$C84+($J84="Steady Growth")*(AND(CG$4&gt;=$E84,CG$4&lt;=$G84)*((CG$4-$E84+1)/($I84*($I84+1)/2)*$C84))+($J84="custom")*CustomCF!BZ84</f>
        <v>0</v>
      </c>
      <c r="CH84" s="19">
        <f>($J84="Bell Curve")*(_xlfn.NORM.DIST(AND(CH$4&gt;=$E84,CH$4&lt;=$G84)*(CH$4-$E84+1),$I84/2,$L84,TRUE)-_xlfn.NORM.DIST(AND(CH$4&gt;=$E84,CH$4&lt;=$G84)*(CG$4-$E84+1),$I84/2,$L84,TRUE))/(1-2*_xlfn.NORM.DIST(0,$I84/2,$L84,TRUE))*$C84+($J84="Steady Growth")*(AND(CH$4&gt;=$E84,CH$4&lt;=$G84)*((CH$4-$E84+1)/($I84*($I84+1)/2)*$C84))+($J84="custom")*CustomCF!CA84</f>
        <v>0</v>
      </c>
      <c r="CI84" s="19">
        <f>($J84="Bell Curve")*(_xlfn.NORM.DIST(AND(CI$4&gt;=$E84,CI$4&lt;=$G84)*(CI$4-$E84+1),$I84/2,$L84,TRUE)-_xlfn.NORM.DIST(AND(CI$4&gt;=$E84,CI$4&lt;=$G84)*(CH$4-$E84+1),$I84/2,$L84,TRUE))/(1-2*_xlfn.NORM.DIST(0,$I84/2,$L84,TRUE))*$C84+($J84="Steady Growth")*(AND(CI$4&gt;=$E84,CI$4&lt;=$G84)*((CI$4-$E84+1)/($I84*($I84+1)/2)*$C84))+($J84="custom")*CustomCF!CB84</f>
        <v>0</v>
      </c>
      <c r="CJ84" s="19">
        <f>($J84="Bell Curve")*(_xlfn.NORM.DIST(AND(CJ$4&gt;=$E84,CJ$4&lt;=$G84)*(CJ$4-$E84+1),$I84/2,$L84,TRUE)-_xlfn.NORM.DIST(AND(CJ$4&gt;=$E84,CJ$4&lt;=$G84)*(CI$4-$E84+1),$I84/2,$L84,TRUE))/(1-2*_xlfn.NORM.DIST(0,$I84/2,$L84,TRUE))*$C84+($J84="Steady Growth")*(AND(CJ$4&gt;=$E84,CJ$4&lt;=$G84)*((CJ$4-$E84+1)/($I84*($I84+1)/2)*$C84))+($J84="custom")*CustomCF!CC84</f>
        <v>0</v>
      </c>
      <c r="CK84" s="19">
        <f>($J84="Bell Curve")*(_xlfn.NORM.DIST(AND(CK$4&gt;=$E84,CK$4&lt;=$G84)*(CK$4-$E84+1),$I84/2,$L84,TRUE)-_xlfn.NORM.DIST(AND(CK$4&gt;=$E84,CK$4&lt;=$G84)*(CJ$4-$E84+1),$I84/2,$L84,TRUE))/(1-2*_xlfn.NORM.DIST(0,$I84/2,$L84,TRUE))*$C84+($J84="Steady Growth")*(AND(CK$4&gt;=$E84,CK$4&lt;=$G84)*((CK$4-$E84+1)/($I84*($I84+1)/2)*$C84))+($J84="custom")*CustomCF!CD84</f>
        <v>0</v>
      </c>
      <c r="CL84" s="19">
        <f>($J84="Bell Curve")*(_xlfn.NORM.DIST(AND(CL$4&gt;=$E84,CL$4&lt;=$G84)*(CL$4-$E84+1),$I84/2,$L84,TRUE)-_xlfn.NORM.DIST(AND(CL$4&gt;=$E84,CL$4&lt;=$G84)*(CK$4-$E84+1),$I84/2,$L84,TRUE))/(1-2*_xlfn.NORM.DIST(0,$I84/2,$L84,TRUE))*$C84+($J84="Steady Growth")*(AND(CL$4&gt;=$E84,CL$4&lt;=$G84)*((CL$4-$E84+1)/($I84*($I84+1)/2)*$C84))+($J84="custom")*CustomCF!CE84</f>
        <v>0</v>
      </c>
      <c r="CM84" s="19">
        <f>($J84="Bell Curve")*(_xlfn.NORM.DIST(AND(CM$4&gt;=$E84,CM$4&lt;=$G84)*(CM$4-$E84+1),$I84/2,$L84,TRUE)-_xlfn.NORM.DIST(AND(CM$4&gt;=$E84,CM$4&lt;=$G84)*(CL$4-$E84+1),$I84/2,$L84,TRUE))/(1-2*_xlfn.NORM.DIST(0,$I84/2,$L84,TRUE))*$C84+($J84="Steady Growth")*(AND(CM$4&gt;=$E84,CM$4&lt;=$G84)*((CM$4-$E84+1)/($I84*($I84+1)/2)*$C84))+($J84="custom")*CustomCF!CF84</f>
        <v>0</v>
      </c>
      <c r="CN84" s="19">
        <f>($J84="Bell Curve")*(_xlfn.NORM.DIST(AND(CN$4&gt;=$E84,CN$4&lt;=$G84)*(CN$4-$E84+1),$I84/2,$L84,TRUE)-_xlfn.NORM.DIST(AND(CN$4&gt;=$E84,CN$4&lt;=$G84)*(CM$4-$E84+1),$I84/2,$L84,TRUE))/(1-2*_xlfn.NORM.DIST(0,$I84/2,$L84,TRUE))*$C84+($J84="Steady Growth")*(AND(CN$4&gt;=$E84,CN$4&lt;=$G84)*((CN$4-$E84+1)/($I84*($I84+1)/2)*$C84))+($J84="custom")*CustomCF!CG84</f>
        <v>0</v>
      </c>
      <c r="CO84" s="19">
        <f>($J84="Bell Curve")*(_xlfn.NORM.DIST(AND(CO$4&gt;=$E84,CO$4&lt;=$G84)*(CO$4-$E84+1),$I84/2,$L84,TRUE)-_xlfn.NORM.DIST(AND(CO$4&gt;=$E84,CO$4&lt;=$G84)*(CN$4-$E84+1),$I84/2,$L84,TRUE))/(1-2*_xlfn.NORM.DIST(0,$I84/2,$L84,TRUE))*$C84+($J84="Steady Growth")*(AND(CO$4&gt;=$E84,CO$4&lt;=$G84)*((CO$4-$E84+1)/($I84*($I84+1)/2)*$C84))+($J84="custom")*CustomCF!CH84</f>
        <v>0</v>
      </c>
      <c r="CP84" s="19">
        <f>($J84="Bell Curve")*(_xlfn.NORM.DIST(AND(CP$4&gt;=$E84,CP$4&lt;=$G84)*(CP$4-$E84+1),$I84/2,$L84,TRUE)-_xlfn.NORM.DIST(AND(CP$4&gt;=$E84,CP$4&lt;=$G84)*(CO$4-$E84+1),$I84/2,$L84,TRUE))/(1-2*_xlfn.NORM.DIST(0,$I84/2,$L84,TRUE))*$C84+($J84="Steady Growth")*(AND(CP$4&gt;=$E84,CP$4&lt;=$G84)*((CP$4-$E84+1)/($I84*($I84+1)/2)*$C84))+($J84="custom")*CustomCF!CI84</f>
        <v>0</v>
      </c>
      <c r="CQ84" s="19">
        <f>($J84="Bell Curve")*(_xlfn.NORM.DIST(AND(CQ$4&gt;=$E84,CQ$4&lt;=$G84)*(CQ$4-$E84+1),$I84/2,$L84,TRUE)-_xlfn.NORM.DIST(AND(CQ$4&gt;=$E84,CQ$4&lt;=$G84)*(CP$4-$E84+1),$I84/2,$L84,TRUE))/(1-2*_xlfn.NORM.DIST(0,$I84/2,$L84,TRUE))*$C84+($J84="Steady Growth")*(AND(CQ$4&gt;=$E84,CQ$4&lt;=$G84)*((CQ$4-$E84+1)/($I84*($I84+1)/2)*$C84))+($J84="custom")*CustomCF!CJ84</f>
        <v>0</v>
      </c>
      <c r="CR84" s="19">
        <f>($J84="Bell Curve")*(_xlfn.NORM.DIST(AND(CR$4&gt;=$E84,CR$4&lt;=$G84)*(CR$4-$E84+1),$I84/2,$L84,TRUE)-_xlfn.NORM.DIST(AND(CR$4&gt;=$E84,CR$4&lt;=$G84)*(CQ$4-$E84+1),$I84/2,$L84,TRUE))/(1-2*_xlfn.NORM.DIST(0,$I84/2,$L84,TRUE))*$C84+($J84="Steady Growth")*(AND(CR$4&gt;=$E84,CR$4&lt;=$G84)*((CR$4-$E84+1)/($I84*($I84+1)/2)*$C84))+($J84="custom")*CustomCF!CK84</f>
        <v>0</v>
      </c>
      <c r="CS84" s="19">
        <f>($J84="Bell Curve")*(_xlfn.NORM.DIST(AND(CS$4&gt;=$E84,CS$4&lt;=$G84)*(CS$4-$E84+1),$I84/2,$L84,TRUE)-_xlfn.NORM.DIST(AND(CS$4&gt;=$E84,CS$4&lt;=$G84)*(CR$4-$E84+1),$I84/2,$L84,TRUE))/(1-2*_xlfn.NORM.DIST(0,$I84/2,$L84,TRUE))*$C84+($J84="Steady Growth")*(AND(CS$4&gt;=$E84,CS$4&lt;=$G84)*((CS$4-$E84+1)/($I84*($I84+1)/2)*$C84))+($J84="custom")*CustomCF!CL84</f>
        <v>0</v>
      </c>
      <c r="CT84" s="19">
        <f>($J84="Bell Curve")*(_xlfn.NORM.DIST(AND(CT$4&gt;=$E84,CT$4&lt;=$G84)*(CT$4-$E84+1),$I84/2,$L84,TRUE)-_xlfn.NORM.DIST(AND(CT$4&gt;=$E84,CT$4&lt;=$G84)*(CS$4-$E84+1),$I84/2,$L84,TRUE))/(1-2*_xlfn.NORM.DIST(0,$I84/2,$L84,TRUE))*$C84+($J84="Steady Growth")*(AND(CT$4&gt;=$E84,CT$4&lt;=$G84)*((CT$4-$E84+1)/($I84*($I84+1)/2)*$C84))+($J84="custom")*CustomCF!CM84</f>
        <v>0</v>
      </c>
      <c r="CU84" s="19">
        <f>($J84="Bell Curve")*(_xlfn.NORM.DIST(AND(CU$4&gt;=$E84,CU$4&lt;=$G84)*(CU$4-$E84+1),$I84/2,$L84,TRUE)-_xlfn.NORM.DIST(AND(CU$4&gt;=$E84,CU$4&lt;=$G84)*(CT$4-$E84+1),$I84/2,$L84,TRUE))/(1-2*_xlfn.NORM.DIST(0,$I84/2,$L84,TRUE))*$C84+($J84="Steady Growth")*(AND(CU$4&gt;=$E84,CU$4&lt;=$G84)*((CU$4-$E84+1)/($I84*($I84+1)/2)*$C84))+($J84="custom")*CustomCF!CN84</f>
        <v>0</v>
      </c>
      <c r="CV84" s="19">
        <f>($J84="Bell Curve")*(_xlfn.NORM.DIST(AND(CV$4&gt;=$E84,CV$4&lt;=$G84)*(CV$4-$E84+1),$I84/2,$L84,TRUE)-_xlfn.NORM.DIST(AND(CV$4&gt;=$E84,CV$4&lt;=$G84)*(CU$4-$E84+1),$I84/2,$L84,TRUE))/(1-2*_xlfn.NORM.DIST(0,$I84/2,$L84,TRUE))*$C84+($J84="Steady Growth")*(AND(CV$4&gt;=$E84,CV$4&lt;=$G84)*((CV$4-$E84+1)/($I84*($I84+1)/2)*$C84))+($J84="custom")*CustomCF!CO84</f>
        <v>0</v>
      </c>
      <c r="CW84" s="19">
        <f>($J84="Bell Curve")*(_xlfn.NORM.DIST(AND(CW$4&gt;=$E84,CW$4&lt;=$G84)*(CW$4-$E84+1),$I84/2,$L84,TRUE)-_xlfn.NORM.DIST(AND(CW$4&gt;=$E84,CW$4&lt;=$G84)*(CV$4-$E84+1),$I84/2,$L84,TRUE))/(1-2*_xlfn.NORM.DIST(0,$I84/2,$L84,TRUE))*$C84+($J84="Steady Growth")*(AND(CW$4&gt;=$E84,CW$4&lt;=$G84)*((CW$4-$E84+1)/($I84*($I84+1)/2)*$C84))+($J84="custom")*CustomCF!CP84</f>
        <v>0</v>
      </c>
      <c r="CX84" s="19">
        <f>($J84="Bell Curve")*(_xlfn.NORM.DIST(AND(CX$4&gt;=$E84,CX$4&lt;=$G84)*(CX$4-$E84+1),$I84/2,$L84,TRUE)-_xlfn.NORM.DIST(AND(CX$4&gt;=$E84,CX$4&lt;=$G84)*(CW$4-$E84+1),$I84/2,$L84,TRUE))/(1-2*_xlfn.NORM.DIST(0,$I84/2,$L84,TRUE))*$C84+($J84="Steady Growth")*(AND(CX$4&gt;=$E84,CX$4&lt;=$G84)*((CX$4-$E84+1)/($I84*($I84+1)/2)*$C84))+($J84="custom")*CustomCF!CQ84</f>
        <v>0</v>
      </c>
      <c r="CY84" s="19">
        <f>($J84="Bell Curve")*(_xlfn.NORM.DIST(AND(CY$4&gt;=$E84,CY$4&lt;=$G84)*(CY$4-$E84+1),$I84/2,$L84,TRUE)-_xlfn.NORM.DIST(AND(CY$4&gt;=$E84,CY$4&lt;=$G84)*(CX$4-$E84+1),$I84/2,$L84,TRUE))/(1-2*_xlfn.NORM.DIST(0,$I84/2,$L84,TRUE))*$C84+($J84="Steady Growth")*(AND(CY$4&gt;=$E84,CY$4&lt;=$G84)*((CY$4-$E84+1)/($I84*($I84+1)/2)*$C84))+($J84="custom")*CustomCF!CR84</f>
        <v>0</v>
      </c>
      <c r="CZ84" s="19">
        <f>($J84="Bell Curve")*(_xlfn.NORM.DIST(AND(CZ$4&gt;=$E84,CZ$4&lt;=$G84)*(CZ$4-$E84+1),$I84/2,$L84,TRUE)-_xlfn.NORM.DIST(AND(CZ$4&gt;=$E84,CZ$4&lt;=$G84)*(CY$4-$E84+1),$I84/2,$L84,TRUE))/(1-2*_xlfn.NORM.DIST(0,$I84/2,$L84,TRUE))*$C84+($J84="Steady Growth")*(AND(CZ$4&gt;=$E84,CZ$4&lt;=$G84)*((CZ$4-$E84+1)/($I84*($I84+1)/2)*$C84))+($J84="custom")*CustomCF!CS84</f>
        <v>0</v>
      </c>
      <c r="DA84" s="19">
        <f>($J84="Bell Curve")*(_xlfn.NORM.DIST(AND(DA$4&gt;=$E84,DA$4&lt;=$G84)*(DA$4-$E84+1),$I84/2,$L84,TRUE)-_xlfn.NORM.DIST(AND(DA$4&gt;=$E84,DA$4&lt;=$G84)*(CZ$4-$E84+1),$I84/2,$L84,TRUE))/(1-2*_xlfn.NORM.DIST(0,$I84/2,$L84,TRUE))*$C84+($J84="Steady Growth")*(AND(DA$4&gt;=$E84,DA$4&lt;=$G84)*((DA$4-$E84+1)/($I84*($I84+1)/2)*$C84))+($J84="custom")*CustomCF!CT84</f>
        <v>0</v>
      </c>
      <c r="DB84" s="19">
        <f>($J84="Bell Curve")*(_xlfn.NORM.DIST(AND(DB$4&gt;=$E84,DB$4&lt;=$G84)*(DB$4-$E84+1),$I84/2,$L84,TRUE)-_xlfn.NORM.DIST(AND(DB$4&gt;=$E84,DB$4&lt;=$G84)*(DA$4-$E84+1),$I84/2,$L84,TRUE))/(1-2*_xlfn.NORM.DIST(0,$I84/2,$L84,TRUE))*$C84+($J84="Steady Growth")*(AND(DB$4&gt;=$E84,DB$4&lt;=$G84)*((DB$4-$E84+1)/($I84*($I84+1)/2)*$C84))+($J84="custom")*CustomCF!CU84</f>
        <v>0</v>
      </c>
      <c r="DC84" s="19">
        <f>($J84="Bell Curve")*(_xlfn.NORM.DIST(AND(DC$4&gt;=$E84,DC$4&lt;=$G84)*(DC$4-$E84+1),$I84/2,$L84,TRUE)-_xlfn.NORM.DIST(AND(DC$4&gt;=$E84,DC$4&lt;=$G84)*(DB$4-$E84+1),$I84/2,$L84,TRUE))/(1-2*_xlfn.NORM.DIST(0,$I84/2,$L84,TRUE))*$C84+($J84="Steady Growth")*(AND(DC$4&gt;=$E84,DC$4&lt;=$G84)*((DC$4-$E84+1)/($I84*($I84+1)/2)*$C84))+($J84="custom")*CustomCF!CV84</f>
        <v>0</v>
      </c>
      <c r="DD84" s="19">
        <f>($J84="Bell Curve")*(_xlfn.NORM.DIST(AND(DD$4&gt;=$E84,DD$4&lt;=$G84)*(DD$4-$E84+1),$I84/2,$L84,TRUE)-_xlfn.NORM.DIST(AND(DD$4&gt;=$E84,DD$4&lt;=$G84)*(DC$4-$E84+1),$I84/2,$L84,TRUE))/(1-2*_xlfn.NORM.DIST(0,$I84/2,$L84,TRUE))*$C84+($J84="Steady Growth")*(AND(DD$4&gt;=$E84,DD$4&lt;=$G84)*((DD$4-$E84+1)/($I84*($I84+1)/2)*$C84))+($J84="custom")*CustomCF!CW84</f>
        <v>0</v>
      </c>
      <c r="DE84" s="19">
        <f>($J84="Bell Curve")*(_xlfn.NORM.DIST(AND(DE$4&gt;=$E84,DE$4&lt;=$G84)*(DE$4-$E84+1),$I84/2,$L84,TRUE)-_xlfn.NORM.DIST(AND(DE$4&gt;=$E84,DE$4&lt;=$G84)*(DD$4-$E84+1),$I84/2,$L84,TRUE))/(1-2*_xlfn.NORM.DIST(0,$I84/2,$L84,TRUE))*$C84+($J84="Steady Growth")*(AND(DE$4&gt;=$E84,DE$4&lt;=$G84)*((DE$4-$E84+1)/($I84*($I84+1)/2)*$C84))+($J84="custom")*CustomCF!CX84</f>
        <v>0</v>
      </c>
      <c r="DF84" s="19">
        <f>($J84="Bell Curve")*(_xlfn.NORM.DIST(AND(DF$4&gt;=$E84,DF$4&lt;=$G84)*(DF$4-$E84+1),$I84/2,$L84,TRUE)-_xlfn.NORM.DIST(AND(DF$4&gt;=$E84,DF$4&lt;=$G84)*(DE$4-$E84+1),$I84/2,$L84,TRUE))/(1-2*_xlfn.NORM.DIST(0,$I84/2,$L84,TRUE))*$C84+($J84="Steady Growth")*(AND(DF$4&gt;=$E84,DF$4&lt;=$G84)*((DF$4-$E84+1)/($I84*($I84+1)/2)*$C84))+($J84="custom")*CustomCF!CY84</f>
        <v>0</v>
      </c>
      <c r="DG84" s="19">
        <f>($J84="Bell Curve")*(_xlfn.NORM.DIST(AND(DG$4&gt;=$E84,DG$4&lt;=$G84)*(DG$4-$E84+1),$I84/2,$L84,TRUE)-_xlfn.NORM.DIST(AND(DG$4&gt;=$E84,DG$4&lt;=$G84)*(DF$4-$E84+1),$I84/2,$L84,TRUE))/(1-2*_xlfn.NORM.DIST(0,$I84/2,$L84,TRUE))*$C84+($J84="Steady Growth")*(AND(DG$4&gt;=$E84,DG$4&lt;=$G84)*((DG$4-$E84+1)/($I84*($I84+1)/2)*$C84))+($J84="custom")*CustomCF!CZ84</f>
        <v>0</v>
      </c>
      <c r="DH84" s="19">
        <f>($J84="Bell Curve")*(_xlfn.NORM.DIST(AND(DH$4&gt;=$E84,DH$4&lt;=$G84)*(DH$4-$E84+1),$I84/2,$L84,TRUE)-_xlfn.NORM.DIST(AND(DH$4&gt;=$E84,DH$4&lt;=$G84)*(DG$4-$E84+1),$I84/2,$L84,TRUE))/(1-2*_xlfn.NORM.DIST(0,$I84/2,$L84,TRUE))*$C84+($J84="Steady Growth")*(AND(DH$4&gt;=$E84,DH$4&lt;=$G84)*((DH$4-$E84+1)/($I84*($I84+1)/2)*$C84))+($J84="custom")*CustomCF!DA84</f>
        <v>0</v>
      </c>
      <c r="DI84" s="19">
        <f>($J84="Bell Curve")*(_xlfn.NORM.DIST(AND(DI$4&gt;=$E84,DI$4&lt;=$G84)*(DI$4-$E84+1),$I84/2,$L84,TRUE)-_xlfn.NORM.DIST(AND(DI$4&gt;=$E84,DI$4&lt;=$G84)*(DH$4-$E84+1),$I84/2,$L84,TRUE))/(1-2*_xlfn.NORM.DIST(0,$I84/2,$L84,TRUE))*$C84+($J84="Steady Growth")*(AND(DI$4&gt;=$E84,DI$4&lt;=$G84)*((DI$4-$E84+1)/($I84*($I84+1)/2)*$C84))+($J84="custom")*CustomCF!DB84</f>
        <v>0</v>
      </c>
      <c r="DJ84" s="19">
        <f>($J84="Bell Curve")*(_xlfn.NORM.DIST(AND(DJ$4&gt;=$E84,DJ$4&lt;=$G84)*(DJ$4-$E84+1),$I84/2,$L84,TRUE)-_xlfn.NORM.DIST(AND(DJ$4&gt;=$E84,DJ$4&lt;=$G84)*(DI$4-$E84+1),$I84/2,$L84,TRUE))/(1-2*_xlfn.NORM.DIST(0,$I84/2,$L84,TRUE))*$C84+($J84="Steady Growth")*(AND(DJ$4&gt;=$E84,DJ$4&lt;=$G84)*((DJ$4-$E84+1)/($I84*($I84+1)/2)*$C84))+($J84="custom")*CustomCF!DC84</f>
        <v>0</v>
      </c>
      <c r="DK84" s="19">
        <f>($J84="Bell Curve")*(_xlfn.NORM.DIST(AND(DK$4&gt;=$E84,DK$4&lt;=$G84)*(DK$4-$E84+1),$I84/2,$L84,TRUE)-_xlfn.NORM.DIST(AND(DK$4&gt;=$E84,DK$4&lt;=$G84)*(DJ$4-$E84+1),$I84/2,$L84,TRUE))/(1-2*_xlfn.NORM.DIST(0,$I84/2,$L84,TRUE))*$C84+($J84="Steady Growth")*(AND(DK$4&gt;=$E84,DK$4&lt;=$G84)*((DK$4-$E84+1)/($I84*($I84+1)/2)*$C84))+($J84="custom")*CustomCF!DD84</f>
        <v>0</v>
      </c>
      <c r="DL84" s="19">
        <f>($J84="Bell Curve")*(_xlfn.NORM.DIST(AND(DL$4&gt;=$E84,DL$4&lt;=$G84)*(DL$4-$E84+1),$I84/2,$L84,TRUE)-_xlfn.NORM.DIST(AND(DL$4&gt;=$E84,DL$4&lt;=$G84)*(DK$4-$E84+1),$I84/2,$L84,TRUE))/(1-2*_xlfn.NORM.DIST(0,$I84/2,$L84,TRUE))*$C84+($J84="Steady Growth")*(AND(DL$4&gt;=$E84,DL$4&lt;=$G84)*((DL$4-$E84+1)/($I84*($I84+1)/2)*$C84))+($J84="custom")*CustomCF!DE84</f>
        <v>0</v>
      </c>
      <c r="DM84" s="19">
        <f>($J84="Bell Curve")*(_xlfn.NORM.DIST(AND(DM$4&gt;=$E84,DM$4&lt;=$G84)*(DM$4-$E84+1),$I84/2,$L84,TRUE)-_xlfn.NORM.DIST(AND(DM$4&gt;=$E84,DM$4&lt;=$G84)*(DL$4-$E84+1),$I84/2,$L84,TRUE))/(1-2*_xlfn.NORM.DIST(0,$I84/2,$L84,TRUE))*$C84+($J84="Steady Growth")*(AND(DM$4&gt;=$E84,DM$4&lt;=$G84)*((DM$4-$E84+1)/($I84*($I84+1)/2)*$C84))+($J84="custom")*CustomCF!DF84</f>
        <v>0</v>
      </c>
      <c r="DN84" s="19">
        <f>($J84="Bell Curve")*(_xlfn.NORM.DIST(AND(DN$4&gt;=$E84,DN$4&lt;=$G84)*(DN$4-$E84+1),$I84/2,$L84,TRUE)-_xlfn.NORM.DIST(AND(DN$4&gt;=$E84,DN$4&lt;=$G84)*(DM$4-$E84+1),$I84/2,$L84,TRUE))/(1-2*_xlfn.NORM.DIST(0,$I84/2,$L84,TRUE))*$C84+($J84="Steady Growth")*(AND(DN$4&gt;=$E84,DN$4&lt;=$G84)*((DN$4-$E84+1)/($I84*($I84+1)/2)*$C84))+($J84="custom")*CustomCF!DG84</f>
        <v>0</v>
      </c>
      <c r="DO84" s="19">
        <f>($J84="Bell Curve")*(_xlfn.NORM.DIST(AND(DO$4&gt;=$E84,DO$4&lt;=$G84)*(DO$4-$E84+1),$I84/2,$L84,TRUE)-_xlfn.NORM.DIST(AND(DO$4&gt;=$E84,DO$4&lt;=$G84)*(DN$4-$E84+1),$I84/2,$L84,TRUE))/(1-2*_xlfn.NORM.DIST(0,$I84/2,$L84,TRUE))*$C84+($J84="Steady Growth")*(AND(DO$4&gt;=$E84,DO$4&lt;=$G84)*((DO$4-$E84+1)/($I84*($I84+1)/2)*$C84))+($J84="custom")*CustomCF!DH84</f>
        <v>0</v>
      </c>
      <c r="DP84" s="19">
        <f>($J84="Bell Curve")*(_xlfn.NORM.DIST(AND(DP$4&gt;=$E84,DP$4&lt;=$G84)*(DP$4-$E84+1),$I84/2,$L84,TRUE)-_xlfn.NORM.DIST(AND(DP$4&gt;=$E84,DP$4&lt;=$G84)*(DO$4-$E84+1),$I84/2,$L84,TRUE))/(1-2*_xlfn.NORM.DIST(0,$I84/2,$L84,TRUE))*$C84+($J84="Steady Growth")*(AND(DP$4&gt;=$E84,DP$4&lt;=$G84)*((DP$4-$E84+1)/($I84*($I84+1)/2)*$C84))+($J84="custom")*CustomCF!DI84</f>
        <v>0</v>
      </c>
      <c r="DQ84" s="19">
        <f>($J84="Bell Curve")*(_xlfn.NORM.DIST(AND(DQ$4&gt;=$E84,DQ$4&lt;=$G84)*(DQ$4-$E84+1),$I84/2,$L84,TRUE)-_xlfn.NORM.DIST(AND(DQ$4&gt;=$E84,DQ$4&lt;=$G84)*(DP$4-$E84+1),$I84/2,$L84,TRUE))/(1-2*_xlfn.NORM.DIST(0,$I84/2,$L84,TRUE))*$C84+($J84="Steady Growth")*(AND(DQ$4&gt;=$E84,DQ$4&lt;=$G84)*((DQ$4-$E84+1)/($I84*($I84+1)/2)*$C84))+($J84="custom")*CustomCF!DJ84</f>
        <v>0</v>
      </c>
      <c r="DR84" s="19">
        <f>($J84="Bell Curve")*(_xlfn.NORM.DIST(AND(DR$4&gt;=$E84,DR$4&lt;=$G84)*(DR$4-$E84+1),$I84/2,$L84,TRUE)-_xlfn.NORM.DIST(AND(DR$4&gt;=$E84,DR$4&lt;=$G84)*(DQ$4-$E84+1),$I84/2,$L84,TRUE))/(1-2*_xlfn.NORM.DIST(0,$I84/2,$L84,TRUE))*$C84+($J84="Steady Growth")*(AND(DR$4&gt;=$E84,DR$4&lt;=$G84)*((DR$4-$E84+1)/($I84*($I84+1)/2)*$C84))+($J84="custom")*CustomCF!DK84</f>
        <v>0</v>
      </c>
      <c r="DS84" s="19">
        <f>($J84="Bell Curve")*(_xlfn.NORM.DIST(AND(DS$4&gt;=$E84,DS$4&lt;=$G84)*(DS$4-$E84+1),$I84/2,$L84,TRUE)-_xlfn.NORM.DIST(AND(DS$4&gt;=$E84,DS$4&lt;=$G84)*(DR$4-$E84+1),$I84/2,$L84,TRUE))/(1-2*_xlfn.NORM.DIST(0,$I84/2,$L84,TRUE))*$C84+($J84="Steady Growth")*(AND(DS$4&gt;=$E84,DS$4&lt;=$G84)*((DS$4-$E84+1)/($I84*($I84+1)/2)*$C84))+($J84="custom")*CustomCF!DL84</f>
        <v>0</v>
      </c>
      <c r="DT84" s="19">
        <f>($J84="Bell Curve")*(_xlfn.NORM.DIST(AND(DT$4&gt;=$E84,DT$4&lt;=$G84)*(DT$4-$E84+1),$I84/2,$L84,TRUE)-_xlfn.NORM.DIST(AND(DT$4&gt;=$E84,DT$4&lt;=$G84)*(DS$4-$E84+1),$I84/2,$L84,TRUE))/(1-2*_xlfn.NORM.DIST(0,$I84/2,$L84,TRUE))*$C84+($J84="Steady Growth")*(AND(DT$4&gt;=$E84,DT$4&lt;=$G84)*((DT$4-$E84+1)/($I84*($I84+1)/2)*$C84))+($J84="custom")*CustomCF!DM84</f>
        <v>0</v>
      </c>
      <c r="DU84" s="19">
        <f>($J84="Bell Curve")*(_xlfn.NORM.DIST(AND(DU$4&gt;=$E84,DU$4&lt;=$G84)*(DU$4-$E84+1),$I84/2,$L84,TRUE)-_xlfn.NORM.DIST(AND(DU$4&gt;=$E84,DU$4&lt;=$G84)*(DT$4-$E84+1),$I84/2,$L84,TRUE))/(1-2*_xlfn.NORM.DIST(0,$I84/2,$L84,TRUE))*$C84+($J84="Steady Growth")*(AND(DU$4&gt;=$E84,DU$4&lt;=$G84)*((DU$4-$E84+1)/($I84*($I84+1)/2)*$C84))+($J84="custom")*CustomCF!DN84</f>
        <v>0</v>
      </c>
      <c r="DV84" s="19">
        <f>($J84="Bell Curve")*(_xlfn.NORM.DIST(AND(DV$4&gt;=$E84,DV$4&lt;=$G84)*(DV$4-$E84+1),$I84/2,$L84,TRUE)-_xlfn.NORM.DIST(AND(DV$4&gt;=$E84,DV$4&lt;=$G84)*(DU$4-$E84+1),$I84/2,$L84,TRUE))/(1-2*_xlfn.NORM.DIST(0,$I84/2,$L84,TRUE))*$C84+($J84="Steady Growth")*(AND(DV$4&gt;=$E84,DV$4&lt;=$G84)*((DV$4-$E84+1)/($I84*($I84+1)/2)*$C84))+($J84="custom")*CustomCF!DO84</f>
        <v>0</v>
      </c>
      <c r="DW84" s="19">
        <f>($J84="Bell Curve")*(_xlfn.NORM.DIST(AND(DW$4&gt;=$E84,DW$4&lt;=$G84)*(DW$4-$E84+1),$I84/2,$L84,TRUE)-_xlfn.NORM.DIST(AND(DW$4&gt;=$E84,DW$4&lt;=$G84)*(DV$4-$E84+1),$I84/2,$L84,TRUE))/(1-2*_xlfn.NORM.DIST(0,$I84/2,$L84,TRUE))*$C84+($J84="Steady Growth")*(AND(DW$4&gt;=$E84,DW$4&lt;=$G84)*((DW$4-$E84+1)/($I84*($I84+1)/2)*$C84))+($J84="custom")*CustomCF!DP84</f>
        <v>0</v>
      </c>
      <c r="DX84" s="19">
        <f>($J84="Bell Curve")*(_xlfn.NORM.DIST(AND(DX$4&gt;=$E84,DX$4&lt;=$G84)*(DX$4-$E84+1),$I84/2,$L84,TRUE)-_xlfn.NORM.DIST(AND(DX$4&gt;=$E84,DX$4&lt;=$G84)*(DW$4-$E84+1),$I84/2,$L84,TRUE))/(1-2*_xlfn.NORM.DIST(0,$I84/2,$L84,TRUE))*$C84+($J84="Steady Growth")*(AND(DX$4&gt;=$E84,DX$4&lt;=$G84)*((DX$4-$E84+1)/($I84*($I84+1)/2)*$C84))+($J84="custom")*CustomCF!DQ84</f>
        <v>0</v>
      </c>
      <c r="DY84" s="19">
        <f>($J84="Bell Curve")*(_xlfn.NORM.DIST(AND(DY$4&gt;=$E84,DY$4&lt;=$G84)*(DY$4-$E84+1),$I84/2,$L84,TRUE)-_xlfn.NORM.DIST(AND(DY$4&gt;=$E84,DY$4&lt;=$G84)*(DX$4-$E84+1),$I84/2,$L84,TRUE))/(1-2*_xlfn.NORM.DIST(0,$I84/2,$L84,TRUE))*$C84+($J84="Steady Growth")*(AND(DY$4&gt;=$E84,DY$4&lt;=$G84)*((DY$4-$E84+1)/($I84*($I84+1)/2)*$C84))+($J84="custom")*CustomCF!DR84</f>
        <v>0</v>
      </c>
      <c r="DZ84" s="19">
        <f>($J84="Bell Curve")*(_xlfn.NORM.DIST(AND(DZ$4&gt;=$E84,DZ$4&lt;=$G84)*(DZ$4-$E84+1),$I84/2,$L84,TRUE)-_xlfn.NORM.DIST(AND(DZ$4&gt;=$E84,DZ$4&lt;=$G84)*(DY$4-$E84+1),$I84/2,$L84,TRUE))/(1-2*_xlfn.NORM.DIST(0,$I84/2,$L84,TRUE))*$C84+($J84="Steady Growth")*(AND(DZ$4&gt;=$E84,DZ$4&lt;=$G84)*((DZ$4-$E84+1)/($I84*($I84+1)/2)*$C84))+($J84="custom")*CustomCF!DS84</f>
        <v>0</v>
      </c>
      <c r="EA84" s="19">
        <f>($J84="Bell Curve")*(_xlfn.NORM.DIST(AND(EA$4&gt;=$E84,EA$4&lt;=$G84)*(EA$4-$E84+1),$I84/2,$L84,TRUE)-_xlfn.NORM.DIST(AND(EA$4&gt;=$E84,EA$4&lt;=$G84)*(DZ$4-$E84+1),$I84/2,$L84,TRUE))/(1-2*_xlfn.NORM.DIST(0,$I84/2,$L84,TRUE))*$C84+($J84="Steady Growth")*(AND(EA$4&gt;=$E84,EA$4&lt;=$G84)*((EA$4-$E84+1)/($I84*($I84+1)/2)*$C84))+($J84="custom")*CustomCF!DT84</f>
        <v>0</v>
      </c>
      <c r="EB84" s="19">
        <f>($J84="Bell Curve")*(_xlfn.NORM.DIST(AND(EB$4&gt;=$E84,EB$4&lt;=$G84)*(EB$4-$E84+1),$I84/2,$L84,TRUE)-_xlfn.NORM.DIST(AND(EB$4&gt;=$E84,EB$4&lt;=$G84)*(EA$4-$E84+1),$I84/2,$L84,TRUE))/(1-2*_xlfn.NORM.DIST(0,$I84/2,$L84,TRUE))*$C84+($J84="Steady Growth")*(AND(EB$4&gt;=$E84,EB$4&lt;=$G84)*((EB$4-$E84+1)/($I84*($I84+1)/2)*$C84))+($J84="custom")*CustomCF!DU84</f>
        <v>0</v>
      </c>
      <c r="EC84" s="19">
        <f>($J84="Bell Curve")*(_xlfn.NORM.DIST(AND(EC$4&gt;=$E84,EC$4&lt;=$G84)*(EC$4-$E84+1),$I84/2,$L84,TRUE)-_xlfn.NORM.DIST(AND(EC$4&gt;=$E84,EC$4&lt;=$G84)*(EB$4-$E84+1),$I84/2,$L84,TRUE))/(1-2*_xlfn.NORM.DIST(0,$I84/2,$L84,TRUE))*$C84+($J84="Steady Growth")*(AND(EC$4&gt;=$E84,EC$4&lt;=$G84)*((EC$4-$E84+1)/($I84*($I84+1)/2)*$C84))+($J84="custom")*CustomCF!DV84</f>
        <v>0</v>
      </c>
      <c r="ED84" s="19">
        <f>($J84="Bell Curve")*(_xlfn.NORM.DIST(AND(ED$4&gt;=$E84,ED$4&lt;=$G84)*(ED$4-$E84+1),$I84/2,$L84,TRUE)-_xlfn.NORM.DIST(AND(ED$4&gt;=$E84,ED$4&lt;=$G84)*(EC$4-$E84+1),$I84/2,$L84,TRUE))/(1-2*_xlfn.NORM.DIST(0,$I84/2,$L84,TRUE))*$C84+($J84="Steady Growth")*(AND(ED$4&gt;=$E84,ED$4&lt;=$G84)*((ED$4-$E84+1)/($I84*($I84+1)/2)*$C84))+($J84="custom")*CustomCF!DW84</f>
        <v>0</v>
      </c>
      <c r="EE84" s="19">
        <f>($J84="Bell Curve")*(_xlfn.NORM.DIST(AND(EE$4&gt;=$E84,EE$4&lt;=$G84)*(EE$4-$E84+1),$I84/2,$L84,TRUE)-_xlfn.NORM.DIST(AND(EE$4&gt;=$E84,EE$4&lt;=$G84)*(ED$4-$E84+1),$I84/2,$L84,TRUE))/(1-2*_xlfn.NORM.DIST(0,$I84/2,$L84,TRUE))*$C84+($J84="Steady Growth")*(AND(EE$4&gt;=$E84,EE$4&lt;=$G84)*((EE$4-$E84+1)/($I84*($I84+1)/2)*$C84))+($J84="custom")*CustomCF!DX84</f>
        <v>0</v>
      </c>
      <c r="EF84" s="121">
        <f>($J84="Bell Curve")*(_xlfn.NORM.DIST(AND(EF$4&gt;=$E84,EF$4&lt;=$G84)*(EF$4-$E84+1),$I84/2,$L84,TRUE)-_xlfn.NORM.DIST(AND(EF$4&gt;=$E84,EF$4&lt;=$G84)*(EE$4-$E84+1),$I84/2,$L84,TRUE))/(1-2*_xlfn.NORM.DIST(0,$I84/2,$L84,TRUE))*$C84+($J84="Steady Growth")*(AND(EF$4&gt;=$E84,EF$4&lt;=$G84)*((EF$4-$E84+1)/($I84*($I84+1)/2)*$C84))+($J84="custom")*CustomCF!DY84</f>
        <v>0</v>
      </c>
    </row>
    <row r="85" spans="2:136" hidden="1" outlineLevel="1" x14ac:dyDescent="0.2">
      <c r="B85" s="103">
        <f>Budget!S31</f>
        <v>0</v>
      </c>
      <c r="C85" s="19">
        <f>Budget!T31</f>
        <v>0</v>
      </c>
      <c r="D85" s="19" t="str">
        <f t="shared" si="29"/>
        <v/>
      </c>
      <c r="E85" s="92">
        <v>0</v>
      </c>
      <c r="F85" s="18">
        <f>IF(J85="Custom",CustomCF!E85,INDEX($P$6:$EF$6,MATCH(E85,$P$4:$EF$4,0)))</f>
        <v>46022</v>
      </c>
      <c r="G85" s="92">
        <v>0</v>
      </c>
      <c r="H85" s="18">
        <f>IF(J85="Custom",CustomCF!F85,INDEX($P$6:$EF$6,MATCH(G85,$P$4:$EF$4,0)))</f>
        <v>46022</v>
      </c>
      <c r="I85" s="9">
        <f t="shared" si="30"/>
        <v>1</v>
      </c>
      <c r="J85" s="92" t="s">
        <v>30</v>
      </c>
      <c r="K85" s="92" t="s">
        <v>31</v>
      </c>
      <c r="L85" s="9">
        <f t="shared" si="28"/>
        <v>10000000</v>
      </c>
      <c r="M85" s="107">
        <f t="shared" si="23"/>
        <v>0</v>
      </c>
      <c r="N85" s="112" t="str">
        <f t="shared" si="31"/>
        <v>OK</v>
      </c>
      <c r="O85" s="112"/>
      <c r="P85" s="19">
        <f>($J85="Bell Curve")*(_xlfn.NORM.DIST(AND(P$4&gt;=$E85,P$4&lt;=$G85)*(P$4-$E85+1),$I85/2,$L85,TRUE)-_xlfn.NORM.DIST(AND(P$4&gt;=$E85,P$4&lt;=$G85)*(N$4-$E85+1),$I85/2,$L85,TRUE))/(1-2*_xlfn.NORM.DIST(0,$I85/2,$L85,TRUE))*$C85+($J85="Steady Growth")*(AND(P$4&gt;=$E85,P$4&lt;=$G85)*((P$4-$E85+1)/($I85*($I85+1)/2)*$C85))+($J85="custom")*CustomCF!I85</f>
        <v>0</v>
      </c>
      <c r="Q85" s="19">
        <f>($J85="Bell Curve")*(_xlfn.NORM.DIST(AND(Q$4&gt;=$E85,Q$4&lt;=$G85)*(Q$4-$E85+1),$I85/2,$L85,TRUE)-_xlfn.NORM.DIST(AND(Q$4&gt;=$E85,Q$4&lt;=$G85)*(P$4-$E85+1),$I85/2,$L85,TRUE))/(1-2*_xlfn.NORM.DIST(0,$I85/2,$L85,TRUE))*$C85+($J85="Steady Growth")*(AND(Q$4&gt;=$E85,Q$4&lt;=$G85)*((Q$4-$E85+1)/($I85*($I85+1)/2)*$C85))+($J85="custom")*CustomCF!J85</f>
        <v>0</v>
      </c>
      <c r="R85" s="19">
        <f>($J85="Bell Curve")*(_xlfn.NORM.DIST(AND(R$4&gt;=$E85,R$4&lt;=$G85)*(R$4-$E85+1),$I85/2,$L85,TRUE)-_xlfn.NORM.DIST(AND(R$4&gt;=$E85,R$4&lt;=$G85)*(Q$4-$E85+1),$I85/2,$L85,TRUE))/(1-2*_xlfn.NORM.DIST(0,$I85/2,$L85,TRUE))*$C85+($J85="Steady Growth")*(AND(R$4&gt;=$E85,R$4&lt;=$G85)*((R$4-$E85+1)/($I85*($I85+1)/2)*$C85))+($J85="custom")*CustomCF!K85</f>
        <v>0</v>
      </c>
      <c r="S85" s="19">
        <f>($J85="Bell Curve")*(_xlfn.NORM.DIST(AND(S$4&gt;=$E85,S$4&lt;=$G85)*(S$4-$E85+1),$I85/2,$L85,TRUE)-_xlfn.NORM.DIST(AND(S$4&gt;=$E85,S$4&lt;=$G85)*(R$4-$E85+1),$I85/2,$L85,TRUE))/(1-2*_xlfn.NORM.DIST(0,$I85/2,$L85,TRUE))*$C85+($J85="Steady Growth")*(AND(S$4&gt;=$E85,S$4&lt;=$G85)*((S$4-$E85+1)/($I85*($I85+1)/2)*$C85))+($J85="custom")*CustomCF!L85</f>
        <v>0</v>
      </c>
      <c r="T85" s="19">
        <f>($J85="Bell Curve")*(_xlfn.NORM.DIST(AND(T$4&gt;=$E85,T$4&lt;=$G85)*(T$4-$E85+1),$I85/2,$L85,TRUE)-_xlfn.NORM.DIST(AND(T$4&gt;=$E85,T$4&lt;=$G85)*(S$4-$E85+1),$I85/2,$L85,TRUE))/(1-2*_xlfn.NORM.DIST(0,$I85/2,$L85,TRUE))*$C85+($J85="Steady Growth")*(AND(T$4&gt;=$E85,T$4&lt;=$G85)*((T$4-$E85+1)/($I85*($I85+1)/2)*$C85))+($J85="custom")*CustomCF!M85</f>
        <v>0</v>
      </c>
      <c r="U85" s="19">
        <f>($J85="Bell Curve")*(_xlfn.NORM.DIST(AND(U$4&gt;=$E85,U$4&lt;=$G85)*(U$4-$E85+1),$I85/2,$L85,TRUE)-_xlfn.NORM.DIST(AND(U$4&gt;=$E85,U$4&lt;=$G85)*(T$4-$E85+1),$I85/2,$L85,TRUE))/(1-2*_xlfn.NORM.DIST(0,$I85/2,$L85,TRUE))*$C85+($J85="Steady Growth")*(AND(U$4&gt;=$E85,U$4&lt;=$G85)*((U$4-$E85+1)/($I85*($I85+1)/2)*$C85))+($J85="custom")*CustomCF!N85</f>
        <v>0</v>
      </c>
      <c r="V85" s="19">
        <f>($J85="Bell Curve")*(_xlfn.NORM.DIST(AND(V$4&gt;=$E85,V$4&lt;=$G85)*(V$4-$E85+1),$I85/2,$L85,TRUE)-_xlfn.NORM.DIST(AND(V$4&gt;=$E85,V$4&lt;=$G85)*(U$4-$E85+1),$I85/2,$L85,TRUE))/(1-2*_xlfn.NORM.DIST(0,$I85/2,$L85,TRUE))*$C85+($J85="Steady Growth")*(AND(V$4&gt;=$E85,V$4&lt;=$G85)*((V$4-$E85+1)/($I85*($I85+1)/2)*$C85))+($J85="custom")*CustomCF!O85</f>
        <v>0</v>
      </c>
      <c r="W85" s="19">
        <f>($J85="Bell Curve")*(_xlfn.NORM.DIST(AND(W$4&gt;=$E85,W$4&lt;=$G85)*(W$4-$E85+1),$I85/2,$L85,TRUE)-_xlfn.NORM.DIST(AND(W$4&gt;=$E85,W$4&lt;=$G85)*(V$4-$E85+1),$I85/2,$L85,TRUE))/(1-2*_xlfn.NORM.DIST(0,$I85/2,$L85,TRUE))*$C85+($J85="Steady Growth")*(AND(W$4&gt;=$E85,W$4&lt;=$G85)*((W$4-$E85+1)/($I85*($I85+1)/2)*$C85))+($J85="custom")*CustomCF!P85</f>
        <v>0</v>
      </c>
      <c r="X85" s="19">
        <f>($J85="Bell Curve")*(_xlfn.NORM.DIST(AND(X$4&gt;=$E85,X$4&lt;=$G85)*(X$4-$E85+1),$I85/2,$L85,TRUE)-_xlfn.NORM.DIST(AND(X$4&gt;=$E85,X$4&lt;=$G85)*(W$4-$E85+1),$I85/2,$L85,TRUE))/(1-2*_xlfn.NORM.DIST(0,$I85/2,$L85,TRUE))*$C85+($J85="Steady Growth")*(AND(X$4&gt;=$E85,X$4&lt;=$G85)*((X$4-$E85+1)/($I85*($I85+1)/2)*$C85))+($J85="custom")*CustomCF!Q85</f>
        <v>0</v>
      </c>
      <c r="Y85" s="19">
        <f>($J85="Bell Curve")*(_xlfn.NORM.DIST(AND(Y$4&gt;=$E85,Y$4&lt;=$G85)*(Y$4-$E85+1),$I85/2,$L85,TRUE)-_xlfn.NORM.DIST(AND(Y$4&gt;=$E85,Y$4&lt;=$G85)*(X$4-$E85+1),$I85/2,$L85,TRUE))/(1-2*_xlfn.NORM.DIST(0,$I85/2,$L85,TRUE))*$C85+($J85="Steady Growth")*(AND(Y$4&gt;=$E85,Y$4&lt;=$G85)*((Y$4-$E85+1)/($I85*($I85+1)/2)*$C85))+($J85="custom")*CustomCF!R85</f>
        <v>0</v>
      </c>
      <c r="Z85" s="19">
        <f>($J85="Bell Curve")*(_xlfn.NORM.DIST(AND(Z$4&gt;=$E85,Z$4&lt;=$G85)*(Z$4-$E85+1),$I85/2,$L85,TRUE)-_xlfn.NORM.DIST(AND(Z$4&gt;=$E85,Z$4&lt;=$G85)*(Y$4-$E85+1),$I85/2,$L85,TRUE))/(1-2*_xlfn.NORM.DIST(0,$I85/2,$L85,TRUE))*$C85+($J85="Steady Growth")*(AND(Z$4&gt;=$E85,Z$4&lt;=$G85)*((Z$4-$E85+1)/($I85*($I85+1)/2)*$C85))+($J85="custom")*CustomCF!S85</f>
        <v>0</v>
      </c>
      <c r="AA85" s="19">
        <f>($J85="Bell Curve")*(_xlfn.NORM.DIST(AND(AA$4&gt;=$E85,AA$4&lt;=$G85)*(AA$4-$E85+1),$I85/2,$L85,TRUE)-_xlfn.NORM.DIST(AND(AA$4&gt;=$E85,AA$4&lt;=$G85)*(Z$4-$E85+1),$I85/2,$L85,TRUE))/(1-2*_xlfn.NORM.DIST(0,$I85/2,$L85,TRUE))*$C85+($J85="Steady Growth")*(AND(AA$4&gt;=$E85,AA$4&lt;=$G85)*((AA$4-$E85+1)/($I85*($I85+1)/2)*$C85))+($J85="custom")*CustomCF!T85</f>
        <v>0</v>
      </c>
      <c r="AB85" s="19">
        <f>($J85="Bell Curve")*(_xlfn.NORM.DIST(AND(AB$4&gt;=$E85,AB$4&lt;=$G85)*(AB$4-$E85+1),$I85/2,$L85,TRUE)-_xlfn.NORM.DIST(AND(AB$4&gt;=$E85,AB$4&lt;=$G85)*(AA$4-$E85+1),$I85/2,$L85,TRUE))/(1-2*_xlfn.NORM.DIST(0,$I85/2,$L85,TRUE))*$C85+($J85="Steady Growth")*(AND(AB$4&gt;=$E85,AB$4&lt;=$G85)*((AB$4-$E85+1)/($I85*($I85+1)/2)*$C85))+($J85="custom")*CustomCF!U85</f>
        <v>0</v>
      </c>
      <c r="AC85" s="19">
        <f>($J85="Bell Curve")*(_xlfn.NORM.DIST(AND(AC$4&gt;=$E85,AC$4&lt;=$G85)*(AC$4-$E85+1),$I85/2,$L85,TRUE)-_xlfn.NORM.DIST(AND(AC$4&gt;=$E85,AC$4&lt;=$G85)*(AB$4-$E85+1),$I85/2,$L85,TRUE))/(1-2*_xlfn.NORM.DIST(0,$I85/2,$L85,TRUE))*$C85+($J85="Steady Growth")*(AND(AC$4&gt;=$E85,AC$4&lt;=$G85)*((AC$4-$E85+1)/($I85*($I85+1)/2)*$C85))+($J85="custom")*CustomCF!V85</f>
        <v>0</v>
      </c>
      <c r="AD85" s="19">
        <f>($J85="Bell Curve")*(_xlfn.NORM.DIST(AND(AD$4&gt;=$E85,AD$4&lt;=$G85)*(AD$4-$E85+1),$I85/2,$L85,TRUE)-_xlfn.NORM.DIST(AND(AD$4&gt;=$E85,AD$4&lt;=$G85)*(AC$4-$E85+1),$I85/2,$L85,TRUE))/(1-2*_xlfn.NORM.DIST(0,$I85/2,$L85,TRUE))*$C85+($J85="Steady Growth")*(AND(AD$4&gt;=$E85,AD$4&lt;=$G85)*((AD$4-$E85+1)/($I85*($I85+1)/2)*$C85))+($J85="custom")*CustomCF!W85</f>
        <v>0</v>
      </c>
      <c r="AE85" s="19">
        <f>($J85="Bell Curve")*(_xlfn.NORM.DIST(AND(AE$4&gt;=$E85,AE$4&lt;=$G85)*(AE$4-$E85+1),$I85/2,$L85,TRUE)-_xlfn.NORM.DIST(AND(AE$4&gt;=$E85,AE$4&lt;=$G85)*(AD$4-$E85+1),$I85/2,$L85,TRUE))/(1-2*_xlfn.NORM.DIST(0,$I85/2,$L85,TRUE))*$C85+($J85="Steady Growth")*(AND(AE$4&gt;=$E85,AE$4&lt;=$G85)*((AE$4-$E85+1)/($I85*($I85+1)/2)*$C85))+($J85="custom")*CustomCF!X85</f>
        <v>0</v>
      </c>
      <c r="AF85" s="19">
        <f>($J85="Bell Curve")*(_xlfn.NORM.DIST(AND(AF$4&gt;=$E85,AF$4&lt;=$G85)*(AF$4-$E85+1),$I85/2,$L85,TRUE)-_xlfn.NORM.DIST(AND(AF$4&gt;=$E85,AF$4&lt;=$G85)*(AE$4-$E85+1),$I85/2,$L85,TRUE))/(1-2*_xlfn.NORM.DIST(0,$I85/2,$L85,TRUE))*$C85+($J85="Steady Growth")*(AND(AF$4&gt;=$E85,AF$4&lt;=$G85)*((AF$4-$E85+1)/($I85*($I85+1)/2)*$C85))+($J85="custom")*CustomCF!Y85</f>
        <v>0</v>
      </c>
      <c r="AG85" s="19">
        <f>($J85="Bell Curve")*(_xlfn.NORM.DIST(AND(AG$4&gt;=$E85,AG$4&lt;=$G85)*(AG$4-$E85+1),$I85/2,$L85,TRUE)-_xlfn.NORM.DIST(AND(AG$4&gt;=$E85,AG$4&lt;=$G85)*(AF$4-$E85+1),$I85/2,$L85,TRUE))/(1-2*_xlfn.NORM.DIST(0,$I85/2,$L85,TRUE))*$C85+($J85="Steady Growth")*(AND(AG$4&gt;=$E85,AG$4&lt;=$G85)*((AG$4-$E85+1)/($I85*($I85+1)/2)*$C85))+($J85="custom")*CustomCF!Z85</f>
        <v>0</v>
      </c>
      <c r="AH85" s="19">
        <f>($J85="Bell Curve")*(_xlfn.NORM.DIST(AND(AH$4&gt;=$E85,AH$4&lt;=$G85)*(AH$4-$E85+1),$I85/2,$L85,TRUE)-_xlfn.NORM.DIST(AND(AH$4&gt;=$E85,AH$4&lt;=$G85)*(AG$4-$E85+1),$I85/2,$L85,TRUE))/(1-2*_xlfn.NORM.DIST(0,$I85/2,$L85,TRUE))*$C85+($J85="Steady Growth")*(AND(AH$4&gt;=$E85,AH$4&lt;=$G85)*((AH$4-$E85+1)/($I85*($I85+1)/2)*$C85))+($J85="custom")*CustomCF!AA85</f>
        <v>0</v>
      </c>
      <c r="AI85" s="19">
        <f>($J85="Bell Curve")*(_xlfn.NORM.DIST(AND(AI$4&gt;=$E85,AI$4&lt;=$G85)*(AI$4-$E85+1),$I85/2,$L85,TRUE)-_xlfn.NORM.DIST(AND(AI$4&gt;=$E85,AI$4&lt;=$G85)*(AH$4-$E85+1),$I85/2,$L85,TRUE))/(1-2*_xlfn.NORM.DIST(0,$I85/2,$L85,TRUE))*$C85+($J85="Steady Growth")*(AND(AI$4&gt;=$E85,AI$4&lt;=$G85)*((AI$4-$E85+1)/($I85*($I85+1)/2)*$C85))+($J85="custom")*CustomCF!AB85</f>
        <v>0</v>
      </c>
      <c r="AJ85" s="19">
        <f>($J85="Bell Curve")*(_xlfn.NORM.DIST(AND(AJ$4&gt;=$E85,AJ$4&lt;=$G85)*(AJ$4-$E85+1),$I85/2,$L85,TRUE)-_xlfn.NORM.DIST(AND(AJ$4&gt;=$E85,AJ$4&lt;=$G85)*(AI$4-$E85+1),$I85/2,$L85,TRUE))/(1-2*_xlfn.NORM.DIST(0,$I85/2,$L85,TRUE))*$C85+($J85="Steady Growth")*(AND(AJ$4&gt;=$E85,AJ$4&lt;=$G85)*((AJ$4-$E85+1)/($I85*($I85+1)/2)*$C85))+($J85="custom")*CustomCF!AC85</f>
        <v>0</v>
      </c>
      <c r="AK85" s="19">
        <f>($J85="Bell Curve")*(_xlfn.NORM.DIST(AND(AK$4&gt;=$E85,AK$4&lt;=$G85)*(AK$4-$E85+1),$I85/2,$L85,TRUE)-_xlfn.NORM.DIST(AND(AK$4&gt;=$E85,AK$4&lt;=$G85)*(AJ$4-$E85+1),$I85/2,$L85,TRUE))/(1-2*_xlfn.NORM.DIST(0,$I85/2,$L85,TRUE))*$C85+($J85="Steady Growth")*(AND(AK$4&gt;=$E85,AK$4&lt;=$G85)*((AK$4-$E85+1)/($I85*($I85+1)/2)*$C85))+($J85="custom")*CustomCF!AD85</f>
        <v>0</v>
      </c>
      <c r="AL85" s="19">
        <f>($J85="Bell Curve")*(_xlfn.NORM.DIST(AND(AL$4&gt;=$E85,AL$4&lt;=$G85)*(AL$4-$E85+1),$I85/2,$L85,TRUE)-_xlfn.NORM.DIST(AND(AL$4&gt;=$E85,AL$4&lt;=$G85)*(AK$4-$E85+1),$I85/2,$L85,TRUE))/(1-2*_xlfn.NORM.DIST(0,$I85/2,$L85,TRUE))*$C85+($J85="Steady Growth")*(AND(AL$4&gt;=$E85,AL$4&lt;=$G85)*((AL$4-$E85+1)/($I85*($I85+1)/2)*$C85))+($J85="custom")*CustomCF!AE85</f>
        <v>0</v>
      </c>
      <c r="AM85" s="19">
        <f>($J85="Bell Curve")*(_xlfn.NORM.DIST(AND(AM$4&gt;=$E85,AM$4&lt;=$G85)*(AM$4-$E85+1),$I85/2,$L85,TRUE)-_xlfn.NORM.DIST(AND(AM$4&gt;=$E85,AM$4&lt;=$G85)*(AL$4-$E85+1),$I85/2,$L85,TRUE))/(1-2*_xlfn.NORM.DIST(0,$I85/2,$L85,TRUE))*$C85+($J85="Steady Growth")*(AND(AM$4&gt;=$E85,AM$4&lt;=$G85)*((AM$4-$E85+1)/($I85*($I85+1)/2)*$C85))+($J85="custom")*CustomCF!AF85</f>
        <v>0</v>
      </c>
      <c r="AN85" s="19">
        <f>($J85="Bell Curve")*(_xlfn.NORM.DIST(AND(AN$4&gt;=$E85,AN$4&lt;=$G85)*(AN$4-$E85+1),$I85/2,$L85,TRUE)-_xlfn.NORM.DIST(AND(AN$4&gt;=$E85,AN$4&lt;=$G85)*(AM$4-$E85+1),$I85/2,$L85,TRUE))/(1-2*_xlfn.NORM.DIST(0,$I85/2,$L85,TRUE))*$C85+($J85="Steady Growth")*(AND(AN$4&gt;=$E85,AN$4&lt;=$G85)*((AN$4-$E85+1)/($I85*($I85+1)/2)*$C85))+($J85="custom")*CustomCF!AG85</f>
        <v>0</v>
      </c>
      <c r="AO85" s="19">
        <f>($J85="Bell Curve")*(_xlfn.NORM.DIST(AND(AO$4&gt;=$E85,AO$4&lt;=$G85)*(AO$4-$E85+1),$I85/2,$L85,TRUE)-_xlfn.NORM.DIST(AND(AO$4&gt;=$E85,AO$4&lt;=$G85)*(AN$4-$E85+1),$I85/2,$L85,TRUE))/(1-2*_xlfn.NORM.DIST(0,$I85/2,$L85,TRUE))*$C85+($J85="Steady Growth")*(AND(AO$4&gt;=$E85,AO$4&lt;=$G85)*((AO$4-$E85+1)/($I85*($I85+1)/2)*$C85))+($J85="custom")*CustomCF!AH85</f>
        <v>0</v>
      </c>
      <c r="AP85" s="19">
        <f>($J85="Bell Curve")*(_xlfn.NORM.DIST(AND(AP$4&gt;=$E85,AP$4&lt;=$G85)*(AP$4-$E85+1),$I85/2,$L85,TRUE)-_xlfn.NORM.DIST(AND(AP$4&gt;=$E85,AP$4&lt;=$G85)*(AO$4-$E85+1),$I85/2,$L85,TRUE))/(1-2*_xlfn.NORM.DIST(0,$I85/2,$L85,TRUE))*$C85+($J85="Steady Growth")*(AND(AP$4&gt;=$E85,AP$4&lt;=$G85)*((AP$4-$E85+1)/($I85*($I85+1)/2)*$C85))+($J85="custom")*CustomCF!AI85</f>
        <v>0</v>
      </c>
      <c r="AQ85" s="19">
        <f>($J85="Bell Curve")*(_xlfn.NORM.DIST(AND(AQ$4&gt;=$E85,AQ$4&lt;=$G85)*(AQ$4-$E85+1),$I85/2,$L85,TRUE)-_xlfn.NORM.DIST(AND(AQ$4&gt;=$E85,AQ$4&lt;=$G85)*(AP$4-$E85+1),$I85/2,$L85,TRUE))/(1-2*_xlfn.NORM.DIST(0,$I85/2,$L85,TRUE))*$C85+($J85="Steady Growth")*(AND(AQ$4&gt;=$E85,AQ$4&lt;=$G85)*((AQ$4-$E85+1)/($I85*($I85+1)/2)*$C85))+($J85="custom")*CustomCF!AJ85</f>
        <v>0</v>
      </c>
      <c r="AR85" s="19">
        <f>($J85="Bell Curve")*(_xlfn.NORM.DIST(AND(AR$4&gt;=$E85,AR$4&lt;=$G85)*(AR$4-$E85+1),$I85/2,$L85,TRUE)-_xlfn.NORM.DIST(AND(AR$4&gt;=$E85,AR$4&lt;=$G85)*(AQ$4-$E85+1),$I85/2,$L85,TRUE))/(1-2*_xlfn.NORM.DIST(0,$I85/2,$L85,TRUE))*$C85+($J85="Steady Growth")*(AND(AR$4&gt;=$E85,AR$4&lt;=$G85)*((AR$4-$E85+1)/($I85*($I85+1)/2)*$C85))+($J85="custom")*CustomCF!AK85</f>
        <v>0</v>
      </c>
      <c r="AS85" s="19">
        <f>($J85="Bell Curve")*(_xlfn.NORM.DIST(AND(AS$4&gt;=$E85,AS$4&lt;=$G85)*(AS$4-$E85+1),$I85/2,$L85,TRUE)-_xlfn.NORM.DIST(AND(AS$4&gt;=$E85,AS$4&lt;=$G85)*(AR$4-$E85+1),$I85/2,$L85,TRUE))/(1-2*_xlfn.NORM.DIST(0,$I85/2,$L85,TRUE))*$C85+($J85="Steady Growth")*(AND(AS$4&gt;=$E85,AS$4&lt;=$G85)*((AS$4-$E85+1)/($I85*($I85+1)/2)*$C85))+($J85="custom")*CustomCF!AL85</f>
        <v>0</v>
      </c>
      <c r="AT85" s="19">
        <f>($J85="Bell Curve")*(_xlfn.NORM.DIST(AND(AT$4&gt;=$E85,AT$4&lt;=$G85)*(AT$4-$E85+1),$I85/2,$L85,TRUE)-_xlfn.NORM.DIST(AND(AT$4&gt;=$E85,AT$4&lt;=$G85)*(AS$4-$E85+1),$I85/2,$L85,TRUE))/(1-2*_xlfn.NORM.DIST(0,$I85/2,$L85,TRUE))*$C85+($J85="Steady Growth")*(AND(AT$4&gt;=$E85,AT$4&lt;=$G85)*((AT$4-$E85+1)/($I85*($I85+1)/2)*$C85))+($J85="custom")*CustomCF!AM85</f>
        <v>0</v>
      </c>
      <c r="AU85" s="19">
        <f>($J85="Bell Curve")*(_xlfn.NORM.DIST(AND(AU$4&gt;=$E85,AU$4&lt;=$G85)*(AU$4-$E85+1),$I85/2,$L85,TRUE)-_xlfn.NORM.DIST(AND(AU$4&gt;=$E85,AU$4&lt;=$G85)*(AT$4-$E85+1),$I85/2,$L85,TRUE))/(1-2*_xlfn.NORM.DIST(0,$I85/2,$L85,TRUE))*$C85+($J85="Steady Growth")*(AND(AU$4&gt;=$E85,AU$4&lt;=$G85)*((AU$4-$E85+1)/($I85*($I85+1)/2)*$C85))+($J85="custom")*CustomCF!AN85</f>
        <v>0</v>
      </c>
      <c r="AV85" s="19">
        <f>($J85="Bell Curve")*(_xlfn.NORM.DIST(AND(AV$4&gt;=$E85,AV$4&lt;=$G85)*(AV$4-$E85+1),$I85/2,$L85,TRUE)-_xlfn.NORM.DIST(AND(AV$4&gt;=$E85,AV$4&lt;=$G85)*(AU$4-$E85+1),$I85/2,$L85,TRUE))/(1-2*_xlfn.NORM.DIST(0,$I85/2,$L85,TRUE))*$C85+($J85="Steady Growth")*(AND(AV$4&gt;=$E85,AV$4&lt;=$G85)*((AV$4-$E85+1)/($I85*($I85+1)/2)*$C85))+($J85="custom")*CustomCF!AO85</f>
        <v>0</v>
      </c>
      <c r="AW85" s="19">
        <f>($J85="Bell Curve")*(_xlfn.NORM.DIST(AND(AW$4&gt;=$E85,AW$4&lt;=$G85)*(AW$4-$E85+1),$I85/2,$L85,TRUE)-_xlfn.NORM.DIST(AND(AW$4&gt;=$E85,AW$4&lt;=$G85)*(AV$4-$E85+1),$I85/2,$L85,TRUE))/(1-2*_xlfn.NORM.DIST(0,$I85/2,$L85,TRUE))*$C85+($J85="Steady Growth")*(AND(AW$4&gt;=$E85,AW$4&lt;=$G85)*((AW$4-$E85+1)/($I85*($I85+1)/2)*$C85))+($J85="custom")*CustomCF!AP85</f>
        <v>0</v>
      </c>
      <c r="AX85" s="19">
        <f>($J85="Bell Curve")*(_xlfn.NORM.DIST(AND(AX$4&gt;=$E85,AX$4&lt;=$G85)*(AX$4-$E85+1),$I85/2,$L85,TRUE)-_xlfn.NORM.DIST(AND(AX$4&gt;=$E85,AX$4&lt;=$G85)*(AW$4-$E85+1),$I85/2,$L85,TRUE))/(1-2*_xlfn.NORM.DIST(0,$I85/2,$L85,TRUE))*$C85+($J85="Steady Growth")*(AND(AX$4&gt;=$E85,AX$4&lt;=$G85)*((AX$4-$E85+1)/($I85*($I85+1)/2)*$C85))+($J85="custom")*CustomCF!AQ85</f>
        <v>0</v>
      </c>
      <c r="AY85" s="19">
        <f>($J85="Bell Curve")*(_xlfn.NORM.DIST(AND(AY$4&gt;=$E85,AY$4&lt;=$G85)*(AY$4-$E85+1),$I85/2,$L85,TRUE)-_xlfn.NORM.DIST(AND(AY$4&gt;=$E85,AY$4&lt;=$G85)*(AX$4-$E85+1),$I85/2,$L85,TRUE))/(1-2*_xlfn.NORM.DIST(0,$I85/2,$L85,TRUE))*$C85+($J85="Steady Growth")*(AND(AY$4&gt;=$E85,AY$4&lt;=$G85)*((AY$4-$E85+1)/($I85*($I85+1)/2)*$C85))+($J85="custom")*CustomCF!AR85</f>
        <v>0</v>
      </c>
      <c r="AZ85" s="19">
        <f>($J85="Bell Curve")*(_xlfn.NORM.DIST(AND(AZ$4&gt;=$E85,AZ$4&lt;=$G85)*(AZ$4-$E85+1),$I85/2,$L85,TRUE)-_xlfn.NORM.DIST(AND(AZ$4&gt;=$E85,AZ$4&lt;=$G85)*(AY$4-$E85+1),$I85/2,$L85,TRUE))/(1-2*_xlfn.NORM.DIST(0,$I85/2,$L85,TRUE))*$C85+($J85="Steady Growth")*(AND(AZ$4&gt;=$E85,AZ$4&lt;=$G85)*((AZ$4-$E85+1)/($I85*($I85+1)/2)*$C85))+($J85="custom")*CustomCF!AS85</f>
        <v>0</v>
      </c>
      <c r="BA85" s="19">
        <f>($J85="Bell Curve")*(_xlfn.NORM.DIST(AND(BA$4&gt;=$E85,BA$4&lt;=$G85)*(BA$4-$E85+1),$I85/2,$L85,TRUE)-_xlfn.NORM.DIST(AND(BA$4&gt;=$E85,BA$4&lt;=$G85)*(AZ$4-$E85+1),$I85/2,$L85,TRUE))/(1-2*_xlfn.NORM.DIST(0,$I85/2,$L85,TRUE))*$C85+($J85="Steady Growth")*(AND(BA$4&gt;=$E85,BA$4&lt;=$G85)*((BA$4-$E85+1)/($I85*($I85+1)/2)*$C85))+($J85="custom")*CustomCF!AT85</f>
        <v>0</v>
      </c>
      <c r="BB85" s="19">
        <f>($J85="Bell Curve")*(_xlfn.NORM.DIST(AND(BB$4&gt;=$E85,BB$4&lt;=$G85)*(BB$4-$E85+1),$I85/2,$L85,TRUE)-_xlfn.NORM.DIST(AND(BB$4&gt;=$E85,BB$4&lt;=$G85)*(BA$4-$E85+1),$I85/2,$L85,TRUE))/(1-2*_xlfn.NORM.DIST(0,$I85/2,$L85,TRUE))*$C85+($J85="Steady Growth")*(AND(BB$4&gt;=$E85,BB$4&lt;=$G85)*((BB$4-$E85+1)/($I85*($I85+1)/2)*$C85))+($J85="custom")*CustomCF!AU85</f>
        <v>0</v>
      </c>
      <c r="BC85" s="19">
        <f>($J85="Bell Curve")*(_xlfn.NORM.DIST(AND(BC$4&gt;=$E85,BC$4&lt;=$G85)*(BC$4-$E85+1),$I85/2,$L85,TRUE)-_xlfn.NORM.DIST(AND(BC$4&gt;=$E85,BC$4&lt;=$G85)*(BB$4-$E85+1),$I85/2,$L85,TRUE))/(1-2*_xlfn.NORM.DIST(0,$I85/2,$L85,TRUE))*$C85+($J85="Steady Growth")*(AND(BC$4&gt;=$E85,BC$4&lt;=$G85)*((BC$4-$E85+1)/($I85*($I85+1)/2)*$C85))+($J85="custom")*CustomCF!AV85</f>
        <v>0</v>
      </c>
      <c r="BD85" s="19">
        <f>($J85="Bell Curve")*(_xlfn.NORM.DIST(AND(BD$4&gt;=$E85,BD$4&lt;=$G85)*(BD$4-$E85+1),$I85/2,$L85,TRUE)-_xlfn.NORM.DIST(AND(BD$4&gt;=$E85,BD$4&lt;=$G85)*(BC$4-$E85+1),$I85/2,$L85,TRUE))/(1-2*_xlfn.NORM.DIST(0,$I85/2,$L85,TRUE))*$C85+($J85="Steady Growth")*(AND(BD$4&gt;=$E85,BD$4&lt;=$G85)*((BD$4-$E85+1)/($I85*($I85+1)/2)*$C85))+($J85="custom")*CustomCF!AW85</f>
        <v>0</v>
      </c>
      <c r="BE85" s="19">
        <f>($J85="Bell Curve")*(_xlfn.NORM.DIST(AND(BE$4&gt;=$E85,BE$4&lt;=$G85)*(BE$4-$E85+1),$I85/2,$L85,TRUE)-_xlfn.NORM.DIST(AND(BE$4&gt;=$E85,BE$4&lt;=$G85)*(BD$4-$E85+1),$I85/2,$L85,TRUE))/(1-2*_xlfn.NORM.DIST(0,$I85/2,$L85,TRUE))*$C85+($J85="Steady Growth")*(AND(BE$4&gt;=$E85,BE$4&lt;=$G85)*((BE$4-$E85+1)/($I85*($I85+1)/2)*$C85))+($J85="custom")*CustomCF!AX85</f>
        <v>0</v>
      </c>
      <c r="BF85" s="19">
        <f>($J85="Bell Curve")*(_xlfn.NORM.DIST(AND(BF$4&gt;=$E85,BF$4&lt;=$G85)*(BF$4-$E85+1),$I85/2,$L85,TRUE)-_xlfn.NORM.DIST(AND(BF$4&gt;=$E85,BF$4&lt;=$G85)*(BE$4-$E85+1),$I85/2,$L85,TRUE))/(1-2*_xlfn.NORM.DIST(0,$I85/2,$L85,TRUE))*$C85+($J85="Steady Growth")*(AND(BF$4&gt;=$E85,BF$4&lt;=$G85)*((BF$4-$E85+1)/($I85*($I85+1)/2)*$C85))+($J85="custom")*CustomCF!AY85</f>
        <v>0</v>
      </c>
      <c r="BG85" s="19">
        <f>($J85="Bell Curve")*(_xlfn.NORM.DIST(AND(BG$4&gt;=$E85,BG$4&lt;=$G85)*(BG$4-$E85+1),$I85/2,$L85,TRUE)-_xlfn.NORM.DIST(AND(BG$4&gt;=$E85,BG$4&lt;=$G85)*(BF$4-$E85+1),$I85/2,$L85,TRUE))/(1-2*_xlfn.NORM.DIST(0,$I85/2,$L85,TRUE))*$C85+($J85="Steady Growth")*(AND(BG$4&gt;=$E85,BG$4&lt;=$G85)*((BG$4-$E85+1)/($I85*($I85+1)/2)*$C85))+($J85="custom")*CustomCF!AZ85</f>
        <v>0</v>
      </c>
      <c r="BH85" s="19">
        <f>($J85="Bell Curve")*(_xlfn.NORM.DIST(AND(BH$4&gt;=$E85,BH$4&lt;=$G85)*(BH$4-$E85+1),$I85/2,$L85,TRUE)-_xlfn.NORM.DIST(AND(BH$4&gt;=$E85,BH$4&lt;=$G85)*(BG$4-$E85+1),$I85/2,$L85,TRUE))/(1-2*_xlfn.NORM.DIST(0,$I85/2,$L85,TRUE))*$C85+($J85="Steady Growth")*(AND(BH$4&gt;=$E85,BH$4&lt;=$G85)*((BH$4-$E85+1)/($I85*($I85+1)/2)*$C85))+($J85="custom")*CustomCF!BA85</f>
        <v>0</v>
      </c>
      <c r="BI85" s="19">
        <f>($J85="Bell Curve")*(_xlfn.NORM.DIST(AND(BI$4&gt;=$E85,BI$4&lt;=$G85)*(BI$4-$E85+1),$I85/2,$L85,TRUE)-_xlfn.NORM.DIST(AND(BI$4&gt;=$E85,BI$4&lt;=$G85)*(BH$4-$E85+1),$I85/2,$L85,TRUE))/(1-2*_xlfn.NORM.DIST(0,$I85/2,$L85,TRUE))*$C85+($J85="Steady Growth")*(AND(BI$4&gt;=$E85,BI$4&lt;=$G85)*((BI$4-$E85+1)/($I85*($I85+1)/2)*$C85))+($J85="custom")*CustomCF!BB85</f>
        <v>0</v>
      </c>
      <c r="BJ85" s="19">
        <f>($J85="Bell Curve")*(_xlfn.NORM.DIST(AND(BJ$4&gt;=$E85,BJ$4&lt;=$G85)*(BJ$4-$E85+1),$I85/2,$L85,TRUE)-_xlfn.NORM.DIST(AND(BJ$4&gt;=$E85,BJ$4&lt;=$G85)*(BI$4-$E85+1),$I85/2,$L85,TRUE))/(1-2*_xlfn.NORM.DIST(0,$I85/2,$L85,TRUE))*$C85+($J85="Steady Growth")*(AND(BJ$4&gt;=$E85,BJ$4&lt;=$G85)*((BJ$4-$E85+1)/($I85*($I85+1)/2)*$C85))+($J85="custom")*CustomCF!BC85</f>
        <v>0</v>
      </c>
      <c r="BK85" s="19">
        <f>($J85="Bell Curve")*(_xlfn.NORM.DIST(AND(BK$4&gt;=$E85,BK$4&lt;=$G85)*(BK$4-$E85+1),$I85/2,$L85,TRUE)-_xlfn.NORM.DIST(AND(BK$4&gt;=$E85,BK$4&lt;=$G85)*(BJ$4-$E85+1),$I85/2,$L85,TRUE))/(1-2*_xlfn.NORM.DIST(0,$I85/2,$L85,TRUE))*$C85+($J85="Steady Growth")*(AND(BK$4&gt;=$E85,BK$4&lt;=$G85)*((BK$4-$E85+1)/($I85*($I85+1)/2)*$C85))+($J85="custom")*CustomCF!BD85</f>
        <v>0</v>
      </c>
      <c r="BL85" s="19">
        <f>($J85="Bell Curve")*(_xlfn.NORM.DIST(AND(BL$4&gt;=$E85,BL$4&lt;=$G85)*(BL$4-$E85+1),$I85/2,$L85,TRUE)-_xlfn.NORM.DIST(AND(BL$4&gt;=$E85,BL$4&lt;=$G85)*(BK$4-$E85+1),$I85/2,$L85,TRUE))/(1-2*_xlfn.NORM.DIST(0,$I85/2,$L85,TRUE))*$C85+($J85="Steady Growth")*(AND(BL$4&gt;=$E85,BL$4&lt;=$G85)*((BL$4-$E85+1)/($I85*($I85+1)/2)*$C85))+($J85="custom")*CustomCF!BE85</f>
        <v>0</v>
      </c>
      <c r="BM85" s="19">
        <f>($J85="Bell Curve")*(_xlfn.NORM.DIST(AND(BM$4&gt;=$E85,BM$4&lt;=$G85)*(BM$4-$E85+1),$I85/2,$L85,TRUE)-_xlfn.NORM.DIST(AND(BM$4&gt;=$E85,BM$4&lt;=$G85)*(BL$4-$E85+1),$I85/2,$L85,TRUE))/(1-2*_xlfn.NORM.DIST(0,$I85/2,$L85,TRUE))*$C85+($J85="Steady Growth")*(AND(BM$4&gt;=$E85,BM$4&lt;=$G85)*((BM$4-$E85+1)/($I85*($I85+1)/2)*$C85))+($J85="custom")*CustomCF!BF85</f>
        <v>0</v>
      </c>
      <c r="BN85" s="19">
        <f>($J85="Bell Curve")*(_xlfn.NORM.DIST(AND(BN$4&gt;=$E85,BN$4&lt;=$G85)*(BN$4-$E85+1),$I85/2,$L85,TRUE)-_xlfn.NORM.DIST(AND(BN$4&gt;=$E85,BN$4&lt;=$G85)*(BM$4-$E85+1),$I85/2,$L85,TRUE))/(1-2*_xlfn.NORM.DIST(0,$I85/2,$L85,TRUE))*$C85+($J85="Steady Growth")*(AND(BN$4&gt;=$E85,BN$4&lt;=$G85)*((BN$4-$E85+1)/($I85*($I85+1)/2)*$C85))+($J85="custom")*CustomCF!BG85</f>
        <v>0</v>
      </c>
      <c r="BO85" s="19">
        <f>($J85="Bell Curve")*(_xlfn.NORM.DIST(AND(BO$4&gt;=$E85,BO$4&lt;=$G85)*(BO$4-$E85+1),$I85/2,$L85,TRUE)-_xlfn.NORM.DIST(AND(BO$4&gt;=$E85,BO$4&lt;=$G85)*(BN$4-$E85+1),$I85/2,$L85,TRUE))/(1-2*_xlfn.NORM.DIST(0,$I85/2,$L85,TRUE))*$C85+($J85="Steady Growth")*(AND(BO$4&gt;=$E85,BO$4&lt;=$G85)*((BO$4-$E85+1)/($I85*($I85+1)/2)*$C85))+($J85="custom")*CustomCF!BH85</f>
        <v>0</v>
      </c>
      <c r="BP85" s="19">
        <f>($J85="Bell Curve")*(_xlfn.NORM.DIST(AND(BP$4&gt;=$E85,BP$4&lt;=$G85)*(BP$4-$E85+1),$I85/2,$L85,TRUE)-_xlfn.NORM.DIST(AND(BP$4&gt;=$E85,BP$4&lt;=$G85)*(BO$4-$E85+1),$I85/2,$L85,TRUE))/(1-2*_xlfn.NORM.DIST(0,$I85/2,$L85,TRUE))*$C85+($J85="Steady Growth")*(AND(BP$4&gt;=$E85,BP$4&lt;=$G85)*((BP$4-$E85+1)/($I85*($I85+1)/2)*$C85))+($J85="custom")*CustomCF!BI85</f>
        <v>0</v>
      </c>
      <c r="BQ85" s="19">
        <f>($J85="Bell Curve")*(_xlfn.NORM.DIST(AND(BQ$4&gt;=$E85,BQ$4&lt;=$G85)*(BQ$4-$E85+1),$I85/2,$L85,TRUE)-_xlfn.NORM.DIST(AND(BQ$4&gt;=$E85,BQ$4&lt;=$G85)*(BP$4-$E85+1),$I85/2,$L85,TRUE))/(1-2*_xlfn.NORM.DIST(0,$I85/2,$L85,TRUE))*$C85+($J85="Steady Growth")*(AND(BQ$4&gt;=$E85,BQ$4&lt;=$G85)*((BQ$4-$E85+1)/($I85*($I85+1)/2)*$C85))+($J85="custom")*CustomCF!BJ85</f>
        <v>0</v>
      </c>
      <c r="BR85" s="19">
        <f>($J85="Bell Curve")*(_xlfn.NORM.DIST(AND(BR$4&gt;=$E85,BR$4&lt;=$G85)*(BR$4-$E85+1),$I85/2,$L85,TRUE)-_xlfn.NORM.DIST(AND(BR$4&gt;=$E85,BR$4&lt;=$G85)*(BQ$4-$E85+1),$I85/2,$L85,TRUE))/(1-2*_xlfn.NORM.DIST(0,$I85/2,$L85,TRUE))*$C85+($J85="Steady Growth")*(AND(BR$4&gt;=$E85,BR$4&lt;=$G85)*((BR$4-$E85+1)/($I85*($I85+1)/2)*$C85))+($J85="custom")*CustomCF!BK85</f>
        <v>0</v>
      </c>
      <c r="BS85" s="19">
        <f>($J85="Bell Curve")*(_xlfn.NORM.DIST(AND(BS$4&gt;=$E85,BS$4&lt;=$G85)*(BS$4-$E85+1),$I85/2,$L85,TRUE)-_xlfn.NORM.DIST(AND(BS$4&gt;=$E85,BS$4&lt;=$G85)*(BR$4-$E85+1),$I85/2,$L85,TRUE))/(1-2*_xlfn.NORM.DIST(0,$I85/2,$L85,TRUE))*$C85+($J85="Steady Growth")*(AND(BS$4&gt;=$E85,BS$4&lt;=$G85)*((BS$4-$E85+1)/($I85*($I85+1)/2)*$C85))+($J85="custom")*CustomCF!BL85</f>
        <v>0</v>
      </c>
      <c r="BT85" s="19">
        <f>($J85="Bell Curve")*(_xlfn.NORM.DIST(AND(BT$4&gt;=$E85,BT$4&lt;=$G85)*(BT$4-$E85+1),$I85/2,$L85,TRUE)-_xlfn.NORM.DIST(AND(BT$4&gt;=$E85,BT$4&lt;=$G85)*(BS$4-$E85+1),$I85/2,$L85,TRUE))/(1-2*_xlfn.NORM.DIST(0,$I85/2,$L85,TRUE))*$C85+($J85="Steady Growth")*(AND(BT$4&gt;=$E85,BT$4&lt;=$G85)*((BT$4-$E85+1)/($I85*($I85+1)/2)*$C85))+($J85="custom")*CustomCF!BM85</f>
        <v>0</v>
      </c>
      <c r="BU85" s="19">
        <f>($J85="Bell Curve")*(_xlfn.NORM.DIST(AND(BU$4&gt;=$E85,BU$4&lt;=$G85)*(BU$4-$E85+1),$I85/2,$L85,TRUE)-_xlfn.NORM.DIST(AND(BU$4&gt;=$E85,BU$4&lt;=$G85)*(BT$4-$E85+1),$I85/2,$L85,TRUE))/(1-2*_xlfn.NORM.DIST(0,$I85/2,$L85,TRUE))*$C85+($J85="Steady Growth")*(AND(BU$4&gt;=$E85,BU$4&lt;=$G85)*((BU$4-$E85+1)/($I85*($I85+1)/2)*$C85))+($J85="custom")*CustomCF!BN85</f>
        <v>0</v>
      </c>
      <c r="BV85" s="19">
        <f>($J85="Bell Curve")*(_xlfn.NORM.DIST(AND(BV$4&gt;=$E85,BV$4&lt;=$G85)*(BV$4-$E85+1),$I85/2,$L85,TRUE)-_xlfn.NORM.DIST(AND(BV$4&gt;=$E85,BV$4&lt;=$G85)*(BU$4-$E85+1),$I85/2,$L85,TRUE))/(1-2*_xlfn.NORM.DIST(0,$I85/2,$L85,TRUE))*$C85+($J85="Steady Growth")*(AND(BV$4&gt;=$E85,BV$4&lt;=$G85)*((BV$4-$E85+1)/($I85*($I85+1)/2)*$C85))+($J85="custom")*CustomCF!BO85</f>
        <v>0</v>
      </c>
      <c r="BW85" s="19">
        <f>($J85="Bell Curve")*(_xlfn.NORM.DIST(AND(BW$4&gt;=$E85,BW$4&lt;=$G85)*(BW$4-$E85+1),$I85/2,$L85,TRUE)-_xlfn.NORM.DIST(AND(BW$4&gt;=$E85,BW$4&lt;=$G85)*(BV$4-$E85+1),$I85/2,$L85,TRUE))/(1-2*_xlfn.NORM.DIST(0,$I85/2,$L85,TRUE))*$C85+($J85="Steady Growth")*(AND(BW$4&gt;=$E85,BW$4&lt;=$G85)*((BW$4-$E85+1)/($I85*($I85+1)/2)*$C85))+($J85="custom")*CustomCF!BP85</f>
        <v>0</v>
      </c>
      <c r="BX85" s="19">
        <f>($J85="Bell Curve")*(_xlfn.NORM.DIST(AND(BX$4&gt;=$E85,BX$4&lt;=$G85)*(BX$4-$E85+1),$I85/2,$L85,TRUE)-_xlfn.NORM.DIST(AND(BX$4&gt;=$E85,BX$4&lt;=$G85)*(BW$4-$E85+1),$I85/2,$L85,TRUE))/(1-2*_xlfn.NORM.DIST(0,$I85/2,$L85,TRUE))*$C85+($J85="Steady Growth")*(AND(BX$4&gt;=$E85,BX$4&lt;=$G85)*((BX$4-$E85+1)/($I85*($I85+1)/2)*$C85))+($J85="custom")*CustomCF!BQ85</f>
        <v>0</v>
      </c>
      <c r="BY85" s="19">
        <f>($J85="Bell Curve")*(_xlfn.NORM.DIST(AND(BY$4&gt;=$E85,BY$4&lt;=$G85)*(BY$4-$E85+1),$I85/2,$L85,TRUE)-_xlfn.NORM.DIST(AND(BY$4&gt;=$E85,BY$4&lt;=$G85)*(BX$4-$E85+1),$I85/2,$L85,TRUE))/(1-2*_xlfn.NORM.DIST(0,$I85/2,$L85,TRUE))*$C85+($J85="Steady Growth")*(AND(BY$4&gt;=$E85,BY$4&lt;=$G85)*((BY$4-$E85+1)/($I85*($I85+1)/2)*$C85))+($J85="custom")*CustomCF!BR85</f>
        <v>0</v>
      </c>
      <c r="BZ85" s="19">
        <f>($J85="Bell Curve")*(_xlfn.NORM.DIST(AND(BZ$4&gt;=$E85,BZ$4&lt;=$G85)*(BZ$4-$E85+1),$I85/2,$L85,TRUE)-_xlfn.NORM.DIST(AND(BZ$4&gt;=$E85,BZ$4&lt;=$G85)*(BY$4-$E85+1),$I85/2,$L85,TRUE))/(1-2*_xlfn.NORM.DIST(0,$I85/2,$L85,TRUE))*$C85+($J85="Steady Growth")*(AND(BZ$4&gt;=$E85,BZ$4&lt;=$G85)*((BZ$4-$E85+1)/($I85*($I85+1)/2)*$C85))+($J85="custom")*CustomCF!BS85</f>
        <v>0</v>
      </c>
      <c r="CA85" s="19">
        <f>($J85="Bell Curve")*(_xlfn.NORM.DIST(AND(CA$4&gt;=$E85,CA$4&lt;=$G85)*(CA$4-$E85+1),$I85/2,$L85,TRUE)-_xlfn.NORM.DIST(AND(CA$4&gt;=$E85,CA$4&lt;=$G85)*(BZ$4-$E85+1),$I85/2,$L85,TRUE))/(1-2*_xlfn.NORM.DIST(0,$I85/2,$L85,TRUE))*$C85+($J85="Steady Growth")*(AND(CA$4&gt;=$E85,CA$4&lt;=$G85)*((CA$4-$E85+1)/($I85*($I85+1)/2)*$C85))+($J85="custom")*CustomCF!BT85</f>
        <v>0</v>
      </c>
      <c r="CB85" s="19">
        <f>($J85="Bell Curve")*(_xlfn.NORM.DIST(AND(CB$4&gt;=$E85,CB$4&lt;=$G85)*(CB$4-$E85+1),$I85/2,$L85,TRUE)-_xlfn.NORM.DIST(AND(CB$4&gt;=$E85,CB$4&lt;=$G85)*(CA$4-$E85+1),$I85/2,$L85,TRUE))/(1-2*_xlfn.NORM.DIST(0,$I85/2,$L85,TRUE))*$C85+($J85="Steady Growth")*(AND(CB$4&gt;=$E85,CB$4&lt;=$G85)*((CB$4-$E85+1)/($I85*($I85+1)/2)*$C85))+($J85="custom")*CustomCF!BU85</f>
        <v>0</v>
      </c>
      <c r="CC85" s="19">
        <f>($J85="Bell Curve")*(_xlfn.NORM.DIST(AND(CC$4&gt;=$E85,CC$4&lt;=$G85)*(CC$4-$E85+1),$I85/2,$L85,TRUE)-_xlfn.NORM.DIST(AND(CC$4&gt;=$E85,CC$4&lt;=$G85)*(CB$4-$E85+1),$I85/2,$L85,TRUE))/(1-2*_xlfn.NORM.DIST(0,$I85/2,$L85,TRUE))*$C85+($J85="Steady Growth")*(AND(CC$4&gt;=$E85,CC$4&lt;=$G85)*((CC$4-$E85+1)/($I85*($I85+1)/2)*$C85))+($J85="custom")*CustomCF!BV85</f>
        <v>0</v>
      </c>
      <c r="CD85" s="19">
        <f>($J85="Bell Curve")*(_xlfn.NORM.DIST(AND(CD$4&gt;=$E85,CD$4&lt;=$G85)*(CD$4-$E85+1),$I85/2,$L85,TRUE)-_xlfn.NORM.DIST(AND(CD$4&gt;=$E85,CD$4&lt;=$G85)*(CC$4-$E85+1),$I85/2,$L85,TRUE))/(1-2*_xlfn.NORM.DIST(0,$I85/2,$L85,TRUE))*$C85+($J85="Steady Growth")*(AND(CD$4&gt;=$E85,CD$4&lt;=$G85)*((CD$4-$E85+1)/($I85*($I85+1)/2)*$C85))+($J85="custom")*CustomCF!BW85</f>
        <v>0</v>
      </c>
      <c r="CE85" s="19">
        <f>($J85="Bell Curve")*(_xlfn.NORM.DIST(AND(CE$4&gt;=$E85,CE$4&lt;=$G85)*(CE$4-$E85+1),$I85/2,$L85,TRUE)-_xlfn.NORM.DIST(AND(CE$4&gt;=$E85,CE$4&lt;=$G85)*(CD$4-$E85+1),$I85/2,$L85,TRUE))/(1-2*_xlfn.NORM.DIST(0,$I85/2,$L85,TRUE))*$C85+($J85="Steady Growth")*(AND(CE$4&gt;=$E85,CE$4&lt;=$G85)*((CE$4-$E85+1)/($I85*($I85+1)/2)*$C85))+($J85="custom")*CustomCF!BX85</f>
        <v>0</v>
      </c>
      <c r="CF85" s="19">
        <f>($J85="Bell Curve")*(_xlfn.NORM.DIST(AND(CF$4&gt;=$E85,CF$4&lt;=$G85)*(CF$4-$E85+1),$I85/2,$L85,TRUE)-_xlfn.NORM.DIST(AND(CF$4&gt;=$E85,CF$4&lt;=$G85)*(CE$4-$E85+1),$I85/2,$L85,TRUE))/(1-2*_xlfn.NORM.DIST(0,$I85/2,$L85,TRUE))*$C85+($J85="Steady Growth")*(AND(CF$4&gt;=$E85,CF$4&lt;=$G85)*((CF$4-$E85+1)/($I85*($I85+1)/2)*$C85))+($J85="custom")*CustomCF!BY85</f>
        <v>0</v>
      </c>
      <c r="CG85" s="19">
        <f>($J85="Bell Curve")*(_xlfn.NORM.DIST(AND(CG$4&gt;=$E85,CG$4&lt;=$G85)*(CG$4-$E85+1),$I85/2,$L85,TRUE)-_xlfn.NORM.DIST(AND(CG$4&gt;=$E85,CG$4&lt;=$G85)*(CF$4-$E85+1),$I85/2,$L85,TRUE))/(1-2*_xlfn.NORM.DIST(0,$I85/2,$L85,TRUE))*$C85+($J85="Steady Growth")*(AND(CG$4&gt;=$E85,CG$4&lt;=$G85)*((CG$4-$E85+1)/($I85*($I85+1)/2)*$C85))+($J85="custom")*CustomCF!BZ85</f>
        <v>0</v>
      </c>
      <c r="CH85" s="19">
        <f>($J85="Bell Curve")*(_xlfn.NORM.DIST(AND(CH$4&gt;=$E85,CH$4&lt;=$G85)*(CH$4-$E85+1),$I85/2,$L85,TRUE)-_xlfn.NORM.DIST(AND(CH$4&gt;=$E85,CH$4&lt;=$G85)*(CG$4-$E85+1),$I85/2,$L85,TRUE))/(1-2*_xlfn.NORM.DIST(0,$I85/2,$L85,TRUE))*$C85+($J85="Steady Growth")*(AND(CH$4&gt;=$E85,CH$4&lt;=$G85)*((CH$4-$E85+1)/($I85*($I85+1)/2)*$C85))+($J85="custom")*CustomCF!CA85</f>
        <v>0</v>
      </c>
      <c r="CI85" s="19">
        <f>($J85="Bell Curve")*(_xlfn.NORM.DIST(AND(CI$4&gt;=$E85,CI$4&lt;=$G85)*(CI$4-$E85+1),$I85/2,$L85,TRUE)-_xlfn.NORM.DIST(AND(CI$4&gt;=$E85,CI$4&lt;=$G85)*(CH$4-$E85+1),$I85/2,$L85,TRUE))/(1-2*_xlfn.NORM.DIST(0,$I85/2,$L85,TRUE))*$C85+($J85="Steady Growth")*(AND(CI$4&gt;=$E85,CI$4&lt;=$G85)*((CI$4-$E85+1)/($I85*($I85+1)/2)*$C85))+($J85="custom")*CustomCF!CB85</f>
        <v>0</v>
      </c>
      <c r="CJ85" s="19">
        <f>($J85="Bell Curve")*(_xlfn.NORM.DIST(AND(CJ$4&gt;=$E85,CJ$4&lt;=$G85)*(CJ$4-$E85+1),$I85/2,$L85,TRUE)-_xlfn.NORM.DIST(AND(CJ$4&gt;=$E85,CJ$4&lt;=$G85)*(CI$4-$E85+1),$I85/2,$L85,TRUE))/(1-2*_xlfn.NORM.DIST(0,$I85/2,$L85,TRUE))*$C85+($J85="Steady Growth")*(AND(CJ$4&gt;=$E85,CJ$4&lt;=$G85)*((CJ$4-$E85+1)/($I85*($I85+1)/2)*$C85))+($J85="custom")*CustomCF!CC85</f>
        <v>0</v>
      </c>
      <c r="CK85" s="19">
        <f>($J85="Bell Curve")*(_xlfn.NORM.DIST(AND(CK$4&gt;=$E85,CK$4&lt;=$G85)*(CK$4-$E85+1),$I85/2,$L85,TRUE)-_xlfn.NORM.DIST(AND(CK$4&gt;=$E85,CK$4&lt;=$G85)*(CJ$4-$E85+1),$I85/2,$L85,TRUE))/(1-2*_xlfn.NORM.DIST(0,$I85/2,$L85,TRUE))*$C85+($J85="Steady Growth")*(AND(CK$4&gt;=$E85,CK$4&lt;=$G85)*((CK$4-$E85+1)/($I85*($I85+1)/2)*$C85))+($J85="custom")*CustomCF!CD85</f>
        <v>0</v>
      </c>
      <c r="CL85" s="19">
        <f>($J85="Bell Curve")*(_xlfn.NORM.DIST(AND(CL$4&gt;=$E85,CL$4&lt;=$G85)*(CL$4-$E85+1),$I85/2,$L85,TRUE)-_xlfn.NORM.DIST(AND(CL$4&gt;=$E85,CL$4&lt;=$G85)*(CK$4-$E85+1),$I85/2,$L85,TRUE))/(1-2*_xlfn.NORM.DIST(0,$I85/2,$L85,TRUE))*$C85+($J85="Steady Growth")*(AND(CL$4&gt;=$E85,CL$4&lt;=$G85)*((CL$4-$E85+1)/($I85*($I85+1)/2)*$C85))+($J85="custom")*CustomCF!CE85</f>
        <v>0</v>
      </c>
      <c r="CM85" s="19">
        <f>($J85="Bell Curve")*(_xlfn.NORM.DIST(AND(CM$4&gt;=$E85,CM$4&lt;=$G85)*(CM$4-$E85+1),$I85/2,$L85,TRUE)-_xlfn.NORM.DIST(AND(CM$4&gt;=$E85,CM$4&lt;=$G85)*(CL$4-$E85+1),$I85/2,$L85,TRUE))/(1-2*_xlfn.NORM.DIST(0,$I85/2,$L85,TRUE))*$C85+($J85="Steady Growth")*(AND(CM$4&gt;=$E85,CM$4&lt;=$G85)*((CM$4-$E85+1)/($I85*($I85+1)/2)*$C85))+($J85="custom")*CustomCF!CF85</f>
        <v>0</v>
      </c>
      <c r="CN85" s="19">
        <f>($J85="Bell Curve")*(_xlfn.NORM.DIST(AND(CN$4&gt;=$E85,CN$4&lt;=$G85)*(CN$4-$E85+1),$I85/2,$L85,TRUE)-_xlfn.NORM.DIST(AND(CN$4&gt;=$E85,CN$4&lt;=$G85)*(CM$4-$E85+1),$I85/2,$L85,TRUE))/(1-2*_xlfn.NORM.DIST(0,$I85/2,$L85,TRUE))*$C85+($J85="Steady Growth")*(AND(CN$4&gt;=$E85,CN$4&lt;=$G85)*((CN$4-$E85+1)/($I85*($I85+1)/2)*$C85))+($J85="custom")*CustomCF!CG85</f>
        <v>0</v>
      </c>
      <c r="CO85" s="19">
        <f>($J85="Bell Curve")*(_xlfn.NORM.DIST(AND(CO$4&gt;=$E85,CO$4&lt;=$G85)*(CO$4-$E85+1),$I85/2,$L85,TRUE)-_xlfn.NORM.DIST(AND(CO$4&gt;=$E85,CO$4&lt;=$G85)*(CN$4-$E85+1),$I85/2,$L85,TRUE))/(1-2*_xlfn.NORM.DIST(0,$I85/2,$L85,TRUE))*$C85+($J85="Steady Growth")*(AND(CO$4&gt;=$E85,CO$4&lt;=$G85)*((CO$4-$E85+1)/($I85*($I85+1)/2)*$C85))+($J85="custom")*CustomCF!CH85</f>
        <v>0</v>
      </c>
      <c r="CP85" s="19">
        <f>($J85="Bell Curve")*(_xlfn.NORM.DIST(AND(CP$4&gt;=$E85,CP$4&lt;=$G85)*(CP$4-$E85+1),$I85/2,$L85,TRUE)-_xlfn.NORM.DIST(AND(CP$4&gt;=$E85,CP$4&lt;=$G85)*(CO$4-$E85+1),$I85/2,$L85,TRUE))/(1-2*_xlfn.NORM.DIST(0,$I85/2,$L85,TRUE))*$C85+($J85="Steady Growth")*(AND(CP$4&gt;=$E85,CP$4&lt;=$G85)*((CP$4-$E85+1)/($I85*($I85+1)/2)*$C85))+($J85="custom")*CustomCF!CI85</f>
        <v>0</v>
      </c>
      <c r="CQ85" s="19">
        <f>($J85="Bell Curve")*(_xlfn.NORM.DIST(AND(CQ$4&gt;=$E85,CQ$4&lt;=$G85)*(CQ$4-$E85+1),$I85/2,$L85,TRUE)-_xlfn.NORM.DIST(AND(CQ$4&gt;=$E85,CQ$4&lt;=$G85)*(CP$4-$E85+1),$I85/2,$L85,TRUE))/(1-2*_xlfn.NORM.DIST(0,$I85/2,$L85,TRUE))*$C85+($J85="Steady Growth")*(AND(CQ$4&gt;=$E85,CQ$4&lt;=$G85)*((CQ$4-$E85+1)/($I85*($I85+1)/2)*$C85))+($J85="custom")*CustomCF!CJ85</f>
        <v>0</v>
      </c>
      <c r="CR85" s="19">
        <f>($J85="Bell Curve")*(_xlfn.NORM.DIST(AND(CR$4&gt;=$E85,CR$4&lt;=$G85)*(CR$4-$E85+1),$I85/2,$L85,TRUE)-_xlfn.NORM.DIST(AND(CR$4&gt;=$E85,CR$4&lt;=$G85)*(CQ$4-$E85+1),$I85/2,$L85,TRUE))/(1-2*_xlfn.NORM.DIST(0,$I85/2,$L85,TRUE))*$C85+($J85="Steady Growth")*(AND(CR$4&gt;=$E85,CR$4&lt;=$G85)*((CR$4-$E85+1)/($I85*($I85+1)/2)*$C85))+($J85="custom")*CustomCF!CK85</f>
        <v>0</v>
      </c>
      <c r="CS85" s="19">
        <f>($J85="Bell Curve")*(_xlfn.NORM.DIST(AND(CS$4&gt;=$E85,CS$4&lt;=$G85)*(CS$4-$E85+1),$I85/2,$L85,TRUE)-_xlfn.NORM.DIST(AND(CS$4&gt;=$E85,CS$4&lt;=$G85)*(CR$4-$E85+1),$I85/2,$L85,TRUE))/(1-2*_xlfn.NORM.DIST(0,$I85/2,$L85,TRUE))*$C85+($J85="Steady Growth")*(AND(CS$4&gt;=$E85,CS$4&lt;=$G85)*((CS$4-$E85+1)/($I85*($I85+1)/2)*$C85))+($J85="custom")*CustomCF!CL85</f>
        <v>0</v>
      </c>
      <c r="CT85" s="19">
        <f>($J85="Bell Curve")*(_xlfn.NORM.DIST(AND(CT$4&gt;=$E85,CT$4&lt;=$G85)*(CT$4-$E85+1),$I85/2,$L85,TRUE)-_xlfn.NORM.DIST(AND(CT$4&gt;=$E85,CT$4&lt;=$G85)*(CS$4-$E85+1),$I85/2,$L85,TRUE))/(1-2*_xlfn.NORM.DIST(0,$I85/2,$L85,TRUE))*$C85+($J85="Steady Growth")*(AND(CT$4&gt;=$E85,CT$4&lt;=$G85)*((CT$4-$E85+1)/($I85*($I85+1)/2)*$C85))+($J85="custom")*CustomCF!CM85</f>
        <v>0</v>
      </c>
      <c r="CU85" s="19">
        <f>($J85="Bell Curve")*(_xlfn.NORM.DIST(AND(CU$4&gt;=$E85,CU$4&lt;=$G85)*(CU$4-$E85+1),$I85/2,$L85,TRUE)-_xlfn.NORM.DIST(AND(CU$4&gt;=$E85,CU$4&lt;=$G85)*(CT$4-$E85+1),$I85/2,$L85,TRUE))/(1-2*_xlfn.NORM.DIST(0,$I85/2,$L85,TRUE))*$C85+($J85="Steady Growth")*(AND(CU$4&gt;=$E85,CU$4&lt;=$G85)*((CU$4-$E85+1)/($I85*($I85+1)/2)*$C85))+($J85="custom")*CustomCF!CN85</f>
        <v>0</v>
      </c>
      <c r="CV85" s="19">
        <f>($J85="Bell Curve")*(_xlfn.NORM.DIST(AND(CV$4&gt;=$E85,CV$4&lt;=$G85)*(CV$4-$E85+1),$I85/2,$L85,TRUE)-_xlfn.NORM.DIST(AND(CV$4&gt;=$E85,CV$4&lt;=$G85)*(CU$4-$E85+1),$I85/2,$L85,TRUE))/(1-2*_xlfn.NORM.DIST(0,$I85/2,$L85,TRUE))*$C85+($J85="Steady Growth")*(AND(CV$4&gt;=$E85,CV$4&lt;=$G85)*((CV$4-$E85+1)/($I85*($I85+1)/2)*$C85))+($J85="custom")*CustomCF!CO85</f>
        <v>0</v>
      </c>
      <c r="CW85" s="19">
        <f>($J85="Bell Curve")*(_xlfn.NORM.DIST(AND(CW$4&gt;=$E85,CW$4&lt;=$G85)*(CW$4-$E85+1),$I85/2,$L85,TRUE)-_xlfn.NORM.DIST(AND(CW$4&gt;=$E85,CW$4&lt;=$G85)*(CV$4-$E85+1),$I85/2,$L85,TRUE))/(1-2*_xlfn.NORM.DIST(0,$I85/2,$L85,TRUE))*$C85+($J85="Steady Growth")*(AND(CW$4&gt;=$E85,CW$4&lt;=$G85)*((CW$4-$E85+1)/($I85*($I85+1)/2)*$C85))+($J85="custom")*CustomCF!CP85</f>
        <v>0</v>
      </c>
      <c r="CX85" s="19">
        <f>($J85="Bell Curve")*(_xlfn.NORM.DIST(AND(CX$4&gt;=$E85,CX$4&lt;=$G85)*(CX$4-$E85+1),$I85/2,$L85,TRUE)-_xlfn.NORM.DIST(AND(CX$4&gt;=$E85,CX$4&lt;=$G85)*(CW$4-$E85+1),$I85/2,$L85,TRUE))/(1-2*_xlfn.NORM.DIST(0,$I85/2,$L85,TRUE))*$C85+($J85="Steady Growth")*(AND(CX$4&gt;=$E85,CX$4&lt;=$G85)*((CX$4-$E85+1)/($I85*($I85+1)/2)*$C85))+($J85="custom")*CustomCF!CQ85</f>
        <v>0</v>
      </c>
      <c r="CY85" s="19">
        <f>($J85="Bell Curve")*(_xlfn.NORM.DIST(AND(CY$4&gt;=$E85,CY$4&lt;=$G85)*(CY$4-$E85+1),$I85/2,$L85,TRUE)-_xlfn.NORM.DIST(AND(CY$4&gt;=$E85,CY$4&lt;=$G85)*(CX$4-$E85+1),$I85/2,$L85,TRUE))/(1-2*_xlfn.NORM.DIST(0,$I85/2,$L85,TRUE))*$C85+($J85="Steady Growth")*(AND(CY$4&gt;=$E85,CY$4&lt;=$G85)*((CY$4-$E85+1)/($I85*($I85+1)/2)*$C85))+($J85="custom")*CustomCF!CR85</f>
        <v>0</v>
      </c>
      <c r="CZ85" s="19">
        <f>($J85="Bell Curve")*(_xlfn.NORM.DIST(AND(CZ$4&gt;=$E85,CZ$4&lt;=$G85)*(CZ$4-$E85+1),$I85/2,$L85,TRUE)-_xlfn.NORM.DIST(AND(CZ$4&gt;=$E85,CZ$4&lt;=$G85)*(CY$4-$E85+1),$I85/2,$L85,TRUE))/(1-2*_xlfn.NORM.DIST(0,$I85/2,$L85,TRUE))*$C85+($J85="Steady Growth")*(AND(CZ$4&gt;=$E85,CZ$4&lt;=$G85)*((CZ$4-$E85+1)/($I85*($I85+1)/2)*$C85))+($J85="custom")*CustomCF!CS85</f>
        <v>0</v>
      </c>
      <c r="DA85" s="19">
        <f>($J85="Bell Curve")*(_xlfn.NORM.DIST(AND(DA$4&gt;=$E85,DA$4&lt;=$G85)*(DA$4-$E85+1),$I85/2,$L85,TRUE)-_xlfn.NORM.DIST(AND(DA$4&gt;=$E85,DA$4&lt;=$G85)*(CZ$4-$E85+1),$I85/2,$L85,TRUE))/(1-2*_xlfn.NORM.DIST(0,$I85/2,$L85,TRUE))*$C85+($J85="Steady Growth")*(AND(DA$4&gt;=$E85,DA$4&lt;=$G85)*((DA$4-$E85+1)/($I85*($I85+1)/2)*$C85))+($J85="custom")*CustomCF!CT85</f>
        <v>0</v>
      </c>
      <c r="DB85" s="19">
        <f>($J85="Bell Curve")*(_xlfn.NORM.DIST(AND(DB$4&gt;=$E85,DB$4&lt;=$G85)*(DB$4-$E85+1),$I85/2,$L85,TRUE)-_xlfn.NORM.DIST(AND(DB$4&gt;=$E85,DB$4&lt;=$G85)*(DA$4-$E85+1),$I85/2,$L85,TRUE))/(1-2*_xlfn.NORM.DIST(0,$I85/2,$L85,TRUE))*$C85+($J85="Steady Growth")*(AND(DB$4&gt;=$E85,DB$4&lt;=$G85)*((DB$4-$E85+1)/($I85*($I85+1)/2)*$C85))+($J85="custom")*CustomCF!CU85</f>
        <v>0</v>
      </c>
      <c r="DC85" s="19">
        <f>($J85="Bell Curve")*(_xlfn.NORM.DIST(AND(DC$4&gt;=$E85,DC$4&lt;=$G85)*(DC$4-$E85+1),$I85/2,$L85,TRUE)-_xlfn.NORM.DIST(AND(DC$4&gt;=$E85,DC$4&lt;=$G85)*(DB$4-$E85+1),$I85/2,$L85,TRUE))/(1-2*_xlfn.NORM.DIST(0,$I85/2,$L85,TRUE))*$C85+($J85="Steady Growth")*(AND(DC$4&gt;=$E85,DC$4&lt;=$G85)*((DC$4-$E85+1)/($I85*($I85+1)/2)*$C85))+($J85="custom")*CustomCF!CV85</f>
        <v>0</v>
      </c>
      <c r="DD85" s="19">
        <f>($J85="Bell Curve")*(_xlfn.NORM.DIST(AND(DD$4&gt;=$E85,DD$4&lt;=$G85)*(DD$4-$E85+1),$I85/2,$L85,TRUE)-_xlfn.NORM.DIST(AND(DD$4&gt;=$E85,DD$4&lt;=$G85)*(DC$4-$E85+1),$I85/2,$L85,TRUE))/(1-2*_xlfn.NORM.DIST(0,$I85/2,$L85,TRUE))*$C85+($J85="Steady Growth")*(AND(DD$4&gt;=$E85,DD$4&lt;=$G85)*((DD$4-$E85+1)/($I85*($I85+1)/2)*$C85))+($J85="custom")*CustomCF!CW85</f>
        <v>0</v>
      </c>
      <c r="DE85" s="19">
        <f>($J85="Bell Curve")*(_xlfn.NORM.DIST(AND(DE$4&gt;=$E85,DE$4&lt;=$G85)*(DE$4-$E85+1),$I85/2,$L85,TRUE)-_xlfn.NORM.DIST(AND(DE$4&gt;=$E85,DE$4&lt;=$G85)*(DD$4-$E85+1),$I85/2,$L85,TRUE))/(1-2*_xlfn.NORM.DIST(0,$I85/2,$L85,TRUE))*$C85+($J85="Steady Growth")*(AND(DE$4&gt;=$E85,DE$4&lt;=$G85)*((DE$4-$E85+1)/($I85*($I85+1)/2)*$C85))+($J85="custom")*CustomCF!CX85</f>
        <v>0</v>
      </c>
      <c r="DF85" s="19">
        <f>($J85="Bell Curve")*(_xlfn.NORM.DIST(AND(DF$4&gt;=$E85,DF$4&lt;=$G85)*(DF$4-$E85+1),$I85/2,$L85,TRUE)-_xlfn.NORM.DIST(AND(DF$4&gt;=$E85,DF$4&lt;=$G85)*(DE$4-$E85+1),$I85/2,$L85,TRUE))/(1-2*_xlfn.NORM.DIST(0,$I85/2,$L85,TRUE))*$C85+($J85="Steady Growth")*(AND(DF$4&gt;=$E85,DF$4&lt;=$G85)*((DF$4-$E85+1)/($I85*($I85+1)/2)*$C85))+($J85="custom")*CustomCF!CY85</f>
        <v>0</v>
      </c>
      <c r="DG85" s="19">
        <f>($J85="Bell Curve")*(_xlfn.NORM.DIST(AND(DG$4&gt;=$E85,DG$4&lt;=$G85)*(DG$4-$E85+1),$I85/2,$L85,TRUE)-_xlfn.NORM.DIST(AND(DG$4&gt;=$E85,DG$4&lt;=$G85)*(DF$4-$E85+1),$I85/2,$L85,TRUE))/(1-2*_xlfn.NORM.DIST(0,$I85/2,$L85,TRUE))*$C85+($J85="Steady Growth")*(AND(DG$4&gt;=$E85,DG$4&lt;=$G85)*((DG$4-$E85+1)/($I85*($I85+1)/2)*$C85))+($J85="custom")*CustomCF!CZ85</f>
        <v>0</v>
      </c>
      <c r="DH85" s="19">
        <f>($J85="Bell Curve")*(_xlfn.NORM.DIST(AND(DH$4&gt;=$E85,DH$4&lt;=$G85)*(DH$4-$E85+1),$I85/2,$L85,TRUE)-_xlfn.NORM.DIST(AND(DH$4&gt;=$E85,DH$4&lt;=$G85)*(DG$4-$E85+1),$I85/2,$L85,TRUE))/(1-2*_xlfn.NORM.DIST(0,$I85/2,$L85,TRUE))*$C85+($J85="Steady Growth")*(AND(DH$4&gt;=$E85,DH$4&lt;=$G85)*((DH$4-$E85+1)/($I85*($I85+1)/2)*$C85))+($J85="custom")*CustomCF!DA85</f>
        <v>0</v>
      </c>
      <c r="DI85" s="19">
        <f>($J85="Bell Curve")*(_xlfn.NORM.DIST(AND(DI$4&gt;=$E85,DI$4&lt;=$G85)*(DI$4-$E85+1),$I85/2,$L85,TRUE)-_xlfn.NORM.DIST(AND(DI$4&gt;=$E85,DI$4&lt;=$G85)*(DH$4-$E85+1),$I85/2,$L85,TRUE))/(1-2*_xlfn.NORM.DIST(0,$I85/2,$L85,TRUE))*$C85+($J85="Steady Growth")*(AND(DI$4&gt;=$E85,DI$4&lt;=$G85)*((DI$4-$E85+1)/($I85*($I85+1)/2)*$C85))+($J85="custom")*CustomCF!DB85</f>
        <v>0</v>
      </c>
      <c r="DJ85" s="19">
        <f>($J85="Bell Curve")*(_xlfn.NORM.DIST(AND(DJ$4&gt;=$E85,DJ$4&lt;=$G85)*(DJ$4-$E85+1),$I85/2,$L85,TRUE)-_xlfn.NORM.DIST(AND(DJ$4&gt;=$E85,DJ$4&lt;=$G85)*(DI$4-$E85+1),$I85/2,$L85,TRUE))/(1-2*_xlfn.NORM.DIST(0,$I85/2,$L85,TRUE))*$C85+($J85="Steady Growth")*(AND(DJ$4&gt;=$E85,DJ$4&lt;=$G85)*((DJ$4-$E85+1)/($I85*($I85+1)/2)*$C85))+($J85="custom")*CustomCF!DC85</f>
        <v>0</v>
      </c>
      <c r="DK85" s="19">
        <f>($J85="Bell Curve")*(_xlfn.NORM.DIST(AND(DK$4&gt;=$E85,DK$4&lt;=$G85)*(DK$4-$E85+1),$I85/2,$L85,TRUE)-_xlfn.NORM.DIST(AND(DK$4&gt;=$E85,DK$4&lt;=$G85)*(DJ$4-$E85+1),$I85/2,$L85,TRUE))/(1-2*_xlfn.NORM.DIST(0,$I85/2,$L85,TRUE))*$C85+($J85="Steady Growth")*(AND(DK$4&gt;=$E85,DK$4&lt;=$G85)*((DK$4-$E85+1)/($I85*($I85+1)/2)*$C85))+($J85="custom")*CustomCF!DD85</f>
        <v>0</v>
      </c>
      <c r="DL85" s="19">
        <f>($J85="Bell Curve")*(_xlfn.NORM.DIST(AND(DL$4&gt;=$E85,DL$4&lt;=$G85)*(DL$4-$E85+1),$I85/2,$L85,TRUE)-_xlfn.NORM.DIST(AND(DL$4&gt;=$E85,DL$4&lt;=$G85)*(DK$4-$E85+1),$I85/2,$L85,TRUE))/(1-2*_xlfn.NORM.DIST(0,$I85/2,$L85,TRUE))*$C85+($J85="Steady Growth")*(AND(DL$4&gt;=$E85,DL$4&lt;=$G85)*((DL$4-$E85+1)/($I85*($I85+1)/2)*$C85))+($J85="custom")*CustomCF!DE85</f>
        <v>0</v>
      </c>
      <c r="DM85" s="19">
        <f>($J85="Bell Curve")*(_xlfn.NORM.DIST(AND(DM$4&gt;=$E85,DM$4&lt;=$G85)*(DM$4-$E85+1),$I85/2,$L85,TRUE)-_xlfn.NORM.DIST(AND(DM$4&gt;=$E85,DM$4&lt;=$G85)*(DL$4-$E85+1),$I85/2,$L85,TRUE))/(1-2*_xlfn.NORM.DIST(0,$I85/2,$L85,TRUE))*$C85+($J85="Steady Growth")*(AND(DM$4&gt;=$E85,DM$4&lt;=$G85)*((DM$4-$E85+1)/($I85*($I85+1)/2)*$C85))+($J85="custom")*CustomCF!DF85</f>
        <v>0</v>
      </c>
      <c r="DN85" s="19">
        <f>($J85="Bell Curve")*(_xlfn.NORM.DIST(AND(DN$4&gt;=$E85,DN$4&lt;=$G85)*(DN$4-$E85+1),$I85/2,$L85,TRUE)-_xlfn.NORM.DIST(AND(DN$4&gt;=$E85,DN$4&lt;=$G85)*(DM$4-$E85+1),$I85/2,$L85,TRUE))/(1-2*_xlfn.NORM.DIST(0,$I85/2,$L85,TRUE))*$C85+($J85="Steady Growth")*(AND(DN$4&gt;=$E85,DN$4&lt;=$G85)*((DN$4-$E85+1)/($I85*($I85+1)/2)*$C85))+($J85="custom")*CustomCF!DG85</f>
        <v>0</v>
      </c>
      <c r="DO85" s="19">
        <f>($J85="Bell Curve")*(_xlfn.NORM.DIST(AND(DO$4&gt;=$E85,DO$4&lt;=$G85)*(DO$4-$E85+1),$I85/2,$L85,TRUE)-_xlfn.NORM.DIST(AND(DO$4&gt;=$E85,DO$4&lt;=$G85)*(DN$4-$E85+1),$I85/2,$L85,TRUE))/(1-2*_xlfn.NORM.DIST(0,$I85/2,$L85,TRUE))*$C85+($J85="Steady Growth")*(AND(DO$4&gt;=$E85,DO$4&lt;=$G85)*((DO$4-$E85+1)/($I85*($I85+1)/2)*$C85))+($J85="custom")*CustomCF!DH85</f>
        <v>0</v>
      </c>
      <c r="DP85" s="19">
        <f>($J85="Bell Curve")*(_xlfn.NORM.DIST(AND(DP$4&gt;=$E85,DP$4&lt;=$G85)*(DP$4-$E85+1),$I85/2,$L85,TRUE)-_xlfn.NORM.DIST(AND(DP$4&gt;=$E85,DP$4&lt;=$G85)*(DO$4-$E85+1),$I85/2,$L85,TRUE))/(1-2*_xlfn.NORM.DIST(0,$I85/2,$L85,TRUE))*$C85+($J85="Steady Growth")*(AND(DP$4&gt;=$E85,DP$4&lt;=$G85)*((DP$4-$E85+1)/($I85*($I85+1)/2)*$C85))+($J85="custom")*CustomCF!DI85</f>
        <v>0</v>
      </c>
      <c r="DQ85" s="19">
        <f>($J85="Bell Curve")*(_xlfn.NORM.DIST(AND(DQ$4&gt;=$E85,DQ$4&lt;=$G85)*(DQ$4-$E85+1),$I85/2,$L85,TRUE)-_xlfn.NORM.DIST(AND(DQ$4&gt;=$E85,DQ$4&lt;=$G85)*(DP$4-$E85+1),$I85/2,$L85,TRUE))/(1-2*_xlfn.NORM.DIST(0,$I85/2,$L85,TRUE))*$C85+($J85="Steady Growth")*(AND(DQ$4&gt;=$E85,DQ$4&lt;=$G85)*((DQ$4-$E85+1)/($I85*($I85+1)/2)*$C85))+($J85="custom")*CustomCF!DJ85</f>
        <v>0</v>
      </c>
      <c r="DR85" s="19">
        <f>($J85="Bell Curve")*(_xlfn.NORM.DIST(AND(DR$4&gt;=$E85,DR$4&lt;=$G85)*(DR$4-$E85+1),$I85/2,$L85,TRUE)-_xlfn.NORM.DIST(AND(DR$4&gt;=$E85,DR$4&lt;=$G85)*(DQ$4-$E85+1),$I85/2,$L85,TRUE))/(1-2*_xlfn.NORM.DIST(0,$I85/2,$L85,TRUE))*$C85+($J85="Steady Growth")*(AND(DR$4&gt;=$E85,DR$4&lt;=$G85)*((DR$4-$E85+1)/($I85*($I85+1)/2)*$C85))+($J85="custom")*CustomCF!DK85</f>
        <v>0</v>
      </c>
      <c r="DS85" s="19">
        <f>($J85="Bell Curve")*(_xlfn.NORM.DIST(AND(DS$4&gt;=$E85,DS$4&lt;=$G85)*(DS$4-$E85+1),$I85/2,$L85,TRUE)-_xlfn.NORM.DIST(AND(DS$4&gt;=$E85,DS$4&lt;=$G85)*(DR$4-$E85+1),$I85/2,$L85,TRUE))/(1-2*_xlfn.NORM.DIST(0,$I85/2,$L85,TRUE))*$C85+($J85="Steady Growth")*(AND(DS$4&gt;=$E85,DS$4&lt;=$G85)*((DS$4-$E85+1)/($I85*($I85+1)/2)*$C85))+($J85="custom")*CustomCF!DL85</f>
        <v>0</v>
      </c>
      <c r="DT85" s="19">
        <f>($J85="Bell Curve")*(_xlfn.NORM.DIST(AND(DT$4&gt;=$E85,DT$4&lt;=$G85)*(DT$4-$E85+1),$I85/2,$L85,TRUE)-_xlfn.NORM.DIST(AND(DT$4&gt;=$E85,DT$4&lt;=$G85)*(DS$4-$E85+1),$I85/2,$L85,TRUE))/(1-2*_xlfn.NORM.DIST(0,$I85/2,$L85,TRUE))*$C85+($J85="Steady Growth")*(AND(DT$4&gt;=$E85,DT$4&lt;=$G85)*((DT$4-$E85+1)/($I85*($I85+1)/2)*$C85))+($J85="custom")*CustomCF!DM85</f>
        <v>0</v>
      </c>
      <c r="DU85" s="19">
        <f>($J85="Bell Curve")*(_xlfn.NORM.DIST(AND(DU$4&gt;=$E85,DU$4&lt;=$G85)*(DU$4-$E85+1),$I85/2,$L85,TRUE)-_xlfn.NORM.DIST(AND(DU$4&gt;=$E85,DU$4&lt;=$G85)*(DT$4-$E85+1),$I85/2,$L85,TRUE))/(1-2*_xlfn.NORM.DIST(0,$I85/2,$L85,TRUE))*$C85+($J85="Steady Growth")*(AND(DU$4&gt;=$E85,DU$4&lt;=$G85)*((DU$4-$E85+1)/($I85*($I85+1)/2)*$C85))+($J85="custom")*CustomCF!DN85</f>
        <v>0</v>
      </c>
      <c r="DV85" s="19">
        <f>($J85="Bell Curve")*(_xlfn.NORM.DIST(AND(DV$4&gt;=$E85,DV$4&lt;=$G85)*(DV$4-$E85+1),$I85/2,$L85,TRUE)-_xlfn.NORM.DIST(AND(DV$4&gt;=$E85,DV$4&lt;=$G85)*(DU$4-$E85+1),$I85/2,$L85,TRUE))/(1-2*_xlfn.NORM.DIST(0,$I85/2,$L85,TRUE))*$C85+($J85="Steady Growth")*(AND(DV$4&gt;=$E85,DV$4&lt;=$G85)*((DV$4-$E85+1)/($I85*($I85+1)/2)*$C85))+($J85="custom")*CustomCF!DO85</f>
        <v>0</v>
      </c>
      <c r="DW85" s="19">
        <f>($J85="Bell Curve")*(_xlfn.NORM.DIST(AND(DW$4&gt;=$E85,DW$4&lt;=$G85)*(DW$4-$E85+1),$I85/2,$L85,TRUE)-_xlfn.NORM.DIST(AND(DW$4&gt;=$E85,DW$4&lt;=$G85)*(DV$4-$E85+1),$I85/2,$L85,TRUE))/(1-2*_xlfn.NORM.DIST(0,$I85/2,$L85,TRUE))*$C85+($J85="Steady Growth")*(AND(DW$4&gt;=$E85,DW$4&lt;=$G85)*((DW$4-$E85+1)/($I85*($I85+1)/2)*$C85))+($J85="custom")*CustomCF!DP85</f>
        <v>0</v>
      </c>
      <c r="DX85" s="19">
        <f>($J85="Bell Curve")*(_xlfn.NORM.DIST(AND(DX$4&gt;=$E85,DX$4&lt;=$G85)*(DX$4-$E85+1),$I85/2,$L85,TRUE)-_xlfn.NORM.DIST(AND(DX$4&gt;=$E85,DX$4&lt;=$G85)*(DW$4-$E85+1),$I85/2,$L85,TRUE))/(1-2*_xlfn.NORM.DIST(0,$I85/2,$L85,TRUE))*$C85+($J85="Steady Growth")*(AND(DX$4&gt;=$E85,DX$4&lt;=$G85)*((DX$4-$E85+1)/($I85*($I85+1)/2)*$C85))+($J85="custom")*CustomCF!DQ85</f>
        <v>0</v>
      </c>
      <c r="DY85" s="19">
        <f>($J85="Bell Curve")*(_xlfn.NORM.DIST(AND(DY$4&gt;=$E85,DY$4&lt;=$G85)*(DY$4-$E85+1),$I85/2,$L85,TRUE)-_xlfn.NORM.DIST(AND(DY$4&gt;=$E85,DY$4&lt;=$G85)*(DX$4-$E85+1),$I85/2,$L85,TRUE))/(1-2*_xlfn.NORM.DIST(0,$I85/2,$L85,TRUE))*$C85+($J85="Steady Growth")*(AND(DY$4&gt;=$E85,DY$4&lt;=$G85)*((DY$4-$E85+1)/($I85*($I85+1)/2)*$C85))+($J85="custom")*CustomCF!DR85</f>
        <v>0</v>
      </c>
      <c r="DZ85" s="19">
        <f>($J85="Bell Curve")*(_xlfn.NORM.DIST(AND(DZ$4&gt;=$E85,DZ$4&lt;=$G85)*(DZ$4-$E85+1),$I85/2,$L85,TRUE)-_xlfn.NORM.DIST(AND(DZ$4&gt;=$E85,DZ$4&lt;=$G85)*(DY$4-$E85+1),$I85/2,$L85,TRUE))/(1-2*_xlfn.NORM.DIST(0,$I85/2,$L85,TRUE))*$C85+($J85="Steady Growth")*(AND(DZ$4&gt;=$E85,DZ$4&lt;=$G85)*((DZ$4-$E85+1)/($I85*($I85+1)/2)*$C85))+($J85="custom")*CustomCF!DS85</f>
        <v>0</v>
      </c>
      <c r="EA85" s="19">
        <f>($J85="Bell Curve")*(_xlfn.NORM.DIST(AND(EA$4&gt;=$E85,EA$4&lt;=$G85)*(EA$4-$E85+1),$I85/2,$L85,TRUE)-_xlfn.NORM.DIST(AND(EA$4&gt;=$E85,EA$4&lt;=$G85)*(DZ$4-$E85+1),$I85/2,$L85,TRUE))/(1-2*_xlfn.NORM.DIST(0,$I85/2,$L85,TRUE))*$C85+($J85="Steady Growth")*(AND(EA$4&gt;=$E85,EA$4&lt;=$G85)*((EA$4-$E85+1)/($I85*($I85+1)/2)*$C85))+($J85="custom")*CustomCF!DT85</f>
        <v>0</v>
      </c>
      <c r="EB85" s="19">
        <f>($J85="Bell Curve")*(_xlfn.NORM.DIST(AND(EB$4&gt;=$E85,EB$4&lt;=$G85)*(EB$4-$E85+1),$I85/2,$L85,TRUE)-_xlfn.NORM.DIST(AND(EB$4&gt;=$E85,EB$4&lt;=$G85)*(EA$4-$E85+1),$I85/2,$L85,TRUE))/(1-2*_xlfn.NORM.DIST(0,$I85/2,$L85,TRUE))*$C85+($J85="Steady Growth")*(AND(EB$4&gt;=$E85,EB$4&lt;=$G85)*((EB$4-$E85+1)/($I85*($I85+1)/2)*$C85))+($J85="custom")*CustomCF!DU85</f>
        <v>0</v>
      </c>
      <c r="EC85" s="19">
        <f>($J85="Bell Curve")*(_xlfn.NORM.DIST(AND(EC$4&gt;=$E85,EC$4&lt;=$G85)*(EC$4-$E85+1),$I85/2,$L85,TRUE)-_xlfn.NORM.DIST(AND(EC$4&gt;=$E85,EC$4&lt;=$G85)*(EB$4-$E85+1),$I85/2,$L85,TRUE))/(1-2*_xlfn.NORM.DIST(0,$I85/2,$L85,TRUE))*$C85+($J85="Steady Growth")*(AND(EC$4&gt;=$E85,EC$4&lt;=$G85)*((EC$4-$E85+1)/($I85*($I85+1)/2)*$C85))+($J85="custom")*CustomCF!DV85</f>
        <v>0</v>
      </c>
      <c r="ED85" s="19">
        <f>($J85="Bell Curve")*(_xlfn.NORM.DIST(AND(ED$4&gt;=$E85,ED$4&lt;=$G85)*(ED$4-$E85+1),$I85/2,$L85,TRUE)-_xlfn.NORM.DIST(AND(ED$4&gt;=$E85,ED$4&lt;=$G85)*(EC$4-$E85+1),$I85/2,$L85,TRUE))/(1-2*_xlfn.NORM.DIST(0,$I85/2,$L85,TRUE))*$C85+($J85="Steady Growth")*(AND(ED$4&gt;=$E85,ED$4&lt;=$G85)*((ED$4-$E85+1)/($I85*($I85+1)/2)*$C85))+($J85="custom")*CustomCF!DW85</f>
        <v>0</v>
      </c>
      <c r="EE85" s="19">
        <f>($J85="Bell Curve")*(_xlfn.NORM.DIST(AND(EE$4&gt;=$E85,EE$4&lt;=$G85)*(EE$4-$E85+1),$I85/2,$L85,TRUE)-_xlfn.NORM.DIST(AND(EE$4&gt;=$E85,EE$4&lt;=$G85)*(ED$4-$E85+1),$I85/2,$L85,TRUE))/(1-2*_xlfn.NORM.DIST(0,$I85/2,$L85,TRUE))*$C85+($J85="Steady Growth")*(AND(EE$4&gt;=$E85,EE$4&lt;=$G85)*((EE$4-$E85+1)/($I85*($I85+1)/2)*$C85))+($J85="custom")*CustomCF!DX85</f>
        <v>0</v>
      </c>
      <c r="EF85" s="121">
        <f>($J85="Bell Curve")*(_xlfn.NORM.DIST(AND(EF$4&gt;=$E85,EF$4&lt;=$G85)*(EF$4-$E85+1),$I85/2,$L85,TRUE)-_xlfn.NORM.DIST(AND(EF$4&gt;=$E85,EF$4&lt;=$G85)*(EE$4-$E85+1),$I85/2,$L85,TRUE))/(1-2*_xlfn.NORM.DIST(0,$I85/2,$L85,TRUE))*$C85+($J85="Steady Growth")*(AND(EF$4&gt;=$E85,EF$4&lt;=$G85)*((EF$4-$E85+1)/($I85*($I85+1)/2)*$C85))+($J85="custom")*CustomCF!DY85</f>
        <v>0</v>
      </c>
    </row>
    <row r="86" spans="2:136" hidden="1" outlineLevel="1" x14ac:dyDescent="0.2">
      <c r="B86" s="103">
        <f>Budget!S32</f>
        <v>0</v>
      </c>
      <c r="C86" s="19">
        <f>Budget!T32</f>
        <v>0</v>
      </c>
      <c r="D86" s="19" t="str">
        <f t="shared" si="29"/>
        <v/>
      </c>
      <c r="E86" s="92">
        <v>0</v>
      </c>
      <c r="F86" s="18">
        <f>IF(J86="Custom",CustomCF!E86,INDEX($P$6:$EF$6,MATCH(E86,$P$4:$EF$4,0)))</f>
        <v>46022</v>
      </c>
      <c r="G86" s="92">
        <v>0</v>
      </c>
      <c r="H86" s="18">
        <f>IF(J86="Custom",CustomCF!F86,INDEX($P$6:$EF$6,MATCH(G86,$P$4:$EF$4,0)))</f>
        <v>46022</v>
      </c>
      <c r="I86" s="9">
        <f t="shared" si="30"/>
        <v>1</v>
      </c>
      <c r="J86" s="92" t="s">
        <v>30</v>
      </c>
      <c r="K86" s="92" t="s">
        <v>31</v>
      </c>
      <c r="L86" s="9">
        <f t="shared" si="28"/>
        <v>10000000</v>
      </c>
      <c r="M86" s="107">
        <f t="shared" si="23"/>
        <v>0</v>
      </c>
      <c r="N86" s="112" t="str">
        <f t="shared" si="31"/>
        <v>OK</v>
      </c>
      <c r="O86" s="112"/>
      <c r="P86" s="19">
        <f>($J86="Bell Curve")*(_xlfn.NORM.DIST(AND(P$4&gt;=$E86,P$4&lt;=$G86)*(P$4-$E86+1),$I86/2,$L86,TRUE)-_xlfn.NORM.DIST(AND(P$4&gt;=$E86,P$4&lt;=$G86)*(N$4-$E86+1),$I86/2,$L86,TRUE))/(1-2*_xlfn.NORM.DIST(0,$I86/2,$L86,TRUE))*$C86+($J86="Steady Growth")*(AND(P$4&gt;=$E86,P$4&lt;=$G86)*((P$4-$E86+1)/($I86*($I86+1)/2)*$C86))+($J86="custom")*CustomCF!I86</f>
        <v>0</v>
      </c>
      <c r="Q86" s="19">
        <f>($J86="Bell Curve")*(_xlfn.NORM.DIST(AND(Q$4&gt;=$E86,Q$4&lt;=$G86)*(Q$4-$E86+1),$I86/2,$L86,TRUE)-_xlfn.NORM.DIST(AND(Q$4&gt;=$E86,Q$4&lt;=$G86)*(P$4-$E86+1),$I86/2,$L86,TRUE))/(1-2*_xlfn.NORM.DIST(0,$I86/2,$L86,TRUE))*$C86+($J86="Steady Growth")*(AND(Q$4&gt;=$E86,Q$4&lt;=$G86)*((Q$4-$E86+1)/($I86*($I86+1)/2)*$C86))+($J86="custom")*CustomCF!J86</f>
        <v>0</v>
      </c>
      <c r="R86" s="19">
        <f>($J86="Bell Curve")*(_xlfn.NORM.DIST(AND(R$4&gt;=$E86,R$4&lt;=$G86)*(R$4-$E86+1),$I86/2,$L86,TRUE)-_xlfn.NORM.DIST(AND(R$4&gt;=$E86,R$4&lt;=$G86)*(Q$4-$E86+1),$I86/2,$L86,TRUE))/(1-2*_xlfn.NORM.DIST(0,$I86/2,$L86,TRUE))*$C86+($J86="Steady Growth")*(AND(R$4&gt;=$E86,R$4&lt;=$G86)*((R$4-$E86+1)/($I86*($I86+1)/2)*$C86))+($J86="custom")*CustomCF!K86</f>
        <v>0</v>
      </c>
      <c r="S86" s="19">
        <f>($J86="Bell Curve")*(_xlfn.NORM.DIST(AND(S$4&gt;=$E86,S$4&lt;=$G86)*(S$4-$E86+1),$I86/2,$L86,TRUE)-_xlfn.NORM.DIST(AND(S$4&gt;=$E86,S$4&lt;=$G86)*(R$4-$E86+1),$I86/2,$L86,TRUE))/(1-2*_xlfn.NORM.DIST(0,$I86/2,$L86,TRUE))*$C86+($J86="Steady Growth")*(AND(S$4&gt;=$E86,S$4&lt;=$G86)*((S$4-$E86+1)/($I86*($I86+1)/2)*$C86))+($J86="custom")*CustomCF!L86</f>
        <v>0</v>
      </c>
      <c r="T86" s="19">
        <f>($J86="Bell Curve")*(_xlfn.NORM.DIST(AND(T$4&gt;=$E86,T$4&lt;=$G86)*(T$4-$E86+1),$I86/2,$L86,TRUE)-_xlfn.NORM.DIST(AND(T$4&gt;=$E86,T$4&lt;=$G86)*(S$4-$E86+1),$I86/2,$L86,TRUE))/(1-2*_xlfn.NORM.DIST(0,$I86/2,$L86,TRUE))*$C86+($J86="Steady Growth")*(AND(T$4&gt;=$E86,T$4&lt;=$G86)*((T$4-$E86+1)/($I86*($I86+1)/2)*$C86))+($J86="custom")*CustomCF!M86</f>
        <v>0</v>
      </c>
      <c r="U86" s="19">
        <f>($J86="Bell Curve")*(_xlfn.NORM.DIST(AND(U$4&gt;=$E86,U$4&lt;=$G86)*(U$4-$E86+1),$I86/2,$L86,TRUE)-_xlfn.NORM.DIST(AND(U$4&gt;=$E86,U$4&lt;=$G86)*(T$4-$E86+1),$I86/2,$L86,TRUE))/(1-2*_xlfn.NORM.DIST(0,$I86/2,$L86,TRUE))*$C86+($J86="Steady Growth")*(AND(U$4&gt;=$E86,U$4&lt;=$G86)*((U$4-$E86+1)/($I86*($I86+1)/2)*$C86))+($J86="custom")*CustomCF!N86</f>
        <v>0</v>
      </c>
      <c r="V86" s="19">
        <f>($J86="Bell Curve")*(_xlfn.NORM.DIST(AND(V$4&gt;=$E86,V$4&lt;=$G86)*(V$4-$E86+1),$I86/2,$L86,TRUE)-_xlfn.NORM.DIST(AND(V$4&gt;=$E86,V$4&lt;=$G86)*(U$4-$E86+1),$I86/2,$L86,TRUE))/(1-2*_xlfn.NORM.DIST(0,$I86/2,$L86,TRUE))*$C86+($J86="Steady Growth")*(AND(V$4&gt;=$E86,V$4&lt;=$G86)*((V$4-$E86+1)/($I86*($I86+1)/2)*$C86))+($J86="custom")*CustomCF!O86</f>
        <v>0</v>
      </c>
      <c r="W86" s="19">
        <f>($J86="Bell Curve")*(_xlfn.NORM.DIST(AND(W$4&gt;=$E86,W$4&lt;=$G86)*(W$4-$E86+1),$I86/2,$L86,TRUE)-_xlfn.NORM.DIST(AND(W$4&gt;=$E86,W$4&lt;=$G86)*(V$4-$E86+1),$I86/2,$L86,TRUE))/(1-2*_xlfn.NORM.DIST(0,$I86/2,$L86,TRUE))*$C86+($J86="Steady Growth")*(AND(W$4&gt;=$E86,W$4&lt;=$G86)*((W$4-$E86+1)/($I86*($I86+1)/2)*$C86))+($J86="custom")*CustomCF!P86</f>
        <v>0</v>
      </c>
      <c r="X86" s="19">
        <f>($J86="Bell Curve")*(_xlfn.NORM.DIST(AND(X$4&gt;=$E86,X$4&lt;=$G86)*(X$4-$E86+1),$I86/2,$L86,TRUE)-_xlfn.NORM.DIST(AND(X$4&gt;=$E86,X$4&lt;=$G86)*(W$4-$E86+1),$I86/2,$L86,TRUE))/(1-2*_xlfn.NORM.DIST(0,$I86/2,$L86,TRUE))*$C86+($J86="Steady Growth")*(AND(X$4&gt;=$E86,X$4&lt;=$G86)*((X$4-$E86+1)/($I86*($I86+1)/2)*$C86))+($J86="custom")*CustomCF!Q86</f>
        <v>0</v>
      </c>
      <c r="Y86" s="19">
        <f>($J86="Bell Curve")*(_xlfn.NORM.DIST(AND(Y$4&gt;=$E86,Y$4&lt;=$G86)*(Y$4-$E86+1),$I86/2,$L86,TRUE)-_xlfn.NORM.DIST(AND(Y$4&gt;=$E86,Y$4&lt;=$G86)*(X$4-$E86+1),$I86/2,$L86,TRUE))/(1-2*_xlfn.NORM.DIST(0,$I86/2,$L86,TRUE))*$C86+($J86="Steady Growth")*(AND(Y$4&gt;=$E86,Y$4&lt;=$G86)*((Y$4-$E86+1)/($I86*($I86+1)/2)*$C86))+($J86="custom")*CustomCF!R86</f>
        <v>0</v>
      </c>
      <c r="Z86" s="19">
        <f>($J86="Bell Curve")*(_xlfn.NORM.DIST(AND(Z$4&gt;=$E86,Z$4&lt;=$G86)*(Z$4-$E86+1),$I86/2,$L86,TRUE)-_xlfn.NORM.DIST(AND(Z$4&gt;=$E86,Z$4&lt;=$G86)*(Y$4-$E86+1),$I86/2,$L86,TRUE))/(1-2*_xlfn.NORM.DIST(0,$I86/2,$L86,TRUE))*$C86+($J86="Steady Growth")*(AND(Z$4&gt;=$E86,Z$4&lt;=$G86)*((Z$4-$E86+1)/($I86*($I86+1)/2)*$C86))+($J86="custom")*CustomCF!S86</f>
        <v>0</v>
      </c>
      <c r="AA86" s="19">
        <f>($J86="Bell Curve")*(_xlfn.NORM.DIST(AND(AA$4&gt;=$E86,AA$4&lt;=$G86)*(AA$4-$E86+1),$I86/2,$L86,TRUE)-_xlfn.NORM.DIST(AND(AA$4&gt;=$E86,AA$4&lt;=$G86)*(Z$4-$E86+1),$I86/2,$L86,TRUE))/(1-2*_xlfn.NORM.DIST(0,$I86/2,$L86,TRUE))*$C86+($J86="Steady Growth")*(AND(AA$4&gt;=$E86,AA$4&lt;=$G86)*((AA$4-$E86+1)/($I86*($I86+1)/2)*$C86))+($J86="custom")*CustomCF!T86</f>
        <v>0</v>
      </c>
      <c r="AB86" s="19">
        <f>($J86="Bell Curve")*(_xlfn.NORM.DIST(AND(AB$4&gt;=$E86,AB$4&lt;=$G86)*(AB$4-$E86+1),$I86/2,$L86,TRUE)-_xlfn.NORM.DIST(AND(AB$4&gt;=$E86,AB$4&lt;=$G86)*(AA$4-$E86+1),$I86/2,$L86,TRUE))/(1-2*_xlfn.NORM.DIST(0,$I86/2,$L86,TRUE))*$C86+($J86="Steady Growth")*(AND(AB$4&gt;=$E86,AB$4&lt;=$G86)*((AB$4-$E86+1)/($I86*($I86+1)/2)*$C86))+($J86="custom")*CustomCF!U86</f>
        <v>0</v>
      </c>
      <c r="AC86" s="19">
        <f>($J86="Bell Curve")*(_xlfn.NORM.DIST(AND(AC$4&gt;=$E86,AC$4&lt;=$G86)*(AC$4-$E86+1),$I86/2,$L86,TRUE)-_xlfn.NORM.DIST(AND(AC$4&gt;=$E86,AC$4&lt;=$G86)*(AB$4-$E86+1),$I86/2,$L86,TRUE))/(1-2*_xlfn.NORM.DIST(0,$I86/2,$L86,TRUE))*$C86+($J86="Steady Growth")*(AND(AC$4&gt;=$E86,AC$4&lt;=$G86)*((AC$4-$E86+1)/($I86*($I86+1)/2)*$C86))+($J86="custom")*CustomCF!V86</f>
        <v>0</v>
      </c>
      <c r="AD86" s="19">
        <f>($J86="Bell Curve")*(_xlfn.NORM.DIST(AND(AD$4&gt;=$E86,AD$4&lt;=$G86)*(AD$4-$E86+1),$I86/2,$L86,TRUE)-_xlfn.NORM.DIST(AND(AD$4&gt;=$E86,AD$4&lt;=$G86)*(AC$4-$E86+1),$I86/2,$L86,TRUE))/(1-2*_xlfn.NORM.DIST(0,$I86/2,$L86,TRUE))*$C86+($J86="Steady Growth")*(AND(AD$4&gt;=$E86,AD$4&lt;=$G86)*((AD$4-$E86+1)/($I86*($I86+1)/2)*$C86))+($J86="custom")*CustomCF!W86</f>
        <v>0</v>
      </c>
      <c r="AE86" s="19">
        <f>($J86="Bell Curve")*(_xlfn.NORM.DIST(AND(AE$4&gt;=$E86,AE$4&lt;=$G86)*(AE$4-$E86+1),$I86/2,$L86,TRUE)-_xlfn.NORM.DIST(AND(AE$4&gt;=$E86,AE$4&lt;=$G86)*(AD$4-$E86+1),$I86/2,$L86,TRUE))/(1-2*_xlfn.NORM.DIST(0,$I86/2,$L86,TRUE))*$C86+($J86="Steady Growth")*(AND(AE$4&gt;=$E86,AE$4&lt;=$G86)*((AE$4-$E86+1)/($I86*($I86+1)/2)*$C86))+($J86="custom")*CustomCF!X86</f>
        <v>0</v>
      </c>
      <c r="AF86" s="19">
        <f>($J86="Bell Curve")*(_xlfn.NORM.DIST(AND(AF$4&gt;=$E86,AF$4&lt;=$G86)*(AF$4-$E86+1),$I86/2,$L86,TRUE)-_xlfn.NORM.DIST(AND(AF$4&gt;=$E86,AF$4&lt;=$G86)*(AE$4-$E86+1),$I86/2,$L86,TRUE))/(1-2*_xlfn.NORM.DIST(0,$I86/2,$L86,TRUE))*$C86+($J86="Steady Growth")*(AND(AF$4&gt;=$E86,AF$4&lt;=$G86)*((AF$4-$E86+1)/($I86*($I86+1)/2)*$C86))+($J86="custom")*CustomCF!Y86</f>
        <v>0</v>
      </c>
      <c r="AG86" s="19">
        <f>($J86="Bell Curve")*(_xlfn.NORM.DIST(AND(AG$4&gt;=$E86,AG$4&lt;=$G86)*(AG$4-$E86+1),$I86/2,$L86,TRUE)-_xlfn.NORM.DIST(AND(AG$4&gt;=$E86,AG$4&lt;=$G86)*(AF$4-$E86+1),$I86/2,$L86,TRUE))/(1-2*_xlfn.NORM.DIST(0,$I86/2,$L86,TRUE))*$C86+($J86="Steady Growth")*(AND(AG$4&gt;=$E86,AG$4&lt;=$G86)*((AG$4-$E86+1)/($I86*($I86+1)/2)*$C86))+($J86="custom")*CustomCF!Z86</f>
        <v>0</v>
      </c>
      <c r="AH86" s="19">
        <f>($J86="Bell Curve")*(_xlfn.NORM.DIST(AND(AH$4&gt;=$E86,AH$4&lt;=$G86)*(AH$4-$E86+1),$I86/2,$L86,TRUE)-_xlfn.NORM.DIST(AND(AH$4&gt;=$E86,AH$4&lt;=$G86)*(AG$4-$E86+1),$I86/2,$L86,TRUE))/(1-2*_xlfn.NORM.DIST(0,$I86/2,$L86,TRUE))*$C86+($J86="Steady Growth")*(AND(AH$4&gt;=$E86,AH$4&lt;=$G86)*((AH$4-$E86+1)/($I86*($I86+1)/2)*$C86))+($J86="custom")*CustomCF!AA86</f>
        <v>0</v>
      </c>
      <c r="AI86" s="19">
        <f>($J86="Bell Curve")*(_xlfn.NORM.DIST(AND(AI$4&gt;=$E86,AI$4&lt;=$G86)*(AI$4-$E86+1),$I86/2,$L86,TRUE)-_xlfn.NORM.DIST(AND(AI$4&gt;=$E86,AI$4&lt;=$G86)*(AH$4-$E86+1),$I86/2,$L86,TRUE))/(1-2*_xlfn.NORM.DIST(0,$I86/2,$L86,TRUE))*$C86+($J86="Steady Growth")*(AND(AI$4&gt;=$E86,AI$4&lt;=$G86)*((AI$4-$E86+1)/($I86*($I86+1)/2)*$C86))+($J86="custom")*CustomCF!AB86</f>
        <v>0</v>
      </c>
      <c r="AJ86" s="19">
        <f>($J86="Bell Curve")*(_xlfn.NORM.DIST(AND(AJ$4&gt;=$E86,AJ$4&lt;=$G86)*(AJ$4-$E86+1),$I86/2,$L86,TRUE)-_xlfn.NORM.DIST(AND(AJ$4&gt;=$E86,AJ$4&lt;=$G86)*(AI$4-$E86+1),$I86/2,$L86,TRUE))/(1-2*_xlfn.NORM.DIST(0,$I86/2,$L86,TRUE))*$C86+($J86="Steady Growth")*(AND(AJ$4&gt;=$E86,AJ$4&lt;=$G86)*((AJ$4-$E86+1)/($I86*($I86+1)/2)*$C86))+($J86="custom")*CustomCF!AC86</f>
        <v>0</v>
      </c>
      <c r="AK86" s="19">
        <f>($J86="Bell Curve")*(_xlfn.NORM.DIST(AND(AK$4&gt;=$E86,AK$4&lt;=$G86)*(AK$4-$E86+1),$I86/2,$L86,TRUE)-_xlfn.NORM.DIST(AND(AK$4&gt;=$E86,AK$4&lt;=$G86)*(AJ$4-$E86+1),$I86/2,$L86,TRUE))/(1-2*_xlfn.NORM.DIST(0,$I86/2,$L86,TRUE))*$C86+($J86="Steady Growth")*(AND(AK$4&gt;=$E86,AK$4&lt;=$G86)*((AK$4-$E86+1)/($I86*($I86+1)/2)*$C86))+($J86="custom")*CustomCF!AD86</f>
        <v>0</v>
      </c>
      <c r="AL86" s="19">
        <f>($J86="Bell Curve")*(_xlfn.NORM.DIST(AND(AL$4&gt;=$E86,AL$4&lt;=$G86)*(AL$4-$E86+1),$I86/2,$L86,TRUE)-_xlfn.NORM.DIST(AND(AL$4&gt;=$E86,AL$4&lt;=$G86)*(AK$4-$E86+1),$I86/2,$L86,TRUE))/(1-2*_xlfn.NORM.DIST(0,$I86/2,$L86,TRUE))*$C86+($J86="Steady Growth")*(AND(AL$4&gt;=$E86,AL$4&lt;=$G86)*((AL$4-$E86+1)/($I86*($I86+1)/2)*$C86))+($J86="custom")*CustomCF!AE86</f>
        <v>0</v>
      </c>
      <c r="AM86" s="19">
        <f>($J86="Bell Curve")*(_xlfn.NORM.DIST(AND(AM$4&gt;=$E86,AM$4&lt;=$G86)*(AM$4-$E86+1),$I86/2,$L86,TRUE)-_xlfn.NORM.DIST(AND(AM$4&gt;=$E86,AM$4&lt;=$G86)*(AL$4-$E86+1),$I86/2,$L86,TRUE))/(1-2*_xlfn.NORM.DIST(0,$I86/2,$L86,TRUE))*$C86+($J86="Steady Growth")*(AND(AM$4&gt;=$E86,AM$4&lt;=$G86)*((AM$4-$E86+1)/($I86*($I86+1)/2)*$C86))+($J86="custom")*CustomCF!AF86</f>
        <v>0</v>
      </c>
      <c r="AN86" s="19">
        <f>($J86="Bell Curve")*(_xlfn.NORM.DIST(AND(AN$4&gt;=$E86,AN$4&lt;=$G86)*(AN$4-$E86+1),$I86/2,$L86,TRUE)-_xlfn.NORM.DIST(AND(AN$4&gt;=$E86,AN$4&lt;=$G86)*(AM$4-$E86+1),$I86/2,$L86,TRUE))/(1-2*_xlfn.NORM.DIST(0,$I86/2,$L86,TRUE))*$C86+($J86="Steady Growth")*(AND(AN$4&gt;=$E86,AN$4&lt;=$G86)*((AN$4-$E86+1)/($I86*($I86+1)/2)*$C86))+($J86="custom")*CustomCF!AG86</f>
        <v>0</v>
      </c>
      <c r="AO86" s="19">
        <f>($J86="Bell Curve")*(_xlfn.NORM.DIST(AND(AO$4&gt;=$E86,AO$4&lt;=$G86)*(AO$4-$E86+1),$I86/2,$L86,TRUE)-_xlfn.NORM.DIST(AND(AO$4&gt;=$E86,AO$4&lt;=$G86)*(AN$4-$E86+1),$I86/2,$L86,TRUE))/(1-2*_xlfn.NORM.DIST(0,$I86/2,$L86,TRUE))*$C86+($J86="Steady Growth")*(AND(AO$4&gt;=$E86,AO$4&lt;=$G86)*((AO$4-$E86+1)/($I86*($I86+1)/2)*$C86))+($J86="custom")*CustomCF!AH86</f>
        <v>0</v>
      </c>
      <c r="AP86" s="19">
        <f>($J86="Bell Curve")*(_xlfn.NORM.DIST(AND(AP$4&gt;=$E86,AP$4&lt;=$G86)*(AP$4-$E86+1),$I86/2,$L86,TRUE)-_xlfn.NORM.DIST(AND(AP$4&gt;=$E86,AP$4&lt;=$G86)*(AO$4-$E86+1),$I86/2,$L86,TRUE))/(1-2*_xlfn.NORM.DIST(0,$I86/2,$L86,TRUE))*$C86+($J86="Steady Growth")*(AND(AP$4&gt;=$E86,AP$4&lt;=$G86)*((AP$4-$E86+1)/($I86*($I86+1)/2)*$C86))+($J86="custom")*CustomCF!AI86</f>
        <v>0</v>
      </c>
      <c r="AQ86" s="19">
        <f>($J86="Bell Curve")*(_xlfn.NORM.DIST(AND(AQ$4&gt;=$E86,AQ$4&lt;=$G86)*(AQ$4-$E86+1),$I86/2,$L86,TRUE)-_xlfn.NORM.DIST(AND(AQ$4&gt;=$E86,AQ$4&lt;=$G86)*(AP$4-$E86+1),$I86/2,$L86,TRUE))/(1-2*_xlfn.NORM.DIST(0,$I86/2,$L86,TRUE))*$C86+($J86="Steady Growth")*(AND(AQ$4&gt;=$E86,AQ$4&lt;=$G86)*((AQ$4-$E86+1)/($I86*($I86+1)/2)*$C86))+($J86="custom")*CustomCF!AJ86</f>
        <v>0</v>
      </c>
      <c r="AR86" s="19">
        <f>($J86="Bell Curve")*(_xlfn.NORM.DIST(AND(AR$4&gt;=$E86,AR$4&lt;=$G86)*(AR$4-$E86+1),$I86/2,$L86,TRUE)-_xlfn.NORM.DIST(AND(AR$4&gt;=$E86,AR$4&lt;=$G86)*(AQ$4-$E86+1),$I86/2,$L86,TRUE))/(1-2*_xlfn.NORM.DIST(0,$I86/2,$L86,TRUE))*$C86+($J86="Steady Growth")*(AND(AR$4&gt;=$E86,AR$4&lt;=$G86)*((AR$4-$E86+1)/($I86*($I86+1)/2)*$C86))+($J86="custom")*CustomCF!AK86</f>
        <v>0</v>
      </c>
      <c r="AS86" s="19">
        <f>($J86="Bell Curve")*(_xlfn.NORM.DIST(AND(AS$4&gt;=$E86,AS$4&lt;=$G86)*(AS$4-$E86+1),$I86/2,$L86,TRUE)-_xlfn.NORM.DIST(AND(AS$4&gt;=$E86,AS$4&lt;=$G86)*(AR$4-$E86+1),$I86/2,$L86,TRUE))/(1-2*_xlfn.NORM.DIST(0,$I86/2,$L86,TRUE))*$C86+($J86="Steady Growth")*(AND(AS$4&gt;=$E86,AS$4&lt;=$G86)*((AS$4-$E86+1)/($I86*($I86+1)/2)*$C86))+($J86="custom")*CustomCF!AL86</f>
        <v>0</v>
      </c>
      <c r="AT86" s="19">
        <f>($J86="Bell Curve")*(_xlfn.NORM.DIST(AND(AT$4&gt;=$E86,AT$4&lt;=$G86)*(AT$4-$E86+1),$I86/2,$L86,TRUE)-_xlfn.NORM.DIST(AND(AT$4&gt;=$E86,AT$4&lt;=$G86)*(AS$4-$E86+1),$I86/2,$L86,TRUE))/(1-2*_xlfn.NORM.DIST(0,$I86/2,$L86,TRUE))*$C86+($J86="Steady Growth")*(AND(AT$4&gt;=$E86,AT$4&lt;=$G86)*((AT$4-$E86+1)/($I86*($I86+1)/2)*$C86))+($J86="custom")*CustomCF!AM86</f>
        <v>0</v>
      </c>
      <c r="AU86" s="19">
        <f>($J86="Bell Curve")*(_xlfn.NORM.DIST(AND(AU$4&gt;=$E86,AU$4&lt;=$G86)*(AU$4-$E86+1),$I86/2,$L86,TRUE)-_xlfn.NORM.DIST(AND(AU$4&gt;=$E86,AU$4&lt;=$G86)*(AT$4-$E86+1),$I86/2,$L86,TRUE))/(1-2*_xlfn.NORM.DIST(0,$I86/2,$L86,TRUE))*$C86+($J86="Steady Growth")*(AND(AU$4&gt;=$E86,AU$4&lt;=$G86)*((AU$4-$E86+1)/($I86*($I86+1)/2)*$C86))+($J86="custom")*CustomCF!AN86</f>
        <v>0</v>
      </c>
      <c r="AV86" s="19">
        <f>($J86="Bell Curve")*(_xlfn.NORM.DIST(AND(AV$4&gt;=$E86,AV$4&lt;=$G86)*(AV$4-$E86+1),$I86/2,$L86,TRUE)-_xlfn.NORM.DIST(AND(AV$4&gt;=$E86,AV$4&lt;=$G86)*(AU$4-$E86+1),$I86/2,$L86,TRUE))/(1-2*_xlfn.NORM.DIST(0,$I86/2,$L86,TRUE))*$C86+($J86="Steady Growth")*(AND(AV$4&gt;=$E86,AV$4&lt;=$G86)*((AV$4-$E86+1)/($I86*($I86+1)/2)*$C86))+($J86="custom")*CustomCF!AO86</f>
        <v>0</v>
      </c>
      <c r="AW86" s="19">
        <f>($J86="Bell Curve")*(_xlfn.NORM.DIST(AND(AW$4&gt;=$E86,AW$4&lt;=$G86)*(AW$4-$E86+1),$I86/2,$L86,TRUE)-_xlfn.NORM.DIST(AND(AW$4&gt;=$E86,AW$4&lt;=$G86)*(AV$4-$E86+1),$I86/2,$L86,TRUE))/(1-2*_xlfn.NORM.DIST(0,$I86/2,$L86,TRUE))*$C86+($J86="Steady Growth")*(AND(AW$4&gt;=$E86,AW$4&lt;=$G86)*((AW$4-$E86+1)/($I86*($I86+1)/2)*$C86))+($J86="custom")*CustomCF!AP86</f>
        <v>0</v>
      </c>
      <c r="AX86" s="19">
        <f>($J86="Bell Curve")*(_xlfn.NORM.DIST(AND(AX$4&gt;=$E86,AX$4&lt;=$G86)*(AX$4-$E86+1),$I86/2,$L86,TRUE)-_xlfn.NORM.DIST(AND(AX$4&gt;=$E86,AX$4&lt;=$G86)*(AW$4-$E86+1),$I86/2,$L86,TRUE))/(1-2*_xlfn.NORM.DIST(0,$I86/2,$L86,TRUE))*$C86+($J86="Steady Growth")*(AND(AX$4&gt;=$E86,AX$4&lt;=$G86)*((AX$4-$E86+1)/($I86*($I86+1)/2)*$C86))+($J86="custom")*CustomCF!AQ86</f>
        <v>0</v>
      </c>
      <c r="AY86" s="19">
        <f>($J86="Bell Curve")*(_xlfn.NORM.DIST(AND(AY$4&gt;=$E86,AY$4&lt;=$G86)*(AY$4-$E86+1),$I86/2,$L86,TRUE)-_xlfn.NORM.DIST(AND(AY$4&gt;=$E86,AY$4&lt;=$G86)*(AX$4-$E86+1),$I86/2,$L86,TRUE))/(1-2*_xlfn.NORM.DIST(0,$I86/2,$L86,TRUE))*$C86+($J86="Steady Growth")*(AND(AY$4&gt;=$E86,AY$4&lt;=$G86)*((AY$4-$E86+1)/($I86*($I86+1)/2)*$C86))+($J86="custom")*CustomCF!AR86</f>
        <v>0</v>
      </c>
      <c r="AZ86" s="19">
        <f>($J86="Bell Curve")*(_xlfn.NORM.DIST(AND(AZ$4&gt;=$E86,AZ$4&lt;=$G86)*(AZ$4-$E86+1),$I86/2,$L86,TRUE)-_xlfn.NORM.DIST(AND(AZ$4&gt;=$E86,AZ$4&lt;=$G86)*(AY$4-$E86+1),$I86/2,$L86,TRUE))/(1-2*_xlfn.NORM.DIST(0,$I86/2,$L86,TRUE))*$C86+($J86="Steady Growth")*(AND(AZ$4&gt;=$E86,AZ$4&lt;=$G86)*((AZ$4-$E86+1)/($I86*($I86+1)/2)*$C86))+($J86="custom")*CustomCF!AS86</f>
        <v>0</v>
      </c>
      <c r="BA86" s="19">
        <f>($J86="Bell Curve")*(_xlfn.NORM.DIST(AND(BA$4&gt;=$E86,BA$4&lt;=$G86)*(BA$4-$E86+1),$I86/2,$L86,TRUE)-_xlfn.NORM.DIST(AND(BA$4&gt;=$E86,BA$4&lt;=$G86)*(AZ$4-$E86+1),$I86/2,$L86,TRUE))/(1-2*_xlfn.NORM.DIST(0,$I86/2,$L86,TRUE))*$C86+($J86="Steady Growth")*(AND(BA$4&gt;=$E86,BA$4&lt;=$G86)*((BA$4-$E86+1)/($I86*($I86+1)/2)*$C86))+($J86="custom")*CustomCF!AT86</f>
        <v>0</v>
      </c>
      <c r="BB86" s="19">
        <f>($J86="Bell Curve")*(_xlfn.NORM.DIST(AND(BB$4&gt;=$E86,BB$4&lt;=$G86)*(BB$4-$E86+1),$I86/2,$L86,TRUE)-_xlfn.NORM.DIST(AND(BB$4&gt;=$E86,BB$4&lt;=$G86)*(BA$4-$E86+1),$I86/2,$L86,TRUE))/(1-2*_xlfn.NORM.DIST(0,$I86/2,$L86,TRUE))*$C86+($J86="Steady Growth")*(AND(BB$4&gt;=$E86,BB$4&lt;=$G86)*((BB$4-$E86+1)/($I86*($I86+1)/2)*$C86))+($J86="custom")*CustomCF!AU86</f>
        <v>0</v>
      </c>
      <c r="BC86" s="19">
        <f>($J86="Bell Curve")*(_xlfn.NORM.DIST(AND(BC$4&gt;=$E86,BC$4&lt;=$G86)*(BC$4-$E86+1),$I86/2,$L86,TRUE)-_xlfn.NORM.DIST(AND(BC$4&gt;=$E86,BC$4&lt;=$G86)*(BB$4-$E86+1),$I86/2,$L86,TRUE))/(1-2*_xlfn.NORM.DIST(0,$I86/2,$L86,TRUE))*$C86+($J86="Steady Growth")*(AND(BC$4&gt;=$E86,BC$4&lt;=$G86)*((BC$4-$E86+1)/($I86*($I86+1)/2)*$C86))+($J86="custom")*CustomCF!AV86</f>
        <v>0</v>
      </c>
      <c r="BD86" s="19">
        <f>($J86="Bell Curve")*(_xlfn.NORM.DIST(AND(BD$4&gt;=$E86,BD$4&lt;=$G86)*(BD$4-$E86+1),$I86/2,$L86,TRUE)-_xlfn.NORM.DIST(AND(BD$4&gt;=$E86,BD$4&lt;=$G86)*(BC$4-$E86+1),$I86/2,$L86,TRUE))/(1-2*_xlfn.NORM.DIST(0,$I86/2,$L86,TRUE))*$C86+($J86="Steady Growth")*(AND(BD$4&gt;=$E86,BD$4&lt;=$G86)*((BD$4-$E86+1)/($I86*($I86+1)/2)*$C86))+($J86="custom")*CustomCF!AW86</f>
        <v>0</v>
      </c>
      <c r="BE86" s="19">
        <f>($J86="Bell Curve")*(_xlfn.NORM.DIST(AND(BE$4&gt;=$E86,BE$4&lt;=$G86)*(BE$4-$E86+1),$I86/2,$L86,TRUE)-_xlfn.NORM.DIST(AND(BE$4&gt;=$E86,BE$4&lt;=$G86)*(BD$4-$E86+1),$I86/2,$L86,TRUE))/(1-2*_xlfn.NORM.DIST(0,$I86/2,$L86,TRUE))*$C86+($J86="Steady Growth")*(AND(BE$4&gt;=$E86,BE$4&lt;=$G86)*((BE$4-$E86+1)/($I86*($I86+1)/2)*$C86))+($J86="custom")*CustomCF!AX86</f>
        <v>0</v>
      </c>
      <c r="BF86" s="19">
        <f>($J86="Bell Curve")*(_xlfn.NORM.DIST(AND(BF$4&gt;=$E86,BF$4&lt;=$G86)*(BF$4-$E86+1),$I86/2,$L86,TRUE)-_xlfn.NORM.DIST(AND(BF$4&gt;=$E86,BF$4&lt;=$G86)*(BE$4-$E86+1),$I86/2,$L86,TRUE))/(1-2*_xlfn.NORM.DIST(0,$I86/2,$L86,TRUE))*$C86+($J86="Steady Growth")*(AND(BF$4&gt;=$E86,BF$4&lt;=$G86)*((BF$4-$E86+1)/($I86*($I86+1)/2)*$C86))+($J86="custom")*CustomCF!AY86</f>
        <v>0</v>
      </c>
      <c r="BG86" s="19">
        <f>($J86="Bell Curve")*(_xlfn.NORM.DIST(AND(BG$4&gt;=$E86,BG$4&lt;=$G86)*(BG$4-$E86+1),$I86/2,$L86,TRUE)-_xlfn.NORM.DIST(AND(BG$4&gt;=$E86,BG$4&lt;=$G86)*(BF$4-$E86+1),$I86/2,$L86,TRUE))/(1-2*_xlfn.NORM.DIST(0,$I86/2,$L86,TRUE))*$C86+($J86="Steady Growth")*(AND(BG$4&gt;=$E86,BG$4&lt;=$G86)*((BG$4-$E86+1)/($I86*($I86+1)/2)*$C86))+($J86="custom")*CustomCF!AZ86</f>
        <v>0</v>
      </c>
      <c r="BH86" s="19">
        <f>($J86="Bell Curve")*(_xlfn.NORM.DIST(AND(BH$4&gt;=$E86,BH$4&lt;=$G86)*(BH$4-$E86+1),$I86/2,$L86,TRUE)-_xlfn.NORM.DIST(AND(BH$4&gt;=$E86,BH$4&lt;=$G86)*(BG$4-$E86+1),$I86/2,$L86,TRUE))/(1-2*_xlfn.NORM.DIST(0,$I86/2,$L86,TRUE))*$C86+($J86="Steady Growth")*(AND(BH$4&gt;=$E86,BH$4&lt;=$G86)*((BH$4-$E86+1)/($I86*($I86+1)/2)*$C86))+($J86="custom")*CustomCF!BA86</f>
        <v>0</v>
      </c>
      <c r="BI86" s="19">
        <f>($J86="Bell Curve")*(_xlfn.NORM.DIST(AND(BI$4&gt;=$E86,BI$4&lt;=$G86)*(BI$4-$E86+1),$I86/2,$L86,TRUE)-_xlfn.NORM.DIST(AND(BI$4&gt;=$E86,BI$4&lt;=$G86)*(BH$4-$E86+1),$I86/2,$L86,TRUE))/(1-2*_xlfn.NORM.DIST(0,$I86/2,$L86,TRUE))*$C86+($J86="Steady Growth")*(AND(BI$4&gt;=$E86,BI$4&lt;=$G86)*((BI$4-$E86+1)/($I86*($I86+1)/2)*$C86))+($J86="custom")*CustomCF!BB86</f>
        <v>0</v>
      </c>
      <c r="BJ86" s="19">
        <f>($J86="Bell Curve")*(_xlfn.NORM.DIST(AND(BJ$4&gt;=$E86,BJ$4&lt;=$G86)*(BJ$4-$E86+1),$I86/2,$L86,TRUE)-_xlfn.NORM.DIST(AND(BJ$4&gt;=$E86,BJ$4&lt;=$G86)*(BI$4-$E86+1),$I86/2,$L86,TRUE))/(1-2*_xlfn.NORM.DIST(0,$I86/2,$L86,TRUE))*$C86+($J86="Steady Growth")*(AND(BJ$4&gt;=$E86,BJ$4&lt;=$G86)*((BJ$4-$E86+1)/($I86*($I86+1)/2)*$C86))+($J86="custom")*CustomCF!BC86</f>
        <v>0</v>
      </c>
      <c r="BK86" s="19">
        <f>($J86="Bell Curve")*(_xlfn.NORM.DIST(AND(BK$4&gt;=$E86,BK$4&lt;=$G86)*(BK$4-$E86+1),$I86/2,$L86,TRUE)-_xlfn.NORM.DIST(AND(BK$4&gt;=$E86,BK$4&lt;=$G86)*(BJ$4-$E86+1),$I86/2,$L86,TRUE))/(1-2*_xlfn.NORM.DIST(0,$I86/2,$L86,TRUE))*$C86+($J86="Steady Growth")*(AND(BK$4&gt;=$E86,BK$4&lt;=$G86)*((BK$4-$E86+1)/($I86*($I86+1)/2)*$C86))+($J86="custom")*CustomCF!BD86</f>
        <v>0</v>
      </c>
      <c r="BL86" s="19">
        <f>($J86="Bell Curve")*(_xlfn.NORM.DIST(AND(BL$4&gt;=$E86,BL$4&lt;=$G86)*(BL$4-$E86+1),$I86/2,$L86,TRUE)-_xlfn.NORM.DIST(AND(BL$4&gt;=$E86,BL$4&lt;=$G86)*(BK$4-$E86+1),$I86/2,$L86,TRUE))/(1-2*_xlfn.NORM.DIST(0,$I86/2,$L86,TRUE))*$C86+($J86="Steady Growth")*(AND(BL$4&gt;=$E86,BL$4&lt;=$G86)*((BL$4-$E86+1)/($I86*($I86+1)/2)*$C86))+($J86="custom")*CustomCF!BE86</f>
        <v>0</v>
      </c>
      <c r="BM86" s="19">
        <f>($J86="Bell Curve")*(_xlfn.NORM.DIST(AND(BM$4&gt;=$E86,BM$4&lt;=$G86)*(BM$4-$E86+1),$I86/2,$L86,TRUE)-_xlfn.NORM.DIST(AND(BM$4&gt;=$E86,BM$4&lt;=$G86)*(BL$4-$E86+1),$I86/2,$L86,TRUE))/(1-2*_xlfn.NORM.DIST(0,$I86/2,$L86,TRUE))*$C86+($J86="Steady Growth")*(AND(BM$4&gt;=$E86,BM$4&lt;=$G86)*((BM$4-$E86+1)/($I86*($I86+1)/2)*$C86))+($J86="custom")*CustomCF!BF86</f>
        <v>0</v>
      </c>
      <c r="BN86" s="19">
        <f>($J86="Bell Curve")*(_xlfn.NORM.DIST(AND(BN$4&gt;=$E86,BN$4&lt;=$G86)*(BN$4-$E86+1),$I86/2,$L86,TRUE)-_xlfn.NORM.DIST(AND(BN$4&gt;=$E86,BN$4&lt;=$G86)*(BM$4-$E86+1),$I86/2,$L86,TRUE))/(1-2*_xlfn.NORM.DIST(0,$I86/2,$L86,TRUE))*$C86+($J86="Steady Growth")*(AND(BN$4&gt;=$E86,BN$4&lt;=$G86)*((BN$4-$E86+1)/($I86*($I86+1)/2)*$C86))+($J86="custom")*CustomCF!BG86</f>
        <v>0</v>
      </c>
      <c r="BO86" s="19">
        <f>($J86="Bell Curve")*(_xlfn.NORM.DIST(AND(BO$4&gt;=$E86,BO$4&lt;=$G86)*(BO$4-$E86+1),$I86/2,$L86,TRUE)-_xlfn.NORM.DIST(AND(BO$4&gt;=$E86,BO$4&lt;=$G86)*(BN$4-$E86+1),$I86/2,$L86,TRUE))/(1-2*_xlfn.NORM.DIST(0,$I86/2,$L86,TRUE))*$C86+($J86="Steady Growth")*(AND(BO$4&gt;=$E86,BO$4&lt;=$G86)*((BO$4-$E86+1)/($I86*($I86+1)/2)*$C86))+($J86="custom")*CustomCF!BH86</f>
        <v>0</v>
      </c>
      <c r="BP86" s="19">
        <f>($J86="Bell Curve")*(_xlfn.NORM.DIST(AND(BP$4&gt;=$E86,BP$4&lt;=$G86)*(BP$4-$E86+1),$I86/2,$L86,TRUE)-_xlfn.NORM.DIST(AND(BP$4&gt;=$E86,BP$4&lt;=$G86)*(BO$4-$E86+1),$I86/2,$L86,TRUE))/(1-2*_xlfn.NORM.DIST(0,$I86/2,$L86,TRUE))*$C86+($J86="Steady Growth")*(AND(BP$4&gt;=$E86,BP$4&lt;=$G86)*((BP$4-$E86+1)/($I86*($I86+1)/2)*$C86))+($J86="custom")*CustomCF!BI86</f>
        <v>0</v>
      </c>
      <c r="BQ86" s="19">
        <f>($J86="Bell Curve")*(_xlfn.NORM.DIST(AND(BQ$4&gt;=$E86,BQ$4&lt;=$G86)*(BQ$4-$E86+1),$I86/2,$L86,TRUE)-_xlfn.NORM.DIST(AND(BQ$4&gt;=$E86,BQ$4&lt;=$G86)*(BP$4-$E86+1),$I86/2,$L86,TRUE))/(1-2*_xlfn.NORM.DIST(0,$I86/2,$L86,TRUE))*$C86+($J86="Steady Growth")*(AND(BQ$4&gt;=$E86,BQ$4&lt;=$G86)*((BQ$4-$E86+1)/($I86*($I86+1)/2)*$C86))+($J86="custom")*CustomCF!BJ86</f>
        <v>0</v>
      </c>
      <c r="BR86" s="19">
        <f>($J86="Bell Curve")*(_xlfn.NORM.DIST(AND(BR$4&gt;=$E86,BR$4&lt;=$G86)*(BR$4-$E86+1),$I86/2,$L86,TRUE)-_xlfn.NORM.DIST(AND(BR$4&gt;=$E86,BR$4&lt;=$G86)*(BQ$4-$E86+1),$I86/2,$L86,TRUE))/(1-2*_xlfn.NORM.DIST(0,$I86/2,$L86,TRUE))*$C86+($J86="Steady Growth")*(AND(BR$4&gt;=$E86,BR$4&lt;=$G86)*((BR$4-$E86+1)/($I86*($I86+1)/2)*$C86))+($J86="custom")*CustomCF!BK86</f>
        <v>0</v>
      </c>
      <c r="BS86" s="19">
        <f>($J86="Bell Curve")*(_xlfn.NORM.DIST(AND(BS$4&gt;=$E86,BS$4&lt;=$G86)*(BS$4-$E86+1),$I86/2,$L86,TRUE)-_xlfn.NORM.DIST(AND(BS$4&gt;=$E86,BS$4&lt;=$G86)*(BR$4-$E86+1),$I86/2,$L86,TRUE))/(1-2*_xlfn.NORM.DIST(0,$I86/2,$L86,TRUE))*$C86+($J86="Steady Growth")*(AND(BS$4&gt;=$E86,BS$4&lt;=$G86)*((BS$4-$E86+1)/($I86*($I86+1)/2)*$C86))+($J86="custom")*CustomCF!BL86</f>
        <v>0</v>
      </c>
      <c r="BT86" s="19">
        <f>($J86="Bell Curve")*(_xlfn.NORM.DIST(AND(BT$4&gt;=$E86,BT$4&lt;=$G86)*(BT$4-$E86+1),$I86/2,$L86,TRUE)-_xlfn.NORM.DIST(AND(BT$4&gt;=$E86,BT$4&lt;=$G86)*(BS$4-$E86+1),$I86/2,$L86,TRUE))/(1-2*_xlfn.NORM.DIST(0,$I86/2,$L86,TRUE))*$C86+($J86="Steady Growth")*(AND(BT$4&gt;=$E86,BT$4&lt;=$G86)*((BT$4-$E86+1)/($I86*($I86+1)/2)*$C86))+($J86="custom")*CustomCF!BM86</f>
        <v>0</v>
      </c>
      <c r="BU86" s="19">
        <f>($J86="Bell Curve")*(_xlfn.NORM.DIST(AND(BU$4&gt;=$E86,BU$4&lt;=$G86)*(BU$4-$E86+1),$I86/2,$L86,TRUE)-_xlfn.NORM.DIST(AND(BU$4&gt;=$E86,BU$4&lt;=$G86)*(BT$4-$E86+1),$I86/2,$L86,TRUE))/(1-2*_xlfn.NORM.DIST(0,$I86/2,$L86,TRUE))*$C86+($J86="Steady Growth")*(AND(BU$4&gt;=$E86,BU$4&lt;=$G86)*((BU$4-$E86+1)/($I86*($I86+1)/2)*$C86))+($J86="custom")*CustomCF!BN86</f>
        <v>0</v>
      </c>
      <c r="BV86" s="19">
        <f>($J86="Bell Curve")*(_xlfn.NORM.DIST(AND(BV$4&gt;=$E86,BV$4&lt;=$G86)*(BV$4-$E86+1),$I86/2,$L86,TRUE)-_xlfn.NORM.DIST(AND(BV$4&gt;=$E86,BV$4&lt;=$G86)*(BU$4-$E86+1),$I86/2,$L86,TRUE))/(1-2*_xlfn.NORM.DIST(0,$I86/2,$L86,TRUE))*$C86+($J86="Steady Growth")*(AND(BV$4&gt;=$E86,BV$4&lt;=$G86)*((BV$4-$E86+1)/($I86*($I86+1)/2)*$C86))+($J86="custom")*CustomCF!BO86</f>
        <v>0</v>
      </c>
      <c r="BW86" s="19">
        <f>($J86="Bell Curve")*(_xlfn.NORM.DIST(AND(BW$4&gt;=$E86,BW$4&lt;=$G86)*(BW$4-$E86+1),$I86/2,$L86,TRUE)-_xlfn.NORM.DIST(AND(BW$4&gt;=$E86,BW$4&lt;=$G86)*(BV$4-$E86+1),$I86/2,$L86,TRUE))/(1-2*_xlfn.NORM.DIST(0,$I86/2,$L86,TRUE))*$C86+($J86="Steady Growth")*(AND(BW$4&gt;=$E86,BW$4&lt;=$G86)*((BW$4-$E86+1)/($I86*($I86+1)/2)*$C86))+($J86="custom")*CustomCF!BP86</f>
        <v>0</v>
      </c>
      <c r="BX86" s="19">
        <f>($J86="Bell Curve")*(_xlfn.NORM.DIST(AND(BX$4&gt;=$E86,BX$4&lt;=$G86)*(BX$4-$E86+1),$I86/2,$L86,TRUE)-_xlfn.NORM.DIST(AND(BX$4&gt;=$E86,BX$4&lt;=$G86)*(BW$4-$E86+1),$I86/2,$L86,TRUE))/(1-2*_xlfn.NORM.DIST(0,$I86/2,$L86,TRUE))*$C86+($J86="Steady Growth")*(AND(BX$4&gt;=$E86,BX$4&lt;=$G86)*((BX$4-$E86+1)/($I86*($I86+1)/2)*$C86))+($J86="custom")*CustomCF!BQ86</f>
        <v>0</v>
      </c>
      <c r="BY86" s="19">
        <f>($J86="Bell Curve")*(_xlfn.NORM.DIST(AND(BY$4&gt;=$E86,BY$4&lt;=$G86)*(BY$4-$E86+1),$I86/2,$L86,TRUE)-_xlfn.NORM.DIST(AND(BY$4&gt;=$E86,BY$4&lt;=$G86)*(BX$4-$E86+1),$I86/2,$L86,TRUE))/(1-2*_xlfn.NORM.DIST(0,$I86/2,$L86,TRUE))*$C86+($J86="Steady Growth")*(AND(BY$4&gt;=$E86,BY$4&lt;=$G86)*((BY$4-$E86+1)/($I86*($I86+1)/2)*$C86))+($J86="custom")*CustomCF!BR86</f>
        <v>0</v>
      </c>
      <c r="BZ86" s="19">
        <f>($J86="Bell Curve")*(_xlfn.NORM.DIST(AND(BZ$4&gt;=$E86,BZ$4&lt;=$G86)*(BZ$4-$E86+1),$I86/2,$L86,TRUE)-_xlfn.NORM.DIST(AND(BZ$4&gt;=$E86,BZ$4&lt;=$G86)*(BY$4-$E86+1),$I86/2,$L86,TRUE))/(1-2*_xlfn.NORM.DIST(0,$I86/2,$L86,TRUE))*$C86+($J86="Steady Growth")*(AND(BZ$4&gt;=$E86,BZ$4&lt;=$G86)*((BZ$4-$E86+1)/($I86*($I86+1)/2)*$C86))+($J86="custom")*CustomCF!BS86</f>
        <v>0</v>
      </c>
      <c r="CA86" s="19">
        <f>($J86="Bell Curve")*(_xlfn.NORM.DIST(AND(CA$4&gt;=$E86,CA$4&lt;=$G86)*(CA$4-$E86+1),$I86/2,$L86,TRUE)-_xlfn.NORM.DIST(AND(CA$4&gt;=$E86,CA$4&lt;=$G86)*(BZ$4-$E86+1),$I86/2,$L86,TRUE))/(1-2*_xlfn.NORM.DIST(0,$I86/2,$L86,TRUE))*$C86+($J86="Steady Growth")*(AND(CA$4&gt;=$E86,CA$4&lt;=$G86)*((CA$4-$E86+1)/($I86*($I86+1)/2)*$C86))+($J86="custom")*CustomCF!BT86</f>
        <v>0</v>
      </c>
      <c r="CB86" s="19">
        <f>($J86="Bell Curve")*(_xlfn.NORM.DIST(AND(CB$4&gt;=$E86,CB$4&lt;=$G86)*(CB$4-$E86+1),$I86/2,$L86,TRUE)-_xlfn.NORM.DIST(AND(CB$4&gt;=$E86,CB$4&lt;=$G86)*(CA$4-$E86+1),$I86/2,$L86,TRUE))/(1-2*_xlfn.NORM.DIST(0,$I86/2,$L86,TRUE))*$C86+($J86="Steady Growth")*(AND(CB$4&gt;=$E86,CB$4&lt;=$G86)*((CB$4-$E86+1)/($I86*($I86+1)/2)*$C86))+($J86="custom")*CustomCF!BU86</f>
        <v>0</v>
      </c>
      <c r="CC86" s="19">
        <f>($J86="Bell Curve")*(_xlfn.NORM.DIST(AND(CC$4&gt;=$E86,CC$4&lt;=$G86)*(CC$4-$E86+1),$I86/2,$L86,TRUE)-_xlfn.NORM.DIST(AND(CC$4&gt;=$E86,CC$4&lt;=$G86)*(CB$4-$E86+1),$I86/2,$L86,TRUE))/(1-2*_xlfn.NORM.DIST(0,$I86/2,$L86,TRUE))*$C86+($J86="Steady Growth")*(AND(CC$4&gt;=$E86,CC$4&lt;=$G86)*((CC$4-$E86+1)/($I86*($I86+1)/2)*$C86))+($J86="custom")*CustomCF!BV86</f>
        <v>0</v>
      </c>
      <c r="CD86" s="19">
        <f>($J86="Bell Curve")*(_xlfn.NORM.DIST(AND(CD$4&gt;=$E86,CD$4&lt;=$G86)*(CD$4-$E86+1),$I86/2,$L86,TRUE)-_xlfn.NORM.DIST(AND(CD$4&gt;=$E86,CD$4&lt;=$G86)*(CC$4-$E86+1),$I86/2,$L86,TRUE))/(1-2*_xlfn.NORM.DIST(0,$I86/2,$L86,TRUE))*$C86+($J86="Steady Growth")*(AND(CD$4&gt;=$E86,CD$4&lt;=$G86)*((CD$4-$E86+1)/($I86*($I86+1)/2)*$C86))+($J86="custom")*CustomCF!BW86</f>
        <v>0</v>
      </c>
      <c r="CE86" s="19">
        <f>($J86="Bell Curve")*(_xlfn.NORM.DIST(AND(CE$4&gt;=$E86,CE$4&lt;=$G86)*(CE$4-$E86+1),$I86/2,$L86,TRUE)-_xlfn.NORM.DIST(AND(CE$4&gt;=$E86,CE$4&lt;=$G86)*(CD$4-$E86+1),$I86/2,$L86,TRUE))/(1-2*_xlfn.NORM.DIST(0,$I86/2,$L86,TRUE))*$C86+($J86="Steady Growth")*(AND(CE$4&gt;=$E86,CE$4&lt;=$G86)*((CE$4-$E86+1)/($I86*($I86+1)/2)*$C86))+($J86="custom")*CustomCF!BX86</f>
        <v>0</v>
      </c>
      <c r="CF86" s="19">
        <f>($J86="Bell Curve")*(_xlfn.NORM.DIST(AND(CF$4&gt;=$E86,CF$4&lt;=$G86)*(CF$4-$E86+1),$I86/2,$L86,TRUE)-_xlfn.NORM.DIST(AND(CF$4&gt;=$E86,CF$4&lt;=$G86)*(CE$4-$E86+1),$I86/2,$L86,TRUE))/(1-2*_xlfn.NORM.DIST(0,$I86/2,$L86,TRUE))*$C86+($J86="Steady Growth")*(AND(CF$4&gt;=$E86,CF$4&lt;=$G86)*((CF$4-$E86+1)/($I86*($I86+1)/2)*$C86))+($J86="custom")*CustomCF!BY86</f>
        <v>0</v>
      </c>
      <c r="CG86" s="19">
        <f>($J86="Bell Curve")*(_xlfn.NORM.DIST(AND(CG$4&gt;=$E86,CG$4&lt;=$G86)*(CG$4-$E86+1),$I86/2,$L86,TRUE)-_xlfn.NORM.DIST(AND(CG$4&gt;=$E86,CG$4&lt;=$G86)*(CF$4-$E86+1),$I86/2,$L86,TRUE))/(1-2*_xlfn.NORM.DIST(0,$I86/2,$L86,TRUE))*$C86+($J86="Steady Growth")*(AND(CG$4&gt;=$E86,CG$4&lt;=$G86)*((CG$4-$E86+1)/($I86*($I86+1)/2)*$C86))+($J86="custom")*CustomCF!BZ86</f>
        <v>0</v>
      </c>
      <c r="CH86" s="19">
        <f>($J86="Bell Curve")*(_xlfn.NORM.DIST(AND(CH$4&gt;=$E86,CH$4&lt;=$G86)*(CH$4-$E86+1),$I86/2,$L86,TRUE)-_xlfn.NORM.DIST(AND(CH$4&gt;=$E86,CH$4&lt;=$G86)*(CG$4-$E86+1),$I86/2,$L86,TRUE))/(1-2*_xlfn.NORM.DIST(0,$I86/2,$L86,TRUE))*$C86+($J86="Steady Growth")*(AND(CH$4&gt;=$E86,CH$4&lt;=$G86)*((CH$4-$E86+1)/($I86*($I86+1)/2)*$C86))+($J86="custom")*CustomCF!CA86</f>
        <v>0</v>
      </c>
      <c r="CI86" s="19">
        <f>($J86="Bell Curve")*(_xlfn.NORM.DIST(AND(CI$4&gt;=$E86,CI$4&lt;=$G86)*(CI$4-$E86+1),$I86/2,$L86,TRUE)-_xlfn.NORM.DIST(AND(CI$4&gt;=$E86,CI$4&lt;=$G86)*(CH$4-$E86+1),$I86/2,$L86,TRUE))/(1-2*_xlfn.NORM.DIST(0,$I86/2,$L86,TRUE))*$C86+($J86="Steady Growth")*(AND(CI$4&gt;=$E86,CI$4&lt;=$G86)*((CI$4-$E86+1)/($I86*($I86+1)/2)*$C86))+($J86="custom")*CustomCF!CB86</f>
        <v>0</v>
      </c>
      <c r="CJ86" s="19">
        <f>($J86="Bell Curve")*(_xlfn.NORM.DIST(AND(CJ$4&gt;=$E86,CJ$4&lt;=$G86)*(CJ$4-$E86+1),$I86/2,$L86,TRUE)-_xlfn.NORM.DIST(AND(CJ$4&gt;=$E86,CJ$4&lt;=$G86)*(CI$4-$E86+1),$I86/2,$L86,TRUE))/(1-2*_xlfn.NORM.DIST(0,$I86/2,$L86,TRUE))*$C86+($J86="Steady Growth")*(AND(CJ$4&gt;=$E86,CJ$4&lt;=$G86)*((CJ$4-$E86+1)/($I86*($I86+1)/2)*$C86))+($J86="custom")*CustomCF!CC86</f>
        <v>0</v>
      </c>
      <c r="CK86" s="19">
        <f>($J86="Bell Curve")*(_xlfn.NORM.DIST(AND(CK$4&gt;=$E86,CK$4&lt;=$G86)*(CK$4-$E86+1),$I86/2,$L86,TRUE)-_xlfn.NORM.DIST(AND(CK$4&gt;=$E86,CK$4&lt;=$G86)*(CJ$4-$E86+1),$I86/2,$L86,TRUE))/(1-2*_xlfn.NORM.DIST(0,$I86/2,$L86,TRUE))*$C86+($J86="Steady Growth")*(AND(CK$4&gt;=$E86,CK$4&lt;=$G86)*((CK$4-$E86+1)/($I86*($I86+1)/2)*$C86))+($J86="custom")*CustomCF!CD86</f>
        <v>0</v>
      </c>
      <c r="CL86" s="19">
        <f>($J86="Bell Curve")*(_xlfn.NORM.DIST(AND(CL$4&gt;=$E86,CL$4&lt;=$G86)*(CL$4-$E86+1),$I86/2,$L86,TRUE)-_xlfn.NORM.DIST(AND(CL$4&gt;=$E86,CL$4&lt;=$G86)*(CK$4-$E86+1),$I86/2,$L86,TRUE))/(1-2*_xlfn.NORM.DIST(0,$I86/2,$L86,TRUE))*$C86+($J86="Steady Growth")*(AND(CL$4&gt;=$E86,CL$4&lt;=$G86)*((CL$4-$E86+1)/($I86*($I86+1)/2)*$C86))+($J86="custom")*CustomCF!CE86</f>
        <v>0</v>
      </c>
      <c r="CM86" s="19">
        <f>($J86="Bell Curve")*(_xlfn.NORM.DIST(AND(CM$4&gt;=$E86,CM$4&lt;=$G86)*(CM$4-$E86+1),$I86/2,$L86,TRUE)-_xlfn.NORM.DIST(AND(CM$4&gt;=$E86,CM$4&lt;=$G86)*(CL$4-$E86+1),$I86/2,$L86,TRUE))/(1-2*_xlfn.NORM.DIST(0,$I86/2,$L86,TRUE))*$C86+($J86="Steady Growth")*(AND(CM$4&gt;=$E86,CM$4&lt;=$G86)*((CM$4-$E86+1)/($I86*($I86+1)/2)*$C86))+($J86="custom")*CustomCF!CF86</f>
        <v>0</v>
      </c>
      <c r="CN86" s="19">
        <f>($J86="Bell Curve")*(_xlfn.NORM.DIST(AND(CN$4&gt;=$E86,CN$4&lt;=$G86)*(CN$4-$E86+1),$I86/2,$L86,TRUE)-_xlfn.NORM.DIST(AND(CN$4&gt;=$E86,CN$4&lt;=$G86)*(CM$4-$E86+1),$I86/2,$L86,TRUE))/(1-2*_xlfn.NORM.DIST(0,$I86/2,$L86,TRUE))*$C86+($J86="Steady Growth")*(AND(CN$4&gt;=$E86,CN$4&lt;=$G86)*((CN$4-$E86+1)/($I86*($I86+1)/2)*$C86))+($J86="custom")*CustomCF!CG86</f>
        <v>0</v>
      </c>
      <c r="CO86" s="19">
        <f>($J86="Bell Curve")*(_xlfn.NORM.DIST(AND(CO$4&gt;=$E86,CO$4&lt;=$G86)*(CO$4-$E86+1),$I86/2,$L86,TRUE)-_xlfn.NORM.DIST(AND(CO$4&gt;=$E86,CO$4&lt;=$G86)*(CN$4-$E86+1),$I86/2,$L86,TRUE))/(1-2*_xlfn.NORM.DIST(0,$I86/2,$L86,TRUE))*$C86+($J86="Steady Growth")*(AND(CO$4&gt;=$E86,CO$4&lt;=$G86)*((CO$4-$E86+1)/($I86*($I86+1)/2)*$C86))+($J86="custom")*CustomCF!CH86</f>
        <v>0</v>
      </c>
      <c r="CP86" s="19">
        <f>($J86="Bell Curve")*(_xlfn.NORM.DIST(AND(CP$4&gt;=$E86,CP$4&lt;=$G86)*(CP$4-$E86+1),$I86/2,$L86,TRUE)-_xlfn.NORM.DIST(AND(CP$4&gt;=$E86,CP$4&lt;=$G86)*(CO$4-$E86+1),$I86/2,$L86,TRUE))/(1-2*_xlfn.NORM.DIST(0,$I86/2,$L86,TRUE))*$C86+($J86="Steady Growth")*(AND(CP$4&gt;=$E86,CP$4&lt;=$G86)*((CP$4-$E86+1)/($I86*($I86+1)/2)*$C86))+($J86="custom")*CustomCF!CI86</f>
        <v>0</v>
      </c>
      <c r="CQ86" s="19">
        <f>($J86="Bell Curve")*(_xlfn.NORM.DIST(AND(CQ$4&gt;=$E86,CQ$4&lt;=$G86)*(CQ$4-$E86+1),$I86/2,$L86,TRUE)-_xlfn.NORM.DIST(AND(CQ$4&gt;=$E86,CQ$4&lt;=$G86)*(CP$4-$E86+1),$I86/2,$L86,TRUE))/(1-2*_xlfn.NORM.DIST(0,$I86/2,$L86,TRUE))*$C86+($J86="Steady Growth")*(AND(CQ$4&gt;=$E86,CQ$4&lt;=$G86)*((CQ$4-$E86+1)/($I86*($I86+1)/2)*$C86))+($J86="custom")*CustomCF!CJ86</f>
        <v>0</v>
      </c>
      <c r="CR86" s="19">
        <f>($J86="Bell Curve")*(_xlfn.NORM.DIST(AND(CR$4&gt;=$E86,CR$4&lt;=$G86)*(CR$4-$E86+1),$I86/2,$L86,TRUE)-_xlfn.NORM.DIST(AND(CR$4&gt;=$E86,CR$4&lt;=$G86)*(CQ$4-$E86+1),$I86/2,$L86,TRUE))/(1-2*_xlfn.NORM.DIST(0,$I86/2,$L86,TRUE))*$C86+($J86="Steady Growth")*(AND(CR$4&gt;=$E86,CR$4&lt;=$G86)*((CR$4-$E86+1)/($I86*($I86+1)/2)*$C86))+($J86="custom")*CustomCF!CK86</f>
        <v>0</v>
      </c>
      <c r="CS86" s="19">
        <f>($J86="Bell Curve")*(_xlfn.NORM.DIST(AND(CS$4&gt;=$E86,CS$4&lt;=$G86)*(CS$4-$E86+1),$I86/2,$L86,TRUE)-_xlfn.NORM.DIST(AND(CS$4&gt;=$E86,CS$4&lt;=$G86)*(CR$4-$E86+1),$I86/2,$L86,TRUE))/(1-2*_xlfn.NORM.DIST(0,$I86/2,$L86,TRUE))*$C86+($J86="Steady Growth")*(AND(CS$4&gt;=$E86,CS$4&lt;=$G86)*((CS$4-$E86+1)/($I86*($I86+1)/2)*$C86))+($J86="custom")*CustomCF!CL86</f>
        <v>0</v>
      </c>
      <c r="CT86" s="19">
        <f>($J86="Bell Curve")*(_xlfn.NORM.DIST(AND(CT$4&gt;=$E86,CT$4&lt;=$G86)*(CT$4-$E86+1),$I86/2,$L86,TRUE)-_xlfn.NORM.DIST(AND(CT$4&gt;=$E86,CT$4&lt;=$G86)*(CS$4-$E86+1),$I86/2,$L86,TRUE))/(1-2*_xlfn.NORM.DIST(0,$I86/2,$L86,TRUE))*$C86+($J86="Steady Growth")*(AND(CT$4&gt;=$E86,CT$4&lt;=$G86)*((CT$4-$E86+1)/($I86*($I86+1)/2)*$C86))+($J86="custom")*CustomCF!CM86</f>
        <v>0</v>
      </c>
      <c r="CU86" s="19">
        <f>($J86="Bell Curve")*(_xlfn.NORM.DIST(AND(CU$4&gt;=$E86,CU$4&lt;=$G86)*(CU$4-$E86+1),$I86/2,$L86,TRUE)-_xlfn.NORM.DIST(AND(CU$4&gt;=$E86,CU$4&lt;=$G86)*(CT$4-$E86+1),$I86/2,$L86,TRUE))/(1-2*_xlfn.NORM.DIST(0,$I86/2,$L86,TRUE))*$C86+($J86="Steady Growth")*(AND(CU$4&gt;=$E86,CU$4&lt;=$G86)*((CU$4-$E86+1)/($I86*($I86+1)/2)*$C86))+($J86="custom")*CustomCF!CN86</f>
        <v>0</v>
      </c>
      <c r="CV86" s="19">
        <f>($J86="Bell Curve")*(_xlfn.NORM.DIST(AND(CV$4&gt;=$E86,CV$4&lt;=$G86)*(CV$4-$E86+1),$I86/2,$L86,TRUE)-_xlfn.NORM.DIST(AND(CV$4&gt;=$E86,CV$4&lt;=$G86)*(CU$4-$E86+1),$I86/2,$L86,TRUE))/(1-2*_xlfn.NORM.DIST(0,$I86/2,$L86,TRUE))*$C86+($J86="Steady Growth")*(AND(CV$4&gt;=$E86,CV$4&lt;=$G86)*((CV$4-$E86+1)/($I86*($I86+1)/2)*$C86))+($J86="custom")*CustomCF!CO86</f>
        <v>0</v>
      </c>
      <c r="CW86" s="19">
        <f>($J86="Bell Curve")*(_xlfn.NORM.DIST(AND(CW$4&gt;=$E86,CW$4&lt;=$G86)*(CW$4-$E86+1),$I86/2,$L86,TRUE)-_xlfn.NORM.DIST(AND(CW$4&gt;=$E86,CW$4&lt;=$G86)*(CV$4-$E86+1),$I86/2,$L86,TRUE))/(1-2*_xlfn.NORM.DIST(0,$I86/2,$L86,TRUE))*$C86+($J86="Steady Growth")*(AND(CW$4&gt;=$E86,CW$4&lt;=$G86)*((CW$4-$E86+1)/($I86*($I86+1)/2)*$C86))+($J86="custom")*CustomCF!CP86</f>
        <v>0</v>
      </c>
      <c r="CX86" s="19">
        <f>($J86="Bell Curve")*(_xlfn.NORM.DIST(AND(CX$4&gt;=$E86,CX$4&lt;=$G86)*(CX$4-$E86+1),$I86/2,$L86,TRUE)-_xlfn.NORM.DIST(AND(CX$4&gt;=$E86,CX$4&lt;=$G86)*(CW$4-$E86+1),$I86/2,$L86,TRUE))/(1-2*_xlfn.NORM.DIST(0,$I86/2,$L86,TRUE))*$C86+($J86="Steady Growth")*(AND(CX$4&gt;=$E86,CX$4&lt;=$G86)*((CX$4-$E86+1)/($I86*($I86+1)/2)*$C86))+($J86="custom")*CustomCF!CQ86</f>
        <v>0</v>
      </c>
      <c r="CY86" s="19">
        <f>($J86="Bell Curve")*(_xlfn.NORM.DIST(AND(CY$4&gt;=$E86,CY$4&lt;=$G86)*(CY$4-$E86+1),$I86/2,$L86,TRUE)-_xlfn.NORM.DIST(AND(CY$4&gt;=$E86,CY$4&lt;=$G86)*(CX$4-$E86+1),$I86/2,$L86,TRUE))/(1-2*_xlfn.NORM.DIST(0,$I86/2,$L86,TRUE))*$C86+($J86="Steady Growth")*(AND(CY$4&gt;=$E86,CY$4&lt;=$G86)*((CY$4-$E86+1)/($I86*($I86+1)/2)*$C86))+($J86="custom")*CustomCF!CR86</f>
        <v>0</v>
      </c>
      <c r="CZ86" s="19">
        <f>($J86="Bell Curve")*(_xlfn.NORM.DIST(AND(CZ$4&gt;=$E86,CZ$4&lt;=$G86)*(CZ$4-$E86+1),$I86/2,$L86,TRUE)-_xlfn.NORM.DIST(AND(CZ$4&gt;=$E86,CZ$4&lt;=$G86)*(CY$4-$E86+1),$I86/2,$L86,TRUE))/(1-2*_xlfn.NORM.DIST(0,$I86/2,$L86,TRUE))*$C86+($J86="Steady Growth")*(AND(CZ$4&gt;=$E86,CZ$4&lt;=$G86)*((CZ$4-$E86+1)/($I86*($I86+1)/2)*$C86))+($J86="custom")*CustomCF!CS86</f>
        <v>0</v>
      </c>
      <c r="DA86" s="19">
        <f>($J86="Bell Curve")*(_xlfn.NORM.DIST(AND(DA$4&gt;=$E86,DA$4&lt;=$G86)*(DA$4-$E86+1),$I86/2,$L86,TRUE)-_xlfn.NORM.DIST(AND(DA$4&gt;=$E86,DA$4&lt;=$G86)*(CZ$4-$E86+1),$I86/2,$L86,TRUE))/(1-2*_xlfn.NORM.DIST(0,$I86/2,$L86,TRUE))*$C86+($J86="Steady Growth")*(AND(DA$4&gt;=$E86,DA$4&lt;=$G86)*((DA$4-$E86+1)/($I86*($I86+1)/2)*$C86))+($J86="custom")*CustomCF!CT86</f>
        <v>0</v>
      </c>
      <c r="DB86" s="19">
        <f>($J86="Bell Curve")*(_xlfn.NORM.DIST(AND(DB$4&gt;=$E86,DB$4&lt;=$G86)*(DB$4-$E86+1),$I86/2,$L86,TRUE)-_xlfn.NORM.DIST(AND(DB$4&gt;=$E86,DB$4&lt;=$G86)*(DA$4-$E86+1),$I86/2,$L86,TRUE))/(1-2*_xlfn.NORM.DIST(0,$I86/2,$L86,TRUE))*$C86+($J86="Steady Growth")*(AND(DB$4&gt;=$E86,DB$4&lt;=$G86)*((DB$4-$E86+1)/($I86*($I86+1)/2)*$C86))+($J86="custom")*CustomCF!CU86</f>
        <v>0</v>
      </c>
      <c r="DC86" s="19">
        <f>($J86="Bell Curve")*(_xlfn.NORM.DIST(AND(DC$4&gt;=$E86,DC$4&lt;=$G86)*(DC$4-$E86+1),$I86/2,$L86,TRUE)-_xlfn.NORM.DIST(AND(DC$4&gt;=$E86,DC$4&lt;=$G86)*(DB$4-$E86+1),$I86/2,$L86,TRUE))/(1-2*_xlfn.NORM.DIST(0,$I86/2,$L86,TRUE))*$C86+($J86="Steady Growth")*(AND(DC$4&gt;=$E86,DC$4&lt;=$G86)*((DC$4-$E86+1)/($I86*($I86+1)/2)*$C86))+($J86="custom")*CustomCF!CV86</f>
        <v>0</v>
      </c>
      <c r="DD86" s="19">
        <f>($J86="Bell Curve")*(_xlfn.NORM.DIST(AND(DD$4&gt;=$E86,DD$4&lt;=$G86)*(DD$4-$E86+1),$I86/2,$L86,TRUE)-_xlfn.NORM.DIST(AND(DD$4&gt;=$E86,DD$4&lt;=$G86)*(DC$4-$E86+1),$I86/2,$L86,TRUE))/(1-2*_xlfn.NORM.DIST(0,$I86/2,$L86,TRUE))*$C86+($J86="Steady Growth")*(AND(DD$4&gt;=$E86,DD$4&lt;=$G86)*((DD$4-$E86+1)/($I86*($I86+1)/2)*$C86))+($J86="custom")*CustomCF!CW86</f>
        <v>0</v>
      </c>
      <c r="DE86" s="19">
        <f>($J86="Bell Curve")*(_xlfn.NORM.DIST(AND(DE$4&gt;=$E86,DE$4&lt;=$G86)*(DE$4-$E86+1),$I86/2,$L86,TRUE)-_xlfn.NORM.DIST(AND(DE$4&gt;=$E86,DE$4&lt;=$G86)*(DD$4-$E86+1),$I86/2,$L86,TRUE))/(1-2*_xlfn.NORM.DIST(0,$I86/2,$L86,TRUE))*$C86+($J86="Steady Growth")*(AND(DE$4&gt;=$E86,DE$4&lt;=$G86)*((DE$4-$E86+1)/($I86*($I86+1)/2)*$C86))+($J86="custom")*CustomCF!CX86</f>
        <v>0</v>
      </c>
      <c r="DF86" s="19">
        <f>($J86="Bell Curve")*(_xlfn.NORM.DIST(AND(DF$4&gt;=$E86,DF$4&lt;=$G86)*(DF$4-$E86+1),$I86/2,$L86,TRUE)-_xlfn.NORM.DIST(AND(DF$4&gt;=$E86,DF$4&lt;=$G86)*(DE$4-$E86+1),$I86/2,$L86,TRUE))/(1-2*_xlfn.NORM.DIST(0,$I86/2,$L86,TRUE))*$C86+($J86="Steady Growth")*(AND(DF$4&gt;=$E86,DF$4&lt;=$G86)*((DF$4-$E86+1)/($I86*($I86+1)/2)*$C86))+($J86="custom")*CustomCF!CY86</f>
        <v>0</v>
      </c>
      <c r="DG86" s="19">
        <f>($J86="Bell Curve")*(_xlfn.NORM.DIST(AND(DG$4&gt;=$E86,DG$4&lt;=$G86)*(DG$4-$E86+1),$I86/2,$L86,TRUE)-_xlfn.NORM.DIST(AND(DG$4&gt;=$E86,DG$4&lt;=$G86)*(DF$4-$E86+1),$I86/2,$L86,TRUE))/(1-2*_xlfn.NORM.DIST(0,$I86/2,$L86,TRUE))*$C86+($J86="Steady Growth")*(AND(DG$4&gt;=$E86,DG$4&lt;=$G86)*((DG$4-$E86+1)/($I86*($I86+1)/2)*$C86))+($J86="custom")*CustomCF!CZ86</f>
        <v>0</v>
      </c>
      <c r="DH86" s="19">
        <f>($J86="Bell Curve")*(_xlfn.NORM.DIST(AND(DH$4&gt;=$E86,DH$4&lt;=$G86)*(DH$4-$E86+1),$I86/2,$L86,TRUE)-_xlfn.NORM.DIST(AND(DH$4&gt;=$E86,DH$4&lt;=$G86)*(DG$4-$E86+1),$I86/2,$L86,TRUE))/(1-2*_xlfn.NORM.DIST(0,$I86/2,$L86,TRUE))*$C86+($J86="Steady Growth")*(AND(DH$4&gt;=$E86,DH$4&lt;=$G86)*((DH$4-$E86+1)/($I86*($I86+1)/2)*$C86))+($J86="custom")*CustomCF!DA86</f>
        <v>0</v>
      </c>
      <c r="DI86" s="19">
        <f>($J86="Bell Curve")*(_xlfn.NORM.DIST(AND(DI$4&gt;=$E86,DI$4&lt;=$G86)*(DI$4-$E86+1),$I86/2,$L86,TRUE)-_xlfn.NORM.DIST(AND(DI$4&gt;=$E86,DI$4&lt;=$G86)*(DH$4-$E86+1),$I86/2,$L86,TRUE))/(1-2*_xlfn.NORM.DIST(0,$I86/2,$L86,TRUE))*$C86+($J86="Steady Growth")*(AND(DI$4&gt;=$E86,DI$4&lt;=$G86)*((DI$4-$E86+1)/($I86*($I86+1)/2)*$C86))+($J86="custom")*CustomCF!DB86</f>
        <v>0</v>
      </c>
      <c r="DJ86" s="19">
        <f>($J86="Bell Curve")*(_xlfn.NORM.DIST(AND(DJ$4&gt;=$E86,DJ$4&lt;=$G86)*(DJ$4-$E86+1),$I86/2,$L86,TRUE)-_xlfn.NORM.DIST(AND(DJ$4&gt;=$E86,DJ$4&lt;=$G86)*(DI$4-$E86+1),$I86/2,$L86,TRUE))/(1-2*_xlfn.NORM.DIST(0,$I86/2,$L86,TRUE))*$C86+($J86="Steady Growth")*(AND(DJ$4&gt;=$E86,DJ$4&lt;=$G86)*((DJ$4-$E86+1)/($I86*($I86+1)/2)*$C86))+($J86="custom")*CustomCF!DC86</f>
        <v>0</v>
      </c>
      <c r="DK86" s="19">
        <f>($J86="Bell Curve")*(_xlfn.NORM.DIST(AND(DK$4&gt;=$E86,DK$4&lt;=$G86)*(DK$4-$E86+1),$I86/2,$L86,TRUE)-_xlfn.NORM.DIST(AND(DK$4&gt;=$E86,DK$4&lt;=$G86)*(DJ$4-$E86+1),$I86/2,$L86,TRUE))/(1-2*_xlfn.NORM.DIST(0,$I86/2,$L86,TRUE))*$C86+($J86="Steady Growth")*(AND(DK$4&gt;=$E86,DK$4&lt;=$G86)*((DK$4-$E86+1)/($I86*($I86+1)/2)*$C86))+($J86="custom")*CustomCF!DD86</f>
        <v>0</v>
      </c>
      <c r="DL86" s="19">
        <f>($J86="Bell Curve")*(_xlfn.NORM.DIST(AND(DL$4&gt;=$E86,DL$4&lt;=$G86)*(DL$4-$E86+1),$I86/2,$L86,TRUE)-_xlfn.NORM.DIST(AND(DL$4&gt;=$E86,DL$4&lt;=$G86)*(DK$4-$E86+1),$I86/2,$L86,TRUE))/(1-2*_xlfn.NORM.DIST(0,$I86/2,$L86,TRUE))*$C86+($J86="Steady Growth")*(AND(DL$4&gt;=$E86,DL$4&lt;=$G86)*((DL$4-$E86+1)/($I86*($I86+1)/2)*$C86))+($J86="custom")*CustomCF!DE86</f>
        <v>0</v>
      </c>
      <c r="DM86" s="19">
        <f>($J86="Bell Curve")*(_xlfn.NORM.DIST(AND(DM$4&gt;=$E86,DM$4&lt;=$G86)*(DM$4-$E86+1),$I86/2,$L86,TRUE)-_xlfn.NORM.DIST(AND(DM$4&gt;=$E86,DM$4&lt;=$G86)*(DL$4-$E86+1),$I86/2,$L86,TRUE))/(1-2*_xlfn.NORM.DIST(0,$I86/2,$L86,TRUE))*$C86+($J86="Steady Growth")*(AND(DM$4&gt;=$E86,DM$4&lt;=$G86)*((DM$4-$E86+1)/($I86*($I86+1)/2)*$C86))+($J86="custom")*CustomCF!DF86</f>
        <v>0</v>
      </c>
      <c r="DN86" s="19">
        <f>($J86="Bell Curve")*(_xlfn.NORM.DIST(AND(DN$4&gt;=$E86,DN$4&lt;=$G86)*(DN$4-$E86+1),$I86/2,$L86,TRUE)-_xlfn.NORM.DIST(AND(DN$4&gt;=$E86,DN$4&lt;=$G86)*(DM$4-$E86+1),$I86/2,$L86,TRUE))/(1-2*_xlfn.NORM.DIST(0,$I86/2,$L86,TRUE))*$C86+($J86="Steady Growth")*(AND(DN$4&gt;=$E86,DN$4&lt;=$G86)*((DN$4-$E86+1)/($I86*($I86+1)/2)*$C86))+($J86="custom")*CustomCF!DG86</f>
        <v>0</v>
      </c>
      <c r="DO86" s="19">
        <f>($J86="Bell Curve")*(_xlfn.NORM.DIST(AND(DO$4&gt;=$E86,DO$4&lt;=$G86)*(DO$4-$E86+1),$I86/2,$L86,TRUE)-_xlfn.NORM.DIST(AND(DO$4&gt;=$E86,DO$4&lt;=$G86)*(DN$4-$E86+1),$I86/2,$L86,TRUE))/(1-2*_xlfn.NORM.DIST(0,$I86/2,$L86,TRUE))*$C86+($J86="Steady Growth")*(AND(DO$4&gt;=$E86,DO$4&lt;=$G86)*((DO$4-$E86+1)/($I86*($I86+1)/2)*$C86))+($J86="custom")*CustomCF!DH86</f>
        <v>0</v>
      </c>
      <c r="DP86" s="19">
        <f>($J86="Bell Curve")*(_xlfn.NORM.DIST(AND(DP$4&gt;=$E86,DP$4&lt;=$G86)*(DP$4-$E86+1),$I86/2,$L86,TRUE)-_xlfn.NORM.DIST(AND(DP$4&gt;=$E86,DP$4&lt;=$G86)*(DO$4-$E86+1),$I86/2,$L86,TRUE))/(1-2*_xlfn.NORM.DIST(0,$I86/2,$L86,TRUE))*$C86+($J86="Steady Growth")*(AND(DP$4&gt;=$E86,DP$4&lt;=$G86)*((DP$4-$E86+1)/($I86*($I86+1)/2)*$C86))+($J86="custom")*CustomCF!DI86</f>
        <v>0</v>
      </c>
      <c r="DQ86" s="19">
        <f>($J86="Bell Curve")*(_xlfn.NORM.DIST(AND(DQ$4&gt;=$E86,DQ$4&lt;=$G86)*(DQ$4-$E86+1),$I86/2,$L86,TRUE)-_xlfn.NORM.DIST(AND(DQ$4&gt;=$E86,DQ$4&lt;=$G86)*(DP$4-$E86+1),$I86/2,$L86,TRUE))/(1-2*_xlfn.NORM.DIST(0,$I86/2,$L86,TRUE))*$C86+($J86="Steady Growth")*(AND(DQ$4&gt;=$E86,DQ$4&lt;=$G86)*((DQ$4-$E86+1)/($I86*($I86+1)/2)*$C86))+($J86="custom")*CustomCF!DJ86</f>
        <v>0</v>
      </c>
      <c r="DR86" s="19">
        <f>($J86="Bell Curve")*(_xlfn.NORM.DIST(AND(DR$4&gt;=$E86,DR$4&lt;=$G86)*(DR$4-$E86+1),$I86/2,$L86,TRUE)-_xlfn.NORM.DIST(AND(DR$4&gt;=$E86,DR$4&lt;=$G86)*(DQ$4-$E86+1),$I86/2,$L86,TRUE))/(1-2*_xlfn.NORM.DIST(0,$I86/2,$L86,TRUE))*$C86+($J86="Steady Growth")*(AND(DR$4&gt;=$E86,DR$4&lt;=$G86)*((DR$4-$E86+1)/($I86*($I86+1)/2)*$C86))+($J86="custom")*CustomCF!DK86</f>
        <v>0</v>
      </c>
      <c r="DS86" s="19">
        <f>($J86="Bell Curve")*(_xlfn.NORM.DIST(AND(DS$4&gt;=$E86,DS$4&lt;=$G86)*(DS$4-$E86+1),$I86/2,$L86,TRUE)-_xlfn.NORM.DIST(AND(DS$4&gt;=$E86,DS$4&lt;=$G86)*(DR$4-$E86+1),$I86/2,$L86,TRUE))/(1-2*_xlfn.NORM.DIST(0,$I86/2,$L86,TRUE))*$C86+($J86="Steady Growth")*(AND(DS$4&gt;=$E86,DS$4&lt;=$G86)*((DS$4-$E86+1)/($I86*($I86+1)/2)*$C86))+($J86="custom")*CustomCF!DL86</f>
        <v>0</v>
      </c>
      <c r="DT86" s="19">
        <f>($J86="Bell Curve")*(_xlfn.NORM.DIST(AND(DT$4&gt;=$E86,DT$4&lt;=$G86)*(DT$4-$E86+1),$I86/2,$L86,TRUE)-_xlfn.NORM.DIST(AND(DT$4&gt;=$E86,DT$4&lt;=$G86)*(DS$4-$E86+1),$I86/2,$L86,TRUE))/(1-2*_xlfn.NORM.DIST(0,$I86/2,$L86,TRUE))*$C86+($J86="Steady Growth")*(AND(DT$4&gt;=$E86,DT$4&lt;=$G86)*((DT$4-$E86+1)/($I86*($I86+1)/2)*$C86))+($J86="custom")*CustomCF!DM86</f>
        <v>0</v>
      </c>
      <c r="DU86" s="19">
        <f>($J86="Bell Curve")*(_xlfn.NORM.DIST(AND(DU$4&gt;=$E86,DU$4&lt;=$G86)*(DU$4-$E86+1),$I86/2,$L86,TRUE)-_xlfn.NORM.DIST(AND(DU$4&gt;=$E86,DU$4&lt;=$G86)*(DT$4-$E86+1),$I86/2,$L86,TRUE))/(1-2*_xlfn.NORM.DIST(0,$I86/2,$L86,TRUE))*$C86+($J86="Steady Growth")*(AND(DU$4&gt;=$E86,DU$4&lt;=$G86)*((DU$4-$E86+1)/($I86*($I86+1)/2)*$C86))+($J86="custom")*CustomCF!DN86</f>
        <v>0</v>
      </c>
      <c r="DV86" s="19">
        <f>($J86="Bell Curve")*(_xlfn.NORM.DIST(AND(DV$4&gt;=$E86,DV$4&lt;=$G86)*(DV$4-$E86+1),$I86/2,$L86,TRUE)-_xlfn.NORM.DIST(AND(DV$4&gt;=$E86,DV$4&lt;=$G86)*(DU$4-$E86+1),$I86/2,$L86,TRUE))/(1-2*_xlfn.NORM.DIST(0,$I86/2,$L86,TRUE))*$C86+($J86="Steady Growth")*(AND(DV$4&gt;=$E86,DV$4&lt;=$G86)*((DV$4-$E86+1)/($I86*($I86+1)/2)*$C86))+($J86="custom")*CustomCF!DO86</f>
        <v>0</v>
      </c>
      <c r="DW86" s="19">
        <f>($J86="Bell Curve")*(_xlfn.NORM.DIST(AND(DW$4&gt;=$E86,DW$4&lt;=$G86)*(DW$4-$E86+1),$I86/2,$L86,TRUE)-_xlfn.NORM.DIST(AND(DW$4&gt;=$E86,DW$4&lt;=$G86)*(DV$4-$E86+1),$I86/2,$L86,TRUE))/(1-2*_xlfn.NORM.DIST(0,$I86/2,$L86,TRUE))*$C86+($J86="Steady Growth")*(AND(DW$4&gt;=$E86,DW$4&lt;=$G86)*((DW$4-$E86+1)/($I86*($I86+1)/2)*$C86))+($J86="custom")*CustomCF!DP86</f>
        <v>0</v>
      </c>
      <c r="DX86" s="19">
        <f>($J86="Bell Curve")*(_xlfn.NORM.DIST(AND(DX$4&gt;=$E86,DX$4&lt;=$G86)*(DX$4-$E86+1),$I86/2,$L86,TRUE)-_xlfn.NORM.DIST(AND(DX$4&gt;=$E86,DX$4&lt;=$G86)*(DW$4-$E86+1),$I86/2,$L86,TRUE))/(1-2*_xlfn.NORM.DIST(0,$I86/2,$L86,TRUE))*$C86+($J86="Steady Growth")*(AND(DX$4&gt;=$E86,DX$4&lt;=$G86)*((DX$4-$E86+1)/($I86*($I86+1)/2)*$C86))+($J86="custom")*CustomCF!DQ86</f>
        <v>0</v>
      </c>
      <c r="DY86" s="19">
        <f>($J86="Bell Curve")*(_xlfn.NORM.DIST(AND(DY$4&gt;=$E86,DY$4&lt;=$G86)*(DY$4-$E86+1),$I86/2,$L86,TRUE)-_xlfn.NORM.DIST(AND(DY$4&gt;=$E86,DY$4&lt;=$G86)*(DX$4-$E86+1),$I86/2,$L86,TRUE))/(1-2*_xlfn.NORM.DIST(0,$I86/2,$L86,TRUE))*$C86+($J86="Steady Growth")*(AND(DY$4&gt;=$E86,DY$4&lt;=$G86)*((DY$4-$E86+1)/($I86*($I86+1)/2)*$C86))+($J86="custom")*CustomCF!DR86</f>
        <v>0</v>
      </c>
      <c r="DZ86" s="19">
        <f>($J86="Bell Curve")*(_xlfn.NORM.DIST(AND(DZ$4&gt;=$E86,DZ$4&lt;=$G86)*(DZ$4-$E86+1),$I86/2,$L86,TRUE)-_xlfn.NORM.DIST(AND(DZ$4&gt;=$E86,DZ$4&lt;=$G86)*(DY$4-$E86+1),$I86/2,$L86,TRUE))/(1-2*_xlfn.NORM.DIST(0,$I86/2,$L86,TRUE))*$C86+($J86="Steady Growth")*(AND(DZ$4&gt;=$E86,DZ$4&lt;=$G86)*((DZ$4-$E86+1)/($I86*($I86+1)/2)*$C86))+($J86="custom")*CustomCF!DS86</f>
        <v>0</v>
      </c>
      <c r="EA86" s="19">
        <f>($J86="Bell Curve")*(_xlfn.NORM.DIST(AND(EA$4&gt;=$E86,EA$4&lt;=$G86)*(EA$4-$E86+1),$I86/2,$L86,TRUE)-_xlfn.NORM.DIST(AND(EA$4&gt;=$E86,EA$4&lt;=$G86)*(DZ$4-$E86+1),$I86/2,$L86,TRUE))/(1-2*_xlfn.NORM.DIST(0,$I86/2,$L86,TRUE))*$C86+($J86="Steady Growth")*(AND(EA$4&gt;=$E86,EA$4&lt;=$G86)*((EA$4-$E86+1)/($I86*($I86+1)/2)*$C86))+($J86="custom")*CustomCF!DT86</f>
        <v>0</v>
      </c>
      <c r="EB86" s="19">
        <f>($J86="Bell Curve")*(_xlfn.NORM.DIST(AND(EB$4&gt;=$E86,EB$4&lt;=$G86)*(EB$4-$E86+1),$I86/2,$L86,TRUE)-_xlfn.NORM.DIST(AND(EB$4&gt;=$E86,EB$4&lt;=$G86)*(EA$4-$E86+1),$I86/2,$L86,TRUE))/(1-2*_xlfn.NORM.DIST(0,$I86/2,$L86,TRUE))*$C86+($J86="Steady Growth")*(AND(EB$4&gt;=$E86,EB$4&lt;=$G86)*((EB$4-$E86+1)/($I86*($I86+1)/2)*$C86))+($J86="custom")*CustomCF!DU86</f>
        <v>0</v>
      </c>
      <c r="EC86" s="19">
        <f>($J86="Bell Curve")*(_xlfn.NORM.DIST(AND(EC$4&gt;=$E86,EC$4&lt;=$G86)*(EC$4-$E86+1),$I86/2,$L86,TRUE)-_xlfn.NORM.DIST(AND(EC$4&gt;=$E86,EC$4&lt;=$G86)*(EB$4-$E86+1),$I86/2,$L86,TRUE))/(1-2*_xlfn.NORM.DIST(0,$I86/2,$L86,TRUE))*$C86+($J86="Steady Growth")*(AND(EC$4&gt;=$E86,EC$4&lt;=$G86)*((EC$4-$E86+1)/($I86*($I86+1)/2)*$C86))+($J86="custom")*CustomCF!DV86</f>
        <v>0</v>
      </c>
      <c r="ED86" s="19">
        <f>($J86="Bell Curve")*(_xlfn.NORM.DIST(AND(ED$4&gt;=$E86,ED$4&lt;=$G86)*(ED$4-$E86+1),$I86/2,$L86,TRUE)-_xlfn.NORM.DIST(AND(ED$4&gt;=$E86,ED$4&lt;=$G86)*(EC$4-$E86+1),$I86/2,$L86,TRUE))/(1-2*_xlfn.NORM.DIST(0,$I86/2,$L86,TRUE))*$C86+($J86="Steady Growth")*(AND(ED$4&gt;=$E86,ED$4&lt;=$G86)*((ED$4-$E86+1)/($I86*($I86+1)/2)*$C86))+($J86="custom")*CustomCF!DW86</f>
        <v>0</v>
      </c>
      <c r="EE86" s="19">
        <f>($J86="Bell Curve")*(_xlfn.NORM.DIST(AND(EE$4&gt;=$E86,EE$4&lt;=$G86)*(EE$4-$E86+1),$I86/2,$L86,TRUE)-_xlfn.NORM.DIST(AND(EE$4&gt;=$E86,EE$4&lt;=$G86)*(ED$4-$E86+1),$I86/2,$L86,TRUE))/(1-2*_xlfn.NORM.DIST(0,$I86/2,$L86,TRUE))*$C86+($J86="Steady Growth")*(AND(EE$4&gt;=$E86,EE$4&lt;=$G86)*((EE$4-$E86+1)/($I86*($I86+1)/2)*$C86))+($J86="custom")*CustomCF!DX86</f>
        <v>0</v>
      </c>
      <c r="EF86" s="121">
        <f>($J86="Bell Curve")*(_xlfn.NORM.DIST(AND(EF$4&gt;=$E86,EF$4&lt;=$G86)*(EF$4-$E86+1),$I86/2,$L86,TRUE)-_xlfn.NORM.DIST(AND(EF$4&gt;=$E86,EF$4&lt;=$G86)*(EE$4-$E86+1),$I86/2,$L86,TRUE))/(1-2*_xlfn.NORM.DIST(0,$I86/2,$L86,TRUE))*$C86+($J86="Steady Growth")*(AND(EF$4&gt;=$E86,EF$4&lt;=$G86)*((EF$4-$E86+1)/($I86*($I86+1)/2)*$C86))+($J86="custom")*CustomCF!DY86</f>
        <v>0</v>
      </c>
    </row>
    <row r="87" spans="2:136" hidden="1" outlineLevel="1" x14ac:dyDescent="0.2">
      <c r="B87" s="103"/>
      <c r="C87" s="19"/>
      <c r="E87" s="20"/>
      <c r="F87" s="18"/>
      <c r="G87" s="20"/>
      <c r="H87" s="18"/>
      <c r="I87" s="9"/>
      <c r="J87" s="20"/>
      <c r="K87" s="20"/>
      <c r="M87" s="107">
        <f t="shared" si="23"/>
        <v>0</v>
      </c>
      <c r="N87" s="112" t="str">
        <f t="shared" si="31"/>
        <v>OK</v>
      </c>
      <c r="O87" s="112"/>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21"/>
    </row>
    <row r="88" spans="2:136" collapsed="1" x14ac:dyDescent="0.2">
      <c r="B88" s="299">
        <f>Budget!W7</f>
        <v>0</v>
      </c>
      <c r="C88" s="42">
        <f>Budget!X7</f>
        <v>0</v>
      </c>
      <c r="E88" s="9">
        <v>20</v>
      </c>
      <c r="F88" s="18">
        <f>MIN(F89:F113)</f>
        <v>46022</v>
      </c>
      <c r="G88" s="9">
        <v>38</v>
      </c>
      <c r="H88" s="18">
        <f>MAX(H89:H113)</f>
        <v>47177</v>
      </c>
      <c r="I88" s="9">
        <f t="shared" ref="I88:I113" si="32">IFERROR(G88-E88+1,"")</f>
        <v>19</v>
      </c>
      <c r="J88" s="15"/>
      <c r="K88" s="15"/>
      <c r="M88" s="107">
        <f t="shared" si="23"/>
        <v>0</v>
      </c>
      <c r="N88" s="112" t="str">
        <f t="shared" si="31"/>
        <v>OK</v>
      </c>
      <c r="O88" s="112"/>
      <c r="P88" s="42">
        <f>SUM(P89:P113)*0.75</f>
        <v>0</v>
      </c>
      <c r="Q88" s="42">
        <f t="shared" ref="Q88:X88" si="33">SUM(Q89:Q113)</f>
        <v>0</v>
      </c>
      <c r="R88" s="42">
        <f t="shared" si="33"/>
        <v>0</v>
      </c>
      <c r="S88" s="42">
        <f t="shared" si="33"/>
        <v>0</v>
      </c>
      <c r="T88" s="42">
        <f t="shared" si="33"/>
        <v>0</v>
      </c>
      <c r="U88" s="42">
        <f t="shared" si="33"/>
        <v>0</v>
      </c>
      <c r="V88" s="42">
        <f t="shared" si="33"/>
        <v>0</v>
      </c>
      <c r="W88" s="42">
        <f t="shared" si="33"/>
        <v>0</v>
      </c>
      <c r="X88" s="42">
        <f t="shared" si="33"/>
        <v>0</v>
      </c>
      <c r="Y88" s="42">
        <f t="shared" ref="Y88:CJ88" si="34">SUM(Y89:Y113)</f>
        <v>0</v>
      </c>
      <c r="Z88" s="42">
        <f t="shared" si="34"/>
        <v>0</v>
      </c>
      <c r="AA88" s="42">
        <f t="shared" si="34"/>
        <v>0</v>
      </c>
      <c r="AB88" s="42">
        <f t="shared" si="34"/>
        <v>0</v>
      </c>
      <c r="AC88" s="42">
        <f t="shared" si="34"/>
        <v>0</v>
      </c>
      <c r="AD88" s="42">
        <f t="shared" si="34"/>
        <v>0</v>
      </c>
      <c r="AE88" s="42">
        <f t="shared" si="34"/>
        <v>0</v>
      </c>
      <c r="AF88" s="42">
        <f t="shared" si="34"/>
        <v>0</v>
      </c>
      <c r="AG88" s="42">
        <f t="shared" si="34"/>
        <v>0</v>
      </c>
      <c r="AH88" s="42">
        <f t="shared" si="34"/>
        <v>0</v>
      </c>
      <c r="AI88" s="42">
        <f t="shared" si="34"/>
        <v>0</v>
      </c>
      <c r="AJ88" s="42">
        <f t="shared" si="34"/>
        <v>0</v>
      </c>
      <c r="AK88" s="42">
        <f t="shared" si="34"/>
        <v>0</v>
      </c>
      <c r="AL88" s="42">
        <f t="shared" si="34"/>
        <v>0</v>
      </c>
      <c r="AM88" s="42">
        <f t="shared" si="34"/>
        <v>0</v>
      </c>
      <c r="AN88" s="42">
        <f t="shared" si="34"/>
        <v>0</v>
      </c>
      <c r="AO88" s="42">
        <f t="shared" si="34"/>
        <v>0</v>
      </c>
      <c r="AP88" s="42">
        <f t="shared" si="34"/>
        <v>0</v>
      </c>
      <c r="AQ88" s="42">
        <f t="shared" si="34"/>
        <v>0</v>
      </c>
      <c r="AR88" s="42">
        <f t="shared" si="34"/>
        <v>0</v>
      </c>
      <c r="AS88" s="42">
        <f t="shared" si="34"/>
        <v>0</v>
      </c>
      <c r="AT88" s="42">
        <f t="shared" si="34"/>
        <v>0</v>
      </c>
      <c r="AU88" s="42">
        <f t="shared" si="34"/>
        <v>0</v>
      </c>
      <c r="AV88" s="42">
        <f t="shared" si="34"/>
        <v>0</v>
      </c>
      <c r="AW88" s="42">
        <f t="shared" si="34"/>
        <v>0</v>
      </c>
      <c r="AX88" s="42">
        <f t="shared" si="34"/>
        <v>0</v>
      </c>
      <c r="AY88" s="42">
        <f t="shared" si="34"/>
        <v>0</v>
      </c>
      <c r="AZ88" s="42">
        <f t="shared" si="34"/>
        <v>0</v>
      </c>
      <c r="BA88" s="42">
        <f t="shared" si="34"/>
        <v>0</v>
      </c>
      <c r="BB88" s="42">
        <f t="shared" si="34"/>
        <v>0</v>
      </c>
      <c r="BC88" s="42">
        <f t="shared" si="34"/>
        <v>0</v>
      </c>
      <c r="BD88" s="42">
        <f t="shared" si="34"/>
        <v>0</v>
      </c>
      <c r="BE88" s="42">
        <f t="shared" si="34"/>
        <v>0</v>
      </c>
      <c r="BF88" s="42">
        <f t="shared" si="34"/>
        <v>0</v>
      </c>
      <c r="BG88" s="42">
        <f t="shared" si="34"/>
        <v>0</v>
      </c>
      <c r="BH88" s="42">
        <f t="shared" si="34"/>
        <v>0</v>
      </c>
      <c r="BI88" s="42">
        <f t="shared" si="34"/>
        <v>0</v>
      </c>
      <c r="BJ88" s="42">
        <f t="shared" si="34"/>
        <v>0</v>
      </c>
      <c r="BK88" s="42">
        <f t="shared" si="34"/>
        <v>0</v>
      </c>
      <c r="BL88" s="42">
        <f t="shared" si="34"/>
        <v>0</v>
      </c>
      <c r="BM88" s="42">
        <f t="shared" si="34"/>
        <v>0</v>
      </c>
      <c r="BN88" s="42">
        <f t="shared" si="34"/>
        <v>0</v>
      </c>
      <c r="BO88" s="42">
        <f t="shared" si="34"/>
        <v>0</v>
      </c>
      <c r="BP88" s="42">
        <f t="shared" si="34"/>
        <v>0</v>
      </c>
      <c r="BQ88" s="42">
        <f t="shared" si="34"/>
        <v>0</v>
      </c>
      <c r="BR88" s="42">
        <f t="shared" si="34"/>
        <v>0</v>
      </c>
      <c r="BS88" s="42">
        <f t="shared" si="34"/>
        <v>0</v>
      </c>
      <c r="BT88" s="42">
        <f t="shared" si="34"/>
        <v>0</v>
      </c>
      <c r="BU88" s="42">
        <f t="shared" si="34"/>
        <v>0</v>
      </c>
      <c r="BV88" s="42">
        <f t="shared" si="34"/>
        <v>0</v>
      </c>
      <c r="BW88" s="42">
        <f t="shared" si="34"/>
        <v>0</v>
      </c>
      <c r="BX88" s="42">
        <f t="shared" si="34"/>
        <v>0</v>
      </c>
      <c r="BY88" s="42">
        <f t="shared" si="34"/>
        <v>0</v>
      </c>
      <c r="BZ88" s="42">
        <f t="shared" si="34"/>
        <v>0</v>
      </c>
      <c r="CA88" s="42">
        <f t="shared" si="34"/>
        <v>0</v>
      </c>
      <c r="CB88" s="42">
        <f t="shared" si="34"/>
        <v>0</v>
      </c>
      <c r="CC88" s="42">
        <f t="shared" si="34"/>
        <v>0</v>
      </c>
      <c r="CD88" s="42">
        <f t="shared" si="34"/>
        <v>0</v>
      </c>
      <c r="CE88" s="42">
        <f t="shared" si="34"/>
        <v>0</v>
      </c>
      <c r="CF88" s="42">
        <f t="shared" si="34"/>
        <v>0</v>
      </c>
      <c r="CG88" s="42">
        <f t="shared" si="34"/>
        <v>0</v>
      </c>
      <c r="CH88" s="42">
        <f t="shared" si="34"/>
        <v>0</v>
      </c>
      <c r="CI88" s="42">
        <f t="shared" si="34"/>
        <v>0</v>
      </c>
      <c r="CJ88" s="42">
        <f t="shared" si="34"/>
        <v>0</v>
      </c>
      <c r="CK88" s="42">
        <f t="shared" ref="CK88:CT88" si="35">SUM(CK89:CK113)</f>
        <v>0</v>
      </c>
      <c r="CL88" s="42">
        <f t="shared" si="35"/>
        <v>0</v>
      </c>
      <c r="CM88" s="42">
        <f t="shared" si="35"/>
        <v>0</v>
      </c>
      <c r="CN88" s="42">
        <f t="shared" si="35"/>
        <v>0</v>
      </c>
      <c r="CO88" s="42">
        <f t="shared" si="35"/>
        <v>0</v>
      </c>
      <c r="CP88" s="42">
        <f t="shared" si="35"/>
        <v>0</v>
      </c>
      <c r="CQ88" s="42">
        <f t="shared" si="35"/>
        <v>0</v>
      </c>
      <c r="CR88" s="42">
        <f t="shared" si="35"/>
        <v>0</v>
      </c>
      <c r="CS88" s="42">
        <f t="shared" si="35"/>
        <v>0</v>
      </c>
      <c r="CT88" s="42">
        <f t="shared" si="35"/>
        <v>0</v>
      </c>
      <c r="CU88" s="42">
        <f t="shared" ref="CU88:ED88" si="36">SUM(CU89:CU113)</f>
        <v>0</v>
      </c>
      <c r="CV88" s="42">
        <f t="shared" si="36"/>
        <v>0</v>
      </c>
      <c r="CW88" s="42">
        <f t="shared" si="36"/>
        <v>0</v>
      </c>
      <c r="CX88" s="42">
        <f t="shared" si="36"/>
        <v>0</v>
      </c>
      <c r="CY88" s="42">
        <f t="shared" si="36"/>
        <v>0</v>
      </c>
      <c r="CZ88" s="42">
        <f t="shared" si="36"/>
        <v>0</v>
      </c>
      <c r="DA88" s="42">
        <f t="shared" si="36"/>
        <v>0</v>
      </c>
      <c r="DB88" s="42">
        <f t="shared" si="36"/>
        <v>0</v>
      </c>
      <c r="DC88" s="42">
        <f t="shared" si="36"/>
        <v>0</v>
      </c>
      <c r="DD88" s="42">
        <f t="shared" si="36"/>
        <v>0</v>
      </c>
      <c r="DE88" s="42">
        <f t="shared" si="36"/>
        <v>0</v>
      </c>
      <c r="DF88" s="42">
        <f t="shared" si="36"/>
        <v>0</v>
      </c>
      <c r="DG88" s="42">
        <f t="shared" si="36"/>
        <v>0</v>
      </c>
      <c r="DH88" s="42">
        <f t="shared" si="36"/>
        <v>0</v>
      </c>
      <c r="DI88" s="42">
        <f t="shared" si="36"/>
        <v>0</v>
      </c>
      <c r="DJ88" s="42">
        <f t="shared" si="36"/>
        <v>0</v>
      </c>
      <c r="DK88" s="42">
        <f t="shared" si="36"/>
        <v>0</v>
      </c>
      <c r="DL88" s="42">
        <f t="shared" si="36"/>
        <v>0</v>
      </c>
      <c r="DM88" s="42">
        <f t="shared" si="36"/>
        <v>0</v>
      </c>
      <c r="DN88" s="42">
        <f t="shared" si="36"/>
        <v>0</v>
      </c>
      <c r="DO88" s="42">
        <f t="shared" si="36"/>
        <v>0</v>
      </c>
      <c r="DP88" s="42">
        <f t="shared" si="36"/>
        <v>0</v>
      </c>
      <c r="DQ88" s="42">
        <f t="shared" si="36"/>
        <v>0</v>
      </c>
      <c r="DR88" s="42">
        <f t="shared" si="36"/>
        <v>0</v>
      </c>
      <c r="DS88" s="42">
        <f t="shared" si="36"/>
        <v>0</v>
      </c>
      <c r="DT88" s="42">
        <f t="shared" si="36"/>
        <v>0</v>
      </c>
      <c r="DU88" s="42">
        <f t="shared" si="36"/>
        <v>0</v>
      </c>
      <c r="DV88" s="42">
        <f t="shared" si="36"/>
        <v>0</v>
      </c>
      <c r="DW88" s="42">
        <f t="shared" si="36"/>
        <v>0</v>
      </c>
      <c r="DX88" s="42">
        <f t="shared" si="36"/>
        <v>0</v>
      </c>
      <c r="DY88" s="42">
        <f t="shared" si="36"/>
        <v>0</v>
      </c>
      <c r="DZ88" s="42">
        <f t="shared" si="36"/>
        <v>0</v>
      </c>
      <c r="EA88" s="42">
        <f t="shared" si="36"/>
        <v>0</v>
      </c>
      <c r="EB88" s="42">
        <f t="shared" si="36"/>
        <v>0</v>
      </c>
      <c r="EC88" s="42">
        <f t="shared" si="36"/>
        <v>0</v>
      </c>
      <c r="ED88" s="42">
        <f t="shared" si="36"/>
        <v>0</v>
      </c>
      <c r="EE88" s="42">
        <f>SUM(EE89:EE113)</f>
        <v>0</v>
      </c>
      <c r="EF88" s="300">
        <f>SUM(EF89:EF113)</f>
        <v>0</v>
      </c>
    </row>
    <row r="89" spans="2:136" hidden="1" outlineLevel="1" x14ac:dyDescent="0.2">
      <c r="B89" s="103">
        <f>Budget!W8</f>
        <v>0</v>
      </c>
      <c r="C89" s="19">
        <f>Budget!X8</f>
        <v>0</v>
      </c>
      <c r="D89" s="19" t="str">
        <f t="shared" ref="D89:D113" si="37">IF(C89&lt;&gt;0,E89,"")</f>
        <v/>
      </c>
      <c r="E89" s="92">
        <v>20</v>
      </c>
      <c r="F89" s="18">
        <f>IF(J89="Custom",CustomCF!E89,INDEX($P$6:$EF$6,MATCH(E89,$P$4:$EF$4,0)))</f>
        <v>46630</v>
      </c>
      <c r="G89" s="92">
        <v>38</v>
      </c>
      <c r="H89" s="18">
        <f>IF(J89="Custom",CustomCF!F89,INDEX($P$6:$EF$6,MATCH(G89,$P$4:$EF$4,0)))</f>
        <v>47177</v>
      </c>
      <c r="I89" s="9">
        <f t="shared" si="32"/>
        <v>19</v>
      </c>
      <c r="J89" s="92" t="s">
        <v>30</v>
      </c>
      <c r="K89" s="92" t="s">
        <v>31</v>
      </c>
      <c r="L89" s="9">
        <f t="shared" ref="L89:L113" si="38">INDEX($C$309:$C$314,MATCH(K89,$B$309:$B$314,0))</f>
        <v>10000000</v>
      </c>
      <c r="M89" s="107">
        <f t="shared" si="23"/>
        <v>0</v>
      </c>
      <c r="N89" s="112" t="str">
        <f t="shared" si="31"/>
        <v>OK</v>
      </c>
      <c r="O89" s="112"/>
      <c r="P89" s="19">
        <f>($J89="Bell Curve")*(_xlfn.NORM.DIST(AND(P$4&gt;=$E89,P$4&lt;=$G89)*(P$4-$E89+1),$I89/2,$L89,TRUE)-_xlfn.NORM.DIST(AND(P$4&gt;=$E89,P$4&lt;=$G89)*(N$4-$E89+1),$I89/2,$L89,TRUE))/(1-2*_xlfn.NORM.DIST(0,$I89/2,$L89,TRUE))*$C89+($J89="Steady Growth")*(AND(P$4&gt;=$E89,P$4&lt;=$G89)*((P$4-$E89+1)/($I89*($I89+1)/2)*$C89))+($J89="custom")*CustomCF!I89</f>
        <v>0</v>
      </c>
      <c r="Q89" s="19">
        <f>($J89="Bell Curve")*(_xlfn.NORM.DIST(AND(Q$4&gt;=$E89,Q$4&lt;=$G89)*(Q$4-$E89+1),$I89/2,$L89,TRUE)-_xlfn.NORM.DIST(AND(Q$4&gt;=$E89,Q$4&lt;=$G89)*(P$4-$E89+1),$I89/2,$L89,TRUE))/(1-2*_xlfn.NORM.DIST(0,$I89/2,$L89,TRUE))*$C89+($J89="Steady Growth")*(AND(Q$4&gt;=$E89,Q$4&lt;=$G89)*((Q$4-$E89+1)/($I89*($I89+1)/2)*$C89))+($J89="custom")*CustomCF!J89</f>
        <v>0</v>
      </c>
      <c r="R89" s="19">
        <f>($J89="Bell Curve")*(_xlfn.NORM.DIST(AND(R$4&gt;=$E89,R$4&lt;=$G89)*(R$4-$E89+1),$I89/2,$L89,TRUE)-_xlfn.NORM.DIST(AND(R$4&gt;=$E89,R$4&lt;=$G89)*(Q$4-$E89+1),$I89/2,$L89,TRUE))/(1-2*_xlfn.NORM.DIST(0,$I89/2,$L89,TRUE))*$C89+($J89="Steady Growth")*(AND(R$4&gt;=$E89,R$4&lt;=$G89)*((R$4-$E89+1)/($I89*($I89+1)/2)*$C89))+($J89="custom")*CustomCF!K89</f>
        <v>0</v>
      </c>
      <c r="S89" s="19">
        <f>($J89="Bell Curve")*(_xlfn.NORM.DIST(AND(S$4&gt;=$E89,S$4&lt;=$G89)*(S$4-$E89+1),$I89/2,$L89,TRUE)-_xlfn.NORM.DIST(AND(S$4&gt;=$E89,S$4&lt;=$G89)*(R$4-$E89+1),$I89/2,$L89,TRUE))/(1-2*_xlfn.NORM.DIST(0,$I89/2,$L89,TRUE))*$C89+($J89="Steady Growth")*(AND(S$4&gt;=$E89,S$4&lt;=$G89)*((S$4-$E89+1)/($I89*($I89+1)/2)*$C89))+($J89="custom")*CustomCF!L89</f>
        <v>0</v>
      </c>
      <c r="T89" s="19">
        <f>($J89="Bell Curve")*(_xlfn.NORM.DIST(AND(T$4&gt;=$E89,T$4&lt;=$G89)*(T$4-$E89+1),$I89/2,$L89,TRUE)-_xlfn.NORM.DIST(AND(T$4&gt;=$E89,T$4&lt;=$G89)*(S$4-$E89+1),$I89/2,$L89,TRUE))/(1-2*_xlfn.NORM.DIST(0,$I89/2,$L89,TRUE))*$C89+($J89="Steady Growth")*(AND(T$4&gt;=$E89,T$4&lt;=$G89)*((T$4-$E89+1)/($I89*($I89+1)/2)*$C89))+($J89="custom")*CustomCF!M89</f>
        <v>0</v>
      </c>
      <c r="U89" s="19">
        <f>($J89="Bell Curve")*(_xlfn.NORM.DIST(AND(U$4&gt;=$E89,U$4&lt;=$G89)*(U$4-$E89+1),$I89/2,$L89,TRUE)-_xlfn.NORM.DIST(AND(U$4&gt;=$E89,U$4&lt;=$G89)*(T$4-$E89+1),$I89/2,$L89,TRUE))/(1-2*_xlfn.NORM.DIST(0,$I89/2,$L89,TRUE))*$C89+($J89="Steady Growth")*(AND(U$4&gt;=$E89,U$4&lt;=$G89)*((U$4-$E89+1)/($I89*($I89+1)/2)*$C89))+($J89="custom")*CustomCF!N89</f>
        <v>0</v>
      </c>
      <c r="V89" s="19">
        <f>($J89="Bell Curve")*(_xlfn.NORM.DIST(AND(V$4&gt;=$E89,V$4&lt;=$G89)*(V$4-$E89+1),$I89/2,$L89,TRUE)-_xlfn.NORM.DIST(AND(V$4&gt;=$E89,V$4&lt;=$G89)*(U$4-$E89+1),$I89/2,$L89,TRUE))/(1-2*_xlfn.NORM.DIST(0,$I89/2,$L89,TRUE))*$C89+($J89="Steady Growth")*(AND(V$4&gt;=$E89,V$4&lt;=$G89)*((V$4-$E89+1)/($I89*($I89+1)/2)*$C89))+($J89="custom")*CustomCF!O89</f>
        <v>0</v>
      </c>
      <c r="W89" s="19">
        <f>($J89="Bell Curve")*(_xlfn.NORM.DIST(AND(W$4&gt;=$E89,W$4&lt;=$G89)*(W$4-$E89+1),$I89/2,$L89,TRUE)-_xlfn.NORM.DIST(AND(W$4&gt;=$E89,W$4&lt;=$G89)*(V$4-$E89+1),$I89/2,$L89,TRUE))/(1-2*_xlfn.NORM.DIST(0,$I89/2,$L89,TRUE))*$C89+($J89="Steady Growth")*(AND(W$4&gt;=$E89,W$4&lt;=$G89)*((W$4-$E89+1)/($I89*($I89+1)/2)*$C89))+($J89="custom")*CustomCF!P89</f>
        <v>0</v>
      </c>
      <c r="X89" s="19">
        <f>($J89="Bell Curve")*(_xlfn.NORM.DIST(AND(X$4&gt;=$E89,X$4&lt;=$G89)*(X$4-$E89+1),$I89/2,$L89,TRUE)-_xlfn.NORM.DIST(AND(X$4&gt;=$E89,X$4&lt;=$G89)*(W$4-$E89+1),$I89/2,$L89,TRUE))/(1-2*_xlfn.NORM.DIST(0,$I89/2,$L89,TRUE))*$C89+($J89="Steady Growth")*(AND(X$4&gt;=$E89,X$4&lt;=$G89)*((X$4-$E89+1)/($I89*($I89+1)/2)*$C89))+($J89="custom")*CustomCF!Q89</f>
        <v>0</v>
      </c>
      <c r="Y89" s="19">
        <f>($J89="Bell Curve")*(_xlfn.NORM.DIST(AND(Y$4&gt;=$E89,Y$4&lt;=$G89)*(Y$4-$E89+1),$I89/2,$L89,TRUE)-_xlfn.NORM.DIST(AND(Y$4&gt;=$E89,Y$4&lt;=$G89)*(X$4-$E89+1),$I89/2,$L89,TRUE))/(1-2*_xlfn.NORM.DIST(0,$I89/2,$L89,TRUE))*$C89+($J89="Steady Growth")*(AND(Y$4&gt;=$E89,Y$4&lt;=$G89)*((Y$4-$E89+1)/($I89*($I89+1)/2)*$C89))+($J89="custom")*CustomCF!R89</f>
        <v>0</v>
      </c>
      <c r="Z89" s="19">
        <f>($J89="Bell Curve")*(_xlfn.NORM.DIST(AND(Z$4&gt;=$E89,Z$4&lt;=$G89)*(Z$4-$E89+1),$I89/2,$L89,TRUE)-_xlfn.NORM.DIST(AND(Z$4&gt;=$E89,Z$4&lt;=$G89)*(Y$4-$E89+1),$I89/2,$L89,TRUE))/(1-2*_xlfn.NORM.DIST(0,$I89/2,$L89,TRUE))*$C89+($J89="Steady Growth")*(AND(Z$4&gt;=$E89,Z$4&lt;=$G89)*((Z$4-$E89+1)/($I89*($I89+1)/2)*$C89))+($J89="custom")*CustomCF!S89</f>
        <v>0</v>
      </c>
      <c r="AA89" s="19">
        <f>($J89="Bell Curve")*(_xlfn.NORM.DIST(AND(AA$4&gt;=$E89,AA$4&lt;=$G89)*(AA$4-$E89+1),$I89/2,$L89,TRUE)-_xlfn.NORM.DIST(AND(AA$4&gt;=$E89,AA$4&lt;=$G89)*(Z$4-$E89+1),$I89/2,$L89,TRUE))/(1-2*_xlfn.NORM.DIST(0,$I89/2,$L89,TRUE))*$C89+($J89="Steady Growth")*(AND(AA$4&gt;=$E89,AA$4&lt;=$G89)*((AA$4-$E89+1)/($I89*($I89+1)/2)*$C89))+($J89="custom")*CustomCF!T89</f>
        <v>0</v>
      </c>
      <c r="AB89" s="19">
        <f>($J89="Bell Curve")*(_xlfn.NORM.DIST(AND(AB$4&gt;=$E89,AB$4&lt;=$G89)*(AB$4-$E89+1),$I89/2,$L89,TRUE)-_xlfn.NORM.DIST(AND(AB$4&gt;=$E89,AB$4&lt;=$G89)*(AA$4-$E89+1),$I89/2,$L89,TRUE))/(1-2*_xlfn.NORM.DIST(0,$I89/2,$L89,TRUE))*$C89+($J89="Steady Growth")*(AND(AB$4&gt;=$E89,AB$4&lt;=$G89)*((AB$4-$E89+1)/($I89*($I89+1)/2)*$C89))+($J89="custom")*CustomCF!U89</f>
        <v>0</v>
      </c>
      <c r="AC89" s="19">
        <f>($J89="Bell Curve")*(_xlfn.NORM.DIST(AND(AC$4&gt;=$E89,AC$4&lt;=$G89)*(AC$4-$E89+1),$I89/2,$L89,TRUE)-_xlfn.NORM.DIST(AND(AC$4&gt;=$E89,AC$4&lt;=$G89)*(AB$4-$E89+1),$I89/2,$L89,TRUE))/(1-2*_xlfn.NORM.DIST(0,$I89/2,$L89,TRUE))*$C89+($J89="Steady Growth")*(AND(AC$4&gt;=$E89,AC$4&lt;=$G89)*((AC$4-$E89+1)/($I89*($I89+1)/2)*$C89))+($J89="custom")*CustomCF!V89</f>
        <v>0</v>
      </c>
      <c r="AD89" s="19">
        <f>($J89="Bell Curve")*(_xlfn.NORM.DIST(AND(AD$4&gt;=$E89,AD$4&lt;=$G89)*(AD$4-$E89+1),$I89/2,$L89,TRUE)-_xlfn.NORM.DIST(AND(AD$4&gt;=$E89,AD$4&lt;=$G89)*(AC$4-$E89+1),$I89/2,$L89,TRUE))/(1-2*_xlfn.NORM.DIST(0,$I89/2,$L89,TRUE))*$C89+($J89="Steady Growth")*(AND(AD$4&gt;=$E89,AD$4&lt;=$G89)*((AD$4-$E89+1)/($I89*($I89+1)/2)*$C89))+($J89="custom")*CustomCF!W89</f>
        <v>0</v>
      </c>
      <c r="AE89" s="19">
        <f>($J89="Bell Curve")*(_xlfn.NORM.DIST(AND(AE$4&gt;=$E89,AE$4&lt;=$G89)*(AE$4-$E89+1),$I89/2,$L89,TRUE)-_xlfn.NORM.DIST(AND(AE$4&gt;=$E89,AE$4&lt;=$G89)*(AD$4-$E89+1),$I89/2,$L89,TRUE))/(1-2*_xlfn.NORM.DIST(0,$I89/2,$L89,TRUE))*$C89+($J89="Steady Growth")*(AND(AE$4&gt;=$E89,AE$4&lt;=$G89)*((AE$4-$E89+1)/($I89*($I89+1)/2)*$C89))+($J89="custom")*CustomCF!X89</f>
        <v>0</v>
      </c>
      <c r="AF89" s="19">
        <f>($J89="Bell Curve")*(_xlfn.NORM.DIST(AND(AF$4&gt;=$E89,AF$4&lt;=$G89)*(AF$4-$E89+1),$I89/2,$L89,TRUE)-_xlfn.NORM.DIST(AND(AF$4&gt;=$E89,AF$4&lt;=$G89)*(AE$4-$E89+1),$I89/2,$L89,TRUE))/(1-2*_xlfn.NORM.DIST(0,$I89/2,$L89,TRUE))*$C89+($J89="Steady Growth")*(AND(AF$4&gt;=$E89,AF$4&lt;=$G89)*((AF$4-$E89+1)/($I89*($I89+1)/2)*$C89))+($J89="custom")*CustomCF!Y89</f>
        <v>0</v>
      </c>
      <c r="AG89" s="19">
        <f>($J89="Bell Curve")*(_xlfn.NORM.DIST(AND(AG$4&gt;=$E89,AG$4&lt;=$G89)*(AG$4-$E89+1),$I89/2,$L89,TRUE)-_xlfn.NORM.DIST(AND(AG$4&gt;=$E89,AG$4&lt;=$G89)*(AF$4-$E89+1),$I89/2,$L89,TRUE))/(1-2*_xlfn.NORM.DIST(0,$I89/2,$L89,TRUE))*$C89+($J89="Steady Growth")*(AND(AG$4&gt;=$E89,AG$4&lt;=$G89)*((AG$4-$E89+1)/($I89*($I89+1)/2)*$C89))+($J89="custom")*CustomCF!Z89</f>
        <v>0</v>
      </c>
      <c r="AH89" s="19">
        <f>($J89="Bell Curve")*(_xlfn.NORM.DIST(AND(AH$4&gt;=$E89,AH$4&lt;=$G89)*(AH$4-$E89+1),$I89/2,$L89,TRUE)-_xlfn.NORM.DIST(AND(AH$4&gt;=$E89,AH$4&lt;=$G89)*(AG$4-$E89+1),$I89/2,$L89,TRUE))/(1-2*_xlfn.NORM.DIST(0,$I89/2,$L89,TRUE))*$C89+($J89="Steady Growth")*(AND(AH$4&gt;=$E89,AH$4&lt;=$G89)*((AH$4-$E89+1)/($I89*($I89+1)/2)*$C89))+($J89="custom")*CustomCF!AA89</f>
        <v>0</v>
      </c>
      <c r="AI89" s="19">
        <f>($J89="Bell Curve")*(_xlfn.NORM.DIST(AND(AI$4&gt;=$E89,AI$4&lt;=$G89)*(AI$4-$E89+1),$I89/2,$L89,TRUE)-_xlfn.NORM.DIST(AND(AI$4&gt;=$E89,AI$4&lt;=$G89)*(AH$4-$E89+1),$I89/2,$L89,TRUE))/(1-2*_xlfn.NORM.DIST(0,$I89/2,$L89,TRUE))*$C89+($J89="Steady Growth")*(AND(AI$4&gt;=$E89,AI$4&lt;=$G89)*((AI$4-$E89+1)/($I89*($I89+1)/2)*$C89))+($J89="custom")*CustomCF!AB89</f>
        <v>0</v>
      </c>
      <c r="AJ89" s="19">
        <f>($J89="Bell Curve")*(_xlfn.NORM.DIST(AND(AJ$4&gt;=$E89,AJ$4&lt;=$G89)*(AJ$4-$E89+1),$I89/2,$L89,TRUE)-_xlfn.NORM.DIST(AND(AJ$4&gt;=$E89,AJ$4&lt;=$G89)*(AI$4-$E89+1),$I89/2,$L89,TRUE))/(1-2*_xlfn.NORM.DIST(0,$I89/2,$L89,TRUE))*$C89+($J89="Steady Growth")*(AND(AJ$4&gt;=$E89,AJ$4&lt;=$G89)*((AJ$4-$E89+1)/($I89*($I89+1)/2)*$C89))+($J89="custom")*CustomCF!AC89</f>
        <v>0</v>
      </c>
      <c r="AK89" s="19">
        <f>($J89="Bell Curve")*(_xlfn.NORM.DIST(AND(AK$4&gt;=$E89,AK$4&lt;=$G89)*(AK$4-$E89+1),$I89/2,$L89,TRUE)-_xlfn.NORM.DIST(AND(AK$4&gt;=$E89,AK$4&lt;=$G89)*(AJ$4-$E89+1),$I89/2,$L89,TRUE))/(1-2*_xlfn.NORM.DIST(0,$I89/2,$L89,TRUE))*$C89+($J89="Steady Growth")*(AND(AK$4&gt;=$E89,AK$4&lt;=$G89)*((AK$4-$E89+1)/($I89*($I89+1)/2)*$C89))+($J89="custom")*CustomCF!AD89</f>
        <v>0</v>
      </c>
      <c r="AL89" s="19">
        <f>($J89="Bell Curve")*(_xlfn.NORM.DIST(AND(AL$4&gt;=$E89,AL$4&lt;=$G89)*(AL$4-$E89+1),$I89/2,$L89,TRUE)-_xlfn.NORM.DIST(AND(AL$4&gt;=$E89,AL$4&lt;=$G89)*(AK$4-$E89+1),$I89/2,$L89,TRUE))/(1-2*_xlfn.NORM.DIST(0,$I89/2,$L89,TRUE))*$C89+($J89="Steady Growth")*(AND(AL$4&gt;=$E89,AL$4&lt;=$G89)*((AL$4-$E89+1)/($I89*($I89+1)/2)*$C89))+($J89="custom")*CustomCF!AE89</f>
        <v>0</v>
      </c>
      <c r="AM89" s="19">
        <f>($J89="Bell Curve")*(_xlfn.NORM.DIST(AND(AM$4&gt;=$E89,AM$4&lt;=$G89)*(AM$4-$E89+1),$I89/2,$L89,TRUE)-_xlfn.NORM.DIST(AND(AM$4&gt;=$E89,AM$4&lt;=$G89)*(AL$4-$E89+1),$I89/2,$L89,TRUE))/(1-2*_xlfn.NORM.DIST(0,$I89/2,$L89,TRUE))*$C89+($J89="Steady Growth")*(AND(AM$4&gt;=$E89,AM$4&lt;=$G89)*((AM$4-$E89+1)/($I89*($I89+1)/2)*$C89))+($J89="custom")*CustomCF!AF89</f>
        <v>0</v>
      </c>
      <c r="AN89" s="19">
        <f>($J89="Bell Curve")*(_xlfn.NORM.DIST(AND(AN$4&gt;=$E89,AN$4&lt;=$G89)*(AN$4-$E89+1),$I89/2,$L89,TRUE)-_xlfn.NORM.DIST(AND(AN$4&gt;=$E89,AN$4&lt;=$G89)*(AM$4-$E89+1),$I89/2,$L89,TRUE))/(1-2*_xlfn.NORM.DIST(0,$I89/2,$L89,TRUE))*$C89+($J89="Steady Growth")*(AND(AN$4&gt;=$E89,AN$4&lt;=$G89)*((AN$4-$E89+1)/($I89*($I89+1)/2)*$C89))+($J89="custom")*CustomCF!AG89</f>
        <v>0</v>
      </c>
      <c r="AO89" s="19">
        <f>($J89="Bell Curve")*(_xlfn.NORM.DIST(AND(AO$4&gt;=$E89,AO$4&lt;=$G89)*(AO$4-$E89+1),$I89/2,$L89,TRUE)-_xlfn.NORM.DIST(AND(AO$4&gt;=$E89,AO$4&lt;=$G89)*(AN$4-$E89+1),$I89/2,$L89,TRUE))/(1-2*_xlfn.NORM.DIST(0,$I89/2,$L89,TRUE))*$C89+($J89="Steady Growth")*(AND(AO$4&gt;=$E89,AO$4&lt;=$G89)*((AO$4-$E89+1)/($I89*($I89+1)/2)*$C89))+($J89="custom")*CustomCF!AH89</f>
        <v>0</v>
      </c>
      <c r="AP89" s="19">
        <f>($J89="Bell Curve")*(_xlfn.NORM.DIST(AND(AP$4&gt;=$E89,AP$4&lt;=$G89)*(AP$4-$E89+1),$I89/2,$L89,TRUE)-_xlfn.NORM.DIST(AND(AP$4&gt;=$E89,AP$4&lt;=$G89)*(AO$4-$E89+1),$I89/2,$L89,TRUE))/(1-2*_xlfn.NORM.DIST(0,$I89/2,$L89,TRUE))*$C89+($J89="Steady Growth")*(AND(AP$4&gt;=$E89,AP$4&lt;=$G89)*((AP$4-$E89+1)/($I89*($I89+1)/2)*$C89))+($J89="custom")*CustomCF!AI89</f>
        <v>0</v>
      </c>
      <c r="AQ89" s="19">
        <f>($J89="Bell Curve")*(_xlfn.NORM.DIST(AND(AQ$4&gt;=$E89,AQ$4&lt;=$G89)*(AQ$4-$E89+1),$I89/2,$L89,TRUE)-_xlfn.NORM.DIST(AND(AQ$4&gt;=$E89,AQ$4&lt;=$G89)*(AP$4-$E89+1),$I89/2,$L89,TRUE))/(1-2*_xlfn.NORM.DIST(0,$I89/2,$L89,TRUE))*$C89+($J89="Steady Growth")*(AND(AQ$4&gt;=$E89,AQ$4&lt;=$G89)*((AQ$4-$E89+1)/($I89*($I89+1)/2)*$C89))+($J89="custom")*CustomCF!AJ89</f>
        <v>0</v>
      </c>
      <c r="AR89" s="19">
        <f>($J89="Bell Curve")*(_xlfn.NORM.DIST(AND(AR$4&gt;=$E89,AR$4&lt;=$G89)*(AR$4-$E89+1),$I89/2,$L89,TRUE)-_xlfn.NORM.DIST(AND(AR$4&gt;=$E89,AR$4&lt;=$G89)*(AQ$4-$E89+1),$I89/2,$L89,TRUE))/(1-2*_xlfn.NORM.DIST(0,$I89/2,$L89,TRUE))*$C89+($J89="Steady Growth")*(AND(AR$4&gt;=$E89,AR$4&lt;=$G89)*((AR$4-$E89+1)/($I89*($I89+1)/2)*$C89))+($J89="custom")*CustomCF!AK89</f>
        <v>0</v>
      </c>
      <c r="AS89" s="19">
        <f>($J89="Bell Curve")*(_xlfn.NORM.DIST(AND(AS$4&gt;=$E89,AS$4&lt;=$G89)*(AS$4-$E89+1),$I89/2,$L89,TRUE)-_xlfn.NORM.DIST(AND(AS$4&gt;=$E89,AS$4&lt;=$G89)*(AR$4-$E89+1),$I89/2,$L89,TRUE))/(1-2*_xlfn.NORM.DIST(0,$I89/2,$L89,TRUE))*$C89+($J89="Steady Growth")*(AND(AS$4&gt;=$E89,AS$4&lt;=$G89)*((AS$4-$E89+1)/($I89*($I89+1)/2)*$C89))+($J89="custom")*CustomCF!AL89</f>
        <v>0</v>
      </c>
      <c r="AT89" s="19">
        <f>($J89="Bell Curve")*(_xlfn.NORM.DIST(AND(AT$4&gt;=$E89,AT$4&lt;=$G89)*(AT$4-$E89+1),$I89/2,$L89,TRUE)-_xlfn.NORM.DIST(AND(AT$4&gt;=$E89,AT$4&lt;=$G89)*(AS$4-$E89+1),$I89/2,$L89,TRUE))/(1-2*_xlfn.NORM.DIST(0,$I89/2,$L89,TRUE))*$C89+($J89="Steady Growth")*(AND(AT$4&gt;=$E89,AT$4&lt;=$G89)*((AT$4-$E89+1)/($I89*($I89+1)/2)*$C89))+($J89="custom")*CustomCF!AM89</f>
        <v>0</v>
      </c>
      <c r="AU89" s="19">
        <f>($J89="Bell Curve")*(_xlfn.NORM.DIST(AND(AU$4&gt;=$E89,AU$4&lt;=$G89)*(AU$4-$E89+1),$I89/2,$L89,TRUE)-_xlfn.NORM.DIST(AND(AU$4&gt;=$E89,AU$4&lt;=$G89)*(AT$4-$E89+1),$I89/2,$L89,TRUE))/(1-2*_xlfn.NORM.DIST(0,$I89/2,$L89,TRUE))*$C89+($J89="Steady Growth")*(AND(AU$4&gt;=$E89,AU$4&lt;=$G89)*((AU$4-$E89+1)/($I89*($I89+1)/2)*$C89))+($J89="custom")*CustomCF!AN89</f>
        <v>0</v>
      </c>
      <c r="AV89" s="19">
        <f>($J89="Bell Curve")*(_xlfn.NORM.DIST(AND(AV$4&gt;=$E89,AV$4&lt;=$G89)*(AV$4-$E89+1),$I89/2,$L89,TRUE)-_xlfn.NORM.DIST(AND(AV$4&gt;=$E89,AV$4&lt;=$G89)*(AU$4-$E89+1),$I89/2,$L89,TRUE))/(1-2*_xlfn.NORM.DIST(0,$I89/2,$L89,TRUE))*$C89+($J89="Steady Growth")*(AND(AV$4&gt;=$E89,AV$4&lt;=$G89)*((AV$4-$E89+1)/($I89*($I89+1)/2)*$C89))+($J89="custom")*CustomCF!AO89</f>
        <v>0</v>
      </c>
      <c r="AW89" s="19">
        <f>($J89="Bell Curve")*(_xlfn.NORM.DIST(AND(AW$4&gt;=$E89,AW$4&lt;=$G89)*(AW$4-$E89+1),$I89/2,$L89,TRUE)-_xlfn.NORM.DIST(AND(AW$4&gt;=$E89,AW$4&lt;=$G89)*(AV$4-$E89+1),$I89/2,$L89,TRUE))/(1-2*_xlfn.NORM.DIST(0,$I89/2,$L89,TRUE))*$C89+($J89="Steady Growth")*(AND(AW$4&gt;=$E89,AW$4&lt;=$G89)*((AW$4-$E89+1)/($I89*($I89+1)/2)*$C89))+($J89="custom")*CustomCF!AP89</f>
        <v>0</v>
      </c>
      <c r="AX89" s="19">
        <f>($J89="Bell Curve")*(_xlfn.NORM.DIST(AND(AX$4&gt;=$E89,AX$4&lt;=$G89)*(AX$4-$E89+1),$I89/2,$L89,TRUE)-_xlfn.NORM.DIST(AND(AX$4&gt;=$E89,AX$4&lt;=$G89)*(AW$4-$E89+1),$I89/2,$L89,TRUE))/(1-2*_xlfn.NORM.DIST(0,$I89/2,$L89,TRUE))*$C89+($J89="Steady Growth")*(AND(AX$4&gt;=$E89,AX$4&lt;=$G89)*((AX$4-$E89+1)/($I89*($I89+1)/2)*$C89))+($J89="custom")*CustomCF!AQ89</f>
        <v>0</v>
      </c>
      <c r="AY89" s="19">
        <f>($J89="Bell Curve")*(_xlfn.NORM.DIST(AND(AY$4&gt;=$E89,AY$4&lt;=$G89)*(AY$4-$E89+1),$I89/2,$L89,TRUE)-_xlfn.NORM.DIST(AND(AY$4&gt;=$E89,AY$4&lt;=$G89)*(AX$4-$E89+1),$I89/2,$L89,TRUE))/(1-2*_xlfn.NORM.DIST(0,$I89/2,$L89,TRUE))*$C89+($J89="Steady Growth")*(AND(AY$4&gt;=$E89,AY$4&lt;=$G89)*((AY$4-$E89+1)/($I89*($I89+1)/2)*$C89))+($J89="custom")*CustomCF!AR89</f>
        <v>0</v>
      </c>
      <c r="AZ89" s="19">
        <f>($J89="Bell Curve")*(_xlfn.NORM.DIST(AND(AZ$4&gt;=$E89,AZ$4&lt;=$G89)*(AZ$4-$E89+1),$I89/2,$L89,TRUE)-_xlfn.NORM.DIST(AND(AZ$4&gt;=$E89,AZ$4&lt;=$G89)*(AY$4-$E89+1),$I89/2,$L89,TRUE))/(1-2*_xlfn.NORM.DIST(0,$I89/2,$L89,TRUE))*$C89+($J89="Steady Growth")*(AND(AZ$4&gt;=$E89,AZ$4&lt;=$G89)*((AZ$4-$E89+1)/($I89*($I89+1)/2)*$C89))+($J89="custom")*CustomCF!AS89</f>
        <v>0</v>
      </c>
      <c r="BA89" s="19">
        <f>($J89="Bell Curve")*(_xlfn.NORM.DIST(AND(BA$4&gt;=$E89,BA$4&lt;=$G89)*(BA$4-$E89+1),$I89/2,$L89,TRUE)-_xlfn.NORM.DIST(AND(BA$4&gt;=$E89,BA$4&lt;=$G89)*(AZ$4-$E89+1),$I89/2,$L89,TRUE))/(1-2*_xlfn.NORM.DIST(0,$I89/2,$L89,TRUE))*$C89+($J89="Steady Growth")*(AND(BA$4&gt;=$E89,BA$4&lt;=$G89)*((BA$4-$E89+1)/($I89*($I89+1)/2)*$C89))+($J89="custom")*CustomCF!AT89</f>
        <v>0</v>
      </c>
      <c r="BB89" s="19">
        <f>($J89="Bell Curve")*(_xlfn.NORM.DIST(AND(BB$4&gt;=$E89,BB$4&lt;=$G89)*(BB$4-$E89+1),$I89/2,$L89,TRUE)-_xlfn.NORM.DIST(AND(BB$4&gt;=$E89,BB$4&lt;=$G89)*(BA$4-$E89+1),$I89/2,$L89,TRUE))/(1-2*_xlfn.NORM.DIST(0,$I89/2,$L89,TRUE))*$C89+($J89="Steady Growth")*(AND(BB$4&gt;=$E89,BB$4&lt;=$G89)*((BB$4-$E89+1)/($I89*($I89+1)/2)*$C89))+($J89="custom")*CustomCF!AU89</f>
        <v>0</v>
      </c>
      <c r="BC89" s="19">
        <f>($J89="Bell Curve")*(_xlfn.NORM.DIST(AND(BC$4&gt;=$E89,BC$4&lt;=$G89)*(BC$4-$E89+1),$I89/2,$L89,TRUE)-_xlfn.NORM.DIST(AND(BC$4&gt;=$E89,BC$4&lt;=$G89)*(BB$4-$E89+1),$I89/2,$L89,TRUE))/(1-2*_xlfn.NORM.DIST(0,$I89/2,$L89,TRUE))*$C89+($J89="Steady Growth")*(AND(BC$4&gt;=$E89,BC$4&lt;=$G89)*((BC$4-$E89+1)/($I89*($I89+1)/2)*$C89))+($J89="custom")*CustomCF!AV89</f>
        <v>0</v>
      </c>
      <c r="BD89" s="19">
        <f>($J89="Bell Curve")*(_xlfn.NORM.DIST(AND(BD$4&gt;=$E89,BD$4&lt;=$G89)*(BD$4-$E89+1),$I89/2,$L89,TRUE)-_xlfn.NORM.DIST(AND(BD$4&gt;=$E89,BD$4&lt;=$G89)*(BC$4-$E89+1),$I89/2,$L89,TRUE))/(1-2*_xlfn.NORM.DIST(0,$I89/2,$L89,TRUE))*$C89+($J89="Steady Growth")*(AND(BD$4&gt;=$E89,BD$4&lt;=$G89)*((BD$4-$E89+1)/($I89*($I89+1)/2)*$C89))+($J89="custom")*CustomCF!AW89</f>
        <v>0</v>
      </c>
      <c r="BE89" s="19">
        <f>($J89="Bell Curve")*(_xlfn.NORM.DIST(AND(BE$4&gt;=$E89,BE$4&lt;=$G89)*(BE$4-$E89+1),$I89/2,$L89,TRUE)-_xlfn.NORM.DIST(AND(BE$4&gt;=$E89,BE$4&lt;=$G89)*(BD$4-$E89+1),$I89/2,$L89,TRUE))/(1-2*_xlfn.NORM.DIST(0,$I89/2,$L89,TRUE))*$C89+($J89="Steady Growth")*(AND(BE$4&gt;=$E89,BE$4&lt;=$G89)*((BE$4-$E89+1)/($I89*($I89+1)/2)*$C89))+($J89="custom")*CustomCF!AX89</f>
        <v>0</v>
      </c>
      <c r="BF89" s="19">
        <f>($J89="Bell Curve")*(_xlfn.NORM.DIST(AND(BF$4&gt;=$E89,BF$4&lt;=$G89)*(BF$4-$E89+1),$I89/2,$L89,TRUE)-_xlfn.NORM.DIST(AND(BF$4&gt;=$E89,BF$4&lt;=$G89)*(BE$4-$E89+1),$I89/2,$L89,TRUE))/(1-2*_xlfn.NORM.DIST(0,$I89/2,$L89,TRUE))*$C89+($J89="Steady Growth")*(AND(BF$4&gt;=$E89,BF$4&lt;=$G89)*((BF$4-$E89+1)/($I89*($I89+1)/2)*$C89))+($J89="custom")*CustomCF!AY89</f>
        <v>0</v>
      </c>
      <c r="BG89" s="19">
        <f>($J89="Bell Curve")*(_xlfn.NORM.DIST(AND(BG$4&gt;=$E89,BG$4&lt;=$G89)*(BG$4-$E89+1),$I89/2,$L89,TRUE)-_xlfn.NORM.DIST(AND(BG$4&gt;=$E89,BG$4&lt;=$G89)*(BF$4-$E89+1),$I89/2,$L89,TRUE))/(1-2*_xlfn.NORM.DIST(0,$I89/2,$L89,TRUE))*$C89+($J89="Steady Growth")*(AND(BG$4&gt;=$E89,BG$4&lt;=$G89)*((BG$4-$E89+1)/($I89*($I89+1)/2)*$C89))+($J89="custom")*CustomCF!AZ89</f>
        <v>0</v>
      </c>
      <c r="BH89" s="19">
        <f>($J89="Bell Curve")*(_xlfn.NORM.DIST(AND(BH$4&gt;=$E89,BH$4&lt;=$G89)*(BH$4-$E89+1),$I89/2,$L89,TRUE)-_xlfn.NORM.DIST(AND(BH$4&gt;=$E89,BH$4&lt;=$G89)*(BG$4-$E89+1),$I89/2,$L89,TRUE))/(1-2*_xlfn.NORM.DIST(0,$I89/2,$L89,TRUE))*$C89+($J89="Steady Growth")*(AND(BH$4&gt;=$E89,BH$4&lt;=$G89)*((BH$4-$E89+1)/($I89*($I89+1)/2)*$C89))+($J89="custom")*CustomCF!BA89</f>
        <v>0</v>
      </c>
      <c r="BI89" s="19">
        <f>($J89="Bell Curve")*(_xlfn.NORM.DIST(AND(BI$4&gt;=$E89,BI$4&lt;=$G89)*(BI$4-$E89+1),$I89/2,$L89,TRUE)-_xlfn.NORM.DIST(AND(BI$4&gt;=$E89,BI$4&lt;=$G89)*(BH$4-$E89+1),$I89/2,$L89,TRUE))/(1-2*_xlfn.NORM.DIST(0,$I89/2,$L89,TRUE))*$C89+($J89="Steady Growth")*(AND(BI$4&gt;=$E89,BI$4&lt;=$G89)*((BI$4-$E89+1)/($I89*($I89+1)/2)*$C89))+($J89="custom")*CustomCF!BB89</f>
        <v>0</v>
      </c>
      <c r="BJ89" s="19">
        <f>($J89="Bell Curve")*(_xlfn.NORM.DIST(AND(BJ$4&gt;=$E89,BJ$4&lt;=$G89)*(BJ$4-$E89+1),$I89/2,$L89,TRUE)-_xlfn.NORM.DIST(AND(BJ$4&gt;=$E89,BJ$4&lt;=$G89)*(BI$4-$E89+1),$I89/2,$L89,TRUE))/(1-2*_xlfn.NORM.DIST(0,$I89/2,$L89,TRUE))*$C89+($J89="Steady Growth")*(AND(BJ$4&gt;=$E89,BJ$4&lt;=$G89)*((BJ$4-$E89+1)/($I89*($I89+1)/2)*$C89))+($J89="custom")*CustomCF!BC89</f>
        <v>0</v>
      </c>
      <c r="BK89" s="19">
        <f>($J89="Bell Curve")*(_xlfn.NORM.DIST(AND(BK$4&gt;=$E89,BK$4&lt;=$G89)*(BK$4-$E89+1),$I89/2,$L89,TRUE)-_xlfn.NORM.DIST(AND(BK$4&gt;=$E89,BK$4&lt;=$G89)*(BJ$4-$E89+1),$I89/2,$L89,TRUE))/(1-2*_xlfn.NORM.DIST(0,$I89/2,$L89,TRUE))*$C89+($J89="Steady Growth")*(AND(BK$4&gt;=$E89,BK$4&lt;=$G89)*((BK$4-$E89+1)/($I89*($I89+1)/2)*$C89))+($J89="custom")*CustomCF!BD89</f>
        <v>0</v>
      </c>
      <c r="BL89" s="19">
        <f>($J89="Bell Curve")*(_xlfn.NORM.DIST(AND(BL$4&gt;=$E89,BL$4&lt;=$G89)*(BL$4-$E89+1),$I89/2,$L89,TRUE)-_xlfn.NORM.DIST(AND(BL$4&gt;=$E89,BL$4&lt;=$G89)*(BK$4-$E89+1),$I89/2,$L89,TRUE))/(1-2*_xlfn.NORM.DIST(0,$I89/2,$L89,TRUE))*$C89+($J89="Steady Growth")*(AND(BL$4&gt;=$E89,BL$4&lt;=$G89)*((BL$4-$E89+1)/($I89*($I89+1)/2)*$C89))+($J89="custom")*CustomCF!BE89</f>
        <v>0</v>
      </c>
      <c r="BM89" s="19">
        <f>($J89="Bell Curve")*(_xlfn.NORM.DIST(AND(BM$4&gt;=$E89,BM$4&lt;=$G89)*(BM$4-$E89+1),$I89/2,$L89,TRUE)-_xlfn.NORM.DIST(AND(BM$4&gt;=$E89,BM$4&lt;=$G89)*(BL$4-$E89+1),$I89/2,$L89,TRUE))/(1-2*_xlfn.NORM.DIST(0,$I89/2,$L89,TRUE))*$C89+($J89="Steady Growth")*(AND(BM$4&gt;=$E89,BM$4&lt;=$G89)*((BM$4-$E89+1)/($I89*($I89+1)/2)*$C89))+($J89="custom")*CustomCF!BF89</f>
        <v>0</v>
      </c>
      <c r="BN89" s="19">
        <f>($J89="Bell Curve")*(_xlfn.NORM.DIST(AND(BN$4&gt;=$E89,BN$4&lt;=$G89)*(BN$4-$E89+1),$I89/2,$L89,TRUE)-_xlfn.NORM.DIST(AND(BN$4&gt;=$E89,BN$4&lt;=$G89)*(BM$4-$E89+1),$I89/2,$L89,TRUE))/(1-2*_xlfn.NORM.DIST(0,$I89/2,$L89,TRUE))*$C89+($J89="Steady Growth")*(AND(BN$4&gt;=$E89,BN$4&lt;=$G89)*((BN$4-$E89+1)/($I89*($I89+1)/2)*$C89))+($J89="custom")*CustomCF!BG89</f>
        <v>0</v>
      </c>
      <c r="BO89" s="19">
        <f>($J89="Bell Curve")*(_xlfn.NORM.DIST(AND(BO$4&gt;=$E89,BO$4&lt;=$G89)*(BO$4-$E89+1),$I89/2,$L89,TRUE)-_xlfn.NORM.DIST(AND(BO$4&gt;=$E89,BO$4&lt;=$G89)*(BN$4-$E89+1),$I89/2,$L89,TRUE))/(1-2*_xlfn.NORM.DIST(0,$I89/2,$L89,TRUE))*$C89+($J89="Steady Growth")*(AND(BO$4&gt;=$E89,BO$4&lt;=$G89)*((BO$4-$E89+1)/($I89*($I89+1)/2)*$C89))+($J89="custom")*CustomCF!BH89</f>
        <v>0</v>
      </c>
      <c r="BP89" s="19">
        <f>($J89="Bell Curve")*(_xlfn.NORM.DIST(AND(BP$4&gt;=$E89,BP$4&lt;=$G89)*(BP$4-$E89+1),$I89/2,$L89,TRUE)-_xlfn.NORM.DIST(AND(BP$4&gt;=$E89,BP$4&lt;=$G89)*(BO$4-$E89+1),$I89/2,$L89,TRUE))/(1-2*_xlfn.NORM.DIST(0,$I89/2,$L89,TRUE))*$C89+($J89="Steady Growth")*(AND(BP$4&gt;=$E89,BP$4&lt;=$G89)*((BP$4-$E89+1)/($I89*($I89+1)/2)*$C89))+($J89="custom")*CustomCF!BI89</f>
        <v>0</v>
      </c>
      <c r="BQ89" s="19">
        <f>($J89="Bell Curve")*(_xlfn.NORM.DIST(AND(BQ$4&gt;=$E89,BQ$4&lt;=$G89)*(BQ$4-$E89+1),$I89/2,$L89,TRUE)-_xlfn.NORM.DIST(AND(BQ$4&gt;=$E89,BQ$4&lt;=$G89)*(BP$4-$E89+1),$I89/2,$L89,TRUE))/(1-2*_xlfn.NORM.DIST(0,$I89/2,$L89,TRUE))*$C89+($J89="Steady Growth")*(AND(BQ$4&gt;=$E89,BQ$4&lt;=$G89)*((BQ$4-$E89+1)/($I89*($I89+1)/2)*$C89))+($J89="custom")*CustomCF!BJ89</f>
        <v>0</v>
      </c>
      <c r="BR89" s="19">
        <f>($J89="Bell Curve")*(_xlfn.NORM.DIST(AND(BR$4&gt;=$E89,BR$4&lt;=$G89)*(BR$4-$E89+1),$I89/2,$L89,TRUE)-_xlfn.NORM.DIST(AND(BR$4&gt;=$E89,BR$4&lt;=$G89)*(BQ$4-$E89+1),$I89/2,$L89,TRUE))/(1-2*_xlfn.NORM.DIST(0,$I89/2,$L89,TRUE))*$C89+($J89="Steady Growth")*(AND(BR$4&gt;=$E89,BR$4&lt;=$G89)*((BR$4-$E89+1)/($I89*($I89+1)/2)*$C89))+($J89="custom")*CustomCF!BK89</f>
        <v>0</v>
      </c>
      <c r="BS89" s="19">
        <f>($J89="Bell Curve")*(_xlfn.NORM.DIST(AND(BS$4&gt;=$E89,BS$4&lt;=$G89)*(BS$4-$E89+1),$I89/2,$L89,TRUE)-_xlfn.NORM.DIST(AND(BS$4&gt;=$E89,BS$4&lt;=$G89)*(BR$4-$E89+1),$I89/2,$L89,TRUE))/(1-2*_xlfn.NORM.DIST(0,$I89/2,$L89,TRUE))*$C89+($J89="Steady Growth")*(AND(BS$4&gt;=$E89,BS$4&lt;=$G89)*((BS$4-$E89+1)/($I89*($I89+1)/2)*$C89))+($J89="custom")*CustomCF!BL89</f>
        <v>0</v>
      </c>
      <c r="BT89" s="19">
        <f>($J89="Bell Curve")*(_xlfn.NORM.DIST(AND(BT$4&gt;=$E89,BT$4&lt;=$G89)*(BT$4-$E89+1),$I89/2,$L89,TRUE)-_xlfn.NORM.DIST(AND(BT$4&gt;=$E89,BT$4&lt;=$G89)*(BS$4-$E89+1),$I89/2,$L89,TRUE))/(1-2*_xlfn.NORM.DIST(0,$I89/2,$L89,TRUE))*$C89+($J89="Steady Growth")*(AND(BT$4&gt;=$E89,BT$4&lt;=$G89)*((BT$4-$E89+1)/($I89*($I89+1)/2)*$C89))+($J89="custom")*CustomCF!BM89</f>
        <v>0</v>
      </c>
      <c r="BU89" s="19">
        <f>($J89="Bell Curve")*(_xlfn.NORM.DIST(AND(BU$4&gt;=$E89,BU$4&lt;=$G89)*(BU$4-$E89+1),$I89/2,$L89,TRUE)-_xlfn.NORM.DIST(AND(BU$4&gt;=$E89,BU$4&lt;=$G89)*(BT$4-$E89+1),$I89/2,$L89,TRUE))/(1-2*_xlfn.NORM.DIST(0,$I89/2,$L89,TRUE))*$C89+($J89="Steady Growth")*(AND(BU$4&gt;=$E89,BU$4&lt;=$G89)*((BU$4-$E89+1)/($I89*($I89+1)/2)*$C89))+($J89="custom")*CustomCF!BN89</f>
        <v>0</v>
      </c>
      <c r="BV89" s="19">
        <f>($J89="Bell Curve")*(_xlfn.NORM.DIST(AND(BV$4&gt;=$E89,BV$4&lt;=$G89)*(BV$4-$E89+1),$I89/2,$L89,TRUE)-_xlfn.NORM.DIST(AND(BV$4&gt;=$E89,BV$4&lt;=$G89)*(BU$4-$E89+1),$I89/2,$L89,TRUE))/(1-2*_xlfn.NORM.DIST(0,$I89/2,$L89,TRUE))*$C89+($J89="Steady Growth")*(AND(BV$4&gt;=$E89,BV$4&lt;=$G89)*((BV$4-$E89+1)/($I89*($I89+1)/2)*$C89))+($J89="custom")*CustomCF!BO89</f>
        <v>0</v>
      </c>
      <c r="BW89" s="19">
        <f>($J89="Bell Curve")*(_xlfn.NORM.DIST(AND(BW$4&gt;=$E89,BW$4&lt;=$G89)*(BW$4-$E89+1),$I89/2,$L89,TRUE)-_xlfn.NORM.DIST(AND(BW$4&gt;=$E89,BW$4&lt;=$G89)*(BV$4-$E89+1),$I89/2,$L89,TRUE))/(1-2*_xlfn.NORM.DIST(0,$I89/2,$L89,TRUE))*$C89+($J89="Steady Growth")*(AND(BW$4&gt;=$E89,BW$4&lt;=$G89)*((BW$4-$E89+1)/($I89*($I89+1)/2)*$C89))+($J89="custom")*CustomCF!BP89</f>
        <v>0</v>
      </c>
      <c r="BX89" s="19">
        <f>($J89="Bell Curve")*(_xlfn.NORM.DIST(AND(BX$4&gt;=$E89,BX$4&lt;=$G89)*(BX$4-$E89+1),$I89/2,$L89,TRUE)-_xlfn.NORM.DIST(AND(BX$4&gt;=$E89,BX$4&lt;=$G89)*(BW$4-$E89+1),$I89/2,$L89,TRUE))/(1-2*_xlfn.NORM.DIST(0,$I89/2,$L89,TRUE))*$C89+($J89="Steady Growth")*(AND(BX$4&gt;=$E89,BX$4&lt;=$G89)*((BX$4-$E89+1)/($I89*($I89+1)/2)*$C89))+($J89="custom")*CustomCF!BQ89</f>
        <v>0</v>
      </c>
      <c r="BY89" s="19">
        <f>($J89="Bell Curve")*(_xlfn.NORM.DIST(AND(BY$4&gt;=$E89,BY$4&lt;=$G89)*(BY$4-$E89+1),$I89/2,$L89,TRUE)-_xlfn.NORM.DIST(AND(BY$4&gt;=$E89,BY$4&lt;=$G89)*(BX$4-$E89+1),$I89/2,$L89,TRUE))/(1-2*_xlfn.NORM.DIST(0,$I89/2,$L89,TRUE))*$C89+($J89="Steady Growth")*(AND(BY$4&gt;=$E89,BY$4&lt;=$G89)*((BY$4-$E89+1)/($I89*($I89+1)/2)*$C89))+($J89="custom")*CustomCF!BR89</f>
        <v>0</v>
      </c>
      <c r="BZ89" s="19">
        <f>($J89="Bell Curve")*(_xlfn.NORM.DIST(AND(BZ$4&gt;=$E89,BZ$4&lt;=$G89)*(BZ$4-$E89+1),$I89/2,$L89,TRUE)-_xlfn.NORM.DIST(AND(BZ$4&gt;=$E89,BZ$4&lt;=$G89)*(BY$4-$E89+1),$I89/2,$L89,TRUE))/(1-2*_xlfn.NORM.DIST(0,$I89/2,$L89,TRUE))*$C89+($J89="Steady Growth")*(AND(BZ$4&gt;=$E89,BZ$4&lt;=$G89)*((BZ$4-$E89+1)/($I89*($I89+1)/2)*$C89))+($J89="custom")*CustomCF!BS89</f>
        <v>0</v>
      </c>
      <c r="CA89" s="19">
        <f>($J89="Bell Curve")*(_xlfn.NORM.DIST(AND(CA$4&gt;=$E89,CA$4&lt;=$G89)*(CA$4-$E89+1),$I89/2,$L89,TRUE)-_xlfn.NORM.DIST(AND(CA$4&gt;=$E89,CA$4&lt;=$G89)*(BZ$4-$E89+1),$I89/2,$L89,TRUE))/(1-2*_xlfn.NORM.DIST(0,$I89/2,$L89,TRUE))*$C89+($J89="Steady Growth")*(AND(CA$4&gt;=$E89,CA$4&lt;=$G89)*((CA$4-$E89+1)/($I89*($I89+1)/2)*$C89))+($J89="custom")*CustomCF!BT89</f>
        <v>0</v>
      </c>
      <c r="CB89" s="19">
        <f>($J89="Bell Curve")*(_xlfn.NORM.DIST(AND(CB$4&gt;=$E89,CB$4&lt;=$G89)*(CB$4-$E89+1),$I89/2,$L89,TRUE)-_xlfn.NORM.DIST(AND(CB$4&gt;=$E89,CB$4&lt;=$G89)*(CA$4-$E89+1),$I89/2,$L89,TRUE))/(1-2*_xlfn.NORM.DIST(0,$I89/2,$L89,TRUE))*$C89+($J89="Steady Growth")*(AND(CB$4&gt;=$E89,CB$4&lt;=$G89)*((CB$4-$E89+1)/($I89*($I89+1)/2)*$C89))+($J89="custom")*CustomCF!BU89</f>
        <v>0</v>
      </c>
      <c r="CC89" s="19">
        <f>($J89="Bell Curve")*(_xlfn.NORM.DIST(AND(CC$4&gt;=$E89,CC$4&lt;=$G89)*(CC$4-$E89+1),$I89/2,$L89,TRUE)-_xlfn.NORM.DIST(AND(CC$4&gt;=$E89,CC$4&lt;=$G89)*(CB$4-$E89+1),$I89/2,$L89,TRUE))/(1-2*_xlfn.NORM.DIST(0,$I89/2,$L89,TRUE))*$C89+($J89="Steady Growth")*(AND(CC$4&gt;=$E89,CC$4&lt;=$G89)*((CC$4-$E89+1)/($I89*($I89+1)/2)*$C89))+($J89="custom")*CustomCF!BV89</f>
        <v>0</v>
      </c>
      <c r="CD89" s="19">
        <f>($J89="Bell Curve")*(_xlfn.NORM.DIST(AND(CD$4&gt;=$E89,CD$4&lt;=$G89)*(CD$4-$E89+1),$I89/2,$L89,TRUE)-_xlfn.NORM.DIST(AND(CD$4&gt;=$E89,CD$4&lt;=$G89)*(CC$4-$E89+1),$I89/2,$L89,TRUE))/(1-2*_xlfn.NORM.DIST(0,$I89/2,$L89,TRUE))*$C89+($J89="Steady Growth")*(AND(CD$4&gt;=$E89,CD$4&lt;=$G89)*((CD$4-$E89+1)/($I89*($I89+1)/2)*$C89))+($J89="custom")*CustomCF!BW89</f>
        <v>0</v>
      </c>
      <c r="CE89" s="19">
        <f>($J89="Bell Curve")*(_xlfn.NORM.DIST(AND(CE$4&gt;=$E89,CE$4&lt;=$G89)*(CE$4-$E89+1),$I89/2,$L89,TRUE)-_xlfn.NORM.DIST(AND(CE$4&gt;=$E89,CE$4&lt;=$G89)*(CD$4-$E89+1),$I89/2,$L89,TRUE))/(1-2*_xlfn.NORM.DIST(0,$I89/2,$L89,TRUE))*$C89+($J89="Steady Growth")*(AND(CE$4&gt;=$E89,CE$4&lt;=$G89)*((CE$4-$E89+1)/($I89*($I89+1)/2)*$C89))+($J89="custom")*CustomCF!BX89</f>
        <v>0</v>
      </c>
      <c r="CF89" s="19">
        <f>($J89="Bell Curve")*(_xlfn.NORM.DIST(AND(CF$4&gt;=$E89,CF$4&lt;=$G89)*(CF$4-$E89+1),$I89/2,$L89,TRUE)-_xlfn.NORM.DIST(AND(CF$4&gt;=$E89,CF$4&lt;=$G89)*(CE$4-$E89+1),$I89/2,$L89,TRUE))/(1-2*_xlfn.NORM.DIST(0,$I89/2,$L89,TRUE))*$C89+($J89="Steady Growth")*(AND(CF$4&gt;=$E89,CF$4&lt;=$G89)*((CF$4-$E89+1)/($I89*($I89+1)/2)*$C89))+($J89="custom")*CustomCF!BY89</f>
        <v>0</v>
      </c>
      <c r="CG89" s="19">
        <f>($J89="Bell Curve")*(_xlfn.NORM.DIST(AND(CG$4&gt;=$E89,CG$4&lt;=$G89)*(CG$4-$E89+1),$I89/2,$L89,TRUE)-_xlfn.NORM.DIST(AND(CG$4&gt;=$E89,CG$4&lt;=$G89)*(CF$4-$E89+1),$I89/2,$L89,TRUE))/(1-2*_xlfn.NORM.DIST(0,$I89/2,$L89,TRUE))*$C89+($J89="Steady Growth")*(AND(CG$4&gt;=$E89,CG$4&lt;=$G89)*((CG$4-$E89+1)/($I89*($I89+1)/2)*$C89))+($J89="custom")*CustomCF!BZ89</f>
        <v>0</v>
      </c>
      <c r="CH89" s="19">
        <f>($J89="Bell Curve")*(_xlfn.NORM.DIST(AND(CH$4&gt;=$E89,CH$4&lt;=$G89)*(CH$4-$E89+1),$I89/2,$L89,TRUE)-_xlfn.NORM.DIST(AND(CH$4&gt;=$E89,CH$4&lt;=$G89)*(CG$4-$E89+1),$I89/2,$L89,TRUE))/(1-2*_xlfn.NORM.DIST(0,$I89/2,$L89,TRUE))*$C89+($J89="Steady Growth")*(AND(CH$4&gt;=$E89,CH$4&lt;=$G89)*((CH$4-$E89+1)/($I89*($I89+1)/2)*$C89))+($J89="custom")*CustomCF!CA89</f>
        <v>0</v>
      </c>
      <c r="CI89" s="19">
        <f>($J89="Bell Curve")*(_xlfn.NORM.DIST(AND(CI$4&gt;=$E89,CI$4&lt;=$G89)*(CI$4-$E89+1),$I89/2,$L89,TRUE)-_xlfn.NORM.DIST(AND(CI$4&gt;=$E89,CI$4&lt;=$G89)*(CH$4-$E89+1),$I89/2,$L89,TRUE))/(1-2*_xlfn.NORM.DIST(0,$I89/2,$L89,TRUE))*$C89+($J89="Steady Growth")*(AND(CI$4&gt;=$E89,CI$4&lt;=$G89)*((CI$4-$E89+1)/($I89*($I89+1)/2)*$C89))+($J89="custom")*CustomCF!CB89</f>
        <v>0</v>
      </c>
      <c r="CJ89" s="19">
        <f>($J89="Bell Curve")*(_xlfn.NORM.DIST(AND(CJ$4&gt;=$E89,CJ$4&lt;=$G89)*(CJ$4-$E89+1),$I89/2,$L89,TRUE)-_xlfn.NORM.DIST(AND(CJ$4&gt;=$E89,CJ$4&lt;=$G89)*(CI$4-$E89+1),$I89/2,$L89,TRUE))/(1-2*_xlfn.NORM.DIST(0,$I89/2,$L89,TRUE))*$C89+($J89="Steady Growth")*(AND(CJ$4&gt;=$E89,CJ$4&lt;=$G89)*((CJ$4-$E89+1)/($I89*($I89+1)/2)*$C89))+($J89="custom")*CustomCF!CC89</f>
        <v>0</v>
      </c>
      <c r="CK89" s="19">
        <f>($J89="Bell Curve")*(_xlfn.NORM.DIST(AND(CK$4&gt;=$E89,CK$4&lt;=$G89)*(CK$4-$E89+1),$I89/2,$L89,TRUE)-_xlfn.NORM.DIST(AND(CK$4&gt;=$E89,CK$4&lt;=$G89)*(CJ$4-$E89+1),$I89/2,$L89,TRUE))/(1-2*_xlfn.NORM.DIST(0,$I89/2,$L89,TRUE))*$C89+($J89="Steady Growth")*(AND(CK$4&gt;=$E89,CK$4&lt;=$G89)*((CK$4-$E89+1)/($I89*($I89+1)/2)*$C89))+($J89="custom")*CustomCF!CD89</f>
        <v>0</v>
      </c>
      <c r="CL89" s="19">
        <f>($J89="Bell Curve")*(_xlfn.NORM.DIST(AND(CL$4&gt;=$E89,CL$4&lt;=$G89)*(CL$4-$E89+1),$I89/2,$L89,TRUE)-_xlfn.NORM.DIST(AND(CL$4&gt;=$E89,CL$4&lt;=$G89)*(CK$4-$E89+1),$I89/2,$L89,TRUE))/(1-2*_xlfn.NORM.DIST(0,$I89/2,$L89,TRUE))*$C89+($J89="Steady Growth")*(AND(CL$4&gt;=$E89,CL$4&lt;=$G89)*((CL$4-$E89+1)/($I89*($I89+1)/2)*$C89))+($J89="custom")*CustomCF!CE89</f>
        <v>0</v>
      </c>
      <c r="CM89" s="19">
        <f>($J89="Bell Curve")*(_xlfn.NORM.DIST(AND(CM$4&gt;=$E89,CM$4&lt;=$G89)*(CM$4-$E89+1),$I89/2,$L89,TRUE)-_xlfn.NORM.DIST(AND(CM$4&gt;=$E89,CM$4&lt;=$G89)*(CL$4-$E89+1),$I89/2,$L89,TRUE))/(1-2*_xlfn.NORM.DIST(0,$I89/2,$L89,TRUE))*$C89+($J89="Steady Growth")*(AND(CM$4&gt;=$E89,CM$4&lt;=$G89)*((CM$4-$E89+1)/($I89*($I89+1)/2)*$C89))+($J89="custom")*CustomCF!CF89</f>
        <v>0</v>
      </c>
      <c r="CN89" s="19">
        <f>($J89="Bell Curve")*(_xlfn.NORM.DIST(AND(CN$4&gt;=$E89,CN$4&lt;=$G89)*(CN$4-$E89+1),$I89/2,$L89,TRUE)-_xlfn.NORM.DIST(AND(CN$4&gt;=$E89,CN$4&lt;=$G89)*(CM$4-$E89+1),$I89/2,$L89,TRUE))/(1-2*_xlfn.NORM.DIST(0,$I89/2,$L89,TRUE))*$C89+($J89="Steady Growth")*(AND(CN$4&gt;=$E89,CN$4&lt;=$G89)*((CN$4-$E89+1)/($I89*($I89+1)/2)*$C89))+($J89="custom")*CustomCF!CG89</f>
        <v>0</v>
      </c>
      <c r="CO89" s="19">
        <f>($J89="Bell Curve")*(_xlfn.NORM.DIST(AND(CO$4&gt;=$E89,CO$4&lt;=$G89)*(CO$4-$E89+1),$I89/2,$L89,TRUE)-_xlfn.NORM.DIST(AND(CO$4&gt;=$E89,CO$4&lt;=$G89)*(CN$4-$E89+1),$I89/2,$L89,TRUE))/(1-2*_xlfn.NORM.DIST(0,$I89/2,$L89,TRUE))*$C89+($J89="Steady Growth")*(AND(CO$4&gt;=$E89,CO$4&lt;=$G89)*((CO$4-$E89+1)/($I89*($I89+1)/2)*$C89))+($J89="custom")*CustomCF!CH89</f>
        <v>0</v>
      </c>
      <c r="CP89" s="19">
        <f>($J89="Bell Curve")*(_xlfn.NORM.DIST(AND(CP$4&gt;=$E89,CP$4&lt;=$G89)*(CP$4-$E89+1),$I89/2,$L89,TRUE)-_xlfn.NORM.DIST(AND(CP$4&gt;=$E89,CP$4&lt;=$G89)*(CO$4-$E89+1),$I89/2,$L89,TRUE))/(1-2*_xlfn.NORM.DIST(0,$I89/2,$L89,TRUE))*$C89+($J89="Steady Growth")*(AND(CP$4&gt;=$E89,CP$4&lt;=$G89)*((CP$4-$E89+1)/($I89*($I89+1)/2)*$C89))+($J89="custom")*CustomCF!CI89</f>
        <v>0</v>
      </c>
      <c r="CQ89" s="19">
        <f>($J89="Bell Curve")*(_xlfn.NORM.DIST(AND(CQ$4&gt;=$E89,CQ$4&lt;=$G89)*(CQ$4-$E89+1),$I89/2,$L89,TRUE)-_xlfn.NORM.DIST(AND(CQ$4&gt;=$E89,CQ$4&lt;=$G89)*(CP$4-$E89+1),$I89/2,$L89,TRUE))/(1-2*_xlfn.NORM.DIST(0,$I89/2,$L89,TRUE))*$C89+($J89="Steady Growth")*(AND(CQ$4&gt;=$E89,CQ$4&lt;=$G89)*((CQ$4-$E89+1)/($I89*($I89+1)/2)*$C89))+($J89="custom")*CustomCF!CJ89</f>
        <v>0</v>
      </c>
      <c r="CR89" s="19">
        <f>($J89="Bell Curve")*(_xlfn.NORM.DIST(AND(CR$4&gt;=$E89,CR$4&lt;=$G89)*(CR$4-$E89+1),$I89/2,$L89,TRUE)-_xlfn.NORM.DIST(AND(CR$4&gt;=$E89,CR$4&lt;=$G89)*(CQ$4-$E89+1),$I89/2,$L89,TRUE))/(1-2*_xlfn.NORM.DIST(0,$I89/2,$L89,TRUE))*$C89+($J89="Steady Growth")*(AND(CR$4&gt;=$E89,CR$4&lt;=$G89)*((CR$4-$E89+1)/($I89*($I89+1)/2)*$C89))+($J89="custom")*CustomCF!CK89</f>
        <v>0</v>
      </c>
      <c r="CS89" s="19">
        <f>($J89="Bell Curve")*(_xlfn.NORM.DIST(AND(CS$4&gt;=$E89,CS$4&lt;=$G89)*(CS$4-$E89+1),$I89/2,$L89,TRUE)-_xlfn.NORM.DIST(AND(CS$4&gt;=$E89,CS$4&lt;=$G89)*(CR$4-$E89+1),$I89/2,$L89,TRUE))/(1-2*_xlfn.NORM.DIST(0,$I89/2,$L89,TRUE))*$C89+($J89="Steady Growth")*(AND(CS$4&gt;=$E89,CS$4&lt;=$G89)*((CS$4-$E89+1)/($I89*($I89+1)/2)*$C89))+($J89="custom")*CustomCF!CL89</f>
        <v>0</v>
      </c>
      <c r="CT89" s="19">
        <f>($J89="Bell Curve")*(_xlfn.NORM.DIST(AND(CT$4&gt;=$E89,CT$4&lt;=$G89)*(CT$4-$E89+1),$I89/2,$L89,TRUE)-_xlfn.NORM.DIST(AND(CT$4&gt;=$E89,CT$4&lt;=$G89)*(CS$4-$E89+1),$I89/2,$L89,TRUE))/(1-2*_xlfn.NORM.DIST(0,$I89/2,$L89,TRUE))*$C89+($J89="Steady Growth")*(AND(CT$4&gt;=$E89,CT$4&lt;=$G89)*((CT$4-$E89+1)/($I89*($I89+1)/2)*$C89))+($J89="custom")*CustomCF!CM89</f>
        <v>0</v>
      </c>
      <c r="CU89" s="19">
        <f>($J89="Bell Curve")*(_xlfn.NORM.DIST(AND(CU$4&gt;=$E89,CU$4&lt;=$G89)*(CU$4-$E89+1),$I89/2,$L89,TRUE)-_xlfn.NORM.DIST(AND(CU$4&gt;=$E89,CU$4&lt;=$G89)*(CT$4-$E89+1),$I89/2,$L89,TRUE))/(1-2*_xlfn.NORM.DIST(0,$I89/2,$L89,TRUE))*$C89+($J89="Steady Growth")*(AND(CU$4&gt;=$E89,CU$4&lt;=$G89)*((CU$4-$E89+1)/($I89*($I89+1)/2)*$C89))+($J89="custom")*CustomCF!CN89</f>
        <v>0</v>
      </c>
      <c r="CV89" s="19">
        <f>($J89="Bell Curve")*(_xlfn.NORM.DIST(AND(CV$4&gt;=$E89,CV$4&lt;=$G89)*(CV$4-$E89+1),$I89/2,$L89,TRUE)-_xlfn.NORM.DIST(AND(CV$4&gt;=$E89,CV$4&lt;=$G89)*(CU$4-$E89+1),$I89/2,$L89,TRUE))/(1-2*_xlfn.NORM.DIST(0,$I89/2,$L89,TRUE))*$C89+($J89="Steady Growth")*(AND(CV$4&gt;=$E89,CV$4&lt;=$G89)*((CV$4-$E89+1)/($I89*($I89+1)/2)*$C89))+($J89="custom")*CustomCF!CO89</f>
        <v>0</v>
      </c>
      <c r="CW89" s="19">
        <f>($J89="Bell Curve")*(_xlfn.NORM.DIST(AND(CW$4&gt;=$E89,CW$4&lt;=$G89)*(CW$4-$E89+1),$I89/2,$L89,TRUE)-_xlfn.NORM.DIST(AND(CW$4&gt;=$E89,CW$4&lt;=$G89)*(CV$4-$E89+1),$I89/2,$L89,TRUE))/(1-2*_xlfn.NORM.DIST(0,$I89/2,$L89,TRUE))*$C89+($J89="Steady Growth")*(AND(CW$4&gt;=$E89,CW$4&lt;=$G89)*((CW$4-$E89+1)/($I89*($I89+1)/2)*$C89))+($J89="custom")*CustomCF!CP89</f>
        <v>0</v>
      </c>
      <c r="CX89" s="19">
        <f>($J89="Bell Curve")*(_xlfn.NORM.DIST(AND(CX$4&gt;=$E89,CX$4&lt;=$G89)*(CX$4-$E89+1),$I89/2,$L89,TRUE)-_xlfn.NORM.DIST(AND(CX$4&gt;=$E89,CX$4&lt;=$G89)*(CW$4-$E89+1),$I89/2,$L89,TRUE))/(1-2*_xlfn.NORM.DIST(0,$I89/2,$L89,TRUE))*$C89+($J89="Steady Growth")*(AND(CX$4&gt;=$E89,CX$4&lt;=$G89)*((CX$4-$E89+1)/($I89*($I89+1)/2)*$C89))+($J89="custom")*CustomCF!CQ89</f>
        <v>0</v>
      </c>
      <c r="CY89" s="19">
        <f>($J89="Bell Curve")*(_xlfn.NORM.DIST(AND(CY$4&gt;=$E89,CY$4&lt;=$G89)*(CY$4-$E89+1),$I89/2,$L89,TRUE)-_xlfn.NORM.DIST(AND(CY$4&gt;=$E89,CY$4&lt;=$G89)*(CX$4-$E89+1),$I89/2,$L89,TRUE))/(1-2*_xlfn.NORM.DIST(0,$I89/2,$L89,TRUE))*$C89+($J89="Steady Growth")*(AND(CY$4&gt;=$E89,CY$4&lt;=$G89)*((CY$4-$E89+1)/($I89*($I89+1)/2)*$C89))+($J89="custom")*CustomCF!CR89</f>
        <v>0</v>
      </c>
      <c r="CZ89" s="19">
        <f>($J89="Bell Curve")*(_xlfn.NORM.DIST(AND(CZ$4&gt;=$E89,CZ$4&lt;=$G89)*(CZ$4-$E89+1),$I89/2,$L89,TRUE)-_xlfn.NORM.DIST(AND(CZ$4&gt;=$E89,CZ$4&lt;=$G89)*(CY$4-$E89+1),$I89/2,$L89,TRUE))/(1-2*_xlfn.NORM.DIST(0,$I89/2,$L89,TRUE))*$C89+($J89="Steady Growth")*(AND(CZ$4&gt;=$E89,CZ$4&lt;=$G89)*((CZ$4-$E89+1)/($I89*($I89+1)/2)*$C89))+($J89="custom")*CustomCF!CS89</f>
        <v>0</v>
      </c>
      <c r="DA89" s="19">
        <f>($J89="Bell Curve")*(_xlfn.NORM.DIST(AND(DA$4&gt;=$E89,DA$4&lt;=$G89)*(DA$4-$E89+1),$I89/2,$L89,TRUE)-_xlfn.NORM.DIST(AND(DA$4&gt;=$E89,DA$4&lt;=$G89)*(CZ$4-$E89+1),$I89/2,$L89,TRUE))/(1-2*_xlfn.NORM.DIST(0,$I89/2,$L89,TRUE))*$C89+($J89="Steady Growth")*(AND(DA$4&gt;=$E89,DA$4&lt;=$G89)*((DA$4-$E89+1)/($I89*($I89+1)/2)*$C89))+($J89="custom")*CustomCF!CT89</f>
        <v>0</v>
      </c>
      <c r="DB89" s="19">
        <f>($J89="Bell Curve")*(_xlfn.NORM.DIST(AND(DB$4&gt;=$E89,DB$4&lt;=$G89)*(DB$4-$E89+1),$I89/2,$L89,TRUE)-_xlfn.NORM.DIST(AND(DB$4&gt;=$E89,DB$4&lt;=$G89)*(DA$4-$E89+1),$I89/2,$L89,TRUE))/(1-2*_xlfn.NORM.DIST(0,$I89/2,$L89,TRUE))*$C89+($J89="Steady Growth")*(AND(DB$4&gt;=$E89,DB$4&lt;=$G89)*((DB$4-$E89+1)/($I89*($I89+1)/2)*$C89))+($J89="custom")*CustomCF!CU89</f>
        <v>0</v>
      </c>
      <c r="DC89" s="19">
        <f>($J89="Bell Curve")*(_xlfn.NORM.DIST(AND(DC$4&gt;=$E89,DC$4&lt;=$G89)*(DC$4-$E89+1),$I89/2,$L89,TRUE)-_xlfn.NORM.DIST(AND(DC$4&gt;=$E89,DC$4&lt;=$G89)*(DB$4-$E89+1),$I89/2,$L89,TRUE))/(1-2*_xlfn.NORM.DIST(0,$I89/2,$L89,TRUE))*$C89+($J89="Steady Growth")*(AND(DC$4&gt;=$E89,DC$4&lt;=$G89)*((DC$4-$E89+1)/($I89*($I89+1)/2)*$C89))+($J89="custom")*CustomCF!CV89</f>
        <v>0</v>
      </c>
      <c r="DD89" s="19">
        <f>($J89="Bell Curve")*(_xlfn.NORM.DIST(AND(DD$4&gt;=$E89,DD$4&lt;=$G89)*(DD$4-$E89+1),$I89/2,$L89,TRUE)-_xlfn.NORM.DIST(AND(DD$4&gt;=$E89,DD$4&lt;=$G89)*(DC$4-$E89+1),$I89/2,$L89,TRUE))/(1-2*_xlfn.NORM.DIST(0,$I89/2,$L89,TRUE))*$C89+($J89="Steady Growth")*(AND(DD$4&gt;=$E89,DD$4&lt;=$G89)*((DD$4-$E89+1)/($I89*($I89+1)/2)*$C89))+($J89="custom")*CustomCF!CW89</f>
        <v>0</v>
      </c>
      <c r="DE89" s="19">
        <f>($J89="Bell Curve")*(_xlfn.NORM.DIST(AND(DE$4&gt;=$E89,DE$4&lt;=$G89)*(DE$4-$E89+1),$I89/2,$L89,TRUE)-_xlfn.NORM.DIST(AND(DE$4&gt;=$E89,DE$4&lt;=$G89)*(DD$4-$E89+1),$I89/2,$L89,TRUE))/(1-2*_xlfn.NORM.DIST(0,$I89/2,$L89,TRUE))*$C89+($J89="Steady Growth")*(AND(DE$4&gt;=$E89,DE$4&lt;=$G89)*((DE$4-$E89+1)/($I89*($I89+1)/2)*$C89))+($J89="custom")*CustomCF!CX89</f>
        <v>0</v>
      </c>
      <c r="DF89" s="19">
        <f>($J89="Bell Curve")*(_xlfn.NORM.DIST(AND(DF$4&gt;=$E89,DF$4&lt;=$G89)*(DF$4-$E89+1),$I89/2,$L89,TRUE)-_xlfn.NORM.DIST(AND(DF$4&gt;=$E89,DF$4&lt;=$G89)*(DE$4-$E89+1),$I89/2,$L89,TRUE))/(1-2*_xlfn.NORM.DIST(0,$I89/2,$L89,TRUE))*$C89+($J89="Steady Growth")*(AND(DF$4&gt;=$E89,DF$4&lt;=$G89)*((DF$4-$E89+1)/($I89*($I89+1)/2)*$C89))+($J89="custom")*CustomCF!CY89</f>
        <v>0</v>
      </c>
      <c r="DG89" s="19">
        <f>($J89="Bell Curve")*(_xlfn.NORM.DIST(AND(DG$4&gt;=$E89,DG$4&lt;=$G89)*(DG$4-$E89+1),$I89/2,$L89,TRUE)-_xlfn.NORM.DIST(AND(DG$4&gt;=$E89,DG$4&lt;=$G89)*(DF$4-$E89+1),$I89/2,$L89,TRUE))/(1-2*_xlfn.NORM.DIST(0,$I89/2,$L89,TRUE))*$C89+($J89="Steady Growth")*(AND(DG$4&gt;=$E89,DG$4&lt;=$G89)*((DG$4-$E89+1)/($I89*($I89+1)/2)*$C89))+($J89="custom")*CustomCF!CZ89</f>
        <v>0</v>
      </c>
      <c r="DH89" s="19">
        <f>($J89="Bell Curve")*(_xlfn.NORM.DIST(AND(DH$4&gt;=$E89,DH$4&lt;=$G89)*(DH$4-$E89+1),$I89/2,$L89,TRUE)-_xlfn.NORM.DIST(AND(DH$4&gt;=$E89,DH$4&lt;=$G89)*(DG$4-$E89+1),$I89/2,$L89,TRUE))/(1-2*_xlfn.NORM.DIST(0,$I89/2,$L89,TRUE))*$C89+($J89="Steady Growth")*(AND(DH$4&gt;=$E89,DH$4&lt;=$G89)*((DH$4-$E89+1)/($I89*($I89+1)/2)*$C89))+($J89="custom")*CustomCF!DA89</f>
        <v>0</v>
      </c>
      <c r="DI89" s="19">
        <f>($J89="Bell Curve")*(_xlfn.NORM.DIST(AND(DI$4&gt;=$E89,DI$4&lt;=$G89)*(DI$4-$E89+1),$I89/2,$L89,TRUE)-_xlfn.NORM.DIST(AND(DI$4&gt;=$E89,DI$4&lt;=$G89)*(DH$4-$E89+1),$I89/2,$L89,TRUE))/(1-2*_xlfn.NORM.DIST(0,$I89/2,$L89,TRUE))*$C89+($J89="Steady Growth")*(AND(DI$4&gt;=$E89,DI$4&lt;=$G89)*((DI$4-$E89+1)/($I89*($I89+1)/2)*$C89))+($J89="custom")*CustomCF!DB89</f>
        <v>0</v>
      </c>
      <c r="DJ89" s="19">
        <f>($J89="Bell Curve")*(_xlfn.NORM.DIST(AND(DJ$4&gt;=$E89,DJ$4&lt;=$G89)*(DJ$4-$E89+1),$I89/2,$L89,TRUE)-_xlfn.NORM.DIST(AND(DJ$4&gt;=$E89,DJ$4&lt;=$G89)*(DI$4-$E89+1),$I89/2,$L89,TRUE))/(1-2*_xlfn.NORM.DIST(0,$I89/2,$L89,TRUE))*$C89+($J89="Steady Growth")*(AND(DJ$4&gt;=$E89,DJ$4&lt;=$G89)*((DJ$4-$E89+1)/($I89*($I89+1)/2)*$C89))+($J89="custom")*CustomCF!DC89</f>
        <v>0</v>
      </c>
      <c r="DK89" s="19">
        <f>($J89="Bell Curve")*(_xlfn.NORM.DIST(AND(DK$4&gt;=$E89,DK$4&lt;=$G89)*(DK$4-$E89+1),$I89/2,$L89,TRUE)-_xlfn.NORM.DIST(AND(DK$4&gt;=$E89,DK$4&lt;=$G89)*(DJ$4-$E89+1),$I89/2,$L89,TRUE))/(1-2*_xlfn.NORM.DIST(0,$I89/2,$L89,TRUE))*$C89+($J89="Steady Growth")*(AND(DK$4&gt;=$E89,DK$4&lt;=$G89)*((DK$4-$E89+1)/($I89*($I89+1)/2)*$C89))+($J89="custom")*CustomCF!DD89</f>
        <v>0</v>
      </c>
      <c r="DL89" s="19">
        <f>($J89="Bell Curve")*(_xlfn.NORM.DIST(AND(DL$4&gt;=$E89,DL$4&lt;=$G89)*(DL$4-$E89+1),$I89/2,$L89,TRUE)-_xlfn.NORM.DIST(AND(DL$4&gt;=$E89,DL$4&lt;=$G89)*(DK$4-$E89+1),$I89/2,$L89,TRUE))/(1-2*_xlfn.NORM.DIST(0,$I89/2,$L89,TRUE))*$C89+($J89="Steady Growth")*(AND(DL$4&gt;=$E89,DL$4&lt;=$G89)*((DL$4-$E89+1)/($I89*($I89+1)/2)*$C89))+($J89="custom")*CustomCF!DE89</f>
        <v>0</v>
      </c>
      <c r="DM89" s="19">
        <f>($J89="Bell Curve")*(_xlfn.NORM.DIST(AND(DM$4&gt;=$E89,DM$4&lt;=$G89)*(DM$4-$E89+1),$I89/2,$L89,TRUE)-_xlfn.NORM.DIST(AND(DM$4&gt;=$E89,DM$4&lt;=$G89)*(DL$4-$E89+1),$I89/2,$L89,TRUE))/(1-2*_xlfn.NORM.DIST(0,$I89/2,$L89,TRUE))*$C89+($J89="Steady Growth")*(AND(DM$4&gt;=$E89,DM$4&lt;=$G89)*((DM$4-$E89+1)/($I89*($I89+1)/2)*$C89))+($J89="custom")*CustomCF!DF89</f>
        <v>0</v>
      </c>
      <c r="DN89" s="19">
        <f>($J89="Bell Curve")*(_xlfn.NORM.DIST(AND(DN$4&gt;=$E89,DN$4&lt;=$G89)*(DN$4-$E89+1),$I89/2,$L89,TRUE)-_xlfn.NORM.DIST(AND(DN$4&gt;=$E89,DN$4&lt;=$G89)*(DM$4-$E89+1),$I89/2,$L89,TRUE))/(1-2*_xlfn.NORM.DIST(0,$I89/2,$L89,TRUE))*$C89+($J89="Steady Growth")*(AND(DN$4&gt;=$E89,DN$4&lt;=$G89)*((DN$4-$E89+1)/($I89*($I89+1)/2)*$C89))+($J89="custom")*CustomCF!DG89</f>
        <v>0</v>
      </c>
      <c r="DO89" s="19">
        <f>($J89="Bell Curve")*(_xlfn.NORM.DIST(AND(DO$4&gt;=$E89,DO$4&lt;=$G89)*(DO$4-$E89+1),$I89/2,$L89,TRUE)-_xlfn.NORM.DIST(AND(DO$4&gt;=$E89,DO$4&lt;=$G89)*(DN$4-$E89+1),$I89/2,$L89,TRUE))/(1-2*_xlfn.NORM.DIST(0,$I89/2,$L89,TRUE))*$C89+($J89="Steady Growth")*(AND(DO$4&gt;=$E89,DO$4&lt;=$G89)*((DO$4-$E89+1)/($I89*($I89+1)/2)*$C89))+($J89="custom")*CustomCF!DH89</f>
        <v>0</v>
      </c>
      <c r="DP89" s="19">
        <f>($J89="Bell Curve")*(_xlfn.NORM.DIST(AND(DP$4&gt;=$E89,DP$4&lt;=$G89)*(DP$4-$E89+1),$I89/2,$L89,TRUE)-_xlfn.NORM.DIST(AND(DP$4&gt;=$E89,DP$4&lt;=$G89)*(DO$4-$E89+1),$I89/2,$L89,TRUE))/(1-2*_xlfn.NORM.DIST(0,$I89/2,$L89,TRUE))*$C89+($J89="Steady Growth")*(AND(DP$4&gt;=$E89,DP$4&lt;=$G89)*((DP$4-$E89+1)/($I89*($I89+1)/2)*$C89))+($J89="custom")*CustomCF!DI89</f>
        <v>0</v>
      </c>
      <c r="DQ89" s="19">
        <f>($J89="Bell Curve")*(_xlfn.NORM.DIST(AND(DQ$4&gt;=$E89,DQ$4&lt;=$G89)*(DQ$4-$E89+1),$I89/2,$L89,TRUE)-_xlfn.NORM.DIST(AND(DQ$4&gt;=$E89,DQ$4&lt;=$G89)*(DP$4-$E89+1),$I89/2,$L89,TRUE))/(1-2*_xlfn.NORM.DIST(0,$I89/2,$L89,TRUE))*$C89+($J89="Steady Growth")*(AND(DQ$4&gt;=$E89,DQ$4&lt;=$G89)*((DQ$4-$E89+1)/($I89*($I89+1)/2)*$C89))+($J89="custom")*CustomCF!DJ89</f>
        <v>0</v>
      </c>
      <c r="DR89" s="19">
        <f>($J89="Bell Curve")*(_xlfn.NORM.DIST(AND(DR$4&gt;=$E89,DR$4&lt;=$G89)*(DR$4-$E89+1),$I89/2,$L89,TRUE)-_xlfn.NORM.DIST(AND(DR$4&gt;=$E89,DR$4&lt;=$G89)*(DQ$4-$E89+1),$I89/2,$L89,TRUE))/(1-2*_xlfn.NORM.DIST(0,$I89/2,$L89,TRUE))*$C89+($J89="Steady Growth")*(AND(DR$4&gt;=$E89,DR$4&lt;=$G89)*((DR$4-$E89+1)/($I89*($I89+1)/2)*$C89))+($J89="custom")*CustomCF!DK89</f>
        <v>0</v>
      </c>
      <c r="DS89" s="19">
        <f>($J89="Bell Curve")*(_xlfn.NORM.DIST(AND(DS$4&gt;=$E89,DS$4&lt;=$G89)*(DS$4-$E89+1),$I89/2,$L89,TRUE)-_xlfn.NORM.DIST(AND(DS$4&gt;=$E89,DS$4&lt;=$G89)*(DR$4-$E89+1),$I89/2,$L89,TRUE))/(1-2*_xlfn.NORM.DIST(0,$I89/2,$L89,TRUE))*$C89+($J89="Steady Growth")*(AND(DS$4&gt;=$E89,DS$4&lt;=$G89)*((DS$4-$E89+1)/($I89*($I89+1)/2)*$C89))+($J89="custom")*CustomCF!DL89</f>
        <v>0</v>
      </c>
      <c r="DT89" s="19">
        <f>($J89="Bell Curve")*(_xlfn.NORM.DIST(AND(DT$4&gt;=$E89,DT$4&lt;=$G89)*(DT$4-$E89+1),$I89/2,$L89,TRUE)-_xlfn.NORM.DIST(AND(DT$4&gt;=$E89,DT$4&lt;=$G89)*(DS$4-$E89+1),$I89/2,$L89,TRUE))/(1-2*_xlfn.NORM.DIST(0,$I89/2,$L89,TRUE))*$C89+($J89="Steady Growth")*(AND(DT$4&gt;=$E89,DT$4&lt;=$G89)*((DT$4-$E89+1)/($I89*($I89+1)/2)*$C89))+($J89="custom")*CustomCF!DM89</f>
        <v>0</v>
      </c>
      <c r="DU89" s="19">
        <f>($J89="Bell Curve")*(_xlfn.NORM.DIST(AND(DU$4&gt;=$E89,DU$4&lt;=$G89)*(DU$4-$E89+1),$I89/2,$L89,TRUE)-_xlfn.NORM.DIST(AND(DU$4&gt;=$E89,DU$4&lt;=$G89)*(DT$4-$E89+1),$I89/2,$L89,TRUE))/(1-2*_xlfn.NORM.DIST(0,$I89/2,$L89,TRUE))*$C89+($J89="Steady Growth")*(AND(DU$4&gt;=$E89,DU$4&lt;=$G89)*((DU$4-$E89+1)/($I89*($I89+1)/2)*$C89))+($J89="custom")*CustomCF!DN89</f>
        <v>0</v>
      </c>
      <c r="DV89" s="19">
        <f>($J89="Bell Curve")*(_xlfn.NORM.DIST(AND(DV$4&gt;=$E89,DV$4&lt;=$G89)*(DV$4-$E89+1),$I89/2,$L89,TRUE)-_xlfn.NORM.DIST(AND(DV$4&gt;=$E89,DV$4&lt;=$G89)*(DU$4-$E89+1),$I89/2,$L89,TRUE))/(1-2*_xlfn.NORM.DIST(0,$I89/2,$L89,TRUE))*$C89+($J89="Steady Growth")*(AND(DV$4&gt;=$E89,DV$4&lt;=$G89)*((DV$4-$E89+1)/($I89*($I89+1)/2)*$C89))+($J89="custom")*CustomCF!DO89</f>
        <v>0</v>
      </c>
      <c r="DW89" s="19">
        <f>($J89="Bell Curve")*(_xlfn.NORM.DIST(AND(DW$4&gt;=$E89,DW$4&lt;=$G89)*(DW$4-$E89+1),$I89/2,$L89,TRUE)-_xlfn.NORM.DIST(AND(DW$4&gt;=$E89,DW$4&lt;=$G89)*(DV$4-$E89+1),$I89/2,$L89,TRUE))/(1-2*_xlfn.NORM.DIST(0,$I89/2,$L89,TRUE))*$C89+($J89="Steady Growth")*(AND(DW$4&gt;=$E89,DW$4&lt;=$G89)*((DW$4-$E89+1)/($I89*($I89+1)/2)*$C89))+($J89="custom")*CustomCF!DP89</f>
        <v>0</v>
      </c>
      <c r="DX89" s="19">
        <f>($J89="Bell Curve")*(_xlfn.NORM.DIST(AND(DX$4&gt;=$E89,DX$4&lt;=$G89)*(DX$4-$E89+1),$I89/2,$L89,TRUE)-_xlfn.NORM.DIST(AND(DX$4&gt;=$E89,DX$4&lt;=$G89)*(DW$4-$E89+1),$I89/2,$L89,TRUE))/(1-2*_xlfn.NORM.DIST(0,$I89/2,$L89,TRUE))*$C89+($J89="Steady Growth")*(AND(DX$4&gt;=$E89,DX$4&lt;=$G89)*((DX$4-$E89+1)/($I89*($I89+1)/2)*$C89))+($J89="custom")*CustomCF!DQ89</f>
        <v>0</v>
      </c>
      <c r="DY89" s="19">
        <f>($J89="Bell Curve")*(_xlfn.NORM.DIST(AND(DY$4&gt;=$E89,DY$4&lt;=$G89)*(DY$4-$E89+1),$I89/2,$L89,TRUE)-_xlfn.NORM.DIST(AND(DY$4&gt;=$E89,DY$4&lt;=$G89)*(DX$4-$E89+1),$I89/2,$L89,TRUE))/(1-2*_xlfn.NORM.DIST(0,$I89/2,$L89,TRUE))*$C89+($J89="Steady Growth")*(AND(DY$4&gt;=$E89,DY$4&lt;=$G89)*((DY$4-$E89+1)/($I89*($I89+1)/2)*$C89))+($J89="custom")*CustomCF!DR89</f>
        <v>0</v>
      </c>
      <c r="DZ89" s="19">
        <f>($J89="Bell Curve")*(_xlfn.NORM.DIST(AND(DZ$4&gt;=$E89,DZ$4&lt;=$G89)*(DZ$4-$E89+1),$I89/2,$L89,TRUE)-_xlfn.NORM.DIST(AND(DZ$4&gt;=$E89,DZ$4&lt;=$G89)*(DY$4-$E89+1),$I89/2,$L89,TRUE))/(1-2*_xlfn.NORM.DIST(0,$I89/2,$L89,TRUE))*$C89+($J89="Steady Growth")*(AND(DZ$4&gt;=$E89,DZ$4&lt;=$G89)*((DZ$4-$E89+1)/($I89*($I89+1)/2)*$C89))+($J89="custom")*CustomCF!DS89</f>
        <v>0</v>
      </c>
      <c r="EA89" s="19">
        <f>($J89="Bell Curve")*(_xlfn.NORM.DIST(AND(EA$4&gt;=$E89,EA$4&lt;=$G89)*(EA$4-$E89+1),$I89/2,$L89,TRUE)-_xlfn.NORM.DIST(AND(EA$4&gt;=$E89,EA$4&lt;=$G89)*(DZ$4-$E89+1),$I89/2,$L89,TRUE))/(1-2*_xlfn.NORM.DIST(0,$I89/2,$L89,TRUE))*$C89+($J89="Steady Growth")*(AND(EA$4&gt;=$E89,EA$4&lt;=$G89)*((EA$4-$E89+1)/($I89*($I89+1)/2)*$C89))+($J89="custom")*CustomCF!DT89</f>
        <v>0</v>
      </c>
      <c r="EB89" s="19">
        <f>($J89="Bell Curve")*(_xlfn.NORM.DIST(AND(EB$4&gt;=$E89,EB$4&lt;=$G89)*(EB$4-$E89+1),$I89/2,$L89,TRUE)-_xlfn.NORM.DIST(AND(EB$4&gt;=$E89,EB$4&lt;=$G89)*(EA$4-$E89+1),$I89/2,$L89,TRUE))/(1-2*_xlfn.NORM.DIST(0,$I89/2,$L89,TRUE))*$C89+($J89="Steady Growth")*(AND(EB$4&gt;=$E89,EB$4&lt;=$G89)*((EB$4-$E89+1)/($I89*($I89+1)/2)*$C89))+($J89="custom")*CustomCF!DU89</f>
        <v>0</v>
      </c>
      <c r="EC89" s="19">
        <f>($J89="Bell Curve")*(_xlfn.NORM.DIST(AND(EC$4&gt;=$E89,EC$4&lt;=$G89)*(EC$4-$E89+1),$I89/2,$L89,TRUE)-_xlfn.NORM.DIST(AND(EC$4&gt;=$E89,EC$4&lt;=$G89)*(EB$4-$E89+1),$I89/2,$L89,TRUE))/(1-2*_xlfn.NORM.DIST(0,$I89/2,$L89,TRUE))*$C89+($J89="Steady Growth")*(AND(EC$4&gt;=$E89,EC$4&lt;=$G89)*((EC$4-$E89+1)/($I89*($I89+1)/2)*$C89))+($J89="custom")*CustomCF!DV89</f>
        <v>0</v>
      </c>
      <c r="ED89" s="19">
        <f>($J89="Bell Curve")*(_xlfn.NORM.DIST(AND(ED$4&gt;=$E89,ED$4&lt;=$G89)*(ED$4-$E89+1),$I89/2,$L89,TRUE)-_xlfn.NORM.DIST(AND(ED$4&gt;=$E89,ED$4&lt;=$G89)*(EC$4-$E89+1),$I89/2,$L89,TRUE))/(1-2*_xlfn.NORM.DIST(0,$I89/2,$L89,TRUE))*$C89+($J89="Steady Growth")*(AND(ED$4&gt;=$E89,ED$4&lt;=$G89)*((ED$4-$E89+1)/($I89*($I89+1)/2)*$C89))+($J89="custom")*CustomCF!DW89</f>
        <v>0</v>
      </c>
      <c r="EE89" s="19">
        <f>($J89="Bell Curve")*(_xlfn.NORM.DIST(AND(EE$4&gt;=$E89,EE$4&lt;=$G89)*(EE$4-$E89+1),$I89/2,$L89,TRUE)-_xlfn.NORM.DIST(AND(EE$4&gt;=$E89,EE$4&lt;=$G89)*(ED$4-$E89+1),$I89/2,$L89,TRUE))/(1-2*_xlfn.NORM.DIST(0,$I89/2,$L89,TRUE))*$C89+($J89="Steady Growth")*(AND(EE$4&gt;=$E89,EE$4&lt;=$G89)*((EE$4-$E89+1)/($I89*($I89+1)/2)*$C89))+($J89="custom")*CustomCF!DX89</f>
        <v>0</v>
      </c>
      <c r="EF89" s="121">
        <f>($J89="Bell Curve")*(_xlfn.NORM.DIST(AND(EF$4&gt;=$E89,EF$4&lt;=$G89)*(EF$4-$E89+1),$I89/2,$L89,TRUE)-_xlfn.NORM.DIST(AND(EF$4&gt;=$E89,EF$4&lt;=$G89)*(EE$4-$E89+1),$I89/2,$L89,TRUE))/(1-2*_xlfn.NORM.DIST(0,$I89/2,$L89,TRUE))*$C89+($J89="Steady Growth")*(AND(EF$4&gt;=$E89,EF$4&lt;=$G89)*((EF$4-$E89+1)/($I89*($I89+1)/2)*$C89))+($J89="custom")*CustomCF!DY89</f>
        <v>0</v>
      </c>
    </row>
    <row r="90" spans="2:136" hidden="1" outlineLevel="1" x14ac:dyDescent="0.2">
      <c r="B90" s="103">
        <f>Budget!W9</f>
        <v>0</v>
      </c>
      <c r="C90" s="19">
        <f>Budget!X9</f>
        <v>0</v>
      </c>
      <c r="D90" s="19" t="str">
        <f t="shared" si="37"/>
        <v/>
      </c>
      <c r="E90" s="92">
        <v>20</v>
      </c>
      <c r="F90" s="18">
        <f>IF(J90="Custom",CustomCF!E90,INDEX($P$6:$EF$6,MATCH(E90,$P$4:$EF$4,0)))</f>
        <v>46630</v>
      </c>
      <c r="G90" s="92">
        <v>20</v>
      </c>
      <c r="H90" s="18">
        <f>IF(J90="Custom",CustomCF!F90,INDEX($P$6:$EF$6,MATCH(G90,$P$4:$EF$4,0)))</f>
        <v>46630</v>
      </c>
      <c r="I90" s="9">
        <f t="shared" si="32"/>
        <v>1</v>
      </c>
      <c r="J90" s="92" t="s">
        <v>30</v>
      </c>
      <c r="K90" s="92" t="s">
        <v>31</v>
      </c>
      <c r="L90" s="9">
        <f t="shared" si="38"/>
        <v>10000000</v>
      </c>
      <c r="M90" s="107">
        <f t="shared" si="23"/>
        <v>0</v>
      </c>
      <c r="N90" s="112" t="str">
        <f t="shared" si="31"/>
        <v>OK</v>
      </c>
      <c r="O90" s="112"/>
      <c r="P90" s="19">
        <f>($J90="Bell Curve")*(_xlfn.NORM.DIST(AND(P$4&gt;=$E90,P$4&lt;=$G90)*(P$4-$E90+1),$I90/2,$L90,TRUE)-_xlfn.NORM.DIST(AND(P$4&gt;=$E90,P$4&lt;=$G90)*(N$4-$E90+1),$I90/2,$L90,TRUE))/(1-2*_xlfn.NORM.DIST(0,$I90/2,$L90,TRUE))*$C90+($J90="Steady Growth")*(AND(P$4&gt;=$E90,P$4&lt;=$G90)*((P$4-$E90+1)/($I90*($I90+1)/2)*$C90))+($J90="custom")*CustomCF!I90</f>
        <v>0</v>
      </c>
      <c r="Q90" s="19">
        <f>($J90="Bell Curve")*(_xlfn.NORM.DIST(AND(Q$4&gt;=$E90,Q$4&lt;=$G90)*(Q$4-$E90+1),$I90/2,$L90,TRUE)-_xlfn.NORM.DIST(AND(Q$4&gt;=$E90,Q$4&lt;=$G90)*(P$4-$E90+1),$I90/2,$L90,TRUE))/(1-2*_xlfn.NORM.DIST(0,$I90/2,$L90,TRUE))*$C90+($J90="Steady Growth")*(AND(Q$4&gt;=$E90,Q$4&lt;=$G90)*((Q$4-$E90+1)/($I90*($I90+1)/2)*$C90))+($J90="custom")*CustomCF!J90</f>
        <v>0</v>
      </c>
      <c r="R90" s="19">
        <f>($J90="Bell Curve")*(_xlfn.NORM.DIST(AND(R$4&gt;=$E90,R$4&lt;=$G90)*(R$4-$E90+1),$I90/2,$L90,TRUE)-_xlfn.NORM.DIST(AND(R$4&gt;=$E90,R$4&lt;=$G90)*(Q$4-$E90+1),$I90/2,$L90,TRUE))/(1-2*_xlfn.NORM.DIST(0,$I90/2,$L90,TRUE))*$C90+($J90="Steady Growth")*(AND(R$4&gt;=$E90,R$4&lt;=$G90)*((R$4-$E90+1)/($I90*($I90+1)/2)*$C90))+($J90="custom")*CustomCF!K90</f>
        <v>0</v>
      </c>
      <c r="S90" s="19">
        <f>($J90="Bell Curve")*(_xlfn.NORM.DIST(AND(S$4&gt;=$E90,S$4&lt;=$G90)*(S$4-$E90+1),$I90/2,$L90,TRUE)-_xlfn.NORM.DIST(AND(S$4&gt;=$E90,S$4&lt;=$G90)*(R$4-$E90+1),$I90/2,$L90,TRUE))/(1-2*_xlfn.NORM.DIST(0,$I90/2,$L90,TRUE))*$C90+($J90="Steady Growth")*(AND(S$4&gt;=$E90,S$4&lt;=$G90)*((S$4-$E90+1)/($I90*($I90+1)/2)*$C90))+($J90="custom")*CustomCF!L90</f>
        <v>0</v>
      </c>
      <c r="T90" s="19">
        <f>($J90="Bell Curve")*(_xlfn.NORM.DIST(AND(T$4&gt;=$E90,T$4&lt;=$G90)*(T$4-$E90+1),$I90/2,$L90,TRUE)-_xlfn.NORM.DIST(AND(T$4&gt;=$E90,T$4&lt;=$G90)*(S$4-$E90+1),$I90/2,$L90,TRUE))/(1-2*_xlfn.NORM.DIST(0,$I90/2,$L90,TRUE))*$C90+($J90="Steady Growth")*(AND(T$4&gt;=$E90,T$4&lt;=$G90)*((T$4-$E90+1)/($I90*($I90+1)/2)*$C90))+($J90="custom")*CustomCF!M90</f>
        <v>0</v>
      </c>
      <c r="U90" s="19">
        <f>($J90="Bell Curve")*(_xlfn.NORM.DIST(AND(U$4&gt;=$E90,U$4&lt;=$G90)*(U$4-$E90+1),$I90/2,$L90,TRUE)-_xlfn.NORM.DIST(AND(U$4&gt;=$E90,U$4&lt;=$G90)*(T$4-$E90+1),$I90/2,$L90,TRUE))/(1-2*_xlfn.NORM.DIST(0,$I90/2,$L90,TRUE))*$C90+($J90="Steady Growth")*(AND(U$4&gt;=$E90,U$4&lt;=$G90)*((U$4-$E90+1)/($I90*($I90+1)/2)*$C90))+($J90="custom")*CustomCF!N90</f>
        <v>0</v>
      </c>
      <c r="V90" s="19">
        <f>($J90="Bell Curve")*(_xlfn.NORM.DIST(AND(V$4&gt;=$E90,V$4&lt;=$G90)*(V$4-$E90+1),$I90/2,$L90,TRUE)-_xlfn.NORM.DIST(AND(V$4&gt;=$E90,V$4&lt;=$G90)*(U$4-$E90+1),$I90/2,$L90,TRUE))/(1-2*_xlfn.NORM.DIST(0,$I90/2,$L90,TRUE))*$C90+($J90="Steady Growth")*(AND(V$4&gt;=$E90,V$4&lt;=$G90)*((V$4-$E90+1)/($I90*($I90+1)/2)*$C90))+($J90="custom")*CustomCF!O90</f>
        <v>0</v>
      </c>
      <c r="W90" s="19">
        <f>($J90="Bell Curve")*(_xlfn.NORM.DIST(AND(W$4&gt;=$E90,W$4&lt;=$G90)*(W$4-$E90+1),$I90/2,$L90,TRUE)-_xlfn.NORM.DIST(AND(W$4&gt;=$E90,W$4&lt;=$G90)*(V$4-$E90+1),$I90/2,$L90,TRUE))/(1-2*_xlfn.NORM.DIST(0,$I90/2,$L90,TRUE))*$C90+($J90="Steady Growth")*(AND(W$4&gt;=$E90,W$4&lt;=$G90)*((W$4-$E90+1)/($I90*($I90+1)/2)*$C90))+($J90="custom")*CustomCF!P90</f>
        <v>0</v>
      </c>
      <c r="X90" s="19">
        <f>($J90="Bell Curve")*(_xlfn.NORM.DIST(AND(X$4&gt;=$E90,X$4&lt;=$G90)*(X$4-$E90+1),$I90/2,$L90,TRUE)-_xlfn.NORM.DIST(AND(X$4&gt;=$E90,X$4&lt;=$G90)*(W$4-$E90+1),$I90/2,$L90,TRUE))/(1-2*_xlfn.NORM.DIST(0,$I90/2,$L90,TRUE))*$C90+($J90="Steady Growth")*(AND(X$4&gt;=$E90,X$4&lt;=$G90)*((X$4-$E90+1)/($I90*($I90+1)/2)*$C90))+($J90="custom")*CustomCF!Q90</f>
        <v>0</v>
      </c>
      <c r="Y90" s="19">
        <f>($J90="Bell Curve")*(_xlfn.NORM.DIST(AND(Y$4&gt;=$E90,Y$4&lt;=$G90)*(Y$4-$E90+1),$I90/2,$L90,TRUE)-_xlfn.NORM.DIST(AND(Y$4&gt;=$E90,Y$4&lt;=$G90)*(X$4-$E90+1),$I90/2,$L90,TRUE))/(1-2*_xlfn.NORM.DIST(0,$I90/2,$L90,TRUE))*$C90+($J90="Steady Growth")*(AND(Y$4&gt;=$E90,Y$4&lt;=$G90)*((Y$4-$E90+1)/($I90*($I90+1)/2)*$C90))+($J90="custom")*CustomCF!R90</f>
        <v>0</v>
      </c>
      <c r="Z90" s="19">
        <f>($J90="Bell Curve")*(_xlfn.NORM.DIST(AND(Z$4&gt;=$E90,Z$4&lt;=$G90)*(Z$4-$E90+1),$I90/2,$L90,TRUE)-_xlfn.NORM.DIST(AND(Z$4&gt;=$E90,Z$4&lt;=$G90)*(Y$4-$E90+1),$I90/2,$L90,TRUE))/(1-2*_xlfn.NORM.DIST(0,$I90/2,$L90,TRUE))*$C90+($J90="Steady Growth")*(AND(Z$4&gt;=$E90,Z$4&lt;=$G90)*((Z$4-$E90+1)/($I90*($I90+1)/2)*$C90))+($J90="custom")*CustomCF!S90</f>
        <v>0</v>
      </c>
      <c r="AA90" s="19">
        <f>($J90="Bell Curve")*(_xlfn.NORM.DIST(AND(AA$4&gt;=$E90,AA$4&lt;=$G90)*(AA$4-$E90+1),$I90/2,$L90,TRUE)-_xlfn.NORM.DIST(AND(AA$4&gt;=$E90,AA$4&lt;=$G90)*(Z$4-$E90+1),$I90/2,$L90,TRUE))/(1-2*_xlfn.NORM.DIST(0,$I90/2,$L90,TRUE))*$C90+($J90="Steady Growth")*(AND(AA$4&gt;=$E90,AA$4&lt;=$G90)*((AA$4-$E90+1)/($I90*($I90+1)/2)*$C90))+($J90="custom")*CustomCF!T90</f>
        <v>0</v>
      </c>
      <c r="AB90" s="19">
        <f>($J90="Bell Curve")*(_xlfn.NORM.DIST(AND(AB$4&gt;=$E90,AB$4&lt;=$G90)*(AB$4-$E90+1),$I90/2,$L90,TRUE)-_xlfn.NORM.DIST(AND(AB$4&gt;=$E90,AB$4&lt;=$G90)*(AA$4-$E90+1),$I90/2,$L90,TRUE))/(1-2*_xlfn.NORM.DIST(0,$I90/2,$L90,TRUE))*$C90+($J90="Steady Growth")*(AND(AB$4&gt;=$E90,AB$4&lt;=$G90)*((AB$4-$E90+1)/($I90*($I90+1)/2)*$C90))+($J90="custom")*CustomCF!U90</f>
        <v>0</v>
      </c>
      <c r="AC90" s="19">
        <f>($J90="Bell Curve")*(_xlfn.NORM.DIST(AND(AC$4&gt;=$E90,AC$4&lt;=$G90)*(AC$4-$E90+1),$I90/2,$L90,TRUE)-_xlfn.NORM.DIST(AND(AC$4&gt;=$E90,AC$4&lt;=$G90)*(AB$4-$E90+1),$I90/2,$L90,TRUE))/(1-2*_xlfn.NORM.DIST(0,$I90/2,$L90,TRUE))*$C90+($J90="Steady Growth")*(AND(AC$4&gt;=$E90,AC$4&lt;=$G90)*((AC$4-$E90+1)/($I90*($I90+1)/2)*$C90))+($J90="custom")*CustomCF!V90</f>
        <v>0</v>
      </c>
      <c r="AD90" s="19">
        <f>($J90="Bell Curve")*(_xlfn.NORM.DIST(AND(AD$4&gt;=$E90,AD$4&lt;=$G90)*(AD$4-$E90+1),$I90/2,$L90,TRUE)-_xlfn.NORM.DIST(AND(AD$4&gt;=$E90,AD$4&lt;=$G90)*(AC$4-$E90+1),$I90/2,$L90,TRUE))/(1-2*_xlfn.NORM.DIST(0,$I90/2,$L90,TRUE))*$C90+($J90="Steady Growth")*(AND(AD$4&gt;=$E90,AD$4&lt;=$G90)*((AD$4-$E90+1)/($I90*($I90+1)/2)*$C90))+($J90="custom")*CustomCF!W90</f>
        <v>0</v>
      </c>
      <c r="AE90" s="19">
        <f>($J90="Bell Curve")*(_xlfn.NORM.DIST(AND(AE$4&gt;=$E90,AE$4&lt;=$G90)*(AE$4-$E90+1),$I90/2,$L90,TRUE)-_xlfn.NORM.DIST(AND(AE$4&gt;=$E90,AE$4&lt;=$G90)*(AD$4-$E90+1),$I90/2,$L90,TRUE))/(1-2*_xlfn.NORM.DIST(0,$I90/2,$L90,TRUE))*$C90+($J90="Steady Growth")*(AND(AE$4&gt;=$E90,AE$4&lt;=$G90)*((AE$4-$E90+1)/($I90*($I90+1)/2)*$C90))+($J90="custom")*CustomCF!X90</f>
        <v>0</v>
      </c>
      <c r="AF90" s="19">
        <f>($J90="Bell Curve")*(_xlfn.NORM.DIST(AND(AF$4&gt;=$E90,AF$4&lt;=$G90)*(AF$4-$E90+1),$I90/2,$L90,TRUE)-_xlfn.NORM.DIST(AND(AF$4&gt;=$E90,AF$4&lt;=$G90)*(AE$4-$E90+1),$I90/2,$L90,TRUE))/(1-2*_xlfn.NORM.DIST(0,$I90/2,$L90,TRUE))*$C90+($J90="Steady Growth")*(AND(AF$4&gt;=$E90,AF$4&lt;=$G90)*((AF$4-$E90+1)/($I90*($I90+1)/2)*$C90))+($J90="custom")*CustomCF!Y90</f>
        <v>0</v>
      </c>
      <c r="AG90" s="19">
        <f>($J90="Bell Curve")*(_xlfn.NORM.DIST(AND(AG$4&gt;=$E90,AG$4&lt;=$G90)*(AG$4-$E90+1),$I90/2,$L90,TRUE)-_xlfn.NORM.DIST(AND(AG$4&gt;=$E90,AG$4&lt;=$G90)*(AF$4-$E90+1),$I90/2,$L90,TRUE))/(1-2*_xlfn.NORM.DIST(0,$I90/2,$L90,TRUE))*$C90+($J90="Steady Growth")*(AND(AG$4&gt;=$E90,AG$4&lt;=$G90)*((AG$4-$E90+1)/($I90*($I90+1)/2)*$C90))+($J90="custom")*CustomCF!Z90</f>
        <v>0</v>
      </c>
      <c r="AH90" s="19">
        <f>($J90="Bell Curve")*(_xlfn.NORM.DIST(AND(AH$4&gt;=$E90,AH$4&lt;=$G90)*(AH$4-$E90+1),$I90/2,$L90,TRUE)-_xlfn.NORM.DIST(AND(AH$4&gt;=$E90,AH$4&lt;=$G90)*(AG$4-$E90+1),$I90/2,$L90,TRUE))/(1-2*_xlfn.NORM.DIST(0,$I90/2,$L90,TRUE))*$C90+($J90="Steady Growth")*(AND(AH$4&gt;=$E90,AH$4&lt;=$G90)*((AH$4-$E90+1)/($I90*($I90+1)/2)*$C90))+($J90="custom")*CustomCF!AA90</f>
        <v>0</v>
      </c>
      <c r="AI90" s="19">
        <f>($J90="Bell Curve")*(_xlfn.NORM.DIST(AND(AI$4&gt;=$E90,AI$4&lt;=$G90)*(AI$4-$E90+1),$I90/2,$L90,TRUE)-_xlfn.NORM.DIST(AND(AI$4&gt;=$E90,AI$4&lt;=$G90)*(AH$4-$E90+1),$I90/2,$L90,TRUE))/(1-2*_xlfn.NORM.DIST(0,$I90/2,$L90,TRUE))*$C90+($J90="Steady Growth")*(AND(AI$4&gt;=$E90,AI$4&lt;=$G90)*((AI$4-$E90+1)/($I90*($I90+1)/2)*$C90))+($J90="custom")*CustomCF!AB90</f>
        <v>0</v>
      </c>
      <c r="AJ90" s="19">
        <f>($J90="Bell Curve")*(_xlfn.NORM.DIST(AND(AJ$4&gt;=$E90,AJ$4&lt;=$G90)*(AJ$4-$E90+1),$I90/2,$L90,TRUE)-_xlfn.NORM.DIST(AND(AJ$4&gt;=$E90,AJ$4&lt;=$G90)*(AI$4-$E90+1),$I90/2,$L90,TRUE))/(1-2*_xlfn.NORM.DIST(0,$I90/2,$L90,TRUE))*$C90+($J90="Steady Growth")*(AND(AJ$4&gt;=$E90,AJ$4&lt;=$G90)*((AJ$4-$E90+1)/($I90*($I90+1)/2)*$C90))+($J90="custom")*CustomCF!AC90</f>
        <v>0</v>
      </c>
      <c r="AK90" s="19">
        <f>($J90="Bell Curve")*(_xlfn.NORM.DIST(AND(AK$4&gt;=$E90,AK$4&lt;=$G90)*(AK$4-$E90+1),$I90/2,$L90,TRUE)-_xlfn.NORM.DIST(AND(AK$4&gt;=$E90,AK$4&lt;=$G90)*(AJ$4-$E90+1),$I90/2,$L90,TRUE))/(1-2*_xlfn.NORM.DIST(0,$I90/2,$L90,TRUE))*$C90+($J90="Steady Growth")*(AND(AK$4&gt;=$E90,AK$4&lt;=$G90)*((AK$4-$E90+1)/($I90*($I90+1)/2)*$C90))+($J90="custom")*CustomCF!AD90</f>
        <v>0</v>
      </c>
      <c r="AL90" s="19">
        <f>($J90="Bell Curve")*(_xlfn.NORM.DIST(AND(AL$4&gt;=$E90,AL$4&lt;=$G90)*(AL$4-$E90+1),$I90/2,$L90,TRUE)-_xlfn.NORM.DIST(AND(AL$4&gt;=$E90,AL$4&lt;=$G90)*(AK$4-$E90+1),$I90/2,$L90,TRUE))/(1-2*_xlfn.NORM.DIST(0,$I90/2,$L90,TRUE))*$C90+($J90="Steady Growth")*(AND(AL$4&gt;=$E90,AL$4&lt;=$G90)*((AL$4-$E90+1)/($I90*($I90+1)/2)*$C90))+($J90="custom")*CustomCF!AE90</f>
        <v>0</v>
      </c>
      <c r="AM90" s="19">
        <f>($J90="Bell Curve")*(_xlfn.NORM.DIST(AND(AM$4&gt;=$E90,AM$4&lt;=$G90)*(AM$4-$E90+1),$I90/2,$L90,TRUE)-_xlfn.NORM.DIST(AND(AM$4&gt;=$E90,AM$4&lt;=$G90)*(AL$4-$E90+1),$I90/2,$L90,TRUE))/(1-2*_xlfn.NORM.DIST(0,$I90/2,$L90,TRUE))*$C90+($J90="Steady Growth")*(AND(AM$4&gt;=$E90,AM$4&lt;=$G90)*((AM$4-$E90+1)/($I90*($I90+1)/2)*$C90))+($J90="custom")*CustomCF!AF90</f>
        <v>0</v>
      </c>
      <c r="AN90" s="19">
        <f>($J90="Bell Curve")*(_xlfn.NORM.DIST(AND(AN$4&gt;=$E90,AN$4&lt;=$G90)*(AN$4-$E90+1),$I90/2,$L90,TRUE)-_xlfn.NORM.DIST(AND(AN$4&gt;=$E90,AN$4&lt;=$G90)*(AM$4-$E90+1),$I90/2,$L90,TRUE))/(1-2*_xlfn.NORM.DIST(0,$I90/2,$L90,TRUE))*$C90+($J90="Steady Growth")*(AND(AN$4&gt;=$E90,AN$4&lt;=$G90)*((AN$4-$E90+1)/($I90*($I90+1)/2)*$C90))+($J90="custom")*CustomCF!AG90</f>
        <v>0</v>
      </c>
      <c r="AO90" s="19">
        <f>($J90="Bell Curve")*(_xlfn.NORM.DIST(AND(AO$4&gt;=$E90,AO$4&lt;=$G90)*(AO$4-$E90+1),$I90/2,$L90,TRUE)-_xlfn.NORM.DIST(AND(AO$4&gt;=$E90,AO$4&lt;=$G90)*(AN$4-$E90+1),$I90/2,$L90,TRUE))/(1-2*_xlfn.NORM.DIST(0,$I90/2,$L90,TRUE))*$C90+($J90="Steady Growth")*(AND(AO$4&gt;=$E90,AO$4&lt;=$G90)*((AO$4-$E90+1)/($I90*($I90+1)/2)*$C90))+($J90="custom")*CustomCF!AH90</f>
        <v>0</v>
      </c>
      <c r="AP90" s="19">
        <f>($J90="Bell Curve")*(_xlfn.NORM.DIST(AND(AP$4&gt;=$E90,AP$4&lt;=$G90)*(AP$4-$E90+1),$I90/2,$L90,TRUE)-_xlfn.NORM.DIST(AND(AP$4&gt;=$E90,AP$4&lt;=$G90)*(AO$4-$E90+1),$I90/2,$L90,TRUE))/(1-2*_xlfn.NORM.DIST(0,$I90/2,$L90,TRUE))*$C90+($J90="Steady Growth")*(AND(AP$4&gt;=$E90,AP$4&lt;=$G90)*((AP$4-$E90+1)/($I90*($I90+1)/2)*$C90))+($J90="custom")*CustomCF!AI90</f>
        <v>0</v>
      </c>
      <c r="AQ90" s="19">
        <f>($J90="Bell Curve")*(_xlfn.NORM.DIST(AND(AQ$4&gt;=$E90,AQ$4&lt;=$G90)*(AQ$4-$E90+1),$I90/2,$L90,TRUE)-_xlfn.NORM.DIST(AND(AQ$4&gt;=$E90,AQ$4&lt;=$G90)*(AP$4-$E90+1),$I90/2,$L90,TRUE))/(1-2*_xlfn.NORM.DIST(0,$I90/2,$L90,TRUE))*$C90+($J90="Steady Growth")*(AND(AQ$4&gt;=$E90,AQ$4&lt;=$G90)*((AQ$4-$E90+1)/($I90*($I90+1)/2)*$C90))+($J90="custom")*CustomCF!AJ90</f>
        <v>0</v>
      </c>
      <c r="AR90" s="19">
        <f>($J90="Bell Curve")*(_xlfn.NORM.DIST(AND(AR$4&gt;=$E90,AR$4&lt;=$G90)*(AR$4-$E90+1),$I90/2,$L90,TRUE)-_xlfn.NORM.DIST(AND(AR$4&gt;=$E90,AR$4&lt;=$G90)*(AQ$4-$E90+1),$I90/2,$L90,TRUE))/(1-2*_xlfn.NORM.DIST(0,$I90/2,$L90,TRUE))*$C90+($J90="Steady Growth")*(AND(AR$4&gt;=$E90,AR$4&lt;=$G90)*((AR$4-$E90+1)/($I90*($I90+1)/2)*$C90))+($J90="custom")*CustomCF!AK90</f>
        <v>0</v>
      </c>
      <c r="AS90" s="19">
        <f>($J90="Bell Curve")*(_xlfn.NORM.DIST(AND(AS$4&gt;=$E90,AS$4&lt;=$G90)*(AS$4-$E90+1),$I90/2,$L90,TRUE)-_xlfn.NORM.DIST(AND(AS$4&gt;=$E90,AS$4&lt;=$G90)*(AR$4-$E90+1),$I90/2,$L90,TRUE))/(1-2*_xlfn.NORM.DIST(0,$I90/2,$L90,TRUE))*$C90+($J90="Steady Growth")*(AND(AS$4&gt;=$E90,AS$4&lt;=$G90)*((AS$4-$E90+1)/($I90*($I90+1)/2)*$C90))+($J90="custom")*CustomCF!AL90</f>
        <v>0</v>
      </c>
      <c r="AT90" s="19">
        <f>($J90="Bell Curve")*(_xlfn.NORM.DIST(AND(AT$4&gt;=$E90,AT$4&lt;=$G90)*(AT$4-$E90+1),$I90/2,$L90,TRUE)-_xlfn.NORM.DIST(AND(AT$4&gt;=$E90,AT$4&lt;=$G90)*(AS$4-$E90+1),$I90/2,$L90,TRUE))/(1-2*_xlfn.NORM.DIST(0,$I90/2,$L90,TRUE))*$C90+($J90="Steady Growth")*(AND(AT$4&gt;=$E90,AT$4&lt;=$G90)*((AT$4-$E90+1)/($I90*($I90+1)/2)*$C90))+($J90="custom")*CustomCF!AM90</f>
        <v>0</v>
      </c>
      <c r="AU90" s="19">
        <f>($J90="Bell Curve")*(_xlfn.NORM.DIST(AND(AU$4&gt;=$E90,AU$4&lt;=$G90)*(AU$4-$E90+1),$I90/2,$L90,TRUE)-_xlfn.NORM.DIST(AND(AU$4&gt;=$E90,AU$4&lt;=$G90)*(AT$4-$E90+1),$I90/2,$L90,TRUE))/(1-2*_xlfn.NORM.DIST(0,$I90/2,$L90,TRUE))*$C90+($J90="Steady Growth")*(AND(AU$4&gt;=$E90,AU$4&lt;=$G90)*((AU$4-$E90+1)/($I90*($I90+1)/2)*$C90))+($J90="custom")*CustomCF!AN90</f>
        <v>0</v>
      </c>
      <c r="AV90" s="19">
        <f>($J90="Bell Curve")*(_xlfn.NORM.DIST(AND(AV$4&gt;=$E90,AV$4&lt;=$G90)*(AV$4-$E90+1),$I90/2,$L90,TRUE)-_xlfn.NORM.DIST(AND(AV$4&gt;=$E90,AV$4&lt;=$G90)*(AU$4-$E90+1),$I90/2,$L90,TRUE))/(1-2*_xlfn.NORM.DIST(0,$I90/2,$L90,TRUE))*$C90+($J90="Steady Growth")*(AND(AV$4&gt;=$E90,AV$4&lt;=$G90)*((AV$4-$E90+1)/($I90*($I90+1)/2)*$C90))+($J90="custom")*CustomCF!AO90</f>
        <v>0</v>
      </c>
      <c r="AW90" s="19">
        <f>($J90="Bell Curve")*(_xlfn.NORM.DIST(AND(AW$4&gt;=$E90,AW$4&lt;=$G90)*(AW$4-$E90+1),$I90/2,$L90,TRUE)-_xlfn.NORM.DIST(AND(AW$4&gt;=$E90,AW$4&lt;=$G90)*(AV$4-$E90+1),$I90/2,$L90,TRUE))/(1-2*_xlfn.NORM.DIST(0,$I90/2,$L90,TRUE))*$C90+($J90="Steady Growth")*(AND(AW$4&gt;=$E90,AW$4&lt;=$G90)*((AW$4-$E90+1)/($I90*($I90+1)/2)*$C90))+($J90="custom")*CustomCF!AP90</f>
        <v>0</v>
      </c>
      <c r="AX90" s="19">
        <f>($J90="Bell Curve")*(_xlfn.NORM.DIST(AND(AX$4&gt;=$E90,AX$4&lt;=$G90)*(AX$4-$E90+1),$I90/2,$L90,TRUE)-_xlfn.NORM.DIST(AND(AX$4&gt;=$E90,AX$4&lt;=$G90)*(AW$4-$E90+1),$I90/2,$L90,TRUE))/(1-2*_xlfn.NORM.DIST(0,$I90/2,$L90,TRUE))*$C90+($J90="Steady Growth")*(AND(AX$4&gt;=$E90,AX$4&lt;=$G90)*((AX$4-$E90+1)/($I90*($I90+1)/2)*$C90))+($J90="custom")*CustomCF!AQ90</f>
        <v>0</v>
      </c>
      <c r="AY90" s="19">
        <f>($J90="Bell Curve")*(_xlfn.NORM.DIST(AND(AY$4&gt;=$E90,AY$4&lt;=$G90)*(AY$4-$E90+1),$I90/2,$L90,TRUE)-_xlfn.NORM.DIST(AND(AY$4&gt;=$E90,AY$4&lt;=$G90)*(AX$4-$E90+1),$I90/2,$L90,TRUE))/(1-2*_xlfn.NORM.DIST(0,$I90/2,$L90,TRUE))*$C90+($J90="Steady Growth")*(AND(AY$4&gt;=$E90,AY$4&lt;=$G90)*((AY$4-$E90+1)/($I90*($I90+1)/2)*$C90))+($J90="custom")*CustomCF!AR90</f>
        <v>0</v>
      </c>
      <c r="AZ90" s="19">
        <f>($J90="Bell Curve")*(_xlfn.NORM.DIST(AND(AZ$4&gt;=$E90,AZ$4&lt;=$G90)*(AZ$4-$E90+1),$I90/2,$L90,TRUE)-_xlfn.NORM.DIST(AND(AZ$4&gt;=$E90,AZ$4&lt;=$G90)*(AY$4-$E90+1),$I90/2,$L90,TRUE))/(1-2*_xlfn.NORM.DIST(0,$I90/2,$L90,TRUE))*$C90+($J90="Steady Growth")*(AND(AZ$4&gt;=$E90,AZ$4&lt;=$G90)*((AZ$4-$E90+1)/($I90*($I90+1)/2)*$C90))+($J90="custom")*CustomCF!AS90</f>
        <v>0</v>
      </c>
      <c r="BA90" s="19">
        <f>($J90="Bell Curve")*(_xlfn.NORM.DIST(AND(BA$4&gt;=$E90,BA$4&lt;=$G90)*(BA$4-$E90+1),$I90/2,$L90,TRUE)-_xlfn.NORM.DIST(AND(BA$4&gt;=$E90,BA$4&lt;=$G90)*(AZ$4-$E90+1),$I90/2,$L90,TRUE))/(1-2*_xlfn.NORM.DIST(0,$I90/2,$L90,TRUE))*$C90+($J90="Steady Growth")*(AND(BA$4&gt;=$E90,BA$4&lt;=$G90)*((BA$4-$E90+1)/($I90*($I90+1)/2)*$C90))+($J90="custom")*CustomCF!AT90</f>
        <v>0</v>
      </c>
      <c r="BB90" s="19">
        <f>($J90="Bell Curve")*(_xlfn.NORM.DIST(AND(BB$4&gt;=$E90,BB$4&lt;=$G90)*(BB$4-$E90+1),$I90/2,$L90,TRUE)-_xlfn.NORM.DIST(AND(BB$4&gt;=$E90,BB$4&lt;=$G90)*(BA$4-$E90+1),$I90/2,$L90,TRUE))/(1-2*_xlfn.NORM.DIST(0,$I90/2,$L90,TRUE))*$C90+($J90="Steady Growth")*(AND(BB$4&gt;=$E90,BB$4&lt;=$G90)*((BB$4-$E90+1)/($I90*($I90+1)/2)*$C90))+($J90="custom")*CustomCF!AU90</f>
        <v>0</v>
      </c>
      <c r="BC90" s="19">
        <f>($J90="Bell Curve")*(_xlfn.NORM.DIST(AND(BC$4&gt;=$E90,BC$4&lt;=$G90)*(BC$4-$E90+1),$I90/2,$L90,TRUE)-_xlfn.NORM.DIST(AND(BC$4&gt;=$E90,BC$4&lt;=$G90)*(BB$4-$E90+1),$I90/2,$L90,TRUE))/(1-2*_xlfn.NORM.DIST(0,$I90/2,$L90,TRUE))*$C90+($J90="Steady Growth")*(AND(BC$4&gt;=$E90,BC$4&lt;=$G90)*((BC$4-$E90+1)/($I90*($I90+1)/2)*$C90))+($J90="custom")*CustomCF!AV90</f>
        <v>0</v>
      </c>
      <c r="BD90" s="19">
        <f>($J90="Bell Curve")*(_xlfn.NORM.DIST(AND(BD$4&gt;=$E90,BD$4&lt;=$G90)*(BD$4-$E90+1),$I90/2,$L90,TRUE)-_xlfn.NORM.DIST(AND(BD$4&gt;=$E90,BD$4&lt;=$G90)*(BC$4-$E90+1),$I90/2,$L90,TRUE))/(1-2*_xlfn.NORM.DIST(0,$I90/2,$L90,TRUE))*$C90+($J90="Steady Growth")*(AND(BD$4&gt;=$E90,BD$4&lt;=$G90)*((BD$4-$E90+1)/($I90*($I90+1)/2)*$C90))+($J90="custom")*CustomCF!AW90</f>
        <v>0</v>
      </c>
      <c r="BE90" s="19">
        <f>($J90="Bell Curve")*(_xlfn.NORM.DIST(AND(BE$4&gt;=$E90,BE$4&lt;=$G90)*(BE$4-$E90+1),$I90/2,$L90,TRUE)-_xlfn.NORM.DIST(AND(BE$4&gt;=$E90,BE$4&lt;=$G90)*(BD$4-$E90+1),$I90/2,$L90,TRUE))/(1-2*_xlfn.NORM.DIST(0,$I90/2,$L90,TRUE))*$C90+($J90="Steady Growth")*(AND(BE$4&gt;=$E90,BE$4&lt;=$G90)*((BE$4-$E90+1)/($I90*($I90+1)/2)*$C90))+($J90="custom")*CustomCF!AX90</f>
        <v>0</v>
      </c>
      <c r="BF90" s="19">
        <f>($J90="Bell Curve")*(_xlfn.NORM.DIST(AND(BF$4&gt;=$E90,BF$4&lt;=$G90)*(BF$4-$E90+1),$I90/2,$L90,TRUE)-_xlfn.NORM.DIST(AND(BF$4&gt;=$E90,BF$4&lt;=$G90)*(BE$4-$E90+1),$I90/2,$L90,TRUE))/(1-2*_xlfn.NORM.DIST(0,$I90/2,$L90,TRUE))*$C90+($J90="Steady Growth")*(AND(BF$4&gt;=$E90,BF$4&lt;=$G90)*((BF$4-$E90+1)/($I90*($I90+1)/2)*$C90))+($J90="custom")*CustomCF!AY90</f>
        <v>0</v>
      </c>
      <c r="BG90" s="19">
        <f>($J90="Bell Curve")*(_xlfn.NORM.DIST(AND(BG$4&gt;=$E90,BG$4&lt;=$G90)*(BG$4-$E90+1),$I90/2,$L90,TRUE)-_xlfn.NORM.DIST(AND(BG$4&gt;=$E90,BG$4&lt;=$G90)*(BF$4-$E90+1),$I90/2,$L90,TRUE))/(1-2*_xlfn.NORM.DIST(0,$I90/2,$L90,TRUE))*$C90+($J90="Steady Growth")*(AND(BG$4&gt;=$E90,BG$4&lt;=$G90)*((BG$4-$E90+1)/($I90*($I90+1)/2)*$C90))+($J90="custom")*CustomCF!AZ90</f>
        <v>0</v>
      </c>
      <c r="BH90" s="19">
        <f>($J90="Bell Curve")*(_xlfn.NORM.DIST(AND(BH$4&gt;=$E90,BH$4&lt;=$G90)*(BH$4-$E90+1),$I90/2,$L90,TRUE)-_xlfn.NORM.DIST(AND(BH$4&gt;=$E90,BH$4&lt;=$G90)*(BG$4-$E90+1),$I90/2,$L90,TRUE))/(1-2*_xlfn.NORM.DIST(0,$I90/2,$L90,TRUE))*$C90+($J90="Steady Growth")*(AND(BH$4&gt;=$E90,BH$4&lt;=$G90)*((BH$4-$E90+1)/($I90*($I90+1)/2)*$C90))+($J90="custom")*CustomCF!BA90</f>
        <v>0</v>
      </c>
      <c r="BI90" s="19">
        <f>($J90="Bell Curve")*(_xlfn.NORM.DIST(AND(BI$4&gt;=$E90,BI$4&lt;=$G90)*(BI$4-$E90+1),$I90/2,$L90,TRUE)-_xlfn.NORM.DIST(AND(BI$4&gt;=$E90,BI$4&lt;=$G90)*(BH$4-$E90+1),$I90/2,$L90,TRUE))/(1-2*_xlfn.NORM.DIST(0,$I90/2,$L90,TRUE))*$C90+($J90="Steady Growth")*(AND(BI$4&gt;=$E90,BI$4&lt;=$G90)*((BI$4-$E90+1)/($I90*($I90+1)/2)*$C90))+($J90="custom")*CustomCF!BB90</f>
        <v>0</v>
      </c>
      <c r="BJ90" s="19">
        <f>($J90="Bell Curve")*(_xlfn.NORM.DIST(AND(BJ$4&gt;=$E90,BJ$4&lt;=$G90)*(BJ$4-$E90+1),$I90/2,$L90,TRUE)-_xlfn.NORM.DIST(AND(BJ$4&gt;=$E90,BJ$4&lt;=$G90)*(BI$4-$E90+1),$I90/2,$L90,TRUE))/(1-2*_xlfn.NORM.DIST(0,$I90/2,$L90,TRUE))*$C90+($J90="Steady Growth")*(AND(BJ$4&gt;=$E90,BJ$4&lt;=$G90)*((BJ$4-$E90+1)/($I90*($I90+1)/2)*$C90))+($J90="custom")*CustomCF!BC90</f>
        <v>0</v>
      </c>
      <c r="BK90" s="19">
        <f>($J90="Bell Curve")*(_xlfn.NORM.DIST(AND(BK$4&gt;=$E90,BK$4&lt;=$G90)*(BK$4-$E90+1),$I90/2,$L90,TRUE)-_xlfn.NORM.DIST(AND(BK$4&gt;=$E90,BK$4&lt;=$G90)*(BJ$4-$E90+1),$I90/2,$L90,TRUE))/(1-2*_xlfn.NORM.DIST(0,$I90/2,$L90,TRUE))*$C90+($J90="Steady Growth")*(AND(BK$4&gt;=$E90,BK$4&lt;=$G90)*((BK$4-$E90+1)/($I90*($I90+1)/2)*$C90))+($J90="custom")*CustomCF!BD90</f>
        <v>0</v>
      </c>
      <c r="BL90" s="19">
        <f>($J90="Bell Curve")*(_xlfn.NORM.DIST(AND(BL$4&gt;=$E90,BL$4&lt;=$G90)*(BL$4-$E90+1),$I90/2,$L90,TRUE)-_xlfn.NORM.DIST(AND(BL$4&gt;=$E90,BL$4&lt;=$G90)*(BK$4-$E90+1),$I90/2,$L90,TRUE))/(1-2*_xlfn.NORM.DIST(0,$I90/2,$L90,TRUE))*$C90+($J90="Steady Growth")*(AND(BL$4&gt;=$E90,BL$4&lt;=$G90)*((BL$4-$E90+1)/($I90*($I90+1)/2)*$C90))+($J90="custom")*CustomCF!BE90</f>
        <v>0</v>
      </c>
      <c r="BM90" s="19">
        <f>($J90="Bell Curve")*(_xlfn.NORM.DIST(AND(BM$4&gt;=$E90,BM$4&lt;=$G90)*(BM$4-$E90+1),$I90/2,$L90,TRUE)-_xlfn.NORM.DIST(AND(BM$4&gt;=$E90,BM$4&lt;=$G90)*(BL$4-$E90+1),$I90/2,$L90,TRUE))/(1-2*_xlfn.NORM.DIST(0,$I90/2,$L90,TRUE))*$C90+($J90="Steady Growth")*(AND(BM$4&gt;=$E90,BM$4&lt;=$G90)*((BM$4-$E90+1)/($I90*($I90+1)/2)*$C90))+($J90="custom")*CustomCF!BF90</f>
        <v>0</v>
      </c>
      <c r="BN90" s="19">
        <f>($J90="Bell Curve")*(_xlfn.NORM.DIST(AND(BN$4&gt;=$E90,BN$4&lt;=$G90)*(BN$4-$E90+1),$I90/2,$L90,TRUE)-_xlfn.NORM.DIST(AND(BN$4&gt;=$E90,BN$4&lt;=$G90)*(BM$4-$E90+1),$I90/2,$L90,TRUE))/(1-2*_xlfn.NORM.DIST(0,$I90/2,$L90,TRUE))*$C90+($J90="Steady Growth")*(AND(BN$4&gt;=$E90,BN$4&lt;=$G90)*((BN$4-$E90+1)/($I90*($I90+1)/2)*$C90))+($J90="custom")*CustomCF!BG90</f>
        <v>0</v>
      </c>
      <c r="BO90" s="19">
        <f>($J90="Bell Curve")*(_xlfn.NORM.DIST(AND(BO$4&gt;=$E90,BO$4&lt;=$G90)*(BO$4-$E90+1),$I90/2,$L90,TRUE)-_xlfn.NORM.DIST(AND(BO$4&gt;=$E90,BO$4&lt;=$G90)*(BN$4-$E90+1),$I90/2,$L90,TRUE))/(1-2*_xlfn.NORM.DIST(0,$I90/2,$L90,TRUE))*$C90+($J90="Steady Growth")*(AND(BO$4&gt;=$E90,BO$4&lt;=$G90)*((BO$4-$E90+1)/($I90*($I90+1)/2)*$C90))+($J90="custom")*CustomCF!BH90</f>
        <v>0</v>
      </c>
      <c r="BP90" s="19">
        <f>($J90="Bell Curve")*(_xlfn.NORM.DIST(AND(BP$4&gt;=$E90,BP$4&lt;=$G90)*(BP$4-$E90+1),$I90/2,$L90,TRUE)-_xlfn.NORM.DIST(AND(BP$4&gt;=$E90,BP$4&lt;=$G90)*(BO$4-$E90+1),$I90/2,$L90,TRUE))/(1-2*_xlfn.NORM.DIST(0,$I90/2,$L90,TRUE))*$C90+($J90="Steady Growth")*(AND(BP$4&gt;=$E90,BP$4&lt;=$G90)*((BP$4-$E90+1)/($I90*($I90+1)/2)*$C90))+($J90="custom")*CustomCF!BI90</f>
        <v>0</v>
      </c>
      <c r="BQ90" s="19">
        <f>($J90="Bell Curve")*(_xlfn.NORM.DIST(AND(BQ$4&gt;=$E90,BQ$4&lt;=$G90)*(BQ$4-$E90+1),$I90/2,$L90,TRUE)-_xlfn.NORM.DIST(AND(BQ$4&gt;=$E90,BQ$4&lt;=$G90)*(BP$4-$E90+1),$I90/2,$L90,TRUE))/(1-2*_xlfn.NORM.DIST(0,$I90/2,$L90,TRUE))*$C90+($J90="Steady Growth")*(AND(BQ$4&gt;=$E90,BQ$4&lt;=$G90)*((BQ$4-$E90+1)/($I90*($I90+1)/2)*$C90))+($J90="custom")*CustomCF!BJ90</f>
        <v>0</v>
      </c>
      <c r="BR90" s="19">
        <f>($J90="Bell Curve")*(_xlfn.NORM.DIST(AND(BR$4&gt;=$E90,BR$4&lt;=$G90)*(BR$4-$E90+1),$I90/2,$L90,TRUE)-_xlfn.NORM.DIST(AND(BR$4&gt;=$E90,BR$4&lt;=$G90)*(BQ$4-$E90+1),$I90/2,$L90,TRUE))/(1-2*_xlfn.NORM.DIST(0,$I90/2,$L90,TRUE))*$C90+($J90="Steady Growth")*(AND(BR$4&gt;=$E90,BR$4&lt;=$G90)*((BR$4-$E90+1)/($I90*($I90+1)/2)*$C90))+($J90="custom")*CustomCF!BK90</f>
        <v>0</v>
      </c>
      <c r="BS90" s="19">
        <f>($J90="Bell Curve")*(_xlfn.NORM.DIST(AND(BS$4&gt;=$E90,BS$4&lt;=$G90)*(BS$4-$E90+1),$I90/2,$L90,TRUE)-_xlfn.NORM.DIST(AND(BS$4&gt;=$E90,BS$4&lt;=$G90)*(BR$4-$E90+1),$I90/2,$L90,TRUE))/(1-2*_xlfn.NORM.DIST(0,$I90/2,$L90,TRUE))*$C90+($J90="Steady Growth")*(AND(BS$4&gt;=$E90,BS$4&lt;=$G90)*((BS$4-$E90+1)/($I90*($I90+1)/2)*$C90))+($J90="custom")*CustomCF!BL90</f>
        <v>0</v>
      </c>
      <c r="BT90" s="19">
        <f>($J90="Bell Curve")*(_xlfn.NORM.DIST(AND(BT$4&gt;=$E90,BT$4&lt;=$G90)*(BT$4-$E90+1),$I90/2,$L90,TRUE)-_xlfn.NORM.DIST(AND(BT$4&gt;=$E90,BT$4&lt;=$G90)*(BS$4-$E90+1),$I90/2,$L90,TRUE))/(1-2*_xlfn.NORM.DIST(0,$I90/2,$L90,TRUE))*$C90+($J90="Steady Growth")*(AND(BT$4&gt;=$E90,BT$4&lt;=$G90)*((BT$4-$E90+1)/($I90*($I90+1)/2)*$C90))+($J90="custom")*CustomCF!BM90</f>
        <v>0</v>
      </c>
      <c r="BU90" s="19">
        <f>($J90="Bell Curve")*(_xlfn.NORM.DIST(AND(BU$4&gt;=$E90,BU$4&lt;=$G90)*(BU$4-$E90+1),$I90/2,$L90,TRUE)-_xlfn.NORM.DIST(AND(BU$4&gt;=$E90,BU$4&lt;=$G90)*(BT$4-$E90+1),$I90/2,$L90,TRUE))/(1-2*_xlfn.NORM.DIST(0,$I90/2,$L90,TRUE))*$C90+($J90="Steady Growth")*(AND(BU$4&gt;=$E90,BU$4&lt;=$G90)*((BU$4-$E90+1)/($I90*($I90+1)/2)*$C90))+($J90="custom")*CustomCF!BN90</f>
        <v>0</v>
      </c>
      <c r="BV90" s="19">
        <f>($J90="Bell Curve")*(_xlfn.NORM.DIST(AND(BV$4&gt;=$E90,BV$4&lt;=$G90)*(BV$4-$E90+1),$I90/2,$L90,TRUE)-_xlfn.NORM.DIST(AND(BV$4&gt;=$E90,BV$4&lt;=$G90)*(BU$4-$E90+1),$I90/2,$L90,TRUE))/(1-2*_xlfn.NORM.DIST(0,$I90/2,$L90,TRUE))*$C90+($J90="Steady Growth")*(AND(BV$4&gt;=$E90,BV$4&lt;=$G90)*((BV$4-$E90+1)/($I90*($I90+1)/2)*$C90))+($J90="custom")*CustomCF!BO90</f>
        <v>0</v>
      </c>
      <c r="BW90" s="19">
        <f>($J90="Bell Curve")*(_xlfn.NORM.DIST(AND(BW$4&gt;=$E90,BW$4&lt;=$G90)*(BW$4-$E90+1),$I90/2,$L90,TRUE)-_xlfn.NORM.DIST(AND(BW$4&gt;=$E90,BW$4&lt;=$G90)*(BV$4-$E90+1),$I90/2,$L90,TRUE))/(1-2*_xlfn.NORM.DIST(0,$I90/2,$L90,TRUE))*$C90+($J90="Steady Growth")*(AND(BW$4&gt;=$E90,BW$4&lt;=$G90)*((BW$4-$E90+1)/($I90*($I90+1)/2)*$C90))+($J90="custom")*CustomCF!BP90</f>
        <v>0</v>
      </c>
      <c r="BX90" s="19">
        <f>($J90="Bell Curve")*(_xlfn.NORM.DIST(AND(BX$4&gt;=$E90,BX$4&lt;=$G90)*(BX$4-$E90+1),$I90/2,$L90,TRUE)-_xlfn.NORM.DIST(AND(BX$4&gt;=$E90,BX$4&lt;=$G90)*(BW$4-$E90+1),$I90/2,$L90,TRUE))/(1-2*_xlfn.NORM.DIST(0,$I90/2,$L90,TRUE))*$C90+($J90="Steady Growth")*(AND(BX$4&gt;=$E90,BX$4&lt;=$G90)*((BX$4-$E90+1)/($I90*($I90+1)/2)*$C90))+($J90="custom")*CustomCF!BQ90</f>
        <v>0</v>
      </c>
      <c r="BY90" s="19">
        <f>($J90="Bell Curve")*(_xlfn.NORM.DIST(AND(BY$4&gt;=$E90,BY$4&lt;=$G90)*(BY$4-$E90+1),$I90/2,$L90,TRUE)-_xlfn.NORM.DIST(AND(BY$4&gt;=$E90,BY$4&lt;=$G90)*(BX$4-$E90+1),$I90/2,$L90,TRUE))/(1-2*_xlfn.NORM.DIST(0,$I90/2,$L90,TRUE))*$C90+($J90="Steady Growth")*(AND(BY$4&gt;=$E90,BY$4&lt;=$G90)*((BY$4-$E90+1)/($I90*($I90+1)/2)*$C90))+($J90="custom")*CustomCF!BR90</f>
        <v>0</v>
      </c>
      <c r="BZ90" s="19">
        <f>($J90="Bell Curve")*(_xlfn.NORM.DIST(AND(BZ$4&gt;=$E90,BZ$4&lt;=$G90)*(BZ$4-$E90+1),$I90/2,$L90,TRUE)-_xlfn.NORM.DIST(AND(BZ$4&gt;=$E90,BZ$4&lt;=$G90)*(BY$4-$E90+1),$I90/2,$L90,TRUE))/(1-2*_xlfn.NORM.DIST(0,$I90/2,$L90,TRUE))*$C90+($J90="Steady Growth")*(AND(BZ$4&gt;=$E90,BZ$4&lt;=$G90)*((BZ$4-$E90+1)/($I90*($I90+1)/2)*$C90))+($J90="custom")*CustomCF!BS90</f>
        <v>0</v>
      </c>
      <c r="CA90" s="19">
        <f>($J90="Bell Curve")*(_xlfn.NORM.DIST(AND(CA$4&gt;=$E90,CA$4&lt;=$G90)*(CA$4-$E90+1),$I90/2,$L90,TRUE)-_xlfn.NORM.DIST(AND(CA$4&gt;=$E90,CA$4&lt;=$G90)*(BZ$4-$E90+1),$I90/2,$L90,TRUE))/(1-2*_xlfn.NORM.DIST(0,$I90/2,$L90,TRUE))*$C90+($J90="Steady Growth")*(AND(CA$4&gt;=$E90,CA$4&lt;=$G90)*((CA$4-$E90+1)/($I90*($I90+1)/2)*$C90))+($J90="custom")*CustomCF!BT90</f>
        <v>0</v>
      </c>
      <c r="CB90" s="19">
        <f>($J90="Bell Curve")*(_xlfn.NORM.DIST(AND(CB$4&gt;=$E90,CB$4&lt;=$G90)*(CB$4-$E90+1),$I90/2,$L90,TRUE)-_xlfn.NORM.DIST(AND(CB$4&gt;=$E90,CB$4&lt;=$G90)*(CA$4-$E90+1),$I90/2,$L90,TRUE))/(1-2*_xlfn.NORM.DIST(0,$I90/2,$L90,TRUE))*$C90+($J90="Steady Growth")*(AND(CB$4&gt;=$E90,CB$4&lt;=$G90)*((CB$4-$E90+1)/($I90*($I90+1)/2)*$C90))+($J90="custom")*CustomCF!BU90</f>
        <v>0</v>
      </c>
      <c r="CC90" s="19">
        <f>($J90="Bell Curve")*(_xlfn.NORM.DIST(AND(CC$4&gt;=$E90,CC$4&lt;=$G90)*(CC$4-$E90+1),$I90/2,$L90,TRUE)-_xlfn.NORM.DIST(AND(CC$4&gt;=$E90,CC$4&lt;=$G90)*(CB$4-$E90+1),$I90/2,$L90,TRUE))/(1-2*_xlfn.NORM.DIST(0,$I90/2,$L90,TRUE))*$C90+($J90="Steady Growth")*(AND(CC$4&gt;=$E90,CC$4&lt;=$G90)*((CC$4-$E90+1)/($I90*($I90+1)/2)*$C90))+($J90="custom")*CustomCF!BV90</f>
        <v>0</v>
      </c>
      <c r="CD90" s="19">
        <f>($J90="Bell Curve")*(_xlfn.NORM.DIST(AND(CD$4&gt;=$E90,CD$4&lt;=$G90)*(CD$4-$E90+1),$I90/2,$L90,TRUE)-_xlfn.NORM.DIST(AND(CD$4&gt;=$E90,CD$4&lt;=$G90)*(CC$4-$E90+1),$I90/2,$L90,TRUE))/(1-2*_xlfn.NORM.DIST(0,$I90/2,$L90,TRUE))*$C90+($J90="Steady Growth")*(AND(CD$4&gt;=$E90,CD$4&lt;=$G90)*((CD$4-$E90+1)/($I90*($I90+1)/2)*$C90))+($J90="custom")*CustomCF!BW90</f>
        <v>0</v>
      </c>
      <c r="CE90" s="19">
        <f>($J90="Bell Curve")*(_xlfn.NORM.DIST(AND(CE$4&gt;=$E90,CE$4&lt;=$G90)*(CE$4-$E90+1),$I90/2,$L90,TRUE)-_xlfn.NORM.DIST(AND(CE$4&gt;=$E90,CE$4&lt;=$G90)*(CD$4-$E90+1),$I90/2,$L90,TRUE))/(1-2*_xlfn.NORM.DIST(0,$I90/2,$L90,TRUE))*$C90+($J90="Steady Growth")*(AND(CE$4&gt;=$E90,CE$4&lt;=$G90)*((CE$4-$E90+1)/($I90*($I90+1)/2)*$C90))+($J90="custom")*CustomCF!BX90</f>
        <v>0</v>
      </c>
      <c r="CF90" s="19">
        <f>($J90="Bell Curve")*(_xlfn.NORM.DIST(AND(CF$4&gt;=$E90,CF$4&lt;=$G90)*(CF$4-$E90+1),$I90/2,$L90,TRUE)-_xlfn.NORM.DIST(AND(CF$4&gt;=$E90,CF$4&lt;=$G90)*(CE$4-$E90+1),$I90/2,$L90,TRUE))/(1-2*_xlfn.NORM.DIST(0,$I90/2,$L90,TRUE))*$C90+($J90="Steady Growth")*(AND(CF$4&gt;=$E90,CF$4&lt;=$G90)*((CF$4-$E90+1)/($I90*($I90+1)/2)*$C90))+($J90="custom")*CustomCF!BY90</f>
        <v>0</v>
      </c>
      <c r="CG90" s="19">
        <f>($J90="Bell Curve")*(_xlfn.NORM.DIST(AND(CG$4&gt;=$E90,CG$4&lt;=$G90)*(CG$4-$E90+1),$I90/2,$L90,TRUE)-_xlfn.NORM.DIST(AND(CG$4&gt;=$E90,CG$4&lt;=$G90)*(CF$4-$E90+1),$I90/2,$L90,TRUE))/(1-2*_xlfn.NORM.DIST(0,$I90/2,$L90,TRUE))*$C90+($J90="Steady Growth")*(AND(CG$4&gt;=$E90,CG$4&lt;=$G90)*((CG$4-$E90+1)/($I90*($I90+1)/2)*$C90))+($J90="custom")*CustomCF!BZ90</f>
        <v>0</v>
      </c>
      <c r="CH90" s="19">
        <f>($J90="Bell Curve")*(_xlfn.NORM.DIST(AND(CH$4&gt;=$E90,CH$4&lt;=$G90)*(CH$4-$E90+1),$I90/2,$L90,TRUE)-_xlfn.NORM.DIST(AND(CH$4&gt;=$E90,CH$4&lt;=$G90)*(CG$4-$E90+1),$I90/2,$L90,TRUE))/(1-2*_xlfn.NORM.DIST(0,$I90/2,$L90,TRUE))*$C90+($J90="Steady Growth")*(AND(CH$4&gt;=$E90,CH$4&lt;=$G90)*((CH$4-$E90+1)/($I90*($I90+1)/2)*$C90))+($J90="custom")*CustomCF!CA90</f>
        <v>0</v>
      </c>
      <c r="CI90" s="19">
        <f>($J90="Bell Curve")*(_xlfn.NORM.DIST(AND(CI$4&gt;=$E90,CI$4&lt;=$G90)*(CI$4-$E90+1),$I90/2,$L90,TRUE)-_xlfn.NORM.DIST(AND(CI$4&gt;=$E90,CI$4&lt;=$G90)*(CH$4-$E90+1),$I90/2,$L90,TRUE))/(1-2*_xlfn.NORM.DIST(0,$I90/2,$L90,TRUE))*$C90+($J90="Steady Growth")*(AND(CI$4&gt;=$E90,CI$4&lt;=$G90)*((CI$4-$E90+1)/($I90*($I90+1)/2)*$C90))+($J90="custom")*CustomCF!CB90</f>
        <v>0</v>
      </c>
      <c r="CJ90" s="19">
        <f>($J90="Bell Curve")*(_xlfn.NORM.DIST(AND(CJ$4&gt;=$E90,CJ$4&lt;=$G90)*(CJ$4-$E90+1),$I90/2,$L90,TRUE)-_xlfn.NORM.DIST(AND(CJ$4&gt;=$E90,CJ$4&lt;=$G90)*(CI$4-$E90+1),$I90/2,$L90,TRUE))/(1-2*_xlfn.NORM.DIST(0,$I90/2,$L90,TRUE))*$C90+($J90="Steady Growth")*(AND(CJ$4&gt;=$E90,CJ$4&lt;=$G90)*((CJ$4-$E90+1)/($I90*($I90+1)/2)*$C90))+($J90="custom")*CustomCF!CC90</f>
        <v>0</v>
      </c>
      <c r="CK90" s="19">
        <f>($J90="Bell Curve")*(_xlfn.NORM.DIST(AND(CK$4&gt;=$E90,CK$4&lt;=$G90)*(CK$4-$E90+1),$I90/2,$L90,TRUE)-_xlfn.NORM.DIST(AND(CK$4&gt;=$E90,CK$4&lt;=$G90)*(CJ$4-$E90+1),$I90/2,$L90,TRUE))/(1-2*_xlfn.NORM.DIST(0,$I90/2,$L90,TRUE))*$C90+($J90="Steady Growth")*(AND(CK$4&gt;=$E90,CK$4&lt;=$G90)*((CK$4-$E90+1)/($I90*($I90+1)/2)*$C90))+($J90="custom")*CustomCF!CD90</f>
        <v>0</v>
      </c>
      <c r="CL90" s="19">
        <f>($J90="Bell Curve")*(_xlfn.NORM.DIST(AND(CL$4&gt;=$E90,CL$4&lt;=$G90)*(CL$4-$E90+1),$I90/2,$L90,TRUE)-_xlfn.NORM.DIST(AND(CL$4&gt;=$E90,CL$4&lt;=$G90)*(CK$4-$E90+1),$I90/2,$L90,TRUE))/(1-2*_xlfn.NORM.DIST(0,$I90/2,$L90,TRUE))*$C90+($J90="Steady Growth")*(AND(CL$4&gt;=$E90,CL$4&lt;=$G90)*((CL$4-$E90+1)/($I90*($I90+1)/2)*$C90))+($J90="custom")*CustomCF!CE90</f>
        <v>0</v>
      </c>
      <c r="CM90" s="19">
        <f>($J90="Bell Curve")*(_xlfn.NORM.DIST(AND(CM$4&gt;=$E90,CM$4&lt;=$G90)*(CM$4-$E90+1),$I90/2,$L90,TRUE)-_xlfn.NORM.DIST(AND(CM$4&gt;=$E90,CM$4&lt;=$G90)*(CL$4-$E90+1),$I90/2,$L90,TRUE))/(1-2*_xlfn.NORM.DIST(0,$I90/2,$L90,TRUE))*$C90+($J90="Steady Growth")*(AND(CM$4&gt;=$E90,CM$4&lt;=$G90)*((CM$4-$E90+1)/($I90*($I90+1)/2)*$C90))+($J90="custom")*CustomCF!CF90</f>
        <v>0</v>
      </c>
      <c r="CN90" s="19">
        <f>($J90="Bell Curve")*(_xlfn.NORM.DIST(AND(CN$4&gt;=$E90,CN$4&lt;=$G90)*(CN$4-$E90+1),$I90/2,$L90,TRUE)-_xlfn.NORM.DIST(AND(CN$4&gt;=$E90,CN$4&lt;=$G90)*(CM$4-$E90+1),$I90/2,$L90,TRUE))/(1-2*_xlfn.NORM.DIST(0,$I90/2,$L90,TRUE))*$C90+($J90="Steady Growth")*(AND(CN$4&gt;=$E90,CN$4&lt;=$G90)*((CN$4-$E90+1)/($I90*($I90+1)/2)*$C90))+($J90="custom")*CustomCF!CG90</f>
        <v>0</v>
      </c>
      <c r="CO90" s="19">
        <f>($J90="Bell Curve")*(_xlfn.NORM.DIST(AND(CO$4&gt;=$E90,CO$4&lt;=$G90)*(CO$4-$E90+1),$I90/2,$L90,TRUE)-_xlfn.NORM.DIST(AND(CO$4&gt;=$E90,CO$4&lt;=$G90)*(CN$4-$E90+1),$I90/2,$L90,TRUE))/(1-2*_xlfn.NORM.DIST(0,$I90/2,$L90,TRUE))*$C90+($J90="Steady Growth")*(AND(CO$4&gt;=$E90,CO$4&lt;=$G90)*((CO$4-$E90+1)/($I90*($I90+1)/2)*$C90))+($J90="custom")*CustomCF!CH90</f>
        <v>0</v>
      </c>
      <c r="CP90" s="19">
        <f>($J90="Bell Curve")*(_xlfn.NORM.DIST(AND(CP$4&gt;=$E90,CP$4&lt;=$G90)*(CP$4-$E90+1),$I90/2,$L90,TRUE)-_xlfn.NORM.DIST(AND(CP$4&gt;=$E90,CP$4&lt;=$G90)*(CO$4-$E90+1),$I90/2,$L90,TRUE))/(1-2*_xlfn.NORM.DIST(0,$I90/2,$L90,TRUE))*$C90+($J90="Steady Growth")*(AND(CP$4&gt;=$E90,CP$4&lt;=$G90)*((CP$4-$E90+1)/($I90*($I90+1)/2)*$C90))+($J90="custom")*CustomCF!CI90</f>
        <v>0</v>
      </c>
      <c r="CQ90" s="19">
        <f>($J90="Bell Curve")*(_xlfn.NORM.DIST(AND(CQ$4&gt;=$E90,CQ$4&lt;=$G90)*(CQ$4-$E90+1),$I90/2,$L90,TRUE)-_xlfn.NORM.DIST(AND(CQ$4&gt;=$E90,CQ$4&lt;=$G90)*(CP$4-$E90+1),$I90/2,$L90,TRUE))/(1-2*_xlfn.NORM.DIST(0,$I90/2,$L90,TRUE))*$C90+($J90="Steady Growth")*(AND(CQ$4&gt;=$E90,CQ$4&lt;=$G90)*((CQ$4-$E90+1)/($I90*($I90+1)/2)*$C90))+($J90="custom")*CustomCF!CJ90</f>
        <v>0</v>
      </c>
      <c r="CR90" s="19">
        <f>($J90="Bell Curve")*(_xlfn.NORM.DIST(AND(CR$4&gt;=$E90,CR$4&lt;=$G90)*(CR$4-$E90+1),$I90/2,$L90,TRUE)-_xlfn.NORM.DIST(AND(CR$4&gt;=$E90,CR$4&lt;=$G90)*(CQ$4-$E90+1),$I90/2,$L90,TRUE))/(1-2*_xlfn.NORM.DIST(0,$I90/2,$L90,TRUE))*$C90+($J90="Steady Growth")*(AND(CR$4&gt;=$E90,CR$4&lt;=$G90)*((CR$4-$E90+1)/($I90*($I90+1)/2)*$C90))+($J90="custom")*CustomCF!CK90</f>
        <v>0</v>
      </c>
      <c r="CS90" s="19">
        <f>($J90="Bell Curve")*(_xlfn.NORM.DIST(AND(CS$4&gt;=$E90,CS$4&lt;=$G90)*(CS$4-$E90+1),$I90/2,$L90,TRUE)-_xlfn.NORM.DIST(AND(CS$4&gt;=$E90,CS$4&lt;=$G90)*(CR$4-$E90+1),$I90/2,$L90,TRUE))/(1-2*_xlfn.NORM.DIST(0,$I90/2,$L90,TRUE))*$C90+($J90="Steady Growth")*(AND(CS$4&gt;=$E90,CS$4&lt;=$G90)*((CS$4-$E90+1)/($I90*($I90+1)/2)*$C90))+($J90="custom")*CustomCF!CL90</f>
        <v>0</v>
      </c>
      <c r="CT90" s="19">
        <f>($J90="Bell Curve")*(_xlfn.NORM.DIST(AND(CT$4&gt;=$E90,CT$4&lt;=$G90)*(CT$4-$E90+1),$I90/2,$L90,TRUE)-_xlfn.NORM.DIST(AND(CT$4&gt;=$E90,CT$4&lt;=$G90)*(CS$4-$E90+1),$I90/2,$L90,TRUE))/(1-2*_xlfn.NORM.DIST(0,$I90/2,$L90,TRUE))*$C90+($J90="Steady Growth")*(AND(CT$4&gt;=$E90,CT$4&lt;=$G90)*((CT$4-$E90+1)/($I90*($I90+1)/2)*$C90))+($J90="custom")*CustomCF!CM90</f>
        <v>0</v>
      </c>
      <c r="CU90" s="19">
        <f>($J90="Bell Curve")*(_xlfn.NORM.DIST(AND(CU$4&gt;=$E90,CU$4&lt;=$G90)*(CU$4-$E90+1),$I90/2,$L90,TRUE)-_xlfn.NORM.DIST(AND(CU$4&gt;=$E90,CU$4&lt;=$G90)*(CT$4-$E90+1),$I90/2,$L90,TRUE))/(1-2*_xlfn.NORM.DIST(0,$I90/2,$L90,TRUE))*$C90+($J90="Steady Growth")*(AND(CU$4&gt;=$E90,CU$4&lt;=$G90)*((CU$4-$E90+1)/($I90*($I90+1)/2)*$C90))+($J90="custom")*CustomCF!CN90</f>
        <v>0</v>
      </c>
      <c r="CV90" s="19">
        <f>($J90="Bell Curve")*(_xlfn.NORM.DIST(AND(CV$4&gt;=$E90,CV$4&lt;=$G90)*(CV$4-$E90+1),$I90/2,$L90,TRUE)-_xlfn.NORM.DIST(AND(CV$4&gt;=$E90,CV$4&lt;=$G90)*(CU$4-$E90+1),$I90/2,$L90,TRUE))/(1-2*_xlfn.NORM.DIST(0,$I90/2,$L90,TRUE))*$C90+($J90="Steady Growth")*(AND(CV$4&gt;=$E90,CV$4&lt;=$G90)*((CV$4-$E90+1)/($I90*($I90+1)/2)*$C90))+($J90="custom")*CustomCF!CO90</f>
        <v>0</v>
      </c>
      <c r="CW90" s="19">
        <f>($J90="Bell Curve")*(_xlfn.NORM.DIST(AND(CW$4&gt;=$E90,CW$4&lt;=$G90)*(CW$4-$E90+1),$I90/2,$L90,TRUE)-_xlfn.NORM.DIST(AND(CW$4&gt;=$E90,CW$4&lt;=$G90)*(CV$4-$E90+1),$I90/2,$L90,TRUE))/(1-2*_xlfn.NORM.DIST(0,$I90/2,$L90,TRUE))*$C90+($J90="Steady Growth")*(AND(CW$4&gt;=$E90,CW$4&lt;=$G90)*((CW$4-$E90+1)/($I90*($I90+1)/2)*$C90))+($J90="custom")*CustomCF!CP90</f>
        <v>0</v>
      </c>
      <c r="CX90" s="19">
        <f>($J90="Bell Curve")*(_xlfn.NORM.DIST(AND(CX$4&gt;=$E90,CX$4&lt;=$G90)*(CX$4-$E90+1),$I90/2,$L90,TRUE)-_xlfn.NORM.DIST(AND(CX$4&gt;=$E90,CX$4&lt;=$G90)*(CW$4-$E90+1),$I90/2,$L90,TRUE))/(1-2*_xlfn.NORM.DIST(0,$I90/2,$L90,TRUE))*$C90+($J90="Steady Growth")*(AND(CX$4&gt;=$E90,CX$4&lt;=$G90)*((CX$4-$E90+1)/($I90*($I90+1)/2)*$C90))+($J90="custom")*CustomCF!CQ90</f>
        <v>0</v>
      </c>
      <c r="CY90" s="19">
        <f>($J90="Bell Curve")*(_xlfn.NORM.DIST(AND(CY$4&gt;=$E90,CY$4&lt;=$G90)*(CY$4-$E90+1),$I90/2,$L90,TRUE)-_xlfn.NORM.DIST(AND(CY$4&gt;=$E90,CY$4&lt;=$G90)*(CX$4-$E90+1),$I90/2,$L90,TRUE))/(1-2*_xlfn.NORM.DIST(0,$I90/2,$L90,TRUE))*$C90+($J90="Steady Growth")*(AND(CY$4&gt;=$E90,CY$4&lt;=$G90)*((CY$4-$E90+1)/($I90*($I90+1)/2)*$C90))+($J90="custom")*CustomCF!CR90</f>
        <v>0</v>
      </c>
      <c r="CZ90" s="19">
        <f>($J90="Bell Curve")*(_xlfn.NORM.DIST(AND(CZ$4&gt;=$E90,CZ$4&lt;=$G90)*(CZ$4-$E90+1),$I90/2,$L90,TRUE)-_xlfn.NORM.DIST(AND(CZ$4&gt;=$E90,CZ$4&lt;=$G90)*(CY$4-$E90+1),$I90/2,$L90,TRUE))/(1-2*_xlfn.NORM.DIST(0,$I90/2,$L90,TRUE))*$C90+($J90="Steady Growth")*(AND(CZ$4&gt;=$E90,CZ$4&lt;=$G90)*((CZ$4-$E90+1)/($I90*($I90+1)/2)*$C90))+($J90="custom")*CustomCF!CS90</f>
        <v>0</v>
      </c>
      <c r="DA90" s="19">
        <f>($J90="Bell Curve")*(_xlfn.NORM.DIST(AND(DA$4&gt;=$E90,DA$4&lt;=$G90)*(DA$4-$E90+1),$I90/2,$L90,TRUE)-_xlfn.NORM.DIST(AND(DA$4&gt;=$E90,DA$4&lt;=$G90)*(CZ$4-$E90+1),$I90/2,$L90,TRUE))/(1-2*_xlfn.NORM.DIST(0,$I90/2,$L90,TRUE))*$C90+($J90="Steady Growth")*(AND(DA$4&gt;=$E90,DA$4&lt;=$G90)*((DA$4-$E90+1)/($I90*($I90+1)/2)*$C90))+($J90="custom")*CustomCF!CT90</f>
        <v>0</v>
      </c>
      <c r="DB90" s="19">
        <f>($J90="Bell Curve")*(_xlfn.NORM.DIST(AND(DB$4&gt;=$E90,DB$4&lt;=$G90)*(DB$4-$E90+1),$I90/2,$L90,TRUE)-_xlfn.NORM.DIST(AND(DB$4&gt;=$E90,DB$4&lt;=$G90)*(DA$4-$E90+1),$I90/2,$L90,TRUE))/(1-2*_xlfn.NORM.DIST(0,$I90/2,$L90,TRUE))*$C90+($J90="Steady Growth")*(AND(DB$4&gt;=$E90,DB$4&lt;=$G90)*((DB$4-$E90+1)/($I90*($I90+1)/2)*$C90))+($J90="custom")*CustomCF!CU90</f>
        <v>0</v>
      </c>
      <c r="DC90" s="19">
        <f>($J90="Bell Curve")*(_xlfn.NORM.DIST(AND(DC$4&gt;=$E90,DC$4&lt;=$G90)*(DC$4-$E90+1),$I90/2,$L90,TRUE)-_xlfn.NORM.DIST(AND(DC$4&gt;=$E90,DC$4&lt;=$G90)*(DB$4-$E90+1),$I90/2,$L90,TRUE))/(1-2*_xlfn.NORM.DIST(0,$I90/2,$L90,TRUE))*$C90+($J90="Steady Growth")*(AND(DC$4&gt;=$E90,DC$4&lt;=$G90)*((DC$4-$E90+1)/($I90*($I90+1)/2)*$C90))+($J90="custom")*CustomCF!CV90</f>
        <v>0</v>
      </c>
      <c r="DD90" s="19">
        <f>($J90="Bell Curve")*(_xlfn.NORM.DIST(AND(DD$4&gt;=$E90,DD$4&lt;=$G90)*(DD$4-$E90+1),$I90/2,$L90,TRUE)-_xlfn.NORM.DIST(AND(DD$4&gt;=$E90,DD$4&lt;=$G90)*(DC$4-$E90+1),$I90/2,$L90,TRUE))/(1-2*_xlfn.NORM.DIST(0,$I90/2,$L90,TRUE))*$C90+($J90="Steady Growth")*(AND(DD$4&gt;=$E90,DD$4&lt;=$G90)*((DD$4-$E90+1)/($I90*($I90+1)/2)*$C90))+($J90="custom")*CustomCF!CW90</f>
        <v>0</v>
      </c>
      <c r="DE90" s="19">
        <f>($J90="Bell Curve")*(_xlfn.NORM.DIST(AND(DE$4&gt;=$E90,DE$4&lt;=$G90)*(DE$4-$E90+1),$I90/2,$L90,TRUE)-_xlfn.NORM.DIST(AND(DE$4&gt;=$E90,DE$4&lt;=$G90)*(DD$4-$E90+1),$I90/2,$L90,TRUE))/(1-2*_xlfn.NORM.DIST(0,$I90/2,$L90,TRUE))*$C90+($J90="Steady Growth")*(AND(DE$4&gt;=$E90,DE$4&lt;=$G90)*((DE$4-$E90+1)/($I90*($I90+1)/2)*$C90))+($J90="custom")*CustomCF!CX90</f>
        <v>0</v>
      </c>
      <c r="DF90" s="19">
        <f>($J90="Bell Curve")*(_xlfn.NORM.DIST(AND(DF$4&gt;=$E90,DF$4&lt;=$G90)*(DF$4-$E90+1),$I90/2,$L90,TRUE)-_xlfn.NORM.DIST(AND(DF$4&gt;=$E90,DF$4&lt;=$G90)*(DE$4-$E90+1),$I90/2,$L90,TRUE))/(1-2*_xlfn.NORM.DIST(0,$I90/2,$L90,TRUE))*$C90+($J90="Steady Growth")*(AND(DF$4&gt;=$E90,DF$4&lt;=$G90)*((DF$4-$E90+1)/($I90*($I90+1)/2)*$C90))+($J90="custom")*CustomCF!CY90</f>
        <v>0</v>
      </c>
      <c r="DG90" s="19">
        <f>($J90="Bell Curve")*(_xlfn.NORM.DIST(AND(DG$4&gt;=$E90,DG$4&lt;=$G90)*(DG$4-$E90+1),$I90/2,$L90,TRUE)-_xlfn.NORM.DIST(AND(DG$4&gt;=$E90,DG$4&lt;=$G90)*(DF$4-$E90+1),$I90/2,$L90,TRUE))/(1-2*_xlfn.NORM.DIST(0,$I90/2,$L90,TRUE))*$C90+($J90="Steady Growth")*(AND(DG$4&gt;=$E90,DG$4&lt;=$G90)*((DG$4-$E90+1)/($I90*($I90+1)/2)*$C90))+($J90="custom")*CustomCF!CZ90</f>
        <v>0</v>
      </c>
      <c r="DH90" s="19">
        <f>($J90="Bell Curve")*(_xlfn.NORM.DIST(AND(DH$4&gt;=$E90,DH$4&lt;=$G90)*(DH$4-$E90+1),$I90/2,$L90,TRUE)-_xlfn.NORM.DIST(AND(DH$4&gt;=$E90,DH$4&lt;=$G90)*(DG$4-$E90+1),$I90/2,$L90,TRUE))/(1-2*_xlfn.NORM.DIST(0,$I90/2,$L90,TRUE))*$C90+($J90="Steady Growth")*(AND(DH$4&gt;=$E90,DH$4&lt;=$G90)*((DH$4-$E90+1)/($I90*($I90+1)/2)*$C90))+($J90="custom")*CustomCF!DA90</f>
        <v>0</v>
      </c>
      <c r="DI90" s="19">
        <f>($J90="Bell Curve")*(_xlfn.NORM.DIST(AND(DI$4&gt;=$E90,DI$4&lt;=$G90)*(DI$4-$E90+1),$I90/2,$L90,TRUE)-_xlfn.NORM.DIST(AND(DI$4&gt;=$E90,DI$4&lt;=$G90)*(DH$4-$E90+1),$I90/2,$L90,TRUE))/(1-2*_xlfn.NORM.DIST(0,$I90/2,$L90,TRUE))*$C90+($J90="Steady Growth")*(AND(DI$4&gt;=$E90,DI$4&lt;=$G90)*((DI$4-$E90+1)/($I90*($I90+1)/2)*$C90))+($J90="custom")*CustomCF!DB90</f>
        <v>0</v>
      </c>
      <c r="DJ90" s="19">
        <f>($J90="Bell Curve")*(_xlfn.NORM.DIST(AND(DJ$4&gt;=$E90,DJ$4&lt;=$G90)*(DJ$4-$E90+1),$I90/2,$L90,TRUE)-_xlfn.NORM.DIST(AND(DJ$4&gt;=$E90,DJ$4&lt;=$G90)*(DI$4-$E90+1),$I90/2,$L90,TRUE))/(1-2*_xlfn.NORM.DIST(0,$I90/2,$L90,TRUE))*$C90+($J90="Steady Growth")*(AND(DJ$4&gt;=$E90,DJ$4&lt;=$G90)*((DJ$4-$E90+1)/($I90*($I90+1)/2)*$C90))+($J90="custom")*CustomCF!DC90</f>
        <v>0</v>
      </c>
      <c r="DK90" s="19">
        <f>($J90="Bell Curve")*(_xlfn.NORM.DIST(AND(DK$4&gt;=$E90,DK$4&lt;=$G90)*(DK$4-$E90+1),$I90/2,$L90,TRUE)-_xlfn.NORM.DIST(AND(DK$4&gt;=$E90,DK$4&lt;=$G90)*(DJ$4-$E90+1),$I90/2,$L90,TRUE))/(1-2*_xlfn.NORM.DIST(0,$I90/2,$L90,TRUE))*$C90+($J90="Steady Growth")*(AND(DK$4&gt;=$E90,DK$4&lt;=$G90)*((DK$4-$E90+1)/($I90*($I90+1)/2)*$C90))+($J90="custom")*CustomCF!DD90</f>
        <v>0</v>
      </c>
      <c r="DL90" s="19">
        <f>($J90="Bell Curve")*(_xlfn.NORM.DIST(AND(DL$4&gt;=$E90,DL$4&lt;=$G90)*(DL$4-$E90+1),$I90/2,$L90,TRUE)-_xlfn.NORM.DIST(AND(DL$4&gt;=$E90,DL$4&lt;=$G90)*(DK$4-$E90+1),$I90/2,$L90,TRUE))/(1-2*_xlfn.NORM.DIST(0,$I90/2,$L90,TRUE))*$C90+($J90="Steady Growth")*(AND(DL$4&gt;=$E90,DL$4&lt;=$G90)*((DL$4-$E90+1)/($I90*($I90+1)/2)*$C90))+($J90="custom")*CustomCF!DE90</f>
        <v>0</v>
      </c>
      <c r="DM90" s="19">
        <f>($J90="Bell Curve")*(_xlfn.NORM.DIST(AND(DM$4&gt;=$E90,DM$4&lt;=$G90)*(DM$4-$E90+1),$I90/2,$L90,TRUE)-_xlfn.NORM.DIST(AND(DM$4&gt;=$E90,DM$4&lt;=$G90)*(DL$4-$E90+1),$I90/2,$L90,TRUE))/(1-2*_xlfn.NORM.DIST(0,$I90/2,$L90,TRUE))*$C90+($J90="Steady Growth")*(AND(DM$4&gt;=$E90,DM$4&lt;=$G90)*((DM$4-$E90+1)/($I90*($I90+1)/2)*$C90))+($J90="custom")*CustomCF!DF90</f>
        <v>0</v>
      </c>
      <c r="DN90" s="19">
        <f>($J90="Bell Curve")*(_xlfn.NORM.DIST(AND(DN$4&gt;=$E90,DN$4&lt;=$G90)*(DN$4-$E90+1),$I90/2,$L90,TRUE)-_xlfn.NORM.DIST(AND(DN$4&gt;=$E90,DN$4&lt;=$G90)*(DM$4-$E90+1),$I90/2,$L90,TRUE))/(1-2*_xlfn.NORM.DIST(0,$I90/2,$L90,TRUE))*$C90+($J90="Steady Growth")*(AND(DN$4&gt;=$E90,DN$4&lt;=$G90)*((DN$4-$E90+1)/($I90*($I90+1)/2)*$C90))+($J90="custom")*CustomCF!DG90</f>
        <v>0</v>
      </c>
      <c r="DO90" s="19">
        <f>($J90="Bell Curve")*(_xlfn.NORM.DIST(AND(DO$4&gt;=$E90,DO$4&lt;=$G90)*(DO$4-$E90+1),$I90/2,$L90,TRUE)-_xlfn.NORM.DIST(AND(DO$4&gt;=$E90,DO$4&lt;=$G90)*(DN$4-$E90+1),$I90/2,$L90,TRUE))/(1-2*_xlfn.NORM.DIST(0,$I90/2,$L90,TRUE))*$C90+($J90="Steady Growth")*(AND(DO$4&gt;=$E90,DO$4&lt;=$G90)*((DO$4-$E90+1)/($I90*($I90+1)/2)*$C90))+($J90="custom")*CustomCF!DH90</f>
        <v>0</v>
      </c>
      <c r="DP90" s="19">
        <f>($J90="Bell Curve")*(_xlfn.NORM.DIST(AND(DP$4&gt;=$E90,DP$4&lt;=$G90)*(DP$4-$E90+1),$I90/2,$L90,TRUE)-_xlfn.NORM.DIST(AND(DP$4&gt;=$E90,DP$4&lt;=$G90)*(DO$4-$E90+1),$I90/2,$L90,TRUE))/(1-2*_xlfn.NORM.DIST(0,$I90/2,$L90,TRUE))*$C90+($J90="Steady Growth")*(AND(DP$4&gt;=$E90,DP$4&lt;=$G90)*((DP$4-$E90+1)/($I90*($I90+1)/2)*$C90))+($J90="custom")*CustomCF!DI90</f>
        <v>0</v>
      </c>
      <c r="DQ90" s="19">
        <f>($J90="Bell Curve")*(_xlfn.NORM.DIST(AND(DQ$4&gt;=$E90,DQ$4&lt;=$G90)*(DQ$4-$E90+1),$I90/2,$L90,TRUE)-_xlfn.NORM.DIST(AND(DQ$4&gt;=$E90,DQ$4&lt;=$G90)*(DP$4-$E90+1),$I90/2,$L90,TRUE))/(1-2*_xlfn.NORM.DIST(0,$I90/2,$L90,TRUE))*$C90+($J90="Steady Growth")*(AND(DQ$4&gt;=$E90,DQ$4&lt;=$G90)*((DQ$4-$E90+1)/($I90*($I90+1)/2)*$C90))+($J90="custom")*CustomCF!DJ90</f>
        <v>0</v>
      </c>
      <c r="DR90" s="19">
        <f>($J90="Bell Curve")*(_xlfn.NORM.DIST(AND(DR$4&gt;=$E90,DR$4&lt;=$G90)*(DR$4-$E90+1),$I90/2,$L90,TRUE)-_xlfn.NORM.DIST(AND(DR$4&gt;=$E90,DR$4&lt;=$G90)*(DQ$4-$E90+1),$I90/2,$L90,TRUE))/(1-2*_xlfn.NORM.DIST(0,$I90/2,$L90,TRUE))*$C90+($J90="Steady Growth")*(AND(DR$4&gt;=$E90,DR$4&lt;=$G90)*((DR$4-$E90+1)/($I90*($I90+1)/2)*$C90))+($J90="custom")*CustomCF!DK90</f>
        <v>0</v>
      </c>
      <c r="DS90" s="19">
        <f>($J90="Bell Curve")*(_xlfn.NORM.DIST(AND(DS$4&gt;=$E90,DS$4&lt;=$G90)*(DS$4-$E90+1),$I90/2,$L90,TRUE)-_xlfn.NORM.DIST(AND(DS$4&gt;=$E90,DS$4&lt;=$G90)*(DR$4-$E90+1),$I90/2,$L90,TRUE))/(1-2*_xlfn.NORM.DIST(0,$I90/2,$L90,TRUE))*$C90+($J90="Steady Growth")*(AND(DS$4&gt;=$E90,DS$4&lt;=$G90)*((DS$4-$E90+1)/($I90*($I90+1)/2)*$C90))+($J90="custom")*CustomCF!DL90</f>
        <v>0</v>
      </c>
      <c r="DT90" s="19">
        <f>($J90="Bell Curve")*(_xlfn.NORM.DIST(AND(DT$4&gt;=$E90,DT$4&lt;=$G90)*(DT$4-$E90+1),$I90/2,$L90,TRUE)-_xlfn.NORM.DIST(AND(DT$4&gt;=$E90,DT$4&lt;=$G90)*(DS$4-$E90+1),$I90/2,$L90,TRUE))/(1-2*_xlfn.NORM.DIST(0,$I90/2,$L90,TRUE))*$C90+($J90="Steady Growth")*(AND(DT$4&gt;=$E90,DT$4&lt;=$G90)*((DT$4-$E90+1)/($I90*($I90+1)/2)*$C90))+($J90="custom")*CustomCF!DM90</f>
        <v>0</v>
      </c>
      <c r="DU90" s="19">
        <f>($J90="Bell Curve")*(_xlfn.NORM.DIST(AND(DU$4&gt;=$E90,DU$4&lt;=$G90)*(DU$4-$E90+1),$I90/2,$L90,TRUE)-_xlfn.NORM.DIST(AND(DU$4&gt;=$E90,DU$4&lt;=$G90)*(DT$4-$E90+1),$I90/2,$L90,TRUE))/(1-2*_xlfn.NORM.DIST(0,$I90/2,$L90,TRUE))*$C90+($J90="Steady Growth")*(AND(DU$4&gt;=$E90,DU$4&lt;=$G90)*((DU$4-$E90+1)/($I90*($I90+1)/2)*$C90))+($J90="custom")*CustomCF!DN90</f>
        <v>0</v>
      </c>
      <c r="DV90" s="19">
        <f>($J90="Bell Curve")*(_xlfn.NORM.DIST(AND(DV$4&gt;=$E90,DV$4&lt;=$G90)*(DV$4-$E90+1),$I90/2,$L90,TRUE)-_xlfn.NORM.DIST(AND(DV$4&gt;=$E90,DV$4&lt;=$G90)*(DU$4-$E90+1),$I90/2,$L90,TRUE))/(1-2*_xlfn.NORM.DIST(0,$I90/2,$L90,TRUE))*$C90+($J90="Steady Growth")*(AND(DV$4&gt;=$E90,DV$4&lt;=$G90)*((DV$4-$E90+1)/($I90*($I90+1)/2)*$C90))+($J90="custom")*CustomCF!DO90</f>
        <v>0</v>
      </c>
      <c r="DW90" s="19">
        <f>($J90="Bell Curve")*(_xlfn.NORM.DIST(AND(DW$4&gt;=$E90,DW$4&lt;=$G90)*(DW$4-$E90+1),$I90/2,$L90,TRUE)-_xlfn.NORM.DIST(AND(DW$4&gt;=$E90,DW$4&lt;=$G90)*(DV$4-$E90+1),$I90/2,$L90,TRUE))/(1-2*_xlfn.NORM.DIST(0,$I90/2,$L90,TRUE))*$C90+($J90="Steady Growth")*(AND(DW$4&gt;=$E90,DW$4&lt;=$G90)*((DW$4-$E90+1)/($I90*($I90+1)/2)*$C90))+($J90="custom")*CustomCF!DP90</f>
        <v>0</v>
      </c>
      <c r="DX90" s="19">
        <f>($J90="Bell Curve")*(_xlfn.NORM.DIST(AND(DX$4&gt;=$E90,DX$4&lt;=$G90)*(DX$4-$E90+1),$I90/2,$L90,TRUE)-_xlfn.NORM.DIST(AND(DX$4&gt;=$E90,DX$4&lt;=$G90)*(DW$4-$E90+1),$I90/2,$L90,TRUE))/(1-2*_xlfn.NORM.DIST(0,$I90/2,$L90,TRUE))*$C90+($J90="Steady Growth")*(AND(DX$4&gt;=$E90,DX$4&lt;=$G90)*((DX$4-$E90+1)/($I90*($I90+1)/2)*$C90))+($J90="custom")*CustomCF!DQ90</f>
        <v>0</v>
      </c>
      <c r="DY90" s="19">
        <f>($J90="Bell Curve")*(_xlfn.NORM.DIST(AND(DY$4&gt;=$E90,DY$4&lt;=$G90)*(DY$4-$E90+1),$I90/2,$L90,TRUE)-_xlfn.NORM.DIST(AND(DY$4&gt;=$E90,DY$4&lt;=$G90)*(DX$4-$E90+1),$I90/2,$L90,TRUE))/(1-2*_xlfn.NORM.DIST(0,$I90/2,$L90,TRUE))*$C90+($J90="Steady Growth")*(AND(DY$4&gt;=$E90,DY$4&lt;=$G90)*((DY$4-$E90+1)/($I90*($I90+1)/2)*$C90))+($J90="custom")*CustomCF!DR90</f>
        <v>0</v>
      </c>
      <c r="DZ90" s="19">
        <f>($J90="Bell Curve")*(_xlfn.NORM.DIST(AND(DZ$4&gt;=$E90,DZ$4&lt;=$G90)*(DZ$4-$E90+1),$I90/2,$L90,TRUE)-_xlfn.NORM.DIST(AND(DZ$4&gt;=$E90,DZ$4&lt;=$G90)*(DY$4-$E90+1),$I90/2,$L90,TRUE))/(1-2*_xlfn.NORM.DIST(0,$I90/2,$L90,TRUE))*$C90+($J90="Steady Growth")*(AND(DZ$4&gt;=$E90,DZ$4&lt;=$G90)*((DZ$4-$E90+1)/($I90*($I90+1)/2)*$C90))+($J90="custom")*CustomCF!DS90</f>
        <v>0</v>
      </c>
      <c r="EA90" s="19">
        <f>($J90="Bell Curve")*(_xlfn.NORM.DIST(AND(EA$4&gt;=$E90,EA$4&lt;=$G90)*(EA$4-$E90+1),$I90/2,$L90,TRUE)-_xlfn.NORM.DIST(AND(EA$4&gt;=$E90,EA$4&lt;=$G90)*(DZ$4-$E90+1),$I90/2,$L90,TRUE))/(1-2*_xlfn.NORM.DIST(0,$I90/2,$L90,TRUE))*$C90+($J90="Steady Growth")*(AND(EA$4&gt;=$E90,EA$4&lt;=$G90)*((EA$4-$E90+1)/($I90*($I90+1)/2)*$C90))+($J90="custom")*CustomCF!DT90</f>
        <v>0</v>
      </c>
      <c r="EB90" s="19">
        <f>($J90="Bell Curve")*(_xlfn.NORM.DIST(AND(EB$4&gt;=$E90,EB$4&lt;=$G90)*(EB$4-$E90+1),$I90/2,$L90,TRUE)-_xlfn.NORM.DIST(AND(EB$4&gt;=$E90,EB$4&lt;=$G90)*(EA$4-$E90+1),$I90/2,$L90,TRUE))/(1-2*_xlfn.NORM.DIST(0,$I90/2,$L90,TRUE))*$C90+($J90="Steady Growth")*(AND(EB$4&gt;=$E90,EB$4&lt;=$G90)*((EB$4-$E90+1)/($I90*($I90+1)/2)*$C90))+($J90="custom")*CustomCF!DU90</f>
        <v>0</v>
      </c>
      <c r="EC90" s="19">
        <f>($J90="Bell Curve")*(_xlfn.NORM.DIST(AND(EC$4&gt;=$E90,EC$4&lt;=$G90)*(EC$4-$E90+1),$I90/2,$L90,TRUE)-_xlfn.NORM.DIST(AND(EC$4&gt;=$E90,EC$4&lt;=$G90)*(EB$4-$E90+1),$I90/2,$L90,TRUE))/(1-2*_xlfn.NORM.DIST(0,$I90/2,$L90,TRUE))*$C90+($J90="Steady Growth")*(AND(EC$4&gt;=$E90,EC$4&lt;=$G90)*((EC$4-$E90+1)/($I90*($I90+1)/2)*$C90))+($J90="custom")*CustomCF!DV90</f>
        <v>0</v>
      </c>
      <c r="ED90" s="19">
        <f>($J90="Bell Curve")*(_xlfn.NORM.DIST(AND(ED$4&gt;=$E90,ED$4&lt;=$G90)*(ED$4-$E90+1),$I90/2,$L90,TRUE)-_xlfn.NORM.DIST(AND(ED$4&gt;=$E90,ED$4&lt;=$G90)*(EC$4-$E90+1),$I90/2,$L90,TRUE))/(1-2*_xlfn.NORM.DIST(0,$I90/2,$L90,TRUE))*$C90+($J90="Steady Growth")*(AND(ED$4&gt;=$E90,ED$4&lt;=$G90)*((ED$4-$E90+1)/($I90*($I90+1)/2)*$C90))+($J90="custom")*CustomCF!DW90</f>
        <v>0</v>
      </c>
      <c r="EE90" s="19">
        <f>($J90="Bell Curve")*(_xlfn.NORM.DIST(AND(EE$4&gt;=$E90,EE$4&lt;=$G90)*(EE$4-$E90+1),$I90/2,$L90,TRUE)-_xlfn.NORM.DIST(AND(EE$4&gt;=$E90,EE$4&lt;=$G90)*(ED$4-$E90+1),$I90/2,$L90,TRUE))/(1-2*_xlfn.NORM.DIST(0,$I90/2,$L90,TRUE))*$C90+($J90="Steady Growth")*(AND(EE$4&gt;=$E90,EE$4&lt;=$G90)*((EE$4-$E90+1)/($I90*($I90+1)/2)*$C90))+($J90="custom")*CustomCF!DX90</f>
        <v>0</v>
      </c>
      <c r="EF90" s="121">
        <f>($J90="Bell Curve")*(_xlfn.NORM.DIST(AND(EF$4&gt;=$E90,EF$4&lt;=$G90)*(EF$4-$E90+1),$I90/2,$L90,TRUE)-_xlfn.NORM.DIST(AND(EF$4&gt;=$E90,EF$4&lt;=$G90)*(EE$4-$E90+1),$I90/2,$L90,TRUE))/(1-2*_xlfn.NORM.DIST(0,$I90/2,$L90,TRUE))*$C90+($J90="Steady Growth")*(AND(EF$4&gt;=$E90,EF$4&lt;=$G90)*((EF$4-$E90+1)/($I90*($I90+1)/2)*$C90))+($J90="custom")*CustomCF!DY90</f>
        <v>0</v>
      </c>
    </row>
    <row r="91" spans="2:136" hidden="1" outlineLevel="1" x14ac:dyDescent="0.2">
      <c r="B91" s="103">
        <f>Budget!W10</f>
        <v>0</v>
      </c>
      <c r="C91" s="19">
        <f>Budget!X10</f>
        <v>0</v>
      </c>
      <c r="D91" s="19" t="str">
        <f t="shared" si="37"/>
        <v/>
      </c>
      <c r="E91" s="92">
        <v>20</v>
      </c>
      <c r="F91" s="18">
        <f>IF(J91="Custom",CustomCF!E91,INDEX($P$6:$DY$6,MATCH(E91,CF!$P$4:$DY$4,0)))</f>
        <v>46630</v>
      </c>
      <c r="G91" s="92">
        <v>20</v>
      </c>
      <c r="H91" s="18">
        <f>IF(J91="Custom",CustomCF!F91,INDEX($P$6:$EF$6,MATCH(G91,$P$4:$EF$4,0)))</f>
        <v>46630</v>
      </c>
      <c r="I91" s="9">
        <f t="shared" si="32"/>
        <v>1</v>
      </c>
      <c r="J91" s="92" t="s">
        <v>30</v>
      </c>
      <c r="K91" s="92" t="s">
        <v>31</v>
      </c>
      <c r="L91" s="9">
        <f t="shared" si="38"/>
        <v>10000000</v>
      </c>
      <c r="M91" s="107">
        <f t="shared" si="23"/>
        <v>0</v>
      </c>
      <c r="N91" s="112" t="str">
        <f t="shared" si="31"/>
        <v>OK</v>
      </c>
      <c r="O91" s="112"/>
      <c r="P91" s="19">
        <f>($J91="Bell Curve")*(_xlfn.NORM.DIST(AND(P$4&gt;=$E91,P$4&lt;=$G91)*(P$4-$E91+1),$I91/2,$L91,TRUE)-_xlfn.NORM.DIST(AND(P$4&gt;=$E91,P$4&lt;=$G91)*(N$4-$E91+1),$I91/2,$L91,TRUE))/(1-2*_xlfn.NORM.DIST(0,$I91/2,$L91,TRUE))*$C91+($J91="Steady Growth")*(AND(P$4&gt;=$E91,P$4&lt;=$G91)*((P$4-$E91+1)/($I91*($I91+1)/2)*$C91))+($J91="custom")*CustomCF!I91</f>
        <v>0</v>
      </c>
      <c r="Q91" s="19">
        <f>($J91="Bell Curve")*(_xlfn.NORM.DIST(AND(Q$4&gt;=$E91,Q$4&lt;=$G91)*(Q$4-$E91+1),$I91/2,$L91,TRUE)-_xlfn.NORM.DIST(AND(Q$4&gt;=$E91,Q$4&lt;=$G91)*(P$4-$E91+1),$I91/2,$L91,TRUE))/(1-2*_xlfn.NORM.DIST(0,$I91/2,$L91,TRUE))*$C91+($J91="Steady Growth")*(AND(Q$4&gt;=$E91,Q$4&lt;=$G91)*((Q$4-$E91+1)/($I91*($I91+1)/2)*$C91))+($J91="custom")*CustomCF!J91</f>
        <v>0</v>
      </c>
      <c r="R91" s="19">
        <f>($J91="Bell Curve")*(_xlfn.NORM.DIST(AND(R$4&gt;=$E91,R$4&lt;=$G91)*(R$4-$E91+1),$I91/2,$L91,TRUE)-_xlfn.NORM.DIST(AND(R$4&gt;=$E91,R$4&lt;=$G91)*(Q$4-$E91+1),$I91/2,$L91,TRUE))/(1-2*_xlfn.NORM.DIST(0,$I91/2,$L91,TRUE))*$C91+($J91="Steady Growth")*(AND(R$4&gt;=$E91,R$4&lt;=$G91)*((R$4-$E91+1)/($I91*($I91+1)/2)*$C91))+($J91="custom")*CustomCF!K91</f>
        <v>0</v>
      </c>
      <c r="S91" s="19">
        <f>($J91="Bell Curve")*(_xlfn.NORM.DIST(AND(S$4&gt;=$E91,S$4&lt;=$G91)*(S$4-$E91+1),$I91/2,$L91,TRUE)-_xlfn.NORM.DIST(AND(S$4&gt;=$E91,S$4&lt;=$G91)*(R$4-$E91+1),$I91/2,$L91,TRUE))/(1-2*_xlfn.NORM.DIST(0,$I91/2,$L91,TRUE))*$C91+($J91="Steady Growth")*(AND(S$4&gt;=$E91,S$4&lt;=$G91)*((S$4-$E91+1)/($I91*($I91+1)/2)*$C91))+($J91="custom")*CustomCF!L91</f>
        <v>0</v>
      </c>
      <c r="T91" s="19">
        <f>($J91="Bell Curve")*(_xlfn.NORM.DIST(AND(T$4&gt;=$E91,T$4&lt;=$G91)*(T$4-$E91+1),$I91/2,$L91,TRUE)-_xlfn.NORM.DIST(AND(T$4&gt;=$E91,T$4&lt;=$G91)*(S$4-$E91+1),$I91/2,$L91,TRUE))/(1-2*_xlfn.NORM.DIST(0,$I91/2,$L91,TRUE))*$C91+($J91="Steady Growth")*(AND(T$4&gt;=$E91,T$4&lt;=$G91)*((T$4-$E91+1)/($I91*($I91+1)/2)*$C91))+($J91="custom")*CustomCF!M91</f>
        <v>0</v>
      </c>
      <c r="U91" s="19">
        <f>($J91="Bell Curve")*(_xlfn.NORM.DIST(AND(U$4&gt;=$E91,U$4&lt;=$G91)*(U$4-$E91+1),$I91/2,$L91,TRUE)-_xlfn.NORM.DIST(AND(U$4&gt;=$E91,U$4&lt;=$G91)*(T$4-$E91+1),$I91/2,$L91,TRUE))/(1-2*_xlfn.NORM.DIST(0,$I91/2,$L91,TRUE))*$C91+($J91="Steady Growth")*(AND(U$4&gt;=$E91,U$4&lt;=$G91)*((U$4-$E91+1)/($I91*($I91+1)/2)*$C91))+($J91="custom")*CustomCF!N91</f>
        <v>0</v>
      </c>
      <c r="V91" s="19">
        <f>($J91="Bell Curve")*(_xlfn.NORM.DIST(AND(V$4&gt;=$E91,V$4&lt;=$G91)*(V$4-$E91+1),$I91/2,$L91,TRUE)-_xlfn.NORM.DIST(AND(V$4&gt;=$E91,V$4&lt;=$G91)*(U$4-$E91+1),$I91/2,$L91,TRUE))/(1-2*_xlfn.NORM.DIST(0,$I91/2,$L91,TRUE))*$C91+($J91="Steady Growth")*(AND(V$4&gt;=$E91,V$4&lt;=$G91)*((V$4-$E91+1)/($I91*($I91+1)/2)*$C91))+($J91="custom")*CustomCF!O91</f>
        <v>0</v>
      </c>
      <c r="W91" s="19">
        <f>($J91="Bell Curve")*(_xlfn.NORM.DIST(AND(W$4&gt;=$E91,W$4&lt;=$G91)*(W$4-$E91+1),$I91/2,$L91,TRUE)-_xlfn.NORM.DIST(AND(W$4&gt;=$E91,W$4&lt;=$G91)*(V$4-$E91+1),$I91/2,$L91,TRUE))/(1-2*_xlfn.NORM.DIST(0,$I91/2,$L91,TRUE))*$C91+($J91="Steady Growth")*(AND(W$4&gt;=$E91,W$4&lt;=$G91)*((W$4-$E91+1)/($I91*($I91+1)/2)*$C91))+($J91="custom")*CustomCF!P91</f>
        <v>0</v>
      </c>
      <c r="X91" s="19">
        <f>($J91="Bell Curve")*(_xlfn.NORM.DIST(AND(X$4&gt;=$E91,X$4&lt;=$G91)*(X$4-$E91+1),$I91/2,$L91,TRUE)-_xlfn.NORM.DIST(AND(X$4&gt;=$E91,X$4&lt;=$G91)*(W$4-$E91+1),$I91/2,$L91,TRUE))/(1-2*_xlfn.NORM.DIST(0,$I91/2,$L91,TRUE))*$C91+($J91="Steady Growth")*(AND(X$4&gt;=$E91,X$4&lt;=$G91)*((X$4-$E91+1)/($I91*($I91+1)/2)*$C91))+($J91="custom")*CustomCF!Q91</f>
        <v>0</v>
      </c>
      <c r="Y91" s="19">
        <f>($J91="Bell Curve")*(_xlfn.NORM.DIST(AND(Y$4&gt;=$E91,Y$4&lt;=$G91)*(Y$4-$E91+1),$I91/2,$L91,TRUE)-_xlfn.NORM.DIST(AND(Y$4&gt;=$E91,Y$4&lt;=$G91)*(X$4-$E91+1),$I91/2,$L91,TRUE))/(1-2*_xlfn.NORM.DIST(0,$I91/2,$L91,TRUE))*$C91+($J91="Steady Growth")*(AND(Y$4&gt;=$E91,Y$4&lt;=$G91)*((Y$4-$E91+1)/($I91*($I91+1)/2)*$C91))+($J91="custom")*CustomCF!R91</f>
        <v>0</v>
      </c>
      <c r="Z91" s="19">
        <f>($J91="Bell Curve")*(_xlfn.NORM.DIST(AND(Z$4&gt;=$E91,Z$4&lt;=$G91)*(Z$4-$E91+1),$I91/2,$L91,TRUE)-_xlfn.NORM.DIST(AND(Z$4&gt;=$E91,Z$4&lt;=$G91)*(Y$4-$E91+1),$I91/2,$L91,TRUE))/(1-2*_xlfn.NORM.DIST(0,$I91/2,$L91,TRUE))*$C91+($J91="Steady Growth")*(AND(Z$4&gt;=$E91,Z$4&lt;=$G91)*((Z$4-$E91+1)/($I91*($I91+1)/2)*$C91))+($J91="custom")*CustomCF!S91</f>
        <v>0</v>
      </c>
      <c r="AA91" s="19">
        <f>($J91="Bell Curve")*(_xlfn.NORM.DIST(AND(AA$4&gt;=$E91,AA$4&lt;=$G91)*(AA$4-$E91+1),$I91/2,$L91,TRUE)-_xlfn.NORM.DIST(AND(AA$4&gt;=$E91,AA$4&lt;=$G91)*(Z$4-$E91+1),$I91/2,$L91,TRUE))/(1-2*_xlfn.NORM.DIST(0,$I91/2,$L91,TRUE))*$C91+($J91="Steady Growth")*(AND(AA$4&gt;=$E91,AA$4&lt;=$G91)*((AA$4-$E91+1)/($I91*($I91+1)/2)*$C91))+($J91="custom")*CustomCF!T91</f>
        <v>0</v>
      </c>
      <c r="AB91" s="19">
        <f>($J91="Bell Curve")*(_xlfn.NORM.DIST(AND(AB$4&gt;=$E91,AB$4&lt;=$G91)*(AB$4-$E91+1),$I91/2,$L91,TRUE)-_xlfn.NORM.DIST(AND(AB$4&gt;=$E91,AB$4&lt;=$G91)*(AA$4-$E91+1),$I91/2,$L91,TRUE))/(1-2*_xlfn.NORM.DIST(0,$I91/2,$L91,TRUE))*$C91+($J91="Steady Growth")*(AND(AB$4&gt;=$E91,AB$4&lt;=$G91)*((AB$4-$E91+1)/($I91*($I91+1)/2)*$C91))+($J91="custom")*CustomCF!U91</f>
        <v>0</v>
      </c>
      <c r="AC91" s="19">
        <f>($J91="Bell Curve")*(_xlfn.NORM.DIST(AND(AC$4&gt;=$E91,AC$4&lt;=$G91)*(AC$4-$E91+1),$I91/2,$L91,TRUE)-_xlfn.NORM.DIST(AND(AC$4&gt;=$E91,AC$4&lt;=$G91)*(AB$4-$E91+1),$I91/2,$L91,TRUE))/(1-2*_xlfn.NORM.DIST(0,$I91/2,$L91,TRUE))*$C91+($J91="Steady Growth")*(AND(AC$4&gt;=$E91,AC$4&lt;=$G91)*((AC$4-$E91+1)/($I91*($I91+1)/2)*$C91))+($J91="custom")*CustomCF!V91</f>
        <v>0</v>
      </c>
      <c r="AD91" s="19">
        <f>($J91="Bell Curve")*(_xlfn.NORM.DIST(AND(AD$4&gt;=$E91,AD$4&lt;=$G91)*(AD$4-$E91+1),$I91/2,$L91,TRUE)-_xlfn.NORM.DIST(AND(AD$4&gt;=$E91,AD$4&lt;=$G91)*(AC$4-$E91+1),$I91/2,$L91,TRUE))/(1-2*_xlfn.NORM.DIST(0,$I91/2,$L91,TRUE))*$C91+($J91="Steady Growth")*(AND(AD$4&gt;=$E91,AD$4&lt;=$G91)*((AD$4-$E91+1)/($I91*($I91+1)/2)*$C91))+($J91="custom")*CustomCF!W91</f>
        <v>0</v>
      </c>
      <c r="AE91" s="19">
        <f>($J91="Bell Curve")*(_xlfn.NORM.DIST(AND(AE$4&gt;=$E91,AE$4&lt;=$G91)*(AE$4-$E91+1),$I91/2,$L91,TRUE)-_xlfn.NORM.DIST(AND(AE$4&gt;=$E91,AE$4&lt;=$G91)*(AD$4-$E91+1),$I91/2,$L91,TRUE))/(1-2*_xlfn.NORM.DIST(0,$I91/2,$L91,TRUE))*$C91+($J91="Steady Growth")*(AND(AE$4&gt;=$E91,AE$4&lt;=$G91)*((AE$4-$E91+1)/($I91*($I91+1)/2)*$C91))+($J91="custom")*CustomCF!X91</f>
        <v>0</v>
      </c>
      <c r="AF91" s="19">
        <f>($J91="Bell Curve")*(_xlfn.NORM.DIST(AND(AF$4&gt;=$E91,AF$4&lt;=$G91)*(AF$4-$E91+1),$I91/2,$L91,TRUE)-_xlfn.NORM.DIST(AND(AF$4&gt;=$E91,AF$4&lt;=$G91)*(AE$4-$E91+1),$I91/2,$L91,TRUE))/(1-2*_xlfn.NORM.DIST(0,$I91/2,$L91,TRUE))*$C91+($J91="Steady Growth")*(AND(AF$4&gt;=$E91,AF$4&lt;=$G91)*((AF$4-$E91+1)/($I91*($I91+1)/2)*$C91))+($J91="custom")*CustomCF!Y91</f>
        <v>0</v>
      </c>
      <c r="AG91" s="19">
        <f>($J91="Bell Curve")*(_xlfn.NORM.DIST(AND(AG$4&gt;=$E91,AG$4&lt;=$G91)*(AG$4-$E91+1),$I91/2,$L91,TRUE)-_xlfn.NORM.DIST(AND(AG$4&gt;=$E91,AG$4&lt;=$G91)*(AF$4-$E91+1),$I91/2,$L91,TRUE))/(1-2*_xlfn.NORM.DIST(0,$I91/2,$L91,TRUE))*$C91+($J91="Steady Growth")*(AND(AG$4&gt;=$E91,AG$4&lt;=$G91)*((AG$4-$E91+1)/($I91*($I91+1)/2)*$C91))+($J91="custom")*CustomCF!Z91</f>
        <v>0</v>
      </c>
      <c r="AH91" s="19">
        <f>($J91="Bell Curve")*(_xlfn.NORM.DIST(AND(AH$4&gt;=$E91,AH$4&lt;=$G91)*(AH$4-$E91+1),$I91/2,$L91,TRUE)-_xlfn.NORM.DIST(AND(AH$4&gt;=$E91,AH$4&lt;=$G91)*(AG$4-$E91+1),$I91/2,$L91,TRUE))/(1-2*_xlfn.NORM.DIST(0,$I91/2,$L91,TRUE))*$C91+($J91="Steady Growth")*(AND(AH$4&gt;=$E91,AH$4&lt;=$G91)*((AH$4-$E91+1)/($I91*($I91+1)/2)*$C91))+($J91="custom")*CustomCF!AA91</f>
        <v>0</v>
      </c>
      <c r="AI91" s="19">
        <f>($J91="Bell Curve")*(_xlfn.NORM.DIST(AND(AI$4&gt;=$E91,AI$4&lt;=$G91)*(AI$4-$E91+1),$I91/2,$L91,TRUE)-_xlfn.NORM.DIST(AND(AI$4&gt;=$E91,AI$4&lt;=$G91)*(AH$4-$E91+1),$I91/2,$L91,TRUE))/(1-2*_xlfn.NORM.DIST(0,$I91/2,$L91,TRUE))*$C91+($J91="Steady Growth")*(AND(AI$4&gt;=$E91,AI$4&lt;=$G91)*((AI$4-$E91+1)/($I91*($I91+1)/2)*$C91))+($J91="custom")*CustomCF!AB91</f>
        <v>0</v>
      </c>
      <c r="AJ91" s="19">
        <f>($J91="Bell Curve")*(_xlfn.NORM.DIST(AND(AJ$4&gt;=$E91,AJ$4&lt;=$G91)*(AJ$4-$E91+1),$I91/2,$L91,TRUE)-_xlfn.NORM.DIST(AND(AJ$4&gt;=$E91,AJ$4&lt;=$G91)*(AI$4-$E91+1),$I91/2,$L91,TRUE))/(1-2*_xlfn.NORM.DIST(0,$I91/2,$L91,TRUE))*$C91+($J91="Steady Growth")*(AND(AJ$4&gt;=$E91,AJ$4&lt;=$G91)*((AJ$4-$E91+1)/($I91*($I91+1)/2)*$C91))+($J91="custom")*CustomCF!AC91</f>
        <v>0</v>
      </c>
      <c r="AK91" s="19">
        <f>($J91="Bell Curve")*(_xlfn.NORM.DIST(AND(AK$4&gt;=$E91,AK$4&lt;=$G91)*(AK$4-$E91+1),$I91/2,$L91,TRUE)-_xlfn.NORM.DIST(AND(AK$4&gt;=$E91,AK$4&lt;=$G91)*(AJ$4-$E91+1),$I91/2,$L91,TRUE))/(1-2*_xlfn.NORM.DIST(0,$I91/2,$L91,TRUE))*$C91+($J91="Steady Growth")*(AND(AK$4&gt;=$E91,AK$4&lt;=$G91)*((AK$4-$E91+1)/($I91*($I91+1)/2)*$C91))+($J91="custom")*CustomCF!AD91</f>
        <v>0</v>
      </c>
      <c r="AL91" s="19">
        <f>($J91="Bell Curve")*(_xlfn.NORM.DIST(AND(AL$4&gt;=$E91,AL$4&lt;=$G91)*(AL$4-$E91+1),$I91/2,$L91,TRUE)-_xlfn.NORM.DIST(AND(AL$4&gt;=$E91,AL$4&lt;=$G91)*(AK$4-$E91+1),$I91/2,$L91,TRUE))/(1-2*_xlfn.NORM.DIST(0,$I91/2,$L91,TRUE))*$C91+($J91="Steady Growth")*(AND(AL$4&gt;=$E91,AL$4&lt;=$G91)*((AL$4-$E91+1)/($I91*($I91+1)/2)*$C91))+($J91="custom")*CustomCF!AE91</f>
        <v>0</v>
      </c>
      <c r="AM91" s="19">
        <f>($J91="Bell Curve")*(_xlfn.NORM.DIST(AND(AM$4&gt;=$E91,AM$4&lt;=$G91)*(AM$4-$E91+1),$I91/2,$L91,TRUE)-_xlfn.NORM.DIST(AND(AM$4&gt;=$E91,AM$4&lt;=$G91)*(AL$4-$E91+1),$I91/2,$L91,TRUE))/(1-2*_xlfn.NORM.DIST(0,$I91/2,$L91,TRUE))*$C91+($J91="Steady Growth")*(AND(AM$4&gt;=$E91,AM$4&lt;=$G91)*((AM$4-$E91+1)/($I91*($I91+1)/2)*$C91))+($J91="custom")*CustomCF!AF91</f>
        <v>0</v>
      </c>
      <c r="AN91" s="19">
        <f>($J91="Bell Curve")*(_xlfn.NORM.DIST(AND(AN$4&gt;=$E91,AN$4&lt;=$G91)*(AN$4-$E91+1),$I91/2,$L91,TRUE)-_xlfn.NORM.DIST(AND(AN$4&gt;=$E91,AN$4&lt;=$G91)*(AM$4-$E91+1),$I91/2,$L91,TRUE))/(1-2*_xlfn.NORM.DIST(0,$I91/2,$L91,TRUE))*$C91+($J91="Steady Growth")*(AND(AN$4&gt;=$E91,AN$4&lt;=$G91)*((AN$4-$E91+1)/($I91*($I91+1)/2)*$C91))+($J91="custom")*CustomCF!AG91</f>
        <v>0</v>
      </c>
      <c r="AO91" s="19">
        <f>($J91="Bell Curve")*(_xlfn.NORM.DIST(AND(AO$4&gt;=$E91,AO$4&lt;=$G91)*(AO$4-$E91+1),$I91/2,$L91,TRUE)-_xlfn.NORM.DIST(AND(AO$4&gt;=$E91,AO$4&lt;=$G91)*(AN$4-$E91+1),$I91/2,$L91,TRUE))/(1-2*_xlfn.NORM.DIST(0,$I91/2,$L91,TRUE))*$C91+($J91="Steady Growth")*(AND(AO$4&gt;=$E91,AO$4&lt;=$G91)*((AO$4-$E91+1)/($I91*($I91+1)/2)*$C91))+($J91="custom")*CustomCF!AH91</f>
        <v>0</v>
      </c>
      <c r="AP91" s="19">
        <f>($J91="Bell Curve")*(_xlfn.NORM.DIST(AND(AP$4&gt;=$E91,AP$4&lt;=$G91)*(AP$4-$E91+1),$I91/2,$L91,TRUE)-_xlfn.NORM.DIST(AND(AP$4&gt;=$E91,AP$4&lt;=$G91)*(AO$4-$E91+1),$I91/2,$L91,TRUE))/(1-2*_xlfn.NORM.DIST(0,$I91/2,$L91,TRUE))*$C91+($J91="Steady Growth")*(AND(AP$4&gt;=$E91,AP$4&lt;=$G91)*((AP$4-$E91+1)/($I91*($I91+1)/2)*$C91))+($J91="custom")*CustomCF!AI91</f>
        <v>0</v>
      </c>
      <c r="AQ91" s="19">
        <f>($J91="Bell Curve")*(_xlfn.NORM.DIST(AND(AQ$4&gt;=$E91,AQ$4&lt;=$G91)*(AQ$4-$E91+1),$I91/2,$L91,TRUE)-_xlfn.NORM.DIST(AND(AQ$4&gt;=$E91,AQ$4&lt;=$G91)*(AP$4-$E91+1),$I91/2,$L91,TRUE))/(1-2*_xlfn.NORM.DIST(0,$I91/2,$L91,TRUE))*$C91+($J91="Steady Growth")*(AND(AQ$4&gt;=$E91,AQ$4&lt;=$G91)*((AQ$4-$E91+1)/($I91*($I91+1)/2)*$C91))+($J91="custom")*CustomCF!AJ91</f>
        <v>0</v>
      </c>
      <c r="AR91" s="19">
        <f>($J91="Bell Curve")*(_xlfn.NORM.DIST(AND(AR$4&gt;=$E91,AR$4&lt;=$G91)*(AR$4-$E91+1),$I91/2,$L91,TRUE)-_xlfn.NORM.DIST(AND(AR$4&gt;=$E91,AR$4&lt;=$G91)*(AQ$4-$E91+1),$I91/2,$L91,TRUE))/(1-2*_xlfn.NORM.DIST(0,$I91/2,$L91,TRUE))*$C91+($J91="Steady Growth")*(AND(AR$4&gt;=$E91,AR$4&lt;=$G91)*((AR$4-$E91+1)/($I91*($I91+1)/2)*$C91))+($J91="custom")*CustomCF!AK91</f>
        <v>0</v>
      </c>
      <c r="AS91" s="19">
        <f>($J91="Bell Curve")*(_xlfn.NORM.DIST(AND(AS$4&gt;=$E91,AS$4&lt;=$G91)*(AS$4-$E91+1),$I91/2,$L91,TRUE)-_xlfn.NORM.DIST(AND(AS$4&gt;=$E91,AS$4&lt;=$G91)*(AR$4-$E91+1),$I91/2,$L91,TRUE))/(1-2*_xlfn.NORM.DIST(0,$I91/2,$L91,TRUE))*$C91+($J91="Steady Growth")*(AND(AS$4&gt;=$E91,AS$4&lt;=$G91)*((AS$4-$E91+1)/($I91*($I91+1)/2)*$C91))+($J91="custom")*CustomCF!AL91</f>
        <v>0</v>
      </c>
      <c r="AT91" s="19">
        <f>($J91="Bell Curve")*(_xlfn.NORM.DIST(AND(AT$4&gt;=$E91,AT$4&lt;=$G91)*(AT$4-$E91+1),$I91/2,$L91,TRUE)-_xlfn.NORM.DIST(AND(AT$4&gt;=$E91,AT$4&lt;=$G91)*(AS$4-$E91+1),$I91/2,$L91,TRUE))/(1-2*_xlfn.NORM.DIST(0,$I91/2,$L91,TRUE))*$C91+($J91="Steady Growth")*(AND(AT$4&gt;=$E91,AT$4&lt;=$G91)*((AT$4-$E91+1)/($I91*($I91+1)/2)*$C91))+($J91="custom")*CustomCF!AM91</f>
        <v>0</v>
      </c>
      <c r="AU91" s="19">
        <f>($J91="Bell Curve")*(_xlfn.NORM.DIST(AND(AU$4&gt;=$E91,AU$4&lt;=$G91)*(AU$4-$E91+1),$I91/2,$L91,TRUE)-_xlfn.NORM.DIST(AND(AU$4&gt;=$E91,AU$4&lt;=$G91)*(AT$4-$E91+1),$I91/2,$L91,TRUE))/(1-2*_xlfn.NORM.DIST(0,$I91/2,$L91,TRUE))*$C91+($J91="Steady Growth")*(AND(AU$4&gt;=$E91,AU$4&lt;=$G91)*((AU$4-$E91+1)/($I91*($I91+1)/2)*$C91))+($J91="custom")*CustomCF!AN91</f>
        <v>0</v>
      </c>
      <c r="AV91" s="19">
        <f>($J91="Bell Curve")*(_xlfn.NORM.DIST(AND(AV$4&gt;=$E91,AV$4&lt;=$G91)*(AV$4-$E91+1),$I91/2,$L91,TRUE)-_xlfn.NORM.DIST(AND(AV$4&gt;=$E91,AV$4&lt;=$G91)*(AU$4-$E91+1),$I91/2,$L91,TRUE))/(1-2*_xlfn.NORM.DIST(0,$I91/2,$L91,TRUE))*$C91+($J91="Steady Growth")*(AND(AV$4&gt;=$E91,AV$4&lt;=$G91)*((AV$4-$E91+1)/($I91*($I91+1)/2)*$C91))+($J91="custom")*CustomCF!AO91</f>
        <v>0</v>
      </c>
      <c r="AW91" s="19">
        <f>($J91="Bell Curve")*(_xlfn.NORM.DIST(AND(AW$4&gt;=$E91,AW$4&lt;=$G91)*(AW$4-$E91+1),$I91/2,$L91,TRUE)-_xlfn.NORM.DIST(AND(AW$4&gt;=$E91,AW$4&lt;=$G91)*(AV$4-$E91+1),$I91/2,$L91,TRUE))/(1-2*_xlfn.NORM.DIST(0,$I91/2,$L91,TRUE))*$C91+($J91="Steady Growth")*(AND(AW$4&gt;=$E91,AW$4&lt;=$G91)*((AW$4-$E91+1)/($I91*($I91+1)/2)*$C91))+($J91="custom")*CustomCF!AP91</f>
        <v>0</v>
      </c>
      <c r="AX91" s="19">
        <f>($J91="Bell Curve")*(_xlfn.NORM.DIST(AND(AX$4&gt;=$E91,AX$4&lt;=$G91)*(AX$4-$E91+1),$I91/2,$L91,TRUE)-_xlfn.NORM.DIST(AND(AX$4&gt;=$E91,AX$4&lt;=$G91)*(AW$4-$E91+1),$I91/2,$L91,TRUE))/(1-2*_xlfn.NORM.DIST(0,$I91/2,$L91,TRUE))*$C91+($J91="Steady Growth")*(AND(AX$4&gt;=$E91,AX$4&lt;=$G91)*((AX$4-$E91+1)/($I91*($I91+1)/2)*$C91))+($J91="custom")*CustomCF!AQ91</f>
        <v>0</v>
      </c>
      <c r="AY91" s="19">
        <f>($J91="Bell Curve")*(_xlfn.NORM.DIST(AND(AY$4&gt;=$E91,AY$4&lt;=$G91)*(AY$4-$E91+1),$I91/2,$L91,TRUE)-_xlfn.NORM.DIST(AND(AY$4&gt;=$E91,AY$4&lt;=$G91)*(AX$4-$E91+1),$I91/2,$L91,TRUE))/(1-2*_xlfn.NORM.DIST(0,$I91/2,$L91,TRUE))*$C91+($J91="Steady Growth")*(AND(AY$4&gt;=$E91,AY$4&lt;=$G91)*((AY$4-$E91+1)/($I91*($I91+1)/2)*$C91))+($J91="custom")*CustomCF!AR91</f>
        <v>0</v>
      </c>
      <c r="AZ91" s="19">
        <f>($J91="Bell Curve")*(_xlfn.NORM.DIST(AND(AZ$4&gt;=$E91,AZ$4&lt;=$G91)*(AZ$4-$E91+1),$I91/2,$L91,TRUE)-_xlfn.NORM.DIST(AND(AZ$4&gt;=$E91,AZ$4&lt;=$G91)*(AY$4-$E91+1),$I91/2,$L91,TRUE))/(1-2*_xlfn.NORM.DIST(0,$I91/2,$L91,TRUE))*$C91+($J91="Steady Growth")*(AND(AZ$4&gt;=$E91,AZ$4&lt;=$G91)*((AZ$4-$E91+1)/($I91*($I91+1)/2)*$C91))+($J91="custom")*CustomCF!AS91</f>
        <v>0</v>
      </c>
      <c r="BA91" s="19">
        <f>($J91="Bell Curve")*(_xlfn.NORM.DIST(AND(BA$4&gt;=$E91,BA$4&lt;=$G91)*(BA$4-$E91+1),$I91/2,$L91,TRUE)-_xlfn.NORM.DIST(AND(BA$4&gt;=$E91,BA$4&lt;=$G91)*(AZ$4-$E91+1),$I91/2,$L91,TRUE))/(1-2*_xlfn.NORM.DIST(0,$I91/2,$L91,TRUE))*$C91+($J91="Steady Growth")*(AND(BA$4&gt;=$E91,BA$4&lt;=$G91)*((BA$4-$E91+1)/($I91*($I91+1)/2)*$C91))+($J91="custom")*CustomCF!AT91</f>
        <v>0</v>
      </c>
      <c r="BB91" s="19">
        <f>($J91="Bell Curve")*(_xlfn.NORM.DIST(AND(BB$4&gt;=$E91,BB$4&lt;=$G91)*(BB$4-$E91+1),$I91/2,$L91,TRUE)-_xlfn.NORM.DIST(AND(BB$4&gt;=$E91,BB$4&lt;=$G91)*(BA$4-$E91+1),$I91/2,$L91,TRUE))/(1-2*_xlfn.NORM.DIST(0,$I91/2,$L91,TRUE))*$C91+($J91="Steady Growth")*(AND(BB$4&gt;=$E91,BB$4&lt;=$G91)*((BB$4-$E91+1)/($I91*($I91+1)/2)*$C91))+($J91="custom")*CustomCF!AU91</f>
        <v>0</v>
      </c>
      <c r="BC91" s="19">
        <f>($J91="Bell Curve")*(_xlfn.NORM.DIST(AND(BC$4&gt;=$E91,BC$4&lt;=$G91)*(BC$4-$E91+1),$I91/2,$L91,TRUE)-_xlfn.NORM.DIST(AND(BC$4&gt;=$E91,BC$4&lt;=$G91)*(BB$4-$E91+1),$I91/2,$L91,TRUE))/(1-2*_xlfn.NORM.DIST(0,$I91/2,$L91,TRUE))*$C91+($J91="Steady Growth")*(AND(BC$4&gt;=$E91,BC$4&lt;=$G91)*((BC$4-$E91+1)/($I91*($I91+1)/2)*$C91))+($J91="custom")*CustomCF!AV91</f>
        <v>0</v>
      </c>
      <c r="BD91" s="19">
        <f>($J91="Bell Curve")*(_xlfn.NORM.DIST(AND(BD$4&gt;=$E91,BD$4&lt;=$G91)*(BD$4-$E91+1),$I91/2,$L91,TRUE)-_xlfn.NORM.DIST(AND(BD$4&gt;=$E91,BD$4&lt;=$G91)*(BC$4-$E91+1),$I91/2,$L91,TRUE))/(1-2*_xlfn.NORM.DIST(0,$I91/2,$L91,TRUE))*$C91+($J91="Steady Growth")*(AND(BD$4&gt;=$E91,BD$4&lt;=$G91)*((BD$4-$E91+1)/($I91*($I91+1)/2)*$C91))+($J91="custom")*CustomCF!AW91</f>
        <v>0</v>
      </c>
      <c r="BE91" s="19">
        <f>($J91="Bell Curve")*(_xlfn.NORM.DIST(AND(BE$4&gt;=$E91,BE$4&lt;=$G91)*(BE$4-$E91+1),$I91/2,$L91,TRUE)-_xlfn.NORM.DIST(AND(BE$4&gt;=$E91,BE$4&lt;=$G91)*(BD$4-$E91+1),$I91/2,$L91,TRUE))/(1-2*_xlfn.NORM.DIST(0,$I91/2,$L91,TRUE))*$C91+($J91="Steady Growth")*(AND(BE$4&gt;=$E91,BE$4&lt;=$G91)*((BE$4-$E91+1)/($I91*($I91+1)/2)*$C91))+($J91="custom")*CustomCF!AX91</f>
        <v>0</v>
      </c>
      <c r="BF91" s="19">
        <f>($J91="Bell Curve")*(_xlfn.NORM.DIST(AND(BF$4&gt;=$E91,BF$4&lt;=$G91)*(BF$4-$E91+1),$I91/2,$L91,TRUE)-_xlfn.NORM.DIST(AND(BF$4&gt;=$E91,BF$4&lt;=$G91)*(BE$4-$E91+1),$I91/2,$L91,TRUE))/(1-2*_xlfn.NORM.DIST(0,$I91/2,$L91,TRUE))*$C91+($J91="Steady Growth")*(AND(BF$4&gt;=$E91,BF$4&lt;=$G91)*((BF$4-$E91+1)/($I91*($I91+1)/2)*$C91))+($J91="custom")*CustomCF!AY91</f>
        <v>0</v>
      </c>
      <c r="BG91" s="19">
        <f>($J91="Bell Curve")*(_xlfn.NORM.DIST(AND(BG$4&gt;=$E91,BG$4&lt;=$G91)*(BG$4-$E91+1),$I91/2,$L91,TRUE)-_xlfn.NORM.DIST(AND(BG$4&gt;=$E91,BG$4&lt;=$G91)*(BF$4-$E91+1),$I91/2,$L91,TRUE))/(1-2*_xlfn.NORM.DIST(0,$I91/2,$L91,TRUE))*$C91+($J91="Steady Growth")*(AND(BG$4&gt;=$E91,BG$4&lt;=$G91)*((BG$4-$E91+1)/($I91*($I91+1)/2)*$C91))+($J91="custom")*CustomCF!AZ91</f>
        <v>0</v>
      </c>
      <c r="BH91" s="19">
        <f>($J91="Bell Curve")*(_xlfn.NORM.DIST(AND(BH$4&gt;=$E91,BH$4&lt;=$G91)*(BH$4-$E91+1),$I91/2,$L91,TRUE)-_xlfn.NORM.DIST(AND(BH$4&gt;=$E91,BH$4&lt;=$G91)*(BG$4-$E91+1),$I91/2,$L91,TRUE))/(1-2*_xlfn.NORM.DIST(0,$I91/2,$L91,TRUE))*$C91+($J91="Steady Growth")*(AND(BH$4&gt;=$E91,BH$4&lt;=$G91)*((BH$4-$E91+1)/($I91*($I91+1)/2)*$C91))+($J91="custom")*CustomCF!BA91</f>
        <v>0</v>
      </c>
      <c r="BI91" s="19">
        <f>($J91="Bell Curve")*(_xlfn.NORM.DIST(AND(BI$4&gt;=$E91,BI$4&lt;=$G91)*(BI$4-$E91+1),$I91/2,$L91,TRUE)-_xlfn.NORM.DIST(AND(BI$4&gt;=$E91,BI$4&lt;=$G91)*(BH$4-$E91+1),$I91/2,$L91,TRUE))/(1-2*_xlfn.NORM.DIST(0,$I91/2,$L91,TRUE))*$C91+($J91="Steady Growth")*(AND(BI$4&gt;=$E91,BI$4&lt;=$G91)*((BI$4-$E91+1)/($I91*($I91+1)/2)*$C91))+($J91="custom")*CustomCF!BB91</f>
        <v>0</v>
      </c>
      <c r="BJ91" s="19">
        <f>($J91="Bell Curve")*(_xlfn.NORM.DIST(AND(BJ$4&gt;=$E91,BJ$4&lt;=$G91)*(BJ$4-$E91+1),$I91/2,$L91,TRUE)-_xlfn.NORM.DIST(AND(BJ$4&gt;=$E91,BJ$4&lt;=$G91)*(BI$4-$E91+1),$I91/2,$L91,TRUE))/(1-2*_xlfn.NORM.DIST(0,$I91/2,$L91,TRUE))*$C91+($J91="Steady Growth")*(AND(BJ$4&gt;=$E91,BJ$4&lt;=$G91)*((BJ$4-$E91+1)/($I91*($I91+1)/2)*$C91))+($J91="custom")*CustomCF!BC91</f>
        <v>0</v>
      </c>
      <c r="BK91" s="19">
        <f>($J91="Bell Curve")*(_xlfn.NORM.DIST(AND(BK$4&gt;=$E91,BK$4&lt;=$G91)*(BK$4-$E91+1),$I91/2,$L91,TRUE)-_xlfn.NORM.DIST(AND(BK$4&gt;=$E91,BK$4&lt;=$G91)*(BJ$4-$E91+1),$I91/2,$L91,TRUE))/(1-2*_xlfn.NORM.DIST(0,$I91/2,$L91,TRUE))*$C91+($J91="Steady Growth")*(AND(BK$4&gt;=$E91,BK$4&lt;=$G91)*((BK$4-$E91+1)/($I91*($I91+1)/2)*$C91))+($J91="custom")*CustomCF!BD91</f>
        <v>0</v>
      </c>
      <c r="BL91" s="19">
        <f>($J91="Bell Curve")*(_xlfn.NORM.DIST(AND(BL$4&gt;=$E91,BL$4&lt;=$G91)*(BL$4-$E91+1),$I91/2,$L91,TRUE)-_xlfn.NORM.DIST(AND(BL$4&gt;=$E91,BL$4&lt;=$G91)*(BK$4-$E91+1),$I91/2,$L91,TRUE))/(1-2*_xlfn.NORM.DIST(0,$I91/2,$L91,TRUE))*$C91+($J91="Steady Growth")*(AND(BL$4&gt;=$E91,BL$4&lt;=$G91)*((BL$4-$E91+1)/($I91*($I91+1)/2)*$C91))+($J91="custom")*CustomCF!BE91</f>
        <v>0</v>
      </c>
      <c r="BM91" s="19">
        <f>($J91="Bell Curve")*(_xlfn.NORM.DIST(AND(BM$4&gt;=$E91,BM$4&lt;=$G91)*(BM$4-$E91+1),$I91/2,$L91,TRUE)-_xlfn.NORM.DIST(AND(BM$4&gt;=$E91,BM$4&lt;=$G91)*(BL$4-$E91+1),$I91/2,$L91,TRUE))/(1-2*_xlfn.NORM.DIST(0,$I91/2,$L91,TRUE))*$C91+($J91="Steady Growth")*(AND(BM$4&gt;=$E91,BM$4&lt;=$G91)*((BM$4-$E91+1)/($I91*($I91+1)/2)*$C91))+($J91="custom")*CustomCF!BF91</f>
        <v>0</v>
      </c>
      <c r="BN91" s="19">
        <f>($J91="Bell Curve")*(_xlfn.NORM.DIST(AND(BN$4&gt;=$E91,BN$4&lt;=$G91)*(BN$4-$E91+1),$I91/2,$L91,TRUE)-_xlfn.NORM.DIST(AND(BN$4&gt;=$E91,BN$4&lt;=$G91)*(BM$4-$E91+1),$I91/2,$L91,TRUE))/(1-2*_xlfn.NORM.DIST(0,$I91/2,$L91,TRUE))*$C91+($J91="Steady Growth")*(AND(BN$4&gt;=$E91,BN$4&lt;=$G91)*((BN$4-$E91+1)/($I91*($I91+1)/2)*$C91))+($J91="custom")*CustomCF!BG91</f>
        <v>0</v>
      </c>
      <c r="BO91" s="19">
        <f>($J91="Bell Curve")*(_xlfn.NORM.DIST(AND(BO$4&gt;=$E91,BO$4&lt;=$G91)*(BO$4-$E91+1),$I91/2,$L91,TRUE)-_xlfn.NORM.DIST(AND(BO$4&gt;=$E91,BO$4&lt;=$G91)*(BN$4-$E91+1),$I91/2,$L91,TRUE))/(1-2*_xlfn.NORM.DIST(0,$I91/2,$L91,TRUE))*$C91+($J91="Steady Growth")*(AND(BO$4&gt;=$E91,BO$4&lt;=$G91)*((BO$4-$E91+1)/($I91*($I91+1)/2)*$C91))+($J91="custom")*CustomCF!BH91</f>
        <v>0</v>
      </c>
      <c r="BP91" s="19">
        <f>($J91="Bell Curve")*(_xlfn.NORM.DIST(AND(BP$4&gt;=$E91,BP$4&lt;=$G91)*(BP$4-$E91+1),$I91/2,$L91,TRUE)-_xlfn.NORM.DIST(AND(BP$4&gt;=$E91,BP$4&lt;=$G91)*(BO$4-$E91+1),$I91/2,$L91,TRUE))/(1-2*_xlfn.NORM.DIST(0,$I91/2,$L91,TRUE))*$C91+($J91="Steady Growth")*(AND(BP$4&gt;=$E91,BP$4&lt;=$G91)*((BP$4-$E91+1)/($I91*($I91+1)/2)*$C91))+($J91="custom")*CustomCF!BI91</f>
        <v>0</v>
      </c>
      <c r="BQ91" s="19">
        <f>($J91="Bell Curve")*(_xlfn.NORM.DIST(AND(BQ$4&gt;=$E91,BQ$4&lt;=$G91)*(BQ$4-$E91+1),$I91/2,$L91,TRUE)-_xlfn.NORM.DIST(AND(BQ$4&gt;=$E91,BQ$4&lt;=$G91)*(BP$4-$E91+1),$I91/2,$L91,TRUE))/(1-2*_xlfn.NORM.DIST(0,$I91/2,$L91,TRUE))*$C91+($J91="Steady Growth")*(AND(BQ$4&gt;=$E91,BQ$4&lt;=$G91)*((BQ$4-$E91+1)/($I91*($I91+1)/2)*$C91))+($J91="custom")*CustomCF!BJ91</f>
        <v>0</v>
      </c>
      <c r="BR91" s="19">
        <f>($J91="Bell Curve")*(_xlfn.NORM.DIST(AND(BR$4&gt;=$E91,BR$4&lt;=$G91)*(BR$4-$E91+1),$I91/2,$L91,TRUE)-_xlfn.NORM.DIST(AND(BR$4&gt;=$E91,BR$4&lt;=$G91)*(BQ$4-$E91+1),$I91/2,$L91,TRUE))/(1-2*_xlfn.NORM.DIST(0,$I91/2,$L91,TRUE))*$C91+($J91="Steady Growth")*(AND(BR$4&gt;=$E91,BR$4&lt;=$G91)*((BR$4-$E91+1)/($I91*($I91+1)/2)*$C91))+($J91="custom")*CustomCF!BK91</f>
        <v>0</v>
      </c>
      <c r="BS91" s="19">
        <f>($J91="Bell Curve")*(_xlfn.NORM.DIST(AND(BS$4&gt;=$E91,BS$4&lt;=$G91)*(BS$4-$E91+1),$I91/2,$L91,TRUE)-_xlfn.NORM.DIST(AND(BS$4&gt;=$E91,BS$4&lt;=$G91)*(BR$4-$E91+1),$I91/2,$L91,TRUE))/(1-2*_xlfn.NORM.DIST(0,$I91/2,$L91,TRUE))*$C91+($J91="Steady Growth")*(AND(BS$4&gt;=$E91,BS$4&lt;=$G91)*((BS$4-$E91+1)/($I91*($I91+1)/2)*$C91))+($J91="custom")*CustomCF!BL91</f>
        <v>0</v>
      </c>
      <c r="BT91" s="19">
        <f>($J91="Bell Curve")*(_xlfn.NORM.DIST(AND(BT$4&gt;=$E91,BT$4&lt;=$G91)*(BT$4-$E91+1),$I91/2,$L91,TRUE)-_xlfn.NORM.DIST(AND(BT$4&gt;=$E91,BT$4&lt;=$G91)*(BS$4-$E91+1),$I91/2,$L91,TRUE))/(1-2*_xlfn.NORM.DIST(0,$I91/2,$L91,TRUE))*$C91+($J91="Steady Growth")*(AND(BT$4&gt;=$E91,BT$4&lt;=$G91)*((BT$4-$E91+1)/($I91*($I91+1)/2)*$C91))+($J91="custom")*CustomCF!BM91</f>
        <v>0</v>
      </c>
      <c r="BU91" s="19">
        <f>($J91="Bell Curve")*(_xlfn.NORM.DIST(AND(BU$4&gt;=$E91,BU$4&lt;=$G91)*(BU$4-$E91+1),$I91/2,$L91,TRUE)-_xlfn.NORM.DIST(AND(BU$4&gt;=$E91,BU$4&lt;=$G91)*(BT$4-$E91+1),$I91/2,$L91,TRUE))/(1-2*_xlfn.NORM.DIST(0,$I91/2,$L91,TRUE))*$C91+($J91="Steady Growth")*(AND(BU$4&gt;=$E91,BU$4&lt;=$G91)*((BU$4-$E91+1)/($I91*($I91+1)/2)*$C91))+($J91="custom")*CustomCF!BN91</f>
        <v>0</v>
      </c>
      <c r="BV91" s="19">
        <f>($J91="Bell Curve")*(_xlfn.NORM.DIST(AND(BV$4&gt;=$E91,BV$4&lt;=$G91)*(BV$4-$E91+1),$I91/2,$L91,TRUE)-_xlfn.NORM.DIST(AND(BV$4&gt;=$E91,BV$4&lt;=$G91)*(BU$4-$E91+1),$I91/2,$L91,TRUE))/(1-2*_xlfn.NORM.DIST(0,$I91/2,$L91,TRUE))*$C91+($J91="Steady Growth")*(AND(BV$4&gt;=$E91,BV$4&lt;=$G91)*((BV$4-$E91+1)/($I91*($I91+1)/2)*$C91))+($J91="custom")*CustomCF!BO91</f>
        <v>0</v>
      </c>
      <c r="BW91" s="19">
        <f>($J91="Bell Curve")*(_xlfn.NORM.DIST(AND(BW$4&gt;=$E91,BW$4&lt;=$G91)*(BW$4-$E91+1),$I91/2,$L91,TRUE)-_xlfn.NORM.DIST(AND(BW$4&gt;=$E91,BW$4&lt;=$G91)*(BV$4-$E91+1),$I91/2,$L91,TRUE))/(1-2*_xlfn.NORM.DIST(0,$I91/2,$L91,TRUE))*$C91+($J91="Steady Growth")*(AND(BW$4&gt;=$E91,BW$4&lt;=$G91)*((BW$4-$E91+1)/($I91*($I91+1)/2)*$C91))+($J91="custom")*CustomCF!BP91</f>
        <v>0</v>
      </c>
      <c r="BX91" s="19">
        <f>($J91="Bell Curve")*(_xlfn.NORM.DIST(AND(BX$4&gt;=$E91,BX$4&lt;=$G91)*(BX$4-$E91+1),$I91/2,$L91,TRUE)-_xlfn.NORM.DIST(AND(BX$4&gt;=$E91,BX$4&lt;=$G91)*(BW$4-$E91+1),$I91/2,$L91,TRUE))/(1-2*_xlfn.NORM.DIST(0,$I91/2,$L91,TRUE))*$C91+($J91="Steady Growth")*(AND(BX$4&gt;=$E91,BX$4&lt;=$G91)*((BX$4-$E91+1)/($I91*($I91+1)/2)*$C91))+($J91="custom")*CustomCF!BQ91</f>
        <v>0</v>
      </c>
      <c r="BY91" s="19">
        <f>($J91="Bell Curve")*(_xlfn.NORM.DIST(AND(BY$4&gt;=$E91,BY$4&lt;=$G91)*(BY$4-$E91+1),$I91/2,$L91,TRUE)-_xlfn.NORM.DIST(AND(BY$4&gt;=$E91,BY$4&lt;=$G91)*(BX$4-$E91+1),$I91/2,$L91,TRUE))/(1-2*_xlfn.NORM.DIST(0,$I91/2,$L91,TRUE))*$C91+($J91="Steady Growth")*(AND(BY$4&gt;=$E91,BY$4&lt;=$G91)*((BY$4-$E91+1)/($I91*($I91+1)/2)*$C91))+($J91="custom")*CustomCF!BR91</f>
        <v>0</v>
      </c>
      <c r="BZ91" s="19">
        <f>($J91="Bell Curve")*(_xlfn.NORM.DIST(AND(BZ$4&gt;=$E91,BZ$4&lt;=$G91)*(BZ$4-$E91+1),$I91/2,$L91,TRUE)-_xlfn.NORM.DIST(AND(BZ$4&gt;=$E91,BZ$4&lt;=$G91)*(BY$4-$E91+1),$I91/2,$L91,TRUE))/(1-2*_xlfn.NORM.DIST(0,$I91/2,$L91,TRUE))*$C91+($J91="Steady Growth")*(AND(BZ$4&gt;=$E91,BZ$4&lt;=$G91)*((BZ$4-$E91+1)/($I91*($I91+1)/2)*$C91))+($J91="custom")*CustomCF!BS91</f>
        <v>0</v>
      </c>
      <c r="CA91" s="19">
        <f>($J91="Bell Curve")*(_xlfn.NORM.DIST(AND(CA$4&gt;=$E91,CA$4&lt;=$G91)*(CA$4-$E91+1),$I91/2,$L91,TRUE)-_xlfn.NORM.DIST(AND(CA$4&gt;=$E91,CA$4&lt;=$G91)*(BZ$4-$E91+1),$I91/2,$L91,TRUE))/(1-2*_xlfn.NORM.DIST(0,$I91/2,$L91,TRUE))*$C91+($J91="Steady Growth")*(AND(CA$4&gt;=$E91,CA$4&lt;=$G91)*((CA$4-$E91+1)/($I91*($I91+1)/2)*$C91))+($J91="custom")*CustomCF!BT91</f>
        <v>0</v>
      </c>
      <c r="CB91" s="19">
        <f>($J91="Bell Curve")*(_xlfn.NORM.DIST(AND(CB$4&gt;=$E91,CB$4&lt;=$G91)*(CB$4-$E91+1),$I91/2,$L91,TRUE)-_xlfn.NORM.DIST(AND(CB$4&gt;=$E91,CB$4&lt;=$G91)*(CA$4-$E91+1),$I91/2,$L91,TRUE))/(1-2*_xlfn.NORM.DIST(0,$I91/2,$L91,TRUE))*$C91+($J91="Steady Growth")*(AND(CB$4&gt;=$E91,CB$4&lt;=$G91)*((CB$4-$E91+1)/($I91*($I91+1)/2)*$C91))+($J91="custom")*CustomCF!BU91</f>
        <v>0</v>
      </c>
      <c r="CC91" s="19">
        <f>($J91="Bell Curve")*(_xlfn.NORM.DIST(AND(CC$4&gt;=$E91,CC$4&lt;=$G91)*(CC$4-$E91+1),$I91/2,$L91,TRUE)-_xlfn.NORM.DIST(AND(CC$4&gt;=$E91,CC$4&lt;=$G91)*(CB$4-$E91+1),$I91/2,$L91,TRUE))/(1-2*_xlfn.NORM.DIST(0,$I91/2,$L91,TRUE))*$C91+($J91="Steady Growth")*(AND(CC$4&gt;=$E91,CC$4&lt;=$G91)*((CC$4-$E91+1)/($I91*($I91+1)/2)*$C91))+($J91="custom")*CustomCF!BV91</f>
        <v>0</v>
      </c>
      <c r="CD91" s="19">
        <f>($J91="Bell Curve")*(_xlfn.NORM.DIST(AND(CD$4&gt;=$E91,CD$4&lt;=$G91)*(CD$4-$E91+1),$I91/2,$L91,TRUE)-_xlfn.NORM.DIST(AND(CD$4&gt;=$E91,CD$4&lt;=$G91)*(CC$4-$E91+1),$I91/2,$L91,TRUE))/(1-2*_xlfn.NORM.DIST(0,$I91/2,$L91,TRUE))*$C91+($J91="Steady Growth")*(AND(CD$4&gt;=$E91,CD$4&lt;=$G91)*((CD$4-$E91+1)/($I91*($I91+1)/2)*$C91))+($J91="custom")*CustomCF!BW91</f>
        <v>0</v>
      </c>
      <c r="CE91" s="19">
        <f>($J91="Bell Curve")*(_xlfn.NORM.DIST(AND(CE$4&gt;=$E91,CE$4&lt;=$G91)*(CE$4-$E91+1),$I91/2,$L91,TRUE)-_xlfn.NORM.DIST(AND(CE$4&gt;=$E91,CE$4&lt;=$G91)*(CD$4-$E91+1),$I91/2,$L91,TRUE))/(1-2*_xlfn.NORM.DIST(0,$I91/2,$L91,TRUE))*$C91+($J91="Steady Growth")*(AND(CE$4&gt;=$E91,CE$4&lt;=$G91)*((CE$4-$E91+1)/($I91*($I91+1)/2)*$C91))+($J91="custom")*CustomCF!BX91</f>
        <v>0</v>
      </c>
      <c r="CF91" s="19">
        <f>($J91="Bell Curve")*(_xlfn.NORM.DIST(AND(CF$4&gt;=$E91,CF$4&lt;=$G91)*(CF$4-$E91+1),$I91/2,$L91,TRUE)-_xlfn.NORM.DIST(AND(CF$4&gt;=$E91,CF$4&lt;=$G91)*(CE$4-$E91+1),$I91/2,$L91,TRUE))/(1-2*_xlfn.NORM.DIST(0,$I91/2,$L91,TRUE))*$C91+($J91="Steady Growth")*(AND(CF$4&gt;=$E91,CF$4&lt;=$G91)*((CF$4-$E91+1)/($I91*($I91+1)/2)*$C91))+($J91="custom")*CustomCF!BY91</f>
        <v>0</v>
      </c>
      <c r="CG91" s="19">
        <f>($J91="Bell Curve")*(_xlfn.NORM.DIST(AND(CG$4&gt;=$E91,CG$4&lt;=$G91)*(CG$4-$E91+1),$I91/2,$L91,TRUE)-_xlfn.NORM.DIST(AND(CG$4&gt;=$E91,CG$4&lt;=$G91)*(CF$4-$E91+1),$I91/2,$L91,TRUE))/(1-2*_xlfn.NORM.DIST(0,$I91/2,$L91,TRUE))*$C91+($J91="Steady Growth")*(AND(CG$4&gt;=$E91,CG$4&lt;=$G91)*((CG$4-$E91+1)/($I91*($I91+1)/2)*$C91))+($J91="custom")*CustomCF!BZ91</f>
        <v>0</v>
      </c>
      <c r="CH91" s="19">
        <f>($J91="Bell Curve")*(_xlfn.NORM.DIST(AND(CH$4&gt;=$E91,CH$4&lt;=$G91)*(CH$4-$E91+1),$I91/2,$L91,TRUE)-_xlfn.NORM.DIST(AND(CH$4&gt;=$E91,CH$4&lt;=$G91)*(CG$4-$E91+1),$I91/2,$L91,TRUE))/(1-2*_xlfn.NORM.DIST(0,$I91/2,$L91,TRUE))*$C91+($J91="Steady Growth")*(AND(CH$4&gt;=$E91,CH$4&lt;=$G91)*((CH$4-$E91+1)/($I91*($I91+1)/2)*$C91))+($J91="custom")*CustomCF!CA91</f>
        <v>0</v>
      </c>
      <c r="CI91" s="19">
        <f>($J91="Bell Curve")*(_xlfn.NORM.DIST(AND(CI$4&gt;=$E91,CI$4&lt;=$G91)*(CI$4-$E91+1),$I91/2,$L91,TRUE)-_xlfn.NORM.DIST(AND(CI$4&gt;=$E91,CI$4&lt;=$G91)*(CH$4-$E91+1),$I91/2,$L91,TRUE))/(1-2*_xlfn.NORM.DIST(0,$I91/2,$L91,TRUE))*$C91+($J91="Steady Growth")*(AND(CI$4&gt;=$E91,CI$4&lt;=$G91)*((CI$4-$E91+1)/($I91*($I91+1)/2)*$C91))+($J91="custom")*CustomCF!CB91</f>
        <v>0</v>
      </c>
      <c r="CJ91" s="19">
        <f>($J91="Bell Curve")*(_xlfn.NORM.DIST(AND(CJ$4&gt;=$E91,CJ$4&lt;=$G91)*(CJ$4-$E91+1),$I91/2,$L91,TRUE)-_xlfn.NORM.DIST(AND(CJ$4&gt;=$E91,CJ$4&lt;=$G91)*(CI$4-$E91+1),$I91/2,$L91,TRUE))/(1-2*_xlfn.NORM.DIST(0,$I91/2,$L91,TRUE))*$C91+($J91="Steady Growth")*(AND(CJ$4&gt;=$E91,CJ$4&lt;=$G91)*((CJ$4-$E91+1)/($I91*($I91+1)/2)*$C91))+($J91="custom")*CustomCF!CC91</f>
        <v>0</v>
      </c>
      <c r="CK91" s="19">
        <f>($J91="Bell Curve")*(_xlfn.NORM.DIST(AND(CK$4&gt;=$E91,CK$4&lt;=$G91)*(CK$4-$E91+1),$I91/2,$L91,TRUE)-_xlfn.NORM.DIST(AND(CK$4&gt;=$E91,CK$4&lt;=$G91)*(CJ$4-$E91+1),$I91/2,$L91,TRUE))/(1-2*_xlfn.NORM.DIST(0,$I91/2,$L91,TRUE))*$C91+($J91="Steady Growth")*(AND(CK$4&gt;=$E91,CK$4&lt;=$G91)*((CK$4-$E91+1)/($I91*($I91+1)/2)*$C91))+($J91="custom")*CustomCF!CD91</f>
        <v>0</v>
      </c>
      <c r="CL91" s="19">
        <f>($J91="Bell Curve")*(_xlfn.NORM.DIST(AND(CL$4&gt;=$E91,CL$4&lt;=$G91)*(CL$4-$E91+1),$I91/2,$L91,TRUE)-_xlfn.NORM.DIST(AND(CL$4&gt;=$E91,CL$4&lt;=$G91)*(CK$4-$E91+1),$I91/2,$L91,TRUE))/(1-2*_xlfn.NORM.DIST(0,$I91/2,$L91,TRUE))*$C91+($J91="Steady Growth")*(AND(CL$4&gt;=$E91,CL$4&lt;=$G91)*((CL$4-$E91+1)/($I91*($I91+1)/2)*$C91))+($J91="custom")*CustomCF!CE91</f>
        <v>0</v>
      </c>
      <c r="CM91" s="19">
        <f>($J91="Bell Curve")*(_xlfn.NORM.DIST(AND(CM$4&gt;=$E91,CM$4&lt;=$G91)*(CM$4-$E91+1),$I91/2,$L91,TRUE)-_xlfn.NORM.DIST(AND(CM$4&gt;=$E91,CM$4&lt;=$G91)*(CL$4-$E91+1),$I91/2,$L91,TRUE))/(1-2*_xlfn.NORM.DIST(0,$I91/2,$L91,TRUE))*$C91+($J91="Steady Growth")*(AND(CM$4&gt;=$E91,CM$4&lt;=$G91)*((CM$4-$E91+1)/($I91*($I91+1)/2)*$C91))+($J91="custom")*CustomCF!CF91</f>
        <v>0</v>
      </c>
      <c r="CN91" s="19">
        <f>($J91="Bell Curve")*(_xlfn.NORM.DIST(AND(CN$4&gt;=$E91,CN$4&lt;=$G91)*(CN$4-$E91+1),$I91/2,$L91,TRUE)-_xlfn.NORM.DIST(AND(CN$4&gt;=$E91,CN$4&lt;=$G91)*(CM$4-$E91+1),$I91/2,$L91,TRUE))/(1-2*_xlfn.NORM.DIST(0,$I91/2,$L91,TRUE))*$C91+($J91="Steady Growth")*(AND(CN$4&gt;=$E91,CN$4&lt;=$G91)*((CN$4-$E91+1)/($I91*($I91+1)/2)*$C91))+($J91="custom")*CustomCF!CG91</f>
        <v>0</v>
      </c>
      <c r="CO91" s="19">
        <f>($J91="Bell Curve")*(_xlfn.NORM.DIST(AND(CO$4&gt;=$E91,CO$4&lt;=$G91)*(CO$4-$E91+1),$I91/2,$L91,TRUE)-_xlfn.NORM.DIST(AND(CO$4&gt;=$E91,CO$4&lt;=$G91)*(CN$4-$E91+1),$I91/2,$L91,TRUE))/(1-2*_xlfn.NORM.DIST(0,$I91/2,$L91,TRUE))*$C91+($J91="Steady Growth")*(AND(CO$4&gt;=$E91,CO$4&lt;=$G91)*((CO$4-$E91+1)/($I91*($I91+1)/2)*$C91))+($J91="custom")*CustomCF!CH91</f>
        <v>0</v>
      </c>
      <c r="CP91" s="19">
        <f>($J91="Bell Curve")*(_xlfn.NORM.DIST(AND(CP$4&gt;=$E91,CP$4&lt;=$G91)*(CP$4-$E91+1),$I91/2,$L91,TRUE)-_xlfn.NORM.DIST(AND(CP$4&gt;=$E91,CP$4&lt;=$G91)*(CO$4-$E91+1),$I91/2,$L91,TRUE))/(1-2*_xlfn.NORM.DIST(0,$I91/2,$L91,TRUE))*$C91+($J91="Steady Growth")*(AND(CP$4&gt;=$E91,CP$4&lt;=$G91)*((CP$4-$E91+1)/($I91*($I91+1)/2)*$C91))+($J91="custom")*CustomCF!CI91</f>
        <v>0</v>
      </c>
      <c r="CQ91" s="19">
        <f>($J91="Bell Curve")*(_xlfn.NORM.DIST(AND(CQ$4&gt;=$E91,CQ$4&lt;=$G91)*(CQ$4-$E91+1),$I91/2,$L91,TRUE)-_xlfn.NORM.DIST(AND(CQ$4&gt;=$E91,CQ$4&lt;=$G91)*(CP$4-$E91+1),$I91/2,$L91,TRUE))/(1-2*_xlfn.NORM.DIST(0,$I91/2,$L91,TRUE))*$C91+($J91="Steady Growth")*(AND(CQ$4&gt;=$E91,CQ$4&lt;=$G91)*((CQ$4-$E91+1)/($I91*($I91+1)/2)*$C91))+($J91="custom")*CustomCF!CJ91</f>
        <v>0</v>
      </c>
      <c r="CR91" s="19">
        <f>($J91="Bell Curve")*(_xlfn.NORM.DIST(AND(CR$4&gt;=$E91,CR$4&lt;=$G91)*(CR$4-$E91+1),$I91/2,$L91,TRUE)-_xlfn.NORM.DIST(AND(CR$4&gt;=$E91,CR$4&lt;=$G91)*(CQ$4-$E91+1),$I91/2,$L91,TRUE))/(1-2*_xlfn.NORM.DIST(0,$I91/2,$L91,TRUE))*$C91+($J91="Steady Growth")*(AND(CR$4&gt;=$E91,CR$4&lt;=$G91)*((CR$4-$E91+1)/($I91*($I91+1)/2)*$C91))+($J91="custom")*CustomCF!CK91</f>
        <v>0</v>
      </c>
      <c r="CS91" s="19">
        <f>($J91="Bell Curve")*(_xlfn.NORM.DIST(AND(CS$4&gt;=$E91,CS$4&lt;=$G91)*(CS$4-$E91+1),$I91/2,$L91,TRUE)-_xlfn.NORM.DIST(AND(CS$4&gt;=$E91,CS$4&lt;=$G91)*(CR$4-$E91+1),$I91/2,$L91,TRUE))/(1-2*_xlfn.NORM.DIST(0,$I91/2,$L91,TRUE))*$C91+($J91="Steady Growth")*(AND(CS$4&gt;=$E91,CS$4&lt;=$G91)*((CS$4-$E91+1)/($I91*($I91+1)/2)*$C91))+($J91="custom")*CustomCF!CL91</f>
        <v>0</v>
      </c>
      <c r="CT91" s="19">
        <f>($J91="Bell Curve")*(_xlfn.NORM.DIST(AND(CT$4&gt;=$E91,CT$4&lt;=$G91)*(CT$4-$E91+1),$I91/2,$L91,TRUE)-_xlfn.NORM.DIST(AND(CT$4&gt;=$E91,CT$4&lt;=$G91)*(CS$4-$E91+1),$I91/2,$L91,TRUE))/(1-2*_xlfn.NORM.DIST(0,$I91/2,$L91,TRUE))*$C91+($J91="Steady Growth")*(AND(CT$4&gt;=$E91,CT$4&lt;=$G91)*((CT$4-$E91+1)/($I91*($I91+1)/2)*$C91))+($J91="custom")*CustomCF!CM91</f>
        <v>0</v>
      </c>
      <c r="CU91" s="19">
        <f>($J91="Bell Curve")*(_xlfn.NORM.DIST(AND(CU$4&gt;=$E91,CU$4&lt;=$G91)*(CU$4-$E91+1),$I91/2,$L91,TRUE)-_xlfn.NORM.DIST(AND(CU$4&gt;=$E91,CU$4&lt;=$G91)*(CT$4-$E91+1),$I91/2,$L91,TRUE))/(1-2*_xlfn.NORM.DIST(0,$I91/2,$L91,TRUE))*$C91+($J91="Steady Growth")*(AND(CU$4&gt;=$E91,CU$4&lt;=$G91)*((CU$4-$E91+1)/($I91*($I91+1)/2)*$C91))+($J91="custom")*CustomCF!CN91</f>
        <v>0</v>
      </c>
      <c r="CV91" s="19">
        <f>($J91="Bell Curve")*(_xlfn.NORM.DIST(AND(CV$4&gt;=$E91,CV$4&lt;=$G91)*(CV$4-$E91+1),$I91/2,$L91,TRUE)-_xlfn.NORM.DIST(AND(CV$4&gt;=$E91,CV$4&lt;=$G91)*(CU$4-$E91+1),$I91/2,$L91,TRUE))/(1-2*_xlfn.NORM.DIST(0,$I91/2,$L91,TRUE))*$C91+($J91="Steady Growth")*(AND(CV$4&gt;=$E91,CV$4&lt;=$G91)*((CV$4-$E91+1)/($I91*($I91+1)/2)*$C91))+($J91="custom")*CustomCF!CO91</f>
        <v>0</v>
      </c>
      <c r="CW91" s="19">
        <f>($J91="Bell Curve")*(_xlfn.NORM.DIST(AND(CW$4&gt;=$E91,CW$4&lt;=$G91)*(CW$4-$E91+1),$I91/2,$L91,TRUE)-_xlfn.NORM.DIST(AND(CW$4&gt;=$E91,CW$4&lt;=$G91)*(CV$4-$E91+1),$I91/2,$L91,TRUE))/(1-2*_xlfn.NORM.DIST(0,$I91/2,$L91,TRUE))*$C91+($J91="Steady Growth")*(AND(CW$4&gt;=$E91,CW$4&lt;=$G91)*((CW$4-$E91+1)/($I91*($I91+1)/2)*$C91))+($J91="custom")*CustomCF!CP91</f>
        <v>0</v>
      </c>
      <c r="CX91" s="19">
        <f>($J91="Bell Curve")*(_xlfn.NORM.DIST(AND(CX$4&gt;=$E91,CX$4&lt;=$G91)*(CX$4-$E91+1),$I91/2,$L91,TRUE)-_xlfn.NORM.DIST(AND(CX$4&gt;=$E91,CX$4&lt;=$G91)*(CW$4-$E91+1),$I91/2,$L91,TRUE))/(1-2*_xlfn.NORM.DIST(0,$I91/2,$L91,TRUE))*$C91+($J91="Steady Growth")*(AND(CX$4&gt;=$E91,CX$4&lt;=$G91)*((CX$4-$E91+1)/($I91*($I91+1)/2)*$C91))+($J91="custom")*CustomCF!CQ91</f>
        <v>0</v>
      </c>
      <c r="CY91" s="19">
        <f>($J91="Bell Curve")*(_xlfn.NORM.DIST(AND(CY$4&gt;=$E91,CY$4&lt;=$G91)*(CY$4-$E91+1),$I91/2,$L91,TRUE)-_xlfn.NORM.DIST(AND(CY$4&gt;=$E91,CY$4&lt;=$G91)*(CX$4-$E91+1),$I91/2,$L91,TRUE))/(1-2*_xlfn.NORM.DIST(0,$I91/2,$L91,TRUE))*$C91+($J91="Steady Growth")*(AND(CY$4&gt;=$E91,CY$4&lt;=$G91)*((CY$4-$E91+1)/($I91*($I91+1)/2)*$C91))+($J91="custom")*CustomCF!CR91</f>
        <v>0</v>
      </c>
      <c r="CZ91" s="19">
        <f>($J91="Bell Curve")*(_xlfn.NORM.DIST(AND(CZ$4&gt;=$E91,CZ$4&lt;=$G91)*(CZ$4-$E91+1),$I91/2,$L91,TRUE)-_xlfn.NORM.DIST(AND(CZ$4&gt;=$E91,CZ$4&lt;=$G91)*(CY$4-$E91+1),$I91/2,$L91,TRUE))/(1-2*_xlfn.NORM.DIST(0,$I91/2,$L91,TRUE))*$C91+($J91="Steady Growth")*(AND(CZ$4&gt;=$E91,CZ$4&lt;=$G91)*((CZ$4-$E91+1)/($I91*($I91+1)/2)*$C91))+($J91="custom")*CustomCF!CS91</f>
        <v>0</v>
      </c>
      <c r="DA91" s="19">
        <f>($J91="Bell Curve")*(_xlfn.NORM.DIST(AND(DA$4&gt;=$E91,DA$4&lt;=$G91)*(DA$4-$E91+1),$I91/2,$L91,TRUE)-_xlfn.NORM.DIST(AND(DA$4&gt;=$E91,DA$4&lt;=$G91)*(CZ$4-$E91+1),$I91/2,$L91,TRUE))/(1-2*_xlfn.NORM.DIST(0,$I91/2,$L91,TRUE))*$C91+($J91="Steady Growth")*(AND(DA$4&gt;=$E91,DA$4&lt;=$G91)*((DA$4-$E91+1)/($I91*($I91+1)/2)*$C91))+($J91="custom")*CustomCF!CT91</f>
        <v>0</v>
      </c>
      <c r="DB91" s="19">
        <f>($J91="Bell Curve")*(_xlfn.NORM.DIST(AND(DB$4&gt;=$E91,DB$4&lt;=$G91)*(DB$4-$E91+1),$I91/2,$L91,TRUE)-_xlfn.NORM.DIST(AND(DB$4&gt;=$E91,DB$4&lt;=$G91)*(DA$4-$E91+1),$I91/2,$L91,TRUE))/(1-2*_xlfn.NORM.DIST(0,$I91/2,$L91,TRUE))*$C91+($J91="Steady Growth")*(AND(DB$4&gt;=$E91,DB$4&lt;=$G91)*((DB$4-$E91+1)/($I91*($I91+1)/2)*$C91))+($J91="custom")*CustomCF!CU91</f>
        <v>0</v>
      </c>
      <c r="DC91" s="19">
        <f>($J91="Bell Curve")*(_xlfn.NORM.DIST(AND(DC$4&gt;=$E91,DC$4&lt;=$G91)*(DC$4-$E91+1),$I91/2,$L91,TRUE)-_xlfn.NORM.DIST(AND(DC$4&gt;=$E91,DC$4&lt;=$G91)*(DB$4-$E91+1),$I91/2,$L91,TRUE))/(1-2*_xlfn.NORM.DIST(0,$I91/2,$L91,TRUE))*$C91+($J91="Steady Growth")*(AND(DC$4&gt;=$E91,DC$4&lt;=$G91)*((DC$4-$E91+1)/($I91*($I91+1)/2)*$C91))+($J91="custom")*CustomCF!CV91</f>
        <v>0</v>
      </c>
      <c r="DD91" s="19">
        <f>($J91="Bell Curve")*(_xlfn.NORM.DIST(AND(DD$4&gt;=$E91,DD$4&lt;=$G91)*(DD$4-$E91+1),$I91/2,$L91,TRUE)-_xlfn.NORM.DIST(AND(DD$4&gt;=$E91,DD$4&lt;=$G91)*(DC$4-$E91+1),$I91/2,$L91,TRUE))/(1-2*_xlfn.NORM.DIST(0,$I91/2,$L91,TRUE))*$C91+($J91="Steady Growth")*(AND(DD$4&gt;=$E91,DD$4&lt;=$G91)*((DD$4-$E91+1)/($I91*($I91+1)/2)*$C91))+($J91="custom")*CustomCF!CW91</f>
        <v>0</v>
      </c>
      <c r="DE91" s="19">
        <f>($J91="Bell Curve")*(_xlfn.NORM.DIST(AND(DE$4&gt;=$E91,DE$4&lt;=$G91)*(DE$4-$E91+1),$I91/2,$L91,TRUE)-_xlfn.NORM.DIST(AND(DE$4&gt;=$E91,DE$4&lt;=$G91)*(DD$4-$E91+1),$I91/2,$L91,TRUE))/(1-2*_xlfn.NORM.DIST(0,$I91/2,$L91,TRUE))*$C91+($J91="Steady Growth")*(AND(DE$4&gt;=$E91,DE$4&lt;=$G91)*((DE$4-$E91+1)/($I91*($I91+1)/2)*$C91))+($J91="custom")*CustomCF!CX91</f>
        <v>0</v>
      </c>
      <c r="DF91" s="19">
        <f>($J91="Bell Curve")*(_xlfn.NORM.DIST(AND(DF$4&gt;=$E91,DF$4&lt;=$G91)*(DF$4-$E91+1),$I91/2,$L91,TRUE)-_xlfn.NORM.DIST(AND(DF$4&gt;=$E91,DF$4&lt;=$G91)*(DE$4-$E91+1),$I91/2,$L91,TRUE))/(1-2*_xlfn.NORM.DIST(0,$I91/2,$L91,TRUE))*$C91+($J91="Steady Growth")*(AND(DF$4&gt;=$E91,DF$4&lt;=$G91)*((DF$4-$E91+1)/($I91*($I91+1)/2)*$C91))+($J91="custom")*CustomCF!CY91</f>
        <v>0</v>
      </c>
      <c r="DG91" s="19">
        <f>($J91="Bell Curve")*(_xlfn.NORM.DIST(AND(DG$4&gt;=$E91,DG$4&lt;=$G91)*(DG$4-$E91+1),$I91/2,$L91,TRUE)-_xlfn.NORM.DIST(AND(DG$4&gt;=$E91,DG$4&lt;=$G91)*(DF$4-$E91+1),$I91/2,$L91,TRUE))/(1-2*_xlfn.NORM.DIST(0,$I91/2,$L91,TRUE))*$C91+($J91="Steady Growth")*(AND(DG$4&gt;=$E91,DG$4&lt;=$G91)*((DG$4-$E91+1)/($I91*($I91+1)/2)*$C91))+($J91="custom")*CustomCF!CZ91</f>
        <v>0</v>
      </c>
      <c r="DH91" s="19">
        <f>($J91="Bell Curve")*(_xlfn.NORM.DIST(AND(DH$4&gt;=$E91,DH$4&lt;=$G91)*(DH$4-$E91+1),$I91/2,$L91,TRUE)-_xlfn.NORM.DIST(AND(DH$4&gt;=$E91,DH$4&lt;=$G91)*(DG$4-$E91+1),$I91/2,$L91,TRUE))/(1-2*_xlfn.NORM.DIST(0,$I91/2,$L91,TRUE))*$C91+($J91="Steady Growth")*(AND(DH$4&gt;=$E91,DH$4&lt;=$G91)*((DH$4-$E91+1)/($I91*($I91+1)/2)*$C91))+($J91="custom")*CustomCF!DA91</f>
        <v>0</v>
      </c>
      <c r="DI91" s="19">
        <f>($J91="Bell Curve")*(_xlfn.NORM.DIST(AND(DI$4&gt;=$E91,DI$4&lt;=$G91)*(DI$4-$E91+1),$I91/2,$L91,TRUE)-_xlfn.NORM.DIST(AND(DI$4&gt;=$E91,DI$4&lt;=$G91)*(DH$4-$E91+1),$I91/2,$L91,TRUE))/(1-2*_xlfn.NORM.DIST(0,$I91/2,$L91,TRUE))*$C91+($J91="Steady Growth")*(AND(DI$4&gt;=$E91,DI$4&lt;=$G91)*((DI$4-$E91+1)/($I91*($I91+1)/2)*$C91))+($J91="custom")*CustomCF!DB91</f>
        <v>0</v>
      </c>
      <c r="DJ91" s="19">
        <f>($J91="Bell Curve")*(_xlfn.NORM.DIST(AND(DJ$4&gt;=$E91,DJ$4&lt;=$G91)*(DJ$4-$E91+1),$I91/2,$L91,TRUE)-_xlfn.NORM.DIST(AND(DJ$4&gt;=$E91,DJ$4&lt;=$G91)*(DI$4-$E91+1),$I91/2,$L91,TRUE))/(1-2*_xlfn.NORM.DIST(0,$I91/2,$L91,TRUE))*$C91+($J91="Steady Growth")*(AND(DJ$4&gt;=$E91,DJ$4&lt;=$G91)*((DJ$4-$E91+1)/($I91*($I91+1)/2)*$C91))+($J91="custom")*CustomCF!DC91</f>
        <v>0</v>
      </c>
      <c r="DK91" s="19">
        <f>($J91="Bell Curve")*(_xlfn.NORM.DIST(AND(DK$4&gt;=$E91,DK$4&lt;=$G91)*(DK$4-$E91+1),$I91/2,$L91,TRUE)-_xlfn.NORM.DIST(AND(DK$4&gt;=$E91,DK$4&lt;=$G91)*(DJ$4-$E91+1),$I91/2,$L91,TRUE))/(1-2*_xlfn.NORM.DIST(0,$I91/2,$L91,TRUE))*$C91+($J91="Steady Growth")*(AND(DK$4&gt;=$E91,DK$4&lt;=$G91)*((DK$4-$E91+1)/($I91*($I91+1)/2)*$C91))+($J91="custom")*CustomCF!DD91</f>
        <v>0</v>
      </c>
      <c r="DL91" s="19">
        <f>($J91="Bell Curve")*(_xlfn.NORM.DIST(AND(DL$4&gt;=$E91,DL$4&lt;=$G91)*(DL$4-$E91+1),$I91/2,$L91,TRUE)-_xlfn.NORM.DIST(AND(DL$4&gt;=$E91,DL$4&lt;=$G91)*(DK$4-$E91+1),$I91/2,$L91,TRUE))/(1-2*_xlfn.NORM.DIST(0,$I91/2,$L91,TRUE))*$C91+($J91="Steady Growth")*(AND(DL$4&gt;=$E91,DL$4&lt;=$G91)*((DL$4-$E91+1)/($I91*($I91+1)/2)*$C91))+($J91="custom")*CustomCF!DE91</f>
        <v>0</v>
      </c>
      <c r="DM91" s="19">
        <f>($J91="Bell Curve")*(_xlfn.NORM.DIST(AND(DM$4&gt;=$E91,DM$4&lt;=$G91)*(DM$4-$E91+1),$I91/2,$L91,TRUE)-_xlfn.NORM.DIST(AND(DM$4&gt;=$E91,DM$4&lt;=$G91)*(DL$4-$E91+1),$I91/2,$L91,TRUE))/(1-2*_xlfn.NORM.DIST(0,$I91/2,$L91,TRUE))*$C91+($J91="Steady Growth")*(AND(DM$4&gt;=$E91,DM$4&lt;=$G91)*((DM$4-$E91+1)/($I91*($I91+1)/2)*$C91))+($J91="custom")*CustomCF!DF91</f>
        <v>0</v>
      </c>
      <c r="DN91" s="19">
        <f>($J91="Bell Curve")*(_xlfn.NORM.DIST(AND(DN$4&gt;=$E91,DN$4&lt;=$G91)*(DN$4-$E91+1),$I91/2,$L91,TRUE)-_xlfn.NORM.DIST(AND(DN$4&gt;=$E91,DN$4&lt;=$G91)*(DM$4-$E91+1),$I91/2,$L91,TRUE))/(1-2*_xlfn.NORM.DIST(0,$I91/2,$L91,TRUE))*$C91+($J91="Steady Growth")*(AND(DN$4&gt;=$E91,DN$4&lt;=$G91)*((DN$4-$E91+1)/($I91*($I91+1)/2)*$C91))+($J91="custom")*CustomCF!DG91</f>
        <v>0</v>
      </c>
      <c r="DO91" s="19">
        <f>($J91="Bell Curve")*(_xlfn.NORM.DIST(AND(DO$4&gt;=$E91,DO$4&lt;=$G91)*(DO$4-$E91+1),$I91/2,$L91,TRUE)-_xlfn.NORM.DIST(AND(DO$4&gt;=$E91,DO$4&lt;=$G91)*(DN$4-$E91+1),$I91/2,$L91,TRUE))/(1-2*_xlfn.NORM.DIST(0,$I91/2,$L91,TRUE))*$C91+($J91="Steady Growth")*(AND(DO$4&gt;=$E91,DO$4&lt;=$G91)*((DO$4-$E91+1)/($I91*($I91+1)/2)*$C91))+($J91="custom")*CustomCF!DH91</f>
        <v>0</v>
      </c>
      <c r="DP91" s="19">
        <f>($J91="Bell Curve")*(_xlfn.NORM.DIST(AND(DP$4&gt;=$E91,DP$4&lt;=$G91)*(DP$4-$E91+1),$I91/2,$L91,TRUE)-_xlfn.NORM.DIST(AND(DP$4&gt;=$E91,DP$4&lt;=$G91)*(DO$4-$E91+1),$I91/2,$L91,TRUE))/(1-2*_xlfn.NORM.DIST(0,$I91/2,$L91,TRUE))*$C91+($J91="Steady Growth")*(AND(DP$4&gt;=$E91,DP$4&lt;=$G91)*((DP$4-$E91+1)/($I91*($I91+1)/2)*$C91))+($J91="custom")*CustomCF!DI91</f>
        <v>0</v>
      </c>
      <c r="DQ91" s="19">
        <f>($J91="Bell Curve")*(_xlfn.NORM.DIST(AND(DQ$4&gt;=$E91,DQ$4&lt;=$G91)*(DQ$4-$E91+1),$I91/2,$L91,TRUE)-_xlfn.NORM.DIST(AND(DQ$4&gt;=$E91,DQ$4&lt;=$G91)*(DP$4-$E91+1),$I91/2,$L91,TRUE))/(1-2*_xlfn.NORM.DIST(0,$I91/2,$L91,TRUE))*$C91+($J91="Steady Growth")*(AND(DQ$4&gt;=$E91,DQ$4&lt;=$G91)*((DQ$4-$E91+1)/($I91*($I91+1)/2)*$C91))+($J91="custom")*CustomCF!DJ91</f>
        <v>0</v>
      </c>
      <c r="DR91" s="19">
        <f>($J91="Bell Curve")*(_xlfn.NORM.DIST(AND(DR$4&gt;=$E91,DR$4&lt;=$G91)*(DR$4-$E91+1),$I91/2,$L91,TRUE)-_xlfn.NORM.DIST(AND(DR$4&gt;=$E91,DR$4&lt;=$G91)*(DQ$4-$E91+1),$I91/2,$L91,TRUE))/(1-2*_xlfn.NORM.DIST(0,$I91/2,$L91,TRUE))*$C91+($J91="Steady Growth")*(AND(DR$4&gt;=$E91,DR$4&lt;=$G91)*((DR$4-$E91+1)/($I91*($I91+1)/2)*$C91))+($J91="custom")*CustomCF!DK91</f>
        <v>0</v>
      </c>
      <c r="DS91" s="19">
        <f>($J91="Bell Curve")*(_xlfn.NORM.DIST(AND(DS$4&gt;=$E91,DS$4&lt;=$G91)*(DS$4-$E91+1),$I91/2,$L91,TRUE)-_xlfn.NORM.DIST(AND(DS$4&gt;=$E91,DS$4&lt;=$G91)*(DR$4-$E91+1),$I91/2,$L91,TRUE))/(1-2*_xlfn.NORM.DIST(0,$I91/2,$L91,TRUE))*$C91+($J91="Steady Growth")*(AND(DS$4&gt;=$E91,DS$4&lt;=$G91)*((DS$4-$E91+1)/($I91*($I91+1)/2)*$C91))+($J91="custom")*CustomCF!DL91</f>
        <v>0</v>
      </c>
      <c r="DT91" s="19">
        <f>($J91="Bell Curve")*(_xlfn.NORM.DIST(AND(DT$4&gt;=$E91,DT$4&lt;=$G91)*(DT$4-$E91+1),$I91/2,$L91,TRUE)-_xlfn.NORM.DIST(AND(DT$4&gt;=$E91,DT$4&lt;=$G91)*(DS$4-$E91+1),$I91/2,$L91,TRUE))/(1-2*_xlfn.NORM.DIST(0,$I91/2,$L91,TRUE))*$C91+($J91="Steady Growth")*(AND(DT$4&gt;=$E91,DT$4&lt;=$G91)*((DT$4-$E91+1)/($I91*($I91+1)/2)*$C91))+($J91="custom")*CustomCF!DM91</f>
        <v>0</v>
      </c>
      <c r="DU91" s="19">
        <f>($J91="Bell Curve")*(_xlfn.NORM.DIST(AND(DU$4&gt;=$E91,DU$4&lt;=$G91)*(DU$4-$E91+1),$I91/2,$L91,TRUE)-_xlfn.NORM.DIST(AND(DU$4&gt;=$E91,DU$4&lt;=$G91)*(DT$4-$E91+1),$I91/2,$L91,TRUE))/(1-2*_xlfn.NORM.DIST(0,$I91/2,$L91,TRUE))*$C91+($J91="Steady Growth")*(AND(DU$4&gt;=$E91,DU$4&lt;=$G91)*((DU$4-$E91+1)/($I91*($I91+1)/2)*$C91))+($J91="custom")*CustomCF!DN91</f>
        <v>0</v>
      </c>
      <c r="DV91" s="19">
        <f>($J91="Bell Curve")*(_xlfn.NORM.DIST(AND(DV$4&gt;=$E91,DV$4&lt;=$G91)*(DV$4-$E91+1),$I91/2,$L91,TRUE)-_xlfn.NORM.DIST(AND(DV$4&gt;=$E91,DV$4&lt;=$G91)*(DU$4-$E91+1),$I91/2,$L91,TRUE))/(1-2*_xlfn.NORM.DIST(0,$I91/2,$L91,TRUE))*$C91+($J91="Steady Growth")*(AND(DV$4&gt;=$E91,DV$4&lt;=$G91)*((DV$4-$E91+1)/($I91*($I91+1)/2)*$C91))+($J91="custom")*CustomCF!DO91</f>
        <v>0</v>
      </c>
      <c r="DW91" s="19">
        <f>($J91="Bell Curve")*(_xlfn.NORM.DIST(AND(DW$4&gt;=$E91,DW$4&lt;=$G91)*(DW$4-$E91+1),$I91/2,$L91,TRUE)-_xlfn.NORM.DIST(AND(DW$4&gt;=$E91,DW$4&lt;=$G91)*(DV$4-$E91+1),$I91/2,$L91,TRUE))/(1-2*_xlfn.NORM.DIST(0,$I91/2,$L91,TRUE))*$C91+($J91="Steady Growth")*(AND(DW$4&gt;=$E91,DW$4&lt;=$G91)*((DW$4-$E91+1)/($I91*($I91+1)/2)*$C91))+($J91="custom")*CustomCF!DP91</f>
        <v>0</v>
      </c>
      <c r="DX91" s="19">
        <f>($J91="Bell Curve")*(_xlfn.NORM.DIST(AND(DX$4&gt;=$E91,DX$4&lt;=$G91)*(DX$4-$E91+1),$I91/2,$L91,TRUE)-_xlfn.NORM.DIST(AND(DX$4&gt;=$E91,DX$4&lt;=$G91)*(DW$4-$E91+1),$I91/2,$L91,TRUE))/(1-2*_xlfn.NORM.DIST(0,$I91/2,$L91,TRUE))*$C91+($J91="Steady Growth")*(AND(DX$4&gt;=$E91,DX$4&lt;=$G91)*((DX$4-$E91+1)/($I91*($I91+1)/2)*$C91))+($J91="custom")*CustomCF!DQ91</f>
        <v>0</v>
      </c>
      <c r="DY91" s="19">
        <f>($J91="Bell Curve")*(_xlfn.NORM.DIST(AND(DY$4&gt;=$E91,DY$4&lt;=$G91)*(DY$4-$E91+1),$I91/2,$L91,TRUE)-_xlfn.NORM.DIST(AND(DY$4&gt;=$E91,DY$4&lt;=$G91)*(DX$4-$E91+1),$I91/2,$L91,TRUE))/(1-2*_xlfn.NORM.DIST(0,$I91/2,$L91,TRUE))*$C91+($J91="Steady Growth")*(AND(DY$4&gt;=$E91,DY$4&lt;=$G91)*((DY$4-$E91+1)/($I91*($I91+1)/2)*$C91))+($J91="custom")*CustomCF!DR91</f>
        <v>0</v>
      </c>
      <c r="DZ91" s="19">
        <f>($J91="Bell Curve")*(_xlfn.NORM.DIST(AND(DZ$4&gt;=$E91,DZ$4&lt;=$G91)*(DZ$4-$E91+1),$I91/2,$L91,TRUE)-_xlfn.NORM.DIST(AND(DZ$4&gt;=$E91,DZ$4&lt;=$G91)*(DY$4-$E91+1),$I91/2,$L91,TRUE))/(1-2*_xlfn.NORM.DIST(0,$I91/2,$L91,TRUE))*$C91+($J91="Steady Growth")*(AND(DZ$4&gt;=$E91,DZ$4&lt;=$G91)*((DZ$4-$E91+1)/($I91*($I91+1)/2)*$C91))+($J91="custom")*CustomCF!DS91</f>
        <v>0</v>
      </c>
      <c r="EA91" s="19">
        <f>($J91="Bell Curve")*(_xlfn.NORM.DIST(AND(EA$4&gt;=$E91,EA$4&lt;=$G91)*(EA$4-$E91+1),$I91/2,$L91,TRUE)-_xlfn.NORM.DIST(AND(EA$4&gt;=$E91,EA$4&lt;=$G91)*(DZ$4-$E91+1),$I91/2,$L91,TRUE))/(1-2*_xlfn.NORM.DIST(0,$I91/2,$L91,TRUE))*$C91+($J91="Steady Growth")*(AND(EA$4&gt;=$E91,EA$4&lt;=$G91)*((EA$4-$E91+1)/($I91*($I91+1)/2)*$C91))+($J91="custom")*CustomCF!DT91</f>
        <v>0</v>
      </c>
      <c r="EB91" s="19">
        <f>($J91="Bell Curve")*(_xlfn.NORM.DIST(AND(EB$4&gt;=$E91,EB$4&lt;=$G91)*(EB$4-$E91+1),$I91/2,$L91,TRUE)-_xlfn.NORM.DIST(AND(EB$4&gt;=$E91,EB$4&lt;=$G91)*(EA$4-$E91+1),$I91/2,$L91,TRUE))/(1-2*_xlfn.NORM.DIST(0,$I91/2,$L91,TRUE))*$C91+($J91="Steady Growth")*(AND(EB$4&gt;=$E91,EB$4&lt;=$G91)*((EB$4-$E91+1)/($I91*($I91+1)/2)*$C91))+($J91="custom")*CustomCF!DU91</f>
        <v>0</v>
      </c>
      <c r="EC91" s="19">
        <f>($J91="Bell Curve")*(_xlfn.NORM.DIST(AND(EC$4&gt;=$E91,EC$4&lt;=$G91)*(EC$4-$E91+1),$I91/2,$L91,TRUE)-_xlfn.NORM.DIST(AND(EC$4&gt;=$E91,EC$4&lt;=$G91)*(EB$4-$E91+1),$I91/2,$L91,TRUE))/(1-2*_xlfn.NORM.DIST(0,$I91/2,$L91,TRUE))*$C91+($J91="Steady Growth")*(AND(EC$4&gt;=$E91,EC$4&lt;=$G91)*((EC$4-$E91+1)/($I91*($I91+1)/2)*$C91))+($J91="custom")*CustomCF!DV91</f>
        <v>0</v>
      </c>
      <c r="ED91" s="19">
        <f>($J91="Bell Curve")*(_xlfn.NORM.DIST(AND(ED$4&gt;=$E91,ED$4&lt;=$G91)*(ED$4-$E91+1),$I91/2,$L91,TRUE)-_xlfn.NORM.DIST(AND(ED$4&gt;=$E91,ED$4&lt;=$G91)*(EC$4-$E91+1),$I91/2,$L91,TRUE))/(1-2*_xlfn.NORM.DIST(0,$I91/2,$L91,TRUE))*$C91+($J91="Steady Growth")*(AND(ED$4&gt;=$E91,ED$4&lt;=$G91)*((ED$4-$E91+1)/($I91*($I91+1)/2)*$C91))+($J91="custom")*CustomCF!DW91</f>
        <v>0</v>
      </c>
      <c r="EE91" s="19">
        <f>($J91="Bell Curve")*(_xlfn.NORM.DIST(AND(EE$4&gt;=$E91,EE$4&lt;=$G91)*(EE$4-$E91+1),$I91/2,$L91,TRUE)-_xlfn.NORM.DIST(AND(EE$4&gt;=$E91,EE$4&lt;=$G91)*(ED$4-$E91+1),$I91/2,$L91,TRUE))/(1-2*_xlfn.NORM.DIST(0,$I91/2,$L91,TRUE))*$C91+($J91="Steady Growth")*(AND(EE$4&gt;=$E91,EE$4&lt;=$G91)*((EE$4-$E91+1)/($I91*($I91+1)/2)*$C91))+($J91="custom")*CustomCF!DX91</f>
        <v>0</v>
      </c>
      <c r="EF91" s="121">
        <f>($J91="Bell Curve")*(_xlfn.NORM.DIST(AND(EF$4&gt;=$E91,EF$4&lt;=$G91)*(EF$4-$E91+1),$I91/2,$L91,TRUE)-_xlfn.NORM.DIST(AND(EF$4&gt;=$E91,EF$4&lt;=$G91)*(EE$4-$E91+1),$I91/2,$L91,TRUE))/(1-2*_xlfn.NORM.DIST(0,$I91/2,$L91,TRUE))*$C91+($J91="Steady Growth")*(AND(EF$4&gt;=$E91,EF$4&lt;=$G91)*((EF$4-$E91+1)/($I91*($I91+1)/2)*$C91))+($J91="custom")*CustomCF!DY91</f>
        <v>0</v>
      </c>
    </row>
    <row r="92" spans="2:136" hidden="1" outlineLevel="1" x14ac:dyDescent="0.2">
      <c r="B92" s="103">
        <f>Budget!W11</f>
        <v>0</v>
      </c>
      <c r="C92" s="19">
        <f>Budget!X11</f>
        <v>0</v>
      </c>
      <c r="D92" s="19" t="str">
        <f t="shared" si="37"/>
        <v/>
      </c>
      <c r="E92" s="92">
        <v>20</v>
      </c>
      <c r="F92" s="18">
        <f>IF(J92="Custom",CustomCF!E92,INDEX($P$6:$DY$6,MATCH(E92,CF!$P$4:$DY$4,0)))</f>
        <v>46630</v>
      </c>
      <c r="G92" s="92">
        <v>38</v>
      </c>
      <c r="H92" s="18">
        <f>IF(J92="Custom",CustomCF!F92,INDEX($P$6:$EF$6,MATCH(G92,$P$4:$EF$4,0)))</f>
        <v>47177</v>
      </c>
      <c r="I92" s="9">
        <f t="shared" si="32"/>
        <v>19</v>
      </c>
      <c r="J92" s="92" t="s">
        <v>30</v>
      </c>
      <c r="K92" s="92" t="s">
        <v>31</v>
      </c>
      <c r="L92" s="9">
        <f t="shared" si="38"/>
        <v>10000000</v>
      </c>
      <c r="M92" s="107">
        <f t="shared" si="23"/>
        <v>0</v>
      </c>
      <c r="N92" s="112" t="str">
        <f t="shared" si="31"/>
        <v>OK</v>
      </c>
      <c r="O92" s="112"/>
      <c r="P92" s="19">
        <f>($J92="Bell Curve")*(_xlfn.NORM.DIST(AND(P$4&gt;=$E92,P$4&lt;=$G92)*(P$4-$E92+1),$I92/2,$L92,TRUE)-_xlfn.NORM.DIST(AND(P$4&gt;=$E92,P$4&lt;=$G92)*(N$4-$E92+1),$I92/2,$L92,TRUE))/(1-2*_xlfn.NORM.DIST(0,$I92/2,$L92,TRUE))*$C92+($J92="Steady Growth")*(AND(P$4&gt;=$E92,P$4&lt;=$G92)*((P$4-$E92+1)/($I92*($I92+1)/2)*$C92))+($J92="custom")*CustomCF!I92</f>
        <v>0</v>
      </c>
      <c r="Q92" s="19">
        <f>($J92="Bell Curve")*(_xlfn.NORM.DIST(AND(Q$4&gt;=$E92,Q$4&lt;=$G92)*(Q$4-$E92+1),$I92/2,$L92,TRUE)-_xlfn.NORM.DIST(AND(Q$4&gt;=$E92,Q$4&lt;=$G92)*(P$4-$E92+1),$I92/2,$L92,TRUE))/(1-2*_xlfn.NORM.DIST(0,$I92/2,$L92,TRUE))*$C92+($J92="Steady Growth")*(AND(Q$4&gt;=$E92,Q$4&lt;=$G92)*((Q$4-$E92+1)/($I92*($I92+1)/2)*$C92))+($J92="custom")*CustomCF!J92</f>
        <v>0</v>
      </c>
      <c r="R92" s="19">
        <f>($J92="Bell Curve")*(_xlfn.NORM.DIST(AND(R$4&gt;=$E92,R$4&lt;=$G92)*(R$4-$E92+1),$I92/2,$L92,TRUE)-_xlfn.NORM.DIST(AND(R$4&gt;=$E92,R$4&lt;=$G92)*(Q$4-$E92+1),$I92/2,$L92,TRUE))/(1-2*_xlfn.NORM.DIST(0,$I92/2,$L92,TRUE))*$C92+($J92="Steady Growth")*(AND(R$4&gt;=$E92,R$4&lt;=$G92)*((R$4-$E92+1)/($I92*($I92+1)/2)*$C92))+($J92="custom")*CustomCF!K92</f>
        <v>0</v>
      </c>
      <c r="S92" s="19">
        <f>($J92="Bell Curve")*(_xlfn.NORM.DIST(AND(S$4&gt;=$E92,S$4&lt;=$G92)*(S$4-$E92+1),$I92/2,$L92,TRUE)-_xlfn.NORM.DIST(AND(S$4&gt;=$E92,S$4&lt;=$G92)*(R$4-$E92+1),$I92/2,$L92,TRUE))/(1-2*_xlfn.NORM.DIST(0,$I92/2,$L92,TRUE))*$C92+($J92="Steady Growth")*(AND(S$4&gt;=$E92,S$4&lt;=$G92)*((S$4-$E92+1)/($I92*($I92+1)/2)*$C92))+($J92="custom")*CustomCF!L92</f>
        <v>0</v>
      </c>
      <c r="T92" s="19">
        <f>($J92="Bell Curve")*(_xlfn.NORM.DIST(AND(T$4&gt;=$E92,T$4&lt;=$G92)*(T$4-$E92+1),$I92/2,$L92,TRUE)-_xlfn.NORM.DIST(AND(T$4&gt;=$E92,T$4&lt;=$G92)*(S$4-$E92+1),$I92/2,$L92,TRUE))/(1-2*_xlfn.NORM.DIST(0,$I92/2,$L92,TRUE))*$C92+($J92="Steady Growth")*(AND(T$4&gt;=$E92,T$4&lt;=$G92)*((T$4-$E92+1)/($I92*($I92+1)/2)*$C92))+($J92="custom")*CustomCF!M92</f>
        <v>0</v>
      </c>
      <c r="U92" s="19">
        <f>($J92="Bell Curve")*(_xlfn.NORM.DIST(AND(U$4&gt;=$E92,U$4&lt;=$G92)*(U$4-$E92+1),$I92/2,$L92,TRUE)-_xlfn.NORM.DIST(AND(U$4&gt;=$E92,U$4&lt;=$G92)*(T$4-$E92+1),$I92/2,$L92,TRUE))/(1-2*_xlfn.NORM.DIST(0,$I92/2,$L92,TRUE))*$C92+($J92="Steady Growth")*(AND(U$4&gt;=$E92,U$4&lt;=$G92)*((U$4-$E92+1)/($I92*($I92+1)/2)*$C92))+($J92="custom")*CustomCF!N92</f>
        <v>0</v>
      </c>
      <c r="V92" s="19">
        <f>($J92="Bell Curve")*(_xlfn.NORM.DIST(AND(V$4&gt;=$E92,V$4&lt;=$G92)*(V$4-$E92+1),$I92/2,$L92,TRUE)-_xlfn.NORM.DIST(AND(V$4&gt;=$E92,V$4&lt;=$G92)*(U$4-$E92+1),$I92/2,$L92,TRUE))/(1-2*_xlfn.NORM.DIST(0,$I92/2,$L92,TRUE))*$C92+($J92="Steady Growth")*(AND(V$4&gt;=$E92,V$4&lt;=$G92)*((V$4-$E92+1)/($I92*($I92+1)/2)*$C92))+($J92="custom")*CustomCF!O92</f>
        <v>0</v>
      </c>
      <c r="W92" s="19">
        <f>($J92="Bell Curve")*(_xlfn.NORM.DIST(AND(W$4&gt;=$E92,W$4&lt;=$G92)*(W$4-$E92+1),$I92/2,$L92,TRUE)-_xlfn.NORM.DIST(AND(W$4&gt;=$E92,W$4&lt;=$G92)*(V$4-$E92+1),$I92/2,$L92,TRUE))/(1-2*_xlfn.NORM.DIST(0,$I92/2,$L92,TRUE))*$C92+($J92="Steady Growth")*(AND(W$4&gt;=$E92,W$4&lt;=$G92)*((W$4-$E92+1)/($I92*($I92+1)/2)*$C92))+($J92="custom")*CustomCF!P92</f>
        <v>0</v>
      </c>
      <c r="X92" s="19">
        <f>($J92="Bell Curve")*(_xlfn.NORM.DIST(AND(X$4&gt;=$E92,X$4&lt;=$G92)*(X$4-$E92+1),$I92/2,$L92,TRUE)-_xlfn.NORM.DIST(AND(X$4&gt;=$E92,X$4&lt;=$G92)*(W$4-$E92+1),$I92/2,$L92,TRUE))/(1-2*_xlfn.NORM.DIST(0,$I92/2,$L92,TRUE))*$C92+($J92="Steady Growth")*(AND(X$4&gt;=$E92,X$4&lt;=$G92)*((X$4-$E92+1)/($I92*($I92+1)/2)*$C92))+($J92="custom")*CustomCF!Q92</f>
        <v>0</v>
      </c>
      <c r="Y92" s="19">
        <f>($J92="Bell Curve")*(_xlfn.NORM.DIST(AND(Y$4&gt;=$E92,Y$4&lt;=$G92)*(Y$4-$E92+1),$I92/2,$L92,TRUE)-_xlfn.NORM.DIST(AND(Y$4&gt;=$E92,Y$4&lt;=$G92)*(X$4-$E92+1),$I92/2,$L92,TRUE))/(1-2*_xlfn.NORM.DIST(0,$I92/2,$L92,TRUE))*$C92+($J92="Steady Growth")*(AND(Y$4&gt;=$E92,Y$4&lt;=$G92)*((Y$4-$E92+1)/($I92*($I92+1)/2)*$C92))+($J92="custom")*CustomCF!R92</f>
        <v>0</v>
      </c>
      <c r="Z92" s="19">
        <f>($J92="Bell Curve")*(_xlfn.NORM.DIST(AND(Z$4&gt;=$E92,Z$4&lt;=$G92)*(Z$4-$E92+1),$I92/2,$L92,TRUE)-_xlfn.NORM.DIST(AND(Z$4&gt;=$E92,Z$4&lt;=$G92)*(Y$4-$E92+1),$I92/2,$L92,TRUE))/(1-2*_xlfn.NORM.DIST(0,$I92/2,$L92,TRUE))*$C92+($J92="Steady Growth")*(AND(Z$4&gt;=$E92,Z$4&lt;=$G92)*((Z$4-$E92+1)/($I92*($I92+1)/2)*$C92))+($J92="custom")*CustomCF!S92</f>
        <v>0</v>
      </c>
      <c r="AA92" s="19">
        <f>($J92="Bell Curve")*(_xlfn.NORM.DIST(AND(AA$4&gt;=$E92,AA$4&lt;=$G92)*(AA$4-$E92+1),$I92/2,$L92,TRUE)-_xlfn.NORM.DIST(AND(AA$4&gt;=$E92,AA$4&lt;=$G92)*(Z$4-$E92+1),$I92/2,$L92,TRUE))/(1-2*_xlfn.NORM.DIST(0,$I92/2,$L92,TRUE))*$C92+($J92="Steady Growth")*(AND(AA$4&gt;=$E92,AA$4&lt;=$G92)*((AA$4-$E92+1)/($I92*($I92+1)/2)*$C92))+($J92="custom")*CustomCF!T92</f>
        <v>0</v>
      </c>
      <c r="AB92" s="19">
        <f>($J92="Bell Curve")*(_xlfn.NORM.DIST(AND(AB$4&gt;=$E92,AB$4&lt;=$G92)*(AB$4-$E92+1),$I92/2,$L92,TRUE)-_xlfn.NORM.DIST(AND(AB$4&gt;=$E92,AB$4&lt;=$G92)*(AA$4-$E92+1),$I92/2,$L92,TRUE))/(1-2*_xlfn.NORM.DIST(0,$I92/2,$L92,TRUE))*$C92+($J92="Steady Growth")*(AND(AB$4&gt;=$E92,AB$4&lt;=$G92)*((AB$4-$E92+1)/($I92*($I92+1)/2)*$C92))+($J92="custom")*CustomCF!U92</f>
        <v>0</v>
      </c>
      <c r="AC92" s="19">
        <f>($J92="Bell Curve")*(_xlfn.NORM.DIST(AND(AC$4&gt;=$E92,AC$4&lt;=$G92)*(AC$4-$E92+1),$I92/2,$L92,TRUE)-_xlfn.NORM.DIST(AND(AC$4&gt;=$E92,AC$4&lt;=$G92)*(AB$4-$E92+1),$I92/2,$L92,TRUE))/(1-2*_xlfn.NORM.DIST(0,$I92/2,$L92,TRUE))*$C92+($J92="Steady Growth")*(AND(AC$4&gt;=$E92,AC$4&lt;=$G92)*((AC$4-$E92+1)/($I92*($I92+1)/2)*$C92))+($J92="custom")*CustomCF!V92</f>
        <v>0</v>
      </c>
      <c r="AD92" s="19">
        <f>($J92="Bell Curve")*(_xlfn.NORM.DIST(AND(AD$4&gt;=$E92,AD$4&lt;=$G92)*(AD$4-$E92+1),$I92/2,$L92,TRUE)-_xlfn.NORM.DIST(AND(AD$4&gt;=$E92,AD$4&lt;=$G92)*(AC$4-$E92+1),$I92/2,$L92,TRUE))/(1-2*_xlfn.NORM.DIST(0,$I92/2,$L92,TRUE))*$C92+($J92="Steady Growth")*(AND(AD$4&gt;=$E92,AD$4&lt;=$G92)*((AD$4-$E92+1)/($I92*($I92+1)/2)*$C92))+($J92="custom")*CustomCF!W92</f>
        <v>0</v>
      </c>
      <c r="AE92" s="19">
        <f>($J92="Bell Curve")*(_xlfn.NORM.DIST(AND(AE$4&gt;=$E92,AE$4&lt;=$G92)*(AE$4-$E92+1),$I92/2,$L92,TRUE)-_xlfn.NORM.DIST(AND(AE$4&gt;=$E92,AE$4&lt;=$G92)*(AD$4-$E92+1),$I92/2,$L92,TRUE))/(1-2*_xlfn.NORM.DIST(0,$I92/2,$L92,TRUE))*$C92+($J92="Steady Growth")*(AND(AE$4&gt;=$E92,AE$4&lt;=$G92)*((AE$4-$E92+1)/($I92*($I92+1)/2)*$C92))+($J92="custom")*CustomCF!X92</f>
        <v>0</v>
      </c>
      <c r="AF92" s="19">
        <f>($J92="Bell Curve")*(_xlfn.NORM.DIST(AND(AF$4&gt;=$E92,AF$4&lt;=$G92)*(AF$4-$E92+1),$I92/2,$L92,TRUE)-_xlfn.NORM.DIST(AND(AF$4&gt;=$E92,AF$4&lt;=$G92)*(AE$4-$E92+1),$I92/2,$L92,TRUE))/(1-2*_xlfn.NORM.DIST(0,$I92/2,$L92,TRUE))*$C92+($J92="Steady Growth")*(AND(AF$4&gt;=$E92,AF$4&lt;=$G92)*((AF$4-$E92+1)/($I92*($I92+1)/2)*$C92))+($J92="custom")*CustomCF!Y92</f>
        <v>0</v>
      </c>
      <c r="AG92" s="19">
        <f>($J92="Bell Curve")*(_xlfn.NORM.DIST(AND(AG$4&gt;=$E92,AG$4&lt;=$G92)*(AG$4-$E92+1),$I92/2,$L92,TRUE)-_xlfn.NORM.DIST(AND(AG$4&gt;=$E92,AG$4&lt;=$G92)*(AF$4-$E92+1),$I92/2,$L92,TRUE))/(1-2*_xlfn.NORM.DIST(0,$I92/2,$L92,TRUE))*$C92+($J92="Steady Growth")*(AND(AG$4&gt;=$E92,AG$4&lt;=$G92)*((AG$4-$E92+1)/($I92*($I92+1)/2)*$C92))+($J92="custom")*CustomCF!Z92</f>
        <v>0</v>
      </c>
      <c r="AH92" s="19">
        <f>($J92="Bell Curve")*(_xlfn.NORM.DIST(AND(AH$4&gt;=$E92,AH$4&lt;=$G92)*(AH$4-$E92+1),$I92/2,$L92,TRUE)-_xlfn.NORM.DIST(AND(AH$4&gt;=$E92,AH$4&lt;=$G92)*(AG$4-$E92+1),$I92/2,$L92,TRUE))/(1-2*_xlfn.NORM.DIST(0,$I92/2,$L92,TRUE))*$C92+($J92="Steady Growth")*(AND(AH$4&gt;=$E92,AH$4&lt;=$G92)*((AH$4-$E92+1)/($I92*($I92+1)/2)*$C92))+($J92="custom")*CustomCF!AA92</f>
        <v>0</v>
      </c>
      <c r="AI92" s="19">
        <f>($J92="Bell Curve")*(_xlfn.NORM.DIST(AND(AI$4&gt;=$E92,AI$4&lt;=$G92)*(AI$4-$E92+1),$I92/2,$L92,TRUE)-_xlfn.NORM.DIST(AND(AI$4&gt;=$E92,AI$4&lt;=$G92)*(AH$4-$E92+1),$I92/2,$L92,TRUE))/(1-2*_xlfn.NORM.DIST(0,$I92/2,$L92,TRUE))*$C92+($J92="Steady Growth")*(AND(AI$4&gt;=$E92,AI$4&lt;=$G92)*((AI$4-$E92+1)/($I92*($I92+1)/2)*$C92))+($J92="custom")*CustomCF!AB92</f>
        <v>0</v>
      </c>
      <c r="AJ92" s="19">
        <f>($J92="Bell Curve")*(_xlfn.NORM.DIST(AND(AJ$4&gt;=$E92,AJ$4&lt;=$G92)*(AJ$4-$E92+1),$I92/2,$L92,TRUE)-_xlfn.NORM.DIST(AND(AJ$4&gt;=$E92,AJ$4&lt;=$G92)*(AI$4-$E92+1),$I92/2,$L92,TRUE))/(1-2*_xlfn.NORM.DIST(0,$I92/2,$L92,TRUE))*$C92+($J92="Steady Growth")*(AND(AJ$4&gt;=$E92,AJ$4&lt;=$G92)*((AJ$4-$E92+1)/($I92*($I92+1)/2)*$C92))+($J92="custom")*CustomCF!AC92</f>
        <v>0</v>
      </c>
      <c r="AK92" s="19">
        <f>($J92="Bell Curve")*(_xlfn.NORM.DIST(AND(AK$4&gt;=$E92,AK$4&lt;=$G92)*(AK$4-$E92+1),$I92/2,$L92,TRUE)-_xlfn.NORM.DIST(AND(AK$4&gt;=$E92,AK$4&lt;=$G92)*(AJ$4-$E92+1),$I92/2,$L92,TRUE))/(1-2*_xlfn.NORM.DIST(0,$I92/2,$L92,TRUE))*$C92+($J92="Steady Growth")*(AND(AK$4&gt;=$E92,AK$4&lt;=$G92)*((AK$4-$E92+1)/($I92*($I92+1)/2)*$C92))+($J92="custom")*CustomCF!AD92</f>
        <v>0</v>
      </c>
      <c r="AL92" s="19">
        <f>($J92="Bell Curve")*(_xlfn.NORM.DIST(AND(AL$4&gt;=$E92,AL$4&lt;=$G92)*(AL$4-$E92+1),$I92/2,$L92,TRUE)-_xlfn.NORM.DIST(AND(AL$4&gt;=$E92,AL$4&lt;=$G92)*(AK$4-$E92+1),$I92/2,$L92,TRUE))/(1-2*_xlfn.NORM.DIST(0,$I92/2,$L92,TRUE))*$C92+($J92="Steady Growth")*(AND(AL$4&gt;=$E92,AL$4&lt;=$G92)*((AL$4-$E92+1)/($I92*($I92+1)/2)*$C92))+($J92="custom")*CustomCF!AE92</f>
        <v>0</v>
      </c>
      <c r="AM92" s="19">
        <f>($J92="Bell Curve")*(_xlfn.NORM.DIST(AND(AM$4&gt;=$E92,AM$4&lt;=$G92)*(AM$4-$E92+1),$I92/2,$L92,TRUE)-_xlfn.NORM.DIST(AND(AM$4&gt;=$E92,AM$4&lt;=$G92)*(AL$4-$E92+1),$I92/2,$L92,TRUE))/(1-2*_xlfn.NORM.DIST(0,$I92/2,$L92,TRUE))*$C92+($J92="Steady Growth")*(AND(AM$4&gt;=$E92,AM$4&lt;=$G92)*((AM$4-$E92+1)/($I92*($I92+1)/2)*$C92))+($J92="custom")*CustomCF!AF92</f>
        <v>0</v>
      </c>
      <c r="AN92" s="19">
        <f>($J92="Bell Curve")*(_xlfn.NORM.DIST(AND(AN$4&gt;=$E92,AN$4&lt;=$G92)*(AN$4-$E92+1),$I92/2,$L92,TRUE)-_xlfn.NORM.DIST(AND(AN$4&gt;=$E92,AN$4&lt;=$G92)*(AM$4-$E92+1),$I92/2,$L92,TRUE))/(1-2*_xlfn.NORM.DIST(0,$I92/2,$L92,TRUE))*$C92+($J92="Steady Growth")*(AND(AN$4&gt;=$E92,AN$4&lt;=$G92)*((AN$4-$E92+1)/($I92*($I92+1)/2)*$C92))+($J92="custom")*CustomCF!AG92</f>
        <v>0</v>
      </c>
      <c r="AO92" s="19">
        <f>($J92="Bell Curve")*(_xlfn.NORM.DIST(AND(AO$4&gt;=$E92,AO$4&lt;=$G92)*(AO$4-$E92+1),$I92/2,$L92,TRUE)-_xlfn.NORM.DIST(AND(AO$4&gt;=$E92,AO$4&lt;=$G92)*(AN$4-$E92+1),$I92/2,$L92,TRUE))/(1-2*_xlfn.NORM.DIST(0,$I92/2,$L92,TRUE))*$C92+($J92="Steady Growth")*(AND(AO$4&gt;=$E92,AO$4&lt;=$G92)*((AO$4-$E92+1)/($I92*($I92+1)/2)*$C92))+($J92="custom")*CustomCF!AH92</f>
        <v>0</v>
      </c>
      <c r="AP92" s="19">
        <f>($J92="Bell Curve")*(_xlfn.NORM.DIST(AND(AP$4&gt;=$E92,AP$4&lt;=$G92)*(AP$4-$E92+1),$I92/2,$L92,TRUE)-_xlfn.NORM.DIST(AND(AP$4&gt;=$E92,AP$4&lt;=$G92)*(AO$4-$E92+1),$I92/2,$L92,TRUE))/(1-2*_xlfn.NORM.DIST(0,$I92/2,$L92,TRUE))*$C92+($J92="Steady Growth")*(AND(AP$4&gt;=$E92,AP$4&lt;=$G92)*((AP$4-$E92+1)/($I92*($I92+1)/2)*$C92))+($J92="custom")*CustomCF!AI92</f>
        <v>0</v>
      </c>
      <c r="AQ92" s="19">
        <f>($J92="Bell Curve")*(_xlfn.NORM.DIST(AND(AQ$4&gt;=$E92,AQ$4&lt;=$G92)*(AQ$4-$E92+1),$I92/2,$L92,TRUE)-_xlfn.NORM.DIST(AND(AQ$4&gt;=$E92,AQ$4&lt;=$G92)*(AP$4-$E92+1),$I92/2,$L92,TRUE))/(1-2*_xlfn.NORM.DIST(0,$I92/2,$L92,TRUE))*$C92+($J92="Steady Growth")*(AND(AQ$4&gt;=$E92,AQ$4&lt;=$G92)*((AQ$4-$E92+1)/($I92*($I92+1)/2)*$C92))+($J92="custom")*CustomCF!AJ92</f>
        <v>0</v>
      </c>
      <c r="AR92" s="19">
        <f>($J92="Bell Curve")*(_xlfn.NORM.DIST(AND(AR$4&gt;=$E92,AR$4&lt;=$G92)*(AR$4-$E92+1),$I92/2,$L92,TRUE)-_xlfn.NORM.DIST(AND(AR$4&gt;=$E92,AR$4&lt;=$G92)*(AQ$4-$E92+1),$I92/2,$L92,TRUE))/(1-2*_xlfn.NORM.DIST(0,$I92/2,$L92,TRUE))*$C92+($J92="Steady Growth")*(AND(AR$4&gt;=$E92,AR$4&lt;=$G92)*((AR$4-$E92+1)/($I92*($I92+1)/2)*$C92))+($J92="custom")*CustomCF!AK92</f>
        <v>0</v>
      </c>
      <c r="AS92" s="19">
        <f>($J92="Bell Curve")*(_xlfn.NORM.DIST(AND(AS$4&gt;=$E92,AS$4&lt;=$G92)*(AS$4-$E92+1),$I92/2,$L92,TRUE)-_xlfn.NORM.DIST(AND(AS$4&gt;=$E92,AS$4&lt;=$G92)*(AR$4-$E92+1),$I92/2,$L92,TRUE))/(1-2*_xlfn.NORM.DIST(0,$I92/2,$L92,TRUE))*$C92+($J92="Steady Growth")*(AND(AS$4&gt;=$E92,AS$4&lt;=$G92)*((AS$4-$E92+1)/($I92*($I92+1)/2)*$C92))+($J92="custom")*CustomCF!AL92</f>
        <v>0</v>
      </c>
      <c r="AT92" s="19">
        <f>($J92="Bell Curve")*(_xlfn.NORM.DIST(AND(AT$4&gt;=$E92,AT$4&lt;=$G92)*(AT$4-$E92+1),$I92/2,$L92,TRUE)-_xlfn.NORM.DIST(AND(AT$4&gt;=$E92,AT$4&lt;=$G92)*(AS$4-$E92+1),$I92/2,$L92,TRUE))/(1-2*_xlfn.NORM.DIST(0,$I92/2,$L92,TRUE))*$C92+($J92="Steady Growth")*(AND(AT$4&gt;=$E92,AT$4&lt;=$G92)*((AT$4-$E92+1)/($I92*($I92+1)/2)*$C92))+($J92="custom")*CustomCF!AM92</f>
        <v>0</v>
      </c>
      <c r="AU92" s="19">
        <f>($J92="Bell Curve")*(_xlfn.NORM.DIST(AND(AU$4&gt;=$E92,AU$4&lt;=$G92)*(AU$4-$E92+1),$I92/2,$L92,TRUE)-_xlfn.NORM.DIST(AND(AU$4&gt;=$E92,AU$4&lt;=$G92)*(AT$4-$E92+1),$I92/2,$L92,TRUE))/(1-2*_xlfn.NORM.DIST(0,$I92/2,$L92,TRUE))*$C92+($J92="Steady Growth")*(AND(AU$4&gt;=$E92,AU$4&lt;=$G92)*((AU$4-$E92+1)/($I92*($I92+1)/2)*$C92))+($J92="custom")*CustomCF!AN92</f>
        <v>0</v>
      </c>
      <c r="AV92" s="19">
        <f>($J92="Bell Curve")*(_xlfn.NORM.DIST(AND(AV$4&gt;=$E92,AV$4&lt;=$G92)*(AV$4-$E92+1),$I92/2,$L92,TRUE)-_xlfn.NORM.DIST(AND(AV$4&gt;=$E92,AV$4&lt;=$G92)*(AU$4-$E92+1),$I92/2,$L92,TRUE))/(1-2*_xlfn.NORM.DIST(0,$I92/2,$L92,TRUE))*$C92+($J92="Steady Growth")*(AND(AV$4&gt;=$E92,AV$4&lt;=$G92)*((AV$4-$E92+1)/($I92*($I92+1)/2)*$C92))+($J92="custom")*CustomCF!AO92</f>
        <v>0</v>
      </c>
      <c r="AW92" s="19">
        <f>($J92="Bell Curve")*(_xlfn.NORM.DIST(AND(AW$4&gt;=$E92,AW$4&lt;=$G92)*(AW$4-$E92+1),$I92/2,$L92,TRUE)-_xlfn.NORM.DIST(AND(AW$4&gt;=$E92,AW$4&lt;=$G92)*(AV$4-$E92+1),$I92/2,$L92,TRUE))/(1-2*_xlfn.NORM.DIST(0,$I92/2,$L92,TRUE))*$C92+($J92="Steady Growth")*(AND(AW$4&gt;=$E92,AW$4&lt;=$G92)*((AW$4-$E92+1)/($I92*($I92+1)/2)*$C92))+($J92="custom")*CustomCF!AP92</f>
        <v>0</v>
      </c>
      <c r="AX92" s="19">
        <f>($J92="Bell Curve")*(_xlfn.NORM.DIST(AND(AX$4&gt;=$E92,AX$4&lt;=$G92)*(AX$4-$E92+1),$I92/2,$L92,TRUE)-_xlfn.NORM.DIST(AND(AX$4&gt;=$E92,AX$4&lt;=$G92)*(AW$4-$E92+1),$I92/2,$L92,TRUE))/(1-2*_xlfn.NORM.DIST(0,$I92/2,$L92,TRUE))*$C92+($J92="Steady Growth")*(AND(AX$4&gt;=$E92,AX$4&lt;=$G92)*((AX$4-$E92+1)/($I92*($I92+1)/2)*$C92))+($J92="custom")*CustomCF!AQ92</f>
        <v>0</v>
      </c>
      <c r="AY92" s="19">
        <f>($J92="Bell Curve")*(_xlfn.NORM.DIST(AND(AY$4&gt;=$E92,AY$4&lt;=$G92)*(AY$4-$E92+1),$I92/2,$L92,TRUE)-_xlfn.NORM.DIST(AND(AY$4&gt;=$E92,AY$4&lt;=$G92)*(AX$4-$E92+1),$I92/2,$L92,TRUE))/(1-2*_xlfn.NORM.DIST(0,$I92/2,$L92,TRUE))*$C92+($J92="Steady Growth")*(AND(AY$4&gt;=$E92,AY$4&lt;=$G92)*((AY$4-$E92+1)/($I92*($I92+1)/2)*$C92))+($J92="custom")*CustomCF!AR92</f>
        <v>0</v>
      </c>
      <c r="AZ92" s="19">
        <f>($J92="Bell Curve")*(_xlfn.NORM.DIST(AND(AZ$4&gt;=$E92,AZ$4&lt;=$G92)*(AZ$4-$E92+1),$I92/2,$L92,TRUE)-_xlfn.NORM.DIST(AND(AZ$4&gt;=$E92,AZ$4&lt;=$G92)*(AY$4-$E92+1),$I92/2,$L92,TRUE))/(1-2*_xlfn.NORM.DIST(0,$I92/2,$L92,TRUE))*$C92+($J92="Steady Growth")*(AND(AZ$4&gt;=$E92,AZ$4&lt;=$G92)*((AZ$4-$E92+1)/($I92*($I92+1)/2)*$C92))+($J92="custom")*CustomCF!AS92</f>
        <v>0</v>
      </c>
      <c r="BA92" s="19">
        <f>($J92="Bell Curve")*(_xlfn.NORM.DIST(AND(BA$4&gt;=$E92,BA$4&lt;=$G92)*(BA$4-$E92+1),$I92/2,$L92,TRUE)-_xlfn.NORM.DIST(AND(BA$4&gt;=$E92,BA$4&lt;=$G92)*(AZ$4-$E92+1),$I92/2,$L92,TRUE))/(1-2*_xlfn.NORM.DIST(0,$I92/2,$L92,TRUE))*$C92+($J92="Steady Growth")*(AND(BA$4&gt;=$E92,BA$4&lt;=$G92)*((BA$4-$E92+1)/($I92*($I92+1)/2)*$C92))+($J92="custom")*CustomCF!AT92</f>
        <v>0</v>
      </c>
      <c r="BB92" s="19">
        <f>($J92="Bell Curve")*(_xlfn.NORM.DIST(AND(BB$4&gt;=$E92,BB$4&lt;=$G92)*(BB$4-$E92+1),$I92/2,$L92,TRUE)-_xlfn.NORM.DIST(AND(BB$4&gt;=$E92,BB$4&lt;=$G92)*(BA$4-$E92+1),$I92/2,$L92,TRUE))/(1-2*_xlfn.NORM.DIST(0,$I92/2,$L92,TRUE))*$C92+($J92="Steady Growth")*(AND(BB$4&gt;=$E92,BB$4&lt;=$G92)*((BB$4-$E92+1)/($I92*($I92+1)/2)*$C92))+($J92="custom")*CustomCF!AU92</f>
        <v>0</v>
      </c>
      <c r="BC92" s="19">
        <f>($J92="Bell Curve")*(_xlfn.NORM.DIST(AND(BC$4&gt;=$E92,BC$4&lt;=$G92)*(BC$4-$E92+1),$I92/2,$L92,TRUE)-_xlfn.NORM.DIST(AND(BC$4&gt;=$E92,BC$4&lt;=$G92)*(BB$4-$E92+1),$I92/2,$L92,TRUE))/(1-2*_xlfn.NORM.DIST(0,$I92/2,$L92,TRUE))*$C92+($J92="Steady Growth")*(AND(BC$4&gt;=$E92,BC$4&lt;=$G92)*((BC$4-$E92+1)/($I92*($I92+1)/2)*$C92))+($J92="custom")*CustomCF!AV92</f>
        <v>0</v>
      </c>
      <c r="BD92" s="19">
        <f>($J92="Bell Curve")*(_xlfn.NORM.DIST(AND(BD$4&gt;=$E92,BD$4&lt;=$G92)*(BD$4-$E92+1),$I92/2,$L92,TRUE)-_xlfn.NORM.DIST(AND(BD$4&gt;=$E92,BD$4&lt;=$G92)*(BC$4-$E92+1),$I92/2,$L92,TRUE))/(1-2*_xlfn.NORM.DIST(0,$I92/2,$L92,TRUE))*$C92+($J92="Steady Growth")*(AND(BD$4&gt;=$E92,BD$4&lt;=$G92)*((BD$4-$E92+1)/($I92*($I92+1)/2)*$C92))+($J92="custom")*CustomCF!AW92</f>
        <v>0</v>
      </c>
      <c r="BE92" s="19">
        <f>($J92="Bell Curve")*(_xlfn.NORM.DIST(AND(BE$4&gt;=$E92,BE$4&lt;=$G92)*(BE$4-$E92+1),$I92/2,$L92,TRUE)-_xlfn.NORM.DIST(AND(BE$4&gt;=$E92,BE$4&lt;=$G92)*(BD$4-$E92+1),$I92/2,$L92,TRUE))/(1-2*_xlfn.NORM.DIST(0,$I92/2,$L92,TRUE))*$C92+($J92="Steady Growth")*(AND(BE$4&gt;=$E92,BE$4&lt;=$G92)*((BE$4-$E92+1)/($I92*($I92+1)/2)*$C92))+($J92="custom")*CustomCF!AX92</f>
        <v>0</v>
      </c>
      <c r="BF92" s="19">
        <f>($J92="Bell Curve")*(_xlfn.NORM.DIST(AND(BF$4&gt;=$E92,BF$4&lt;=$G92)*(BF$4-$E92+1),$I92/2,$L92,TRUE)-_xlfn.NORM.DIST(AND(BF$4&gt;=$E92,BF$4&lt;=$G92)*(BE$4-$E92+1),$I92/2,$L92,TRUE))/(1-2*_xlfn.NORM.DIST(0,$I92/2,$L92,TRUE))*$C92+($J92="Steady Growth")*(AND(BF$4&gt;=$E92,BF$4&lt;=$G92)*((BF$4-$E92+1)/($I92*($I92+1)/2)*$C92))+($J92="custom")*CustomCF!AY92</f>
        <v>0</v>
      </c>
      <c r="BG92" s="19">
        <f>($J92="Bell Curve")*(_xlfn.NORM.DIST(AND(BG$4&gt;=$E92,BG$4&lt;=$G92)*(BG$4-$E92+1),$I92/2,$L92,TRUE)-_xlfn.NORM.DIST(AND(BG$4&gt;=$E92,BG$4&lt;=$G92)*(BF$4-$E92+1),$I92/2,$L92,TRUE))/(1-2*_xlfn.NORM.DIST(0,$I92/2,$L92,TRUE))*$C92+($J92="Steady Growth")*(AND(BG$4&gt;=$E92,BG$4&lt;=$G92)*((BG$4-$E92+1)/($I92*($I92+1)/2)*$C92))+($J92="custom")*CustomCF!AZ92</f>
        <v>0</v>
      </c>
      <c r="BH92" s="19">
        <f>($J92="Bell Curve")*(_xlfn.NORM.DIST(AND(BH$4&gt;=$E92,BH$4&lt;=$G92)*(BH$4-$E92+1),$I92/2,$L92,TRUE)-_xlfn.NORM.DIST(AND(BH$4&gt;=$E92,BH$4&lt;=$G92)*(BG$4-$E92+1),$I92/2,$L92,TRUE))/(1-2*_xlfn.NORM.DIST(0,$I92/2,$L92,TRUE))*$C92+($J92="Steady Growth")*(AND(BH$4&gt;=$E92,BH$4&lt;=$G92)*((BH$4-$E92+1)/($I92*($I92+1)/2)*$C92))+($J92="custom")*CustomCF!BA92</f>
        <v>0</v>
      </c>
      <c r="BI92" s="19">
        <f>($J92="Bell Curve")*(_xlfn.NORM.DIST(AND(BI$4&gt;=$E92,BI$4&lt;=$G92)*(BI$4-$E92+1),$I92/2,$L92,TRUE)-_xlfn.NORM.DIST(AND(BI$4&gt;=$E92,BI$4&lt;=$G92)*(BH$4-$E92+1),$I92/2,$L92,TRUE))/(1-2*_xlfn.NORM.DIST(0,$I92/2,$L92,TRUE))*$C92+($J92="Steady Growth")*(AND(BI$4&gt;=$E92,BI$4&lt;=$G92)*((BI$4-$E92+1)/($I92*($I92+1)/2)*$C92))+($J92="custom")*CustomCF!BB92</f>
        <v>0</v>
      </c>
      <c r="BJ92" s="19">
        <f>($J92="Bell Curve")*(_xlfn.NORM.DIST(AND(BJ$4&gt;=$E92,BJ$4&lt;=$G92)*(BJ$4-$E92+1),$I92/2,$L92,TRUE)-_xlfn.NORM.DIST(AND(BJ$4&gt;=$E92,BJ$4&lt;=$G92)*(BI$4-$E92+1),$I92/2,$L92,TRUE))/(1-2*_xlfn.NORM.DIST(0,$I92/2,$L92,TRUE))*$C92+($J92="Steady Growth")*(AND(BJ$4&gt;=$E92,BJ$4&lt;=$G92)*((BJ$4-$E92+1)/($I92*($I92+1)/2)*$C92))+($J92="custom")*CustomCF!BC92</f>
        <v>0</v>
      </c>
      <c r="BK92" s="19">
        <f>($J92="Bell Curve")*(_xlfn.NORM.DIST(AND(BK$4&gt;=$E92,BK$4&lt;=$G92)*(BK$4-$E92+1),$I92/2,$L92,TRUE)-_xlfn.NORM.DIST(AND(BK$4&gt;=$E92,BK$4&lt;=$G92)*(BJ$4-$E92+1),$I92/2,$L92,TRUE))/(1-2*_xlfn.NORM.DIST(0,$I92/2,$L92,TRUE))*$C92+($J92="Steady Growth")*(AND(BK$4&gt;=$E92,BK$4&lt;=$G92)*((BK$4-$E92+1)/($I92*($I92+1)/2)*$C92))+($J92="custom")*CustomCF!BD92</f>
        <v>0</v>
      </c>
      <c r="BL92" s="19">
        <f>($J92="Bell Curve")*(_xlfn.NORM.DIST(AND(BL$4&gt;=$E92,BL$4&lt;=$G92)*(BL$4-$E92+1),$I92/2,$L92,TRUE)-_xlfn.NORM.DIST(AND(BL$4&gt;=$E92,BL$4&lt;=$G92)*(BK$4-$E92+1),$I92/2,$L92,TRUE))/(1-2*_xlfn.NORM.DIST(0,$I92/2,$L92,TRUE))*$C92+($J92="Steady Growth")*(AND(BL$4&gt;=$E92,BL$4&lt;=$G92)*((BL$4-$E92+1)/($I92*($I92+1)/2)*$C92))+($J92="custom")*CustomCF!BE92</f>
        <v>0</v>
      </c>
      <c r="BM92" s="19">
        <f>($J92="Bell Curve")*(_xlfn.NORM.DIST(AND(BM$4&gt;=$E92,BM$4&lt;=$G92)*(BM$4-$E92+1),$I92/2,$L92,TRUE)-_xlfn.NORM.DIST(AND(BM$4&gt;=$E92,BM$4&lt;=$G92)*(BL$4-$E92+1),$I92/2,$L92,TRUE))/(1-2*_xlfn.NORM.DIST(0,$I92/2,$L92,TRUE))*$C92+($J92="Steady Growth")*(AND(BM$4&gt;=$E92,BM$4&lt;=$G92)*((BM$4-$E92+1)/($I92*($I92+1)/2)*$C92))+($J92="custom")*CustomCF!BF92</f>
        <v>0</v>
      </c>
      <c r="BN92" s="19">
        <f>($J92="Bell Curve")*(_xlfn.NORM.DIST(AND(BN$4&gt;=$E92,BN$4&lt;=$G92)*(BN$4-$E92+1),$I92/2,$L92,TRUE)-_xlfn.NORM.DIST(AND(BN$4&gt;=$E92,BN$4&lt;=$G92)*(BM$4-$E92+1),$I92/2,$L92,TRUE))/(1-2*_xlfn.NORM.DIST(0,$I92/2,$L92,TRUE))*$C92+($J92="Steady Growth")*(AND(BN$4&gt;=$E92,BN$4&lt;=$G92)*((BN$4-$E92+1)/($I92*($I92+1)/2)*$C92))+($J92="custom")*CustomCF!BG92</f>
        <v>0</v>
      </c>
      <c r="BO92" s="19">
        <f>($J92="Bell Curve")*(_xlfn.NORM.DIST(AND(BO$4&gt;=$E92,BO$4&lt;=$G92)*(BO$4-$E92+1),$I92/2,$L92,TRUE)-_xlfn.NORM.DIST(AND(BO$4&gt;=$E92,BO$4&lt;=$G92)*(BN$4-$E92+1),$I92/2,$L92,TRUE))/(1-2*_xlfn.NORM.DIST(0,$I92/2,$L92,TRUE))*$C92+($J92="Steady Growth")*(AND(BO$4&gt;=$E92,BO$4&lt;=$G92)*((BO$4-$E92+1)/($I92*($I92+1)/2)*$C92))+($J92="custom")*CustomCF!BH92</f>
        <v>0</v>
      </c>
      <c r="BP92" s="19">
        <f>($J92="Bell Curve")*(_xlfn.NORM.DIST(AND(BP$4&gt;=$E92,BP$4&lt;=$G92)*(BP$4-$E92+1),$I92/2,$L92,TRUE)-_xlfn.NORM.DIST(AND(BP$4&gt;=$E92,BP$4&lt;=$G92)*(BO$4-$E92+1),$I92/2,$L92,TRUE))/(1-2*_xlfn.NORM.DIST(0,$I92/2,$L92,TRUE))*$C92+($J92="Steady Growth")*(AND(BP$4&gt;=$E92,BP$4&lt;=$G92)*((BP$4-$E92+1)/($I92*($I92+1)/2)*$C92))+($J92="custom")*CustomCF!BI92</f>
        <v>0</v>
      </c>
      <c r="BQ92" s="19">
        <f>($J92="Bell Curve")*(_xlfn.NORM.DIST(AND(BQ$4&gt;=$E92,BQ$4&lt;=$G92)*(BQ$4-$E92+1),$I92/2,$L92,TRUE)-_xlfn.NORM.DIST(AND(BQ$4&gt;=$E92,BQ$4&lt;=$G92)*(BP$4-$E92+1),$I92/2,$L92,TRUE))/(1-2*_xlfn.NORM.DIST(0,$I92/2,$L92,TRUE))*$C92+($J92="Steady Growth")*(AND(BQ$4&gt;=$E92,BQ$4&lt;=$G92)*((BQ$4-$E92+1)/($I92*($I92+1)/2)*$C92))+($J92="custom")*CustomCF!BJ92</f>
        <v>0</v>
      </c>
      <c r="BR92" s="19">
        <f>($J92="Bell Curve")*(_xlfn.NORM.DIST(AND(BR$4&gt;=$E92,BR$4&lt;=$G92)*(BR$4-$E92+1),$I92/2,$L92,TRUE)-_xlfn.NORM.DIST(AND(BR$4&gt;=$E92,BR$4&lt;=$G92)*(BQ$4-$E92+1),$I92/2,$L92,TRUE))/(1-2*_xlfn.NORM.DIST(0,$I92/2,$L92,TRUE))*$C92+($J92="Steady Growth")*(AND(BR$4&gt;=$E92,BR$4&lt;=$G92)*((BR$4-$E92+1)/($I92*($I92+1)/2)*$C92))+($J92="custom")*CustomCF!BK92</f>
        <v>0</v>
      </c>
      <c r="BS92" s="19">
        <f>($J92="Bell Curve")*(_xlfn.NORM.DIST(AND(BS$4&gt;=$E92,BS$4&lt;=$G92)*(BS$4-$E92+1),$I92/2,$L92,TRUE)-_xlfn.NORM.DIST(AND(BS$4&gt;=$E92,BS$4&lt;=$G92)*(BR$4-$E92+1),$I92/2,$L92,TRUE))/(1-2*_xlfn.NORM.DIST(0,$I92/2,$L92,TRUE))*$C92+($J92="Steady Growth")*(AND(BS$4&gt;=$E92,BS$4&lt;=$G92)*((BS$4-$E92+1)/($I92*($I92+1)/2)*$C92))+($J92="custom")*CustomCF!BL92</f>
        <v>0</v>
      </c>
      <c r="BT92" s="19">
        <f>($J92="Bell Curve")*(_xlfn.NORM.DIST(AND(BT$4&gt;=$E92,BT$4&lt;=$G92)*(BT$4-$E92+1),$I92/2,$L92,TRUE)-_xlfn.NORM.DIST(AND(BT$4&gt;=$E92,BT$4&lt;=$G92)*(BS$4-$E92+1),$I92/2,$L92,TRUE))/(1-2*_xlfn.NORM.DIST(0,$I92/2,$L92,TRUE))*$C92+($J92="Steady Growth")*(AND(BT$4&gt;=$E92,BT$4&lt;=$G92)*((BT$4-$E92+1)/($I92*($I92+1)/2)*$C92))+($J92="custom")*CustomCF!BM92</f>
        <v>0</v>
      </c>
      <c r="BU92" s="19">
        <f>($J92="Bell Curve")*(_xlfn.NORM.DIST(AND(BU$4&gt;=$E92,BU$4&lt;=$G92)*(BU$4-$E92+1),$I92/2,$L92,TRUE)-_xlfn.NORM.DIST(AND(BU$4&gt;=$E92,BU$4&lt;=$G92)*(BT$4-$E92+1),$I92/2,$L92,TRUE))/(1-2*_xlfn.NORM.DIST(0,$I92/2,$L92,TRUE))*$C92+($J92="Steady Growth")*(AND(BU$4&gt;=$E92,BU$4&lt;=$G92)*((BU$4-$E92+1)/($I92*($I92+1)/2)*$C92))+($J92="custom")*CustomCF!BN92</f>
        <v>0</v>
      </c>
      <c r="BV92" s="19">
        <f>($J92="Bell Curve")*(_xlfn.NORM.DIST(AND(BV$4&gt;=$E92,BV$4&lt;=$G92)*(BV$4-$E92+1),$I92/2,$L92,TRUE)-_xlfn.NORM.DIST(AND(BV$4&gt;=$E92,BV$4&lt;=$G92)*(BU$4-$E92+1),$I92/2,$L92,TRUE))/(1-2*_xlfn.NORM.DIST(0,$I92/2,$L92,TRUE))*$C92+($J92="Steady Growth")*(AND(BV$4&gt;=$E92,BV$4&lt;=$G92)*((BV$4-$E92+1)/($I92*($I92+1)/2)*$C92))+($J92="custom")*CustomCF!BO92</f>
        <v>0</v>
      </c>
      <c r="BW92" s="19">
        <f>($J92="Bell Curve")*(_xlfn.NORM.DIST(AND(BW$4&gt;=$E92,BW$4&lt;=$G92)*(BW$4-$E92+1),$I92/2,$L92,TRUE)-_xlfn.NORM.DIST(AND(BW$4&gt;=$E92,BW$4&lt;=$G92)*(BV$4-$E92+1),$I92/2,$L92,TRUE))/(1-2*_xlfn.NORM.DIST(0,$I92/2,$L92,TRUE))*$C92+($J92="Steady Growth")*(AND(BW$4&gt;=$E92,BW$4&lt;=$G92)*((BW$4-$E92+1)/($I92*($I92+1)/2)*$C92))+($J92="custom")*CustomCF!BP92</f>
        <v>0</v>
      </c>
      <c r="BX92" s="19">
        <f>($J92="Bell Curve")*(_xlfn.NORM.DIST(AND(BX$4&gt;=$E92,BX$4&lt;=$G92)*(BX$4-$E92+1),$I92/2,$L92,TRUE)-_xlfn.NORM.DIST(AND(BX$4&gt;=$E92,BX$4&lt;=$G92)*(BW$4-$E92+1),$I92/2,$L92,TRUE))/(1-2*_xlfn.NORM.DIST(0,$I92/2,$L92,TRUE))*$C92+($J92="Steady Growth")*(AND(BX$4&gt;=$E92,BX$4&lt;=$G92)*((BX$4-$E92+1)/($I92*($I92+1)/2)*$C92))+($J92="custom")*CustomCF!BQ92</f>
        <v>0</v>
      </c>
      <c r="BY92" s="19">
        <f>($J92="Bell Curve")*(_xlfn.NORM.DIST(AND(BY$4&gt;=$E92,BY$4&lt;=$G92)*(BY$4-$E92+1),$I92/2,$L92,TRUE)-_xlfn.NORM.DIST(AND(BY$4&gt;=$E92,BY$4&lt;=$G92)*(BX$4-$E92+1),$I92/2,$L92,TRUE))/(1-2*_xlfn.NORM.DIST(0,$I92/2,$L92,TRUE))*$C92+($J92="Steady Growth")*(AND(BY$4&gt;=$E92,BY$4&lt;=$G92)*((BY$4-$E92+1)/($I92*($I92+1)/2)*$C92))+($J92="custom")*CustomCF!BR92</f>
        <v>0</v>
      </c>
      <c r="BZ92" s="19">
        <f>($J92="Bell Curve")*(_xlfn.NORM.DIST(AND(BZ$4&gt;=$E92,BZ$4&lt;=$G92)*(BZ$4-$E92+1),$I92/2,$L92,TRUE)-_xlfn.NORM.DIST(AND(BZ$4&gt;=$E92,BZ$4&lt;=$G92)*(BY$4-$E92+1),$I92/2,$L92,TRUE))/(1-2*_xlfn.NORM.DIST(0,$I92/2,$L92,TRUE))*$C92+($J92="Steady Growth")*(AND(BZ$4&gt;=$E92,BZ$4&lt;=$G92)*((BZ$4-$E92+1)/($I92*($I92+1)/2)*$C92))+($J92="custom")*CustomCF!BS92</f>
        <v>0</v>
      </c>
      <c r="CA92" s="19">
        <f>($J92="Bell Curve")*(_xlfn.NORM.DIST(AND(CA$4&gt;=$E92,CA$4&lt;=$G92)*(CA$4-$E92+1),$I92/2,$L92,TRUE)-_xlfn.NORM.DIST(AND(CA$4&gt;=$E92,CA$4&lt;=$G92)*(BZ$4-$E92+1),$I92/2,$L92,TRUE))/(1-2*_xlfn.NORM.DIST(0,$I92/2,$L92,TRUE))*$C92+($J92="Steady Growth")*(AND(CA$4&gt;=$E92,CA$4&lt;=$G92)*((CA$4-$E92+1)/($I92*($I92+1)/2)*$C92))+($J92="custom")*CustomCF!BT92</f>
        <v>0</v>
      </c>
      <c r="CB92" s="19">
        <f>($J92="Bell Curve")*(_xlfn.NORM.DIST(AND(CB$4&gt;=$E92,CB$4&lt;=$G92)*(CB$4-$E92+1),$I92/2,$L92,TRUE)-_xlfn.NORM.DIST(AND(CB$4&gt;=$E92,CB$4&lt;=$G92)*(CA$4-$E92+1),$I92/2,$L92,TRUE))/(1-2*_xlfn.NORM.DIST(0,$I92/2,$L92,TRUE))*$C92+($J92="Steady Growth")*(AND(CB$4&gt;=$E92,CB$4&lt;=$G92)*((CB$4-$E92+1)/($I92*($I92+1)/2)*$C92))+($J92="custom")*CustomCF!BU92</f>
        <v>0</v>
      </c>
      <c r="CC92" s="19">
        <f>($J92="Bell Curve")*(_xlfn.NORM.DIST(AND(CC$4&gt;=$E92,CC$4&lt;=$G92)*(CC$4-$E92+1),$I92/2,$L92,TRUE)-_xlfn.NORM.DIST(AND(CC$4&gt;=$E92,CC$4&lt;=$G92)*(CB$4-$E92+1),$I92/2,$L92,TRUE))/(1-2*_xlfn.NORM.DIST(0,$I92/2,$L92,TRUE))*$C92+($J92="Steady Growth")*(AND(CC$4&gt;=$E92,CC$4&lt;=$G92)*((CC$4-$E92+1)/($I92*($I92+1)/2)*$C92))+($J92="custom")*CustomCF!BV92</f>
        <v>0</v>
      </c>
      <c r="CD92" s="19">
        <f>($J92="Bell Curve")*(_xlfn.NORM.DIST(AND(CD$4&gt;=$E92,CD$4&lt;=$G92)*(CD$4-$E92+1),$I92/2,$L92,TRUE)-_xlfn.NORM.DIST(AND(CD$4&gt;=$E92,CD$4&lt;=$G92)*(CC$4-$E92+1),$I92/2,$L92,TRUE))/(1-2*_xlfn.NORM.DIST(0,$I92/2,$L92,TRUE))*$C92+($J92="Steady Growth")*(AND(CD$4&gt;=$E92,CD$4&lt;=$G92)*((CD$4-$E92+1)/($I92*($I92+1)/2)*$C92))+($J92="custom")*CustomCF!BW92</f>
        <v>0</v>
      </c>
      <c r="CE92" s="19">
        <f>($J92="Bell Curve")*(_xlfn.NORM.DIST(AND(CE$4&gt;=$E92,CE$4&lt;=$G92)*(CE$4-$E92+1),$I92/2,$L92,TRUE)-_xlfn.NORM.DIST(AND(CE$4&gt;=$E92,CE$4&lt;=$G92)*(CD$4-$E92+1),$I92/2,$L92,TRUE))/(1-2*_xlfn.NORM.DIST(0,$I92/2,$L92,TRUE))*$C92+($J92="Steady Growth")*(AND(CE$4&gt;=$E92,CE$4&lt;=$G92)*((CE$4-$E92+1)/($I92*($I92+1)/2)*$C92))+($J92="custom")*CustomCF!BX92</f>
        <v>0</v>
      </c>
      <c r="CF92" s="19">
        <f>($J92="Bell Curve")*(_xlfn.NORM.DIST(AND(CF$4&gt;=$E92,CF$4&lt;=$G92)*(CF$4-$E92+1),$I92/2,$L92,TRUE)-_xlfn.NORM.DIST(AND(CF$4&gt;=$E92,CF$4&lt;=$G92)*(CE$4-$E92+1),$I92/2,$L92,TRUE))/(1-2*_xlfn.NORM.DIST(0,$I92/2,$L92,TRUE))*$C92+($J92="Steady Growth")*(AND(CF$4&gt;=$E92,CF$4&lt;=$G92)*((CF$4-$E92+1)/($I92*($I92+1)/2)*$C92))+($J92="custom")*CustomCF!BY92</f>
        <v>0</v>
      </c>
      <c r="CG92" s="19">
        <f>($J92="Bell Curve")*(_xlfn.NORM.DIST(AND(CG$4&gt;=$E92,CG$4&lt;=$G92)*(CG$4-$E92+1),$I92/2,$L92,TRUE)-_xlfn.NORM.DIST(AND(CG$4&gt;=$E92,CG$4&lt;=$G92)*(CF$4-$E92+1),$I92/2,$L92,TRUE))/(1-2*_xlfn.NORM.DIST(0,$I92/2,$L92,TRUE))*$C92+($J92="Steady Growth")*(AND(CG$4&gt;=$E92,CG$4&lt;=$G92)*((CG$4-$E92+1)/($I92*($I92+1)/2)*$C92))+($J92="custom")*CustomCF!BZ92</f>
        <v>0</v>
      </c>
      <c r="CH92" s="19">
        <f>($J92="Bell Curve")*(_xlfn.NORM.DIST(AND(CH$4&gt;=$E92,CH$4&lt;=$G92)*(CH$4-$E92+1),$I92/2,$L92,TRUE)-_xlfn.NORM.DIST(AND(CH$4&gt;=$E92,CH$4&lt;=$G92)*(CG$4-$E92+1),$I92/2,$L92,TRUE))/(1-2*_xlfn.NORM.DIST(0,$I92/2,$L92,TRUE))*$C92+($J92="Steady Growth")*(AND(CH$4&gt;=$E92,CH$4&lt;=$G92)*((CH$4-$E92+1)/($I92*($I92+1)/2)*$C92))+($J92="custom")*CustomCF!CA92</f>
        <v>0</v>
      </c>
      <c r="CI92" s="19">
        <f>($J92="Bell Curve")*(_xlfn.NORM.DIST(AND(CI$4&gt;=$E92,CI$4&lt;=$G92)*(CI$4-$E92+1),$I92/2,$L92,TRUE)-_xlfn.NORM.DIST(AND(CI$4&gt;=$E92,CI$4&lt;=$G92)*(CH$4-$E92+1),$I92/2,$L92,TRUE))/(1-2*_xlfn.NORM.DIST(0,$I92/2,$L92,TRUE))*$C92+($J92="Steady Growth")*(AND(CI$4&gt;=$E92,CI$4&lt;=$G92)*((CI$4-$E92+1)/($I92*($I92+1)/2)*$C92))+($J92="custom")*CustomCF!CB92</f>
        <v>0</v>
      </c>
      <c r="CJ92" s="19">
        <f>($J92="Bell Curve")*(_xlfn.NORM.DIST(AND(CJ$4&gt;=$E92,CJ$4&lt;=$G92)*(CJ$4-$E92+1),$I92/2,$L92,TRUE)-_xlfn.NORM.DIST(AND(CJ$4&gt;=$E92,CJ$4&lt;=$G92)*(CI$4-$E92+1),$I92/2,$L92,TRUE))/(1-2*_xlfn.NORM.DIST(0,$I92/2,$L92,TRUE))*$C92+($J92="Steady Growth")*(AND(CJ$4&gt;=$E92,CJ$4&lt;=$G92)*((CJ$4-$E92+1)/($I92*($I92+1)/2)*$C92))+($J92="custom")*CustomCF!CC92</f>
        <v>0</v>
      </c>
      <c r="CK92" s="19">
        <f>($J92="Bell Curve")*(_xlfn.NORM.DIST(AND(CK$4&gt;=$E92,CK$4&lt;=$G92)*(CK$4-$E92+1),$I92/2,$L92,TRUE)-_xlfn.NORM.DIST(AND(CK$4&gt;=$E92,CK$4&lt;=$G92)*(CJ$4-$E92+1),$I92/2,$L92,TRUE))/(1-2*_xlfn.NORM.DIST(0,$I92/2,$L92,TRUE))*$C92+($J92="Steady Growth")*(AND(CK$4&gt;=$E92,CK$4&lt;=$G92)*((CK$4-$E92+1)/($I92*($I92+1)/2)*$C92))+($J92="custom")*CustomCF!CD92</f>
        <v>0</v>
      </c>
      <c r="CL92" s="19">
        <f>($J92="Bell Curve")*(_xlfn.NORM.DIST(AND(CL$4&gt;=$E92,CL$4&lt;=$G92)*(CL$4-$E92+1),$I92/2,$L92,TRUE)-_xlfn.NORM.DIST(AND(CL$4&gt;=$E92,CL$4&lt;=$G92)*(CK$4-$E92+1),$I92/2,$L92,TRUE))/(1-2*_xlfn.NORM.DIST(0,$I92/2,$L92,TRUE))*$C92+($J92="Steady Growth")*(AND(CL$4&gt;=$E92,CL$4&lt;=$G92)*((CL$4-$E92+1)/($I92*($I92+1)/2)*$C92))+($J92="custom")*CustomCF!CE92</f>
        <v>0</v>
      </c>
      <c r="CM92" s="19">
        <f>($J92="Bell Curve")*(_xlfn.NORM.DIST(AND(CM$4&gt;=$E92,CM$4&lt;=$G92)*(CM$4-$E92+1),$I92/2,$L92,TRUE)-_xlfn.NORM.DIST(AND(CM$4&gt;=$E92,CM$4&lt;=$G92)*(CL$4-$E92+1),$I92/2,$L92,TRUE))/(1-2*_xlfn.NORM.DIST(0,$I92/2,$L92,TRUE))*$C92+($J92="Steady Growth")*(AND(CM$4&gt;=$E92,CM$4&lt;=$G92)*((CM$4-$E92+1)/($I92*($I92+1)/2)*$C92))+($J92="custom")*CustomCF!CF92</f>
        <v>0</v>
      </c>
      <c r="CN92" s="19">
        <f>($J92="Bell Curve")*(_xlfn.NORM.DIST(AND(CN$4&gt;=$E92,CN$4&lt;=$G92)*(CN$4-$E92+1),$I92/2,$L92,TRUE)-_xlfn.NORM.DIST(AND(CN$4&gt;=$E92,CN$4&lt;=$G92)*(CM$4-$E92+1),$I92/2,$L92,TRUE))/(1-2*_xlfn.NORM.DIST(0,$I92/2,$L92,TRUE))*$C92+($J92="Steady Growth")*(AND(CN$4&gt;=$E92,CN$4&lt;=$G92)*((CN$4-$E92+1)/($I92*($I92+1)/2)*$C92))+($J92="custom")*CustomCF!CG92</f>
        <v>0</v>
      </c>
      <c r="CO92" s="19">
        <f>($J92="Bell Curve")*(_xlfn.NORM.DIST(AND(CO$4&gt;=$E92,CO$4&lt;=$G92)*(CO$4-$E92+1),$I92/2,$L92,TRUE)-_xlfn.NORM.DIST(AND(CO$4&gt;=$E92,CO$4&lt;=$G92)*(CN$4-$E92+1),$I92/2,$L92,TRUE))/(1-2*_xlfn.NORM.DIST(0,$I92/2,$L92,TRUE))*$C92+($J92="Steady Growth")*(AND(CO$4&gt;=$E92,CO$4&lt;=$G92)*((CO$4-$E92+1)/($I92*($I92+1)/2)*$C92))+($J92="custom")*CustomCF!CH92</f>
        <v>0</v>
      </c>
      <c r="CP92" s="19">
        <f>($J92="Bell Curve")*(_xlfn.NORM.DIST(AND(CP$4&gt;=$E92,CP$4&lt;=$G92)*(CP$4-$E92+1),$I92/2,$L92,TRUE)-_xlfn.NORM.DIST(AND(CP$4&gt;=$E92,CP$4&lt;=$G92)*(CO$4-$E92+1),$I92/2,$L92,TRUE))/(1-2*_xlfn.NORM.DIST(0,$I92/2,$L92,TRUE))*$C92+($J92="Steady Growth")*(AND(CP$4&gt;=$E92,CP$4&lt;=$G92)*((CP$4-$E92+1)/($I92*($I92+1)/2)*$C92))+($J92="custom")*CustomCF!CI92</f>
        <v>0</v>
      </c>
      <c r="CQ92" s="19">
        <f>($J92="Bell Curve")*(_xlfn.NORM.DIST(AND(CQ$4&gt;=$E92,CQ$4&lt;=$G92)*(CQ$4-$E92+1),$I92/2,$L92,TRUE)-_xlfn.NORM.DIST(AND(CQ$4&gt;=$E92,CQ$4&lt;=$G92)*(CP$4-$E92+1),$I92/2,$L92,TRUE))/(1-2*_xlfn.NORM.DIST(0,$I92/2,$L92,TRUE))*$C92+($J92="Steady Growth")*(AND(CQ$4&gt;=$E92,CQ$4&lt;=$G92)*((CQ$4-$E92+1)/($I92*($I92+1)/2)*$C92))+($J92="custom")*CustomCF!CJ92</f>
        <v>0</v>
      </c>
      <c r="CR92" s="19">
        <f>($J92="Bell Curve")*(_xlfn.NORM.DIST(AND(CR$4&gt;=$E92,CR$4&lt;=$G92)*(CR$4-$E92+1),$I92/2,$L92,TRUE)-_xlfn.NORM.DIST(AND(CR$4&gt;=$E92,CR$4&lt;=$G92)*(CQ$4-$E92+1),$I92/2,$L92,TRUE))/(1-2*_xlfn.NORM.DIST(0,$I92/2,$L92,TRUE))*$C92+($J92="Steady Growth")*(AND(CR$4&gt;=$E92,CR$4&lt;=$G92)*((CR$4-$E92+1)/($I92*($I92+1)/2)*$C92))+($J92="custom")*CustomCF!CK92</f>
        <v>0</v>
      </c>
      <c r="CS92" s="19">
        <f>($J92="Bell Curve")*(_xlfn.NORM.DIST(AND(CS$4&gt;=$E92,CS$4&lt;=$G92)*(CS$4-$E92+1),$I92/2,$L92,TRUE)-_xlfn.NORM.DIST(AND(CS$4&gt;=$E92,CS$4&lt;=$G92)*(CR$4-$E92+1),$I92/2,$L92,TRUE))/(1-2*_xlfn.NORM.DIST(0,$I92/2,$L92,TRUE))*$C92+($J92="Steady Growth")*(AND(CS$4&gt;=$E92,CS$4&lt;=$G92)*((CS$4-$E92+1)/($I92*($I92+1)/2)*$C92))+($J92="custom")*CustomCF!CL92</f>
        <v>0</v>
      </c>
      <c r="CT92" s="19">
        <f>($J92="Bell Curve")*(_xlfn.NORM.DIST(AND(CT$4&gt;=$E92,CT$4&lt;=$G92)*(CT$4-$E92+1),$I92/2,$L92,TRUE)-_xlfn.NORM.DIST(AND(CT$4&gt;=$E92,CT$4&lt;=$G92)*(CS$4-$E92+1),$I92/2,$L92,TRUE))/(1-2*_xlfn.NORM.DIST(0,$I92/2,$L92,TRUE))*$C92+($J92="Steady Growth")*(AND(CT$4&gt;=$E92,CT$4&lt;=$G92)*((CT$4-$E92+1)/($I92*($I92+1)/2)*$C92))+($J92="custom")*CustomCF!CM92</f>
        <v>0</v>
      </c>
      <c r="CU92" s="19">
        <f>($J92="Bell Curve")*(_xlfn.NORM.DIST(AND(CU$4&gt;=$E92,CU$4&lt;=$G92)*(CU$4-$E92+1),$I92/2,$L92,TRUE)-_xlfn.NORM.DIST(AND(CU$4&gt;=$E92,CU$4&lt;=$G92)*(CT$4-$E92+1),$I92/2,$L92,TRUE))/(1-2*_xlfn.NORM.DIST(0,$I92/2,$L92,TRUE))*$C92+($J92="Steady Growth")*(AND(CU$4&gt;=$E92,CU$4&lt;=$G92)*((CU$4-$E92+1)/($I92*($I92+1)/2)*$C92))+($J92="custom")*CustomCF!CN92</f>
        <v>0</v>
      </c>
      <c r="CV92" s="19">
        <f>($J92="Bell Curve")*(_xlfn.NORM.DIST(AND(CV$4&gt;=$E92,CV$4&lt;=$G92)*(CV$4-$E92+1),$I92/2,$L92,TRUE)-_xlfn.NORM.DIST(AND(CV$4&gt;=$E92,CV$4&lt;=$G92)*(CU$4-$E92+1),$I92/2,$L92,TRUE))/(1-2*_xlfn.NORM.DIST(0,$I92/2,$L92,TRUE))*$C92+($J92="Steady Growth")*(AND(CV$4&gt;=$E92,CV$4&lt;=$G92)*((CV$4-$E92+1)/($I92*($I92+1)/2)*$C92))+($J92="custom")*CustomCF!CO92</f>
        <v>0</v>
      </c>
      <c r="CW92" s="19">
        <f>($J92="Bell Curve")*(_xlfn.NORM.DIST(AND(CW$4&gt;=$E92,CW$4&lt;=$G92)*(CW$4-$E92+1),$I92/2,$L92,TRUE)-_xlfn.NORM.DIST(AND(CW$4&gt;=$E92,CW$4&lt;=$G92)*(CV$4-$E92+1),$I92/2,$L92,TRUE))/(1-2*_xlfn.NORM.DIST(0,$I92/2,$L92,TRUE))*$C92+($J92="Steady Growth")*(AND(CW$4&gt;=$E92,CW$4&lt;=$G92)*((CW$4-$E92+1)/($I92*($I92+1)/2)*$C92))+($J92="custom")*CustomCF!CP92</f>
        <v>0</v>
      </c>
      <c r="CX92" s="19">
        <f>($J92="Bell Curve")*(_xlfn.NORM.DIST(AND(CX$4&gt;=$E92,CX$4&lt;=$G92)*(CX$4-$E92+1),$I92/2,$L92,TRUE)-_xlfn.NORM.DIST(AND(CX$4&gt;=$E92,CX$4&lt;=$G92)*(CW$4-$E92+1),$I92/2,$L92,TRUE))/(1-2*_xlfn.NORM.DIST(0,$I92/2,$L92,TRUE))*$C92+($J92="Steady Growth")*(AND(CX$4&gt;=$E92,CX$4&lt;=$G92)*((CX$4-$E92+1)/($I92*($I92+1)/2)*$C92))+($J92="custom")*CustomCF!CQ92</f>
        <v>0</v>
      </c>
      <c r="CY92" s="19">
        <f>($J92="Bell Curve")*(_xlfn.NORM.DIST(AND(CY$4&gt;=$E92,CY$4&lt;=$G92)*(CY$4-$E92+1),$I92/2,$L92,TRUE)-_xlfn.NORM.DIST(AND(CY$4&gt;=$E92,CY$4&lt;=$G92)*(CX$4-$E92+1),$I92/2,$L92,TRUE))/(1-2*_xlfn.NORM.DIST(0,$I92/2,$L92,TRUE))*$C92+($J92="Steady Growth")*(AND(CY$4&gt;=$E92,CY$4&lt;=$G92)*((CY$4-$E92+1)/($I92*($I92+1)/2)*$C92))+($J92="custom")*CustomCF!CR92</f>
        <v>0</v>
      </c>
      <c r="CZ92" s="19">
        <f>($J92="Bell Curve")*(_xlfn.NORM.DIST(AND(CZ$4&gt;=$E92,CZ$4&lt;=$G92)*(CZ$4-$E92+1),$I92/2,$L92,TRUE)-_xlfn.NORM.DIST(AND(CZ$4&gt;=$E92,CZ$4&lt;=$G92)*(CY$4-$E92+1),$I92/2,$L92,TRUE))/(1-2*_xlfn.NORM.DIST(0,$I92/2,$L92,TRUE))*$C92+($J92="Steady Growth")*(AND(CZ$4&gt;=$E92,CZ$4&lt;=$G92)*((CZ$4-$E92+1)/($I92*($I92+1)/2)*$C92))+($J92="custom")*CustomCF!CS92</f>
        <v>0</v>
      </c>
      <c r="DA92" s="19">
        <f>($J92="Bell Curve")*(_xlfn.NORM.DIST(AND(DA$4&gt;=$E92,DA$4&lt;=$G92)*(DA$4-$E92+1),$I92/2,$L92,TRUE)-_xlfn.NORM.DIST(AND(DA$4&gt;=$E92,DA$4&lt;=$G92)*(CZ$4-$E92+1),$I92/2,$L92,TRUE))/(1-2*_xlfn.NORM.DIST(0,$I92/2,$L92,TRUE))*$C92+($J92="Steady Growth")*(AND(DA$4&gt;=$E92,DA$4&lt;=$G92)*((DA$4-$E92+1)/($I92*($I92+1)/2)*$C92))+($J92="custom")*CustomCF!CT92</f>
        <v>0</v>
      </c>
      <c r="DB92" s="19">
        <f>($J92="Bell Curve")*(_xlfn.NORM.DIST(AND(DB$4&gt;=$E92,DB$4&lt;=$G92)*(DB$4-$E92+1),$I92/2,$L92,TRUE)-_xlfn.NORM.DIST(AND(DB$4&gt;=$E92,DB$4&lt;=$G92)*(DA$4-$E92+1),$I92/2,$L92,TRUE))/(1-2*_xlfn.NORM.DIST(0,$I92/2,$L92,TRUE))*$C92+($J92="Steady Growth")*(AND(DB$4&gt;=$E92,DB$4&lt;=$G92)*((DB$4-$E92+1)/($I92*($I92+1)/2)*$C92))+($J92="custom")*CustomCF!CU92</f>
        <v>0</v>
      </c>
      <c r="DC92" s="19">
        <f>($J92="Bell Curve")*(_xlfn.NORM.DIST(AND(DC$4&gt;=$E92,DC$4&lt;=$G92)*(DC$4-$E92+1),$I92/2,$L92,TRUE)-_xlfn.NORM.DIST(AND(DC$4&gt;=$E92,DC$4&lt;=$G92)*(DB$4-$E92+1),$I92/2,$L92,TRUE))/(1-2*_xlfn.NORM.DIST(0,$I92/2,$L92,TRUE))*$C92+($J92="Steady Growth")*(AND(DC$4&gt;=$E92,DC$4&lt;=$G92)*((DC$4-$E92+1)/($I92*($I92+1)/2)*$C92))+($J92="custom")*CustomCF!CV92</f>
        <v>0</v>
      </c>
      <c r="DD92" s="19">
        <f>($J92="Bell Curve")*(_xlfn.NORM.DIST(AND(DD$4&gt;=$E92,DD$4&lt;=$G92)*(DD$4-$E92+1),$I92/2,$L92,TRUE)-_xlfn.NORM.DIST(AND(DD$4&gt;=$E92,DD$4&lt;=$G92)*(DC$4-$E92+1),$I92/2,$L92,TRUE))/(1-2*_xlfn.NORM.DIST(0,$I92/2,$L92,TRUE))*$C92+($J92="Steady Growth")*(AND(DD$4&gt;=$E92,DD$4&lt;=$G92)*((DD$4-$E92+1)/($I92*($I92+1)/2)*$C92))+($J92="custom")*CustomCF!CW92</f>
        <v>0</v>
      </c>
      <c r="DE92" s="19">
        <f>($J92="Bell Curve")*(_xlfn.NORM.DIST(AND(DE$4&gt;=$E92,DE$4&lt;=$G92)*(DE$4-$E92+1),$I92/2,$L92,TRUE)-_xlfn.NORM.DIST(AND(DE$4&gt;=$E92,DE$4&lt;=$G92)*(DD$4-$E92+1),$I92/2,$L92,TRUE))/(1-2*_xlfn.NORM.DIST(0,$I92/2,$L92,TRUE))*$C92+($J92="Steady Growth")*(AND(DE$4&gt;=$E92,DE$4&lt;=$G92)*((DE$4-$E92+1)/($I92*($I92+1)/2)*$C92))+($J92="custom")*CustomCF!CX92</f>
        <v>0</v>
      </c>
      <c r="DF92" s="19">
        <f>($J92="Bell Curve")*(_xlfn.NORM.DIST(AND(DF$4&gt;=$E92,DF$4&lt;=$G92)*(DF$4-$E92+1),$I92/2,$L92,TRUE)-_xlfn.NORM.DIST(AND(DF$4&gt;=$E92,DF$4&lt;=$G92)*(DE$4-$E92+1),$I92/2,$L92,TRUE))/(1-2*_xlfn.NORM.DIST(0,$I92/2,$L92,TRUE))*$C92+($J92="Steady Growth")*(AND(DF$4&gt;=$E92,DF$4&lt;=$G92)*((DF$4-$E92+1)/($I92*($I92+1)/2)*$C92))+($J92="custom")*CustomCF!CY92</f>
        <v>0</v>
      </c>
      <c r="DG92" s="19">
        <f>($J92="Bell Curve")*(_xlfn.NORM.DIST(AND(DG$4&gt;=$E92,DG$4&lt;=$G92)*(DG$4-$E92+1),$I92/2,$L92,TRUE)-_xlfn.NORM.DIST(AND(DG$4&gt;=$E92,DG$4&lt;=$G92)*(DF$4-$E92+1),$I92/2,$L92,TRUE))/(1-2*_xlfn.NORM.DIST(0,$I92/2,$L92,TRUE))*$C92+($J92="Steady Growth")*(AND(DG$4&gt;=$E92,DG$4&lt;=$G92)*((DG$4-$E92+1)/($I92*($I92+1)/2)*$C92))+($J92="custom")*CustomCF!CZ92</f>
        <v>0</v>
      </c>
      <c r="DH92" s="19">
        <f>($J92="Bell Curve")*(_xlfn.NORM.DIST(AND(DH$4&gt;=$E92,DH$4&lt;=$G92)*(DH$4-$E92+1),$I92/2,$L92,TRUE)-_xlfn.NORM.DIST(AND(DH$4&gt;=$E92,DH$4&lt;=$G92)*(DG$4-$E92+1),$I92/2,$L92,TRUE))/(1-2*_xlfn.NORM.DIST(0,$I92/2,$L92,TRUE))*$C92+($J92="Steady Growth")*(AND(DH$4&gt;=$E92,DH$4&lt;=$G92)*((DH$4-$E92+1)/($I92*($I92+1)/2)*$C92))+($J92="custom")*CustomCF!DA92</f>
        <v>0</v>
      </c>
      <c r="DI92" s="19">
        <f>($J92="Bell Curve")*(_xlfn.NORM.DIST(AND(DI$4&gt;=$E92,DI$4&lt;=$G92)*(DI$4-$E92+1),$I92/2,$L92,TRUE)-_xlfn.NORM.DIST(AND(DI$4&gt;=$E92,DI$4&lt;=$G92)*(DH$4-$E92+1),$I92/2,$L92,TRUE))/(1-2*_xlfn.NORM.DIST(0,$I92/2,$L92,TRUE))*$C92+($J92="Steady Growth")*(AND(DI$4&gt;=$E92,DI$4&lt;=$G92)*((DI$4-$E92+1)/($I92*($I92+1)/2)*$C92))+($J92="custom")*CustomCF!DB92</f>
        <v>0</v>
      </c>
      <c r="DJ92" s="19">
        <f>($J92="Bell Curve")*(_xlfn.NORM.DIST(AND(DJ$4&gt;=$E92,DJ$4&lt;=$G92)*(DJ$4-$E92+1),$I92/2,$L92,TRUE)-_xlfn.NORM.DIST(AND(DJ$4&gt;=$E92,DJ$4&lt;=$G92)*(DI$4-$E92+1),$I92/2,$L92,TRUE))/(1-2*_xlfn.NORM.DIST(0,$I92/2,$L92,TRUE))*$C92+($J92="Steady Growth")*(AND(DJ$4&gt;=$E92,DJ$4&lt;=$G92)*((DJ$4-$E92+1)/($I92*($I92+1)/2)*$C92))+($J92="custom")*CustomCF!DC92</f>
        <v>0</v>
      </c>
      <c r="DK92" s="19">
        <f>($J92="Bell Curve")*(_xlfn.NORM.DIST(AND(DK$4&gt;=$E92,DK$4&lt;=$G92)*(DK$4-$E92+1),$I92/2,$L92,TRUE)-_xlfn.NORM.DIST(AND(DK$4&gt;=$E92,DK$4&lt;=$G92)*(DJ$4-$E92+1),$I92/2,$L92,TRUE))/(1-2*_xlfn.NORM.DIST(0,$I92/2,$L92,TRUE))*$C92+($J92="Steady Growth")*(AND(DK$4&gt;=$E92,DK$4&lt;=$G92)*((DK$4-$E92+1)/($I92*($I92+1)/2)*$C92))+($J92="custom")*CustomCF!DD92</f>
        <v>0</v>
      </c>
      <c r="DL92" s="19">
        <f>($J92="Bell Curve")*(_xlfn.NORM.DIST(AND(DL$4&gt;=$E92,DL$4&lt;=$G92)*(DL$4-$E92+1),$I92/2,$L92,TRUE)-_xlfn.NORM.DIST(AND(DL$4&gt;=$E92,DL$4&lt;=$G92)*(DK$4-$E92+1),$I92/2,$L92,TRUE))/(1-2*_xlfn.NORM.DIST(0,$I92/2,$L92,TRUE))*$C92+($J92="Steady Growth")*(AND(DL$4&gt;=$E92,DL$4&lt;=$G92)*((DL$4-$E92+1)/($I92*($I92+1)/2)*$C92))+($J92="custom")*CustomCF!DE92</f>
        <v>0</v>
      </c>
      <c r="DM92" s="19">
        <f>($J92="Bell Curve")*(_xlfn.NORM.DIST(AND(DM$4&gt;=$E92,DM$4&lt;=$G92)*(DM$4-$E92+1),$I92/2,$L92,TRUE)-_xlfn.NORM.DIST(AND(DM$4&gt;=$E92,DM$4&lt;=$G92)*(DL$4-$E92+1),$I92/2,$L92,TRUE))/(1-2*_xlfn.NORM.DIST(0,$I92/2,$L92,TRUE))*$C92+($J92="Steady Growth")*(AND(DM$4&gt;=$E92,DM$4&lt;=$G92)*((DM$4-$E92+1)/($I92*($I92+1)/2)*$C92))+($J92="custom")*CustomCF!DF92</f>
        <v>0</v>
      </c>
      <c r="DN92" s="19">
        <f>($J92="Bell Curve")*(_xlfn.NORM.DIST(AND(DN$4&gt;=$E92,DN$4&lt;=$G92)*(DN$4-$E92+1),$I92/2,$L92,TRUE)-_xlfn.NORM.DIST(AND(DN$4&gt;=$E92,DN$4&lt;=$G92)*(DM$4-$E92+1),$I92/2,$L92,TRUE))/(1-2*_xlfn.NORM.DIST(0,$I92/2,$L92,TRUE))*$C92+($J92="Steady Growth")*(AND(DN$4&gt;=$E92,DN$4&lt;=$G92)*((DN$4-$E92+1)/($I92*($I92+1)/2)*$C92))+($J92="custom")*CustomCF!DG92</f>
        <v>0</v>
      </c>
      <c r="DO92" s="19">
        <f>($J92="Bell Curve")*(_xlfn.NORM.DIST(AND(DO$4&gt;=$E92,DO$4&lt;=$G92)*(DO$4-$E92+1),$I92/2,$L92,TRUE)-_xlfn.NORM.DIST(AND(DO$4&gt;=$E92,DO$4&lt;=$G92)*(DN$4-$E92+1),$I92/2,$L92,TRUE))/(1-2*_xlfn.NORM.DIST(0,$I92/2,$L92,TRUE))*$C92+($J92="Steady Growth")*(AND(DO$4&gt;=$E92,DO$4&lt;=$G92)*((DO$4-$E92+1)/($I92*($I92+1)/2)*$C92))+($J92="custom")*CustomCF!DH92</f>
        <v>0</v>
      </c>
      <c r="DP92" s="19">
        <f>($J92="Bell Curve")*(_xlfn.NORM.DIST(AND(DP$4&gt;=$E92,DP$4&lt;=$G92)*(DP$4-$E92+1),$I92/2,$L92,TRUE)-_xlfn.NORM.DIST(AND(DP$4&gt;=$E92,DP$4&lt;=$G92)*(DO$4-$E92+1),$I92/2,$L92,TRUE))/(1-2*_xlfn.NORM.DIST(0,$I92/2,$L92,TRUE))*$C92+($J92="Steady Growth")*(AND(DP$4&gt;=$E92,DP$4&lt;=$G92)*((DP$4-$E92+1)/($I92*($I92+1)/2)*$C92))+($J92="custom")*CustomCF!DI92</f>
        <v>0</v>
      </c>
      <c r="DQ92" s="19">
        <f>($J92="Bell Curve")*(_xlfn.NORM.DIST(AND(DQ$4&gt;=$E92,DQ$4&lt;=$G92)*(DQ$4-$E92+1),$I92/2,$L92,TRUE)-_xlfn.NORM.DIST(AND(DQ$4&gt;=$E92,DQ$4&lt;=$G92)*(DP$4-$E92+1),$I92/2,$L92,TRUE))/(1-2*_xlfn.NORM.DIST(0,$I92/2,$L92,TRUE))*$C92+($J92="Steady Growth")*(AND(DQ$4&gt;=$E92,DQ$4&lt;=$G92)*((DQ$4-$E92+1)/($I92*($I92+1)/2)*$C92))+($J92="custom")*CustomCF!DJ92</f>
        <v>0</v>
      </c>
      <c r="DR92" s="19">
        <f>($J92="Bell Curve")*(_xlfn.NORM.DIST(AND(DR$4&gt;=$E92,DR$4&lt;=$G92)*(DR$4-$E92+1),$I92/2,$L92,TRUE)-_xlfn.NORM.DIST(AND(DR$4&gt;=$E92,DR$4&lt;=$G92)*(DQ$4-$E92+1),$I92/2,$L92,TRUE))/(1-2*_xlfn.NORM.DIST(0,$I92/2,$L92,TRUE))*$C92+($J92="Steady Growth")*(AND(DR$4&gt;=$E92,DR$4&lt;=$G92)*((DR$4-$E92+1)/($I92*($I92+1)/2)*$C92))+($J92="custom")*CustomCF!DK92</f>
        <v>0</v>
      </c>
      <c r="DS92" s="19">
        <f>($J92="Bell Curve")*(_xlfn.NORM.DIST(AND(DS$4&gt;=$E92,DS$4&lt;=$G92)*(DS$4-$E92+1),$I92/2,$L92,TRUE)-_xlfn.NORM.DIST(AND(DS$4&gt;=$E92,DS$4&lt;=$G92)*(DR$4-$E92+1),$I92/2,$L92,TRUE))/(1-2*_xlfn.NORM.DIST(0,$I92/2,$L92,TRUE))*$C92+($J92="Steady Growth")*(AND(DS$4&gt;=$E92,DS$4&lt;=$G92)*((DS$4-$E92+1)/($I92*($I92+1)/2)*$C92))+($J92="custom")*CustomCF!DL92</f>
        <v>0</v>
      </c>
      <c r="DT92" s="19">
        <f>($J92="Bell Curve")*(_xlfn.NORM.DIST(AND(DT$4&gt;=$E92,DT$4&lt;=$G92)*(DT$4-$E92+1),$I92/2,$L92,TRUE)-_xlfn.NORM.DIST(AND(DT$4&gt;=$E92,DT$4&lt;=$G92)*(DS$4-$E92+1),$I92/2,$L92,TRUE))/(1-2*_xlfn.NORM.DIST(0,$I92/2,$L92,TRUE))*$C92+($J92="Steady Growth")*(AND(DT$4&gt;=$E92,DT$4&lt;=$G92)*((DT$4-$E92+1)/($I92*($I92+1)/2)*$C92))+($J92="custom")*CustomCF!DM92</f>
        <v>0</v>
      </c>
      <c r="DU92" s="19">
        <f>($J92="Bell Curve")*(_xlfn.NORM.DIST(AND(DU$4&gt;=$E92,DU$4&lt;=$G92)*(DU$4-$E92+1),$I92/2,$L92,TRUE)-_xlfn.NORM.DIST(AND(DU$4&gt;=$E92,DU$4&lt;=$G92)*(DT$4-$E92+1),$I92/2,$L92,TRUE))/(1-2*_xlfn.NORM.DIST(0,$I92/2,$L92,TRUE))*$C92+($J92="Steady Growth")*(AND(DU$4&gt;=$E92,DU$4&lt;=$G92)*((DU$4-$E92+1)/($I92*($I92+1)/2)*$C92))+($J92="custom")*CustomCF!DN92</f>
        <v>0</v>
      </c>
      <c r="DV92" s="19">
        <f>($J92="Bell Curve")*(_xlfn.NORM.DIST(AND(DV$4&gt;=$E92,DV$4&lt;=$G92)*(DV$4-$E92+1),$I92/2,$L92,TRUE)-_xlfn.NORM.DIST(AND(DV$4&gt;=$E92,DV$4&lt;=$G92)*(DU$4-$E92+1),$I92/2,$L92,TRUE))/(1-2*_xlfn.NORM.DIST(0,$I92/2,$L92,TRUE))*$C92+($J92="Steady Growth")*(AND(DV$4&gt;=$E92,DV$4&lt;=$G92)*((DV$4-$E92+1)/($I92*($I92+1)/2)*$C92))+($J92="custom")*CustomCF!DO92</f>
        <v>0</v>
      </c>
      <c r="DW92" s="19">
        <f>($J92="Bell Curve")*(_xlfn.NORM.DIST(AND(DW$4&gt;=$E92,DW$4&lt;=$G92)*(DW$4-$E92+1),$I92/2,$L92,TRUE)-_xlfn.NORM.DIST(AND(DW$4&gt;=$E92,DW$4&lt;=$G92)*(DV$4-$E92+1),$I92/2,$L92,TRUE))/(1-2*_xlfn.NORM.DIST(0,$I92/2,$L92,TRUE))*$C92+($J92="Steady Growth")*(AND(DW$4&gt;=$E92,DW$4&lt;=$G92)*((DW$4-$E92+1)/($I92*($I92+1)/2)*$C92))+($J92="custom")*CustomCF!DP92</f>
        <v>0</v>
      </c>
      <c r="DX92" s="19">
        <f>($J92="Bell Curve")*(_xlfn.NORM.DIST(AND(DX$4&gt;=$E92,DX$4&lt;=$G92)*(DX$4-$E92+1),$I92/2,$L92,TRUE)-_xlfn.NORM.DIST(AND(DX$4&gt;=$E92,DX$4&lt;=$G92)*(DW$4-$E92+1),$I92/2,$L92,TRUE))/(1-2*_xlfn.NORM.DIST(0,$I92/2,$L92,TRUE))*$C92+($J92="Steady Growth")*(AND(DX$4&gt;=$E92,DX$4&lt;=$G92)*((DX$4-$E92+1)/($I92*($I92+1)/2)*$C92))+($J92="custom")*CustomCF!DQ92</f>
        <v>0</v>
      </c>
      <c r="DY92" s="19">
        <f>($J92="Bell Curve")*(_xlfn.NORM.DIST(AND(DY$4&gt;=$E92,DY$4&lt;=$G92)*(DY$4-$E92+1),$I92/2,$L92,TRUE)-_xlfn.NORM.DIST(AND(DY$4&gt;=$E92,DY$4&lt;=$G92)*(DX$4-$E92+1),$I92/2,$L92,TRUE))/(1-2*_xlfn.NORM.DIST(0,$I92/2,$L92,TRUE))*$C92+($J92="Steady Growth")*(AND(DY$4&gt;=$E92,DY$4&lt;=$G92)*((DY$4-$E92+1)/($I92*($I92+1)/2)*$C92))+($J92="custom")*CustomCF!DR92</f>
        <v>0</v>
      </c>
      <c r="DZ92" s="19">
        <f>($J92="Bell Curve")*(_xlfn.NORM.DIST(AND(DZ$4&gt;=$E92,DZ$4&lt;=$G92)*(DZ$4-$E92+1),$I92/2,$L92,TRUE)-_xlfn.NORM.DIST(AND(DZ$4&gt;=$E92,DZ$4&lt;=$G92)*(DY$4-$E92+1),$I92/2,$L92,TRUE))/(1-2*_xlfn.NORM.DIST(0,$I92/2,$L92,TRUE))*$C92+($J92="Steady Growth")*(AND(DZ$4&gt;=$E92,DZ$4&lt;=$G92)*((DZ$4-$E92+1)/($I92*($I92+1)/2)*$C92))+($J92="custom")*CustomCF!DS92</f>
        <v>0</v>
      </c>
      <c r="EA92" s="19">
        <f>($J92="Bell Curve")*(_xlfn.NORM.DIST(AND(EA$4&gt;=$E92,EA$4&lt;=$G92)*(EA$4-$E92+1),$I92/2,$L92,TRUE)-_xlfn.NORM.DIST(AND(EA$4&gt;=$E92,EA$4&lt;=$G92)*(DZ$4-$E92+1),$I92/2,$L92,TRUE))/(1-2*_xlfn.NORM.DIST(0,$I92/2,$L92,TRUE))*$C92+($J92="Steady Growth")*(AND(EA$4&gt;=$E92,EA$4&lt;=$G92)*((EA$4-$E92+1)/($I92*($I92+1)/2)*$C92))+($J92="custom")*CustomCF!DT92</f>
        <v>0</v>
      </c>
      <c r="EB92" s="19">
        <f>($J92="Bell Curve")*(_xlfn.NORM.DIST(AND(EB$4&gt;=$E92,EB$4&lt;=$G92)*(EB$4-$E92+1),$I92/2,$L92,TRUE)-_xlfn.NORM.DIST(AND(EB$4&gt;=$E92,EB$4&lt;=$G92)*(EA$4-$E92+1),$I92/2,$L92,TRUE))/(1-2*_xlfn.NORM.DIST(0,$I92/2,$L92,TRUE))*$C92+($J92="Steady Growth")*(AND(EB$4&gt;=$E92,EB$4&lt;=$G92)*((EB$4-$E92+1)/($I92*($I92+1)/2)*$C92))+($J92="custom")*CustomCF!DU92</f>
        <v>0</v>
      </c>
      <c r="EC92" s="19">
        <f>($J92="Bell Curve")*(_xlfn.NORM.DIST(AND(EC$4&gt;=$E92,EC$4&lt;=$G92)*(EC$4-$E92+1),$I92/2,$L92,TRUE)-_xlfn.NORM.DIST(AND(EC$4&gt;=$E92,EC$4&lt;=$G92)*(EB$4-$E92+1),$I92/2,$L92,TRUE))/(1-2*_xlfn.NORM.DIST(0,$I92/2,$L92,TRUE))*$C92+($J92="Steady Growth")*(AND(EC$4&gt;=$E92,EC$4&lt;=$G92)*((EC$4-$E92+1)/($I92*($I92+1)/2)*$C92))+($J92="custom")*CustomCF!DV92</f>
        <v>0</v>
      </c>
      <c r="ED92" s="19">
        <f>($J92="Bell Curve")*(_xlfn.NORM.DIST(AND(ED$4&gt;=$E92,ED$4&lt;=$G92)*(ED$4-$E92+1),$I92/2,$L92,TRUE)-_xlfn.NORM.DIST(AND(ED$4&gt;=$E92,ED$4&lt;=$G92)*(EC$4-$E92+1),$I92/2,$L92,TRUE))/(1-2*_xlfn.NORM.DIST(0,$I92/2,$L92,TRUE))*$C92+($J92="Steady Growth")*(AND(ED$4&gt;=$E92,ED$4&lt;=$G92)*((ED$4-$E92+1)/($I92*($I92+1)/2)*$C92))+($J92="custom")*CustomCF!DW92</f>
        <v>0</v>
      </c>
      <c r="EE92" s="19">
        <f>($J92="Bell Curve")*(_xlfn.NORM.DIST(AND(EE$4&gt;=$E92,EE$4&lt;=$G92)*(EE$4-$E92+1),$I92/2,$L92,TRUE)-_xlfn.NORM.DIST(AND(EE$4&gt;=$E92,EE$4&lt;=$G92)*(ED$4-$E92+1),$I92/2,$L92,TRUE))/(1-2*_xlfn.NORM.DIST(0,$I92/2,$L92,TRUE))*$C92+($J92="Steady Growth")*(AND(EE$4&gt;=$E92,EE$4&lt;=$G92)*((EE$4-$E92+1)/($I92*($I92+1)/2)*$C92))+($J92="custom")*CustomCF!DX92</f>
        <v>0</v>
      </c>
      <c r="EF92" s="121">
        <f>($J92="Bell Curve")*(_xlfn.NORM.DIST(AND(EF$4&gt;=$E92,EF$4&lt;=$G92)*(EF$4-$E92+1),$I92/2,$L92,TRUE)-_xlfn.NORM.DIST(AND(EF$4&gt;=$E92,EF$4&lt;=$G92)*(EE$4-$E92+1),$I92/2,$L92,TRUE))/(1-2*_xlfn.NORM.DIST(0,$I92/2,$L92,TRUE))*$C92+($J92="Steady Growth")*(AND(EF$4&gt;=$E92,EF$4&lt;=$G92)*((EF$4-$E92+1)/($I92*($I92+1)/2)*$C92))+($J92="custom")*CustomCF!DY92</f>
        <v>0</v>
      </c>
    </row>
    <row r="93" spans="2:136" hidden="1" outlineLevel="1" x14ac:dyDescent="0.2">
      <c r="B93" s="103">
        <f>Budget!W12</f>
        <v>0</v>
      </c>
      <c r="C93" s="19">
        <f>Budget!X12</f>
        <v>0</v>
      </c>
      <c r="D93" s="19" t="str">
        <f t="shared" si="37"/>
        <v/>
      </c>
      <c r="E93" s="92">
        <v>20</v>
      </c>
      <c r="F93" s="18">
        <f>IF(J93="Custom",CustomCF!E93,INDEX($P$6:$DY$6,MATCH(E93,CF!$P$4:$DY$4,0)))</f>
        <v>46630</v>
      </c>
      <c r="G93" s="92">
        <v>38</v>
      </c>
      <c r="H93" s="18">
        <f>IF(J93="Custom",CustomCF!F93,INDEX($P$6:$EF$6,MATCH(G93,$P$4:$EF$4,0)))</f>
        <v>47177</v>
      </c>
      <c r="I93" s="9">
        <f t="shared" si="32"/>
        <v>19</v>
      </c>
      <c r="J93" s="92" t="s">
        <v>30</v>
      </c>
      <c r="K93" s="92" t="s">
        <v>31</v>
      </c>
      <c r="L93" s="9">
        <f t="shared" si="38"/>
        <v>10000000</v>
      </c>
      <c r="M93" s="107">
        <f t="shared" si="23"/>
        <v>0</v>
      </c>
      <c r="N93" s="112" t="str">
        <f t="shared" si="31"/>
        <v>OK</v>
      </c>
      <c r="O93" s="112"/>
      <c r="P93" s="19">
        <f>($J93="Bell Curve")*(_xlfn.NORM.DIST(AND(P$4&gt;=$E93,P$4&lt;=$G93)*(P$4-$E93+1),$I93/2,$L93,TRUE)-_xlfn.NORM.DIST(AND(P$4&gt;=$E93,P$4&lt;=$G93)*(N$4-$E93+1),$I93/2,$L93,TRUE))/(1-2*_xlfn.NORM.DIST(0,$I93/2,$L93,TRUE))*$C93+($J93="Steady Growth")*(AND(P$4&gt;=$E93,P$4&lt;=$G93)*((P$4-$E93+1)/($I93*($I93+1)/2)*$C93))+($J93="custom")*CustomCF!I93</f>
        <v>0</v>
      </c>
      <c r="Q93" s="19">
        <f>($J93="Bell Curve")*(_xlfn.NORM.DIST(AND(Q$4&gt;=$E93,Q$4&lt;=$G93)*(Q$4-$E93+1),$I93/2,$L93,TRUE)-_xlfn.NORM.DIST(AND(Q$4&gt;=$E93,Q$4&lt;=$G93)*(P$4-$E93+1),$I93/2,$L93,TRUE))/(1-2*_xlfn.NORM.DIST(0,$I93/2,$L93,TRUE))*$C93+($J93="Steady Growth")*(AND(Q$4&gt;=$E93,Q$4&lt;=$G93)*((Q$4-$E93+1)/($I93*($I93+1)/2)*$C93))+($J93="custom")*CustomCF!J93</f>
        <v>0</v>
      </c>
      <c r="R93" s="19">
        <f>($J93="Bell Curve")*(_xlfn.NORM.DIST(AND(R$4&gt;=$E93,R$4&lt;=$G93)*(R$4-$E93+1),$I93/2,$L93,TRUE)-_xlfn.NORM.DIST(AND(R$4&gt;=$E93,R$4&lt;=$G93)*(Q$4-$E93+1),$I93/2,$L93,TRUE))/(1-2*_xlfn.NORM.DIST(0,$I93/2,$L93,TRUE))*$C93+($J93="Steady Growth")*(AND(R$4&gt;=$E93,R$4&lt;=$G93)*((R$4-$E93+1)/($I93*($I93+1)/2)*$C93))+($J93="custom")*CustomCF!K93</f>
        <v>0</v>
      </c>
      <c r="S93" s="19">
        <f>($J93="Bell Curve")*(_xlfn.NORM.DIST(AND(S$4&gt;=$E93,S$4&lt;=$G93)*(S$4-$E93+1),$I93/2,$L93,TRUE)-_xlfn.NORM.DIST(AND(S$4&gt;=$E93,S$4&lt;=$G93)*(R$4-$E93+1),$I93/2,$L93,TRUE))/(1-2*_xlfn.NORM.DIST(0,$I93/2,$L93,TRUE))*$C93+($J93="Steady Growth")*(AND(S$4&gt;=$E93,S$4&lt;=$G93)*((S$4-$E93+1)/($I93*($I93+1)/2)*$C93))+($J93="custom")*CustomCF!L93</f>
        <v>0</v>
      </c>
      <c r="T93" s="19">
        <f>($J93="Bell Curve")*(_xlfn.NORM.DIST(AND(T$4&gt;=$E93,T$4&lt;=$G93)*(T$4-$E93+1),$I93/2,$L93,TRUE)-_xlfn.NORM.DIST(AND(T$4&gt;=$E93,T$4&lt;=$G93)*(S$4-$E93+1),$I93/2,$L93,TRUE))/(1-2*_xlfn.NORM.DIST(0,$I93/2,$L93,TRUE))*$C93+($J93="Steady Growth")*(AND(T$4&gt;=$E93,T$4&lt;=$G93)*((T$4-$E93+1)/($I93*($I93+1)/2)*$C93))+($J93="custom")*CustomCF!M93</f>
        <v>0</v>
      </c>
      <c r="U93" s="19">
        <f>($J93="Bell Curve")*(_xlfn.NORM.DIST(AND(U$4&gt;=$E93,U$4&lt;=$G93)*(U$4-$E93+1),$I93/2,$L93,TRUE)-_xlfn.NORM.DIST(AND(U$4&gt;=$E93,U$4&lt;=$G93)*(T$4-$E93+1),$I93/2,$L93,TRUE))/(1-2*_xlfn.NORM.DIST(0,$I93/2,$L93,TRUE))*$C93+($J93="Steady Growth")*(AND(U$4&gt;=$E93,U$4&lt;=$G93)*((U$4-$E93+1)/($I93*($I93+1)/2)*$C93))+($J93="custom")*CustomCF!N93</f>
        <v>0</v>
      </c>
      <c r="V93" s="19">
        <f>($J93="Bell Curve")*(_xlfn.NORM.DIST(AND(V$4&gt;=$E93,V$4&lt;=$G93)*(V$4-$E93+1),$I93/2,$L93,TRUE)-_xlfn.NORM.DIST(AND(V$4&gt;=$E93,V$4&lt;=$G93)*(U$4-$E93+1),$I93/2,$L93,TRUE))/(1-2*_xlfn.NORM.DIST(0,$I93/2,$L93,TRUE))*$C93+($J93="Steady Growth")*(AND(V$4&gt;=$E93,V$4&lt;=$G93)*((V$4-$E93+1)/($I93*($I93+1)/2)*$C93))+($J93="custom")*CustomCF!O93</f>
        <v>0</v>
      </c>
      <c r="W93" s="19">
        <f>($J93="Bell Curve")*(_xlfn.NORM.DIST(AND(W$4&gt;=$E93,W$4&lt;=$G93)*(W$4-$E93+1),$I93/2,$L93,TRUE)-_xlfn.NORM.DIST(AND(W$4&gt;=$E93,W$4&lt;=$G93)*(V$4-$E93+1),$I93/2,$L93,TRUE))/(1-2*_xlfn.NORM.DIST(0,$I93/2,$L93,TRUE))*$C93+($J93="Steady Growth")*(AND(W$4&gt;=$E93,W$4&lt;=$G93)*((W$4-$E93+1)/($I93*($I93+1)/2)*$C93))+($J93="custom")*CustomCF!P93</f>
        <v>0</v>
      </c>
      <c r="X93" s="19">
        <f>($J93="Bell Curve")*(_xlfn.NORM.DIST(AND(X$4&gt;=$E93,X$4&lt;=$G93)*(X$4-$E93+1),$I93/2,$L93,TRUE)-_xlfn.NORM.DIST(AND(X$4&gt;=$E93,X$4&lt;=$G93)*(W$4-$E93+1),$I93/2,$L93,TRUE))/(1-2*_xlfn.NORM.DIST(0,$I93/2,$L93,TRUE))*$C93+($J93="Steady Growth")*(AND(X$4&gt;=$E93,X$4&lt;=$G93)*((X$4-$E93+1)/($I93*($I93+1)/2)*$C93))+($J93="custom")*CustomCF!Q93</f>
        <v>0</v>
      </c>
      <c r="Y93" s="19">
        <f>($J93="Bell Curve")*(_xlfn.NORM.DIST(AND(Y$4&gt;=$E93,Y$4&lt;=$G93)*(Y$4-$E93+1),$I93/2,$L93,TRUE)-_xlfn.NORM.DIST(AND(Y$4&gt;=$E93,Y$4&lt;=$G93)*(X$4-$E93+1),$I93/2,$L93,TRUE))/(1-2*_xlfn.NORM.DIST(0,$I93/2,$L93,TRUE))*$C93+($J93="Steady Growth")*(AND(Y$4&gt;=$E93,Y$4&lt;=$G93)*((Y$4-$E93+1)/($I93*($I93+1)/2)*$C93))+($J93="custom")*CustomCF!R93</f>
        <v>0</v>
      </c>
      <c r="Z93" s="19">
        <f>($J93="Bell Curve")*(_xlfn.NORM.DIST(AND(Z$4&gt;=$E93,Z$4&lt;=$G93)*(Z$4-$E93+1),$I93/2,$L93,TRUE)-_xlfn.NORM.DIST(AND(Z$4&gt;=$E93,Z$4&lt;=$G93)*(Y$4-$E93+1),$I93/2,$L93,TRUE))/(1-2*_xlfn.NORM.DIST(0,$I93/2,$L93,TRUE))*$C93+($J93="Steady Growth")*(AND(Z$4&gt;=$E93,Z$4&lt;=$G93)*((Z$4-$E93+1)/($I93*($I93+1)/2)*$C93))+($J93="custom")*CustomCF!S93</f>
        <v>0</v>
      </c>
      <c r="AA93" s="19">
        <f>($J93="Bell Curve")*(_xlfn.NORM.DIST(AND(AA$4&gt;=$E93,AA$4&lt;=$G93)*(AA$4-$E93+1),$I93/2,$L93,TRUE)-_xlfn.NORM.DIST(AND(AA$4&gt;=$E93,AA$4&lt;=$G93)*(Z$4-$E93+1),$I93/2,$L93,TRUE))/(1-2*_xlfn.NORM.DIST(0,$I93/2,$L93,TRUE))*$C93+($J93="Steady Growth")*(AND(AA$4&gt;=$E93,AA$4&lt;=$G93)*((AA$4-$E93+1)/($I93*($I93+1)/2)*$C93))+($J93="custom")*CustomCF!T93</f>
        <v>0</v>
      </c>
      <c r="AB93" s="19">
        <f>($J93="Bell Curve")*(_xlfn.NORM.DIST(AND(AB$4&gt;=$E93,AB$4&lt;=$G93)*(AB$4-$E93+1),$I93/2,$L93,TRUE)-_xlfn.NORM.DIST(AND(AB$4&gt;=$E93,AB$4&lt;=$G93)*(AA$4-$E93+1),$I93/2,$L93,TRUE))/(1-2*_xlfn.NORM.DIST(0,$I93/2,$L93,TRUE))*$C93+($J93="Steady Growth")*(AND(AB$4&gt;=$E93,AB$4&lt;=$G93)*((AB$4-$E93+1)/($I93*($I93+1)/2)*$C93))+($J93="custom")*CustomCF!U93</f>
        <v>0</v>
      </c>
      <c r="AC93" s="19">
        <f>($J93="Bell Curve")*(_xlfn.NORM.DIST(AND(AC$4&gt;=$E93,AC$4&lt;=$G93)*(AC$4-$E93+1),$I93/2,$L93,TRUE)-_xlfn.NORM.DIST(AND(AC$4&gt;=$E93,AC$4&lt;=$G93)*(AB$4-$E93+1),$I93/2,$L93,TRUE))/(1-2*_xlfn.NORM.DIST(0,$I93/2,$L93,TRUE))*$C93+($J93="Steady Growth")*(AND(AC$4&gt;=$E93,AC$4&lt;=$G93)*((AC$4-$E93+1)/($I93*($I93+1)/2)*$C93))+($J93="custom")*CustomCF!V93</f>
        <v>0</v>
      </c>
      <c r="AD93" s="19">
        <f>($J93="Bell Curve")*(_xlfn.NORM.DIST(AND(AD$4&gt;=$E93,AD$4&lt;=$G93)*(AD$4-$E93+1),$I93/2,$L93,TRUE)-_xlfn.NORM.DIST(AND(AD$4&gt;=$E93,AD$4&lt;=$G93)*(AC$4-$E93+1),$I93/2,$L93,TRUE))/(1-2*_xlfn.NORM.DIST(0,$I93/2,$L93,TRUE))*$C93+($J93="Steady Growth")*(AND(AD$4&gt;=$E93,AD$4&lt;=$G93)*((AD$4-$E93+1)/($I93*($I93+1)/2)*$C93))+($J93="custom")*CustomCF!W93</f>
        <v>0</v>
      </c>
      <c r="AE93" s="19">
        <f>($J93="Bell Curve")*(_xlfn.NORM.DIST(AND(AE$4&gt;=$E93,AE$4&lt;=$G93)*(AE$4-$E93+1),$I93/2,$L93,TRUE)-_xlfn.NORM.DIST(AND(AE$4&gt;=$E93,AE$4&lt;=$G93)*(AD$4-$E93+1),$I93/2,$L93,TRUE))/(1-2*_xlfn.NORM.DIST(0,$I93/2,$L93,TRUE))*$C93+($J93="Steady Growth")*(AND(AE$4&gt;=$E93,AE$4&lt;=$G93)*((AE$4-$E93+1)/($I93*($I93+1)/2)*$C93))+($J93="custom")*CustomCF!X93</f>
        <v>0</v>
      </c>
      <c r="AF93" s="19">
        <f>($J93="Bell Curve")*(_xlfn.NORM.DIST(AND(AF$4&gt;=$E93,AF$4&lt;=$G93)*(AF$4-$E93+1),$I93/2,$L93,TRUE)-_xlfn.NORM.DIST(AND(AF$4&gt;=$E93,AF$4&lt;=$G93)*(AE$4-$E93+1),$I93/2,$L93,TRUE))/(1-2*_xlfn.NORM.DIST(0,$I93/2,$L93,TRUE))*$C93+($J93="Steady Growth")*(AND(AF$4&gt;=$E93,AF$4&lt;=$G93)*((AF$4-$E93+1)/($I93*($I93+1)/2)*$C93))+($J93="custom")*CustomCF!Y93</f>
        <v>0</v>
      </c>
      <c r="AG93" s="19">
        <f>($J93="Bell Curve")*(_xlfn.NORM.DIST(AND(AG$4&gt;=$E93,AG$4&lt;=$G93)*(AG$4-$E93+1),$I93/2,$L93,TRUE)-_xlfn.NORM.DIST(AND(AG$4&gt;=$E93,AG$4&lt;=$G93)*(AF$4-$E93+1),$I93/2,$L93,TRUE))/(1-2*_xlfn.NORM.DIST(0,$I93/2,$L93,TRUE))*$C93+($J93="Steady Growth")*(AND(AG$4&gt;=$E93,AG$4&lt;=$G93)*((AG$4-$E93+1)/($I93*($I93+1)/2)*$C93))+($J93="custom")*CustomCF!Z93</f>
        <v>0</v>
      </c>
      <c r="AH93" s="19">
        <f>($J93="Bell Curve")*(_xlfn.NORM.DIST(AND(AH$4&gt;=$E93,AH$4&lt;=$G93)*(AH$4-$E93+1),$I93/2,$L93,TRUE)-_xlfn.NORM.DIST(AND(AH$4&gt;=$E93,AH$4&lt;=$G93)*(AG$4-$E93+1),$I93/2,$L93,TRUE))/(1-2*_xlfn.NORM.DIST(0,$I93/2,$L93,TRUE))*$C93+($J93="Steady Growth")*(AND(AH$4&gt;=$E93,AH$4&lt;=$G93)*((AH$4-$E93+1)/($I93*($I93+1)/2)*$C93))+($J93="custom")*CustomCF!AA93</f>
        <v>0</v>
      </c>
      <c r="AI93" s="19">
        <f>($J93="Bell Curve")*(_xlfn.NORM.DIST(AND(AI$4&gt;=$E93,AI$4&lt;=$G93)*(AI$4-$E93+1),$I93/2,$L93,TRUE)-_xlfn.NORM.DIST(AND(AI$4&gt;=$E93,AI$4&lt;=$G93)*(AH$4-$E93+1),$I93/2,$L93,TRUE))/(1-2*_xlfn.NORM.DIST(0,$I93/2,$L93,TRUE))*$C93+($J93="Steady Growth")*(AND(AI$4&gt;=$E93,AI$4&lt;=$G93)*((AI$4-$E93+1)/($I93*($I93+1)/2)*$C93))+($J93="custom")*CustomCF!AB93</f>
        <v>0</v>
      </c>
      <c r="AJ93" s="19">
        <f>($J93="Bell Curve")*(_xlfn.NORM.DIST(AND(AJ$4&gt;=$E93,AJ$4&lt;=$G93)*(AJ$4-$E93+1),$I93/2,$L93,TRUE)-_xlfn.NORM.DIST(AND(AJ$4&gt;=$E93,AJ$4&lt;=$G93)*(AI$4-$E93+1),$I93/2,$L93,TRUE))/(1-2*_xlfn.NORM.DIST(0,$I93/2,$L93,TRUE))*$C93+($J93="Steady Growth")*(AND(AJ$4&gt;=$E93,AJ$4&lt;=$G93)*((AJ$4-$E93+1)/($I93*($I93+1)/2)*$C93))+($J93="custom")*CustomCF!AC93</f>
        <v>0</v>
      </c>
      <c r="AK93" s="19">
        <f>($J93="Bell Curve")*(_xlfn.NORM.DIST(AND(AK$4&gt;=$E93,AK$4&lt;=$G93)*(AK$4-$E93+1),$I93/2,$L93,TRUE)-_xlfn.NORM.DIST(AND(AK$4&gt;=$E93,AK$4&lt;=$G93)*(AJ$4-$E93+1),$I93/2,$L93,TRUE))/(1-2*_xlfn.NORM.DIST(0,$I93/2,$L93,TRUE))*$C93+($J93="Steady Growth")*(AND(AK$4&gt;=$E93,AK$4&lt;=$G93)*((AK$4-$E93+1)/($I93*($I93+1)/2)*$C93))+($J93="custom")*CustomCF!AD93</f>
        <v>0</v>
      </c>
      <c r="AL93" s="19">
        <f>($J93="Bell Curve")*(_xlfn.NORM.DIST(AND(AL$4&gt;=$E93,AL$4&lt;=$G93)*(AL$4-$E93+1),$I93/2,$L93,TRUE)-_xlfn.NORM.DIST(AND(AL$4&gt;=$E93,AL$4&lt;=$G93)*(AK$4-$E93+1),$I93/2,$L93,TRUE))/(1-2*_xlfn.NORM.DIST(0,$I93/2,$L93,TRUE))*$C93+($J93="Steady Growth")*(AND(AL$4&gt;=$E93,AL$4&lt;=$G93)*((AL$4-$E93+1)/($I93*($I93+1)/2)*$C93))+($J93="custom")*CustomCF!AE93</f>
        <v>0</v>
      </c>
      <c r="AM93" s="19">
        <f>($J93="Bell Curve")*(_xlfn.NORM.DIST(AND(AM$4&gt;=$E93,AM$4&lt;=$G93)*(AM$4-$E93+1),$I93/2,$L93,TRUE)-_xlfn.NORM.DIST(AND(AM$4&gt;=$E93,AM$4&lt;=$G93)*(AL$4-$E93+1),$I93/2,$L93,TRUE))/(1-2*_xlfn.NORM.DIST(0,$I93/2,$L93,TRUE))*$C93+($J93="Steady Growth")*(AND(AM$4&gt;=$E93,AM$4&lt;=$G93)*((AM$4-$E93+1)/($I93*($I93+1)/2)*$C93))+($J93="custom")*CustomCF!AF93</f>
        <v>0</v>
      </c>
      <c r="AN93" s="19">
        <f>($J93="Bell Curve")*(_xlfn.NORM.DIST(AND(AN$4&gt;=$E93,AN$4&lt;=$G93)*(AN$4-$E93+1),$I93/2,$L93,TRUE)-_xlfn.NORM.DIST(AND(AN$4&gt;=$E93,AN$4&lt;=$G93)*(AM$4-$E93+1),$I93/2,$L93,TRUE))/(1-2*_xlfn.NORM.DIST(0,$I93/2,$L93,TRUE))*$C93+($J93="Steady Growth")*(AND(AN$4&gt;=$E93,AN$4&lt;=$G93)*((AN$4-$E93+1)/($I93*($I93+1)/2)*$C93))+($J93="custom")*CustomCF!AG93</f>
        <v>0</v>
      </c>
      <c r="AO93" s="19">
        <f>($J93="Bell Curve")*(_xlfn.NORM.DIST(AND(AO$4&gt;=$E93,AO$4&lt;=$G93)*(AO$4-$E93+1),$I93/2,$L93,TRUE)-_xlfn.NORM.DIST(AND(AO$4&gt;=$E93,AO$4&lt;=$G93)*(AN$4-$E93+1),$I93/2,$L93,TRUE))/(1-2*_xlfn.NORM.DIST(0,$I93/2,$L93,TRUE))*$C93+($J93="Steady Growth")*(AND(AO$4&gt;=$E93,AO$4&lt;=$G93)*((AO$4-$E93+1)/($I93*($I93+1)/2)*$C93))+($J93="custom")*CustomCF!AH93</f>
        <v>0</v>
      </c>
      <c r="AP93" s="19">
        <f>($J93="Bell Curve")*(_xlfn.NORM.DIST(AND(AP$4&gt;=$E93,AP$4&lt;=$G93)*(AP$4-$E93+1),$I93/2,$L93,TRUE)-_xlfn.NORM.DIST(AND(AP$4&gt;=$E93,AP$4&lt;=$G93)*(AO$4-$E93+1),$I93/2,$L93,TRUE))/(1-2*_xlfn.NORM.DIST(0,$I93/2,$L93,TRUE))*$C93+($J93="Steady Growth")*(AND(AP$4&gt;=$E93,AP$4&lt;=$G93)*((AP$4-$E93+1)/($I93*($I93+1)/2)*$C93))+($J93="custom")*CustomCF!AI93</f>
        <v>0</v>
      </c>
      <c r="AQ93" s="19">
        <f>($J93="Bell Curve")*(_xlfn.NORM.DIST(AND(AQ$4&gt;=$E93,AQ$4&lt;=$G93)*(AQ$4-$E93+1),$I93/2,$L93,TRUE)-_xlfn.NORM.DIST(AND(AQ$4&gt;=$E93,AQ$4&lt;=$G93)*(AP$4-$E93+1),$I93/2,$L93,TRUE))/(1-2*_xlfn.NORM.DIST(0,$I93/2,$L93,TRUE))*$C93+($J93="Steady Growth")*(AND(AQ$4&gt;=$E93,AQ$4&lt;=$G93)*((AQ$4-$E93+1)/($I93*($I93+1)/2)*$C93))+($J93="custom")*CustomCF!AJ93</f>
        <v>0</v>
      </c>
      <c r="AR93" s="19">
        <f>($J93="Bell Curve")*(_xlfn.NORM.DIST(AND(AR$4&gt;=$E93,AR$4&lt;=$G93)*(AR$4-$E93+1),$I93/2,$L93,TRUE)-_xlfn.NORM.DIST(AND(AR$4&gt;=$E93,AR$4&lt;=$G93)*(AQ$4-$E93+1),$I93/2,$L93,TRUE))/(1-2*_xlfn.NORM.DIST(0,$I93/2,$L93,TRUE))*$C93+($J93="Steady Growth")*(AND(AR$4&gt;=$E93,AR$4&lt;=$G93)*((AR$4-$E93+1)/($I93*($I93+1)/2)*$C93))+($J93="custom")*CustomCF!AK93</f>
        <v>0</v>
      </c>
      <c r="AS93" s="19">
        <f>($J93="Bell Curve")*(_xlfn.NORM.DIST(AND(AS$4&gt;=$E93,AS$4&lt;=$G93)*(AS$4-$E93+1),$I93/2,$L93,TRUE)-_xlfn.NORM.DIST(AND(AS$4&gt;=$E93,AS$4&lt;=$G93)*(AR$4-$E93+1),$I93/2,$L93,TRUE))/(1-2*_xlfn.NORM.DIST(0,$I93/2,$L93,TRUE))*$C93+($J93="Steady Growth")*(AND(AS$4&gt;=$E93,AS$4&lt;=$G93)*((AS$4-$E93+1)/($I93*($I93+1)/2)*$C93))+($J93="custom")*CustomCF!AL93</f>
        <v>0</v>
      </c>
      <c r="AT93" s="19">
        <f>($J93="Bell Curve")*(_xlfn.NORM.DIST(AND(AT$4&gt;=$E93,AT$4&lt;=$G93)*(AT$4-$E93+1),$I93/2,$L93,TRUE)-_xlfn.NORM.DIST(AND(AT$4&gt;=$E93,AT$4&lt;=$G93)*(AS$4-$E93+1),$I93/2,$L93,TRUE))/(1-2*_xlfn.NORM.DIST(0,$I93/2,$L93,TRUE))*$C93+($J93="Steady Growth")*(AND(AT$4&gt;=$E93,AT$4&lt;=$G93)*((AT$4-$E93+1)/($I93*($I93+1)/2)*$C93))+($J93="custom")*CustomCF!AM93</f>
        <v>0</v>
      </c>
      <c r="AU93" s="19">
        <f>($J93="Bell Curve")*(_xlfn.NORM.DIST(AND(AU$4&gt;=$E93,AU$4&lt;=$G93)*(AU$4-$E93+1),$I93/2,$L93,TRUE)-_xlfn.NORM.DIST(AND(AU$4&gt;=$E93,AU$4&lt;=$G93)*(AT$4-$E93+1),$I93/2,$L93,TRUE))/(1-2*_xlfn.NORM.DIST(0,$I93/2,$L93,TRUE))*$C93+($J93="Steady Growth")*(AND(AU$4&gt;=$E93,AU$4&lt;=$G93)*((AU$4-$E93+1)/($I93*($I93+1)/2)*$C93))+($J93="custom")*CustomCF!AN93</f>
        <v>0</v>
      </c>
      <c r="AV93" s="19">
        <f>($J93="Bell Curve")*(_xlfn.NORM.DIST(AND(AV$4&gt;=$E93,AV$4&lt;=$G93)*(AV$4-$E93+1),$I93/2,$L93,TRUE)-_xlfn.NORM.DIST(AND(AV$4&gt;=$E93,AV$4&lt;=$G93)*(AU$4-$E93+1),$I93/2,$L93,TRUE))/(1-2*_xlfn.NORM.DIST(0,$I93/2,$L93,TRUE))*$C93+($J93="Steady Growth")*(AND(AV$4&gt;=$E93,AV$4&lt;=$G93)*((AV$4-$E93+1)/($I93*($I93+1)/2)*$C93))+($J93="custom")*CustomCF!AO93</f>
        <v>0</v>
      </c>
      <c r="AW93" s="19">
        <f>($J93="Bell Curve")*(_xlfn.NORM.DIST(AND(AW$4&gt;=$E93,AW$4&lt;=$G93)*(AW$4-$E93+1),$I93/2,$L93,TRUE)-_xlfn.NORM.DIST(AND(AW$4&gt;=$E93,AW$4&lt;=$G93)*(AV$4-$E93+1),$I93/2,$L93,TRUE))/(1-2*_xlfn.NORM.DIST(0,$I93/2,$L93,TRUE))*$C93+($J93="Steady Growth")*(AND(AW$4&gt;=$E93,AW$4&lt;=$G93)*((AW$4-$E93+1)/($I93*($I93+1)/2)*$C93))+($J93="custom")*CustomCF!AP93</f>
        <v>0</v>
      </c>
      <c r="AX93" s="19">
        <f>($J93="Bell Curve")*(_xlfn.NORM.DIST(AND(AX$4&gt;=$E93,AX$4&lt;=$G93)*(AX$4-$E93+1),$I93/2,$L93,TRUE)-_xlfn.NORM.DIST(AND(AX$4&gt;=$E93,AX$4&lt;=$G93)*(AW$4-$E93+1),$I93/2,$L93,TRUE))/(1-2*_xlfn.NORM.DIST(0,$I93/2,$L93,TRUE))*$C93+($J93="Steady Growth")*(AND(AX$4&gt;=$E93,AX$4&lt;=$G93)*((AX$4-$E93+1)/($I93*($I93+1)/2)*$C93))+($J93="custom")*CustomCF!AQ93</f>
        <v>0</v>
      </c>
      <c r="AY93" s="19">
        <f>($J93="Bell Curve")*(_xlfn.NORM.DIST(AND(AY$4&gt;=$E93,AY$4&lt;=$G93)*(AY$4-$E93+1),$I93/2,$L93,TRUE)-_xlfn.NORM.DIST(AND(AY$4&gt;=$E93,AY$4&lt;=$G93)*(AX$4-$E93+1),$I93/2,$L93,TRUE))/(1-2*_xlfn.NORM.DIST(0,$I93/2,$L93,TRUE))*$C93+($J93="Steady Growth")*(AND(AY$4&gt;=$E93,AY$4&lt;=$G93)*((AY$4-$E93+1)/($I93*($I93+1)/2)*$C93))+($J93="custom")*CustomCF!AR93</f>
        <v>0</v>
      </c>
      <c r="AZ93" s="19">
        <f>($J93="Bell Curve")*(_xlfn.NORM.DIST(AND(AZ$4&gt;=$E93,AZ$4&lt;=$G93)*(AZ$4-$E93+1),$I93/2,$L93,TRUE)-_xlfn.NORM.DIST(AND(AZ$4&gt;=$E93,AZ$4&lt;=$G93)*(AY$4-$E93+1),$I93/2,$L93,TRUE))/(1-2*_xlfn.NORM.DIST(0,$I93/2,$L93,TRUE))*$C93+($J93="Steady Growth")*(AND(AZ$4&gt;=$E93,AZ$4&lt;=$G93)*((AZ$4-$E93+1)/($I93*($I93+1)/2)*$C93))+($J93="custom")*CustomCF!AS93</f>
        <v>0</v>
      </c>
      <c r="BA93" s="19">
        <f>($J93="Bell Curve")*(_xlfn.NORM.DIST(AND(BA$4&gt;=$E93,BA$4&lt;=$G93)*(BA$4-$E93+1),$I93/2,$L93,TRUE)-_xlfn.NORM.DIST(AND(BA$4&gt;=$E93,BA$4&lt;=$G93)*(AZ$4-$E93+1),$I93/2,$L93,TRUE))/(1-2*_xlfn.NORM.DIST(0,$I93/2,$L93,TRUE))*$C93+($J93="Steady Growth")*(AND(BA$4&gt;=$E93,BA$4&lt;=$G93)*((BA$4-$E93+1)/($I93*($I93+1)/2)*$C93))+($J93="custom")*CustomCF!AT93</f>
        <v>0</v>
      </c>
      <c r="BB93" s="19">
        <f>($J93="Bell Curve")*(_xlfn.NORM.DIST(AND(BB$4&gt;=$E93,BB$4&lt;=$G93)*(BB$4-$E93+1),$I93/2,$L93,TRUE)-_xlfn.NORM.DIST(AND(BB$4&gt;=$E93,BB$4&lt;=$G93)*(BA$4-$E93+1),$I93/2,$L93,TRUE))/(1-2*_xlfn.NORM.DIST(0,$I93/2,$L93,TRUE))*$C93+($J93="Steady Growth")*(AND(BB$4&gt;=$E93,BB$4&lt;=$G93)*((BB$4-$E93+1)/($I93*($I93+1)/2)*$C93))+($J93="custom")*CustomCF!AU93</f>
        <v>0</v>
      </c>
      <c r="BC93" s="19">
        <f>($J93="Bell Curve")*(_xlfn.NORM.DIST(AND(BC$4&gt;=$E93,BC$4&lt;=$G93)*(BC$4-$E93+1),$I93/2,$L93,TRUE)-_xlfn.NORM.DIST(AND(BC$4&gt;=$E93,BC$4&lt;=$G93)*(BB$4-$E93+1),$I93/2,$L93,TRUE))/(1-2*_xlfn.NORM.DIST(0,$I93/2,$L93,TRUE))*$C93+($J93="Steady Growth")*(AND(BC$4&gt;=$E93,BC$4&lt;=$G93)*((BC$4-$E93+1)/($I93*($I93+1)/2)*$C93))+($J93="custom")*CustomCF!AV93</f>
        <v>0</v>
      </c>
      <c r="BD93" s="19">
        <f>($J93="Bell Curve")*(_xlfn.NORM.DIST(AND(BD$4&gt;=$E93,BD$4&lt;=$G93)*(BD$4-$E93+1),$I93/2,$L93,TRUE)-_xlfn.NORM.DIST(AND(BD$4&gt;=$E93,BD$4&lt;=$G93)*(BC$4-$E93+1),$I93/2,$L93,TRUE))/(1-2*_xlfn.NORM.DIST(0,$I93/2,$L93,TRUE))*$C93+($J93="Steady Growth")*(AND(BD$4&gt;=$E93,BD$4&lt;=$G93)*((BD$4-$E93+1)/($I93*($I93+1)/2)*$C93))+($J93="custom")*CustomCF!AW93</f>
        <v>0</v>
      </c>
      <c r="BE93" s="19">
        <f>($J93="Bell Curve")*(_xlfn.NORM.DIST(AND(BE$4&gt;=$E93,BE$4&lt;=$G93)*(BE$4-$E93+1),$I93/2,$L93,TRUE)-_xlfn.NORM.DIST(AND(BE$4&gt;=$E93,BE$4&lt;=$G93)*(BD$4-$E93+1),$I93/2,$L93,TRUE))/(1-2*_xlfn.NORM.DIST(0,$I93/2,$L93,TRUE))*$C93+($J93="Steady Growth")*(AND(BE$4&gt;=$E93,BE$4&lt;=$G93)*((BE$4-$E93+1)/($I93*($I93+1)/2)*$C93))+($J93="custom")*CustomCF!AX93</f>
        <v>0</v>
      </c>
      <c r="BF93" s="19">
        <f>($J93="Bell Curve")*(_xlfn.NORM.DIST(AND(BF$4&gt;=$E93,BF$4&lt;=$G93)*(BF$4-$E93+1),$I93/2,$L93,TRUE)-_xlfn.NORM.DIST(AND(BF$4&gt;=$E93,BF$4&lt;=$G93)*(BE$4-$E93+1),$I93/2,$L93,TRUE))/(1-2*_xlfn.NORM.DIST(0,$I93/2,$L93,TRUE))*$C93+($J93="Steady Growth")*(AND(BF$4&gt;=$E93,BF$4&lt;=$G93)*((BF$4-$E93+1)/($I93*($I93+1)/2)*$C93))+($J93="custom")*CustomCF!AY93</f>
        <v>0</v>
      </c>
      <c r="BG93" s="19">
        <f>($J93="Bell Curve")*(_xlfn.NORM.DIST(AND(BG$4&gt;=$E93,BG$4&lt;=$G93)*(BG$4-$E93+1),$I93/2,$L93,TRUE)-_xlfn.NORM.DIST(AND(BG$4&gt;=$E93,BG$4&lt;=$G93)*(BF$4-$E93+1),$I93/2,$L93,TRUE))/(1-2*_xlfn.NORM.DIST(0,$I93/2,$L93,TRUE))*$C93+($J93="Steady Growth")*(AND(BG$4&gt;=$E93,BG$4&lt;=$G93)*((BG$4-$E93+1)/($I93*($I93+1)/2)*$C93))+($J93="custom")*CustomCF!AZ93</f>
        <v>0</v>
      </c>
      <c r="BH93" s="19">
        <f>($J93="Bell Curve")*(_xlfn.NORM.DIST(AND(BH$4&gt;=$E93,BH$4&lt;=$G93)*(BH$4-$E93+1),$I93/2,$L93,TRUE)-_xlfn.NORM.DIST(AND(BH$4&gt;=$E93,BH$4&lt;=$G93)*(BG$4-$E93+1),$I93/2,$L93,TRUE))/(1-2*_xlfn.NORM.DIST(0,$I93/2,$L93,TRUE))*$C93+($J93="Steady Growth")*(AND(BH$4&gt;=$E93,BH$4&lt;=$G93)*((BH$4-$E93+1)/($I93*($I93+1)/2)*$C93))+($J93="custom")*CustomCF!BA93</f>
        <v>0</v>
      </c>
      <c r="BI93" s="19">
        <f>($J93="Bell Curve")*(_xlfn.NORM.DIST(AND(BI$4&gt;=$E93,BI$4&lt;=$G93)*(BI$4-$E93+1),$I93/2,$L93,TRUE)-_xlfn.NORM.DIST(AND(BI$4&gt;=$E93,BI$4&lt;=$G93)*(BH$4-$E93+1),$I93/2,$L93,TRUE))/(1-2*_xlfn.NORM.DIST(0,$I93/2,$L93,TRUE))*$C93+($J93="Steady Growth")*(AND(BI$4&gt;=$E93,BI$4&lt;=$G93)*((BI$4-$E93+1)/($I93*($I93+1)/2)*$C93))+($J93="custom")*CustomCF!BB93</f>
        <v>0</v>
      </c>
      <c r="BJ93" s="19">
        <f>($J93="Bell Curve")*(_xlfn.NORM.DIST(AND(BJ$4&gt;=$E93,BJ$4&lt;=$G93)*(BJ$4-$E93+1),$I93/2,$L93,TRUE)-_xlfn.NORM.DIST(AND(BJ$4&gt;=$E93,BJ$4&lt;=$G93)*(BI$4-$E93+1),$I93/2,$L93,TRUE))/(1-2*_xlfn.NORM.DIST(0,$I93/2,$L93,TRUE))*$C93+($J93="Steady Growth")*(AND(BJ$4&gt;=$E93,BJ$4&lt;=$G93)*((BJ$4-$E93+1)/($I93*($I93+1)/2)*$C93))+($J93="custom")*CustomCF!BC93</f>
        <v>0</v>
      </c>
      <c r="BK93" s="19">
        <f>($J93="Bell Curve")*(_xlfn.NORM.DIST(AND(BK$4&gt;=$E93,BK$4&lt;=$G93)*(BK$4-$E93+1),$I93/2,$L93,TRUE)-_xlfn.NORM.DIST(AND(BK$4&gt;=$E93,BK$4&lt;=$G93)*(BJ$4-$E93+1),$I93/2,$L93,TRUE))/(1-2*_xlfn.NORM.DIST(0,$I93/2,$L93,TRUE))*$C93+($J93="Steady Growth")*(AND(BK$4&gt;=$E93,BK$4&lt;=$G93)*((BK$4-$E93+1)/($I93*($I93+1)/2)*$C93))+($J93="custom")*CustomCF!BD93</f>
        <v>0</v>
      </c>
      <c r="BL93" s="19">
        <f>($J93="Bell Curve")*(_xlfn.NORM.DIST(AND(BL$4&gt;=$E93,BL$4&lt;=$G93)*(BL$4-$E93+1),$I93/2,$L93,TRUE)-_xlfn.NORM.DIST(AND(BL$4&gt;=$E93,BL$4&lt;=$G93)*(BK$4-$E93+1),$I93/2,$L93,TRUE))/(1-2*_xlfn.NORM.DIST(0,$I93/2,$L93,TRUE))*$C93+($J93="Steady Growth")*(AND(BL$4&gt;=$E93,BL$4&lt;=$G93)*((BL$4-$E93+1)/($I93*($I93+1)/2)*$C93))+($J93="custom")*CustomCF!BE93</f>
        <v>0</v>
      </c>
      <c r="BM93" s="19">
        <f>($J93="Bell Curve")*(_xlfn.NORM.DIST(AND(BM$4&gt;=$E93,BM$4&lt;=$G93)*(BM$4-$E93+1),$I93/2,$L93,TRUE)-_xlfn.NORM.DIST(AND(BM$4&gt;=$E93,BM$4&lt;=$G93)*(BL$4-$E93+1),$I93/2,$L93,TRUE))/(1-2*_xlfn.NORM.DIST(0,$I93/2,$L93,TRUE))*$C93+($J93="Steady Growth")*(AND(BM$4&gt;=$E93,BM$4&lt;=$G93)*((BM$4-$E93+1)/($I93*($I93+1)/2)*$C93))+($J93="custom")*CustomCF!BF93</f>
        <v>0</v>
      </c>
      <c r="BN93" s="19">
        <f>($J93="Bell Curve")*(_xlfn.NORM.DIST(AND(BN$4&gt;=$E93,BN$4&lt;=$G93)*(BN$4-$E93+1),$I93/2,$L93,TRUE)-_xlfn.NORM.DIST(AND(BN$4&gt;=$E93,BN$4&lt;=$G93)*(BM$4-$E93+1),$I93/2,$L93,TRUE))/(1-2*_xlfn.NORM.DIST(0,$I93/2,$L93,TRUE))*$C93+($J93="Steady Growth")*(AND(BN$4&gt;=$E93,BN$4&lt;=$G93)*((BN$4-$E93+1)/($I93*($I93+1)/2)*$C93))+($J93="custom")*CustomCF!BG93</f>
        <v>0</v>
      </c>
      <c r="BO93" s="19">
        <f>($J93="Bell Curve")*(_xlfn.NORM.DIST(AND(BO$4&gt;=$E93,BO$4&lt;=$G93)*(BO$4-$E93+1),$I93/2,$L93,TRUE)-_xlfn.NORM.DIST(AND(BO$4&gt;=$E93,BO$4&lt;=$G93)*(BN$4-$E93+1),$I93/2,$L93,TRUE))/(1-2*_xlfn.NORM.DIST(0,$I93/2,$L93,TRUE))*$C93+($J93="Steady Growth")*(AND(BO$4&gt;=$E93,BO$4&lt;=$G93)*((BO$4-$E93+1)/($I93*($I93+1)/2)*$C93))+($J93="custom")*CustomCF!BH93</f>
        <v>0</v>
      </c>
      <c r="BP93" s="19">
        <f>($J93="Bell Curve")*(_xlfn.NORM.DIST(AND(BP$4&gt;=$E93,BP$4&lt;=$G93)*(BP$4-$E93+1),$I93/2,$L93,TRUE)-_xlfn.NORM.DIST(AND(BP$4&gt;=$E93,BP$4&lt;=$G93)*(BO$4-$E93+1),$I93/2,$L93,TRUE))/(1-2*_xlfn.NORM.DIST(0,$I93/2,$L93,TRUE))*$C93+($J93="Steady Growth")*(AND(BP$4&gt;=$E93,BP$4&lt;=$G93)*((BP$4-$E93+1)/($I93*($I93+1)/2)*$C93))+($J93="custom")*CustomCF!BI93</f>
        <v>0</v>
      </c>
      <c r="BQ93" s="19">
        <f>($J93="Bell Curve")*(_xlfn.NORM.DIST(AND(BQ$4&gt;=$E93,BQ$4&lt;=$G93)*(BQ$4-$E93+1),$I93/2,$L93,TRUE)-_xlfn.NORM.DIST(AND(BQ$4&gt;=$E93,BQ$4&lt;=$G93)*(BP$4-$E93+1),$I93/2,$L93,TRUE))/(1-2*_xlfn.NORM.DIST(0,$I93/2,$L93,TRUE))*$C93+($J93="Steady Growth")*(AND(BQ$4&gt;=$E93,BQ$4&lt;=$G93)*((BQ$4-$E93+1)/($I93*($I93+1)/2)*$C93))+($J93="custom")*CustomCF!BJ93</f>
        <v>0</v>
      </c>
      <c r="BR93" s="19">
        <f>($J93="Bell Curve")*(_xlfn.NORM.DIST(AND(BR$4&gt;=$E93,BR$4&lt;=$G93)*(BR$4-$E93+1),$I93/2,$L93,TRUE)-_xlfn.NORM.DIST(AND(BR$4&gt;=$E93,BR$4&lt;=$G93)*(BQ$4-$E93+1),$I93/2,$L93,TRUE))/(1-2*_xlfn.NORM.DIST(0,$I93/2,$L93,TRUE))*$C93+($J93="Steady Growth")*(AND(BR$4&gt;=$E93,BR$4&lt;=$G93)*((BR$4-$E93+1)/($I93*($I93+1)/2)*$C93))+($J93="custom")*CustomCF!BK93</f>
        <v>0</v>
      </c>
      <c r="BS93" s="19">
        <f>($J93="Bell Curve")*(_xlfn.NORM.DIST(AND(BS$4&gt;=$E93,BS$4&lt;=$G93)*(BS$4-$E93+1),$I93/2,$L93,TRUE)-_xlfn.NORM.DIST(AND(BS$4&gt;=$E93,BS$4&lt;=$G93)*(BR$4-$E93+1),$I93/2,$L93,TRUE))/(1-2*_xlfn.NORM.DIST(0,$I93/2,$L93,TRUE))*$C93+($J93="Steady Growth")*(AND(BS$4&gt;=$E93,BS$4&lt;=$G93)*((BS$4-$E93+1)/($I93*($I93+1)/2)*$C93))+($J93="custom")*CustomCF!BL93</f>
        <v>0</v>
      </c>
      <c r="BT93" s="19">
        <f>($J93="Bell Curve")*(_xlfn.NORM.DIST(AND(BT$4&gt;=$E93,BT$4&lt;=$G93)*(BT$4-$E93+1),$I93/2,$L93,TRUE)-_xlfn.NORM.DIST(AND(BT$4&gt;=$E93,BT$4&lt;=$G93)*(BS$4-$E93+1),$I93/2,$L93,TRUE))/(1-2*_xlfn.NORM.DIST(0,$I93/2,$L93,TRUE))*$C93+($J93="Steady Growth")*(AND(BT$4&gt;=$E93,BT$4&lt;=$G93)*((BT$4-$E93+1)/($I93*($I93+1)/2)*$C93))+($J93="custom")*CustomCF!BM93</f>
        <v>0</v>
      </c>
      <c r="BU93" s="19">
        <f>($J93="Bell Curve")*(_xlfn.NORM.DIST(AND(BU$4&gt;=$E93,BU$4&lt;=$G93)*(BU$4-$E93+1),$I93/2,$L93,TRUE)-_xlfn.NORM.DIST(AND(BU$4&gt;=$E93,BU$4&lt;=$G93)*(BT$4-$E93+1),$I93/2,$L93,TRUE))/(1-2*_xlfn.NORM.DIST(0,$I93/2,$L93,TRUE))*$C93+($J93="Steady Growth")*(AND(BU$4&gt;=$E93,BU$4&lt;=$G93)*((BU$4-$E93+1)/($I93*($I93+1)/2)*$C93))+($J93="custom")*CustomCF!BN93</f>
        <v>0</v>
      </c>
      <c r="BV93" s="19">
        <f>($J93="Bell Curve")*(_xlfn.NORM.DIST(AND(BV$4&gt;=$E93,BV$4&lt;=$G93)*(BV$4-$E93+1),$I93/2,$L93,TRUE)-_xlfn.NORM.DIST(AND(BV$4&gt;=$E93,BV$4&lt;=$G93)*(BU$4-$E93+1),$I93/2,$L93,TRUE))/(1-2*_xlfn.NORM.DIST(0,$I93/2,$L93,TRUE))*$C93+($J93="Steady Growth")*(AND(BV$4&gt;=$E93,BV$4&lt;=$G93)*((BV$4-$E93+1)/($I93*($I93+1)/2)*$C93))+($J93="custom")*CustomCF!BO93</f>
        <v>0</v>
      </c>
      <c r="BW93" s="19">
        <f>($J93="Bell Curve")*(_xlfn.NORM.DIST(AND(BW$4&gt;=$E93,BW$4&lt;=$G93)*(BW$4-$E93+1),$I93/2,$L93,TRUE)-_xlfn.NORM.DIST(AND(BW$4&gt;=$E93,BW$4&lt;=$G93)*(BV$4-$E93+1),$I93/2,$L93,TRUE))/(1-2*_xlfn.NORM.DIST(0,$I93/2,$L93,TRUE))*$C93+($J93="Steady Growth")*(AND(BW$4&gt;=$E93,BW$4&lt;=$G93)*((BW$4-$E93+1)/($I93*($I93+1)/2)*$C93))+($J93="custom")*CustomCF!BP93</f>
        <v>0</v>
      </c>
      <c r="BX93" s="19">
        <f>($J93="Bell Curve")*(_xlfn.NORM.DIST(AND(BX$4&gt;=$E93,BX$4&lt;=$G93)*(BX$4-$E93+1),$I93/2,$L93,TRUE)-_xlfn.NORM.DIST(AND(BX$4&gt;=$E93,BX$4&lt;=$G93)*(BW$4-$E93+1),$I93/2,$L93,TRUE))/(1-2*_xlfn.NORM.DIST(0,$I93/2,$L93,TRUE))*$C93+($J93="Steady Growth")*(AND(BX$4&gt;=$E93,BX$4&lt;=$G93)*((BX$4-$E93+1)/($I93*($I93+1)/2)*$C93))+($J93="custom")*CustomCF!BQ93</f>
        <v>0</v>
      </c>
      <c r="BY93" s="19">
        <f>($J93="Bell Curve")*(_xlfn.NORM.DIST(AND(BY$4&gt;=$E93,BY$4&lt;=$G93)*(BY$4-$E93+1),$I93/2,$L93,TRUE)-_xlfn.NORM.DIST(AND(BY$4&gt;=$E93,BY$4&lt;=$G93)*(BX$4-$E93+1),$I93/2,$L93,TRUE))/(1-2*_xlfn.NORM.DIST(0,$I93/2,$L93,TRUE))*$C93+($J93="Steady Growth")*(AND(BY$4&gt;=$E93,BY$4&lt;=$G93)*((BY$4-$E93+1)/($I93*($I93+1)/2)*$C93))+($J93="custom")*CustomCF!BR93</f>
        <v>0</v>
      </c>
      <c r="BZ93" s="19">
        <f>($J93="Bell Curve")*(_xlfn.NORM.DIST(AND(BZ$4&gt;=$E93,BZ$4&lt;=$G93)*(BZ$4-$E93+1),$I93/2,$L93,TRUE)-_xlfn.NORM.DIST(AND(BZ$4&gt;=$E93,BZ$4&lt;=$G93)*(BY$4-$E93+1),$I93/2,$L93,TRUE))/(1-2*_xlfn.NORM.DIST(0,$I93/2,$L93,TRUE))*$C93+($J93="Steady Growth")*(AND(BZ$4&gt;=$E93,BZ$4&lt;=$G93)*((BZ$4-$E93+1)/($I93*($I93+1)/2)*$C93))+($J93="custom")*CustomCF!BS93</f>
        <v>0</v>
      </c>
      <c r="CA93" s="19">
        <f>($J93="Bell Curve")*(_xlfn.NORM.DIST(AND(CA$4&gt;=$E93,CA$4&lt;=$G93)*(CA$4-$E93+1),$I93/2,$L93,TRUE)-_xlfn.NORM.DIST(AND(CA$4&gt;=$E93,CA$4&lt;=$G93)*(BZ$4-$E93+1),$I93/2,$L93,TRUE))/(1-2*_xlfn.NORM.DIST(0,$I93/2,$L93,TRUE))*$C93+($J93="Steady Growth")*(AND(CA$4&gt;=$E93,CA$4&lt;=$G93)*((CA$4-$E93+1)/($I93*($I93+1)/2)*$C93))+($J93="custom")*CustomCF!BT93</f>
        <v>0</v>
      </c>
      <c r="CB93" s="19">
        <f>($J93="Bell Curve")*(_xlfn.NORM.DIST(AND(CB$4&gt;=$E93,CB$4&lt;=$G93)*(CB$4-$E93+1),$I93/2,$L93,TRUE)-_xlfn.NORM.DIST(AND(CB$4&gt;=$E93,CB$4&lt;=$G93)*(CA$4-$E93+1),$I93/2,$L93,TRUE))/(1-2*_xlfn.NORM.DIST(0,$I93/2,$L93,TRUE))*$C93+($J93="Steady Growth")*(AND(CB$4&gt;=$E93,CB$4&lt;=$G93)*((CB$4-$E93+1)/($I93*($I93+1)/2)*$C93))+($J93="custom")*CustomCF!BU93</f>
        <v>0</v>
      </c>
      <c r="CC93" s="19">
        <f>($J93="Bell Curve")*(_xlfn.NORM.DIST(AND(CC$4&gt;=$E93,CC$4&lt;=$G93)*(CC$4-$E93+1),$I93/2,$L93,TRUE)-_xlfn.NORM.DIST(AND(CC$4&gt;=$E93,CC$4&lt;=$G93)*(CB$4-$E93+1),$I93/2,$L93,TRUE))/(1-2*_xlfn.NORM.DIST(0,$I93/2,$L93,TRUE))*$C93+($J93="Steady Growth")*(AND(CC$4&gt;=$E93,CC$4&lt;=$G93)*((CC$4-$E93+1)/($I93*($I93+1)/2)*$C93))+($J93="custom")*CustomCF!BV93</f>
        <v>0</v>
      </c>
      <c r="CD93" s="19">
        <f>($J93="Bell Curve")*(_xlfn.NORM.DIST(AND(CD$4&gt;=$E93,CD$4&lt;=$G93)*(CD$4-$E93+1),$I93/2,$L93,TRUE)-_xlfn.NORM.DIST(AND(CD$4&gt;=$E93,CD$4&lt;=$G93)*(CC$4-$E93+1),$I93/2,$L93,TRUE))/(1-2*_xlfn.NORM.DIST(0,$I93/2,$L93,TRUE))*$C93+($J93="Steady Growth")*(AND(CD$4&gt;=$E93,CD$4&lt;=$G93)*((CD$4-$E93+1)/($I93*($I93+1)/2)*$C93))+($J93="custom")*CustomCF!BW93</f>
        <v>0</v>
      </c>
      <c r="CE93" s="19">
        <f>($J93="Bell Curve")*(_xlfn.NORM.DIST(AND(CE$4&gt;=$E93,CE$4&lt;=$G93)*(CE$4-$E93+1),$I93/2,$L93,TRUE)-_xlfn.NORM.DIST(AND(CE$4&gt;=$E93,CE$4&lt;=$G93)*(CD$4-$E93+1),$I93/2,$L93,TRUE))/(1-2*_xlfn.NORM.DIST(0,$I93/2,$L93,TRUE))*$C93+($J93="Steady Growth")*(AND(CE$4&gt;=$E93,CE$4&lt;=$G93)*((CE$4-$E93+1)/($I93*($I93+1)/2)*$C93))+($J93="custom")*CustomCF!BX93</f>
        <v>0</v>
      </c>
      <c r="CF93" s="19">
        <f>($J93="Bell Curve")*(_xlfn.NORM.DIST(AND(CF$4&gt;=$E93,CF$4&lt;=$G93)*(CF$4-$E93+1),$I93/2,$L93,TRUE)-_xlfn.NORM.DIST(AND(CF$4&gt;=$E93,CF$4&lt;=$G93)*(CE$4-$E93+1),$I93/2,$L93,TRUE))/(1-2*_xlfn.NORM.DIST(0,$I93/2,$L93,TRUE))*$C93+($J93="Steady Growth")*(AND(CF$4&gt;=$E93,CF$4&lt;=$G93)*((CF$4-$E93+1)/($I93*($I93+1)/2)*$C93))+($J93="custom")*CustomCF!BY93</f>
        <v>0</v>
      </c>
      <c r="CG93" s="19">
        <f>($J93="Bell Curve")*(_xlfn.NORM.DIST(AND(CG$4&gt;=$E93,CG$4&lt;=$G93)*(CG$4-$E93+1),$I93/2,$L93,TRUE)-_xlfn.NORM.DIST(AND(CG$4&gt;=$E93,CG$4&lt;=$G93)*(CF$4-$E93+1),$I93/2,$L93,TRUE))/(1-2*_xlfn.NORM.DIST(0,$I93/2,$L93,TRUE))*$C93+($J93="Steady Growth")*(AND(CG$4&gt;=$E93,CG$4&lt;=$G93)*((CG$4-$E93+1)/($I93*($I93+1)/2)*$C93))+($J93="custom")*CustomCF!BZ93</f>
        <v>0</v>
      </c>
      <c r="CH93" s="19">
        <f>($J93="Bell Curve")*(_xlfn.NORM.DIST(AND(CH$4&gt;=$E93,CH$4&lt;=$G93)*(CH$4-$E93+1),$I93/2,$L93,TRUE)-_xlfn.NORM.DIST(AND(CH$4&gt;=$E93,CH$4&lt;=$G93)*(CG$4-$E93+1),$I93/2,$L93,TRUE))/(1-2*_xlfn.NORM.DIST(0,$I93/2,$L93,TRUE))*$C93+($J93="Steady Growth")*(AND(CH$4&gt;=$E93,CH$4&lt;=$G93)*((CH$4-$E93+1)/($I93*($I93+1)/2)*$C93))+($J93="custom")*CustomCF!CA93</f>
        <v>0</v>
      </c>
      <c r="CI93" s="19">
        <f>($J93="Bell Curve")*(_xlfn.NORM.DIST(AND(CI$4&gt;=$E93,CI$4&lt;=$G93)*(CI$4-$E93+1),$I93/2,$L93,TRUE)-_xlfn.NORM.DIST(AND(CI$4&gt;=$E93,CI$4&lt;=$G93)*(CH$4-$E93+1),$I93/2,$L93,TRUE))/(1-2*_xlfn.NORM.DIST(0,$I93/2,$L93,TRUE))*$C93+($J93="Steady Growth")*(AND(CI$4&gt;=$E93,CI$4&lt;=$G93)*((CI$4-$E93+1)/($I93*($I93+1)/2)*$C93))+($J93="custom")*CustomCF!CB93</f>
        <v>0</v>
      </c>
      <c r="CJ93" s="19">
        <f>($J93="Bell Curve")*(_xlfn.NORM.DIST(AND(CJ$4&gt;=$E93,CJ$4&lt;=$G93)*(CJ$4-$E93+1),$I93/2,$L93,TRUE)-_xlfn.NORM.DIST(AND(CJ$4&gt;=$E93,CJ$4&lt;=$G93)*(CI$4-$E93+1),$I93/2,$L93,TRUE))/(1-2*_xlfn.NORM.DIST(0,$I93/2,$L93,TRUE))*$C93+($J93="Steady Growth")*(AND(CJ$4&gt;=$E93,CJ$4&lt;=$G93)*((CJ$4-$E93+1)/($I93*($I93+1)/2)*$C93))+($J93="custom")*CustomCF!CC93</f>
        <v>0</v>
      </c>
      <c r="CK93" s="19">
        <f>($J93="Bell Curve")*(_xlfn.NORM.DIST(AND(CK$4&gt;=$E93,CK$4&lt;=$G93)*(CK$4-$E93+1),$I93/2,$L93,TRUE)-_xlfn.NORM.DIST(AND(CK$4&gt;=$E93,CK$4&lt;=$G93)*(CJ$4-$E93+1),$I93/2,$L93,TRUE))/(1-2*_xlfn.NORM.DIST(0,$I93/2,$L93,TRUE))*$C93+($J93="Steady Growth")*(AND(CK$4&gt;=$E93,CK$4&lt;=$G93)*((CK$4-$E93+1)/($I93*($I93+1)/2)*$C93))+($J93="custom")*CustomCF!CD93</f>
        <v>0</v>
      </c>
      <c r="CL93" s="19">
        <f>($J93="Bell Curve")*(_xlfn.NORM.DIST(AND(CL$4&gt;=$E93,CL$4&lt;=$G93)*(CL$4-$E93+1),$I93/2,$L93,TRUE)-_xlfn.NORM.DIST(AND(CL$4&gt;=$E93,CL$4&lt;=$G93)*(CK$4-$E93+1),$I93/2,$L93,TRUE))/(1-2*_xlfn.NORM.DIST(0,$I93/2,$L93,TRUE))*$C93+($J93="Steady Growth")*(AND(CL$4&gt;=$E93,CL$4&lt;=$G93)*((CL$4-$E93+1)/($I93*($I93+1)/2)*$C93))+($J93="custom")*CustomCF!CE93</f>
        <v>0</v>
      </c>
      <c r="CM93" s="19">
        <f>($J93="Bell Curve")*(_xlfn.NORM.DIST(AND(CM$4&gt;=$E93,CM$4&lt;=$G93)*(CM$4-$E93+1),$I93/2,$L93,TRUE)-_xlfn.NORM.DIST(AND(CM$4&gt;=$E93,CM$4&lt;=$G93)*(CL$4-$E93+1),$I93/2,$L93,TRUE))/(1-2*_xlfn.NORM.DIST(0,$I93/2,$L93,TRUE))*$C93+($J93="Steady Growth")*(AND(CM$4&gt;=$E93,CM$4&lt;=$G93)*((CM$4-$E93+1)/($I93*($I93+1)/2)*$C93))+($J93="custom")*CustomCF!CF93</f>
        <v>0</v>
      </c>
      <c r="CN93" s="19">
        <f>($J93="Bell Curve")*(_xlfn.NORM.DIST(AND(CN$4&gt;=$E93,CN$4&lt;=$G93)*(CN$4-$E93+1),$I93/2,$L93,TRUE)-_xlfn.NORM.DIST(AND(CN$4&gt;=$E93,CN$4&lt;=$G93)*(CM$4-$E93+1),$I93/2,$L93,TRUE))/(1-2*_xlfn.NORM.DIST(0,$I93/2,$L93,TRUE))*$C93+($J93="Steady Growth")*(AND(CN$4&gt;=$E93,CN$4&lt;=$G93)*((CN$4-$E93+1)/($I93*($I93+1)/2)*$C93))+($J93="custom")*CustomCF!CG93</f>
        <v>0</v>
      </c>
      <c r="CO93" s="19">
        <f>($J93="Bell Curve")*(_xlfn.NORM.DIST(AND(CO$4&gt;=$E93,CO$4&lt;=$G93)*(CO$4-$E93+1),$I93/2,$L93,TRUE)-_xlfn.NORM.DIST(AND(CO$4&gt;=$E93,CO$4&lt;=$G93)*(CN$4-$E93+1),$I93/2,$L93,TRUE))/(1-2*_xlfn.NORM.DIST(0,$I93/2,$L93,TRUE))*$C93+($J93="Steady Growth")*(AND(CO$4&gt;=$E93,CO$4&lt;=$G93)*((CO$4-$E93+1)/($I93*($I93+1)/2)*$C93))+($J93="custom")*CustomCF!CH93</f>
        <v>0</v>
      </c>
      <c r="CP93" s="19">
        <f>($J93="Bell Curve")*(_xlfn.NORM.DIST(AND(CP$4&gt;=$E93,CP$4&lt;=$G93)*(CP$4-$E93+1),$I93/2,$L93,TRUE)-_xlfn.NORM.DIST(AND(CP$4&gt;=$E93,CP$4&lt;=$G93)*(CO$4-$E93+1),$I93/2,$L93,TRUE))/(1-2*_xlfn.NORM.DIST(0,$I93/2,$L93,TRUE))*$C93+($J93="Steady Growth")*(AND(CP$4&gt;=$E93,CP$4&lt;=$G93)*((CP$4-$E93+1)/($I93*($I93+1)/2)*$C93))+($J93="custom")*CustomCF!CI93</f>
        <v>0</v>
      </c>
      <c r="CQ93" s="19">
        <f>($J93="Bell Curve")*(_xlfn.NORM.DIST(AND(CQ$4&gt;=$E93,CQ$4&lt;=$G93)*(CQ$4-$E93+1),$I93/2,$L93,TRUE)-_xlfn.NORM.DIST(AND(CQ$4&gt;=$E93,CQ$4&lt;=$G93)*(CP$4-$E93+1),$I93/2,$L93,TRUE))/(1-2*_xlfn.NORM.DIST(0,$I93/2,$L93,TRUE))*$C93+($J93="Steady Growth")*(AND(CQ$4&gt;=$E93,CQ$4&lt;=$G93)*((CQ$4-$E93+1)/($I93*($I93+1)/2)*$C93))+($J93="custom")*CustomCF!CJ93</f>
        <v>0</v>
      </c>
      <c r="CR93" s="19">
        <f>($J93="Bell Curve")*(_xlfn.NORM.DIST(AND(CR$4&gt;=$E93,CR$4&lt;=$G93)*(CR$4-$E93+1),$I93/2,$L93,TRUE)-_xlfn.NORM.DIST(AND(CR$4&gt;=$E93,CR$4&lt;=$G93)*(CQ$4-$E93+1),$I93/2,$L93,TRUE))/(1-2*_xlfn.NORM.DIST(0,$I93/2,$L93,TRUE))*$C93+($J93="Steady Growth")*(AND(CR$4&gt;=$E93,CR$4&lt;=$G93)*((CR$4-$E93+1)/($I93*($I93+1)/2)*$C93))+($J93="custom")*CustomCF!CK93</f>
        <v>0</v>
      </c>
      <c r="CS93" s="19">
        <f>($J93="Bell Curve")*(_xlfn.NORM.DIST(AND(CS$4&gt;=$E93,CS$4&lt;=$G93)*(CS$4-$E93+1),$I93/2,$L93,TRUE)-_xlfn.NORM.DIST(AND(CS$4&gt;=$E93,CS$4&lt;=$G93)*(CR$4-$E93+1),$I93/2,$L93,TRUE))/(1-2*_xlfn.NORM.DIST(0,$I93/2,$L93,TRUE))*$C93+($J93="Steady Growth")*(AND(CS$4&gt;=$E93,CS$4&lt;=$G93)*((CS$4-$E93+1)/($I93*($I93+1)/2)*$C93))+($J93="custom")*CustomCF!CL93</f>
        <v>0</v>
      </c>
      <c r="CT93" s="19">
        <f>($J93="Bell Curve")*(_xlfn.NORM.DIST(AND(CT$4&gt;=$E93,CT$4&lt;=$G93)*(CT$4-$E93+1),$I93/2,$L93,TRUE)-_xlfn.NORM.DIST(AND(CT$4&gt;=$E93,CT$4&lt;=$G93)*(CS$4-$E93+1),$I93/2,$L93,TRUE))/(1-2*_xlfn.NORM.DIST(0,$I93/2,$L93,TRUE))*$C93+($J93="Steady Growth")*(AND(CT$4&gt;=$E93,CT$4&lt;=$G93)*((CT$4-$E93+1)/($I93*($I93+1)/2)*$C93))+($J93="custom")*CustomCF!CM93</f>
        <v>0</v>
      </c>
      <c r="CU93" s="19">
        <f>($J93="Bell Curve")*(_xlfn.NORM.DIST(AND(CU$4&gt;=$E93,CU$4&lt;=$G93)*(CU$4-$E93+1),$I93/2,$L93,TRUE)-_xlfn.NORM.DIST(AND(CU$4&gt;=$E93,CU$4&lt;=$G93)*(CT$4-$E93+1),$I93/2,$L93,TRUE))/(1-2*_xlfn.NORM.DIST(0,$I93/2,$L93,TRUE))*$C93+($J93="Steady Growth")*(AND(CU$4&gt;=$E93,CU$4&lt;=$G93)*((CU$4-$E93+1)/($I93*($I93+1)/2)*$C93))+($J93="custom")*CustomCF!CN93</f>
        <v>0</v>
      </c>
      <c r="CV93" s="19">
        <f>($J93="Bell Curve")*(_xlfn.NORM.DIST(AND(CV$4&gt;=$E93,CV$4&lt;=$G93)*(CV$4-$E93+1),$I93/2,$L93,TRUE)-_xlfn.NORM.DIST(AND(CV$4&gt;=$E93,CV$4&lt;=$G93)*(CU$4-$E93+1),$I93/2,$L93,TRUE))/(1-2*_xlfn.NORM.DIST(0,$I93/2,$L93,TRUE))*$C93+($J93="Steady Growth")*(AND(CV$4&gt;=$E93,CV$4&lt;=$G93)*((CV$4-$E93+1)/($I93*($I93+1)/2)*$C93))+($J93="custom")*CustomCF!CO93</f>
        <v>0</v>
      </c>
      <c r="CW93" s="19">
        <f>($J93="Bell Curve")*(_xlfn.NORM.DIST(AND(CW$4&gt;=$E93,CW$4&lt;=$G93)*(CW$4-$E93+1),$I93/2,$L93,TRUE)-_xlfn.NORM.DIST(AND(CW$4&gt;=$E93,CW$4&lt;=$G93)*(CV$4-$E93+1),$I93/2,$L93,TRUE))/(1-2*_xlfn.NORM.DIST(0,$I93/2,$L93,TRUE))*$C93+($J93="Steady Growth")*(AND(CW$4&gt;=$E93,CW$4&lt;=$G93)*((CW$4-$E93+1)/($I93*($I93+1)/2)*$C93))+($J93="custom")*CustomCF!CP93</f>
        <v>0</v>
      </c>
      <c r="CX93" s="19">
        <f>($J93="Bell Curve")*(_xlfn.NORM.DIST(AND(CX$4&gt;=$E93,CX$4&lt;=$G93)*(CX$4-$E93+1),$I93/2,$L93,TRUE)-_xlfn.NORM.DIST(AND(CX$4&gt;=$E93,CX$4&lt;=$G93)*(CW$4-$E93+1),$I93/2,$L93,TRUE))/(1-2*_xlfn.NORM.DIST(0,$I93/2,$L93,TRUE))*$C93+($J93="Steady Growth")*(AND(CX$4&gt;=$E93,CX$4&lt;=$G93)*((CX$4-$E93+1)/($I93*($I93+1)/2)*$C93))+($J93="custom")*CustomCF!CQ93</f>
        <v>0</v>
      </c>
      <c r="CY93" s="19">
        <f>($J93="Bell Curve")*(_xlfn.NORM.DIST(AND(CY$4&gt;=$E93,CY$4&lt;=$G93)*(CY$4-$E93+1),$I93/2,$L93,TRUE)-_xlfn.NORM.DIST(AND(CY$4&gt;=$E93,CY$4&lt;=$G93)*(CX$4-$E93+1),$I93/2,$L93,TRUE))/(1-2*_xlfn.NORM.DIST(0,$I93/2,$L93,TRUE))*$C93+($J93="Steady Growth")*(AND(CY$4&gt;=$E93,CY$4&lt;=$G93)*((CY$4-$E93+1)/($I93*($I93+1)/2)*$C93))+($J93="custom")*CustomCF!CR93</f>
        <v>0</v>
      </c>
      <c r="CZ93" s="19">
        <f>($J93="Bell Curve")*(_xlfn.NORM.DIST(AND(CZ$4&gt;=$E93,CZ$4&lt;=$G93)*(CZ$4-$E93+1),$I93/2,$L93,TRUE)-_xlfn.NORM.DIST(AND(CZ$4&gt;=$E93,CZ$4&lt;=$G93)*(CY$4-$E93+1),$I93/2,$L93,TRUE))/(1-2*_xlfn.NORM.DIST(0,$I93/2,$L93,TRUE))*$C93+($J93="Steady Growth")*(AND(CZ$4&gt;=$E93,CZ$4&lt;=$G93)*((CZ$4-$E93+1)/($I93*($I93+1)/2)*$C93))+($J93="custom")*CustomCF!CS93</f>
        <v>0</v>
      </c>
      <c r="DA93" s="19">
        <f>($J93="Bell Curve")*(_xlfn.NORM.DIST(AND(DA$4&gt;=$E93,DA$4&lt;=$G93)*(DA$4-$E93+1),$I93/2,$L93,TRUE)-_xlfn.NORM.DIST(AND(DA$4&gt;=$E93,DA$4&lt;=$G93)*(CZ$4-$E93+1),$I93/2,$L93,TRUE))/(1-2*_xlfn.NORM.DIST(0,$I93/2,$L93,TRUE))*$C93+($J93="Steady Growth")*(AND(DA$4&gt;=$E93,DA$4&lt;=$G93)*((DA$4-$E93+1)/($I93*($I93+1)/2)*$C93))+($J93="custom")*CustomCF!CT93</f>
        <v>0</v>
      </c>
      <c r="DB93" s="19">
        <f>($J93="Bell Curve")*(_xlfn.NORM.DIST(AND(DB$4&gt;=$E93,DB$4&lt;=$G93)*(DB$4-$E93+1),$I93/2,$L93,TRUE)-_xlfn.NORM.DIST(AND(DB$4&gt;=$E93,DB$4&lt;=$G93)*(DA$4-$E93+1),$I93/2,$L93,TRUE))/(1-2*_xlfn.NORM.DIST(0,$I93/2,$L93,TRUE))*$C93+($J93="Steady Growth")*(AND(DB$4&gt;=$E93,DB$4&lt;=$G93)*((DB$4-$E93+1)/($I93*($I93+1)/2)*$C93))+($J93="custom")*CustomCF!CU93</f>
        <v>0</v>
      </c>
      <c r="DC93" s="19">
        <f>($J93="Bell Curve")*(_xlfn.NORM.DIST(AND(DC$4&gt;=$E93,DC$4&lt;=$G93)*(DC$4-$E93+1),$I93/2,$L93,TRUE)-_xlfn.NORM.DIST(AND(DC$4&gt;=$E93,DC$4&lt;=$G93)*(DB$4-$E93+1),$I93/2,$L93,TRUE))/(1-2*_xlfn.NORM.DIST(0,$I93/2,$L93,TRUE))*$C93+($J93="Steady Growth")*(AND(DC$4&gt;=$E93,DC$4&lt;=$G93)*((DC$4-$E93+1)/($I93*($I93+1)/2)*$C93))+($J93="custom")*CustomCF!CV93</f>
        <v>0</v>
      </c>
      <c r="DD93" s="19">
        <f>($J93="Bell Curve")*(_xlfn.NORM.DIST(AND(DD$4&gt;=$E93,DD$4&lt;=$G93)*(DD$4-$E93+1),$I93/2,$L93,TRUE)-_xlfn.NORM.DIST(AND(DD$4&gt;=$E93,DD$4&lt;=$G93)*(DC$4-$E93+1),$I93/2,$L93,TRUE))/(1-2*_xlfn.NORM.DIST(0,$I93/2,$L93,TRUE))*$C93+($J93="Steady Growth")*(AND(DD$4&gt;=$E93,DD$4&lt;=$G93)*((DD$4-$E93+1)/($I93*($I93+1)/2)*$C93))+($J93="custom")*CustomCF!CW93</f>
        <v>0</v>
      </c>
      <c r="DE93" s="19">
        <f>($J93="Bell Curve")*(_xlfn.NORM.DIST(AND(DE$4&gt;=$E93,DE$4&lt;=$G93)*(DE$4-$E93+1),$I93/2,$L93,TRUE)-_xlfn.NORM.DIST(AND(DE$4&gt;=$E93,DE$4&lt;=$G93)*(DD$4-$E93+1),$I93/2,$L93,TRUE))/(1-2*_xlfn.NORM.DIST(0,$I93/2,$L93,TRUE))*$C93+($J93="Steady Growth")*(AND(DE$4&gt;=$E93,DE$4&lt;=$G93)*((DE$4-$E93+1)/($I93*($I93+1)/2)*$C93))+($J93="custom")*CustomCF!CX93</f>
        <v>0</v>
      </c>
      <c r="DF93" s="19">
        <f>($J93="Bell Curve")*(_xlfn.NORM.DIST(AND(DF$4&gt;=$E93,DF$4&lt;=$G93)*(DF$4-$E93+1),$I93/2,$L93,TRUE)-_xlfn.NORM.DIST(AND(DF$4&gt;=$E93,DF$4&lt;=$G93)*(DE$4-$E93+1),$I93/2,$L93,TRUE))/(1-2*_xlfn.NORM.DIST(0,$I93/2,$L93,TRUE))*$C93+($J93="Steady Growth")*(AND(DF$4&gt;=$E93,DF$4&lt;=$G93)*((DF$4-$E93+1)/($I93*($I93+1)/2)*$C93))+($J93="custom")*CustomCF!CY93</f>
        <v>0</v>
      </c>
      <c r="DG93" s="19">
        <f>($J93="Bell Curve")*(_xlfn.NORM.DIST(AND(DG$4&gt;=$E93,DG$4&lt;=$G93)*(DG$4-$E93+1),$I93/2,$L93,TRUE)-_xlfn.NORM.DIST(AND(DG$4&gt;=$E93,DG$4&lt;=$G93)*(DF$4-$E93+1),$I93/2,$L93,TRUE))/(1-2*_xlfn.NORM.DIST(0,$I93/2,$L93,TRUE))*$C93+($J93="Steady Growth")*(AND(DG$4&gt;=$E93,DG$4&lt;=$G93)*((DG$4-$E93+1)/($I93*($I93+1)/2)*$C93))+($J93="custom")*CustomCF!CZ93</f>
        <v>0</v>
      </c>
      <c r="DH93" s="19">
        <f>($J93="Bell Curve")*(_xlfn.NORM.DIST(AND(DH$4&gt;=$E93,DH$4&lt;=$G93)*(DH$4-$E93+1),$I93/2,$L93,TRUE)-_xlfn.NORM.DIST(AND(DH$4&gt;=$E93,DH$4&lt;=$G93)*(DG$4-$E93+1),$I93/2,$L93,TRUE))/(1-2*_xlfn.NORM.DIST(0,$I93/2,$L93,TRUE))*$C93+($J93="Steady Growth")*(AND(DH$4&gt;=$E93,DH$4&lt;=$G93)*((DH$4-$E93+1)/($I93*($I93+1)/2)*$C93))+($J93="custom")*CustomCF!DA93</f>
        <v>0</v>
      </c>
      <c r="DI93" s="19">
        <f>($J93="Bell Curve")*(_xlfn.NORM.DIST(AND(DI$4&gt;=$E93,DI$4&lt;=$G93)*(DI$4-$E93+1),$I93/2,$L93,TRUE)-_xlfn.NORM.DIST(AND(DI$4&gt;=$E93,DI$4&lt;=$G93)*(DH$4-$E93+1),$I93/2,$L93,TRUE))/(1-2*_xlfn.NORM.DIST(0,$I93/2,$L93,TRUE))*$C93+($J93="Steady Growth")*(AND(DI$4&gt;=$E93,DI$4&lt;=$G93)*((DI$4-$E93+1)/($I93*($I93+1)/2)*$C93))+($J93="custom")*CustomCF!DB93</f>
        <v>0</v>
      </c>
      <c r="DJ93" s="19">
        <f>($J93="Bell Curve")*(_xlfn.NORM.DIST(AND(DJ$4&gt;=$E93,DJ$4&lt;=$G93)*(DJ$4-$E93+1),$I93/2,$L93,TRUE)-_xlfn.NORM.DIST(AND(DJ$4&gt;=$E93,DJ$4&lt;=$G93)*(DI$4-$E93+1),$I93/2,$L93,TRUE))/(1-2*_xlfn.NORM.DIST(0,$I93/2,$L93,TRUE))*$C93+($J93="Steady Growth")*(AND(DJ$4&gt;=$E93,DJ$4&lt;=$G93)*((DJ$4-$E93+1)/($I93*($I93+1)/2)*$C93))+($J93="custom")*CustomCF!DC93</f>
        <v>0</v>
      </c>
      <c r="DK93" s="19">
        <f>($J93="Bell Curve")*(_xlfn.NORM.DIST(AND(DK$4&gt;=$E93,DK$4&lt;=$G93)*(DK$4-$E93+1),$I93/2,$L93,TRUE)-_xlfn.NORM.DIST(AND(DK$4&gt;=$E93,DK$4&lt;=$G93)*(DJ$4-$E93+1),$I93/2,$L93,TRUE))/(1-2*_xlfn.NORM.DIST(0,$I93/2,$L93,TRUE))*$C93+($J93="Steady Growth")*(AND(DK$4&gt;=$E93,DK$4&lt;=$G93)*((DK$4-$E93+1)/($I93*($I93+1)/2)*$C93))+($J93="custom")*CustomCF!DD93</f>
        <v>0</v>
      </c>
      <c r="DL93" s="19">
        <f>($J93="Bell Curve")*(_xlfn.NORM.DIST(AND(DL$4&gt;=$E93,DL$4&lt;=$G93)*(DL$4-$E93+1),$I93/2,$L93,TRUE)-_xlfn.NORM.DIST(AND(DL$4&gt;=$E93,DL$4&lt;=$G93)*(DK$4-$E93+1),$I93/2,$L93,TRUE))/(1-2*_xlfn.NORM.DIST(0,$I93/2,$L93,TRUE))*$C93+($J93="Steady Growth")*(AND(DL$4&gt;=$E93,DL$4&lt;=$G93)*((DL$4-$E93+1)/($I93*($I93+1)/2)*$C93))+($J93="custom")*CustomCF!DE93</f>
        <v>0</v>
      </c>
      <c r="DM93" s="19">
        <f>($J93="Bell Curve")*(_xlfn.NORM.DIST(AND(DM$4&gt;=$E93,DM$4&lt;=$G93)*(DM$4-$E93+1),$I93/2,$L93,TRUE)-_xlfn.NORM.DIST(AND(DM$4&gt;=$E93,DM$4&lt;=$G93)*(DL$4-$E93+1),$I93/2,$L93,TRUE))/(1-2*_xlfn.NORM.DIST(0,$I93/2,$L93,TRUE))*$C93+($J93="Steady Growth")*(AND(DM$4&gt;=$E93,DM$4&lt;=$G93)*((DM$4-$E93+1)/($I93*($I93+1)/2)*$C93))+($J93="custom")*CustomCF!DF93</f>
        <v>0</v>
      </c>
      <c r="DN93" s="19">
        <f>($J93="Bell Curve")*(_xlfn.NORM.DIST(AND(DN$4&gt;=$E93,DN$4&lt;=$G93)*(DN$4-$E93+1),$I93/2,$L93,TRUE)-_xlfn.NORM.DIST(AND(DN$4&gt;=$E93,DN$4&lt;=$G93)*(DM$4-$E93+1),$I93/2,$L93,TRUE))/(1-2*_xlfn.NORM.DIST(0,$I93/2,$L93,TRUE))*$C93+($J93="Steady Growth")*(AND(DN$4&gt;=$E93,DN$4&lt;=$G93)*((DN$4-$E93+1)/($I93*($I93+1)/2)*$C93))+($J93="custom")*CustomCF!DG93</f>
        <v>0</v>
      </c>
      <c r="DO93" s="19">
        <f>($J93="Bell Curve")*(_xlfn.NORM.DIST(AND(DO$4&gt;=$E93,DO$4&lt;=$G93)*(DO$4-$E93+1),$I93/2,$L93,TRUE)-_xlfn.NORM.DIST(AND(DO$4&gt;=$E93,DO$4&lt;=$G93)*(DN$4-$E93+1),$I93/2,$L93,TRUE))/(1-2*_xlfn.NORM.DIST(0,$I93/2,$L93,TRUE))*$C93+($J93="Steady Growth")*(AND(DO$4&gt;=$E93,DO$4&lt;=$G93)*((DO$4-$E93+1)/($I93*($I93+1)/2)*$C93))+($J93="custom")*CustomCF!DH93</f>
        <v>0</v>
      </c>
      <c r="DP93" s="19">
        <f>($J93="Bell Curve")*(_xlfn.NORM.DIST(AND(DP$4&gt;=$E93,DP$4&lt;=$G93)*(DP$4-$E93+1),$I93/2,$L93,TRUE)-_xlfn.NORM.DIST(AND(DP$4&gt;=$E93,DP$4&lt;=$G93)*(DO$4-$E93+1),$I93/2,$L93,TRUE))/(1-2*_xlfn.NORM.DIST(0,$I93/2,$L93,TRUE))*$C93+($J93="Steady Growth")*(AND(DP$4&gt;=$E93,DP$4&lt;=$G93)*((DP$4-$E93+1)/($I93*($I93+1)/2)*$C93))+($J93="custom")*CustomCF!DI93</f>
        <v>0</v>
      </c>
      <c r="DQ93" s="19">
        <f>($J93="Bell Curve")*(_xlfn.NORM.DIST(AND(DQ$4&gt;=$E93,DQ$4&lt;=$G93)*(DQ$4-$E93+1),$I93/2,$L93,TRUE)-_xlfn.NORM.DIST(AND(DQ$4&gt;=$E93,DQ$4&lt;=$G93)*(DP$4-$E93+1),$I93/2,$L93,TRUE))/(1-2*_xlfn.NORM.DIST(0,$I93/2,$L93,TRUE))*$C93+($J93="Steady Growth")*(AND(DQ$4&gt;=$E93,DQ$4&lt;=$G93)*((DQ$4-$E93+1)/($I93*($I93+1)/2)*$C93))+($J93="custom")*CustomCF!DJ93</f>
        <v>0</v>
      </c>
      <c r="DR93" s="19">
        <f>($J93="Bell Curve")*(_xlfn.NORM.DIST(AND(DR$4&gt;=$E93,DR$4&lt;=$G93)*(DR$4-$E93+1),$I93/2,$L93,TRUE)-_xlfn.NORM.DIST(AND(DR$4&gt;=$E93,DR$4&lt;=$G93)*(DQ$4-$E93+1),$I93/2,$L93,TRUE))/(1-2*_xlfn.NORM.DIST(0,$I93/2,$L93,TRUE))*$C93+($J93="Steady Growth")*(AND(DR$4&gt;=$E93,DR$4&lt;=$G93)*((DR$4-$E93+1)/($I93*($I93+1)/2)*$C93))+($J93="custom")*CustomCF!DK93</f>
        <v>0</v>
      </c>
      <c r="DS93" s="19">
        <f>($J93="Bell Curve")*(_xlfn.NORM.DIST(AND(DS$4&gt;=$E93,DS$4&lt;=$G93)*(DS$4-$E93+1),$I93/2,$L93,TRUE)-_xlfn.NORM.DIST(AND(DS$4&gt;=$E93,DS$4&lt;=$G93)*(DR$4-$E93+1),$I93/2,$L93,TRUE))/(1-2*_xlfn.NORM.DIST(0,$I93/2,$L93,TRUE))*$C93+($J93="Steady Growth")*(AND(DS$4&gt;=$E93,DS$4&lt;=$G93)*((DS$4-$E93+1)/($I93*($I93+1)/2)*$C93))+($J93="custom")*CustomCF!DL93</f>
        <v>0</v>
      </c>
      <c r="DT93" s="19">
        <f>($J93="Bell Curve")*(_xlfn.NORM.DIST(AND(DT$4&gt;=$E93,DT$4&lt;=$G93)*(DT$4-$E93+1),$I93/2,$L93,TRUE)-_xlfn.NORM.DIST(AND(DT$4&gt;=$E93,DT$4&lt;=$G93)*(DS$4-$E93+1),$I93/2,$L93,TRUE))/(1-2*_xlfn.NORM.DIST(0,$I93/2,$L93,TRUE))*$C93+($J93="Steady Growth")*(AND(DT$4&gt;=$E93,DT$4&lt;=$G93)*((DT$4-$E93+1)/($I93*($I93+1)/2)*$C93))+($J93="custom")*CustomCF!DM93</f>
        <v>0</v>
      </c>
      <c r="DU93" s="19">
        <f>($J93="Bell Curve")*(_xlfn.NORM.DIST(AND(DU$4&gt;=$E93,DU$4&lt;=$G93)*(DU$4-$E93+1),$I93/2,$L93,TRUE)-_xlfn.NORM.DIST(AND(DU$4&gt;=$E93,DU$4&lt;=$G93)*(DT$4-$E93+1),$I93/2,$L93,TRUE))/(1-2*_xlfn.NORM.DIST(0,$I93/2,$L93,TRUE))*$C93+($J93="Steady Growth")*(AND(DU$4&gt;=$E93,DU$4&lt;=$G93)*((DU$4-$E93+1)/($I93*($I93+1)/2)*$C93))+($J93="custom")*CustomCF!DN93</f>
        <v>0</v>
      </c>
      <c r="DV93" s="19">
        <f>($J93="Bell Curve")*(_xlfn.NORM.DIST(AND(DV$4&gt;=$E93,DV$4&lt;=$G93)*(DV$4-$E93+1),$I93/2,$L93,TRUE)-_xlfn.NORM.DIST(AND(DV$4&gt;=$E93,DV$4&lt;=$G93)*(DU$4-$E93+1),$I93/2,$L93,TRUE))/(1-2*_xlfn.NORM.DIST(0,$I93/2,$L93,TRUE))*$C93+($J93="Steady Growth")*(AND(DV$4&gt;=$E93,DV$4&lt;=$G93)*((DV$4-$E93+1)/($I93*($I93+1)/2)*$C93))+($J93="custom")*CustomCF!DO93</f>
        <v>0</v>
      </c>
      <c r="DW93" s="19">
        <f>($J93="Bell Curve")*(_xlfn.NORM.DIST(AND(DW$4&gt;=$E93,DW$4&lt;=$G93)*(DW$4-$E93+1),$I93/2,$L93,TRUE)-_xlfn.NORM.DIST(AND(DW$4&gt;=$E93,DW$4&lt;=$G93)*(DV$4-$E93+1),$I93/2,$L93,TRUE))/(1-2*_xlfn.NORM.DIST(0,$I93/2,$L93,TRUE))*$C93+($J93="Steady Growth")*(AND(DW$4&gt;=$E93,DW$4&lt;=$G93)*((DW$4-$E93+1)/($I93*($I93+1)/2)*$C93))+($J93="custom")*CustomCF!DP93</f>
        <v>0</v>
      </c>
      <c r="DX93" s="19">
        <f>($J93="Bell Curve")*(_xlfn.NORM.DIST(AND(DX$4&gt;=$E93,DX$4&lt;=$G93)*(DX$4-$E93+1),$I93/2,$L93,TRUE)-_xlfn.NORM.DIST(AND(DX$4&gt;=$E93,DX$4&lt;=$G93)*(DW$4-$E93+1),$I93/2,$L93,TRUE))/(1-2*_xlfn.NORM.DIST(0,$I93/2,$L93,TRUE))*$C93+($J93="Steady Growth")*(AND(DX$4&gt;=$E93,DX$4&lt;=$G93)*((DX$4-$E93+1)/($I93*($I93+1)/2)*$C93))+($J93="custom")*CustomCF!DQ93</f>
        <v>0</v>
      </c>
      <c r="DY93" s="19">
        <f>($J93="Bell Curve")*(_xlfn.NORM.DIST(AND(DY$4&gt;=$E93,DY$4&lt;=$G93)*(DY$4-$E93+1),$I93/2,$L93,TRUE)-_xlfn.NORM.DIST(AND(DY$4&gt;=$E93,DY$4&lt;=$G93)*(DX$4-$E93+1),$I93/2,$L93,TRUE))/(1-2*_xlfn.NORM.DIST(0,$I93/2,$L93,TRUE))*$C93+($J93="Steady Growth")*(AND(DY$4&gt;=$E93,DY$4&lt;=$G93)*((DY$4-$E93+1)/($I93*($I93+1)/2)*$C93))+($J93="custom")*CustomCF!DR93</f>
        <v>0</v>
      </c>
      <c r="DZ93" s="19">
        <f>($J93="Bell Curve")*(_xlfn.NORM.DIST(AND(DZ$4&gt;=$E93,DZ$4&lt;=$G93)*(DZ$4-$E93+1),$I93/2,$L93,TRUE)-_xlfn.NORM.DIST(AND(DZ$4&gt;=$E93,DZ$4&lt;=$G93)*(DY$4-$E93+1),$I93/2,$L93,TRUE))/(1-2*_xlfn.NORM.DIST(0,$I93/2,$L93,TRUE))*$C93+($J93="Steady Growth")*(AND(DZ$4&gt;=$E93,DZ$4&lt;=$G93)*((DZ$4-$E93+1)/($I93*($I93+1)/2)*$C93))+($J93="custom")*CustomCF!DS93</f>
        <v>0</v>
      </c>
      <c r="EA93" s="19">
        <f>($J93="Bell Curve")*(_xlfn.NORM.DIST(AND(EA$4&gt;=$E93,EA$4&lt;=$G93)*(EA$4-$E93+1),$I93/2,$L93,TRUE)-_xlfn.NORM.DIST(AND(EA$4&gt;=$E93,EA$4&lt;=$G93)*(DZ$4-$E93+1),$I93/2,$L93,TRUE))/(1-2*_xlfn.NORM.DIST(0,$I93/2,$L93,TRUE))*$C93+($J93="Steady Growth")*(AND(EA$4&gt;=$E93,EA$4&lt;=$G93)*((EA$4-$E93+1)/($I93*($I93+1)/2)*$C93))+($J93="custom")*CustomCF!DT93</f>
        <v>0</v>
      </c>
      <c r="EB93" s="19">
        <f>($J93="Bell Curve")*(_xlfn.NORM.DIST(AND(EB$4&gt;=$E93,EB$4&lt;=$G93)*(EB$4-$E93+1),$I93/2,$L93,TRUE)-_xlfn.NORM.DIST(AND(EB$4&gt;=$E93,EB$4&lt;=$G93)*(EA$4-$E93+1),$I93/2,$L93,TRUE))/(1-2*_xlfn.NORM.DIST(0,$I93/2,$L93,TRUE))*$C93+($J93="Steady Growth")*(AND(EB$4&gt;=$E93,EB$4&lt;=$G93)*((EB$4-$E93+1)/($I93*($I93+1)/2)*$C93))+($J93="custom")*CustomCF!DU93</f>
        <v>0</v>
      </c>
      <c r="EC93" s="19">
        <f>($J93="Bell Curve")*(_xlfn.NORM.DIST(AND(EC$4&gt;=$E93,EC$4&lt;=$G93)*(EC$4-$E93+1),$I93/2,$L93,TRUE)-_xlfn.NORM.DIST(AND(EC$4&gt;=$E93,EC$4&lt;=$G93)*(EB$4-$E93+1),$I93/2,$L93,TRUE))/(1-2*_xlfn.NORM.DIST(0,$I93/2,$L93,TRUE))*$C93+($J93="Steady Growth")*(AND(EC$4&gt;=$E93,EC$4&lt;=$G93)*((EC$4-$E93+1)/($I93*($I93+1)/2)*$C93))+($J93="custom")*CustomCF!DV93</f>
        <v>0</v>
      </c>
      <c r="ED93" s="19">
        <f>($J93="Bell Curve")*(_xlfn.NORM.DIST(AND(ED$4&gt;=$E93,ED$4&lt;=$G93)*(ED$4-$E93+1),$I93/2,$L93,TRUE)-_xlfn.NORM.DIST(AND(ED$4&gt;=$E93,ED$4&lt;=$G93)*(EC$4-$E93+1),$I93/2,$L93,TRUE))/(1-2*_xlfn.NORM.DIST(0,$I93/2,$L93,TRUE))*$C93+($J93="Steady Growth")*(AND(ED$4&gt;=$E93,ED$4&lt;=$G93)*((ED$4-$E93+1)/($I93*($I93+1)/2)*$C93))+($J93="custom")*CustomCF!DW93</f>
        <v>0</v>
      </c>
      <c r="EE93" s="19">
        <f>($J93="Bell Curve")*(_xlfn.NORM.DIST(AND(EE$4&gt;=$E93,EE$4&lt;=$G93)*(EE$4-$E93+1),$I93/2,$L93,TRUE)-_xlfn.NORM.DIST(AND(EE$4&gt;=$E93,EE$4&lt;=$G93)*(ED$4-$E93+1),$I93/2,$L93,TRUE))/(1-2*_xlfn.NORM.DIST(0,$I93/2,$L93,TRUE))*$C93+($J93="Steady Growth")*(AND(EE$4&gt;=$E93,EE$4&lt;=$G93)*((EE$4-$E93+1)/($I93*($I93+1)/2)*$C93))+($J93="custom")*CustomCF!DX93</f>
        <v>0</v>
      </c>
      <c r="EF93" s="121">
        <f>($J93="Bell Curve")*(_xlfn.NORM.DIST(AND(EF$4&gt;=$E93,EF$4&lt;=$G93)*(EF$4-$E93+1),$I93/2,$L93,TRUE)-_xlfn.NORM.DIST(AND(EF$4&gt;=$E93,EF$4&lt;=$G93)*(EE$4-$E93+1),$I93/2,$L93,TRUE))/(1-2*_xlfn.NORM.DIST(0,$I93/2,$L93,TRUE))*$C93+($J93="Steady Growth")*(AND(EF$4&gt;=$E93,EF$4&lt;=$G93)*((EF$4-$E93+1)/($I93*($I93+1)/2)*$C93))+($J93="custom")*CustomCF!DY93</f>
        <v>0</v>
      </c>
    </row>
    <row r="94" spans="2:136" hidden="1" outlineLevel="1" x14ac:dyDescent="0.2">
      <c r="B94" s="103">
        <f>Budget!W13</f>
        <v>0</v>
      </c>
      <c r="C94" s="19">
        <f>Budget!X13</f>
        <v>0</v>
      </c>
      <c r="D94" s="19" t="str">
        <f t="shared" si="37"/>
        <v/>
      </c>
      <c r="E94" s="92">
        <v>20</v>
      </c>
      <c r="F94" s="18">
        <f>IF(J94="Custom",CustomCF!E94,INDEX($P$6:$DY$6,MATCH(E94,CF!$P$4:$DY$4,0)))</f>
        <v>46630</v>
      </c>
      <c r="G94" s="92">
        <v>38</v>
      </c>
      <c r="H94" s="18">
        <f>IF(J94="Custom",CustomCF!F94,INDEX($P$6:$EF$6,MATCH(G94,$P$4:$EF$4,0)))</f>
        <v>47177</v>
      </c>
      <c r="I94" s="9">
        <f t="shared" si="32"/>
        <v>19</v>
      </c>
      <c r="J94" s="92" t="s">
        <v>30</v>
      </c>
      <c r="K94" s="92" t="s">
        <v>31</v>
      </c>
      <c r="L94" s="9">
        <f t="shared" si="38"/>
        <v>10000000</v>
      </c>
      <c r="M94" s="107">
        <f t="shared" si="23"/>
        <v>0</v>
      </c>
      <c r="N94" s="112" t="str">
        <f t="shared" si="31"/>
        <v>OK</v>
      </c>
      <c r="O94" s="112"/>
      <c r="P94" s="19">
        <f>($J94="Bell Curve")*(_xlfn.NORM.DIST(AND(P$4&gt;=$E94,P$4&lt;=$G94)*(P$4-$E94+1),$I94/2,$L94,TRUE)-_xlfn.NORM.DIST(AND(P$4&gt;=$E94,P$4&lt;=$G94)*(N$4-$E94+1),$I94/2,$L94,TRUE))/(1-2*_xlfn.NORM.DIST(0,$I94/2,$L94,TRUE))*$C94+($J94="Steady Growth")*(AND(P$4&gt;=$E94,P$4&lt;=$G94)*((P$4-$E94+1)/($I94*($I94+1)/2)*$C94))+($J94="custom")*CustomCF!I94</f>
        <v>0</v>
      </c>
      <c r="Q94" s="19">
        <f>($J94="Bell Curve")*(_xlfn.NORM.DIST(AND(Q$4&gt;=$E94,Q$4&lt;=$G94)*(Q$4-$E94+1),$I94/2,$L94,TRUE)-_xlfn.NORM.DIST(AND(Q$4&gt;=$E94,Q$4&lt;=$G94)*(P$4-$E94+1),$I94/2,$L94,TRUE))/(1-2*_xlfn.NORM.DIST(0,$I94/2,$L94,TRUE))*$C94+($J94="Steady Growth")*(AND(Q$4&gt;=$E94,Q$4&lt;=$G94)*((Q$4-$E94+1)/($I94*($I94+1)/2)*$C94))+($J94="custom")*CustomCF!J94</f>
        <v>0</v>
      </c>
      <c r="R94" s="19">
        <f>($J94="Bell Curve")*(_xlfn.NORM.DIST(AND(R$4&gt;=$E94,R$4&lt;=$G94)*(R$4-$E94+1),$I94/2,$L94,TRUE)-_xlfn.NORM.DIST(AND(R$4&gt;=$E94,R$4&lt;=$G94)*(Q$4-$E94+1),$I94/2,$L94,TRUE))/(1-2*_xlfn.NORM.DIST(0,$I94/2,$L94,TRUE))*$C94+($J94="Steady Growth")*(AND(R$4&gt;=$E94,R$4&lt;=$G94)*((R$4-$E94+1)/($I94*($I94+1)/2)*$C94))+($J94="custom")*CustomCF!K94</f>
        <v>0</v>
      </c>
      <c r="S94" s="19">
        <f>($J94="Bell Curve")*(_xlfn.NORM.DIST(AND(S$4&gt;=$E94,S$4&lt;=$G94)*(S$4-$E94+1),$I94/2,$L94,TRUE)-_xlfn.NORM.DIST(AND(S$4&gt;=$E94,S$4&lt;=$G94)*(R$4-$E94+1),$I94/2,$L94,TRUE))/(1-2*_xlfn.NORM.DIST(0,$I94/2,$L94,TRUE))*$C94+($J94="Steady Growth")*(AND(S$4&gt;=$E94,S$4&lt;=$G94)*((S$4-$E94+1)/($I94*($I94+1)/2)*$C94))+($J94="custom")*CustomCF!L94</f>
        <v>0</v>
      </c>
      <c r="T94" s="19">
        <f>($J94="Bell Curve")*(_xlfn.NORM.DIST(AND(T$4&gt;=$E94,T$4&lt;=$G94)*(T$4-$E94+1),$I94/2,$L94,TRUE)-_xlfn.NORM.DIST(AND(T$4&gt;=$E94,T$4&lt;=$G94)*(S$4-$E94+1),$I94/2,$L94,TRUE))/(1-2*_xlfn.NORM.DIST(0,$I94/2,$L94,TRUE))*$C94+($J94="Steady Growth")*(AND(T$4&gt;=$E94,T$4&lt;=$G94)*((T$4-$E94+1)/($I94*($I94+1)/2)*$C94))+($J94="custom")*CustomCF!M94</f>
        <v>0</v>
      </c>
      <c r="U94" s="19">
        <f>($J94="Bell Curve")*(_xlfn.NORM.DIST(AND(U$4&gt;=$E94,U$4&lt;=$G94)*(U$4-$E94+1),$I94/2,$L94,TRUE)-_xlfn.NORM.DIST(AND(U$4&gt;=$E94,U$4&lt;=$G94)*(T$4-$E94+1),$I94/2,$L94,TRUE))/(1-2*_xlfn.NORM.DIST(0,$I94/2,$L94,TRUE))*$C94+($J94="Steady Growth")*(AND(U$4&gt;=$E94,U$4&lt;=$G94)*((U$4-$E94+1)/($I94*($I94+1)/2)*$C94))+($J94="custom")*CustomCF!N94</f>
        <v>0</v>
      </c>
      <c r="V94" s="19">
        <f>($J94="Bell Curve")*(_xlfn.NORM.DIST(AND(V$4&gt;=$E94,V$4&lt;=$G94)*(V$4-$E94+1),$I94/2,$L94,TRUE)-_xlfn.NORM.DIST(AND(V$4&gt;=$E94,V$4&lt;=$G94)*(U$4-$E94+1),$I94/2,$L94,TRUE))/(1-2*_xlfn.NORM.DIST(0,$I94/2,$L94,TRUE))*$C94+($J94="Steady Growth")*(AND(V$4&gt;=$E94,V$4&lt;=$G94)*((V$4-$E94+1)/($I94*($I94+1)/2)*$C94))+($J94="custom")*CustomCF!O94</f>
        <v>0</v>
      </c>
      <c r="W94" s="19">
        <f>($J94="Bell Curve")*(_xlfn.NORM.DIST(AND(W$4&gt;=$E94,W$4&lt;=$G94)*(W$4-$E94+1),$I94/2,$L94,TRUE)-_xlfn.NORM.DIST(AND(W$4&gt;=$E94,W$4&lt;=$G94)*(V$4-$E94+1),$I94/2,$L94,TRUE))/(1-2*_xlfn.NORM.DIST(0,$I94/2,$L94,TRUE))*$C94+($J94="Steady Growth")*(AND(W$4&gt;=$E94,W$4&lt;=$G94)*((W$4-$E94+1)/($I94*($I94+1)/2)*$C94))+($J94="custom")*CustomCF!P94</f>
        <v>0</v>
      </c>
      <c r="X94" s="19">
        <f>($J94="Bell Curve")*(_xlfn.NORM.DIST(AND(X$4&gt;=$E94,X$4&lt;=$G94)*(X$4-$E94+1),$I94/2,$L94,TRUE)-_xlfn.NORM.DIST(AND(X$4&gt;=$E94,X$4&lt;=$G94)*(W$4-$E94+1),$I94/2,$L94,TRUE))/(1-2*_xlfn.NORM.DIST(0,$I94/2,$L94,TRUE))*$C94+($J94="Steady Growth")*(AND(X$4&gt;=$E94,X$4&lt;=$G94)*((X$4-$E94+1)/($I94*($I94+1)/2)*$C94))+($J94="custom")*CustomCF!Q94</f>
        <v>0</v>
      </c>
      <c r="Y94" s="19">
        <f>($J94="Bell Curve")*(_xlfn.NORM.DIST(AND(Y$4&gt;=$E94,Y$4&lt;=$G94)*(Y$4-$E94+1),$I94/2,$L94,TRUE)-_xlfn.NORM.DIST(AND(Y$4&gt;=$E94,Y$4&lt;=$G94)*(X$4-$E94+1),$I94/2,$L94,TRUE))/(1-2*_xlfn.NORM.DIST(0,$I94/2,$L94,TRUE))*$C94+($J94="Steady Growth")*(AND(Y$4&gt;=$E94,Y$4&lt;=$G94)*((Y$4-$E94+1)/($I94*($I94+1)/2)*$C94))+($J94="custom")*CustomCF!R94</f>
        <v>0</v>
      </c>
      <c r="Z94" s="19">
        <f>($J94="Bell Curve")*(_xlfn.NORM.DIST(AND(Z$4&gt;=$E94,Z$4&lt;=$G94)*(Z$4-$E94+1),$I94/2,$L94,TRUE)-_xlfn.NORM.DIST(AND(Z$4&gt;=$E94,Z$4&lt;=$G94)*(Y$4-$E94+1),$I94/2,$L94,TRUE))/(1-2*_xlfn.NORM.DIST(0,$I94/2,$L94,TRUE))*$C94+($J94="Steady Growth")*(AND(Z$4&gt;=$E94,Z$4&lt;=$G94)*((Z$4-$E94+1)/($I94*($I94+1)/2)*$C94))+($J94="custom")*CustomCF!S94</f>
        <v>0</v>
      </c>
      <c r="AA94" s="19">
        <f>($J94="Bell Curve")*(_xlfn.NORM.DIST(AND(AA$4&gt;=$E94,AA$4&lt;=$G94)*(AA$4-$E94+1),$I94/2,$L94,TRUE)-_xlfn.NORM.DIST(AND(AA$4&gt;=$E94,AA$4&lt;=$G94)*(Z$4-$E94+1),$I94/2,$L94,TRUE))/(1-2*_xlfn.NORM.DIST(0,$I94/2,$L94,TRUE))*$C94+($J94="Steady Growth")*(AND(AA$4&gt;=$E94,AA$4&lt;=$G94)*((AA$4-$E94+1)/($I94*($I94+1)/2)*$C94))+($J94="custom")*CustomCF!T94</f>
        <v>0</v>
      </c>
      <c r="AB94" s="19">
        <f>($J94="Bell Curve")*(_xlfn.NORM.DIST(AND(AB$4&gt;=$E94,AB$4&lt;=$G94)*(AB$4-$E94+1),$I94/2,$L94,TRUE)-_xlfn.NORM.DIST(AND(AB$4&gt;=$E94,AB$4&lt;=$G94)*(AA$4-$E94+1),$I94/2,$L94,TRUE))/(1-2*_xlfn.NORM.DIST(0,$I94/2,$L94,TRUE))*$C94+($J94="Steady Growth")*(AND(AB$4&gt;=$E94,AB$4&lt;=$G94)*((AB$4-$E94+1)/($I94*($I94+1)/2)*$C94))+($J94="custom")*CustomCF!U94</f>
        <v>0</v>
      </c>
      <c r="AC94" s="19">
        <f>($J94="Bell Curve")*(_xlfn.NORM.DIST(AND(AC$4&gt;=$E94,AC$4&lt;=$G94)*(AC$4-$E94+1),$I94/2,$L94,TRUE)-_xlfn.NORM.DIST(AND(AC$4&gt;=$E94,AC$4&lt;=$G94)*(AB$4-$E94+1),$I94/2,$L94,TRUE))/(1-2*_xlfn.NORM.DIST(0,$I94/2,$L94,TRUE))*$C94+($J94="Steady Growth")*(AND(AC$4&gt;=$E94,AC$4&lt;=$G94)*((AC$4-$E94+1)/($I94*($I94+1)/2)*$C94))+($J94="custom")*CustomCF!V94</f>
        <v>0</v>
      </c>
      <c r="AD94" s="19">
        <f>($J94="Bell Curve")*(_xlfn.NORM.DIST(AND(AD$4&gt;=$E94,AD$4&lt;=$G94)*(AD$4-$E94+1),$I94/2,$L94,TRUE)-_xlfn.NORM.DIST(AND(AD$4&gt;=$E94,AD$4&lt;=$G94)*(AC$4-$E94+1),$I94/2,$L94,TRUE))/(1-2*_xlfn.NORM.DIST(0,$I94/2,$L94,TRUE))*$C94+($J94="Steady Growth")*(AND(AD$4&gt;=$E94,AD$4&lt;=$G94)*((AD$4-$E94+1)/($I94*($I94+1)/2)*$C94))+($J94="custom")*CustomCF!W94</f>
        <v>0</v>
      </c>
      <c r="AE94" s="19">
        <f>($J94="Bell Curve")*(_xlfn.NORM.DIST(AND(AE$4&gt;=$E94,AE$4&lt;=$G94)*(AE$4-$E94+1),$I94/2,$L94,TRUE)-_xlfn.NORM.DIST(AND(AE$4&gt;=$E94,AE$4&lt;=$G94)*(AD$4-$E94+1),$I94/2,$L94,TRUE))/(1-2*_xlfn.NORM.DIST(0,$I94/2,$L94,TRUE))*$C94+($J94="Steady Growth")*(AND(AE$4&gt;=$E94,AE$4&lt;=$G94)*((AE$4-$E94+1)/($I94*($I94+1)/2)*$C94))+($J94="custom")*CustomCF!X94</f>
        <v>0</v>
      </c>
      <c r="AF94" s="19">
        <f>($J94="Bell Curve")*(_xlfn.NORM.DIST(AND(AF$4&gt;=$E94,AF$4&lt;=$G94)*(AF$4-$E94+1),$I94/2,$L94,TRUE)-_xlfn.NORM.DIST(AND(AF$4&gt;=$E94,AF$4&lt;=$G94)*(AE$4-$E94+1),$I94/2,$L94,TRUE))/(1-2*_xlfn.NORM.DIST(0,$I94/2,$L94,TRUE))*$C94+($J94="Steady Growth")*(AND(AF$4&gt;=$E94,AF$4&lt;=$G94)*((AF$4-$E94+1)/($I94*($I94+1)/2)*$C94))+($J94="custom")*CustomCF!Y94</f>
        <v>0</v>
      </c>
      <c r="AG94" s="19">
        <f>($J94="Bell Curve")*(_xlfn.NORM.DIST(AND(AG$4&gt;=$E94,AG$4&lt;=$G94)*(AG$4-$E94+1),$I94/2,$L94,TRUE)-_xlfn.NORM.DIST(AND(AG$4&gt;=$E94,AG$4&lt;=$G94)*(AF$4-$E94+1),$I94/2,$L94,TRUE))/(1-2*_xlfn.NORM.DIST(0,$I94/2,$L94,TRUE))*$C94+($J94="Steady Growth")*(AND(AG$4&gt;=$E94,AG$4&lt;=$G94)*((AG$4-$E94+1)/($I94*($I94+1)/2)*$C94))+($J94="custom")*CustomCF!Z94</f>
        <v>0</v>
      </c>
      <c r="AH94" s="19">
        <f>($J94="Bell Curve")*(_xlfn.NORM.DIST(AND(AH$4&gt;=$E94,AH$4&lt;=$G94)*(AH$4-$E94+1),$I94/2,$L94,TRUE)-_xlfn.NORM.DIST(AND(AH$4&gt;=$E94,AH$4&lt;=$G94)*(AG$4-$E94+1),$I94/2,$L94,TRUE))/(1-2*_xlfn.NORM.DIST(0,$I94/2,$L94,TRUE))*$C94+($J94="Steady Growth")*(AND(AH$4&gt;=$E94,AH$4&lt;=$G94)*((AH$4-$E94+1)/($I94*($I94+1)/2)*$C94))+($J94="custom")*CustomCF!AA94</f>
        <v>0</v>
      </c>
      <c r="AI94" s="19">
        <f>($J94="Bell Curve")*(_xlfn.NORM.DIST(AND(AI$4&gt;=$E94,AI$4&lt;=$G94)*(AI$4-$E94+1),$I94/2,$L94,TRUE)-_xlfn.NORM.DIST(AND(AI$4&gt;=$E94,AI$4&lt;=$G94)*(AH$4-$E94+1),$I94/2,$L94,TRUE))/(1-2*_xlfn.NORM.DIST(0,$I94/2,$L94,TRUE))*$C94+($J94="Steady Growth")*(AND(AI$4&gt;=$E94,AI$4&lt;=$G94)*((AI$4-$E94+1)/($I94*($I94+1)/2)*$C94))+($J94="custom")*CustomCF!AB94</f>
        <v>0</v>
      </c>
      <c r="AJ94" s="19">
        <f>($J94="Bell Curve")*(_xlfn.NORM.DIST(AND(AJ$4&gt;=$E94,AJ$4&lt;=$G94)*(AJ$4-$E94+1),$I94/2,$L94,TRUE)-_xlfn.NORM.DIST(AND(AJ$4&gt;=$E94,AJ$4&lt;=$G94)*(AI$4-$E94+1),$I94/2,$L94,TRUE))/(1-2*_xlfn.NORM.DIST(0,$I94/2,$L94,TRUE))*$C94+($J94="Steady Growth")*(AND(AJ$4&gt;=$E94,AJ$4&lt;=$G94)*((AJ$4-$E94+1)/($I94*($I94+1)/2)*$C94))+($J94="custom")*CustomCF!AC94</f>
        <v>0</v>
      </c>
      <c r="AK94" s="19">
        <f>($J94="Bell Curve")*(_xlfn.NORM.DIST(AND(AK$4&gt;=$E94,AK$4&lt;=$G94)*(AK$4-$E94+1),$I94/2,$L94,TRUE)-_xlfn.NORM.DIST(AND(AK$4&gt;=$E94,AK$4&lt;=$G94)*(AJ$4-$E94+1),$I94/2,$L94,TRUE))/(1-2*_xlfn.NORM.DIST(0,$I94/2,$L94,TRUE))*$C94+($J94="Steady Growth")*(AND(AK$4&gt;=$E94,AK$4&lt;=$G94)*((AK$4-$E94+1)/($I94*($I94+1)/2)*$C94))+($J94="custom")*CustomCF!AD94</f>
        <v>0</v>
      </c>
      <c r="AL94" s="19">
        <f>($J94="Bell Curve")*(_xlfn.NORM.DIST(AND(AL$4&gt;=$E94,AL$4&lt;=$G94)*(AL$4-$E94+1),$I94/2,$L94,TRUE)-_xlfn.NORM.DIST(AND(AL$4&gt;=$E94,AL$4&lt;=$G94)*(AK$4-$E94+1),$I94/2,$L94,TRUE))/(1-2*_xlfn.NORM.DIST(0,$I94/2,$L94,TRUE))*$C94+($J94="Steady Growth")*(AND(AL$4&gt;=$E94,AL$4&lt;=$G94)*((AL$4-$E94+1)/($I94*($I94+1)/2)*$C94))+($J94="custom")*CustomCF!AE94</f>
        <v>0</v>
      </c>
      <c r="AM94" s="19">
        <f>($J94="Bell Curve")*(_xlfn.NORM.DIST(AND(AM$4&gt;=$E94,AM$4&lt;=$G94)*(AM$4-$E94+1),$I94/2,$L94,TRUE)-_xlfn.NORM.DIST(AND(AM$4&gt;=$E94,AM$4&lt;=$G94)*(AL$4-$E94+1),$I94/2,$L94,TRUE))/(1-2*_xlfn.NORM.DIST(0,$I94/2,$L94,TRUE))*$C94+($J94="Steady Growth")*(AND(AM$4&gt;=$E94,AM$4&lt;=$G94)*((AM$4-$E94+1)/($I94*($I94+1)/2)*$C94))+($J94="custom")*CustomCF!AF94</f>
        <v>0</v>
      </c>
      <c r="AN94" s="19">
        <f>($J94="Bell Curve")*(_xlfn.NORM.DIST(AND(AN$4&gt;=$E94,AN$4&lt;=$G94)*(AN$4-$E94+1),$I94/2,$L94,TRUE)-_xlfn.NORM.DIST(AND(AN$4&gt;=$E94,AN$4&lt;=$G94)*(AM$4-$E94+1),$I94/2,$L94,TRUE))/(1-2*_xlfn.NORM.DIST(0,$I94/2,$L94,TRUE))*$C94+($J94="Steady Growth")*(AND(AN$4&gt;=$E94,AN$4&lt;=$G94)*((AN$4-$E94+1)/($I94*($I94+1)/2)*$C94))+($J94="custom")*CustomCF!AG94</f>
        <v>0</v>
      </c>
      <c r="AO94" s="19">
        <f>($J94="Bell Curve")*(_xlfn.NORM.DIST(AND(AO$4&gt;=$E94,AO$4&lt;=$G94)*(AO$4-$E94+1),$I94/2,$L94,TRUE)-_xlfn.NORM.DIST(AND(AO$4&gt;=$E94,AO$4&lt;=$G94)*(AN$4-$E94+1),$I94/2,$L94,TRUE))/(1-2*_xlfn.NORM.DIST(0,$I94/2,$L94,TRUE))*$C94+($J94="Steady Growth")*(AND(AO$4&gt;=$E94,AO$4&lt;=$G94)*((AO$4-$E94+1)/($I94*($I94+1)/2)*$C94))+($J94="custom")*CustomCF!AH94</f>
        <v>0</v>
      </c>
      <c r="AP94" s="19">
        <f>($J94="Bell Curve")*(_xlfn.NORM.DIST(AND(AP$4&gt;=$E94,AP$4&lt;=$G94)*(AP$4-$E94+1),$I94/2,$L94,TRUE)-_xlfn.NORM.DIST(AND(AP$4&gt;=$E94,AP$4&lt;=$G94)*(AO$4-$E94+1),$I94/2,$L94,TRUE))/(1-2*_xlfn.NORM.DIST(0,$I94/2,$L94,TRUE))*$C94+($J94="Steady Growth")*(AND(AP$4&gt;=$E94,AP$4&lt;=$G94)*((AP$4-$E94+1)/($I94*($I94+1)/2)*$C94))+($J94="custom")*CustomCF!AI94</f>
        <v>0</v>
      </c>
      <c r="AQ94" s="19">
        <f>($J94="Bell Curve")*(_xlfn.NORM.DIST(AND(AQ$4&gt;=$E94,AQ$4&lt;=$G94)*(AQ$4-$E94+1),$I94/2,$L94,TRUE)-_xlfn.NORM.DIST(AND(AQ$4&gt;=$E94,AQ$4&lt;=$G94)*(AP$4-$E94+1),$I94/2,$L94,TRUE))/(1-2*_xlfn.NORM.DIST(0,$I94/2,$L94,TRUE))*$C94+($J94="Steady Growth")*(AND(AQ$4&gt;=$E94,AQ$4&lt;=$G94)*((AQ$4-$E94+1)/($I94*($I94+1)/2)*$C94))+($J94="custom")*CustomCF!AJ94</f>
        <v>0</v>
      </c>
      <c r="AR94" s="19">
        <f>($J94="Bell Curve")*(_xlfn.NORM.DIST(AND(AR$4&gt;=$E94,AR$4&lt;=$G94)*(AR$4-$E94+1),$I94/2,$L94,TRUE)-_xlfn.NORM.DIST(AND(AR$4&gt;=$E94,AR$4&lt;=$G94)*(AQ$4-$E94+1),$I94/2,$L94,TRUE))/(1-2*_xlfn.NORM.DIST(0,$I94/2,$L94,TRUE))*$C94+($J94="Steady Growth")*(AND(AR$4&gt;=$E94,AR$4&lt;=$G94)*((AR$4-$E94+1)/($I94*($I94+1)/2)*$C94))+($J94="custom")*CustomCF!AK94</f>
        <v>0</v>
      </c>
      <c r="AS94" s="19">
        <f>($J94="Bell Curve")*(_xlfn.NORM.DIST(AND(AS$4&gt;=$E94,AS$4&lt;=$G94)*(AS$4-$E94+1),$I94/2,$L94,TRUE)-_xlfn.NORM.DIST(AND(AS$4&gt;=$E94,AS$4&lt;=$G94)*(AR$4-$E94+1),$I94/2,$L94,TRUE))/(1-2*_xlfn.NORM.DIST(0,$I94/2,$L94,TRUE))*$C94+($J94="Steady Growth")*(AND(AS$4&gt;=$E94,AS$4&lt;=$G94)*((AS$4-$E94+1)/($I94*($I94+1)/2)*$C94))+($J94="custom")*CustomCF!AL94</f>
        <v>0</v>
      </c>
      <c r="AT94" s="19">
        <f>($J94="Bell Curve")*(_xlfn.NORM.DIST(AND(AT$4&gt;=$E94,AT$4&lt;=$G94)*(AT$4-$E94+1),$I94/2,$L94,TRUE)-_xlfn.NORM.DIST(AND(AT$4&gt;=$E94,AT$4&lt;=$G94)*(AS$4-$E94+1),$I94/2,$L94,TRUE))/(1-2*_xlfn.NORM.DIST(0,$I94/2,$L94,TRUE))*$C94+($J94="Steady Growth")*(AND(AT$4&gt;=$E94,AT$4&lt;=$G94)*((AT$4-$E94+1)/($I94*($I94+1)/2)*$C94))+($J94="custom")*CustomCF!AM94</f>
        <v>0</v>
      </c>
      <c r="AU94" s="19">
        <f>($J94="Bell Curve")*(_xlfn.NORM.DIST(AND(AU$4&gt;=$E94,AU$4&lt;=$G94)*(AU$4-$E94+1),$I94/2,$L94,TRUE)-_xlfn.NORM.DIST(AND(AU$4&gt;=$E94,AU$4&lt;=$G94)*(AT$4-$E94+1),$I94/2,$L94,TRUE))/(1-2*_xlfn.NORM.DIST(0,$I94/2,$L94,TRUE))*$C94+($J94="Steady Growth")*(AND(AU$4&gt;=$E94,AU$4&lt;=$G94)*((AU$4-$E94+1)/($I94*($I94+1)/2)*$C94))+($J94="custom")*CustomCF!AN94</f>
        <v>0</v>
      </c>
      <c r="AV94" s="19">
        <f>($J94="Bell Curve")*(_xlfn.NORM.DIST(AND(AV$4&gt;=$E94,AV$4&lt;=$G94)*(AV$4-$E94+1),$I94/2,$L94,TRUE)-_xlfn.NORM.DIST(AND(AV$4&gt;=$E94,AV$4&lt;=$G94)*(AU$4-$E94+1),$I94/2,$L94,TRUE))/(1-2*_xlfn.NORM.DIST(0,$I94/2,$L94,TRUE))*$C94+($J94="Steady Growth")*(AND(AV$4&gt;=$E94,AV$4&lt;=$G94)*((AV$4-$E94+1)/($I94*($I94+1)/2)*$C94))+($J94="custom")*CustomCF!AO94</f>
        <v>0</v>
      </c>
      <c r="AW94" s="19">
        <f>($J94="Bell Curve")*(_xlfn.NORM.DIST(AND(AW$4&gt;=$E94,AW$4&lt;=$G94)*(AW$4-$E94+1),$I94/2,$L94,TRUE)-_xlfn.NORM.DIST(AND(AW$4&gt;=$E94,AW$4&lt;=$G94)*(AV$4-$E94+1),$I94/2,$L94,TRUE))/(1-2*_xlfn.NORM.DIST(0,$I94/2,$L94,TRUE))*$C94+($J94="Steady Growth")*(AND(AW$4&gt;=$E94,AW$4&lt;=$G94)*((AW$4-$E94+1)/($I94*($I94+1)/2)*$C94))+($J94="custom")*CustomCF!AP94</f>
        <v>0</v>
      </c>
      <c r="AX94" s="19">
        <f>($J94="Bell Curve")*(_xlfn.NORM.DIST(AND(AX$4&gt;=$E94,AX$4&lt;=$G94)*(AX$4-$E94+1),$I94/2,$L94,TRUE)-_xlfn.NORM.DIST(AND(AX$4&gt;=$E94,AX$4&lt;=$G94)*(AW$4-$E94+1),$I94/2,$L94,TRUE))/(1-2*_xlfn.NORM.DIST(0,$I94/2,$L94,TRUE))*$C94+($J94="Steady Growth")*(AND(AX$4&gt;=$E94,AX$4&lt;=$G94)*((AX$4-$E94+1)/($I94*($I94+1)/2)*$C94))+($J94="custom")*CustomCF!AQ94</f>
        <v>0</v>
      </c>
      <c r="AY94" s="19">
        <f>($J94="Bell Curve")*(_xlfn.NORM.DIST(AND(AY$4&gt;=$E94,AY$4&lt;=$G94)*(AY$4-$E94+1),$I94/2,$L94,TRUE)-_xlfn.NORM.DIST(AND(AY$4&gt;=$E94,AY$4&lt;=$G94)*(AX$4-$E94+1),$I94/2,$L94,TRUE))/(1-2*_xlfn.NORM.DIST(0,$I94/2,$L94,TRUE))*$C94+($J94="Steady Growth")*(AND(AY$4&gt;=$E94,AY$4&lt;=$G94)*((AY$4-$E94+1)/($I94*($I94+1)/2)*$C94))+($J94="custom")*CustomCF!AR94</f>
        <v>0</v>
      </c>
      <c r="AZ94" s="19">
        <f>($J94="Bell Curve")*(_xlfn.NORM.DIST(AND(AZ$4&gt;=$E94,AZ$4&lt;=$G94)*(AZ$4-$E94+1),$I94/2,$L94,TRUE)-_xlfn.NORM.DIST(AND(AZ$4&gt;=$E94,AZ$4&lt;=$G94)*(AY$4-$E94+1),$I94/2,$L94,TRUE))/(1-2*_xlfn.NORM.DIST(0,$I94/2,$L94,TRUE))*$C94+($J94="Steady Growth")*(AND(AZ$4&gt;=$E94,AZ$4&lt;=$G94)*((AZ$4-$E94+1)/($I94*($I94+1)/2)*$C94))+($J94="custom")*CustomCF!AS94</f>
        <v>0</v>
      </c>
      <c r="BA94" s="19">
        <f>($J94="Bell Curve")*(_xlfn.NORM.DIST(AND(BA$4&gt;=$E94,BA$4&lt;=$G94)*(BA$4-$E94+1),$I94/2,$L94,TRUE)-_xlfn.NORM.DIST(AND(BA$4&gt;=$E94,BA$4&lt;=$G94)*(AZ$4-$E94+1),$I94/2,$L94,TRUE))/(1-2*_xlfn.NORM.DIST(0,$I94/2,$L94,TRUE))*$C94+($J94="Steady Growth")*(AND(BA$4&gt;=$E94,BA$4&lt;=$G94)*((BA$4-$E94+1)/($I94*($I94+1)/2)*$C94))+($J94="custom")*CustomCF!AT94</f>
        <v>0</v>
      </c>
      <c r="BB94" s="19">
        <f>($J94="Bell Curve")*(_xlfn.NORM.DIST(AND(BB$4&gt;=$E94,BB$4&lt;=$G94)*(BB$4-$E94+1),$I94/2,$L94,TRUE)-_xlfn.NORM.DIST(AND(BB$4&gt;=$E94,BB$4&lt;=$G94)*(BA$4-$E94+1),$I94/2,$L94,TRUE))/(1-2*_xlfn.NORM.DIST(0,$I94/2,$L94,TRUE))*$C94+($J94="Steady Growth")*(AND(BB$4&gt;=$E94,BB$4&lt;=$G94)*((BB$4-$E94+1)/($I94*($I94+1)/2)*$C94))+($J94="custom")*CustomCF!AU94</f>
        <v>0</v>
      </c>
      <c r="BC94" s="19">
        <f>($J94="Bell Curve")*(_xlfn.NORM.DIST(AND(BC$4&gt;=$E94,BC$4&lt;=$G94)*(BC$4-$E94+1),$I94/2,$L94,TRUE)-_xlfn.NORM.DIST(AND(BC$4&gt;=$E94,BC$4&lt;=$G94)*(BB$4-$E94+1),$I94/2,$L94,TRUE))/(1-2*_xlfn.NORM.DIST(0,$I94/2,$L94,TRUE))*$C94+($J94="Steady Growth")*(AND(BC$4&gt;=$E94,BC$4&lt;=$G94)*((BC$4-$E94+1)/($I94*($I94+1)/2)*$C94))+($J94="custom")*CustomCF!AV94</f>
        <v>0</v>
      </c>
      <c r="BD94" s="19">
        <f>($J94="Bell Curve")*(_xlfn.NORM.DIST(AND(BD$4&gt;=$E94,BD$4&lt;=$G94)*(BD$4-$E94+1),$I94/2,$L94,TRUE)-_xlfn.NORM.DIST(AND(BD$4&gt;=$E94,BD$4&lt;=$G94)*(BC$4-$E94+1),$I94/2,$L94,TRUE))/(1-2*_xlfn.NORM.DIST(0,$I94/2,$L94,TRUE))*$C94+($J94="Steady Growth")*(AND(BD$4&gt;=$E94,BD$4&lt;=$G94)*((BD$4-$E94+1)/($I94*($I94+1)/2)*$C94))+($J94="custom")*CustomCF!AW94</f>
        <v>0</v>
      </c>
      <c r="BE94" s="19">
        <f>($J94="Bell Curve")*(_xlfn.NORM.DIST(AND(BE$4&gt;=$E94,BE$4&lt;=$G94)*(BE$4-$E94+1),$I94/2,$L94,TRUE)-_xlfn.NORM.DIST(AND(BE$4&gt;=$E94,BE$4&lt;=$G94)*(BD$4-$E94+1),$I94/2,$L94,TRUE))/(1-2*_xlfn.NORM.DIST(0,$I94/2,$L94,TRUE))*$C94+($J94="Steady Growth")*(AND(BE$4&gt;=$E94,BE$4&lt;=$G94)*((BE$4-$E94+1)/($I94*($I94+1)/2)*$C94))+($J94="custom")*CustomCF!AX94</f>
        <v>0</v>
      </c>
      <c r="BF94" s="19">
        <f>($J94="Bell Curve")*(_xlfn.NORM.DIST(AND(BF$4&gt;=$E94,BF$4&lt;=$G94)*(BF$4-$E94+1),$I94/2,$L94,TRUE)-_xlfn.NORM.DIST(AND(BF$4&gt;=$E94,BF$4&lt;=$G94)*(BE$4-$E94+1),$I94/2,$L94,TRUE))/(1-2*_xlfn.NORM.DIST(0,$I94/2,$L94,TRUE))*$C94+($J94="Steady Growth")*(AND(BF$4&gt;=$E94,BF$4&lt;=$G94)*((BF$4-$E94+1)/($I94*($I94+1)/2)*$C94))+($J94="custom")*CustomCF!AY94</f>
        <v>0</v>
      </c>
      <c r="BG94" s="19">
        <f>($J94="Bell Curve")*(_xlfn.NORM.DIST(AND(BG$4&gt;=$E94,BG$4&lt;=$G94)*(BG$4-$E94+1),$I94/2,$L94,TRUE)-_xlfn.NORM.DIST(AND(BG$4&gt;=$E94,BG$4&lt;=$G94)*(BF$4-$E94+1),$I94/2,$L94,TRUE))/(1-2*_xlfn.NORM.DIST(0,$I94/2,$L94,TRUE))*$C94+($J94="Steady Growth")*(AND(BG$4&gt;=$E94,BG$4&lt;=$G94)*((BG$4-$E94+1)/($I94*($I94+1)/2)*$C94))+($J94="custom")*CustomCF!AZ94</f>
        <v>0</v>
      </c>
      <c r="BH94" s="19">
        <f>($J94="Bell Curve")*(_xlfn.NORM.DIST(AND(BH$4&gt;=$E94,BH$4&lt;=$G94)*(BH$4-$E94+1),$I94/2,$L94,TRUE)-_xlfn.NORM.DIST(AND(BH$4&gt;=$E94,BH$4&lt;=$G94)*(BG$4-$E94+1),$I94/2,$L94,TRUE))/(1-2*_xlfn.NORM.DIST(0,$I94/2,$L94,TRUE))*$C94+($J94="Steady Growth")*(AND(BH$4&gt;=$E94,BH$4&lt;=$G94)*((BH$4-$E94+1)/($I94*($I94+1)/2)*$C94))+($J94="custom")*CustomCF!BA94</f>
        <v>0</v>
      </c>
      <c r="BI94" s="19">
        <f>($J94="Bell Curve")*(_xlfn.NORM.DIST(AND(BI$4&gt;=$E94,BI$4&lt;=$G94)*(BI$4-$E94+1),$I94/2,$L94,TRUE)-_xlfn.NORM.DIST(AND(BI$4&gt;=$E94,BI$4&lt;=$G94)*(BH$4-$E94+1),$I94/2,$L94,TRUE))/(1-2*_xlfn.NORM.DIST(0,$I94/2,$L94,TRUE))*$C94+($J94="Steady Growth")*(AND(BI$4&gt;=$E94,BI$4&lt;=$G94)*((BI$4-$E94+1)/($I94*($I94+1)/2)*$C94))+($J94="custom")*CustomCF!BB94</f>
        <v>0</v>
      </c>
      <c r="BJ94" s="19">
        <f>($J94="Bell Curve")*(_xlfn.NORM.DIST(AND(BJ$4&gt;=$E94,BJ$4&lt;=$G94)*(BJ$4-$E94+1),$I94/2,$L94,TRUE)-_xlfn.NORM.DIST(AND(BJ$4&gt;=$E94,BJ$4&lt;=$G94)*(BI$4-$E94+1),$I94/2,$L94,TRUE))/(1-2*_xlfn.NORM.DIST(0,$I94/2,$L94,TRUE))*$C94+($J94="Steady Growth")*(AND(BJ$4&gt;=$E94,BJ$4&lt;=$G94)*((BJ$4-$E94+1)/($I94*($I94+1)/2)*$C94))+($J94="custom")*CustomCF!BC94</f>
        <v>0</v>
      </c>
      <c r="BK94" s="19">
        <f>($J94="Bell Curve")*(_xlfn.NORM.DIST(AND(BK$4&gt;=$E94,BK$4&lt;=$G94)*(BK$4-$E94+1),$I94/2,$L94,TRUE)-_xlfn.NORM.DIST(AND(BK$4&gt;=$E94,BK$4&lt;=$G94)*(BJ$4-$E94+1),$I94/2,$L94,TRUE))/(1-2*_xlfn.NORM.DIST(0,$I94/2,$L94,TRUE))*$C94+($J94="Steady Growth")*(AND(BK$4&gt;=$E94,BK$4&lt;=$G94)*((BK$4-$E94+1)/($I94*($I94+1)/2)*$C94))+($J94="custom")*CustomCF!BD94</f>
        <v>0</v>
      </c>
      <c r="BL94" s="19">
        <f>($J94="Bell Curve")*(_xlfn.NORM.DIST(AND(BL$4&gt;=$E94,BL$4&lt;=$G94)*(BL$4-$E94+1),$I94/2,$L94,TRUE)-_xlfn.NORM.DIST(AND(BL$4&gt;=$E94,BL$4&lt;=$G94)*(BK$4-$E94+1),$I94/2,$L94,TRUE))/(1-2*_xlfn.NORM.DIST(0,$I94/2,$L94,TRUE))*$C94+($J94="Steady Growth")*(AND(BL$4&gt;=$E94,BL$4&lt;=$G94)*((BL$4-$E94+1)/($I94*($I94+1)/2)*$C94))+($J94="custom")*CustomCF!BE94</f>
        <v>0</v>
      </c>
      <c r="BM94" s="19">
        <f>($J94="Bell Curve")*(_xlfn.NORM.DIST(AND(BM$4&gt;=$E94,BM$4&lt;=$G94)*(BM$4-$E94+1),$I94/2,$L94,TRUE)-_xlfn.NORM.DIST(AND(BM$4&gt;=$E94,BM$4&lt;=$G94)*(BL$4-$E94+1),$I94/2,$L94,TRUE))/(1-2*_xlfn.NORM.DIST(0,$I94/2,$L94,TRUE))*$C94+($J94="Steady Growth")*(AND(BM$4&gt;=$E94,BM$4&lt;=$G94)*((BM$4-$E94+1)/($I94*($I94+1)/2)*$C94))+($J94="custom")*CustomCF!BF94</f>
        <v>0</v>
      </c>
      <c r="BN94" s="19">
        <f>($J94="Bell Curve")*(_xlfn.NORM.DIST(AND(BN$4&gt;=$E94,BN$4&lt;=$G94)*(BN$4-$E94+1),$I94/2,$L94,TRUE)-_xlfn.NORM.DIST(AND(BN$4&gt;=$E94,BN$4&lt;=$G94)*(BM$4-$E94+1),$I94/2,$L94,TRUE))/(1-2*_xlfn.NORM.DIST(0,$I94/2,$L94,TRUE))*$C94+($J94="Steady Growth")*(AND(BN$4&gt;=$E94,BN$4&lt;=$G94)*((BN$4-$E94+1)/($I94*($I94+1)/2)*$C94))+($J94="custom")*CustomCF!BG94</f>
        <v>0</v>
      </c>
      <c r="BO94" s="19">
        <f>($J94="Bell Curve")*(_xlfn.NORM.DIST(AND(BO$4&gt;=$E94,BO$4&lt;=$G94)*(BO$4-$E94+1),$I94/2,$L94,TRUE)-_xlfn.NORM.DIST(AND(BO$4&gt;=$E94,BO$4&lt;=$G94)*(BN$4-$E94+1),$I94/2,$L94,TRUE))/(1-2*_xlfn.NORM.DIST(0,$I94/2,$L94,TRUE))*$C94+($J94="Steady Growth")*(AND(BO$4&gt;=$E94,BO$4&lt;=$G94)*((BO$4-$E94+1)/($I94*($I94+1)/2)*$C94))+($J94="custom")*CustomCF!BH94</f>
        <v>0</v>
      </c>
      <c r="BP94" s="19">
        <f>($J94="Bell Curve")*(_xlfn.NORM.DIST(AND(BP$4&gt;=$E94,BP$4&lt;=$G94)*(BP$4-$E94+1),$I94/2,$L94,TRUE)-_xlfn.NORM.DIST(AND(BP$4&gt;=$E94,BP$4&lt;=$G94)*(BO$4-$E94+1),$I94/2,$L94,TRUE))/(1-2*_xlfn.NORM.DIST(0,$I94/2,$L94,TRUE))*$C94+($J94="Steady Growth")*(AND(BP$4&gt;=$E94,BP$4&lt;=$G94)*((BP$4-$E94+1)/($I94*($I94+1)/2)*$C94))+($J94="custom")*CustomCF!BI94</f>
        <v>0</v>
      </c>
      <c r="BQ94" s="19">
        <f>($J94="Bell Curve")*(_xlfn.NORM.DIST(AND(BQ$4&gt;=$E94,BQ$4&lt;=$G94)*(BQ$4-$E94+1),$I94/2,$L94,TRUE)-_xlfn.NORM.DIST(AND(BQ$4&gt;=$E94,BQ$4&lt;=$G94)*(BP$4-$E94+1),$I94/2,$L94,TRUE))/(1-2*_xlfn.NORM.DIST(0,$I94/2,$L94,TRUE))*$C94+($J94="Steady Growth")*(AND(BQ$4&gt;=$E94,BQ$4&lt;=$G94)*((BQ$4-$E94+1)/($I94*($I94+1)/2)*$C94))+($J94="custom")*CustomCF!BJ94</f>
        <v>0</v>
      </c>
      <c r="BR94" s="19">
        <f>($J94="Bell Curve")*(_xlfn.NORM.DIST(AND(BR$4&gt;=$E94,BR$4&lt;=$G94)*(BR$4-$E94+1),$I94/2,$L94,TRUE)-_xlfn.NORM.DIST(AND(BR$4&gt;=$E94,BR$4&lt;=$G94)*(BQ$4-$E94+1),$I94/2,$L94,TRUE))/(1-2*_xlfn.NORM.DIST(0,$I94/2,$L94,TRUE))*$C94+($J94="Steady Growth")*(AND(BR$4&gt;=$E94,BR$4&lt;=$G94)*((BR$4-$E94+1)/($I94*($I94+1)/2)*$C94))+($J94="custom")*CustomCF!BK94</f>
        <v>0</v>
      </c>
      <c r="BS94" s="19">
        <f>($J94="Bell Curve")*(_xlfn.NORM.DIST(AND(BS$4&gt;=$E94,BS$4&lt;=$G94)*(BS$4-$E94+1),$I94/2,$L94,TRUE)-_xlfn.NORM.DIST(AND(BS$4&gt;=$E94,BS$4&lt;=$G94)*(BR$4-$E94+1),$I94/2,$L94,TRUE))/(1-2*_xlfn.NORM.DIST(0,$I94/2,$L94,TRUE))*$C94+($J94="Steady Growth")*(AND(BS$4&gt;=$E94,BS$4&lt;=$G94)*((BS$4-$E94+1)/($I94*($I94+1)/2)*$C94))+($J94="custom")*CustomCF!BL94</f>
        <v>0</v>
      </c>
      <c r="BT94" s="19">
        <f>($J94="Bell Curve")*(_xlfn.NORM.DIST(AND(BT$4&gt;=$E94,BT$4&lt;=$G94)*(BT$4-$E94+1),$I94/2,$L94,TRUE)-_xlfn.NORM.DIST(AND(BT$4&gt;=$E94,BT$4&lt;=$G94)*(BS$4-$E94+1),$I94/2,$L94,TRUE))/(1-2*_xlfn.NORM.DIST(0,$I94/2,$L94,TRUE))*$C94+($J94="Steady Growth")*(AND(BT$4&gt;=$E94,BT$4&lt;=$G94)*((BT$4-$E94+1)/($I94*($I94+1)/2)*$C94))+($J94="custom")*CustomCF!BM94</f>
        <v>0</v>
      </c>
      <c r="BU94" s="19">
        <f>($J94="Bell Curve")*(_xlfn.NORM.DIST(AND(BU$4&gt;=$E94,BU$4&lt;=$G94)*(BU$4-$E94+1),$I94/2,$L94,TRUE)-_xlfn.NORM.DIST(AND(BU$4&gt;=$E94,BU$4&lt;=$G94)*(BT$4-$E94+1),$I94/2,$L94,TRUE))/(1-2*_xlfn.NORM.DIST(0,$I94/2,$L94,TRUE))*$C94+($J94="Steady Growth")*(AND(BU$4&gt;=$E94,BU$4&lt;=$G94)*((BU$4-$E94+1)/($I94*($I94+1)/2)*$C94))+($J94="custom")*CustomCF!BN94</f>
        <v>0</v>
      </c>
      <c r="BV94" s="19">
        <f>($J94="Bell Curve")*(_xlfn.NORM.DIST(AND(BV$4&gt;=$E94,BV$4&lt;=$G94)*(BV$4-$E94+1),$I94/2,$L94,TRUE)-_xlfn.NORM.DIST(AND(BV$4&gt;=$E94,BV$4&lt;=$G94)*(BU$4-$E94+1),$I94/2,$L94,TRUE))/(1-2*_xlfn.NORM.DIST(0,$I94/2,$L94,TRUE))*$C94+($J94="Steady Growth")*(AND(BV$4&gt;=$E94,BV$4&lt;=$G94)*((BV$4-$E94+1)/($I94*($I94+1)/2)*$C94))+($J94="custom")*CustomCF!BO94</f>
        <v>0</v>
      </c>
      <c r="BW94" s="19">
        <f>($J94="Bell Curve")*(_xlfn.NORM.DIST(AND(BW$4&gt;=$E94,BW$4&lt;=$G94)*(BW$4-$E94+1),$I94/2,$L94,TRUE)-_xlfn.NORM.DIST(AND(BW$4&gt;=$E94,BW$4&lt;=$G94)*(BV$4-$E94+1),$I94/2,$L94,TRUE))/(1-2*_xlfn.NORM.DIST(0,$I94/2,$L94,TRUE))*$C94+($J94="Steady Growth")*(AND(BW$4&gt;=$E94,BW$4&lt;=$G94)*((BW$4-$E94+1)/($I94*($I94+1)/2)*$C94))+($J94="custom")*CustomCF!BP94</f>
        <v>0</v>
      </c>
      <c r="BX94" s="19">
        <f>($J94="Bell Curve")*(_xlfn.NORM.DIST(AND(BX$4&gt;=$E94,BX$4&lt;=$G94)*(BX$4-$E94+1),$I94/2,$L94,TRUE)-_xlfn.NORM.DIST(AND(BX$4&gt;=$E94,BX$4&lt;=$G94)*(BW$4-$E94+1),$I94/2,$L94,TRUE))/(1-2*_xlfn.NORM.DIST(0,$I94/2,$L94,TRUE))*$C94+($J94="Steady Growth")*(AND(BX$4&gt;=$E94,BX$4&lt;=$G94)*((BX$4-$E94+1)/($I94*($I94+1)/2)*$C94))+($J94="custom")*CustomCF!BQ94</f>
        <v>0</v>
      </c>
      <c r="BY94" s="19">
        <f>($J94="Bell Curve")*(_xlfn.NORM.DIST(AND(BY$4&gt;=$E94,BY$4&lt;=$G94)*(BY$4-$E94+1),$I94/2,$L94,TRUE)-_xlfn.NORM.DIST(AND(BY$4&gt;=$E94,BY$4&lt;=$G94)*(BX$4-$E94+1),$I94/2,$L94,TRUE))/(1-2*_xlfn.NORM.DIST(0,$I94/2,$L94,TRUE))*$C94+($J94="Steady Growth")*(AND(BY$4&gt;=$E94,BY$4&lt;=$G94)*((BY$4-$E94+1)/($I94*($I94+1)/2)*$C94))+($J94="custom")*CustomCF!BR94</f>
        <v>0</v>
      </c>
      <c r="BZ94" s="19">
        <f>($J94="Bell Curve")*(_xlfn.NORM.DIST(AND(BZ$4&gt;=$E94,BZ$4&lt;=$G94)*(BZ$4-$E94+1),$I94/2,$L94,TRUE)-_xlfn.NORM.DIST(AND(BZ$4&gt;=$E94,BZ$4&lt;=$G94)*(BY$4-$E94+1),$I94/2,$L94,TRUE))/(1-2*_xlfn.NORM.DIST(0,$I94/2,$L94,TRUE))*$C94+($J94="Steady Growth")*(AND(BZ$4&gt;=$E94,BZ$4&lt;=$G94)*((BZ$4-$E94+1)/($I94*($I94+1)/2)*$C94))+($J94="custom")*CustomCF!BS94</f>
        <v>0</v>
      </c>
      <c r="CA94" s="19">
        <f>($J94="Bell Curve")*(_xlfn.NORM.DIST(AND(CA$4&gt;=$E94,CA$4&lt;=$G94)*(CA$4-$E94+1),$I94/2,$L94,TRUE)-_xlfn.NORM.DIST(AND(CA$4&gt;=$E94,CA$4&lt;=$G94)*(BZ$4-$E94+1),$I94/2,$L94,TRUE))/(1-2*_xlfn.NORM.DIST(0,$I94/2,$L94,TRUE))*$C94+($J94="Steady Growth")*(AND(CA$4&gt;=$E94,CA$4&lt;=$G94)*((CA$4-$E94+1)/($I94*($I94+1)/2)*$C94))+($J94="custom")*CustomCF!BT94</f>
        <v>0</v>
      </c>
      <c r="CB94" s="19">
        <f>($J94="Bell Curve")*(_xlfn.NORM.DIST(AND(CB$4&gt;=$E94,CB$4&lt;=$G94)*(CB$4-$E94+1),$I94/2,$L94,TRUE)-_xlfn.NORM.DIST(AND(CB$4&gt;=$E94,CB$4&lt;=$G94)*(CA$4-$E94+1),$I94/2,$L94,TRUE))/(1-2*_xlfn.NORM.DIST(0,$I94/2,$L94,TRUE))*$C94+($J94="Steady Growth")*(AND(CB$4&gt;=$E94,CB$4&lt;=$G94)*((CB$4-$E94+1)/($I94*($I94+1)/2)*$C94))+($J94="custom")*CustomCF!BU94</f>
        <v>0</v>
      </c>
      <c r="CC94" s="19">
        <f>($J94="Bell Curve")*(_xlfn.NORM.DIST(AND(CC$4&gt;=$E94,CC$4&lt;=$G94)*(CC$4-$E94+1),$I94/2,$L94,TRUE)-_xlfn.NORM.DIST(AND(CC$4&gt;=$E94,CC$4&lt;=$G94)*(CB$4-$E94+1),$I94/2,$L94,TRUE))/(1-2*_xlfn.NORM.DIST(0,$I94/2,$L94,TRUE))*$C94+($J94="Steady Growth")*(AND(CC$4&gt;=$E94,CC$4&lt;=$G94)*((CC$4-$E94+1)/($I94*($I94+1)/2)*$C94))+($J94="custom")*CustomCF!BV94</f>
        <v>0</v>
      </c>
      <c r="CD94" s="19">
        <f>($J94="Bell Curve")*(_xlfn.NORM.DIST(AND(CD$4&gt;=$E94,CD$4&lt;=$G94)*(CD$4-$E94+1),$I94/2,$L94,TRUE)-_xlfn.NORM.DIST(AND(CD$4&gt;=$E94,CD$4&lt;=$G94)*(CC$4-$E94+1),$I94/2,$L94,TRUE))/(1-2*_xlfn.NORM.DIST(0,$I94/2,$L94,TRUE))*$C94+($J94="Steady Growth")*(AND(CD$4&gt;=$E94,CD$4&lt;=$G94)*((CD$4-$E94+1)/($I94*($I94+1)/2)*$C94))+($J94="custom")*CustomCF!BW94</f>
        <v>0</v>
      </c>
      <c r="CE94" s="19">
        <f>($J94="Bell Curve")*(_xlfn.NORM.DIST(AND(CE$4&gt;=$E94,CE$4&lt;=$G94)*(CE$4-$E94+1),$I94/2,$L94,TRUE)-_xlfn.NORM.DIST(AND(CE$4&gt;=$E94,CE$4&lt;=$G94)*(CD$4-$E94+1),$I94/2,$L94,TRUE))/(1-2*_xlfn.NORM.DIST(0,$I94/2,$L94,TRUE))*$C94+($J94="Steady Growth")*(AND(CE$4&gt;=$E94,CE$4&lt;=$G94)*((CE$4-$E94+1)/($I94*($I94+1)/2)*$C94))+($J94="custom")*CustomCF!BX94</f>
        <v>0</v>
      </c>
      <c r="CF94" s="19">
        <f>($J94="Bell Curve")*(_xlfn.NORM.DIST(AND(CF$4&gt;=$E94,CF$4&lt;=$G94)*(CF$4-$E94+1),$I94/2,$L94,TRUE)-_xlfn.NORM.DIST(AND(CF$4&gt;=$E94,CF$4&lt;=$G94)*(CE$4-$E94+1),$I94/2,$L94,TRUE))/(1-2*_xlfn.NORM.DIST(0,$I94/2,$L94,TRUE))*$C94+($J94="Steady Growth")*(AND(CF$4&gt;=$E94,CF$4&lt;=$G94)*((CF$4-$E94+1)/($I94*($I94+1)/2)*$C94))+($J94="custom")*CustomCF!BY94</f>
        <v>0</v>
      </c>
      <c r="CG94" s="19">
        <f>($J94="Bell Curve")*(_xlfn.NORM.DIST(AND(CG$4&gt;=$E94,CG$4&lt;=$G94)*(CG$4-$E94+1),$I94/2,$L94,TRUE)-_xlfn.NORM.DIST(AND(CG$4&gt;=$E94,CG$4&lt;=$G94)*(CF$4-$E94+1),$I94/2,$L94,TRUE))/(1-2*_xlfn.NORM.DIST(0,$I94/2,$L94,TRUE))*$C94+($J94="Steady Growth")*(AND(CG$4&gt;=$E94,CG$4&lt;=$G94)*((CG$4-$E94+1)/($I94*($I94+1)/2)*$C94))+($J94="custom")*CustomCF!BZ94</f>
        <v>0</v>
      </c>
      <c r="CH94" s="19">
        <f>($J94="Bell Curve")*(_xlfn.NORM.DIST(AND(CH$4&gt;=$E94,CH$4&lt;=$G94)*(CH$4-$E94+1),$I94/2,$L94,TRUE)-_xlfn.NORM.DIST(AND(CH$4&gt;=$E94,CH$4&lt;=$G94)*(CG$4-$E94+1),$I94/2,$L94,TRUE))/(1-2*_xlfn.NORM.DIST(0,$I94/2,$L94,TRUE))*$C94+($J94="Steady Growth")*(AND(CH$4&gt;=$E94,CH$4&lt;=$G94)*((CH$4-$E94+1)/($I94*($I94+1)/2)*$C94))+($J94="custom")*CustomCF!CA94</f>
        <v>0</v>
      </c>
      <c r="CI94" s="19">
        <f>($J94="Bell Curve")*(_xlfn.NORM.DIST(AND(CI$4&gt;=$E94,CI$4&lt;=$G94)*(CI$4-$E94+1),$I94/2,$L94,TRUE)-_xlfn.NORM.DIST(AND(CI$4&gt;=$E94,CI$4&lt;=$G94)*(CH$4-$E94+1),$I94/2,$L94,TRUE))/(1-2*_xlfn.NORM.DIST(0,$I94/2,$L94,TRUE))*$C94+($J94="Steady Growth")*(AND(CI$4&gt;=$E94,CI$4&lt;=$G94)*((CI$4-$E94+1)/($I94*($I94+1)/2)*$C94))+($J94="custom")*CustomCF!CB94</f>
        <v>0</v>
      </c>
      <c r="CJ94" s="19">
        <f>($J94="Bell Curve")*(_xlfn.NORM.DIST(AND(CJ$4&gt;=$E94,CJ$4&lt;=$G94)*(CJ$4-$E94+1),$I94/2,$L94,TRUE)-_xlfn.NORM.DIST(AND(CJ$4&gt;=$E94,CJ$4&lt;=$G94)*(CI$4-$E94+1),$I94/2,$L94,TRUE))/(1-2*_xlfn.NORM.DIST(0,$I94/2,$L94,TRUE))*$C94+($J94="Steady Growth")*(AND(CJ$4&gt;=$E94,CJ$4&lt;=$G94)*((CJ$4-$E94+1)/($I94*($I94+1)/2)*$C94))+($J94="custom")*CustomCF!CC94</f>
        <v>0</v>
      </c>
      <c r="CK94" s="19">
        <f>($J94="Bell Curve")*(_xlfn.NORM.DIST(AND(CK$4&gt;=$E94,CK$4&lt;=$G94)*(CK$4-$E94+1),$I94/2,$L94,TRUE)-_xlfn.NORM.DIST(AND(CK$4&gt;=$E94,CK$4&lt;=$G94)*(CJ$4-$E94+1),$I94/2,$L94,TRUE))/(1-2*_xlfn.NORM.DIST(0,$I94/2,$L94,TRUE))*$C94+($J94="Steady Growth")*(AND(CK$4&gt;=$E94,CK$4&lt;=$G94)*((CK$4-$E94+1)/($I94*($I94+1)/2)*$C94))+($J94="custom")*CustomCF!CD94</f>
        <v>0</v>
      </c>
      <c r="CL94" s="19">
        <f>($J94="Bell Curve")*(_xlfn.NORM.DIST(AND(CL$4&gt;=$E94,CL$4&lt;=$G94)*(CL$4-$E94+1),$I94/2,$L94,TRUE)-_xlfn.NORM.DIST(AND(CL$4&gt;=$E94,CL$4&lt;=$G94)*(CK$4-$E94+1),$I94/2,$L94,TRUE))/(1-2*_xlfn.NORM.DIST(0,$I94/2,$L94,TRUE))*$C94+($J94="Steady Growth")*(AND(CL$4&gt;=$E94,CL$4&lt;=$G94)*((CL$4-$E94+1)/($I94*($I94+1)/2)*$C94))+($J94="custom")*CustomCF!CE94</f>
        <v>0</v>
      </c>
      <c r="CM94" s="19">
        <f>($J94="Bell Curve")*(_xlfn.NORM.DIST(AND(CM$4&gt;=$E94,CM$4&lt;=$G94)*(CM$4-$E94+1),$I94/2,$L94,TRUE)-_xlfn.NORM.DIST(AND(CM$4&gt;=$E94,CM$4&lt;=$G94)*(CL$4-$E94+1),$I94/2,$L94,TRUE))/(1-2*_xlfn.NORM.DIST(0,$I94/2,$L94,TRUE))*$C94+($J94="Steady Growth")*(AND(CM$4&gt;=$E94,CM$4&lt;=$G94)*((CM$4-$E94+1)/($I94*($I94+1)/2)*$C94))+($J94="custom")*CustomCF!CF94</f>
        <v>0</v>
      </c>
      <c r="CN94" s="19">
        <f>($J94="Bell Curve")*(_xlfn.NORM.DIST(AND(CN$4&gt;=$E94,CN$4&lt;=$G94)*(CN$4-$E94+1),$I94/2,$L94,TRUE)-_xlfn.NORM.DIST(AND(CN$4&gt;=$E94,CN$4&lt;=$G94)*(CM$4-$E94+1),$I94/2,$L94,TRUE))/(1-2*_xlfn.NORM.DIST(0,$I94/2,$L94,TRUE))*$C94+($J94="Steady Growth")*(AND(CN$4&gt;=$E94,CN$4&lt;=$G94)*((CN$4-$E94+1)/($I94*($I94+1)/2)*$C94))+($J94="custom")*CustomCF!CG94</f>
        <v>0</v>
      </c>
      <c r="CO94" s="19">
        <f>($J94="Bell Curve")*(_xlfn.NORM.DIST(AND(CO$4&gt;=$E94,CO$4&lt;=$G94)*(CO$4-$E94+1),$I94/2,$L94,TRUE)-_xlfn.NORM.DIST(AND(CO$4&gt;=$E94,CO$4&lt;=$G94)*(CN$4-$E94+1),$I94/2,$L94,TRUE))/(1-2*_xlfn.NORM.DIST(0,$I94/2,$L94,TRUE))*$C94+($J94="Steady Growth")*(AND(CO$4&gt;=$E94,CO$4&lt;=$G94)*((CO$4-$E94+1)/($I94*($I94+1)/2)*$C94))+($J94="custom")*CustomCF!CH94</f>
        <v>0</v>
      </c>
      <c r="CP94" s="19">
        <f>($J94="Bell Curve")*(_xlfn.NORM.DIST(AND(CP$4&gt;=$E94,CP$4&lt;=$G94)*(CP$4-$E94+1),$I94/2,$L94,TRUE)-_xlfn.NORM.DIST(AND(CP$4&gt;=$E94,CP$4&lt;=$G94)*(CO$4-$E94+1),$I94/2,$L94,TRUE))/(1-2*_xlfn.NORM.DIST(0,$I94/2,$L94,TRUE))*$C94+($J94="Steady Growth")*(AND(CP$4&gt;=$E94,CP$4&lt;=$G94)*((CP$4-$E94+1)/($I94*($I94+1)/2)*$C94))+($J94="custom")*CustomCF!CI94</f>
        <v>0</v>
      </c>
      <c r="CQ94" s="19">
        <f>($J94="Bell Curve")*(_xlfn.NORM.DIST(AND(CQ$4&gt;=$E94,CQ$4&lt;=$G94)*(CQ$4-$E94+1),$I94/2,$L94,TRUE)-_xlfn.NORM.DIST(AND(CQ$4&gt;=$E94,CQ$4&lt;=$G94)*(CP$4-$E94+1),$I94/2,$L94,TRUE))/(1-2*_xlfn.NORM.DIST(0,$I94/2,$L94,TRUE))*$C94+($J94="Steady Growth")*(AND(CQ$4&gt;=$E94,CQ$4&lt;=$G94)*((CQ$4-$E94+1)/($I94*($I94+1)/2)*$C94))+($J94="custom")*CustomCF!CJ94</f>
        <v>0</v>
      </c>
      <c r="CR94" s="19">
        <f>($J94="Bell Curve")*(_xlfn.NORM.DIST(AND(CR$4&gt;=$E94,CR$4&lt;=$G94)*(CR$4-$E94+1),$I94/2,$L94,TRUE)-_xlfn.NORM.DIST(AND(CR$4&gt;=$E94,CR$4&lt;=$G94)*(CQ$4-$E94+1),$I94/2,$L94,TRUE))/(1-2*_xlfn.NORM.DIST(0,$I94/2,$L94,TRUE))*$C94+($J94="Steady Growth")*(AND(CR$4&gt;=$E94,CR$4&lt;=$G94)*((CR$4-$E94+1)/($I94*($I94+1)/2)*$C94))+($J94="custom")*CustomCF!CK94</f>
        <v>0</v>
      </c>
      <c r="CS94" s="19">
        <f>($J94="Bell Curve")*(_xlfn.NORM.DIST(AND(CS$4&gt;=$E94,CS$4&lt;=$G94)*(CS$4-$E94+1),$I94/2,$L94,TRUE)-_xlfn.NORM.DIST(AND(CS$4&gt;=$E94,CS$4&lt;=$G94)*(CR$4-$E94+1),$I94/2,$L94,TRUE))/(1-2*_xlfn.NORM.DIST(0,$I94/2,$L94,TRUE))*$C94+($J94="Steady Growth")*(AND(CS$4&gt;=$E94,CS$4&lt;=$G94)*((CS$4-$E94+1)/($I94*($I94+1)/2)*$C94))+($J94="custom")*CustomCF!CL94</f>
        <v>0</v>
      </c>
      <c r="CT94" s="19">
        <f>($J94="Bell Curve")*(_xlfn.NORM.DIST(AND(CT$4&gt;=$E94,CT$4&lt;=$G94)*(CT$4-$E94+1),$I94/2,$L94,TRUE)-_xlfn.NORM.DIST(AND(CT$4&gt;=$E94,CT$4&lt;=$G94)*(CS$4-$E94+1),$I94/2,$L94,TRUE))/(1-2*_xlfn.NORM.DIST(0,$I94/2,$L94,TRUE))*$C94+($J94="Steady Growth")*(AND(CT$4&gt;=$E94,CT$4&lt;=$G94)*((CT$4-$E94+1)/($I94*($I94+1)/2)*$C94))+($J94="custom")*CustomCF!CM94</f>
        <v>0</v>
      </c>
      <c r="CU94" s="19">
        <f>($J94="Bell Curve")*(_xlfn.NORM.DIST(AND(CU$4&gt;=$E94,CU$4&lt;=$G94)*(CU$4-$E94+1),$I94/2,$L94,TRUE)-_xlfn.NORM.DIST(AND(CU$4&gt;=$E94,CU$4&lt;=$G94)*(CT$4-$E94+1),$I94/2,$L94,TRUE))/(1-2*_xlfn.NORM.DIST(0,$I94/2,$L94,TRUE))*$C94+($J94="Steady Growth")*(AND(CU$4&gt;=$E94,CU$4&lt;=$G94)*((CU$4-$E94+1)/($I94*($I94+1)/2)*$C94))+($J94="custom")*CustomCF!CN94</f>
        <v>0</v>
      </c>
      <c r="CV94" s="19">
        <f>($J94="Bell Curve")*(_xlfn.NORM.DIST(AND(CV$4&gt;=$E94,CV$4&lt;=$G94)*(CV$4-$E94+1),$I94/2,$L94,TRUE)-_xlfn.NORM.DIST(AND(CV$4&gt;=$E94,CV$4&lt;=$G94)*(CU$4-$E94+1),$I94/2,$L94,TRUE))/(1-2*_xlfn.NORM.DIST(0,$I94/2,$L94,TRUE))*$C94+($J94="Steady Growth")*(AND(CV$4&gt;=$E94,CV$4&lt;=$G94)*((CV$4-$E94+1)/($I94*($I94+1)/2)*$C94))+($J94="custom")*CustomCF!CO94</f>
        <v>0</v>
      </c>
      <c r="CW94" s="19">
        <f>($J94="Bell Curve")*(_xlfn.NORM.DIST(AND(CW$4&gt;=$E94,CW$4&lt;=$G94)*(CW$4-$E94+1),$I94/2,$L94,TRUE)-_xlfn.NORM.DIST(AND(CW$4&gt;=$E94,CW$4&lt;=$G94)*(CV$4-$E94+1),$I94/2,$L94,TRUE))/(1-2*_xlfn.NORM.DIST(0,$I94/2,$L94,TRUE))*$C94+($J94="Steady Growth")*(AND(CW$4&gt;=$E94,CW$4&lt;=$G94)*((CW$4-$E94+1)/($I94*($I94+1)/2)*$C94))+($J94="custom")*CustomCF!CP94</f>
        <v>0</v>
      </c>
      <c r="CX94" s="19">
        <f>($J94="Bell Curve")*(_xlfn.NORM.DIST(AND(CX$4&gt;=$E94,CX$4&lt;=$G94)*(CX$4-$E94+1),$I94/2,$L94,TRUE)-_xlfn.NORM.DIST(AND(CX$4&gt;=$E94,CX$4&lt;=$G94)*(CW$4-$E94+1),$I94/2,$L94,TRUE))/(1-2*_xlfn.NORM.DIST(0,$I94/2,$L94,TRUE))*$C94+($J94="Steady Growth")*(AND(CX$4&gt;=$E94,CX$4&lt;=$G94)*((CX$4-$E94+1)/($I94*($I94+1)/2)*$C94))+($J94="custom")*CustomCF!CQ94</f>
        <v>0</v>
      </c>
      <c r="CY94" s="19">
        <f>($J94="Bell Curve")*(_xlfn.NORM.DIST(AND(CY$4&gt;=$E94,CY$4&lt;=$G94)*(CY$4-$E94+1),$I94/2,$L94,TRUE)-_xlfn.NORM.DIST(AND(CY$4&gt;=$E94,CY$4&lt;=$G94)*(CX$4-$E94+1),$I94/2,$L94,TRUE))/(1-2*_xlfn.NORM.DIST(0,$I94/2,$L94,TRUE))*$C94+($J94="Steady Growth")*(AND(CY$4&gt;=$E94,CY$4&lt;=$G94)*((CY$4-$E94+1)/($I94*($I94+1)/2)*$C94))+($J94="custom")*CustomCF!CR94</f>
        <v>0</v>
      </c>
      <c r="CZ94" s="19">
        <f>($J94="Bell Curve")*(_xlfn.NORM.DIST(AND(CZ$4&gt;=$E94,CZ$4&lt;=$G94)*(CZ$4-$E94+1),$I94/2,$L94,TRUE)-_xlfn.NORM.DIST(AND(CZ$4&gt;=$E94,CZ$4&lt;=$G94)*(CY$4-$E94+1),$I94/2,$L94,TRUE))/(1-2*_xlfn.NORM.DIST(0,$I94/2,$L94,TRUE))*$C94+($J94="Steady Growth")*(AND(CZ$4&gt;=$E94,CZ$4&lt;=$G94)*((CZ$4-$E94+1)/($I94*($I94+1)/2)*$C94))+($J94="custom")*CustomCF!CS94</f>
        <v>0</v>
      </c>
      <c r="DA94" s="19">
        <f>($J94="Bell Curve")*(_xlfn.NORM.DIST(AND(DA$4&gt;=$E94,DA$4&lt;=$G94)*(DA$4-$E94+1),$I94/2,$L94,TRUE)-_xlfn.NORM.DIST(AND(DA$4&gt;=$E94,DA$4&lt;=$G94)*(CZ$4-$E94+1),$I94/2,$L94,TRUE))/(1-2*_xlfn.NORM.DIST(0,$I94/2,$L94,TRUE))*$C94+($J94="Steady Growth")*(AND(DA$4&gt;=$E94,DA$4&lt;=$G94)*((DA$4-$E94+1)/($I94*($I94+1)/2)*$C94))+($J94="custom")*CustomCF!CT94</f>
        <v>0</v>
      </c>
      <c r="DB94" s="19">
        <f>($J94="Bell Curve")*(_xlfn.NORM.DIST(AND(DB$4&gt;=$E94,DB$4&lt;=$G94)*(DB$4-$E94+1),$I94/2,$L94,TRUE)-_xlfn.NORM.DIST(AND(DB$4&gt;=$E94,DB$4&lt;=$G94)*(DA$4-$E94+1),$I94/2,$L94,TRUE))/(1-2*_xlfn.NORM.DIST(0,$I94/2,$L94,TRUE))*$C94+($J94="Steady Growth")*(AND(DB$4&gt;=$E94,DB$4&lt;=$G94)*((DB$4-$E94+1)/($I94*($I94+1)/2)*$C94))+($J94="custom")*CustomCF!CU94</f>
        <v>0</v>
      </c>
      <c r="DC94" s="19">
        <f>($J94="Bell Curve")*(_xlfn.NORM.DIST(AND(DC$4&gt;=$E94,DC$4&lt;=$G94)*(DC$4-$E94+1),$I94/2,$L94,TRUE)-_xlfn.NORM.DIST(AND(DC$4&gt;=$E94,DC$4&lt;=$G94)*(DB$4-$E94+1),$I94/2,$L94,TRUE))/(1-2*_xlfn.NORM.DIST(0,$I94/2,$L94,TRUE))*$C94+($J94="Steady Growth")*(AND(DC$4&gt;=$E94,DC$4&lt;=$G94)*((DC$4-$E94+1)/($I94*($I94+1)/2)*$C94))+($J94="custom")*CustomCF!CV94</f>
        <v>0</v>
      </c>
      <c r="DD94" s="19">
        <f>($J94="Bell Curve")*(_xlfn.NORM.DIST(AND(DD$4&gt;=$E94,DD$4&lt;=$G94)*(DD$4-$E94+1),$I94/2,$L94,TRUE)-_xlfn.NORM.DIST(AND(DD$4&gt;=$E94,DD$4&lt;=$G94)*(DC$4-$E94+1),$I94/2,$L94,TRUE))/(1-2*_xlfn.NORM.DIST(0,$I94/2,$L94,TRUE))*$C94+($J94="Steady Growth")*(AND(DD$4&gt;=$E94,DD$4&lt;=$G94)*((DD$4-$E94+1)/($I94*($I94+1)/2)*$C94))+($J94="custom")*CustomCF!CW94</f>
        <v>0</v>
      </c>
      <c r="DE94" s="19">
        <f>($J94="Bell Curve")*(_xlfn.NORM.DIST(AND(DE$4&gt;=$E94,DE$4&lt;=$G94)*(DE$4-$E94+1),$I94/2,$L94,TRUE)-_xlfn.NORM.DIST(AND(DE$4&gt;=$E94,DE$4&lt;=$G94)*(DD$4-$E94+1),$I94/2,$L94,TRUE))/(1-2*_xlfn.NORM.DIST(0,$I94/2,$L94,TRUE))*$C94+($J94="Steady Growth")*(AND(DE$4&gt;=$E94,DE$4&lt;=$G94)*((DE$4-$E94+1)/($I94*($I94+1)/2)*$C94))+($J94="custom")*CustomCF!CX94</f>
        <v>0</v>
      </c>
      <c r="DF94" s="19">
        <f>($J94="Bell Curve")*(_xlfn.NORM.DIST(AND(DF$4&gt;=$E94,DF$4&lt;=$G94)*(DF$4-$E94+1),$I94/2,$L94,TRUE)-_xlfn.NORM.DIST(AND(DF$4&gt;=$E94,DF$4&lt;=$G94)*(DE$4-$E94+1),$I94/2,$L94,TRUE))/(1-2*_xlfn.NORM.DIST(0,$I94/2,$L94,TRUE))*$C94+($J94="Steady Growth")*(AND(DF$4&gt;=$E94,DF$4&lt;=$G94)*((DF$4-$E94+1)/($I94*($I94+1)/2)*$C94))+($J94="custom")*CustomCF!CY94</f>
        <v>0</v>
      </c>
      <c r="DG94" s="19">
        <f>($J94="Bell Curve")*(_xlfn.NORM.DIST(AND(DG$4&gt;=$E94,DG$4&lt;=$G94)*(DG$4-$E94+1),$I94/2,$L94,TRUE)-_xlfn.NORM.DIST(AND(DG$4&gt;=$E94,DG$4&lt;=$G94)*(DF$4-$E94+1),$I94/2,$L94,TRUE))/(1-2*_xlfn.NORM.DIST(0,$I94/2,$L94,TRUE))*$C94+($J94="Steady Growth")*(AND(DG$4&gt;=$E94,DG$4&lt;=$G94)*((DG$4-$E94+1)/($I94*($I94+1)/2)*$C94))+($J94="custom")*CustomCF!CZ94</f>
        <v>0</v>
      </c>
      <c r="DH94" s="19">
        <f>($J94="Bell Curve")*(_xlfn.NORM.DIST(AND(DH$4&gt;=$E94,DH$4&lt;=$G94)*(DH$4-$E94+1),$I94/2,$L94,TRUE)-_xlfn.NORM.DIST(AND(DH$4&gt;=$E94,DH$4&lt;=$G94)*(DG$4-$E94+1),$I94/2,$L94,TRUE))/(1-2*_xlfn.NORM.DIST(0,$I94/2,$L94,TRUE))*$C94+($J94="Steady Growth")*(AND(DH$4&gt;=$E94,DH$4&lt;=$G94)*((DH$4-$E94+1)/($I94*($I94+1)/2)*$C94))+($J94="custom")*CustomCF!DA94</f>
        <v>0</v>
      </c>
      <c r="DI94" s="19">
        <f>($J94="Bell Curve")*(_xlfn.NORM.DIST(AND(DI$4&gt;=$E94,DI$4&lt;=$G94)*(DI$4-$E94+1),$I94/2,$L94,TRUE)-_xlfn.NORM.DIST(AND(DI$4&gt;=$E94,DI$4&lt;=$G94)*(DH$4-$E94+1),$I94/2,$L94,TRUE))/(1-2*_xlfn.NORM.DIST(0,$I94/2,$L94,TRUE))*$C94+($J94="Steady Growth")*(AND(DI$4&gt;=$E94,DI$4&lt;=$G94)*((DI$4-$E94+1)/($I94*($I94+1)/2)*$C94))+($J94="custom")*CustomCF!DB94</f>
        <v>0</v>
      </c>
      <c r="DJ94" s="19">
        <f>($J94="Bell Curve")*(_xlfn.NORM.DIST(AND(DJ$4&gt;=$E94,DJ$4&lt;=$G94)*(DJ$4-$E94+1),$I94/2,$L94,TRUE)-_xlfn.NORM.DIST(AND(DJ$4&gt;=$E94,DJ$4&lt;=$G94)*(DI$4-$E94+1),$I94/2,$L94,TRUE))/(1-2*_xlfn.NORM.DIST(0,$I94/2,$L94,TRUE))*$C94+($J94="Steady Growth")*(AND(DJ$4&gt;=$E94,DJ$4&lt;=$G94)*((DJ$4-$E94+1)/($I94*($I94+1)/2)*$C94))+($J94="custom")*CustomCF!DC94</f>
        <v>0</v>
      </c>
      <c r="DK94" s="19">
        <f>($J94="Bell Curve")*(_xlfn.NORM.DIST(AND(DK$4&gt;=$E94,DK$4&lt;=$G94)*(DK$4-$E94+1),$I94/2,$L94,TRUE)-_xlfn.NORM.DIST(AND(DK$4&gt;=$E94,DK$4&lt;=$G94)*(DJ$4-$E94+1),$I94/2,$L94,TRUE))/(1-2*_xlfn.NORM.DIST(0,$I94/2,$L94,TRUE))*$C94+($J94="Steady Growth")*(AND(DK$4&gt;=$E94,DK$4&lt;=$G94)*((DK$4-$E94+1)/($I94*($I94+1)/2)*$C94))+($J94="custom")*CustomCF!DD94</f>
        <v>0</v>
      </c>
      <c r="DL94" s="19">
        <f>($J94="Bell Curve")*(_xlfn.NORM.DIST(AND(DL$4&gt;=$E94,DL$4&lt;=$G94)*(DL$4-$E94+1),$I94/2,$L94,TRUE)-_xlfn.NORM.DIST(AND(DL$4&gt;=$E94,DL$4&lt;=$G94)*(DK$4-$E94+1),$I94/2,$L94,TRUE))/(1-2*_xlfn.NORM.DIST(0,$I94/2,$L94,TRUE))*$C94+($J94="Steady Growth")*(AND(DL$4&gt;=$E94,DL$4&lt;=$G94)*((DL$4-$E94+1)/($I94*($I94+1)/2)*$C94))+($J94="custom")*CustomCF!DE94</f>
        <v>0</v>
      </c>
      <c r="DM94" s="19">
        <f>($J94="Bell Curve")*(_xlfn.NORM.DIST(AND(DM$4&gt;=$E94,DM$4&lt;=$G94)*(DM$4-$E94+1),$I94/2,$L94,TRUE)-_xlfn.NORM.DIST(AND(DM$4&gt;=$E94,DM$4&lt;=$G94)*(DL$4-$E94+1),$I94/2,$L94,TRUE))/(1-2*_xlfn.NORM.DIST(0,$I94/2,$L94,TRUE))*$C94+($J94="Steady Growth")*(AND(DM$4&gt;=$E94,DM$4&lt;=$G94)*((DM$4-$E94+1)/($I94*($I94+1)/2)*$C94))+($J94="custom")*CustomCF!DF94</f>
        <v>0</v>
      </c>
      <c r="DN94" s="19">
        <f>($J94="Bell Curve")*(_xlfn.NORM.DIST(AND(DN$4&gt;=$E94,DN$4&lt;=$G94)*(DN$4-$E94+1),$I94/2,$L94,TRUE)-_xlfn.NORM.DIST(AND(DN$4&gt;=$E94,DN$4&lt;=$G94)*(DM$4-$E94+1),$I94/2,$L94,TRUE))/(1-2*_xlfn.NORM.DIST(0,$I94/2,$L94,TRUE))*$C94+($J94="Steady Growth")*(AND(DN$4&gt;=$E94,DN$4&lt;=$G94)*((DN$4-$E94+1)/($I94*($I94+1)/2)*$C94))+($J94="custom")*CustomCF!DG94</f>
        <v>0</v>
      </c>
      <c r="DO94" s="19">
        <f>($J94="Bell Curve")*(_xlfn.NORM.DIST(AND(DO$4&gt;=$E94,DO$4&lt;=$G94)*(DO$4-$E94+1),$I94/2,$L94,TRUE)-_xlfn.NORM.DIST(AND(DO$4&gt;=$E94,DO$4&lt;=$G94)*(DN$4-$E94+1),$I94/2,$L94,TRUE))/(1-2*_xlfn.NORM.DIST(0,$I94/2,$L94,TRUE))*$C94+($J94="Steady Growth")*(AND(DO$4&gt;=$E94,DO$4&lt;=$G94)*((DO$4-$E94+1)/($I94*($I94+1)/2)*$C94))+($J94="custom")*CustomCF!DH94</f>
        <v>0</v>
      </c>
      <c r="DP94" s="19">
        <f>($J94="Bell Curve")*(_xlfn.NORM.DIST(AND(DP$4&gt;=$E94,DP$4&lt;=$G94)*(DP$4-$E94+1),$I94/2,$L94,TRUE)-_xlfn.NORM.DIST(AND(DP$4&gt;=$E94,DP$4&lt;=$G94)*(DO$4-$E94+1),$I94/2,$L94,TRUE))/(1-2*_xlfn.NORM.DIST(0,$I94/2,$L94,TRUE))*$C94+($J94="Steady Growth")*(AND(DP$4&gt;=$E94,DP$4&lt;=$G94)*((DP$4-$E94+1)/($I94*($I94+1)/2)*$C94))+($J94="custom")*CustomCF!DI94</f>
        <v>0</v>
      </c>
      <c r="DQ94" s="19">
        <f>($J94="Bell Curve")*(_xlfn.NORM.DIST(AND(DQ$4&gt;=$E94,DQ$4&lt;=$G94)*(DQ$4-$E94+1),$I94/2,$L94,TRUE)-_xlfn.NORM.DIST(AND(DQ$4&gt;=$E94,DQ$4&lt;=$G94)*(DP$4-$E94+1),$I94/2,$L94,TRUE))/(1-2*_xlfn.NORM.DIST(0,$I94/2,$L94,TRUE))*$C94+($J94="Steady Growth")*(AND(DQ$4&gt;=$E94,DQ$4&lt;=$G94)*((DQ$4-$E94+1)/($I94*($I94+1)/2)*$C94))+($J94="custom")*CustomCF!DJ94</f>
        <v>0</v>
      </c>
      <c r="DR94" s="19">
        <f>($J94="Bell Curve")*(_xlfn.NORM.DIST(AND(DR$4&gt;=$E94,DR$4&lt;=$G94)*(DR$4-$E94+1),$I94/2,$L94,TRUE)-_xlfn.NORM.DIST(AND(DR$4&gt;=$E94,DR$4&lt;=$G94)*(DQ$4-$E94+1),$I94/2,$L94,TRUE))/(1-2*_xlfn.NORM.DIST(0,$I94/2,$L94,TRUE))*$C94+($J94="Steady Growth")*(AND(DR$4&gt;=$E94,DR$4&lt;=$G94)*((DR$4-$E94+1)/($I94*($I94+1)/2)*$C94))+($J94="custom")*CustomCF!DK94</f>
        <v>0</v>
      </c>
      <c r="DS94" s="19">
        <f>($J94="Bell Curve")*(_xlfn.NORM.DIST(AND(DS$4&gt;=$E94,DS$4&lt;=$G94)*(DS$4-$E94+1),$I94/2,$L94,TRUE)-_xlfn.NORM.DIST(AND(DS$4&gt;=$E94,DS$4&lt;=$G94)*(DR$4-$E94+1),$I94/2,$L94,TRUE))/(1-2*_xlfn.NORM.DIST(0,$I94/2,$L94,TRUE))*$C94+($J94="Steady Growth")*(AND(DS$4&gt;=$E94,DS$4&lt;=$G94)*((DS$4-$E94+1)/($I94*($I94+1)/2)*$C94))+($J94="custom")*CustomCF!DL94</f>
        <v>0</v>
      </c>
      <c r="DT94" s="19">
        <f>($J94="Bell Curve")*(_xlfn.NORM.DIST(AND(DT$4&gt;=$E94,DT$4&lt;=$G94)*(DT$4-$E94+1),$I94/2,$L94,TRUE)-_xlfn.NORM.DIST(AND(DT$4&gt;=$E94,DT$4&lt;=$G94)*(DS$4-$E94+1),$I94/2,$L94,TRUE))/(1-2*_xlfn.NORM.DIST(0,$I94/2,$L94,TRUE))*$C94+($J94="Steady Growth")*(AND(DT$4&gt;=$E94,DT$4&lt;=$G94)*((DT$4-$E94+1)/($I94*($I94+1)/2)*$C94))+($J94="custom")*CustomCF!DM94</f>
        <v>0</v>
      </c>
      <c r="DU94" s="19">
        <f>($J94="Bell Curve")*(_xlfn.NORM.DIST(AND(DU$4&gt;=$E94,DU$4&lt;=$G94)*(DU$4-$E94+1),$I94/2,$L94,TRUE)-_xlfn.NORM.DIST(AND(DU$4&gt;=$E94,DU$4&lt;=$G94)*(DT$4-$E94+1),$I94/2,$L94,TRUE))/(1-2*_xlfn.NORM.DIST(0,$I94/2,$L94,TRUE))*$C94+($J94="Steady Growth")*(AND(DU$4&gt;=$E94,DU$4&lt;=$G94)*((DU$4-$E94+1)/($I94*($I94+1)/2)*$C94))+($J94="custom")*CustomCF!DN94</f>
        <v>0</v>
      </c>
      <c r="DV94" s="19">
        <f>($J94="Bell Curve")*(_xlfn.NORM.DIST(AND(DV$4&gt;=$E94,DV$4&lt;=$G94)*(DV$4-$E94+1),$I94/2,$L94,TRUE)-_xlfn.NORM.DIST(AND(DV$4&gt;=$E94,DV$4&lt;=$G94)*(DU$4-$E94+1),$I94/2,$L94,TRUE))/(1-2*_xlfn.NORM.DIST(0,$I94/2,$L94,TRUE))*$C94+($J94="Steady Growth")*(AND(DV$4&gt;=$E94,DV$4&lt;=$G94)*((DV$4-$E94+1)/($I94*($I94+1)/2)*$C94))+($J94="custom")*CustomCF!DO94</f>
        <v>0</v>
      </c>
      <c r="DW94" s="19">
        <f>($J94="Bell Curve")*(_xlfn.NORM.DIST(AND(DW$4&gt;=$E94,DW$4&lt;=$G94)*(DW$4-$E94+1),$I94/2,$L94,TRUE)-_xlfn.NORM.DIST(AND(DW$4&gt;=$E94,DW$4&lt;=$G94)*(DV$4-$E94+1),$I94/2,$L94,TRUE))/(1-2*_xlfn.NORM.DIST(0,$I94/2,$L94,TRUE))*$C94+($J94="Steady Growth")*(AND(DW$4&gt;=$E94,DW$4&lt;=$G94)*((DW$4-$E94+1)/($I94*($I94+1)/2)*$C94))+($J94="custom")*CustomCF!DP94</f>
        <v>0</v>
      </c>
      <c r="DX94" s="19">
        <f>($J94="Bell Curve")*(_xlfn.NORM.DIST(AND(DX$4&gt;=$E94,DX$4&lt;=$G94)*(DX$4-$E94+1),$I94/2,$L94,TRUE)-_xlfn.NORM.DIST(AND(DX$4&gt;=$E94,DX$4&lt;=$G94)*(DW$4-$E94+1),$I94/2,$L94,TRUE))/(1-2*_xlfn.NORM.DIST(0,$I94/2,$L94,TRUE))*$C94+($J94="Steady Growth")*(AND(DX$4&gt;=$E94,DX$4&lt;=$G94)*((DX$4-$E94+1)/($I94*($I94+1)/2)*$C94))+($J94="custom")*CustomCF!DQ94</f>
        <v>0</v>
      </c>
      <c r="DY94" s="19">
        <f>($J94="Bell Curve")*(_xlfn.NORM.DIST(AND(DY$4&gt;=$E94,DY$4&lt;=$G94)*(DY$4-$E94+1),$I94/2,$L94,TRUE)-_xlfn.NORM.DIST(AND(DY$4&gt;=$E94,DY$4&lt;=$G94)*(DX$4-$E94+1),$I94/2,$L94,TRUE))/(1-2*_xlfn.NORM.DIST(0,$I94/2,$L94,TRUE))*$C94+($J94="Steady Growth")*(AND(DY$4&gt;=$E94,DY$4&lt;=$G94)*((DY$4-$E94+1)/($I94*($I94+1)/2)*$C94))+($J94="custom")*CustomCF!DR94</f>
        <v>0</v>
      </c>
      <c r="DZ94" s="19">
        <f>($J94="Bell Curve")*(_xlfn.NORM.DIST(AND(DZ$4&gt;=$E94,DZ$4&lt;=$G94)*(DZ$4-$E94+1),$I94/2,$L94,TRUE)-_xlfn.NORM.DIST(AND(DZ$4&gt;=$E94,DZ$4&lt;=$G94)*(DY$4-$E94+1),$I94/2,$L94,TRUE))/(1-2*_xlfn.NORM.DIST(0,$I94/2,$L94,TRUE))*$C94+($J94="Steady Growth")*(AND(DZ$4&gt;=$E94,DZ$4&lt;=$G94)*((DZ$4-$E94+1)/($I94*($I94+1)/2)*$C94))+($J94="custom")*CustomCF!DS94</f>
        <v>0</v>
      </c>
      <c r="EA94" s="19">
        <f>($J94="Bell Curve")*(_xlfn.NORM.DIST(AND(EA$4&gt;=$E94,EA$4&lt;=$G94)*(EA$4-$E94+1),$I94/2,$L94,TRUE)-_xlfn.NORM.DIST(AND(EA$4&gt;=$E94,EA$4&lt;=$G94)*(DZ$4-$E94+1),$I94/2,$L94,TRUE))/(1-2*_xlfn.NORM.DIST(0,$I94/2,$L94,TRUE))*$C94+($J94="Steady Growth")*(AND(EA$4&gt;=$E94,EA$4&lt;=$G94)*((EA$4-$E94+1)/($I94*($I94+1)/2)*$C94))+($J94="custom")*CustomCF!DT94</f>
        <v>0</v>
      </c>
      <c r="EB94" s="19">
        <f>($J94="Bell Curve")*(_xlfn.NORM.DIST(AND(EB$4&gt;=$E94,EB$4&lt;=$G94)*(EB$4-$E94+1),$I94/2,$L94,TRUE)-_xlfn.NORM.DIST(AND(EB$4&gt;=$E94,EB$4&lt;=$G94)*(EA$4-$E94+1),$I94/2,$L94,TRUE))/(1-2*_xlfn.NORM.DIST(0,$I94/2,$L94,TRUE))*$C94+($J94="Steady Growth")*(AND(EB$4&gt;=$E94,EB$4&lt;=$G94)*((EB$4-$E94+1)/($I94*($I94+1)/2)*$C94))+($J94="custom")*CustomCF!DU94</f>
        <v>0</v>
      </c>
      <c r="EC94" s="19">
        <f>($J94="Bell Curve")*(_xlfn.NORM.DIST(AND(EC$4&gt;=$E94,EC$4&lt;=$G94)*(EC$4-$E94+1),$I94/2,$L94,TRUE)-_xlfn.NORM.DIST(AND(EC$4&gt;=$E94,EC$4&lt;=$G94)*(EB$4-$E94+1),$I94/2,$L94,TRUE))/(1-2*_xlfn.NORM.DIST(0,$I94/2,$L94,TRUE))*$C94+($J94="Steady Growth")*(AND(EC$4&gt;=$E94,EC$4&lt;=$G94)*((EC$4-$E94+1)/($I94*($I94+1)/2)*$C94))+($J94="custom")*CustomCF!DV94</f>
        <v>0</v>
      </c>
      <c r="ED94" s="19">
        <f>($J94="Bell Curve")*(_xlfn.NORM.DIST(AND(ED$4&gt;=$E94,ED$4&lt;=$G94)*(ED$4-$E94+1),$I94/2,$L94,TRUE)-_xlfn.NORM.DIST(AND(ED$4&gt;=$E94,ED$4&lt;=$G94)*(EC$4-$E94+1),$I94/2,$L94,TRUE))/(1-2*_xlfn.NORM.DIST(0,$I94/2,$L94,TRUE))*$C94+($J94="Steady Growth")*(AND(ED$4&gt;=$E94,ED$4&lt;=$G94)*((ED$4-$E94+1)/($I94*($I94+1)/2)*$C94))+($J94="custom")*CustomCF!DW94</f>
        <v>0</v>
      </c>
      <c r="EE94" s="19">
        <f>($J94="Bell Curve")*(_xlfn.NORM.DIST(AND(EE$4&gt;=$E94,EE$4&lt;=$G94)*(EE$4-$E94+1),$I94/2,$L94,TRUE)-_xlfn.NORM.DIST(AND(EE$4&gt;=$E94,EE$4&lt;=$G94)*(ED$4-$E94+1),$I94/2,$L94,TRUE))/(1-2*_xlfn.NORM.DIST(0,$I94/2,$L94,TRUE))*$C94+($J94="Steady Growth")*(AND(EE$4&gt;=$E94,EE$4&lt;=$G94)*((EE$4-$E94+1)/($I94*($I94+1)/2)*$C94))+($J94="custom")*CustomCF!DX94</f>
        <v>0</v>
      </c>
      <c r="EF94" s="121">
        <f>($J94="Bell Curve")*(_xlfn.NORM.DIST(AND(EF$4&gt;=$E94,EF$4&lt;=$G94)*(EF$4-$E94+1),$I94/2,$L94,TRUE)-_xlfn.NORM.DIST(AND(EF$4&gt;=$E94,EF$4&lt;=$G94)*(EE$4-$E94+1),$I94/2,$L94,TRUE))/(1-2*_xlfn.NORM.DIST(0,$I94/2,$L94,TRUE))*$C94+($J94="Steady Growth")*(AND(EF$4&gt;=$E94,EF$4&lt;=$G94)*((EF$4-$E94+1)/($I94*($I94+1)/2)*$C94))+($J94="custom")*CustomCF!DY94</f>
        <v>0</v>
      </c>
    </row>
    <row r="95" spans="2:136" hidden="1" outlineLevel="1" x14ac:dyDescent="0.2">
      <c r="B95" s="103">
        <f>Budget!W14</f>
        <v>0</v>
      </c>
      <c r="C95" s="19">
        <f>Budget!X14</f>
        <v>0</v>
      </c>
      <c r="D95" s="19" t="str">
        <f t="shared" si="37"/>
        <v/>
      </c>
      <c r="E95" s="92">
        <v>20</v>
      </c>
      <c r="F95" s="18">
        <f>IF(J95="Custom",CustomCF!E95,INDEX($P$6:$EF$6,MATCH(E95,$P$4:$EF$4,0)))</f>
        <v>46630</v>
      </c>
      <c r="G95" s="92">
        <v>38</v>
      </c>
      <c r="H95" s="18">
        <f>IF(J95="Custom",CustomCF!F95,INDEX($P$6:$EF$6,MATCH(G95,$P$4:$EF$4,0)))</f>
        <v>47177</v>
      </c>
      <c r="I95" s="9">
        <f t="shared" si="32"/>
        <v>19</v>
      </c>
      <c r="J95" s="92" t="s">
        <v>30</v>
      </c>
      <c r="K95" s="92" t="s">
        <v>31</v>
      </c>
      <c r="L95" s="9">
        <f t="shared" si="38"/>
        <v>10000000</v>
      </c>
      <c r="M95" s="107">
        <f t="shared" si="23"/>
        <v>0</v>
      </c>
      <c r="N95" s="112" t="str">
        <f t="shared" si="31"/>
        <v>OK</v>
      </c>
      <c r="O95" s="112"/>
      <c r="P95" s="19">
        <f>($J95="Bell Curve")*(_xlfn.NORM.DIST(AND(P$4&gt;=$E95,P$4&lt;=$G95)*(P$4-$E95+1),$I95/2,$L95,TRUE)-_xlfn.NORM.DIST(AND(P$4&gt;=$E95,P$4&lt;=$G95)*(N$4-$E95+1),$I95/2,$L95,TRUE))/(1-2*_xlfn.NORM.DIST(0,$I95/2,$L95,TRUE))*$C95+($J95="Steady Growth")*(AND(P$4&gt;=$E95,P$4&lt;=$G95)*((P$4-$E95+1)/($I95*($I95+1)/2)*$C95))+($J95="custom")*CustomCF!I95</f>
        <v>0</v>
      </c>
      <c r="Q95" s="19">
        <f>($J95="Bell Curve")*(_xlfn.NORM.DIST(AND(Q$4&gt;=$E95,Q$4&lt;=$G95)*(Q$4-$E95+1),$I95/2,$L95,TRUE)-_xlfn.NORM.DIST(AND(Q$4&gt;=$E95,Q$4&lt;=$G95)*(P$4-$E95+1),$I95/2,$L95,TRUE))/(1-2*_xlfn.NORM.DIST(0,$I95/2,$L95,TRUE))*$C95+($J95="Steady Growth")*(AND(Q$4&gt;=$E95,Q$4&lt;=$G95)*((Q$4-$E95+1)/($I95*($I95+1)/2)*$C95))+($J95="custom")*CustomCF!J95</f>
        <v>0</v>
      </c>
      <c r="R95" s="19">
        <f>($J95="Bell Curve")*(_xlfn.NORM.DIST(AND(R$4&gt;=$E95,R$4&lt;=$G95)*(R$4-$E95+1),$I95/2,$L95,TRUE)-_xlfn.NORM.DIST(AND(R$4&gt;=$E95,R$4&lt;=$G95)*(Q$4-$E95+1),$I95/2,$L95,TRUE))/(1-2*_xlfn.NORM.DIST(0,$I95/2,$L95,TRUE))*$C95+($J95="Steady Growth")*(AND(R$4&gt;=$E95,R$4&lt;=$G95)*((R$4-$E95+1)/($I95*($I95+1)/2)*$C95))+($J95="custom")*CustomCF!K95</f>
        <v>0</v>
      </c>
      <c r="S95" s="19">
        <f>($J95="Bell Curve")*(_xlfn.NORM.DIST(AND(S$4&gt;=$E95,S$4&lt;=$G95)*(S$4-$E95+1),$I95/2,$L95,TRUE)-_xlfn.NORM.DIST(AND(S$4&gt;=$E95,S$4&lt;=$G95)*(R$4-$E95+1),$I95/2,$L95,TRUE))/(1-2*_xlfn.NORM.DIST(0,$I95/2,$L95,TRUE))*$C95+($J95="Steady Growth")*(AND(S$4&gt;=$E95,S$4&lt;=$G95)*((S$4-$E95+1)/($I95*($I95+1)/2)*$C95))+($J95="custom")*CustomCF!L95</f>
        <v>0</v>
      </c>
      <c r="T95" s="19">
        <f>($J95="Bell Curve")*(_xlfn.NORM.DIST(AND(T$4&gt;=$E95,T$4&lt;=$G95)*(T$4-$E95+1),$I95/2,$L95,TRUE)-_xlfn.NORM.DIST(AND(T$4&gt;=$E95,T$4&lt;=$G95)*(S$4-$E95+1),$I95/2,$L95,TRUE))/(1-2*_xlfn.NORM.DIST(0,$I95/2,$L95,TRUE))*$C95+($J95="Steady Growth")*(AND(T$4&gt;=$E95,T$4&lt;=$G95)*((T$4-$E95+1)/($I95*($I95+1)/2)*$C95))+($J95="custom")*CustomCF!M95</f>
        <v>0</v>
      </c>
      <c r="U95" s="19">
        <f>($J95="Bell Curve")*(_xlfn.NORM.DIST(AND(U$4&gt;=$E95,U$4&lt;=$G95)*(U$4-$E95+1),$I95/2,$L95,TRUE)-_xlfn.NORM.DIST(AND(U$4&gt;=$E95,U$4&lt;=$G95)*(T$4-$E95+1),$I95/2,$L95,TRUE))/(1-2*_xlfn.NORM.DIST(0,$I95/2,$L95,TRUE))*$C95+($J95="Steady Growth")*(AND(U$4&gt;=$E95,U$4&lt;=$G95)*((U$4-$E95+1)/($I95*($I95+1)/2)*$C95))+($J95="custom")*CustomCF!N95</f>
        <v>0</v>
      </c>
      <c r="V95" s="19">
        <f>($J95="Bell Curve")*(_xlfn.NORM.DIST(AND(V$4&gt;=$E95,V$4&lt;=$G95)*(V$4-$E95+1),$I95/2,$L95,TRUE)-_xlfn.NORM.DIST(AND(V$4&gt;=$E95,V$4&lt;=$G95)*(U$4-$E95+1),$I95/2,$L95,TRUE))/(1-2*_xlfn.NORM.DIST(0,$I95/2,$L95,TRUE))*$C95+($J95="Steady Growth")*(AND(V$4&gt;=$E95,V$4&lt;=$G95)*((V$4-$E95+1)/($I95*($I95+1)/2)*$C95))+($J95="custom")*CustomCF!O95</f>
        <v>0</v>
      </c>
      <c r="W95" s="19">
        <f>($J95="Bell Curve")*(_xlfn.NORM.DIST(AND(W$4&gt;=$E95,W$4&lt;=$G95)*(W$4-$E95+1),$I95/2,$L95,TRUE)-_xlfn.NORM.DIST(AND(W$4&gt;=$E95,W$4&lt;=$G95)*(V$4-$E95+1),$I95/2,$L95,TRUE))/(1-2*_xlfn.NORM.DIST(0,$I95/2,$L95,TRUE))*$C95+($J95="Steady Growth")*(AND(W$4&gt;=$E95,W$4&lt;=$G95)*((W$4-$E95+1)/($I95*($I95+1)/2)*$C95))+($J95="custom")*CustomCF!P95</f>
        <v>0</v>
      </c>
      <c r="X95" s="19">
        <f>($J95="Bell Curve")*(_xlfn.NORM.DIST(AND(X$4&gt;=$E95,X$4&lt;=$G95)*(X$4-$E95+1),$I95/2,$L95,TRUE)-_xlfn.NORM.DIST(AND(X$4&gt;=$E95,X$4&lt;=$G95)*(W$4-$E95+1),$I95/2,$L95,TRUE))/(1-2*_xlfn.NORM.DIST(0,$I95/2,$L95,TRUE))*$C95+($J95="Steady Growth")*(AND(X$4&gt;=$E95,X$4&lt;=$G95)*((X$4-$E95+1)/($I95*($I95+1)/2)*$C95))+($J95="custom")*CustomCF!Q95</f>
        <v>0</v>
      </c>
      <c r="Y95" s="19">
        <f>($J95="Bell Curve")*(_xlfn.NORM.DIST(AND(Y$4&gt;=$E95,Y$4&lt;=$G95)*(Y$4-$E95+1),$I95/2,$L95,TRUE)-_xlfn.NORM.DIST(AND(Y$4&gt;=$E95,Y$4&lt;=$G95)*(X$4-$E95+1),$I95/2,$L95,TRUE))/(1-2*_xlfn.NORM.DIST(0,$I95/2,$L95,TRUE))*$C95+($J95="Steady Growth")*(AND(Y$4&gt;=$E95,Y$4&lt;=$G95)*((Y$4-$E95+1)/($I95*($I95+1)/2)*$C95))+($J95="custom")*CustomCF!R95</f>
        <v>0</v>
      </c>
      <c r="Z95" s="19">
        <f>($J95="Bell Curve")*(_xlfn.NORM.DIST(AND(Z$4&gt;=$E95,Z$4&lt;=$G95)*(Z$4-$E95+1),$I95/2,$L95,TRUE)-_xlfn.NORM.DIST(AND(Z$4&gt;=$E95,Z$4&lt;=$G95)*(Y$4-$E95+1),$I95/2,$L95,TRUE))/(1-2*_xlfn.NORM.DIST(0,$I95/2,$L95,TRUE))*$C95+($J95="Steady Growth")*(AND(Z$4&gt;=$E95,Z$4&lt;=$G95)*((Z$4-$E95+1)/($I95*($I95+1)/2)*$C95))+($J95="custom")*CustomCF!S95</f>
        <v>0</v>
      </c>
      <c r="AA95" s="19">
        <f>($J95="Bell Curve")*(_xlfn.NORM.DIST(AND(AA$4&gt;=$E95,AA$4&lt;=$G95)*(AA$4-$E95+1),$I95/2,$L95,TRUE)-_xlfn.NORM.DIST(AND(AA$4&gt;=$E95,AA$4&lt;=$G95)*(Z$4-$E95+1),$I95/2,$L95,TRUE))/(1-2*_xlfn.NORM.DIST(0,$I95/2,$L95,TRUE))*$C95+($J95="Steady Growth")*(AND(AA$4&gt;=$E95,AA$4&lt;=$G95)*((AA$4-$E95+1)/($I95*($I95+1)/2)*$C95))+($J95="custom")*CustomCF!T95</f>
        <v>0</v>
      </c>
      <c r="AB95" s="19">
        <f>($J95="Bell Curve")*(_xlfn.NORM.DIST(AND(AB$4&gt;=$E95,AB$4&lt;=$G95)*(AB$4-$E95+1),$I95/2,$L95,TRUE)-_xlfn.NORM.DIST(AND(AB$4&gt;=$E95,AB$4&lt;=$G95)*(AA$4-$E95+1),$I95/2,$L95,TRUE))/(1-2*_xlfn.NORM.DIST(0,$I95/2,$L95,TRUE))*$C95+($J95="Steady Growth")*(AND(AB$4&gt;=$E95,AB$4&lt;=$G95)*((AB$4-$E95+1)/($I95*($I95+1)/2)*$C95))+($J95="custom")*CustomCF!U95</f>
        <v>0</v>
      </c>
      <c r="AC95" s="19">
        <f>($J95="Bell Curve")*(_xlfn.NORM.DIST(AND(AC$4&gt;=$E95,AC$4&lt;=$G95)*(AC$4-$E95+1),$I95/2,$L95,TRUE)-_xlfn.NORM.DIST(AND(AC$4&gt;=$E95,AC$4&lt;=$G95)*(AB$4-$E95+1),$I95/2,$L95,TRUE))/(1-2*_xlfn.NORM.DIST(0,$I95/2,$L95,TRUE))*$C95+($J95="Steady Growth")*(AND(AC$4&gt;=$E95,AC$4&lt;=$G95)*((AC$4-$E95+1)/($I95*($I95+1)/2)*$C95))+($J95="custom")*CustomCF!V95</f>
        <v>0</v>
      </c>
      <c r="AD95" s="19">
        <f>($J95="Bell Curve")*(_xlfn.NORM.DIST(AND(AD$4&gt;=$E95,AD$4&lt;=$G95)*(AD$4-$E95+1),$I95/2,$L95,TRUE)-_xlfn.NORM.DIST(AND(AD$4&gt;=$E95,AD$4&lt;=$G95)*(AC$4-$E95+1),$I95/2,$L95,TRUE))/(1-2*_xlfn.NORM.DIST(0,$I95/2,$L95,TRUE))*$C95+($J95="Steady Growth")*(AND(AD$4&gt;=$E95,AD$4&lt;=$G95)*((AD$4-$E95+1)/($I95*($I95+1)/2)*$C95))+($J95="custom")*CustomCF!W95</f>
        <v>0</v>
      </c>
      <c r="AE95" s="19">
        <f>($J95="Bell Curve")*(_xlfn.NORM.DIST(AND(AE$4&gt;=$E95,AE$4&lt;=$G95)*(AE$4-$E95+1),$I95/2,$L95,TRUE)-_xlfn.NORM.DIST(AND(AE$4&gt;=$E95,AE$4&lt;=$G95)*(AD$4-$E95+1),$I95/2,$L95,TRUE))/(1-2*_xlfn.NORM.DIST(0,$I95/2,$L95,TRUE))*$C95+($J95="Steady Growth")*(AND(AE$4&gt;=$E95,AE$4&lt;=$G95)*((AE$4-$E95+1)/($I95*($I95+1)/2)*$C95))+($J95="custom")*CustomCF!X95</f>
        <v>0</v>
      </c>
      <c r="AF95" s="19">
        <f>($J95="Bell Curve")*(_xlfn.NORM.DIST(AND(AF$4&gt;=$E95,AF$4&lt;=$G95)*(AF$4-$E95+1),$I95/2,$L95,TRUE)-_xlfn.NORM.DIST(AND(AF$4&gt;=$E95,AF$4&lt;=$G95)*(AE$4-$E95+1),$I95/2,$L95,TRUE))/(1-2*_xlfn.NORM.DIST(0,$I95/2,$L95,TRUE))*$C95+($J95="Steady Growth")*(AND(AF$4&gt;=$E95,AF$4&lt;=$G95)*((AF$4-$E95+1)/($I95*($I95+1)/2)*$C95))+($J95="custom")*CustomCF!Y95</f>
        <v>0</v>
      </c>
      <c r="AG95" s="19">
        <f>($J95="Bell Curve")*(_xlfn.NORM.DIST(AND(AG$4&gt;=$E95,AG$4&lt;=$G95)*(AG$4-$E95+1),$I95/2,$L95,TRUE)-_xlfn.NORM.DIST(AND(AG$4&gt;=$E95,AG$4&lt;=$G95)*(AF$4-$E95+1),$I95/2,$L95,TRUE))/(1-2*_xlfn.NORM.DIST(0,$I95/2,$L95,TRUE))*$C95+($J95="Steady Growth")*(AND(AG$4&gt;=$E95,AG$4&lt;=$G95)*((AG$4-$E95+1)/($I95*($I95+1)/2)*$C95))+($J95="custom")*CustomCF!Z95</f>
        <v>0</v>
      </c>
      <c r="AH95" s="19">
        <f>($J95="Bell Curve")*(_xlfn.NORM.DIST(AND(AH$4&gt;=$E95,AH$4&lt;=$G95)*(AH$4-$E95+1),$I95/2,$L95,TRUE)-_xlfn.NORM.DIST(AND(AH$4&gt;=$E95,AH$4&lt;=$G95)*(AG$4-$E95+1),$I95/2,$L95,TRUE))/(1-2*_xlfn.NORM.DIST(0,$I95/2,$L95,TRUE))*$C95+($J95="Steady Growth")*(AND(AH$4&gt;=$E95,AH$4&lt;=$G95)*((AH$4-$E95+1)/($I95*($I95+1)/2)*$C95))+($J95="custom")*CustomCF!AA95</f>
        <v>0</v>
      </c>
      <c r="AI95" s="19">
        <f>($J95="Bell Curve")*(_xlfn.NORM.DIST(AND(AI$4&gt;=$E95,AI$4&lt;=$G95)*(AI$4-$E95+1),$I95/2,$L95,TRUE)-_xlfn.NORM.DIST(AND(AI$4&gt;=$E95,AI$4&lt;=$G95)*(AH$4-$E95+1),$I95/2,$L95,TRUE))/(1-2*_xlfn.NORM.DIST(0,$I95/2,$L95,TRUE))*$C95+($J95="Steady Growth")*(AND(AI$4&gt;=$E95,AI$4&lt;=$G95)*((AI$4-$E95+1)/($I95*($I95+1)/2)*$C95))+($J95="custom")*CustomCF!AB95</f>
        <v>0</v>
      </c>
      <c r="AJ95" s="19">
        <f>($J95="Bell Curve")*(_xlfn.NORM.DIST(AND(AJ$4&gt;=$E95,AJ$4&lt;=$G95)*(AJ$4-$E95+1),$I95/2,$L95,TRUE)-_xlfn.NORM.DIST(AND(AJ$4&gt;=$E95,AJ$4&lt;=$G95)*(AI$4-$E95+1),$I95/2,$L95,TRUE))/(1-2*_xlfn.NORM.DIST(0,$I95/2,$L95,TRUE))*$C95+($J95="Steady Growth")*(AND(AJ$4&gt;=$E95,AJ$4&lt;=$G95)*((AJ$4-$E95+1)/($I95*($I95+1)/2)*$C95))+($J95="custom")*CustomCF!AC95</f>
        <v>0</v>
      </c>
      <c r="AK95" s="19">
        <f>($J95="Bell Curve")*(_xlfn.NORM.DIST(AND(AK$4&gt;=$E95,AK$4&lt;=$G95)*(AK$4-$E95+1),$I95/2,$L95,TRUE)-_xlfn.NORM.DIST(AND(AK$4&gt;=$E95,AK$4&lt;=$G95)*(AJ$4-$E95+1),$I95/2,$L95,TRUE))/(1-2*_xlfn.NORM.DIST(0,$I95/2,$L95,TRUE))*$C95+($J95="Steady Growth")*(AND(AK$4&gt;=$E95,AK$4&lt;=$G95)*((AK$4-$E95+1)/($I95*($I95+1)/2)*$C95))+($J95="custom")*CustomCF!AD95</f>
        <v>0</v>
      </c>
      <c r="AL95" s="19">
        <f>($J95="Bell Curve")*(_xlfn.NORM.DIST(AND(AL$4&gt;=$E95,AL$4&lt;=$G95)*(AL$4-$E95+1),$I95/2,$L95,TRUE)-_xlfn.NORM.DIST(AND(AL$4&gt;=$E95,AL$4&lt;=$G95)*(AK$4-$E95+1),$I95/2,$L95,TRUE))/(1-2*_xlfn.NORM.DIST(0,$I95/2,$L95,TRUE))*$C95+($J95="Steady Growth")*(AND(AL$4&gt;=$E95,AL$4&lt;=$G95)*((AL$4-$E95+1)/($I95*($I95+1)/2)*$C95))+($J95="custom")*CustomCF!AE95</f>
        <v>0</v>
      </c>
      <c r="AM95" s="19">
        <f>($J95="Bell Curve")*(_xlfn.NORM.DIST(AND(AM$4&gt;=$E95,AM$4&lt;=$G95)*(AM$4-$E95+1),$I95/2,$L95,TRUE)-_xlfn.NORM.DIST(AND(AM$4&gt;=$E95,AM$4&lt;=$G95)*(AL$4-$E95+1),$I95/2,$L95,TRUE))/(1-2*_xlfn.NORM.DIST(0,$I95/2,$L95,TRUE))*$C95+($J95="Steady Growth")*(AND(AM$4&gt;=$E95,AM$4&lt;=$G95)*((AM$4-$E95+1)/($I95*($I95+1)/2)*$C95))+($J95="custom")*CustomCF!AF95</f>
        <v>0</v>
      </c>
      <c r="AN95" s="19">
        <f>($J95="Bell Curve")*(_xlfn.NORM.DIST(AND(AN$4&gt;=$E95,AN$4&lt;=$G95)*(AN$4-$E95+1),$I95/2,$L95,TRUE)-_xlfn.NORM.DIST(AND(AN$4&gt;=$E95,AN$4&lt;=$G95)*(AM$4-$E95+1),$I95/2,$L95,TRUE))/(1-2*_xlfn.NORM.DIST(0,$I95/2,$L95,TRUE))*$C95+($J95="Steady Growth")*(AND(AN$4&gt;=$E95,AN$4&lt;=$G95)*((AN$4-$E95+1)/($I95*($I95+1)/2)*$C95))+($J95="custom")*CustomCF!AG95</f>
        <v>0</v>
      </c>
      <c r="AO95" s="19">
        <f>($J95="Bell Curve")*(_xlfn.NORM.DIST(AND(AO$4&gt;=$E95,AO$4&lt;=$G95)*(AO$4-$E95+1),$I95/2,$L95,TRUE)-_xlfn.NORM.DIST(AND(AO$4&gt;=$E95,AO$4&lt;=$G95)*(AN$4-$E95+1),$I95/2,$L95,TRUE))/(1-2*_xlfn.NORM.DIST(0,$I95/2,$L95,TRUE))*$C95+($J95="Steady Growth")*(AND(AO$4&gt;=$E95,AO$4&lt;=$G95)*((AO$4-$E95+1)/($I95*($I95+1)/2)*$C95))+($J95="custom")*CustomCF!AH95</f>
        <v>0</v>
      </c>
      <c r="AP95" s="19">
        <f>($J95="Bell Curve")*(_xlfn.NORM.DIST(AND(AP$4&gt;=$E95,AP$4&lt;=$G95)*(AP$4-$E95+1),$I95/2,$L95,TRUE)-_xlfn.NORM.DIST(AND(AP$4&gt;=$E95,AP$4&lt;=$G95)*(AO$4-$E95+1),$I95/2,$L95,TRUE))/(1-2*_xlfn.NORM.DIST(0,$I95/2,$L95,TRUE))*$C95+($J95="Steady Growth")*(AND(AP$4&gt;=$E95,AP$4&lt;=$G95)*((AP$4-$E95+1)/($I95*($I95+1)/2)*$C95))+($J95="custom")*CustomCF!AI95</f>
        <v>0</v>
      </c>
      <c r="AQ95" s="19">
        <f>($J95="Bell Curve")*(_xlfn.NORM.DIST(AND(AQ$4&gt;=$E95,AQ$4&lt;=$G95)*(AQ$4-$E95+1),$I95/2,$L95,TRUE)-_xlfn.NORM.DIST(AND(AQ$4&gt;=$E95,AQ$4&lt;=$G95)*(AP$4-$E95+1),$I95/2,$L95,TRUE))/(1-2*_xlfn.NORM.DIST(0,$I95/2,$L95,TRUE))*$C95+($J95="Steady Growth")*(AND(AQ$4&gt;=$E95,AQ$4&lt;=$G95)*((AQ$4-$E95+1)/($I95*($I95+1)/2)*$C95))+($J95="custom")*CustomCF!AJ95</f>
        <v>0</v>
      </c>
      <c r="AR95" s="19">
        <f>($J95="Bell Curve")*(_xlfn.NORM.DIST(AND(AR$4&gt;=$E95,AR$4&lt;=$G95)*(AR$4-$E95+1),$I95/2,$L95,TRUE)-_xlfn.NORM.DIST(AND(AR$4&gt;=$E95,AR$4&lt;=$G95)*(AQ$4-$E95+1),$I95/2,$L95,TRUE))/(1-2*_xlfn.NORM.DIST(0,$I95/2,$L95,TRUE))*$C95+($J95="Steady Growth")*(AND(AR$4&gt;=$E95,AR$4&lt;=$G95)*((AR$4-$E95+1)/($I95*($I95+1)/2)*$C95))+($J95="custom")*CustomCF!AK95</f>
        <v>0</v>
      </c>
      <c r="AS95" s="19">
        <f>($J95="Bell Curve")*(_xlfn.NORM.DIST(AND(AS$4&gt;=$E95,AS$4&lt;=$G95)*(AS$4-$E95+1),$I95/2,$L95,TRUE)-_xlfn.NORM.DIST(AND(AS$4&gt;=$E95,AS$4&lt;=$G95)*(AR$4-$E95+1),$I95/2,$L95,TRUE))/(1-2*_xlfn.NORM.DIST(0,$I95/2,$L95,TRUE))*$C95+($J95="Steady Growth")*(AND(AS$4&gt;=$E95,AS$4&lt;=$G95)*((AS$4-$E95+1)/($I95*($I95+1)/2)*$C95))+($J95="custom")*CustomCF!AL95</f>
        <v>0</v>
      </c>
      <c r="AT95" s="19">
        <f>($J95="Bell Curve")*(_xlfn.NORM.DIST(AND(AT$4&gt;=$E95,AT$4&lt;=$G95)*(AT$4-$E95+1),$I95/2,$L95,TRUE)-_xlfn.NORM.DIST(AND(AT$4&gt;=$E95,AT$4&lt;=$G95)*(AS$4-$E95+1),$I95/2,$L95,TRUE))/(1-2*_xlfn.NORM.DIST(0,$I95/2,$L95,TRUE))*$C95+($J95="Steady Growth")*(AND(AT$4&gt;=$E95,AT$4&lt;=$G95)*((AT$4-$E95+1)/($I95*($I95+1)/2)*$C95))+($J95="custom")*CustomCF!AM95</f>
        <v>0</v>
      </c>
      <c r="AU95" s="19">
        <f>($J95="Bell Curve")*(_xlfn.NORM.DIST(AND(AU$4&gt;=$E95,AU$4&lt;=$G95)*(AU$4-$E95+1),$I95/2,$L95,TRUE)-_xlfn.NORM.DIST(AND(AU$4&gt;=$E95,AU$4&lt;=$G95)*(AT$4-$E95+1),$I95/2,$L95,TRUE))/(1-2*_xlfn.NORM.DIST(0,$I95/2,$L95,TRUE))*$C95+($J95="Steady Growth")*(AND(AU$4&gt;=$E95,AU$4&lt;=$G95)*((AU$4-$E95+1)/($I95*($I95+1)/2)*$C95))+($J95="custom")*CustomCF!AN95</f>
        <v>0</v>
      </c>
      <c r="AV95" s="19">
        <f>($J95="Bell Curve")*(_xlfn.NORM.DIST(AND(AV$4&gt;=$E95,AV$4&lt;=$G95)*(AV$4-$E95+1),$I95/2,$L95,TRUE)-_xlfn.NORM.DIST(AND(AV$4&gt;=$E95,AV$4&lt;=$G95)*(AU$4-$E95+1),$I95/2,$L95,TRUE))/(1-2*_xlfn.NORM.DIST(0,$I95/2,$L95,TRUE))*$C95+($J95="Steady Growth")*(AND(AV$4&gt;=$E95,AV$4&lt;=$G95)*((AV$4-$E95+1)/($I95*($I95+1)/2)*$C95))+($J95="custom")*CustomCF!AO95</f>
        <v>0</v>
      </c>
      <c r="AW95" s="19">
        <f>($J95="Bell Curve")*(_xlfn.NORM.DIST(AND(AW$4&gt;=$E95,AW$4&lt;=$G95)*(AW$4-$E95+1),$I95/2,$L95,TRUE)-_xlfn.NORM.DIST(AND(AW$4&gt;=$E95,AW$4&lt;=$G95)*(AV$4-$E95+1),$I95/2,$L95,TRUE))/(1-2*_xlfn.NORM.DIST(0,$I95/2,$L95,TRUE))*$C95+($J95="Steady Growth")*(AND(AW$4&gt;=$E95,AW$4&lt;=$G95)*((AW$4-$E95+1)/($I95*($I95+1)/2)*$C95))+($J95="custom")*CustomCF!AP95</f>
        <v>0</v>
      </c>
      <c r="AX95" s="19">
        <f>($J95="Bell Curve")*(_xlfn.NORM.DIST(AND(AX$4&gt;=$E95,AX$4&lt;=$G95)*(AX$4-$E95+1),$I95/2,$L95,TRUE)-_xlfn.NORM.DIST(AND(AX$4&gt;=$E95,AX$4&lt;=$G95)*(AW$4-$E95+1),$I95/2,$L95,TRUE))/(1-2*_xlfn.NORM.DIST(0,$I95/2,$L95,TRUE))*$C95+($J95="Steady Growth")*(AND(AX$4&gt;=$E95,AX$4&lt;=$G95)*((AX$4-$E95+1)/($I95*($I95+1)/2)*$C95))+($J95="custom")*CustomCF!AQ95</f>
        <v>0</v>
      </c>
      <c r="AY95" s="19">
        <f>($J95="Bell Curve")*(_xlfn.NORM.DIST(AND(AY$4&gt;=$E95,AY$4&lt;=$G95)*(AY$4-$E95+1),$I95/2,$L95,TRUE)-_xlfn.NORM.DIST(AND(AY$4&gt;=$E95,AY$4&lt;=$G95)*(AX$4-$E95+1),$I95/2,$L95,TRUE))/(1-2*_xlfn.NORM.DIST(0,$I95/2,$L95,TRUE))*$C95+($J95="Steady Growth")*(AND(AY$4&gt;=$E95,AY$4&lt;=$G95)*((AY$4-$E95+1)/($I95*($I95+1)/2)*$C95))+($J95="custom")*CustomCF!AR95</f>
        <v>0</v>
      </c>
      <c r="AZ95" s="19">
        <f>($J95="Bell Curve")*(_xlfn.NORM.DIST(AND(AZ$4&gt;=$E95,AZ$4&lt;=$G95)*(AZ$4-$E95+1),$I95/2,$L95,TRUE)-_xlfn.NORM.DIST(AND(AZ$4&gt;=$E95,AZ$4&lt;=$G95)*(AY$4-$E95+1),$I95/2,$L95,TRUE))/(1-2*_xlfn.NORM.DIST(0,$I95/2,$L95,TRUE))*$C95+($J95="Steady Growth")*(AND(AZ$4&gt;=$E95,AZ$4&lt;=$G95)*((AZ$4-$E95+1)/($I95*($I95+1)/2)*$C95))+($J95="custom")*CustomCF!AS95</f>
        <v>0</v>
      </c>
      <c r="BA95" s="19">
        <f>($J95="Bell Curve")*(_xlfn.NORM.DIST(AND(BA$4&gt;=$E95,BA$4&lt;=$G95)*(BA$4-$E95+1),$I95/2,$L95,TRUE)-_xlfn.NORM.DIST(AND(BA$4&gt;=$E95,BA$4&lt;=$G95)*(AZ$4-$E95+1),$I95/2,$L95,TRUE))/(1-2*_xlfn.NORM.DIST(0,$I95/2,$L95,TRUE))*$C95+($J95="Steady Growth")*(AND(BA$4&gt;=$E95,BA$4&lt;=$G95)*((BA$4-$E95+1)/($I95*($I95+1)/2)*$C95))+($J95="custom")*CustomCF!AT95</f>
        <v>0</v>
      </c>
      <c r="BB95" s="19">
        <f>($J95="Bell Curve")*(_xlfn.NORM.DIST(AND(BB$4&gt;=$E95,BB$4&lt;=$G95)*(BB$4-$E95+1),$I95/2,$L95,TRUE)-_xlfn.NORM.DIST(AND(BB$4&gt;=$E95,BB$4&lt;=$G95)*(BA$4-$E95+1),$I95/2,$L95,TRUE))/(1-2*_xlfn.NORM.DIST(0,$I95/2,$L95,TRUE))*$C95+($J95="Steady Growth")*(AND(BB$4&gt;=$E95,BB$4&lt;=$G95)*((BB$4-$E95+1)/($I95*($I95+1)/2)*$C95))+($J95="custom")*CustomCF!AU95</f>
        <v>0</v>
      </c>
      <c r="BC95" s="19">
        <f>($J95="Bell Curve")*(_xlfn.NORM.DIST(AND(BC$4&gt;=$E95,BC$4&lt;=$G95)*(BC$4-$E95+1),$I95/2,$L95,TRUE)-_xlfn.NORM.DIST(AND(BC$4&gt;=$E95,BC$4&lt;=$G95)*(BB$4-$E95+1),$I95/2,$L95,TRUE))/(1-2*_xlfn.NORM.DIST(0,$I95/2,$L95,TRUE))*$C95+($J95="Steady Growth")*(AND(BC$4&gt;=$E95,BC$4&lt;=$G95)*((BC$4-$E95+1)/($I95*($I95+1)/2)*$C95))+($J95="custom")*CustomCF!AV95</f>
        <v>0</v>
      </c>
      <c r="BD95" s="19">
        <f>($J95="Bell Curve")*(_xlfn.NORM.DIST(AND(BD$4&gt;=$E95,BD$4&lt;=$G95)*(BD$4-$E95+1),$I95/2,$L95,TRUE)-_xlfn.NORM.DIST(AND(BD$4&gt;=$E95,BD$4&lt;=$G95)*(BC$4-$E95+1),$I95/2,$L95,TRUE))/(1-2*_xlfn.NORM.DIST(0,$I95/2,$L95,TRUE))*$C95+($J95="Steady Growth")*(AND(BD$4&gt;=$E95,BD$4&lt;=$G95)*((BD$4-$E95+1)/($I95*($I95+1)/2)*$C95))+($J95="custom")*CustomCF!AW95</f>
        <v>0</v>
      </c>
      <c r="BE95" s="19">
        <f>($J95="Bell Curve")*(_xlfn.NORM.DIST(AND(BE$4&gt;=$E95,BE$4&lt;=$G95)*(BE$4-$E95+1),$I95/2,$L95,TRUE)-_xlfn.NORM.DIST(AND(BE$4&gt;=$E95,BE$4&lt;=$G95)*(BD$4-$E95+1),$I95/2,$L95,TRUE))/(1-2*_xlfn.NORM.DIST(0,$I95/2,$L95,TRUE))*$C95+($J95="Steady Growth")*(AND(BE$4&gt;=$E95,BE$4&lt;=$G95)*((BE$4-$E95+1)/($I95*($I95+1)/2)*$C95))+($J95="custom")*CustomCF!AX95</f>
        <v>0</v>
      </c>
      <c r="BF95" s="19">
        <f>($J95="Bell Curve")*(_xlfn.NORM.DIST(AND(BF$4&gt;=$E95,BF$4&lt;=$G95)*(BF$4-$E95+1),$I95/2,$L95,TRUE)-_xlfn.NORM.DIST(AND(BF$4&gt;=$E95,BF$4&lt;=$G95)*(BE$4-$E95+1),$I95/2,$L95,TRUE))/(1-2*_xlfn.NORM.DIST(0,$I95/2,$L95,TRUE))*$C95+($J95="Steady Growth")*(AND(BF$4&gt;=$E95,BF$4&lt;=$G95)*((BF$4-$E95+1)/($I95*($I95+1)/2)*$C95))+($J95="custom")*CustomCF!AY95</f>
        <v>0</v>
      </c>
      <c r="BG95" s="19">
        <f>($J95="Bell Curve")*(_xlfn.NORM.DIST(AND(BG$4&gt;=$E95,BG$4&lt;=$G95)*(BG$4-$E95+1),$I95/2,$L95,TRUE)-_xlfn.NORM.DIST(AND(BG$4&gt;=$E95,BG$4&lt;=$G95)*(BF$4-$E95+1),$I95/2,$L95,TRUE))/(1-2*_xlfn.NORM.DIST(0,$I95/2,$L95,TRUE))*$C95+($J95="Steady Growth")*(AND(BG$4&gt;=$E95,BG$4&lt;=$G95)*((BG$4-$E95+1)/($I95*($I95+1)/2)*$C95))+($J95="custom")*CustomCF!AZ95</f>
        <v>0</v>
      </c>
      <c r="BH95" s="19">
        <f>($J95="Bell Curve")*(_xlfn.NORM.DIST(AND(BH$4&gt;=$E95,BH$4&lt;=$G95)*(BH$4-$E95+1),$I95/2,$L95,TRUE)-_xlfn.NORM.DIST(AND(BH$4&gt;=$E95,BH$4&lt;=$G95)*(BG$4-$E95+1),$I95/2,$L95,TRUE))/(1-2*_xlfn.NORM.DIST(0,$I95/2,$L95,TRUE))*$C95+($J95="Steady Growth")*(AND(BH$4&gt;=$E95,BH$4&lt;=$G95)*((BH$4-$E95+1)/($I95*($I95+1)/2)*$C95))+($J95="custom")*CustomCF!BA95</f>
        <v>0</v>
      </c>
      <c r="BI95" s="19">
        <f>($J95="Bell Curve")*(_xlfn.NORM.DIST(AND(BI$4&gt;=$E95,BI$4&lt;=$G95)*(BI$4-$E95+1),$I95/2,$L95,TRUE)-_xlfn.NORM.DIST(AND(BI$4&gt;=$E95,BI$4&lt;=$G95)*(BH$4-$E95+1),$I95/2,$L95,TRUE))/(1-2*_xlfn.NORM.DIST(0,$I95/2,$L95,TRUE))*$C95+($J95="Steady Growth")*(AND(BI$4&gt;=$E95,BI$4&lt;=$G95)*((BI$4-$E95+1)/($I95*($I95+1)/2)*$C95))+($J95="custom")*CustomCF!BB95</f>
        <v>0</v>
      </c>
      <c r="BJ95" s="19">
        <f>($J95="Bell Curve")*(_xlfn.NORM.DIST(AND(BJ$4&gt;=$E95,BJ$4&lt;=$G95)*(BJ$4-$E95+1),$I95/2,$L95,TRUE)-_xlfn.NORM.DIST(AND(BJ$4&gt;=$E95,BJ$4&lt;=$G95)*(BI$4-$E95+1),$I95/2,$L95,TRUE))/(1-2*_xlfn.NORM.DIST(0,$I95/2,$L95,TRUE))*$C95+($J95="Steady Growth")*(AND(BJ$4&gt;=$E95,BJ$4&lt;=$G95)*((BJ$4-$E95+1)/($I95*($I95+1)/2)*$C95))+($J95="custom")*CustomCF!BC95</f>
        <v>0</v>
      </c>
      <c r="BK95" s="19">
        <f>($J95="Bell Curve")*(_xlfn.NORM.DIST(AND(BK$4&gt;=$E95,BK$4&lt;=$G95)*(BK$4-$E95+1),$I95/2,$L95,TRUE)-_xlfn.NORM.DIST(AND(BK$4&gt;=$E95,BK$4&lt;=$G95)*(BJ$4-$E95+1),$I95/2,$L95,TRUE))/(1-2*_xlfn.NORM.DIST(0,$I95/2,$L95,TRUE))*$C95+($J95="Steady Growth")*(AND(BK$4&gt;=$E95,BK$4&lt;=$G95)*((BK$4-$E95+1)/($I95*($I95+1)/2)*$C95))+($J95="custom")*CustomCF!BD95</f>
        <v>0</v>
      </c>
      <c r="BL95" s="19">
        <f>($J95="Bell Curve")*(_xlfn.NORM.DIST(AND(BL$4&gt;=$E95,BL$4&lt;=$G95)*(BL$4-$E95+1),$I95/2,$L95,TRUE)-_xlfn.NORM.DIST(AND(BL$4&gt;=$E95,BL$4&lt;=$G95)*(BK$4-$E95+1),$I95/2,$L95,TRUE))/(1-2*_xlfn.NORM.DIST(0,$I95/2,$L95,TRUE))*$C95+($J95="Steady Growth")*(AND(BL$4&gt;=$E95,BL$4&lt;=$G95)*((BL$4-$E95+1)/($I95*($I95+1)/2)*$C95))+($J95="custom")*CustomCF!BE95</f>
        <v>0</v>
      </c>
      <c r="BM95" s="19">
        <f>($J95="Bell Curve")*(_xlfn.NORM.DIST(AND(BM$4&gt;=$E95,BM$4&lt;=$G95)*(BM$4-$E95+1),$I95/2,$L95,TRUE)-_xlfn.NORM.DIST(AND(BM$4&gt;=$E95,BM$4&lt;=$G95)*(BL$4-$E95+1),$I95/2,$L95,TRUE))/(1-2*_xlfn.NORM.DIST(0,$I95/2,$L95,TRUE))*$C95+($J95="Steady Growth")*(AND(BM$4&gt;=$E95,BM$4&lt;=$G95)*((BM$4-$E95+1)/($I95*($I95+1)/2)*$C95))+($J95="custom")*CustomCF!BF95</f>
        <v>0</v>
      </c>
      <c r="BN95" s="19">
        <f>($J95="Bell Curve")*(_xlfn.NORM.DIST(AND(BN$4&gt;=$E95,BN$4&lt;=$G95)*(BN$4-$E95+1),$I95/2,$L95,TRUE)-_xlfn.NORM.DIST(AND(BN$4&gt;=$E95,BN$4&lt;=$G95)*(BM$4-$E95+1),$I95/2,$L95,TRUE))/(1-2*_xlfn.NORM.DIST(0,$I95/2,$L95,TRUE))*$C95+($J95="Steady Growth")*(AND(BN$4&gt;=$E95,BN$4&lt;=$G95)*((BN$4-$E95+1)/($I95*($I95+1)/2)*$C95))+($J95="custom")*CustomCF!BG95</f>
        <v>0</v>
      </c>
      <c r="BO95" s="19">
        <f>($J95="Bell Curve")*(_xlfn.NORM.DIST(AND(BO$4&gt;=$E95,BO$4&lt;=$G95)*(BO$4-$E95+1),$I95/2,$L95,TRUE)-_xlfn.NORM.DIST(AND(BO$4&gt;=$E95,BO$4&lt;=$G95)*(BN$4-$E95+1),$I95/2,$L95,TRUE))/(1-2*_xlfn.NORM.DIST(0,$I95/2,$L95,TRUE))*$C95+($J95="Steady Growth")*(AND(BO$4&gt;=$E95,BO$4&lt;=$G95)*((BO$4-$E95+1)/($I95*($I95+1)/2)*$C95))+($J95="custom")*CustomCF!BH95</f>
        <v>0</v>
      </c>
      <c r="BP95" s="19">
        <f>($J95="Bell Curve")*(_xlfn.NORM.DIST(AND(BP$4&gt;=$E95,BP$4&lt;=$G95)*(BP$4-$E95+1),$I95/2,$L95,TRUE)-_xlfn.NORM.DIST(AND(BP$4&gt;=$E95,BP$4&lt;=$G95)*(BO$4-$E95+1),$I95/2,$L95,TRUE))/(1-2*_xlfn.NORM.DIST(0,$I95/2,$L95,TRUE))*$C95+($J95="Steady Growth")*(AND(BP$4&gt;=$E95,BP$4&lt;=$G95)*((BP$4-$E95+1)/($I95*($I95+1)/2)*$C95))+($J95="custom")*CustomCF!BI95</f>
        <v>0</v>
      </c>
      <c r="BQ95" s="19">
        <f>($J95="Bell Curve")*(_xlfn.NORM.DIST(AND(BQ$4&gt;=$E95,BQ$4&lt;=$G95)*(BQ$4-$E95+1),$I95/2,$L95,TRUE)-_xlfn.NORM.DIST(AND(BQ$4&gt;=$E95,BQ$4&lt;=$G95)*(BP$4-$E95+1),$I95/2,$L95,TRUE))/(1-2*_xlfn.NORM.DIST(0,$I95/2,$L95,TRUE))*$C95+($J95="Steady Growth")*(AND(BQ$4&gt;=$E95,BQ$4&lt;=$G95)*((BQ$4-$E95+1)/($I95*($I95+1)/2)*$C95))+($J95="custom")*CustomCF!BJ95</f>
        <v>0</v>
      </c>
      <c r="BR95" s="19">
        <f>($J95="Bell Curve")*(_xlfn.NORM.DIST(AND(BR$4&gt;=$E95,BR$4&lt;=$G95)*(BR$4-$E95+1),$I95/2,$L95,TRUE)-_xlfn.NORM.DIST(AND(BR$4&gt;=$E95,BR$4&lt;=$G95)*(BQ$4-$E95+1),$I95/2,$L95,TRUE))/(1-2*_xlfn.NORM.DIST(0,$I95/2,$L95,TRUE))*$C95+($J95="Steady Growth")*(AND(BR$4&gt;=$E95,BR$4&lt;=$G95)*((BR$4-$E95+1)/($I95*($I95+1)/2)*$C95))+($J95="custom")*CustomCF!BK95</f>
        <v>0</v>
      </c>
      <c r="BS95" s="19">
        <f>($J95="Bell Curve")*(_xlfn.NORM.DIST(AND(BS$4&gt;=$E95,BS$4&lt;=$G95)*(BS$4-$E95+1),$I95/2,$L95,TRUE)-_xlfn.NORM.DIST(AND(BS$4&gt;=$E95,BS$4&lt;=$G95)*(BR$4-$E95+1),$I95/2,$L95,TRUE))/(1-2*_xlfn.NORM.DIST(0,$I95/2,$L95,TRUE))*$C95+($J95="Steady Growth")*(AND(BS$4&gt;=$E95,BS$4&lt;=$G95)*((BS$4-$E95+1)/($I95*($I95+1)/2)*$C95))+($J95="custom")*CustomCF!BL95</f>
        <v>0</v>
      </c>
      <c r="BT95" s="19">
        <f>($J95="Bell Curve")*(_xlfn.NORM.DIST(AND(BT$4&gt;=$E95,BT$4&lt;=$G95)*(BT$4-$E95+1),$I95/2,$L95,TRUE)-_xlfn.NORM.DIST(AND(BT$4&gt;=$E95,BT$4&lt;=$G95)*(BS$4-$E95+1),$I95/2,$L95,TRUE))/(1-2*_xlfn.NORM.DIST(0,$I95/2,$L95,TRUE))*$C95+($J95="Steady Growth")*(AND(BT$4&gt;=$E95,BT$4&lt;=$G95)*((BT$4-$E95+1)/($I95*($I95+1)/2)*$C95))+($J95="custom")*CustomCF!BM95</f>
        <v>0</v>
      </c>
      <c r="BU95" s="19">
        <f>($J95="Bell Curve")*(_xlfn.NORM.DIST(AND(BU$4&gt;=$E95,BU$4&lt;=$G95)*(BU$4-$E95+1),$I95/2,$L95,TRUE)-_xlfn.NORM.DIST(AND(BU$4&gt;=$E95,BU$4&lt;=$G95)*(BT$4-$E95+1),$I95/2,$L95,TRUE))/(1-2*_xlfn.NORM.DIST(0,$I95/2,$L95,TRUE))*$C95+($J95="Steady Growth")*(AND(BU$4&gt;=$E95,BU$4&lt;=$G95)*((BU$4-$E95+1)/($I95*($I95+1)/2)*$C95))+($J95="custom")*CustomCF!BN95</f>
        <v>0</v>
      </c>
      <c r="BV95" s="19">
        <f>($J95="Bell Curve")*(_xlfn.NORM.DIST(AND(BV$4&gt;=$E95,BV$4&lt;=$G95)*(BV$4-$E95+1),$I95/2,$L95,TRUE)-_xlfn.NORM.DIST(AND(BV$4&gt;=$E95,BV$4&lt;=$G95)*(BU$4-$E95+1),$I95/2,$L95,TRUE))/(1-2*_xlfn.NORM.DIST(0,$I95/2,$L95,TRUE))*$C95+($J95="Steady Growth")*(AND(BV$4&gt;=$E95,BV$4&lt;=$G95)*((BV$4-$E95+1)/($I95*($I95+1)/2)*$C95))+($J95="custom")*CustomCF!BO95</f>
        <v>0</v>
      </c>
      <c r="BW95" s="19">
        <f>($J95="Bell Curve")*(_xlfn.NORM.DIST(AND(BW$4&gt;=$E95,BW$4&lt;=$G95)*(BW$4-$E95+1),$I95/2,$L95,TRUE)-_xlfn.NORM.DIST(AND(BW$4&gt;=$E95,BW$4&lt;=$G95)*(BV$4-$E95+1),$I95/2,$L95,TRUE))/(1-2*_xlfn.NORM.DIST(0,$I95/2,$L95,TRUE))*$C95+($J95="Steady Growth")*(AND(BW$4&gt;=$E95,BW$4&lt;=$G95)*((BW$4-$E95+1)/($I95*($I95+1)/2)*$C95))+($J95="custom")*CustomCF!BP95</f>
        <v>0</v>
      </c>
      <c r="BX95" s="19">
        <f>($J95="Bell Curve")*(_xlfn.NORM.DIST(AND(BX$4&gt;=$E95,BX$4&lt;=$G95)*(BX$4-$E95+1),$I95/2,$L95,TRUE)-_xlfn.NORM.DIST(AND(BX$4&gt;=$E95,BX$4&lt;=$G95)*(BW$4-$E95+1),$I95/2,$L95,TRUE))/(1-2*_xlfn.NORM.DIST(0,$I95/2,$L95,TRUE))*$C95+($J95="Steady Growth")*(AND(BX$4&gt;=$E95,BX$4&lt;=$G95)*((BX$4-$E95+1)/($I95*($I95+1)/2)*$C95))+($J95="custom")*CustomCF!BQ95</f>
        <v>0</v>
      </c>
      <c r="BY95" s="19">
        <f>($J95="Bell Curve")*(_xlfn.NORM.DIST(AND(BY$4&gt;=$E95,BY$4&lt;=$G95)*(BY$4-$E95+1),$I95/2,$L95,TRUE)-_xlfn.NORM.DIST(AND(BY$4&gt;=$E95,BY$4&lt;=$G95)*(BX$4-$E95+1),$I95/2,$L95,TRUE))/(1-2*_xlfn.NORM.DIST(0,$I95/2,$L95,TRUE))*$C95+($J95="Steady Growth")*(AND(BY$4&gt;=$E95,BY$4&lt;=$G95)*((BY$4-$E95+1)/($I95*($I95+1)/2)*$C95))+($J95="custom")*CustomCF!BR95</f>
        <v>0</v>
      </c>
      <c r="BZ95" s="19">
        <f>($J95="Bell Curve")*(_xlfn.NORM.DIST(AND(BZ$4&gt;=$E95,BZ$4&lt;=$G95)*(BZ$4-$E95+1),$I95/2,$L95,TRUE)-_xlfn.NORM.DIST(AND(BZ$4&gt;=$E95,BZ$4&lt;=$G95)*(BY$4-$E95+1),$I95/2,$L95,TRUE))/(1-2*_xlfn.NORM.DIST(0,$I95/2,$L95,TRUE))*$C95+($J95="Steady Growth")*(AND(BZ$4&gt;=$E95,BZ$4&lt;=$G95)*((BZ$4-$E95+1)/($I95*($I95+1)/2)*$C95))+($J95="custom")*CustomCF!BS95</f>
        <v>0</v>
      </c>
      <c r="CA95" s="19">
        <f>($J95="Bell Curve")*(_xlfn.NORM.DIST(AND(CA$4&gt;=$E95,CA$4&lt;=$G95)*(CA$4-$E95+1),$I95/2,$L95,TRUE)-_xlfn.NORM.DIST(AND(CA$4&gt;=$E95,CA$4&lt;=$G95)*(BZ$4-$E95+1),$I95/2,$L95,TRUE))/(1-2*_xlfn.NORM.DIST(0,$I95/2,$L95,TRUE))*$C95+($J95="Steady Growth")*(AND(CA$4&gt;=$E95,CA$4&lt;=$G95)*((CA$4-$E95+1)/($I95*($I95+1)/2)*$C95))+($J95="custom")*CustomCF!BT95</f>
        <v>0</v>
      </c>
      <c r="CB95" s="19">
        <f>($J95="Bell Curve")*(_xlfn.NORM.DIST(AND(CB$4&gt;=$E95,CB$4&lt;=$G95)*(CB$4-$E95+1),$I95/2,$L95,TRUE)-_xlfn.NORM.DIST(AND(CB$4&gt;=$E95,CB$4&lt;=$G95)*(CA$4-$E95+1),$I95/2,$L95,TRUE))/(1-2*_xlfn.NORM.DIST(0,$I95/2,$L95,TRUE))*$C95+($J95="Steady Growth")*(AND(CB$4&gt;=$E95,CB$4&lt;=$G95)*((CB$4-$E95+1)/($I95*($I95+1)/2)*$C95))+($J95="custom")*CustomCF!BU95</f>
        <v>0</v>
      </c>
      <c r="CC95" s="19">
        <f>($J95="Bell Curve")*(_xlfn.NORM.DIST(AND(CC$4&gt;=$E95,CC$4&lt;=$G95)*(CC$4-$E95+1),$I95/2,$L95,TRUE)-_xlfn.NORM.DIST(AND(CC$4&gt;=$E95,CC$4&lt;=$G95)*(CB$4-$E95+1),$I95/2,$L95,TRUE))/(1-2*_xlfn.NORM.DIST(0,$I95/2,$L95,TRUE))*$C95+($J95="Steady Growth")*(AND(CC$4&gt;=$E95,CC$4&lt;=$G95)*((CC$4-$E95+1)/($I95*($I95+1)/2)*$C95))+($J95="custom")*CustomCF!BV95</f>
        <v>0</v>
      </c>
      <c r="CD95" s="19">
        <f>($J95="Bell Curve")*(_xlfn.NORM.DIST(AND(CD$4&gt;=$E95,CD$4&lt;=$G95)*(CD$4-$E95+1),$I95/2,$L95,TRUE)-_xlfn.NORM.DIST(AND(CD$4&gt;=$E95,CD$4&lt;=$G95)*(CC$4-$E95+1),$I95/2,$L95,TRUE))/(1-2*_xlfn.NORM.DIST(0,$I95/2,$L95,TRUE))*$C95+($J95="Steady Growth")*(AND(CD$4&gt;=$E95,CD$4&lt;=$G95)*((CD$4-$E95+1)/($I95*($I95+1)/2)*$C95))+($J95="custom")*CustomCF!BW95</f>
        <v>0</v>
      </c>
      <c r="CE95" s="19">
        <f>($J95="Bell Curve")*(_xlfn.NORM.DIST(AND(CE$4&gt;=$E95,CE$4&lt;=$G95)*(CE$4-$E95+1),$I95/2,$L95,TRUE)-_xlfn.NORM.DIST(AND(CE$4&gt;=$E95,CE$4&lt;=$G95)*(CD$4-$E95+1),$I95/2,$L95,TRUE))/(1-2*_xlfn.NORM.DIST(0,$I95/2,$L95,TRUE))*$C95+($J95="Steady Growth")*(AND(CE$4&gt;=$E95,CE$4&lt;=$G95)*((CE$4-$E95+1)/($I95*($I95+1)/2)*$C95))+($J95="custom")*CustomCF!BX95</f>
        <v>0</v>
      </c>
      <c r="CF95" s="19">
        <f>($J95="Bell Curve")*(_xlfn.NORM.DIST(AND(CF$4&gt;=$E95,CF$4&lt;=$G95)*(CF$4-$E95+1),$I95/2,$L95,TRUE)-_xlfn.NORM.DIST(AND(CF$4&gt;=$E95,CF$4&lt;=$G95)*(CE$4-$E95+1),$I95/2,$L95,TRUE))/(1-2*_xlfn.NORM.DIST(0,$I95/2,$L95,TRUE))*$C95+($J95="Steady Growth")*(AND(CF$4&gt;=$E95,CF$4&lt;=$G95)*((CF$4-$E95+1)/($I95*($I95+1)/2)*$C95))+($J95="custom")*CustomCF!BY95</f>
        <v>0</v>
      </c>
      <c r="CG95" s="19">
        <f>($J95="Bell Curve")*(_xlfn.NORM.DIST(AND(CG$4&gt;=$E95,CG$4&lt;=$G95)*(CG$4-$E95+1),$I95/2,$L95,TRUE)-_xlfn.NORM.DIST(AND(CG$4&gt;=$E95,CG$4&lt;=$G95)*(CF$4-$E95+1),$I95/2,$L95,TRUE))/(1-2*_xlfn.NORM.DIST(0,$I95/2,$L95,TRUE))*$C95+($J95="Steady Growth")*(AND(CG$4&gt;=$E95,CG$4&lt;=$G95)*((CG$4-$E95+1)/($I95*($I95+1)/2)*$C95))+($J95="custom")*CustomCF!BZ95</f>
        <v>0</v>
      </c>
      <c r="CH95" s="19">
        <f>($J95="Bell Curve")*(_xlfn.NORM.DIST(AND(CH$4&gt;=$E95,CH$4&lt;=$G95)*(CH$4-$E95+1),$I95/2,$L95,TRUE)-_xlfn.NORM.DIST(AND(CH$4&gt;=$E95,CH$4&lt;=$G95)*(CG$4-$E95+1),$I95/2,$L95,TRUE))/(1-2*_xlfn.NORM.DIST(0,$I95/2,$L95,TRUE))*$C95+($J95="Steady Growth")*(AND(CH$4&gt;=$E95,CH$4&lt;=$G95)*((CH$4-$E95+1)/($I95*($I95+1)/2)*$C95))+($J95="custom")*CustomCF!CA95</f>
        <v>0</v>
      </c>
      <c r="CI95" s="19">
        <f>($J95="Bell Curve")*(_xlfn.NORM.DIST(AND(CI$4&gt;=$E95,CI$4&lt;=$G95)*(CI$4-$E95+1),$I95/2,$L95,TRUE)-_xlfn.NORM.DIST(AND(CI$4&gt;=$E95,CI$4&lt;=$G95)*(CH$4-$E95+1),$I95/2,$L95,TRUE))/(1-2*_xlfn.NORM.DIST(0,$I95/2,$L95,TRUE))*$C95+($J95="Steady Growth")*(AND(CI$4&gt;=$E95,CI$4&lt;=$G95)*((CI$4-$E95+1)/($I95*($I95+1)/2)*$C95))+($J95="custom")*CustomCF!CB95</f>
        <v>0</v>
      </c>
      <c r="CJ95" s="19">
        <f>($J95="Bell Curve")*(_xlfn.NORM.DIST(AND(CJ$4&gt;=$E95,CJ$4&lt;=$G95)*(CJ$4-$E95+1),$I95/2,$L95,TRUE)-_xlfn.NORM.DIST(AND(CJ$4&gt;=$E95,CJ$4&lt;=$G95)*(CI$4-$E95+1),$I95/2,$L95,TRUE))/(1-2*_xlfn.NORM.DIST(0,$I95/2,$L95,TRUE))*$C95+($J95="Steady Growth")*(AND(CJ$4&gt;=$E95,CJ$4&lt;=$G95)*((CJ$4-$E95+1)/($I95*($I95+1)/2)*$C95))+($J95="custom")*CustomCF!CC95</f>
        <v>0</v>
      </c>
      <c r="CK95" s="19">
        <f>($J95="Bell Curve")*(_xlfn.NORM.DIST(AND(CK$4&gt;=$E95,CK$4&lt;=$G95)*(CK$4-$E95+1),$I95/2,$L95,TRUE)-_xlfn.NORM.DIST(AND(CK$4&gt;=$E95,CK$4&lt;=$G95)*(CJ$4-$E95+1),$I95/2,$L95,TRUE))/(1-2*_xlfn.NORM.DIST(0,$I95/2,$L95,TRUE))*$C95+($J95="Steady Growth")*(AND(CK$4&gt;=$E95,CK$4&lt;=$G95)*((CK$4-$E95+1)/($I95*($I95+1)/2)*$C95))+($J95="custom")*CustomCF!CD95</f>
        <v>0</v>
      </c>
      <c r="CL95" s="19">
        <f>($J95="Bell Curve")*(_xlfn.NORM.DIST(AND(CL$4&gt;=$E95,CL$4&lt;=$G95)*(CL$4-$E95+1),$I95/2,$L95,TRUE)-_xlfn.NORM.DIST(AND(CL$4&gt;=$E95,CL$4&lt;=$G95)*(CK$4-$E95+1),$I95/2,$L95,TRUE))/(1-2*_xlfn.NORM.DIST(0,$I95/2,$L95,TRUE))*$C95+($J95="Steady Growth")*(AND(CL$4&gt;=$E95,CL$4&lt;=$G95)*((CL$4-$E95+1)/($I95*($I95+1)/2)*$C95))+($J95="custom")*CustomCF!CE95</f>
        <v>0</v>
      </c>
      <c r="CM95" s="19">
        <f>($J95="Bell Curve")*(_xlfn.NORM.DIST(AND(CM$4&gt;=$E95,CM$4&lt;=$G95)*(CM$4-$E95+1),$I95/2,$L95,TRUE)-_xlfn.NORM.DIST(AND(CM$4&gt;=$E95,CM$4&lt;=$G95)*(CL$4-$E95+1),$I95/2,$L95,TRUE))/(1-2*_xlfn.NORM.DIST(0,$I95/2,$L95,TRUE))*$C95+($J95="Steady Growth")*(AND(CM$4&gt;=$E95,CM$4&lt;=$G95)*((CM$4-$E95+1)/($I95*($I95+1)/2)*$C95))+($J95="custom")*CustomCF!CF95</f>
        <v>0</v>
      </c>
      <c r="CN95" s="19">
        <f>($J95="Bell Curve")*(_xlfn.NORM.DIST(AND(CN$4&gt;=$E95,CN$4&lt;=$G95)*(CN$4-$E95+1),$I95/2,$L95,TRUE)-_xlfn.NORM.DIST(AND(CN$4&gt;=$E95,CN$4&lt;=$G95)*(CM$4-$E95+1),$I95/2,$L95,TRUE))/(1-2*_xlfn.NORM.DIST(0,$I95/2,$L95,TRUE))*$C95+($J95="Steady Growth")*(AND(CN$4&gt;=$E95,CN$4&lt;=$G95)*((CN$4-$E95+1)/($I95*($I95+1)/2)*$C95))+($J95="custom")*CustomCF!CG95</f>
        <v>0</v>
      </c>
      <c r="CO95" s="19">
        <f>($J95="Bell Curve")*(_xlfn.NORM.DIST(AND(CO$4&gt;=$E95,CO$4&lt;=$G95)*(CO$4-$E95+1),$I95/2,$L95,TRUE)-_xlfn.NORM.DIST(AND(CO$4&gt;=$E95,CO$4&lt;=$G95)*(CN$4-$E95+1),$I95/2,$L95,TRUE))/(1-2*_xlfn.NORM.DIST(0,$I95/2,$L95,TRUE))*$C95+($J95="Steady Growth")*(AND(CO$4&gt;=$E95,CO$4&lt;=$G95)*((CO$4-$E95+1)/($I95*($I95+1)/2)*$C95))+($J95="custom")*CustomCF!CH95</f>
        <v>0</v>
      </c>
      <c r="CP95" s="19">
        <f>($J95="Bell Curve")*(_xlfn.NORM.DIST(AND(CP$4&gt;=$E95,CP$4&lt;=$G95)*(CP$4-$E95+1),$I95/2,$L95,TRUE)-_xlfn.NORM.DIST(AND(CP$4&gt;=$E95,CP$4&lt;=$G95)*(CO$4-$E95+1),$I95/2,$L95,TRUE))/(1-2*_xlfn.NORM.DIST(0,$I95/2,$L95,TRUE))*$C95+($J95="Steady Growth")*(AND(CP$4&gt;=$E95,CP$4&lt;=$G95)*((CP$4-$E95+1)/($I95*($I95+1)/2)*$C95))+($J95="custom")*CustomCF!CI95</f>
        <v>0</v>
      </c>
      <c r="CQ95" s="19">
        <f>($J95="Bell Curve")*(_xlfn.NORM.DIST(AND(CQ$4&gt;=$E95,CQ$4&lt;=$G95)*(CQ$4-$E95+1),$I95/2,$L95,TRUE)-_xlfn.NORM.DIST(AND(CQ$4&gt;=$E95,CQ$4&lt;=$G95)*(CP$4-$E95+1),$I95/2,$L95,TRUE))/(1-2*_xlfn.NORM.DIST(0,$I95/2,$L95,TRUE))*$C95+($J95="Steady Growth")*(AND(CQ$4&gt;=$E95,CQ$4&lt;=$G95)*((CQ$4-$E95+1)/($I95*($I95+1)/2)*$C95))+($J95="custom")*CustomCF!CJ95</f>
        <v>0</v>
      </c>
      <c r="CR95" s="19">
        <f>($J95="Bell Curve")*(_xlfn.NORM.DIST(AND(CR$4&gt;=$E95,CR$4&lt;=$G95)*(CR$4-$E95+1),$I95/2,$L95,TRUE)-_xlfn.NORM.DIST(AND(CR$4&gt;=$E95,CR$4&lt;=$G95)*(CQ$4-$E95+1),$I95/2,$L95,TRUE))/(1-2*_xlfn.NORM.DIST(0,$I95/2,$L95,TRUE))*$C95+($J95="Steady Growth")*(AND(CR$4&gt;=$E95,CR$4&lt;=$G95)*((CR$4-$E95+1)/($I95*($I95+1)/2)*$C95))+($J95="custom")*CustomCF!CK95</f>
        <v>0</v>
      </c>
      <c r="CS95" s="19">
        <f>($J95="Bell Curve")*(_xlfn.NORM.DIST(AND(CS$4&gt;=$E95,CS$4&lt;=$G95)*(CS$4-$E95+1),$I95/2,$L95,TRUE)-_xlfn.NORM.DIST(AND(CS$4&gt;=$E95,CS$4&lt;=$G95)*(CR$4-$E95+1),$I95/2,$L95,TRUE))/(1-2*_xlfn.NORM.DIST(0,$I95/2,$L95,TRUE))*$C95+($J95="Steady Growth")*(AND(CS$4&gt;=$E95,CS$4&lt;=$G95)*((CS$4-$E95+1)/($I95*($I95+1)/2)*$C95))+($J95="custom")*CustomCF!CL95</f>
        <v>0</v>
      </c>
      <c r="CT95" s="19">
        <f>($J95="Bell Curve")*(_xlfn.NORM.DIST(AND(CT$4&gt;=$E95,CT$4&lt;=$G95)*(CT$4-$E95+1),$I95/2,$L95,TRUE)-_xlfn.NORM.DIST(AND(CT$4&gt;=$E95,CT$4&lt;=$G95)*(CS$4-$E95+1),$I95/2,$L95,TRUE))/(1-2*_xlfn.NORM.DIST(0,$I95/2,$L95,TRUE))*$C95+($J95="Steady Growth")*(AND(CT$4&gt;=$E95,CT$4&lt;=$G95)*((CT$4-$E95+1)/($I95*($I95+1)/2)*$C95))+($J95="custom")*CustomCF!CM95</f>
        <v>0</v>
      </c>
      <c r="CU95" s="19">
        <f>($J95="Bell Curve")*(_xlfn.NORM.DIST(AND(CU$4&gt;=$E95,CU$4&lt;=$G95)*(CU$4-$E95+1),$I95/2,$L95,TRUE)-_xlfn.NORM.DIST(AND(CU$4&gt;=$E95,CU$4&lt;=$G95)*(CT$4-$E95+1),$I95/2,$L95,TRUE))/(1-2*_xlfn.NORM.DIST(0,$I95/2,$L95,TRUE))*$C95+($J95="Steady Growth")*(AND(CU$4&gt;=$E95,CU$4&lt;=$G95)*((CU$4-$E95+1)/($I95*($I95+1)/2)*$C95))+($J95="custom")*CustomCF!CN95</f>
        <v>0</v>
      </c>
      <c r="CV95" s="19">
        <f>($J95="Bell Curve")*(_xlfn.NORM.DIST(AND(CV$4&gt;=$E95,CV$4&lt;=$G95)*(CV$4-$E95+1),$I95/2,$L95,TRUE)-_xlfn.NORM.DIST(AND(CV$4&gt;=$E95,CV$4&lt;=$G95)*(CU$4-$E95+1),$I95/2,$L95,TRUE))/(1-2*_xlfn.NORM.DIST(0,$I95/2,$L95,TRUE))*$C95+($J95="Steady Growth")*(AND(CV$4&gt;=$E95,CV$4&lt;=$G95)*((CV$4-$E95+1)/($I95*($I95+1)/2)*$C95))+($J95="custom")*CustomCF!CO95</f>
        <v>0</v>
      </c>
      <c r="CW95" s="19">
        <f>($J95="Bell Curve")*(_xlfn.NORM.DIST(AND(CW$4&gt;=$E95,CW$4&lt;=$G95)*(CW$4-$E95+1),$I95/2,$L95,TRUE)-_xlfn.NORM.DIST(AND(CW$4&gt;=$E95,CW$4&lt;=$G95)*(CV$4-$E95+1),$I95/2,$L95,TRUE))/(1-2*_xlfn.NORM.DIST(0,$I95/2,$L95,TRUE))*$C95+($J95="Steady Growth")*(AND(CW$4&gt;=$E95,CW$4&lt;=$G95)*((CW$4-$E95+1)/($I95*($I95+1)/2)*$C95))+($J95="custom")*CustomCF!CP95</f>
        <v>0</v>
      </c>
      <c r="CX95" s="19">
        <f>($J95="Bell Curve")*(_xlfn.NORM.DIST(AND(CX$4&gt;=$E95,CX$4&lt;=$G95)*(CX$4-$E95+1),$I95/2,$L95,TRUE)-_xlfn.NORM.DIST(AND(CX$4&gt;=$E95,CX$4&lt;=$G95)*(CW$4-$E95+1),$I95/2,$L95,TRUE))/(1-2*_xlfn.NORM.DIST(0,$I95/2,$L95,TRUE))*$C95+($J95="Steady Growth")*(AND(CX$4&gt;=$E95,CX$4&lt;=$G95)*((CX$4-$E95+1)/($I95*($I95+1)/2)*$C95))+($J95="custom")*CustomCF!CQ95</f>
        <v>0</v>
      </c>
      <c r="CY95" s="19">
        <f>($J95="Bell Curve")*(_xlfn.NORM.DIST(AND(CY$4&gt;=$E95,CY$4&lt;=$G95)*(CY$4-$E95+1),$I95/2,$L95,TRUE)-_xlfn.NORM.DIST(AND(CY$4&gt;=$E95,CY$4&lt;=$G95)*(CX$4-$E95+1),$I95/2,$L95,TRUE))/(1-2*_xlfn.NORM.DIST(0,$I95/2,$L95,TRUE))*$C95+($J95="Steady Growth")*(AND(CY$4&gt;=$E95,CY$4&lt;=$G95)*((CY$4-$E95+1)/($I95*($I95+1)/2)*$C95))+($J95="custom")*CustomCF!CR95</f>
        <v>0</v>
      </c>
      <c r="CZ95" s="19">
        <f>($J95="Bell Curve")*(_xlfn.NORM.DIST(AND(CZ$4&gt;=$E95,CZ$4&lt;=$G95)*(CZ$4-$E95+1),$I95/2,$L95,TRUE)-_xlfn.NORM.DIST(AND(CZ$4&gt;=$E95,CZ$4&lt;=$G95)*(CY$4-$E95+1),$I95/2,$L95,TRUE))/(1-2*_xlfn.NORM.DIST(0,$I95/2,$L95,TRUE))*$C95+($J95="Steady Growth")*(AND(CZ$4&gt;=$E95,CZ$4&lt;=$G95)*((CZ$4-$E95+1)/($I95*($I95+1)/2)*$C95))+($J95="custom")*CustomCF!CS95</f>
        <v>0</v>
      </c>
      <c r="DA95" s="19">
        <f>($J95="Bell Curve")*(_xlfn.NORM.DIST(AND(DA$4&gt;=$E95,DA$4&lt;=$G95)*(DA$4-$E95+1),$I95/2,$L95,TRUE)-_xlfn.NORM.DIST(AND(DA$4&gt;=$E95,DA$4&lt;=$G95)*(CZ$4-$E95+1),$I95/2,$L95,TRUE))/(1-2*_xlfn.NORM.DIST(0,$I95/2,$L95,TRUE))*$C95+($J95="Steady Growth")*(AND(DA$4&gt;=$E95,DA$4&lt;=$G95)*((DA$4-$E95+1)/($I95*($I95+1)/2)*$C95))+($J95="custom")*CustomCF!CT95</f>
        <v>0</v>
      </c>
      <c r="DB95" s="19">
        <f>($J95="Bell Curve")*(_xlfn.NORM.DIST(AND(DB$4&gt;=$E95,DB$4&lt;=$G95)*(DB$4-$E95+1),$I95/2,$L95,TRUE)-_xlfn.NORM.DIST(AND(DB$4&gt;=$E95,DB$4&lt;=$G95)*(DA$4-$E95+1),$I95/2,$L95,TRUE))/(1-2*_xlfn.NORM.DIST(0,$I95/2,$L95,TRUE))*$C95+($J95="Steady Growth")*(AND(DB$4&gt;=$E95,DB$4&lt;=$G95)*((DB$4-$E95+1)/($I95*($I95+1)/2)*$C95))+($J95="custom")*CustomCF!CU95</f>
        <v>0</v>
      </c>
      <c r="DC95" s="19">
        <f>($J95="Bell Curve")*(_xlfn.NORM.DIST(AND(DC$4&gt;=$E95,DC$4&lt;=$G95)*(DC$4-$E95+1),$I95/2,$L95,TRUE)-_xlfn.NORM.DIST(AND(DC$4&gt;=$E95,DC$4&lt;=$G95)*(DB$4-$E95+1),$I95/2,$L95,TRUE))/(1-2*_xlfn.NORM.DIST(0,$I95/2,$L95,TRUE))*$C95+($J95="Steady Growth")*(AND(DC$4&gt;=$E95,DC$4&lt;=$G95)*((DC$4-$E95+1)/($I95*($I95+1)/2)*$C95))+($J95="custom")*CustomCF!CV95</f>
        <v>0</v>
      </c>
      <c r="DD95" s="19">
        <f>($J95="Bell Curve")*(_xlfn.NORM.DIST(AND(DD$4&gt;=$E95,DD$4&lt;=$G95)*(DD$4-$E95+1),$I95/2,$L95,TRUE)-_xlfn.NORM.DIST(AND(DD$4&gt;=$E95,DD$4&lt;=$G95)*(DC$4-$E95+1),$I95/2,$L95,TRUE))/(1-2*_xlfn.NORM.DIST(0,$I95/2,$L95,TRUE))*$C95+($J95="Steady Growth")*(AND(DD$4&gt;=$E95,DD$4&lt;=$G95)*((DD$4-$E95+1)/($I95*($I95+1)/2)*$C95))+($J95="custom")*CustomCF!CW95</f>
        <v>0</v>
      </c>
      <c r="DE95" s="19">
        <f>($J95="Bell Curve")*(_xlfn.NORM.DIST(AND(DE$4&gt;=$E95,DE$4&lt;=$G95)*(DE$4-$E95+1),$I95/2,$L95,TRUE)-_xlfn.NORM.DIST(AND(DE$4&gt;=$E95,DE$4&lt;=$G95)*(DD$4-$E95+1),$I95/2,$L95,TRUE))/(1-2*_xlfn.NORM.DIST(0,$I95/2,$L95,TRUE))*$C95+($J95="Steady Growth")*(AND(DE$4&gt;=$E95,DE$4&lt;=$G95)*((DE$4-$E95+1)/($I95*($I95+1)/2)*$C95))+($J95="custom")*CustomCF!CX95</f>
        <v>0</v>
      </c>
      <c r="DF95" s="19">
        <f>($J95="Bell Curve")*(_xlfn.NORM.DIST(AND(DF$4&gt;=$E95,DF$4&lt;=$G95)*(DF$4-$E95+1),$I95/2,$L95,TRUE)-_xlfn.NORM.DIST(AND(DF$4&gt;=$E95,DF$4&lt;=$G95)*(DE$4-$E95+1),$I95/2,$L95,TRUE))/(1-2*_xlfn.NORM.DIST(0,$I95/2,$L95,TRUE))*$C95+($J95="Steady Growth")*(AND(DF$4&gt;=$E95,DF$4&lt;=$G95)*((DF$4-$E95+1)/($I95*($I95+1)/2)*$C95))+($J95="custom")*CustomCF!CY95</f>
        <v>0</v>
      </c>
      <c r="DG95" s="19">
        <f>($J95="Bell Curve")*(_xlfn.NORM.DIST(AND(DG$4&gt;=$E95,DG$4&lt;=$G95)*(DG$4-$E95+1),$I95/2,$L95,TRUE)-_xlfn.NORM.DIST(AND(DG$4&gt;=$E95,DG$4&lt;=$G95)*(DF$4-$E95+1),$I95/2,$L95,TRUE))/(1-2*_xlfn.NORM.DIST(0,$I95/2,$L95,TRUE))*$C95+($J95="Steady Growth")*(AND(DG$4&gt;=$E95,DG$4&lt;=$G95)*((DG$4-$E95+1)/($I95*($I95+1)/2)*$C95))+($J95="custom")*CustomCF!CZ95</f>
        <v>0</v>
      </c>
      <c r="DH95" s="19">
        <f>($J95="Bell Curve")*(_xlfn.NORM.DIST(AND(DH$4&gt;=$E95,DH$4&lt;=$G95)*(DH$4-$E95+1),$I95/2,$L95,TRUE)-_xlfn.NORM.DIST(AND(DH$4&gt;=$E95,DH$4&lt;=$G95)*(DG$4-$E95+1),$I95/2,$L95,TRUE))/(1-2*_xlfn.NORM.DIST(0,$I95/2,$L95,TRUE))*$C95+($J95="Steady Growth")*(AND(DH$4&gt;=$E95,DH$4&lt;=$G95)*((DH$4-$E95+1)/($I95*($I95+1)/2)*$C95))+($J95="custom")*CustomCF!DA95</f>
        <v>0</v>
      </c>
      <c r="DI95" s="19">
        <f>($J95="Bell Curve")*(_xlfn.NORM.DIST(AND(DI$4&gt;=$E95,DI$4&lt;=$G95)*(DI$4-$E95+1),$I95/2,$L95,TRUE)-_xlfn.NORM.DIST(AND(DI$4&gt;=$E95,DI$4&lt;=$G95)*(DH$4-$E95+1),$I95/2,$L95,TRUE))/(1-2*_xlfn.NORM.DIST(0,$I95/2,$L95,TRUE))*$C95+($J95="Steady Growth")*(AND(DI$4&gt;=$E95,DI$4&lt;=$G95)*((DI$4-$E95+1)/($I95*($I95+1)/2)*$C95))+($J95="custom")*CustomCF!DB95</f>
        <v>0</v>
      </c>
      <c r="DJ95" s="19">
        <f>($J95="Bell Curve")*(_xlfn.NORM.DIST(AND(DJ$4&gt;=$E95,DJ$4&lt;=$G95)*(DJ$4-$E95+1),$I95/2,$L95,TRUE)-_xlfn.NORM.DIST(AND(DJ$4&gt;=$E95,DJ$4&lt;=$G95)*(DI$4-$E95+1),$I95/2,$L95,TRUE))/(1-2*_xlfn.NORM.DIST(0,$I95/2,$L95,TRUE))*$C95+($J95="Steady Growth")*(AND(DJ$4&gt;=$E95,DJ$4&lt;=$G95)*((DJ$4-$E95+1)/($I95*($I95+1)/2)*$C95))+($J95="custom")*CustomCF!DC95</f>
        <v>0</v>
      </c>
      <c r="DK95" s="19">
        <f>($J95="Bell Curve")*(_xlfn.NORM.DIST(AND(DK$4&gt;=$E95,DK$4&lt;=$G95)*(DK$4-$E95+1),$I95/2,$L95,TRUE)-_xlfn.NORM.DIST(AND(DK$4&gt;=$E95,DK$4&lt;=$G95)*(DJ$4-$E95+1),$I95/2,$L95,TRUE))/(1-2*_xlfn.NORM.DIST(0,$I95/2,$L95,TRUE))*$C95+($J95="Steady Growth")*(AND(DK$4&gt;=$E95,DK$4&lt;=$G95)*((DK$4-$E95+1)/($I95*($I95+1)/2)*$C95))+($J95="custom")*CustomCF!DD95</f>
        <v>0</v>
      </c>
      <c r="DL95" s="19">
        <f>($J95="Bell Curve")*(_xlfn.NORM.DIST(AND(DL$4&gt;=$E95,DL$4&lt;=$G95)*(DL$4-$E95+1),$I95/2,$L95,TRUE)-_xlfn.NORM.DIST(AND(DL$4&gt;=$E95,DL$4&lt;=$G95)*(DK$4-$E95+1),$I95/2,$L95,TRUE))/(1-2*_xlfn.NORM.DIST(0,$I95/2,$L95,TRUE))*$C95+($J95="Steady Growth")*(AND(DL$4&gt;=$E95,DL$4&lt;=$G95)*((DL$4-$E95+1)/($I95*($I95+1)/2)*$C95))+($J95="custom")*CustomCF!DE95</f>
        <v>0</v>
      </c>
      <c r="DM95" s="19">
        <f>($J95="Bell Curve")*(_xlfn.NORM.DIST(AND(DM$4&gt;=$E95,DM$4&lt;=$G95)*(DM$4-$E95+1),$I95/2,$L95,TRUE)-_xlfn.NORM.DIST(AND(DM$4&gt;=$E95,DM$4&lt;=$G95)*(DL$4-$E95+1),$I95/2,$L95,TRUE))/(1-2*_xlfn.NORM.DIST(0,$I95/2,$L95,TRUE))*$C95+($J95="Steady Growth")*(AND(DM$4&gt;=$E95,DM$4&lt;=$G95)*((DM$4-$E95+1)/($I95*($I95+1)/2)*$C95))+($J95="custom")*CustomCF!DF95</f>
        <v>0</v>
      </c>
      <c r="DN95" s="19">
        <f>($J95="Bell Curve")*(_xlfn.NORM.DIST(AND(DN$4&gt;=$E95,DN$4&lt;=$G95)*(DN$4-$E95+1),$I95/2,$L95,TRUE)-_xlfn.NORM.DIST(AND(DN$4&gt;=$E95,DN$4&lt;=$G95)*(DM$4-$E95+1),$I95/2,$L95,TRUE))/(1-2*_xlfn.NORM.DIST(0,$I95/2,$L95,TRUE))*$C95+($J95="Steady Growth")*(AND(DN$4&gt;=$E95,DN$4&lt;=$G95)*((DN$4-$E95+1)/($I95*($I95+1)/2)*$C95))+($J95="custom")*CustomCF!DG95</f>
        <v>0</v>
      </c>
      <c r="DO95" s="19">
        <f>($J95="Bell Curve")*(_xlfn.NORM.DIST(AND(DO$4&gt;=$E95,DO$4&lt;=$G95)*(DO$4-$E95+1),$I95/2,$L95,TRUE)-_xlfn.NORM.DIST(AND(DO$4&gt;=$E95,DO$4&lt;=$G95)*(DN$4-$E95+1),$I95/2,$L95,TRUE))/(1-2*_xlfn.NORM.DIST(0,$I95/2,$L95,TRUE))*$C95+($J95="Steady Growth")*(AND(DO$4&gt;=$E95,DO$4&lt;=$G95)*((DO$4-$E95+1)/($I95*($I95+1)/2)*$C95))+($J95="custom")*CustomCF!DH95</f>
        <v>0</v>
      </c>
      <c r="DP95" s="19">
        <f>($J95="Bell Curve")*(_xlfn.NORM.DIST(AND(DP$4&gt;=$E95,DP$4&lt;=$G95)*(DP$4-$E95+1),$I95/2,$L95,TRUE)-_xlfn.NORM.DIST(AND(DP$4&gt;=$E95,DP$4&lt;=$G95)*(DO$4-$E95+1),$I95/2,$L95,TRUE))/(1-2*_xlfn.NORM.DIST(0,$I95/2,$L95,TRUE))*$C95+($J95="Steady Growth")*(AND(DP$4&gt;=$E95,DP$4&lt;=$G95)*((DP$4-$E95+1)/($I95*($I95+1)/2)*$C95))+($J95="custom")*CustomCF!DI95</f>
        <v>0</v>
      </c>
      <c r="DQ95" s="19">
        <f>($J95="Bell Curve")*(_xlfn.NORM.DIST(AND(DQ$4&gt;=$E95,DQ$4&lt;=$G95)*(DQ$4-$E95+1),$I95/2,$L95,TRUE)-_xlfn.NORM.DIST(AND(DQ$4&gt;=$E95,DQ$4&lt;=$G95)*(DP$4-$E95+1),$I95/2,$L95,TRUE))/(1-2*_xlfn.NORM.DIST(0,$I95/2,$L95,TRUE))*$C95+($J95="Steady Growth")*(AND(DQ$4&gt;=$E95,DQ$4&lt;=$G95)*((DQ$4-$E95+1)/($I95*($I95+1)/2)*$C95))+($J95="custom")*CustomCF!DJ95</f>
        <v>0</v>
      </c>
      <c r="DR95" s="19">
        <f>($J95="Bell Curve")*(_xlfn.NORM.DIST(AND(DR$4&gt;=$E95,DR$4&lt;=$G95)*(DR$4-$E95+1),$I95/2,$L95,TRUE)-_xlfn.NORM.DIST(AND(DR$4&gt;=$E95,DR$4&lt;=$G95)*(DQ$4-$E95+1),$I95/2,$L95,TRUE))/(1-2*_xlfn.NORM.DIST(0,$I95/2,$L95,TRUE))*$C95+($J95="Steady Growth")*(AND(DR$4&gt;=$E95,DR$4&lt;=$G95)*((DR$4-$E95+1)/($I95*($I95+1)/2)*$C95))+($J95="custom")*CustomCF!DK95</f>
        <v>0</v>
      </c>
      <c r="DS95" s="19">
        <f>($J95="Bell Curve")*(_xlfn.NORM.DIST(AND(DS$4&gt;=$E95,DS$4&lt;=$G95)*(DS$4-$E95+1),$I95/2,$L95,TRUE)-_xlfn.NORM.DIST(AND(DS$4&gt;=$E95,DS$4&lt;=$G95)*(DR$4-$E95+1),$I95/2,$L95,TRUE))/(1-2*_xlfn.NORM.DIST(0,$I95/2,$L95,TRUE))*$C95+($J95="Steady Growth")*(AND(DS$4&gt;=$E95,DS$4&lt;=$G95)*((DS$4-$E95+1)/($I95*($I95+1)/2)*$C95))+($J95="custom")*CustomCF!DL95</f>
        <v>0</v>
      </c>
      <c r="DT95" s="19">
        <f>($J95="Bell Curve")*(_xlfn.NORM.DIST(AND(DT$4&gt;=$E95,DT$4&lt;=$G95)*(DT$4-$E95+1),$I95/2,$L95,TRUE)-_xlfn.NORM.DIST(AND(DT$4&gt;=$E95,DT$4&lt;=$G95)*(DS$4-$E95+1),$I95/2,$L95,TRUE))/(1-2*_xlfn.NORM.DIST(0,$I95/2,$L95,TRUE))*$C95+($J95="Steady Growth")*(AND(DT$4&gt;=$E95,DT$4&lt;=$G95)*((DT$4-$E95+1)/($I95*($I95+1)/2)*$C95))+($J95="custom")*CustomCF!DM95</f>
        <v>0</v>
      </c>
      <c r="DU95" s="19">
        <f>($J95="Bell Curve")*(_xlfn.NORM.DIST(AND(DU$4&gt;=$E95,DU$4&lt;=$G95)*(DU$4-$E95+1),$I95/2,$L95,TRUE)-_xlfn.NORM.DIST(AND(DU$4&gt;=$E95,DU$4&lt;=$G95)*(DT$4-$E95+1),$I95/2,$L95,TRUE))/(1-2*_xlfn.NORM.DIST(0,$I95/2,$L95,TRUE))*$C95+($J95="Steady Growth")*(AND(DU$4&gt;=$E95,DU$4&lt;=$G95)*((DU$4-$E95+1)/($I95*($I95+1)/2)*$C95))+($J95="custom")*CustomCF!DN95</f>
        <v>0</v>
      </c>
      <c r="DV95" s="19">
        <f>($J95="Bell Curve")*(_xlfn.NORM.DIST(AND(DV$4&gt;=$E95,DV$4&lt;=$G95)*(DV$4-$E95+1),$I95/2,$L95,TRUE)-_xlfn.NORM.DIST(AND(DV$4&gt;=$E95,DV$4&lt;=$G95)*(DU$4-$E95+1),$I95/2,$L95,TRUE))/(1-2*_xlfn.NORM.DIST(0,$I95/2,$L95,TRUE))*$C95+($J95="Steady Growth")*(AND(DV$4&gt;=$E95,DV$4&lt;=$G95)*((DV$4-$E95+1)/($I95*($I95+1)/2)*$C95))+($J95="custom")*CustomCF!DO95</f>
        <v>0</v>
      </c>
      <c r="DW95" s="19">
        <f>($J95="Bell Curve")*(_xlfn.NORM.DIST(AND(DW$4&gt;=$E95,DW$4&lt;=$G95)*(DW$4-$E95+1),$I95/2,$L95,TRUE)-_xlfn.NORM.DIST(AND(DW$4&gt;=$E95,DW$4&lt;=$G95)*(DV$4-$E95+1),$I95/2,$L95,TRUE))/(1-2*_xlfn.NORM.DIST(0,$I95/2,$L95,TRUE))*$C95+($J95="Steady Growth")*(AND(DW$4&gt;=$E95,DW$4&lt;=$G95)*((DW$4-$E95+1)/($I95*($I95+1)/2)*$C95))+($J95="custom")*CustomCF!DP95</f>
        <v>0</v>
      </c>
      <c r="DX95" s="19">
        <f>($J95="Bell Curve")*(_xlfn.NORM.DIST(AND(DX$4&gt;=$E95,DX$4&lt;=$G95)*(DX$4-$E95+1),$I95/2,$L95,TRUE)-_xlfn.NORM.DIST(AND(DX$4&gt;=$E95,DX$4&lt;=$G95)*(DW$4-$E95+1),$I95/2,$L95,TRUE))/(1-2*_xlfn.NORM.DIST(0,$I95/2,$L95,TRUE))*$C95+($J95="Steady Growth")*(AND(DX$4&gt;=$E95,DX$4&lt;=$G95)*((DX$4-$E95+1)/($I95*($I95+1)/2)*$C95))+($J95="custom")*CustomCF!DQ95</f>
        <v>0</v>
      </c>
      <c r="DY95" s="19">
        <f>($J95="Bell Curve")*(_xlfn.NORM.DIST(AND(DY$4&gt;=$E95,DY$4&lt;=$G95)*(DY$4-$E95+1),$I95/2,$L95,TRUE)-_xlfn.NORM.DIST(AND(DY$4&gt;=$E95,DY$4&lt;=$G95)*(DX$4-$E95+1),$I95/2,$L95,TRUE))/(1-2*_xlfn.NORM.DIST(0,$I95/2,$L95,TRUE))*$C95+($J95="Steady Growth")*(AND(DY$4&gt;=$E95,DY$4&lt;=$G95)*((DY$4-$E95+1)/($I95*($I95+1)/2)*$C95))+($J95="custom")*CustomCF!DR95</f>
        <v>0</v>
      </c>
      <c r="DZ95" s="19">
        <f>($J95="Bell Curve")*(_xlfn.NORM.DIST(AND(DZ$4&gt;=$E95,DZ$4&lt;=$G95)*(DZ$4-$E95+1),$I95/2,$L95,TRUE)-_xlfn.NORM.DIST(AND(DZ$4&gt;=$E95,DZ$4&lt;=$G95)*(DY$4-$E95+1),$I95/2,$L95,TRUE))/(1-2*_xlfn.NORM.DIST(0,$I95/2,$L95,TRUE))*$C95+($J95="Steady Growth")*(AND(DZ$4&gt;=$E95,DZ$4&lt;=$G95)*((DZ$4-$E95+1)/($I95*($I95+1)/2)*$C95))+($J95="custom")*CustomCF!DS95</f>
        <v>0</v>
      </c>
      <c r="EA95" s="19">
        <f>($J95="Bell Curve")*(_xlfn.NORM.DIST(AND(EA$4&gt;=$E95,EA$4&lt;=$G95)*(EA$4-$E95+1),$I95/2,$L95,TRUE)-_xlfn.NORM.DIST(AND(EA$4&gt;=$E95,EA$4&lt;=$G95)*(DZ$4-$E95+1),$I95/2,$L95,TRUE))/(1-2*_xlfn.NORM.DIST(0,$I95/2,$L95,TRUE))*$C95+($J95="Steady Growth")*(AND(EA$4&gt;=$E95,EA$4&lt;=$G95)*((EA$4-$E95+1)/($I95*($I95+1)/2)*$C95))+($J95="custom")*CustomCF!DT95</f>
        <v>0</v>
      </c>
      <c r="EB95" s="19">
        <f>($J95="Bell Curve")*(_xlfn.NORM.DIST(AND(EB$4&gt;=$E95,EB$4&lt;=$G95)*(EB$4-$E95+1),$I95/2,$L95,TRUE)-_xlfn.NORM.DIST(AND(EB$4&gt;=$E95,EB$4&lt;=$G95)*(EA$4-$E95+1),$I95/2,$L95,TRUE))/(1-2*_xlfn.NORM.DIST(0,$I95/2,$L95,TRUE))*$C95+($J95="Steady Growth")*(AND(EB$4&gt;=$E95,EB$4&lt;=$G95)*((EB$4-$E95+1)/($I95*($I95+1)/2)*$C95))+($J95="custom")*CustomCF!DU95</f>
        <v>0</v>
      </c>
      <c r="EC95" s="19">
        <f>($J95="Bell Curve")*(_xlfn.NORM.DIST(AND(EC$4&gt;=$E95,EC$4&lt;=$G95)*(EC$4-$E95+1),$I95/2,$L95,TRUE)-_xlfn.NORM.DIST(AND(EC$4&gt;=$E95,EC$4&lt;=$G95)*(EB$4-$E95+1),$I95/2,$L95,TRUE))/(1-2*_xlfn.NORM.DIST(0,$I95/2,$L95,TRUE))*$C95+($J95="Steady Growth")*(AND(EC$4&gt;=$E95,EC$4&lt;=$G95)*((EC$4-$E95+1)/($I95*($I95+1)/2)*$C95))+($J95="custom")*CustomCF!DV95</f>
        <v>0</v>
      </c>
      <c r="ED95" s="19">
        <f>($J95="Bell Curve")*(_xlfn.NORM.DIST(AND(ED$4&gt;=$E95,ED$4&lt;=$G95)*(ED$4-$E95+1),$I95/2,$L95,TRUE)-_xlfn.NORM.DIST(AND(ED$4&gt;=$E95,ED$4&lt;=$G95)*(EC$4-$E95+1),$I95/2,$L95,TRUE))/(1-2*_xlfn.NORM.DIST(0,$I95/2,$L95,TRUE))*$C95+($J95="Steady Growth")*(AND(ED$4&gt;=$E95,ED$4&lt;=$G95)*((ED$4-$E95+1)/($I95*($I95+1)/2)*$C95))+($J95="custom")*CustomCF!DW95</f>
        <v>0</v>
      </c>
      <c r="EE95" s="19">
        <f>($J95="Bell Curve")*(_xlfn.NORM.DIST(AND(EE$4&gt;=$E95,EE$4&lt;=$G95)*(EE$4-$E95+1),$I95/2,$L95,TRUE)-_xlfn.NORM.DIST(AND(EE$4&gt;=$E95,EE$4&lt;=$G95)*(ED$4-$E95+1),$I95/2,$L95,TRUE))/(1-2*_xlfn.NORM.DIST(0,$I95/2,$L95,TRUE))*$C95+($J95="Steady Growth")*(AND(EE$4&gt;=$E95,EE$4&lt;=$G95)*((EE$4-$E95+1)/($I95*($I95+1)/2)*$C95))+($J95="custom")*CustomCF!DX95</f>
        <v>0</v>
      </c>
      <c r="EF95" s="121">
        <f>($J95="Bell Curve")*(_xlfn.NORM.DIST(AND(EF$4&gt;=$E95,EF$4&lt;=$G95)*(EF$4-$E95+1),$I95/2,$L95,TRUE)-_xlfn.NORM.DIST(AND(EF$4&gt;=$E95,EF$4&lt;=$G95)*(EE$4-$E95+1),$I95/2,$L95,TRUE))/(1-2*_xlfn.NORM.DIST(0,$I95/2,$L95,TRUE))*$C95+($J95="Steady Growth")*(AND(EF$4&gt;=$E95,EF$4&lt;=$G95)*((EF$4-$E95+1)/($I95*($I95+1)/2)*$C95))+($J95="custom")*CustomCF!DY95</f>
        <v>0</v>
      </c>
    </row>
    <row r="96" spans="2:136" hidden="1" outlineLevel="1" x14ac:dyDescent="0.2">
      <c r="B96" s="103">
        <f>Budget!W15</f>
        <v>0</v>
      </c>
      <c r="C96" s="19">
        <f>Budget!X15</f>
        <v>0</v>
      </c>
      <c r="D96" s="19" t="str">
        <f t="shared" si="37"/>
        <v/>
      </c>
      <c r="E96" s="92">
        <v>20</v>
      </c>
      <c r="F96" s="18">
        <f>IF(J96="Custom",CustomCF!E96,INDEX($P$6:$EF$6,MATCH(E96,$P$4:$EF$4,0)))</f>
        <v>46630</v>
      </c>
      <c r="G96" s="92">
        <v>38</v>
      </c>
      <c r="H96" s="18">
        <f>IF(J96="Custom",CustomCF!F96,INDEX($P$6:$EF$6,MATCH(G96,$P$4:$EF$4,0)))</f>
        <v>47177</v>
      </c>
      <c r="I96" s="9">
        <f t="shared" si="32"/>
        <v>19</v>
      </c>
      <c r="J96" s="92" t="s">
        <v>30</v>
      </c>
      <c r="K96" s="92" t="s">
        <v>31</v>
      </c>
      <c r="L96" s="9">
        <f t="shared" si="38"/>
        <v>10000000</v>
      </c>
      <c r="M96" s="107">
        <f t="shared" si="23"/>
        <v>0</v>
      </c>
      <c r="N96" s="112" t="str">
        <f t="shared" si="31"/>
        <v>OK</v>
      </c>
      <c r="O96" s="112"/>
      <c r="P96" s="19">
        <f>($J96="Bell Curve")*(_xlfn.NORM.DIST(AND(P$4&gt;=$E96,P$4&lt;=$G96)*(P$4-$E96+1),$I96/2,$L96,TRUE)-_xlfn.NORM.DIST(AND(P$4&gt;=$E96,P$4&lt;=$G96)*(N$4-$E96+1),$I96/2,$L96,TRUE))/(1-2*_xlfn.NORM.DIST(0,$I96/2,$L96,TRUE))*$C96+($J96="Steady Growth")*(AND(P$4&gt;=$E96,P$4&lt;=$G96)*((P$4-$E96+1)/($I96*($I96+1)/2)*$C96))+($J96="custom")*CustomCF!I96</f>
        <v>0</v>
      </c>
      <c r="Q96" s="19">
        <f>($J96="Bell Curve")*(_xlfn.NORM.DIST(AND(Q$4&gt;=$E96,Q$4&lt;=$G96)*(Q$4-$E96+1),$I96/2,$L96,TRUE)-_xlfn.NORM.DIST(AND(Q$4&gt;=$E96,Q$4&lt;=$G96)*(P$4-$E96+1),$I96/2,$L96,TRUE))/(1-2*_xlfn.NORM.DIST(0,$I96/2,$L96,TRUE))*$C96+($J96="Steady Growth")*(AND(Q$4&gt;=$E96,Q$4&lt;=$G96)*((Q$4-$E96+1)/($I96*($I96+1)/2)*$C96))+($J96="custom")*CustomCF!J96</f>
        <v>0</v>
      </c>
      <c r="R96" s="19">
        <f>($J96="Bell Curve")*(_xlfn.NORM.DIST(AND(R$4&gt;=$E96,R$4&lt;=$G96)*(R$4-$E96+1),$I96/2,$L96,TRUE)-_xlfn.NORM.DIST(AND(R$4&gt;=$E96,R$4&lt;=$G96)*(Q$4-$E96+1),$I96/2,$L96,TRUE))/(1-2*_xlfn.NORM.DIST(0,$I96/2,$L96,TRUE))*$C96+($J96="Steady Growth")*(AND(R$4&gt;=$E96,R$4&lt;=$G96)*((R$4-$E96+1)/($I96*($I96+1)/2)*$C96))+($J96="custom")*CustomCF!K96</f>
        <v>0</v>
      </c>
      <c r="S96" s="19">
        <f>($J96="Bell Curve")*(_xlfn.NORM.DIST(AND(S$4&gt;=$E96,S$4&lt;=$G96)*(S$4-$E96+1),$I96/2,$L96,TRUE)-_xlfn.NORM.DIST(AND(S$4&gt;=$E96,S$4&lt;=$G96)*(R$4-$E96+1),$I96/2,$L96,TRUE))/(1-2*_xlfn.NORM.DIST(0,$I96/2,$L96,TRUE))*$C96+($J96="Steady Growth")*(AND(S$4&gt;=$E96,S$4&lt;=$G96)*((S$4-$E96+1)/($I96*($I96+1)/2)*$C96))+($J96="custom")*CustomCF!L96</f>
        <v>0</v>
      </c>
      <c r="T96" s="19">
        <f>($J96="Bell Curve")*(_xlfn.NORM.DIST(AND(T$4&gt;=$E96,T$4&lt;=$G96)*(T$4-$E96+1),$I96/2,$L96,TRUE)-_xlfn.NORM.DIST(AND(T$4&gt;=$E96,T$4&lt;=$G96)*(S$4-$E96+1),$I96/2,$L96,TRUE))/(1-2*_xlfn.NORM.DIST(0,$I96/2,$L96,TRUE))*$C96+($J96="Steady Growth")*(AND(T$4&gt;=$E96,T$4&lt;=$G96)*((T$4-$E96+1)/($I96*($I96+1)/2)*$C96))+($J96="custom")*CustomCF!M96</f>
        <v>0</v>
      </c>
      <c r="U96" s="19">
        <f>($J96="Bell Curve")*(_xlfn.NORM.DIST(AND(U$4&gt;=$E96,U$4&lt;=$G96)*(U$4-$E96+1),$I96/2,$L96,TRUE)-_xlfn.NORM.DIST(AND(U$4&gt;=$E96,U$4&lt;=$G96)*(T$4-$E96+1),$I96/2,$L96,TRUE))/(1-2*_xlfn.NORM.DIST(0,$I96/2,$L96,TRUE))*$C96+($J96="Steady Growth")*(AND(U$4&gt;=$E96,U$4&lt;=$G96)*((U$4-$E96+1)/($I96*($I96+1)/2)*$C96))+($J96="custom")*CustomCF!N96</f>
        <v>0</v>
      </c>
      <c r="V96" s="19">
        <f>($J96="Bell Curve")*(_xlfn.NORM.DIST(AND(V$4&gt;=$E96,V$4&lt;=$G96)*(V$4-$E96+1),$I96/2,$L96,TRUE)-_xlfn.NORM.DIST(AND(V$4&gt;=$E96,V$4&lt;=$G96)*(U$4-$E96+1),$I96/2,$L96,TRUE))/(1-2*_xlfn.NORM.DIST(0,$I96/2,$L96,TRUE))*$C96+($J96="Steady Growth")*(AND(V$4&gt;=$E96,V$4&lt;=$G96)*((V$4-$E96+1)/($I96*($I96+1)/2)*$C96))+($J96="custom")*CustomCF!O96</f>
        <v>0</v>
      </c>
      <c r="W96" s="19">
        <f>($J96="Bell Curve")*(_xlfn.NORM.DIST(AND(W$4&gt;=$E96,W$4&lt;=$G96)*(W$4-$E96+1),$I96/2,$L96,TRUE)-_xlfn.NORM.DIST(AND(W$4&gt;=$E96,W$4&lt;=$G96)*(V$4-$E96+1),$I96/2,$L96,TRUE))/(1-2*_xlfn.NORM.DIST(0,$I96/2,$L96,TRUE))*$C96+($J96="Steady Growth")*(AND(W$4&gt;=$E96,W$4&lt;=$G96)*((W$4-$E96+1)/($I96*($I96+1)/2)*$C96))+($J96="custom")*CustomCF!P96</f>
        <v>0</v>
      </c>
      <c r="X96" s="19">
        <f>($J96="Bell Curve")*(_xlfn.NORM.DIST(AND(X$4&gt;=$E96,X$4&lt;=$G96)*(X$4-$E96+1),$I96/2,$L96,TRUE)-_xlfn.NORM.DIST(AND(X$4&gt;=$E96,X$4&lt;=$G96)*(W$4-$E96+1),$I96/2,$L96,TRUE))/(1-2*_xlfn.NORM.DIST(0,$I96/2,$L96,TRUE))*$C96+($J96="Steady Growth")*(AND(X$4&gt;=$E96,X$4&lt;=$G96)*((X$4-$E96+1)/($I96*($I96+1)/2)*$C96))+($J96="custom")*CustomCF!Q96</f>
        <v>0</v>
      </c>
      <c r="Y96" s="19">
        <f>($J96="Bell Curve")*(_xlfn.NORM.DIST(AND(Y$4&gt;=$E96,Y$4&lt;=$G96)*(Y$4-$E96+1),$I96/2,$L96,TRUE)-_xlfn.NORM.DIST(AND(Y$4&gt;=$E96,Y$4&lt;=$G96)*(X$4-$E96+1),$I96/2,$L96,TRUE))/(1-2*_xlfn.NORM.DIST(0,$I96/2,$L96,TRUE))*$C96+($J96="Steady Growth")*(AND(Y$4&gt;=$E96,Y$4&lt;=$G96)*((Y$4-$E96+1)/($I96*($I96+1)/2)*$C96))+($J96="custom")*CustomCF!R96</f>
        <v>0</v>
      </c>
      <c r="Z96" s="19">
        <f>($J96="Bell Curve")*(_xlfn.NORM.DIST(AND(Z$4&gt;=$E96,Z$4&lt;=$G96)*(Z$4-$E96+1),$I96/2,$L96,TRUE)-_xlfn.NORM.DIST(AND(Z$4&gt;=$E96,Z$4&lt;=$G96)*(Y$4-$E96+1),$I96/2,$L96,TRUE))/(1-2*_xlfn.NORM.DIST(0,$I96/2,$L96,TRUE))*$C96+($J96="Steady Growth")*(AND(Z$4&gt;=$E96,Z$4&lt;=$G96)*((Z$4-$E96+1)/($I96*($I96+1)/2)*$C96))+($J96="custom")*CustomCF!S96</f>
        <v>0</v>
      </c>
      <c r="AA96" s="19">
        <f>($J96="Bell Curve")*(_xlfn.NORM.DIST(AND(AA$4&gt;=$E96,AA$4&lt;=$G96)*(AA$4-$E96+1),$I96/2,$L96,TRUE)-_xlfn.NORM.DIST(AND(AA$4&gt;=$E96,AA$4&lt;=$G96)*(Z$4-$E96+1),$I96/2,$L96,TRUE))/(1-2*_xlfn.NORM.DIST(0,$I96/2,$L96,TRUE))*$C96+($J96="Steady Growth")*(AND(AA$4&gt;=$E96,AA$4&lt;=$G96)*((AA$4-$E96+1)/($I96*($I96+1)/2)*$C96))+($J96="custom")*CustomCF!T96</f>
        <v>0</v>
      </c>
      <c r="AB96" s="19">
        <f>($J96="Bell Curve")*(_xlfn.NORM.DIST(AND(AB$4&gt;=$E96,AB$4&lt;=$G96)*(AB$4-$E96+1),$I96/2,$L96,TRUE)-_xlfn.NORM.DIST(AND(AB$4&gt;=$E96,AB$4&lt;=$G96)*(AA$4-$E96+1),$I96/2,$L96,TRUE))/(1-2*_xlfn.NORM.DIST(0,$I96/2,$L96,TRUE))*$C96+($J96="Steady Growth")*(AND(AB$4&gt;=$E96,AB$4&lt;=$G96)*((AB$4-$E96+1)/($I96*($I96+1)/2)*$C96))+($J96="custom")*CustomCF!U96</f>
        <v>0</v>
      </c>
      <c r="AC96" s="19">
        <f>($J96="Bell Curve")*(_xlfn.NORM.DIST(AND(AC$4&gt;=$E96,AC$4&lt;=$G96)*(AC$4-$E96+1),$I96/2,$L96,TRUE)-_xlfn.NORM.DIST(AND(AC$4&gt;=$E96,AC$4&lt;=$G96)*(AB$4-$E96+1),$I96/2,$L96,TRUE))/(1-2*_xlfn.NORM.DIST(0,$I96/2,$L96,TRUE))*$C96+($J96="Steady Growth")*(AND(AC$4&gt;=$E96,AC$4&lt;=$G96)*((AC$4-$E96+1)/($I96*($I96+1)/2)*$C96))+($J96="custom")*CustomCF!V96</f>
        <v>0</v>
      </c>
      <c r="AD96" s="19">
        <f>($J96="Bell Curve")*(_xlfn.NORM.DIST(AND(AD$4&gt;=$E96,AD$4&lt;=$G96)*(AD$4-$E96+1),$I96/2,$L96,TRUE)-_xlfn.NORM.DIST(AND(AD$4&gt;=$E96,AD$4&lt;=$G96)*(AC$4-$E96+1),$I96/2,$L96,TRUE))/(1-2*_xlfn.NORM.DIST(0,$I96/2,$L96,TRUE))*$C96+($J96="Steady Growth")*(AND(AD$4&gt;=$E96,AD$4&lt;=$G96)*((AD$4-$E96+1)/($I96*($I96+1)/2)*$C96))+($J96="custom")*CustomCF!W96</f>
        <v>0</v>
      </c>
      <c r="AE96" s="19">
        <f>($J96="Bell Curve")*(_xlfn.NORM.DIST(AND(AE$4&gt;=$E96,AE$4&lt;=$G96)*(AE$4-$E96+1),$I96/2,$L96,TRUE)-_xlfn.NORM.DIST(AND(AE$4&gt;=$E96,AE$4&lt;=$G96)*(AD$4-$E96+1),$I96/2,$L96,TRUE))/(1-2*_xlfn.NORM.DIST(0,$I96/2,$L96,TRUE))*$C96+($J96="Steady Growth")*(AND(AE$4&gt;=$E96,AE$4&lt;=$G96)*((AE$4-$E96+1)/($I96*($I96+1)/2)*$C96))+($J96="custom")*CustomCF!X96</f>
        <v>0</v>
      </c>
      <c r="AF96" s="19">
        <f>($J96="Bell Curve")*(_xlfn.NORM.DIST(AND(AF$4&gt;=$E96,AF$4&lt;=$G96)*(AF$4-$E96+1),$I96/2,$L96,TRUE)-_xlfn.NORM.DIST(AND(AF$4&gt;=$E96,AF$4&lt;=$G96)*(AE$4-$E96+1),$I96/2,$L96,TRUE))/(1-2*_xlfn.NORM.DIST(0,$I96/2,$L96,TRUE))*$C96+($J96="Steady Growth")*(AND(AF$4&gt;=$E96,AF$4&lt;=$G96)*((AF$4-$E96+1)/($I96*($I96+1)/2)*$C96))+($J96="custom")*CustomCF!Y96</f>
        <v>0</v>
      </c>
      <c r="AG96" s="19">
        <f>($J96="Bell Curve")*(_xlfn.NORM.DIST(AND(AG$4&gt;=$E96,AG$4&lt;=$G96)*(AG$4-$E96+1),$I96/2,$L96,TRUE)-_xlfn.NORM.DIST(AND(AG$4&gt;=$E96,AG$4&lt;=$G96)*(AF$4-$E96+1),$I96/2,$L96,TRUE))/(1-2*_xlfn.NORM.DIST(0,$I96/2,$L96,TRUE))*$C96+($J96="Steady Growth")*(AND(AG$4&gt;=$E96,AG$4&lt;=$G96)*((AG$4-$E96+1)/($I96*($I96+1)/2)*$C96))+($J96="custom")*CustomCF!Z96</f>
        <v>0</v>
      </c>
      <c r="AH96" s="19">
        <f>($J96="Bell Curve")*(_xlfn.NORM.DIST(AND(AH$4&gt;=$E96,AH$4&lt;=$G96)*(AH$4-$E96+1),$I96/2,$L96,TRUE)-_xlfn.NORM.DIST(AND(AH$4&gt;=$E96,AH$4&lt;=$G96)*(AG$4-$E96+1),$I96/2,$L96,TRUE))/(1-2*_xlfn.NORM.DIST(0,$I96/2,$L96,TRUE))*$C96+($J96="Steady Growth")*(AND(AH$4&gt;=$E96,AH$4&lt;=$G96)*((AH$4-$E96+1)/($I96*($I96+1)/2)*$C96))+($J96="custom")*CustomCF!AA96</f>
        <v>0</v>
      </c>
      <c r="AI96" s="19">
        <f>($J96="Bell Curve")*(_xlfn.NORM.DIST(AND(AI$4&gt;=$E96,AI$4&lt;=$G96)*(AI$4-$E96+1),$I96/2,$L96,TRUE)-_xlfn.NORM.DIST(AND(AI$4&gt;=$E96,AI$4&lt;=$G96)*(AH$4-$E96+1),$I96/2,$L96,TRUE))/(1-2*_xlfn.NORM.DIST(0,$I96/2,$L96,TRUE))*$C96+($J96="Steady Growth")*(AND(AI$4&gt;=$E96,AI$4&lt;=$G96)*((AI$4-$E96+1)/($I96*($I96+1)/2)*$C96))+($J96="custom")*CustomCF!AB96</f>
        <v>0</v>
      </c>
      <c r="AJ96" s="19">
        <f>($J96="Bell Curve")*(_xlfn.NORM.DIST(AND(AJ$4&gt;=$E96,AJ$4&lt;=$G96)*(AJ$4-$E96+1),$I96/2,$L96,TRUE)-_xlfn.NORM.DIST(AND(AJ$4&gt;=$E96,AJ$4&lt;=$G96)*(AI$4-$E96+1),$I96/2,$L96,TRUE))/(1-2*_xlfn.NORM.DIST(0,$I96/2,$L96,TRUE))*$C96+($J96="Steady Growth")*(AND(AJ$4&gt;=$E96,AJ$4&lt;=$G96)*((AJ$4-$E96+1)/($I96*($I96+1)/2)*$C96))+($J96="custom")*CustomCF!AC96</f>
        <v>0</v>
      </c>
      <c r="AK96" s="19">
        <f>($J96="Bell Curve")*(_xlfn.NORM.DIST(AND(AK$4&gt;=$E96,AK$4&lt;=$G96)*(AK$4-$E96+1),$I96/2,$L96,TRUE)-_xlfn.NORM.DIST(AND(AK$4&gt;=$E96,AK$4&lt;=$G96)*(AJ$4-$E96+1),$I96/2,$L96,TRUE))/(1-2*_xlfn.NORM.DIST(0,$I96/2,$L96,TRUE))*$C96+($J96="Steady Growth")*(AND(AK$4&gt;=$E96,AK$4&lt;=$G96)*((AK$4-$E96+1)/($I96*($I96+1)/2)*$C96))+($J96="custom")*CustomCF!AD96</f>
        <v>0</v>
      </c>
      <c r="AL96" s="19">
        <f>($J96="Bell Curve")*(_xlfn.NORM.DIST(AND(AL$4&gt;=$E96,AL$4&lt;=$G96)*(AL$4-$E96+1),$I96/2,$L96,TRUE)-_xlfn.NORM.DIST(AND(AL$4&gt;=$E96,AL$4&lt;=$G96)*(AK$4-$E96+1),$I96/2,$L96,TRUE))/(1-2*_xlfn.NORM.DIST(0,$I96/2,$L96,TRUE))*$C96+($J96="Steady Growth")*(AND(AL$4&gt;=$E96,AL$4&lt;=$G96)*((AL$4-$E96+1)/($I96*($I96+1)/2)*$C96))+($J96="custom")*CustomCF!AE96</f>
        <v>0</v>
      </c>
      <c r="AM96" s="19">
        <f>($J96="Bell Curve")*(_xlfn.NORM.DIST(AND(AM$4&gt;=$E96,AM$4&lt;=$G96)*(AM$4-$E96+1),$I96/2,$L96,TRUE)-_xlfn.NORM.DIST(AND(AM$4&gt;=$E96,AM$4&lt;=$G96)*(AL$4-$E96+1),$I96/2,$L96,TRUE))/(1-2*_xlfn.NORM.DIST(0,$I96/2,$L96,TRUE))*$C96+($J96="Steady Growth")*(AND(AM$4&gt;=$E96,AM$4&lt;=$G96)*((AM$4-$E96+1)/($I96*($I96+1)/2)*$C96))+($J96="custom")*CustomCF!AF96</f>
        <v>0</v>
      </c>
      <c r="AN96" s="19">
        <f>($J96="Bell Curve")*(_xlfn.NORM.DIST(AND(AN$4&gt;=$E96,AN$4&lt;=$G96)*(AN$4-$E96+1),$I96/2,$L96,TRUE)-_xlfn.NORM.DIST(AND(AN$4&gt;=$E96,AN$4&lt;=$G96)*(AM$4-$E96+1),$I96/2,$L96,TRUE))/(1-2*_xlfn.NORM.DIST(0,$I96/2,$L96,TRUE))*$C96+($J96="Steady Growth")*(AND(AN$4&gt;=$E96,AN$4&lt;=$G96)*((AN$4-$E96+1)/($I96*($I96+1)/2)*$C96))+($J96="custom")*CustomCF!AG96</f>
        <v>0</v>
      </c>
      <c r="AO96" s="19">
        <f>($J96="Bell Curve")*(_xlfn.NORM.DIST(AND(AO$4&gt;=$E96,AO$4&lt;=$G96)*(AO$4-$E96+1),$I96/2,$L96,TRUE)-_xlfn.NORM.DIST(AND(AO$4&gt;=$E96,AO$4&lt;=$G96)*(AN$4-$E96+1),$I96/2,$L96,TRUE))/(1-2*_xlfn.NORM.DIST(0,$I96/2,$L96,TRUE))*$C96+($J96="Steady Growth")*(AND(AO$4&gt;=$E96,AO$4&lt;=$G96)*((AO$4-$E96+1)/($I96*($I96+1)/2)*$C96))+($J96="custom")*CustomCF!AH96</f>
        <v>0</v>
      </c>
      <c r="AP96" s="19">
        <f>($J96="Bell Curve")*(_xlfn.NORM.DIST(AND(AP$4&gt;=$E96,AP$4&lt;=$G96)*(AP$4-$E96+1),$I96/2,$L96,TRUE)-_xlfn.NORM.DIST(AND(AP$4&gt;=$E96,AP$4&lt;=$G96)*(AO$4-$E96+1),$I96/2,$L96,TRUE))/(1-2*_xlfn.NORM.DIST(0,$I96/2,$L96,TRUE))*$C96+($J96="Steady Growth")*(AND(AP$4&gt;=$E96,AP$4&lt;=$G96)*((AP$4-$E96+1)/($I96*($I96+1)/2)*$C96))+($J96="custom")*CustomCF!AI96</f>
        <v>0</v>
      </c>
      <c r="AQ96" s="19">
        <f>($J96="Bell Curve")*(_xlfn.NORM.DIST(AND(AQ$4&gt;=$E96,AQ$4&lt;=$G96)*(AQ$4-$E96+1),$I96/2,$L96,TRUE)-_xlfn.NORM.DIST(AND(AQ$4&gt;=$E96,AQ$4&lt;=$G96)*(AP$4-$E96+1),$I96/2,$L96,TRUE))/(1-2*_xlfn.NORM.DIST(0,$I96/2,$L96,TRUE))*$C96+($J96="Steady Growth")*(AND(AQ$4&gt;=$E96,AQ$4&lt;=$G96)*((AQ$4-$E96+1)/($I96*($I96+1)/2)*$C96))+($J96="custom")*CustomCF!AJ96</f>
        <v>0</v>
      </c>
      <c r="AR96" s="19">
        <f>($J96="Bell Curve")*(_xlfn.NORM.DIST(AND(AR$4&gt;=$E96,AR$4&lt;=$G96)*(AR$4-$E96+1),$I96/2,$L96,TRUE)-_xlfn.NORM.DIST(AND(AR$4&gt;=$E96,AR$4&lt;=$G96)*(AQ$4-$E96+1),$I96/2,$L96,TRUE))/(1-2*_xlfn.NORM.DIST(0,$I96/2,$L96,TRUE))*$C96+($J96="Steady Growth")*(AND(AR$4&gt;=$E96,AR$4&lt;=$G96)*((AR$4-$E96+1)/($I96*($I96+1)/2)*$C96))+($J96="custom")*CustomCF!AK96</f>
        <v>0</v>
      </c>
      <c r="AS96" s="19">
        <f>($J96="Bell Curve")*(_xlfn.NORM.DIST(AND(AS$4&gt;=$E96,AS$4&lt;=$G96)*(AS$4-$E96+1),$I96/2,$L96,TRUE)-_xlfn.NORM.DIST(AND(AS$4&gt;=$E96,AS$4&lt;=$G96)*(AR$4-$E96+1),$I96/2,$L96,TRUE))/(1-2*_xlfn.NORM.DIST(0,$I96/2,$L96,TRUE))*$C96+($J96="Steady Growth")*(AND(AS$4&gt;=$E96,AS$4&lt;=$G96)*((AS$4-$E96+1)/($I96*($I96+1)/2)*$C96))+($J96="custom")*CustomCF!AL96</f>
        <v>0</v>
      </c>
      <c r="AT96" s="19">
        <f>($J96="Bell Curve")*(_xlfn.NORM.DIST(AND(AT$4&gt;=$E96,AT$4&lt;=$G96)*(AT$4-$E96+1),$I96/2,$L96,TRUE)-_xlfn.NORM.DIST(AND(AT$4&gt;=$E96,AT$4&lt;=$G96)*(AS$4-$E96+1),$I96/2,$L96,TRUE))/(1-2*_xlfn.NORM.DIST(0,$I96/2,$L96,TRUE))*$C96+($J96="Steady Growth")*(AND(AT$4&gt;=$E96,AT$4&lt;=$G96)*((AT$4-$E96+1)/($I96*($I96+1)/2)*$C96))+($J96="custom")*CustomCF!AM96</f>
        <v>0</v>
      </c>
      <c r="AU96" s="19">
        <f>($J96="Bell Curve")*(_xlfn.NORM.DIST(AND(AU$4&gt;=$E96,AU$4&lt;=$G96)*(AU$4-$E96+1),$I96/2,$L96,TRUE)-_xlfn.NORM.DIST(AND(AU$4&gt;=$E96,AU$4&lt;=$G96)*(AT$4-$E96+1),$I96/2,$L96,TRUE))/(1-2*_xlfn.NORM.DIST(0,$I96/2,$L96,TRUE))*$C96+($J96="Steady Growth")*(AND(AU$4&gt;=$E96,AU$4&lt;=$G96)*((AU$4-$E96+1)/($I96*($I96+1)/2)*$C96))+($J96="custom")*CustomCF!AN96</f>
        <v>0</v>
      </c>
      <c r="AV96" s="19">
        <f>($J96="Bell Curve")*(_xlfn.NORM.DIST(AND(AV$4&gt;=$E96,AV$4&lt;=$G96)*(AV$4-$E96+1),$I96/2,$L96,TRUE)-_xlfn.NORM.DIST(AND(AV$4&gt;=$E96,AV$4&lt;=$G96)*(AU$4-$E96+1),$I96/2,$L96,TRUE))/(1-2*_xlfn.NORM.DIST(0,$I96/2,$L96,TRUE))*$C96+($J96="Steady Growth")*(AND(AV$4&gt;=$E96,AV$4&lt;=$G96)*((AV$4-$E96+1)/($I96*($I96+1)/2)*$C96))+($J96="custom")*CustomCF!AO96</f>
        <v>0</v>
      </c>
      <c r="AW96" s="19">
        <f>($J96="Bell Curve")*(_xlfn.NORM.DIST(AND(AW$4&gt;=$E96,AW$4&lt;=$G96)*(AW$4-$E96+1),$I96/2,$L96,TRUE)-_xlfn.NORM.DIST(AND(AW$4&gt;=$E96,AW$4&lt;=$G96)*(AV$4-$E96+1),$I96/2,$L96,TRUE))/(1-2*_xlfn.NORM.DIST(0,$I96/2,$L96,TRUE))*$C96+($J96="Steady Growth")*(AND(AW$4&gt;=$E96,AW$4&lt;=$G96)*((AW$4-$E96+1)/($I96*($I96+1)/2)*$C96))+($J96="custom")*CustomCF!AP96</f>
        <v>0</v>
      </c>
      <c r="AX96" s="19">
        <f>($J96="Bell Curve")*(_xlfn.NORM.DIST(AND(AX$4&gt;=$E96,AX$4&lt;=$G96)*(AX$4-$E96+1),$I96/2,$L96,TRUE)-_xlfn.NORM.DIST(AND(AX$4&gt;=$E96,AX$4&lt;=$G96)*(AW$4-$E96+1),$I96/2,$L96,TRUE))/(1-2*_xlfn.NORM.DIST(0,$I96/2,$L96,TRUE))*$C96+($J96="Steady Growth")*(AND(AX$4&gt;=$E96,AX$4&lt;=$G96)*((AX$4-$E96+1)/($I96*($I96+1)/2)*$C96))+($J96="custom")*CustomCF!AQ96</f>
        <v>0</v>
      </c>
      <c r="AY96" s="19">
        <f>($J96="Bell Curve")*(_xlfn.NORM.DIST(AND(AY$4&gt;=$E96,AY$4&lt;=$G96)*(AY$4-$E96+1),$I96/2,$L96,TRUE)-_xlfn.NORM.DIST(AND(AY$4&gt;=$E96,AY$4&lt;=$G96)*(AX$4-$E96+1),$I96/2,$L96,TRUE))/(1-2*_xlfn.NORM.DIST(0,$I96/2,$L96,TRUE))*$C96+($J96="Steady Growth")*(AND(AY$4&gt;=$E96,AY$4&lt;=$G96)*((AY$4-$E96+1)/($I96*($I96+1)/2)*$C96))+($J96="custom")*CustomCF!AR96</f>
        <v>0</v>
      </c>
      <c r="AZ96" s="19">
        <f>($J96="Bell Curve")*(_xlfn.NORM.DIST(AND(AZ$4&gt;=$E96,AZ$4&lt;=$G96)*(AZ$4-$E96+1),$I96/2,$L96,TRUE)-_xlfn.NORM.DIST(AND(AZ$4&gt;=$E96,AZ$4&lt;=$G96)*(AY$4-$E96+1),$I96/2,$L96,TRUE))/(1-2*_xlfn.NORM.DIST(0,$I96/2,$L96,TRUE))*$C96+($J96="Steady Growth")*(AND(AZ$4&gt;=$E96,AZ$4&lt;=$G96)*((AZ$4-$E96+1)/($I96*($I96+1)/2)*$C96))+($J96="custom")*CustomCF!AS96</f>
        <v>0</v>
      </c>
      <c r="BA96" s="19">
        <f>($J96="Bell Curve")*(_xlfn.NORM.DIST(AND(BA$4&gt;=$E96,BA$4&lt;=$G96)*(BA$4-$E96+1),$I96/2,$L96,TRUE)-_xlfn.NORM.DIST(AND(BA$4&gt;=$E96,BA$4&lt;=$G96)*(AZ$4-$E96+1),$I96/2,$L96,TRUE))/(1-2*_xlfn.NORM.DIST(0,$I96/2,$L96,TRUE))*$C96+($J96="Steady Growth")*(AND(BA$4&gt;=$E96,BA$4&lt;=$G96)*((BA$4-$E96+1)/($I96*($I96+1)/2)*$C96))+($J96="custom")*CustomCF!AT96</f>
        <v>0</v>
      </c>
      <c r="BB96" s="19">
        <f>($J96="Bell Curve")*(_xlfn.NORM.DIST(AND(BB$4&gt;=$E96,BB$4&lt;=$G96)*(BB$4-$E96+1),$I96/2,$L96,TRUE)-_xlfn.NORM.DIST(AND(BB$4&gt;=$E96,BB$4&lt;=$G96)*(BA$4-$E96+1),$I96/2,$L96,TRUE))/(1-2*_xlfn.NORM.DIST(0,$I96/2,$L96,TRUE))*$C96+($J96="Steady Growth")*(AND(BB$4&gt;=$E96,BB$4&lt;=$G96)*((BB$4-$E96+1)/($I96*($I96+1)/2)*$C96))+($J96="custom")*CustomCF!AU96</f>
        <v>0</v>
      </c>
      <c r="BC96" s="19">
        <f>($J96="Bell Curve")*(_xlfn.NORM.DIST(AND(BC$4&gt;=$E96,BC$4&lt;=$G96)*(BC$4-$E96+1),$I96/2,$L96,TRUE)-_xlfn.NORM.DIST(AND(BC$4&gt;=$E96,BC$4&lt;=$G96)*(BB$4-$E96+1),$I96/2,$L96,TRUE))/(1-2*_xlfn.NORM.DIST(0,$I96/2,$L96,TRUE))*$C96+($J96="Steady Growth")*(AND(BC$4&gt;=$E96,BC$4&lt;=$G96)*((BC$4-$E96+1)/($I96*($I96+1)/2)*$C96))+($J96="custom")*CustomCF!AV96</f>
        <v>0</v>
      </c>
      <c r="BD96" s="19">
        <f>($J96="Bell Curve")*(_xlfn.NORM.DIST(AND(BD$4&gt;=$E96,BD$4&lt;=$G96)*(BD$4-$E96+1),$I96/2,$L96,TRUE)-_xlfn.NORM.DIST(AND(BD$4&gt;=$E96,BD$4&lt;=$G96)*(BC$4-$E96+1),$I96/2,$L96,TRUE))/(1-2*_xlfn.NORM.DIST(0,$I96/2,$L96,TRUE))*$C96+($J96="Steady Growth")*(AND(BD$4&gt;=$E96,BD$4&lt;=$G96)*((BD$4-$E96+1)/($I96*($I96+1)/2)*$C96))+($J96="custom")*CustomCF!AW96</f>
        <v>0</v>
      </c>
      <c r="BE96" s="19">
        <f>($J96="Bell Curve")*(_xlfn.NORM.DIST(AND(BE$4&gt;=$E96,BE$4&lt;=$G96)*(BE$4-$E96+1),$I96/2,$L96,TRUE)-_xlfn.NORM.DIST(AND(BE$4&gt;=$E96,BE$4&lt;=$G96)*(BD$4-$E96+1),$I96/2,$L96,TRUE))/(1-2*_xlfn.NORM.DIST(0,$I96/2,$L96,TRUE))*$C96+($J96="Steady Growth")*(AND(BE$4&gt;=$E96,BE$4&lt;=$G96)*((BE$4-$E96+1)/($I96*($I96+1)/2)*$C96))+($J96="custom")*CustomCF!AX96</f>
        <v>0</v>
      </c>
      <c r="BF96" s="19">
        <f>($J96="Bell Curve")*(_xlfn.NORM.DIST(AND(BF$4&gt;=$E96,BF$4&lt;=$G96)*(BF$4-$E96+1),$I96/2,$L96,TRUE)-_xlfn.NORM.DIST(AND(BF$4&gt;=$E96,BF$4&lt;=$G96)*(BE$4-$E96+1),$I96/2,$L96,TRUE))/(1-2*_xlfn.NORM.DIST(0,$I96/2,$L96,TRUE))*$C96+($J96="Steady Growth")*(AND(BF$4&gt;=$E96,BF$4&lt;=$G96)*((BF$4-$E96+1)/($I96*($I96+1)/2)*$C96))+($J96="custom")*CustomCF!AY96</f>
        <v>0</v>
      </c>
      <c r="BG96" s="19">
        <f>($J96="Bell Curve")*(_xlfn.NORM.DIST(AND(BG$4&gt;=$E96,BG$4&lt;=$G96)*(BG$4-$E96+1),$I96/2,$L96,TRUE)-_xlfn.NORM.DIST(AND(BG$4&gt;=$E96,BG$4&lt;=$G96)*(BF$4-$E96+1),$I96/2,$L96,TRUE))/(1-2*_xlfn.NORM.DIST(0,$I96/2,$L96,TRUE))*$C96+($J96="Steady Growth")*(AND(BG$4&gt;=$E96,BG$4&lt;=$G96)*((BG$4-$E96+1)/($I96*($I96+1)/2)*$C96))+($J96="custom")*CustomCF!AZ96</f>
        <v>0</v>
      </c>
      <c r="BH96" s="19">
        <f>($J96="Bell Curve")*(_xlfn.NORM.DIST(AND(BH$4&gt;=$E96,BH$4&lt;=$G96)*(BH$4-$E96+1),$I96/2,$L96,TRUE)-_xlfn.NORM.DIST(AND(BH$4&gt;=$E96,BH$4&lt;=$G96)*(BG$4-$E96+1),$I96/2,$L96,TRUE))/(1-2*_xlfn.NORM.DIST(0,$I96/2,$L96,TRUE))*$C96+($J96="Steady Growth")*(AND(BH$4&gt;=$E96,BH$4&lt;=$G96)*((BH$4-$E96+1)/($I96*($I96+1)/2)*$C96))+($J96="custom")*CustomCF!BA96</f>
        <v>0</v>
      </c>
      <c r="BI96" s="19">
        <f>($J96="Bell Curve")*(_xlfn.NORM.DIST(AND(BI$4&gt;=$E96,BI$4&lt;=$G96)*(BI$4-$E96+1),$I96/2,$L96,TRUE)-_xlfn.NORM.DIST(AND(BI$4&gt;=$E96,BI$4&lt;=$G96)*(BH$4-$E96+1),$I96/2,$L96,TRUE))/(1-2*_xlfn.NORM.DIST(0,$I96/2,$L96,TRUE))*$C96+($J96="Steady Growth")*(AND(BI$4&gt;=$E96,BI$4&lt;=$G96)*((BI$4-$E96+1)/($I96*($I96+1)/2)*$C96))+($J96="custom")*CustomCF!BB96</f>
        <v>0</v>
      </c>
      <c r="BJ96" s="19">
        <f>($J96="Bell Curve")*(_xlfn.NORM.DIST(AND(BJ$4&gt;=$E96,BJ$4&lt;=$G96)*(BJ$4-$E96+1),$I96/2,$L96,TRUE)-_xlfn.NORM.DIST(AND(BJ$4&gt;=$E96,BJ$4&lt;=$G96)*(BI$4-$E96+1),$I96/2,$L96,TRUE))/(1-2*_xlfn.NORM.DIST(0,$I96/2,$L96,TRUE))*$C96+($J96="Steady Growth")*(AND(BJ$4&gt;=$E96,BJ$4&lt;=$G96)*((BJ$4-$E96+1)/($I96*($I96+1)/2)*$C96))+($J96="custom")*CustomCF!BC96</f>
        <v>0</v>
      </c>
      <c r="BK96" s="19">
        <f>($J96="Bell Curve")*(_xlfn.NORM.DIST(AND(BK$4&gt;=$E96,BK$4&lt;=$G96)*(BK$4-$E96+1),$I96/2,$L96,TRUE)-_xlfn.NORM.DIST(AND(BK$4&gt;=$E96,BK$4&lt;=$G96)*(BJ$4-$E96+1),$I96/2,$L96,TRUE))/(1-2*_xlfn.NORM.DIST(0,$I96/2,$L96,TRUE))*$C96+($J96="Steady Growth")*(AND(BK$4&gt;=$E96,BK$4&lt;=$G96)*((BK$4-$E96+1)/($I96*($I96+1)/2)*$C96))+($J96="custom")*CustomCF!BD96</f>
        <v>0</v>
      </c>
      <c r="BL96" s="19">
        <f>($J96="Bell Curve")*(_xlfn.NORM.DIST(AND(BL$4&gt;=$E96,BL$4&lt;=$G96)*(BL$4-$E96+1),$I96/2,$L96,TRUE)-_xlfn.NORM.DIST(AND(BL$4&gt;=$E96,BL$4&lt;=$G96)*(BK$4-$E96+1),$I96/2,$L96,TRUE))/(1-2*_xlfn.NORM.DIST(0,$I96/2,$L96,TRUE))*$C96+($J96="Steady Growth")*(AND(BL$4&gt;=$E96,BL$4&lt;=$G96)*((BL$4-$E96+1)/($I96*($I96+1)/2)*$C96))+($J96="custom")*CustomCF!BE96</f>
        <v>0</v>
      </c>
      <c r="BM96" s="19">
        <f>($J96="Bell Curve")*(_xlfn.NORM.DIST(AND(BM$4&gt;=$E96,BM$4&lt;=$G96)*(BM$4-$E96+1),$I96/2,$L96,TRUE)-_xlfn.NORM.DIST(AND(BM$4&gt;=$E96,BM$4&lt;=$G96)*(BL$4-$E96+1),$I96/2,$L96,TRUE))/(1-2*_xlfn.NORM.DIST(0,$I96/2,$L96,TRUE))*$C96+($J96="Steady Growth")*(AND(BM$4&gt;=$E96,BM$4&lt;=$G96)*((BM$4-$E96+1)/($I96*($I96+1)/2)*$C96))+($J96="custom")*CustomCF!BF96</f>
        <v>0</v>
      </c>
      <c r="BN96" s="19">
        <f>($J96="Bell Curve")*(_xlfn.NORM.DIST(AND(BN$4&gt;=$E96,BN$4&lt;=$G96)*(BN$4-$E96+1),$I96/2,$L96,TRUE)-_xlfn.NORM.DIST(AND(BN$4&gt;=$E96,BN$4&lt;=$G96)*(BM$4-$E96+1),$I96/2,$L96,TRUE))/(1-2*_xlfn.NORM.DIST(0,$I96/2,$L96,TRUE))*$C96+($J96="Steady Growth")*(AND(BN$4&gt;=$E96,BN$4&lt;=$G96)*((BN$4-$E96+1)/($I96*($I96+1)/2)*$C96))+($J96="custom")*CustomCF!BG96</f>
        <v>0</v>
      </c>
      <c r="BO96" s="19">
        <f>($J96="Bell Curve")*(_xlfn.NORM.DIST(AND(BO$4&gt;=$E96,BO$4&lt;=$G96)*(BO$4-$E96+1),$I96/2,$L96,TRUE)-_xlfn.NORM.DIST(AND(BO$4&gt;=$E96,BO$4&lt;=$G96)*(BN$4-$E96+1),$I96/2,$L96,TRUE))/(1-2*_xlfn.NORM.DIST(0,$I96/2,$L96,TRUE))*$C96+($J96="Steady Growth")*(AND(BO$4&gt;=$E96,BO$4&lt;=$G96)*((BO$4-$E96+1)/($I96*($I96+1)/2)*$C96))+($J96="custom")*CustomCF!BH96</f>
        <v>0</v>
      </c>
      <c r="BP96" s="19">
        <f>($J96="Bell Curve")*(_xlfn.NORM.DIST(AND(BP$4&gt;=$E96,BP$4&lt;=$G96)*(BP$4-$E96+1),$I96/2,$L96,TRUE)-_xlfn.NORM.DIST(AND(BP$4&gt;=$E96,BP$4&lt;=$G96)*(BO$4-$E96+1),$I96/2,$L96,TRUE))/(1-2*_xlfn.NORM.DIST(0,$I96/2,$L96,TRUE))*$C96+($J96="Steady Growth")*(AND(BP$4&gt;=$E96,BP$4&lt;=$G96)*((BP$4-$E96+1)/($I96*($I96+1)/2)*$C96))+($J96="custom")*CustomCF!BI96</f>
        <v>0</v>
      </c>
      <c r="BQ96" s="19">
        <f>($J96="Bell Curve")*(_xlfn.NORM.DIST(AND(BQ$4&gt;=$E96,BQ$4&lt;=$G96)*(BQ$4-$E96+1),$I96/2,$L96,TRUE)-_xlfn.NORM.DIST(AND(BQ$4&gt;=$E96,BQ$4&lt;=$G96)*(BP$4-$E96+1),$I96/2,$L96,TRUE))/(1-2*_xlfn.NORM.DIST(0,$I96/2,$L96,TRUE))*$C96+($J96="Steady Growth")*(AND(BQ$4&gt;=$E96,BQ$4&lt;=$G96)*((BQ$4-$E96+1)/($I96*($I96+1)/2)*$C96))+($J96="custom")*CustomCF!BJ96</f>
        <v>0</v>
      </c>
      <c r="BR96" s="19">
        <f>($J96="Bell Curve")*(_xlfn.NORM.DIST(AND(BR$4&gt;=$E96,BR$4&lt;=$G96)*(BR$4-$E96+1),$I96/2,$L96,TRUE)-_xlfn.NORM.DIST(AND(BR$4&gt;=$E96,BR$4&lt;=$G96)*(BQ$4-$E96+1),$I96/2,$L96,TRUE))/(1-2*_xlfn.NORM.DIST(0,$I96/2,$L96,TRUE))*$C96+($J96="Steady Growth")*(AND(BR$4&gt;=$E96,BR$4&lt;=$G96)*((BR$4-$E96+1)/($I96*($I96+1)/2)*$C96))+($J96="custom")*CustomCF!BK96</f>
        <v>0</v>
      </c>
      <c r="BS96" s="19">
        <f>($J96="Bell Curve")*(_xlfn.NORM.DIST(AND(BS$4&gt;=$E96,BS$4&lt;=$G96)*(BS$4-$E96+1),$I96/2,$L96,TRUE)-_xlfn.NORM.DIST(AND(BS$4&gt;=$E96,BS$4&lt;=$G96)*(BR$4-$E96+1),$I96/2,$L96,TRUE))/(1-2*_xlfn.NORM.DIST(0,$I96/2,$L96,TRUE))*$C96+($J96="Steady Growth")*(AND(BS$4&gt;=$E96,BS$4&lt;=$G96)*((BS$4-$E96+1)/($I96*($I96+1)/2)*$C96))+($J96="custom")*CustomCF!BL96</f>
        <v>0</v>
      </c>
      <c r="BT96" s="19">
        <f>($J96="Bell Curve")*(_xlfn.NORM.DIST(AND(BT$4&gt;=$E96,BT$4&lt;=$G96)*(BT$4-$E96+1),$I96/2,$L96,TRUE)-_xlfn.NORM.DIST(AND(BT$4&gt;=$E96,BT$4&lt;=$G96)*(BS$4-$E96+1),$I96/2,$L96,TRUE))/(1-2*_xlfn.NORM.DIST(0,$I96/2,$L96,TRUE))*$C96+($J96="Steady Growth")*(AND(BT$4&gt;=$E96,BT$4&lt;=$G96)*((BT$4-$E96+1)/($I96*($I96+1)/2)*$C96))+($J96="custom")*CustomCF!BM96</f>
        <v>0</v>
      </c>
      <c r="BU96" s="19">
        <f>($J96="Bell Curve")*(_xlfn.NORM.DIST(AND(BU$4&gt;=$E96,BU$4&lt;=$G96)*(BU$4-$E96+1),$I96/2,$L96,TRUE)-_xlfn.NORM.DIST(AND(BU$4&gt;=$E96,BU$4&lt;=$G96)*(BT$4-$E96+1),$I96/2,$L96,TRUE))/(1-2*_xlfn.NORM.DIST(0,$I96/2,$L96,TRUE))*$C96+($J96="Steady Growth")*(AND(BU$4&gt;=$E96,BU$4&lt;=$G96)*((BU$4-$E96+1)/($I96*($I96+1)/2)*$C96))+($J96="custom")*CustomCF!BN96</f>
        <v>0</v>
      </c>
      <c r="BV96" s="19">
        <f>($J96="Bell Curve")*(_xlfn.NORM.DIST(AND(BV$4&gt;=$E96,BV$4&lt;=$G96)*(BV$4-$E96+1),$I96/2,$L96,TRUE)-_xlfn.NORM.DIST(AND(BV$4&gt;=$E96,BV$4&lt;=$G96)*(BU$4-$E96+1),$I96/2,$L96,TRUE))/(1-2*_xlfn.NORM.DIST(0,$I96/2,$L96,TRUE))*$C96+($J96="Steady Growth")*(AND(BV$4&gt;=$E96,BV$4&lt;=$G96)*((BV$4-$E96+1)/($I96*($I96+1)/2)*$C96))+($J96="custom")*CustomCF!BO96</f>
        <v>0</v>
      </c>
      <c r="BW96" s="19">
        <f>($J96="Bell Curve")*(_xlfn.NORM.DIST(AND(BW$4&gt;=$E96,BW$4&lt;=$G96)*(BW$4-$E96+1),$I96/2,$L96,TRUE)-_xlfn.NORM.DIST(AND(BW$4&gt;=$E96,BW$4&lt;=$G96)*(BV$4-$E96+1),$I96/2,$L96,TRUE))/(1-2*_xlfn.NORM.DIST(0,$I96/2,$L96,TRUE))*$C96+($J96="Steady Growth")*(AND(BW$4&gt;=$E96,BW$4&lt;=$G96)*((BW$4-$E96+1)/($I96*($I96+1)/2)*$C96))+($J96="custom")*CustomCF!BP96</f>
        <v>0</v>
      </c>
      <c r="BX96" s="19">
        <f>($J96="Bell Curve")*(_xlfn.NORM.DIST(AND(BX$4&gt;=$E96,BX$4&lt;=$G96)*(BX$4-$E96+1),$I96/2,$L96,TRUE)-_xlfn.NORM.DIST(AND(BX$4&gt;=$E96,BX$4&lt;=$G96)*(BW$4-$E96+1),$I96/2,$L96,TRUE))/(1-2*_xlfn.NORM.DIST(0,$I96/2,$L96,TRUE))*$C96+($J96="Steady Growth")*(AND(BX$4&gt;=$E96,BX$4&lt;=$G96)*((BX$4-$E96+1)/($I96*($I96+1)/2)*$C96))+($J96="custom")*CustomCF!BQ96</f>
        <v>0</v>
      </c>
      <c r="BY96" s="19">
        <f>($J96="Bell Curve")*(_xlfn.NORM.DIST(AND(BY$4&gt;=$E96,BY$4&lt;=$G96)*(BY$4-$E96+1),$I96/2,$L96,TRUE)-_xlfn.NORM.DIST(AND(BY$4&gt;=$E96,BY$4&lt;=$G96)*(BX$4-$E96+1),$I96/2,$L96,TRUE))/(1-2*_xlfn.NORM.DIST(0,$I96/2,$L96,TRUE))*$C96+($J96="Steady Growth")*(AND(BY$4&gt;=$E96,BY$4&lt;=$G96)*((BY$4-$E96+1)/($I96*($I96+1)/2)*$C96))+($J96="custom")*CustomCF!BR96</f>
        <v>0</v>
      </c>
      <c r="BZ96" s="19">
        <f>($J96="Bell Curve")*(_xlfn.NORM.DIST(AND(BZ$4&gt;=$E96,BZ$4&lt;=$G96)*(BZ$4-$E96+1),$I96/2,$L96,TRUE)-_xlfn.NORM.DIST(AND(BZ$4&gt;=$E96,BZ$4&lt;=$G96)*(BY$4-$E96+1),$I96/2,$L96,TRUE))/(1-2*_xlfn.NORM.DIST(0,$I96/2,$L96,TRUE))*$C96+($J96="Steady Growth")*(AND(BZ$4&gt;=$E96,BZ$4&lt;=$G96)*((BZ$4-$E96+1)/($I96*($I96+1)/2)*$C96))+($J96="custom")*CustomCF!BS96</f>
        <v>0</v>
      </c>
      <c r="CA96" s="19">
        <f>($J96="Bell Curve")*(_xlfn.NORM.DIST(AND(CA$4&gt;=$E96,CA$4&lt;=$G96)*(CA$4-$E96+1),$I96/2,$L96,TRUE)-_xlfn.NORM.DIST(AND(CA$4&gt;=$E96,CA$4&lt;=$G96)*(BZ$4-$E96+1),$I96/2,$L96,TRUE))/(1-2*_xlfn.NORM.DIST(0,$I96/2,$L96,TRUE))*$C96+($J96="Steady Growth")*(AND(CA$4&gt;=$E96,CA$4&lt;=$G96)*((CA$4-$E96+1)/($I96*($I96+1)/2)*$C96))+($J96="custom")*CustomCF!BT96</f>
        <v>0</v>
      </c>
      <c r="CB96" s="19">
        <f>($J96="Bell Curve")*(_xlfn.NORM.DIST(AND(CB$4&gt;=$E96,CB$4&lt;=$G96)*(CB$4-$E96+1),$I96/2,$L96,TRUE)-_xlfn.NORM.DIST(AND(CB$4&gt;=$E96,CB$4&lt;=$G96)*(CA$4-$E96+1),$I96/2,$L96,TRUE))/(1-2*_xlfn.NORM.DIST(0,$I96/2,$L96,TRUE))*$C96+($J96="Steady Growth")*(AND(CB$4&gt;=$E96,CB$4&lt;=$G96)*((CB$4-$E96+1)/($I96*($I96+1)/2)*$C96))+($J96="custom")*CustomCF!BU96</f>
        <v>0</v>
      </c>
      <c r="CC96" s="19">
        <f>($J96="Bell Curve")*(_xlfn.NORM.DIST(AND(CC$4&gt;=$E96,CC$4&lt;=$G96)*(CC$4-$E96+1),$I96/2,$L96,TRUE)-_xlfn.NORM.DIST(AND(CC$4&gt;=$E96,CC$4&lt;=$G96)*(CB$4-$E96+1),$I96/2,$L96,TRUE))/(1-2*_xlfn.NORM.DIST(0,$I96/2,$L96,TRUE))*$C96+($J96="Steady Growth")*(AND(CC$4&gt;=$E96,CC$4&lt;=$G96)*((CC$4-$E96+1)/($I96*($I96+1)/2)*$C96))+($J96="custom")*CustomCF!BV96</f>
        <v>0</v>
      </c>
      <c r="CD96" s="19">
        <f>($J96="Bell Curve")*(_xlfn.NORM.DIST(AND(CD$4&gt;=$E96,CD$4&lt;=$G96)*(CD$4-$E96+1),$I96/2,$L96,TRUE)-_xlfn.NORM.DIST(AND(CD$4&gt;=$E96,CD$4&lt;=$G96)*(CC$4-$E96+1),$I96/2,$L96,TRUE))/(1-2*_xlfn.NORM.DIST(0,$I96/2,$L96,TRUE))*$C96+($J96="Steady Growth")*(AND(CD$4&gt;=$E96,CD$4&lt;=$G96)*((CD$4-$E96+1)/($I96*($I96+1)/2)*$C96))+($J96="custom")*CustomCF!BW96</f>
        <v>0</v>
      </c>
      <c r="CE96" s="19">
        <f>($J96="Bell Curve")*(_xlfn.NORM.DIST(AND(CE$4&gt;=$E96,CE$4&lt;=$G96)*(CE$4-$E96+1),$I96/2,$L96,TRUE)-_xlfn.NORM.DIST(AND(CE$4&gt;=$E96,CE$4&lt;=$G96)*(CD$4-$E96+1),$I96/2,$L96,TRUE))/(1-2*_xlfn.NORM.DIST(0,$I96/2,$L96,TRUE))*$C96+($J96="Steady Growth")*(AND(CE$4&gt;=$E96,CE$4&lt;=$G96)*((CE$4-$E96+1)/($I96*($I96+1)/2)*$C96))+($J96="custom")*CustomCF!BX96</f>
        <v>0</v>
      </c>
      <c r="CF96" s="19">
        <f>($J96="Bell Curve")*(_xlfn.NORM.DIST(AND(CF$4&gt;=$E96,CF$4&lt;=$G96)*(CF$4-$E96+1),$I96/2,$L96,TRUE)-_xlfn.NORM.DIST(AND(CF$4&gt;=$E96,CF$4&lt;=$G96)*(CE$4-$E96+1),$I96/2,$L96,TRUE))/(1-2*_xlfn.NORM.DIST(0,$I96/2,$L96,TRUE))*$C96+($J96="Steady Growth")*(AND(CF$4&gt;=$E96,CF$4&lt;=$G96)*((CF$4-$E96+1)/($I96*($I96+1)/2)*$C96))+($J96="custom")*CustomCF!BY96</f>
        <v>0</v>
      </c>
      <c r="CG96" s="19">
        <f>($J96="Bell Curve")*(_xlfn.NORM.DIST(AND(CG$4&gt;=$E96,CG$4&lt;=$G96)*(CG$4-$E96+1),$I96/2,$L96,TRUE)-_xlfn.NORM.DIST(AND(CG$4&gt;=$E96,CG$4&lt;=$G96)*(CF$4-$E96+1),$I96/2,$L96,TRUE))/(1-2*_xlfn.NORM.DIST(0,$I96/2,$L96,TRUE))*$C96+($J96="Steady Growth")*(AND(CG$4&gt;=$E96,CG$4&lt;=$G96)*((CG$4-$E96+1)/($I96*($I96+1)/2)*$C96))+($J96="custom")*CustomCF!BZ96</f>
        <v>0</v>
      </c>
      <c r="CH96" s="19">
        <f>($J96="Bell Curve")*(_xlfn.NORM.DIST(AND(CH$4&gt;=$E96,CH$4&lt;=$G96)*(CH$4-$E96+1),$I96/2,$L96,TRUE)-_xlfn.NORM.DIST(AND(CH$4&gt;=$E96,CH$4&lt;=$G96)*(CG$4-$E96+1),$I96/2,$L96,TRUE))/(1-2*_xlfn.NORM.DIST(0,$I96/2,$L96,TRUE))*$C96+($J96="Steady Growth")*(AND(CH$4&gt;=$E96,CH$4&lt;=$G96)*((CH$4-$E96+1)/($I96*($I96+1)/2)*$C96))+($J96="custom")*CustomCF!CA96</f>
        <v>0</v>
      </c>
      <c r="CI96" s="19">
        <f>($J96="Bell Curve")*(_xlfn.NORM.DIST(AND(CI$4&gt;=$E96,CI$4&lt;=$G96)*(CI$4-$E96+1),$I96/2,$L96,TRUE)-_xlfn.NORM.DIST(AND(CI$4&gt;=$E96,CI$4&lt;=$G96)*(CH$4-$E96+1),$I96/2,$L96,TRUE))/(1-2*_xlfn.NORM.DIST(0,$I96/2,$L96,TRUE))*$C96+($J96="Steady Growth")*(AND(CI$4&gt;=$E96,CI$4&lt;=$G96)*((CI$4-$E96+1)/($I96*($I96+1)/2)*$C96))+($J96="custom")*CustomCF!CB96</f>
        <v>0</v>
      </c>
      <c r="CJ96" s="19">
        <f>($J96="Bell Curve")*(_xlfn.NORM.DIST(AND(CJ$4&gt;=$E96,CJ$4&lt;=$G96)*(CJ$4-$E96+1),$I96/2,$L96,TRUE)-_xlfn.NORM.DIST(AND(CJ$4&gt;=$E96,CJ$4&lt;=$G96)*(CI$4-$E96+1),$I96/2,$L96,TRUE))/(1-2*_xlfn.NORM.DIST(0,$I96/2,$L96,TRUE))*$C96+($J96="Steady Growth")*(AND(CJ$4&gt;=$E96,CJ$4&lt;=$G96)*((CJ$4-$E96+1)/($I96*($I96+1)/2)*$C96))+($J96="custom")*CustomCF!CC96</f>
        <v>0</v>
      </c>
      <c r="CK96" s="19">
        <f>($J96="Bell Curve")*(_xlfn.NORM.DIST(AND(CK$4&gt;=$E96,CK$4&lt;=$G96)*(CK$4-$E96+1),$I96/2,$L96,TRUE)-_xlfn.NORM.DIST(AND(CK$4&gt;=$E96,CK$4&lt;=$G96)*(CJ$4-$E96+1),$I96/2,$L96,TRUE))/(1-2*_xlfn.NORM.DIST(0,$I96/2,$L96,TRUE))*$C96+($J96="Steady Growth")*(AND(CK$4&gt;=$E96,CK$4&lt;=$G96)*((CK$4-$E96+1)/($I96*($I96+1)/2)*$C96))+($J96="custom")*CustomCF!CD96</f>
        <v>0</v>
      </c>
      <c r="CL96" s="19">
        <f>($J96="Bell Curve")*(_xlfn.NORM.DIST(AND(CL$4&gt;=$E96,CL$4&lt;=$G96)*(CL$4-$E96+1),$I96/2,$L96,TRUE)-_xlfn.NORM.DIST(AND(CL$4&gt;=$E96,CL$4&lt;=$G96)*(CK$4-$E96+1),$I96/2,$L96,TRUE))/(1-2*_xlfn.NORM.DIST(0,$I96/2,$L96,TRUE))*$C96+($J96="Steady Growth")*(AND(CL$4&gt;=$E96,CL$4&lt;=$G96)*((CL$4-$E96+1)/($I96*($I96+1)/2)*$C96))+($J96="custom")*CustomCF!CE96</f>
        <v>0</v>
      </c>
      <c r="CM96" s="19">
        <f>($J96="Bell Curve")*(_xlfn.NORM.DIST(AND(CM$4&gt;=$E96,CM$4&lt;=$G96)*(CM$4-$E96+1),$I96/2,$L96,TRUE)-_xlfn.NORM.DIST(AND(CM$4&gt;=$E96,CM$4&lt;=$G96)*(CL$4-$E96+1),$I96/2,$L96,TRUE))/(1-2*_xlfn.NORM.DIST(0,$I96/2,$L96,TRUE))*$C96+($J96="Steady Growth")*(AND(CM$4&gt;=$E96,CM$4&lt;=$G96)*((CM$4-$E96+1)/($I96*($I96+1)/2)*$C96))+($J96="custom")*CustomCF!CF96</f>
        <v>0</v>
      </c>
      <c r="CN96" s="19">
        <f>($J96="Bell Curve")*(_xlfn.NORM.DIST(AND(CN$4&gt;=$E96,CN$4&lt;=$G96)*(CN$4-$E96+1),$I96/2,$L96,TRUE)-_xlfn.NORM.DIST(AND(CN$4&gt;=$E96,CN$4&lt;=$G96)*(CM$4-$E96+1),$I96/2,$L96,TRUE))/(1-2*_xlfn.NORM.DIST(0,$I96/2,$L96,TRUE))*$C96+($J96="Steady Growth")*(AND(CN$4&gt;=$E96,CN$4&lt;=$G96)*((CN$4-$E96+1)/($I96*($I96+1)/2)*$C96))+($J96="custom")*CustomCF!CG96</f>
        <v>0</v>
      </c>
      <c r="CO96" s="19">
        <f>($J96="Bell Curve")*(_xlfn.NORM.DIST(AND(CO$4&gt;=$E96,CO$4&lt;=$G96)*(CO$4-$E96+1),$I96/2,$L96,TRUE)-_xlfn.NORM.DIST(AND(CO$4&gt;=$E96,CO$4&lt;=$G96)*(CN$4-$E96+1),$I96/2,$L96,TRUE))/(1-2*_xlfn.NORM.DIST(0,$I96/2,$L96,TRUE))*$C96+($J96="Steady Growth")*(AND(CO$4&gt;=$E96,CO$4&lt;=$G96)*((CO$4-$E96+1)/($I96*($I96+1)/2)*$C96))+($J96="custom")*CustomCF!CH96</f>
        <v>0</v>
      </c>
      <c r="CP96" s="19">
        <f>($J96="Bell Curve")*(_xlfn.NORM.DIST(AND(CP$4&gt;=$E96,CP$4&lt;=$G96)*(CP$4-$E96+1),$I96/2,$L96,TRUE)-_xlfn.NORM.DIST(AND(CP$4&gt;=$E96,CP$4&lt;=$G96)*(CO$4-$E96+1),$I96/2,$L96,TRUE))/(1-2*_xlfn.NORM.DIST(0,$I96/2,$L96,TRUE))*$C96+($J96="Steady Growth")*(AND(CP$4&gt;=$E96,CP$4&lt;=$G96)*((CP$4-$E96+1)/($I96*($I96+1)/2)*$C96))+($J96="custom")*CustomCF!CI96</f>
        <v>0</v>
      </c>
      <c r="CQ96" s="19">
        <f>($J96="Bell Curve")*(_xlfn.NORM.DIST(AND(CQ$4&gt;=$E96,CQ$4&lt;=$G96)*(CQ$4-$E96+1),$I96/2,$L96,TRUE)-_xlfn.NORM.DIST(AND(CQ$4&gt;=$E96,CQ$4&lt;=$G96)*(CP$4-$E96+1),$I96/2,$L96,TRUE))/(1-2*_xlfn.NORM.DIST(0,$I96/2,$L96,TRUE))*$C96+($J96="Steady Growth")*(AND(CQ$4&gt;=$E96,CQ$4&lt;=$G96)*((CQ$4-$E96+1)/($I96*($I96+1)/2)*$C96))+($J96="custom")*CustomCF!CJ96</f>
        <v>0</v>
      </c>
      <c r="CR96" s="19">
        <f>($J96="Bell Curve")*(_xlfn.NORM.DIST(AND(CR$4&gt;=$E96,CR$4&lt;=$G96)*(CR$4-$E96+1),$I96/2,$L96,TRUE)-_xlfn.NORM.DIST(AND(CR$4&gt;=$E96,CR$4&lt;=$G96)*(CQ$4-$E96+1),$I96/2,$L96,TRUE))/(1-2*_xlfn.NORM.DIST(0,$I96/2,$L96,TRUE))*$C96+($J96="Steady Growth")*(AND(CR$4&gt;=$E96,CR$4&lt;=$G96)*((CR$4-$E96+1)/($I96*($I96+1)/2)*$C96))+($J96="custom")*CustomCF!CK96</f>
        <v>0</v>
      </c>
      <c r="CS96" s="19">
        <f>($J96="Bell Curve")*(_xlfn.NORM.DIST(AND(CS$4&gt;=$E96,CS$4&lt;=$G96)*(CS$4-$E96+1),$I96/2,$L96,TRUE)-_xlfn.NORM.DIST(AND(CS$4&gt;=$E96,CS$4&lt;=$G96)*(CR$4-$E96+1),$I96/2,$L96,TRUE))/(1-2*_xlfn.NORM.DIST(0,$I96/2,$L96,TRUE))*$C96+($J96="Steady Growth")*(AND(CS$4&gt;=$E96,CS$4&lt;=$G96)*((CS$4-$E96+1)/($I96*($I96+1)/2)*$C96))+($J96="custom")*CustomCF!CL96</f>
        <v>0</v>
      </c>
      <c r="CT96" s="19">
        <f>($J96="Bell Curve")*(_xlfn.NORM.DIST(AND(CT$4&gt;=$E96,CT$4&lt;=$G96)*(CT$4-$E96+1),$I96/2,$L96,TRUE)-_xlfn.NORM.DIST(AND(CT$4&gt;=$E96,CT$4&lt;=$G96)*(CS$4-$E96+1),$I96/2,$L96,TRUE))/(1-2*_xlfn.NORM.DIST(0,$I96/2,$L96,TRUE))*$C96+($J96="Steady Growth")*(AND(CT$4&gt;=$E96,CT$4&lt;=$G96)*((CT$4-$E96+1)/($I96*($I96+1)/2)*$C96))+($J96="custom")*CustomCF!CM96</f>
        <v>0</v>
      </c>
      <c r="CU96" s="19">
        <f>($J96="Bell Curve")*(_xlfn.NORM.DIST(AND(CU$4&gt;=$E96,CU$4&lt;=$G96)*(CU$4-$E96+1),$I96/2,$L96,TRUE)-_xlfn.NORM.DIST(AND(CU$4&gt;=$E96,CU$4&lt;=$G96)*(CT$4-$E96+1),$I96/2,$L96,TRUE))/(1-2*_xlfn.NORM.DIST(0,$I96/2,$L96,TRUE))*$C96+($J96="Steady Growth")*(AND(CU$4&gt;=$E96,CU$4&lt;=$G96)*((CU$4-$E96+1)/($I96*($I96+1)/2)*$C96))+($J96="custom")*CustomCF!CN96</f>
        <v>0</v>
      </c>
      <c r="CV96" s="19">
        <f>($J96="Bell Curve")*(_xlfn.NORM.DIST(AND(CV$4&gt;=$E96,CV$4&lt;=$G96)*(CV$4-$E96+1),$I96/2,$L96,TRUE)-_xlfn.NORM.DIST(AND(CV$4&gt;=$E96,CV$4&lt;=$G96)*(CU$4-$E96+1),$I96/2,$L96,TRUE))/(1-2*_xlfn.NORM.DIST(0,$I96/2,$L96,TRUE))*$C96+($J96="Steady Growth")*(AND(CV$4&gt;=$E96,CV$4&lt;=$G96)*((CV$4-$E96+1)/($I96*($I96+1)/2)*$C96))+($J96="custom")*CustomCF!CO96</f>
        <v>0</v>
      </c>
      <c r="CW96" s="19">
        <f>($J96="Bell Curve")*(_xlfn.NORM.DIST(AND(CW$4&gt;=$E96,CW$4&lt;=$G96)*(CW$4-$E96+1),$I96/2,$L96,TRUE)-_xlfn.NORM.DIST(AND(CW$4&gt;=$E96,CW$4&lt;=$G96)*(CV$4-$E96+1),$I96/2,$L96,TRUE))/(1-2*_xlfn.NORM.DIST(0,$I96/2,$L96,TRUE))*$C96+($J96="Steady Growth")*(AND(CW$4&gt;=$E96,CW$4&lt;=$G96)*((CW$4-$E96+1)/($I96*($I96+1)/2)*$C96))+($J96="custom")*CustomCF!CP96</f>
        <v>0</v>
      </c>
      <c r="CX96" s="19">
        <f>($J96="Bell Curve")*(_xlfn.NORM.DIST(AND(CX$4&gt;=$E96,CX$4&lt;=$G96)*(CX$4-$E96+1),$I96/2,$L96,TRUE)-_xlfn.NORM.DIST(AND(CX$4&gt;=$E96,CX$4&lt;=$G96)*(CW$4-$E96+1),$I96/2,$L96,TRUE))/(1-2*_xlfn.NORM.DIST(0,$I96/2,$L96,TRUE))*$C96+($J96="Steady Growth")*(AND(CX$4&gt;=$E96,CX$4&lt;=$G96)*((CX$4-$E96+1)/($I96*($I96+1)/2)*$C96))+($J96="custom")*CustomCF!CQ96</f>
        <v>0</v>
      </c>
      <c r="CY96" s="19">
        <f>($J96="Bell Curve")*(_xlfn.NORM.DIST(AND(CY$4&gt;=$E96,CY$4&lt;=$G96)*(CY$4-$E96+1),$I96/2,$L96,TRUE)-_xlfn.NORM.DIST(AND(CY$4&gt;=$E96,CY$4&lt;=$G96)*(CX$4-$E96+1),$I96/2,$L96,TRUE))/(1-2*_xlfn.NORM.DIST(0,$I96/2,$L96,TRUE))*$C96+($J96="Steady Growth")*(AND(CY$4&gt;=$E96,CY$4&lt;=$G96)*((CY$4-$E96+1)/($I96*($I96+1)/2)*$C96))+($J96="custom")*CustomCF!CR96</f>
        <v>0</v>
      </c>
      <c r="CZ96" s="19">
        <f>($J96="Bell Curve")*(_xlfn.NORM.DIST(AND(CZ$4&gt;=$E96,CZ$4&lt;=$G96)*(CZ$4-$E96+1),$I96/2,$L96,TRUE)-_xlfn.NORM.DIST(AND(CZ$4&gt;=$E96,CZ$4&lt;=$G96)*(CY$4-$E96+1),$I96/2,$L96,TRUE))/(1-2*_xlfn.NORM.DIST(0,$I96/2,$L96,TRUE))*$C96+($J96="Steady Growth")*(AND(CZ$4&gt;=$E96,CZ$4&lt;=$G96)*((CZ$4-$E96+1)/($I96*($I96+1)/2)*$C96))+($J96="custom")*CustomCF!CS96</f>
        <v>0</v>
      </c>
      <c r="DA96" s="19">
        <f>($J96="Bell Curve")*(_xlfn.NORM.DIST(AND(DA$4&gt;=$E96,DA$4&lt;=$G96)*(DA$4-$E96+1),$I96/2,$L96,TRUE)-_xlfn.NORM.DIST(AND(DA$4&gt;=$E96,DA$4&lt;=$G96)*(CZ$4-$E96+1),$I96/2,$L96,TRUE))/(1-2*_xlfn.NORM.DIST(0,$I96/2,$L96,TRUE))*$C96+($J96="Steady Growth")*(AND(DA$4&gt;=$E96,DA$4&lt;=$G96)*((DA$4-$E96+1)/($I96*($I96+1)/2)*$C96))+($J96="custom")*CustomCF!CT96</f>
        <v>0</v>
      </c>
      <c r="DB96" s="19">
        <f>($J96="Bell Curve")*(_xlfn.NORM.DIST(AND(DB$4&gt;=$E96,DB$4&lt;=$G96)*(DB$4-$E96+1),$I96/2,$L96,TRUE)-_xlfn.NORM.DIST(AND(DB$4&gt;=$E96,DB$4&lt;=$G96)*(DA$4-$E96+1),$I96/2,$L96,TRUE))/(1-2*_xlfn.NORM.DIST(0,$I96/2,$L96,TRUE))*$C96+($J96="Steady Growth")*(AND(DB$4&gt;=$E96,DB$4&lt;=$G96)*((DB$4-$E96+1)/($I96*($I96+1)/2)*$C96))+($J96="custom")*CustomCF!CU96</f>
        <v>0</v>
      </c>
      <c r="DC96" s="19">
        <f>($J96="Bell Curve")*(_xlfn.NORM.DIST(AND(DC$4&gt;=$E96,DC$4&lt;=$G96)*(DC$4-$E96+1),$I96/2,$L96,TRUE)-_xlfn.NORM.DIST(AND(DC$4&gt;=$E96,DC$4&lt;=$G96)*(DB$4-$E96+1),$I96/2,$L96,TRUE))/(1-2*_xlfn.NORM.DIST(0,$I96/2,$L96,TRUE))*$C96+($J96="Steady Growth")*(AND(DC$4&gt;=$E96,DC$4&lt;=$G96)*((DC$4-$E96+1)/($I96*($I96+1)/2)*$C96))+($J96="custom")*CustomCF!CV96</f>
        <v>0</v>
      </c>
      <c r="DD96" s="19">
        <f>($J96="Bell Curve")*(_xlfn.NORM.DIST(AND(DD$4&gt;=$E96,DD$4&lt;=$G96)*(DD$4-$E96+1),$I96/2,$L96,TRUE)-_xlfn.NORM.DIST(AND(DD$4&gt;=$E96,DD$4&lt;=$G96)*(DC$4-$E96+1),$I96/2,$L96,TRUE))/(1-2*_xlfn.NORM.DIST(0,$I96/2,$L96,TRUE))*$C96+($J96="Steady Growth")*(AND(DD$4&gt;=$E96,DD$4&lt;=$G96)*((DD$4-$E96+1)/($I96*($I96+1)/2)*$C96))+($J96="custom")*CustomCF!CW96</f>
        <v>0</v>
      </c>
      <c r="DE96" s="19">
        <f>($J96="Bell Curve")*(_xlfn.NORM.DIST(AND(DE$4&gt;=$E96,DE$4&lt;=$G96)*(DE$4-$E96+1),$I96/2,$L96,TRUE)-_xlfn.NORM.DIST(AND(DE$4&gt;=$E96,DE$4&lt;=$G96)*(DD$4-$E96+1),$I96/2,$L96,TRUE))/(1-2*_xlfn.NORM.DIST(0,$I96/2,$L96,TRUE))*$C96+($J96="Steady Growth")*(AND(DE$4&gt;=$E96,DE$4&lt;=$G96)*((DE$4-$E96+1)/($I96*($I96+1)/2)*$C96))+($J96="custom")*CustomCF!CX96</f>
        <v>0</v>
      </c>
      <c r="DF96" s="19">
        <f>($J96="Bell Curve")*(_xlfn.NORM.DIST(AND(DF$4&gt;=$E96,DF$4&lt;=$G96)*(DF$4-$E96+1),$I96/2,$L96,TRUE)-_xlfn.NORM.DIST(AND(DF$4&gt;=$E96,DF$4&lt;=$G96)*(DE$4-$E96+1),$I96/2,$L96,TRUE))/(1-2*_xlfn.NORM.DIST(0,$I96/2,$L96,TRUE))*$C96+($J96="Steady Growth")*(AND(DF$4&gt;=$E96,DF$4&lt;=$G96)*((DF$4-$E96+1)/($I96*($I96+1)/2)*$C96))+($J96="custom")*CustomCF!CY96</f>
        <v>0</v>
      </c>
      <c r="DG96" s="19">
        <f>($J96="Bell Curve")*(_xlfn.NORM.DIST(AND(DG$4&gt;=$E96,DG$4&lt;=$G96)*(DG$4-$E96+1),$I96/2,$L96,TRUE)-_xlfn.NORM.DIST(AND(DG$4&gt;=$E96,DG$4&lt;=$G96)*(DF$4-$E96+1),$I96/2,$L96,TRUE))/(1-2*_xlfn.NORM.DIST(0,$I96/2,$L96,TRUE))*$C96+($J96="Steady Growth")*(AND(DG$4&gt;=$E96,DG$4&lt;=$G96)*((DG$4-$E96+1)/($I96*($I96+1)/2)*$C96))+($J96="custom")*CustomCF!CZ96</f>
        <v>0</v>
      </c>
      <c r="DH96" s="19">
        <f>($J96="Bell Curve")*(_xlfn.NORM.DIST(AND(DH$4&gt;=$E96,DH$4&lt;=$G96)*(DH$4-$E96+1),$I96/2,$L96,TRUE)-_xlfn.NORM.DIST(AND(DH$4&gt;=$E96,DH$4&lt;=$G96)*(DG$4-$E96+1),$I96/2,$L96,TRUE))/(1-2*_xlfn.NORM.DIST(0,$I96/2,$L96,TRUE))*$C96+($J96="Steady Growth")*(AND(DH$4&gt;=$E96,DH$4&lt;=$G96)*((DH$4-$E96+1)/($I96*($I96+1)/2)*$C96))+($J96="custom")*CustomCF!DA96</f>
        <v>0</v>
      </c>
      <c r="DI96" s="19">
        <f>($J96="Bell Curve")*(_xlfn.NORM.DIST(AND(DI$4&gt;=$E96,DI$4&lt;=$G96)*(DI$4-$E96+1),$I96/2,$L96,TRUE)-_xlfn.NORM.DIST(AND(DI$4&gt;=$E96,DI$4&lt;=$G96)*(DH$4-$E96+1),$I96/2,$L96,TRUE))/(1-2*_xlfn.NORM.DIST(0,$I96/2,$L96,TRUE))*$C96+($J96="Steady Growth")*(AND(DI$4&gt;=$E96,DI$4&lt;=$G96)*((DI$4-$E96+1)/($I96*($I96+1)/2)*$C96))+($J96="custom")*CustomCF!DB96</f>
        <v>0</v>
      </c>
      <c r="DJ96" s="19">
        <f>($J96="Bell Curve")*(_xlfn.NORM.DIST(AND(DJ$4&gt;=$E96,DJ$4&lt;=$G96)*(DJ$4-$E96+1),$I96/2,$L96,TRUE)-_xlfn.NORM.DIST(AND(DJ$4&gt;=$E96,DJ$4&lt;=$G96)*(DI$4-$E96+1),$I96/2,$L96,TRUE))/(1-2*_xlfn.NORM.DIST(0,$I96/2,$L96,TRUE))*$C96+($J96="Steady Growth")*(AND(DJ$4&gt;=$E96,DJ$4&lt;=$G96)*((DJ$4-$E96+1)/($I96*($I96+1)/2)*$C96))+($J96="custom")*CustomCF!DC96</f>
        <v>0</v>
      </c>
      <c r="DK96" s="19">
        <f>($J96="Bell Curve")*(_xlfn.NORM.DIST(AND(DK$4&gt;=$E96,DK$4&lt;=$G96)*(DK$4-$E96+1),$I96/2,$L96,TRUE)-_xlfn.NORM.DIST(AND(DK$4&gt;=$E96,DK$4&lt;=$G96)*(DJ$4-$E96+1),$I96/2,$L96,TRUE))/(1-2*_xlfn.NORM.DIST(0,$I96/2,$L96,TRUE))*$C96+($J96="Steady Growth")*(AND(DK$4&gt;=$E96,DK$4&lt;=$G96)*((DK$4-$E96+1)/($I96*($I96+1)/2)*$C96))+($J96="custom")*CustomCF!DD96</f>
        <v>0</v>
      </c>
      <c r="DL96" s="19">
        <f>($J96="Bell Curve")*(_xlfn.NORM.DIST(AND(DL$4&gt;=$E96,DL$4&lt;=$G96)*(DL$4-$E96+1),$I96/2,$L96,TRUE)-_xlfn.NORM.DIST(AND(DL$4&gt;=$E96,DL$4&lt;=$G96)*(DK$4-$E96+1),$I96/2,$L96,TRUE))/(1-2*_xlfn.NORM.DIST(0,$I96/2,$L96,TRUE))*$C96+($J96="Steady Growth")*(AND(DL$4&gt;=$E96,DL$4&lt;=$G96)*((DL$4-$E96+1)/($I96*($I96+1)/2)*$C96))+($J96="custom")*CustomCF!DE96</f>
        <v>0</v>
      </c>
      <c r="DM96" s="19">
        <f>($J96="Bell Curve")*(_xlfn.NORM.DIST(AND(DM$4&gt;=$E96,DM$4&lt;=$G96)*(DM$4-$E96+1),$I96/2,$L96,TRUE)-_xlfn.NORM.DIST(AND(DM$4&gt;=$E96,DM$4&lt;=$G96)*(DL$4-$E96+1),$I96/2,$L96,TRUE))/(1-2*_xlfn.NORM.DIST(0,$I96/2,$L96,TRUE))*$C96+($J96="Steady Growth")*(AND(DM$4&gt;=$E96,DM$4&lt;=$G96)*((DM$4-$E96+1)/($I96*($I96+1)/2)*$C96))+($J96="custom")*CustomCF!DF96</f>
        <v>0</v>
      </c>
      <c r="DN96" s="19">
        <f>($J96="Bell Curve")*(_xlfn.NORM.DIST(AND(DN$4&gt;=$E96,DN$4&lt;=$G96)*(DN$4-$E96+1),$I96/2,$L96,TRUE)-_xlfn.NORM.DIST(AND(DN$4&gt;=$E96,DN$4&lt;=$G96)*(DM$4-$E96+1),$I96/2,$L96,TRUE))/(1-2*_xlfn.NORM.DIST(0,$I96/2,$L96,TRUE))*$C96+($J96="Steady Growth")*(AND(DN$4&gt;=$E96,DN$4&lt;=$G96)*((DN$4-$E96+1)/($I96*($I96+1)/2)*$C96))+($J96="custom")*CustomCF!DG96</f>
        <v>0</v>
      </c>
      <c r="DO96" s="19">
        <f>($J96="Bell Curve")*(_xlfn.NORM.DIST(AND(DO$4&gt;=$E96,DO$4&lt;=$G96)*(DO$4-$E96+1),$I96/2,$L96,TRUE)-_xlfn.NORM.DIST(AND(DO$4&gt;=$E96,DO$4&lt;=$G96)*(DN$4-$E96+1),$I96/2,$L96,TRUE))/(1-2*_xlfn.NORM.DIST(0,$I96/2,$L96,TRUE))*$C96+($J96="Steady Growth")*(AND(DO$4&gt;=$E96,DO$4&lt;=$G96)*((DO$4-$E96+1)/($I96*($I96+1)/2)*$C96))+($J96="custom")*CustomCF!DH96</f>
        <v>0</v>
      </c>
      <c r="DP96" s="19">
        <f>($J96="Bell Curve")*(_xlfn.NORM.DIST(AND(DP$4&gt;=$E96,DP$4&lt;=$G96)*(DP$4-$E96+1),$I96/2,$L96,TRUE)-_xlfn.NORM.DIST(AND(DP$4&gt;=$E96,DP$4&lt;=$G96)*(DO$4-$E96+1),$I96/2,$L96,TRUE))/(1-2*_xlfn.NORM.DIST(0,$I96/2,$L96,TRUE))*$C96+($J96="Steady Growth")*(AND(DP$4&gt;=$E96,DP$4&lt;=$G96)*((DP$4-$E96+1)/($I96*($I96+1)/2)*$C96))+($J96="custom")*CustomCF!DI96</f>
        <v>0</v>
      </c>
      <c r="DQ96" s="19">
        <f>($J96="Bell Curve")*(_xlfn.NORM.DIST(AND(DQ$4&gt;=$E96,DQ$4&lt;=$G96)*(DQ$4-$E96+1),$I96/2,$L96,TRUE)-_xlfn.NORM.DIST(AND(DQ$4&gt;=$E96,DQ$4&lt;=$G96)*(DP$4-$E96+1),$I96/2,$L96,TRUE))/(1-2*_xlfn.NORM.DIST(0,$I96/2,$L96,TRUE))*$C96+($J96="Steady Growth")*(AND(DQ$4&gt;=$E96,DQ$4&lt;=$G96)*((DQ$4-$E96+1)/($I96*($I96+1)/2)*$C96))+($J96="custom")*CustomCF!DJ96</f>
        <v>0</v>
      </c>
      <c r="DR96" s="19">
        <f>($J96="Bell Curve")*(_xlfn.NORM.DIST(AND(DR$4&gt;=$E96,DR$4&lt;=$G96)*(DR$4-$E96+1),$I96/2,$L96,TRUE)-_xlfn.NORM.DIST(AND(DR$4&gt;=$E96,DR$4&lt;=$G96)*(DQ$4-$E96+1),$I96/2,$L96,TRUE))/(1-2*_xlfn.NORM.DIST(0,$I96/2,$L96,TRUE))*$C96+($J96="Steady Growth")*(AND(DR$4&gt;=$E96,DR$4&lt;=$G96)*((DR$4-$E96+1)/($I96*($I96+1)/2)*$C96))+($J96="custom")*CustomCF!DK96</f>
        <v>0</v>
      </c>
      <c r="DS96" s="19">
        <f>($J96="Bell Curve")*(_xlfn.NORM.DIST(AND(DS$4&gt;=$E96,DS$4&lt;=$G96)*(DS$4-$E96+1),$I96/2,$L96,TRUE)-_xlfn.NORM.DIST(AND(DS$4&gt;=$E96,DS$4&lt;=$G96)*(DR$4-$E96+1),$I96/2,$L96,TRUE))/(1-2*_xlfn.NORM.DIST(0,$I96/2,$L96,TRUE))*$C96+($J96="Steady Growth")*(AND(DS$4&gt;=$E96,DS$4&lt;=$G96)*((DS$4-$E96+1)/($I96*($I96+1)/2)*$C96))+($J96="custom")*CustomCF!DL96</f>
        <v>0</v>
      </c>
      <c r="DT96" s="19">
        <f>($J96="Bell Curve")*(_xlfn.NORM.DIST(AND(DT$4&gt;=$E96,DT$4&lt;=$G96)*(DT$4-$E96+1),$I96/2,$L96,TRUE)-_xlfn.NORM.DIST(AND(DT$4&gt;=$E96,DT$4&lt;=$G96)*(DS$4-$E96+1),$I96/2,$L96,TRUE))/(1-2*_xlfn.NORM.DIST(0,$I96/2,$L96,TRUE))*$C96+($J96="Steady Growth")*(AND(DT$4&gt;=$E96,DT$4&lt;=$G96)*((DT$4-$E96+1)/($I96*($I96+1)/2)*$C96))+($J96="custom")*CustomCF!DM96</f>
        <v>0</v>
      </c>
      <c r="DU96" s="19">
        <f>($J96="Bell Curve")*(_xlfn.NORM.DIST(AND(DU$4&gt;=$E96,DU$4&lt;=$G96)*(DU$4-$E96+1),$I96/2,$L96,TRUE)-_xlfn.NORM.DIST(AND(DU$4&gt;=$E96,DU$4&lt;=$G96)*(DT$4-$E96+1),$I96/2,$L96,TRUE))/(1-2*_xlfn.NORM.DIST(0,$I96/2,$L96,TRUE))*$C96+($J96="Steady Growth")*(AND(DU$4&gt;=$E96,DU$4&lt;=$G96)*((DU$4-$E96+1)/($I96*($I96+1)/2)*$C96))+($J96="custom")*CustomCF!DN96</f>
        <v>0</v>
      </c>
      <c r="DV96" s="19">
        <f>($J96="Bell Curve")*(_xlfn.NORM.DIST(AND(DV$4&gt;=$E96,DV$4&lt;=$G96)*(DV$4-$E96+1),$I96/2,$L96,TRUE)-_xlfn.NORM.DIST(AND(DV$4&gt;=$E96,DV$4&lt;=$G96)*(DU$4-$E96+1),$I96/2,$L96,TRUE))/(1-2*_xlfn.NORM.DIST(0,$I96/2,$L96,TRUE))*$C96+($J96="Steady Growth")*(AND(DV$4&gt;=$E96,DV$4&lt;=$G96)*((DV$4-$E96+1)/($I96*($I96+1)/2)*$C96))+($J96="custom")*CustomCF!DO96</f>
        <v>0</v>
      </c>
      <c r="DW96" s="19">
        <f>($J96="Bell Curve")*(_xlfn.NORM.DIST(AND(DW$4&gt;=$E96,DW$4&lt;=$G96)*(DW$4-$E96+1),$I96/2,$L96,TRUE)-_xlfn.NORM.DIST(AND(DW$4&gt;=$E96,DW$4&lt;=$G96)*(DV$4-$E96+1),$I96/2,$L96,TRUE))/(1-2*_xlfn.NORM.DIST(0,$I96/2,$L96,TRUE))*$C96+($J96="Steady Growth")*(AND(DW$4&gt;=$E96,DW$4&lt;=$G96)*((DW$4-$E96+1)/($I96*($I96+1)/2)*$C96))+($J96="custom")*CustomCF!DP96</f>
        <v>0</v>
      </c>
      <c r="DX96" s="19">
        <f>($J96="Bell Curve")*(_xlfn.NORM.DIST(AND(DX$4&gt;=$E96,DX$4&lt;=$G96)*(DX$4-$E96+1),$I96/2,$L96,TRUE)-_xlfn.NORM.DIST(AND(DX$4&gt;=$E96,DX$4&lt;=$G96)*(DW$4-$E96+1),$I96/2,$L96,TRUE))/(1-2*_xlfn.NORM.DIST(0,$I96/2,$L96,TRUE))*$C96+($J96="Steady Growth")*(AND(DX$4&gt;=$E96,DX$4&lt;=$G96)*((DX$4-$E96+1)/($I96*($I96+1)/2)*$C96))+($J96="custom")*CustomCF!DQ96</f>
        <v>0</v>
      </c>
      <c r="DY96" s="19">
        <f>($J96="Bell Curve")*(_xlfn.NORM.DIST(AND(DY$4&gt;=$E96,DY$4&lt;=$G96)*(DY$4-$E96+1),$I96/2,$L96,TRUE)-_xlfn.NORM.DIST(AND(DY$4&gt;=$E96,DY$4&lt;=$G96)*(DX$4-$E96+1),$I96/2,$L96,TRUE))/(1-2*_xlfn.NORM.DIST(0,$I96/2,$L96,TRUE))*$C96+($J96="Steady Growth")*(AND(DY$4&gt;=$E96,DY$4&lt;=$G96)*((DY$4-$E96+1)/($I96*($I96+1)/2)*$C96))+($J96="custom")*CustomCF!DR96</f>
        <v>0</v>
      </c>
      <c r="DZ96" s="19">
        <f>($J96="Bell Curve")*(_xlfn.NORM.DIST(AND(DZ$4&gt;=$E96,DZ$4&lt;=$G96)*(DZ$4-$E96+1),$I96/2,$L96,TRUE)-_xlfn.NORM.DIST(AND(DZ$4&gt;=$E96,DZ$4&lt;=$G96)*(DY$4-$E96+1),$I96/2,$L96,TRUE))/(1-2*_xlfn.NORM.DIST(0,$I96/2,$L96,TRUE))*$C96+($J96="Steady Growth")*(AND(DZ$4&gt;=$E96,DZ$4&lt;=$G96)*((DZ$4-$E96+1)/($I96*($I96+1)/2)*$C96))+($J96="custom")*CustomCF!DS96</f>
        <v>0</v>
      </c>
      <c r="EA96" s="19">
        <f>($J96="Bell Curve")*(_xlfn.NORM.DIST(AND(EA$4&gt;=$E96,EA$4&lt;=$G96)*(EA$4-$E96+1),$I96/2,$L96,TRUE)-_xlfn.NORM.DIST(AND(EA$4&gt;=$E96,EA$4&lt;=$G96)*(DZ$4-$E96+1),$I96/2,$L96,TRUE))/(1-2*_xlfn.NORM.DIST(0,$I96/2,$L96,TRUE))*$C96+($J96="Steady Growth")*(AND(EA$4&gt;=$E96,EA$4&lt;=$G96)*((EA$4-$E96+1)/($I96*($I96+1)/2)*$C96))+($J96="custom")*CustomCF!DT96</f>
        <v>0</v>
      </c>
      <c r="EB96" s="19">
        <f>($J96="Bell Curve")*(_xlfn.NORM.DIST(AND(EB$4&gt;=$E96,EB$4&lt;=$G96)*(EB$4-$E96+1),$I96/2,$L96,TRUE)-_xlfn.NORM.DIST(AND(EB$4&gt;=$E96,EB$4&lt;=$G96)*(EA$4-$E96+1),$I96/2,$L96,TRUE))/(1-2*_xlfn.NORM.DIST(0,$I96/2,$L96,TRUE))*$C96+($J96="Steady Growth")*(AND(EB$4&gt;=$E96,EB$4&lt;=$G96)*((EB$4-$E96+1)/($I96*($I96+1)/2)*$C96))+($J96="custom")*CustomCF!DU96</f>
        <v>0</v>
      </c>
      <c r="EC96" s="19">
        <f>($J96="Bell Curve")*(_xlfn.NORM.DIST(AND(EC$4&gt;=$E96,EC$4&lt;=$G96)*(EC$4-$E96+1),$I96/2,$L96,TRUE)-_xlfn.NORM.DIST(AND(EC$4&gt;=$E96,EC$4&lt;=$G96)*(EB$4-$E96+1),$I96/2,$L96,TRUE))/(1-2*_xlfn.NORM.DIST(0,$I96/2,$L96,TRUE))*$C96+($J96="Steady Growth")*(AND(EC$4&gt;=$E96,EC$4&lt;=$G96)*((EC$4-$E96+1)/($I96*($I96+1)/2)*$C96))+($J96="custom")*CustomCF!DV96</f>
        <v>0</v>
      </c>
      <c r="ED96" s="19">
        <f>($J96="Bell Curve")*(_xlfn.NORM.DIST(AND(ED$4&gt;=$E96,ED$4&lt;=$G96)*(ED$4-$E96+1),$I96/2,$L96,TRUE)-_xlfn.NORM.DIST(AND(ED$4&gt;=$E96,ED$4&lt;=$G96)*(EC$4-$E96+1),$I96/2,$L96,TRUE))/(1-2*_xlfn.NORM.DIST(0,$I96/2,$L96,TRUE))*$C96+($J96="Steady Growth")*(AND(ED$4&gt;=$E96,ED$4&lt;=$G96)*((ED$4-$E96+1)/($I96*($I96+1)/2)*$C96))+($J96="custom")*CustomCF!DW96</f>
        <v>0</v>
      </c>
      <c r="EE96" s="19">
        <f>($J96="Bell Curve")*(_xlfn.NORM.DIST(AND(EE$4&gt;=$E96,EE$4&lt;=$G96)*(EE$4-$E96+1),$I96/2,$L96,TRUE)-_xlfn.NORM.DIST(AND(EE$4&gt;=$E96,EE$4&lt;=$G96)*(ED$4-$E96+1),$I96/2,$L96,TRUE))/(1-2*_xlfn.NORM.DIST(0,$I96/2,$L96,TRUE))*$C96+($J96="Steady Growth")*(AND(EE$4&gt;=$E96,EE$4&lt;=$G96)*((EE$4-$E96+1)/($I96*($I96+1)/2)*$C96))+($J96="custom")*CustomCF!DX96</f>
        <v>0</v>
      </c>
      <c r="EF96" s="121">
        <f>($J96="Bell Curve")*(_xlfn.NORM.DIST(AND(EF$4&gt;=$E96,EF$4&lt;=$G96)*(EF$4-$E96+1),$I96/2,$L96,TRUE)-_xlfn.NORM.DIST(AND(EF$4&gt;=$E96,EF$4&lt;=$G96)*(EE$4-$E96+1),$I96/2,$L96,TRUE))/(1-2*_xlfn.NORM.DIST(0,$I96/2,$L96,TRUE))*$C96+($J96="Steady Growth")*(AND(EF$4&gt;=$E96,EF$4&lt;=$G96)*((EF$4-$E96+1)/($I96*($I96+1)/2)*$C96))+($J96="custom")*CustomCF!DY96</f>
        <v>0</v>
      </c>
    </row>
    <row r="97" spans="2:136" hidden="1" outlineLevel="1" x14ac:dyDescent="0.2">
      <c r="B97" s="103">
        <f>Budget!W16</f>
        <v>0</v>
      </c>
      <c r="C97" s="19">
        <f>Budget!X16</f>
        <v>0</v>
      </c>
      <c r="D97" s="19" t="str">
        <f t="shared" si="37"/>
        <v/>
      </c>
      <c r="E97" s="92">
        <v>20</v>
      </c>
      <c r="F97" s="18">
        <f>IF(J97="Custom",CustomCF!E97,INDEX($P$6:$EF$6,MATCH(E97,$P$4:$EF$4,0)))</f>
        <v>46630</v>
      </c>
      <c r="G97" s="92">
        <v>20</v>
      </c>
      <c r="H97" s="18">
        <f>IF(J97="Custom",CustomCF!F97,INDEX($P$6:$EF$6,MATCH(G97,$P$4:$EF$4,0)))</f>
        <v>46630</v>
      </c>
      <c r="I97" s="9">
        <f t="shared" si="32"/>
        <v>1</v>
      </c>
      <c r="J97" s="92" t="s">
        <v>30</v>
      </c>
      <c r="K97" s="92" t="s">
        <v>31</v>
      </c>
      <c r="L97" s="9">
        <f t="shared" si="38"/>
        <v>10000000</v>
      </c>
      <c r="M97" s="107">
        <f t="shared" si="23"/>
        <v>0</v>
      </c>
      <c r="N97" s="112" t="str">
        <f t="shared" si="31"/>
        <v>OK</v>
      </c>
      <c r="O97" s="112"/>
      <c r="P97" s="19">
        <f>($J97="Bell Curve")*(_xlfn.NORM.DIST(AND(P$4&gt;=$E97,P$4&lt;=$G97)*(P$4-$E97+1),$I97/2,$L97,TRUE)-_xlfn.NORM.DIST(AND(P$4&gt;=$E97,P$4&lt;=$G97)*(N$4-$E97+1),$I97/2,$L97,TRUE))/(1-2*_xlfn.NORM.DIST(0,$I97/2,$L97,TRUE))*$C97+($J97="Steady Growth")*(AND(P$4&gt;=$E97,P$4&lt;=$G97)*((P$4-$E97+1)/($I97*($I97+1)/2)*$C97))+($J97="custom")*CustomCF!I97</f>
        <v>0</v>
      </c>
      <c r="Q97" s="19">
        <f>($J97="Bell Curve")*(_xlfn.NORM.DIST(AND(Q$4&gt;=$E97,Q$4&lt;=$G97)*(Q$4-$E97+1),$I97/2,$L97,TRUE)-_xlfn.NORM.DIST(AND(Q$4&gt;=$E97,Q$4&lt;=$G97)*(P$4-$E97+1),$I97/2,$L97,TRUE))/(1-2*_xlfn.NORM.DIST(0,$I97/2,$L97,TRUE))*$C97+($J97="Steady Growth")*(AND(Q$4&gt;=$E97,Q$4&lt;=$G97)*((Q$4-$E97+1)/($I97*($I97+1)/2)*$C97))+($J97="custom")*CustomCF!J97</f>
        <v>0</v>
      </c>
      <c r="R97" s="19">
        <f>($J97="Bell Curve")*(_xlfn.NORM.DIST(AND(R$4&gt;=$E97,R$4&lt;=$G97)*(R$4-$E97+1),$I97/2,$L97,TRUE)-_xlfn.NORM.DIST(AND(R$4&gt;=$E97,R$4&lt;=$G97)*(Q$4-$E97+1),$I97/2,$L97,TRUE))/(1-2*_xlfn.NORM.DIST(0,$I97/2,$L97,TRUE))*$C97+($J97="Steady Growth")*(AND(R$4&gt;=$E97,R$4&lt;=$G97)*((R$4-$E97+1)/($I97*($I97+1)/2)*$C97))+($J97="custom")*CustomCF!K97</f>
        <v>0</v>
      </c>
      <c r="S97" s="19">
        <f>($J97="Bell Curve")*(_xlfn.NORM.DIST(AND(S$4&gt;=$E97,S$4&lt;=$G97)*(S$4-$E97+1),$I97/2,$L97,TRUE)-_xlfn.NORM.DIST(AND(S$4&gt;=$E97,S$4&lt;=$G97)*(R$4-$E97+1),$I97/2,$L97,TRUE))/(1-2*_xlfn.NORM.DIST(0,$I97/2,$L97,TRUE))*$C97+($J97="Steady Growth")*(AND(S$4&gt;=$E97,S$4&lt;=$G97)*((S$4-$E97+1)/($I97*($I97+1)/2)*$C97))+($J97="custom")*CustomCF!L97</f>
        <v>0</v>
      </c>
      <c r="T97" s="19">
        <f>($J97="Bell Curve")*(_xlfn.NORM.DIST(AND(T$4&gt;=$E97,T$4&lt;=$G97)*(T$4-$E97+1),$I97/2,$L97,TRUE)-_xlfn.NORM.DIST(AND(T$4&gt;=$E97,T$4&lt;=$G97)*(S$4-$E97+1),$I97/2,$L97,TRUE))/(1-2*_xlfn.NORM.DIST(0,$I97/2,$L97,TRUE))*$C97+($J97="Steady Growth")*(AND(T$4&gt;=$E97,T$4&lt;=$G97)*((T$4-$E97+1)/($I97*($I97+1)/2)*$C97))+($J97="custom")*CustomCF!M97</f>
        <v>0</v>
      </c>
      <c r="U97" s="19">
        <f>($J97="Bell Curve")*(_xlfn.NORM.DIST(AND(U$4&gt;=$E97,U$4&lt;=$G97)*(U$4-$E97+1),$I97/2,$L97,TRUE)-_xlfn.NORM.DIST(AND(U$4&gt;=$E97,U$4&lt;=$G97)*(T$4-$E97+1),$I97/2,$L97,TRUE))/(1-2*_xlfn.NORM.DIST(0,$I97/2,$L97,TRUE))*$C97+($J97="Steady Growth")*(AND(U$4&gt;=$E97,U$4&lt;=$G97)*((U$4-$E97+1)/($I97*($I97+1)/2)*$C97))+($J97="custom")*CustomCF!N97</f>
        <v>0</v>
      </c>
      <c r="V97" s="19">
        <f>($J97="Bell Curve")*(_xlfn.NORM.DIST(AND(V$4&gt;=$E97,V$4&lt;=$G97)*(V$4-$E97+1),$I97/2,$L97,TRUE)-_xlfn.NORM.DIST(AND(V$4&gt;=$E97,V$4&lt;=$G97)*(U$4-$E97+1),$I97/2,$L97,TRUE))/(1-2*_xlfn.NORM.DIST(0,$I97/2,$L97,TRUE))*$C97+($J97="Steady Growth")*(AND(V$4&gt;=$E97,V$4&lt;=$G97)*((V$4-$E97+1)/($I97*($I97+1)/2)*$C97))+($J97="custom")*CustomCF!O97</f>
        <v>0</v>
      </c>
      <c r="W97" s="19">
        <f>($J97="Bell Curve")*(_xlfn.NORM.DIST(AND(W$4&gt;=$E97,W$4&lt;=$G97)*(W$4-$E97+1),$I97/2,$L97,TRUE)-_xlfn.NORM.DIST(AND(W$4&gt;=$E97,W$4&lt;=$G97)*(V$4-$E97+1),$I97/2,$L97,TRUE))/(1-2*_xlfn.NORM.DIST(0,$I97/2,$L97,TRUE))*$C97+($J97="Steady Growth")*(AND(W$4&gt;=$E97,W$4&lt;=$G97)*((W$4-$E97+1)/($I97*($I97+1)/2)*$C97))+($J97="custom")*CustomCF!P97</f>
        <v>0</v>
      </c>
      <c r="X97" s="19">
        <f>($J97="Bell Curve")*(_xlfn.NORM.DIST(AND(X$4&gt;=$E97,X$4&lt;=$G97)*(X$4-$E97+1),$I97/2,$L97,TRUE)-_xlfn.NORM.DIST(AND(X$4&gt;=$E97,X$4&lt;=$G97)*(W$4-$E97+1),$I97/2,$L97,TRUE))/(1-2*_xlfn.NORM.DIST(0,$I97/2,$L97,TRUE))*$C97+($J97="Steady Growth")*(AND(X$4&gt;=$E97,X$4&lt;=$G97)*((X$4-$E97+1)/($I97*($I97+1)/2)*$C97))+($J97="custom")*CustomCF!Q97</f>
        <v>0</v>
      </c>
      <c r="Y97" s="19">
        <f>($J97="Bell Curve")*(_xlfn.NORM.DIST(AND(Y$4&gt;=$E97,Y$4&lt;=$G97)*(Y$4-$E97+1),$I97/2,$L97,TRUE)-_xlfn.NORM.DIST(AND(Y$4&gt;=$E97,Y$4&lt;=$G97)*(X$4-$E97+1),$I97/2,$L97,TRUE))/(1-2*_xlfn.NORM.DIST(0,$I97/2,$L97,TRUE))*$C97+($J97="Steady Growth")*(AND(Y$4&gt;=$E97,Y$4&lt;=$G97)*((Y$4-$E97+1)/($I97*($I97+1)/2)*$C97))+($J97="custom")*CustomCF!R97</f>
        <v>0</v>
      </c>
      <c r="Z97" s="19">
        <f>($J97="Bell Curve")*(_xlfn.NORM.DIST(AND(Z$4&gt;=$E97,Z$4&lt;=$G97)*(Z$4-$E97+1),$I97/2,$L97,TRUE)-_xlfn.NORM.DIST(AND(Z$4&gt;=$E97,Z$4&lt;=$G97)*(Y$4-$E97+1),$I97/2,$L97,TRUE))/(1-2*_xlfn.NORM.DIST(0,$I97/2,$L97,TRUE))*$C97+($J97="Steady Growth")*(AND(Z$4&gt;=$E97,Z$4&lt;=$G97)*((Z$4-$E97+1)/($I97*($I97+1)/2)*$C97))+($J97="custom")*CustomCF!S97</f>
        <v>0</v>
      </c>
      <c r="AA97" s="19">
        <f>($J97="Bell Curve")*(_xlfn.NORM.DIST(AND(AA$4&gt;=$E97,AA$4&lt;=$G97)*(AA$4-$E97+1),$I97/2,$L97,TRUE)-_xlfn.NORM.DIST(AND(AA$4&gt;=$E97,AA$4&lt;=$G97)*(Z$4-$E97+1),$I97/2,$L97,TRUE))/(1-2*_xlfn.NORM.DIST(0,$I97/2,$L97,TRUE))*$C97+($J97="Steady Growth")*(AND(AA$4&gt;=$E97,AA$4&lt;=$G97)*((AA$4-$E97+1)/($I97*($I97+1)/2)*$C97))+($J97="custom")*CustomCF!T97</f>
        <v>0</v>
      </c>
      <c r="AB97" s="19">
        <f>($J97="Bell Curve")*(_xlfn.NORM.DIST(AND(AB$4&gt;=$E97,AB$4&lt;=$G97)*(AB$4-$E97+1),$I97/2,$L97,TRUE)-_xlfn.NORM.DIST(AND(AB$4&gt;=$E97,AB$4&lt;=$G97)*(AA$4-$E97+1),$I97/2,$L97,TRUE))/(1-2*_xlfn.NORM.DIST(0,$I97/2,$L97,TRUE))*$C97+($J97="Steady Growth")*(AND(AB$4&gt;=$E97,AB$4&lt;=$G97)*((AB$4-$E97+1)/($I97*($I97+1)/2)*$C97))+($J97="custom")*CustomCF!U97</f>
        <v>0</v>
      </c>
      <c r="AC97" s="19">
        <f>($J97="Bell Curve")*(_xlfn.NORM.DIST(AND(AC$4&gt;=$E97,AC$4&lt;=$G97)*(AC$4-$E97+1),$I97/2,$L97,TRUE)-_xlfn.NORM.DIST(AND(AC$4&gt;=$E97,AC$4&lt;=$G97)*(AB$4-$E97+1),$I97/2,$L97,TRUE))/(1-2*_xlfn.NORM.DIST(0,$I97/2,$L97,TRUE))*$C97+($J97="Steady Growth")*(AND(AC$4&gt;=$E97,AC$4&lt;=$G97)*((AC$4-$E97+1)/($I97*($I97+1)/2)*$C97))+($J97="custom")*CustomCF!V97</f>
        <v>0</v>
      </c>
      <c r="AD97" s="19">
        <f>($J97="Bell Curve")*(_xlfn.NORM.DIST(AND(AD$4&gt;=$E97,AD$4&lt;=$G97)*(AD$4-$E97+1),$I97/2,$L97,TRUE)-_xlfn.NORM.DIST(AND(AD$4&gt;=$E97,AD$4&lt;=$G97)*(AC$4-$E97+1),$I97/2,$L97,TRUE))/(1-2*_xlfn.NORM.DIST(0,$I97/2,$L97,TRUE))*$C97+($J97="Steady Growth")*(AND(AD$4&gt;=$E97,AD$4&lt;=$G97)*((AD$4-$E97+1)/($I97*($I97+1)/2)*$C97))+($J97="custom")*CustomCF!W97</f>
        <v>0</v>
      </c>
      <c r="AE97" s="19">
        <f>($J97="Bell Curve")*(_xlfn.NORM.DIST(AND(AE$4&gt;=$E97,AE$4&lt;=$G97)*(AE$4-$E97+1),$I97/2,$L97,TRUE)-_xlfn.NORM.DIST(AND(AE$4&gt;=$E97,AE$4&lt;=$G97)*(AD$4-$E97+1),$I97/2,$L97,TRUE))/(1-2*_xlfn.NORM.DIST(0,$I97/2,$L97,TRUE))*$C97+($J97="Steady Growth")*(AND(AE$4&gt;=$E97,AE$4&lt;=$G97)*((AE$4-$E97+1)/($I97*($I97+1)/2)*$C97))+($J97="custom")*CustomCF!X97</f>
        <v>0</v>
      </c>
      <c r="AF97" s="19">
        <f>($J97="Bell Curve")*(_xlfn.NORM.DIST(AND(AF$4&gt;=$E97,AF$4&lt;=$G97)*(AF$4-$E97+1),$I97/2,$L97,TRUE)-_xlfn.NORM.DIST(AND(AF$4&gt;=$E97,AF$4&lt;=$G97)*(AE$4-$E97+1),$I97/2,$L97,TRUE))/(1-2*_xlfn.NORM.DIST(0,$I97/2,$L97,TRUE))*$C97+($J97="Steady Growth")*(AND(AF$4&gt;=$E97,AF$4&lt;=$G97)*((AF$4-$E97+1)/($I97*($I97+1)/2)*$C97))+($J97="custom")*CustomCF!Y97</f>
        <v>0</v>
      </c>
      <c r="AG97" s="19">
        <f>($J97="Bell Curve")*(_xlfn.NORM.DIST(AND(AG$4&gt;=$E97,AG$4&lt;=$G97)*(AG$4-$E97+1),$I97/2,$L97,TRUE)-_xlfn.NORM.DIST(AND(AG$4&gt;=$E97,AG$4&lt;=$G97)*(AF$4-$E97+1),$I97/2,$L97,TRUE))/(1-2*_xlfn.NORM.DIST(0,$I97/2,$L97,TRUE))*$C97+($J97="Steady Growth")*(AND(AG$4&gt;=$E97,AG$4&lt;=$G97)*((AG$4-$E97+1)/($I97*($I97+1)/2)*$C97))+($J97="custom")*CustomCF!Z97</f>
        <v>0</v>
      </c>
      <c r="AH97" s="19">
        <f>($J97="Bell Curve")*(_xlfn.NORM.DIST(AND(AH$4&gt;=$E97,AH$4&lt;=$G97)*(AH$4-$E97+1),$I97/2,$L97,TRUE)-_xlfn.NORM.DIST(AND(AH$4&gt;=$E97,AH$4&lt;=$G97)*(AG$4-$E97+1),$I97/2,$L97,TRUE))/(1-2*_xlfn.NORM.DIST(0,$I97/2,$L97,TRUE))*$C97+($J97="Steady Growth")*(AND(AH$4&gt;=$E97,AH$4&lt;=$G97)*((AH$4-$E97+1)/($I97*($I97+1)/2)*$C97))+($J97="custom")*CustomCF!AA97</f>
        <v>0</v>
      </c>
      <c r="AI97" s="19">
        <f>($J97="Bell Curve")*(_xlfn.NORM.DIST(AND(AI$4&gt;=$E97,AI$4&lt;=$G97)*(AI$4-$E97+1),$I97/2,$L97,TRUE)-_xlfn.NORM.DIST(AND(AI$4&gt;=$E97,AI$4&lt;=$G97)*(AH$4-$E97+1),$I97/2,$L97,TRUE))/(1-2*_xlfn.NORM.DIST(0,$I97/2,$L97,TRUE))*$C97+($J97="Steady Growth")*(AND(AI$4&gt;=$E97,AI$4&lt;=$G97)*((AI$4-$E97+1)/($I97*($I97+1)/2)*$C97))+($J97="custom")*CustomCF!AB97</f>
        <v>0</v>
      </c>
      <c r="AJ97" s="19">
        <f>($J97="Bell Curve")*(_xlfn.NORM.DIST(AND(AJ$4&gt;=$E97,AJ$4&lt;=$G97)*(AJ$4-$E97+1),$I97/2,$L97,TRUE)-_xlfn.NORM.DIST(AND(AJ$4&gt;=$E97,AJ$4&lt;=$G97)*(AI$4-$E97+1),$I97/2,$L97,TRUE))/(1-2*_xlfn.NORM.DIST(0,$I97/2,$L97,TRUE))*$C97+($J97="Steady Growth")*(AND(AJ$4&gt;=$E97,AJ$4&lt;=$G97)*((AJ$4-$E97+1)/($I97*($I97+1)/2)*$C97))+($J97="custom")*CustomCF!AC97</f>
        <v>0</v>
      </c>
      <c r="AK97" s="19">
        <f>($J97="Bell Curve")*(_xlfn.NORM.DIST(AND(AK$4&gt;=$E97,AK$4&lt;=$G97)*(AK$4-$E97+1),$I97/2,$L97,TRUE)-_xlfn.NORM.DIST(AND(AK$4&gt;=$E97,AK$4&lt;=$G97)*(AJ$4-$E97+1),$I97/2,$L97,TRUE))/(1-2*_xlfn.NORM.DIST(0,$I97/2,$L97,TRUE))*$C97+($J97="Steady Growth")*(AND(AK$4&gt;=$E97,AK$4&lt;=$G97)*((AK$4-$E97+1)/($I97*($I97+1)/2)*$C97))+($J97="custom")*CustomCF!AD97</f>
        <v>0</v>
      </c>
      <c r="AL97" s="19">
        <f>($J97="Bell Curve")*(_xlfn.NORM.DIST(AND(AL$4&gt;=$E97,AL$4&lt;=$G97)*(AL$4-$E97+1),$I97/2,$L97,TRUE)-_xlfn.NORM.DIST(AND(AL$4&gt;=$E97,AL$4&lt;=$G97)*(AK$4-$E97+1),$I97/2,$L97,TRUE))/(1-2*_xlfn.NORM.DIST(0,$I97/2,$L97,TRUE))*$C97+($J97="Steady Growth")*(AND(AL$4&gt;=$E97,AL$4&lt;=$G97)*((AL$4-$E97+1)/($I97*($I97+1)/2)*$C97))+($J97="custom")*CustomCF!AE97</f>
        <v>0</v>
      </c>
      <c r="AM97" s="19">
        <f>($J97="Bell Curve")*(_xlfn.NORM.DIST(AND(AM$4&gt;=$E97,AM$4&lt;=$G97)*(AM$4-$E97+1),$I97/2,$L97,TRUE)-_xlfn.NORM.DIST(AND(AM$4&gt;=$E97,AM$4&lt;=$G97)*(AL$4-$E97+1),$I97/2,$L97,TRUE))/(1-2*_xlfn.NORM.DIST(0,$I97/2,$L97,TRUE))*$C97+($J97="Steady Growth")*(AND(AM$4&gt;=$E97,AM$4&lt;=$G97)*((AM$4-$E97+1)/($I97*($I97+1)/2)*$C97))+($J97="custom")*CustomCF!AF97</f>
        <v>0</v>
      </c>
      <c r="AN97" s="19">
        <f>($J97="Bell Curve")*(_xlfn.NORM.DIST(AND(AN$4&gt;=$E97,AN$4&lt;=$G97)*(AN$4-$E97+1),$I97/2,$L97,TRUE)-_xlfn.NORM.DIST(AND(AN$4&gt;=$E97,AN$4&lt;=$G97)*(AM$4-$E97+1),$I97/2,$L97,TRUE))/(1-2*_xlfn.NORM.DIST(0,$I97/2,$L97,TRUE))*$C97+($J97="Steady Growth")*(AND(AN$4&gt;=$E97,AN$4&lt;=$G97)*((AN$4-$E97+1)/($I97*($I97+1)/2)*$C97))+($J97="custom")*CustomCF!AG97</f>
        <v>0</v>
      </c>
      <c r="AO97" s="19">
        <f>($J97="Bell Curve")*(_xlfn.NORM.DIST(AND(AO$4&gt;=$E97,AO$4&lt;=$G97)*(AO$4-$E97+1),$I97/2,$L97,TRUE)-_xlfn.NORM.DIST(AND(AO$4&gt;=$E97,AO$4&lt;=$G97)*(AN$4-$E97+1),$I97/2,$L97,TRUE))/(1-2*_xlfn.NORM.DIST(0,$I97/2,$L97,TRUE))*$C97+($J97="Steady Growth")*(AND(AO$4&gt;=$E97,AO$4&lt;=$G97)*((AO$4-$E97+1)/($I97*($I97+1)/2)*$C97))+($J97="custom")*CustomCF!AH97</f>
        <v>0</v>
      </c>
      <c r="AP97" s="19">
        <f>($J97="Bell Curve")*(_xlfn.NORM.DIST(AND(AP$4&gt;=$E97,AP$4&lt;=$G97)*(AP$4-$E97+1),$I97/2,$L97,TRUE)-_xlfn.NORM.DIST(AND(AP$4&gt;=$E97,AP$4&lt;=$G97)*(AO$4-$E97+1),$I97/2,$L97,TRUE))/(1-2*_xlfn.NORM.DIST(0,$I97/2,$L97,TRUE))*$C97+($J97="Steady Growth")*(AND(AP$4&gt;=$E97,AP$4&lt;=$G97)*((AP$4-$E97+1)/($I97*($I97+1)/2)*$C97))+($J97="custom")*CustomCF!AI97</f>
        <v>0</v>
      </c>
      <c r="AQ97" s="19">
        <f>($J97="Bell Curve")*(_xlfn.NORM.DIST(AND(AQ$4&gt;=$E97,AQ$4&lt;=$G97)*(AQ$4-$E97+1),$I97/2,$L97,TRUE)-_xlfn.NORM.DIST(AND(AQ$4&gt;=$E97,AQ$4&lt;=$G97)*(AP$4-$E97+1),$I97/2,$L97,TRUE))/(1-2*_xlfn.NORM.DIST(0,$I97/2,$L97,TRUE))*$C97+($J97="Steady Growth")*(AND(AQ$4&gt;=$E97,AQ$4&lt;=$G97)*((AQ$4-$E97+1)/($I97*($I97+1)/2)*$C97))+($J97="custom")*CustomCF!AJ97</f>
        <v>0</v>
      </c>
      <c r="AR97" s="19">
        <f>($J97="Bell Curve")*(_xlfn.NORM.DIST(AND(AR$4&gt;=$E97,AR$4&lt;=$G97)*(AR$4-$E97+1),$I97/2,$L97,TRUE)-_xlfn.NORM.DIST(AND(AR$4&gt;=$E97,AR$4&lt;=$G97)*(AQ$4-$E97+1),$I97/2,$L97,TRUE))/(1-2*_xlfn.NORM.DIST(0,$I97/2,$L97,TRUE))*$C97+($J97="Steady Growth")*(AND(AR$4&gt;=$E97,AR$4&lt;=$G97)*((AR$4-$E97+1)/($I97*($I97+1)/2)*$C97))+($J97="custom")*CustomCF!AK97</f>
        <v>0</v>
      </c>
      <c r="AS97" s="19">
        <f>($J97="Bell Curve")*(_xlfn.NORM.DIST(AND(AS$4&gt;=$E97,AS$4&lt;=$G97)*(AS$4-$E97+1),$I97/2,$L97,TRUE)-_xlfn.NORM.DIST(AND(AS$4&gt;=$E97,AS$4&lt;=$G97)*(AR$4-$E97+1),$I97/2,$L97,TRUE))/(1-2*_xlfn.NORM.DIST(0,$I97/2,$L97,TRUE))*$C97+($J97="Steady Growth")*(AND(AS$4&gt;=$E97,AS$4&lt;=$G97)*((AS$4-$E97+1)/($I97*($I97+1)/2)*$C97))+($J97="custom")*CustomCF!AL97</f>
        <v>0</v>
      </c>
      <c r="AT97" s="19">
        <f>($J97="Bell Curve")*(_xlfn.NORM.DIST(AND(AT$4&gt;=$E97,AT$4&lt;=$G97)*(AT$4-$E97+1),$I97/2,$L97,TRUE)-_xlfn.NORM.DIST(AND(AT$4&gt;=$E97,AT$4&lt;=$G97)*(AS$4-$E97+1),$I97/2,$L97,TRUE))/(1-2*_xlfn.NORM.DIST(0,$I97/2,$L97,TRUE))*$C97+($J97="Steady Growth")*(AND(AT$4&gt;=$E97,AT$4&lt;=$G97)*((AT$4-$E97+1)/($I97*($I97+1)/2)*$C97))+($J97="custom")*CustomCF!AM97</f>
        <v>0</v>
      </c>
      <c r="AU97" s="19">
        <f>($J97="Bell Curve")*(_xlfn.NORM.DIST(AND(AU$4&gt;=$E97,AU$4&lt;=$G97)*(AU$4-$E97+1),$I97/2,$L97,TRUE)-_xlfn.NORM.DIST(AND(AU$4&gt;=$E97,AU$4&lt;=$G97)*(AT$4-$E97+1),$I97/2,$L97,TRUE))/(1-2*_xlfn.NORM.DIST(0,$I97/2,$L97,TRUE))*$C97+($J97="Steady Growth")*(AND(AU$4&gt;=$E97,AU$4&lt;=$G97)*((AU$4-$E97+1)/($I97*($I97+1)/2)*$C97))+($J97="custom")*CustomCF!AN97</f>
        <v>0</v>
      </c>
      <c r="AV97" s="19">
        <f>($J97="Bell Curve")*(_xlfn.NORM.DIST(AND(AV$4&gt;=$E97,AV$4&lt;=$G97)*(AV$4-$E97+1),$I97/2,$L97,TRUE)-_xlfn.NORM.DIST(AND(AV$4&gt;=$E97,AV$4&lt;=$G97)*(AU$4-$E97+1),$I97/2,$L97,TRUE))/(1-2*_xlfn.NORM.DIST(0,$I97/2,$L97,TRUE))*$C97+($J97="Steady Growth")*(AND(AV$4&gt;=$E97,AV$4&lt;=$G97)*((AV$4-$E97+1)/($I97*($I97+1)/2)*$C97))+($J97="custom")*CustomCF!AO97</f>
        <v>0</v>
      </c>
      <c r="AW97" s="19">
        <f>($J97="Bell Curve")*(_xlfn.NORM.DIST(AND(AW$4&gt;=$E97,AW$4&lt;=$G97)*(AW$4-$E97+1),$I97/2,$L97,TRUE)-_xlfn.NORM.DIST(AND(AW$4&gt;=$E97,AW$4&lt;=$G97)*(AV$4-$E97+1),$I97/2,$L97,TRUE))/(1-2*_xlfn.NORM.DIST(0,$I97/2,$L97,TRUE))*$C97+($J97="Steady Growth")*(AND(AW$4&gt;=$E97,AW$4&lt;=$G97)*((AW$4-$E97+1)/($I97*($I97+1)/2)*$C97))+($J97="custom")*CustomCF!AP97</f>
        <v>0</v>
      </c>
      <c r="AX97" s="19">
        <f>($J97="Bell Curve")*(_xlfn.NORM.DIST(AND(AX$4&gt;=$E97,AX$4&lt;=$G97)*(AX$4-$E97+1),$I97/2,$L97,TRUE)-_xlfn.NORM.DIST(AND(AX$4&gt;=$E97,AX$4&lt;=$G97)*(AW$4-$E97+1),$I97/2,$L97,TRUE))/(1-2*_xlfn.NORM.DIST(0,$I97/2,$L97,TRUE))*$C97+($J97="Steady Growth")*(AND(AX$4&gt;=$E97,AX$4&lt;=$G97)*((AX$4-$E97+1)/($I97*($I97+1)/2)*$C97))+($J97="custom")*CustomCF!AQ97</f>
        <v>0</v>
      </c>
      <c r="AY97" s="19">
        <f>($J97="Bell Curve")*(_xlfn.NORM.DIST(AND(AY$4&gt;=$E97,AY$4&lt;=$G97)*(AY$4-$E97+1),$I97/2,$L97,TRUE)-_xlfn.NORM.DIST(AND(AY$4&gt;=$E97,AY$4&lt;=$G97)*(AX$4-$E97+1),$I97/2,$L97,TRUE))/(1-2*_xlfn.NORM.DIST(0,$I97/2,$L97,TRUE))*$C97+($J97="Steady Growth")*(AND(AY$4&gt;=$E97,AY$4&lt;=$G97)*((AY$4-$E97+1)/($I97*($I97+1)/2)*$C97))+($J97="custom")*CustomCF!AR97</f>
        <v>0</v>
      </c>
      <c r="AZ97" s="19">
        <f>($J97="Bell Curve")*(_xlfn.NORM.DIST(AND(AZ$4&gt;=$E97,AZ$4&lt;=$G97)*(AZ$4-$E97+1),$I97/2,$L97,TRUE)-_xlfn.NORM.DIST(AND(AZ$4&gt;=$E97,AZ$4&lt;=$G97)*(AY$4-$E97+1),$I97/2,$L97,TRUE))/(1-2*_xlfn.NORM.DIST(0,$I97/2,$L97,TRUE))*$C97+($J97="Steady Growth")*(AND(AZ$4&gt;=$E97,AZ$4&lt;=$G97)*((AZ$4-$E97+1)/($I97*($I97+1)/2)*$C97))+($J97="custom")*CustomCF!AS97</f>
        <v>0</v>
      </c>
      <c r="BA97" s="19">
        <f>($J97="Bell Curve")*(_xlfn.NORM.DIST(AND(BA$4&gt;=$E97,BA$4&lt;=$G97)*(BA$4-$E97+1),$I97/2,$L97,TRUE)-_xlfn.NORM.DIST(AND(BA$4&gt;=$E97,BA$4&lt;=$G97)*(AZ$4-$E97+1),$I97/2,$L97,TRUE))/(1-2*_xlfn.NORM.DIST(0,$I97/2,$L97,TRUE))*$C97+($J97="Steady Growth")*(AND(BA$4&gt;=$E97,BA$4&lt;=$G97)*((BA$4-$E97+1)/($I97*($I97+1)/2)*$C97))+($J97="custom")*CustomCF!AT97</f>
        <v>0</v>
      </c>
      <c r="BB97" s="19">
        <f>($J97="Bell Curve")*(_xlfn.NORM.DIST(AND(BB$4&gt;=$E97,BB$4&lt;=$G97)*(BB$4-$E97+1),$I97/2,$L97,TRUE)-_xlfn.NORM.DIST(AND(BB$4&gt;=$E97,BB$4&lt;=$G97)*(BA$4-$E97+1),$I97/2,$L97,TRUE))/(1-2*_xlfn.NORM.DIST(0,$I97/2,$L97,TRUE))*$C97+($J97="Steady Growth")*(AND(BB$4&gt;=$E97,BB$4&lt;=$G97)*((BB$4-$E97+1)/($I97*($I97+1)/2)*$C97))+($J97="custom")*CustomCF!AU97</f>
        <v>0</v>
      </c>
      <c r="BC97" s="19">
        <f>($J97="Bell Curve")*(_xlfn.NORM.DIST(AND(BC$4&gt;=$E97,BC$4&lt;=$G97)*(BC$4-$E97+1),$I97/2,$L97,TRUE)-_xlfn.NORM.DIST(AND(BC$4&gt;=$E97,BC$4&lt;=$G97)*(BB$4-$E97+1),$I97/2,$L97,TRUE))/(1-2*_xlfn.NORM.DIST(0,$I97/2,$L97,TRUE))*$C97+($J97="Steady Growth")*(AND(BC$4&gt;=$E97,BC$4&lt;=$G97)*((BC$4-$E97+1)/($I97*($I97+1)/2)*$C97))+($J97="custom")*CustomCF!AV97</f>
        <v>0</v>
      </c>
      <c r="BD97" s="19">
        <f>($J97="Bell Curve")*(_xlfn.NORM.DIST(AND(BD$4&gt;=$E97,BD$4&lt;=$G97)*(BD$4-$E97+1),$I97/2,$L97,TRUE)-_xlfn.NORM.DIST(AND(BD$4&gt;=$E97,BD$4&lt;=$G97)*(BC$4-$E97+1),$I97/2,$L97,TRUE))/(1-2*_xlfn.NORM.DIST(0,$I97/2,$L97,TRUE))*$C97+($J97="Steady Growth")*(AND(BD$4&gt;=$E97,BD$4&lt;=$G97)*((BD$4-$E97+1)/($I97*($I97+1)/2)*$C97))+($J97="custom")*CustomCF!AW97</f>
        <v>0</v>
      </c>
      <c r="BE97" s="19">
        <f>($J97="Bell Curve")*(_xlfn.NORM.DIST(AND(BE$4&gt;=$E97,BE$4&lt;=$G97)*(BE$4-$E97+1),$I97/2,$L97,TRUE)-_xlfn.NORM.DIST(AND(BE$4&gt;=$E97,BE$4&lt;=$G97)*(BD$4-$E97+1),$I97/2,$L97,TRUE))/(1-2*_xlfn.NORM.DIST(0,$I97/2,$L97,TRUE))*$C97+($J97="Steady Growth")*(AND(BE$4&gt;=$E97,BE$4&lt;=$G97)*((BE$4-$E97+1)/($I97*($I97+1)/2)*$C97))+($J97="custom")*CustomCF!AX97</f>
        <v>0</v>
      </c>
      <c r="BF97" s="19">
        <f>($J97="Bell Curve")*(_xlfn.NORM.DIST(AND(BF$4&gt;=$E97,BF$4&lt;=$G97)*(BF$4-$E97+1),$I97/2,$L97,TRUE)-_xlfn.NORM.DIST(AND(BF$4&gt;=$E97,BF$4&lt;=$G97)*(BE$4-$E97+1),$I97/2,$L97,TRUE))/(1-2*_xlfn.NORM.DIST(0,$I97/2,$L97,TRUE))*$C97+($J97="Steady Growth")*(AND(BF$4&gt;=$E97,BF$4&lt;=$G97)*((BF$4-$E97+1)/($I97*($I97+1)/2)*$C97))+($J97="custom")*CustomCF!AY97</f>
        <v>0</v>
      </c>
      <c r="BG97" s="19">
        <f>($J97="Bell Curve")*(_xlfn.NORM.DIST(AND(BG$4&gt;=$E97,BG$4&lt;=$G97)*(BG$4-$E97+1),$I97/2,$L97,TRUE)-_xlfn.NORM.DIST(AND(BG$4&gt;=$E97,BG$4&lt;=$G97)*(BF$4-$E97+1),$I97/2,$L97,TRUE))/(1-2*_xlfn.NORM.DIST(0,$I97/2,$L97,TRUE))*$C97+($J97="Steady Growth")*(AND(BG$4&gt;=$E97,BG$4&lt;=$G97)*((BG$4-$E97+1)/($I97*($I97+1)/2)*$C97))+($J97="custom")*CustomCF!AZ97</f>
        <v>0</v>
      </c>
      <c r="BH97" s="19">
        <f>($J97="Bell Curve")*(_xlfn.NORM.DIST(AND(BH$4&gt;=$E97,BH$4&lt;=$G97)*(BH$4-$E97+1),$I97/2,$L97,TRUE)-_xlfn.NORM.DIST(AND(BH$4&gt;=$E97,BH$4&lt;=$G97)*(BG$4-$E97+1),$I97/2,$L97,TRUE))/(1-2*_xlfn.NORM.DIST(0,$I97/2,$L97,TRUE))*$C97+($J97="Steady Growth")*(AND(BH$4&gt;=$E97,BH$4&lt;=$G97)*((BH$4-$E97+1)/($I97*($I97+1)/2)*$C97))+($J97="custom")*CustomCF!BA97</f>
        <v>0</v>
      </c>
      <c r="BI97" s="19">
        <f>($J97="Bell Curve")*(_xlfn.NORM.DIST(AND(BI$4&gt;=$E97,BI$4&lt;=$G97)*(BI$4-$E97+1),$I97/2,$L97,TRUE)-_xlfn.NORM.DIST(AND(BI$4&gt;=$E97,BI$4&lt;=$G97)*(BH$4-$E97+1),$I97/2,$L97,TRUE))/(1-2*_xlfn.NORM.DIST(0,$I97/2,$L97,TRUE))*$C97+($J97="Steady Growth")*(AND(BI$4&gt;=$E97,BI$4&lt;=$G97)*((BI$4-$E97+1)/($I97*($I97+1)/2)*$C97))+($J97="custom")*CustomCF!BB97</f>
        <v>0</v>
      </c>
      <c r="BJ97" s="19">
        <f>($J97="Bell Curve")*(_xlfn.NORM.DIST(AND(BJ$4&gt;=$E97,BJ$4&lt;=$G97)*(BJ$4-$E97+1),$I97/2,$L97,TRUE)-_xlfn.NORM.DIST(AND(BJ$4&gt;=$E97,BJ$4&lt;=$G97)*(BI$4-$E97+1),$I97/2,$L97,TRUE))/(1-2*_xlfn.NORM.DIST(0,$I97/2,$L97,TRUE))*$C97+($J97="Steady Growth")*(AND(BJ$4&gt;=$E97,BJ$4&lt;=$G97)*((BJ$4-$E97+1)/($I97*($I97+1)/2)*$C97))+($J97="custom")*CustomCF!BC97</f>
        <v>0</v>
      </c>
      <c r="BK97" s="19">
        <f>($J97="Bell Curve")*(_xlfn.NORM.DIST(AND(BK$4&gt;=$E97,BK$4&lt;=$G97)*(BK$4-$E97+1),$I97/2,$L97,TRUE)-_xlfn.NORM.DIST(AND(BK$4&gt;=$E97,BK$4&lt;=$G97)*(BJ$4-$E97+1),$I97/2,$L97,TRUE))/(1-2*_xlfn.NORM.DIST(0,$I97/2,$L97,TRUE))*$C97+($J97="Steady Growth")*(AND(BK$4&gt;=$E97,BK$4&lt;=$G97)*((BK$4-$E97+1)/($I97*($I97+1)/2)*$C97))+($J97="custom")*CustomCF!BD97</f>
        <v>0</v>
      </c>
      <c r="BL97" s="19">
        <f>($J97="Bell Curve")*(_xlfn.NORM.DIST(AND(BL$4&gt;=$E97,BL$4&lt;=$G97)*(BL$4-$E97+1),$I97/2,$L97,TRUE)-_xlfn.NORM.DIST(AND(BL$4&gt;=$E97,BL$4&lt;=$G97)*(BK$4-$E97+1),$I97/2,$L97,TRUE))/(1-2*_xlfn.NORM.DIST(0,$I97/2,$L97,TRUE))*$C97+($J97="Steady Growth")*(AND(BL$4&gt;=$E97,BL$4&lt;=$G97)*((BL$4-$E97+1)/($I97*($I97+1)/2)*$C97))+($J97="custom")*CustomCF!BE97</f>
        <v>0</v>
      </c>
      <c r="BM97" s="19">
        <f>($J97="Bell Curve")*(_xlfn.NORM.DIST(AND(BM$4&gt;=$E97,BM$4&lt;=$G97)*(BM$4-$E97+1),$I97/2,$L97,TRUE)-_xlfn.NORM.DIST(AND(BM$4&gt;=$E97,BM$4&lt;=$G97)*(BL$4-$E97+1),$I97/2,$L97,TRUE))/(1-2*_xlfn.NORM.DIST(0,$I97/2,$L97,TRUE))*$C97+($J97="Steady Growth")*(AND(BM$4&gt;=$E97,BM$4&lt;=$G97)*((BM$4-$E97+1)/($I97*($I97+1)/2)*$C97))+($J97="custom")*CustomCF!BF97</f>
        <v>0</v>
      </c>
      <c r="BN97" s="19">
        <f>($J97="Bell Curve")*(_xlfn.NORM.DIST(AND(BN$4&gt;=$E97,BN$4&lt;=$G97)*(BN$4-$E97+1),$I97/2,$L97,TRUE)-_xlfn.NORM.DIST(AND(BN$4&gt;=$E97,BN$4&lt;=$G97)*(BM$4-$E97+1),$I97/2,$L97,TRUE))/(1-2*_xlfn.NORM.DIST(0,$I97/2,$L97,TRUE))*$C97+($J97="Steady Growth")*(AND(BN$4&gt;=$E97,BN$4&lt;=$G97)*((BN$4-$E97+1)/($I97*($I97+1)/2)*$C97))+($J97="custom")*CustomCF!BG97</f>
        <v>0</v>
      </c>
      <c r="BO97" s="19">
        <f>($J97="Bell Curve")*(_xlfn.NORM.DIST(AND(BO$4&gt;=$E97,BO$4&lt;=$G97)*(BO$4-$E97+1),$I97/2,$L97,TRUE)-_xlfn.NORM.DIST(AND(BO$4&gt;=$E97,BO$4&lt;=$G97)*(BN$4-$E97+1),$I97/2,$L97,TRUE))/(1-2*_xlfn.NORM.DIST(0,$I97/2,$L97,TRUE))*$C97+($J97="Steady Growth")*(AND(BO$4&gt;=$E97,BO$4&lt;=$G97)*((BO$4-$E97+1)/($I97*($I97+1)/2)*$C97))+($J97="custom")*CustomCF!BH97</f>
        <v>0</v>
      </c>
      <c r="BP97" s="19">
        <f>($J97="Bell Curve")*(_xlfn.NORM.DIST(AND(BP$4&gt;=$E97,BP$4&lt;=$G97)*(BP$4-$E97+1),$I97/2,$L97,TRUE)-_xlfn.NORM.DIST(AND(BP$4&gt;=$E97,BP$4&lt;=$G97)*(BO$4-$E97+1),$I97/2,$L97,TRUE))/(1-2*_xlfn.NORM.DIST(0,$I97/2,$L97,TRUE))*$C97+($J97="Steady Growth")*(AND(BP$4&gt;=$E97,BP$4&lt;=$G97)*((BP$4-$E97+1)/($I97*($I97+1)/2)*$C97))+($J97="custom")*CustomCF!BI97</f>
        <v>0</v>
      </c>
      <c r="BQ97" s="19">
        <f>($J97="Bell Curve")*(_xlfn.NORM.DIST(AND(BQ$4&gt;=$E97,BQ$4&lt;=$G97)*(BQ$4-$E97+1),$I97/2,$L97,TRUE)-_xlfn.NORM.DIST(AND(BQ$4&gt;=$E97,BQ$4&lt;=$G97)*(BP$4-$E97+1),$I97/2,$L97,TRUE))/(1-2*_xlfn.NORM.DIST(0,$I97/2,$L97,TRUE))*$C97+($J97="Steady Growth")*(AND(BQ$4&gt;=$E97,BQ$4&lt;=$G97)*((BQ$4-$E97+1)/($I97*($I97+1)/2)*$C97))+($J97="custom")*CustomCF!BJ97</f>
        <v>0</v>
      </c>
      <c r="BR97" s="19">
        <f>($J97="Bell Curve")*(_xlfn.NORM.DIST(AND(BR$4&gt;=$E97,BR$4&lt;=$G97)*(BR$4-$E97+1),$I97/2,$L97,TRUE)-_xlfn.NORM.DIST(AND(BR$4&gt;=$E97,BR$4&lt;=$G97)*(BQ$4-$E97+1),$I97/2,$L97,TRUE))/(1-2*_xlfn.NORM.DIST(0,$I97/2,$L97,TRUE))*$C97+($J97="Steady Growth")*(AND(BR$4&gt;=$E97,BR$4&lt;=$G97)*((BR$4-$E97+1)/($I97*($I97+1)/2)*$C97))+($J97="custom")*CustomCF!BK97</f>
        <v>0</v>
      </c>
      <c r="BS97" s="19">
        <f>($J97="Bell Curve")*(_xlfn.NORM.DIST(AND(BS$4&gt;=$E97,BS$4&lt;=$G97)*(BS$4-$E97+1),$I97/2,$L97,TRUE)-_xlfn.NORM.DIST(AND(BS$4&gt;=$E97,BS$4&lt;=$G97)*(BR$4-$E97+1),$I97/2,$L97,TRUE))/(1-2*_xlfn.NORM.DIST(0,$I97/2,$L97,TRUE))*$C97+($J97="Steady Growth")*(AND(BS$4&gt;=$E97,BS$4&lt;=$G97)*((BS$4-$E97+1)/($I97*($I97+1)/2)*$C97))+($J97="custom")*CustomCF!BL97</f>
        <v>0</v>
      </c>
      <c r="BT97" s="19">
        <f>($J97="Bell Curve")*(_xlfn.NORM.DIST(AND(BT$4&gt;=$E97,BT$4&lt;=$G97)*(BT$4-$E97+1),$I97/2,$L97,TRUE)-_xlfn.NORM.DIST(AND(BT$4&gt;=$E97,BT$4&lt;=$G97)*(BS$4-$E97+1),$I97/2,$L97,TRUE))/(1-2*_xlfn.NORM.DIST(0,$I97/2,$L97,TRUE))*$C97+($J97="Steady Growth")*(AND(BT$4&gt;=$E97,BT$4&lt;=$G97)*((BT$4-$E97+1)/($I97*($I97+1)/2)*$C97))+($J97="custom")*CustomCF!BM97</f>
        <v>0</v>
      </c>
      <c r="BU97" s="19">
        <f>($J97="Bell Curve")*(_xlfn.NORM.DIST(AND(BU$4&gt;=$E97,BU$4&lt;=$G97)*(BU$4-$E97+1),$I97/2,$L97,TRUE)-_xlfn.NORM.DIST(AND(BU$4&gt;=$E97,BU$4&lt;=$G97)*(BT$4-$E97+1),$I97/2,$L97,TRUE))/(1-2*_xlfn.NORM.DIST(0,$I97/2,$L97,TRUE))*$C97+($J97="Steady Growth")*(AND(BU$4&gt;=$E97,BU$4&lt;=$G97)*((BU$4-$E97+1)/($I97*($I97+1)/2)*$C97))+($J97="custom")*CustomCF!BN97</f>
        <v>0</v>
      </c>
      <c r="BV97" s="19">
        <f>($J97="Bell Curve")*(_xlfn.NORM.DIST(AND(BV$4&gt;=$E97,BV$4&lt;=$G97)*(BV$4-$E97+1),$I97/2,$L97,TRUE)-_xlfn.NORM.DIST(AND(BV$4&gt;=$E97,BV$4&lt;=$G97)*(BU$4-$E97+1),$I97/2,$L97,TRUE))/(1-2*_xlfn.NORM.DIST(0,$I97/2,$L97,TRUE))*$C97+($J97="Steady Growth")*(AND(BV$4&gt;=$E97,BV$4&lt;=$G97)*((BV$4-$E97+1)/($I97*($I97+1)/2)*$C97))+($J97="custom")*CustomCF!BO97</f>
        <v>0</v>
      </c>
      <c r="BW97" s="19">
        <f>($J97="Bell Curve")*(_xlfn.NORM.DIST(AND(BW$4&gt;=$E97,BW$4&lt;=$G97)*(BW$4-$E97+1),$I97/2,$L97,TRUE)-_xlfn.NORM.DIST(AND(BW$4&gt;=$E97,BW$4&lt;=$G97)*(BV$4-$E97+1),$I97/2,$L97,TRUE))/(1-2*_xlfn.NORM.DIST(0,$I97/2,$L97,TRUE))*$C97+($J97="Steady Growth")*(AND(BW$4&gt;=$E97,BW$4&lt;=$G97)*((BW$4-$E97+1)/($I97*($I97+1)/2)*$C97))+($J97="custom")*CustomCF!BP97</f>
        <v>0</v>
      </c>
      <c r="BX97" s="19">
        <f>($J97="Bell Curve")*(_xlfn.NORM.DIST(AND(BX$4&gt;=$E97,BX$4&lt;=$G97)*(BX$4-$E97+1),$I97/2,$L97,TRUE)-_xlfn.NORM.DIST(AND(BX$4&gt;=$E97,BX$4&lt;=$G97)*(BW$4-$E97+1),$I97/2,$L97,TRUE))/(1-2*_xlfn.NORM.DIST(0,$I97/2,$L97,TRUE))*$C97+($J97="Steady Growth")*(AND(BX$4&gt;=$E97,BX$4&lt;=$G97)*((BX$4-$E97+1)/($I97*($I97+1)/2)*$C97))+($J97="custom")*CustomCF!BQ97</f>
        <v>0</v>
      </c>
      <c r="BY97" s="19">
        <f>($J97="Bell Curve")*(_xlfn.NORM.DIST(AND(BY$4&gt;=$E97,BY$4&lt;=$G97)*(BY$4-$E97+1),$I97/2,$L97,TRUE)-_xlfn.NORM.DIST(AND(BY$4&gt;=$E97,BY$4&lt;=$G97)*(BX$4-$E97+1),$I97/2,$L97,TRUE))/(1-2*_xlfn.NORM.DIST(0,$I97/2,$L97,TRUE))*$C97+($J97="Steady Growth")*(AND(BY$4&gt;=$E97,BY$4&lt;=$G97)*((BY$4-$E97+1)/($I97*($I97+1)/2)*$C97))+($J97="custom")*CustomCF!BR97</f>
        <v>0</v>
      </c>
      <c r="BZ97" s="19">
        <f>($J97="Bell Curve")*(_xlfn.NORM.DIST(AND(BZ$4&gt;=$E97,BZ$4&lt;=$G97)*(BZ$4-$E97+1),$I97/2,$L97,TRUE)-_xlfn.NORM.DIST(AND(BZ$4&gt;=$E97,BZ$4&lt;=$G97)*(BY$4-$E97+1),$I97/2,$L97,TRUE))/(1-2*_xlfn.NORM.DIST(0,$I97/2,$L97,TRUE))*$C97+($J97="Steady Growth")*(AND(BZ$4&gt;=$E97,BZ$4&lt;=$G97)*((BZ$4-$E97+1)/($I97*($I97+1)/2)*$C97))+($J97="custom")*CustomCF!BS97</f>
        <v>0</v>
      </c>
      <c r="CA97" s="19">
        <f>($J97="Bell Curve")*(_xlfn.NORM.DIST(AND(CA$4&gt;=$E97,CA$4&lt;=$G97)*(CA$4-$E97+1),$I97/2,$L97,TRUE)-_xlfn.NORM.DIST(AND(CA$4&gt;=$E97,CA$4&lt;=$G97)*(BZ$4-$E97+1),$I97/2,$L97,TRUE))/(1-2*_xlfn.NORM.DIST(0,$I97/2,$L97,TRUE))*$C97+($J97="Steady Growth")*(AND(CA$4&gt;=$E97,CA$4&lt;=$G97)*((CA$4-$E97+1)/($I97*($I97+1)/2)*$C97))+($J97="custom")*CustomCF!BT97</f>
        <v>0</v>
      </c>
      <c r="CB97" s="19">
        <f>($J97="Bell Curve")*(_xlfn.NORM.DIST(AND(CB$4&gt;=$E97,CB$4&lt;=$G97)*(CB$4-$E97+1),$I97/2,$L97,TRUE)-_xlfn.NORM.DIST(AND(CB$4&gt;=$E97,CB$4&lt;=$G97)*(CA$4-$E97+1),$I97/2,$L97,TRUE))/(1-2*_xlfn.NORM.DIST(0,$I97/2,$L97,TRUE))*$C97+($J97="Steady Growth")*(AND(CB$4&gt;=$E97,CB$4&lt;=$G97)*((CB$4-$E97+1)/($I97*($I97+1)/2)*$C97))+($J97="custom")*CustomCF!BU97</f>
        <v>0</v>
      </c>
      <c r="CC97" s="19">
        <f>($J97="Bell Curve")*(_xlfn.NORM.DIST(AND(CC$4&gt;=$E97,CC$4&lt;=$G97)*(CC$4-$E97+1),$I97/2,$L97,TRUE)-_xlfn.NORM.DIST(AND(CC$4&gt;=$E97,CC$4&lt;=$G97)*(CB$4-$E97+1),$I97/2,$L97,TRUE))/(1-2*_xlfn.NORM.DIST(0,$I97/2,$L97,TRUE))*$C97+($J97="Steady Growth")*(AND(CC$4&gt;=$E97,CC$4&lt;=$G97)*((CC$4-$E97+1)/($I97*($I97+1)/2)*$C97))+($J97="custom")*CustomCF!BV97</f>
        <v>0</v>
      </c>
      <c r="CD97" s="19">
        <f>($J97="Bell Curve")*(_xlfn.NORM.DIST(AND(CD$4&gt;=$E97,CD$4&lt;=$G97)*(CD$4-$E97+1),$I97/2,$L97,TRUE)-_xlfn.NORM.DIST(AND(CD$4&gt;=$E97,CD$4&lt;=$G97)*(CC$4-$E97+1),$I97/2,$L97,TRUE))/(1-2*_xlfn.NORM.DIST(0,$I97/2,$L97,TRUE))*$C97+($J97="Steady Growth")*(AND(CD$4&gt;=$E97,CD$4&lt;=$G97)*((CD$4-$E97+1)/($I97*($I97+1)/2)*$C97))+($J97="custom")*CustomCF!BW97</f>
        <v>0</v>
      </c>
      <c r="CE97" s="19">
        <f>($J97="Bell Curve")*(_xlfn.NORM.DIST(AND(CE$4&gt;=$E97,CE$4&lt;=$G97)*(CE$4-$E97+1),$I97/2,$L97,TRUE)-_xlfn.NORM.DIST(AND(CE$4&gt;=$E97,CE$4&lt;=$G97)*(CD$4-$E97+1),$I97/2,$L97,TRUE))/(1-2*_xlfn.NORM.DIST(0,$I97/2,$L97,TRUE))*$C97+($J97="Steady Growth")*(AND(CE$4&gt;=$E97,CE$4&lt;=$G97)*((CE$4-$E97+1)/($I97*($I97+1)/2)*$C97))+($J97="custom")*CustomCF!BX97</f>
        <v>0</v>
      </c>
      <c r="CF97" s="19">
        <f>($J97="Bell Curve")*(_xlfn.NORM.DIST(AND(CF$4&gt;=$E97,CF$4&lt;=$G97)*(CF$4-$E97+1),$I97/2,$L97,TRUE)-_xlfn.NORM.DIST(AND(CF$4&gt;=$E97,CF$4&lt;=$G97)*(CE$4-$E97+1),$I97/2,$L97,TRUE))/(1-2*_xlfn.NORM.DIST(0,$I97/2,$L97,TRUE))*$C97+($J97="Steady Growth")*(AND(CF$4&gt;=$E97,CF$4&lt;=$G97)*((CF$4-$E97+1)/($I97*($I97+1)/2)*$C97))+($J97="custom")*CustomCF!BY97</f>
        <v>0</v>
      </c>
      <c r="CG97" s="19">
        <f>($J97="Bell Curve")*(_xlfn.NORM.DIST(AND(CG$4&gt;=$E97,CG$4&lt;=$G97)*(CG$4-$E97+1),$I97/2,$L97,TRUE)-_xlfn.NORM.DIST(AND(CG$4&gt;=$E97,CG$4&lt;=$G97)*(CF$4-$E97+1),$I97/2,$L97,TRUE))/(1-2*_xlfn.NORM.DIST(0,$I97/2,$L97,TRUE))*$C97+($J97="Steady Growth")*(AND(CG$4&gt;=$E97,CG$4&lt;=$G97)*((CG$4-$E97+1)/($I97*($I97+1)/2)*$C97))+($J97="custom")*CustomCF!BZ97</f>
        <v>0</v>
      </c>
      <c r="CH97" s="19">
        <f>($J97="Bell Curve")*(_xlfn.NORM.DIST(AND(CH$4&gt;=$E97,CH$4&lt;=$G97)*(CH$4-$E97+1),$I97/2,$L97,TRUE)-_xlfn.NORM.DIST(AND(CH$4&gt;=$E97,CH$4&lt;=$G97)*(CG$4-$E97+1),$I97/2,$L97,TRUE))/(1-2*_xlfn.NORM.DIST(0,$I97/2,$L97,TRUE))*$C97+($J97="Steady Growth")*(AND(CH$4&gt;=$E97,CH$4&lt;=$G97)*((CH$4-$E97+1)/($I97*($I97+1)/2)*$C97))+($J97="custom")*CustomCF!CA97</f>
        <v>0</v>
      </c>
      <c r="CI97" s="19">
        <f>($J97="Bell Curve")*(_xlfn.NORM.DIST(AND(CI$4&gt;=$E97,CI$4&lt;=$G97)*(CI$4-$E97+1),$I97/2,$L97,TRUE)-_xlfn.NORM.DIST(AND(CI$4&gt;=$E97,CI$4&lt;=$G97)*(CH$4-$E97+1),$I97/2,$L97,TRUE))/(1-2*_xlfn.NORM.DIST(0,$I97/2,$L97,TRUE))*$C97+($J97="Steady Growth")*(AND(CI$4&gt;=$E97,CI$4&lt;=$G97)*((CI$4-$E97+1)/($I97*($I97+1)/2)*$C97))+($J97="custom")*CustomCF!CB97</f>
        <v>0</v>
      </c>
      <c r="CJ97" s="19">
        <f>($J97="Bell Curve")*(_xlfn.NORM.DIST(AND(CJ$4&gt;=$E97,CJ$4&lt;=$G97)*(CJ$4-$E97+1),$I97/2,$L97,TRUE)-_xlfn.NORM.DIST(AND(CJ$4&gt;=$E97,CJ$4&lt;=$G97)*(CI$4-$E97+1),$I97/2,$L97,TRUE))/(1-2*_xlfn.NORM.DIST(0,$I97/2,$L97,TRUE))*$C97+($J97="Steady Growth")*(AND(CJ$4&gt;=$E97,CJ$4&lt;=$G97)*((CJ$4-$E97+1)/($I97*($I97+1)/2)*$C97))+($J97="custom")*CustomCF!CC97</f>
        <v>0</v>
      </c>
      <c r="CK97" s="19">
        <f>($J97="Bell Curve")*(_xlfn.NORM.DIST(AND(CK$4&gt;=$E97,CK$4&lt;=$G97)*(CK$4-$E97+1),$I97/2,$L97,TRUE)-_xlfn.NORM.DIST(AND(CK$4&gt;=$E97,CK$4&lt;=$G97)*(CJ$4-$E97+1),$I97/2,$L97,TRUE))/(1-2*_xlfn.NORM.DIST(0,$I97/2,$L97,TRUE))*$C97+($J97="Steady Growth")*(AND(CK$4&gt;=$E97,CK$4&lt;=$G97)*((CK$4-$E97+1)/($I97*($I97+1)/2)*$C97))+($J97="custom")*CustomCF!CD97</f>
        <v>0</v>
      </c>
      <c r="CL97" s="19">
        <f>($J97="Bell Curve")*(_xlfn.NORM.DIST(AND(CL$4&gt;=$E97,CL$4&lt;=$G97)*(CL$4-$E97+1),$I97/2,$L97,TRUE)-_xlfn.NORM.DIST(AND(CL$4&gt;=$E97,CL$4&lt;=$G97)*(CK$4-$E97+1),$I97/2,$L97,TRUE))/(1-2*_xlfn.NORM.DIST(0,$I97/2,$L97,TRUE))*$C97+($J97="Steady Growth")*(AND(CL$4&gt;=$E97,CL$4&lt;=$G97)*((CL$4-$E97+1)/($I97*($I97+1)/2)*$C97))+($J97="custom")*CustomCF!CE97</f>
        <v>0</v>
      </c>
      <c r="CM97" s="19">
        <f>($J97="Bell Curve")*(_xlfn.NORM.DIST(AND(CM$4&gt;=$E97,CM$4&lt;=$G97)*(CM$4-$E97+1),$I97/2,$L97,TRUE)-_xlfn.NORM.DIST(AND(CM$4&gt;=$E97,CM$4&lt;=$G97)*(CL$4-$E97+1),$I97/2,$L97,TRUE))/(1-2*_xlfn.NORM.DIST(0,$I97/2,$L97,TRUE))*$C97+($J97="Steady Growth")*(AND(CM$4&gt;=$E97,CM$4&lt;=$G97)*((CM$4-$E97+1)/($I97*($I97+1)/2)*$C97))+($J97="custom")*CustomCF!CF97</f>
        <v>0</v>
      </c>
      <c r="CN97" s="19">
        <f>($J97="Bell Curve")*(_xlfn.NORM.DIST(AND(CN$4&gt;=$E97,CN$4&lt;=$G97)*(CN$4-$E97+1),$I97/2,$L97,TRUE)-_xlfn.NORM.DIST(AND(CN$4&gt;=$E97,CN$4&lt;=$G97)*(CM$4-$E97+1),$I97/2,$L97,TRUE))/(1-2*_xlfn.NORM.DIST(0,$I97/2,$L97,TRUE))*$C97+($J97="Steady Growth")*(AND(CN$4&gt;=$E97,CN$4&lt;=$G97)*((CN$4-$E97+1)/($I97*($I97+1)/2)*$C97))+($J97="custom")*CustomCF!CG97</f>
        <v>0</v>
      </c>
      <c r="CO97" s="19">
        <f>($J97="Bell Curve")*(_xlfn.NORM.DIST(AND(CO$4&gt;=$E97,CO$4&lt;=$G97)*(CO$4-$E97+1),$I97/2,$L97,TRUE)-_xlfn.NORM.DIST(AND(CO$4&gt;=$E97,CO$4&lt;=$G97)*(CN$4-$E97+1),$I97/2,$L97,TRUE))/(1-2*_xlfn.NORM.DIST(0,$I97/2,$L97,TRUE))*$C97+($J97="Steady Growth")*(AND(CO$4&gt;=$E97,CO$4&lt;=$G97)*((CO$4-$E97+1)/($I97*($I97+1)/2)*$C97))+($J97="custom")*CustomCF!CH97</f>
        <v>0</v>
      </c>
      <c r="CP97" s="19">
        <f>($J97="Bell Curve")*(_xlfn.NORM.DIST(AND(CP$4&gt;=$E97,CP$4&lt;=$G97)*(CP$4-$E97+1),$I97/2,$L97,TRUE)-_xlfn.NORM.DIST(AND(CP$4&gt;=$E97,CP$4&lt;=$G97)*(CO$4-$E97+1),$I97/2,$L97,TRUE))/(1-2*_xlfn.NORM.DIST(0,$I97/2,$L97,TRUE))*$C97+($J97="Steady Growth")*(AND(CP$4&gt;=$E97,CP$4&lt;=$G97)*((CP$4-$E97+1)/($I97*($I97+1)/2)*$C97))+($J97="custom")*CustomCF!CI97</f>
        <v>0</v>
      </c>
      <c r="CQ97" s="19">
        <f>($J97="Bell Curve")*(_xlfn.NORM.DIST(AND(CQ$4&gt;=$E97,CQ$4&lt;=$G97)*(CQ$4-$E97+1),$I97/2,$L97,TRUE)-_xlfn.NORM.DIST(AND(CQ$4&gt;=$E97,CQ$4&lt;=$G97)*(CP$4-$E97+1),$I97/2,$L97,TRUE))/(1-2*_xlfn.NORM.DIST(0,$I97/2,$L97,TRUE))*$C97+($J97="Steady Growth")*(AND(CQ$4&gt;=$E97,CQ$4&lt;=$G97)*((CQ$4-$E97+1)/($I97*($I97+1)/2)*$C97))+($J97="custom")*CustomCF!CJ97</f>
        <v>0</v>
      </c>
      <c r="CR97" s="19">
        <f>($J97="Bell Curve")*(_xlfn.NORM.DIST(AND(CR$4&gt;=$E97,CR$4&lt;=$G97)*(CR$4-$E97+1),$I97/2,$L97,TRUE)-_xlfn.NORM.DIST(AND(CR$4&gt;=$E97,CR$4&lt;=$G97)*(CQ$4-$E97+1),$I97/2,$L97,TRUE))/(1-2*_xlfn.NORM.DIST(0,$I97/2,$L97,TRUE))*$C97+($J97="Steady Growth")*(AND(CR$4&gt;=$E97,CR$4&lt;=$G97)*((CR$4-$E97+1)/($I97*($I97+1)/2)*$C97))+($J97="custom")*CustomCF!CK97</f>
        <v>0</v>
      </c>
      <c r="CS97" s="19">
        <f>($J97="Bell Curve")*(_xlfn.NORM.DIST(AND(CS$4&gt;=$E97,CS$4&lt;=$G97)*(CS$4-$E97+1),$I97/2,$L97,TRUE)-_xlfn.NORM.DIST(AND(CS$4&gt;=$E97,CS$4&lt;=$G97)*(CR$4-$E97+1),$I97/2,$L97,TRUE))/(1-2*_xlfn.NORM.DIST(0,$I97/2,$L97,TRUE))*$C97+($J97="Steady Growth")*(AND(CS$4&gt;=$E97,CS$4&lt;=$G97)*((CS$4-$E97+1)/($I97*($I97+1)/2)*$C97))+($J97="custom")*CustomCF!CL97</f>
        <v>0</v>
      </c>
      <c r="CT97" s="19">
        <f>($J97="Bell Curve")*(_xlfn.NORM.DIST(AND(CT$4&gt;=$E97,CT$4&lt;=$G97)*(CT$4-$E97+1),$I97/2,$L97,TRUE)-_xlfn.NORM.DIST(AND(CT$4&gt;=$E97,CT$4&lt;=$G97)*(CS$4-$E97+1),$I97/2,$L97,TRUE))/(1-2*_xlfn.NORM.DIST(0,$I97/2,$L97,TRUE))*$C97+($J97="Steady Growth")*(AND(CT$4&gt;=$E97,CT$4&lt;=$G97)*((CT$4-$E97+1)/($I97*($I97+1)/2)*$C97))+($J97="custom")*CustomCF!CM97</f>
        <v>0</v>
      </c>
      <c r="CU97" s="19">
        <f>($J97="Bell Curve")*(_xlfn.NORM.DIST(AND(CU$4&gt;=$E97,CU$4&lt;=$G97)*(CU$4-$E97+1),$I97/2,$L97,TRUE)-_xlfn.NORM.DIST(AND(CU$4&gt;=$E97,CU$4&lt;=$G97)*(CT$4-$E97+1),$I97/2,$L97,TRUE))/(1-2*_xlfn.NORM.DIST(0,$I97/2,$L97,TRUE))*$C97+($J97="Steady Growth")*(AND(CU$4&gt;=$E97,CU$4&lt;=$G97)*((CU$4-$E97+1)/($I97*($I97+1)/2)*$C97))+($J97="custom")*CustomCF!CN97</f>
        <v>0</v>
      </c>
      <c r="CV97" s="19">
        <f>($J97="Bell Curve")*(_xlfn.NORM.DIST(AND(CV$4&gt;=$E97,CV$4&lt;=$G97)*(CV$4-$E97+1),$I97/2,$L97,TRUE)-_xlfn.NORM.DIST(AND(CV$4&gt;=$E97,CV$4&lt;=$G97)*(CU$4-$E97+1),$I97/2,$L97,TRUE))/(1-2*_xlfn.NORM.DIST(0,$I97/2,$L97,TRUE))*$C97+($J97="Steady Growth")*(AND(CV$4&gt;=$E97,CV$4&lt;=$G97)*((CV$4-$E97+1)/($I97*($I97+1)/2)*$C97))+($J97="custom")*CustomCF!CO97</f>
        <v>0</v>
      </c>
      <c r="CW97" s="19">
        <f>($J97="Bell Curve")*(_xlfn.NORM.DIST(AND(CW$4&gt;=$E97,CW$4&lt;=$G97)*(CW$4-$E97+1),$I97/2,$L97,TRUE)-_xlfn.NORM.DIST(AND(CW$4&gt;=$E97,CW$4&lt;=$G97)*(CV$4-$E97+1),$I97/2,$L97,TRUE))/(1-2*_xlfn.NORM.DIST(0,$I97/2,$L97,TRUE))*$C97+($J97="Steady Growth")*(AND(CW$4&gt;=$E97,CW$4&lt;=$G97)*((CW$4-$E97+1)/($I97*($I97+1)/2)*$C97))+($J97="custom")*CustomCF!CP97</f>
        <v>0</v>
      </c>
      <c r="CX97" s="19">
        <f>($J97="Bell Curve")*(_xlfn.NORM.DIST(AND(CX$4&gt;=$E97,CX$4&lt;=$G97)*(CX$4-$E97+1),$I97/2,$L97,TRUE)-_xlfn.NORM.DIST(AND(CX$4&gt;=$E97,CX$4&lt;=$G97)*(CW$4-$E97+1),$I97/2,$L97,TRUE))/(1-2*_xlfn.NORM.DIST(0,$I97/2,$L97,TRUE))*$C97+($J97="Steady Growth")*(AND(CX$4&gt;=$E97,CX$4&lt;=$G97)*((CX$4-$E97+1)/($I97*($I97+1)/2)*$C97))+($J97="custom")*CustomCF!CQ97</f>
        <v>0</v>
      </c>
      <c r="CY97" s="19">
        <f>($J97="Bell Curve")*(_xlfn.NORM.DIST(AND(CY$4&gt;=$E97,CY$4&lt;=$G97)*(CY$4-$E97+1),$I97/2,$L97,TRUE)-_xlfn.NORM.DIST(AND(CY$4&gt;=$E97,CY$4&lt;=$G97)*(CX$4-$E97+1),$I97/2,$L97,TRUE))/(1-2*_xlfn.NORM.DIST(0,$I97/2,$L97,TRUE))*$C97+($J97="Steady Growth")*(AND(CY$4&gt;=$E97,CY$4&lt;=$G97)*((CY$4-$E97+1)/($I97*($I97+1)/2)*$C97))+($J97="custom")*CustomCF!CR97</f>
        <v>0</v>
      </c>
      <c r="CZ97" s="19">
        <f>($J97="Bell Curve")*(_xlfn.NORM.DIST(AND(CZ$4&gt;=$E97,CZ$4&lt;=$G97)*(CZ$4-$E97+1),$I97/2,$L97,TRUE)-_xlfn.NORM.DIST(AND(CZ$4&gt;=$E97,CZ$4&lt;=$G97)*(CY$4-$E97+1),$I97/2,$L97,TRUE))/(1-2*_xlfn.NORM.DIST(0,$I97/2,$L97,TRUE))*$C97+($J97="Steady Growth")*(AND(CZ$4&gt;=$E97,CZ$4&lt;=$G97)*((CZ$4-$E97+1)/($I97*($I97+1)/2)*$C97))+($J97="custom")*CustomCF!CS97</f>
        <v>0</v>
      </c>
      <c r="DA97" s="19">
        <f>($J97="Bell Curve")*(_xlfn.NORM.DIST(AND(DA$4&gt;=$E97,DA$4&lt;=$G97)*(DA$4-$E97+1),$I97/2,$L97,TRUE)-_xlfn.NORM.DIST(AND(DA$4&gt;=$E97,DA$4&lt;=$G97)*(CZ$4-$E97+1),$I97/2,$L97,TRUE))/(1-2*_xlfn.NORM.DIST(0,$I97/2,$L97,TRUE))*$C97+($J97="Steady Growth")*(AND(DA$4&gt;=$E97,DA$4&lt;=$G97)*((DA$4-$E97+1)/($I97*($I97+1)/2)*$C97))+($J97="custom")*CustomCF!CT97</f>
        <v>0</v>
      </c>
      <c r="DB97" s="19">
        <f>($J97="Bell Curve")*(_xlfn.NORM.DIST(AND(DB$4&gt;=$E97,DB$4&lt;=$G97)*(DB$4-$E97+1),$I97/2,$L97,TRUE)-_xlfn.NORM.DIST(AND(DB$4&gt;=$E97,DB$4&lt;=$G97)*(DA$4-$E97+1),$I97/2,$L97,TRUE))/(1-2*_xlfn.NORM.DIST(0,$I97/2,$L97,TRUE))*$C97+($J97="Steady Growth")*(AND(DB$4&gt;=$E97,DB$4&lt;=$G97)*((DB$4-$E97+1)/($I97*($I97+1)/2)*$C97))+($J97="custom")*CustomCF!CU97</f>
        <v>0</v>
      </c>
      <c r="DC97" s="19">
        <f>($J97="Bell Curve")*(_xlfn.NORM.DIST(AND(DC$4&gt;=$E97,DC$4&lt;=$G97)*(DC$4-$E97+1),$I97/2,$L97,TRUE)-_xlfn.NORM.DIST(AND(DC$4&gt;=$E97,DC$4&lt;=$G97)*(DB$4-$E97+1),$I97/2,$L97,TRUE))/(1-2*_xlfn.NORM.DIST(0,$I97/2,$L97,TRUE))*$C97+($J97="Steady Growth")*(AND(DC$4&gt;=$E97,DC$4&lt;=$G97)*((DC$4-$E97+1)/($I97*($I97+1)/2)*$C97))+($J97="custom")*CustomCF!CV97</f>
        <v>0</v>
      </c>
      <c r="DD97" s="19">
        <f>($J97="Bell Curve")*(_xlfn.NORM.DIST(AND(DD$4&gt;=$E97,DD$4&lt;=$G97)*(DD$4-$E97+1),$I97/2,$L97,TRUE)-_xlfn.NORM.DIST(AND(DD$4&gt;=$E97,DD$4&lt;=$G97)*(DC$4-$E97+1),$I97/2,$L97,TRUE))/(1-2*_xlfn.NORM.DIST(0,$I97/2,$L97,TRUE))*$C97+($J97="Steady Growth")*(AND(DD$4&gt;=$E97,DD$4&lt;=$G97)*((DD$4-$E97+1)/($I97*($I97+1)/2)*$C97))+($J97="custom")*CustomCF!CW97</f>
        <v>0</v>
      </c>
      <c r="DE97" s="19">
        <f>($J97="Bell Curve")*(_xlfn.NORM.DIST(AND(DE$4&gt;=$E97,DE$4&lt;=$G97)*(DE$4-$E97+1),$I97/2,$L97,TRUE)-_xlfn.NORM.DIST(AND(DE$4&gt;=$E97,DE$4&lt;=$G97)*(DD$4-$E97+1),$I97/2,$L97,TRUE))/(1-2*_xlfn.NORM.DIST(0,$I97/2,$L97,TRUE))*$C97+($J97="Steady Growth")*(AND(DE$4&gt;=$E97,DE$4&lt;=$G97)*((DE$4-$E97+1)/($I97*($I97+1)/2)*$C97))+($J97="custom")*CustomCF!CX97</f>
        <v>0</v>
      </c>
      <c r="DF97" s="19">
        <f>($J97="Bell Curve")*(_xlfn.NORM.DIST(AND(DF$4&gt;=$E97,DF$4&lt;=$G97)*(DF$4-$E97+1),$I97/2,$L97,TRUE)-_xlfn.NORM.DIST(AND(DF$4&gt;=$E97,DF$4&lt;=$G97)*(DE$4-$E97+1),$I97/2,$L97,TRUE))/(1-2*_xlfn.NORM.DIST(0,$I97/2,$L97,TRUE))*$C97+($J97="Steady Growth")*(AND(DF$4&gt;=$E97,DF$4&lt;=$G97)*((DF$4-$E97+1)/($I97*($I97+1)/2)*$C97))+($J97="custom")*CustomCF!CY97</f>
        <v>0</v>
      </c>
      <c r="DG97" s="19">
        <f>($J97="Bell Curve")*(_xlfn.NORM.DIST(AND(DG$4&gt;=$E97,DG$4&lt;=$G97)*(DG$4-$E97+1),$I97/2,$L97,TRUE)-_xlfn.NORM.DIST(AND(DG$4&gt;=$E97,DG$4&lt;=$G97)*(DF$4-$E97+1),$I97/2,$L97,TRUE))/(1-2*_xlfn.NORM.DIST(0,$I97/2,$L97,TRUE))*$C97+($J97="Steady Growth")*(AND(DG$4&gt;=$E97,DG$4&lt;=$G97)*((DG$4-$E97+1)/($I97*($I97+1)/2)*$C97))+($J97="custom")*CustomCF!CZ97</f>
        <v>0</v>
      </c>
      <c r="DH97" s="19">
        <f>($J97="Bell Curve")*(_xlfn.NORM.DIST(AND(DH$4&gt;=$E97,DH$4&lt;=$G97)*(DH$4-$E97+1),$I97/2,$L97,TRUE)-_xlfn.NORM.DIST(AND(DH$4&gt;=$E97,DH$4&lt;=$G97)*(DG$4-$E97+1),$I97/2,$L97,TRUE))/(1-2*_xlfn.NORM.DIST(0,$I97/2,$L97,TRUE))*$C97+($J97="Steady Growth")*(AND(DH$4&gt;=$E97,DH$4&lt;=$G97)*((DH$4-$E97+1)/($I97*($I97+1)/2)*$C97))+($J97="custom")*CustomCF!DA97</f>
        <v>0</v>
      </c>
      <c r="DI97" s="19">
        <f>($J97="Bell Curve")*(_xlfn.NORM.DIST(AND(DI$4&gt;=$E97,DI$4&lt;=$G97)*(DI$4-$E97+1),$I97/2,$L97,TRUE)-_xlfn.NORM.DIST(AND(DI$4&gt;=$E97,DI$4&lt;=$G97)*(DH$4-$E97+1),$I97/2,$L97,TRUE))/(1-2*_xlfn.NORM.DIST(0,$I97/2,$L97,TRUE))*$C97+($J97="Steady Growth")*(AND(DI$4&gt;=$E97,DI$4&lt;=$G97)*((DI$4-$E97+1)/($I97*($I97+1)/2)*$C97))+($J97="custom")*CustomCF!DB97</f>
        <v>0</v>
      </c>
      <c r="DJ97" s="19">
        <f>($J97="Bell Curve")*(_xlfn.NORM.DIST(AND(DJ$4&gt;=$E97,DJ$4&lt;=$G97)*(DJ$4-$E97+1),$I97/2,$L97,TRUE)-_xlfn.NORM.DIST(AND(DJ$4&gt;=$E97,DJ$4&lt;=$G97)*(DI$4-$E97+1),$I97/2,$L97,TRUE))/(1-2*_xlfn.NORM.DIST(0,$I97/2,$L97,TRUE))*$C97+($J97="Steady Growth")*(AND(DJ$4&gt;=$E97,DJ$4&lt;=$G97)*((DJ$4-$E97+1)/($I97*($I97+1)/2)*$C97))+($J97="custom")*CustomCF!DC97</f>
        <v>0</v>
      </c>
      <c r="DK97" s="19">
        <f>($J97="Bell Curve")*(_xlfn.NORM.DIST(AND(DK$4&gt;=$E97,DK$4&lt;=$G97)*(DK$4-$E97+1),$I97/2,$L97,TRUE)-_xlfn.NORM.DIST(AND(DK$4&gt;=$E97,DK$4&lt;=$G97)*(DJ$4-$E97+1),$I97/2,$L97,TRUE))/(1-2*_xlfn.NORM.DIST(0,$I97/2,$L97,TRUE))*$C97+($J97="Steady Growth")*(AND(DK$4&gt;=$E97,DK$4&lt;=$G97)*((DK$4-$E97+1)/($I97*($I97+1)/2)*$C97))+($J97="custom")*CustomCF!DD97</f>
        <v>0</v>
      </c>
      <c r="DL97" s="19">
        <f>($J97="Bell Curve")*(_xlfn.NORM.DIST(AND(DL$4&gt;=$E97,DL$4&lt;=$G97)*(DL$4-$E97+1),$I97/2,$L97,TRUE)-_xlfn.NORM.DIST(AND(DL$4&gt;=$E97,DL$4&lt;=$G97)*(DK$4-$E97+1),$I97/2,$L97,TRUE))/(1-2*_xlfn.NORM.DIST(0,$I97/2,$L97,TRUE))*$C97+($J97="Steady Growth")*(AND(DL$4&gt;=$E97,DL$4&lt;=$G97)*((DL$4-$E97+1)/($I97*($I97+1)/2)*$C97))+($J97="custom")*CustomCF!DE97</f>
        <v>0</v>
      </c>
      <c r="DM97" s="19">
        <f>($J97="Bell Curve")*(_xlfn.NORM.DIST(AND(DM$4&gt;=$E97,DM$4&lt;=$G97)*(DM$4-$E97+1),$I97/2,$L97,TRUE)-_xlfn.NORM.DIST(AND(DM$4&gt;=$E97,DM$4&lt;=$G97)*(DL$4-$E97+1),$I97/2,$L97,TRUE))/(1-2*_xlfn.NORM.DIST(0,$I97/2,$L97,TRUE))*$C97+($J97="Steady Growth")*(AND(DM$4&gt;=$E97,DM$4&lt;=$G97)*((DM$4-$E97+1)/($I97*($I97+1)/2)*$C97))+($J97="custom")*CustomCF!DF97</f>
        <v>0</v>
      </c>
      <c r="DN97" s="19">
        <f>($J97="Bell Curve")*(_xlfn.NORM.DIST(AND(DN$4&gt;=$E97,DN$4&lt;=$G97)*(DN$4-$E97+1),$I97/2,$L97,TRUE)-_xlfn.NORM.DIST(AND(DN$4&gt;=$E97,DN$4&lt;=$G97)*(DM$4-$E97+1),$I97/2,$L97,TRUE))/(1-2*_xlfn.NORM.DIST(0,$I97/2,$L97,TRUE))*$C97+($J97="Steady Growth")*(AND(DN$4&gt;=$E97,DN$4&lt;=$G97)*((DN$4-$E97+1)/($I97*($I97+1)/2)*$C97))+($J97="custom")*CustomCF!DG97</f>
        <v>0</v>
      </c>
      <c r="DO97" s="19">
        <f>($J97="Bell Curve")*(_xlfn.NORM.DIST(AND(DO$4&gt;=$E97,DO$4&lt;=$G97)*(DO$4-$E97+1),$I97/2,$L97,TRUE)-_xlfn.NORM.DIST(AND(DO$4&gt;=$E97,DO$4&lt;=$G97)*(DN$4-$E97+1),$I97/2,$L97,TRUE))/(1-2*_xlfn.NORM.DIST(0,$I97/2,$L97,TRUE))*$C97+($J97="Steady Growth")*(AND(DO$4&gt;=$E97,DO$4&lt;=$G97)*((DO$4-$E97+1)/($I97*($I97+1)/2)*$C97))+($J97="custom")*CustomCF!DH97</f>
        <v>0</v>
      </c>
      <c r="DP97" s="19">
        <f>($J97="Bell Curve")*(_xlfn.NORM.DIST(AND(DP$4&gt;=$E97,DP$4&lt;=$G97)*(DP$4-$E97+1),$I97/2,$L97,TRUE)-_xlfn.NORM.DIST(AND(DP$4&gt;=$E97,DP$4&lt;=$G97)*(DO$4-$E97+1),$I97/2,$L97,TRUE))/(1-2*_xlfn.NORM.DIST(0,$I97/2,$L97,TRUE))*$C97+($J97="Steady Growth")*(AND(DP$4&gt;=$E97,DP$4&lt;=$G97)*((DP$4-$E97+1)/($I97*($I97+1)/2)*$C97))+($J97="custom")*CustomCF!DI97</f>
        <v>0</v>
      </c>
      <c r="DQ97" s="19">
        <f>($J97="Bell Curve")*(_xlfn.NORM.DIST(AND(DQ$4&gt;=$E97,DQ$4&lt;=$G97)*(DQ$4-$E97+1),$I97/2,$L97,TRUE)-_xlfn.NORM.DIST(AND(DQ$4&gt;=$E97,DQ$4&lt;=$G97)*(DP$4-$E97+1),$I97/2,$L97,TRUE))/(1-2*_xlfn.NORM.DIST(0,$I97/2,$L97,TRUE))*$C97+($J97="Steady Growth")*(AND(DQ$4&gt;=$E97,DQ$4&lt;=$G97)*((DQ$4-$E97+1)/($I97*($I97+1)/2)*$C97))+($J97="custom")*CustomCF!DJ97</f>
        <v>0</v>
      </c>
      <c r="DR97" s="19">
        <f>($J97="Bell Curve")*(_xlfn.NORM.DIST(AND(DR$4&gt;=$E97,DR$4&lt;=$G97)*(DR$4-$E97+1),$I97/2,$L97,TRUE)-_xlfn.NORM.DIST(AND(DR$4&gt;=$E97,DR$4&lt;=$G97)*(DQ$4-$E97+1),$I97/2,$L97,TRUE))/(1-2*_xlfn.NORM.DIST(0,$I97/2,$L97,TRUE))*$C97+($J97="Steady Growth")*(AND(DR$4&gt;=$E97,DR$4&lt;=$G97)*((DR$4-$E97+1)/($I97*($I97+1)/2)*$C97))+($J97="custom")*CustomCF!DK97</f>
        <v>0</v>
      </c>
      <c r="DS97" s="19">
        <f>($J97="Bell Curve")*(_xlfn.NORM.DIST(AND(DS$4&gt;=$E97,DS$4&lt;=$G97)*(DS$4-$E97+1),$I97/2,$L97,TRUE)-_xlfn.NORM.DIST(AND(DS$4&gt;=$E97,DS$4&lt;=$G97)*(DR$4-$E97+1),$I97/2,$L97,TRUE))/(1-2*_xlfn.NORM.DIST(0,$I97/2,$L97,TRUE))*$C97+($J97="Steady Growth")*(AND(DS$4&gt;=$E97,DS$4&lt;=$G97)*((DS$4-$E97+1)/($I97*($I97+1)/2)*$C97))+($J97="custom")*CustomCF!DL97</f>
        <v>0</v>
      </c>
      <c r="DT97" s="19">
        <f>($J97="Bell Curve")*(_xlfn.NORM.DIST(AND(DT$4&gt;=$E97,DT$4&lt;=$G97)*(DT$4-$E97+1),$I97/2,$L97,TRUE)-_xlfn.NORM.DIST(AND(DT$4&gt;=$E97,DT$4&lt;=$G97)*(DS$4-$E97+1),$I97/2,$L97,TRUE))/(1-2*_xlfn.NORM.DIST(0,$I97/2,$L97,TRUE))*$C97+($J97="Steady Growth")*(AND(DT$4&gt;=$E97,DT$4&lt;=$G97)*((DT$4-$E97+1)/($I97*($I97+1)/2)*$C97))+($J97="custom")*CustomCF!DM97</f>
        <v>0</v>
      </c>
      <c r="DU97" s="19">
        <f>($J97="Bell Curve")*(_xlfn.NORM.DIST(AND(DU$4&gt;=$E97,DU$4&lt;=$G97)*(DU$4-$E97+1),$I97/2,$L97,TRUE)-_xlfn.NORM.DIST(AND(DU$4&gt;=$E97,DU$4&lt;=$G97)*(DT$4-$E97+1),$I97/2,$L97,TRUE))/(1-2*_xlfn.NORM.DIST(0,$I97/2,$L97,TRUE))*$C97+($J97="Steady Growth")*(AND(DU$4&gt;=$E97,DU$4&lt;=$G97)*((DU$4-$E97+1)/($I97*($I97+1)/2)*$C97))+($J97="custom")*CustomCF!DN97</f>
        <v>0</v>
      </c>
      <c r="DV97" s="19">
        <f>($J97="Bell Curve")*(_xlfn.NORM.DIST(AND(DV$4&gt;=$E97,DV$4&lt;=$G97)*(DV$4-$E97+1),$I97/2,$L97,TRUE)-_xlfn.NORM.DIST(AND(DV$4&gt;=$E97,DV$4&lt;=$G97)*(DU$4-$E97+1),$I97/2,$L97,TRUE))/(1-2*_xlfn.NORM.DIST(0,$I97/2,$L97,TRUE))*$C97+($J97="Steady Growth")*(AND(DV$4&gt;=$E97,DV$4&lt;=$G97)*((DV$4-$E97+1)/($I97*($I97+1)/2)*$C97))+($J97="custom")*CustomCF!DO97</f>
        <v>0</v>
      </c>
      <c r="DW97" s="19">
        <f>($J97="Bell Curve")*(_xlfn.NORM.DIST(AND(DW$4&gt;=$E97,DW$4&lt;=$G97)*(DW$4-$E97+1),$I97/2,$L97,TRUE)-_xlfn.NORM.DIST(AND(DW$4&gt;=$E97,DW$4&lt;=$G97)*(DV$4-$E97+1),$I97/2,$L97,TRUE))/(1-2*_xlfn.NORM.DIST(0,$I97/2,$L97,TRUE))*$C97+($J97="Steady Growth")*(AND(DW$4&gt;=$E97,DW$4&lt;=$G97)*((DW$4-$E97+1)/($I97*($I97+1)/2)*$C97))+($J97="custom")*CustomCF!DP97</f>
        <v>0</v>
      </c>
      <c r="DX97" s="19">
        <f>($J97="Bell Curve")*(_xlfn.NORM.DIST(AND(DX$4&gt;=$E97,DX$4&lt;=$G97)*(DX$4-$E97+1),$I97/2,$L97,TRUE)-_xlfn.NORM.DIST(AND(DX$4&gt;=$E97,DX$4&lt;=$G97)*(DW$4-$E97+1),$I97/2,$L97,TRUE))/(1-2*_xlfn.NORM.DIST(0,$I97/2,$L97,TRUE))*$C97+($J97="Steady Growth")*(AND(DX$4&gt;=$E97,DX$4&lt;=$G97)*((DX$4-$E97+1)/($I97*($I97+1)/2)*$C97))+($J97="custom")*CustomCF!DQ97</f>
        <v>0</v>
      </c>
      <c r="DY97" s="19">
        <f>($J97="Bell Curve")*(_xlfn.NORM.DIST(AND(DY$4&gt;=$E97,DY$4&lt;=$G97)*(DY$4-$E97+1),$I97/2,$L97,TRUE)-_xlfn.NORM.DIST(AND(DY$4&gt;=$E97,DY$4&lt;=$G97)*(DX$4-$E97+1),$I97/2,$L97,TRUE))/(1-2*_xlfn.NORM.DIST(0,$I97/2,$L97,TRUE))*$C97+($J97="Steady Growth")*(AND(DY$4&gt;=$E97,DY$4&lt;=$G97)*((DY$4-$E97+1)/($I97*($I97+1)/2)*$C97))+($J97="custom")*CustomCF!DR97</f>
        <v>0</v>
      </c>
      <c r="DZ97" s="19">
        <f>($J97="Bell Curve")*(_xlfn.NORM.DIST(AND(DZ$4&gt;=$E97,DZ$4&lt;=$G97)*(DZ$4-$E97+1),$I97/2,$L97,TRUE)-_xlfn.NORM.DIST(AND(DZ$4&gt;=$E97,DZ$4&lt;=$G97)*(DY$4-$E97+1),$I97/2,$L97,TRUE))/(1-2*_xlfn.NORM.DIST(0,$I97/2,$L97,TRUE))*$C97+($J97="Steady Growth")*(AND(DZ$4&gt;=$E97,DZ$4&lt;=$G97)*((DZ$4-$E97+1)/($I97*($I97+1)/2)*$C97))+($J97="custom")*CustomCF!DS97</f>
        <v>0</v>
      </c>
      <c r="EA97" s="19">
        <f>($J97="Bell Curve")*(_xlfn.NORM.DIST(AND(EA$4&gt;=$E97,EA$4&lt;=$G97)*(EA$4-$E97+1),$I97/2,$L97,TRUE)-_xlfn.NORM.DIST(AND(EA$4&gt;=$E97,EA$4&lt;=$G97)*(DZ$4-$E97+1),$I97/2,$L97,TRUE))/(1-2*_xlfn.NORM.DIST(0,$I97/2,$L97,TRUE))*$C97+($J97="Steady Growth")*(AND(EA$4&gt;=$E97,EA$4&lt;=$G97)*((EA$4-$E97+1)/($I97*($I97+1)/2)*$C97))+($J97="custom")*CustomCF!DT97</f>
        <v>0</v>
      </c>
      <c r="EB97" s="19">
        <f>($J97="Bell Curve")*(_xlfn.NORM.DIST(AND(EB$4&gt;=$E97,EB$4&lt;=$G97)*(EB$4-$E97+1),$I97/2,$L97,TRUE)-_xlfn.NORM.DIST(AND(EB$4&gt;=$E97,EB$4&lt;=$G97)*(EA$4-$E97+1),$I97/2,$L97,TRUE))/(1-2*_xlfn.NORM.DIST(0,$I97/2,$L97,TRUE))*$C97+($J97="Steady Growth")*(AND(EB$4&gt;=$E97,EB$4&lt;=$G97)*((EB$4-$E97+1)/($I97*($I97+1)/2)*$C97))+($J97="custom")*CustomCF!DU97</f>
        <v>0</v>
      </c>
      <c r="EC97" s="19">
        <f>($J97="Bell Curve")*(_xlfn.NORM.DIST(AND(EC$4&gt;=$E97,EC$4&lt;=$G97)*(EC$4-$E97+1),$I97/2,$L97,TRUE)-_xlfn.NORM.DIST(AND(EC$4&gt;=$E97,EC$4&lt;=$G97)*(EB$4-$E97+1),$I97/2,$L97,TRUE))/(1-2*_xlfn.NORM.DIST(0,$I97/2,$L97,TRUE))*$C97+($J97="Steady Growth")*(AND(EC$4&gt;=$E97,EC$4&lt;=$G97)*((EC$4-$E97+1)/($I97*($I97+1)/2)*$C97))+($J97="custom")*CustomCF!DV97</f>
        <v>0</v>
      </c>
      <c r="ED97" s="19">
        <f>($J97="Bell Curve")*(_xlfn.NORM.DIST(AND(ED$4&gt;=$E97,ED$4&lt;=$G97)*(ED$4-$E97+1),$I97/2,$L97,TRUE)-_xlfn.NORM.DIST(AND(ED$4&gt;=$E97,ED$4&lt;=$G97)*(EC$4-$E97+1),$I97/2,$L97,TRUE))/(1-2*_xlfn.NORM.DIST(0,$I97/2,$L97,TRUE))*$C97+($J97="Steady Growth")*(AND(ED$4&gt;=$E97,ED$4&lt;=$G97)*((ED$4-$E97+1)/($I97*($I97+1)/2)*$C97))+($J97="custom")*CustomCF!DW97</f>
        <v>0</v>
      </c>
      <c r="EE97" s="19">
        <f>($J97="Bell Curve")*(_xlfn.NORM.DIST(AND(EE$4&gt;=$E97,EE$4&lt;=$G97)*(EE$4-$E97+1),$I97/2,$L97,TRUE)-_xlfn.NORM.DIST(AND(EE$4&gt;=$E97,EE$4&lt;=$G97)*(ED$4-$E97+1),$I97/2,$L97,TRUE))/(1-2*_xlfn.NORM.DIST(0,$I97/2,$L97,TRUE))*$C97+($J97="Steady Growth")*(AND(EE$4&gt;=$E97,EE$4&lt;=$G97)*((EE$4-$E97+1)/($I97*($I97+1)/2)*$C97))+($J97="custom")*CustomCF!DX97</f>
        <v>0</v>
      </c>
      <c r="EF97" s="121">
        <f>($J97="Bell Curve")*(_xlfn.NORM.DIST(AND(EF$4&gt;=$E97,EF$4&lt;=$G97)*(EF$4-$E97+1),$I97/2,$L97,TRUE)-_xlfn.NORM.DIST(AND(EF$4&gt;=$E97,EF$4&lt;=$G97)*(EE$4-$E97+1),$I97/2,$L97,TRUE))/(1-2*_xlfn.NORM.DIST(0,$I97/2,$L97,TRUE))*$C97+($J97="Steady Growth")*(AND(EF$4&gt;=$E97,EF$4&lt;=$G97)*((EF$4-$E97+1)/($I97*($I97+1)/2)*$C97))+($J97="custom")*CustomCF!DY97</f>
        <v>0</v>
      </c>
    </row>
    <row r="98" spans="2:136" hidden="1" outlineLevel="1" x14ac:dyDescent="0.2">
      <c r="B98" s="103">
        <f>Budget!W17</f>
        <v>0</v>
      </c>
      <c r="C98" s="19">
        <f>Budget!X17</f>
        <v>0</v>
      </c>
      <c r="D98" s="19" t="str">
        <f t="shared" si="37"/>
        <v/>
      </c>
      <c r="E98" s="92">
        <v>20</v>
      </c>
      <c r="F98" s="18">
        <f>IF(J98="Custom",CustomCF!E98,INDEX($P$6:$EF$6,MATCH(E98,$P$4:$EF$4,0)))</f>
        <v>46630</v>
      </c>
      <c r="G98" s="92">
        <v>38</v>
      </c>
      <c r="H98" s="18">
        <f>IF(J98="Custom",CustomCF!F98,INDEX($P$6:$EF$6,MATCH(G98,$P$4:$EF$4,0)))</f>
        <v>47177</v>
      </c>
      <c r="I98" s="9">
        <f t="shared" si="32"/>
        <v>19</v>
      </c>
      <c r="J98" s="92" t="s">
        <v>30</v>
      </c>
      <c r="K98" s="92" t="s">
        <v>31</v>
      </c>
      <c r="L98" s="9">
        <f t="shared" si="38"/>
        <v>10000000</v>
      </c>
      <c r="M98" s="107">
        <f t="shared" si="23"/>
        <v>0</v>
      </c>
      <c r="N98" s="112" t="str">
        <f t="shared" si="31"/>
        <v>OK</v>
      </c>
      <c r="O98" s="112"/>
      <c r="P98" s="19">
        <f>($J98="Bell Curve")*(_xlfn.NORM.DIST(AND(P$4&gt;=$E98,P$4&lt;=$G98)*(P$4-$E98+1),$I98/2,$L98,TRUE)-_xlfn.NORM.DIST(AND(P$4&gt;=$E98,P$4&lt;=$G98)*(N$4-$E98+1),$I98/2,$L98,TRUE))/(1-2*_xlfn.NORM.DIST(0,$I98/2,$L98,TRUE))*$C98+($J98="Steady Growth")*(AND(P$4&gt;=$E98,P$4&lt;=$G98)*((P$4-$E98+1)/($I98*($I98+1)/2)*$C98))+($J98="custom")*CustomCF!I98</f>
        <v>0</v>
      </c>
      <c r="Q98" s="19">
        <f>($J98="Bell Curve")*(_xlfn.NORM.DIST(AND(Q$4&gt;=$E98,Q$4&lt;=$G98)*(Q$4-$E98+1),$I98/2,$L98,TRUE)-_xlfn.NORM.DIST(AND(Q$4&gt;=$E98,Q$4&lt;=$G98)*(P$4-$E98+1),$I98/2,$L98,TRUE))/(1-2*_xlfn.NORM.DIST(0,$I98/2,$L98,TRUE))*$C98+($J98="Steady Growth")*(AND(Q$4&gt;=$E98,Q$4&lt;=$G98)*((Q$4-$E98+1)/($I98*($I98+1)/2)*$C98))+($J98="custom")*CustomCF!J98</f>
        <v>0</v>
      </c>
      <c r="R98" s="19">
        <f>($J98="Bell Curve")*(_xlfn.NORM.DIST(AND(R$4&gt;=$E98,R$4&lt;=$G98)*(R$4-$E98+1),$I98/2,$L98,TRUE)-_xlfn.NORM.DIST(AND(R$4&gt;=$E98,R$4&lt;=$G98)*(Q$4-$E98+1),$I98/2,$L98,TRUE))/(1-2*_xlfn.NORM.DIST(0,$I98/2,$L98,TRUE))*$C98+($J98="Steady Growth")*(AND(R$4&gt;=$E98,R$4&lt;=$G98)*((R$4-$E98+1)/($I98*($I98+1)/2)*$C98))+($J98="custom")*CustomCF!K98</f>
        <v>0</v>
      </c>
      <c r="S98" s="19">
        <f>($J98="Bell Curve")*(_xlfn.NORM.DIST(AND(S$4&gt;=$E98,S$4&lt;=$G98)*(S$4-$E98+1),$I98/2,$L98,TRUE)-_xlfn.NORM.DIST(AND(S$4&gt;=$E98,S$4&lt;=$G98)*(R$4-$E98+1),$I98/2,$L98,TRUE))/(1-2*_xlfn.NORM.DIST(0,$I98/2,$L98,TRUE))*$C98+($J98="Steady Growth")*(AND(S$4&gt;=$E98,S$4&lt;=$G98)*((S$4-$E98+1)/($I98*($I98+1)/2)*$C98))+($J98="custom")*CustomCF!L98</f>
        <v>0</v>
      </c>
      <c r="T98" s="19">
        <f>($J98="Bell Curve")*(_xlfn.NORM.DIST(AND(T$4&gt;=$E98,T$4&lt;=$G98)*(T$4-$E98+1),$I98/2,$L98,TRUE)-_xlfn.NORM.DIST(AND(T$4&gt;=$E98,T$4&lt;=$G98)*(S$4-$E98+1),$I98/2,$L98,TRUE))/(1-2*_xlfn.NORM.DIST(0,$I98/2,$L98,TRUE))*$C98+($J98="Steady Growth")*(AND(T$4&gt;=$E98,T$4&lt;=$G98)*((T$4-$E98+1)/($I98*($I98+1)/2)*$C98))+($J98="custom")*CustomCF!M98</f>
        <v>0</v>
      </c>
      <c r="U98" s="19">
        <f>($J98="Bell Curve")*(_xlfn.NORM.DIST(AND(U$4&gt;=$E98,U$4&lt;=$G98)*(U$4-$E98+1),$I98/2,$L98,TRUE)-_xlfn.NORM.DIST(AND(U$4&gt;=$E98,U$4&lt;=$G98)*(T$4-$E98+1),$I98/2,$L98,TRUE))/(1-2*_xlfn.NORM.DIST(0,$I98/2,$L98,TRUE))*$C98+($J98="Steady Growth")*(AND(U$4&gt;=$E98,U$4&lt;=$G98)*((U$4-$E98+1)/($I98*($I98+1)/2)*$C98))+($J98="custom")*CustomCF!N98</f>
        <v>0</v>
      </c>
      <c r="V98" s="19">
        <f>($J98="Bell Curve")*(_xlfn.NORM.DIST(AND(V$4&gt;=$E98,V$4&lt;=$G98)*(V$4-$E98+1),$I98/2,$L98,TRUE)-_xlfn.NORM.DIST(AND(V$4&gt;=$E98,V$4&lt;=$G98)*(U$4-$E98+1),$I98/2,$L98,TRUE))/(1-2*_xlfn.NORM.DIST(0,$I98/2,$L98,TRUE))*$C98+($J98="Steady Growth")*(AND(V$4&gt;=$E98,V$4&lt;=$G98)*((V$4-$E98+1)/($I98*($I98+1)/2)*$C98))+($J98="custom")*CustomCF!O98</f>
        <v>0</v>
      </c>
      <c r="W98" s="19">
        <f>($J98="Bell Curve")*(_xlfn.NORM.DIST(AND(W$4&gt;=$E98,W$4&lt;=$G98)*(W$4-$E98+1),$I98/2,$L98,TRUE)-_xlfn.NORM.DIST(AND(W$4&gt;=$E98,W$4&lt;=$G98)*(V$4-$E98+1),$I98/2,$L98,TRUE))/(1-2*_xlfn.NORM.DIST(0,$I98/2,$L98,TRUE))*$C98+($J98="Steady Growth")*(AND(W$4&gt;=$E98,W$4&lt;=$G98)*((W$4-$E98+1)/($I98*($I98+1)/2)*$C98))+($J98="custom")*CustomCF!P98</f>
        <v>0</v>
      </c>
      <c r="X98" s="19">
        <f>($J98="Bell Curve")*(_xlfn.NORM.DIST(AND(X$4&gt;=$E98,X$4&lt;=$G98)*(X$4-$E98+1),$I98/2,$L98,TRUE)-_xlfn.NORM.DIST(AND(X$4&gt;=$E98,X$4&lt;=$G98)*(W$4-$E98+1),$I98/2,$L98,TRUE))/(1-2*_xlfn.NORM.DIST(0,$I98/2,$L98,TRUE))*$C98+($J98="Steady Growth")*(AND(X$4&gt;=$E98,X$4&lt;=$G98)*((X$4-$E98+1)/($I98*($I98+1)/2)*$C98))+($J98="custom")*CustomCF!Q98</f>
        <v>0</v>
      </c>
      <c r="Y98" s="19">
        <f>($J98="Bell Curve")*(_xlfn.NORM.DIST(AND(Y$4&gt;=$E98,Y$4&lt;=$G98)*(Y$4-$E98+1),$I98/2,$L98,TRUE)-_xlfn.NORM.DIST(AND(Y$4&gt;=$E98,Y$4&lt;=$G98)*(X$4-$E98+1),$I98/2,$L98,TRUE))/(1-2*_xlfn.NORM.DIST(0,$I98/2,$L98,TRUE))*$C98+($J98="Steady Growth")*(AND(Y$4&gt;=$E98,Y$4&lt;=$G98)*((Y$4-$E98+1)/($I98*($I98+1)/2)*$C98))+($J98="custom")*CustomCF!R98</f>
        <v>0</v>
      </c>
      <c r="Z98" s="19">
        <f>($J98="Bell Curve")*(_xlfn.NORM.DIST(AND(Z$4&gt;=$E98,Z$4&lt;=$G98)*(Z$4-$E98+1),$I98/2,$L98,TRUE)-_xlfn.NORM.DIST(AND(Z$4&gt;=$E98,Z$4&lt;=$G98)*(Y$4-$E98+1),$I98/2,$L98,TRUE))/(1-2*_xlfn.NORM.DIST(0,$I98/2,$L98,TRUE))*$C98+($J98="Steady Growth")*(AND(Z$4&gt;=$E98,Z$4&lt;=$G98)*((Z$4-$E98+1)/($I98*($I98+1)/2)*$C98))+($J98="custom")*CustomCF!S98</f>
        <v>0</v>
      </c>
      <c r="AA98" s="19">
        <f>($J98="Bell Curve")*(_xlfn.NORM.DIST(AND(AA$4&gt;=$E98,AA$4&lt;=$G98)*(AA$4-$E98+1),$I98/2,$L98,TRUE)-_xlfn.NORM.DIST(AND(AA$4&gt;=$E98,AA$4&lt;=$G98)*(Z$4-$E98+1),$I98/2,$L98,TRUE))/(1-2*_xlfn.NORM.DIST(0,$I98/2,$L98,TRUE))*$C98+($J98="Steady Growth")*(AND(AA$4&gt;=$E98,AA$4&lt;=$G98)*((AA$4-$E98+1)/($I98*($I98+1)/2)*$C98))+($J98="custom")*CustomCF!T98</f>
        <v>0</v>
      </c>
      <c r="AB98" s="19">
        <f>($J98="Bell Curve")*(_xlfn.NORM.DIST(AND(AB$4&gt;=$E98,AB$4&lt;=$G98)*(AB$4-$E98+1),$I98/2,$L98,TRUE)-_xlfn.NORM.DIST(AND(AB$4&gt;=$E98,AB$4&lt;=$G98)*(AA$4-$E98+1),$I98/2,$L98,TRUE))/(1-2*_xlfn.NORM.DIST(0,$I98/2,$L98,TRUE))*$C98+($J98="Steady Growth")*(AND(AB$4&gt;=$E98,AB$4&lt;=$G98)*((AB$4-$E98+1)/($I98*($I98+1)/2)*$C98))+($J98="custom")*CustomCF!U98</f>
        <v>0</v>
      </c>
      <c r="AC98" s="19">
        <f>($J98="Bell Curve")*(_xlfn.NORM.DIST(AND(AC$4&gt;=$E98,AC$4&lt;=$G98)*(AC$4-$E98+1),$I98/2,$L98,TRUE)-_xlfn.NORM.DIST(AND(AC$4&gt;=$E98,AC$4&lt;=$G98)*(AB$4-$E98+1),$I98/2,$L98,TRUE))/(1-2*_xlfn.NORM.DIST(0,$I98/2,$L98,TRUE))*$C98+($J98="Steady Growth")*(AND(AC$4&gt;=$E98,AC$4&lt;=$G98)*((AC$4-$E98+1)/($I98*($I98+1)/2)*$C98))+($J98="custom")*CustomCF!V98</f>
        <v>0</v>
      </c>
      <c r="AD98" s="19">
        <f>($J98="Bell Curve")*(_xlfn.NORM.DIST(AND(AD$4&gt;=$E98,AD$4&lt;=$G98)*(AD$4-$E98+1),$I98/2,$L98,TRUE)-_xlfn.NORM.DIST(AND(AD$4&gt;=$E98,AD$4&lt;=$G98)*(AC$4-$E98+1),$I98/2,$L98,TRUE))/(1-2*_xlfn.NORM.DIST(0,$I98/2,$L98,TRUE))*$C98+($J98="Steady Growth")*(AND(AD$4&gt;=$E98,AD$4&lt;=$G98)*((AD$4-$E98+1)/($I98*($I98+1)/2)*$C98))+($J98="custom")*CustomCF!W98</f>
        <v>0</v>
      </c>
      <c r="AE98" s="19">
        <f>($J98="Bell Curve")*(_xlfn.NORM.DIST(AND(AE$4&gt;=$E98,AE$4&lt;=$G98)*(AE$4-$E98+1),$I98/2,$L98,TRUE)-_xlfn.NORM.DIST(AND(AE$4&gt;=$E98,AE$4&lt;=$G98)*(AD$4-$E98+1),$I98/2,$L98,TRUE))/(1-2*_xlfn.NORM.DIST(0,$I98/2,$L98,TRUE))*$C98+($J98="Steady Growth")*(AND(AE$4&gt;=$E98,AE$4&lt;=$G98)*((AE$4-$E98+1)/($I98*($I98+1)/2)*$C98))+($J98="custom")*CustomCF!X98</f>
        <v>0</v>
      </c>
      <c r="AF98" s="19">
        <f>($J98="Bell Curve")*(_xlfn.NORM.DIST(AND(AF$4&gt;=$E98,AF$4&lt;=$G98)*(AF$4-$E98+1),$I98/2,$L98,TRUE)-_xlfn.NORM.DIST(AND(AF$4&gt;=$E98,AF$4&lt;=$G98)*(AE$4-$E98+1),$I98/2,$L98,TRUE))/(1-2*_xlfn.NORM.DIST(0,$I98/2,$L98,TRUE))*$C98+($J98="Steady Growth")*(AND(AF$4&gt;=$E98,AF$4&lt;=$G98)*((AF$4-$E98+1)/($I98*($I98+1)/2)*$C98))+($J98="custom")*CustomCF!Y98</f>
        <v>0</v>
      </c>
      <c r="AG98" s="19">
        <f>($J98="Bell Curve")*(_xlfn.NORM.DIST(AND(AG$4&gt;=$E98,AG$4&lt;=$G98)*(AG$4-$E98+1),$I98/2,$L98,TRUE)-_xlfn.NORM.DIST(AND(AG$4&gt;=$E98,AG$4&lt;=$G98)*(AF$4-$E98+1),$I98/2,$L98,TRUE))/(1-2*_xlfn.NORM.DIST(0,$I98/2,$L98,TRUE))*$C98+($J98="Steady Growth")*(AND(AG$4&gt;=$E98,AG$4&lt;=$G98)*((AG$4-$E98+1)/($I98*($I98+1)/2)*$C98))+($J98="custom")*CustomCF!Z98</f>
        <v>0</v>
      </c>
      <c r="AH98" s="19">
        <f>($J98="Bell Curve")*(_xlfn.NORM.DIST(AND(AH$4&gt;=$E98,AH$4&lt;=$G98)*(AH$4-$E98+1),$I98/2,$L98,TRUE)-_xlfn.NORM.DIST(AND(AH$4&gt;=$E98,AH$4&lt;=$G98)*(AG$4-$E98+1),$I98/2,$L98,TRUE))/(1-2*_xlfn.NORM.DIST(0,$I98/2,$L98,TRUE))*$C98+($J98="Steady Growth")*(AND(AH$4&gt;=$E98,AH$4&lt;=$G98)*((AH$4-$E98+1)/($I98*($I98+1)/2)*$C98))+($J98="custom")*CustomCF!AA98</f>
        <v>0</v>
      </c>
      <c r="AI98" s="19">
        <f>($J98="Bell Curve")*(_xlfn.NORM.DIST(AND(AI$4&gt;=$E98,AI$4&lt;=$G98)*(AI$4-$E98+1),$I98/2,$L98,TRUE)-_xlfn.NORM.DIST(AND(AI$4&gt;=$E98,AI$4&lt;=$G98)*(AH$4-$E98+1),$I98/2,$L98,TRUE))/(1-2*_xlfn.NORM.DIST(0,$I98/2,$L98,TRUE))*$C98+($J98="Steady Growth")*(AND(AI$4&gt;=$E98,AI$4&lt;=$G98)*((AI$4-$E98+1)/($I98*($I98+1)/2)*$C98))+($J98="custom")*CustomCF!AB98</f>
        <v>0</v>
      </c>
      <c r="AJ98" s="19">
        <f>($J98="Bell Curve")*(_xlfn.NORM.DIST(AND(AJ$4&gt;=$E98,AJ$4&lt;=$G98)*(AJ$4-$E98+1),$I98/2,$L98,TRUE)-_xlfn.NORM.DIST(AND(AJ$4&gt;=$E98,AJ$4&lt;=$G98)*(AI$4-$E98+1),$I98/2,$L98,TRUE))/(1-2*_xlfn.NORM.DIST(0,$I98/2,$L98,TRUE))*$C98+($J98="Steady Growth")*(AND(AJ$4&gt;=$E98,AJ$4&lt;=$G98)*((AJ$4-$E98+1)/($I98*($I98+1)/2)*$C98))+($J98="custom")*CustomCF!AC98</f>
        <v>0</v>
      </c>
      <c r="AK98" s="19">
        <f>($J98="Bell Curve")*(_xlfn.NORM.DIST(AND(AK$4&gt;=$E98,AK$4&lt;=$G98)*(AK$4-$E98+1),$I98/2,$L98,TRUE)-_xlfn.NORM.DIST(AND(AK$4&gt;=$E98,AK$4&lt;=$G98)*(AJ$4-$E98+1),$I98/2,$L98,TRUE))/(1-2*_xlfn.NORM.DIST(0,$I98/2,$L98,TRUE))*$C98+($J98="Steady Growth")*(AND(AK$4&gt;=$E98,AK$4&lt;=$G98)*((AK$4-$E98+1)/($I98*($I98+1)/2)*$C98))+($J98="custom")*CustomCF!AD98</f>
        <v>0</v>
      </c>
      <c r="AL98" s="19">
        <f>($J98="Bell Curve")*(_xlfn.NORM.DIST(AND(AL$4&gt;=$E98,AL$4&lt;=$G98)*(AL$4-$E98+1),$I98/2,$L98,TRUE)-_xlfn.NORM.DIST(AND(AL$4&gt;=$E98,AL$4&lt;=$G98)*(AK$4-$E98+1),$I98/2,$L98,TRUE))/(1-2*_xlfn.NORM.DIST(0,$I98/2,$L98,TRUE))*$C98+($J98="Steady Growth")*(AND(AL$4&gt;=$E98,AL$4&lt;=$G98)*((AL$4-$E98+1)/($I98*($I98+1)/2)*$C98))+($J98="custom")*CustomCF!AE98</f>
        <v>0</v>
      </c>
      <c r="AM98" s="19">
        <f>($J98="Bell Curve")*(_xlfn.NORM.DIST(AND(AM$4&gt;=$E98,AM$4&lt;=$G98)*(AM$4-$E98+1),$I98/2,$L98,TRUE)-_xlfn.NORM.DIST(AND(AM$4&gt;=$E98,AM$4&lt;=$G98)*(AL$4-$E98+1),$I98/2,$L98,TRUE))/(1-2*_xlfn.NORM.DIST(0,$I98/2,$L98,TRUE))*$C98+($J98="Steady Growth")*(AND(AM$4&gt;=$E98,AM$4&lt;=$G98)*((AM$4-$E98+1)/($I98*($I98+1)/2)*$C98))+($J98="custom")*CustomCF!AF98</f>
        <v>0</v>
      </c>
      <c r="AN98" s="19">
        <f>($J98="Bell Curve")*(_xlfn.NORM.DIST(AND(AN$4&gt;=$E98,AN$4&lt;=$G98)*(AN$4-$E98+1),$I98/2,$L98,TRUE)-_xlfn.NORM.DIST(AND(AN$4&gt;=$E98,AN$4&lt;=$G98)*(AM$4-$E98+1),$I98/2,$L98,TRUE))/(1-2*_xlfn.NORM.DIST(0,$I98/2,$L98,TRUE))*$C98+($J98="Steady Growth")*(AND(AN$4&gt;=$E98,AN$4&lt;=$G98)*((AN$4-$E98+1)/($I98*($I98+1)/2)*$C98))+($J98="custom")*CustomCF!AG98</f>
        <v>0</v>
      </c>
      <c r="AO98" s="19">
        <f>($J98="Bell Curve")*(_xlfn.NORM.DIST(AND(AO$4&gt;=$E98,AO$4&lt;=$G98)*(AO$4-$E98+1),$I98/2,$L98,TRUE)-_xlfn.NORM.DIST(AND(AO$4&gt;=$E98,AO$4&lt;=$G98)*(AN$4-$E98+1),$I98/2,$L98,TRUE))/(1-2*_xlfn.NORM.DIST(0,$I98/2,$L98,TRUE))*$C98+($J98="Steady Growth")*(AND(AO$4&gt;=$E98,AO$4&lt;=$G98)*((AO$4-$E98+1)/($I98*($I98+1)/2)*$C98))+($J98="custom")*CustomCF!AH98</f>
        <v>0</v>
      </c>
      <c r="AP98" s="19">
        <f>($J98="Bell Curve")*(_xlfn.NORM.DIST(AND(AP$4&gt;=$E98,AP$4&lt;=$G98)*(AP$4-$E98+1),$I98/2,$L98,TRUE)-_xlfn.NORM.DIST(AND(AP$4&gt;=$E98,AP$4&lt;=$G98)*(AO$4-$E98+1),$I98/2,$L98,TRUE))/(1-2*_xlfn.NORM.DIST(0,$I98/2,$L98,TRUE))*$C98+($J98="Steady Growth")*(AND(AP$4&gt;=$E98,AP$4&lt;=$G98)*((AP$4-$E98+1)/($I98*($I98+1)/2)*$C98))+($J98="custom")*CustomCF!AI98</f>
        <v>0</v>
      </c>
      <c r="AQ98" s="19">
        <f>($J98="Bell Curve")*(_xlfn.NORM.DIST(AND(AQ$4&gt;=$E98,AQ$4&lt;=$G98)*(AQ$4-$E98+1),$I98/2,$L98,TRUE)-_xlfn.NORM.DIST(AND(AQ$4&gt;=$E98,AQ$4&lt;=$G98)*(AP$4-$E98+1),$I98/2,$L98,TRUE))/(1-2*_xlfn.NORM.DIST(0,$I98/2,$L98,TRUE))*$C98+($J98="Steady Growth")*(AND(AQ$4&gt;=$E98,AQ$4&lt;=$G98)*((AQ$4-$E98+1)/($I98*($I98+1)/2)*$C98))+($J98="custom")*CustomCF!AJ98</f>
        <v>0</v>
      </c>
      <c r="AR98" s="19">
        <f>($J98="Bell Curve")*(_xlfn.NORM.DIST(AND(AR$4&gt;=$E98,AR$4&lt;=$G98)*(AR$4-$E98+1),$I98/2,$L98,TRUE)-_xlfn.NORM.DIST(AND(AR$4&gt;=$E98,AR$4&lt;=$G98)*(AQ$4-$E98+1),$I98/2,$L98,TRUE))/(1-2*_xlfn.NORM.DIST(0,$I98/2,$L98,TRUE))*$C98+($J98="Steady Growth")*(AND(AR$4&gt;=$E98,AR$4&lt;=$G98)*((AR$4-$E98+1)/($I98*($I98+1)/2)*$C98))+($J98="custom")*CustomCF!AK98</f>
        <v>0</v>
      </c>
      <c r="AS98" s="19">
        <f>($J98="Bell Curve")*(_xlfn.NORM.DIST(AND(AS$4&gt;=$E98,AS$4&lt;=$G98)*(AS$4-$E98+1),$I98/2,$L98,TRUE)-_xlfn.NORM.DIST(AND(AS$4&gt;=$E98,AS$4&lt;=$G98)*(AR$4-$E98+1),$I98/2,$L98,TRUE))/(1-2*_xlfn.NORM.DIST(0,$I98/2,$L98,TRUE))*$C98+($J98="Steady Growth")*(AND(AS$4&gt;=$E98,AS$4&lt;=$G98)*((AS$4-$E98+1)/($I98*($I98+1)/2)*$C98))+($J98="custom")*CustomCF!AL98</f>
        <v>0</v>
      </c>
      <c r="AT98" s="19">
        <f>($J98="Bell Curve")*(_xlfn.NORM.DIST(AND(AT$4&gt;=$E98,AT$4&lt;=$G98)*(AT$4-$E98+1),$I98/2,$L98,TRUE)-_xlfn.NORM.DIST(AND(AT$4&gt;=$E98,AT$4&lt;=$G98)*(AS$4-$E98+1),$I98/2,$L98,TRUE))/(1-2*_xlfn.NORM.DIST(0,$I98/2,$L98,TRUE))*$C98+($J98="Steady Growth")*(AND(AT$4&gt;=$E98,AT$4&lt;=$G98)*((AT$4-$E98+1)/($I98*($I98+1)/2)*$C98))+($J98="custom")*CustomCF!AM98</f>
        <v>0</v>
      </c>
      <c r="AU98" s="19">
        <f>($J98="Bell Curve")*(_xlfn.NORM.DIST(AND(AU$4&gt;=$E98,AU$4&lt;=$G98)*(AU$4-$E98+1),$I98/2,$L98,TRUE)-_xlfn.NORM.DIST(AND(AU$4&gt;=$E98,AU$4&lt;=$G98)*(AT$4-$E98+1),$I98/2,$L98,TRUE))/(1-2*_xlfn.NORM.DIST(0,$I98/2,$L98,TRUE))*$C98+($J98="Steady Growth")*(AND(AU$4&gt;=$E98,AU$4&lt;=$G98)*((AU$4-$E98+1)/($I98*($I98+1)/2)*$C98))+($J98="custom")*CustomCF!AN98</f>
        <v>0</v>
      </c>
      <c r="AV98" s="19">
        <f>($J98="Bell Curve")*(_xlfn.NORM.DIST(AND(AV$4&gt;=$E98,AV$4&lt;=$G98)*(AV$4-$E98+1),$I98/2,$L98,TRUE)-_xlfn.NORM.DIST(AND(AV$4&gt;=$E98,AV$4&lt;=$G98)*(AU$4-$E98+1),$I98/2,$L98,TRUE))/(1-2*_xlfn.NORM.DIST(0,$I98/2,$L98,TRUE))*$C98+($J98="Steady Growth")*(AND(AV$4&gt;=$E98,AV$4&lt;=$G98)*((AV$4-$E98+1)/($I98*($I98+1)/2)*$C98))+($J98="custom")*CustomCF!AO98</f>
        <v>0</v>
      </c>
      <c r="AW98" s="19">
        <f>($J98="Bell Curve")*(_xlfn.NORM.DIST(AND(AW$4&gt;=$E98,AW$4&lt;=$G98)*(AW$4-$E98+1),$I98/2,$L98,TRUE)-_xlfn.NORM.DIST(AND(AW$4&gt;=$E98,AW$4&lt;=$G98)*(AV$4-$E98+1),$I98/2,$L98,TRUE))/(1-2*_xlfn.NORM.DIST(0,$I98/2,$L98,TRUE))*$C98+($J98="Steady Growth")*(AND(AW$4&gt;=$E98,AW$4&lt;=$G98)*((AW$4-$E98+1)/($I98*($I98+1)/2)*$C98))+($J98="custom")*CustomCF!AP98</f>
        <v>0</v>
      </c>
      <c r="AX98" s="19">
        <f>($J98="Bell Curve")*(_xlfn.NORM.DIST(AND(AX$4&gt;=$E98,AX$4&lt;=$G98)*(AX$4-$E98+1),$I98/2,$L98,TRUE)-_xlfn.NORM.DIST(AND(AX$4&gt;=$E98,AX$4&lt;=$G98)*(AW$4-$E98+1),$I98/2,$L98,TRUE))/(1-2*_xlfn.NORM.DIST(0,$I98/2,$L98,TRUE))*$C98+($J98="Steady Growth")*(AND(AX$4&gt;=$E98,AX$4&lt;=$G98)*((AX$4-$E98+1)/($I98*($I98+1)/2)*$C98))+($J98="custom")*CustomCF!AQ98</f>
        <v>0</v>
      </c>
      <c r="AY98" s="19">
        <f>($J98="Bell Curve")*(_xlfn.NORM.DIST(AND(AY$4&gt;=$E98,AY$4&lt;=$G98)*(AY$4-$E98+1),$I98/2,$L98,TRUE)-_xlfn.NORM.DIST(AND(AY$4&gt;=$E98,AY$4&lt;=$G98)*(AX$4-$E98+1),$I98/2,$L98,TRUE))/(1-2*_xlfn.NORM.DIST(0,$I98/2,$L98,TRUE))*$C98+($J98="Steady Growth")*(AND(AY$4&gt;=$E98,AY$4&lt;=$G98)*((AY$4-$E98+1)/($I98*($I98+1)/2)*$C98))+($J98="custom")*CustomCF!AR98</f>
        <v>0</v>
      </c>
      <c r="AZ98" s="19">
        <f>($J98="Bell Curve")*(_xlfn.NORM.DIST(AND(AZ$4&gt;=$E98,AZ$4&lt;=$G98)*(AZ$4-$E98+1),$I98/2,$L98,TRUE)-_xlfn.NORM.DIST(AND(AZ$4&gt;=$E98,AZ$4&lt;=$G98)*(AY$4-$E98+1),$I98/2,$L98,TRUE))/(1-2*_xlfn.NORM.DIST(0,$I98/2,$L98,TRUE))*$C98+($J98="Steady Growth")*(AND(AZ$4&gt;=$E98,AZ$4&lt;=$G98)*((AZ$4-$E98+1)/($I98*($I98+1)/2)*$C98))+($J98="custom")*CustomCF!AS98</f>
        <v>0</v>
      </c>
      <c r="BA98" s="19">
        <f>($J98="Bell Curve")*(_xlfn.NORM.DIST(AND(BA$4&gt;=$E98,BA$4&lt;=$G98)*(BA$4-$E98+1),$I98/2,$L98,TRUE)-_xlfn.NORM.DIST(AND(BA$4&gt;=$E98,BA$4&lt;=$G98)*(AZ$4-$E98+1),$I98/2,$L98,TRUE))/(1-2*_xlfn.NORM.DIST(0,$I98/2,$L98,TRUE))*$C98+($J98="Steady Growth")*(AND(BA$4&gt;=$E98,BA$4&lt;=$G98)*((BA$4-$E98+1)/($I98*($I98+1)/2)*$C98))+($J98="custom")*CustomCF!AT98</f>
        <v>0</v>
      </c>
      <c r="BB98" s="19">
        <f>($J98="Bell Curve")*(_xlfn.NORM.DIST(AND(BB$4&gt;=$E98,BB$4&lt;=$G98)*(BB$4-$E98+1),$I98/2,$L98,TRUE)-_xlfn.NORM.DIST(AND(BB$4&gt;=$E98,BB$4&lt;=$G98)*(BA$4-$E98+1),$I98/2,$L98,TRUE))/(1-2*_xlfn.NORM.DIST(0,$I98/2,$L98,TRUE))*$C98+($J98="Steady Growth")*(AND(BB$4&gt;=$E98,BB$4&lt;=$G98)*((BB$4-$E98+1)/($I98*($I98+1)/2)*$C98))+($J98="custom")*CustomCF!AU98</f>
        <v>0</v>
      </c>
      <c r="BC98" s="19">
        <f>($J98="Bell Curve")*(_xlfn.NORM.DIST(AND(BC$4&gt;=$E98,BC$4&lt;=$G98)*(BC$4-$E98+1),$I98/2,$L98,TRUE)-_xlfn.NORM.DIST(AND(BC$4&gt;=$E98,BC$4&lt;=$G98)*(BB$4-$E98+1),$I98/2,$L98,TRUE))/(1-2*_xlfn.NORM.DIST(0,$I98/2,$L98,TRUE))*$C98+($J98="Steady Growth")*(AND(BC$4&gt;=$E98,BC$4&lt;=$G98)*((BC$4-$E98+1)/($I98*($I98+1)/2)*$C98))+($J98="custom")*CustomCF!AV98</f>
        <v>0</v>
      </c>
      <c r="BD98" s="19">
        <f>($J98="Bell Curve")*(_xlfn.NORM.DIST(AND(BD$4&gt;=$E98,BD$4&lt;=$G98)*(BD$4-$E98+1),$I98/2,$L98,TRUE)-_xlfn.NORM.DIST(AND(BD$4&gt;=$E98,BD$4&lt;=$G98)*(BC$4-$E98+1),$I98/2,$L98,TRUE))/(1-2*_xlfn.NORM.DIST(0,$I98/2,$L98,TRUE))*$C98+($J98="Steady Growth")*(AND(BD$4&gt;=$E98,BD$4&lt;=$G98)*((BD$4-$E98+1)/($I98*($I98+1)/2)*$C98))+($J98="custom")*CustomCF!AW98</f>
        <v>0</v>
      </c>
      <c r="BE98" s="19">
        <f>($J98="Bell Curve")*(_xlfn.NORM.DIST(AND(BE$4&gt;=$E98,BE$4&lt;=$G98)*(BE$4-$E98+1),$I98/2,$L98,TRUE)-_xlfn.NORM.DIST(AND(BE$4&gt;=$E98,BE$4&lt;=$G98)*(BD$4-$E98+1),$I98/2,$L98,TRUE))/(1-2*_xlfn.NORM.DIST(0,$I98/2,$L98,TRUE))*$C98+($J98="Steady Growth")*(AND(BE$4&gt;=$E98,BE$4&lt;=$G98)*((BE$4-$E98+1)/($I98*($I98+1)/2)*$C98))+($J98="custom")*CustomCF!AX98</f>
        <v>0</v>
      </c>
      <c r="BF98" s="19">
        <f>($J98="Bell Curve")*(_xlfn.NORM.DIST(AND(BF$4&gt;=$E98,BF$4&lt;=$G98)*(BF$4-$E98+1),$I98/2,$L98,TRUE)-_xlfn.NORM.DIST(AND(BF$4&gt;=$E98,BF$4&lt;=$G98)*(BE$4-$E98+1),$I98/2,$L98,TRUE))/(1-2*_xlfn.NORM.DIST(0,$I98/2,$L98,TRUE))*$C98+($J98="Steady Growth")*(AND(BF$4&gt;=$E98,BF$4&lt;=$G98)*((BF$4-$E98+1)/($I98*($I98+1)/2)*$C98))+($J98="custom")*CustomCF!AY98</f>
        <v>0</v>
      </c>
      <c r="BG98" s="19">
        <f>($J98="Bell Curve")*(_xlfn.NORM.DIST(AND(BG$4&gt;=$E98,BG$4&lt;=$G98)*(BG$4-$E98+1),$I98/2,$L98,TRUE)-_xlfn.NORM.DIST(AND(BG$4&gt;=$E98,BG$4&lt;=$G98)*(BF$4-$E98+1),$I98/2,$L98,TRUE))/(1-2*_xlfn.NORM.DIST(0,$I98/2,$L98,TRUE))*$C98+($J98="Steady Growth")*(AND(BG$4&gt;=$E98,BG$4&lt;=$G98)*((BG$4-$E98+1)/($I98*($I98+1)/2)*$C98))+($J98="custom")*CustomCF!AZ98</f>
        <v>0</v>
      </c>
      <c r="BH98" s="19">
        <f>($J98="Bell Curve")*(_xlfn.NORM.DIST(AND(BH$4&gt;=$E98,BH$4&lt;=$G98)*(BH$4-$E98+1),$I98/2,$L98,TRUE)-_xlfn.NORM.DIST(AND(BH$4&gt;=$E98,BH$4&lt;=$G98)*(BG$4-$E98+1),$I98/2,$L98,TRUE))/(1-2*_xlfn.NORM.DIST(0,$I98/2,$L98,TRUE))*$C98+($J98="Steady Growth")*(AND(BH$4&gt;=$E98,BH$4&lt;=$G98)*((BH$4-$E98+1)/($I98*($I98+1)/2)*$C98))+($J98="custom")*CustomCF!BA98</f>
        <v>0</v>
      </c>
      <c r="BI98" s="19">
        <f>($J98="Bell Curve")*(_xlfn.NORM.DIST(AND(BI$4&gt;=$E98,BI$4&lt;=$G98)*(BI$4-$E98+1),$I98/2,$L98,TRUE)-_xlfn.NORM.DIST(AND(BI$4&gt;=$E98,BI$4&lt;=$G98)*(BH$4-$E98+1),$I98/2,$L98,TRUE))/(1-2*_xlfn.NORM.DIST(0,$I98/2,$L98,TRUE))*$C98+($J98="Steady Growth")*(AND(BI$4&gt;=$E98,BI$4&lt;=$G98)*((BI$4-$E98+1)/($I98*($I98+1)/2)*$C98))+($J98="custom")*CustomCF!BB98</f>
        <v>0</v>
      </c>
      <c r="BJ98" s="19">
        <f>($J98="Bell Curve")*(_xlfn.NORM.DIST(AND(BJ$4&gt;=$E98,BJ$4&lt;=$G98)*(BJ$4-$E98+1),$I98/2,$L98,TRUE)-_xlfn.NORM.DIST(AND(BJ$4&gt;=$E98,BJ$4&lt;=$G98)*(BI$4-$E98+1),$I98/2,$L98,TRUE))/(1-2*_xlfn.NORM.DIST(0,$I98/2,$L98,TRUE))*$C98+($J98="Steady Growth")*(AND(BJ$4&gt;=$E98,BJ$4&lt;=$G98)*((BJ$4-$E98+1)/($I98*($I98+1)/2)*$C98))+($J98="custom")*CustomCF!BC98</f>
        <v>0</v>
      </c>
      <c r="BK98" s="19">
        <f>($J98="Bell Curve")*(_xlfn.NORM.DIST(AND(BK$4&gt;=$E98,BK$4&lt;=$G98)*(BK$4-$E98+1),$I98/2,$L98,TRUE)-_xlfn.NORM.DIST(AND(BK$4&gt;=$E98,BK$4&lt;=$G98)*(BJ$4-$E98+1),$I98/2,$L98,TRUE))/(1-2*_xlfn.NORM.DIST(0,$I98/2,$L98,TRUE))*$C98+($J98="Steady Growth")*(AND(BK$4&gt;=$E98,BK$4&lt;=$G98)*((BK$4-$E98+1)/($I98*($I98+1)/2)*$C98))+($J98="custom")*CustomCF!BD98</f>
        <v>0</v>
      </c>
      <c r="BL98" s="19">
        <f>($J98="Bell Curve")*(_xlfn.NORM.DIST(AND(BL$4&gt;=$E98,BL$4&lt;=$G98)*(BL$4-$E98+1),$I98/2,$L98,TRUE)-_xlfn.NORM.DIST(AND(BL$4&gt;=$E98,BL$4&lt;=$G98)*(BK$4-$E98+1),$I98/2,$L98,TRUE))/(1-2*_xlfn.NORM.DIST(0,$I98/2,$L98,TRUE))*$C98+($J98="Steady Growth")*(AND(BL$4&gt;=$E98,BL$4&lt;=$G98)*((BL$4-$E98+1)/($I98*($I98+1)/2)*$C98))+($J98="custom")*CustomCF!BE98</f>
        <v>0</v>
      </c>
      <c r="BM98" s="19">
        <f>($J98="Bell Curve")*(_xlfn.NORM.DIST(AND(BM$4&gt;=$E98,BM$4&lt;=$G98)*(BM$4-$E98+1),$I98/2,$L98,TRUE)-_xlfn.NORM.DIST(AND(BM$4&gt;=$E98,BM$4&lt;=$G98)*(BL$4-$E98+1),$I98/2,$L98,TRUE))/(1-2*_xlfn.NORM.DIST(0,$I98/2,$L98,TRUE))*$C98+($J98="Steady Growth")*(AND(BM$4&gt;=$E98,BM$4&lt;=$G98)*((BM$4-$E98+1)/($I98*($I98+1)/2)*$C98))+($J98="custom")*CustomCF!BF98</f>
        <v>0</v>
      </c>
      <c r="BN98" s="19">
        <f>($J98="Bell Curve")*(_xlfn.NORM.DIST(AND(BN$4&gt;=$E98,BN$4&lt;=$G98)*(BN$4-$E98+1),$I98/2,$L98,TRUE)-_xlfn.NORM.DIST(AND(BN$4&gt;=$E98,BN$4&lt;=$G98)*(BM$4-$E98+1),$I98/2,$L98,TRUE))/(1-2*_xlfn.NORM.DIST(0,$I98/2,$L98,TRUE))*$C98+($J98="Steady Growth")*(AND(BN$4&gt;=$E98,BN$4&lt;=$G98)*((BN$4-$E98+1)/($I98*($I98+1)/2)*$C98))+($J98="custom")*CustomCF!BG98</f>
        <v>0</v>
      </c>
      <c r="BO98" s="19">
        <f>($J98="Bell Curve")*(_xlfn.NORM.DIST(AND(BO$4&gt;=$E98,BO$4&lt;=$G98)*(BO$4-$E98+1),$I98/2,$L98,TRUE)-_xlfn.NORM.DIST(AND(BO$4&gt;=$E98,BO$4&lt;=$G98)*(BN$4-$E98+1),$I98/2,$L98,TRUE))/(1-2*_xlfn.NORM.DIST(0,$I98/2,$L98,TRUE))*$C98+($J98="Steady Growth")*(AND(BO$4&gt;=$E98,BO$4&lt;=$G98)*((BO$4-$E98+1)/($I98*($I98+1)/2)*$C98))+($J98="custom")*CustomCF!BH98</f>
        <v>0</v>
      </c>
      <c r="BP98" s="19">
        <f>($J98="Bell Curve")*(_xlfn.NORM.DIST(AND(BP$4&gt;=$E98,BP$4&lt;=$G98)*(BP$4-$E98+1),$I98/2,$L98,TRUE)-_xlfn.NORM.DIST(AND(BP$4&gt;=$E98,BP$4&lt;=$G98)*(BO$4-$E98+1),$I98/2,$L98,TRUE))/(1-2*_xlfn.NORM.DIST(0,$I98/2,$L98,TRUE))*$C98+($J98="Steady Growth")*(AND(BP$4&gt;=$E98,BP$4&lt;=$G98)*((BP$4-$E98+1)/($I98*($I98+1)/2)*$C98))+($J98="custom")*CustomCF!BI98</f>
        <v>0</v>
      </c>
      <c r="BQ98" s="19">
        <f>($J98="Bell Curve")*(_xlfn.NORM.DIST(AND(BQ$4&gt;=$E98,BQ$4&lt;=$G98)*(BQ$4-$E98+1),$I98/2,$L98,TRUE)-_xlfn.NORM.DIST(AND(BQ$4&gt;=$E98,BQ$4&lt;=$G98)*(BP$4-$E98+1),$I98/2,$L98,TRUE))/(1-2*_xlfn.NORM.DIST(0,$I98/2,$L98,TRUE))*$C98+($J98="Steady Growth")*(AND(BQ$4&gt;=$E98,BQ$4&lt;=$G98)*((BQ$4-$E98+1)/($I98*($I98+1)/2)*$C98))+($J98="custom")*CustomCF!BJ98</f>
        <v>0</v>
      </c>
      <c r="BR98" s="19">
        <f>($J98="Bell Curve")*(_xlfn.NORM.DIST(AND(BR$4&gt;=$E98,BR$4&lt;=$G98)*(BR$4-$E98+1),$I98/2,$L98,TRUE)-_xlfn.NORM.DIST(AND(BR$4&gt;=$E98,BR$4&lt;=$G98)*(BQ$4-$E98+1),$I98/2,$L98,TRUE))/(1-2*_xlfn.NORM.DIST(0,$I98/2,$L98,TRUE))*$C98+($J98="Steady Growth")*(AND(BR$4&gt;=$E98,BR$4&lt;=$G98)*((BR$4-$E98+1)/($I98*($I98+1)/2)*$C98))+($J98="custom")*CustomCF!BK98</f>
        <v>0</v>
      </c>
      <c r="BS98" s="19">
        <f>($J98="Bell Curve")*(_xlfn.NORM.DIST(AND(BS$4&gt;=$E98,BS$4&lt;=$G98)*(BS$4-$E98+1),$I98/2,$L98,TRUE)-_xlfn.NORM.DIST(AND(BS$4&gt;=$E98,BS$4&lt;=$G98)*(BR$4-$E98+1),$I98/2,$L98,TRUE))/(1-2*_xlfn.NORM.DIST(0,$I98/2,$L98,TRUE))*$C98+($J98="Steady Growth")*(AND(BS$4&gt;=$E98,BS$4&lt;=$G98)*((BS$4-$E98+1)/($I98*($I98+1)/2)*$C98))+($J98="custom")*CustomCF!BL98</f>
        <v>0</v>
      </c>
      <c r="BT98" s="19">
        <f>($J98="Bell Curve")*(_xlfn.NORM.DIST(AND(BT$4&gt;=$E98,BT$4&lt;=$G98)*(BT$4-$E98+1),$I98/2,$L98,TRUE)-_xlfn.NORM.DIST(AND(BT$4&gt;=$E98,BT$4&lt;=$G98)*(BS$4-$E98+1),$I98/2,$L98,TRUE))/(1-2*_xlfn.NORM.DIST(0,$I98/2,$L98,TRUE))*$C98+($J98="Steady Growth")*(AND(BT$4&gt;=$E98,BT$4&lt;=$G98)*((BT$4-$E98+1)/($I98*($I98+1)/2)*$C98))+($J98="custom")*CustomCF!BM98</f>
        <v>0</v>
      </c>
      <c r="BU98" s="19">
        <f>($J98="Bell Curve")*(_xlfn.NORM.DIST(AND(BU$4&gt;=$E98,BU$4&lt;=$G98)*(BU$4-$E98+1),$I98/2,$L98,TRUE)-_xlfn.NORM.DIST(AND(BU$4&gt;=$E98,BU$4&lt;=$G98)*(BT$4-$E98+1),$I98/2,$L98,TRUE))/(1-2*_xlfn.NORM.DIST(0,$I98/2,$L98,TRUE))*$C98+($J98="Steady Growth")*(AND(BU$4&gt;=$E98,BU$4&lt;=$G98)*((BU$4-$E98+1)/($I98*($I98+1)/2)*$C98))+($J98="custom")*CustomCF!BN98</f>
        <v>0</v>
      </c>
      <c r="BV98" s="19">
        <f>($J98="Bell Curve")*(_xlfn.NORM.DIST(AND(BV$4&gt;=$E98,BV$4&lt;=$G98)*(BV$4-$E98+1),$I98/2,$L98,TRUE)-_xlfn.NORM.DIST(AND(BV$4&gt;=$E98,BV$4&lt;=$G98)*(BU$4-$E98+1),$I98/2,$L98,TRUE))/(1-2*_xlfn.NORM.DIST(0,$I98/2,$L98,TRUE))*$C98+($J98="Steady Growth")*(AND(BV$4&gt;=$E98,BV$4&lt;=$G98)*((BV$4-$E98+1)/($I98*($I98+1)/2)*$C98))+($J98="custom")*CustomCF!BO98</f>
        <v>0</v>
      </c>
      <c r="BW98" s="19">
        <f>($J98="Bell Curve")*(_xlfn.NORM.DIST(AND(BW$4&gt;=$E98,BW$4&lt;=$G98)*(BW$4-$E98+1),$I98/2,$L98,TRUE)-_xlfn.NORM.DIST(AND(BW$4&gt;=$E98,BW$4&lt;=$G98)*(BV$4-$E98+1),$I98/2,$L98,TRUE))/(1-2*_xlfn.NORM.DIST(0,$I98/2,$L98,TRUE))*$C98+($J98="Steady Growth")*(AND(BW$4&gt;=$E98,BW$4&lt;=$G98)*((BW$4-$E98+1)/($I98*($I98+1)/2)*$C98))+($J98="custom")*CustomCF!BP98</f>
        <v>0</v>
      </c>
      <c r="BX98" s="19">
        <f>($J98="Bell Curve")*(_xlfn.NORM.DIST(AND(BX$4&gt;=$E98,BX$4&lt;=$G98)*(BX$4-$E98+1),$I98/2,$L98,TRUE)-_xlfn.NORM.DIST(AND(BX$4&gt;=$E98,BX$4&lt;=$G98)*(BW$4-$E98+1),$I98/2,$L98,TRUE))/(1-2*_xlfn.NORM.DIST(0,$I98/2,$L98,TRUE))*$C98+($J98="Steady Growth")*(AND(BX$4&gt;=$E98,BX$4&lt;=$G98)*((BX$4-$E98+1)/($I98*($I98+1)/2)*$C98))+($J98="custom")*CustomCF!BQ98</f>
        <v>0</v>
      </c>
      <c r="BY98" s="19">
        <f>($J98="Bell Curve")*(_xlfn.NORM.DIST(AND(BY$4&gt;=$E98,BY$4&lt;=$G98)*(BY$4-$E98+1),$I98/2,$L98,TRUE)-_xlfn.NORM.DIST(AND(BY$4&gt;=$E98,BY$4&lt;=$G98)*(BX$4-$E98+1),$I98/2,$L98,TRUE))/(1-2*_xlfn.NORM.DIST(0,$I98/2,$L98,TRUE))*$C98+($J98="Steady Growth")*(AND(BY$4&gt;=$E98,BY$4&lt;=$G98)*((BY$4-$E98+1)/($I98*($I98+1)/2)*$C98))+($J98="custom")*CustomCF!BR98</f>
        <v>0</v>
      </c>
      <c r="BZ98" s="19">
        <f>($J98="Bell Curve")*(_xlfn.NORM.DIST(AND(BZ$4&gt;=$E98,BZ$4&lt;=$G98)*(BZ$4-$E98+1),$I98/2,$L98,TRUE)-_xlfn.NORM.DIST(AND(BZ$4&gt;=$E98,BZ$4&lt;=$G98)*(BY$4-$E98+1),$I98/2,$L98,TRUE))/(1-2*_xlfn.NORM.DIST(0,$I98/2,$L98,TRUE))*$C98+($J98="Steady Growth")*(AND(BZ$4&gt;=$E98,BZ$4&lt;=$G98)*((BZ$4-$E98+1)/($I98*($I98+1)/2)*$C98))+($J98="custom")*CustomCF!BS98</f>
        <v>0</v>
      </c>
      <c r="CA98" s="19">
        <f>($J98="Bell Curve")*(_xlfn.NORM.DIST(AND(CA$4&gt;=$E98,CA$4&lt;=$G98)*(CA$4-$E98+1),$I98/2,$L98,TRUE)-_xlfn.NORM.DIST(AND(CA$4&gt;=$E98,CA$4&lt;=$G98)*(BZ$4-$E98+1),$I98/2,$L98,TRUE))/(1-2*_xlfn.NORM.DIST(0,$I98/2,$L98,TRUE))*$C98+($J98="Steady Growth")*(AND(CA$4&gt;=$E98,CA$4&lt;=$G98)*((CA$4-$E98+1)/($I98*($I98+1)/2)*$C98))+($J98="custom")*CustomCF!BT98</f>
        <v>0</v>
      </c>
      <c r="CB98" s="19">
        <f>($J98="Bell Curve")*(_xlfn.NORM.DIST(AND(CB$4&gt;=$E98,CB$4&lt;=$G98)*(CB$4-$E98+1),$I98/2,$L98,TRUE)-_xlfn.NORM.DIST(AND(CB$4&gt;=$E98,CB$4&lt;=$G98)*(CA$4-$E98+1),$I98/2,$L98,TRUE))/(1-2*_xlfn.NORM.DIST(0,$I98/2,$L98,TRUE))*$C98+($J98="Steady Growth")*(AND(CB$4&gt;=$E98,CB$4&lt;=$G98)*((CB$4-$E98+1)/($I98*($I98+1)/2)*$C98))+($J98="custom")*CustomCF!BU98</f>
        <v>0</v>
      </c>
      <c r="CC98" s="19">
        <f>($J98="Bell Curve")*(_xlfn.NORM.DIST(AND(CC$4&gt;=$E98,CC$4&lt;=$G98)*(CC$4-$E98+1),$I98/2,$L98,TRUE)-_xlfn.NORM.DIST(AND(CC$4&gt;=$E98,CC$4&lt;=$G98)*(CB$4-$E98+1),$I98/2,$L98,TRUE))/(1-2*_xlfn.NORM.DIST(0,$I98/2,$L98,TRUE))*$C98+($J98="Steady Growth")*(AND(CC$4&gt;=$E98,CC$4&lt;=$G98)*((CC$4-$E98+1)/($I98*($I98+1)/2)*$C98))+($J98="custom")*CustomCF!BV98</f>
        <v>0</v>
      </c>
      <c r="CD98" s="19">
        <f>($J98="Bell Curve")*(_xlfn.NORM.DIST(AND(CD$4&gt;=$E98,CD$4&lt;=$G98)*(CD$4-$E98+1),$I98/2,$L98,TRUE)-_xlfn.NORM.DIST(AND(CD$4&gt;=$E98,CD$4&lt;=$G98)*(CC$4-$E98+1),$I98/2,$L98,TRUE))/(1-2*_xlfn.NORM.DIST(0,$I98/2,$L98,TRUE))*$C98+($J98="Steady Growth")*(AND(CD$4&gt;=$E98,CD$4&lt;=$G98)*((CD$4-$E98+1)/($I98*($I98+1)/2)*$C98))+($J98="custom")*CustomCF!BW98</f>
        <v>0</v>
      </c>
      <c r="CE98" s="19">
        <f>($J98="Bell Curve")*(_xlfn.NORM.DIST(AND(CE$4&gt;=$E98,CE$4&lt;=$G98)*(CE$4-$E98+1),$I98/2,$L98,TRUE)-_xlfn.NORM.DIST(AND(CE$4&gt;=$E98,CE$4&lt;=$G98)*(CD$4-$E98+1),$I98/2,$L98,TRUE))/(1-2*_xlfn.NORM.DIST(0,$I98/2,$L98,TRUE))*$C98+($J98="Steady Growth")*(AND(CE$4&gt;=$E98,CE$4&lt;=$G98)*((CE$4-$E98+1)/($I98*($I98+1)/2)*$C98))+($J98="custom")*CustomCF!BX98</f>
        <v>0</v>
      </c>
      <c r="CF98" s="19">
        <f>($J98="Bell Curve")*(_xlfn.NORM.DIST(AND(CF$4&gt;=$E98,CF$4&lt;=$G98)*(CF$4-$E98+1),$I98/2,$L98,TRUE)-_xlfn.NORM.DIST(AND(CF$4&gt;=$E98,CF$4&lt;=$G98)*(CE$4-$E98+1),$I98/2,$L98,TRUE))/(1-2*_xlfn.NORM.DIST(0,$I98/2,$L98,TRUE))*$C98+($J98="Steady Growth")*(AND(CF$4&gt;=$E98,CF$4&lt;=$G98)*((CF$4-$E98+1)/($I98*($I98+1)/2)*$C98))+($J98="custom")*CustomCF!BY98</f>
        <v>0</v>
      </c>
      <c r="CG98" s="19">
        <f>($J98="Bell Curve")*(_xlfn.NORM.DIST(AND(CG$4&gt;=$E98,CG$4&lt;=$G98)*(CG$4-$E98+1),$I98/2,$L98,TRUE)-_xlfn.NORM.DIST(AND(CG$4&gt;=$E98,CG$4&lt;=$G98)*(CF$4-$E98+1),$I98/2,$L98,TRUE))/(1-2*_xlfn.NORM.DIST(0,$I98/2,$L98,TRUE))*$C98+($J98="Steady Growth")*(AND(CG$4&gt;=$E98,CG$4&lt;=$G98)*((CG$4-$E98+1)/($I98*($I98+1)/2)*$C98))+($J98="custom")*CustomCF!BZ98</f>
        <v>0</v>
      </c>
      <c r="CH98" s="19">
        <f>($J98="Bell Curve")*(_xlfn.NORM.DIST(AND(CH$4&gt;=$E98,CH$4&lt;=$G98)*(CH$4-$E98+1),$I98/2,$L98,TRUE)-_xlfn.NORM.DIST(AND(CH$4&gt;=$E98,CH$4&lt;=$G98)*(CG$4-$E98+1),$I98/2,$L98,TRUE))/(1-2*_xlfn.NORM.DIST(0,$I98/2,$L98,TRUE))*$C98+($J98="Steady Growth")*(AND(CH$4&gt;=$E98,CH$4&lt;=$G98)*((CH$4-$E98+1)/($I98*($I98+1)/2)*$C98))+($J98="custom")*CustomCF!CA98</f>
        <v>0</v>
      </c>
      <c r="CI98" s="19">
        <f>($J98="Bell Curve")*(_xlfn.NORM.DIST(AND(CI$4&gt;=$E98,CI$4&lt;=$G98)*(CI$4-$E98+1),$I98/2,$L98,TRUE)-_xlfn.NORM.DIST(AND(CI$4&gt;=$E98,CI$4&lt;=$G98)*(CH$4-$E98+1),$I98/2,$L98,TRUE))/(1-2*_xlfn.NORM.DIST(0,$I98/2,$L98,TRUE))*$C98+($J98="Steady Growth")*(AND(CI$4&gt;=$E98,CI$4&lt;=$G98)*((CI$4-$E98+1)/($I98*($I98+1)/2)*$C98))+($J98="custom")*CustomCF!CB98</f>
        <v>0</v>
      </c>
      <c r="CJ98" s="19">
        <f>($J98="Bell Curve")*(_xlfn.NORM.DIST(AND(CJ$4&gt;=$E98,CJ$4&lt;=$G98)*(CJ$4-$E98+1),$I98/2,$L98,TRUE)-_xlfn.NORM.DIST(AND(CJ$4&gt;=$E98,CJ$4&lt;=$G98)*(CI$4-$E98+1),$I98/2,$L98,TRUE))/(1-2*_xlfn.NORM.DIST(0,$I98/2,$L98,TRUE))*$C98+($J98="Steady Growth")*(AND(CJ$4&gt;=$E98,CJ$4&lt;=$G98)*((CJ$4-$E98+1)/($I98*($I98+1)/2)*$C98))+($J98="custom")*CustomCF!CC98</f>
        <v>0</v>
      </c>
      <c r="CK98" s="19">
        <f>($J98="Bell Curve")*(_xlfn.NORM.DIST(AND(CK$4&gt;=$E98,CK$4&lt;=$G98)*(CK$4-$E98+1),$I98/2,$L98,TRUE)-_xlfn.NORM.DIST(AND(CK$4&gt;=$E98,CK$4&lt;=$G98)*(CJ$4-$E98+1),$I98/2,$L98,TRUE))/(1-2*_xlfn.NORM.DIST(0,$I98/2,$L98,TRUE))*$C98+($J98="Steady Growth")*(AND(CK$4&gt;=$E98,CK$4&lt;=$G98)*((CK$4-$E98+1)/($I98*($I98+1)/2)*$C98))+($J98="custom")*CustomCF!CD98</f>
        <v>0</v>
      </c>
      <c r="CL98" s="19">
        <f>($J98="Bell Curve")*(_xlfn.NORM.DIST(AND(CL$4&gt;=$E98,CL$4&lt;=$G98)*(CL$4-$E98+1),$I98/2,$L98,TRUE)-_xlfn.NORM.DIST(AND(CL$4&gt;=$E98,CL$4&lt;=$G98)*(CK$4-$E98+1),$I98/2,$L98,TRUE))/(1-2*_xlfn.NORM.DIST(0,$I98/2,$L98,TRUE))*$C98+($J98="Steady Growth")*(AND(CL$4&gt;=$E98,CL$4&lt;=$G98)*((CL$4-$E98+1)/($I98*($I98+1)/2)*$C98))+($J98="custom")*CustomCF!CE98</f>
        <v>0</v>
      </c>
      <c r="CM98" s="19">
        <f>($J98="Bell Curve")*(_xlfn.NORM.DIST(AND(CM$4&gt;=$E98,CM$4&lt;=$G98)*(CM$4-$E98+1),$I98/2,$L98,TRUE)-_xlfn.NORM.DIST(AND(CM$4&gt;=$E98,CM$4&lt;=$G98)*(CL$4-$E98+1),$I98/2,$L98,TRUE))/(1-2*_xlfn.NORM.DIST(0,$I98/2,$L98,TRUE))*$C98+($J98="Steady Growth")*(AND(CM$4&gt;=$E98,CM$4&lt;=$G98)*((CM$4-$E98+1)/($I98*($I98+1)/2)*$C98))+($J98="custom")*CustomCF!CF98</f>
        <v>0</v>
      </c>
      <c r="CN98" s="19">
        <f>($J98="Bell Curve")*(_xlfn.NORM.DIST(AND(CN$4&gt;=$E98,CN$4&lt;=$G98)*(CN$4-$E98+1),$I98/2,$L98,TRUE)-_xlfn.NORM.DIST(AND(CN$4&gt;=$E98,CN$4&lt;=$G98)*(CM$4-$E98+1),$I98/2,$L98,TRUE))/(1-2*_xlfn.NORM.DIST(0,$I98/2,$L98,TRUE))*$C98+($J98="Steady Growth")*(AND(CN$4&gt;=$E98,CN$4&lt;=$G98)*((CN$4-$E98+1)/($I98*($I98+1)/2)*$C98))+($J98="custom")*CustomCF!CG98</f>
        <v>0</v>
      </c>
      <c r="CO98" s="19">
        <f>($J98="Bell Curve")*(_xlfn.NORM.DIST(AND(CO$4&gt;=$E98,CO$4&lt;=$G98)*(CO$4-$E98+1),$I98/2,$L98,TRUE)-_xlfn.NORM.DIST(AND(CO$4&gt;=$E98,CO$4&lt;=$G98)*(CN$4-$E98+1),$I98/2,$L98,TRUE))/(1-2*_xlfn.NORM.DIST(0,$I98/2,$L98,TRUE))*$C98+($J98="Steady Growth")*(AND(CO$4&gt;=$E98,CO$4&lt;=$G98)*((CO$4-$E98+1)/($I98*($I98+1)/2)*$C98))+($J98="custom")*CustomCF!CH98</f>
        <v>0</v>
      </c>
      <c r="CP98" s="19">
        <f>($J98="Bell Curve")*(_xlfn.NORM.DIST(AND(CP$4&gt;=$E98,CP$4&lt;=$G98)*(CP$4-$E98+1),$I98/2,$L98,TRUE)-_xlfn.NORM.DIST(AND(CP$4&gt;=$E98,CP$4&lt;=$G98)*(CO$4-$E98+1),$I98/2,$L98,TRUE))/(1-2*_xlfn.NORM.DIST(0,$I98/2,$L98,TRUE))*$C98+($J98="Steady Growth")*(AND(CP$4&gt;=$E98,CP$4&lt;=$G98)*((CP$4-$E98+1)/($I98*($I98+1)/2)*$C98))+($J98="custom")*CustomCF!CI98</f>
        <v>0</v>
      </c>
      <c r="CQ98" s="19">
        <f>($J98="Bell Curve")*(_xlfn.NORM.DIST(AND(CQ$4&gt;=$E98,CQ$4&lt;=$G98)*(CQ$4-$E98+1),$I98/2,$L98,TRUE)-_xlfn.NORM.DIST(AND(CQ$4&gt;=$E98,CQ$4&lt;=$G98)*(CP$4-$E98+1),$I98/2,$L98,TRUE))/(1-2*_xlfn.NORM.DIST(0,$I98/2,$L98,TRUE))*$C98+($J98="Steady Growth")*(AND(CQ$4&gt;=$E98,CQ$4&lt;=$G98)*((CQ$4-$E98+1)/($I98*($I98+1)/2)*$C98))+($J98="custom")*CustomCF!CJ98</f>
        <v>0</v>
      </c>
      <c r="CR98" s="19">
        <f>($J98="Bell Curve")*(_xlfn.NORM.DIST(AND(CR$4&gt;=$E98,CR$4&lt;=$G98)*(CR$4-$E98+1),$I98/2,$L98,TRUE)-_xlfn.NORM.DIST(AND(CR$4&gt;=$E98,CR$4&lt;=$G98)*(CQ$4-$E98+1),$I98/2,$L98,TRUE))/(1-2*_xlfn.NORM.DIST(0,$I98/2,$L98,TRUE))*$C98+($J98="Steady Growth")*(AND(CR$4&gt;=$E98,CR$4&lt;=$G98)*((CR$4-$E98+1)/($I98*($I98+1)/2)*$C98))+($J98="custom")*CustomCF!CK98</f>
        <v>0</v>
      </c>
      <c r="CS98" s="19">
        <f>($J98="Bell Curve")*(_xlfn.NORM.DIST(AND(CS$4&gt;=$E98,CS$4&lt;=$G98)*(CS$4-$E98+1),$I98/2,$L98,TRUE)-_xlfn.NORM.DIST(AND(CS$4&gt;=$E98,CS$4&lt;=$G98)*(CR$4-$E98+1),$I98/2,$L98,TRUE))/(1-2*_xlfn.NORM.DIST(0,$I98/2,$L98,TRUE))*$C98+($J98="Steady Growth")*(AND(CS$4&gt;=$E98,CS$4&lt;=$G98)*((CS$4-$E98+1)/($I98*($I98+1)/2)*$C98))+($J98="custom")*CustomCF!CL98</f>
        <v>0</v>
      </c>
      <c r="CT98" s="19">
        <f>($J98="Bell Curve")*(_xlfn.NORM.DIST(AND(CT$4&gt;=$E98,CT$4&lt;=$G98)*(CT$4-$E98+1),$I98/2,$L98,TRUE)-_xlfn.NORM.DIST(AND(CT$4&gt;=$E98,CT$4&lt;=$G98)*(CS$4-$E98+1),$I98/2,$L98,TRUE))/(1-2*_xlfn.NORM.DIST(0,$I98/2,$L98,TRUE))*$C98+($J98="Steady Growth")*(AND(CT$4&gt;=$E98,CT$4&lt;=$G98)*((CT$4-$E98+1)/($I98*($I98+1)/2)*$C98))+($J98="custom")*CustomCF!CM98</f>
        <v>0</v>
      </c>
      <c r="CU98" s="19">
        <f>($J98="Bell Curve")*(_xlfn.NORM.DIST(AND(CU$4&gt;=$E98,CU$4&lt;=$G98)*(CU$4-$E98+1),$I98/2,$L98,TRUE)-_xlfn.NORM.DIST(AND(CU$4&gt;=$E98,CU$4&lt;=$G98)*(CT$4-$E98+1),$I98/2,$L98,TRUE))/(1-2*_xlfn.NORM.DIST(0,$I98/2,$L98,TRUE))*$C98+($J98="Steady Growth")*(AND(CU$4&gt;=$E98,CU$4&lt;=$G98)*((CU$4-$E98+1)/($I98*($I98+1)/2)*$C98))+($J98="custom")*CustomCF!CN98</f>
        <v>0</v>
      </c>
      <c r="CV98" s="19">
        <f>($J98="Bell Curve")*(_xlfn.NORM.DIST(AND(CV$4&gt;=$E98,CV$4&lt;=$G98)*(CV$4-$E98+1),$I98/2,$L98,TRUE)-_xlfn.NORM.DIST(AND(CV$4&gt;=$E98,CV$4&lt;=$G98)*(CU$4-$E98+1),$I98/2,$L98,TRUE))/(1-2*_xlfn.NORM.DIST(0,$I98/2,$L98,TRUE))*$C98+($J98="Steady Growth")*(AND(CV$4&gt;=$E98,CV$4&lt;=$G98)*((CV$4-$E98+1)/($I98*($I98+1)/2)*$C98))+($J98="custom")*CustomCF!CO98</f>
        <v>0</v>
      </c>
      <c r="CW98" s="19">
        <f>($J98="Bell Curve")*(_xlfn.NORM.DIST(AND(CW$4&gt;=$E98,CW$4&lt;=$G98)*(CW$4-$E98+1),$I98/2,$L98,TRUE)-_xlfn.NORM.DIST(AND(CW$4&gt;=$E98,CW$4&lt;=$G98)*(CV$4-$E98+1),$I98/2,$L98,TRUE))/(1-2*_xlfn.NORM.DIST(0,$I98/2,$L98,TRUE))*$C98+($J98="Steady Growth")*(AND(CW$4&gt;=$E98,CW$4&lt;=$G98)*((CW$4-$E98+1)/($I98*($I98+1)/2)*$C98))+($J98="custom")*CustomCF!CP98</f>
        <v>0</v>
      </c>
      <c r="CX98" s="19">
        <f>($J98="Bell Curve")*(_xlfn.NORM.DIST(AND(CX$4&gt;=$E98,CX$4&lt;=$G98)*(CX$4-$E98+1),$I98/2,$L98,TRUE)-_xlfn.NORM.DIST(AND(CX$4&gt;=$E98,CX$4&lt;=$G98)*(CW$4-$E98+1),$I98/2,$L98,TRUE))/(1-2*_xlfn.NORM.DIST(0,$I98/2,$L98,TRUE))*$C98+($J98="Steady Growth")*(AND(CX$4&gt;=$E98,CX$4&lt;=$G98)*((CX$4-$E98+1)/($I98*($I98+1)/2)*$C98))+($J98="custom")*CustomCF!CQ98</f>
        <v>0</v>
      </c>
      <c r="CY98" s="19">
        <f>($J98="Bell Curve")*(_xlfn.NORM.DIST(AND(CY$4&gt;=$E98,CY$4&lt;=$G98)*(CY$4-$E98+1),$I98/2,$L98,TRUE)-_xlfn.NORM.DIST(AND(CY$4&gt;=$E98,CY$4&lt;=$G98)*(CX$4-$E98+1),$I98/2,$L98,TRUE))/(1-2*_xlfn.NORM.DIST(0,$I98/2,$L98,TRUE))*$C98+($J98="Steady Growth")*(AND(CY$4&gt;=$E98,CY$4&lt;=$G98)*((CY$4-$E98+1)/($I98*($I98+1)/2)*$C98))+($J98="custom")*CustomCF!CR98</f>
        <v>0</v>
      </c>
      <c r="CZ98" s="19">
        <f>($J98="Bell Curve")*(_xlfn.NORM.DIST(AND(CZ$4&gt;=$E98,CZ$4&lt;=$G98)*(CZ$4-$E98+1),$I98/2,$L98,TRUE)-_xlfn.NORM.DIST(AND(CZ$4&gt;=$E98,CZ$4&lt;=$G98)*(CY$4-$E98+1),$I98/2,$L98,TRUE))/(1-2*_xlfn.NORM.DIST(0,$I98/2,$L98,TRUE))*$C98+($J98="Steady Growth")*(AND(CZ$4&gt;=$E98,CZ$4&lt;=$G98)*((CZ$4-$E98+1)/($I98*($I98+1)/2)*$C98))+($J98="custom")*CustomCF!CS98</f>
        <v>0</v>
      </c>
      <c r="DA98" s="19">
        <f>($J98="Bell Curve")*(_xlfn.NORM.DIST(AND(DA$4&gt;=$E98,DA$4&lt;=$G98)*(DA$4-$E98+1),$I98/2,$L98,TRUE)-_xlfn.NORM.DIST(AND(DA$4&gt;=$E98,DA$4&lt;=$G98)*(CZ$4-$E98+1),$I98/2,$L98,TRUE))/(1-2*_xlfn.NORM.DIST(0,$I98/2,$L98,TRUE))*$C98+($J98="Steady Growth")*(AND(DA$4&gt;=$E98,DA$4&lt;=$G98)*((DA$4-$E98+1)/($I98*($I98+1)/2)*$C98))+($J98="custom")*CustomCF!CT98</f>
        <v>0</v>
      </c>
      <c r="DB98" s="19">
        <f>($J98="Bell Curve")*(_xlfn.NORM.DIST(AND(DB$4&gt;=$E98,DB$4&lt;=$G98)*(DB$4-$E98+1),$I98/2,$L98,TRUE)-_xlfn.NORM.DIST(AND(DB$4&gt;=$E98,DB$4&lt;=$G98)*(DA$4-$E98+1),$I98/2,$L98,TRUE))/(1-2*_xlfn.NORM.DIST(0,$I98/2,$L98,TRUE))*$C98+($J98="Steady Growth")*(AND(DB$4&gt;=$E98,DB$4&lt;=$G98)*((DB$4-$E98+1)/($I98*($I98+1)/2)*$C98))+($J98="custom")*CustomCF!CU98</f>
        <v>0</v>
      </c>
      <c r="DC98" s="19">
        <f>($J98="Bell Curve")*(_xlfn.NORM.DIST(AND(DC$4&gt;=$E98,DC$4&lt;=$G98)*(DC$4-$E98+1),$I98/2,$L98,TRUE)-_xlfn.NORM.DIST(AND(DC$4&gt;=$E98,DC$4&lt;=$G98)*(DB$4-$E98+1),$I98/2,$L98,TRUE))/(1-2*_xlfn.NORM.DIST(0,$I98/2,$L98,TRUE))*$C98+($J98="Steady Growth")*(AND(DC$4&gt;=$E98,DC$4&lt;=$G98)*((DC$4-$E98+1)/($I98*($I98+1)/2)*$C98))+($J98="custom")*CustomCF!CV98</f>
        <v>0</v>
      </c>
      <c r="DD98" s="19">
        <f>($J98="Bell Curve")*(_xlfn.NORM.DIST(AND(DD$4&gt;=$E98,DD$4&lt;=$G98)*(DD$4-$E98+1),$I98/2,$L98,TRUE)-_xlfn.NORM.DIST(AND(DD$4&gt;=$E98,DD$4&lt;=$G98)*(DC$4-$E98+1),$I98/2,$L98,TRUE))/(1-2*_xlfn.NORM.DIST(0,$I98/2,$L98,TRUE))*$C98+($J98="Steady Growth")*(AND(DD$4&gt;=$E98,DD$4&lt;=$G98)*((DD$4-$E98+1)/($I98*($I98+1)/2)*$C98))+($J98="custom")*CustomCF!CW98</f>
        <v>0</v>
      </c>
      <c r="DE98" s="19">
        <f>($J98="Bell Curve")*(_xlfn.NORM.DIST(AND(DE$4&gt;=$E98,DE$4&lt;=$G98)*(DE$4-$E98+1),$I98/2,$L98,TRUE)-_xlfn.NORM.DIST(AND(DE$4&gt;=$E98,DE$4&lt;=$G98)*(DD$4-$E98+1),$I98/2,$L98,TRUE))/(1-2*_xlfn.NORM.DIST(0,$I98/2,$L98,TRUE))*$C98+($J98="Steady Growth")*(AND(DE$4&gt;=$E98,DE$4&lt;=$G98)*((DE$4-$E98+1)/($I98*($I98+1)/2)*$C98))+($J98="custom")*CustomCF!CX98</f>
        <v>0</v>
      </c>
      <c r="DF98" s="19">
        <f>($J98="Bell Curve")*(_xlfn.NORM.DIST(AND(DF$4&gt;=$E98,DF$4&lt;=$G98)*(DF$4-$E98+1),$I98/2,$L98,TRUE)-_xlfn.NORM.DIST(AND(DF$4&gt;=$E98,DF$4&lt;=$G98)*(DE$4-$E98+1),$I98/2,$L98,TRUE))/(1-2*_xlfn.NORM.DIST(0,$I98/2,$L98,TRUE))*$C98+($J98="Steady Growth")*(AND(DF$4&gt;=$E98,DF$4&lt;=$G98)*((DF$4-$E98+1)/($I98*($I98+1)/2)*$C98))+($J98="custom")*CustomCF!CY98</f>
        <v>0</v>
      </c>
      <c r="DG98" s="19">
        <f>($J98="Bell Curve")*(_xlfn.NORM.DIST(AND(DG$4&gt;=$E98,DG$4&lt;=$G98)*(DG$4-$E98+1),$I98/2,$L98,TRUE)-_xlfn.NORM.DIST(AND(DG$4&gt;=$E98,DG$4&lt;=$G98)*(DF$4-$E98+1),$I98/2,$L98,TRUE))/(1-2*_xlfn.NORM.DIST(0,$I98/2,$L98,TRUE))*$C98+($J98="Steady Growth")*(AND(DG$4&gt;=$E98,DG$4&lt;=$G98)*((DG$4-$E98+1)/($I98*($I98+1)/2)*$C98))+($J98="custom")*CustomCF!CZ98</f>
        <v>0</v>
      </c>
      <c r="DH98" s="19">
        <f>($J98="Bell Curve")*(_xlfn.NORM.DIST(AND(DH$4&gt;=$E98,DH$4&lt;=$G98)*(DH$4-$E98+1),$I98/2,$L98,TRUE)-_xlfn.NORM.DIST(AND(DH$4&gt;=$E98,DH$4&lt;=$G98)*(DG$4-$E98+1),$I98/2,$L98,TRUE))/(1-2*_xlfn.NORM.DIST(0,$I98/2,$L98,TRUE))*$C98+($J98="Steady Growth")*(AND(DH$4&gt;=$E98,DH$4&lt;=$G98)*((DH$4-$E98+1)/($I98*($I98+1)/2)*$C98))+($J98="custom")*CustomCF!DA98</f>
        <v>0</v>
      </c>
      <c r="DI98" s="19">
        <f>($J98="Bell Curve")*(_xlfn.NORM.DIST(AND(DI$4&gt;=$E98,DI$4&lt;=$G98)*(DI$4-$E98+1),$I98/2,$L98,TRUE)-_xlfn.NORM.DIST(AND(DI$4&gt;=$E98,DI$4&lt;=$G98)*(DH$4-$E98+1),$I98/2,$L98,TRUE))/(1-2*_xlfn.NORM.DIST(0,$I98/2,$L98,TRUE))*$C98+($J98="Steady Growth")*(AND(DI$4&gt;=$E98,DI$4&lt;=$G98)*((DI$4-$E98+1)/($I98*($I98+1)/2)*$C98))+($J98="custom")*CustomCF!DB98</f>
        <v>0</v>
      </c>
      <c r="DJ98" s="19">
        <f>($J98="Bell Curve")*(_xlfn.NORM.DIST(AND(DJ$4&gt;=$E98,DJ$4&lt;=$G98)*(DJ$4-$E98+1),$I98/2,$L98,TRUE)-_xlfn.NORM.DIST(AND(DJ$4&gt;=$E98,DJ$4&lt;=$G98)*(DI$4-$E98+1),$I98/2,$L98,TRUE))/(1-2*_xlfn.NORM.DIST(0,$I98/2,$L98,TRUE))*$C98+($J98="Steady Growth")*(AND(DJ$4&gt;=$E98,DJ$4&lt;=$G98)*((DJ$4-$E98+1)/($I98*($I98+1)/2)*$C98))+($J98="custom")*CustomCF!DC98</f>
        <v>0</v>
      </c>
      <c r="DK98" s="19">
        <f>($J98="Bell Curve")*(_xlfn.NORM.DIST(AND(DK$4&gt;=$E98,DK$4&lt;=$G98)*(DK$4-$E98+1),$I98/2,$L98,TRUE)-_xlfn.NORM.DIST(AND(DK$4&gt;=$E98,DK$4&lt;=$G98)*(DJ$4-$E98+1),$I98/2,$L98,TRUE))/(1-2*_xlfn.NORM.DIST(0,$I98/2,$L98,TRUE))*$C98+($J98="Steady Growth")*(AND(DK$4&gt;=$E98,DK$4&lt;=$G98)*((DK$4-$E98+1)/($I98*($I98+1)/2)*$C98))+($J98="custom")*CustomCF!DD98</f>
        <v>0</v>
      </c>
      <c r="DL98" s="19">
        <f>($J98="Bell Curve")*(_xlfn.NORM.DIST(AND(DL$4&gt;=$E98,DL$4&lt;=$G98)*(DL$4-$E98+1),$I98/2,$L98,TRUE)-_xlfn.NORM.DIST(AND(DL$4&gt;=$E98,DL$4&lt;=$G98)*(DK$4-$E98+1),$I98/2,$L98,TRUE))/(1-2*_xlfn.NORM.DIST(0,$I98/2,$L98,TRUE))*$C98+($J98="Steady Growth")*(AND(DL$4&gt;=$E98,DL$4&lt;=$G98)*((DL$4-$E98+1)/($I98*($I98+1)/2)*$C98))+($J98="custom")*CustomCF!DE98</f>
        <v>0</v>
      </c>
      <c r="DM98" s="19">
        <f>($J98="Bell Curve")*(_xlfn.NORM.DIST(AND(DM$4&gt;=$E98,DM$4&lt;=$G98)*(DM$4-$E98+1),$I98/2,$L98,TRUE)-_xlfn.NORM.DIST(AND(DM$4&gt;=$E98,DM$4&lt;=$G98)*(DL$4-$E98+1),$I98/2,$L98,TRUE))/(1-2*_xlfn.NORM.DIST(0,$I98/2,$L98,TRUE))*$C98+($J98="Steady Growth")*(AND(DM$4&gt;=$E98,DM$4&lt;=$G98)*((DM$4-$E98+1)/($I98*($I98+1)/2)*$C98))+($J98="custom")*CustomCF!DF98</f>
        <v>0</v>
      </c>
      <c r="DN98" s="19">
        <f>($J98="Bell Curve")*(_xlfn.NORM.DIST(AND(DN$4&gt;=$E98,DN$4&lt;=$G98)*(DN$4-$E98+1),$I98/2,$L98,TRUE)-_xlfn.NORM.DIST(AND(DN$4&gt;=$E98,DN$4&lt;=$G98)*(DM$4-$E98+1),$I98/2,$L98,TRUE))/(1-2*_xlfn.NORM.DIST(0,$I98/2,$L98,TRUE))*$C98+($J98="Steady Growth")*(AND(DN$4&gt;=$E98,DN$4&lt;=$G98)*((DN$4-$E98+1)/($I98*($I98+1)/2)*$C98))+($J98="custom")*CustomCF!DG98</f>
        <v>0</v>
      </c>
      <c r="DO98" s="19">
        <f>($J98="Bell Curve")*(_xlfn.NORM.DIST(AND(DO$4&gt;=$E98,DO$4&lt;=$G98)*(DO$4-$E98+1),$I98/2,$L98,TRUE)-_xlfn.NORM.DIST(AND(DO$4&gt;=$E98,DO$4&lt;=$G98)*(DN$4-$E98+1),$I98/2,$L98,TRUE))/(1-2*_xlfn.NORM.DIST(0,$I98/2,$L98,TRUE))*$C98+($J98="Steady Growth")*(AND(DO$4&gt;=$E98,DO$4&lt;=$G98)*((DO$4-$E98+1)/($I98*($I98+1)/2)*$C98))+($J98="custom")*CustomCF!DH98</f>
        <v>0</v>
      </c>
      <c r="DP98" s="19">
        <f>($J98="Bell Curve")*(_xlfn.NORM.DIST(AND(DP$4&gt;=$E98,DP$4&lt;=$G98)*(DP$4-$E98+1),$I98/2,$L98,TRUE)-_xlfn.NORM.DIST(AND(DP$4&gt;=$E98,DP$4&lt;=$G98)*(DO$4-$E98+1),$I98/2,$L98,TRUE))/(1-2*_xlfn.NORM.DIST(0,$I98/2,$L98,TRUE))*$C98+($J98="Steady Growth")*(AND(DP$4&gt;=$E98,DP$4&lt;=$G98)*((DP$4-$E98+1)/($I98*($I98+1)/2)*$C98))+($J98="custom")*CustomCF!DI98</f>
        <v>0</v>
      </c>
      <c r="DQ98" s="19">
        <f>($J98="Bell Curve")*(_xlfn.NORM.DIST(AND(DQ$4&gt;=$E98,DQ$4&lt;=$G98)*(DQ$4-$E98+1),$I98/2,$L98,TRUE)-_xlfn.NORM.DIST(AND(DQ$4&gt;=$E98,DQ$4&lt;=$G98)*(DP$4-$E98+1),$I98/2,$L98,TRUE))/(1-2*_xlfn.NORM.DIST(0,$I98/2,$L98,TRUE))*$C98+($J98="Steady Growth")*(AND(DQ$4&gt;=$E98,DQ$4&lt;=$G98)*((DQ$4-$E98+1)/($I98*($I98+1)/2)*$C98))+($J98="custom")*CustomCF!DJ98</f>
        <v>0</v>
      </c>
      <c r="DR98" s="19">
        <f>($J98="Bell Curve")*(_xlfn.NORM.DIST(AND(DR$4&gt;=$E98,DR$4&lt;=$G98)*(DR$4-$E98+1),$I98/2,$L98,TRUE)-_xlfn.NORM.DIST(AND(DR$4&gt;=$E98,DR$4&lt;=$G98)*(DQ$4-$E98+1),$I98/2,$L98,TRUE))/(1-2*_xlfn.NORM.DIST(0,$I98/2,$L98,TRUE))*$C98+($J98="Steady Growth")*(AND(DR$4&gt;=$E98,DR$4&lt;=$G98)*((DR$4-$E98+1)/($I98*($I98+1)/2)*$C98))+($J98="custom")*CustomCF!DK98</f>
        <v>0</v>
      </c>
      <c r="DS98" s="19">
        <f>($J98="Bell Curve")*(_xlfn.NORM.DIST(AND(DS$4&gt;=$E98,DS$4&lt;=$G98)*(DS$4-$E98+1),$I98/2,$L98,TRUE)-_xlfn.NORM.DIST(AND(DS$4&gt;=$E98,DS$4&lt;=$G98)*(DR$4-$E98+1),$I98/2,$L98,TRUE))/(1-2*_xlfn.NORM.DIST(0,$I98/2,$L98,TRUE))*$C98+($J98="Steady Growth")*(AND(DS$4&gt;=$E98,DS$4&lt;=$G98)*((DS$4-$E98+1)/($I98*($I98+1)/2)*$C98))+($J98="custom")*CustomCF!DL98</f>
        <v>0</v>
      </c>
      <c r="DT98" s="19">
        <f>($J98="Bell Curve")*(_xlfn.NORM.DIST(AND(DT$4&gt;=$E98,DT$4&lt;=$G98)*(DT$4-$E98+1),$I98/2,$L98,TRUE)-_xlfn.NORM.DIST(AND(DT$4&gt;=$E98,DT$4&lt;=$G98)*(DS$4-$E98+1),$I98/2,$L98,TRUE))/(1-2*_xlfn.NORM.DIST(0,$I98/2,$L98,TRUE))*$C98+($J98="Steady Growth")*(AND(DT$4&gt;=$E98,DT$4&lt;=$G98)*((DT$4-$E98+1)/($I98*($I98+1)/2)*$C98))+($J98="custom")*CustomCF!DM98</f>
        <v>0</v>
      </c>
      <c r="DU98" s="19">
        <f>($J98="Bell Curve")*(_xlfn.NORM.DIST(AND(DU$4&gt;=$E98,DU$4&lt;=$G98)*(DU$4-$E98+1),$I98/2,$L98,TRUE)-_xlfn.NORM.DIST(AND(DU$4&gt;=$E98,DU$4&lt;=$G98)*(DT$4-$E98+1),$I98/2,$L98,TRUE))/(1-2*_xlfn.NORM.DIST(0,$I98/2,$L98,TRUE))*$C98+($J98="Steady Growth")*(AND(DU$4&gt;=$E98,DU$4&lt;=$G98)*((DU$4-$E98+1)/($I98*($I98+1)/2)*$C98))+($J98="custom")*CustomCF!DN98</f>
        <v>0</v>
      </c>
      <c r="DV98" s="19">
        <f>($J98="Bell Curve")*(_xlfn.NORM.DIST(AND(DV$4&gt;=$E98,DV$4&lt;=$G98)*(DV$4-$E98+1),$I98/2,$L98,TRUE)-_xlfn.NORM.DIST(AND(DV$4&gt;=$E98,DV$4&lt;=$G98)*(DU$4-$E98+1),$I98/2,$L98,TRUE))/(1-2*_xlfn.NORM.DIST(0,$I98/2,$L98,TRUE))*$C98+($J98="Steady Growth")*(AND(DV$4&gt;=$E98,DV$4&lt;=$G98)*((DV$4-$E98+1)/($I98*($I98+1)/2)*$C98))+($J98="custom")*CustomCF!DO98</f>
        <v>0</v>
      </c>
      <c r="DW98" s="19">
        <f>($J98="Bell Curve")*(_xlfn.NORM.DIST(AND(DW$4&gt;=$E98,DW$4&lt;=$G98)*(DW$4-$E98+1),$I98/2,$L98,TRUE)-_xlfn.NORM.DIST(AND(DW$4&gt;=$E98,DW$4&lt;=$G98)*(DV$4-$E98+1),$I98/2,$L98,TRUE))/(1-2*_xlfn.NORM.DIST(0,$I98/2,$L98,TRUE))*$C98+($J98="Steady Growth")*(AND(DW$4&gt;=$E98,DW$4&lt;=$G98)*((DW$4-$E98+1)/($I98*($I98+1)/2)*$C98))+($J98="custom")*CustomCF!DP98</f>
        <v>0</v>
      </c>
      <c r="DX98" s="19">
        <f>($J98="Bell Curve")*(_xlfn.NORM.DIST(AND(DX$4&gt;=$E98,DX$4&lt;=$G98)*(DX$4-$E98+1),$I98/2,$L98,TRUE)-_xlfn.NORM.DIST(AND(DX$4&gt;=$E98,DX$4&lt;=$G98)*(DW$4-$E98+1),$I98/2,$L98,TRUE))/(1-2*_xlfn.NORM.DIST(0,$I98/2,$L98,TRUE))*$C98+($J98="Steady Growth")*(AND(DX$4&gt;=$E98,DX$4&lt;=$G98)*((DX$4-$E98+1)/($I98*($I98+1)/2)*$C98))+($J98="custom")*CustomCF!DQ98</f>
        <v>0</v>
      </c>
      <c r="DY98" s="19">
        <f>($J98="Bell Curve")*(_xlfn.NORM.DIST(AND(DY$4&gt;=$E98,DY$4&lt;=$G98)*(DY$4-$E98+1),$I98/2,$L98,TRUE)-_xlfn.NORM.DIST(AND(DY$4&gt;=$E98,DY$4&lt;=$G98)*(DX$4-$E98+1),$I98/2,$L98,TRUE))/(1-2*_xlfn.NORM.DIST(0,$I98/2,$L98,TRUE))*$C98+($J98="Steady Growth")*(AND(DY$4&gt;=$E98,DY$4&lt;=$G98)*((DY$4-$E98+1)/($I98*($I98+1)/2)*$C98))+($J98="custom")*CustomCF!DR98</f>
        <v>0</v>
      </c>
      <c r="DZ98" s="19">
        <f>($J98="Bell Curve")*(_xlfn.NORM.DIST(AND(DZ$4&gt;=$E98,DZ$4&lt;=$G98)*(DZ$4-$E98+1),$I98/2,$L98,TRUE)-_xlfn.NORM.DIST(AND(DZ$4&gt;=$E98,DZ$4&lt;=$G98)*(DY$4-$E98+1),$I98/2,$L98,TRUE))/(1-2*_xlfn.NORM.DIST(0,$I98/2,$L98,TRUE))*$C98+($J98="Steady Growth")*(AND(DZ$4&gt;=$E98,DZ$4&lt;=$G98)*((DZ$4-$E98+1)/($I98*($I98+1)/2)*$C98))+($J98="custom")*CustomCF!DS98</f>
        <v>0</v>
      </c>
      <c r="EA98" s="19">
        <f>($J98="Bell Curve")*(_xlfn.NORM.DIST(AND(EA$4&gt;=$E98,EA$4&lt;=$G98)*(EA$4-$E98+1),$I98/2,$L98,TRUE)-_xlfn.NORM.DIST(AND(EA$4&gt;=$E98,EA$4&lt;=$G98)*(DZ$4-$E98+1),$I98/2,$L98,TRUE))/(1-2*_xlfn.NORM.DIST(0,$I98/2,$L98,TRUE))*$C98+($J98="Steady Growth")*(AND(EA$4&gt;=$E98,EA$4&lt;=$G98)*((EA$4-$E98+1)/($I98*($I98+1)/2)*$C98))+($J98="custom")*CustomCF!DT98</f>
        <v>0</v>
      </c>
      <c r="EB98" s="19">
        <f>($J98="Bell Curve")*(_xlfn.NORM.DIST(AND(EB$4&gt;=$E98,EB$4&lt;=$G98)*(EB$4-$E98+1),$I98/2,$L98,TRUE)-_xlfn.NORM.DIST(AND(EB$4&gt;=$E98,EB$4&lt;=$G98)*(EA$4-$E98+1),$I98/2,$L98,TRUE))/(1-2*_xlfn.NORM.DIST(0,$I98/2,$L98,TRUE))*$C98+($J98="Steady Growth")*(AND(EB$4&gt;=$E98,EB$4&lt;=$G98)*((EB$4-$E98+1)/($I98*($I98+1)/2)*$C98))+($J98="custom")*CustomCF!DU98</f>
        <v>0</v>
      </c>
      <c r="EC98" s="19">
        <f>($J98="Bell Curve")*(_xlfn.NORM.DIST(AND(EC$4&gt;=$E98,EC$4&lt;=$G98)*(EC$4-$E98+1),$I98/2,$L98,TRUE)-_xlfn.NORM.DIST(AND(EC$4&gt;=$E98,EC$4&lt;=$G98)*(EB$4-$E98+1),$I98/2,$L98,TRUE))/(1-2*_xlfn.NORM.DIST(0,$I98/2,$L98,TRUE))*$C98+($J98="Steady Growth")*(AND(EC$4&gt;=$E98,EC$4&lt;=$G98)*((EC$4-$E98+1)/($I98*($I98+1)/2)*$C98))+($J98="custom")*CustomCF!DV98</f>
        <v>0</v>
      </c>
      <c r="ED98" s="19">
        <f>($J98="Bell Curve")*(_xlfn.NORM.DIST(AND(ED$4&gt;=$E98,ED$4&lt;=$G98)*(ED$4-$E98+1),$I98/2,$L98,TRUE)-_xlfn.NORM.DIST(AND(ED$4&gt;=$E98,ED$4&lt;=$G98)*(EC$4-$E98+1),$I98/2,$L98,TRUE))/(1-2*_xlfn.NORM.DIST(0,$I98/2,$L98,TRUE))*$C98+($J98="Steady Growth")*(AND(ED$4&gt;=$E98,ED$4&lt;=$G98)*((ED$4-$E98+1)/($I98*($I98+1)/2)*$C98))+($J98="custom")*CustomCF!DW98</f>
        <v>0</v>
      </c>
      <c r="EE98" s="19">
        <f>($J98="Bell Curve")*(_xlfn.NORM.DIST(AND(EE$4&gt;=$E98,EE$4&lt;=$G98)*(EE$4-$E98+1),$I98/2,$L98,TRUE)-_xlfn.NORM.DIST(AND(EE$4&gt;=$E98,EE$4&lt;=$G98)*(ED$4-$E98+1),$I98/2,$L98,TRUE))/(1-2*_xlfn.NORM.DIST(0,$I98/2,$L98,TRUE))*$C98+($J98="Steady Growth")*(AND(EE$4&gt;=$E98,EE$4&lt;=$G98)*((EE$4-$E98+1)/($I98*($I98+1)/2)*$C98))+($J98="custom")*CustomCF!DX98</f>
        <v>0</v>
      </c>
      <c r="EF98" s="121">
        <f>($J98="Bell Curve")*(_xlfn.NORM.DIST(AND(EF$4&gt;=$E98,EF$4&lt;=$G98)*(EF$4-$E98+1),$I98/2,$L98,TRUE)-_xlfn.NORM.DIST(AND(EF$4&gt;=$E98,EF$4&lt;=$G98)*(EE$4-$E98+1),$I98/2,$L98,TRUE))/(1-2*_xlfn.NORM.DIST(0,$I98/2,$L98,TRUE))*$C98+($J98="Steady Growth")*(AND(EF$4&gt;=$E98,EF$4&lt;=$G98)*((EF$4-$E98+1)/($I98*($I98+1)/2)*$C98))+($J98="custom")*CustomCF!DY98</f>
        <v>0</v>
      </c>
    </row>
    <row r="99" spans="2:136" hidden="1" outlineLevel="1" x14ac:dyDescent="0.2">
      <c r="B99" s="103">
        <f>Budget!W18</f>
        <v>0</v>
      </c>
      <c r="C99" s="19">
        <f>Budget!X18</f>
        <v>0</v>
      </c>
      <c r="D99" s="19" t="str">
        <f t="shared" si="37"/>
        <v/>
      </c>
      <c r="E99" s="92">
        <v>20</v>
      </c>
      <c r="F99" s="18">
        <f>IF(J99="Custom",CustomCF!E99,INDEX($P$6:$DY$6,MATCH(E99,CF!$P$4:$DY$4,0)))</f>
        <v>46630</v>
      </c>
      <c r="G99" s="92">
        <v>38</v>
      </c>
      <c r="H99" s="18">
        <f>IF(J99="Custom",CustomCF!F99,INDEX($P$6:$EF$6,MATCH(G99,$P$4:$EF$4,0)))</f>
        <v>47177</v>
      </c>
      <c r="I99" s="9">
        <f t="shared" si="32"/>
        <v>19</v>
      </c>
      <c r="J99" s="92" t="s">
        <v>30</v>
      </c>
      <c r="K99" s="92" t="s">
        <v>31</v>
      </c>
      <c r="L99" s="9">
        <f t="shared" si="38"/>
        <v>10000000</v>
      </c>
      <c r="M99" s="107">
        <f t="shared" ref="M99:M115" si="39">SUM(P99:CU99)</f>
        <v>0</v>
      </c>
      <c r="N99" s="112" t="str">
        <f t="shared" si="31"/>
        <v>OK</v>
      </c>
      <c r="O99" s="112"/>
      <c r="P99" s="19">
        <f>($J99="Bell Curve")*(_xlfn.NORM.DIST(AND(P$4&gt;=$E99,P$4&lt;=$G99)*(P$4-$E99+1),$I99/2,$L99,TRUE)-_xlfn.NORM.DIST(AND(P$4&gt;=$E99,P$4&lt;=$G99)*(N$4-$E99+1),$I99/2,$L99,TRUE))/(1-2*_xlfn.NORM.DIST(0,$I99/2,$L99,TRUE))*$C99+($J99="Steady Growth")*(AND(P$4&gt;=$E99,P$4&lt;=$G99)*((P$4-$E99+1)/($I99*($I99+1)/2)*$C99))+($J99="custom")*CustomCF!I99</f>
        <v>0</v>
      </c>
      <c r="Q99" s="19">
        <f>($J99="Bell Curve")*(_xlfn.NORM.DIST(AND(Q$4&gt;=$E99,Q$4&lt;=$G99)*(Q$4-$E99+1),$I99/2,$L99,TRUE)-_xlfn.NORM.DIST(AND(Q$4&gt;=$E99,Q$4&lt;=$G99)*(P$4-$E99+1),$I99/2,$L99,TRUE))/(1-2*_xlfn.NORM.DIST(0,$I99/2,$L99,TRUE))*$C99+($J99="Steady Growth")*(AND(Q$4&gt;=$E99,Q$4&lt;=$G99)*((Q$4-$E99+1)/($I99*($I99+1)/2)*$C99))+($J99="custom")*CustomCF!J99</f>
        <v>0</v>
      </c>
      <c r="R99" s="19">
        <f>($J99="Bell Curve")*(_xlfn.NORM.DIST(AND(R$4&gt;=$E99,R$4&lt;=$G99)*(R$4-$E99+1),$I99/2,$L99,TRUE)-_xlfn.NORM.DIST(AND(R$4&gt;=$E99,R$4&lt;=$G99)*(Q$4-$E99+1),$I99/2,$L99,TRUE))/(1-2*_xlfn.NORM.DIST(0,$I99/2,$L99,TRUE))*$C99+($J99="Steady Growth")*(AND(R$4&gt;=$E99,R$4&lt;=$G99)*((R$4-$E99+1)/($I99*($I99+1)/2)*$C99))+($J99="custom")*CustomCF!K99</f>
        <v>0</v>
      </c>
      <c r="S99" s="19">
        <f>($J99="Bell Curve")*(_xlfn.NORM.DIST(AND(S$4&gt;=$E99,S$4&lt;=$G99)*(S$4-$E99+1),$I99/2,$L99,TRUE)-_xlfn.NORM.DIST(AND(S$4&gt;=$E99,S$4&lt;=$G99)*(R$4-$E99+1),$I99/2,$L99,TRUE))/(1-2*_xlfn.NORM.DIST(0,$I99/2,$L99,TRUE))*$C99+($J99="Steady Growth")*(AND(S$4&gt;=$E99,S$4&lt;=$G99)*((S$4-$E99+1)/($I99*($I99+1)/2)*$C99))+($J99="custom")*CustomCF!L99</f>
        <v>0</v>
      </c>
      <c r="T99" s="19">
        <f>($J99="Bell Curve")*(_xlfn.NORM.DIST(AND(T$4&gt;=$E99,T$4&lt;=$G99)*(T$4-$E99+1),$I99/2,$L99,TRUE)-_xlfn.NORM.DIST(AND(T$4&gt;=$E99,T$4&lt;=$G99)*(S$4-$E99+1),$I99/2,$L99,TRUE))/(1-2*_xlfn.NORM.DIST(0,$I99/2,$L99,TRUE))*$C99+($J99="Steady Growth")*(AND(T$4&gt;=$E99,T$4&lt;=$G99)*((T$4-$E99+1)/($I99*($I99+1)/2)*$C99))+($J99="custom")*CustomCF!M99</f>
        <v>0</v>
      </c>
      <c r="U99" s="19">
        <f>($J99="Bell Curve")*(_xlfn.NORM.DIST(AND(U$4&gt;=$E99,U$4&lt;=$G99)*(U$4-$E99+1),$I99/2,$L99,TRUE)-_xlfn.NORM.DIST(AND(U$4&gt;=$E99,U$4&lt;=$G99)*(T$4-$E99+1),$I99/2,$L99,TRUE))/(1-2*_xlfn.NORM.DIST(0,$I99/2,$L99,TRUE))*$C99+($J99="Steady Growth")*(AND(U$4&gt;=$E99,U$4&lt;=$G99)*((U$4-$E99+1)/($I99*($I99+1)/2)*$C99))+($J99="custom")*CustomCF!N99</f>
        <v>0</v>
      </c>
      <c r="V99" s="19">
        <f>($J99="Bell Curve")*(_xlfn.NORM.DIST(AND(V$4&gt;=$E99,V$4&lt;=$G99)*(V$4-$E99+1),$I99/2,$L99,TRUE)-_xlfn.NORM.DIST(AND(V$4&gt;=$E99,V$4&lt;=$G99)*(U$4-$E99+1),$I99/2,$L99,TRUE))/(1-2*_xlfn.NORM.DIST(0,$I99/2,$L99,TRUE))*$C99+($J99="Steady Growth")*(AND(V$4&gt;=$E99,V$4&lt;=$G99)*((V$4-$E99+1)/($I99*($I99+1)/2)*$C99))+($J99="custom")*CustomCF!O99</f>
        <v>0</v>
      </c>
      <c r="W99" s="19">
        <f>($J99="Bell Curve")*(_xlfn.NORM.DIST(AND(W$4&gt;=$E99,W$4&lt;=$G99)*(W$4-$E99+1),$I99/2,$L99,TRUE)-_xlfn.NORM.DIST(AND(W$4&gt;=$E99,W$4&lt;=$G99)*(V$4-$E99+1),$I99/2,$L99,TRUE))/(1-2*_xlfn.NORM.DIST(0,$I99/2,$L99,TRUE))*$C99+($J99="Steady Growth")*(AND(W$4&gt;=$E99,W$4&lt;=$G99)*((W$4-$E99+1)/($I99*($I99+1)/2)*$C99))+($J99="custom")*CustomCF!P99</f>
        <v>0</v>
      </c>
      <c r="X99" s="19">
        <f>($J99="Bell Curve")*(_xlfn.NORM.DIST(AND(X$4&gt;=$E99,X$4&lt;=$G99)*(X$4-$E99+1),$I99/2,$L99,TRUE)-_xlfn.NORM.DIST(AND(X$4&gt;=$E99,X$4&lt;=$G99)*(W$4-$E99+1),$I99/2,$L99,TRUE))/(1-2*_xlfn.NORM.DIST(0,$I99/2,$L99,TRUE))*$C99+($J99="Steady Growth")*(AND(X$4&gt;=$E99,X$4&lt;=$G99)*((X$4-$E99+1)/($I99*($I99+1)/2)*$C99))+($J99="custom")*CustomCF!Q99</f>
        <v>0</v>
      </c>
      <c r="Y99" s="19">
        <f>($J99="Bell Curve")*(_xlfn.NORM.DIST(AND(Y$4&gt;=$E99,Y$4&lt;=$G99)*(Y$4-$E99+1),$I99/2,$L99,TRUE)-_xlfn.NORM.DIST(AND(Y$4&gt;=$E99,Y$4&lt;=$G99)*(X$4-$E99+1),$I99/2,$L99,TRUE))/(1-2*_xlfn.NORM.DIST(0,$I99/2,$L99,TRUE))*$C99+($J99="Steady Growth")*(AND(Y$4&gt;=$E99,Y$4&lt;=$G99)*((Y$4-$E99+1)/($I99*($I99+1)/2)*$C99))+($J99="custom")*CustomCF!R99</f>
        <v>0</v>
      </c>
      <c r="Z99" s="19">
        <f>($J99="Bell Curve")*(_xlfn.NORM.DIST(AND(Z$4&gt;=$E99,Z$4&lt;=$G99)*(Z$4-$E99+1),$I99/2,$L99,TRUE)-_xlfn.NORM.DIST(AND(Z$4&gt;=$E99,Z$4&lt;=$G99)*(Y$4-$E99+1),$I99/2,$L99,TRUE))/(1-2*_xlfn.NORM.DIST(0,$I99/2,$L99,TRUE))*$C99+($J99="Steady Growth")*(AND(Z$4&gt;=$E99,Z$4&lt;=$G99)*((Z$4-$E99+1)/($I99*($I99+1)/2)*$C99))+($J99="custom")*CustomCF!S99</f>
        <v>0</v>
      </c>
      <c r="AA99" s="19">
        <f>($J99="Bell Curve")*(_xlfn.NORM.DIST(AND(AA$4&gt;=$E99,AA$4&lt;=$G99)*(AA$4-$E99+1),$I99/2,$L99,TRUE)-_xlfn.NORM.DIST(AND(AA$4&gt;=$E99,AA$4&lt;=$G99)*(Z$4-$E99+1),$I99/2,$L99,TRUE))/(1-2*_xlfn.NORM.DIST(0,$I99/2,$L99,TRUE))*$C99+($J99="Steady Growth")*(AND(AA$4&gt;=$E99,AA$4&lt;=$G99)*((AA$4-$E99+1)/($I99*($I99+1)/2)*$C99))+($J99="custom")*CustomCF!T99</f>
        <v>0</v>
      </c>
      <c r="AB99" s="19">
        <f>($J99="Bell Curve")*(_xlfn.NORM.DIST(AND(AB$4&gt;=$E99,AB$4&lt;=$G99)*(AB$4-$E99+1),$I99/2,$L99,TRUE)-_xlfn.NORM.DIST(AND(AB$4&gt;=$E99,AB$4&lt;=$G99)*(AA$4-$E99+1),$I99/2,$L99,TRUE))/(1-2*_xlfn.NORM.DIST(0,$I99/2,$L99,TRUE))*$C99+($J99="Steady Growth")*(AND(AB$4&gt;=$E99,AB$4&lt;=$G99)*((AB$4-$E99+1)/($I99*($I99+1)/2)*$C99))+($J99="custom")*CustomCF!U99</f>
        <v>0</v>
      </c>
      <c r="AC99" s="19">
        <f>($J99="Bell Curve")*(_xlfn.NORM.DIST(AND(AC$4&gt;=$E99,AC$4&lt;=$G99)*(AC$4-$E99+1),$I99/2,$L99,TRUE)-_xlfn.NORM.DIST(AND(AC$4&gt;=$E99,AC$4&lt;=$G99)*(AB$4-$E99+1),$I99/2,$L99,TRUE))/(1-2*_xlfn.NORM.DIST(0,$I99/2,$L99,TRUE))*$C99+($J99="Steady Growth")*(AND(AC$4&gt;=$E99,AC$4&lt;=$G99)*((AC$4-$E99+1)/($I99*($I99+1)/2)*$C99))+($J99="custom")*CustomCF!V99</f>
        <v>0</v>
      </c>
      <c r="AD99" s="19">
        <f>($J99="Bell Curve")*(_xlfn.NORM.DIST(AND(AD$4&gt;=$E99,AD$4&lt;=$G99)*(AD$4-$E99+1),$I99/2,$L99,TRUE)-_xlfn.NORM.DIST(AND(AD$4&gt;=$E99,AD$4&lt;=$G99)*(AC$4-$E99+1),$I99/2,$L99,TRUE))/(1-2*_xlfn.NORM.DIST(0,$I99/2,$L99,TRUE))*$C99+($J99="Steady Growth")*(AND(AD$4&gt;=$E99,AD$4&lt;=$G99)*((AD$4-$E99+1)/($I99*($I99+1)/2)*$C99))+($J99="custom")*CustomCF!W99</f>
        <v>0</v>
      </c>
      <c r="AE99" s="19">
        <f>($J99="Bell Curve")*(_xlfn.NORM.DIST(AND(AE$4&gt;=$E99,AE$4&lt;=$G99)*(AE$4-$E99+1),$I99/2,$L99,TRUE)-_xlfn.NORM.DIST(AND(AE$4&gt;=$E99,AE$4&lt;=$G99)*(AD$4-$E99+1),$I99/2,$L99,TRUE))/(1-2*_xlfn.NORM.DIST(0,$I99/2,$L99,TRUE))*$C99+($J99="Steady Growth")*(AND(AE$4&gt;=$E99,AE$4&lt;=$G99)*((AE$4-$E99+1)/($I99*($I99+1)/2)*$C99))+($J99="custom")*CustomCF!X99</f>
        <v>0</v>
      </c>
      <c r="AF99" s="19">
        <f>($J99="Bell Curve")*(_xlfn.NORM.DIST(AND(AF$4&gt;=$E99,AF$4&lt;=$G99)*(AF$4-$E99+1),$I99/2,$L99,TRUE)-_xlfn.NORM.DIST(AND(AF$4&gt;=$E99,AF$4&lt;=$G99)*(AE$4-$E99+1),$I99/2,$L99,TRUE))/(1-2*_xlfn.NORM.DIST(0,$I99/2,$L99,TRUE))*$C99+($J99="Steady Growth")*(AND(AF$4&gt;=$E99,AF$4&lt;=$G99)*((AF$4-$E99+1)/($I99*($I99+1)/2)*$C99))+($J99="custom")*CustomCF!Y99</f>
        <v>0</v>
      </c>
      <c r="AG99" s="19">
        <f>($J99="Bell Curve")*(_xlfn.NORM.DIST(AND(AG$4&gt;=$E99,AG$4&lt;=$G99)*(AG$4-$E99+1),$I99/2,$L99,TRUE)-_xlfn.NORM.DIST(AND(AG$4&gt;=$E99,AG$4&lt;=$G99)*(AF$4-$E99+1),$I99/2,$L99,TRUE))/(1-2*_xlfn.NORM.DIST(0,$I99/2,$L99,TRUE))*$C99+($J99="Steady Growth")*(AND(AG$4&gt;=$E99,AG$4&lt;=$G99)*((AG$4-$E99+1)/($I99*($I99+1)/2)*$C99))+($J99="custom")*CustomCF!Z99</f>
        <v>0</v>
      </c>
      <c r="AH99" s="19">
        <f>($J99="Bell Curve")*(_xlfn.NORM.DIST(AND(AH$4&gt;=$E99,AH$4&lt;=$G99)*(AH$4-$E99+1),$I99/2,$L99,TRUE)-_xlfn.NORM.DIST(AND(AH$4&gt;=$E99,AH$4&lt;=$G99)*(AG$4-$E99+1),$I99/2,$L99,TRUE))/(1-2*_xlfn.NORM.DIST(0,$I99/2,$L99,TRUE))*$C99+($J99="Steady Growth")*(AND(AH$4&gt;=$E99,AH$4&lt;=$G99)*((AH$4-$E99+1)/($I99*($I99+1)/2)*$C99))+($J99="custom")*CustomCF!AA99</f>
        <v>0</v>
      </c>
      <c r="AI99" s="19">
        <f>($J99="Bell Curve")*(_xlfn.NORM.DIST(AND(AI$4&gt;=$E99,AI$4&lt;=$G99)*(AI$4-$E99+1),$I99/2,$L99,TRUE)-_xlfn.NORM.DIST(AND(AI$4&gt;=$E99,AI$4&lt;=$G99)*(AH$4-$E99+1),$I99/2,$L99,TRUE))/(1-2*_xlfn.NORM.DIST(0,$I99/2,$L99,TRUE))*$C99+($J99="Steady Growth")*(AND(AI$4&gt;=$E99,AI$4&lt;=$G99)*((AI$4-$E99+1)/($I99*($I99+1)/2)*$C99))+($J99="custom")*CustomCF!AB99</f>
        <v>0</v>
      </c>
      <c r="AJ99" s="19">
        <f>($J99="Bell Curve")*(_xlfn.NORM.DIST(AND(AJ$4&gt;=$E99,AJ$4&lt;=$G99)*(AJ$4-$E99+1),$I99/2,$L99,TRUE)-_xlfn.NORM.DIST(AND(AJ$4&gt;=$E99,AJ$4&lt;=$G99)*(AI$4-$E99+1),$I99/2,$L99,TRUE))/(1-2*_xlfn.NORM.DIST(0,$I99/2,$L99,TRUE))*$C99+($J99="Steady Growth")*(AND(AJ$4&gt;=$E99,AJ$4&lt;=$G99)*((AJ$4-$E99+1)/($I99*($I99+1)/2)*$C99))+($J99="custom")*CustomCF!AC99</f>
        <v>0</v>
      </c>
      <c r="AK99" s="19">
        <f>($J99="Bell Curve")*(_xlfn.NORM.DIST(AND(AK$4&gt;=$E99,AK$4&lt;=$G99)*(AK$4-$E99+1),$I99/2,$L99,TRUE)-_xlfn.NORM.DIST(AND(AK$4&gt;=$E99,AK$4&lt;=$G99)*(AJ$4-$E99+1),$I99/2,$L99,TRUE))/(1-2*_xlfn.NORM.DIST(0,$I99/2,$L99,TRUE))*$C99+($J99="Steady Growth")*(AND(AK$4&gt;=$E99,AK$4&lt;=$G99)*((AK$4-$E99+1)/($I99*($I99+1)/2)*$C99))+($J99="custom")*CustomCF!AD99</f>
        <v>0</v>
      </c>
      <c r="AL99" s="19">
        <f>($J99="Bell Curve")*(_xlfn.NORM.DIST(AND(AL$4&gt;=$E99,AL$4&lt;=$G99)*(AL$4-$E99+1),$I99/2,$L99,TRUE)-_xlfn.NORM.DIST(AND(AL$4&gt;=$E99,AL$4&lt;=$G99)*(AK$4-$E99+1),$I99/2,$L99,TRUE))/(1-2*_xlfn.NORM.DIST(0,$I99/2,$L99,TRUE))*$C99+($J99="Steady Growth")*(AND(AL$4&gt;=$E99,AL$4&lt;=$G99)*((AL$4-$E99+1)/($I99*($I99+1)/2)*$C99))+($J99="custom")*CustomCF!AE99</f>
        <v>0</v>
      </c>
      <c r="AM99" s="19">
        <f>($J99="Bell Curve")*(_xlfn.NORM.DIST(AND(AM$4&gt;=$E99,AM$4&lt;=$G99)*(AM$4-$E99+1),$I99/2,$L99,TRUE)-_xlfn.NORM.DIST(AND(AM$4&gt;=$E99,AM$4&lt;=$G99)*(AL$4-$E99+1),$I99/2,$L99,TRUE))/(1-2*_xlfn.NORM.DIST(0,$I99/2,$L99,TRUE))*$C99+($J99="Steady Growth")*(AND(AM$4&gt;=$E99,AM$4&lt;=$G99)*((AM$4-$E99+1)/($I99*($I99+1)/2)*$C99))+($J99="custom")*CustomCF!AF99</f>
        <v>0</v>
      </c>
      <c r="AN99" s="19">
        <f>($J99="Bell Curve")*(_xlfn.NORM.DIST(AND(AN$4&gt;=$E99,AN$4&lt;=$G99)*(AN$4-$E99+1),$I99/2,$L99,TRUE)-_xlfn.NORM.DIST(AND(AN$4&gt;=$E99,AN$4&lt;=$G99)*(AM$4-$E99+1),$I99/2,$L99,TRUE))/(1-2*_xlfn.NORM.DIST(0,$I99/2,$L99,TRUE))*$C99+($J99="Steady Growth")*(AND(AN$4&gt;=$E99,AN$4&lt;=$G99)*((AN$4-$E99+1)/($I99*($I99+1)/2)*$C99))+($J99="custom")*CustomCF!AG99</f>
        <v>0</v>
      </c>
      <c r="AO99" s="19">
        <f>($J99="Bell Curve")*(_xlfn.NORM.DIST(AND(AO$4&gt;=$E99,AO$4&lt;=$G99)*(AO$4-$E99+1),$I99/2,$L99,TRUE)-_xlfn.NORM.DIST(AND(AO$4&gt;=$E99,AO$4&lt;=$G99)*(AN$4-$E99+1),$I99/2,$L99,TRUE))/(1-2*_xlfn.NORM.DIST(0,$I99/2,$L99,TRUE))*$C99+($J99="Steady Growth")*(AND(AO$4&gt;=$E99,AO$4&lt;=$G99)*((AO$4-$E99+1)/($I99*($I99+1)/2)*$C99))+($J99="custom")*CustomCF!AH99</f>
        <v>0</v>
      </c>
      <c r="AP99" s="19">
        <f>($J99="Bell Curve")*(_xlfn.NORM.DIST(AND(AP$4&gt;=$E99,AP$4&lt;=$G99)*(AP$4-$E99+1),$I99/2,$L99,TRUE)-_xlfn.NORM.DIST(AND(AP$4&gt;=$E99,AP$4&lt;=$G99)*(AO$4-$E99+1),$I99/2,$L99,TRUE))/(1-2*_xlfn.NORM.DIST(0,$I99/2,$L99,TRUE))*$C99+($J99="Steady Growth")*(AND(AP$4&gt;=$E99,AP$4&lt;=$G99)*((AP$4-$E99+1)/($I99*($I99+1)/2)*$C99))+($J99="custom")*CustomCF!AI99</f>
        <v>0</v>
      </c>
      <c r="AQ99" s="19">
        <f>($J99="Bell Curve")*(_xlfn.NORM.DIST(AND(AQ$4&gt;=$E99,AQ$4&lt;=$G99)*(AQ$4-$E99+1),$I99/2,$L99,TRUE)-_xlfn.NORM.DIST(AND(AQ$4&gt;=$E99,AQ$4&lt;=$G99)*(AP$4-$E99+1),$I99/2,$L99,TRUE))/(1-2*_xlfn.NORM.DIST(0,$I99/2,$L99,TRUE))*$C99+($J99="Steady Growth")*(AND(AQ$4&gt;=$E99,AQ$4&lt;=$G99)*((AQ$4-$E99+1)/($I99*($I99+1)/2)*$C99))+($J99="custom")*CustomCF!AJ99</f>
        <v>0</v>
      </c>
      <c r="AR99" s="19">
        <f>($J99="Bell Curve")*(_xlfn.NORM.DIST(AND(AR$4&gt;=$E99,AR$4&lt;=$G99)*(AR$4-$E99+1),$I99/2,$L99,TRUE)-_xlfn.NORM.DIST(AND(AR$4&gt;=$E99,AR$4&lt;=$G99)*(AQ$4-$E99+1),$I99/2,$L99,TRUE))/(1-2*_xlfn.NORM.DIST(0,$I99/2,$L99,TRUE))*$C99+($J99="Steady Growth")*(AND(AR$4&gt;=$E99,AR$4&lt;=$G99)*((AR$4-$E99+1)/($I99*($I99+1)/2)*$C99))+($J99="custom")*CustomCF!AK99</f>
        <v>0</v>
      </c>
      <c r="AS99" s="19">
        <f>($J99="Bell Curve")*(_xlfn.NORM.DIST(AND(AS$4&gt;=$E99,AS$4&lt;=$G99)*(AS$4-$E99+1),$I99/2,$L99,TRUE)-_xlfn.NORM.DIST(AND(AS$4&gt;=$E99,AS$4&lt;=$G99)*(AR$4-$E99+1),$I99/2,$L99,TRUE))/(1-2*_xlfn.NORM.DIST(0,$I99/2,$L99,TRUE))*$C99+($J99="Steady Growth")*(AND(AS$4&gt;=$E99,AS$4&lt;=$G99)*((AS$4-$E99+1)/($I99*($I99+1)/2)*$C99))+($J99="custom")*CustomCF!AL99</f>
        <v>0</v>
      </c>
      <c r="AT99" s="19">
        <f>($J99="Bell Curve")*(_xlfn.NORM.DIST(AND(AT$4&gt;=$E99,AT$4&lt;=$G99)*(AT$4-$E99+1),$I99/2,$L99,TRUE)-_xlfn.NORM.DIST(AND(AT$4&gt;=$E99,AT$4&lt;=$G99)*(AS$4-$E99+1),$I99/2,$L99,TRUE))/(1-2*_xlfn.NORM.DIST(0,$I99/2,$L99,TRUE))*$C99+($J99="Steady Growth")*(AND(AT$4&gt;=$E99,AT$4&lt;=$G99)*((AT$4-$E99+1)/($I99*($I99+1)/2)*$C99))+($J99="custom")*CustomCF!AM99</f>
        <v>0</v>
      </c>
      <c r="AU99" s="19">
        <f>($J99="Bell Curve")*(_xlfn.NORM.DIST(AND(AU$4&gt;=$E99,AU$4&lt;=$G99)*(AU$4-$E99+1),$I99/2,$L99,TRUE)-_xlfn.NORM.DIST(AND(AU$4&gt;=$E99,AU$4&lt;=$G99)*(AT$4-$E99+1),$I99/2,$L99,TRUE))/(1-2*_xlfn.NORM.DIST(0,$I99/2,$L99,TRUE))*$C99+($J99="Steady Growth")*(AND(AU$4&gt;=$E99,AU$4&lt;=$G99)*((AU$4-$E99+1)/($I99*($I99+1)/2)*$C99))+($J99="custom")*CustomCF!AN99</f>
        <v>0</v>
      </c>
      <c r="AV99" s="19">
        <f>($J99="Bell Curve")*(_xlfn.NORM.DIST(AND(AV$4&gt;=$E99,AV$4&lt;=$G99)*(AV$4-$E99+1),$I99/2,$L99,TRUE)-_xlfn.NORM.DIST(AND(AV$4&gt;=$E99,AV$4&lt;=$G99)*(AU$4-$E99+1),$I99/2,$L99,TRUE))/(1-2*_xlfn.NORM.DIST(0,$I99/2,$L99,TRUE))*$C99+($J99="Steady Growth")*(AND(AV$4&gt;=$E99,AV$4&lt;=$G99)*((AV$4-$E99+1)/($I99*($I99+1)/2)*$C99))+($J99="custom")*CustomCF!AO99</f>
        <v>0</v>
      </c>
      <c r="AW99" s="19">
        <f>($J99="Bell Curve")*(_xlfn.NORM.DIST(AND(AW$4&gt;=$E99,AW$4&lt;=$G99)*(AW$4-$E99+1),$I99/2,$L99,TRUE)-_xlfn.NORM.DIST(AND(AW$4&gt;=$E99,AW$4&lt;=$G99)*(AV$4-$E99+1),$I99/2,$L99,TRUE))/(1-2*_xlfn.NORM.DIST(0,$I99/2,$L99,TRUE))*$C99+($J99="Steady Growth")*(AND(AW$4&gt;=$E99,AW$4&lt;=$G99)*((AW$4-$E99+1)/($I99*($I99+1)/2)*$C99))+($J99="custom")*CustomCF!AP99</f>
        <v>0</v>
      </c>
      <c r="AX99" s="19">
        <f>($J99="Bell Curve")*(_xlfn.NORM.DIST(AND(AX$4&gt;=$E99,AX$4&lt;=$G99)*(AX$4-$E99+1),$I99/2,$L99,TRUE)-_xlfn.NORM.DIST(AND(AX$4&gt;=$E99,AX$4&lt;=$G99)*(AW$4-$E99+1),$I99/2,$L99,TRUE))/(1-2*_xlfn.NORM.DIST(0,$I99/2,$L99,TRUE))*$C99+($J99="Steady Growth")*(AND(AX$4&gt;=$E99,AX$4&lt;=$G99)*((AX$4-$E99+1)/($I99*($I99+1)/2)*$C99))+($J99="custom")*CustomCF!AQ99</f>
        <v>0</v>
      </c>
      <c r="AY99" s="19">
        <f>($J99="Bell Curve")*(_xlfn.NORM.DIST(AND(AY$4&gt;=$E99,AY$4&lt;=$G99)*(AY$4-$E99+1),$I99/2,$L99,TRUE)-_xlfn.NORM.DIST(AND(AY$4&gt;=$E99,AY$4&lt;=$G99)*(AX$4-$E99+1),$I99/2,$L99,TRUE))/(1-2*_xlfn.NORM.DIST(0,$I99/2,$L99,TRUE))*$C99+($J99="Steady Growth")*(AND(AY$4&gt;=$E99,AY$4&lt;=$G99)*((AY$4-$E99+1)/($I99*($I99+1)/2)*$C99))+($J99="custom")*CustomCF!AR99</f>
        <v>0</v>
      </c>
      <c r="AZ99" s="19">
        <f>($J99="Bell Curve")*(_xlfn.NORM.DIST(AND(AZ$4&gt;=$E99,AZ$4&lt;=$G99)*(AZ$4-$E99+1),$I99/2,$L99,TRUE)-_xlfn.NORM.DIST(AND(AZ$4&gt;=$E99,AZ$4&lt;=$G99)*(AY$4-$E99+1),$I99/2,$L99,TRUE))/(1-2*_xlfn.NORM.DIST(0,$I99/2,$L99,TRUE))*$C99+($J99="Steady Growth")*(AND(AZ$4&gt;=$E99,AZ$4&lt;=$G99)*((AZ$4-$E99+1)/($I99*($I99+1)/2)*$C99))+($J99="custom")*CustomCF!AS99</f>
        <v>0</v>
      </c>
      <c r="BA99" s="19">
        <f>($J99="Bell Curve")*(_xlfn.NORM.DIST(AND(BA$4&gt;=$E99,BA$4&lt;=$G99)*(BA$4-$E99+1),$I99/2,$L99,TRUE)-_xlfn.NORM.DIST(AND(BA$4&gt;=$E99,BA$4&lt;=$G99)*(AZ$4-$E99+1),$I99/2,$L99,TRUE))/(1-2*_xlfn.NORM.DIST(0,$I99/2,$L99,TRUE))*$C99+($J99="Steady Growth")*(AND(BA$4&gt;=$E99,BA$4&lt;=$G99)*((BA$4-$E99+1)/($I99*($I99+1)/2)*$C99))+($J99="custom")*CustomCF!AT99</f>
        <v>0</v>
      </c>
      <c r="BB99" s="19">
        <f>($J99="Bell Curve")*(_xlfn.NORM.DIST(AND(BB$4&gt;=$E99,BB$4&lt;=$G99)*(BB$4-$E99+1),$I99/2,$L99,TRUE)-_xlfn.NORM.DIST(AND(BB$4&gt;=$E99,BB$4&lt;=$G99)*(BA$4-$E99+1),$I99/2,$L99,TRUE))/(1-2*_xlfn.NORM.DIST(0,$I99/2,$L99,TRUE))*$C99+($J99="Steady Growth")*(AND(BB$4&gt;=$E99,BB$4&lt;=$G99)*((BB$4-$E99+1)/($I99*($I99+1)/2)*$C99))+($J99="custom")*CustomCF!AU99</f>
        <v>0</v>
      </c>
      <c r="BC99" s="19">
        <f>($J99="Bell Curve")*(_xlfn.NORM.DIST(AND(BC$4&gt;=$E99,BC$4&lt;=$G99)*(BC$4-$E99+1),$I99/2,$L99,TRUE)-_xlfn.NORM.DIST(AND(BC$4&gt;=$E99,BC$4&lt;=$G99)*(BB$4-$E99+1),$I99/2,$L99,TRUE))/(1-2*_xlfn.NORM.DIST(0,$I99/2,$L99,TRUE))*$C99+($J99="Steady Growth")*(AND(BC$4&gt;=$E99,BC$4&lt;=$G99)*((BC$4-$E99+1)/($I99*($I99+1)/2)*$C99))+($J99="custom")*CustomCF!AV99</f>
        <v>0</v>
      </c>
      <c r="BD99" s="19">
        <f>($J99="Bell Curve")*(_xlfn.NORM.DIST(AND(BD$4&gt;=$E99,BD$4&lt;=$G99)*(BD$4-$E99+1),$I99/2,$L99,TRUE)-_xlfn.NORM.DIST(AND(BD$4&gt;=$E99,BD$4&lt;=$G99)*(BC$4-$E99+1),$I99/2,$L99,TRUE))/(1-2*_xlfn.NORM.DIST(0,$I99/2,$L99,TRUE))*$C99+($J99="Steady Growth")*(AND(BD$4&gt;=$E99,BD$4&lt;=$G99)*((BD$4-$E99+1)/($I99*($I99+1)/2)*$C99))+($J99="custom")*CustomCF!AW99</f>
        <v>0</v>
      </c>
      <c r="BE99" s="19">
        <f>($J99="Bell Curve")*(_xlfn.NORM.DIST(AND(BE$4&gt;=$E99,BE$4&lt;=$G99)*(BE$4-$E99+1),$I99/2,$L99,TRUE)-_xlfn.NORM.DIST(AND(BE$4&gt;=$E99,BE$4&lt;=$G99)*(BD$4-$E99+1),$I99/2,$L99,TRUE))/(1-2*_xlfn.NORM.DIST(0,$I99/2,$L99,TRUE))*$C99+($J99="Steady Growth")*(AND(BE$4&gt;=$E99,BE$4&lt;=$G99)*((BE$4-$E99+1)/($I99*($I99+1)/2)*$C99))+($J99="custom")*CustomCF!AX99</f>
        <v>0</v>
      </c>
      <c r="BF99" s="19">
        <f>($J99="Bell Curve")*(_xlfn.NORM.DIST(AND(BF$4&gt;=$E99,BF$4&lt;=$G99)*(BF$4-$E99+1),$I99/2,$L99,TRUE)-_xlfn.NORM.DIST(AND(BF$4&gt;=$E99,BF$4&lt;=$G99)*(BE$4-$E99+1),$I99/2,$L99,TRUE))/(1-2*_xlfn.NORM.DIST(0,$I99/2,$L99,TRUE))*$C99+($J99="Steady Growth")*(AND(BF$4&gt;=$E99,BF$4&lt;=$G99)*((BF$4-$E99+1)/($I99*($I99+1)/2)*$C99))+($J99="custom")*CustomCF!AY99</f>
        <v>0</v>
      </c>
      <c r="BG99" s="19">
        <f>($J99="Bell Curve")*(_xlfn.NORM.DIST(AND(BG$4&gt;=$E99,BG$4&lt;=$G99)*(BG$4-$E99+1),$I99/2,$L99,TRUE)-_xlfn.NORM.DIST(AND(BG$4&gt;=$E99,BG$4&lt;=$G99)*(BF$4-$E99+1),$I99/2,$L99,TRUE))/(1-2*_xlfn.NORM.DIST(0,$I99/2,$L99,TRUE))*$C99+($J99="Steady Growth")*(AND(BG$4&gt;=$E99,BG$4&lt;=$G99)*((BG$4-$E99+1)/($I99*($I99+1)/2)*$C99))+($J99="custom")*CustomCF!AZ99</f>
        <v>0</v>
      </c>
      <c r="BH99" s="19">
        <f>($J99="Bell Curve")*(_xlfn.NORM.DIST(AND(BH$4&gt;=$E99,BH$4&lt;=$G99)*(BH$4-$E99+1),$I99/2,$L99,TRUE)-_xlfn.NORM.DIST(AND(BH$4&gt;=$E99,BH$4&lt;=$G99)*(BG$4-$E99+1),$I99/2,$L99,TRUE))/(1-2*_xlfn.NORM.DIST(0,$I99/2,$L99,TRUE))*$C99+($J99="Steady Growth")*(AND(BH$4&gt;=$E99,BH$4&lt;=$G99)*((BH$4-$E99+1)/($I99*($I99+1)/2)*$C99))+($J99="custom")*CustomCF!BA99</f>
        <v>0</v>
      </c>
      <c r="BI99" s="19">
        <f>($J99="Bell Curve")*(_xlfn.NORM.DIST(AND(BI$4&gt;=$E99,BI$4&lt;=$G99)*(BI$4-$E99+1),$I99/2,$L99,TRUE)-_xlfn.NORM.DIST(AND(BI$4&gt;=$E99,BI$4&lt;=$G99)*(BH$4-$E99+1),$I99/2,$L99,TRUE))/(1-2*_xlfn.NORM.DIST(0,$I99/2,$L99,TRUE))*$C99+($J99="Steady Growth")*(AND(BI$4&gt;=$E99,BI$4&lt;=$G99)*((BI$4-$E99+1)/($I99*($I99+1)/2)*$C99))+($J99="custom")*CustomCF!BB99</f>
        <v>0</v>
      </c>
      <c r="BJ99" s="19">
        <f>($J99="Bell Curve")*(_xlfn.NORM.DIST(AND(BJ$4&gt;=$E99,BJ$4&lt;=$G99)*(BJ$4-$E99+1),$I99/2,$L99,TRUE)-_xlfn.NORM.DIST(AND(BJ$4&gt;=$E99,BJ$4&lt;=$G99)*(BI$4-$E99+1),$I99/2,$L99,TRUE))/(1-2*_xlfn.NORM.DIST(0,$I99/2,$L99,TRUE))*$C99+($J99="Steady Growth")*(AND(BJ$4&gt;=$E99,BJ$4&lt;=$G99)*((BJ$4-$E99+1)/($I99*($I99+1)/2)*$C99))+($J99="custom")*CustomCF!BC99</f>
        <v>0</v>
      </c>
      <c r="BK99" s="19">
        <f>($J99="Bell Curve")*(_xlfn.NORM.DIST(AND(BK$4&gt;=$E99,BK$4&lt;=$G99)*(BK$4-$E99+1),$I99/2,$L99,TRUE)-_xlfn.NORM.DIST(AND(BK$4&gt;=$E99,BK$4&lt;=$G99)*(BJ$4-$E99+1),$I99/2,$L99,TRUE))/(1-2*_xlfn.NORM.DIST(0,$I99/2,$L99,TRUE))*$C99+($J99="Steady Growth")*(AND(BK$4&gt;=$E99,BK$4&lt;=$G99)*((BK$4-$E99+1)/($I99*($I99+1)/2)*$C99))+($J99="custom")*CustomCF!BD99</f>
        <v>0</v>
      </c>
      <c r="BL99" s="19">
        <f>($J99="Bell Curve")*(_xlfn.NORM.DIST(AND(BL$4&gt;=$E99,BL$4&lt;=$G99)*(BL$4-$E99+1),$I99/2,$L99,TRUE)-_xlfn.NORM.DIST(AND(BL$4&gt;=$E99,BL$4&lt;=$G99)*(BK$4-$E99+1),$I99/2,$L99,TRUE))/(1-2*_xlfn.NORM.DIST(0,$I99/2,$L99,TRUE))*$C99+($J99="Steady Growth")*(AND(BL$4&gt;=$E99,BL$4&lt;=$G99)*((BL$4-$E99+1)/($I99*($I99+1)/2)*$C99))+($J99="custom")*CustomCF!BE99</f>
        <v>0</v>
      </c>
      <c r="BM99" s="19">
        <f>($J99="Bell Curve")*(_xlfn.NORM.DIST(AND(BM$4&gt;=$E99,BM$4&lt;=$G99)*(BM$4-$E99+1),$I99/2,$L99,TRUE)-_xlfn.NORM.DIST(AND(BM$4&gt;=$E99,BM$4&lt;=$G99)*(BL$4-$E99+1),$I99/2,$L99,TRUE))/(1-2*_xlfn.NORM.DIST(0,$I99/2,$L99,TRUE))*$C99+($J99="Steady Growth")*(AND(BM$4&gt;=$E99,BM$4&lt;=$G99)*((BM$4-$E99+1)/($I99*($I99+1)/2)*$C99))+($J99="custom")*CustomCF!BF99</f>
        <v>0</v>
      </c>
      <c r="BN99" s="19">
        <f>($J99="Bell Curve")*(_xlfn.NORM.DIST(AND(BN$4&gt;=$E99,BN$4&lt;=$G99)*(BN$4-$E99+1),$I99/2,$L99,TRUE)-_xlfn.NORM.DIST(AND(BN$4&gt;=$E99,BN$4&lt;=$G99)*(BM$4-$E99+1),$I99/2,$L99,TRUE))/(1-2*_xlfn.NORM.DIST(0,$I99/2,$L99,TRUE))*$C99+($J99="Steady Growth")*(AND(BN$4&gt;=$E99,BN$4&lt;=$G99)*((BN$4-$E99+1)/($I99*($I99+1)/2)*$C99))+($J99="custom")*CustomCF!BG99</f>
        <v>0</v>
      </c>
      <c r="BO99" s="19">
        <f>($J99="Bell Curve")*(_xlfn.NORM.DIST(AND(BO$4&gt;=$E99,BO$4&lt;=$G99)*(BO$4-$E99+1),$I99/2,$L99,TRUE)-_xlfn.NORM.DIST(AND(BO$4&gt;=$E99,BO$4&lt;=$G99)*(BN$4-$E99+1),$I99/2,$L99,TRUE))/(1-2*_xlfn.NORM.DIST(0,$I99/2,$L99,TRUE))*$C99+($J99="Steady Growth")*(AND(BO$4&gt;=$E99,BO$4&lt;=$G99)*((BO$4-$E99+1)/($I99*($I99+1)/2)*$C99))+($J99="custom")*CustomCF!BH99</f>
        <v>0</v>
      </c>
      <c r="BP99" s="19">
        <f>($J99="Bell Curve")*(_xlfn.NORM.DIST(AND(BP$4&gt;=$E99,BP$4&lt;=$G99)*(BP$4-$E99+1),$I99/2,$L99,TRUE)-_xlfn.NORM.DIST(AND(BP$4&gt;=$E99,BP$4&lt;=$G99)*(BO$4-$E99+1),$I99/2,$L99,TRUE))/(1-2*_xlfn.NORM.DIST(0,$I99/2,$L99,TRUE))*$C99+($J99="Steady Growth")*(AND(BP$4&gt;=$E99,BP$4&lt;=$G99)*((BP$4-$E99+1)/($I99*($I99+1)/2)*$C99))+($J99="custom")*CustomCF!BI99</f>
        <v>0</v>
      </c>
      <c r="BQ99" s="19">
        <f>($J99="Bell Curve")*(_xlfn.NORM.DIST(AND(BQ$4&gt;=$E99,BQ$4&lt;=$G99)*(BQ$4-$E99+1),$I99/2,$L99,TRUE)-_xlfn.NORM.DIST(AND(BQ$4&gt;=$E99,BQ$4&lt;=$G99)*(BP$4-$E99+1),$I99/2,$L99,TRUE))/(1-2*_xlfn.NORM.DIST(0,$I99/2,$L99,TRUE))*$C99+($J99="Steady Growth")*(AND(BQ$4&gt;=$E99,BQ$4&lt;=$G99)*((BQ$4-$E99+1)/($I99*($I99+1)/2)*$C99))+($J99="custom")*CustomCF!BJ99</f>
        <v>0</v>
      </c>
      <c r="BR99" s="19">
        <f>($J99="Bell Curve")*(_xlfn.NORM.DIST(AND(BR$4&gt;=$E99,BR$4&lt;=$G99)*(BR$4-$E99+1),$I99/2,$L99,TRUE)-_xlfn.NORM.DIST(AND(BR$4&gt;=$E99,BR$4&lt;=$G99)*(BQ$4-$E99+1),$I99/2,$L99,TRUE))/(1-2*_xlfn.NORM.DIST(0,$I99/2,$L99,TRUE))*$C99+($J99="Steady Growth")*(AND(BR$4&gt;=$E99,BR$4&lt;=$G99)*((BR$4-$E99+1)/($I99*($I99+1)/2)*$C99))+($J99="custom")*CustomCF!BK99</f>
        <v>0</v>
      </c>
      <c r="BS99" s="19">
        <f>($J99="Bell Curve")*(_xlfn.NORM.DIST(AND(BS$4&gt;=$E99,BS$4&lt;=$G99)*(BS$4-$E99+1),$I99/2,$L99,TRUE)-_xlfn.NORM.DIST(AND(BS$4&gt;=$E99,BS$4&lt;=$G99)*(BR$4-$E99+1),$I99/2,$L99,TRUE))/(1-2*_xlfn.NORM.DIST(0,$I99/2,$L99,TRUE))*$C99+($J99="Steady Growth")*(AND(BS$4&gt;=$E99,BS$4&lt;=$G99)*((BS$4-$E99+1)/($I99*($I99+1)/2)*$C99))+($J99="custom")*CustomCF!BL99</f>
        <v>0</v>
      </c>
      <c r="BT99" s="19">
        <f>($J99="Bell Curve")*(_xlfn.NORM.DIST(AND(BT$4&gt;=$E99,BT$4&lt;=$G99)*(BT$4-$E99+1),$I99/2,$L99,TRUE)-_xlfn.NORM.DIST(AND(BT$4&gt;=$E99,BT$4&lt;=$G99)*(BS$4-$E99+1),$I99/2,$L99,TRUE))/(1-2*_xlfn.NORM.DIST(0,$I99/2,$L99,TRUE))*$C99+($J99="Steady Growth")*(AND(BT$4&gt;=$E99,BT$4&lt;=$G99)*((BT$4-$E99+1)/($I99*($I99+1)/2)*$C99))+($J99="custom")*CustomCF!BM99</f>
        <v>0</v>
      </c>
      <c r="BU99" s="19">
        <f>($J99="Bell Curve")*(_xlfn.NORM.DIST(AND(BU$4&gt;=$E99,BU$4&lt;=$G99)*(BU$4-$E99+1),$I99/2,$L99,TRUE)-_xlfn.NORM.DIST(AND(BU$4&gt;=$E99,BU$4&lt;=$G99)*(BT$4-$E99+1),$I99/2,$L99,TRUE))/(1-2*_xlfn.NORM.DIST(0,$I99/2,$L99,TRUE))*$C99+($J99="Steady Growth")*(AND(BU$4&gt;=$E99,BU$4&lt;=$G99)*((BU$4-$E99+1)/($I99*($I99+1)/2)*$C99))+($J99="custom")*CustomCF!BN99</f>
        <v>0</v>
      </c>
      <c r="BV99" s="19">
        <f>($J99="Bell Curve")*(_xlfn.NORM.DIST(AND(BV$4&gt;=$E99,BV$4&lt;=$G99)*(BV$4-$E99+1),$I99/2,$L99,TRUE)-_xlfn.NORM.DIST(AND(BV$4&gt;=$E99,BV$4&lt;=$G99)*(BU$4-$E99+1),$I99/2,$L99,TRUE))/(1-2*_xlfn.NORM.DIST(0,$I99/2,$L99,TRUE))*$C99+($J99="Steady Growth")*(AND(BV$4&gt;=$E99,BV$4&lt;=$G99)*((BV$4-$E99+1)/($I99*($I99+1)/2)*$C99))+($J99="custom")*CustomCF!BO99</f>
        <v>0</v>
      </c>
      <c r="BW99" s="19">
        <f>($J99="Bell Curve")*(_xlfn.NORM.DIST(AND(BW$4&gt;=$E99,BW$4&lt;=$G99)*(BW$4-$E99+1),$I99/2,$L99,TRUE)-_xlfn.NORM.DIST(AND(BW$4&gt;=$E99,BW$4&lt;=$G99)*(BV$4-$E99+1),$I99/2,$L99,TRUE))/(1-2*_xlfn.NORM.DIST(0,$I99/2,$L99,TRUE))*$C99+($J99="Steady Growth")*(AND(BW$4&gt;=$E99,BW$4&lt;=$G99)*((BW$4-$E99+1)/($I99*($I99+1)/2)*$C99))+($J99="custom")*CustomCF!BP99</f>
        <v>0</v>
      </c>
      <c r="BX99" s="19">
        <f>($J99="Bell Curve")*(_xlfn.NORM.DIST(AND(BX$4&gt;=$E99,BX$4&lt;=$G99)*(BX$4-$E99+1),$I99/2,$L99,TRUE)-_xlfn.NORM.DIST(AND(BX$4&gt;=$E99,BX$4&lt;=$G99)*(BW$4-$E99+1),$I99/2,$L99,TRUE))/(1-2*_xlfn.NORM.DIST(0,$I99/2,$L99,TRUE))*$C99+($J99="Steady Growth")*(AND(BX$4&gt;=$E99,BX$4&lt;=$G99)*((BX$4-$E99+1)/($I99*($I99+1)/2)*$C99))+($J99="custom")*CustomCF!BQ99</f>
        <v>0</v>
      </c>
      <c r="BY99" s="19">
        <f>($J99="Bell Curve")*(_xlfn.NORM.DIST(AND(BY$4&gt;=$E99,BY$4&lt;=$G99)*(BY$4-$E99+1),$I99/2,$L99,TRUE)-_xlfn.NORM.DIST(AND(BY$4&gt;=$E99,BY$4&lt;=$G99)*(BX$4-$E99+1),$I99/2,$L99,TRUE))/(1-2*_xlfn.NORM.DIST(0,$I99/2,$L99,TRUE))*$C99+($J99="Steady Growth")*(AND(BY$4&gt;=$E99,BY$4&lt;=$G99)*((BY$4-$E99+1)/($I99*($I99+1)/2)*$C99))+($J99="custom")*CustomCF!BR99</f>
        <v>0</v>
      </c>
      <c r="BZ99" s="19">
        <f>($J99="Bell Curve")*(_xlfn.NORM.DIST(AND(BZ$4&gt;=$E99,BZ$4&lt;=$G99)*(BZ$4-$E99+1),$I99/2,$L99,TRUE)-_xlfn.NORM.DIST(AND(BZ$4&gt;=$E99,BZ$4&lt;=$G99)*(BY$4-$E99+1),$I99/2,$L99,TRUE))/(1-2*_xlfn.NORM.DIST(0,$I99/2,$L99,TRUE))*$C99+($J99="Steady Growth")*(AND(BZ$4&gt;=$E99,BZ$4&lt;=$G99)*((BZ$4-$E99+1)/($I99*($I99+1)/2)*$C99))+($J99="custom")*CustomCF!BS99</f>
        <v>0</v>
      </c>
      <c r="CA99" s="19">
        <f>($J99="Bell Curve")*(_xlfn.NORM.DIST(AND(CA$4&gt;=$E99,CA$4&lt;=$G99)*(CA$4-$E99+1),$I99/2,$L99,TRUE)-_xlfn.NORM.DIST(AND(CA$4&gt;=$E99,CA$4&lt;=$G99)*(BZ$4-$E99+1),$I99/2,$L99,TRUE))/(1-2*_xlfn.NORM.DIST(0,$I99/2,$L99,TRUE))*$C99+($J99="Steady Growth")*(AND(CA$4&gt;=$E99,CA$4&lt;=$G99)*((CA$4-$E99+1)/($I99*($I99+1)/2)*$C99))+($J99="custom")*CustomCF!BT99</f>
        <v>0</v>
      </c>
      <c r="CB99" s="19">
        <f>($J99="Bell Curve")*(_xlfn.NORM.DIST(AND(CB$4&gt;=$E99,CB$4&lt;=$G99)*(CB$4-$E99+1),$I99/2,$L99,TRUE)-_xlfn.NORM.DIST(AND(CB$4&gt;=$E99,CB$4&lt;=$G99)*(CA$4-$E99+1),$I99/2,$L99,TRUE))/(1-2*_xlfn.NORM.DIST(0,$I99/2,$L99,TRUE))*$C99+($J99="Steady Growth")*(AND(CB$4&gt;=$E99,CB$4&lt;=$G99)*((CB$4-$E99+1)/($I99*($I99+1)/2)*$C99))+($J99="custom")*CustomCF!BU99</f>
        <v>0</v>
      </c>
      <c r="CC99" s="19">
        <f>($J99="Bell Curve")*(_xlfn.NORM.DIST(AND(CC$4&gt;=$E99,CC$4&lt;=$G99)*(CC$4-$E99+1),$I99/2,$L99,TRUE)-_xlfn.NORM.DIST(AND(CC$4&gt;=$E99,CC$4&lt;=$G99)*(CB$4-$E99+1),$I99/2,$L99,TRUE))/(1-2*_xlfn.NORM.DIST(0,$I99/2,$L99,TRUE))*$C99+($J99="Steady Growth")*(AND(CC$4&gt;=$E99,CC$4&lt;=$G99)*((CC$4-$E99+1)/($I99*($I99+1)/2)*$C99))+($J99="custom")*CustomCF!BV99</f>
        <v>0</v>
      </c>
      <c r="CD99" s="19">
        <f>($J99="Bell Curve")*(_xlfn.NORM.DIST(AND(CD$4&gt;=$E99,CD$4&lt;=$G99)*(CD$4-$E99+1),$I99/2,$L99,TRUE)-_xlfn.NORM.DIST(AND(CD$4&gt;=$E99,CD$4&lt;=$G99)*(CC$4-$E99+1),$I99/2,$L99,TRUE))/(1-2*_xlfn.NORM.DIST(0,$I99/2,$L99,TRUE))*$C99+($J99="Steady Growth")*(AND(CD$4&gt;=$E99,CD$4&lt;=$G99)*((CD$4-$E99+1)/($I99*($I99+1)/2)*$C99))+($J99="custom")*CustomCF!BW99</f>
        <v>0</v>
      </c>
      <c r="CE99" s="19">
        <f>($J99="Bell Curve")*(_xlfn.NORM.DIST(AND(CE$4&gt;=$E99,CE$4&lt;=$G99)*(CE$4-$E99+1),$I99/2,$L99,TRUE)-_xlfn.NORM.DIST(AND(CE$4&gt;=$E99,CE$4&lt;=$G99)*(CD$4-$E99+1),$I99/2,$L99,TRUE))/(1-2*_xlfn.NORM.DIST(0,$I99/2,$L99,TRUE))*$C99+($J99="Steady Growth")*(AND(CE$4&gt;=$E99,CE$4&lt;=$G99)*((CE$4-$E99+1)/($I99*($I99+1)/2)*$C99))+($J99="custom")*CustomCF!BX99</f>
        <v>0</v>
      </c>
      <c r="CF99" s="19">
        <f>($J99="Bell Curve")*(_xlfn.NORM.DIST(AND(CF$4&gt;=$E99,CF$4&lt;=$G99)*(CF$4-$E99+1),$I99/2,$L99,TRUE)-_xlfn.NORM.DIST(AND(CF$4&gt;=$E99,CF$4&lt;=$G99)*(CE$4-$E99+1),$I99/2,$L99,TRUE))/(1-2*_xlfn.NORM.DIST(0,$I99/2,$L99,TRUE))*$C99+($J99="Steady Growth")*(AND(CF$4&gt;=$E99,CF$4&lt;=$G99)*((CF$4-$E99+1)/($I99*($I99+1)/2)*$C99))+($J99="custom")*CustomCF!BY99</f>
        <v>0</v>
      </c>
      <c r="CG99" s="19">
        <f>($J99="Bell Curve")*(_xlfn.NORM.DIST(AND(CG$4&gt;=$E99,CG$4&lt;=$G99)*(CG$4-$E99+1),$I99/2,$L99,TRUE)-_xlfn.NORM.DIST(AND(CG$4&gt;=$E99,CG$4&lt;=$G99)*(CF$4-$E99+1),$I99/2,$L99,TRUE))/(1-2*_xlfn.NORM.DIST(0,$I99/2,$L99,TRUE))*$C99+($J99="Steady Growth")*(AND(CG$4&gt;=$E99,CG$4&lt;=$G99)*((CG$4-$E99+1)/($I99*($I99+1)/2)*$C99))+($J99="custom")*CustomCF!BZ99</f>
        <v>0</v>
      </c>
      <c r="CH99" s="19">
        <f>($J99="Bell Curve")*(_xlfn.NORM.DIST(AND(CH$4&gt;=$E99,CH$4&lt;=$G99)*(CH$4-$E99+1),$I99/2,$L99,TRUE)-_xlfn.NORM.DIST(AND(CH$4&gt;=$E99,CH$4&lt;=$G99)*(CG$4-$E99+1),$I99/2,$L99,TRUE))/(1-2*_xlfn.NORM.DIST(0,$I99/2,$L99,TRUE))*$C99+($J99="Steady Growth")*(AND(CH$4&gt;=$E99,CH$4&lt;=$G99)*((CH$4-$E99+1)/($I99*($I99+1)/2)*$C99))+($J99="custom")*CustomCF!CA99</f>
        <v>0</v>
      </c>
      <c r="CI99" s="19">
        <f>($J99="Bell Curve")*(_xlfn.NORM.DIST(AND(CI$4&gt;=$E99,CI$4&lt;=$G99)*(CI$4-$E99+1),$I99/2,$L99,TRUE)-_xlfn.NORM.DIST(AND(CI$4&gt;=$E99,CI$4&lt;=$G99)*(CH$4-$E99+1),$I99/2,$L99,TRUE))/(1-2*_xlfn.NORM.DIST(0,$I99/2,$L99,TRUE))*$C99+($J99="Steady Growth")*(AND(CI$4&gt;=$E99,CI$4&lt;=$G99)*((CI$4-$E99+1)/($I99*($I99+1)/2)*$C99))+($J99="custom")*CustomCF!CB99</f>
        <v>0</v>
      </c>
      <c r="CJ99" s="19">
        <f>($J99="Bell Curve")*(_xlfn.NORM.DIST(AND(CJ$4&gt;=$E99,CJ$4&lt;=$G99)*(CJ$4-$E99+1),$I99/2,$L99,TRUE)-_xlfn.NORM.DIST(AND(CJ$4&gt;=$E99,CJ$4&lt;=$G99)*(CI$4-$E99+1),$I99/2,$L99,TRUE))/(1-2*_xlfn.NORM.DIST(0,$I99/2,$L99,TRUE))*$C99+($J99="Steady Growth")*(AND(CJ$4&gt;=$E99,CJ$4&lt;=$G99)*((CJ$4-$E99+1)/($I99*($I99+1)/2)*$C99))+($J99="custom")*CustomCF!CC99</f>
        <v>0</v>
      </c>
      <c r="CK99" s="19">
        <f>($J99="Bell Curve")*(_xlfn.NORM.DIST(AND(CK$4&gt;=$E99,CK$4&lt;=$G99)*(CK$4-$E99+1),$I99/2,$L99,TRUE)-_xlfn.NORM.DIST(AND(CK$4&gt;=$E99,CK$4&lt;=$G99)*(CJ$4-$E99+1),$I99/2,$L99,TRUE))/(1-2*_xlfn.NORM.DIST(0,$I99/2,$L99,TRUE))*$C99+($J99="Steady Growth")*(AND(CK$4&gt;=$E99,CK$4&lt;=$G99)*((CK$4-$E99+1)/($I99*($I99+1)/2)*$C99))+($J99="custom")*CustomCF!CD99</f>
        <v>0</v>
      </c>
      <c r="CL99" s="19">
        <f>($J99="Bell Curve")*(_xlfn.NORM.DIST(AND(CL$4&gt;=$E99,CL$4&lt;=$G99)*(CL$4-$E99+1),$I99/2,$L99,TRUE)-_xlfn.NORM.DIST(AND(CL$4&gt;=$E99,CL$4&lt;=$G99)*(CK$4-$E99+1),$I99/2,$L99,TRUE))/(1-2*_xlfn.NORM.DIST(0,$I99/2,$L99,TRUE))*$C99+($J99="Steady Growth")*(AND(CL$4&gt;=$E99,CL$4&lt;=$G99)*((CL$4-$E99+1)/($I99*($I99+1)/2)*$C99))+($J99="custom")*CustomCF!CE99</f>
        <v>0</v>
      </c>
      <c r="CM99" s="19">
        <f>($J99="Bell Curve")*(_xlfn.NORM.DIST(AND(CM$4&gt;=$E99,CM$4&lt;=$G99)*(CM$4-$E99+1),$I99/2,$L99,TRUE)-_xlfn.NORM.DIST(AND(CM$4&gt;=$E99,CM$4&lt;=$G99)*(CL$4-$E99+1),$I99/2,$L99,TRUE))/(1-2*_xlfn.NORM.DIST(0,$I99/2,$L99,TRUE))*$C99+($J99="Steady Growth")*(AND(CM$4&gt;=$E99,CM$4&lt;=$G99)*((CM$4-$E99+1)/($I99*($I99+1)/2)*$C99))+($J99="custom")*CustomCF!CF99</f>
        <v>0</v>
      </c>
      <c r="CN99" s="19">
        <f>($J99="Bell Curve")*(_xlfn.NORM.DIST(AND(CN$4&gt;=$E99,CN$4&lt;=$G99)*(CN$4-$E99+1),$I99/2,$L99,TRUE)-_xlfn.NORM.DIST(AND(CN$4&gt;=$E99,CN$4&lt;=$G99)*(CM$4-$E99+1),$I99/2,$L99,TRUE))/(1-2*_xlfn.NORM.DIST(0,$I99/2,$L99,TRUE))*$C99+($J99="Steady Growth")*(AND(CN$4&gt;=$E99,CN$4&lt;=$G99)*((CN$4-$E99+1)/($I99*($I99+1)/2)*$C99))+($J99="custom")*CustomCF!CG99</f>
        <v>0</v>
      </c>
      <c r="CO99" s="19">
        <f>($J99="Bell Curve")*(_xlfn.NORM.DIST(AND(CO$4&gt;=$E99,CO$4&lt;=$G99)*(CO$4-$E99+1),$I99/2,$L99,TRUE)-_xlfn.NORM.DIST(AND(CO$4&gt;=$E99,CO$4&lt;=$G99)*(CN$4-$E99+1),$I99/2,$L99,TRUE))/(1-2*_xlfn.NORM.DIST(0,$I99/2,$L99,TRUE))*$C99+($J99="Steady Growth")*(AND(CO$4&gt;=$E99,CO$4&lt;=$G99)*((CO$4-$E99+1)/($I99*($I99+1)/2)*$C99))+($J99="custom")*CustomCF!CH99</f>
        <v>0</v>
      </c>
      <c r="CP99" s="19">
        <f>($J99="Bell Curve")*(_xlfn.NORM.DIST(AND(CP$4&gt;=$E99,CP$4&lt;=$G99)*(CP$4-$E99+1),$I99/2,$L99,TRUE)-_xlfn.NORM.DIST(AND(CP$4&gt;=$E99,CP$4&lt;=$G99)*(CO$4-$E99+1),$I99/2,$L99,TRUE))/(1-2*_xlfn.NORM.DIST(0,$I99/2,$L99,TRUE))*$C99+($J99="Steady Growth")*(AND(CP$4&gt;=$E99,CP$4&lt;=$G99)*((CP$4-$E99+1)/($I99*($I99+1)/2)*$C99))+($J99="custom")*CustomCF!CI99</f>
        <v>0</v>
      </c>
      <c r="CQ99" s="19">
        <f>($J99="Bell Curve")*(_xlfn.NORM.DIST(AND(CQ$4&gt;=$E99,CQ$4&lt;=$G99)*(CQ$4-$E99+1),$I99/2,$L99,TRUE)-_xlfn.NORM.DIST(AND(CQ$4&gt;=$E99,CQ$4&lt;=$G99)*(CP$4-$E99+1),$I99/2,$L99,TRUE))/(1-2*_xlfn.NORM.DIST(0,$I99/2,$L99,TRUE))*$C99+($J99="Steady Growth")*(AND(CQ$4&gt;=$E99,CQ$4&lt;=$G99)*((CQ$4-$E99+1)/($I99*($I99+1)/2)*$C99))+($J99="custom")*CustomCF!CJ99</f>
        <v>0</v>
      </c>
      <c r="CR99" s="19">
        <f>($J99="Bell Curve")*(_xlfn.NORM.DIST(AND(CR$4&gt;=$E99,CR$4&lt;=$G99)*(CR$4-$E99+1),$I99/2,$L99,TRUE)-_xlfn.NORM.DIST(AND(CR$4&gt;=$E99,CR$4&lt;=$G99)*(CQ$4-$E99+1),$I99/2,$L99,TRUE))/(1-2*_xlfn.NORM.DIST(0,$I99/2,$L99,TRUE))*$C99+($J99="Steady Growth")*(AND(CR$4&gt;=$E99,CR$4&lt;=$G99)*((CR$4-$E99+1)/($I99*($I99+1)/2)*$C99))+($J99="custom")*CustomCF!CK99</f>
        <v>0</v>
      </c>
      <c r="CS99" s="19">
        <f>($J99="Bell Curve")*(_xlfn.NORM.DIST(AND(CS$4&gt;=$E99,CS$4&lt;=$G99)*(CS$4-$E99+1),$I99/2,$L99,TRUE)-_xlfn.NORM.DIST(AND(CS$4&gt;=$E99,CS$4&lt;=$G99)*(CR$4-$E99+1),$I99/2,$L99,TRUE))/(1-2*_xlfn.NORM.DIST(0,$I99/2,$L99,TRUE))*$C99+($J99="Steady Growth")*(AND(CS$4&gt;=$E99,CS$4&lt;=$G99)*((CS$4-$E99+1)/($I99*($I99+1)/2)*$C99))+($J99="custom")*CustomCF!CL99</f>
        <v>0</v>
      </c>
      <c r="CT99" s="19">
        <f>($J99="Bell Curve")*(_xlfn.NORM.DIST(AND(CT$4&gt;=$E99,CT$4&lt;=$G99)*(CT$4-$E99+1),$I99/2,$L99,TRUE)-_xlfn.NORM.DIST(AND(CT$4&gt;=$E99,CT$4&lt;=$G99)*(CS$4-$E99+1),$I99/2,$L99,TRUE))/(1-2*_xlfn.NORM.DIST(0,$I99/2,$L99,TRUE))*$C99+($J99="Steady Growth")*(AND(CT$4&gt;=$E99,CT$4&lt;=$G99)*((CT$4-$E99+1)/($I99*($I99+1)/2)*$C99))+($J99="custom")*CustomCF!CM99</f>
        <v>0</v>
      </c>
      <c r="CU99" s="19">
        <f>($J99="Bell Curve")*(_xlfn.NORM.DIST(AND(CU$4&gt;=$E99,CU$4&lt;=$G99)*(CU$4-$E99+1),$I99/2,$L99,TRUE)-_xlfn.NORM.DIST(AND(CU$4&gt;=$E99,CU$4&lt;=$G99)*(CT$4-$E99+1),$I99/2,$L99,TRUE))/(1-2*_xlfn.NORM.DIST(0,$I99/2,$L99,TRUE))*$C99+($J99="Steady Growth")*(AND(CU$4&gt;=$E99,CU$4&lt;=$G99)*((CU$4-$E99+1)/($I99*($I99+1)/2)*$C99))+($J99="custom")*CustomCF!CN99</f>
        <v>0</v>
      </c>
      <c r="CV99" s="19">
        <f>($J99="Bell Curve")*(_xlfn.NORM.DIST(AND(CV$4&gt;=$E99,CV$4&lt;=$G99)*(CV$4-$E99+1),$I99/2,$L99,TRUE)-_xlfn.NORM.DIST(AND(CV$4&gt;=$E99,CV$4&lt;=$G99)*(CU$4-$E99+1),$I99/2,$L99,TRUE))/(1-2*_xlfn.NORM.DIST(0,$I99/2,$L99,TRUE))*$C99+($J99="Steady Growth")*(AND(CV$4&gt;=$E99,CV$4&lt;=$G99)*((CV$4-$E99+1)/($I99*($I99+1)/2)*$C99))+($J99="custom")*CustomCF!CO99</f>
        <v>0</v>
      </c>
      <c r="CW99" s="19">
        <f>($J99="Bell Curve")*(_xlfn.NORM.DIST(AND(CW$4&gt;=$E99,CW$4&lt;=$G99)*(CW$4-$E99+1),$I99/2,$L99,TRUE)-_xlfn.NORM.DIST(AND(CW$4&gt;=$E99,CW$4&lt;=$G99)*(CV$4-$E99+1),$I99/2,$L99,TRUE))/(1-2*_xlfn.NORM.DIST(0,$I99/2,$L99,TRUE))*$C99+($J99="Steady Growth")*(AND(CW$4&gt;=$E99,CW$4&lt;=$G99)*((CW$4-$E99+1)/($I99*($I99+1)/2)*$C99))+($J99="custom")*CustomCF!CP99</f>
        <v>0</v>
      </c>
      <c r="CX99" s="19">
        <f>($J99="Bell Curve")*(_xlfn.NORM.DIST(AND(CX$4&gt;=$E99,CX$4&lt;=$G99)*(CX$4-$E99+1),$I99/2,$L99,TRUE)-_xlfn.NORM.DIST(AND(CX$4&gt;=$E99,CX$4&lt;=$G99)*(CW$4-$E99+1),$I99/2,$L99,TRUE))/(1-2*_xlfn.NORM.DIST(0,$I99/2,$L99,TRUE))*$C99+($J99="Steady Growth")*(AND(CX$4&gt;=$E99,CX$4&lt;=$G99)*((CX$4-$E99+1)/($I99*($I99+1)/2)*$C99))+($J99="custom")*CustomCF!CQ99</f>
        <v>0</v>
      </c>
      <c r="CY99" s="19">
        <f>($J99="Bell Curve")*(_xlfn.NORM.DIST(AND(CY$4&gt;=$E99,CY$4&lt;=$G99)*(CY$4-$E99+1),$I99/2,$L99,TRUE)-_xlfn.NORM.DIST(AND(CY$4&gt;=$E99,CY$4&lt;=$G99)*(CX$4-$E99+1),$I99/2,$L99,TRUE))/(1-2*_xlfn.NORM.DIST(0,$I99/2,$L99,TRUE))*$C99+($J99="Steady Growth")*(AND(CY$4&gt;=$E99,CY$4&lt;=$G99)*((CY$4-$E99+1)/($I99*($I99+1)/2)*$C99))+($J99="custom")*CustomCF!CR99</f>
        <v>0</v>
      </c>
      <c r="CZ99" s="19">
        <f>($J99="Bell Curve")*(_xlfn.NORM.DIST(AND(CZ$4&gt;=$E99,CZ$4&lt;=$G99)*(CZ$4-$E99+1),$I99/2,$L99,TRUE)-_xlfn.NORM.DIST(AND(CZ$4&gt;=$E99,CZ$4&lt;=$G99)*(CY$4-$E99+1),$I99/2,$L99,TRUE))/(1-2*_xlfn.NORM.DIST(0,$I99/2,$L99,TRUE))*$C99+($J99="Steady Growth")*(AND(CZ$4&gt;=$E99,CZ$4&lt;=$G99)*((CZ$4-$E99+1)/($I99*($I99+1)/2)*$C99))+($J99="custom")*CustomCF!CS99</f>
        <v>0</v>
      </c>
      <c r="DA99" s="19">
        <f>($J99="Bell Curve")*(_xlfn.NORM.DIST(AND(DA$4&gt;=$E99,DA$4&lt;=$G99)*(DA$4-$E99+1),$I99/2,$L99,TRUE)-_xlfn.NORM.DIST(AND(DA$4&gt;=$E99,DA$4&lt;=$G99)*(CZ$4-$E99+1),$I99/2,$L99,TRUE))/(1-2*_xlfn.NORM.DIST(0,$I99/2,$L99,TRUE))*$C99+($J99="Steady Growth")*(AND(DA$4&gt;=$E99,DA$4&lt;=$G99)*((DA$4-$E99+1)/($I99*($I99+1)/2)*$C99))+($J99="custom")*CustomCF!CT99</f>
        <v>0</v>
      </c>
      <c r="DB99" s="19">
        <f>($J99="Bell Curve")*(_xlfn.NORM.DIST(AND(DB$4&gt;=$E99,DB$4&lt;=$G99)*(DB$4-$E99+1),$I99/2,$L99,TRUE)-_xlfn.NORM.DIST(AND(DB$4&gt;=$E99,DB$4&lt;=$G99)*(DA$4-$E99+1),$I99/2,$L99,TRUE))/(1-2*_xlfn.NORM.DIST(0,$I99/2,$L99,TRUE))*$C99+($J99="Steady Growth")*(AND(DB$4&gt;=$E99,DB$4&lt;=$G99)*((DB$4-$E99+1)/($I99*($I99+1)/2)*$C99))+($J99="custom")*CustomCF!CU99</f>
        <v>0</v>
      </c>
      <c r="DC99" s="19">
        <f>($J99="Bell Curve")*(_xlfn.NORM.DIST(AND(DC$4&gt;=$E99,DC$4&lt;=$G99)*(DC$4-$E99+1),$I99/2,$L99,TRUE)-_xlfn.NORM.DIST(AND(DC$4&gt;=$E99,DC$4&lt;=$G99)*(DB$4-$E99+1),$I99/2,$L99,TRUE))/(1-2*_xlfn.NORM.DIST(0,$I99/2,$L99,TRUE))*$C99+($J99="Steady Growth")*(AND(DC$4&gt;=$E99,DC$4&lt;=$G99)*((DC$4-$E99+1)/($I99*($I99+1)/2)*$C99))+($J99="custom")*CustomCF!CV99</f>
        <v>0</v>
      </c>
      <c r="DD99" s="19">
        <f>($J99="Bell Curve")*(_xlfn.NORM.DIST(AND(DD$4&gt;=$E99,DD$4&lt;=$G99)*(DD$4-$E99+1),$I99/2,$L99,TRUE)-_xlfn.NORM.DIST(AND(DD$4&gt;=$E99,DD$4&lt;=$G99)*(DC$4-$E99+1),$I99/2,$L99,TRUE))/(1-2*_xlfn.NORM.DIST(0,$I99/2,$L99,TRUE))*$C99+($J99="Steady Growth")*(AND(DD$4&gt;=$E99,DD$4&lt;=$G99)*((DD$4-$E99+1)/($I99*($I99+1)/2)*$C99))+($J99="custom")*CustomCF!CW99</f>
        <v>0</v>
      </c>
      <c r="DE99" s="19">
        <f>($J99="Bell Curve")*(_xlfn.NORM.DIST(AND(DE$4&gt;=$E99,DE$4&lt;=$G99)*(DE$4-$E99+1),$I99/2,$L99,TRUE)-_xlfn.NORM.DIST(AND(DE$4&gt;=$E99,DE$4&lt;=$G99)*(DD$4-$E99+1),$I99/2,$L99,TRUE))/(1-2*_xlfn.NORM.DIST(0,$I99/2,$L99,TRUE))*$C99+($J99="Steady Growth")*(AND(DE$4&gt;=$E99,DE$4&lt;=$G99)*((DE$4-$E99+1)/($I99*($I99+1)/2)*$C99))+($J99="custom")*CustomCF!CX99</f>
        <v>0</v>
      </c>
      <c r="DF99" s="19">
        <f>($J99="Bell Curve")*(_xlfn.NORM.DIST(AND(DF$4&gt;=$E99,DF$4&lt;=$G99)*(DF$4-$E99+1),$I99/2,$L99,TRUE)-_xlfn.NORM.DIST(AND(DF$4&gt;=$E99,DF$4&lt;=$G99)*(DE$4-$E99+1),$I99/2,$L99,TRUE))/(1-2*_xlfn.NORM.DIST(0,$I99/2,$L99,TRUE))*$C99+($J99="Steady Growth")*(AND(DF$4&gt;=$E99,DF$4&lt;=$G99)*((DF$4-$E99+1)/($I99*($I99+1)/2)*$C99))+($J99="custom")*CustomCF!CY99</f>
        <v>0</v>
      </c>
      <c r="DG99" s="19">
        <f>($J99="Bell Curve")*(_xlfn.NORM.DIST(AND(DG$4&gt;=$E99,DG$4&lt;=$G99)*(DG$4-$E99+1),$I99/2,$L99,TRUE)-_xlfn.NORM.DIST(AND(DG$4&gt;=$E99,DG$4&lt;=$G99)*(DF$4-$E99+1),$I99/2,$L99,TRUE))/(1-2*_xlfn.NORM.DIST(0,$I99/2,$L99,TRUE))*$C99+($J99="Steady Growth")*(AND(DG$4&gt;=$E99,DG$4&lt;=$G99)*((DG$4-$E99+1)/($I99*($I99+1)/2)*$C99))+($J99="custom")*CustomCF!CZ99</f>
        <v>0</v>
      </c>
      <c r="DH99" s="19">
        <f>($J99="Bell Curve")*(_xlfn.NORM.DIST(AND(DH$4&gt;=$E99,DH$4&lt;=$G99)*(DH$4-$E99+1),$I99/2,$L99,TRUE)-_xlfn.NORM.DIST(AND(DH$4&gt;=$E99,DH$4&lt;=$G99)*(DG$4-$E99+1),$I99/2,$L99,TRUE))/(1-2*_xlfn.NORM.DIST(0,$I99/2,$L99,TRUE))*$C99+($J99="Steady Growth")*(AND(DH$4&gt;=$E99,DH$4&lt;=$G99)*((DH$4-$E99+1)/($I99*($I99+1)/2)*$C99))+($J99="custom")*CustomCF!DA99</f>
        <v>0</v>
      </c>
      <c r="DI99" s="19">
        <f>($J99="Bell Curve")*(_xlfn.NORM.DIST(AND(DI$4&gt;=$E99,DI$4&lt;=$G99)*(DI$4-$E99+1),$I99/2,$L99,TRUE)-_xlfn.NORM.DIST(AND(DI$4&gt;=$E99,DI$4&lt;=$G99)*(DH$4-$E99+1),$I99/2,$L99,TRUE))/(1-2*_xlfn.NORM.DIST(0,$I99/2,$L99,TRUE))*$C99+($J99="Steady Growth")*(AND(DI$4&gt;=$E99,DI$4&lt;=$G99)*((DI$4-$E99+1)/($I99*($I99+1)/2)*$C99))+($J99="custom")*CustomCF!DB99</f>
        <v>0</v>
      </c>
      <c r="DJ99" s="19">
        <f>($J99="Bell Curve")*(_xlfn.NORM.DIST(AND(DJ$4&gt;=$E99,DJ$4&lt;=$G99)*(DJ$4-$E99+1),$I99/2,$L99,TRUE)-_xlfn.NORM.DIST(AND(DJ$4&gt;=$E99,DJ$4&lt;=$G99)*(DI$4-$E99+1),$I99/2,$L99,TRUE))/(1-2*_xlfn.NORM.DIST(0,$I99/2,$L99,TRUE))*$C99+($J99="Steady Growth")*(AND(DJ$4&gt;=$E99,DJ$4&lt;=$G99)*((DJ$4-$E99+1)/($I99*($I99+1)/2)*$C99))+($J99="custom")*CustomCF!DC99</f>
        <v>0</v>
      </c>
      <c r="DK99" s="19">
        <f>($J99="Bell Curve")*(_xlfn.NORM.DIST(AND(DK$4&gt;=$E99,DK$4&lt;=$G99)*(DK$4-$E99+1),$I99/2,$L99,TRUE)-_xlfn.NORM.DIST(AND(DK$4&gt;=$E99,DK$4&lt;=$G99)*(DJ$4-$E99+1),$I99/2,$L99,TRUE))/(1-2*_xlfn.NORM.DIST(0,$I99/2,$L99,TRUE))*$C99+($J99="Steady Growth")*(AND(DK$4&gt;=$E99,DK$4&lt;=$G99)*((DK$4-$E99+1)/($I99*($I99+1)/2)*$C99))+($J99="custom")*CustomCF!DD99</f>
        <v>0</v>
      </c>
      <c r="DL99" s="19">
        <f>($J99="Bell Curve")*(_xlfn.NORM.DIST(AND(DL$4&gt;=$E99,DL$4&lt;=$G99)*(DL$4-$E99+1),$I99/2,$L99,TRUE)-_xlfn.NORM.DIST(AND(DL$4&gt;=$E99,DL$4&lt;=$G99)*(DK$4-$E99+1),$I99/2,$L99,TRUE))/(1-2*_xlfn.NORM.DIST(0,$I99/2,$L99,TRUE))*$C99+($J99="Steady Growth")*(AND(DL$4&gt;=$E99,DL$4&lt;=$G99)*((DL$4-$E99+1)/($I99*($I99+1)/2)*$C99))+($J99="custom")*CustomCF!DE99</f>
        <v>0</v>
      </c>
      <c r="DM99" s="19">
        <f>($J99="Bell Curve")*(_xlfn.NORM.DIST(AND(DM$4&gt;=$E99,DM$4&lt;=$G99)*(DM$4-$E99+1),$I99/2,$L99,TRUE)-_xlfn.NORM.DIST(AND(DM$4&gt;=$E99,DM$4&lt;=$G99)*(DL$4-$E99+1),$I99/2,$L99,TRUE))/(1-2*_xlfn.NORM.DIST(0,$I99/2,$L99,TRUE))*$C99+($J99="Steady Growth")*(AND(DM$4&gt;=$E99,DM$4&lt;=$G99)*((DM$4-$E99+1)/($I99*($I99+1)/2)*$C99))+($J99="custom")*CustomCF!DF99</f>
        <v>0</v>
      </c>
      <c r="DN99" s="19">
        <f>($J99="Bell Curve")*(_xlfn.NORM.DIST(AND(DN$4&gt;=$E99,DN$4&lt;=$G99)*(DN$4-$E99+1),$I99/2,$L99,TRUE)-_xlfn.NORM.DIST(AND(DN$4&gt;=$E99,DN$4&lt;=$G99)*(DM$4-$E99+1),$I99/2,$L99,TRUE))/(1-2*_xlfn.NORM.DIST(0,$I99/2,$L99,TRUE))*$C99+($J99="Steady Growth")*(AND(DN$4&gt;=$E99,DN$4&lt;=$G99)*((DN$4-$E99+1)/($I99*($I99+1)/2)*$C99))+($J99="custom")*CustomCF!DG99</f>
        <v>0</v>
      </c>
      <c r="DO99" s="19">
        <f>($J99="Bell Curve")*(_xlfn.NORM.DIST(AND(DO$4&gt;=$E99,DO$4&lt;=$G99)*(DO$4-$E99+1),$I99/2,$L99,TRUE)-_xlfn.NORM.DIST(AND(DO$4&gt;=$E99,DO$4&lt;=$G99)*(DN$4-$E99+1),$I99/2,$L99,TRUE))/(1-2*_xlfn.NORM.DIST(0,$I99/2,$L99,TRUE))*$C99+($J99="Steady Growth")*(AND(DO$4&gt;=$E99,DO$4&lt;=$G99)*((DO$4-$E99+1)/($I99*($I99+1)/2)*$C99))+($J99="custom")*CustomCF!DH99</f>
        <v>0</v>
      </c>
      <c r="DP99" s="19">
        <f>($J99="Bell Curve")*(_xlfn.NORM.DIST(AND(DP$4&gt;=$E99,DP$4&lt;=$G99)*(DP$4-$E99+1),$I99/2,$L99,TRUE)-_xlfn.NORM.DIST(AND(DP$4&gt;=$E99,DP$4&lt;=$G99)*(DO$4-$E99+1),$I99/2,$L99,TRUE))/(1-2*_xlfn.NORM.DIST(0,$I99/2,$L99,TRUE))*$C99+($J99="Steady Growth")*(AND(DP$4&gt;=$E99,DP$4&lt;=$G99)*((DP$4-$E99+1)/($I99*($I99+1)/2)*$C99))+($J99="custom")*CustomCF!DI99</f>
        <v>0</v>
      </c>
      <c r="DQ99" s="19">
        <f>($J99="Bell Curve")*(_xlfn.NORM.DIST(AND(DQ$4&gt;=$E99,DQ$4&lt;=$G99)*(DQ$4-$E99+1),$I99/2,$L99,TRUE)-_xlfn.NORM.DIST(AND(DQ$4&gt;=$E99,DQ$4&lt;=$G99)*(DP$4-$E99+1),$I99/2,$L99,TRUE))/(1-2*_xlfn.NORM.DIST(0,$I99/2,$L99,TRUE))*$C99+($J99="Steady Growth")*(AND(DQ$4&gt;=$E99,DQ$4&lt;=$G99)*((DQ$4-$E99+1)/($I99*($I99+1)/2)*$C99))+($J99="custom")*CustomCF!DJ99</f>
        <v>0</v>
      </c>
      <c r="DR99" s="19">
        <f>($J99="Bell Curve")*(_xlfn.NORM.DIST(AND(DR$4&gt;=$E99,DR$4&lt;=$G99)*(DR$4-$E99+1),$I99/2,$L99,TRUE)-_xlfn.NORM.DIST(AND(DR$4&gt;=$E99,DR$4&lt;=$G99)*(DQ$4-$E99+1),$I99/2,$L99,TRUE))/(1-2*_xlfn.NORM.DIST(0,$I99/2,$L99,TRUE))*$C99+($J99="Steady Growth")*(AND(DR$4&gt;=$E99,DR$4&lt;=$G99)*((DR$4-$E99+1)/($I99*($I99+1)/2)*$C99))+($J99="custom")*CustomCF!DK99</f>
        <v>0</v>
      </c>
      <c r="DS99" s="19">
        <f>($J99="Bell Curve")*(_xlfn.NORM.DIST(AND(DS$4&gt;=$E99,DS$4&lt;=$G99)*(DS$4-$E99+1),$I99/2,$L99,TRUE)-_xlfn.NORM.DIST(AND(DS$4&gt;=$E99,DS$4&lt;=$G99)*(DR$4-$E99+1),$I99/2,$L99,TRUE))/(1-2*_xlfn.NORM.DIST(0,$I99/2,$L99,TRUE))*$C99+($J99="Steady Growth")*(AND(DS$4&gt;=$E99,DS$4&lt;=$G99)*((DS$4-$E99+1)/($I99*($I99+1)/2)*$C99))+($J99="custom")*CustomCF!DL99</f>
        <v>0</v>
      </c>
      <c r="DT99" s="19">
        <f>($J99="Bell Curve")*(_xlfn.NORM.DIST(AND(DT$4&gt;=$E99,DT$4&lt;=$G99)*(DT$4-$E99+1),$I99/2,$L99,TRUE)-_xlfn.NORM.DIST(AND(DT$4&gt;=$E99,DT$4&lt;=$G99)*(DS$4-$E99+1),$I99/2,$L99,TRUE))/(1-2*_xlfn.NORM.DIST(0,$I99/2,$L99,TRUE))*$C99+($J99="Steady Growth")*(AND(DT$4&gt;=$E99,DT$4&lt;=$G99)*((DT$4-$E99+1)/($I99*($I99+1)/2)*$C99))+($J99="custom")*CustomCF!DM99</f>
        <v>0</v>
      </c>
      <c r="DU99" s="19">
        <f>($J99="Bell Curve")*(_xlfn.NORM.DIST(AND(DU$4&gt;=$E99,DU$4&lt;=$G99)*(DU$4-$E99+1),$I99/2,$L99,TRUE)-_xlfn.NORM.DIST(AND(DU$4&gt;=$E99,DU$4&lt;=$G99)*(DT$4-$E99+1),$I99/2,$L99,TRUE))/(1-2*_xlfn.NORM.DIST(0,$I99/2,$L99,TRUE))*$C99+($J99="Steady Growth")*(AND(DU$4&gt;=$E99,DU$4&lt;=$G99)*((DU$4-$E99+1)/($I99*($I99+1)/2)*$C99))+($J99="custom")*CustomCF!DN99</f>
        <v>0</v>
      </c>
      <c r="DV99" s="19">
        <f>($J99="Bell Curve")*(_xlfn.NORM.DIST(AND(DV$4&gt;=$E99,DV$4&lt;=$G99)*(DV$4-$E99+1),$I99/2,$L99,TRUE)-_xlfn.NORM.DIST(AND(DV$4&gt;=$E99,DV$4&lt;=$G99)*(DU$4-$E99+1),$I99/2,$L99,TRUE))/(1-2*_xlfn.NORM.DIST(0,$I99/2,$L99,TRUE))*$C99+($J99="Steady Growth")*(AND(DV$4&gt;=$E99,DV$4&lt;=$G99)*((DV$4-$E99+1)/($I99*($I99+1)/2)*$C99))+($J99="custom")*CustomCF!DO99</f>
        <v>0</v>
      </c>
      <c r="DW99" s="19">
        <f>($J99="Bell Curve")*(_xlfn.NORM.DIST(AND(DW$4&gt;=$E99,DW$4&lt;=$G99)*(DW$4-$E99+1),$I99/2,$L99,TRUE)-_xlfn.NORM.DIST(AND(DW$4&gt;=$E99,DW$4&lt;=$G99)*(DV$4-$E99+1),$I99/2,$L99,TRUE))/(1-2*_xlfn.NORM.DIST(0,$I99/2,$L99,TRUE))*$C99+($J99="Steady Growth")*(AND(DW$4&gt;=$E99,DW$4&lt;=$G99)*((DW$4-$E99+1)/($I99*($I99+1)/2)*$C99))+($J99="custom")*CustomCF!DP99</f>
        <v>0</v>
      </c>
      <c r="DX99" s="19">
        <f>($J99="Bell Curve")*(_xlfn.NORM.DIST(AND(DX$4&gt;=$E99,DX$4&lt;=$G99)*(DX$4-$E99+1),$I99/2,$L99,TRUE)-_xlfn.NORM.DIST(AND(DX$4&gt;=$E99,DX$4&lt;=$G99)*(DW$4-$E99+1),$I99/2,$L99,TRUE))/(1-2*_xlfn.NORM.DIST(0,$I99/2,$L99,TRUE))*$C99+($J99="Steady Growth")*(AND(DX$4&gt;=$E99,DX$4&lt;=$G99)*((DX$4-$E99+1)/($I99*($I99+1)/2)*$C99))+($J99="custom")*CustomCF!DQ99</f>
        <v>0</v>
      </c>
      <c r="DY99" s="19">
        <f>($J99="Bell Curve")*(_xlfn.NORM.DIST(AND(DY$4&gt;=$E99,DY$4&lt;=$G99)*(DY$4-$E99+1),$I99/2,$L99,TRUE)-_xlfn.NORM.DIST(AND(DY$4&gt;=$E99,DY$4&lt;=$G99)*(DX$4-$E99+1),$I99/2,$L99,TRUE))/(1-2*_xlfn.NORM.DIST(0,$I99/2,$L99,TRUE))*$C99+($J99="Steady Growth")*(AND(DY$4&gt;=$E99,DY$4&lt;=$G99)*((DY$4-$E99+1)/($I99*($I99+1)/2)*$C99))+($J99="custom")*CustomCF!DR99</f>
        <v>0</v>
      </c>
      <c r="DZ99" s="19">
        <f>($J99="Bell Curve")*(_xlfn.NORM.DIST(AND(DZ$4&gt;=$E99,DZ$4&lt;=$G99)*(DZ$4-$E99+1),$I99/2,$L99,TRUE)-_xlfn.NORM.DIST(AND(DZ$4&gt;=$E99,DZ$4&lt;=$G99)*(DY$4-$E99+1),$I99/2,$L99,TRUE))/(1-2*_xlfn.NORM.DIST(0,$I99/2,$L99,TRUE))*$C99+($J99="Steady Growth")*(AND(DZ$4&gt;=$E99,DZ$4&lt;=$G99)*((DZ$4-$E99+1)/($I99*($I99+1)/2)*$C99))+($J99="custom")*CustomCF!DS99</f>
        <v>0</v>
      </c>
      <c r="EA99" s="19">
        <f>($J99="Bell Curve")*(_xlfn.NORM.DIST(AND(EA$4&gt;=$E99,EA$4&lt;=$G99)*(EA$4-$E99+1),$I99/2,$L99,TRUE)-_xlfn.NORM.DIST(AND(EA$4&gt;=$E99,EA$4&lt;=$G99)*(DZ$4-$E99+1),$I99/2,$L99,TRUE))/(1-2*_xlfn.NORM.DIST(0,$I99/2,$L99,TRUE))*$C99+($J99="Steady Growth")*(AND(EA$4&gt;=$E99,EA$4&lt;=$G99)*((EA$4-$E99+1)/($I99*($I99+1)/2)*$C99))+($J99="custom")*CustomCF!DT99</f>
        <v>0</v>
      </c>
      <c r="EB99" s="19">
        <f>($J99="Bell Curve")*(_xlfn.NORM.DIST(AND(EB$4&gt;=$E99,EB$4&lt;=$G99)*(EB$4-$E99+1),$I99/2,$L99,TRUE)-_xlfn.NORM.DIST(AND(EB$4&gt;=$E99,EB$4&lt;=$G99)*(EA$4-$E99+1),$I99/2,$L99,TRUE))/(1-2*_xlfn.NORM.DIST(0,$I99/2,$L99,TRUE))*$C99+($J99="Steady Growth")*(AND(EB$4&gt;=$E99,EB$4&lt;=$G99)*((EB$4-$E99+1)/($I99*($I99+1)/2)*$C99))+($J99="custom")*CustomCF!DU99</f>
        <v>0</v>
      </c>
      <c r="EC99" s="19">
        <f>($J99="Bell Curve")*(_xlfn.NORM.DIST(AND(EC$4&gt;=$E99,EC$4&lt;=$G99)*(EC$4-$E99+1),$I99/2,$L99,TRUE)-_xlfn.NORM.DIST(AND(EC$4&gt;=$E99,EC$4&lt;=$G99)*(EB$4-$E99+1),$I99/2,$L99,TRUE))/(1-2*_xlfn.NORM.DIST(0,$I99/2,$L99,TRUE))*$C99+($J99="Steady Growth")*(AND(EC$4&gt;=$E99,EC$4&lt;=$G99)*((EC$4-$E99+1)/($I99*($I99+1)/2)*$C99))+($J99="custom")*CustomCF!DV99</f>
        <v>0</v>
      </c>
      <c r="ED99" s="19">
        <f>($J99="Bell Curve")*(_xlfn.NORM.DIST(AND(ED$4&gt;=$E99,ED$4&lt;=$G99)*(ED$4-$E99+1),$I99/2,$L99,TRUE)-_xlfn.NORM.DIST(AND(ED$4&gt;=$E99,ED$4&lt;=$G99)*(EC$4-$E99+1),$I99/2,$L99,TRUE))/(1-2*_xlfn.NORM.DIST(0,$I99/2,$L99,TRUE))*$C99+($J99="Steady Growth")*(AND(ED$4&gt;=$E99,ED$4&lt;=$G99)*((ED$4-$E99+1)/($I99*($I99+1)/2)*$C99))+($J99="custom")*CustomCF!DW99</f>
        <v>0</v>
      </c>
      <c r="EE99" s="19">
        <f>($J99="Bell Curve")*(_xlfn.NORM.DIST(AND(EE$4&gt;=$E99,EE$4&lt;=$G99)*(EE$4-$E99+1),$I99/2,$L99,TRUE)-_xlfn.NORM.DIST(AND(EE$4&gt;=$E99,EE$4&lt;=$G99)*(ED$4-$E99+1),$I99/2,$L99,TRUE))/(1-2*_xlfn.NORM.DIST(0,$I99/2,$L99,TRUE))*$C99+($J99="Steady Growth")*(AND(EE$4&gt;=$E99,EE$4&lt;=$G99)*((EE$4-$E99+1)/($I99*($I99+1)/2)*$C99))+($J99="custom")*CustomCF!DX99</f>
        <v>0</v>
      </c>
      <c r="EF99" s="121">
        <f>($J99="Bell Curve")*(_xlfn.NORM.DIST(AND(EF$4&gt;=$E99,EF$4&lt;=$G99)*(EF$4-$E99+1),$I99/2,$L99,TRUE)-_xlfn.NORM.DIST(AND(EF$4&gt;=$E99,EF$4&lt;=$G99)*(EE$4-$E99+1),$I99/2,$L99,TRUE))/(1-2*_xlfn.NORM.DIST(0,$I99/2,$L99,TRUE))*$C99+($J99="Steady Growth")*(AND(EF$4&gt;=$E99,EF$4&lt;=$G99)*((EF$4-$E99+1)/($I99*($I99+1)/2)*$C99))+($J99="custom")*CustomCF!DY99</f>
        <v>0</v>
      </c>
    </row>
    <row r="100" spans="2:136" hidden="1" outlineLevel="1" x14ac:dyDescent="0.2">
      <c r="B100" s="103">
        <f>Budget!W19</f>
        <v>0</v>
      </c>
      <c r="C100" s="19">
        <f>Budget!X19</f>
        <v>0</v>
      </c>
      <c r="D100" s="19" t="str">
        <f t="shared" si="37"/>
        <v/>
      </c>
      <c r="E100" s="92">
        <v>20</v>
      </c>
      <c r="F100" s="18">
        <f>IF(J100="Custom",CustomCF!E100,INDEX($P$6:$DY$6,MATCH(E100,CF!$P$4:$DY$4,0)))</f>
        <v>46630</v>
      </c>
      <c r="G100" s="92">
        <v>38</v>
      </c>
      <c r="H100" s="18">
        <f>IF(J100="Custom",CustomCF!F100,INDEX($P$6:$EF$6,MATCH(G100,$P$4:$EF$4,0)))</f>
        <v>47177</v>
      </c>
      <c r="I100" s="9">
        <f t="shared" si="32"/>
        <v>19</v>
      </c>
      <c r="J100" s="92" t="s">
        <v>30</v>
      </c>
      <c r="K100" s="92" t="s">
        <v>31</v>
      </c>
      <c r="L100" s="9">
        <f t="shared" si="38"/>
        <v>10000000</v>
      </c>
      <c r="M100" s="107">
        <f t="shared" si="39"/>
        <v>0</v>
      </c>
      <c r="N100" s="112" t="str">
        <f t="shared" si="31"/>
        <v>OK</v>
      </c>
      <c r="O100" s="112"/>
      <c r="P100" s="19">
        <f>($J100="Bell Curve")*(_xlfn.NORM.DIST(AND(P$4&gt;=$E100,P$4&lt;=$G100)*(P$4-$E100+1),$I100/2,$L100,TRUE)-_xlfn.NORM.DIST(AND(P$4&gt;=$E100,P$4&lt;=$G100)*(N$4-$E100+1),$I100/2,$L100,TRUE))/(1-2*_xlfn.NORM.DIST(0,$I100/2,$L100,TRUE))*$C100+($J100="Steady Growth")*(AND(P$4&gt;=$E100,P$4&lt;=$G100)*((P$4-$E100+1)/($I100*($I100+1)/2)*$C100))+($J100="custom")*CustomCF!I100</f>
        <v>0</v>
      </c>
      <c r="Q100" s="19">
        <f>($J100="Bell Curve")*(_xlfn.NORM.DIST(AND(Q$4&gt;=$E100,Q$4&lt;=$G100)*(Q$4-$E100+1),$I100/2,$L100,TRUE)-_xlfn.NORM.DIST(AND(Q$4&gt;=$E100,Q$4&lt;=$G100)*(P$4-$E100+1),$I100/2,$L100,TRUE))/(1-2*_xlfn.NORM.DIST(0,$I100/2,$L100,TRUE))*$C100+($J100="Steady Growth")*(AND(Q$4&gt;=$E100,Q$4&lt;=$G100)*((Q$4-$E100+1)/($I100*($I100+1)/2)*$C100))+($J100="custom")*CustomCF!J100</f>
        <v>0</v>
      </c>
      <c r="R100" s="19">
        <f>($J100="Bell Curve")*(_xlfn.NORM.DIST(AND(R$4&gt;=$E100,R$4&lt;=$G100)*(R$4-$E100+1),$I100/2,$L100,TRUE)-_xlfn.NORM.DIST(AND(R$4&gt;=$E100,R$4&lt;=$G100)*(Q$4-$E100+1),$I100/2,$L100,TRUE))/(1-2*_xlfn.NORM.DIST(0,$I100/2,$L100,TRUE))*$C100+($J100="Steady Growth")*(AND(R$4&gt;=$E100,R$4&lt;=$G100)*((R$4-$E100+1)/($I100*($I100+1)/2)*$C100))+($J100="custom")*CustomCF!K100</f>
        <v>0</v>
      </c>
      <c r="S100" s="19">
        <f>($J100="Bell Curve")*(_xlfn.NORM.DIST(AND(S$4&gt;=$E100,S$4&lt;=$G100)*(S$4-$E100+1),$I100/2,$L100,TRUE)-_xlfn.NORM.DIST(AND(S$4&gt;=$E100,S$4&lt;=$G100)*(R$4-$E100+1),$I100/2,$L100,TRUE))/(1-2*_xlfn.NORM.DIST(0,$I100/2,$L100,TRUE))*$C100+($J100="Steady Growth")*(AND(S$4&gt;=$E100,S$4&lt;=$G100)*((S$4-$E100+1)/($I100*($I100+1)/2)*$C100))+($J100="custom")*CustomCF!L100</f>
        <v>0</v>
      </c>
      <c r="T100" s="19">
        <f>($J100="Bell Curve")*(_xlfn.NORM.DIST(AND(T$4&gt;=$E100,T$4&lt;=$G100)*(T$4-$E100+1),$I100/2,$L100,TRUE)-_xlfn.NORM.DIST(AND(T$4&gt;=$E100,T$4&lt;=$G100)*(S$4-$E100+1),$I100/2,$L100,TRUE))/(1-2*_xlfn.NORM.DIST(0,$I100/2,$L100,TRUE))*$C100+($J100="Steady Growth")*(AND(T$4&gt;=$E100,T$4&lt;=$G100)*((T$4-$E100+1)/($I100*($I100+1)/2)*$C100))+($J100="custom")*CustomCF!M100</f>
        <v>0</v>
      </c>
      <c r="U100" s="19">
        <f>($J100="Bell Curve")*(_xlfn.NORM.DIST(AND(U$4&gt;=$E100,U$4&lt;=$G100)*(U$4-$E100+1),$I100/2,$L100,TRUE)-_xlfn.NORM.DIST(AND(U$4&gt;=$E100,U$4&lt;=$G100)*(T$4-$E100+1),$I100/2,$L100,TRUE))/(1-2*_xlfn.NORM.DIST(0,$I100/2,$L100,TRUE))*$C100+($J100="Steady Growth")*(AND(U$4&gt;=$E100,U$4&lt;=$G100)*((U$4-$E100+1)/($I100*($I100+1)/2)*$C100))+($J100="custom")*CustomCF!N100</f>
        <v>0</v>
      </c>
      <c r="V100" s="19">
        <f>($J100="Bell Curve")*(_xlfn.NORM.DIST(AND(V$4&gt;=$E100,V$4&lt;=$G100)*(V$4-$E100+1),$I100/2,$L100,TRUE)-_xlfn.NORM.DIST(AND(V$4&gt;=$E100,V$4&lt;=$G100)*(U$4-$E100+1),$I100/2,$L100,TRUE))/(1-2*_xlfn.NORM.DIST(0,$I100/2,$L100,TRUE))*$C100+($J100="Steady Growth")*(AND(V$4&gt;=$E100,V$4&lt;=$G100)*((V$4-$E100+1)/($I100*($I100+1)/2)*$C100))+($J100="custom")*CustomCF!O100</f>
        <v>0</v>
      </c>
      <c r="W100" s="19">
        <f>($J100="Bell Curve")*(_xlfn.NORM.DIST(AND(W$4&gt;=$E100,W$4&lt;=$G100)*(W$4-$E100+1),$I100/2,$L100,TRUE)-_xlfn.NORM.DIST(AND(W$4&gt;=$E100,W$4&lt;=$G100)*(V$4-$E100+1),$I100/2,$L100,TRUE))/(1-2*_xlfn.NORM.DIST(0,$I100/2,$L100,TRUE))*$C100+($J100="Steady Growth")*(AND(W$4&gt;=$E100,W$4&lt;=$G100)*((W$4-$E100+1)/($I100*($I100+1)/2)*$C100))+($J100="custom")*CustomCF!P100</f>
        <v>0</v>
      </c>
      <c r="X100" s="19">
        <f>($J100="Bell Curve")*(_xlfn.NORM.DIST(AND(X$4&gt;=$E100,X$4&lt;=$G100)*(X$4-$E100+1),$I100/2,$L100,TRUE)-_xlfn.NORM.DIST(AND(X$4&gt;=$E100,X$4&lt;=$G100)*(W$4-$E100+1),$I100/2,$L100,TRUE))/(1-2*_xlfn.NORM.DIST(0,$I100/2,$L100,TRUE))*$C100+($J100="Steady Growth")*(AND(X$4&gt;=$E100,X$4&lt;=$G100)*((X$4-$E100+1)/($I100*($I100+1)/2)*$C100))+($J100="custom")*CustomCF!Q100</f>
        <v>0</v>
      </c>
      <c r="Y100" s="19">
        <f>($J100="Bell Curve")*(_xlfn.NORM.DIST(AND(Y$4&gt;=$E100,Y$4&lt;=$G100)*(Y$4-$E100+1),$I100/2,$L100,TRUE)-_xlfn.NORM.DIST(AND(Y$4&gt;=$E100,Y$4&lt;=$G100)*(X$4-$E100+1),$I100/2,$L100,TRUE))/(1-2*_xlfn.NORM.DIST(0,$I100/2,$L100,TRUE))*$C100+($J100="Steady Growth")*(AND(Y$4&gt;=$E100,Y$4&lt;=$G100)*((Y$4-$E100+1)/($I100*($I100+1)/2)*$C100))+($J100="custom")*CustomCF!R100</f>
        <v>0</v>
      </c>
      <c r="Z100" s="19">
        <f>($J100="Bell Curve")*(_xlfn.NORM.DIST(AND(Z$4&gt;=$E100,Z$4&lt;=$G100)*(Z$4-$E100+1),$I100/2,$L100,TRUE)-_xlfn.NORM.DIST(AND(Z$4&gt;=$E100,Z$4&lt;=$G100)*(Y$4-$E100+1),$I100/2,$L100,TRUE))/(1-2*_xlfn.NORM.DIST(0,$I100/2,$L100,TRUE))*$C100+($J100="Steady Growth")*(AND(Z$4&gt;=$E100,Z$4&lt;=$G100)*((Z$4-$E100+1)/($I100*($I100+1)/2)*$C100))+($J100="custom")*CustomCF!S100</f>
        <v>0</v>
      </c>
      <c r="AA100" s="19">
        <f>($J100="Bell Curve")*(_xlfn.NORM.DIST(AND(AA$4&gt;=$E100,AA$4&lt;=$G100)*(AA$4-$E100+1),$I100/2,$L100,TRUE)-_xlfn.NORM.DIST(AND(AA$4&gt;=$E100,AA$4&lt;=$G100)*(Z$4-$E100+1),$I100/2,$L100,TRUE))/(1-2*_xlfn.NORM.DIST(0,$I100/2,$L100,TRUE))*$C100+($J100="Steady Growth")*(AND(AA$4&gt;=$E100,AA$4&lt;=$G100)*((AA$4-$E100+1)/($I100*($I100+1)/2)*$C100))+($J100="custom")*CustomCF!T100</f>
        <v>0</v>
      </c>
      <c r="AB100" s="19">
        <f>($J100="Bell Curve")*(_xlfn.NORM.DIST(AND(AB$4&gt;=$E100,AB$4&lt;=$G100)*(AB$4-$E100+1),$I100/2,$L100,TRUE)-_xlfn.NORM.DIST(AND(AB$4&gt;=$E100,AB$4&lt;=$G100)*(AA$4-$E100+1),$I100/2,$L100,TRUE))/(1-2*_xlfn.NORM.DIST(0,$I100/2,$L100,TRUE))*$C100+($J100="Steady Growth")*(AND(AB$4&gt;=$E100,AB$4&lt;=$G100)*((AB$4-$E100+1)/($I100*($I100+1)/2)*$C100))+($J100="custom")*CustomCF!U100</f>
        <v>0</v>
      </c>
      <c r="AC100" s="19">
        <f>($J100="Bell Curve")*(_xlfn.NORM.DIST(AND(AC$4&gt;=$E100,AC$4&lt;=$G100)*(AC$4-$E100+1),$I100/2,$L100,TRUE)-_xlfn.NORM.DIST(AND(AC$4&gt;=$E100,AC$4&lt;=$G100)*(AB$4-$E100+1),$I100/2,$L100,TRUE))/(1-2*_xlfn.NORM.DIST(0,$I100/2,$L100,TRUE))*$C100+($J100="Steady Growth")*(AND(AC$4&gt;=$E100,AC$4&lt;=$G100)*((AC$4-$E100+1)/($I100*($I100+1)/2)*$C100))+($J100="custom")*CustomCF!V100</f>
        <v>0</v>
      </c>
      <c r="AD100" s="19">
        <f>($J100="Bell Curve")*(_xlfn.NORM.DIST(AND(AD$4&gt;=$E100,AD$4&lt;=$G100)*(AD$4-$E100+1),$I100/2,$L100,TRUE)-_xlfn.NORM.DIST(AND(AD$4&gt;=$E100,AD$4&lt;=$G100)*(AC$4-$E100+1),$I100/2,$L100,TRUE))/(1-2*_xlfn.NORM.DIST(0,$I100/2,$L100,TRUE))*$C100+($J100="Steady Growth")*(AND(AD$4&gt;=$E100,AD$4&lt;=$G100)*((AD$4-$E100+1)/($I100*($I100+1)/2)*$C100))+($J100="custom")*CustomCF!W100</f>
        <v>0</v>
      </c>
      <c r="AE100" s="19">
        <f>($J100="Bell Curve")*(_xlfn.NORM.DIST(AND(AE$4&gt;=$E100,AE$4&lt;=$G100)*(AE$4-$E100+1),$I100/2,$L100,TRUE)-_xlfn.NORM.DIST(AND(AE$4&gt;=$E100,AE$4&lt;=$G100)*(AD$4-$E100+1),$I100/2,$L100,TRUE))/(1-2*_xlfn.NORM.DIST(0,$I100/2,$L100,TRUE))*$C100+($J100="Steady Growth")*(AND(AE$4&gt;=$E100,AE$4&lt;=$G100)*((AE$4-$E100+1)/($I100*($I100+1)/2)*$C100))+($J100="custom")*CustomCF!X100</f>
        <v>0</v>
      </c>
      <c r="AF100" s="19">
        <f>($J100="Bell Curve")*(_xlfn.NORM.DIST(AND(AF$4&gt;=$E100,AF$4&lt;=$G100)*(AF$4-$E100+1),$I100/2,$L100,TRUE)-_xlfn.NORM.DIST(AND(AF$4&gt;=$E100,AF$4&lt;=$G100)*(AE$4-$E100+1),$I100/2,$L100,TRUE))/(1-2*_xlfn.NORM.DIST(0,$I100/2,$L100,TRUE))*$C100+($J100="Steady Growth")*(AND(AF$4&gt;=$E100,AF$4&lt;=$G100)*((AF$4-$E100+1)/($I100*($I100+1)/2)*$C100))+($J100="custom")*CustomCF!Y100</f>
        <v>0</v>
      </c>
      <c r="AG100" s="19">
        <f>($J100="Bell Curve")*(_xlfn.NORM.DIST(AND(AG$4&gt;=$E100,AG$4&lt;=$G100)*(AG$4-$E100+1),$I100/2,$L100,TRUE)-_xlfn.NORM.DIST(AND(AG$4&gt;=$E100,AG$4&lt;=$G100)*(AF$4-$E100+1),$I100/2,$L100,TRUE))/(1-2*_xlfn.NORM.DIST(0,$I100/2,$L100,TRUE))*$C100+($J100="Steady Growth")*(AND(AG$4&gt;=$E100,AG$4&lt;=$G100)*((AG$4-$E100+1)/($I100*($I100+1)/2)*$C100))+($J100="custom")*CustomCF!Z100</f>
        <v>0</v>
      </c>
      <c r="AH100" s="19">
        <f>($J100="Bell Curve")*(_xlfn.NORM.DIST(AND(AH$4&gt;=$E100,AH$4&lt;=$G100)*(AH$4-$E100+1),$I100/2,$L100,TRUE)-_xlfn.NORM.DIST(AND(AH$4&gt;=$E100,AH$4&lt;=$G100)*(AG$4-$E100+1),$I100/2,$L100,TRUE))/(1-2*_xlfn.NORM.DIST(0,$I100/2,$L100,TRUE))*$C100+($J100="Steady Growth")*(AND(AH$4&gt;=$E100,AH$4&lt;=$G100)*((AH$4-$E100+1)/($I100*($I100+1)/2)*$C100))+($J100="custom")*CustomCF!AA100</f>
        <v>0</v>
      </c>
      <c r="AI100" s="19">
        <f>($J100="Bell Curve")*(_xlfn.NORM.DIST(AND(AI$4&gt;=$E100,AI$4&lt;=$G100)*(AI$4-$E100+1),$I100/2,$L100,TRUE)-_xlfn.NORM.DIST(AND(AI$4&gt;=$E100,AI$4&lt;=$G100)*(AH$4-$E100+1),$I100/2,$L100,TRUE))/(1-2*_xlfn.NORM.DIST(0,$I100/2,$L100,TRUE))*$C100+($J100="Steady Growth")*(AND(AI$4&gt;=$E100,AI$4&lt;=$G100)*((AI$4-$E100+1)/($I100*($I100+1)/2)*$C100))+($J100="custom")*CustomCF!AB100</f>
        <v>0</v>
      </c>
      <c r="AJ100" s="19">
        <f>($J100="Bell Curve")*(_xlfn.NORM.DIST(AND(AJ$4&gt;=$E100,AJ$4&lt;=$G100)*(AJ$4-$E100+1),$I100/2,$L100,TRUE)-_xlfn.NORM.DIST(AND(AJ$4&gt;=$E100,AJ$4&lt;=$G100)*(AI$4-$E100+1),$I100/2,$L100,TRUE))/(1-2*_xlfn.NORM.DIST(0,$I100/2,$L100,TRUE))*$C100+($J100="Steady Growth")*(AND(AJ$4&gt;=$E100,AJ$4&lt;=$G100)*((AJ$4-$E100+1)/($I100*($I100+1)/2)*$C100))+($J100="custom")*CustomCF!AC100</f>
        <v>0</v>
      </c>
      <c r="AK100" s="19">
        <f>($J100="Bell Curve")*(_xlfn.NORM.DIST(AND(AK$4&gt;=$E100,AK$4&lt;=$G100)*(AK$4-$E100+1),$I100/2,$L100,TRUE)-_xlfn.NORM.DIST(AND(AK$4&gt;=$E100,AK$4&lt;=$G100)*(AJ$4-$E100+1),$I100/2,$L100,TRUE))/(1-2*_xlfn.NORM.DIST(0,$I100/2,$L100,TRUE))*$C100+($J100="Steady Growth")*(AND(AK$4&gt;=$E100,AK$4&lt;=$G100)*((AK$4-$E100+1)/($I100*($I100+1)/2)*$C100))+($J100="custom")*CustomCF!AD100</f>
        <v>0</v>
      </c>
      <c r="AL100" s="19">
        <f>($J100="Bell Curve")*(_xlfn.NORM.DIST(AND(AL$4&gt;=$E100,AL$4&lt;=$G100)*(AL$4-$E100+1),$I100/2,$L100,TRUE)-_xlfn.NORM.DIST(AND(AL$4&gt;=$E100,AL$4&lt;=$G100)*(AK$4-$E100+1),$I100/2,$L100,TRUE))/(1-2*_xlfn.NORM.DIST(0,$I100/2,$L100,TRUE))*$C100+($J100="Steady Growth")*(AND(AL$4&gt;=$E100,AL$4&lt;=$G100)*((AL$4-$E100+1)/($I100*($I100+1)/2)*$C100))+($J100="custom")*CustomCF!AE100</f>
        <v>0</v>
      </c>
      <c r="AM100" s="19">
        <f>($J100="Bell Curve")*(_xlfn.NORM.DIST(AND(AM$4&gt;=$E100,AM$4&lt;=$G100)*(AM$4-$E100+1),$I100/2,$L100,TRUE)-_xlfn.NORM.DIST(AND(AM$4&gt;=$E100,AM$4&lt;=$G100)*(AL$4-$E100+1),$I100/2,$L100,TRUE))/(1-2*_xlfn.NORM.DIST(0,$I100/2,$L100,TRUE))*$C100+($J100="Steady Growth")*(AND(AM$4&gt;=$E100,AM$4&lt;=$G100)*((AM$4-$E100+1)/($I100*($I100+1)/2)*$C100))+($J100="custom")*CustomCF!AF100</f>
        <v>0</v>
      </c>
      <c r="AN100" s="19">
        <f>($J100="Bell Curve")*(_xlfn.NORM.DIST(AND(AN$4&gt;=$E100,AN$4&lt;=$G100)*(AN$4-$E100+1),$I100/2,$L100,TRUE)-_xlfn.NORM.DIST(AND(AN$4&gt;=$E100,AN$4&lt;=$G100)*(AM$4-$E100+1),$I100/2,$L100,TRUE))/(1-2*_xlfn.NORM.DIST(0,$I100/2,$L100,TRUE))*$C100+($J100="Steady Growth")*(AND(AN$4&gt;=$E100,AN$4&lt;=$G100)*((AN$4-$E100+1)/($I100*($I100+1)/2)*$C100))+($J100="custom")*CustomCF!AG100</f>
        <v>0</v>
      </c>
      <c r="AO100" s="19">
        <f>($J100="Bell Curve")*(_xlfn.NORM.DIST(AND(AO$4&gt;=$E100,AO$4&lt;=$G100)*(AO$4-$E100+1),$I100/2,$L100,TRUE)-_xlfn.NORM.DIST(AND(AO$4&gt;=$E100,AO$4&lt;=$G100)*(AN$4-$E100+1),$I100/2,$L100,TRUE))/(1-2*_xlfn.NORM.DIST(0,$I100/2,$L100,TRUE))*$C100+($J100="Steady Growth")*(AND(AO$4&gt;=$E100,AO$4&lt;=$G100)*((AO$4-$E100+1)/($I100*($I100+1)/2)*$C100))+($J100="custom")*CustomCF!AH100</f>
        <v>0</v>
      </c>
      <c r="AP100" s="19">
        <f>($J100="Bell Curve")*(_xlfn.NORM.DIST(AND(AP$4&gt;=$E100,AP$4&lt;=$G100)*(AP$4-$E100+1),$I100/2,$L100,TRUE)-_xlfn.NORM.DIST(AND(AP$4&gt;=$E100,AP$4&lt;=$G100)*(AO$4-$E100+1),$I100/2,$L100,TRUE))/(1-2*_xlfn.NORM.DIST(0,$I100/2,$L100,TRUE))*$C100+($J100="Steady Growth")*(AND(AP$4&gt;=$E100,AP$4&lt;=$G100)*((AP$4-$E100+1)/($I100*($I100+1)/2)*$C100))+($J100="custom")*CustomCF!AI100</f>
        <v>0</v>
      </c>
      <c r="AQ100" s="19">
        <f>($J100="Bell Curve")*(_xlfn.NORM.DIST(AND(AQ$4&gt;=$E100,AQ$4&lt;=$G100)*(AQ$4-$E100+1),$I100/2,$L100,TRUE)-_xlfn.NORM.DIST(AND(AQ$4&gt;=$E100,AQ$4&lt;=$G100)*(AP$4-$E100+1),$I100/2,$L100,TRUE))/(1-2*_xlfn.NORM.DIST(0,$I100/2,$L100,TRUE))*$C100+($J100="Steady Growth")*(AND(AQ$4&gt;=$E100,AQ$4&lt;=$G100)*((AQ$4-$E100+1)/($I100*($I100+1)/2)*$C100))+($J100="custom")*CustomCF!AJ100</f>
        <v>0</v>
      </c>
      <c r="AR100" s="19">
        <f>($J100="Bell Curve")*(_xlfn.NORM.DIST(AND(AR$4&gt;=$E100,AR$4&lt;=$G100)*(AR$4-$E100+1),$I100/2,$L100,TRUE)-_xlfn.NORM.DIST(AND(AR$4&gt;=$E100,AR$4&lt;=$G100)*(AQ$4-$E100+1),$I100/2,$L100,TRUE))/(1-2*_xlfn.NORM.DIST(0,$I100/2,$L100,TRUE))*$C100+($J100="Steady Growth")*(AND(AR$4&gt;=$E100,AR$4&lt;=$G100)*((AR$4-$E100+1)/($I100*($I100+1)/2)*$C100))+($J100="custom")*CustomCF!AK100</f>
        <v>0</v>
      </c>
      <c r="AS100" s="19">
        <f>($J100="Bell Curve")*(_xlfn.NORM.DIST(AND(AS$4&gt;=$E100,AS$4&lt;=$G100)*(AS$4-$E100+1),$I100/2,$L100,TRUE)-_xlfn.NORM.DIST(AND(AS$4&gt;=$E100,AS$4&lt;=$G100)*(AR$4-$E100+1),$I100/2,$L100,TRUE))/(1-2*_xlfn.NORM.DIST(0,$I100/2,$L100,TRUE))*$C100+($J100="Steady Growth")*(AND(AS$4&gt;=$E100,AS$4&lt;=$G100)*((AS$4-$E100+1)/($I100*($I100+1)/2)*$C100))+($J100="custom")*CustomCF!AL100</f>
        <v>0</v>
      </c>
      <c r="AT100" s="19">
        <f>($J100="Bell Curve")*(_xlfn.NORM.DIST(AND(AT$4&gt;=$E100,AT$4&lt;=$G100)*(AT$4-$E100+1),$I100/2,$L100,TRUE)-_xlfn.NORM.DIST(AND(AT$4&gt;=$E100,AT$4&lt;=$G100)*(AS$4-$E100+1),$I100/2,$L100,TRUE))/(1-2*_xlfn.NORM.DIST(0,$I100/2,$L100,TRUE))*$C100+($J100="Steady Growth")*(AND(AT$4&gt;=$E100,AT$4&lt;=$G100)*((AT$4-$E100+1)/($I100*($I100+1)/2)*$C100))+($J100="custom")*CustomCF!AM100</f>
        <v>0</v>
      </c>
      <c r="AU100" s="19">
        <f>($J100="Bell Curve")*(_xlfn.NORM.DIST(AND(AU$4&gt;=$E100,AU$4&lt;=$G100)*(AU$4-$E100+1),$I100/2,$L100,TRUE)-_xlfn.NORM.DIST(AND(AU$4&gt;=$E100,AU$4&lt;=$G100)*(AT$4-$E100+1),$I100/2,$L100,TRUE))/(1-2*_xlfn.NORM.DIST(0,$I100/2,$L100,TRUE))*$C100+($J100="Steady Growth")*(AND(AU$4&gt;=$E100,AU$4&lt;=$G100)*((AU$4-$E100+1)/($I100*($I100+1)/2)*$C100))+($J100="custom")*CustomCF!AN100</f>
        <v>0</v>
      </c>
      <c r="AV100" s="19">
        <f>($J100="Bell Curve")*(_xlfn.NORM.DIST(AND(AV$4&gt;=$E100,AV$4&lt;=$G100)*(AV$4-$E100+1),$I100/2,$L100,TRUE)-_xlfn.NORM.DIST(AND(AV$4&gt;=$E100,AV$4&lt;=$G100)*(AU$4-$E100+1),$I100/2,$L100,TRUE))/(1-2*_xlfn.NORM.DIST(0,$I100/2,$L100,TRUE))*$C100+($J100="Steady Growth")*(AND(AV$4&gt;=$E100,AV$4&lt;=$G100)*((AV$4-$E100+1)/($I100*($I100+1)/2)*$C100))+($J100="custom")*CustomCF!AO100</f>
        <v>0</v>
      </c>
      <c r="AW100" s="19">
        <f>($J100="Bell Curve")*(_xlfn.NORM.DIST(AND(AW$4&gt;=$E100,AW$4&lt;=$G100)*(AW$4-$E100+1),$I100/2,$L100,TRUE)-_xlfn.NORM.DIST(AND(AW$4&gt;=$E100,AW$4&lt;=$G100)*(AV$4-$E100+1),$I100/2,$L100,TRUE))/(1-2*_xlfn.NORM.DIST(0,$I100/2,$L100,TRUE))*$C100+($J100="Steady Growth")*(AND(AW$4&gt;=$E100,AW$4&lt;=$G100)*((AW$4-$E100+1)/($I100*($I100+1)/2)*$C100))+($J100="custom")*CustomCF!AP100</f>
        <v>0</v>
      </c>
      <c r="AX100" s="19">
        <f>($J100="Bell Curve")*(_xlfn.NORM.DIST(AND(AX$4&gt;=$E100,AX$4&lt;=$G100)*(AX$4-$E100+1),$I100/2,$L100,TRUE)-_xlfn.NORM.DIST(AND(AX$4&gt;=$E100,AX$4&lt;=$G100)*(AW$4-$E100+1),$I100/2,$L100,TRUE))/(1-2*_xlfn.NORM.DIST(0,$I100/2,$L100,TRUE))*$C100+($J100="Steady Growth")*(AND(AX$4&gt;=$E100,AX$4&lt;=$G100)*((AX$4-$E100+1)/($I100*($I100+1)/2)*$C100))+($J100="custom")*CustomCF!AQ100</f>
        <v>0</v>
      </c>
      <c r="AY100" s="19">
        <f>($J100="Bell Curve")*(_xlfn.NORM.DIST(AND(AY$4&gt;=$E100,AY$4&lt;=$G100)*(AY$4-$E100+1),$I100/2,$L100,TRUE)-_xlfn.NORM.DIST(AND(AY$4&gt;=$E100,AY$4&lt;=$G100)*(AX$4-$E100+1),$I100/2,$L100,TRUE))/(1-2*_xlfn.NORM.DIST(0,$I100/2,$L100,TRUE))*$C100+($J100="Steady Growth")*(AND(AY$4&gt;=$E100,AY$4&lt;=$G100)*((AY$4-$E100+1)/($I100*($I100+1)/2)*$C100))+($J100="custom")*CustomCF!AR100</f>
        <v>0</v>
      </c>
      <c r="AZ100" s="19">
        <f>($J100="Bell Curve")*(_xlfn.NORM.DIST(AND(AZ$4&gt;=$E100,AZ$4&lt;=$G100)*(AZ$4-$E100+1),$I100/2,$L100,TRUE)-_xlfn.NORM.DIST(AND(AZ$4&gt;=$E100,AZ$4&lt;=$G100)*(AY$4-$E100+1),$I100/2,$L100,TRUE))/(1-2*_xlfn.NORM.DIST(0,$I100/2,$L100,TRUE))*$C100+($J100="Steady Growth")*(AND(AZ$4&gt;=$E100,AZ$4&lt;=$G100)*((AZ$4-$E100+1)/($I100*($I100+1)/2)*$C100))+($J100="custom")*CustomCF!AS100</f>
        <v>0</v>
      </c>
      <c r="BA100" s="19">
        <f>($J100="Bell Curve")*(_xlfn.NORM.DIST(AND(BA$4&gt;=$E100,BA$4&lt;=$G100)*(BA$4-$E100+1),$I100/2,$L100,TRUE)-_xlfn.NORM.DIST(AND(BA$4&gt;=$E100,BA$4&lt;=$G100)*(AZ$4-$E100+1),$I100/2,$L100,TRUE))/(1-2*_xlfn.NORM.DIST(0,$I100/2,$L100,TRUE))*$C100+($J100="Steady Growth")*(AND(BA$4&gt;=$E100,BA$4&lt;=$G100)*((BA$4-$E100+1)/($I100*($I100+1)/2)*$C100))+($J100="custom")*CustomCF!AT100</f>
        <v>0</v>
      </c>
      <c r="BB100" s="19">
        <f>($J100="Bell Curve")*(_xlfn.NORM.DIST(AND(BB$4&gt;=$E100,BB$4&lt;=$G100)*(BB$4-$E100+1),$I100/2,$L100,TRUE)-_xlfn.NORM.DIST(AND(BB$4&gt;=$E100,BB$4&lt;=$G100)*(BA$4-$E100+1),$I100/2,$L100,TRUE))/(1-2*_xlfn.NORM.DIST(0,$I100/2,$L100,TRUE))*$C100+($J100="Steady Growth")*(AND(BB$4&gt;=$E100,BB$4&lt;=$G100)*((BB$4-$E100+1)/($I100*($I100+1)/2)*$C100))+($J100="custom")*CustomCF!AU100</f>
        <v>0</v>
      </c>
      <c r="BC100" s="19">
        <f>($J100="Bell Curve")*(_xlfn.NORM.DIST(AND(BC$4&gt;=$E100,BC$4&lt;=$G100)*(BC$4-$E100+1),$I100/2,$L100,TRUE)-_xlfn.NORM.DIST(AND(BC$4&gt;=$E100,BC$4&lt;=$G100)*(BB$4-$E100+1),$I100/2,$L100,TRUE))/(1-2*_xlfn.NORM.DIST(0,$I100/2,$L100,TRUE))*$C100+($J100="Steady Growth")*(AND(BC$4&gt;=$E100,BC$4&lt;=$G100)*((BC$4-$E100+1)/($I100*($I100+1)/2)*$C100))+($J100="custom")*CustomCF!AV100</f>
        <v>0</v>
      </c>
      <c r="BD100" s="19">
        <f>($J100="Bell Curve")*(_xlfn.NORM.DIST(AND(BD$4&gt;=$E100,BD$4&lt;=$G100)*(BD$4-$E100+1),$I100/2,$L100,TRUE)-_xlfn.NORM.DIST(AND(BD$4&gt;=$E100,BD$4&lt;=$G100)*(BC$4-$E100+1),$I100/2,$L100,TRUE))/(1-2*_xlfn.NORM.DIST(0,$I100/2,$L100,TRUE))*$C100+($J100="Steady Growth")*(AND(BD$4&gt;=$E100,BD$4&lt;=$G100)*((BD$4-$E100+1)/($I100*($I100+1)/2)*$C100))+($J100="custom")*CustomCF!AW100</f>
        <v>0</v>
      </c>
      <c r="BE100" s="19">
        <f>($J100="Bell Curve")*(_xlfn.NORM.DIST(AND(BE$4&gt;=$E100,BE$4&lt;=$G100)*(BE$4-$E100+1),$I100/2,$L100,TRUE)-_xlfn.NORM.DIST(AND(BE$4&gt;=$E100,BE$4&lt;=$G100)*(BD$4-$E100+1),$I100/2,$L100,TRUE))/(1-2*_xlfn.NORM.DIST(0,$I100/2,$L100,TRUE))*$C100+($J100="Steady Growth")*(AND(BE$4&gt;=$E100,BE$4&lt;=$G100)*((BE$4-$E100+1)/($I100*($I100+1)/2)*$C100))+($J100="custom")*CustomCF!AX100</f>
        <v>0</v>
      </c>
      <c r="BF100" s="19">
        <f>($J100="Bell Curve")*(_xlfn.NORM.DIST(AND(BF$4&gt;=$E100,BF$4&lt;=$G100)*(BF$4-$E100+1),$I100/2,$L100,TRUE)-_xlfn.NORM.DIST(AND(BF$4&gt;=$E100,BF$4&lt;=$G100)*(BE$4-$E100+1),$I100/2,$L100,TRUE))/(1-2*_xlfn.NORM.DIST(0,$I100/2,$L100,TRUE))*$C100+($J100="Steady Growth")*(AND(BF$4&gt;=$E100,BF$4&lt;=$G100)*((BF$4-$E100+1)/($I100*($I100+1)/2)*$C100))+($J100="custom")*CustomCF!AY100</f>
        <v>0</v>
      </c>
      <c r="BG100" s="19">
        <f>($J100="Bell Curve")*(_xlfn.NORM.DIST(AND(BG$4&gt;=$E100,BG$4&lt;=$G100)*(BG$4-$E100+1),$I100/2,$L100,TRUE)-_xlfn.NORM.DIST(AND(BG$4&gt;=$E100,BG$4&lt;=$G100)*(BF$4-$E100+1),$I100/2,$L100,TRUE))/(1-2*_xlfn.NORM.DIST(0,$I100/2,$L100,TRUE))*$C100+($J100="Steady Growth")*(AND(BG$4&gt;=$E100,BG$4&lt;=$G100)*((BG$4-$E100+1)/($I100*($I100+1)/2)*$C100))+($J100="custom")*CustomCF!AZ100</f>
        <v>0</v>
      </c>
      <c r="BH100" s="19">
        <f>($J100="Bell Curve")*(_xlfn.NORM.DIST(AND(BH$4&gt;=$E100,BH$4&lt;=$G100)*(BH$4-$E100+1),$I100/2,$L100,TRUE)-_xlfn.NORM.DIST(AND(BH$4&gt;=$E100,BH$4&lt;=$G100)*(BG$4-$E100+1),$I100/2,$L100,TRUE))/(1-2*_xlfn.NORM.DIST(0,$I100/2,$L100,TRUE))*$C100+($J100="Steady Growth")*(AND(BH$4&gt;=$E100,BH$4&lt;=$G100)*((BH$4-$E100+1)/($I100*($I100+1)/2)*$C100))+($J100="custom")*CustomCF!BA100</f>
        <v>0</v>
      </c>
      <c r="BI100" s="19">
        <f>($J100="Bell Curve")*(_xlfn.NORM.DIST(AND(BI$4&gt;=$E100,BI$4&lt;=$G100)*(BI$4-$E100+1),$I100/2,$L100,TRUE)-_xlfn.NORM.DIST(AND(BI$4&gt;=$E100,BI$4&lt;=$G100)*(BH$4-$E100+1),$I100/2,$L100,TRUE))/(1-2*_xlfn.NORM.DIST(0,$I100/2,$L100,TRUE))*$C100+($J100="Steady Growth")*(AND(BI$4&gt;=$E100,BI$4&lt;=$G100)*((BI$4-$E100+1)/($I100*($I100+1)/2)*$C100))+($J100="custom")*CustomCF!BB100</f>
        <v>0</v>
      </c>
      <c r="BJ100" s="19">
        <f>($J100="Bell Curve")*(_xlfn.NORM.DIST(AND(BJ$4&gt;=$E100,BJ$4&lt;=$G100)*(BJ$4-$E100+1),$I100/2,$L100,TRUE)-_xlfn.NORM.DIST(AND(BJ$4&gt;=$E100,BJ$4&lt;=$G100)*(BI$4-$E100+1),$I100/2,$L100,TRUE))/(1-2*_xlfn.NORM.DIST(0,$I100/2,$L100,TRUE))*$C100+($J100="Steady Growth")*(AND(BJ$4&gt;=$E100,BJ$4&lt;=$G100)*((BJ$4-$E100+1)/($I100*($I100+1)/2)*$C100))+($J100="custom")*CustomCF!BC100</f>
        <v>0</v>
      </c>
      <c r="BK100" s="19">
        <f>($J100="Bell Curve")*(_xlfn.NORM.DIST(AND(BK$4&gt;=$E100,BK$4&lt;=$G100)*(BK$4-$E100+1),$I100/2,$L100,TRUE)-_xlfn.NORM.DIST(AND(BK$4&gt;=$E100,BK$4&lt;=$G100)*(BJ$4-$E100+1),$I100/2,$L100,TRUE))/(1-2*_xlfn.NORM.DIST(0,$I100/2,$L100,TRUE))*$C100+($J100="Steady Growth")*(AND(BK$4&gt;=$E100,BK$4&lt;=$G100)*((BK$4-$E100+1)/($I100*($I100+1)/2)*$C100))+($J100="custom")*CustomCF!BD100</f>
        <v>0</v>
      </c>
      <c r="BL100" s="19">
        <f>($J100="Bell Curve")*(_xlfn.NORM.DIST(AND(BL$4&gt;=$E100,BL$4&lt;=$G100)*(BL$4-$E100+1),$I100/2,$L100,TRUE)-_xlfn.NORM.DIST(AND(BL$4&gt;=$E100,BL$4&lt;=$G100)*(BK$4-$E100+1),$I100/2,$L100,TRUE))/(1-2*_xlfn.NORM.DIST(0,$I100/2,$L100,TRUE))*$C100+($J100="Steady Growth")*(AND(BL$4&gt;=$E100,BL$4&lt;=$G100)*((BL$4-$E100+1)/($I100*($I100+1)/2)*$C100))+($J100="custom")*CustomCF!BE100</f>
        <v>0</v>
      </c>
      <c r="BM100" s="19">
        <f>($J100="Bell Curve")*(_xlfn.NORM.DIST(AND(BM$4&gt;=$E100,BM$4&lt;=$G100)*(BM$4-$E100+1),$I100/2,$L100,TRUE)-_xlfn.NORM.DIST(AND(BM$4&gt;=$E100,BM$4&lt;=$G100)*(BL$4-$E100+1),$I100/2,$L100,TRUE))/(1-2*_xlfn.NORM.DIST(0,$I100/2,$L100,TRUE))*$C100+($J100="Steady Growth")*(AND(BM$4&gt;=$E100,BM$4&lt;=$G100)*((BM$4-$E100+1)/($I100*($I100+1)/2)*$C100))+($J100="custom")*CustomCF!BF100</f>
        <v>0</v>
      </c>
      <c r="BN100" s="19">
        <f>($J100="Bell Curve")*(_xlfn.NORM.DIST(AND(BN$4&gt;=$E100,BN$4&lt;=$G100)*(BN$4-$E100+1),$I100/2,$L100,TRUE)-_xlfn.NORM.DIST(AND(BN$4&gt;=$E100,BN$4&lt;=$G100)*(BM$4-$E100+1),$I100/2,$L100,TRUE))/(1-2*_xlfn.NORM.DIST(0,$I100/2,$L100,TRUE))*$C100+($J100="Steady Growth")*(AND(BN$4&gt;=$E100,BN$4&lt;=$G100)*((BN$4-$E100+1)/($I100*($I100+1)/2)*$C100))+($J100="custom")*CustomCF!BG100</f>
        <v>0</v>
      </c>
      <c r="BO100" s="19">
        <f>($J100="Bell Curve")*(_xlfn.NORM.DIST(AND(BO$4&gt;=$E100,BO$4&lt;=$G100)*(BO$4-$E100+1),$I100/2,$L100,TRUE)-_xlfn.NORM.DIST(AND(BO$4&gt;=$E100,BO$4&lt;=$G100)*(BN$4-$E100+1),$I100/2,$L100,TRUE))/(1-2*_xlfn.NORM.DIST(0,$I100/2,$L100,TRUE))*$C100+($J100="Steady Growth")*(AND(BO$4&gt;=$E100,BO$4&lt;=$G100)*((BO$4-$E100+1)/($I100*($I100+1)/2)*$C100))+($J100="custom")*CustomCF!BH100</f>
        <v>0</v>
      </c>
      <c r="BP100" s="19">
        <f>($J100="Bell Curve")*(_xlfn.NORM.DIST(AND(BP$4&gt;=$E100,BP$4&lt;=$G100)*(BP$4-$E100+1),$I100/2,$L100,TRUE)-_xlfn.NORM.DIST(AND(BP$4&gt;=$E100,BP$4&lt;=$G100)*(BO$4-$E100+1),$I100/2,$L100,TRUE))/(1-2*_xlfn.NORM.DIST(0,$I100/2,$L100,TRUE))*$C100+($J100="Steady Growth")*(AND(BP$4&gt;=$E100,BP$4&lt;=$G100)*((BP$4-$E100+1)/($I100*($I100+1)/2)*$C100))+($J100="custom")*CustomCF!BI100</f>
        <v>0</v>
      </c>
      <c r="BQ100" s="19">
        <f>($J100="Bell Curve")*(_xlfn.NORM.DIST(AND(BQ$4&gt;=$E100,BQ$4&lt;=$G100)*(BQ$4-$E100+1),$I100/2,$L100,TRUE)-_xlfn.NORM.DIST(AND(BQ$4&gt;=$E100,BQ$4&lt;=$G100)*(BP$4-$E100+1),$I100/2,$L100,TRUE))/(1-2*_xlfn.NORM.DIST(0,$I100/2,$L100,TRUE))*$C100+($J100="Steady Growth")*(AND(BQ$4&gt;=$E100,BQ$4&lt;=$G100)*((BQ$4-$E100+1)/($I100*($I100+1)/2)*$C100))+($J100="custom")*CustomCF!BJ100</f>
        <v>0</v>
      </c>
      <c r="BR100" s="19">
        <f>($J100="Bell Curve")*(_xlfn.NORM.DIST(AND(BR$4&gt;=$E100,BR$4&lt;=$G100)*(BR$4-$E100+1),$I100/2,$L100,TRUE)-_xlfn.NORM.DIST(AND(BR$4&gt;=$E100,BR$4&lt;=$G100)*(BQ$4-$E100+1),$I100/2,$L100,TRUE))/(1-2*_xlfn.NORM.DIST(0,$I100/2,$L100,TRUE))*$C100+($J100="Steady Growth")*(AND(BR$4&gt;=$E100,BR$4&lt;=$G100)*((BR$4-$E100+1)/($I100*($I100+1)/2)*$C100))+($J100="custom")*CustomCF!BK100</f>
        <v>0</v>
      </c>
      <c r="BS100" s="19">
        <f>($J100="Bell Curve")*(_xlfn.NORM.DIST(AND(BS$4&gt;=$E100,BS$4&lt;=$G100)*(BS$4-$E100+1),$I100/2,$L100,TRUE)-_xlfn.NORM.DIST(AND(BS$4&gt;=$E100,BS$4&lt;=$G100)*(BR$4-$E100+1),$I100/2,$L100,TRUE))/(1-2*_xlfn.NORM.DIST(0,$I100/2,$L100,TRUE))*$C100+($J100="Steady Growth")*(AND(BS$4&gt;=$E100,BS$4&lt;=$G100)*((BS$4-$E100+1)/($I100*($I100+1)/2)*$C100))+($J100="custom")*CustomCF!BL100</f>
        <v>0</v>
      </c>
      <c r="BT100" s="19">
        <f>($J100="Bell Curve")*(_xlfn.NORM.DIST(AND(BT$4&gt;=$E100,BT$4&lt;=$G100)*(BT$4-$E100+1),$I100/2,$L100,TRUE)-_xlfn.NORM.DIST(AND(BT$4&gt;=$E100,BT$4&lt;=$G100)*(BS$4-$E100+1),$I100/2,$L100,TRUE))/(1-2*_xlfn.NORM.DIST(0,$I100/2,$L100,TRUE))*$C100+($J100="Steady Growth")*(AND(BT$4&gt;=$E100,BT$4&lt;=$G100)*((BT$4-$E100+1)/($I100*($I100+1)/2)*$C100))+($J100="custom")*CustomCF!BM100</f>
        <v>0</v>
      </c>
      <c r="BU100" s="19">
        <f>($J100="Bell Curve")*(_xlfn.NORM.DIST(AND(BU$4&gt;=$E100,BU$4&lt;=$G100)*(BU$4-$E100+1),$I100/2,$L100,TRUE)-_xlfn.NORM.DIST(AND(BU$4&gt;=$E100,BU$4&lt;=$G100)*(BT$4-$E100+1),$I100/2,$L100,TRUE))/(1-2*_xlfn.NORM.DIST(0,$I100/2,$L100,TRUE))*$C100+($J100="Steady Growth")*(AND(BU$4&gt;=$E100,BU$4&lt;=$G100)*((BU$4-$E100+1)/($I100*($I100+1)/2)*$C100))+($J100="custom")*CustomCF!BN100</f>
        <v>0</v>
      </c>
      <c r="BV100" s="19">
        <f>($J100="Bell Curve")*(_xlfn.NORM.DIST(AND(BV$4&gt;=$E100,BV$4&lt;=$G100)*(BV$4-$E100+1),$I100/2,$L100,TRUE)-_xlfn.NORM.DIST(AND(BV$4&gt;=$E100,BV$4&lt;=$G100)*(BU$4-$E100+1),$I100/2,$L100,TRUE))/(1-2*_xlfn.NORM.DIST(0,$I100/2,$L100,TRUE))*$C100+($J100="Steady Growth")*(AND(BV$4&gt;=$E100,BV$4&lt;=$G100)*((BV$4-$E100+1)/($I100*($I100+1)/2)*$C100))+($J100="custom")*CustomCF!BO100</f>
        <v>0</v>
      </c>
      <c r="BW100" s="19">
        <f>($J100="Bell Curve")*(_xlfn.NORM.DIST(AND(BW$4&gt;=$E100,BW$4&lt;=$G100)*(BW$4-$E100+1),$I100/2,$L100,TRUE)-_xlfn.NORM.DIST(AND(BW$4&gt;=$E100,BW$4&lt;=$G100)*(BV$4-$E100+1),$I100/2,$L100,TRUE))/(1-2*_xlfn.NORM.DIST(0,$I100/2,$L100,TRUE))*$C100+($J100="Steady Growth")*(AND(BW$4&gt;=$E100,BW$4&lt;=$G100)*((BW$4-$E100+1)/($I100*($I100+1)/2)*$C100))+($J100="custom")*CustomCF!BP100</f>
        <v>0</v>
      </c>
      <c r="BX100" s="19">
        <f>($J100="Bell Curve")*(_xlfn.NORM.DIST(AND(BX$4&gt;=$E100,BX$4&lt;=$G100)*(BX$4-$E100+1),$I100/2,$L100,TRUE)-_xlfn.NORM.DIST(AND(BX$4&gt;=$E100,BX$4&lt;=$G100)*(BW$4-$E100+1),$I100/2,$L100,TRUE))/(1-2*_xlfn.NORM.DIST(0,$I100/2,$L100,TRUE))*$C100+($J100="Steady Growth")*(AND(BX$4&gt;=$E100,BX$4&lt;=$G100)*((BX$4-$E100+1)/($I100*($I100+1)/2)*$C100))+($J100="custom")*CustomCF!BQ100</f>
        <v>0</v>
      </c>
      <c r="BY100" s="19">
        <f>($J100="Bell Curve")*(_xlfn.NORM.DIST(AND(BY$4&gt;=$E100,BY$4&lt;=$G100)*(BY$4-$E100+1),$I100/2,$L100,TRUE)-_xlfn.NORM.DIST(AND(BY$4&gt;=$E100,BY$4&lt;=$G100)*(BX$4-$E100+1),$I100/2,$L100,TRUE))/(1-2*_xlfn.NORM.DIST(0,$I100/2,$L100,TRUE))*$C100+($J100="Steady Growth")*(AND(BY$4&gt;=$E100,BY$4&lt;=$G100)*((BY$4-$E100+1)/($I100*($I100+1)/2)*$C100))+($J100="custom")*CustomCF!BR100</f>
        <v>0</v>
      </c>
      <c r="BZ100" s="19">
        <f>($J100="Bell Curve")*(_xlfn.NORM.DIST(AND(BZ$4&gt;=$E100,BZ$4&lt;=$G100)*(BZ$4-$E100+1),$I100/2,$L100,TRUE)-_xlfn.NORM.DIST(AND(BZ$4&gt;=$E100,BZ$4&lt;=$G100)*(BY$4-$E100+1),$I100/2,$L100,TRUE))/(1-2*_xlfn.NORM.DIST(0,$I100/2,$L100,TRUE))*$C100+($J100="Steady Growth")*(AND(BZ$4&gt;=$E100,BZ$4&lt;=$G100)*((BZ$4-$E100+1)/($I100*($I100+1)/2)*$C100))+($J100="custom")*CustomCF!BS100</f>
        <v>0</v>
      </c>
      <c r="CA100" s="19">
        <f>($J100="Bell Curve")*(_xlfn.NORM.DIST(AND(CA$4&gt;=$E100,CA$4&lt;=$G100)*(CA$4-$E100+1),$I100/2,$L100,TRUE)-_xlfn.NORM.DIST(AND(CA$4&gt;=$E100,CA$4&lt;=$G100)*(BZ$4-$E100+1),$I100/2,$L100,TRUE))/(1-2*_xlfn.NORM.DIST(0,$I100/2,$L100,TRUE))*$C100+($J100="Steady Growth")*(AND(CA$4&gt;=$E100,CA$4&lt;=$G100)*((CA$4-$E100+1)/($I100*($I100+1)/2)*$C100))+($J100="custom")*CustomCF!BT100</f>
        <v>0</v>
      </c>
      <c r="CB100" s="19">
        <f>($J100="Bell Curve")*(_xlfn.NORM.DIST(AND(CB$4&gt;=$E100,CB$4&lt;=$G100)*(CB$4-$E100+1),$I100/2,$L100,TRUE)-_xlfn.NORM.DIST(AND(CB$4&gt;=$E100,CB$4&lt;=$G100)*(CA$4-$E100+1),$I100/2,$L100,TRUE))/(1-2*_xlfn.NORM.DIST(0,$I100/2,$L100,TRUE))*$C100+($J100="Steady Growth")*(AND(CB$4&gt;=$E100,CB$4&lt;=$G100)*((CB$4-$E100+1)/($I100*($I100+1)/2)*$C100))+($J100="custom")*CustomCF!BU100</f>
        <v>0</v>
      </c>
      <c r="CC100" s="19">
        <f>($J100="Bell Curve")*(_xlfn.NORM.DIST(AND(CC$4&gt;=$E100,CC$4&lt;=$G100)*(CC$4-$E100+1),$I100/2,$L100,TRUE)-_xlfn.NORM.DIST(AND(CC$4&gt;=$E100,CC$4&lt;=$G100)*(CB$4-$E100+1),$I100/2,$L100,TRUE))/(1-2*_xlfn.NORM.DIST(0,$I100/2,$L100,TRUE))*$C100+($J100="Steady Growth")*(AND(CC$4&gt;=$E100,CC$4&lt;=$G100)*((CC$4-$E100+1)/($I100*($I100+1)/2)*$C100))+($J100="custom")*CustomCF!BV100</f>
        <v>0</v>
      </c>
      <c r="CD100" s="19">
        <f>($J100="Bell Curve")*(_xlfn.NORM.DIST(AND(CD$4&gt;=$E100,CD$4&lt;=$G100)*(CD$4-$E100+1),$I100/2,$L100,TRUE)-_xlfn.NORM.DIST(AND(CD$4&gt;=$E100,CD$4&lt;=$G100)*(CC$4-$E100+1),$I100/2,$L100,TRUE))/(1-2*_xlfn.NORM.DIST(0,$I100/2,$L100,TRUE))*$C100+($J100="Steady Growth")*(AND(CD$4&gt;=$E100,CD$4&lt;=$G100)*((CD$4-$E100+1)/($I100*($I100+1)/2)*$C100))+($J100="custom")*CustomCF!BW100</f>
        <v>0</v>
      </c>
      <c r="CE100" s="19">
        <f>($J100="Bell Curve")*(_xlfn.NORM.DIST(AND(CE$4&gt;=$E100,CE$4&lt;=$G100)*(CE$4-$E100+1),$I100/2,$L100,TRUE)-_xlfn.NORM.DIST(AND(CE$4&gt;=$E100,CE$4&lt;=$G100)*(CD$4-$E100+1),$I100/2,$L100,TRUE))/(1-2*_xlfn.NORM.DIST(0,$I100/2,$L100,TRUE))*$C100+($J100="Steady Growth")*(AND(CE$4&gt;=$E100,CE$4&lt;=$G100)*((CE$4-$E100+1)/($I100*($I100+1)/2)*$C100))+($J100="custom")*CustomCF!BX100</f>
        <v>0</v>
      </c>
      <c r="CF100" s="19">
        <f>($J100="Bell Curve")*(_xlfn.NORM.DIST(AND(CF$4&gt;=$E100,CF$4&lt;=$G100)*(CF$4-$E100+1),$I100/2,$L100,TRUE)-_xlfn.NORM.DIST(AND(CF$4&gt;=$E100,CF$4&lt;=$G100)*(CE$4-$E100+1),$I100/2,$L100,TRUE))/(1-2*_xlfn.NORM.DIST(0,$I100/2,$L100,TRUE))*$C100+($J100="Steady Growth")*(AND(CF$4&gt;=$E100,CF$4&lt;=$G100)*((CF$4-$E100+1)/($I100*($I100+1)/2)*$C100))+($J100="custom")*CustomCF!BY100</f>
        <v>0</v>
      </c>
      <c r="CG100" s="19">
        <f>($J100="Bell Curve")*(_xlfn.NORM.DIST(AND(CG$4&gt;=$E100,CG$4&lt;=$G100)*(CG$4-$E100+1),$I100/2,$L100,TRUE)-_xlfn.NORM.DIST(AND(CG$4&gt;=$E100,CG$4&lt;=$G100)*(CF$4-$E100+1),$I100/2,$L100,TRUE))/(1-2*_xlfn.NORM.DIST(0,$I100/2,$L100,TRUE))*$C100+($J100="Steady Growth")*(AND(CG$4&gt;=$E100,CG$4&lt;=$G100)*((CG$4-$E100+1)/($I100*($I100+1)/2)*$C100))+($J100="custom")*CustomCF!BZ100</f>
        <v>0</v>
      </c>
      <c r="CH100" s="19">
        <f>($J100="Bell Curve")*(_xlfn.NORM.DIST(AND(CH$4&gt;=$E100,CH$4&lt;=$G100)*(CH$4-$E100+1),$I100/2,$L100,TRUE)-_xlfn.NORM.DIST(AND(CH$4&gt;=$E100,CH$4&lt;=$G100)*(CG$4-$E100+1),$I100/2,$L100,TRUE))/(1-2*_xlfn.NORM.DIST(0,$I100/2,$L100,TRUE))*$C100+($J100="Steady Growth")*(AND(CH$4&gt;=$E100,CH$4&lt;=$G100)*((CH$4-$E100+1)/($I100*($I100+1)/2)*$C100))+($J100="custom")*CustomCF!CA100</f>
        <v>0</v>
      </c>
      <c r="CI100" s="19">
        <f>($J100="Bell Curve")*(_xlfn.NORM.DIST(AND(CI$4&gt;=$E100,CI$4&lt;=$G100)*(CI$4-$E100+1),$I100/2,$L100,TRUE)-_xlfn.NORM.DIST(AND(CI$4&gt;=$E100,CI$4&lt;=$G100)*(CH$4-$E100+1),$I100/2,$L100,TRUE))/(1-2*_xlfn.NORM.DIST(0,$I100/2,$L100,TRUE))*$C100+($J100="Steady Growth")*(AND(CI$4&gt;=$E100,CI$4&lt;=$G100)*((CI$4-$E100+1)/($I100*($I100+1)/2)*$C100))+($J100="custom")*CustomCF!CB100</f>
        <v>0</v>
      </c>
      <c r="CJ100" s="19">
        <f>($J100="Bell Curve")*(_xlfn.NORM.DIST(AND(CJ$4&gt;=$E100,CJ$4&lt;=$G100)*(CJ$4-$E100+1),$I100/2,$L100,TRUE)-_xlfn.NORM.DIST(AND(CJ$4&gt;=$E100,CJ$4&lt;=$G100)*(CI$4-$E100+1),$I100/2,$L100,TRUE))/(1-2*_xlfn.NORM.DIST(0,$I100/2,$L100,TRUE))*$C100+($J100="Steady Growth")*(AND(CJ$4&gt;=$E100,CJ$4&lt;=$G100)*((CJ$4-$E100+1)/($I100*($I100+1)/2)*$C100))+($J100="custom")*CustomCF!CC100</f>
        <v>0</v>
      </c>
      <c r="CK100" s="19">
        <f>($J100="Bell Curve")*(_xlfn.NORM.DIST(AND(CK$4&gt;=$E100,CK$4&lt;=$G100)*(CK$4-$E100+1),$I100/2,$L100,TRUE)-_xlfn.NORM.DIST(AND(CK$4&gt;=$E100,CK$4&lt;=$G100)*(CJ$4-$E100+1),$I100/2,$L100,TRUE))/(1-2*_xlfn.NORM.DIST(0,$I100/2,$L100,TRUE))*$C100+($J100="Steady Growth")*(AND(CK$4&gt;=$E100,CK$4&lt;=$G100)*((CK$4-$E100+1)/($I100*($I100+1)/2)*$C100))+($J100="custom")*CustomCF!CD100</f>
        <v>0</v>
      </c>
      <c r="CL100" s="19">
        <f>($J100="Bell Curve")*(_xlfn.NORM.DIST(AND(CL$4&gt;=$E100,CL$4&lt;=$G100)*(CL$4-$E100+1),$I100/2,$L100,TRUE)-_xlfn.NORM.DIST(AND(CL$4&gt;=$E100,CL$4&lt;=$G100)*(CK$4-$E100+1),$I100/2,$L100,TRUE))/(1-2*_xlfn.NORM.DIST(0,$I100/2,$L100,TRUE))*$C100+($J100="Steady Growth")*(AND(CL$4&gt;=$E100,CL$4&lt;=$G100)*((CL$4-$E100+1)/($I100*($I100+1)/2)*$C100))+($J100="custom")*CustomCF!CE100</f>
        <v>0</v>
      </c>
      <c r="CM100" s="19">
        <f>($J100="Bell Curve")*(_xlfn.NORM.DIST(AND(CM$4&gt;=$E100,CM$4&lt;=$G100)*(CM$4-$E100+1),$I100/2,$L100,TRUE)-_xlfn.NORM.DIST(AND(CM$4&gt;=$E100,CM$4&lt;=$G100)*(CL$4-$E100+1),$I100/2,$L100,TRUE))/(1-2*_xlfn.NORM.DIST(0,$I100/2,$L100,TRUE))*$C100+($J100="Steady Growth")*(AND(CM$4&gt;=$E100,CM$4&lt;=$G100)*((CM$4-$E100+1)/($I100*($I100+1)/2)*$C100))+($J100="custom")*CustomCF!CF100</f>
        <v>0</v>
      </c>
      <c r="CN100" s="19">
        <f>($J100="Bell Curve")*(_xlfn.NORM.DIST(AND(CN$4&gt;=$E100,CN$4&lt;=$G100)*(CN$4-$E100+1),$I100/2,$L100,TRUE)-_xlfn.NORM.DIST(AND(CN$4&gt;=$E100,CN$4&lt;=$G100)*(CM$4-$E100+1),$I100/2,$L100,TRUE))/(1-2*_xlfn.NORM.DIST(0,$I100/2,$L100,TRUE))*$C100+($J100="Steady Growth")*(AND(CN$4&gt;=$E100,CN$4&lt;=$G100)*((CN$4-$E100+1)/($I100*($I100+1)/2)*$C100))+($J100="custom")*CustomCF!CG100</f>
        <v>0</v>
      </c>
      <c r="CO100" s="19">
        <f>($J100="Bell Curve")*(_xlfn.NORM.DIST(AND(CO$4&gt;=$E100,CO$4&lt;=$G100)*(CO$4-$E100+1),$I100/2,$L100,TRUE)-_xlfn.NORM.DIST(AND(CO$4&gt;=$E100,CO$4&lt;=$G100)*(CN$4-$E100+1),$I100/2,$L100,TRUE))/(1-2*_xlfn.NORM.DIST(0,$I100/2,$L100,TRUE))*$C100+($J100="Steady Growth")*(AND(CO$4&gt;=$E100,CO$4&lt;=$G100)*((CO$4-$E100+1)/($I100*($I100+1)/2)*$C100))+($J100="custom")*CustomCF!CH100</f>
        <v>0</v>
      </c>
      <c r="CP100" s="19">
        <f>($J100="Bell Curve")*(_xlfn.NORM.DIST(AND(CP$4&gt;=$E100,CP$4&lt;=$G100)*(CP$4-$E100+1),$I100/2,$L100,TRUE)-_xlfn.NORM.DIST(AND(CP$4&gt;=$E100,CP$4&lt;=$G100)*(CO$4-$E100+1),$I100/2,$L100,TRUE))/(1-2*_xlfn.NORM.DIST(0,$I100/2,$L100,TRUE))*$C100+($J100="Steady Growth")*(AND(CP$4&gt;=$E100,CP$4&lt;=$G100)*((CP$4-$E100+1)/($I100*($I100+1)/2)*$C100))+($J100="custom")*CustomCF!CI100</f>
        <v>0</v>
      </c>
      <c r="CQ100" s="19">
        <f>($J100="Bell Curve")*(_xlfn.NORM.DIST(AND(CQ$4&gt;=$E100,CQ$4&lt;=$G100)*(CQ$4-$E100+1),$I100/2,$L100,TRUE)-_xlfn.NORM.DIST(AND(CQ$4&gt;=$E100,CQ$4&lt;=$G100)*(CP$4-$E100+1),$I100/2,$L100,TRUE))/(1-2*_xlfn.NORM.DIST(0,$I100/2,$L100,TRUE))*$C100+($J100="Steady Growth")*(AND(CQ$4&gt;=$E100,CQ$4&lt;=$G100)*((CQ$4-$E100+1)/($I100*($I100+1)/2)*$C100))+($J100="custom")*CustomCF!CJ100</f>
        <v>0</v>
      </c>
      <c r="CR100" s="19">
        <f>($J100="Bell Curve")*(_xlfn.NORM.DIST(AND(CR$4&gt;=$E100,CR$4&lt;=$G100)*(CR$4-$E100+1),$I100/2,$L100,TRUE)-_xlfn.NORM.DIST(AND(CR$4&gt;=$E100,CR$4&lt;=$G100)*(CQ$4-$E100+1),$I100/2,$L100,TRUE))/(1-2*_xlfn.NORM.DIST(0,$I100/2,$L100,TRUE))*$C100+($J100="Steady Growth")*(AND(CR$4&gt;=$E100,CR$4&lt;=$G100)*((CR$4-$E100+1)/($I100*($I100+1)/2)*$C100))+($J100="custom")*CustomCF!CK100</f>
        <v>0</v>
      </c>
      <c r="CS100" s="19">
        <f>($J100="Bell Curve")*(_xlfn.NORM.DIST(AND(CS$4&gt;=$E100,CS$4&lt;=$G100)*(CS$4-$E100+1),$I100/2,$L100,TRUE)-_xlfn.NORM.DIST(AND(CS$4&gt;=$E100,CS$4&lt;=$G100)*(CR$4-$E100+1),$I100/2,$L100,TRUE))/(1-2*_xlfn.NORM.DIST(0,$I100/2,$L100,TRUE))*$C100+($J100="Steady Growth")*(AND(CS$4&gt;=$E100,CS$4&lt;=$G100)*((CS$4-$E100+1)/($I100*($I100+1)/2)*$C100))+($J100="custom")*CustomCF!CL100</f>
        <v>0</v>
      </c>
      <c r="CT100" s="19">
        <f>($J100="Bell Curve")*(_xlfn.NORM.DIST(AND(CT$4&gt;=$E100,CT$4&lt;=$G100)*(CT$4-$E100+1),$I100/2,$L100,TRUE)-_xlfn.NORM.DIST(AND(CT$4&gt;=$E100,CT$4&lt;=$G100)*(CS$4-$E100+1),$I100/2,$L100,TRUE))/(1-2*_xlfn.NORM.DIST(0,$I100/2,$L100,TRUE))*$C100+($J100="Steady Growth")*(AND(CT$4&gt;=$E100,CT$4&lt;=$G100)*((CT$4-$E100+1)/($I100*($I100+1)/2)*$C100))+($J100="custom")*CustomCF!CM100</f>
        <v>0</v>
      </c>
      <c r="CU100" s="19">
        <f>($J100="Bell Curve")*(_xlfn.NORM.DIST(AND(CU$4&gt;=$E100,CU$4&lt;=$G100)*(CU$4-$E100+1),$I100/2,$L100,TRUE)-_xlfn.NORM.DIST(AND(CU$4&gt;=$E100,CU$4&lt;=$G100)*(CT$4-$E100+1),$I100/2,$L100,TRUE))/(1-2*_xlfn.NORM.DIST(0,$I100/2,$L100,TRUE))*$C100+($J100="Steady Growth")*(AND(CU$4&gt;=$E100,CU$4&lt;=$G100)*((CU$4-$E100+1)/($I100*($I100+1)/2)*$C100))+($J100="custom")*CustomCF!CN100</f>
        <v>0</v>
      </c>
      <c r="CV100" s="19">
        <f>($J100="Bell Curve")*(_xlfn.NORM.DIST(AND(CV$4&gt;=$E100,CV$4&lt;=$G100)*(CV$4-$E100+1),$I100/2,$L100,TRUE)-_xlfn.NORM.DIST(AND(CV$4&gt;=$E100,CV$4&lt;=$G100)*(CU$4-$E100+1),$I100/2,$L100,TRUE))/(1-2*_xlfn.NORM.DIST(0,$I100/2,$L100,TRUE))*$C100+($J100="Steady Growth")*(AND(CV$4&gt;=$E100,CV$4&lt;=$G100)*((CV$4-$E100+1)/($I100*($I100+1)/2)*$C100))+($J100="custom")*CustomCF!CO100</f>
        <v>0</v>
      </c>
      <c r="CW100" s="19">
        <f>($J100="Bell Curve")*(_xlfn.NORM.DIST(AND(CW$4&gt;=$E100,CW$4&lt;=$G100)*(CW$4-$E100+1),$I100/2,$L100,TRUE)-_xlfn.NORM.DIST(AND(CW$4&gt;=$E100,CW$4&lt;=$G100)*(CV$4-$E100+1),$I100/2,$L100,TRUE))/(1-2*_xlfn.NORM.DIST(0,$I100/2,$L100,TRUE))*$C100+($J100="Steady Growth")*(AND(CW$4&gt;=$E100,CW$4&lt;=$G100)*((CW$4-$E100+1)/($I100*($I100+1)/2)*$C100))+($J100="custom")*CustomCF!CP100</f>
        <v>0</v>
      </c>
      <c r="CX100" s="19">
        <f>($J100="Bell Curve")*(_xlfn.NORM.DIST(AND(CX$4&gt;=$E100,CX$4&lt;=$G100)*(CX$4-$E100+1),$I100/2,$L100,TRUE)-_xlfn.NORM.DIST(AND(CX$4&gt;=$E100,CX$4&lt;=$G100)*(CW$4-$E100+1),$I100/2,$L100,TRUE))/(1-2*_xlfn.NORM.DIST(0,$I100/2,$L100,TRUE))*$C100+($J100="Steady Growth")*(AND(CX$4&gt;=$E100,CX$4&lt;=$G100)*((CX$4-$E100+1)/($I100*($I100+1)/2)*$C100))+($J100="custom")*CustomCF!CQ100</f>
        <v>0</v>
      </c>
      <c r="CY100" s="19">
        <f>($J100="Bell Curve")*(_xlfn.NORM.DIST(AND(CY$4&gt;=$E100,CY$4&lt;=$G100)*(CY$4-$E100+1),$I100/2,$L100,TRUE)-_xlfn.NORM.DIST(AND(CY$4&gt;=$E100,CY$4&lt;=$G100)*(CX$4-$E100+1),$I100/2,$L100,TRUE))/(1-2*_xlfn.NORM.DIST(0,$I100/2,$L100,TRUE))*$C100+($J100="Steady Growth")*(AND(CY$4&gt;=$E100,CY$4&lt;=$G100)*((CY$4-$E100+1)/($I100*($I100+1)/2)*$C100))+($J100="custom")*CustomCF!CR100</f>
        <v>0</v>
      </c>
      <c r="CZ100" s="19">
        <f>($J100="Bell Curve")*(_xlfn.NORM.DIST(AND(CZ$4&gt;=$E100,CZ$4&lt;=$G100)*(CZ$4-$E100+1),$I100/2,$L100,TRUE)-_xlfn.NORM.DIST(AND(CZ$4&gt;=$E100,CZ$4&lt;=$G100)*(CY$4-$E100+1),$I100/2,$L100,TRUE))/(1-2*_xlfn.NORM.DIST(0,$I100/2,$L100,TRUE))*$C100+($J100="Steady Growth")*(AND(CZ$4&gt;=$E100,CZ$4&lt;=$G100)*((CZ$4-$E100+1)/($I100*($I100+1)/2)*$C100))+($J100="custom")*CustomCF!CS100</f>
        <v>0</v>
      </c>
      <c r="DA100" s="19">
        <f>($J100="Bell Curve")*(_xlfn.NORM.DIST(AND(DA$4&gt;=$E100,DA$4&lt;=$G100)*(DA$4-$E100+1),$I100/2,$L100,TRUE)-_xlfn.NORM.DIST(AND(DA$4&gt;=$E100,DA$4&lt;=$G100)*(CZ$4-$E100+1),$I100/2,$L100,TRUE))/(1-2*_xlfn.NORM.DIST(0,$I100/2,$L100,TRUE))*$C100+($J100="Steady Growth")*(AND(DA$4&gt;=$E100,DA$4&lt;=$G100)*((DA$4-$E100+1)/($I100*($I100+1)/2)*$C100))+($J100="custom")*CustomCF!CT100</f>
        <v>0</v>
      </c>
      <c r="DB100" s="19">
        <f>($J100="Bell Curve")*(_xlfn.NORM.DIST(AND(DB$4&gt;=$E100,DB$4&lt;=$G100)*(DB$4-$E100+1),$I100/2,$L100,TRUE)-_xlfn.NORM.DIST(AND(DB$4&gt;=$E100,DB$4&lt;=$G100)*(DA$4-$E100+1),$I100/2,$L100,TRUE))/(1-2*_xlfn.NORM.DIST(0,$I100/2,$L100,TRUE))*$C100+($J100="Steady Growth")*(AND(DB$4&gt;=$E100,DB$4&lt;=$G100)*((DB$4-$E100+1)/($I100*($I100+1)/2)*$C100))+($J100="custom")*CustomCF!CU100</f>
        <v>0</v>
      </c>
      <c r="DC100" s="19">
        <f>($J100="Bell Curve")*(_xlfn.NORM.DIST(AND(DC$4&gt;=$E100,DC$4&lt;=$G100)*(DC$4-$E100+1),$I100/2,$L100,TRUE)-_xlfn.NORM.DIST(AND(DC$4&gt;=$E100,DC$4&lt;=$G100)*(DB$4-$E100+1),$I100/2,$L100,TRUE))/(1-2*_xlfn.NORM.DIST(0,$I100/2,$L100,TRUE))*$C100+($J100="Steady Growth")*(AND(DC$4&gt;=$E100,DC$4&lt;=$G100)*((DC$4-$E100+1)/($I100*($I100+1)/2)*$C100))+($J100="custom")*CustomCF!CV100</f>
        <v>0</v>
      </c>
      <c r="DD100" s="19">
        <f>($J100="Bell Curve")*(_xlfn.NORM.DIST(AND(DD$4&gt;=$E100,DD$4&lt;=$G100)*(DD$4-$E100+1),$I100/2,$L100,TRUE)-_xlfn.NORM.DIST(AND(DD$4&gt;=$E100,DD$4&lt;=$G100)*(DC$4-$E100+1),$I100/2,$L100,TRUE))/(1-2*_xlfn.NORM.DIST(0,$I100/2,$L100,TRUE))*$C100+($J100="Steady Growth")*(AND(DD$4&gt;=$E100,DD$4&lt;=$G100)*((DD$4-$E100+1)/($I100*($I100+1)/2)*$C100))+($J100="custom")*CustomCF!CW100</f>
        <v>0</v>
      </c>
      <c r="DE100" s="19">
        <f>($J100="Bell Curve")*(_xlfn.NORM.DIST(AND(DE$4&gt;=$E100,DE$4&lt;=$G100)*(DE$4-$E100+1),$I100/2,$L100,TRUE)-_xlfn.NORM.DIST(AND(DE$4&gt;=$E100,DE$4&lt;=$G100)*(DD$4-$E100+1),$I100/2,$L100,TRUE))/(1-2*_xlfn.NORM.DIST(0,$I100/2,$L100,TRUE))*$C100+($J100="Steady Growth")*(AND(DE$4&gt;=$E100,DE$4&lt;=$G100)*((DE$4-$E100+1)/($I100*($I100+1)/2)*$C100))+($J100="custom")*CustomCF!CX100</f>
        <v>0</v>
      </c>
      <c r="DF100" s="19">
        <f>($J100="Bell Curve")*(_xlfn.NORM.DIST(AND(DF$4&gt;=$E100,DF$4&lt;=$G100)*(DF$4-$E100+1),$I100/2,$L100,TRUE)-_xlfn.NORM.DIST(AND(DF$4&gt;=$E100,DF$4&lt;=$G100)*(DE$4-$E100+1),$I100/2,$L100,TRUE))/(1-2*_xlfn.NORM.DIST(0,$I100/2,$L100,TRUE))*$C100+($J100="Steady Growth")*(AND(DF$4&gt;=$E100,DF$4&lt;=$G100)*((DF$4-$E100+1)/($I100*($I100+1)/2)*$C100))+($J100="custom")*CustomCF!CY100</f>
        <v>0</v>
      </c>
      <c r="DG100" s="19">
        <f>($J100="Bell Curve")*(_xlfn.NORM.DIST(AND(DG$4&gt;=$E100,DG$4&lt;=$G100)*(DG$4-$E100+1),$I100/2,$L100,TRUE)-_xlfn.NORM.DIST(AND(DG$4&gt;=$E100,DG$4&lt;=$G100)*(DF$4-$E100+1),$I100/2,$L100,TRUE))/(1-2*_xlfn.NORM.DIST(0,$I100/2,$L100,TRUE))*$C100+($J100="Steady Growth")*(AND(DG$4&gt;=$E100,DG$4&lt;=$G100)*((DG$4-$E100+1)/($I100*($I100+1)/2)*$C100))+($J100="custom")*CustomCF!CZ100</f>
        <v>0</v>
      </c>
      <c r="DH100" s="19">
        <f>($J100="Bell Curve")*(_xlfn.NORM.DIST(AND(DH$4&gt;=$E100,DH$4&lt;=$G100)*(DH$4-$E100+1),$I100/2,$L100,TRUE)-_xlfn.NORM.DIST(AND(DH$4&gt;=$E100,DH$4&lt;=$G100)*(DG$4-$E100+1),$I100/2,$L100,TRUE))/(1-2*_xlfn.NORM.DIST(0,$I100/2,$L100,TRUE))*$C100+($J100="Steady Growth")*(AND(DH$4&gt;=$E100,DH$4&lt;=$G100)*((DH$4-$E100+1)/($I100*($I100+1)/2)*$C100))+($J100="custom")*CustomCF!DA100</f>
        <v>0</v>
      </c>
      <c r="DI100" s="19">
        <f>($J100="Bell Curve")*(_xlfn.NORM.DIST(AND(DI$4&gt;=$E100,DI$4&lt;=$G100)*(DI$4-$E100+1),$I100/2,$L100,TRUE)-_xlfn.NORM.DIST(AND(DI$4&gt;=$E100,DI$4&lt;=$G100)*(DH$4-$E100+1),$I100/2,$L100,TRUE))/(1-2*_xlfn.NORM.DIST(0,$I100/2,$L100,TRUE))*$C100+($J100="Steady Growth")*(AND(DI$4&gt;=$E100,DI$4&lt;=$G100)*((DI$4-$E100+1)/($I100*($I100+1)/2)*$C100))+($J100="custom")*CustomCF!DB100</f>
        <v>0</v>
      </c>
      <c r="DJ100" s="19">
        <f>($J100="Bell Curve")*(_xlfn.NORM.DIST(AND(DJ$4&gt;=$E100,DJ$4&lt;=$G100)*(DJ$4-$E100+1),$I100/2,$L100,TRUE)-_xlfn.NORM.DIST(AND(DJ$4&gt;=$E100,DJ$4&lt;=$G100)*(DI$4-$E100+1),$I100/2,$L100,TRUE))/(1-2*_xlfn.NORM.DIST(0,$I100/2,$L100,TRUE))*$C100+($J100="Steady Growth")*(AND(DJ$4&gt;=$E100,DJ$4&lt;=$G100)*((DJ$4-$E100+1)/($I100*($I100+1)/2)*$C100))+($J100="custom")*CustomCF!DC100</f>
        <v>0</v>
      </c>
      <c r="DK100" s="19">
        <f>($J100="Bell Curve")*(_xlfn.NORM.DIST(AND(DK$4&gt;=$E100,DK$4&lt;=$G100)*(DK$4-$E100+1),$I100/2,$L100,TRUE)-_xlfn.NORM.DIST(AND(DK$4&gt;=$E100,DK$4&lt;=$G100)*(DJ$4-$E100+1),$I100/2,$L100,TRUE))/(1-2*_xlfn.NORM.DIST(0,$I100/2,$L100,TRUE))*$C100+($J100="Steady Growth")*(AND(DK$4&gt;=$E100,DK$4&lt;=$G100)*((DK$4-$E100+1)/($I100*($I100+1)/2)*$C100))+($J100="custom")*CustomCF!DD100</f>
        <v>0</v>
      </c>
      <c r="DL100" s="19">
        <f>($J100="Bell Curve")*(_xlfn.NORM.DIST(AND(DL$4&gt;=$E100,DL$4&lt;=$G100)*(DL$4-$E100+1),$I100/2,$L100,TRUE)-_xlfn.NORM.DIST(AND(DL$4&gt;=$E100,DL$4&lt;=$G100)*(DK$4-$E100+1),$I100/2,$L100,TRUE))/(1-2*_xlfn.NORM.DIST(0,$I100/2,$L100,TRUE))*$C100+($J100="Steady Growth")*(AND(DL$4&gt;=$E100,DL$4&lt;=$G100)*((DL$4-$E100+1)/($I100*($I100+1)/2)*$C100))+($J100="custom")*CustomCF!DE100</f>
        <v>0</v>
      </c>
      <c r="DM100" s="19">
        <f>($J100="Bell Curve")*(_xlfn.NORM.DIST(AND(DM$4&gt;=$E100,DM$4&lt;=$G100)*(DM$4-$E100+1),$I100/2,$L100,TRUE)-_xlfn.NORM.DIST(AND(DM$4&gt;=$E100,DM$4&lt;=$G100)*(DL$4-$E100+1),$I100/2,$L100,TRUE))/(1-2*_xlfn.NORM.DIST(0,$I100/2,$L100,TRUE))*$C100+($J100="Steady Growth")*(AND(DM$4&gt;=$E100,DM$4&lt;=$G100)*((DM$4-$E100+1)/($I100*($I100+1)/2)*$C100))+($J100="custom")*CustomCF!DF100</f>
        <v>0</v>
      </c>
      <c r="DN100" s="19">
        <f>($J100="Bell Curve")*(_xlfn.NORM.DIST(AND(DN$4&gt;=$E100,DN$4&lt;=$G100)*(DN$4-$E100+1),$I100/2,$L100,TRUE)-_xlfn.NORM.DIST(AND(DN$4&gt;=$E100,DN$4&lt;=$G100)*(DM$4-$E100+1),$I100/2,$L100,TRUE))/(1-2*_xlfn.NORM.DIST(0,$I100/2,$L100,TRUE))*$C100+($J100="Steady Growth")*(AND(DN$4&gt;=$E100,DN$4&lt;=$G100)*((DN$4-$E100+1)/($I100*($I100+1)/2)*$C100))+($J100="custom")*CustomCF!DG100</f>
        <v>0</v>
      </c>
      <c r="DO100" s="19">
        <f>($J100="Bell Curve")*(_xlfn.NORM.DIST(AND(DO$4&gt;=$E100,DO$4&lt;=$G100)*(DO$4-$E100+1),$I100/2,$L100,TRUE)-_xlfn.NORM.DIST(AND(DO$4&gt;=$E100,DO$4&lt;=$G100)*(DN$4-$E100+1),$I100/2,$L100,TRUE))/(1-2*_xlfn.NORM.DIST(0,$I100/2,$L100,TRUE))*$C100+($J100="Steady Growth")*(AND(DO$4&gt;=$E100,DO$4&lt;=$G100)*((DO$4-$E100+1)/($I100*($I100+1)/2)*$C100))+($J100="custom")*CustomCF!DH100</f>
        <v>0</v>
      </c>
      <c r="DP100" s="19">
        <f>($J100="Bell Curve")*(_xlfn.NORM.DIST(AND(DP$4&gt;=$E100,DP$4&lt;=$G100)*(DP$4-$E100+1),$I100/2,$L100,TRUE)-_xlfn.NORM.DIST(AND(DP$4&gt;=$E100,DP$4&lt;=$G100)*(DO$4-$E100+1),$I100/2,$L100,TRUE))/(1-2*_xlfn.NORM.DIST(0,$I100/2,$L100,TRUE))*$C100+($J100="Steady Growth")*(AND(DP$4&gt;=$E100,DP$4&lt;=$G100)*((DP$4-$E100+1)/($I100*($I100+1)/2)*$C100))+($J100="custom")*CustomCF!DI100</f>
        <v>0</v>
      </c>
      <c r="DQ100" s="19">
        <f>($J100="Bell Curve")*(_xlfn.NORM.DIST(AND(DQ$4&gt;=$E100,DQ$4&lt;=$G100)*(DQ$4-$E100+1),$I100/2,$L100,TRUE)-_xlfn.NORM.DIST(AND(DQ$4&gt;=$E100,DQ$4&lt;=$G100)*(DP$4-$E100+1),$I100/2,$L100,TRUE))/(1-2*_xlfn.NORM.DIST(0,$I100/2,$L100,TRUE))*$C100+($J100="Steady Growth")*(AND(DQ$4&gt;=$E100,DQ$4&lt;=$G100)*((DQ$4-$E100+1)/($I100*($I100+1)/2)*$C100))+($J100="custom")*CustomCF!DJ100</f>
        <v>0</v>
      </c>
      <c r="DR100" s="19">
        <f>($J100="Bell Curve")*(_xlfn.NORM.DIST(AND(DR$4&gt;=$E100,DR$4&lt;=$G100)*(DR$4-$E100+1),$I100/2,$L100,TRUE)-_xlfn.NORM.DIST(AND(DR$4&gt;=$E100,DR$4&lt;=$G100)*(DQ$4-$E100+1),$I100/2,$L100,TRUE))/(1-2*_xlfn.NORM.DIST(0,$I100/2,$L100,TRUE))*$C100+($J100="Steady Growth")*(AND(DR$4&gt;=$E100,DR$4&lt;=$G100)*((DR$4-$E100+1)/($I100*($I100+1)/2)*$C100))+($J100="custom")*CustomCF!DK100</f>
        <v>0</v>
      </c>
      <c r="DS100" s="19">
        <f>($J100="Bell Curve")*(_xlfn.NORM.DIST(AND(DS$4&gt;=$E100,DS$4&lt;=$G100)*(DS$4-$E100+1),$I100/2,$L100,TRUE)-_xlfn.NORM.DIST(AND(DS$4&gt;=$E100,DS$4&lt;=$G100)*(DR$4-$E100+1),$I100/2,$L100,TRUE))/(1-2*_xlfn.NORM.DIST(0,$I100/2,$L100,TRUE))*$C100+($J100="Steady Growth")*(AND(DS$4&gt;=$E100,DS$4&lt;=$G100)*((DS$4-$E100+1)/($I100*($I100+1)/2)*$C100))+($J100="custom")*CustomCF!DL100</f>
        <v>0</v>
      </c>
      <c r="DT100" s="19">
        <f>($J100="Bell Curve")*(_xlfn.NORM.DIST(AND(DT$4&gt;=$E100,DT$4&lt;=$G100)*(DT$4-$E100+1),$I100/2,$L100,TRUE)-_xlfn.NORM.DIST(AND(DT$4&gt;=$E100,DT$4&lt;=$G100)*(DS$4-$E100+1),$I100/2,$L100,TRUE))/(1-2*_xlfn.NORM.DIST(0,$I100/2,$L100,TRUE))*$C100+($J100="Steady Growth")*(AND(DT$4&gt;=$E100,DT$4&lt;=$G100)*((DT$4-$E100+1)/($I100*($I100+1)/2)*$C100))+($J100="custom")*CustomCF!DM100</f>
        <v>0</v>
      </c>
      <c r="DU100" s="19">
        <f>($J100="Bell Curve")*(_xlfn.NORM.DIST(AND(DU$4&gt;=$E100,DU$4&lt;=$G100)*(DU$4-$E100+1),$I100/2,$L100,TRUE)-_xlfn.NORM.DIST(AND(DU$4&gt;=$E100,DU$4&lt;=$G100)*(DT$4-$E100+1),$I100/2,$L100,TRUE))/(1-2*_xlfn.NORM.DIST(0,$I100/2,$L100,TRUE))*$C100+($J100="Steady Growth")*(AND(DU$4&gt;=$E100,DU$4&lt;=$G100)*((DU$4-$E100+1)/($I100*($I100+1)/2)*$C100))+($J100="custom")*CustomCF!DN100</f>
        <v>0</v>
      </c>
      <c r="DV100" s="19">
        <f>($J100="Bell Curve")*(_xlfn.NORM.DIST(AND(DV$4&gt;=$E100,DV$4&lt;=$G100)*(DV$4-$E100+1),$I100/2,$L100,TRUE)-_xlfn.NORM.DIST(AND(DV$4&gt;=$E100,DV$4&lt;=$G100)*(DU$4-$E100+1),$I100/2,$L100,TRUE))/(1-2*_xlfn.NORM.DIST(0,$I100/2,$L100,TRUE))*$C100+($J100="Steady Growth")*(AND(DV$4&gt;=$E100,DV$4&lt;=$G100)*((DV$4-$E100+1)/($I100*($I100+1)/2)*$C100))+($J100="custom")*CustomCF!DO100</f>
        <v>0</v>
      </c>
      <c r="DW100" s="19">
        <f>($J100="Bell Curve")*(_xlfn.NORM.DIST(AND(DW$4&gt;=$E100,DW$4&lt;=$G100)*(DW$4-$E100+1),$I100/2,$L100,TRUE)-_xlfn.NORM.DIST(AND(DW$4&gt;=$E100,DW$4&lt;=$G100)*(DV$4-$E100+1),$I100/2,$L100,TRUE))/(1-2*_xlfn.NORM.DIST(0,$I100/2,$L100,TRUE))*$C100+($J100="Steady Growth")*(AND(DW$4&gt;=$E100,DW$4&lt;=$G100)*((DW$4-$E100+1)/($I100*($I100+1)/2)*$C100))+($J100="custom")*CustomCF!DP100</f>
        <v>0</v>
      </c>
      <c r="DX100" s="19">
        <f>($J100="Bell Curve")*(_xlfn.NORM.DIST(AND(DX$4&gt;=$E100,DX$4&lt;=$G100)*(DX$4-$E100+1),$I100/2,$L100,TRUE)-_xlfn.NORM.DIST(AND(DX$4&gt;=$E100,DX$4&lt;=$G100)*(DW$4-$E100+1),$I100/2,$L100,TRUE))/(1-2*_xlfn.NORM.DIST(0,$I100/2,$L100,TRUE))*$C100+($J100="Steady Growth")*(AND(DX$4&gt;=$E100,DX$4&lt;=$G100)*((DX$4-$E100+1)/($I100*($I100+1)/2)*$C100))+($J100="custom")*CustomCF!DQ100</f>
        <v>0</v>
      </c>
      <c r="DY100" s="19">
        <f>($J100="Bell Curve")*(_xlfn.NORM.DIST(AND(DY$4&gt;=$E100,DY$4&lt;=$G100)*(DY$4-$E100+1),$I100/2,$L100,TRUE)-_xlfn.NORM.DIST(AND(DY$4&gt;=$E100,DY$4&lt;=$G100)*(DX$4-$E100+1),$I100/2,$L100,TRUE))/(1-2*_xlfn.NORM.DIST(0,$I100/2,$L100,TRUE))*$C100+($J100="Steady Growth")*(AND(DY$4&gt;=$E100,DY$4&lt;=$G100)*((DY$4-$E100+1)/($I100*($I100+1)/2)*$C100))+($J100="custom")*CustomCF!DR100</f>
        <v>0</v>
      </c>
      <c r="DZ100" s="19">
        <f>($J100="Bell Curve")*(_xlfn.NORM.DIST(AND(DZ$4&gt;=$E100,DZ$4&lt;=$G100)*(DZ$4-$E100+1),$I100/2,$L100,TRUE)-_xlfn.NORM.DIST(AND(DZ$4&gt;=$E100,DZ$4&lt;=$G100)*(DY$4-$E100+1),$I100/2,$L100,TRUE))/(1-2*_xlfn.NORM.DIST(0,$I100/2,$L100,TRUE))*$C100+($J100="Steady Growth")*(AND(DZ$4&gt;=$E100,DZ$4&lt;=$G100)*((DZ$4-$E100+1)/($I100*($I100+1)/2)*$C100))+($J100="custom")*CustomCF!DS100</f>
        <v>0</v>
      </c>
      <c r="EA100" s="19">
        <f>($J100="Bell Curve")*(_xlfn.NORM.DIST(AND(EA$4&gt;=$E100,EA$4&lt;=$G100)*(EA$4-$E100+1),$I100/2,$L100,TRUE)-_xlfn.NORM.DIST(AND(EA$4&gt;=$E100,EA$4&lt;=$G100)*(DZ$4-$E100+1),$I100/2,$L100,TRUE))/(1-2*_xlfn.NORM.DIST(0,$I100/2,$L100,TRUE))*$C100+($J100="Steady Growth")*(AND(EA$4&gt;=$E100,EA$4&lt;=$G100)*((EA$4-$E100+1)/($I100*($I100+1)/2)*$C100))+($J100="custom")*CustomCF!DT100</f>
        <v>0</v>
      </c>
      <c r="EB100" s="19">
        <f>($J100="Bell Curve")*(_xlfn.NORM.DIST(AND(EB$4&gt;=$E100,EB$4&lt;=$G100)*(EB$4-$E100+1),$I100/2,$L100,TRUE)-_xlfn.NORM.DIST(AND(EB$4&gt;=$E100,EB$4&lt;=$G100)*(EA$4-$E100+1),$I100/2,$L100,TRUE))/(1-2*_xlfn.NORM.DIST(0,$I100/2,$L100,TRUE))*$C100+($J100="Steady Growth")*(AND(EB$4&gt;=$E100,EB$4&lt;=$G100)*((EB$4-$E100+1)/($I100*($I100+1)/2)*$C100))+($J100="custom")*CustomCF!DU100</f>
        <v>0</v>
      </c>
      <c r="EC100" s="19">
        <f>($J100="Bell Curve")*(_xlfn.NORM.DIST(AND(EC$4&gt;=$E100,EC$4&lt;=$G100)*(EC$4-$E100+1),$I100/2,$L100,TRUE)-_xlfn.NORM.DIST(AND(EC$4&gt;=$E100,EC$4&lt;=$G100)*(EB$4-$E100+1),$I100/2,$L100,TRUE))/(1-2*_xlfn.NORM.DIST(0,$I100/2,$L100,TRUE))*$C100+($J100="Steady Growth")*(AND(EC$4&gt;=$E100,EC$4&lt;=$G100)*((EC$4-$E100+1)/($I100*($I100+1)/2)*$C100))+($J100="custom")*CustomCF!DV100</f>
        <v>0</v>
      </c>
      <c r="ED100" s="19">
        <f>($J100="Bell Curve")*(_xlfn.NORM.DIST(AND(ED$4&gt;=$E100,ED$4&lt;=$G100)*(ED$4-$E100+1),$I100/2,$L100,TRUE)-_xlfn.NORM.DIST(AND(ED$4&gt;=$E100,ED$4&lt;=$G100)*(EC$4-$E100+1),$I100/2,$L100,TRUE))/(1-2*_xlfn.NORM.DIST(0,$I100/2,$L100,TRUE))*$C100+($J100="Steady Growth")*(AND(ED$4&gt;=$E100,ED$4&lt;=$G100)*((ED$4-$E100+1)/($I100*($I100+1)/2)*$C100))+($J100="custom")*CustomCF!DW100</f>
        <v>0</v>
      </c>
      <c r="EE100" s="19">
        <f>($J100="Bell Curve")*(_xlfn.NORM.DIST(AND(EE$4&gt;=$E100,EE$4&lt;=$G100)*(EE$4-$E100+1),$I100/2,$L100,TRUE)-_xlfn.NORM.DIST(AND(EE$4&gt;=$E100,EE$4&lt;=$G100)*(ED$4-$E100+1),$I100/2,$L100,TRUE))/(1-2*_xlfn.NORM.DIST(0,$I100/2,$L100,TRUE))*$C100+($J100="Steady Growth")*(AND(EE$4&gt;=$E100,EE$4&lt;=$G100)*((EE$4-$E100+1)/($I100*($I100+1)/2)*$C100))+($J100="custom")*CustomCF!DX100</f>
        <v>0</v>
      </c>
      <c r="EF100" s="121">
        <f>($J100="Bell Curve")*(_xlfn.NORM.DIST(AND(EF$4&gt;=$E100,EF$4&lt;=$G100)*(EF$4-$E100+1),$I100/2,$L100,TRUE)-_xlfn.NORM.DIST(AND(EF$4&gt;=$E100,EF$4&lt;=$G100)*(EE$4-$E100+1),$I100/2,$L100,TRUE))/(1-2*_xlfn.NORM.DIST(0,$I100/2,$L100,TRUE))*$C100+($J100="Steady Growth")*(AND(EF$4&gt;=$E100,EF$4&lt;=$G100)*((EF$4-$E100+1)/($I100*($I100+1)/2)*$C100))+($J100="custom")*CustomCF!DY100</f>
        <v>0</v>
      </c>
    </row>
    <row r="101" spans="2:136" hidden="1" outlineLevel="1" x14ac:dyDescent="0.2">
      <c r="B101" s="103">
        <f>Budget!W20</f>
        <v>0</v>
      </c>
      <c r="C101" s="19">
        <f>Budget!X20</f>
        <v>0</v>
      </c>
      <c r="D101" s="19" t="str">
        <f t="shared" si="37"/>
        <v/>
      </c>
      <c r="E101" s="92">
        <v>20</v>
      </c>
      <c r="F101" s="18">
        <f>IF(J101="Custom",CustomCF!E101,INDEX($P$6:$DY$6,MATCH(E101,CF!$P$4:$DY$4,0)))</f>
        <v>46630</v>
      </c>
      <c r="G101" s="92">
        <v>38</v>
      </c>
      <c r="H101" s="18">
        <f>IF(J101="Custom",CustomCF!F101,INDEX($P$6:$EF$6,MATCH(G101,$P$4:$EF$4,0)))</f>
        <v>47177</v>
      </c>
      <c r="I101" s="9">
        <f t="shared" si="32"/>
        <v>19</v>
      </c>
      <c r="J101" s="92" t="s">
        <v>30</v>
      </c>
      <c r="K101" s="92" t="s">
        <v>31</v>
      </c>
      <c r="L101" s="9">
        <f t="shared" si="38"/>
        <v>10000000</v>
      </c>
      <c r="M101" s="107">
        <f t="shared" si="39"/>
        <v>0</v>
      </c>
      <c r="N101" s="112" t="str">
        <f t="shared" si="31"/>
        <v>OK</v>
      </c>
      <c r="O101" s="112"/>
      <c r="P101" s="19">
        <f>($J101="Bell Curve")*(_xlfn.NORM.DIST(AND(P$4&gt;=$E101,P$4&lt;=$G101)*(P$4-$E101+1),$I101/2,$L101,TRUE)-_xlfn.NORM.DIST(AND(P$4&gt;=$E101,P$4&lt;=$G101)*(N$4-$E101+1),$I101/2,$L101,TRUE))/(1-2*_xlfn.NORM.DIST(0,$I101/2,$L101,TRUE))*$C101+($J101="Steady Growth")*(AND(P$4&gt;=$E101,P$4&lt;=$G101)*((P$4-$E101+1)/($I101*($I101+1)/2)*$C101))+($J101="custom")*CustomCF!I101</f>
        <v>0</v>
      </c>
      <c r="Q101" s="19">
        <f>($J101="Bell Curve")*(_xlfn.NORM.DIST(AND(Q$4&gt;=$E101,Q$4&lt;=$G101)*(Q$4-$E101+1),$I101/2,$L101,TRUE)-_xlfn.NORM.DIST(AND(Q$4&gt;=$E101,Q$4&lt;=$G101)*(P$4-$E101+1),$I101/2,$L101,TRUE))/(1-2*_xlfn.NORM.DIST(0,$I101/2,$L101,TRUE))*$C101+($J101="Steady Growth")*(AND(Q$4&gt;=$E101,Q$4&lt;=$G101)*((Q$4-$E101+1)/($I101*($I101+1)/2)*$C101))+($J101="custom")*CustomCF!J101</f>
        <v>0</v>
      </c>
      <c r="R101" s="19">
        <f>($J101="Bell Curve")*(_xlfn.NORM.DIST(AND(R$4&gt;=$E101,R$4&lt;=$G101)*(R$4-$E101+1),$I101/2,$L101,TRUE)-_xlfn.NORM.DIST(AND(R$4&gt;=$E101,R$4&lt;=$G101)*(Q$4-$E101+1),$I101/2,$L101,TRUE))/(1-2*_xlfn.NORM.DIST(0,$I101/2,$L101,TRUE))*$C101+($J101="Steady Growth")*(AND(R$4&gt;=$E101,R$4&lt;=$G101)*((R$4-$E101+1)/($I101*($I101+1)/2)*$C101))+($J101="custom")*CustomCF!K101</f>
        <v>0</v>
      </c>
      <c r="S101" s="19">
        <f>($J101="Bell Curve")*(_xlfn.NORM.DIST(AND(S$4&gt;=$E101,S$4&lt;=$G101)*(S$4-$E101+1),$I101/2,$L101,TRUE)-_xlfn.NORM.DIST(AND(S$4&gt;=$E101,S$4&lt;=$G101)*(R$4-$E101+1),$I101/2,$L101,TRUE))/(1-2*_xlfn.NORM.DIST(0,$I101/2,$L101,TRUE))*$C101+($J101="Steady Growth")*(AND(S$4&gt;=$E101,S$4&lt;=$G101)*((S$4-$E101+1)/($I101*($I101+1)/2)*$C101))+($J101="custom")*CustomCF!L101</f>
        <v>0</v>
      </c>
      <c r="T101" s="19">
        <f>($J101="Bell Curve")*(_xlfn.NORM.DIST(AND(T$4&gt;=$E101,T$4&lt;=$G101)*(T$4-$E101+1),$I101/2,$L101,TRUE)-_xlfn.NORM.DIST(AND(T$4&gt;=$E101,T$4&lt;=$G101)*(S$4-$E101+1),$I101/2,$L101,TRUE))/(1-2*_xlfn.NORM.DIST(0,$I101/2,$L101,TRUE))*$C101+($J101="Steady Growth")*(AND(T$4&gt;=$E101,T$4&lt;=$G101)*((T$4-$E101+1)/($I101*($I101+1)/2)*$C101))+($J101="custom")*CustomCF!M101</f>
        <v>0</v>
      </c>
      <c r="U101" s="19">
        <f>($J101="Bell Curve")*(_xlfn.NORM.DIST(AND(U$4&gt;=$E101,U$4&lt;=$G101)*(U$4-$E101+1),$I101/2,$L101,TRUE)-_xlfn.NORM.DIST(AND(U$4&gt;=$E101,U$4&lt;=$G101)*(T$4-$E101+1),$I101/2,$L101,TRUE))/(1-2*_xlfn.NORM.DIST(0,$I101/2,$L101,TRUE))*$C101+($J101="Steady Growth")*(AND(U$4&gt;=$E101,U$4&lt;=$G101)*((U$4-$E101+1)/($I101*($I101+1)/2)*$C101))+($J101="custom")*CustomCF!N101</f>
        <v>0</v>
      </c>
      <c r="V101" s="19">
        <f>($J101="Bell Curve")*(_xlfn.NORM.DIST(AND(V$4&gt;=$E101,V$4&lt;=$G101)*(V$4-$E101+1),$I101/2,$L101,TRUE)-_xlfn.NORM.DIST(AND(V$4&gt;=$E101,V$4&lt;=$G101)*(U$4-$E101+1),$I101/2,$L101,TRUE))/(1-2*_xlfn.NORM.DIST(0,$I101/2,$L101,TRUE))*$C101+($J101="Steady Growth")*(AND(V$4&gt;=$E101,V$4&lt;=$G101)*((V$4-$E101+1)/($I101*($I101+1)/2)*$C101))+($J101="custom")*CustomCF!O101</f>
        <v>0</v>
      </c>
      <c r="W101" s="19">
        <f>($J101="Bell Curve")*(_xlfn.NORM.DIST(AND(W$4&gt;=$E101,W$4&lt;=$G101)*(W$4-$E101+1),$I101/2,$L101,TRUE)-_xlfn.NORM.DIST(AND(W$4&gt;=$E101,W$4&lt;=$G101)*(V$4-$E101+1),$I101/2,$L101,TRUE))/(1-2*_xlfn.NORM.DIST(0,$I101/2,$L101,TRUE))*$C101+($J101="Steady Growth")*(AND(W$4&gt;=$E101,W$4&lt;=$G101)*((W$4-$E101+1)/($I101*($I101+1)/2)*$C101))+($J101="custom")*CustomCF!P101</f>
        <v>0</v>
      </c>
      <c r="X101" s="19">
        <f>($J101="Bell Curve")*(_xlfn.NORM.DIST(AND(X$4&gt;=$E101,X$4&lt;=$G101)*(X$4-$E101+1),$I101/2,$L101,TRUE)-_xlfn.NORM.DIST(AND(X$4&gt;=$E101,X$4&lt;=$G101)*(W$4-$E101+1),$I101/2,$L101,TRUE))/(1-2*_xlfn.NORM.DIST(0,$I101/2,$L101,TRUE))*$C101+($J101="Steady Growth")*(AND(X$4&gt;=$E101,X$4&lt;=$G101)*((X$4-$E101+1)/($I101*($I101+1)/2)*$C101))+($J101="custom")*CustomCF!Q101</f>
        <v>0</v>
      </c>
      <c r="Y101" s="19">
        <f>($J101="Bell Curve")*(_xlfn.NORM.DIST(AND(Y$4&gt;=$E101,Y$4&lt;=$G101)*(Y$4-$E101+1),$I101/2,$L101,TRUE)-_xlfn.NORM.DIST(AND(Y$4&gt;=$E101,Y$4&lt;=$G101)*(X$4-$E101+1),$I101/2,$L101,TRUE))/(1-2*_xlfn.NORM.DIST(0,$I101/2,$L101,TRUE))*$C101+($J101="Steady Growth")*(AND(Y$4&gt;=$E101,Y$4&lt;=$G101)*((Y$4-$E101+1)/($I101*($I101+1)/2)*$C101))+($J101="custom")*CustomCF!R101</f>
        <v>0</v>
      </c>
      <c r="Z101" s="19">
        <f>($J101="Bell Curve")*(_xlfn.NORM.DIST(AND(Z$4&gt;=$E101,Z$4&lt;=$G101)*(Z$4-$E101+1),$I101/2,$L101,TRUE)-_xlfn.NORM.DIST(AND(Z$4&gt;=$E101,Z$4&lt;=$G101)*(Y$4-$E101+1),$I101/2,$L101,TRUE))/(1-2*_xlfn.NORM.DIST(0,$I101/2,$L101,TRUE))*$C101+($J101="Steady Growth")*(AND(Z$4&gt;=$E101,Z$4&lt;=$G101)*((Z$4-$E101+1)/($I101*($I101+1)/2)*$C101))+($J101="custom")*CustomCF!S101</f>
        <v>0</v>
      </c>
      <c r="AA101" s="19">
        <f>($J101="Bell Curve")*(_xlfn.NORM.DIST(AND(AA$4&gt;=$E101,AA$4&lt;=$G101)*(AA$4-$E101+1),$I101/2,$L101,TRUE)-_xlfn.NORM.DIST(AND(AA$4&gt;=$E101,AA$4&lt;=$G101)*(Z$4-$E101+1),$I101/2,$L101,TRUE))/(1-2*_xlfn.NORM.DIST(0,$I101/2,$L101,TRUE))*$C101+($J101="Steady Growth")*(AND(AA$4&gt;=$E101,AA$4&lt;=$G101)*((AA$4-$E101+1)/($I101*($I101+1)/2)*$C101))+($J101="custom")*CustomCF!T101</f>
        <v>0</v>
      </c>
      <c r="AB101" s="19">
        <f>($J101="Bell Curve")*(_xlfn.NORM.DIST(AND(AB$4&gt;=$E101,AB$4&lt;=$G101)*(AB$4-$E101+1),$I101/2,$L101,TRUE)-_xlfn.NORM.DIST(AND(AB$4&gt;=$E101,AB$4&lt;=$G101)*(AA$4-$E101+1),$I101/2,$L101,TRUE))/(1-2*_xlfn.NORM.DIST(0,$I101/2,$L101,TRUE))*$C101+($J101="Steady Growth")*(AND(AB$4&gt;=$E101,AB$4&lt;=$G101)*((AB$4-$E101+1)/($I101*($I101+1)/2)*$C101))+($J101="custom")*CustomCF!U101</f>
        <v>0</v>
      </c>
      <c r="AC101" s="19">
        <f>($J101="Bell Curve")*(_xlfn.NORM.DIST(AND(AC$4&gt;=$E101,AC$4&lt;=$G101)*(AC$4-$E101+1),$I101/2,$L101,TRUE)-_xlfn.NORM.DIST(AND(AC$4&gt;=$E101,AC$4&lt;=$G101)*(AB$4-$E101+1),$I101/2,$L101,TRUE))/(1-2*_xlfn.NORM.DIST(0,$I101/2,$L101,TRUE))*$C101+($J101="Steady Growth")*(AND(AC$4&gt;=$E101,AC$4&lt;=$G101)*((AC$4-$E101+1)/($I101*($I101+1)/2)*$C101))+($J101="custom")*CustomCF!V101</f>
        <v>0</v>
      </c>
      <c r="AD101" s="19">
        <f>($J101="Bell Curve")*(_xlfn.NORM.DIST(AND(AD$4&gt;=$E101,AD$4&lt;=$G101)*(AD$4-$E101+1),$I101/2,$L101,TRUE)-_xlfn.NORM.DIST(AND(AD$4&gt;=$E101,AD$4&lt;=$G101)*(AC$4-$E101+1),$I101/2,$L101,TRUE))/(1-2*_xlfn.NORM.DIST(0,$I101/2,$L101,TRUE))*$C101+($J101="Steady Growth")*(AND(AD$4&gt;=$E101,AD$4&lt;=$G101)*((AD$4-$E101+1)/($I101*($I101+1)/2)*$C101))+($J101="custom")*CustomCF!W101</f>
        <v>0</v>
      </c>
      <c r="AE101" s="19">
        <f>($J101="Bell Curve")*(_xlfn.NORM.DIST(AND(AE$4&gt;=$E101,AE$4&lt;=$G101)*(AE$4-$E101+1),$I101/2,$L101,TRUE)-_xlfn.NORM.DIST(AND(AE$4&gt;=$E101,AE$4&lt;=$G101)*(AD$4-$E101+1),$I101/2,$L101,TRUE))/(1-2*_xlfn.NORM.DIST(0,$I101/2,$L101,TRUE))*$C101+($J101="Steady Growth")*(AND(AE$4&gt;=$E101,AE$4&lt;=$G101)*((AE$4-$E101+1)/($I101*($I101+1)/2)*$C101))+($J101="custom")*CustomCF!X101</f>
        <v>0</v>
      </c>
      <c r="AF101" s="19">
        <f>($J101="Bell Curve")*(_xlfn.NORM.DIST(AND(AF$4&gt;=$E101,AF$4&lt;=$G101)*(AF$4-$E101+1),$I101/2,$L101,TRUE)-_xlfn.NORM.DIST(AND(AF$4&gt;=$E101,AF$4&lt;=$G101)*(AE$4-$E101+1),$I101/2,$L101,TRUE))/(1-2*_xlfn.NORM.DIST(0,$I101/2,$L101,TRUE))*$C101+($J101="Steady Growth")*(AND(AF$4&gt;=$E101,AF$4&lt;=$G101)*((AF$4-$E101+1)/($I101*($I101+1)/2)*$C101))+($J101="custom")*CustomCF!Y101</f>
        <v>0</v>
      </c>
      <c r="AG101" s="19">
        <f>($J101="Bell Curve")*(_xlfn.NORM.DIST(AND(AG$4&gt;=$E101,AG$4&lt;=$G101)*(AG$4-$E101+1),$I101/2,$L101,TRUE)-_xlfn.NORM.DIST(AND(AG$4&gt;=$E101,AG$4&lt;=$G101)*(AF$4-$E101+1),$I101/2,$L101,TRUE))/(1-2*_xlfn.NORM.DIST(0,$I101/2,$L101,TRUE))*$C101+($J101="Steady Growth")*(AND(AG$4&gt;=$E101,AG$4&lt;=$G101)*((AG$4-$E101+1)/($I101*($I101+1)/2)*$C101))+($J101="custom")*CustomCF!Z101</f>
        <v>0</v>
      </c>
      <c r="AH101" s="19">
        <f>($J101="Bell Curve")*(_xlfn.NORM.DIST(AND(AH$4&gt;=$E101,AH$4&lt;=$G101)*(AH$4-$E101+1),$I101/2,$L101,TRUE)-_xlfn.NORM.DIST(AND(AH$4&gt;=$E101,AH$4&lt;=$G101)*(AG$4-$E101+1),$I101/2,$L101,TRUE))/(1-2*_xlfn.NORM.DIST(0,$I101/2,$L101,TRUE))*$C101+($J101="Steady Growth")*(AND(AH$4&gt;=$E101,AH$4&lt;=$G101)*((AH$4-$E101+1)/($I101*($I101+1)/2)*$C101))+($J101="custom")*CustomCF!AA101</f>
        <v>0</v>
      </c>
      <c r="AI101" s="19">
        <f>($J101="Bell Curve")*(_xlfn.NORM.DIST(AND(AI$4&gt;=$E101,AI$4&lt;=$G101)*(AI$4-$E101+1),$I101/2,$L101,TRUE)-_xlfn.NORM.DIST(AND(AI$4&gt;=$E101,AI$4&lt;=$G101)*(AH$4-$E101+1),$I101/2,$L101,TRUE))/(1-2*_xlfn.NORM.DIST(0,$I101/2,$L101,TRUE))*$C101+($J101="Steady Growth")*(AND(AI$4&gt;=$E101,AI$4&lt;=$G101)*((AI$4-$E101+1)/($I101*($I101+1)/2)*$C101))+($J101="custom")*CustomCF!AB101</f>
        <v>0</v>
      </c>
      <c r="AJ101" s="19">
        <f>($J101="Bell Curve")*(_xlfn.NORM.DIST(AND(AJ$4&gt;=$E101,AJ$4&lt;=$G101)*(AJ$4-$E101+1),$I101/2,$L101,TRUE)-_xlfn.NORM.DIST(AND(AJ$4&gt;=$E101,AJ$4&lt;=$G101)*(AI$4-$E101+1),$I101/2,$L101,TRUE))/(1-2*_xlfn.NORM.DIST(0,$I101/2,$L101,TRUE))*$C101+($J101="Steady Growth")*(AND(AJ$4&gt;=$E101,AJ$4&lt;=$G101)*((AJ$4-$E101+1)/($I101*($I101+1)/2)*$C101))+($J101="custom")*CustomCF!AC101</f>
        <v>0</v>
      </c>
      <c r="AK101" s="19">
        <f>($J101="Bell Curve")*(_xlfn.NORM.DIST(AND(AK$4&gt;=$E101,AK$4&lt;=$G101)*(AK$4-$E101+1),$I101/2,$L101,TRUE)-_xlfn.NORM.DIST(AND(AK$4&gt;=$E101,AK$4&lt;=$G101)*(AJ$4-$E101+1),$I101/2,$L101,TRUE))/(1-2*_xlfn.NORM.DIST(0,$I101/2,$L101,TRUE))*$C101+($J101="Steady Growth")*(AND(AK$4&gt;=$E101,AK$4&lt;=$G101)*((AK$4-$E101+1)/($I101*($I101+1)/2)*$C101))+($J101="custom")*CustomCF!AD101</f>
        <v>0</v>
      </c>
      <c r="AL101" s="19">
        <f>($J101="Bell Curve")*(_xlfn.NORM.DIST(AND(AL$4&gt;=$E101,AL$4&lt;=$G101)*(AL$4-$E101+1),$I101/2,$L101,TRUE)-_xlfn.NORM.DIST(AND(AL$4&gt;=$E101,AL$4&lt;=$G101)*(AK$4-$E101+1),$I101/2,$L101,TRUE))/(1-2*_xlfn.NORM.DIST(0,$I101/2,$L101,TRUE))*$C101+($J101="Steady Growth")*(AND(AL$4&gt;=$E101,AL$4&lt;=$G101)*((AL$4-$E101+1)/($I101*($I101+1)/2)*$C101))+($J101="custom")*CustomCF!AE101</f>
        <v>0</v>
      </c>
      <c r="AM101" s="19">
        <f>($J101="Bell Curve")*(_xlfn.NORM.DIST(AND(AM$4&gt;=$E101,AM$4&lt;=$G101)*(AM$4-$E101+1),$I101/2,$L101,TRUE)-_xlfn.NORM.DIST(AND(AM$4&gt;=$E101,AM$4&lt;=$G101)*(AL$4-$E101+1),$I101/2,$L101,TRUE))/(1-2*_xlfn.NORM.DIST(0,$I101/2,$L101,TRUE))*$C101+($J101="Steady Growth")*(AND(AM$4&gt;=$E101,AM$4&lt;=$G101)*((AM$4-$E101+1)/($I101*($I101+1)/2)*$C101))+($J101="custom")*CustomCF!AF101</f>
        <v>0</v>
      </c>
      <c r="AN101" s="19">
        <f>($J101="Bell Curve")*(_xlfn.NORM.DIST(AND(AN$4&gt;=$E101,AN$4&lt;=$G101)*(AN$4-$E101+1),$I101/2,$L101,TRUE)-_xlfn.NORM.DIST(AND(AN$4&gt;=$E101,AN$4&lt;=$G101)*(AM$4-$E101+1),$I101/2,$L101,TRUE))/(1-2*_xlfn.NORM.DIST(0,$I101/2,$L101,TRUE))*$C101+($J101="Steady Growth")*(AND(AN$4&gt;=$E101,AN$4&lt;=$G101)*((AN$4-$E101+1)/($I101*($I101+1)/2)*$C101))+($J101="custom")*CustomCF!AG101</f>
        <v>0</v>
      </c>
      <c r="AO101" s="19">
        <f>($J101="Bell Curve")*(_xlfn.NORM.DIST(AND(AO$4&gt;=$E101,AO$4&lt;=$G101)*(AO$4-$E101+1),$I101/2,$L101,TRUE)-_xlfn.NORM.DIST(AND(AO$4&gt;=$E101,AO$4&lt;=$G101)*(AN$4-$E101+1),$I101/2,$L101,TRUE))/(1-2*_xlfn.NORM.DIST(0,$I101/2,$L101,TRUE))*$C101+($J101="Steady Growth")*(AND(AO$4&gt;=$E101,AO$4&lt;=$G101)*((AO$4-$E101+1)/($I101*($I101+1)/2)*$C101))+($J101="custom")*CustomCF!AH101</f>
        <v>0</v>
      </c>
      <c r="AP101" s="19">
        <f>($J101="Bell Curve")*(_xlfn.NORM.DIST(AND(AP$4&gt;=$E101,AP$4&lt;=$G101)*(AP$4-$E101+1),$I101/2,$L101,TRUE)-_xlfn.NORM.DIST(AND(AP$4&gt;=$E101,AP$4&lt;=$G101)*(AO$4-$E101+1),$I101/2,$L101,TRUE))/(1-2*_xlfn.NORM.DIST(0,$I101/2,$L101,TRUE))*$C101+($J101="Steady Growth")*(AND(AP$4&gt;=$E101,AP$4&lt;=$G101)*((AP$4-$E101+1)/($I101*($I101+1)/2)*$C101))+($J101="custom")*CustomCF!AI101</f>
        <v>0</v>
      </c>
      <c r="AQ101" s="19">
        <f>($J101="Bell Curve")*(_xlfn.NORM.DIST(AND(AQ$4&gt;=$E101,AQ$4&lt;=$G101)*(AQ$4-$E101+1),$I101/2,$L101,TRUE)-_xlfn.NORM.DIST(AND(AQ$4&gt;=$E101,AQ$4&lt;=$G101)*(AP$4-$E101+1),$I101/2,$L101,TRUE))/(1-2*_xlfn.NORM.DIST(0,$I101/2,$L101,TRUE))*$C101+($J101="Steady Growth")*(AND(AQ$4&gt;=$E101,AQ$4&lt;=$G101)*((AQ$4-$E101+1)/($I101*($I101+1)/2)*$C101))+($J101="custom")*CustomCF!AJ101</f>
        <v>0</v>
      </c>
      <c r="AR101" s="19">
        <f>($J101="Bell Curve")*(_xlfn.NORM.DIST(AND(AR$4&gt;=$E101,AR$4&lt;=$G101)*(AR$4-$E101+1),$I101/2,$L101,TRUE)-_xlfn.NORM.DIST(AND(AR$4&gt;=$E101,AR$4&lt;=$G101)*(AQ$4-$E101+1),$I101/2,$L101,TRUE))/(1-2*_xlfn.NORM.DIST(0,$I101/2,$L101,TRUE))*$C101+($J101="Steady Growth")*(AND(AR$4&gt;=$E101,AR$4&lt;=$G101)*((AR$4-$E101+1)/($I101*($I101+1)/2)*$C101))+($J101="custom")*CustomCF!AK101</f>
        <v>0</v>
      </c>
      <c r="AS101" s="19">
        <f>($J101="Bell Curve")*(_xlfn.NORM.DIST(AND(AS$4&gt;=$E101,AS$4&lt;=$G101)*(AS$4-$E101+1),$I101/2,$L101,TRUE)-_xlfn.NORM.DIST(AND(AS$4&gt;=$E101,AS$4&lt;=$G101)*(AR$4-$E101+1),$I101/2,$L101,TRUE))/(1-2*_xlfn.NORM.DIST(0,$I101/2,$L101,TRUE))*$C101+($J101="Steady Growth")*(AND(AS$4&gt;=$E101,AS$4&lt;=$G101)*((AS$4-$E101+1)/($I101*($I101+1)/2)*$C101))+($J101="custom")*CustomCF!AL101</f>
        <v>0</v>
      </c>
      <c r="AT101" s="19">
        <f>($J101="Bell Curve")*(_xlfn.NORM.DIST(AND(AT$4&gt;=$E101,AT$4&lt;=$G101)*(AT$4-$E101+1),$I101/2,$L101,TRUE)-_xlfn.NORM.DIST(AND(AT$4&gt;=$E101,AT$4&lt;=$G101)*(AS$4-$E101+1),$I101/2,$L101,TRUE))/(1-2*_xlfn.NORM.DIST(0,$I101/2,$L101,TRUE))*$C101+($J101="Steady Growth")*(AND(AT$4&gt;=$E101,AT$4&lt;=$G101)*((AT$4-$E101+1)/($I101*($I101+1)/2)*$C101))+($J101="custom")*CustomCF!AM101</f>
        <v>0</v>
      </c>
      <c r="AU101" s="19">
        <f>($J101="Bell Curve")*(_xlfn.NORM.DIST(AND(AU$4&gt;=$E101,AU$4&lt;=$G101)*(AU$4-$E101+1),$I101/2,$L101,TRUE)-_xlfn.NORM.DIST(AND(AU$4&gt;=$E101,AU$4&lt;=$G101)*(AT$4-$E101+1),$I101/2,$L101,TRUE))/(1-2*_xlfn.NORM.DIST(0,$I101/2,$L101,TRUE))*$C101+($J101="Steady Growth")*(AND(AU$4&gt;=$E101,AU$4&lt;=$G101)*((AU$4-$E101+1)/($I101*($I101+1)/2)*$C101))+($J101="custom")*CustomCF!AN101</f>
        <v>0</v>
      </c>
      <c r="AV101" s="19">
        <f>($J101="Bell Curve")*(_xlfn.NORM.DIST(AND(AV$4&gt;=$E101,AV$4&lt;=$G101)*(AV$4-$E101+1),$I101/2,$L101,TRUE)-_xlfn.NORM.DIST(AND(AV$4&gt;=$E101,AV$4&lt;=$G101)*(AU$4-$E101+1),$I101/2,$L101,TRUE))/(1-2*_xlfn.NORM.DIST(0,$I101/2,$L101,TRUE))*$C101+($J101="Steady Growth")*(AND(AV$4&gt;=$E101,AV$4&lt;=$G101)*((AV$4-$E101+1)/($I101*($I101+1)/2)*$C101))+($J101="custom")*CustomCF!AO101</f>
        <v>0</v>
      </c>
      <c r="AW101" s="19">
        <f>($J101="Bell Curve")*(_xlfn.NORM.DIST(AND(AW$4&gt;=$E101,AW$4&lt;=$G101)*(AW$4-$E101+1),$I101/2,$L101,TRUE)-_xlfn.NORM.DIST(AND(AW$4&gt;=$E101,AW$4&lt;=$G101)*(AV$4-$E101+1),$I101/2,$L101,TRUE))/(1-2*_xlfn.NORM.DIST(0,$I101/2,$L101,TRUE))*$C101+($J101="Steady Growth")*(AND(AW$4&gt;=$E101,AW$4&lt;=$G101)*((AW$4-$E101+1)/($I101*($I101+1)/2)*$C101))+($J101="custom")*CustomCF!AP101</f>
        <v>0</v>
      </c>
      <c r="AX101" s="19">
        <f>($J101="Bell Curve")*(_xlfn.NORM.DIST(AND(AX$4&gt;=$E101,AX$4&lt;=$G101)*(AX$4-$E101+1),$I101/2,$L101,TRUE)-_xlfn.NORM.DIST(AND(AX$4&gt;=$E101,AX$4&lt;=$G101)*(AW$4-$E101+1),$I101/2,$L101,TRUE))/(1-2*_xlfn.NORM.DIST(0,$I101/2,$L101,TRUE))*$C101+($J101="Steady Growth")*(AND(AX$4&gt;=$E101,AX$4&lt;=$G101)*((AX$4-$E101+1)/($I101*($I101+1)/2)*$C101))+($J101="custom")*CustomCF!AQ101</f>
        <v>0</v>
      </c>
      <c r="AY101" s="19">
        <f>($J101="Bell Curve")*(_xlfn.NORM.DIST(AND(AY$4&gt;=$E101,AY$4&lt;=$G101)*(AY$4-$E101+1),$I101/2,$L101,TRUE)-_xlfn.NORM.DIST(AND(AY$4&gt;=$E101,AY$4&lt;=$G101)*(AX$4-$E101+1),$I101/2,$L101,TRUE))/(1-2*_xlfn.NORM.DIST(0,$I101/2,$L101,TRUE))*$C101+($J101="Steady Growth")*(AND(AY$4&gt;=$E101,AY$4&lt;=$G101)*((AY$4-$E101+1)/($I101*($I101+1)/2)*$C101))+($J101="custom")*CustomCF!AR101</f>
        <v>0</v>
      </c>
      <c r="AZ101" s="19">
        <f>($J101="Bell Curve")*(_xlfn.NORM.DIST(AND(AZ$4&gt;=$E101,AZ$4&lt;=$G101)*(AZ$4-$E101+1),$I101/2,$L101,TRUE)-_xlfn.NORM.DIST(AND(AZ$4&gt;=$E101,AZ$4&lt;=$G101)*(AY$4-$E101+1),$I101/2,$L101,TRUE))/(1-2*_xlfn.NORM.DIST(0,$I101/2,$L101,TRUE))*$C101+($J101="Steady Growth")*(AND(AZ$4&gt;=$E101,AZ$4&lt;=$G101)*((AZ$4-$E101+1)/($I101*($I101+1)/2)*$C101))+($J101="custom")*CustomCF!AS101</f>
        <v>0</v>
      </c>
      <c r="BA101" s="19">
        <f>($J101="Bell Curve")*(_xlfn.NORM.DIST(AND(BA$4&gt;=$E101,BA$4&lt;=$G101)*(BA$4-$E101+1),$I101/2,$L101,TRUE)-_xlfn.NORM.DIST(AND(BA$4&gt;=$E101,BA$4&lt;=$G101)*(AZ$4-$E101+1),$I101/2,$L101,TRUE))/(1-2*_xlfn.NORM.DIST(0,$I101/2,$L101,TRUE))*$C101+($J101="Steady Growth")*(AND(BA$4&gt;=$E101,BA$4&lt;=$G101)*((BA$4-$E101+1)/($I101*($I101+1)/2)*$C101))+($J101="custom")*CustomCF!AT101</f>
        <v>0</v>
      </c>
      <c r="BB101" s="19">
        <f>($J101="Bell Curve")*(_xlfn.NORM.DIST(AND(BB$4&gt;=$E101,BB$4&lt;=$G101)*(BB$4-$E101+1),$I101/2,$L101,TRUE)-_xlfn.NORM.DIST(AND(BB$4&gt;=$E101,BB$4&lt;=$G101)*(BA$4-$E101+1),$I101/2,$L101,TRUE))/(1-2*_xlfn.NORM.DIST(0,$I101/2,$L101,TRUE))*$C101+($J101="Steady Growth")*(AND(BB$4&gt;=$E101,BB$4&lt;=$G101)*((BB$4-$E101+1)/($I101*($I101+1)/2)*$C101))+($J101="custom")*CustomCF!AU101</f>
        <v>0</v>
      </c>
      <c r="BC101" s="19">
        <f>($J101="Bell Curve")*(_xlfn.NORM.DIST(AND(BC$4&gt;=$E101,BC$4&lt;=$G101)*(BC$4-$E101+1),$I101/2,$L101,TRUE)-_xlfn.NORM.DIST(AND(BC$4&gt;=$E101,BC$4&lt;=$G101)*(BB$4-$E101+1),$I101/2,$L101,TRUE))/(1-2*_xlfn.NORM.DIST(0,$I101/2,$L101,TRUE))*$C101+($J101="Steady Growth")*(AND(BC$4&gt;=$E101,BC$4&lt;=$G101)*((BC$4-$E101+1)/($I101*($I101+1)/2)*$C101))+($J101="custom")*CustomCF!AV101</f>
        <v>0</v>
      </c>
      <c r="BD101" s="19">
        <f>($J101="Bell Curve")*(_xlfn.NORM.DIST(AND(BD$4&gt;=$E101,BD$4&lt;=$G101)*(BD$4-$E101+1),$I101/2,$L101,TRUE)-_xlfn.NORM.DIST(AND(BD$4&gt;=$E101,BD$4&lt;=$G101)*(BC$4-$E101+1),$I101/2,$L101,TRUE))/(1-2*_xlfn.NORM.DIST(0,$I101/2,$L101,TRUE))*$C101+($J101="Steady Growth")*(AND(BD$4&gt;=$E101,BD$4&lt;=$G101)*((BD$4-$E101+1)/($I101*($I101+1)/2)*$C101))+($J101="custom")*CustomCF!AW101</f>
        <v>0</v>
      </c>
      <c r="BE101" s="19">
        <f>($J101="Bell Curve")*(_xlfn.NORM.DIST(AND(BE$4&gt;=$E101,BE$4&lt;=$G101)*(BE$4-$E101+1),$I101/2,$L101,TRUE)-_xlfn.NORM.DIST(AND(BE$4&gt;=$E101,BE$4&lt;=$G101)*(BD$4-$E101+1),$I101/2,$L101,TRUE))/(1-2*_xlfn.NORM.DIST(0,$I101/2,$L101,TRUE))*$C101+($J101="Steady Growth")*(AND(BE$4&gt;=$E101,BE$4&lt;=$G101)*((BE$4-$E101+1)/($I101*($I101+1)/2)*$C101))+($J101="custom")*CustomCF!AX101</f>
        <v>0</v>
      </c>
      <c r="BF101" s="19">
        <f>($J101="Bell Curve")*(_xlfn.NORM.DIST(AND(BF$4&gt;=$E101,BF$4&lt;=$G101)*(BF$4-$E101+1),$I101/2,$L101,TRUE)-_xlfn.NORM.DIST(AND(BF$4&gt;=$E101,BF$4&lt;=$G101)*(BE$4-$E101+1),$I101/2,$L101,TRUE))/(1-2*_xlfn.NORM.DIST(0,$I101/2,$L101,TRUE))*$C101+($J101="Steady Growth")*(AND(BF$4&gt;=$E101,BF$4&lt;=$G101)*((BF$4-$E101+1)/($I101*($I101+1)/2)*$C101))+($J101="custom")*CustomCF!AY101</f>
        <v>0</v>
      </c>
      <c r="BG101" s="19">
        <f>($J101="Bell Curve")*(_xlfn.NORM.DIST(AND(BG$4&gt;=$E101,BG$4&lt;=$G101)*(BG$4-$E101+1),$I101/2,$L101,TRUE)-_xlfn.NORM.DIST(AND(BG$4&gt;=$E101,BG$4&lt;=$G101)*(BF$4-$E101+1),$I101/2,$L101,TRUE))/(1-2*_xlfn.NORM.DIST(0,$I101/2,$L101,TRUE))*$C101+($J101="Steady Growth")*(AND(BG$4&gt;=$E101,BG$4&lt;=$G101)*((BG$4-$E101+1)/($I101*($I101+1)/2)*$C101))+($J101="custom")*CustomCF!AZ101</f>
        <v>0</v>
      </c>
      <c r="BH101" s="19">
        <f>($J101="Bell Curve")*(_xlfn.NORM.DIST(AND(BH$4&gt;=$E101,BH$4&lt;=$G101)*(BH$4-$E101+1),$I101/2,$L101,TRUE)-_xlfn.NORM.DIST(AND(BH$4&gt;=$E101,BH$4&lt;=$G101)*(BG$4-$E101+1),$I101/2,$L101,TRUE))/(1-2*_xlfn.NORM.DIST(0,$I101/2,$L101,TRUE))*$C101+($J101="Steady Growth")*(AND(BH$4&gt;=$E101,BH$4&lt;=$G101)*((BH$4-$E101+1)/($I101*($I101+1)/2)*$C101))+($J101="custom")*CustomCF!BA101</f>
        <v>0</v>
      </c>
      <c r="BI101" s="19">
        <f>($J101="Bell Curve")*(_xlfn.NORM.DIST(AND(BI$4&gt;=$E101,BI$4&lt;=$G101)*(BI$4-$E101+1),$I101/2,$L101,TRUE)-_xlfn.NORM.DIST(AND(BI$4&gt;=$E101,BI$4&lt;=$G101)*(BH$4-$E101+1),$I101/2,$L101,TRUE))/(1-2*_xlfn.NORM.DIST(0,$I101/2,$L101,TRUE))*$C101+($J101="Steady Growth")*(AND(BI$4&gt;=$E101,BI$4&lt;=$G101)*((BI$4-$E101+1)/($I101*($I101+1)/2)*$C101))+($J101="custom")*CustomCF!BB101</f>
        <v>0</v>
      </c>
      <c r="BJ101" s="19">
        <f>($J101="Bell Curve")*(_xlfn.NORM.DIST(AND(BJ$4&gt;=$E101,BJ$4&lt;=$G101)*(BJ$4-$E101+1),$I101/2,$L101,TRUE)-_xlfn.NORM.DIST(AND(BJ$4&gt;=$E101,BJ$4&lt;=$G101)*(BI$4-$E101+1),$I101/2,$L101,TRUE))/(1-2*_xlfn.NORM.DIST(0,$I101/2,$L101,TRUE))*$C101+($J101="Steady Growth")*(AND(BJ$4&gt;=$E101,BJ$4&lt;=$G101)*((BJ$4-$E101+1)/($I101*($I101+1)/2)*$C101))+($J101="custom")*CustomCF!BC101</f>
        <v>0</v>
      </c>
      <c r="BK101" s="19">
        <f>($J101="Bell Curve")*(_xlfn.NORM.DIST(AND(BK$4&gt;=$E101,BK$4&lt;=$G101)*(BK$4-$E101+1),$I101/2,$L101,TRUE)-_xlfn.NORM.DIST(AND(BK$4&gt;=$E101,BK$4&lt;=$G101)*(BJ$4-$E101+1),$I101/2,$L101,TRUE))/(1-2*_xlfn.NORM.DIST(0,$I101/2,$L101,TRUE))*$C101+($J101="Steady Growth")*(AND(BK$4&gt;=$E101,BK$4&lt;=$G101)*((BK$4-$E101+1)/($I101*($I101+1)/2)*$C101))+($J101="custom")*CustomCF!BD101</f>
        <v>0</v>
      </c>
      <c r="BL101" s="19">
        <f>($J101="Bell Curve")*(_xlfn.NORM.DIST(AND(BL$4&gt;=$E101,BL$4&lt;=$G101)*(BL$4-$E101+1),$I101/2,$L101,TRUE)-_xlfn.NORM.DIST(AND(BL$4&gt;=$E101,BL$4&lt;=$G101)*(BK$4-$E101+1),$I101/2,$L101,TRUE))/(1-2*_xlfn.NORM.DIST(0,$I101/2,$L101,TRUE))*$C101+($J101="Steady Growth")*(AND(BL$4&gt;=$E101,BL$4&lt;=$G101)*((BL$4-$E101+1)/($I101*($I101+1)/2)*$C101))+($J101="custom")*CustomCF!BE101</f>
        <v>0</v>
      </c>
      <c r="BM101" s="19">
        <f>($J101="Bell Curve")*(_xlfn.NORM.DIST(AND(BM$4&gt;=$E101,BM$4&lt;=$G101)*(BM$4-$E101+1),$I101/2,$L101,TRUE)-_xlfn.NORM.DIST(AND(BM$4&gt;=$E101,BM$4&lt;=$G101)*(BL$4-$E101+1),$I101/2,$L101,TRUE))/(1-2*_xlfn.NORM.DIST(0,$I101/2,$L101,TRUE))*$C101+($J101="Steady Growth")*(AND(BM$4&gt;=$E101,BM$4&lt;=$G101)*((BM$4-$E101+1)/($I101*($I101+1)/2)*$C101))+($J101="custom")*CustomCF!BF101</f>
        <v>0</v>
      </c>
      <c r="BN101" s="19">
        <f>($J101="Bell Curve")*(_xlfn.NORM.DIST(AND(BN$4&gt;=$E101,BN$4&lt;=$G101)*(BN$4-$E101+1),$I101/2,$L101,TRUE)-_xlfn.NORM.DIST(AND(BN$4&gt;=$E101,BN$4&lt;=$G101)*(BM$4-$E101+1),$I101/2,$L101,TRUE))/(1-2*_xlfn.NORM.DIST(0,$I101/2,$L101,TRUE))*$C101+($J101="Steady Growth")*(AND(BN$4&gt;=$E101,BN$4&lt;=$G101)*((BN$4-$E101+1)/($I101*($I101+1)/2)*$C101))+($J101="custom")*CustomCF!BG101</f>
        <v>0</v>
      </c>
      <c r="BO101" s="19">
        <f>($J101="Bell Curve")*(_xlfn.NORM.DIST(AND(BO$4&gt;=$E101,BO$4&lt;=$G101)*(BO$4-$E101+1),$I101/2,$L101,TRUE)-_xlfn.NORM.DIST(AND(BO$4&gt;=$E101,BO$4&lt;=$G101)*(BN$4-$E101+1),$I101/2,$L101,TRUE))/(1-2*_xlfn.NORM.DIST(0,$I101/2,$L101,TRUE))*$C101+($J101="Steady Growth")*(AND(BO$4&gt;=$E101,BO$4&lt;=$G101)*((BO$4-$E101+1)/($I101*($I101+1)/2)*$C101))+($J101="custom")*CustomCF!BH101</f>
        <v>0</v>
      </c>
      <c r="BP101" s="19">
        <f>($J101="Bell Curve")*(_xlfn.NORM.DIST(AND(BP$4&gt;=$E101,BP$4&lt;=$G101)*(BP$4-$E101+1),$I101/2,$L101,TRUE)-_xlfn.NORM.DIST(AND(BP$4&gt;=$E101,BP$4&lt;=$G101)*(BO$4-$E101+1),$I101/2,$L101,TRUE))/(1-2*_xlfn.NORM.DIST(0,$I101/2,$L101,TRUE))*$C101+($J101="Steady Growth")*(AND(BP$4&gt;=$E101,BP$4&lt;=$G101)*((BP$4-$E101+1)/($I101*($I101+1)/2)*$C101))+($J101="custom")*CustomCF!BI101</f>
        <v>0</v>
      </c>
      <c r="BQ101" s="19">
        <f>($J101="Bell Curve")*(_xlfn.NORM.DIST(AND(BQ$4&gt;=$E101,BQ$4&lt;=$G101)*(BQ$4-$E101+1),$I101/2,$L101,TRUE)-_xlfn.NORM.DIST(AND(BQ$4&gt;=$E101,BQ$4&lt;=$G101)*(BP$4-$E101+1),$I101/2,$L101,TRUE))/(1-2*_xlfn.NORM.DIST(0,$I101/2,$L101,TRUE))*$C101+($J101="Steady Growth")*(AND(BQ$4&gt;=$E101,BQ$4&lt;=$G101)*((BQ$4-$E101+1)/($I101*($I101+1)/2)*$C101))+($J101="custom")*CustomCF!BJ101</f>
        <v>0</v>
      </c>
      <c r="BR101" s="19">
        <f>($J101="Bell Curve")*(_xlfn.NORM.DIST(AND(BR$4&gt;=$E101,BR$4&lt;=$G101)*(BR$4-$E101+1),$I101/2,$L101,TRUE)-_xlfn.NORM.DIST(AND(BR$4&gt;=$E101,BR$4&lt;=$G101)*(BQ$4-$E101+1),$I101/2,$L101,TRUE))/(1-2*_xlfn.NORM.DIST(0,$I101/2,$L101,TRUE))*$C101+($J101="Steady Growth")*(AND(BR$4&gt;=$E101,BR$4&lt;=$G101)*((BR$4-$E101+1)/($I101*($I101+1)/2)*$C101))+($J101="custom")*CustomCF!BK101</f>
        <v>0</v>
      </c>
      <c r="BS101" s="19">
        <f>($J101="Bell Curve")*(_xlfn.NORM.DIST(AND(BS$4&gt;=$E101,BS$4&lt;=$G101)*(BS$4-$E101+1),$I101/2,$L101,TRUE)-_xlfn.NORM.DIST(AND(BS$4&gt;=$E101,BS$4&lt;=$G101)*(BR$4-$E101+1),$I101/2,$L101,TRUE))/(1-2*_xlfn.NORM.DIST(0,$I101/2,$L101,TRUE))*$C101+($J101="Steady Growth")*(AND(BS$4&gt;=$E101,BS$4&lt;=$G101)*((BS$4-$E101+1)/($I101*($I101+1)/2)*$C101))+($J101="custom")*CustomCF!BL101</f>
        <v>0</v>
      </c>
      <c r="BT101" s="19">
        <f>($J101="Bell Curve")*(_xlfn.NORM.DIST(AND(BT$4&gt;=$E101,BT$4&lt;=$G101)*(BT$4-$E101+1),$I101/2,$L101,TRUE)-_xlfn.NORM.DIST(AND(BT$4&gt;=$E101,BT$4&lt;=$G101)*(BS$4-$E101+1),$I101/2,$L101,TRUE))/(1-2*_xlfn.NORM.DIST(0,$I101/2,$L101,TRUE))*$C101+($J101="Steady Growth")*(AND(BT$4&gt;=$E101,BT$4&lt;=$G101)*((BT$4-$E101+1)/($I101*($I101+1)/2)*$C101))+($J101="custom")*CustomCF!BM101</f>
        <v>0</v>
      </c>
      <c r="BU101" s="19">
        <f>($J101="Bell Curve")*(_xlfn.NORM.DIST(AND(BU$4&gt;=$E101,BU$4&lt;=$G101)*(BU$4-$E101+1),$I101/2,$L101,TRUE)-_xlfn.NORM.DIST(AND(BU$4&gt;=$E101,BU$4&lt;=$G101)*(BT$4-$E101+1),$I101/2,$L101,TRUE))/(1-2*_xlfn.NORM.DIST(0,$I101/2,$L101,TRUE))*$C101+($J101="Steady Growth")*(AND(BU$4&gt;=$E101,BU$4&lt;=$G101)*((BU$4-$E101+1)/($I101*($I101+1)/2)*$C101))+($J101="custom")*CustomCF!BN101</f>
        <v>0</v>
      </c>
      <c r="BV101" s="19">
        <f>($J101="Bell Curve")*(_xlfn.NORM.DIST(AND(BV$4&gt;=$E101,BV$4&lt;=$G101)*(BV$4-$E101+1),$I101/2,$L101,TRUE)-_xlfn.NORM.DIST(AND(BV$4&gt;=$E101,BV$4&lt;=$G101)*(BU$4-$E101+1),$I101/2,$L101,TRUE))/(1-2*_xlfn.NORM.DIST(0,$I101/2,$L101,TRUE))*$C101+($J101="Steady Growth")*(AND(BV$4&gt;=$E101,BV$4&lt;=$G101)*((BV$4-$E101+1)/($I101*($I101+1)/2)*$C101))+($J101="custom")*CustomCF!BO101</f>
        <v>0</v>
      </c>
      <c r="BW101" s="19">
        <f>($J101="Bell Curve")*(_xlfn.NORM.DIST(AND(BW$4&gt;=$E101,BW$4&lt;=$G101)*(BW$4-$E101+1),$I101/2,$L101,TRUE)-_xlfn.NORM.DIST(AND(BW$4&gt;=$E101,BW$4&lt;=$G101)*(BV$4-$E101+1),$I101/2,$L101,TRUE))/(1-2*_xlfn.NORM.DIST(0,$I101/2,$L101,TRUE))*$C101+($J101="Steady Growth")*(AND(BW$4&gt;=$E101,BW$4&lt;=$G101)*((BW$4-$E101+1)/($I101*($I101+1)/2)*$C101))+($J101="custom")*CustomCF!BP101</f>
        <v>0</v>
      </c>
      <c r="BX101" s="19">
        <f>($J101="Bell Curve")*(_xlfn.NORM.DIST(AND(BX$4&gt;=$E101,BX$4&lt;=$G101)*(BX$4-$E101+1),$I101/2,$L101,TRUE)-_xlfn.NORM.DIST(AND(BX$4&gt;=$E101,BX$4&lt;=$G101)*(BW$4-$E101+1),$I101/2,$L101,TRUE))/(1-2*_xlfn.NORM.DIST(0,$I101/2,$L101,TRUE))*$C101+($J101="Steady Growth")*(AND(BX$4&gt;=$E101,BX$4&lt;=$G101)*((BX$4-$E101+1)/($I101*($I101+1)/2)*$C101))+($J101="custom")*CustomCF!BQ101</f>
        <v>0</v>
      </c>
      <c r="BY101" s="19">
        <f>($J101="Bell Curve")*(_xlfn.NORM.DIST(AND(BY$4&gt;=$E101,BY$4&lt;=$G101)*(BY$4-$E101+1),$I101/2,$L101,TRUE)-_xlfn.NORM.DIST(AND(BY$4&gt;=$E101,BY$4&lt;=$G101)*(BX$4-$E101+1),$I101/2,$L101,TRUE))/(1-2*_xlfn.NORM.DIST(0,$I101/2,$L101,TRUE))*$C101+($J101="Steady Growth")*(AND(BY$4&gt;=$E101,BY$4&lt;=$G101)*((BY$4-$E101+1)/($I101*($I101+1)/2)*$C101))+($J101="custom")*CustomCF!BR101</f>
        <v>0</v>
      </c>
      <c r="BZ101" s="19">
        <f>($J101="Bell Curve")*(_xlfn.NORM.DIST(AND(BZ$4&gt;=$E101,BZ$4&lt;=$G101)*(BZ$4-$E101+1),$I101/2,$L101,TRUE)-_xlfn.NORM.DIST(AND(BZ$4&gt;=$E101,BZ$4&lt;=$G101)*(BY$4-$E101+1),$I101/2,$L101,TRUE))/(1-2*_xlfn.NORM.DIST(0,$I101/2,$L101,TRUE))*$C101+($J101="Steady Growth")*(AND(BZ$4&gt;=$E101,BZ$4&lt;=$G101)*((BZ$4-$E101+1)/($I101*($I101+1)/2)*$C101))+($J101="custom")*CustomCF!BS101</f>
        <v>0</v>
      </c>
      <c r="CA101" s="19">
        <f>($J101="Bell Curve")*(_xlfn.NORM.DIST(AND(CA$4&gt;=$E101,CA$4&lt;=$G101)*(CA$4-$E101+1),$I101/2,$L101,TRUE)-_xlfn.NORM.DIST(AND(CA$4&gt;=$E101,CA$4&lt;=$G101)*(BZ$4-$E101+1),$I101/2,$L101,TRUE))/(1-2*_xlfn.NORM.DIST(0,$I101/2,$L101,TRUE))*$C101+($J101="Steady Growth")*(AND(CA$4&gt;=$E101,CA$4&lt;=$G101)*((CA$4-$E101+1)/($I101*($I101+1)/2)*$C101))+($J101="custom")*CustomCF!BT101</f>
        <v>0</v>
      </c>
      <c r="CB101" s="19">
        <f>($J101="Bell Curve")*(_xlfn.NORM.DIST(AND(CB$4&gt;=$E101,CB$4&lt;=$G101)*(CB$4-$E101+1),$I101/2,$L101,TRUE)-_xlfn.NORM.DIST(AND(CB$4&gt;=$E101,CB$4&lt;=$G101)*(CA$4-$E101+1),$I101/2,$L101,TRUE))/(1-2*_xlfn.NORM.DIST(0,$I101/2,$L101,TRUE))*$C101+($J101="Steady Growth")*(AND(CB$4&gt;=$E101,CB$4&lt;=$G101)*((CB$4-$E101+1)/($I101*($I101+1)/2)*$C101))+($J101="custom")*CustomCF!BU101</f>
        <v>0</v>
      </c>
      <c r="CC101" s="19">
        <f>($J101="Bell Curve")*(_xlfn.NORM.DIST(AND(CC$4&gt;=$E101,CC$4&lt;=$G101)*(CC$4-$E101+1),$I101/2,$L101,TRUE)-_xlfn.NORM.DIST(AND(CC$4&gt;=$E101,CC$4&lt;=$G101)*(CB$4-$E101+1),$I101/2,$L101,TRUE))/(1-2*_xlfn.NORM.DIST(0,$I101/2,$L101,TRUE))*$C101+($J101="Steady Growth")*(AND(CC$4&gt;=$E101,CC$4&lt;=$G101)*((CC$4-$E101+1)/($I101*($I101+1)/2)*$C101))+($J101="custom")*CustomCF!BV101</f>
        <v>0</v>
      </c>
      <c r="CD101" s="19">
        <f>($J101="Bell Curve")*(_xlfn.NORM.DIST(AND(CD$4&gt;=$E101,CD$4&lt;=$G101)*(CD$4-$E101+1),$I101/2,$L101,TRUE)-_xlfn.NORM.DIST(AND(CD$4&gt;=$E101,CD$4&lt;=$G101)*(CC$4-$E101+1),$I101/2,$L101,TRUE))/(1-2*_xlfn.NORM.DIST(0,$I101/2,$L101,TRUE))*$C101+($J101="Steady Growth")*(AND(CD$4&gt;=$E101,CD$4&lt;=$G101)*((CD$4-$E101+1)/($I101*($I101+1)/2)*$C101))+($J101="custom")*CustomCF!BW101</f>
        <v>0</v>
      </c>
      <c r="CE101" s="19">
        <f>($J101="Bell Curve")*(_xlfn.NORM.DIST(AND(CE$4&gt;=$E101,CE$4&lt;=$G101)*(CE$4-$E101+1),$I101/2,$L101,TRUE)-_xlfn.NORM.DIST(AND(CE$4&gt;=$E101,CE$4&lt;=$G101)*(CD$4-$E101+1),$I101/2,$L101,TRUE))/(1-2*_xlfn.NORM.DIST(0,$I101/2,$L101,TRUE))*$C101+($J101="Steady Growth")*(AND(CE$4&gt;=$E101,CE$4&lt;=$G101)*((CE$4-$E101+1)/($I101*($I101+1)/2)*$C101))+($J101="custom")*CustomCF!BX101</f>
        <v>0</v>
      </c>
      <c r="CF101" s="19">
        <f>($J101="Bell Curve")*(_xlfn.NORM.DIST(AND(CF$4&gt;=$E101,CF$4&lt;=$G101)*(CF$4-$E101+1),$I101/2,$L101,TRUE)-_xlfn.NORM.DIST(AND(CF$4&gt;=$E101,CF$4&lt;=$G101)*(CE$4-$E101+1),$I101/2,$L101,TRUE))/(1-2*_xlfn.NORM.DIST(0,$I101/2,$L101,TRUE))*$C101+($J101="Steady Growth")*(AND(CF$4&gt;=$E101,CF$4&lt;=$G101)*((CF$4-$E101+1)/($I101*($I101+1)/2)*$C101))+($J101="custom")*CustomCF!BY101</f>
        <v>0</v>
      </c>
      <c r="CG101" s="19">
        <f>($J101="Bell Curve")*(_xlfn.NORM.DIST(AND(CG$4&gt;=$E101,CG$4&lt;=$G101)*(CG$4-$E101+1),$I101/2,$L101,TRUE)-_xlfn.NORM.DIST(AND(CG$4&gt;=$E101,CG$4&lt;=$G101)*(CF$4-$E101+1),$I101/2,$L101,TRUE))/(1-2*_xlfn.NORM.DIST(0,$I101/2,$L101,TRUE))*$C101+($J101="Steady Growth")*(AND(CG$4&gt;=$E101,CG$4&lt;=$G101)*((CG$4-$E101+1)/($I101*($I101+1)/2)*$C101))+($J101="custom")*CustomCF!BZ101</f>
        <v>0</v>
      </c>
      <c r="CH101" s="19">
        <f>($J101="Bell Curve")*(_xlfn.NORM.DIST(AND(CH$4&gt;=$E101,CH$4&lt;=$G101)*(CH$4-$E101+1),$I101/2,$L101,TRUE)-_xlfn.NORM.DIST(AND(CH$4&gt;=$E101,CH$4&lt;=$G101)*(CG$4-$E101+1),$I101/2,$L101,TRUE))/(1-2*_xlfn.NORM.DIST(0,$I101/2,$L101,TRUE))*$C101+($J101="Steady Growth")*(AND(CH$4&gt;=$E101,CH$4&lt;=$G101)*((CH$4-$E101+1)/($I101*($I101+1)/2)*$C101))+($J101="custom")*CustomCF!CA101</f>
        <v>0</v>
      </c>
      <c r="CI101" s="19">
        <f>($J101="Bell Curve")*(_xlfn.NORM.DIST(AND(CI$4&gt;=$E101,CI$4&lt;=$G101)*(CI$4-$E101+1),$I101/2,$L101,TRUE)-_xlfn.NORM.DIST(AND(CI$4&gt;=$E101,CI$4&lt;=$G101)*(CH$4-$E101+1),$I101/2,$L101,TRUE))/(1-2*_xlfn.NORM.DIST(0,$I101/2,$L101,TRUE))*$C101+($J101="Steady Growth")*(AND(CI$4&gt;=$E101,CI$4&lt;=$G101)*((CI$4-$E101+1)/($I101*($I101+1)/2)*$C101))+($J101="custom")*CustomCF!CB101</f>
        <v>0</v>
      </c>
      <c r="CJ101" s="19">
        <f>($J101="Bell Curve")*(_xlfn.NORM.DIST(AND(CJ$4&gt;=$E101,CJ$4&lt;=$G101)*(CJ$4-$E101+1),$I101/2,$L101,TRUE)-_xlfn.NORM.DIST(AND(CJ$4&gt;=$E101,CJ$4&lt;=$G101)*(CI$4-$E101+1),$I101/2,$L101,TRUE))/(1-2*_xlfn.NORM.DIST(0,$I101/2,$L101,TRUE))*$C101+($J101="Steady Growth")*(AND(CJ$4&gt;=$E101,CJ$4&lt;=$G101)*((CJ$4-$E101+1)/($I101*($I101+1)/2)*$C101))+($J101="custom")*CustomCF!CC101</f>
        <v>0</v>
      </c>
      <c r="CK101" s="19">
        <f>($J101="Bell Curve")*(_xlfn.NORM.DIST(AND(CK$4&gt;=$E101,CK$4&lt;=$G101)*(CK$4-$E101+1),$I101/2,$L101,TRUE)-_xlfn.NORM.DIST(AND(CK$4&gt;=$E101,CK$4&lt;=$G101)*(CJ$4-$E101+1),$I101/2,$L101,TRUE))/(1-2*_xlfn.NORM.DIST(0,$I101/2,$L101,TRUE))*$C101+($J101="Steady Growth")*(AND(CK$4&gt;=$E101,CK$4&lt;=$G101)*((CK$4-$E101+1)/($I101*($I101+1)/2)*$C101))+($J101="custom")*CustomCF!CD101</f>
        <v>0</v>
      </c>
      <c r="CL101" s="19">
        <f>($J101="Bell Curve")*(_xlfn.NORM.DIST(AND(CL$4&gt;=$E101,CL$4&lt;=$G101)*(CL$4-$E101+1),$I101/2,$L101,TRUE)-_xlfn.NORM.DIST(AND(CL$4&gt;=$E101,CL$4&lt;=$G101)*(CK$4-$E101+1),$I101/2,$L101,TRUE))/(1-2*_xlfn.NORM.DIST(0,$I101/2,$L101,TRUE))*$C101+($J101="Steady Growth")*(AND(CL$4&gt;=$E101,CL$4&lt;=$G101)*((CL$4-$E101+1)/($I101*($I101+1)/2)*$C101))+($J101="custom")*CustomCF!CE101</f>
        <v>0</v>
      </c>
      <c r="CM101" s="19">
        <f>($J101="Bell Curve")*(_xlfn.NORM.DIST(AND(CM$4&gt;=$E101,CM$4&lt;=$G101)*(CM$4-$E101+1),$I101/2,$L101,TRUE)-_xlfn.NORM.DIST(AND(CM$4&gt;=$E101,CM$4&lt;=$G101)*(CL$4-$E101+1),$I101/2,$L101,TRUE))/(1-2*_xlfn.NORM.DIST(0,$I101/2,$L101,TRUE))*$C101+($J101="Steady Growth")*(AND(CM$4&gt;=$E101,CM$4&lt;=$G101)*((CM$4-$E101+1)/($I101*($I101+1)/2)*$C101))+($J101="custom")*CustomCF!CF101</f>
        <v>0</v>
      </c>
      <c r="CN101" s="19">
        <f>($J101="Bell Curve")*(_xlfn.NORM.DIST(AND(CN$4&gt;=$E101,CN$4&lt;=$G101)*(CN$4-$E101+1),$I101/2,$L101,TRUE)-_xlfn.NORM.DIST(AND(CN$4&gt;=$E101,CN$4&lt;=$G101)*(CM$4-$E101+1),$I101/2,$L101,TRUE))/(1-2*_xlfn.NORM.DIST(0,$I101/2,$L101,TRUE))*$C101+($J101="Steady Growth")*(AND(CN$4&gt;=$E101,CN$4&lt;=$G101)*((CN$4-$E101+1)/($I101*($I101+1)/2)*$C101))+($J101="custom")*CustomCF!CG101</f>
        <v>0</v>
      </c>
      <c r="CO101" s="19">
        <f>($J101="Bell Curve")*(_xlfn.NORM.DIST(AND(CO$4&gt;=$E101,CO$4&lt;=$G101)*(CO$4-$E101+1),$I101/2,$L101,TRUE)-_xlfn.NORM.DIST(AND(CO$4&gt;=$E101,CO$4&lt;=$G101)*(CN$4-$E101+1),$I101/2,$L101,TRUE))/(1-2*_xlfn.NORM.DIST(0,$I101/2,$L101,TRUE))*$C101+($J101="Steady Growth")*(AND(CO$4&gt;=$E101,CO$4&lt;=$G101)*((CO$4-$E101+1)/($I101*($I101+1)/2)*$C101))+($J101="custom")*CustomCF!CH101</f>
        <v>0</v>
      </c>
      <c r="CP101" s="19">
        <f>($J101="Bell Curve")*(_xlfn.NORM.DIST(AND(CP$4&gt;=$E101,CP$4&lt;=$G101)*(CP$4-$E101+1),$I101/2,$L101,TRUE)-_xlfn.NORM.DIST(AND(CP$4&gt;=$E101,CP$4&lt;=$G101)*(CO$4-$E101+1),$I101/2,$L101,TRUE))/(1-2*_xlfn.NORM.DIST(0,$I101/2,$L101,TRUE))*$C101+($J101="Steady Growth")*(AND(CP$4&gt;=$E101,CP$4&lt;=$G101)*((CP$4-$E101+1)/($I101*($I101+1)/2)*$C101))+($J101="custom")*CustomCF!CI101</f>
        <v>0</v>
      </c>
      <c r="CQ101" s="19">
        <f>($J101="Bell Curve")*(_xlfn.NORM.DIST(AND(CQ$4&gt;=$E101,CQ$4&lt;=$G101)*(CQ$4-$E101+1),$I101/2,$L101,TRUE)-_xlfn.NORM.DIST(AND(CQ$4&gt;=$E101,CQ$4&lt;=$G101)*(CP$4-$E101+1),$I101/2,$L101,TRUE))/(1-2*_xlfn.NORM.DIST(0,$I101/2,$L101,TRUE))*$C101+($J101="Steady Growth")*(AND(CQ$4&gt;=$E101,CQ$4&lt;=$G101)*((CQ$4-$E101+1)/($I101*($I101+1)/2)*$C101))+($J101="custom")*CustomCF!CJ101</f>
        <v>0</v>
      </c>
      <c r="CR101" s="19">
        <f>($J101="Bell Curve")*(_xlfn.NORM.DIST(AND(CR$4&gt;=$E101,CR$4&lt;=$G101)*(CR$4-$E101+1),$I101/2,$L101,TRUE)-_xlfn.NORM.DIST(AND(CR$4&gt;=$E101,CR$4&lt;=$G101)*(CQ$4-$E101+1),$I101/2,$L101,TRUE))/(1-2*_xlfn.NORM.DIST(0,$I101/2,$L101,TRUE))*$C101+($J101="Steady Growth")*(AND(CR$4&gt;=$E101,CR$4&lt;=$G101)*((CR$4-$E101+1)/($I101*($I101+1)/2)*$C101))+($J101="custom")*CustomCF!CK101</f>
        <v>0</v>
      </c>
      <c r="CS101" s="19">
        <f>($J101="Bell Curve")*(_xlfn.NORM.DIST(AND(CS$4&gt;=$E101,CS$4&lt;=$G101)*(CS$4-$E101+1),$I101/2,$L101,TRUE)-_xlfn.NORM.DIST(AND(CS$4&gt;=$E101,CS$4&lt;=$G101)*(CR$4-$E101+1),$I101/2,$L101,TRUE))/(1-2*_xlfn.NORM.DIST(0,$I101/2,$L101,TRUE))*$C101+($J101="Steady Growth")*(AND(CS$4&gt;=$E101,CS$4&lt;=$G101)*((CS$4-$E101+1)/($I101*($I101+1)/2)*$C101))+($J101="custom")*CustomCF!CL101</f>
        <v>0</v>
      </c>
      <c r="CT101" s="19">
        <f>($J101="Bell Curve")*(_xlfn.NORM.DIST(AND(CT$4&gt;=$E101,CT$4&lt;=$G101)*(CT$4-$E101+1),$I101/2,$L101,TRUE)-_xlfn.NORM.DIST(AND(CT$4&gt;=$E101,CT$4&lt;=$G101)*(CS$4-$E101+1),$I101/2,$L101,TRUE))/(1-2*_xlfn.NORM.DIST(0,$I101/2,$L101,TRUE))*$C101+($J101="Steady Growth")*(AND(CT$4&gt;=$E101,CT$4&lt;=$G101)*((CT$4-$E101+1)/($I101*($I101+1)/2)*$C101))+($J101="custom")*CustomCF!CM101</f>
        <v>0</v>
      </c>
      <c r="CU101" s="19">
        <f>($J101="Bell Curve")*(_xlfn.NORM.DIST(AND(CU$4&gt;=$E101,CU$4&lt;=$G101)*(CU$4-$E101+1),$I101/2,$L101,TRUE)-_xlfn.NORM.DIST(AND(CU$4&gt;=$E101,CU$4&lt;=$G101)*(CT$4-$E101+1),$I101/2,$L101,TRUE))/(1-2*_xlfn.NORM.DIST(0,$I101/2,$L101,TRUE))*$C101+($J101="Steady Growth")*(AND(CU$4&gt;=$E101,CU$4&lt;=$G101)*((CU$4-$E101+1)/($I101*($I101+1)/2)*$C101))+($J101="custom")*CustomCF!CN101</f>
        <v>0</v>
      </c>
      <c r="CV101" s="19">
        <f>($J101="Bell Curve")*(_xlfn.NORM.DIST(AND(CV$4&gt;=$E101,CV$4&lt;=$G101)*(CV$4-$E101+1),$I101/2,$L101,TRUE)-_xlfn.NORM.DIST(AND(CV$4&gt;=$E101,CV$4&lt;=$G101)*(CU$4-$E101+1),$I101/2,$L101,TRUE))/(1-2*_xlfn.NORM.DIST(0,$I101/2,$L101,TRUE))*$C101+($J101="Steady Growth")*(AND(CV$4&gt;=$E101,CV$4&lt;=$G101)*((CV$4-$E101+1)/($I101*($I101+1)/2)*$C101))+($J101="custom")*CustomCF!CO101</f>
        <v>0</v>
      </c>
      <c r="CW101" s="19">
        <f>($J101="Bell Curve")*(_xlfn.NORM.DIST(AND(CW$4&gt;=$E101,CW$4&lt;=$G101)*(CW$4-$E101+1),$I101/2,$L101,TRUE)-_xlfn.NORM.DIST(AND(CW$4&gt;=$E101,CW$4&lt;=$G101)*(CV$4-$E101+1),$I101/2,$L101,TRUE))/(1-2*_xlfn.NORM.DIST(0,$I101/2,$L101,TRUE))*$C101+($J101="Steady Growth")*(AND(CW$4&gt;=$E101,CW$4&lt;=$G101)*((CW$4-$E101+1)/($I101*($I101+1)/2)*$C101))+($J101="custom")*CustomCF!CP101</f>
        <v>0</v>
      </c>
      <c r="CX101" s="19">
        <f>($J101="Bell Curve")*(_xlfn.NORM.DIST(AND(CX$4&gt;=$E101,CX$4&lt;=$G101)*(CX$4-$E101+1),$I101/2,$L101,TRUE)-_xlfn.NORM.DIST(AND(CX$4&gt;=$E101,CX$4&lt;=$G101)*(CW$4-$E101+1),$I101/2,$L101,TRUE))/(1-2*_xlfn.NORM.DIST(0,$I101/2,$L101,TRUE))*$C101+($J101="Steady Growth")*(AND(CX$4&gt;=$E101,CX$4&lt;=$G101)*((CX$4-$E101+1)/($I101*($I101+1)/2)*$C101))+($J101="custom")*CustomCF!CQ101</f>
        <v>0</v>
      </c>
      <c r="CY101" s="19">
        <f>($J101="Bell Curve")*(_xlfn.NORM.DIST(AND(CY$4&gt;=$E101,CY$4&lt;=$G101)*(CY$4-$E101+1),$I101/2,$L101,TRUE)-_xlfn.NORM.DIST(AND(CY$4&gt;=$E101,CY$4&lt;=$G101)*(CX$4-$E101+1),$I101/2,$L101,TRUE))/(1-2*_xlfn.NORM.DIST(0,$I101/2,$L101,TRUE))*$C101+($J101="Steady Growth")*(AND(CY$4&gt;=$E101,CY$4&lt;=$G101)*((CY$4-$E101+1)/($I101*($I101+1)/2)*$C101))+($J101="custom")*CustomCF!CR101</f>
        <v>0</v>
      </c>
      <c r="CZ101" s="19">
        <f>($J101="Bell Curve")*(_xlfn.NORM.DIST(AND(CZ$4&gt;=$E101,CZ$4&lt;=$G101)*(CZ$4-$E101+1),$I101/2,$L101,TRUE)-_xlfn.NORM.DIST(AND(CZ$4&gt;=$E101,CZ$4&lt;=$G101)*(CY$4-$E101+1),$I101/2,$L101,TRUE))/(1-2*_xlfn.NORM.DIST(0,$I101/2,$L101,TRUE))*$C101+($J101="Steady Growth")*(AND(CZ$4&gt;=$E101,CZ$4&lt;=$G101)*((CZ$4-$E101+1)/($I101*($I101+1)/2)*$C101))+($J101="custom")*CustomCF!CS101</f>
        <v>0</v>
      </c>
      <c r="DA101" s="19">
        <f>($J101="Bell Curve")*(_xlfn.NORM.DIST(AND(DA$4&gt;=$E101,DA$4&lt;=$G101)*(DA$4-$E101+1),$I101/2,$L101,TRUE)-_xlfn.NORM.DIST(AND(DA$4&gt;=$E101,DA$4&lt;=$G101)*(CZ$4-$E101+1),$I101/2,$L101,TRUE))/(1-2*_xlfn.NORM.DIST(0,$I101/2,$L101,TRUE))*$C101+($J101="Steady Growth")*(AND(DA$4&gt;=$E101,DA$4&lt;=$G101)*((DA$4-$E101+1)/($I101*($I101+1)/2)*$C101))+($J101="custom")*CustomCF!CT101</f>
        <v>0</v>
      </c>
      <c r="DB101" s="19">
        <f>($J101="Bell Curve")*(_xlfn.NORM.DIST(AND(DB$4&gt;=$E101,DB$4&lt;=$G101)*(DB$4-$E101+1),$I101/2,$L101,TRUE)-_xlfn.NORM.DIST(AND(DB$4&gt;=$E101,DB$4&lt;=$G101)*(DA$4-$E101+1),$I101/2,$L101,TRUE))/(1-2*_xlfn.NORM.DIST(0,$I101/2,$L101,TRUE))*$C101+($J101="Steady Growth")*(AND(DB$4&gt;=$E101,DB$4&lt;=$G101)*((DB$4-$E101+1)/($I101*($I101+1)/2)*$C101))+($J101="custom")*CustomCF!CU101</f>
        <v>0</v>
      </c>
      <c r="DC101" s="19">
        <f>($J101="Bell Curve")*(_xlfn.NORM.DIST(AND(DC$4&gt;=$E101,DC$4&lt;=$G101)*(DC$4-$E101+1),$I101/2,$L101,TRUE)-_xlfn.NORM.DIST(AND(DC$4&gt;=$E101,DC$4&lt;=$G101)*(DB$4-$E101+1),$I101/2,$L101,TRUE))/(1-2*_xlfn.NORM.DIST(0,$I101/2,$L101,TRUE))*$C101+($J101="Steady Growth")*(AND(DC$4&gt;=$E101,DC$4&lt;=$G101)*((DC$4-$E101+1)/($I101*($I101+1)/2)*$C101))+($J101="custom")*CustomCF!CV101</f>
        <v>0</v>
      </c>
      <c r="DD101" s="19">
        <f>($J101="Bell Curve")*(_xlfn.NORM.DIST(AND(DD$4&gt;=$E101,DD$4&lt;=$G101)*(DD$4-$E101+1),$I101/2,$L101,TRUE)-_xlfn.NORM.DIST(AND(DD$4&gt;=$E101,DD$4&lt;=$G101)*(DC$4-$E101+1),$I101/2,$L101,TRUE))/(1-2*_xlfn.NORM.DIST(0,$I101/2,$L101,TRUE))*$C101+($J101="Steady Growth")*(AND(DD$4&gt;=$E101,DD$4&lt;=$G101)*((DD$4-$E101+1)/($I101*($I101+1)/2)*$C101))+($J101="custom")*CustomCF!CW101</f>
        <v>0</v>
      </c>
      <c r="DE101" s="19">
        <f>($J101="Bell Curve")*(_xlfn.NORM.DIST(AND(DE$4&gt;=$E101,DE$4&lt;=$G101)*(DE$4-$E101+1),$I101/2,$L101,TRUE)-_xlfn.NORM.DIST(AND(DE$4&gt;=$E101,DE$4&lt;=$G101)*(DD$4-$E101+1),$I101/2,$L101,TRUE))/(1-2*_xlfn.NORM.DIST(0,$I101/2,$L101,TRUE))*$C101+($J101="Steady Growth")*(AND(DE$4&gt;=$E101,DE$4&lt;=$G101)*((DE$4-$E101+1)/($I101*($I101+1)/2)*$C101))+($J101="custom")*CustomCF!CX101</f>
        <v>0</v>
      </c>
      <c r="DF101" s="19">
        <f>($J101="Bell Curve")*(_xlfn.NORM.DIST(AND(DF$4&gt;=$E101,DF$4&lt;=$G101)*(DF$4-$E101+1),$I101/2,$L101,TRUE)-_xlfn.NORM.DIST(AND(DF$4&gt;=$E101,DF$4&lt;=$G101)*(DE$4-$E101+1),$I101/2,$L101,TRUE))/(1-2*_xlfn.NORM.DIST(0,$I101/2,$L101,TRUE))*$C101+($J101="Steady Growth")*(AND(DF$4&gt;=$E101,DF$4&lt;=$G101)*((DF$4-$E101+1)/($I101*($I101+1)/2)*$C101))+($J101="custom")*CustomCF!CY101</f>
        <v>0</v>
      </c>
      <c r="DG101" s="19">
        <f>($J101="Bell Curve")*(_xlfn.NORM.DIST(AND(DG$4&gt;=$E101,DG$4&lt;=$G101)*(DG$4-$E101+1),$I101/2,$L101,TRUE)-_xlfn.NORM.DIST(AND(DG$4&gt;=$E101,DG$4&lt;=$G101)*(DF$4-$E101+1),$I101/2,$L101,TRUE))/(1-2*_xlfn.NORM.DIST(0,$I101/2,$L101,TRUE))*$C101+($J101="Steady Growth")*(AND(DG$4&gt;=$E101,DG$4&lt;=$G101)*((DG$4-$E101+1)/($I101*($I101+1)/2)*$C101))+($J101="custom")*CustomCF!CZ101</f>
        <v>0</v>
      </c>
      <c r="DH101" s="19">
        <f>($J101="Bell Curve")*(_xlfn.NORM.DIST(AND(DH$4&gt;=$E101,DH$4&lt;=$G101)*(DH$4-$E101+1),$I101/2,$L101,TRUE)-_xlfn.NORM.DIST(AND(DH$4&gt;=$E101,DH$4&lt;=$G101)*(DG$4-$E101+1),$I101/2,$L101,TRUE))/(1-2*_xlfn.NORM.DIST(0,$I101/2,$L101,TRUE))*$C101+($J101="Steady Growth")*(AND(DH$4&gt;=$E101,DH$4&lt;=$G101)*((DH$4-$E101+1)/($I101*($I101+1)/2)*$C101))+($J101="custom")*CustomCF!DA101</f>
        <v>0</v>
      </c>
      <c r="DI101" s="19">
        <f>($J101="Bell Curve")*(_xlfn.NORM.DIST(AND(DI$4&gt;=$E101,DI$4&lt;=$G101)*(DI$4-$E101+1),$I101/2,$L101,TRUE)-_xlfn.NORM.DIST(AND(DI$4&gt;=$E101,DI$4&lt;=$G101)*(DH$4-$E101+1),$I101/2,$L101,TRUE))/(1-2*_xlfn.NORM.DIST(0,$I101/2,$L101,TRUE))*$C101+($J101="Steady Growth")*(AND(DI$4&gt;=$E101,DI$4&lt;=$G101)*((DI$4-$E101+1)/($I101*($I101+1)/2)*$C101))+($J101="custom")*CustomCF!DB101</f>
        <v>0</v>
      </c>
      <c r="DJ101" s="19">
        <f>($J101="Bell Curve")*(_xlfn.NORM.DIST(AND(DJ$4&gt;=$E101,DJ$4&lt;=$G101)*(DJ$4-$E101+1),$I101/2,$L101,TRUE)-_xlfn.NORM.DIST(AND(DJ$4&gt;=$E101,DJ$4&lt;=$G101)*(DI$4-$E101+1),$I101/2,$L101,TRUE))/(1-2*_xlfn.NORM.DIST(0,$I101/2,$L101,TRUE))*$C101+($J101="Steady Growth")*(AND(DJ$4&gt;=$E101,DJ$4&lt;=$G101)*((DJ$4-$E101+1)/($I101*($I101+1)/2)*$C101))+($J101="custom")*CustomCF!DC101</f>
        <v>0</v>
      </c>
      <c r="DK101" s="19">
        <f>($J101="Bell Curve")*(_xlfn.NORM.DIST(AND(DK$4&gt;=$E101,DK$4&lt;=$G101)*(DK$4-$E101+1),$I101/2,$L101,TRUE)-_xlfn.NORM.DIST(AND(DK$4&gt;=$E101,DK$4&lt;=$G101)*(DJ$4-$E101+1),$I101/2,$L101,TRUE))/(1-2*_xlfn.NORM.DIST(0,$I101/2,$L101,TRUE))*$C101+($J101="Steady Growth")*(AND(DK$4&gt;=$E101,DK$4&lt;=$G101)*((DK$4-$E101+1)/($I101*($I101+1)/2)*$C101))+($J101="custom")*CustomCF!DD101</f>
        <v>0</v>
      </c>
      <c r="DL101" s="19">
        <f>($J101="Bell Curve")*(_xlfn.NORM.DIST(AND(DL$4&gt;=$E101,DL$4&lt;=$G101)*(DL$4-$E101+1),$I101/2,$L101,TRUE)-_xlfn.NORM.DIST(AND(DL$4&gt;=$E101,DL$4&lt;=$G101)*(DK$4-$E101+1),$I101/2,$L101,TRUE))/(1-2*_xlfn.NORM.DIST(0,$I101/2,$L101,TRUE))*$C101+($J101="Steady Growth")*(AND(DL$4&gt;=$E101,DL$4&lt;=$G101)*((DL$4-$E101+1)/($I101*($I101+1)/2)*$C101))+($J101="custom")*CustomCF!DE101</f>
        <v>0</v>
      </c>
      <c r="DM101" s="19">
        <f>($J101="Bell Curve")*(_xlfn.NORM.DIST(AND(DM$4&gt;=$E101,DM$4&lt;=$G101)*(DM$4-$E101+1),$I101/2,$L101,TRUE)-_xlfn.NORM.DIST(AND(DM$4&gt;=$E101,DM$4&lt;=$G101)*(DL$4-$E101+1),$I101/2,$L101,TRUE))/(1-2*_xlfn.NORM.DIST(0,$I101/2,$L101,TRUE))*$C101+($J101="Steady Growth")*(AND(DM$4&gt;=$E101,DM$4&lt;=$G101)*((DM$4-$E101+1)/($I101*($I101+1)/2)*$C101))+($J101="custom")*CustomCF!DF101</f>
        <v>0</v>
      </c>
      <c r="DN101" s="19">
        <f>($J101="Bell Curve")*(_xlfn.NORM.DIST(AND(DN$4&gt;=$E101,DN$4&lt;=$G101)*(DN$4-$E101+1),$I101/2,$L101,TRUE)-_xlfn.NORM.DIST(AND(DN$4&gt;=$E101,DN$4&lt;=$G101)*(DM$4-$E101+1),$I101/2,$L101,TRUE))/(1-2*_xlfn.NORM.DIST(0,$I101/2,$L101,TRUE))*$C101+($J101="Steady Growth")*(AND(DN$4&gt;=$E101,DN$4&lt;=$G101)*((DN$4-$E101+1)/($I101*($I101+1)/2)*$C101))+($J101="custom")*CustomCF!DG101</f>
        <v>0</v>
      </c>
      <c r="DO101" s="19">
        <f>($J101="Bell Curve")*(_xlfn.NORM.DIST(AND(DO$4&gt;=$E101,DO$4&lt;=$G101)*(DO$4-$E101+1),$I101/2,$L101,TRUE)-_xlfn.NORM.DIST(AND(DO$4&gt;=$E101,DO$4&lt;=$G101)*(DN$4-$E101+1),$I101/2,$L101,TRUE))/(1-2*_xlfn.NORM.DIST(0,$I101/2,$L101,TRUE))*$C101+($J101="Steady Growth")*(AND(DO$4&gt;=$E101,DO$4&lt;=$G101)*((DO$4-$E101+1)/($I101*($I101+1)/2)*$C101))+($J101="custom")*CustomCF!DH101</f>
        <v>0</v>
      </c>
      <c r="DP101" s="19">
        <f>($J101="Bell Curve")*(_xlfn.NORM.DIST(AND(DP$4&gt;=$E101,DP$4&lt;=$G101)*(DP$4-$E101+1),$I101/2,$L101,TRUE)-_xlfn.NORM.DIST(AND(DP$4&gt;=$E101,DP$4&lt;=$G101)*(DO$4-$E101+1),$I101/2,$L101,TRUE))/(1-2*_xlfn.NORM.DIST(0,$I101/2,$L101,TRUE))*$C101+($J101="Steady Growth")*(AND(DP$4&gt;=$E101,DP$4&lt;=$G101)*((DP$4-$E101+1)/($I101*($I101+1)/2)*$C101))+($J101="custom")*CustomCF!DI101</f>
        <v>0</v>
      </c>
      <c r="DQ101" s="19">
        <f>($J101="Bell Curve")*(_xlfn.NORM.DIST(AND(DQ$4&gt;=$E101,DQ$4&lt;=$G101)*(DQ$4-$E101+1),$I101/2,$L101,TRUE)-_xlfn.NORM.DIST(AND(DQ$4&gt;=$E101,DQ$4&lt;=$G101)*(DP$4-$E101+1),$I101/2,$L101,TRUE))/(1-2*_xlfn.NORM.DIST(0,$I101/2,$L101,TRUE))*$C101+($J101="Steady Growth")*(AND(DQ$4&gt;=$E101,DQ$4&lt;=$G101)*((DQ$4-$E101+1)/($I101*($I101+1)/2)*$C101))+($J101="custom")*CustomCF!DJ101</f>
        <v>0</v>
      </c>
      <c r="DR101" s="19">
        <f>($J101="Bell Curve")*(_xlfn.NORM.DIST(AND(DR$4&gt;=$E101,DR$4&lt;=$G101)*(DR$4-$E101+1),$I101/2,$L101,TRUE)-_xlfn.NORM.DIST(AND(DR$4&gt;=$E101,DR$4&lt;=$G101)*(DQ$4-$E101+1),$I101/2,$L101,TRUE))/(1-2*_xlfn.NORM.DIST(0,$I101/2,$L101,TRUE))*$C101+($J101="Steady Growth")*(AND(DR$4&gt;=$E101,DR$4&lt;=$G101)*((DR$4-$E101+1)/($I101*($I101+1)/2)*$C101))+($J101="custom")*CustomCF!DK101</f>
        <v>0</v>
      </c>
      <c r="DS101" s="19">
        <f>($J101="Bell Curve")*(_xlfn.NORM.DIST(AND(DS$4&gt;=$E101,DS$4&lt;=$G101)*(DS$4-$E101+1),$I101/2,$L101,TRUE)-_xlfn.NORM.DIST(AND(DS$4&gt;=$E101,DS$4&lt;=$G101)*(DR$4-$E101+1),$I101/2,$L101,TRUE))/(1-2*_xlfn.NORM.DIST(0,$I101/2,$L101,TRUE))*$C101+($J101="Steady Growth")*(AND(DS$4&gt;=$E101,DS$4&lt;=$G101)*((DS$4-$E101+1)/($I101*($I101+1)/2)*$C101))+($J101="custom")*CustomCF!DL101</f>
        <v>0</v>
      </c>
      <c r="DT101" s="19">
        <f>($J101="Bell Curve")*(_xlfn.NORM.DIST(AND(DT$4&gt;=$E101,DT$4&lt;=$G101)*(DT$4-$E101+1),$I101/2,$L101,TRUE)-_xlfn.NORM.DIST(AND(DT$4&gt;=$E101,DT$4&lt;=$G101)*(DS$4-$E101+1),$I101/2,$L101,TRUE))/(1-2*_xlfn.NORM.DIST(0,$I101/2,$L101,TRUE))*$C101+($J101="Steady Growth")*(AND(DT$4&gt;=$E101,DT$4&lt;=$G101)*((DT$4-$E101+1)/($I101*($I101+1)/2)*$C101))+($J101="custom")*CustomCF!DM101</f>
        <v>0</v>
      </c>
      <c r="DU101" s="19">
        <f>($J101="Bell Curve")*(_xlfn.NORM.DIST(AND(DU$4&gt;=$E101,DU$4&lt;=$G101)*(DU$4-$E101+1),$I101/2,$L101,TRUE)-_xlfn.NORM.DIST(AND(DU$4&gt;=$E101,DU$4&lt;=$G101)*(DT$4-$E101+1),$I101/2,$L101,TRUE))/(1-2*_xlfn.NORM.DIST(0,$I101/2,$L101,TRUE))*$C101+($J101="Steady Growth")*(AND(DU$4&gt;=$E101,DU$4&lt;=$G101)*((DU$4-$E101+1)/($I101*($I101+1)/2)*$C101))+($J101="custom")*CustomCF!DN101</f>
        <v>0</v>
      </c>
      <c r="DV101" s="19">
        <f>($J101="Bell Curve")*(_xlfn.NORM.DIST(AND(DV$4&gt;=$E101,DV$4&lt;=$G101)*(DV$4-$E101+1),$I101/2,$L101,TRUE)-_xlfn.NORM.DIST(AND(DV$4&gt;=$E101,DV$4&lt;=$G101)*(DU$4-$E101+1),$I101/2,$L101,TRUE))/(1-2*_xlfn.NORM.DIST(0,$I101/2,$L101,TRUE))*$C101+($J101="Steady Growth")*(AND(DV$4&gt;=$E101,DV$4&lt;=$G101)*((DV$4-$E101+1)/($I101*($I101+1)/2)*$C101))+($J101="custom")*CustomCF!DO101</f>
        <v>0</v>
      </c>
      <c r="DW101" s="19">
        <f>($J101="Bell Curve")*(_xlfn.NORM.DIST(AND(DW$4&gt;=$E101,DW$4&lt;=$G101)*(DW$4-$E101+1),$I101/2,$L101,TRUE)-_xlfn.NORM.DIST(AND(DW$4&gt;=$E101,DW$4&lt;=$G101)*(DV$4-$E101+1),$I101/2,$L101,TRUE))/(1-2*_xlfn.NORM.DIST(0,$I101/2,$L101,TRUE))*$C101+($J101="Steady Growth")*(AND(DW$4&gt;=$E101,DW$4&lt;=$G101)*((DW$4-$E101+1)/($I101*($I101+1)/2)*$C101))+($J101="custom")*CustomCF!DP101</f>
        <v>0</v>
      </c>
      <c r="DX101" s="19">
        <f>($J101="Bell Curve")*(_xlfn.NORM.DIST(AND(DX$4&gt;=$E101,DX$4&lt;=$G101)*(DX$4-$E101+1),$I101/2,$L101,TRUE)-_xlfn.NORM.DIST(AND(DX$4&gt;=$E101,DX$4&lt;=$G101)*(DW$4-$E101+1),$I101/2,$L101,TRUE))/(1-2*_xlfn.NORM.DIST(0,$I101/2,$L101,TRUE))*$C101+($J101="Steady Growth")*(AND(DX$4&gt;=$E101,DX$4&lt;=$G101)*((DX$4-$E101+1)/($I101*($I101+1)/2)*$C101))+($J101="custom")*CustomCF!DQ101</f>
        <v>0</v>
      </c>
      <c r="DY101" s="19">
        <f>($J101="Bell Curve")*(_xlfn.NORM.DIST(AND(DY$4&gt;=$E101,DY$4&lt;=$G101)*(DY$4-$E101+1),$I101/2,$L101,TRUE)-_xlfn.NORM.DIST(AND(DY$4&gt;=$E101,DY$4&lt;=$G101)*(DX$4-$E101+1),$I101/2,$L101,TRUE))/(1-2*_xlfn.NORM.DIST(0,$I101/2,$L101,TRUE))*$C101+($J101="Steady Growth")*(AND(DY$4&gt;=$E101,DY$4&lt;=$G101)*((DY$4-$E101+1)/($I101*($I101+1)/2)*$C101))+($J101="custom")*CustomCF!DR101</f>
        <v>0</v>
      </c>
      <c r="DZ101" s="19">
        <f>($J101="Bell Curve")*(_xlfn.NORM.DIST(AND(DZ$4&gt;=$E101,DZ$4&lt;=$G101)*(DZ$4-$E101+1),$I101/2,$L101,TRUE)-_xlfn.NORM.DIST(AND(DZ$4&gt;=$E101,DZ$4&lt;=$G101)*(DY$4-$E101+1),$I101/2,$L101,TRUE))/(1-2*_xlfn.NORM.DIST(0,$I101/2,$L101,TRUE))*$C101+($J101="Steady Growth")*(AND(DZ$4&gt;=$E101,DZ$4&lt;=$G101)*((DZ$4-$E101+1)/($I101*($I101+1)/2)*$C101))+($J101="custom")*CustomCF!DS101</f>
        <v>0</v>
      </c>
      <c r="EA101" s="19">
        <f>($J101="Bell Curve")*(_xlfn.NORM.DIST(AND(EA$4&gt;=$E101,EA$4&lt;=$G101)*(EA$4-$E101+1),$I101/2,$L101,TRUE)-_xlfn.NORM.DIST(AND(EA$4&gt;=$E101,EA$4&lt;=$G101)*(DZ$4-$E101+1),$I101/2,$L101,TRUE))/(1-2*_xlfn.NORM.DIST(0,$I101/2,$L101,TRUE))*$C101+($J101="Steady Growth")*(AND(EA$4&gt;=$E101,EA$4&lt;=$G101)*((EA$4-$E101+1)/($I101*($I101+1)/2)*$C101))+($J101="custom")*CustomCF!DT101</f>
        <v>0</v>
      </c>
      <c r="EB101" s="19">
        <f>($J101="Bell Curve")*(_xlfn.NORM.DIST(AND(EB$4&gt;=$E101,EB$4&lt;=$G101)*(EB$4-$E101+1),$I101/2,$L101,TRUE)-_xlfn.NORM.DIST(AND(EB$4&gt;=$E101,EB$4&lt;=$G101)*(EA$4-$E101+1),$I101/2,$L101,TRUE))/(1-2*_xlfn.NORM.DIST(0,$I101/2,$L101,TRUE))*$C101+($J101="Steady Growth")*(AND(EB$4&gt;=$E101,EB$4&lt;=$G101)*((EB$4-$E101+1)/($I101*($I101+1)/2)*$C101))+($J101="custom")*CustomCF!DU101</f>
        <v>0</v>
      </c>
      <c r="EC101" s="19">
        <f>($J101="Bell Curve")*(_xlfn.NORM.DIST(AND(EC$4&gt;=$E101,EC$4&lt;=$G101)*(EC$4-$E101+1),$I101/2,$L101,TRUE)-_xlfn.NORM.DIST(AND(EC$4&gt;=$E101,EC$4&lt;=$G101)*(EB$4-$E101+1),$I101/2,$L101,TRUE))/(1-2*_xlfn.NORM.DIST(0,$I101/2,$L101,TRUE))*$C101+($J101="Steady Growth")*(AND(EC$4&gt;=$E101,EC$4&lt;=$G101)*((EC$4-$E101+1)/($I101*($I101+1)/2)*$C101))+($J101="custom")*CustomCF!DV101</f>
        <v>0</v>
      </c>
      <c r="ED101" s="19">
        <f>($J101="Bell Curve")*(_xlfn.NORM.DIST(AND(ED$4&gt;=$E101,ED$4&lt;=$G101)*(ED$4-$E101+1),$I101/2,$L101,TRUE)-_xlfn.NORM.DIST(AND(ED$4&gt;=$E101,ED$4&lt;=$G101)*(EC$4-$E101+1),$I101/2,$L101,TRUE))/(1-2*_xlfn.NORM.DIST(0,$I101/2,$L101,TRUE))*$C101+($J101="Steady Growth")*(AND(ED$4&gt;=$E101,ED$4&lt;=$G101)*((ED$4-$E101+1)/($I101*($I101+1)/2)*$C101))+($J101="custom")*CustomCF!DW101</f>
        <v>0</v>
      </c>
      <c r="EE101" s="19">
        <f>($J101="Bell Curve")*(_xlfn.NORM.DIST(AND(EE$4&gt;=$E101,EE$4&lt;=$G101)*(EE$4-$E101+1),$I101/2,$L101,TRUE)-_xlfn.NORM.DIST(AND(EE$4&gt;=$E101,EE$4&lt;=$G101)*(ED$4-$E101+1),$I101/2,$L101,TRUE))/(1-2*_xlfn.NORM.DIST(0,$I101/2,$L101,TRUE))*$C101+($J101="Steady Growth")*(AND(EE$4&gt;=$E101,EE$4&lt;=$G101)*((EE$4-$E101+1)/($I101*($I101+1)/2)*$C101))+($J101="custom")*CustomCF!DX101</f>
        <v>0</v>
      </c>
      <c r="EF101" s="121">
        <f>($J101="Bell Curve")*(_xlfn.NORM.DIST(AND(EF$4&gt;=$E101,EF$4&lt;=$G101)*(EF$4-$E101+1),$I101/2,$L101,TRUE)-_xlfn.NORM.DIST(AND(EF$4&gt;=$E101,EF$4&lt;=$G101)*(EE$4-$E101+1),$I101/2,$L101,TRUE))/(1-2*_xlfn.NORM.DIST(0,$I101/2,$L101,TRUE))*$C101+($J101="Steady Growth")*(AND(EF$4&gt;=$E101,EF$4&lt;=$G101)*((EF$4-$E101+1)/($I101*($I101+1)/2)*$C101))+($J101="custom")*CustomCF!DY101</f>
        <v>0</v>
      </c>
    </row>
    <row r="102" spans="2:136" hidden="1" outlineLevel="1" x14ac:dyDescent="0.2">
      <c r="B102" s="103">
        <f>Budget!W21</f>
        <v>0</v>
      </c>
      <c r="C102" s="19">
        <f>Budget!X21</f>
        <v>0</v>
      </c>
      <c r="D102" s="19" t="str">
        <f t="shared" si="37"/>
        <v/>
      </c>
      <c r="E102" s="92">
        <v>20</v>
      </c>
      <c r="F102" s="18">
        <f>IF(J102="Custom",CustomCF!E102,INDEX($P$6:$DY$6,MATCH(E102,CF!$P$4:$DY$4,0)))</f>
        <v>46630</v>
      </c>
      <c r="G102" s="92">
        <v>38</v>
      </c>
      <c r="H102" s="18">
        <f>IF(J102="Custom",CustomCF!F102,INDEX($P$6:$EF$6,MATCH(G102,$P$4:$EF$4,0)))</f>
        <v>47177</v>
      </c>
      <c r="I102" s="9">
        <f t="shared" si="32"/>
        <v>19</v>
      </c>
      <c r="J102" s="92" t="s">
        <v>30</v>
      </c>
      <c r="K102" s="92" t="s">
        <v>31</v>
      </c>
      <c r="L102" s="9">
        <f t="shared" si="38"/>
        <v>10000000</v>
      </c>
      <c r="M102" s="107">
        <f t="shared" si="39"/>
        <v>0</v>
      </c>
      <c r="N102" s="112" t="str">
        <f t="shared" si="31"/>
        <v>OK</v>
      </c>
      <c r="O102" s="112"/>
      <c r="P102" s="19">
        <f>($J102="Bell Curve")*(_xlfn.NORM.DIST(AND(P$4&gt;=$E102,P$4&lt;=$G102)*(P$4-$E102+1),$I102/2,$L102,TRUE)-_xlfn.NORM.DIST(AND(P$4&gt;=$E102,P$4&lt;=$G102)*(N$4-$E102+1),$I102/2,$L102,TRUE))/(1-2*_xlfn.NORM.DIST(0,$I102/2,$L102,TRUE))*$C102+($J102="Steady Growth")*(AND(P$4&gt;=$E102,P$4&lt;=$G102)*((P$4-$E102+1)/($I102*($I102+1)/2)*$C102))+($J102="custom")*CustomCF!I102</f>
        <v>0</v>
      </c>
      <c r="Q102" s="19">
        <f>($J102="Bell Curve")*(_xlfn.NORM.DIST(AND(Q$4&gt;=$E102,Q$4&lt;=$G102)*(Q$4-$E102+1),$I102/2,$L102,TRUE)-_xlfn.NORM.DIST(AND(Q$4&gt;=$E102,Q$4&lt;=$G102)*(P$4-$E102+1),$I102/2,$L102,TRUE))/(1-2*_xlfn.NORM.DIST(0,$I102/2,$L102,TRUE))*$C102+($J102="Steady Growth")*(AND(Q$4&gt;=$E102,Q$4&lt;=$G102)*((Q$4-$E102+1)/($I102*($I102+1)/2)*$C102))+($J102="custom")*CustomCF!J102</f>
        <v>0</v>
      </c>
      <c r="R102" s="19">
        <f>($J102="Bell Curve")*(_xlfn.NORM.DIST(AND(R$4&gt;=$E102,R$4&lt;=$G102)*(R$4-$E102+1),$I102/2,$L102,TRUE)-_xlfn.NORM.DIST(AND(R$4&gt;=$E102,R$4&lt;=$G102)*(Q$4-$E102+1),$I102/2,$L102,TRUE))/(1-2*_xlfn.NORM.DIST(0,$I102/2,$L102,TRUE))*$C102+($J102="Steady Growth")*(AND(R$4&gt;=$E102,R$4&lt;=$G102)*((R$4-$E102+1)/($I102*($I102+1)/2)*$C102))+($J102="custom")*CustomCF!K102</f>
        <v>0</v>
      </c>
      <c r="S102" s="19">
        <f>($J102="Bell Curve")*(_xlfn.NORM.DIST(AND(S$4&gt;=$E102,S$4&lt;=$G102)*(S$4-$E102+1),$I102/2,$L102,TRUE)-_xlfn.NORM.DIST(AND(S$4&gt;=$E102,S$4&lt;=$G102)*(R$4-$E102+1),$I102/2,$L102,TRUE))/(1-2*_xlfn.NORM.DIST(0,$I102/2,$L102,TRUE))*$C102+($J102="Steady Growth")*(AND(S$4&gt;=$E102,S$4&lt;=$G102)*((S$4-$E102+1)/($I102*($I102+1)/2)*$C102))+($J102="custom")*CustomCF!L102</f>
        <v>0</v>
      </c>
      <c r="T102" s="19">
        <f>($J102="Bell Curve")*(_xlfn.NORM.DIST(AND(T$4&gt;=$E102,T$4&lt;=$G102)*(T$4-$E102+1),$I102/2,$L102,TRUE)-_xlfn.NORM.DIST(AND(T$4&gt;=$E102,T$4&lt;=$G102)*(S$4-$E102+1),$I102/2,$L102,TRUE))/(1-2*_xlfn.NORM.DIST(0,$I102/2,$L102,TRUE))*$C102+($J102="Steady Growth")*(AND(T$4&gt;=$E102,T$4&lt;=$G102)*((T$4-$E102+1)/($I102*($I102+1)/2)*$C102))+($J102="custom")*CustomCF!M102</f>
        <v>0</v>
      </c>
      <c r="U102" s="19">
        <f>($J102="Bell Curve")*(_xlfn.NORM.DIST(AND(U$4&gt;=$E102,U$4&lt;=$G102)*(U$4-$E102+1),$I102/2,$L102,TRUE)-_xlfn.NORM.DIST(AND(U$4&gt;=$E102,U$4&lt;=$G102)*(T$4-$E102+1),$I102/2,$L102,TRUE))/(1-2*_xlfn.NORM.DIST(0,$I102/2,$L102,TRUE))*$C102+($J102="Steady Growth")*(AND(U$4&gt;=$E102,U$4&lt;=$G102)*((U$4-$E102+1)/($I102*($I102+1)/2)*$C102))+($J102="custom")*CustomCF!N102</f>
        <v>0</v>
      </c>
      <c r="V102" s="19">
        <f>($J102="Bell Curve")*(_xlfn.NORM.DIST(AND(V$4&gt;=$E102,V$4&lt;=$G102)*(V$4-$E102+1),$I102/2,$L102,TRUE)-_xlfn.NORM.DIST(AND(V$4&gt;=$E102,V$4&lt;=$G102)*(U$4-$E102+1),$I102/2,$L102,TRUE))/(1-2*_xlfn.NORM.DIST(0,$I102/2,$L102,TRUE))*$C102+($J102="Steady Growth")*(AND(V$4&gt;=$E102,V$4&lt;=$G102)*((V$4-$E102+1)/($I102*($I102+1)/2)*$C102))+($J102="custom")*CustomCF!O102</f>
        <v>0</v>
      </c>
      <c r="W102" s="19">
        <f>($J102="Bell Curve")*(_xlfn.NORM.DIST(AND(W$4&gt;=$E102,W$4&lt;=$G102)*(W$4-$E102+1),$I102/2,$L102,TRUE)-_xlfn.NORM.DIST(AND(W$4&gt;=$E102,W$4&lt;=$G102)*(V$4-$E102+1),$I102/2,$L102,TRUE))/(1-2*_xlfn.NORM.DIST(0,$I102/2,$L102,TRUE))*$C102+($J102="Steady Growth")*(AND(W$4&gt;=$E102,W$4&lt;=$G102)*((W$4-$E102+1)/($I102*($I102+1)/2)*$C102))+($J102="custom")*CustomCF!P102</f>
        <v>0</v>
      </c>
      <c r="X102" s="19">
        <f>($J102="Bell Curve")*(_xlfn.NORM.DIST(AND(X$4&gt;=$E102,X$4&lt;=$G102)*(X$4-$E102+1),$I102/2,$L102,TRUE)-_xlfn.NORM.DIST(AND(X$4&gt;=$E102,X$4&lt;=$G102)*(W$4-$E102+1),$I102/2,$L102,TRUE))/(1-2*_xlfn.NORM.DIST(0,$I102/2,$L102,TRUE))*$C102+($J102="Steady Growth")*(AND(X$4&gt;=$E102,X$4&lt;=$G102)*((X$4-$E102+1)/($I102*($I102+1)/2)*$C102))+($J102="custom")*CustomCF!Q102</f>
        <v>0</v>
      </c>
      <c r="Y102" s="19">
        <f>($J102="Bell Curve")*(_xlfn.NORM.DIST(AND(Y$4&gt;=$E102,Y$4&lt;=$G102)*(Y$4-$E102+1),$I102/2,$L102,TRUE)-_xlfn.NORM.DIST(AND(Y$4&gt;=$E102,Y$4&lt;=$G102)*(X$4-$E102+1),$I102/2,$L102,TRUE))/(1-2*_xlfn.NORM.DIST(0,$I102/2,$L102,TRUE))*$C102+($J102="Steady Growth")*(AND(Y$4&gt;=$E102,Y$4&lt;=$G102)*((Y$4-$E102+1)/($I102*($I102+1)/2)*$C102))+($J102="custom")*CustomCF!R102</f>
        <v>0</v>
      </c>
      <c r="Z102" s="19">
        <f>($J102="Bell Curve")*(_xlfn.NORM.DIST(AND(Z$4&gt;=$E102,Z$4&lt;=$G102)*(Z$4-$E102+1),$I102/2,$L102,TRUE)-_xlfn.NORM.DIST(AND(Z$4&gt;=$E102,Z$4&lt;=$G102)*(Y$4-$E102+1),$I102/2,$L102,TRUE))/(1-2*_xlfn.NORM.DIST(0,$I102/2,$L102,TRUE))*$C102+($J102="Steady Growth")*(AND(Z$4&gt;=$E102,Z$4&lt;=$G102)*((Z$4-$E102+1)/($I102*($I102+1)/2)*$C102))+($J102="custom")*CustomCF!S102</f>
        <v>0</v>
      </c>
      <c r="AA102" s="19">
        <f>($J102="Bell Curve")*(_xlfn.NORM.DIST(AND(AA$4&gt;=$E102,AA$4&lt;=$G102)*(AA$4-$E102+1),$I102/2,$L102,TRUE)-_xlfn.NORM.DIST(AND(AA$4&gt;=$E102,AA$4&lt;=$G102)*(Z$4-$E102+1),$I102/2,$L102,TRUE))/(1-2*_xlfn.NORM.DIST(0,$I102/2,$L102,TRUE))*$C102+($J102="Steady Growth")*(AND(AA$4&gt;=$E102,AA$4&lt;=$G102)*((AA$4-$E102+1)/($I102*($I102+1)/2)*$C102))+($J102="custom")*CustomCF!T102</f>
        <v>0</v>
      </c>
      <c r="AB102" s="19">
        <f>($J102="Bell Curve")*(_xlfn.NORM.DIST(AND(AB$4&gt;=$E102,AB$4&lt;=$G102)*(AB$4-$E102+1),$I102/2,$L102,TRUE)-_xlfn.NORM.DIST(AND(AB$4&gt;=$E102,AB$4&lt;=$G102)*(AA$4-$E102+1),$I102/2,$L102,TRUE))/(1-2*_xlfn.NORM.DIST(0,$I102/2,$L102,TRUE))*$C102+($J102="Steady Growth")*(AND(AB$4&gt;=$E102,AB$4&lt;=$G102)*((AB$4-$E102+1)/($I102*($I102+1)/2)*$C102))+($J102="custom")*CustomCF!U102</f>
        <v>0</v>
      </c>
      <c r="AC102" s="19">
        <f>($J102="Bell Curve")*(_xlfn.NORM.DIST(AND(AC$4&gt;=$E102,AC$4&lt;=$G102)*(AC$4-$E102+1),$I102/2,$L102,TRUE)-_xlfn.NORM.DIST(AND(AC$4&gt;=$E102,AC$4&lt;=$G102)*(AB$4-$E102+1),$I102/2,$L102,TRUE))/(1-2*_xlfn.NORM.DIST(0,$I102/2,$L102,TRUE))*$C102+($J102="Steady Growth")*(AND(AC$4&gt;=$E102,AC$4&lt;=$G102)*((AC$4-$E102+1)/($I102*($I102+1)/2)*$C102))+($J102="custom")*CustomCF!V102</f>
        <v>0</v>
      </c>
      <c r="AD102" s="19">
        <f>($J102="Bell Curve")*(_xlfn.NORM.DIST(AND(AD$4&gt;=$E102,AD$4&lt;=$G102)*(AD$4-$E102+1),$I102/2,$L102,TRUE)-_xlfn.NORM.DIST(AND(AD$4&gt;=$E102,AD$4&lt;=$G102)*(AC$4-$E102+1),$I102/2,$L102,TRUE))/(1-2*_xlfn.NORM.DIST(0,$I102/2,$L102,TRUE))*$C102+($J102="Steady Growth")*(AND(AD$4&gt;=$E102,AD$4&lt;=$G102)*((AD$4-$E102+1)/($I102*($I102+1)/2)*$C102))+($J102="custom")*CustomCF!W102</f>
        <v>0</v>
      </c>
      <c r="AE102" s="19">
        <f>($J102="Bell Curve")*(_xlfn.NORM.DIST(AND(AE$4&gt;=$E102,AE$4&lt;=$G102)*(AE$4-$E102+1),$I102/2,$L102,TRUE)-_xlfn.NORM.DIST(AND(AE$4&gt;=$E102,AE$4&lt;=$G102)*(AD$4-$E102+1),$I102/2,$L102,TRUE))/(1-2*_xlfn.NORM.DIST(0,$I102/2,$L102,TRUE))*$C102+($J102="Steady Growth")*(AND(AE$4&gt;=$E102,AE$4&lt;=$G102)*((AE$4-$E102+1)/($I102*($I102+1)/2)*$C102))+($J102="custom")*CustomCF!X102</f>
        <v>0</v>
      </c>
      <c r="AF102" s="19">
        <f>($J102="Bell Curve")*(_xlfn.NORM.DIST(AND(AF$4&gt;=$E102,AF$4&lt;=$G102)*(AF$4-$E102+1),$I102/2,$L102,TRUE)-_xlfn.NORM.DIST(AND(AF$4&gt;=$E102,AF$4&lt;=$G102)*(AE$4-$E102+1),$I102/2,$L102,TRUE))/(1-2*_xlfn.NORM.DIST(0,$I102/2,$L102,TRUE))*$C102+($J102="Steady Growth")*(AND(AF$4&gt;=$E102,AF$4&lt;=$G102)*((AF$4-$E102+1)/($I102*($I102+1)/2)*$C102))+($J102="custom")*CustomCF!Y102</f>
        <v>0</v>
      </c>
      <c r="AG102" s="19">
        <f>($J102="Bell Curve")*(_xlfn.NORM.DIST(AND(AG$4&gt;=$E102,AG$4&lt;=$G102)*(AG$4-$E102+1),$I102/2,$L102,TRUE)-_xlfn.NORM.DIST(AND(AG$4&gt;=$E102,AG$4&lt;=$G102)*(AF$4-$E102+1),$I102/2,$L102,TRUE))/(1-2*_xlfn.NORM.DIST(0,$I102/2,$L102,TRUE))*$C102+($J102="Steady Growth")*(AND(AG$4&gt;=$E102,AG$4&lt;=$G102)*((AG$4-$E102+1)/($I102*($I102+1)/2)*$C102))+($J102="custom")*CustomCF!Z102</f>
        <v>0</v>
      </c>
      <c r="AH102" s="19">
        <f>($J102="Bell Curve")*(_xlfn.NORM.DIST(AND(AH$4&gt;=$E102,AH$4&lt;=$G102)*(AH$4-$E102+1),$I102/2,$L102,TRUE)-_xlfn.NORM.DIST(AND(AH$4&gt;=$E102,AH$4&lt;=$G102)*(AG$4-$E102+1),$I102/2,$L102,TRUE))/(1-2*_xlfn.NORM.DIST(0,$I102/2,$L102,TRUE))*$C102+($J102="Steady Growth")*(AND(AH$4&gt;=$E102,AH$4&lt;=$G102)*((AH$4-$E102+1)/($I102*($I102+1)/2)*$C102))+($J102="custom")*CustomCF!AA102</f>
        <v>0</v>
      </c>
      <c r="AI102" s="19">
        <f>($J102="Bell Curve")*(_xlfn.NORM.DIST(AND(AI$4&gt;=$E102,AI$4&lt;=$G102)*(AI$4-$E102+1),$I102/2,$L102,TRUE)-_xlfn.NORM.DIST(AND(AI$4&gt;=$E102,AI$4&lt;=$G102)*(AH$4-$E102+1),$I102/2,$L102,TRUE))/(1-2*_xlfn.NORM.DIST(0,$I102/2,$L102,TRUE))*$C102+($J102="Steady Growth")*(AND(AI$4&gt;=$E102,AI$4&lt;=$G102)*((AI$4-$E102+1)/($I102*($I102+1)/2)*$C102))+($J102="custom")*CustomCF!AB102</f>
        <v>0</v>
      </c>
      <c r="AJ102" s="19">
        <f>($J102="Bell Curve")*(_xlfn.NORM.DIST(AND(AJ$4&gt;=$E102,AJ$4&lt;=$G102)*(AJ$4-$E102+1),$I102/2,$L102,TRUE)-_xlfn.NORM.DIST(AND(AJ$4&gt;=$E102,AJ$4&lt;=$G102)*(AI$4-$E102+1),$I102/2,$L102,TRUE))/(1-2*_xlfn.NORM.DIST(0,$I102/2,$L102,TRUE))*$C102+($J102="Steady Growth")*(AND(AJ$4&gt;=$E102,AJ$4&lt;=$G102)*((AJ$4-$E102+1)/($I102*($I102+1)/2)*$C102))+($J102="custom")*CustomCF!AC102</f>
        <v>0</v>
      </c>
      <c r="AK102" s="19">
        <f>($J102="Bell Curve")*(_xlfn.NORM.DIST(AND(AK$4&gt;=$E102,AK$4&lt;=$G102)*(AK$4-$E102+1),$I102/2,$L102,TRUE)-_xlfn.NORM.DIST(AND(AK$4&gt;=$E102,AK$4&lt;=$G102)*(AJ$4-$E102+1),$I102/2,$L102,TRUE))/(1-2*_xlfn.NORM.DIST(0,$I102/2,$L102,TRUE))*$C102+($J102="Steady Growth")*(AND(AK$4&gt;=$E102,AK$4&lt;=$G102)*((AK$4-$E102+1)/($I102*($I102+1)/2)*$C102))+($J102="custom")*CustomCF!AD102</f>
        <v>0</v>
      </c>
      <c r="AL102" s="19">
        <f>($J102="Bell Curve")*(_xlfn.NORM.DIST(AND(AL$4&gt;=$E102,AL$4&lt;=$G102)*(AL$4-$E102+1),$I102/2,$L102,TRUE)-_xlfn.NORM.DIST(AND(AL$4&gt;=$E102,AL$4&lt;=$G102)*(AK$4-$E102+1),$I102/2,$L102,TRUE))/(1-2*_xlfn.NORM.DIST(0,$I102/2,$L102,TRUE))*$C102+($J102="Steady Growth")*(AND(AL$4&gt;=$E102,AL$4&lt;=$G102)*((AL$4-$E102+1)/($I102*($I102+1)/2)*$C102))+($J102="custom")*CustomCF!AE102</f>
        <v>0</v>
      </c>
      <c r="AM102" s="19">
        <f>($J102="Bell Curve")*(_xlfn.NORM.DIST(AND(AM$4&gt;=$E102,AM$4&lt;=$G102)*(AM$4-$E102+1),$I102/2,$L102,TRUE)-_xlfn.NORM.DIST(AND(AM$4&gt;=$E102,AM$4&lt;=$G102)*(AL$4-$E102+1),$I102/2,$L102,TRUE))/(1-2*_xlfn.NORM.DIST(0,$I102/2,$L102,TRUE))*$C102+($J102="Steady Growth")*(AND(AM$4&gt;=$E102,AM$4&lt;=$G102)*((AM$4-$E102+1)/($I102*($I102+1)/2)*$C102))+($J102="custom")*CustomCF!AF102</f>
        <v>0</v>
      </c>
      <c r="AN102" s="19">
        <f>($J102="Bell Curve")*(_xlfn.NORM.DIST(AND(AN$4&gt;=$E102,AN$4&lt;=$G102)*(AN$4-$E102+1),$I102/2,$L102,TRUE)-_xlfn.NORM.DIST(AND(AN$4&gt;=$E102,AN$4&lt;=$G102)*(AM$4-$E102+1),$I102/2,$L102,TRUE))/(1-2*_xlfn.NORM.DIST(0,$I102/2,$L102,TRUE))*$C102+($J102="Steady Growth")*(AND(AN$4&gt;=$E102,AN$4&lt;=$G102)*((AN$4-$E102+1)/($I102*($I102+1)/2)*$C102))+($J102="custom")*CustomCF!AG102</f>
        <v>0</v>
      </c>
      <c r="AO102" s="19">
        <f>($J102="Bell Curve")*(_xlfn.NORM.DIST(AND(AO$4&gt;=$E102,AO$4&lt;=$G102)*(AO$4-$E102+1),$I102/2,$L102,TRUE)-_xlfn.NORM.DIST(AND(AO$4&gt;=$E102,AO$4&lt;=$G102)*(AN$4-$E102+1),$I102/2,$L102,TRUE))/(1-2*_xlfn.NORM.DIST(0,$I102/2,$L102,TRUE))*$C102+($J102="Steady Growth")*(AND(AO$4&gt;=$E102,AO$4&lt;=$G102)*((AO$4-$E102+1)/($I102*($I102+1)/2)*$C102))+($J102="custom")*CustomCF!AH102</f>
        <v>0</v>
      </c>
      <c r="AP102" s="19">
        <f>($J102="Bell Curve")*(_xlfn.NORM.DIST(AND(AP$4&gt;=$E102,AP$4&lt;=$G102)*(AP$4-$E102+1),$I102/2,$L102,TRUE)-_xlfn.NORM.DIST(AND(AP$4&gt;=$E102,AP$4&lt;=$G102)*(AO$4-$E102+1),$I102/2,$L102,TRUE))/(1-2*_xlfn.NORM.DIST(0,$I102/2,$L102,TRUE))*$C102+($J102="Steady Growth")*(AND(AP$4&gt;=$E102,AP$4&lt;=$G102)*((AP$4-$E102+1)/($I102*($I102+1)/2)*$C102))+($J102="custom")*CustomCF!AI102</f>
        <v>0</v>
      </c>
      <c r="AQ102" s="19">
        <f>($J102="Bell Curve")*(_xlfn.NORM.DIST(AND(AQ$4&gt;=$E102,AQ$4&lt;=$G102)*(AQ$4-$E102+1),$I102/2,$L102,TRUE)-_xlfn.NORM.DIST(AND(AQ$4&gt;=$E102,AQ$4&lt;=$G102)*(AP$4-$E102+1),$I102/2,$L102,TRUE))/(1-2*_xlfn.NORM.DIST(0,$I102/2,$L102,TRUE))*$C102+($J102="Steady Growth")*(AND(AQ$4&gt;=$E102,AQ$4&lt;=$G102)*((AQ$4-$E102+1)/($I102*($I102+1)/2)*$C102))+($J102="custom")*CustomCF!AJ102</f>
        <v>0</v>
      </c>
      <c r="AR102" s="19">
        <f>($J102="Bell Curve")*(_xlfn.NORM.DIST(AND(AR$4&gt;=$E102,AR$4&lt;=$G102)*(AR$4-$E102+1),$I102/2,$L102,TRUE)-_xlfn.NORM.DIST(AND(AR$4&gt;=$E102,AR$4&lt;=$G102)*(AQ$4-$E102+1),$I102/2,$L102,TRUE))/(1-2*_xlfn.NORM.DIST(0,$I102/2,$L102,TRUE))*$C102+($J102="Steady Growth")*(AND(AR$4&gt;=$E102,AR$4&lt;=$G102)*((AR$4-$E102+1)/($I102*($I102+1)/2)*$C102))+($J102="custom")*CustomCF!AK102</f>
        <v>0</v>
      </c>
      <c r="AS102" s="19">
        <f>($J102="Bell Curve")*(_xlfn.NORM.DIST(AND(AS$4&gt;=$E102,AS$4&lt;=$G102)*(AS$4-$E102+1),$I102/2,$L102,TRUE)-_xlfn.NORM.DIST(AND(AS$4&gt;=$E102,AS$4&lt;=$G102)*(AR$4-$E102+1),$I102/2,$L102,TRUE))/(1-2*_xlfn.NORM.DIST(0,$I102/2,$L102,TRUE))*$C102+($J102="Steady Growth")*(AND(AS$4&gt;=$E102,AS$4&lt;=$G102)*((AS$4-$E102+1)/($I102*($I102+1)/2)*$C102))+($J102="custom")*CustomCF!AL102</f>
        <v>0</v>
      </c>
      <c r="AT102" s="19">
        <f>($J102="Bell Curve")*(_xlfn.NORM.DIST(AND(AT$4&gt;=$E102,AT$4&lt;=$G102)*(AT$4-$E102+1),$I102/2,$L102,TRUE)-_xlfn.NORM.DIST(AND(AT$4&gt;=$E102,AT$4&lt;=$G102)*(AS$4-$E102+1),$I102/2,$L102,TRUE))/(1-2*_xlfn.NORM.DIST(0,$I102/2,$L102,TRUE))*$C102+($J102="Steady Growth")*(AND(AT$4&gt;=$E102,AT$4&lt;=$G102)*((AT$4-$E102+1)/($I102*($I102+1)/2)*$C102))+($J102="custom")*CustomCF!AM102</f>
        <v>0</v>
      </c>
      <c r="AU102" s="19">
        <f>($J102="Bell Curve")*(_xlfn.NORM.DIST(AND(AU$4&gt;=$E102,AU$4&lt;=$G102)*(AU$4-$E102+1),$I102/2,$L102,TRUE)-_xlfn.NORM.DIST(AND(AU$4&gt;=$E102,AU$4&lt;=$G102)*(AT$4-$E102+1),$I102/2,$L102,TRUE))/(1-2*_xlfn.NORM.DIST(0,$I102/2,$L102,TRUE))*$C102+($J102="Steady Growth")*(AND(AU$4&gt;=$E102,AU$4&lt;=$G102)*((AU$4-$E102+1)/($I102*($I102+1)/2)*$C102))+($J102="custom")*CustomCF!AN102</f>
        <v>0</v>
      </c>
      <c r="AV102" s="19">
        <f>($J102="Bell Curve")*(_xlfn.NORM.DIST(AND(AV$4&gt;=$E102,AV$4&lt;=$G102)*(AV$4-$E102+1),$I102/2,$L102,TRUE)-_xlfn.NORM.DIST(AND(AV$4&gt;=$E102,AV$4&lt;=$G102)*(AU$4-$E102+1),$I102/2,$L102,TRUE))/(1-2*_xlfn.NORM.DIST(0,$I102/2,$L102,TRUE))*$C102+($J102="Steady Growth")*(AND(AV$4&gt;=$E102,AV$4&lt;=$G102)*((AV$4-$E102+1)/($I102*($I102+1)/2)*$C102))+($J102="custom")*CustomCF!AO102</f>
        <v>0</v>
      </c>
      <c r="AW102" s="19">
        <f>($J102="Bell Curve")*(_xlfn.NORM.DIST(AND(AW$4&gt;=$E102,AW$4&lt;=$G102)*(AW$4-$E102+1),$I102/2,$L102,TRUE)-_xlfn.NORM.DIST(AND(AW$4&gt;=$E102,AW$4&lt;=$G102)*(AV$4-$E102+1),$I102/2,$L102,TRUE))/(1-2*_xlfn.NORM.DIST(0,$I102/2,$L102,TRUE))*$C102+($J102="Steady Growth")*(AND(AW$4&gt;=$E102,AW$4&lt;=$G102)*((AW$4-$E102+1)/($I102*($I102+1)/2)*$C102))+($J102="custom")*CustomCF!AP102</f>
        <v>0</v>
      </c>
      <c r="AX102" s="19">
        <f>($J102="Bell Curve")*(_xlfn.NORM.DIST(AND(AX$4&gt;=$E102,AX$4&lt;=$G102)*(AX$4-$E102+1),$I102/2,$L102,TRUE)-_xlfn.NORM.DIST(AND(AX$4&gt;=$E102,AX$4&lt;=$G102)*(AW$4-$E102+1),$I102/2,$L102,TRUE))/(1-2*_xlfn.NORM.DIST(0,$I102/2,$L102,TRUE))*$C102+($J102="Steady Growth")*(AND(AX$4&gt;=$E102,AX$4&lt;=$G102)*((AX$4-$E102+1)/($I102*($I102+1)/2)*$C102))+($J102="custom")*CustomCF!AQ102</f>
        <v>0</v>
      </c>
      <c r="AY102" s="19">
        <f>($J102="Bell Curve")*(_xlfn.NORM.DIST(AND(AY$4&gt;=$E102,AY$4&lt;=$G102)*(AY$4-$E102+1),$I102/2,$L102,TRUE)-_xlfn.NORM.DIST(AND(AY$4&gt;=$E102,AY$4&lt;=$G102)*(AX$4-$E102+1),$I102/2,$L102,TRUE))/(1-2*_xlfn.NORM.DIST(0,$I102/2,$L102,TRUE))*$C102+($J102="Steady Growth")*(AND(AY$4&gt;=$E102,AY$4&lt;=$G102)*((AY$4-$E102+1)/($I102*($I102+1)/2)*$C102))+($J102="custom")*CustomCF!AR102</f>
        <v>0</v>
      </c>
      <c r="AZ102" s="19">
        <f>($J102="Bell Curve")*(_xlfn.NORM.DIST(AND(AZ$4&gt;=$E102,AZ$4&lt;=$G102)*(AZ$4-$E102+1),$I102/2,$L102,TRUE)-_xlfn.NORM.DIST(AND(AZ$4&gt;=$E102,AZ$4&lt;=$G102)*(AY$4-$E102+1),$I102/2,$L102,TRUE))/(1-2*_xlfn.NORM.DIST(0,$I102/2,$L102,TRUE))*$C102+($J102="Steady Growth")*(AND(AZ$4&gt;=$E102,AZ$4&lt;=$G102)*((AZ$4-$E102+1)/($I102*($I102+1)/2)*$C102))+($J102="custom")*CustomCF!AS102</f>
        <v>0</v>
      </c>
      <c r="BA102" s="19">
        <f>($J102="Bell Curve")*(_xlfn.NORM.DIST(AND(BA$4&gt;=$E102,BA$4&lt;=$G102)*(BA$4-$E102+1),$I102/2,$L102,TRUE)-_xlfn.NORM.DIST(AND(BA$4&gt;=$E102,BA$4&lt;=$G102)*(AZ$4-$E102+1),$I102/2,$L102,TRUE))/(1-2*_xlfn.NORM.DIST(0,$I102/2,$L102,TRUE))*$C102+($J102="Steady Growth")*(AND(BA$4&gt;=$E102,BA$4&lt;=$G102)*((BA$4-$E102+1)/($I102*($I102+1)/2)*$C102))+($J102="custom")*CustomCF!AT102</f>
        <v>0</v>
      </c>
      <c r="BB102" s="19">
        <f>($J102="Bell Curve")*(_xlfn.NORM.DIST(AND(BB$4&gt;=$E102,BB$4&lt;=$G102)*(BB$4-$E102+1),$I102/2,$L102,TRUE)-_xlfn.NORM.DIST(AND(BB$4&gt;=$E102,BB$4&lt;=$G102)*(BA$4-$E102+1),$I102/2,$L102,TRUE))/(1-2*_xlfn.NORM.DIST(0,$I102/2,$L102,TRUE))*$C102+($J102="Steady Growth")*(AND(BB$4&gt;=$E102,BB$4&lt;=$G102)*((BB$4-$E102+1)/($I102*($I102+1)/2)*$C102))+($J102="custom")*CustomCF!AU102</f>
        <v>0</v>
      </c>
      <c r="BC102" s="19">
        <f>($J102="Bell Curve")*(_xlfn.NORM.DIST(AND(BC$4&gt;=$E102,BC$4&lt;=$G102)*(BC$4-$E102+1),$I102/2,$L102,TRUE)-_xlfn.NORM.DIST(AND(BC$4&gt;=$E102,BC$4&lt;=$G102)*(BB$4-$E102+1),$I102/2,$L102,TRUE))/(1-2*_xlfn.NORM.DIST(0,$I102/2,$L102,TRUE))*$C102+($J102="Steady Growth")*(AND(BC$4&gt;=$E102,BC$4&lt;=$G102)*((BC$4-$E102+1)/($I102*($I102+1)/2)*$C102))+($J102="custom")*CustomCF!AV102</f>
        <v>0</v>
      </c>
      <c r="BD102" s="19">
        <f>($J102="Bell Curve")*(_xlfn.NORM.DIST(AND(BD$4&gt;=$E102,BD$4&lt;=$G102)*(BD$4-$E102+1),$I102/2,$L102,TRUE)-_xlfn.NORM.DIST(AND(BD$4&gt;=$E102,BD$4&lt;=$G102)*(BC$4-$E102+1),$I102/2,$L102,TRUE))/(1-2*_xlfn.NORM.DIST(0,$I102/2,$L102,TRUE))*$C102+($J102="Steady Growth")*(AND(BD$4&gt;=$E102,BD$4&lt;=$G102)*((BD$4-$E102+1)/($I102*($I102+1)/2)*$C102))+($J102="custom")*CustomCF!AW102</f>
        <v>0</v>
      </c>
      <c r="BE102" s="19">
        <f>($J102="Bell Curve")*(_xlfn.NORM.DIST(AND(BE$4&gt;=$E102,BE$4&lt;=$G102)*(BE$4-$E102+1),$I102/2,$L102,TRUE)-_xlfn.NORM.DIST(AND(BE$4&gt;=$E102,BE$4&lt;=$G102)*(BD$4-$E102+1),$I102/2,$L102,TRUE))/(1-2*_xlfn.NORM.DIST(0,$I102/2,$L102,TRUE))*$C102+($J102="Steady Growth")*(AND(BE$4&gt;=$E102,BE$4&lt;=$G102)*((BE$4-$E102+1)/($I102*($I102+1)/2)*$C102))+($J102="custom")*CustomCF!AX102</f>
        <v>0</v>
      </c>
      <c r="BF102" s="19">
        <f>($J102="Bell Curve")*(_xlfn.NORM.DIST(AND(BF$4&gt;=$E102,BF$4&lt;=$G102)*(BF$4-$E102+1),$I102/2,$L102,TRUE)-_xlfn.NORM.DIST(AND(BF$4&gt;=$E102,BF$4&lt;=$G102)*(BE$4-$E102+1),$I102/2,$L102,TRUE))/(1-2*_xlfn.NORM.DIST(0,$I102/2,$L102,TRUE))*$C102+($J102="Steady Growth")*(AND(BF$4&gt;=$E102,BF$4&lt;=$G102)*((BF$4-$E102+1)/($I102*($I102+1)/2)*$C102))+($J102="custom")*CustomCF!AY102</f>
        <v>0</v>
      </c>
      <c r="BG102" s="19">
        <f>($J102="Bell Curve")*(_xlfn.NORM.DIST(AND(BG$4&gt;=$E102,BG$4&lt;=$G102)*(BG$4-$E102+1),$I102/2,$L102,TRUE)-_xlfn.NORM.DIST(AND(BG$4&gt;=$E102,BG$4&lt;=$G102)*(BF$4-$E102+1),$I102/2,$L102,TRUE))/(1-2*_xlfn.NORM.DIST(0,$I102/2,$L102,TRUE))*$C102+($J102="Steady Growth")*(AND(BG$4&gt;=$E102,BG$4&lt;=$G102)*((BG$4-$E102+1)/($I102*($I102+1)/2)*$C102))+($J102="custom")*CustomCF!AZ102</f>
        <v>0</v>
      </c>
      <c r="BH102" s="19">
        <f>($J102="Bell Curve")*(_xlfn.NORM.DIST(AND(BH$4&gt;=$E102,BH$4&lt;=$G102)*(BH$4-$E102+1),$I102/2,$L102,TRUE)-_xlfn.NORM.DIST(AND(BH$4&gt;=$E102,BH$4&lt;=$G102)*(BG$4-$E102+1),$I102/2,$L102,TRUE))/(1-2*_xlfn.NORM.DIST(0,$I102/2,$L102,TRUE))*$C102+($J102="Steady Growth")*(AND(BH$4&gt;=$E102,BH$4&lt;=$G102)*((BH$4-$E102+1)/($I102*($I102+1)/2)*$C102))+($J102="custom")*CustomCF!BA102</f>
        <v>0</v>
      </c>
      <c r="BI102" s="19">
        <f>($J102="Bell Curve")*(_xlfn.NORM.DIST(AND(BI$4&gt;=$E102,BI$4&lt;=$G102)*(BI$4-$E102+1),$I102/2,$L102,TRUE)-_xlfn.NORM.DIST(AND(BI$4&gt;=$E102,BI$4&lt;=$G102)*(BH$4-$E102+1),$I102/2,$L102,TRUE))/(1-2*_xlfn.NORM.DIST(0,$I102/2,$L102,TRUE))*$C102+($J102="Steady Growth")*(AND(BI$4&gt;=$E102,BI$4&lt;=$G102)*((BI$4-$E102+1)/($I102*($I102+1)/2)*$C102))+($J102="custom")*CustomCF!BB102</f>
        <v>0</v>
      </c>
      <c r="BJ102" s="19">
        <f>($J102="Bell Curve")*(_xlfn.NORM.DIST(AND(BJ$4&gt;=$E102,BJ$4&lt;=$G102)*(BJ$4-$E102+1),$I102/2,$L102,TRUE)-_xlfn.NORM.DIST(AND(BJ$4&gt;=$E102,BJ$4&lt;=$G102)*(BI$4-$E102+1),$I102/2,$L102,TRUE))/(1-2*_xlfn.NORM.DIST(0,$I102/2,$L102,TRUE))*$C102+($J102="Steady Growth")*(AND(BJ$4&gt;=$E102,BJ$4&lt;=$G102)*((BJ$4-$E102+1)/($I102*($I102+1)/2)*$C102))+($J102="custom")*CustomCF!BC102</f>
        <v>0</v>
      </c>
      <c r="BK102" s="19">
        <f>($J102="Bell Curve")*(_xlfn.NORM.DIST(AND(BK$4&gt;=$E102,BK$4&lt;=$G102)*(BK$4-$E102+1),$I102/2,$L102,TRUE)-_xlfn.NORM.DIST(AND(BK$4&gt;=$E102,BK$4&lt;=$G102)*(BJ$4-$E102+1),$I102/2,$L102,TRUE))/(1-2*_xlfn.NORM.DIST(0,$I102/2,$L102,TRUE))*$C102+($J102="Steady Growth")*(AND(BK$4&gt;=$E102,BK$4&lt;=$G102)*((BK$4-$E102+1)/($I102*($I102+1)/2)*$C102))+($J102="custom")*CustomCF!BD102</f>
        <v>0</v>
      </c>
      <c r="BL102" s="19">
        <f>($J102="Bell Curve")*(_xlfn.NORM.DIST(AND(BL$4&gt;=$E102,BL$4&lt;=$G102)*(BL$4-$E102+1),$I102/2,$L102,TRUE)-_xlfn.NORM.DIST(AND(BL$4&gt;=$E102,BL$4&lt;=$G102)*(BK$4-$E102+1),$I102/2,$L102,TRUE))/(1-2*_xlfn.NORM.DIST(0,$I102/2,$L102,TRUE))*$C102+($J102="Steady Growth")*(AND(BL$4&gt;=$E102,BL$4&lt;=$G102)*((BL$4-$E102+1)/($I102*($I102+1)/2)*$C102))+($J102="custom")*CustomCF!BE102</f>
        <v>0</v>
      </c>
      <c r="BM102" s="19">
        <f>($J102="Bell Curve")*(_xlfn.NORM.DIST(AND(BM$4&gt;=$E102,BM$4&lt;=$G102)*(BM$4-$E102+1),$I102/2,$L102,TRUE)-_xlfn.NORM.DIST(AND(BM$4&gt;=$E102,BM$4&lt;=$G102)*(BL$4-$E102+1),$I102/2,$L102,TRUE))/(1-2*_xlfn.NORM.DIST(0,$I102/2,$L102,TRUE))*$C102+($J102="Steady Growth")*(AND(BM$4&gt;=$E102,BM$4&lt;=$G102)*((BM$4-$E102+1)/($I102*($I102+1)/2)*$C102))+($J102="custom")*CustomCF!BF102</f>
        <v>0</v>
      </c>
      <c r="BN102" s="19">
        <f>($J102="Bell Curve")*(_xlfn.NORM.DIST(AND(BN$4&gt;=$E102,BN$4&lt;=$G102)*(BN$4-$E102+1),$I102/2,$L102,TRUE)-_xlfn.NORM.DIST(AND(BN$4&gt;=$E102,BN$4&lt;=$G102)*(BM$4-$E102+1),$I102/2,$L102,TRUE))/(1-2*_xlfn.NORM.DIST(0,$I102/2,$L102,TRUE))*$C102+($J102="Steady Growth")*(AND(BN$4&gt;=$E102,BN$4&lt;=$G102)*((BN$4-$E102+1)/($I102*($I102+1)/2)*$C102))+($J102="custom")*CustomCF!BG102</f>
        <v>0</v>
      </c>
      <c r="BO102" s="19">
        <f>($J102="Bell Curve")*(_xlfn.NORM.DIST(AND(BO$4&gt;=$E102,BO$4&lt;=$G102)*(BO$4-$E102+1),$I102/2,$L102,TRUE)-_xlfn.NORM.DIST(AND(BO$4&gt;=$E102,BO$4&lt;=$G102)*(BN$4-$E102+1),$I102/2,$L102,TRUE))/(1-2*_xlfn.NORM.DIST(0,$I102/2,$L102,TRUE))*$C102+($J102="Steady Growth")*(AND(BO$4&gt;=$E102,BO$4&lt;=$G102)*((BO$4-$E102+1)/($I102*($I102+1)/2)*$C102))+($J102="custom")*CustomCF!BH102</f>
        <v>0</v>
      </c>
      <c r="BP102" s="19">
        <f>($J102="Bell Curve")*(_xlfn.NORM.DIST(AND(BP$4&gt;=$E102,BP$4&lt;=$G102)*(BP$4-$E102+1),$I102/2,$L102,TRUE)-_xlfn.NORM.DIST(AND(BP$4&gt;=$E102,BP$4&lt;=$G102)*(BO$4-$E102+1),$I102/2,$L102,TRUE))/(1-2*_xlfn.NORM.DIST(0,$I102/2,$L102,TRUE))*$C102+($J102="Steady Growth")*(AND(BP$4&gt;=$E102,BP$4&lt;=$G102)*((BP$4-$E102+1)/($I102*($I102+1)/2)*$C102))+($J102="custom")*CustomCF!BI102</f>
        <v>0</v>
      </c>
      <c r="BQ102" s="19">
        <f>($J102="Bell Curve")*(_xlfn.NORM.DIST(AND(BQ$4&gt;=$E102,BQ$4&lt;=$G102)*(BQ$4-$E102+1),$I102/2,$L102,TRUE)-_xlfn.NORM.DIST(AND(BQ$4&gt;=$E102,BQ$4&lt;=$G102)*(BP$4-$E102+1),$I102/2,$L102,TRUE))/(1-2*_xlfn.NORM.DIST(0,$I102/2,$L102,TRUE))*$C102+($J102="Steady Growth")*(AND(BQ$4&gt;=$E102,BQ$4&lt;=$G102)*((BQ$4-$E102+1)/($I102*($I102+1)/2)*$C102))+($J102="custom")*CustomCF!BJ102</f>
        <v>0</v>
      </c>
      <c r="BR102" s="19">
        <f>($J102="Bell Curve")*(_xlfn.NORM.DIST(AND(BR$4&gt;=$E102,BR$4&lt;=$G102)*(BR$4-$E102+1),$I102/2,$L102,TRUE)-_xlfn.NORM.DIST(AND(BR$4&gt;=$E102,BR$4&lt;=$G102)*(BQ$4-$E102+1),$I102/2,$L102,TRUE))/(1-2*_xlfn.NORM.DIST(0,$I102/2,$L102,TRUE))*$C102+($J102="Steady Growth")*(AND(BR$4&gt;=$E102,BR$4&lt;=$G102)*((BR$4-$E102+1)/($I102*($I102+1)/2)*$C102))+($J102="custom")*CustomCF!BK102</f>
        <v>0</v>
      </c>
      <c r="BS102" s="19">
        <f>($J102="Bell Curve")*(_xlfn.NORM.DIST(AND(BS$4&gt;=$E102,BS$4&lt;=$G102)*(BS$4-$E102+1),$I102/2,$L102,TRUE)-_xlfn.NORM.DIST(AND(BS$4&gt;=$E102,BS$4&lt;=$G102)*(BR$4-$E102+1),$I102/2,$L102,TRUE))/(1-2*_xlfn.NORM.DIST(0,$I102/2,$L102,TRUE))*$C102+($J102="Steady Growth")*(AND(BS$4&gt;=$E102,BS$4&lt;=$G102)*((BS$4-$E102+1)/($I102*($I102+1)/2)*$C102))+($J102="custom")*CustomCF!BL102</f>
        <v>0</v>
      </c>
      <c r="BT102" s="19">
        <f>($J102="Bell Curve")*(_xlfn.NORM.DIST(AND(BT$4&gt;=$E102,BT$4&lt;=$G102)*(BT$4-$E102+1),$I102/2,$L102,TRUE)-_xlfn.NORM.DIST(AND(BT$4&gt;=$E102,BT$4&lt;=$G102)*(BS$4-$E102+1),$I102/2,$L102,TRUE))/(1-2*_xlfn.NORM.DIST(0,$I102/2,$L102,TRUE))*$C102+($J102="Steady Growth")*(AND(BT$4&gt;=$E102,BT$4&lt;=$G102)*((BT$4-$E102+1)/($I102*($I102+1)/2)*$C102))+($J102="custom")*CustomCF!BM102</f>
        <v>0</v>
      </c>
      <c r="BU102" s="19">
        <f>($J102="Bell Curve")*(_xlfn.NORM.DIST(AND(BU$4&gt;=$E102,BU$4&lt;=$G102)*(BU$4-$E102+1),$I102/2,$L102,TRUE)-_xlfn.NORM.DIST(AND(BU$4&gt;=$E102,BU$4&lt;=$G102)*(BT$4-$E102+1),$I102/2,$L102,TRUE))/(1-2*_xlfn.NORM.DIST(0,$I102/2,$L102,TRUE))*$C102+($J102="Steady Growth")*(AND(BU$4&gt;=$E102,BU$4&lt;=$G102)*((BU$4-$E102+1)/($I102*($I102+1)/2)*$C102))+($J102="custom")*CustomCF!BN102</f>
        <v>0</v>
      </c>
      <c r="BV102" s="19">
        <f>($J102="Bell Curve")*(_xlfn.NORM.DIST(AND(BV$4&gt;=$E102,BV$4&lt;=$G102)*(BV$4-$E102+1),$I102/2,$L102,TRUE)-_xlfn.NORM.DIST(AND(BV$4&gt;=$E102,BV$4&lt;=$G102)*(BU$4-$E102+1),$I102/2,$L102,TRUE))/(1-2*_xlfn.NORM.DIST(0,$I102/2,$L102,TRUE))*$C102+($J102="Steady Growth")*(AND(BV$4&gt;=$E102,BV$4&lt;=$G102)*((BV$4-$E102+1)/($I102*($I102+1)/2)*$C102))+($J102="custom")*CustomCF!BO102</f>
        <v>0</v>
      </c>
      <c r="BW102" s="19">
        <f>($J102="Bell Curve")*(_xlfn.NORM.DIST(AND(BW$4&gt;=$E102,BW$4&lt;=$G102)*(BW$4-$E102+1),$I102/2,$L102,TRUE)-_xlfn.NORM.DIST(AND(BW$4&gt;=$E102,BW$4&lt;=$G102)*(BV$4-$E102+1),$I102/2,$L102,TRUE))/(1-2*_xlfn.NORM.DIST(0,$I102/2,$L102,TRUE))*$C102+($J102="Steady Growth")*(AND(BW$4&gt;=$E102,BW$4&lt;=$G102)*((BW$4-$E102+1)/($I102*($I102+1)/2)*$C102))+($J102="custom")*CustomCF!BP102</f>
        <v>0</v>
      </c>
      <c r="BX102" s="19">
        <f>($J102="Bell Curve")*(_xlfn.NORM.DIST(AND(BX$4&gt;=$E102,BX$4&lt;=$G102)*(BX$4-$E102+1),$I102/2,$L102,TRUE)-_xlfn.NORM.DIST(AND(BX$4&gt;=$E102,BX$4&lt;=$G102)*(BW$4-$E102+1),$I102/2,$L102,TRUE))/(1-2*_xlfn.NORM.DIST(0,$I102/2,$L102,TRUE))*$C102+($J102="Steady Growth")*(AND(BX$4&gt;=$E102,BX$4&lt;=$G102)*((BX$4-$E102+1)/($I102*($I102+1)/2)*$C102))+($J102="custom")*CustomCF!BQ102</f>
        <v>0</v>
      </c>
      <c r="BY102" s="19">
        <f>($J102="Bell Curve")*(_xlfn.NORM.DIST(AND(BY$4&gt;=$E102,BY$4&lt;=$G102)*(BY$4-$E102+1),$I102/2,$L102,TRUE)-_xlfn.NORM.DIST(AND(BY$4&gt;=$E102,BY$4&lt;=$G102)*(BX$4-$E102+1),$I102/2,$L102,TRUE))/(1-2*_xlfn.NORM.DIST(0,$I102/2,$L102,TRUE))*$C102+($J102="Steady Growth")*(AND(BY$4&gt;=$E102,BY$4&lt;=$G102)*((BY$4-$E102+1)/($I102*($I102+1)/2)*$C102))+($J102="custom")*CustomCF!BR102</f>
        <v>0</v>
      </c>
      <c r="BZ102" s="19">
        <f>($J102="Bell Curve")*(_xlfn.NORM.DIST(AND(BZ$4&gt;=$E102,BZ$4&lt;=$G102)*(BZ$4-$E102+1),$I102/2,$L102,TRUE)-_xlfn.NORM.DIST(AND(BZ$4&gt;=$E102,BZ$4&lt;=$G102)*(BY$4-$E102+1),$I102/2,$L102,TRUE))/(1-2*_xlfn.NORM.DIST(0,$I102/2,$L102,TRUE))*$C102+($J102="Steady Growth")*(AND(BZ$4&gt;=$E102,BZ$4&lt;=$G102)*((BZ$4-$E102+1)/($I102*($I102+1)/2)*$C102))+($J102="custom")*CustomCF!BS102</f>
        <v>0</v>
      </c>
      <c r="CA102" s="19">
        <f>($J102="Bell Curve")*(_xlfn.NORM.DIST(AND(CA$4&gt;=$E102,CA$4&lt;=$G102)*(CA$4-$E102+1),$I102/2,$L102,TRUE)-_xlfn.NORM.DIST(AND(CA$4&gt;=$E102,CA$4&lt;=$G102)*(BZ$4-$E102+1),$I102/2,$L102,TRUE))/(1-2*_xlfn.NORM.DIST(0,$I102/2,$L102,TRUE))*$C102+($J102="Steady Growth")*(AND(CA$4&gt;=$E102,CA$4&lt;=$G102)*((CA$4-$E102+1)/($I102*($I102+1)/2)*$C102))+($J102="custom")*CustomCF!BT102</f>
        <v>0</v>
      </c>
      <c r="CB102" s="19">
        <f>($J102="Bell Curve")*(_xlfn.NORM.DIST(AND(CB$4&gt;=$E102,CB$4&lt;=$G102)*(CB$4-$E102+1),$I102/2,$L102,TRUE)-_xlfn.NORM.DIST(AND(CB$4&gt;=$E102,CB$4&lt;=$G102)*(CA$4-$E102+1),$I102/2,$L102,TRUE))/(1-2*_xlfn.NORM.DIST(0,$I102/2,$L102,TRUE))*$C102+($J102="Steady Growth")*(AND(CB$4&gt;=$E102,CB$4&lt;=$G102)*((CB$4-$E102+1)/($I102*($I102+1)/2)*$C102))+($J102="custom")*CustomCF!BU102</f>
        <v>0</v>
      </c>
      <c r="CC102" s="19">
        <f>($J102="Bell Curve")*(_xlfn.NORM.DIST(AND(CC$4&gt;=$E102,CC$4&lt;=$G102)*(CC$4-$E102+1),$I102/2,$L102,TRUE)-_xlfn.NORM.DIST(AND(CC$4&gt;=$E102,CC$4&lt;=$G102)*(CB$4-$E102+1),$I102/2,$L102,TRUE))/(1-2*_xlfn.NORM.DIST(0,$I102/2,$L102,TRUE))*$C102+($J102="Steady Growth")*(AND(CC$4&gt;=$E102,CC$4&lt;=$G102)*((CC$4-$E102+1)/($I102*($I102+1)/2)*$C102))+($J102="custom")*CustomCF!BV102</f>
        <v>0</v>
      </c>
      <c r="CD102" s="19">
        <f>($J102="Bell Curve")*(_xlfn.NORM.DIST(AND(CD$4&gt;=$E102,CD$4&lt;=$G102)*(CD$4-$E102+1),$I102/2,$L102,TRUE)-_xlfn.NORM.DIST(AND(CD$4&gt;=$E102,CD$4&lt;=$G102)*(CC$4-$E102+1),$I102/2,$L102,TRUE))/(1-2*_xlfn.NORM.DIST(0,$I102/2,$L102,TRUE))*$C102+($J102="Steady Growth")*(AND(CD$4&gt;=$E102,CD$4&lt;=$G102)*((CD$4-$E102+1)/($I102*($I102+1)/2)*$C102))+($J102="custom")*CustomCF!BW102</f>
        <v>0</v>
      </c>
      <c r="CE102" s="19">
        <f>($J102="Bell Curve")*(_xlfn.NORM.DIST(AND(CE$4&gt;=$E102,CE$4&lt;=$G102)*(CE$4-$E102+1),$I102/2,$L102,TRUE)-_xlfn.NORM.DIST(AND(CE$4&gt;=$E102,CE$4&lt;=$G102)*(CD$4-$E102+1),$I102/2,$L102,TRUE))/(1-2*_xlfn.NORM.DIST(0,$I102/2,$L102,TRUE))*$C102+($J102="Steady Growth")*(AND(CE$4&gt;=$E102,CE$4&lt;=$G102)*((CE$4-$E102+1)/($I102*($I102+1)/2)*$C102))+($J102="custom")*CustomCF!BX102</f>
        <v>0</v>
      </c>
      <c r="CF102" s="19">
        <f>($J102="Bell Curve")*(_xlfn.NORM.DIST(AND(CF$4&gt;=$E102,CF$4&lt;=$G102)*(CF$4-$E102+1),$I102/2,$L102,TRUE)-_xlfn.NORM.DIST(AND(CF$4&gt;=$E102,CF$4&lt;=$G102)*(CE$4-$E102+1),$I102/2,$L102,TRUE))/(1-2*_xlfn.NORM.DIST(0,$I102/2,$L102,TRUE))*$C102+($J102="Steady Growth")*(AND(CF$4&gt;=$E102,CF$4&lt;=$G102)*((CF$4-$E102+1)/($I102*($I102+1)/2)*$C102))+($J102="custom")*CustomCF!BY102</f>
        <v>0</v>
      </c>
      <c r="CG102" s="19">
        <f>($J102="Bell Curve")*(_xlfn.NORM.DIST(AND(CG$4&gt;=$E102,CG$4&lt;=$G102)*(CG$4-$E102+1),$I102/2,$L102,TRUE)-_xlfn.NORM.DIST(AND(CG$4&gt;=$E102,CG$4&lt;=$G102)*(CF$4-$E102+1),$I102/2,$L102,TRUE))/(1-2*_xlfn.NORM.DIST(0,$I102/2,$L102,TRUE))*$C102+($J102="Steady Growth")*(AND(CG$4&gt;=$E102,CG$4&lt;=$G102)*((CG$4-$E102+1)/($I102*($I102+1)/2)*$C102))+($J102="custom")*CustomCF!BZ102</f>
        <v>0</v>
      </c>
      <c r="CH102" s="19">
        <f>($J102="Bell Curve")*(_xlfn.NORM.DIST(AND(CH$4&gt;=$E102,CH$4&lt;=$G102)*(CH$4-$E102+1),$I102/2,$L102,TRUE)-_xlfn.NORM.DIST(AND(CH$4&gt;=$E102,CH$4&lt;=$G102)*(CG$4-$E102+1),$I102/2,$L102,TRUE))/(1-2*_xlfn.NORM.DIST(0,$I102/2,$L102,TRUE))*$C102+($J102="Steady Growth")*(AND(CH$4&gt;=$E102,CH$4&lt;=$G102)*((CH$4-$E102+1)/($I102*($I102+1)/2)*$C102))+($J102="custom")*CustomCF!CA102</f>
        <v>0</v>
      </c>
      <c r="CI102" s="19">
        <f>($J102="Bell Curve")*(_xlfn.NORM.DIST(AND(CI$4&gt;=$E102,CI$4&lt;=$G102)*(CI$4-$E102+1),$I102/2,$L102,TRUE)-_xlfn.NORM.DIST(AND(CI$4&gt;=$E102,CI$4&lt;=$G102)*(CH$4-$E102+1),$I102/2,$L102,TRUE))/(1-2*_xlfn.NORM.DIST(0,$I102/2,$L102,TRUE))*$C102+($J102="Steady Growth")*(AND(CI$4&gt;=$E102,CI$4&lt;=$G102)*((CI$4-$E102+1)/($I102*($I102+1)/2)*$C102))+($J102="custom")*CustomCF!CB102</f>
        <v>0</v>
      </c>
      <c r="CJ102" s="19">
        <f>($J102="Bell Curve")*(_xlfn.NORM.DIST(AND(CJ$4&gt;=$E102,CJ$4&lt;=$G102)*(CJ$4-$E102+1),$I102/2,$L102,TRUE)-_xlfn.NORM.DIST(AND(CJ$4&gt;=$E102,CJ$4&lt;=$G102)*(CI$4-$E102+1),$I102/2,$L102,TRUE))/(1-2*_xlfn.NORM.DIST(0,$I102/2,$L102,TRUE))*$C102+($J102="Steady Growth")*(AND(CJ$4&gt;=$E102,CJ$4&lt;=$G102)*((CJ$4-$E102+1)/($I102*($I102+1)/2)*$C102))+($J102="custom")*CustomCF!CC102</f>
        <v>0</v>
      </c>
      <c r="CK102" s="19">
        <f>($J102="Bell Curve")*(_xlfn.NORM.DIST(AND(CK$4&gt;=$E102,CK$4&lt;=$G102)*(CK$4-$E102+1),$I102/2,$L102,TRUE)-_xlfn.NORM.DIST(AND(CK$4&gt;=$E102,CK$4&lt;=$G102)*(CJ$4-$E102+1),$I102/2,$L102,TRUE))/(1-2*_xlfn.NORM.DIST(0,$I102/2,$L102,TRUE))*$C102+($J102="Steady Growth")*(AND(CK$4&gt;=$E102,CK$4&lt;=$G102)*((CK$4-$E102+1)/($I102*($I102+1)/2)*$C102))+($J102="custom")*CustomCF!CD102</f>
        <v>0</v>
      </c>
      <c r="CL102" s="19">
        <f>($J102="Bell Curve")*(_xlfn.NORM.DIST(AND(CL$4&gt;=$E102,CL$4&lt;=$G102)*(CL$4-$E102+1),$I102/2,$L102,TRUE)-_xlfn.NORM.DIST(AND(CL$4&gt;=$E102,CL$4&lt;=$G102)*(CK$4-$E102+1),$I102/2,$L102,TRUE))/(1-2*_xlfn.NORM.DIST(0,$I102/2,$L102,TRUE))*$C102+($J102="Steady Growth")*(AND(CL$4&gt;=$E102,CL$4&lt;=$G102)*((CL$4-$E102+1)/($I102*($I102+1)/2)*$C102))+($J102="custom")*CustomCF!CE102</f>
        <v>0</v>
      </c>
      <c r="CM102" s="19">
        <f>($J102="Bell Curve")*(_xlfn.NORM.DIST(AND(CM$4&gt;=$E102,CM$4&lt;=$G102)*(CM$4-$E102+1),$I102/2,$L102,TRUE)-_xlfn.NORM.DIST(AND(CM$4&gt;=$E102,CM$4&lt;=$G102)*(CL$4-$E102+1),$I102/2,$L102,TRUE))/(1-2*_xlfn.NORM.DIST(0,$I102/2,$L102,TRUE))*$C102+($J102="Steady Growth")*(AND(CM$4&gt;=$E102,CM$4&lt;=$G102)*((CM$4-$E102+1)/($I102*($I102+1)/2)*$C102))+($J102="custom")*CustomCF!CF102</f>
        <v>0</v>
      </c>
      <c r="CN102" s="19">
        <f>($J102="Bell Curve")*(_xlfn.NORM.DIST(AND(CN$4&gt;=$E102,CN$4&lt;=$G102)*(CN$4-$E102+1),$I102/2,$L102,TRUE)-_xlfn.NORM.DIST(AND(CN$4&gt;=$E102,CN$4&lt;=$G102)*(CM$4-$E102+1),$I102/2,$L102,TRUE))/(1-2*_xlfn.NORM.DIST(0,$I102/2,$L102,TRUE))*$C102+($J102="Steady Growth")*(AND(CN$4&gt;=$E102,CN$4&lt;=$G102)*((CN$4-$E102+1)/($I102*($I102+1)/2)*$C102))+($J102="custom")*CustomCF!CG102</f>
        <v>0</v>
      </c>
      <c r="CO102" s="19">
        <f>($J102="Bell Curve")*(_xlfn.NORM.DIST(AND(CO$4&gt;=$E102,CO$4&lt;=$G102)*(CO$4-$E102+1),$I102/2,$L102,TRUE)-_xlfn.NORM.DIST(AND(CO$4&gt;=$E102,CO$4&lt;=$G102)*(CN$4-$E102+1),$I102/2,$L102,TRUE))/(1-2*_xlfn.NORM.DIST(0,$I102/2,$L102,TRUE))*$C102+($J102="Steady Growth")*(AND(CO$4&gt;=$E102,CO$4&lt;=$G102)*((CO$4-$E102+1)/($I102*($I102+1)/2)*$C102))+($J102="custom")*CustomCF!CH102</f>
        <v>0</v>
      </c>
      <c r="CP102" s="19">
        <f>($J102="Bell Curve")*(_xlfn.NORM.DIST(AND(CP$4&gt;=$E102,CP$4&lt;=$G102)*(CP$4-$E102+1),$I102/2,$L102,TRUE)-_xlfn.NORM.DIST(AND(CP$4&gt;=$E102,CP$4&lt;=$G102)*(CO$4-$E102+1),$I102/2,$L102,TRUE))/(1-2*_xlfn.NORM.DIST(0,$I102/2,$L102,TRUE))*$C102+($J102="Steady Growth")*(AND(CP$4&gt;=$E102,CP$4&lt;=$G102)*((CP$4-$E102+1)/($I102*($I102+1)/2)*$C102))+($J102="custom")*CustomCF!CI102</f>
        <v>0</v>
      </c>
      <c r="CQ102" s="19">
        <f>($J102="Bell Curve")*(_xlfn.NORM.DIST(AND(CQ$4&gt;=$E102,CQ$4&lt;=$G102)*(CQ$4-$E102+1),$I102/2,$L102,TRUE)-_xlfn.NORM.DIST(AND(CQ$4&gt;=$E102,CQ$4&lt;=$G102)*(CP$4-$E102+1),$I102/2,$L102,TRUE))/(1-2*_xlfn.NORM.DIST(0,$I102/2,$L102,TRUE))*$C102+($J102="Steady Growth")*(AND(CQ$4&gt;=$E102,CQ$4&lt;=$G102)*((CQ$4-$E102+1)/($I102*($I102+1)/2)*$C102))+($J102="custom")*CustomCF!CJ102</f>
        <v>0</v>
      </c>
      <c r="CR102" s="19">
        <f>($J102="Bell Curve")*(_xlfn.NORM.DIST(AND(CR$4&gt;=$E102,CR$4&lt;=$G102)*(CR$4-$E102+1),$I102/2,$L102,TRUE)-_xlfn.NORM.DIST(AND(CR$4&gt;=$E102,CR$4&lt;=$G102)*(CQ$4-$E102+1),$I102/2,$L102,TRUE))/(1-2*_xlfn.NORM.DIST(0,$I102/2,$L102,TRUE))*$C102+($J102="Steady Growth")*(AND(CR$4&gt;=$E102,CR$4&lt;=$G102)*((CR$4-$E102+1)/($I102*($I102+1)/2)*$C102))+($J102="custom")*CustomCF!CK102</f>
        <v>0</v>
      </c>
      <c r="CS102" s="19">
        <f>($J102="Bell Curve")*(_xlfn.NORM.DIST(AND(CS$4&gt;=$E102,CS$4&lt;=$G102)*(CS$4-$E102+1),$I102/2,$L102,TRUE)-_xlfn.NORM.DIST(AND(CS$4&gt;=$E102,CS$4&lt;=$G102)*(CR$4-$E102+1),$I102/2,$L102,TRUE))/(1-2*_xlfn.NORM.DIST(0,$I102/2,$L102,TRUE))*$C102+($J102="Steady Growth")*(AND(CS$4&gt;=$E102,CS$4&lt;=$G102)*((CS$4-$E102+1)/($I102*($I102+1)/2)*$C102))+($J102="custom")*CustomCF!CL102</f>
        <v>0</v>
      </c>
      <c r="CT102" s="19">
        <f>($J102="Bell Curve")*(_xlfn.NORM.DIST(AND(CT$4&gt;=$E102,CT$4&lt;=$G102)*(CT$4-$E102+1),$I102/2,$L102,TRUE)-_xlfn.NORM.DIST(AND(CT$4&gt;=$E102,CT$4&lt;=$G102)*(CS$4-$E102+1),$I102/2,$L102,TRUE))/(1-2*_xlfn.NORM.DIST(0,$I102/2,$L102,TRUE))*$C102+($J102="Steady Growth")*(AND(CT$4&gt;=$E102,CT$4&lt;=$G102)*((CT$4-$E102+1)/($I102*($I102+1)/2)*$C102))+($J102="custom")*CustomCF!CM102</f>
        <v>0</v>
      </c>
      <c r="CU102" s="19">
        <f>($J102="Bell Curve")*(_xlfn.NORM.DIST(AND(CU$4&gt;=$E102,CU$4&lt;=$G102)*(CU$4-$E102+1),$I102/2,$L102,TRUE)-_xlfn.NORM.DIST(AND(CU$4&gt;=$E102,CU$4&lt;=$G102)*(CT$4-$E102+1),$I102/2,$L102,TRUE))/(1-2*_xlfn.NORM.DIST(0,$I102/2,$L102,TRUE))*$C102+($J102="Steady Growth")*(AND(CU$4&gt;=$E102,CU$4&lt;=$G102)*((CU$4-$E102+1)/($I102*($I102+1)/2)*$C102))+($J102="custom")*CustomCF!CN102</f>
        <v>0</v>
      </c>
      <c r="CV102" s="19">
        <f>($J102="Bell Curve")*(_xlfn.NORM.DIST(AND(CV$4&gt;=$E102,CV$4&lt;=$G102)*(CV$4-$E102+1),$I102/2,$L102,TRUE)-_xlfn.NORM.DIST(AND(CV$4&gt;=$E102,CV$4&lt;=$G102)*(CU$4-$E102+1),$I102/2,$L102,TRUE))/(1-2*_xlfn.NORM.DIST(0,$I102/2,$L102,TRUE))*$C102+($J102="Steady Growth")*(AND(CV$4&gt;=$E102,CV$4&lt;=$G102)*((CV$4-$E102+1)/($I102*($I102+1)/2)*$C102))+($J102="custom")*CustomCF!CO102</f>
        <v>0</v>
      </c>
      <c r="CW102" s="19">
        <f>($J102="Bell Curve")*(_xlfn.NORM.DIST(AND(CW$4&gt;=$E102,CW$4&lt;=$G102)*(CW$4-$E102+1),$I102/2,$L102,TRUE)-_xlfn.NORM.DIST(AND(CW$4&gt;=$E102,CW$4&lt;=$G102)*(CV$4-$E102+1),$I102/2,$L102,TRUE))/(1-2*_xlfn.NORM.DIST(0,$I102/2,$L102,TRUE))*$C102+($J102="Steady Growth")*(AND(CW$4&gt;=$E102,CW$4&lt;=$G102)*((CW$4-$E102+1)/($I102*($I102+1)/2)*$C102))+($J102="custom")*CustomCF!CP102</f>
        <v>0</v>
      </c>
      <c r="CX102" s="19">
        <f>($J102="Bell Curve")*(_xlfn.NORM.DIST(AND(CX$4&gt;=$E102,CX$4&lt;=$G102)*(CX$4-$E102+1),$I102/2,$L102,TRUE)-_xlfn.NORM.DIST(AND(CX$4&gt;=$E102,CX$4&lt;=$G102)*(CW$4-$E102+1),$I102/2,$L102,TRUE))/(1-2*_xlfn.NORM.DIST(0,$I102/2,$L102,TRUE))*$C102+($J102="Steady Growth")*(AND(CX$4&gt;=$E102,CX$4&lt;=$G102)*((CX$4-$E102+1)/($I102*($I102+1)/2)*$C102))+($J102="custom")*CustomCF!CQ102</f>
        <v>0</v>
      </c>
      <c r="CY102" s="19">
        <f>($J102="Bell Curve")*(_xlfn.NORM.DIST(AND(CY$4&gt;=$E102,CY$4&lt;=$G102)*(CY$4-$E102+1),$I102/2,$L102,TRUE)-_xlfn.NORM.DIST(AND(CY$4&gt;=$E102,CY$4&lt;=$G102)*(CX$4-$E102+1),$I102/2,$L102,TRUE))/(1-2*_xlfn.NORM.DIST(0,$I102/2,$L102,TRUE))*$C102+($J102="Steady Growth")*(AND(CY$4&gt;=$E102,CY$4&lt;=$G102)*((CY$4-$E102+1)/($I102*($I102+1)/2)*$C102))+($J102="custom")*CustomCF!CR102</f>
        <v>0</v>
      </c>
      <c r="CZ102" s="19">
        <f>($J102="Bell Curve")*(_xlfn.NORM.DIST(AND(CZ$4&gt;=$E102,CZ$4&lt;=$G102)*(CZ$4-$E102+1),$I102/2,$L102,TRUE)-_xlfn.NORM.DIST(AND(CZ$4&gt;=$E102,CZ$4&lt;=$G102)*(CY$4-$E102+1),$I102/2,$L102,TRUE))/(1-2*_xlfn.NORM.DIST(0,$I102/2,$L102,TRUE))*$C102+($J102="Steady Growth")*(AND(CZ$4&gt;=$E102,CZ$4&lt;=$G102)*((CZ$4-$E102+1)/($I102*($I102+1)/2)*$C102))+($J102="custom")*CustomCF!CS102</f>
        <v>0</v>
      </c>
      <c r="DA102" s="19">
        <f>($J102="Bell Curve")*(_xlfn.NORM.DIST(AND(DA$4&gt;=$E102,DA$4&lt;=$G102)*(DA$4-$E102+1),$I102/2,$L102,TRUE)-_xlfn.NORM.DIST(AND(DA$4&gt;=$E102,DA$4&lt;=$G102)*(CZ$4-$E102+1),$I102/2,$L102,TRUE))/(1-2*_xlfn.NORM.DIST(0,$I102/2,$L102,TRUE))*$C102+($J102="Steady Growth")*(AND(DA$4&gt;=$E102,DA$4&lt;=$G102)*((DA$4-$E102+1)/($I102*($I102+1)/2)*$C102))+($J102="custom")*CustomCF!CT102</f>
        <v>0</v>
      </c>
      <c r="DB102" s="19">
        <f>($J102="Bell Curve")*(_xlfn.NORM.DIST(AND(DB$4&gt;=$E102,DB$4&lt;=$G102)*(DB$4-$E102+1),$I102/2,$L102,TRUE)-_xlfn.NORM.DIST(AND(DB$4&gt;=$E102,DB$4&lt;=$G102)*(DA$4-$E102+1),$I102/2,$L102,TRUE))/(1-2*_xlfn.NORM.DIST(0,$I102/2,$L102,TRUE))*$C102+($J102="Steady Growth")*(AND(DB$4&gt;=$E102,DB$4&lt;=$G102)*((DB$4-$E102+1)/($I102*($I102+1)/2)*$C102))+($J102="custom")*CustomCF!CU102</f>
        <v>0</v>
      </c>
      <c r="DC102" s="19">
        <f>($J102="Bell Curve")*(_xlfn.NORM.DIST(AND(DC$4&gt;=$E102,DC$4&lt;=$G102)*(DC$4-$E102+1),$I102/2,$L102,TRUE)-_xlfn.NORM.DIST(AND(DC$4&gt;=$E102,DC$4&lt;=$G102)*(DB$4-$E102+1),$I102/2,$L102,TRUE))/(1-2*_xlfn.NORM.DIST(0,$I102/2,$L102,TRUE))*$C102+($J102="Steady Growth")*(AND(DC$4&gt;=$E102,DC$4&lt;=$G102)*((DC$4-$E102+1)/($I102*($I102+1)/2)*$C102))+($J102="custom")*CustomCF!CV102</f>
        <v>0</v>
      </c>
      <c r="DD102" s="19">
        <f>($J102="Bell Curve")*(_xlfn.NORM.DIST(AND(DD$4&gt;=$E102,DD$4&lt;=$G102)*(DD$4-$E102+1),$I102/2,$L102,TRUE)-_xlfn.NORM.DIST(AND(DD$4&gt;=$E102,DD$4&lt;=$G102)*(DC$4-$E102+1),$I102/2,$L102,TRUE))/(1-2*_xlfn.NORM.DIST(0,$I102/2,$L102,TRUE))*$C102+($J102="Steady Growth")*(AND(DD$4&gt;=$E102,DD$4&lt;=$G102)*((DD$4-$E102+1)/($I102*($I102+1)/2)*$C102))+($J102="custom")*CustomCF!CW102</f>
        <v>0</v>
      </c>
      <c r="DE102" s="19">
        <f>($J102="Bell Curve")*(_xlfn.NORM.DIST(AND(DE$4&gt;=$E102,DE$4&lt;=$G102)*(DE$4-$E102+1),$I102/2,$L102,TRUE)-_xlfn.NORM.DIST(AND(DE$4&gt;=$E102,DE$4&lt;=$G102)*(DD$4-$E102+1),$I102/2,$L102,TRUE))/(1-2*_xlfn.NORM.DIST(0,$I102/2,$L102,TRUE))*$C102+($J102="Steady Growth")*(AND(DE$4&gt;=$E102,DE$4&lt;=$G102)*((DE$4-$E102+1)/($I102*($I102+1)/2)*$C102))+($J102="custom")*CustomCF!CX102</f>
        <v>0</v>
      </c>
      <c r="DF102" s="19">
        <f>($J102="Bell Curve")*(_xlfn.NORM.DIST(AND(DF$4&gt;=$E102,DF$4&lt;=$G102)*(DF$4-$E102+1),$I102/2,$L102,TRUE)-_xlfn.NORM.DIST(AND(DF$4&gt;=$E102,DF$4&lt;=$G102)*(DE$4-$E102+1),$I102/2,$L102,TRUE))/(1-2*_xlfn.NORM.DIST(0,$I102/2,$L102,TRUE))*$C102+($J102="Steady Growth")*(AND(DF$4&gt;=$E102,DF$4&lt;=$G102)*((DF$4-$E102+1)/($I102*($I102+1)/2)*$C102))+($J102="custom")*CustomCF!CY102</f>
        <v>0</v>
      </c>
      <c r="DG102" s="19">
        <f>($J102="Bell Curve")*(_xlfn.NORM.DIST(AND(DG$4&gt;=$E102,DG$4&lt;=$G102)*(DG$4-$E102+1),$I102/2,$L102,TRUE)-_xlfn.NORM.DIST(AND(DG$4&gt;=$E102,DG$4&lt;=$G102)*(DF$4-$E102+1),$I102/2,$L102,TRUE))/(1-2*_xlfn.NORM.DIST(0,$I102/2,$L102,TRUE))*$C102+($J102="Steady Growth")*(AND(DG$4&gt;=$E102,DG$4&lt;=$G102)*((DG$4-$E102+1)/($I102*($I102+1)/2)*$C102))+($J102="custom")*CustomCF!CZ102</f>
        <v>0</v>
      </c>
      <c r="DH102" s="19">
        <f>($J102="Bell Curve")*(_xlfn.NORM.DIST(AND(DH$4&gt;=$E102,DH$4&lt;=$G102)*(DH$4-$E102+1),$I102/2,$L102,TRUE)-_xlfn.NORM.DIST(AND(DH$4&gt;=$E102,DH$4&lt;=$G102)*(DG$4-$E102+1),$I102/2,$L102,TRUE))/(1-2*_xlfn.NORM.DIST(0,$I102/2,$L102,TRUE))*$C102+($J102="Steady Growth")*(AND(DH$4&gt;=$E102,DH$4&lt;=$G102)*((DH$4-$E102+1)/($I102*($I102+1)/2)*$C102))+($J102="custom")*CustomCF!DA102</f>
        <v>0</v>
      </c>
      <c r="DI102" s="19">
        <f>($J102="Bell Curve")*(_xlfn.NORM.DIST(AND(DI$4&gt;=$E102,DI$4&lt;=$G102)*(DI$4-$E102+1),$I102/2,$L102,TRUE)-_xlfn.NORM.DIST(AND(DI$4&gt;=$E102,DI$4&lt;=$G102)*(DH$4-$E102+1),$I102/2,$L102,TRUE))/(1-2*_xlfn.NORM.DIST(0,$I102/2,$L102,TRUE))*$C102+($J102="Steady Growth")*(AND(DI$4&gt;=$E102,DI$4&lt;=$G102)*((DI$4-$E102+1)/($I102*($I102+1)/2)*$C102))+($J102="custom")*CustomCF!DB102</f>
        <v>0</v>
      </c>
      <c r="DJ102" s="19">
        <f>($J102="Bell Curve")*(_xlfn.NORM.DIST(AND(DJ$4&gt;=$E102,DJ$4&lt;=$G102)*(DJ$4-$E102+1),$I102/2,$L102,TRUE)-_xlfn.NORM.DIST(AND(DJ$4&gt;=$E102,DJ$4&lt;=$G102)*(DI$4-$E102+1),$I102/2,$L102,TRUE))/(1-2*_xlfn.NORM.DIST(0,$I102/2,$L102,TRUE))*$C102+($J102="Steady Growth")*(AND(DJ$4&gt;=$E102,DJ$4&lt;=$G102)*((DJ$4-$E102+1)/($I102*($I102+1)/2)*$C102))+($J102="custom")*CustomCF!DC102</f>
        <v>0</v>
      </c>
      <c r="DK102" s="19">
        <f>($J102="Bell Curve")*(_xlfn.NORM.DIST(AND(DK$4&gt;=$E102,DK$4&lt;=$G102)*(DK$4-$E102+1),$I102/2,$L102,TRUE)-_xlfn.NORM.DIST(AND(DK$4&gt;=$E102,DK$4&lt;=$G102)*(DJ$4-$E102+1),$I102/2,$L102,TRUE))/(1-2*_xlfn.NORM.DIST(0,$I102/2,$L102,TRUE))*$C102+($J102="Steady Growth")*(AND(DK$4&gt;=$E102,DK$4&lt;=$G102)*((DK$4-$E102+1)/($I102*($I102+1)/2)*$C102))+($J102="custom")*CustomCF!DD102</f>
        <v>0</v>
      </c>
      <c r="DL102" s="19">
        <f>($J102="Bell Curve")*(_xlfn.NORM.DIST(AND(DL$4&gt;=$E102,DL$4&lt;=$G102)*(DL$4-$E102+1),$I102/2,$L102,TRUE)-_xlfn.NORM.DIST(AND(DL$4&gt;=$E102,DL$4&lt;=$G102)*(DK$4-$E102+1),$I102/2,$L102,TRUE))/(1-2*_xlfn.NORM.DIST(0,$I102/2,$L102,TRUE))*$C102+($J102="Steady Growth")*(AND(DL$4&gt;=$E102,DL$4&lt;=$G102)*((DL$4-$E102+1)/($I102*($I102+1)/2)*$C102))+($J102="custom")*CustomCF!DE102</f>
        <v>0</v>
      </c>
      <c r="DM102" s="19">
        <f>($J102="Bell Curve")*(_xlfn.NORM.DIST(AND(DM$4&gt;=$E102,DM$4&lt;=$G102)*(DM$4-$E102+1),$I102/2,$L102,TRUE)-_xlfn.NORM.DIST(AND(DM$4&gt;=$E102,DM$4&lt;=$G102)*(DL$4-$E102+1),$I102/2,$L102,TRUE))/(1-2*_xlfn.NORM.DIST(0,$I102/2,$L102,TRUE))*$C102+($J102="Steady Growth")*(AND(DM$4&gt;=$E102,DM$4&lt;=$G102)*((DM$4-$E102+1)/($I102*($I102+1)/2)*$C102))+($J102="custom")*CustomCF!DF102</f>
        <v>0</v>
      </c>
      <c r="DN102" s="19">
        <f>($J102="Bell Curve")*(_xlfn.NORM.DIST(AND(DN$4&gt;=$E102,DN$4&lt;=$G102)*(DN$4-$E102+1),$I102/2,$L102,TRUE)-_xlfn.NORM.DIST(AND(DN$4&gt;=$E102,DN$4&lt;=$G102)*(DM$4-$E102+1),$I102/2,$L102,TRUE))/(1-2*_xlfn.NORM.DIST(0,$I102/2,$L102,TRUE))*$C102+($J102="Steady Growth")*(AND(DN$4&gt;=$E102,DN$4&lt;=$G102)*((DN$4-$E102+1)/($I102*($I102+1)/2)*$C102))+($J102="custom")*CustomCF!DG102</f>
        <v>0</v>
      </c>
      <c r="DO102" s="19">
        <f>($J102="Bell Curve")*(_xlfn.NORM.DIST(AND(DO$4&gt;=$E102,DO$4&lt;=$G102)*(DO$4-$E102+1),$I102/2,$L102,TRUE)-_xlfn.NORM.DIST(AND(DO$4&gt;=$E102,DO$4&lt;=$G102)*(DN$4-$E102+1),$I102/2,$L102,TRUE))/(1-2*_xlfn.NORM.DIST(0,$I102/2,$L102,TRUE))*$C102+($J102="Steady Growth")*(AND(DO$4&gt;=$E102,DO$4&lt;=$G102)*((DO$4-$E102+1)/($I102*($I102+1)/2)*$C102))+($J102="custom")*CustomCF!DH102</f>
        <v>0</v>
      </c>
      <c r="DP102" s="19">
        <f>($J102="Bell Curve")*(_xlfn.NORM.DIST(AND(DP$4&gt;=$E102,DP$4&lt;=$G102)*(DP$4-$E102+1),$I102/2,$L102,TRUE)-_xlfn.NORM.DIST(AND(DP$4&gt;=$E102,DP$4&lt;=$G102)*(DO$4-$E102+1),$I102/2,$L102,TRUE))/(1-2*_xlfn.NORM.DIST(0,$I102/2,$L102,TRUE))*$C102+($J102="Steady Growth")*(AND(DP$4&gt;=$E102,DP$4&lt;=$G102)*((DP$4-$E102+1)/($I102*($I102+1)/2)*$C102))+($J102="custom")*CustomCF!DI102</f>
        <v>0</v>
      </c>
      <c r="DQ102" s="19">
        <f>($J102="Bell Curve")*(_xlfn.NORM.DIST(AND(DQ$4&gt;=$E102,DQ$4&lt;=$G102)*(DQ$4-$E102+1),$I102/2,$L102,TRUE)-_xlfn.NORM.DIST(AND(DQ$4&gt;=$E102,DQ$4&lt;=$G102)*(DP$4-$E102+1),$I102/2,$L102,TRUE))/(1-2*_xlfn.NORM.DIST(0,$I102/2,$L102,TRUE))*$C102+($J102="Steady Growth")*(AND(DQ$4&gt;=$E102,DQ$4&lt;=$G102)*((DQ$4-$E102+1)/($I102*($I102+1)/2)*$C102))+($J102="custom")*CustomCF!DJ102</f>
        <v>0</v>
      </c>
      <c r="DR102" s="19">
        <f>($J102="Bell Curve")*(_xlfn.NORM.DIST(AND(DR$4&gt;=$E102,DR$4&lt;=$G102)*(DR$4-$E102+1),$I102/2,$L102,TRUE)-_xlfn.NORM.DIST(AND(DR$4&gt;=$E102,DR$4&lt;=$G102)*(DQ$4-$E102+1),$I102/2,$L102,TRUE))/(1-2*_xlfn.NORM.DIST(0,$I102/2,$L102,TRUE))*$C102+($J102="Steady Growth")*(AND(DR$4&gt;=$E102,DR$4&lt;=$G102)*((DR$4-$E102+1)/($I102*($I102+1)/2)*$C102))+($J102="custom")*CustomCF!DK102</f>
        <v>0</v>
      </c>
      <c r="DS102" s="19">
        <f>($J102="Bell Curve")*(_xlfn.NORM.DIST(AND(DS$4&gt;=$E102,DS$4&lt;=$G102)*(DS$4-$E102+1),$I102/2,$L102,TRUE)-_xlfn.NORM.DIST(AND(DS$4&gt;=$E102,DS$4&lt;=$G102)*(DR$4-$E102+1),$I102/2,$L102,TRUE))/(1-2*_xlfn.NORM.DIST(0,$I102/2,$L102,TRUE))*$C102+($J102="Steady Growth")*(AND(DS$4&gt;=$E102,DS$4&lt;=$G102)*((DS$4-$E102+1)/($I102*($I102+1)/2)*$C102))+($J102="custom")*CustomCF!DL102</f>
        <v>0</v>
      </c>
      <c r="DT102" s="19">
        <f>($J102="Bell Curve")*(_xlfn.NORM.DIST(AND(DT$4&gt;=$E102,DT$4&lt;=$G102)*(DT$4-$E102+1),$I102/2,$L102,TRUE)-_xlfn.NORM.DIST(AND(DT$4&gt;=$E102,DT$4&lt;=$G102)*(DS$4-$E102+1),$I102/2,$L102,TRUE))/(1-2*_xlfn.NORM.DIST(0,$I102/2,$L102,TRUE))*$C102+($J102="Steady Growth")*(AND(DT$4&gt;=$E102,DT$4&lt;=$G102)*((DT$4-$E102+1)/($I102*($I102+1)/2)*$C102))+($J102="custom")*CustomCF!DM102</f>
        <v>0</v>
      </c>
      <c r="DU102" s="19">
        <f>($J102="Bell Curve")*(_xlfn.NORM.DIST(AND(DU$4&gt;=$E102,DU$4&lt;=$G102)*(DU$4-$E102+1),$I102/2,$L102,TRUE)-_xlfn.NORM.DIST(AND(DU$4&gt;=$E102,DU$4&lt;=$G102)*(DT$4-$E102+1),$I102/2,$L102,TRUE))/(1-2*_xlfn.NORM.DIST(0,$I102/2,$L102,TRUE))*$C102+($J102="Steady Growth")*(AND(DU$4&gt;=$E102,DU$4&lt;=$G102)*((DU$4-$E102+1)/($I102*($I102+1)/2)*$C102))+($J102="custom")*CustomCF!DN102</f>
        <v>0</v>
      </c>
      <c r="DV102" s="19">
        <f>($J102="Bell Curve")*(_xlfn.NORM.DIST(AND(DV$4&gt;=$E102,DV$4&lt;=$G102)*(DV$4-$E102+1),$I102/2,$L102,TRUE)-_xlfn.NORM.DIST(AND(DV$4&gt;=$E102,DV$4&lt;=$G102)*(DU$4-$E102+1),$I102/2,$L102,TRUE))/(1-2*_xlfn.NORM.DIST(0,$I102/2,$L102,TRUE))*$C102+($J102="Steady Growth")*(AND(DV$4&gt;=$E102,DV$4&lt;=$G102)*((DV$4-$E102+1)/($I102*($I102+1)/2)*$C102))+($J102="custom")*CustomCF!DO102</f>
        <v>0</v>
      </c>
      <c r="DW102" s="19">
        <f>($J102="Bell Curve")*(_xlfn.NORM.DIST(AND(DW$4&gt;=$E102,DW$4&lt;=$G102)*(DW$4-$E102+1),$I102/2,$L102,TRUE)-_xlfn.NORM.DIST(AND(DW$4&gt;=$E102,DW$4&lt;=$G102)*(DV$4-$E102+1),$I102/2,$L102,TRUE))/(1-2*_xlfn.NORM.DIST(0,$I102/2,$L102,TRUE))*$C102+($J102="Steady Growth")*(AND(DW$4&gt;=$E102,DW$4&lt;=$G102)*((DW$4-$E102+1)/($I102*($I102+1)/2)*$C102))+($J102="custom")*CustomCF!DP102</f>
        <v>0</v>
      </c>
      <c r="DX102" s="19">
        <f>($J102="Bell Curve")*(_xlfn.NORM.DIST(AND(DX$4&gt;=$E102,DX$4&lt;=$G102)*(DX$4-$E102+1),$I102/2,$L102,TRUE)-_xlfn.NORM.DIST(AND(DX$4&gt;=$E102,DX$4&lt;=$G102)*(DW$4-$E102+1),$I102/2,$L102,TRUE))/(1-2*_xlfn.NORM.DIST(0,$I102/2,$L102,TRUE))*$C102+($J102="Steady Growth")*(AND(DX$4&gt;=$E102,DX$4&lt;=$G102)*((DX$4-$E102+1)/($I102*($I102+1)/2)*$C102))+($J102="custom")*CustomCF!DQ102</f>
        <v>0</v>
      </c>
      <c r="DY102" s="19">
        <f>($J102="Bell Curve")*(_xlfn.NORM.DIST(AND(DY$4&gt;=$E102,DY$4&lt;=$G102)*(DY$4-$E102+1),$I102/2,$L102,TRUE)-_xlfn.NORM.DIST(AND(DY$4&gt;=$E102,DY$4&lt;=$G102)*(DX$4-$E102+1),$I102/2,$L102,TRUE))/(1-2*_xlfn.NORM.DIST(0,$I102/2,$L102,TRUE))*$C102+($J102="Steady Growth")*(AND(DY$4&gt;=$E102,DY$4&lt;=$G102)*((DY$4-$E102+1)/($I102*($I102+1)/2)*$C102))+($J102="custom")*CustomCF!DR102</f>
        <v>0</v>
      </c>
      <c r="DZ102" s="19">
        <f>($J102="Bell Curve")*(_xlfn.NORM.DIST(AND(DZ$4&gt;=$E102,DZ$4&lt;=$G102)*(DZ$4-$E102+1),$I102/2,$L102,TRUE)-_xlfn.NORM.DIST(AND(DZ$4&gt;=$E102,DZ$4&lt;=$G102)*(DY$4-$E102+1),$I102/2,$L102,TRUE))/(1-2*_xlfn.NORM.DIST(0,$I102/2,$L102,TRUE))*$C102+($J102="Steady Growth")*(AND(DZ$4&gt;=$E102,DZ$4&lt;=$G102)*((DZ$4-$E102+1)/($I102*($I102+1)/2)*$C102))+($J102="custom")*CustomCF!DS102</f>
        <v>0</v>
      </c>
      <c r="EA102" s="19">
        <f>($J102="Bell Curve")*(_xlfn.NORM.DIST(AND(EA$4&gt;=$E102,EA$4&lt;=$G102)*(EA$4-$E102+1),$I102/2,$L102,TRUE)-_xlfn.NORM.DIST(AND(EA$4&gt;=$E102,EA$4&lt;=$G102)*(DZ$4-$E102+1),$I102/2,$L102,TRUE))/(1-2*_xlfn.NORM.DIST(0,$I102/2,$L102,TRUE))*$C102+($J102="Steady Growth")*(AND(EA$4&gt;=$E102,EA$4&lt;=$G102)*((EA$4-$E102+1)/($I102*($I102+1)/2)*$C102))+($J102="custom")*CustomCF!DT102</f>
        <v>0</v>
      </c>
      <c r="EB102" s="19">
        <f>($J102="Bell Curve")*(_xlfn.NORM.DIST(AND(EB$4&gt;=$E102,EB$4&lt;=$G102)*(EB$4-$E102+1),$I102/2,$L102,TRUE)-_xlfn.NORM.DIST(AND(EB$4&gt;=$E102,EB$4&lt;=$G102)*(EA$4-$E102+1),$I102/2,$L102,TRUE))/(1-2*_xlfn.NORM.DIST(0,$I102/2,$L102,TRUE))*$C102+($J102="Steady Growth")*(AND(EB$4&gt;=$E102,EB$4&lt;=$G102)*((EB$4-$E102+1)/($I102*($I102+1)/2)*$C102))+($J102="custom")*CustomCF!DU102</f>
        <v>0</v>
      </c>
      <c r="EC102" s="19">
        <f>($J102="Bell Curve")*(_xlfn.NORM.DIST(AND(EC$4&gt;=$E102,EC$4&lt;=$G102)*(EC$4-$E102+1),$I102/2,$L102,TRUE)-_xlfn.NORM.DIST(AND(EC$4&gt;=$E102,EC$4&lt;=$G102)*(EB$4-$E102+1),$I102/2,$L102,TRUE))/(1-2*_xlfn.NORM.DIST(0,$I102/2,$L102,TRUE))*$C102+($J102="Steady Growth")*(AND(EC$4&gt;=$E102,EC$4&lt;=$G102)*((EC$4-$E102+1)/($I102*($I102+1)/2)*$C102))+($J102="custom")*CustomCF!DV102</f>
        <v>0</v>
      </c>
      <c r="ED102" s="19">
        <f>($J102="Bell Curve")*(_xlfn.NORM.DIST(AND(ED$4&gt;=$E102,ED$4&lt;=$G102)*(ED$4-$E102+1),$I102/2,$L102,TRUE)-_xlfn.NORM.DIST(AND(ED$4&gt;=$E102,ED$4&lt;=$G102)*(EC$4-$E102+1),$I102/2,$L102,TRUE))/(1-2*_xlfn.NORM.DIST(0,$I102/2,$L102,TRUE))*$C102+($J102="Steady Growth")*(AND(ED$4&gt;=$E102,ED$4&lt;=$G102)*((ED$4-$E102+1)/($I102*($I102+1)/2)*$C102))+($J102="custom")*CustomCF!DW102</f>
        <v>0</v>
      </c>
      <c r="EE102" s="19">
        <f>($J102="Bell Curve")*(_xlfn.NORM.DIST(AND(EE$4&gt;=$E102,EE$4&lt;=$G102)*(EE$4-$E102+1),$I102/2,$L102,TRUE)-_xlfn.NORM.DIST(AND(EE$4&gt;=$E102,EE$4&lt;=$G102)*(ED$4-$E102+1),$I102/2,$L102,TRUE))/(1-2*_xlfn.NORM.DIST(0,$I102/2,$L102,TRUE))*$C102+($J102="Steady Growth")*(AND(EE$4&gt;=$E102,EE$4&lt;=$G102)*((EE$4-$E102+1)/($I102*($I102+1)/2)*$C102))+($J102="custom")*CustomCF!DX102</f>
        <v>0</v>
      </c>
      <c r="EF102" s="121">
        <f>($J102="Bell Curve")*(_xlfn.NORM.DIST(AND(EF$4&gt;=$E102,EF$4&lt;=$G102)*(EF$4-$E102+1),$I102/2,$L102,TRUE)-_xlfn.NORM.DIST(AND(EF$4&gt;=$E102,EF$4&lt;=$G102)*(EE$4-$E102+1),$I102/2,$L102,TRUE))/(1-2*_xlfn.NORM.DIST(0,$I102/2,$L102,TRUE))*$C102+($J102="Steady Growth")*(AND(EF$4&gt;=$E102,EF$4&lt;=$G102)*((EF$4-$E102+1)/($I102*($I102+1)/2)*$C102))+($J102="custom")*CustomCF!DY102</f>
        <v>0</v>
      </c>
    </row>
    <row r="103" spans="2:136" hidden="1" outlineLevel="1" x14ac:dyDescent="0.2">
      <c r="B103" s="103">
        <f>Budget!W22</f>
        <v>0</v>
      </c>
      <c r="C103" s="19">
        <f>Budget!X22</f>
        <v>0</v>
      </c>
      <c r="D103" s="19" t="str">
        <f t="shared" si="37"/>
        <v/>
      </c>
      <c r="E103" s="92">
        <v>20</v>
      </c>
      <c r="F103" s="18">
        <f>IF(J103="Custom",CustomCF!E103,INDEX($P$6:$DY$6,MATCH(E103,CF!$P$4:$DY$4,0)))</f>
        <v>46630</v>
      </c>
      <c r="G103" s="92">
        <v>38</v>
      </c>
      <c r="H103" s="18">
        <f>IF(J103="Custom",CustomCF!F103,INDEX($P$6:$EF$6,MATCH(G103,$P$4:$EF$4,0)))</f>
        <v>47177</v>
      </c>
      <c r="I103" s="9">
        <f t="shared" si="32"/>
        <v>19</v>
      </c>
      <c r="J103" s="92" t="s">
        <v>30</v>
      </c>
      <c r="K103" s="92" t="s">
        <v>31</v>
      </c>
      <c r="L103" s="9">
        <f t="shared" si="38"/>
        <v>10000000</v>
      </c>
      <c r="M103" s="107">
        <f t="shared" si="39"/>
        <v>0</v>
      </c>
      <c r="N103" s="112" t="str">
        <f t="shared" si="31"/>
        <v>OK</v>
      </c>
      <c r="O103" s="112"/>
      <c r="P103" s="19">
        <f>($J103="Bell Curve")*(_xlfn.NORM.DIST(AND(P$4&gt;=$E103,P$4&lt;=$G103)*(P$4-$E103+1),$I103/2,$L103,TRUE)-_xlfn.NORM.DIST(AND(P$4&gt;=$E103,P$4&lt;=$G103)*(N$4-$E103+1),$I103/2,$L103,TRUE))/(1-2*_xlfn.NORM.DIST(0,$I103/2,$L103,TRUE))*$C103+($J103="Steady Growth")*(AND(P$4&gt;=$E103,P$4&lt;=$G103)*((P$4-$E103+1)/($I103*($I103+1)/2)*$C103))+($J103="custom")*CustomCF!I103</f>
        <v>0</v>
      </c>
      <c r="Q103" s="19">
        <f>($J103="Bell Curve")*(_xlfn.NORM.DIST(AND(Q$4&gt;=$E103,Q$4&lt;=$G103)*(Q$4-$E103+1),$I103/2,$L103,TRUE)-_xlfn.NORM.DIST(AND(Q$4&gt;=$E103,Q$4&lt;=$G103)*(P$4-$E103+1),$I103/2,$L103,TRUE))/(1-2*_xlfn.NORM.DIST(0,$I103/2,$L103,TRUE))*$C103+($J103="Steady Growth")*(AND(Q$4&gt;=$E103,Q$4&lt;=$G103)*((Q$4-$E103+1)/($I103*($I103+1)/2)*$C103))+($J103="custom")*CustomCF!J103</f>
        <v>0</v>
      </c>
      <c r="R103" s="19">
        <f>($J103="Bell Curve")*(_xlfn.NORM.DIST(AND(R$4&gt;=$E103,R$4&lt;=$G103)*(R$4-$E103+1),$I103/2,$L103,TRUE)-_xlfn.NORM.DIST(AND(R$4&gt;=$E103,R$4&lt;=$G103)*(Q$4-$E103+1),$I103/2,$L103,TRUE))/(1-2*_xlfn.NORM.DIST(0,$I103/2,$L103,TRUE))*$C103+($J103="Steady Growth")*(AND(R$4&gt;=$E103,R$4&lt;=$G103)*((R$4-$E103+1)/($I103*($I103+1)/2)*$C103))+($J103="custom")*CustomCF!K103</f>
        <v>0</v>
      </c>
      <c r="S103" s="19">
        <f>($J103="Bell Curve")*(_xlfn.NORM.DIST(AND(S$4&gt;=$E103,S$4&lt;=$G103)*(S$4-$E103+1),$I103/2,$L103,TRUE)-_xlfn.NORM.DIST(AND(S$4&gt;=$E103,S$4&lt;=$G103)*(R$4-$E103+1),$I103/2,$L103,TRUE))/(1-2*_xlfn.NORM.DIST(0,$I103/2,$L103,TRUE))*$C103+($J103="Steady Growth")*(AND(S$4&gt;=$E103,S$4&lt;=$G103)*((S$4-$E103+1)/($I103*($I103+1)/2)*$C103))+($J103="custom")*CustomCF!L103</f>
        <v>0</v>
      </c>
      <c r="T103" s="19">
        <f>($J103="Bell Curve")*(_xlfn.NORM.DIST(AND(T$4&gt;=$E103,T$4&lt;=$G103)*(T$4-$E103+1),$I103/2,$L103,TRUE)-_xlfn.NORM.DIST(AND(T$4&gt;=$E103,T$4&lt;=$G103)*(S$4-$E103+1),$I103/2,$L103,TRUE))/(1-2*_xlfn.NORM.DIST(0,$I103/2,$L103,TRUE))*$C103+($J103="Steady Growth")*(AND(T$4&gt;=$E103,T$4&lt;=$G103)*((T$4-$E103+1)/($I103*($I103+1)/2)*$C103))+($J103="custom")*CustomCF!M103</f>
        <v>0</v>
      </c>
      <c r="U103" s="19">
        <f>($J103="Bell Curve")*(_xlfn.NORM.DIST(AND(U$4&gt;=$E103,U$4&lt;=$G103)*(U$4-$E103+1),$I103/2,$L103,TRUE)-_xlfn.NORM.DIST(AND(U$4&gt;=$E103,U$4&lt;=$G103)*(T$4-$E103+1),$I103/2,$L103,TRUE))/(1-2*_xlfn.NORM.DIST(0,$I103/2,$L103,TRUE))*$C103+($J103="Steady Growth")*(AND(U$4&gt;=$E103,U$4&lt;=$G103)*((U$4-$E103+1)/($I103*($I103+1)/2)*$C103))+($J103="custom")*CustomCF!N103</f>
        <v>0</v>
      </c>
      <c r="V103" s="19">
        <f>($J103="Bell Curve")*(_xlfn.NORM.DIST(AND(V$4&gt;=$E103,V$4&lt;=$G103)*(V$4-$E103+1),$I103/2,$L103,TRUE)-_xlfn.NORM.DIST(AND(V$4&gt;=$E103,V$4&lt;=$G103)*(U$4-$E103+1),$I103/2,$L103,TRUE))/(1-2*_xlfn.NORM.DIST(0,$I103/2,$L103,TRUE))*$C103+($J103="Steady Growth")*(AND(V$4&gt;=$E103,V$4&lt;=$G103)*((V$4-$E103+1)/($I103*($I103+1)/2)*$C103))+($J103="custom")*CustomCF!O103</f>
        <v>0</v>
      </c>
      <c r="W103" s="19">
        <f>($J103="Bell Curve")*(_xlfn.NORM.DIST(AND(W$4&gt;=$E103,W$4&lt;=$G103)*(W$4-$E103+1),$I103/2,$L103,TRUE)-_xlfn.NORM.DIST(AND(W$4&gt;=$E103,W$4&lt;=$G103)*(V$4-$E103+1),$I103/2,$L103,TRUE))/(1-2*_xlfn.NORM.DIST(0,$I103/2,$L103,TRUE))*$C103+($J103="Steady Growth")*(AND(W$4&gt;=$E103,W$4&lt;=$G103)*((W$4-$E103+1)/($I103*($I103+1)/2)*$C103))+($J103="custom")*CustomCF!P103</f>
        <v>0</v>
      </c>
      <c r="X103" s="19">
        <f>($J103="Bell Curve")*(_xlfn.NORM.DIST(AND(X$4&gt;=$E103,X$4&lt;=$G103)*(X$4-$E103+1),$I103/2,$L103,TRUE)-_xlfn.NORM.DIST(AND(X$4&gt;=$E103,X$4&lt;=$G103)*(W$4-$E103+1),$I103/2,$L103,TRUE))/(1-2*_xlfn.NORM.DIST(0,$I103/2,$L103,TRUE))*$C103+($J103="Steady Growth")*(AND(X$4&gt;=$E103,X$4&lt;=$G103)*((X$4-$E103+1)/($I103*($I103+1)/2)*$C103))+($J103="custom")*CustomCF!Q103</f>
        <v>0</v>
      </c>
      <c r="Y103" s="19">
        <f>($J103="Bell Curve")*(_xlfn.NORM.DIST(AND(Y$4&gt;=$E103,Y$4&lt;=$G103)*(Y$4-$E103+1),$I103/2,$L103,TRUE)-_xlfn.NORM.DIST(AND(Y$4&gt;=$E103,Y$4&lt;=$G103)*(X$4-$E103+1),$I103/2,$L103,TRUE))/(1-2*_xlfn.NORM.DIST(0,$I103/2,$L103,TRUE))*$C103+($J103="Steady Growth")*(AND(Y$4&gt;=$E103,Y$4&lt;=$G103)*((Y$4-$E103+1)/($I103*($I103+1)/2)*$C103))+($J103="custom")*CustomCF!R103</f>
        <v>0</v>
      </c>
      <c r="Z103" s="19">
        <f>($J103="Bell Curve")*(_xlfn.NORM.DIST(AND(Z$4&gt;=$E103,Z$4&lt;=$G103)*(Z$4-$E103+1),$I103/2,$L103,TRUE)-_xlfn.NORM.DIST(AND(Z$4&gt;=$E103,Z$4&lt;=$G103)*(Y$4-$E103+1),$I103/2,$L103,TRUE))/(1-2*_xlfn.NORM.DIST(0,$I103/2,$L103,TRUE))*$C103+($J103="Steady Growth")*(AND(Z$4&gt;=$E103,Z$4&lt;=$G103)*((Z$4-$E103+1)/($I103*($I103+1)/2)*$C103))+($J103="custom")*CustomCF!S103</f>
        <v>0</v>
      </c>
      <c r="AA103" s="19">
        <f>($J103="Bell Curve")*(_xlfn.NORM.DIST(AND(AA$4&gt;=$E103,AA$4&lt;=$G103)*(AA$4-$E103+1),$I103/2,$L103,TRUE)-_xlfn.NORM.DIST(AND(AA$4&gt;=$E103,AA$4&lt;=$G103)*(Z$4-$E103+1),$I103/2,$L103,TRUE))/(1-2*_xlfn.NORM.DIST(0,$I103/2,$L103,TRUE))*$C103+($J103="Steady Growth")*(AND(AA$4&gt;=$E103,AA$4&lt;=$G103)*((AA$4-$E103+1)/($I103*($I103+1)/2)*$C103))+($J103="custom")*CustomCF!T103</f>
        <v>0</v>
      </c>
      <c r="AB103" s="19">
        <f>($J103="Bell Curve")*(_xlfn.NORM.DIST(AND(AB$4&gt;=$E103,AB$4&lt;=$G103)*(AB$4-$E103+1),$I103/2,$L103,TRUE)-_xlfn.NORM.DIST(AND(AB$4&gt;=$E103,AB$4&lt;=$G103)*(AA$4-$E103+1),$I103/2,$L103,TRUE))/(1-2*_xlfn.NORM.DIST(0,$I103/2,$L103,TRUE))*$C103+($J103="Steady Growth")*(AND(AB$4&gt;=$E103,AB$4&lt;=$G103)*((AB$4-$E103+1)/($I103*($I103+1)/2)*$C103))+($J103="custom")*CustomCF!U103</f>
        <v>0</v>
      </c>
      <c r="AC103" s="19">
        <f>($J103="Bell Curve")*(_xlfn.NORM.DIST(AND(AC$4&gt;=$E103,AC$4&lt;=$G103)*(AC$4-$E103+1),$I103/2,$L103,TRUE)-_xlfn.NORM.DIST(AND(AC$4&gt;=$E103,AC$4&lt;=$G103)*(AB$4-$E103+1),$I103/2,$L103,TRUE))/(1-2*_xlfn.NORM.DIST(0,$I103/2,$L103,TRUE))*$C103+($J103="Steady Growth")*(AND(AC$4&gt;=$E103,AC$4&lt;=$G103)*((AC$4-$E103+1)/($I103*($I103+1)/2)*$C103))+($J103="custom")*CustomCF!V103</f>
        <v>0</v>
      </c>
      <c r="AD103" s="19">
        <f>($J103="Bell Curve")*(_xlfn.NORM.DIST(AND(AD$4&gt;=$E103,AD$4&lt;=$G103)*(AD$4-$E103+1),$I103/2,$L103,TRUE)-_xlfn.NORM.DIST(AND(AD$4&gt;=$E103,AD$4&lt;=$G103)*(AC$4-$E103+1),$I103/2,$L103,TRUE))/(1-2*_xlfn.NORM.DIST(0,$I103/2,$L103,TRUE))*$C103+($J103="Steady Growth")*(AND(AD$4&gt;=$E103,AD$4&lt;=$G103)*((AD$4-$E103+1)/($I103*($I103+1)/2)*$C103))+($J103="custom")*CustomCF!W103</f>
        <v>0</v>
      </c>
      <c r="AE103" s="19">
        <f>($J103="Bell Curve")*(_xlfn.NORM.DIST(AND(AE$4&gt;=$E103,AE$4&lt;=$G103)*(AE$4-$E103+1),$I103/2,$L103,TRUE)-_xlfn.NORM.DIST(AND(AE$4&gt;=$E103,AE$4&lt;=$G103)*(AD$4-$E103+1),$I103/2,$L103,TRUE))/(1-2*_xlfn.NORM.DIST(0,$I103/2,$L103,TRUE))*$C103+($J103="Steady Growth")*(AND(AE$4&gt;=$E103,AE$4&lt;=$G103)*((AE$4-$E103+1)/($I103*($I103+1)/2)*$C103))+($J103="custom")*CustomCF!X103</f>
        <v>0</v>
      </c>
      <c r="AF103" s="19">
        <f>($J103="Bell Curve")*(_xlfn.NORM.DIST(AND(AF$4&gt;=$E103,AF$4&lt;=$G103)*(AF$4-$E103+1),$I103/2,$L103,TRUE)-_xlfn.NORM.DIST(AND(AF$4&gt;=$E103,AF$4&lt;=$G103)*(AE$4-$E103+1),$I103/2,$L103,TRUE))/(1-2*_xlfn.NORM.DIST(0,$I103/2,$L103,TRUE))*$C103+($J103="Steady Growth")*(AND(AF$4&gt;=$E103,AF$4&lt;=$G103)*((AF$4-$E103+1)/($I103*($I103+1)/2)*$C103))+($J103="custom")*CustomCF!Y103</f>
        <v>0</v>
      </c>
      <c r="AG103" s="19">
        <f>($J103="Bell Curve")*(_xlfn.NORM.DIST(AND(AG$4&gt;=$E103,AG$4&lt;=$G103)*(AG$4-$E103+1),$I103/2,$L103,TRUE)-_xlfn.NORM.DIST(AND(AG$4&gt;=$E103,AG$4&lt;=$G103)*(AF$4-$E103+1),$I103/2,$L103,TRUE))/(1-2*_xlfn.NORM.DIST(0,$I103/2,$L103,TRUE))*$C103+($J103="Steady Growth")*(AND(AG$4&gt;=$E103,AG$4&lt;=$G103)*((AG$4-$E103+1)/($I103*($I103+1)/2)*$C103))+($J103="custom")*CustomCF!Z103</f>
        <v>0</v>
      </c>
      <c r="AH103" s="19">
        <f>($J103="Bell Curve")*(_xlfn.NORM.DIST(AND(AH$4&gt;=$E103,AH$4&lt;=$G103)*(AH$4-$E103+1),$I103/2,$L103,TRUE)-_xlfn.NORM.DIST(AND(AH$4&gt;=$E103,AH$4&lt;=$G103)*(AG$4-$E103+1),$I103/2,$L103,TRUE))/(1-2*_xlfn.NORM.DIST(0,$I103/2,$L103,TRUE))*$C103+($J103="Steady Growth")*(AND(AH$4&gt;=$E103,AH$4&lt;=$G103)*((AH$4-$E103+1)/($I103*($I103+1)/2)*$C103))+($J103="custom")*CustomCF!AA103</f>
        <v>0</v>
      </c>
      <c r="AI103" s="19">
        <f>($J103="Bell Curve")*(_xlfn.NORM.DIST(AND(AI$4&gt;=$E103,AI$4&lt;=$G103)*(AI$4-$E103+1),$I103/2,$L103,TRUE)-_xlfn.NORM.DIST(AND(AI$4&gt;=$E103,AI$4&lt;=$G103)*(AH$4-$E103+1),$I103/2,$L103,TRUE))/(1-2*_xlfn.NORM.DIST(0,$I103/2,$L103,TRUE))*$C103+($J103="Steady Growth")*(AND(AI$4&gt;=$E103,AI$4&lt;=$G103)*((AI$4-$E103+1)/($I103*($I103+1)/2)*$C103))+($J103="custom")*CustomCF!AB103</f>
        <v>0</v>
      </c>
      <c r="AJ103" s="19">
        <f>($J103="Bell Curve")*(_xlfn.NORM.DIST(AND(AJ$4&gt;=$E103,AJ$4&lt;=$G103)*(AJ$4-$E103+1),$I103/2,$L103,TRUE)-_xlfn.NORM.DIST(AND(AJ$4&gt;=$E103,AJ$4&lt;=$G103)*(AI$4-$E103+1),$I103/2,$L103,TRUE))/(1-2*_xlfn.NORM.DIST(0,$I103/2,$L103,TRUE))*$C103+($J103="Steady Growth")*(AND(AJ$4&gt;=$E103,AJ$4&lt;=$G103)*((AJ$4-$E103+1)/($I103*($I103+1)/2)*$C103))+($J103="custom")*CustomCF!AC103</f>
        <v>0</v>
      </c>
      <c r="AK103" s="19">
        <f>($J103="Bell Curve")*(_xlfn.NORM.DIST(AND(AK$4&gt;=$E103,AK$4&lt;=$G103)*(AK$4-$E103+1),$I103/2,$L103,TRUE)-_xlfn.NORM.DIST(AND(AK$4&gt;=$E103,AK$4&lt;=$G103)*(AJ$4-$E103+1),$I103/2,$L103,TRUE))/(1-2*_xlfn.NORM.DIST(0,$I103/2,$L103,TRUE))*$C103+($J103="Steady Growth")*(AND(AK$4&gt;=$E103,AK$4&lt;=$G103)*((AK$4-$E103+1)/($I103*($I103+1)/2)*$C103))+($J103="custom")*CustomCF!AD103</f>
        <v>0</v>
      </c>
      <c r="AL103" s="19">
        <f>($J103="Bell Curve")*(_xlfn.NORM.DIST(AND(AL$4&gt;=$E103,AL$4&lt;=$G103)*(AL$4-$E103+1),$I103/2,$L103,TRUE)-_xlfn.NORM.DIST(AND(AL$4&gt;=$E103,AL$4&lt;=$G103)*(AK$4-$E103+1),$I103/2,$L103,TRUE))/(1-2*_xlfn.NORM.DIST(0,$I103/2,$L103,TRUE))*$C103+($J103="Steady Growth")*(AND(AL$4&gt;=$E103,AL$4&lt;=$G103)*((AL$4-$E103+1)/($I103*($I103+1)/2)*$C103))+($J103="custom")*CustomCF!AE103</f>
        <v>0</v>
      </c>
      <c r="AM103" s="19">
        <f>($J103="Bell Curve")*(_xlfn.NORM.DIST(AND(AM$4&gt;=$E103,AM$4&lt;=$G103)*(AM$4-$E103+1),$I103/2,$L103,TRUE)-_xlfn.NORM.DIST(AND(AM$4&gt;=$E103,AM$4&lt;=$G103)*(AL$4-$E103+1),$I103/2,$L103,TRUE))/(1-2*_xlfn.NORM.DIST(0,$I103/2,$L103,TRUE))*$C103+($J103="Steady Growth")*(AND(AM$4&gt;=$E103,AM$4&lt;=$G103)*((AM$4-$E103+1)/($I103*($I103+1)/2)*$C103))+($J103="custom")*CustomCF!AF103</f>
        <v>0</v>
      </c>
      <c r="AN103" s="19">
        <f>($J103="Bell Curve")*(_xlfn.NORM.DIST(AND(AN$4&gt;=$E103,AN$4&lt;=$G103)*(AN$4-$E103+1),$I103/2,$L103,TRUE)-_xlfn.NORM.DIST(AND(AN$4&gt;=$E103,AN$4&lt;=$G103)*(AM$4-$E103+1),$I103/2,$L103,TRUE))/(1-2*_xlfn.NORM.DIST(0,$I103/2,$L103,TRUE))*$C103+($J103="Steady Growth")*(AND(AN$4&gt;=$E103,AN$4&lt;=$G103)*((AN$4-$E103+1)/($I103*($I103+1)/2)*$C103))+($J103="custom")*CustomCF!AG103</f>
        <v>0</v>
      </c>
      <c r="AO103" s="19">
        <f>($J103="Bell Curve")*(_xlfn.NORM.DIST(AND(AO$4&gt;=$E103,AO$4&lt;=$G103)*(AO$4-$E103+1),$I103/2,$L103,TRUE)-_xlfn.NORM.DIST(AND(AO$4&gt;=$E103,AO$4&lt;=$G103)*(AN$4-$E103+1),$I103/2,$L103,TRUE))/(1-2*_xlfn.NORM.DIST(0,$I103/2,$L103,TRUE))*$C103+($J103="Steady Growth")*(AND(AO$4&gt;=$E103,AO$4&lt;=$G103)*((AO$4-$E103+1)/($I103*($I103+1)/2)*$C103))+($J103="custom")*CustomCF!AH103</f>
        <v>0</v>
      </c>
      <c r="AP103" s="19">
        <f>($J103="Bell Curve")*(_xlfn.NORM.DIST(AND(AP$4&gt;=$E103,AP$4&lt;=$G103)*(AP$4-$E103+1),$I103/2,$L103,TRUE)-_xlfn.NORM.DIST(AND(AP$4&gt;=$E103,AP$4&lt;=$G103)*(AO$4-$E103+1),$I103/2,$L103,TRUE))/(1-2*_xlfn.NORM.DIST(0,$I103/2,$L103,TRUE))*$C103+($J103="Steady Growth")*(AND(AP$4&gt;=$E103,AP$4&lt;=$G103)*((AP$4-$E103+1)/($I103*($I103+1)/2)*$C103))+($J103="custom")*CustomCF!AI103</f>
        <v>0</v>
      </c>
      <c r="AQ103" s="19">
        <f>($J103="Bell Curve")*(_xlfn.NORM.DIST(AND(AQ$4&gt;=$E103,AQ$4&lt;=$G103)*(AQ$4-$E103+1),$I103/2,$L103,TRUE)-_xlfn.NORM.DIST(AND(AQ$4&gt;=$E103,AQ$4&lt;=$G103)*(AP$4-$E103+1),$I103/2,$L103,TRUE))/(1-2*_xlfn.NORM.DIST(0,$I103/2,$L103,TRUE))*$C103+($J103="Steady Growth")*(AND(AQ$4&gt;=$E103,AQ$4&lt;=$G103)*((AQ$4-$E103+1)/($I103*($I103+1)/2)*$C103))+($J103="custom")*CustomCF!AJ103</f>
        <v>0</v>
      </c>
      <c r="AR103" s="19">
        <f>($J103="Bell Curve")*(_xlfn.NORM.DIST(AND(AR$4&gt;=$E103,AR$4&lt;=$G103)*(AR$4-$E103+1),$I103/2,$L103,TRUE)-_xlfn.NORM.DIST(AND(AR$4&gt;=$E103,AR$4&lt;=$G103)*(AQ$4-$E103+1),$I103/2,$L103,TRUE))/(1-2*_xlfn.NORM.DIST(0,$I103/2,$L103,TRUE))*$C103+($J103="Steady Growth")*(AND(AR$4&gt;=$E103,AR$4&lt;=$G103)*((AR$4-$E103+1)/($I103*($I103+1)/2)*$C103))+($J103="custom")*CustomCF!AK103</f>
        <v>0</v>
      </c>
      <c r="AS103" s="19">
        <f>($J103="Bell Curve")*(_xlfn.NORM.DIST(AND(AS$4&gt;=$E103,AS$4&lt;=$G103)*(AS$4-$E103+1),$I103/2,$L103,TRUE)-_xlfn.NORM.DIST(AND(AS$4&gt;=$E103,AS$4&lt;=$G103)*(AR$4-$E103+1),$I103/2,$L103,TRUE))/(1-2*_xlfn.NORM.DIST(0,$I103/2,$L103,TRUE))*$C103+($J103="Steady Growth")*(AND(AS$4&gt;=$E103,AS$4&lt;=$G103)*((AS$4-$E103+1)/($I103*($I103+1)/2)*$C103))+($J103="custom")*CustomCF!AL103</f>
        <v>0</v>
      </c>
      <c r="AT103" s="19">
        <f>($J103="Bell Curve")*(_xlfn.NORM.DIST(AND(AT$4&gt;=$E103,AT$4&lt;=$G103)*(AT$4-$E103+1),$I103/2,$L103,TRUE)-_xlfn.NORM.DIST(AND(AT$4&gt;=$E103,AT$4&lt;=$G103)*(AS$4-$E103+1),$I103/2,$L103,TRUE))/(1-2*_xlfn.NORM.DIST(0,$I103/2,$L103,TRUE))*$C103+($J103="Steady Growth")*(AND(AT$4&gt;=$E103,AT$4&lt;=$G103)*((AT$4-$E103+1)/($I103*($I103+1)/2)*$C103))+($J103="custom")*CustomCF!AM103</f>
        <v>0</v>
      </c>
      <c r="AU103" s="19">
        <f>($J103="Bell Curve")*(_xlfn.NORM.DIST(AND(AU$4&gt;=$E103,AU$4&lt;=$G103)*(AU$4-$E103+1),$I103/2,$L103,TRUE)-_xlfn.NORM.DIST(AND(AU$4&gt;=$E103,AU$4&lt;=$G103)*(AT$4-$E103+1),$I103/2,$L103,TRUE))/(1-2*_xlfn.NORM.DIST(0,$I103/2,$L103,TRUE))*$C103+($J103="Steady Growth")*(AND(AU$4&gt;=$E103,AU$4&lt;=$G103)*((AU$4-$E103+1)/($I103*($I103+1)/2)*$C103))+($J103="custom")*CustomCF!AN103</f>
        <v>0</v>
      </c>
      <c r="AV103" s="19">
        <f>($J103="Bell Curve")*(_xlfn.NORM.DIST(AND(AV$4&gt;=$E103,AV$4&lt;=$G103)*(AV$4-$E103+1),$I103/2,$L103,TRUE)-_xlfn.NORM.DIST(AND(AV$4&gt;=$E103,AV$4&lt;=$G103)*(AU$4-$E103+1),$I103/2,$L103,TRUE))/(1-2*_xlfn.NORM.DIST(0,$I103/2,$L103,TRUE))*$C103+($J103="Steady Growth")*(AND(AV$4&gt;=$E103,AV$4&lt;=$G103)*((AV$4-$E103+1)/($I103*($I103+1)/2)*$C103))+($J103="custom")*CustomCF!AO103</f>
        <v>0</v>
      </c>
      <c r="AW103" s="19">
        <f>($J103="Bell Curve")*(_xlfn.NORM.DIST(AND(AW$4&gt;=$E103,AW$4&lt;=$G103)*(AW$4-$E103+1),$I103/2,$L103,TRUE)-_xlfn.NORM.DIST(AND(AW$4&gt;=$E103,AW$4&lt;=$G103)*(AV$4-$E103+1),$I103/2,$L103,TRUE))/(1-2*_xlfn.NORM.DIST(0,$I103/2,$L103,TRUE))*$C103+($J103="Steady Growth")*(AND(AW$4&gt;=$E103,AW$4&lt;=$G103)*((AW$4-$E103+1)/($I103*($I103+1)/2)*$C103))+($J103="custom")*CustomCF!AP103</f>
        <v>0</v>
      </c>
      <c r="AX103" s="19">
        <f>($J103="Bell Curve")*(_xlfn.NORM.DIST(AND(AX$4&gt;=$E103,AX$4&lt;=$G103)*(AX$4-$E103+1),$I103/2,$L103,TRUE)-_xlfn.NORM.DIST(AND(AX$4&gt;=$E103,AX$4&lt;=$G103)*(AW$4-$E103+1),$I103/2,$L103,TRUE))/(1-2*_xlfn.NORM.DIST(0,$I103/2,$L103,TRUE))*$C103+($J103="Steady Growth")*(AND(AX$4&gt;=$E103,AX$4&lt;=$G103)*((AX$4-$E103+1)/($I103*($I103+1)/2)*$C103))+($J103="custom")*CustomCF!AQ103</f>
        <v>0</v>
      </c>
      <c r="AY103" s="19">
        <f>($J103="Bell Curve")*(_xlfn.NORM.DIST(AND(AY$4&gt;=$E103,AY$4&lt;=$G103)*(AY$4-$E103+1),$I103/2,$L103,TRUE)-_xlfn.NORM.DIST(AND(AY$4&gt;=$E103,AY$4&lt;=$G103)*(AX$4-$E103+1),$I103/2,$L103,TRUE))/(1-2*_xlfn.NORM.DIST(0,$I103/2,$L103,TRUE))*$C103+($J103="Steady Growth")*(AND(AY$4&gt;=$E103,AY$4&lt;=$G103)*((AY$4-$E103+1)/($I103*($I103+1)/2)*$C103))+($J103="custom")*CustomCF!AR103</f>
        <v>0</v>
      </c>
      <c r="AZ103" s="19">
        <f>($J103="Bell Curve")*(_xlfn.NORM.DIST(AND(AZ$4&gt;=$E103,AZ$4&lt;=$G103)*(AZ$4-$E103+1),$I103/2,$L103,TRUE)-_xlfn.NORM.DIST(AND(AZ$4&gt;=$E103,AZ$4&lt;=$G103)*(AY$4-$E103+1),$I103/2,$L103,TRUE))/(1-2*_xlfn.NORM.DIST(0,$I103/2,$L103,TRUE))*$C103+($J103="Steady Growth")*(AND(AZ$4&gt;=$E103,AZ$4&lt;=$G103)*((AZ$4-$E103+1)/($I103*($I103+1)/2)*$C103))+($J103="custom")*CustomCF!AS103</f>
        <v>0</v>
      </c>
      <c r="BA103" s="19">
        <f>($J103="Bell Curve")*(_xlfn.NORM.DIST(AND(BA$4&gt;=$E103,BA$4&lt;=$G103)*(BA$4-$E103+1),$I103/2,$L103,TRUE)-_xlfn.NORM.DIST(AND(BA$4&gt;=$E103,BA$4&lt;=$G103)*(AZ$4-$E103+1),$I103/2,$L103,TRUE))/(1-2*_xlfn.NORM.DIST(0,$I103/2,$L103,TRUE))*$C103+($J103="Steady Growth")*(AND(BA$4&gt;=$E103,BA$4&lt;=$G103)*((BA$4-$E103+1)/($I103*($I103+1)/2)*$C103))+($J103="custom")*CustomCF!AT103</f>
        <v>0</v>
      </c>
      <c r="BB103" s="19">
        <f>($J103="Bell Curve")*(_xlfn.NORM.DIST(AND(BB$4&gt;=$E103,BB$4&lt;=$G103)*(BB$4-$E103+1),$I103/2,$L103,TRUE)-_xlfn.NORM.DIST(AND(BB$4&gt;=$E103,BB$4&lt;=$G103)*(BA$4-$E103+1),$I103/2,$L103,TRUE))/(1-2*_xlfn.NORM.DIST(0,$I103/2,$L103,TRUE))*$C103+($J103="Steady Growth")*(AND(BB$4&gt;=$E103,BB$4&lt;=$G103)*((BB$4-$E103+1)/($I103*($I103+1)/2)*$C103))+($J103="custom")*CustomCF!AU103</f>
        <v>0</v>
      </c>
      <c r="BC103" s="19">
        <f>($J103="Bell Curve")*(_xlfn.NORM.DIST(AND(BC$4&gt;=$E103,BC$4&lt;=$G103)*(BC$4-$E103+1),$I103/2,$L103,TRUE)-_xlfn.NORM.DIST(AND(BC$4&gt;=$E103,BC$4&lt;=$G103)*(BB$4-$E103+1),$I103/2,$L103,TRUE))/(1-2*_xlfn.NORM.DIST(0,$I103/2,$L103,TRUE))*$C103+($J103="Steady Growth")*(AND(BC$4&gt;=$E103,BC$4&lt;=$G103)*((BC$4-$E103+1)/($I103*($I103+1)/2)*$C103))+($J103="custom")*CustomCF!AV103</f>
        <v>0</v>
      </c>
      <c r="BD103" s="19">
        <f>($J103="Bell Curve")*(_xlfn.NORM.DIST(AND(BD$4&gt;=$E103,BD$4&lt;=$G103)*(BD$4-$E103+1),$I103/2,$L103,TRUE)-_xlfn.NORM.DIST(AND(BD$4&gt;=$E103,BD$4&lt;=$G103)*(BC$4-$E103+1),$I103/2,$L103,TRUE))/(1-2*_xlfn.NORM.DIST(0,$I103/2,$L103,TRUE))*$C103+($J103="Steady Growth")*(AND(BD$4&gt;=$E103,BD$4&lt;=$G103)*((BD$4-$E103+1)/($I103*($I103+1)/2)*$C103))+($J103="custom")*CustomCF!AW103</f>
        <v>0</v>
      </c>
      <c r="BE103" s="19">
        <f>($J103="Bell Curve")*(_xlfn.NORM.DIST(AND(BE$4&gt;=$E103,BE$4&lt;=$G103)*(BE$4-$E103+1),$I103/2,$L103,TRUE)-_xlfn.NORM.DIST(AND(BE$4&gt;=$E103,BE$4&lt;=$G103)*(BD$4-$E103+1),$I103/2,$L103,TRUE))/(1-2*_xlfn.NORM.DIST(0,$I103/2,$L103,TRUE))*$C103+($J103="Steady Growth")*(AND(BE$4&gt;=$E103,BE$4&lt;=$G103)*((BE$4-$E103+1)/($I103*($I103+1)/2)*$C103))+($J103="custom")*CustomCF!AX103</f>
        <v>0</v>
      </c>
      <c r="BF103" s="19">
        <f>($J103="Bell Curve")*(_xlfn.NORM.DIST(AND(BF$4&gt;=$E103,BF$4&lt;=$G103)*(BF$4-$E103+1),$I103/2,$L103,TRUE)-_xlfn.NORM.DIST(AND(BF$4&gt;=$E103,BF$4&lt;=$G103)*(BE$4-$E103+1),$I103/2,$L103,TRUE))/(1-2*_xlfn.NORM.DIST(0,$I103/2,$L103,TRUE))*$C103+($J103="Steady Growth")*(AND(BF$4&gt;=$E103,BF$4&lt;=$G103)*((BF$4-$E103+1)/($I103*($I103+1)/2)*$C103))+($J103="custom")*CustomCF!AY103</f>
        <v>0</v>
      </c>
      <c r="BG103" s="19">
        <f>($J103="Bell Curve")*(_xlfn.NORM.DIST(AND(BG$4&gt;=$E103,BG$4&lt;=$G103)*(BG$4-$E103+1),$I103/2,$L103,TRUE)-_xlfn.NORM.DIST(AND(BG$4&gt;=$E103,BG$4&lt;=$G103)*(BF$4-$E103+1),$I103/2,$L103,TRUE))/(1-2*_xlfn.NORM.DIST(0,$I103/2,$L103,TRUE))*$C103+($J103="Steady Growth")*(AND(BG$4&gt;=$E103,BG$4&lt;=$G103)*((BG$4-$E103+1)/($I103*($I103+1)/2)*$C103))+($J103="custom")*CustomCF!AZ103</f>
        <v>0</v>
      </c>
      <c r="BH103" s="19">
        <f>($J103="Bell Curve")*(_xlfn.NORM.DIST(AND(BH$4&gt;=$E103,BH$4&lt;=$G103)*(BH$4-$E103+1),$I103/2,$L103,TRUE)-_xlfn.NORM.DIST(AND(BH$4&gt;=$E103,BH$4&lt;=$G103)*(BG$4-$E103+1),$I103/2,$L103,TRUE))/(1-2*_xlfn.NORM.DIST(0,$I103/2,$L103,TRUE))*$C103+($J103="Steady Growth")*(AND(BH$4&gt;=$E103,BH$4&lt;=$G103)*((BH$4-$E103+1)/($I103*($I103+1)/2)*$C103))+($J103="custom")*CustomCF!BA103</f>
        <v>0</v>
      </c>
      <c r="BI103" s="19">
        <f>($J103="Bell Curve")*(_xlfn.NORM.DIST(AND(BI$4&gt;=$E103,BI$4&lt;=$G103)*(BI$4-$E103+1),$I103/2,$L103,TRUE)-_xlfn.NORM.DIST(AND(BI$4&gt;=$E103,BI$4&lt;=$G103)*(BH$4-$E103+1),$I103/2,$L103,TRUE))/(1-2*_xlfn.NORM.DIST(0,$I103/2,$L103,TRUE))*$C103+($J103="Steady Growth")*(AND(BI$4&gt;=$E103,BI$4&lt;=$G103)*((BI$4-$E103+1)/($I103*($I103+1)/2)*$C103))+($J103="custom")*CustomCF!BB103</f>
        <v>0</v>
      </c>
      <c r="BJ103" s="19">
        <f>($J103="Bell Curve")*(_xlfn.NORM.DIST(AND(BJ$4&gt;=$E103,BJ$4&lt;=$G103)*(BJ$4-$E103+1),$I103/2,$L103,TRUE)-_xlfn.NORM.DIST(AND(BJ$4&gt;=$E103,BJ$4&lt;=$G103)*(BI$4-$E103+1),$I103/2,$L103,TRUE))/(1-2*_xlfn.NORM.DIST(0,$I103/2,$L103,TRUE))*$C103+($J103="Steady Growth")*(AND(BJ$4&gt;=$E103,BJ$4&lt;=$G103)*((BJ$4-$E103+1)/($I103*($I103+1)/2)*$C103))+($J103="custom")*CustomCF!BC103</f>
        <v>0</v>
      </c>
      <c r="BK103" s="19">
        <f>($J103="Bell Curve")*(_xlfn.NORM.DIST(AND(BK$4&gt;=$E103,BK$4&lt;=$G103)*(BK$4-$E103+1),$I103/2,$L103,TRUE)-_xlfn.NORM.DIST(AND(BK$4&gt;=$E103,BK$4&lt;=$G103)*(BJ$4-$E103+1),$I103/2,$L103,TRUE))/(1-2*_xlfn.NORM.DIST(0,$I103/2,$L103,TRUE))*$C103+($J103="Steady Growth")*(AND(BK$4&gt;=$E103,BK$4&lt;=$G103)*((BK$4-$E103+1)/($I103*($I103+1)/2)*$C103))+($J103="custom")*CustomCF!BD103</f>
        <v>0</v>
      </c>
      <c r="BL103" s="19">
        <f>($J103="Bell Curve")*(_xlfn.NORM.DIST(AND(BL$4&gt;=$E103,BL$4&lt;=$G103)*(BL$4-$E103+1),$I103/2,$L103,TRUE)-_xlfn.NORM.DIST(AND(BL$4&gt;=$E103,BL$4&lt;=$G103)*(BK$4-$E103+1),$I103/2,$L103,TRUE))/(1-2*_xlfn.NORM.DIST(0,$I103/2,$L103,TRUE))*$C103+($J103="Steady Growth")*(AND(BL$4&gt;=$E103,BL$4&lt;=$G103)*((BL$4-$E103+1)/($I103*($I103+1)/2)*$C103))+($J103="custom")*CustomCF!BE103</f>
        <v>0</v>
      </c>
      <c r="BM103" s="19">
        <f>($J103="Bell Curve")*(_xlfn.NORM.DIST(AND(BM$4&gt;=$E103,BM$4&lt;=$G103)*(BM$4-$E103+1),$I103/2,$L103,TRUE)-_xlfn.NORM.DIST(AND(BM$4&gt;=$E103,BM$4&lt;=$G103)*(BL$4-$E103+1),$I103/2,$L103,TRUE))/(1-2*_xlfn.NORM.DIST(0,$I103/2,$L103,TRUE))*$C103+($J103="Steady Growth")*(AND(BM$4&gt;=$E103,BM$4&lt;=$G103)*((BM$4-$E103+1)/($I103*($I103+1)/2)*$C103))+($J103="custom")*CustomCF!BF103</f>
        <v>0</v>
      </c>
      <c r="BN103" s="19">
        <f>($J103="Bell Curve")*(_xlfn.NORM.DIST(AND(BN$4&gt;=$E103,BN$4&lt;=$G103)*(BN$4-$E103+1),$I103/2,$L103,TRUE)-_xlfn.NORM.DIST(AND(BN$4&gt;=$E103,BN$4&lt;=$G103)*(BM$4-$E103+1),$I103/2,$L103,TRUE))/(1-2*_xlfn.NORM.DIST(0,$I103/2,$L103,TRUE))*$C103+($J103="Steady Growth")*(AND(BN$4&gt;=$E103,BN$4&lt;=$G103)*((BN$4-$E103+1)/($I103*($I103+1)/2)*$C103))+($J103="custom")*CustomCF!BG103</f>
        <v>0</v>
      </c>
      <c r="BO103" s="19">
        <f>($J103="Bell Curve")*(_xlfn.NORM.DIST(AND(BO$4&gt;=$E103,BO$4&lt;=$G103)*(BO$4-$E103+1),$I103/2,$L103,TRUE)-_xlfn.NORM.DIST(AND(BO$4&gt;=$E103,BO$4&lt;=$G103)*(BN$4-$E103+1),$I103/2,$L103,TRUE))/(1-2*_xlfn.NORM.DIST(0,$I103/2,$L103,TRUE))*$C103+($J103="Steady Growth")*(AND(BO$4&gt;=$E103,BO$4&lt;=$G103)*((BO$4-$E103+1)/($I103*($I103+1)/2)*$C103))+($J103="custom")*CustomCF!BH103</f>
        <v>0</v>
      </c>
      <c r="BP103" s="19">
        <f>($J103="Bell Curve")*(_xlfn.NORM.DIST(AND(BP$4&gt;=$E103,BP$4&lt;=$G103)*(BP$4-$E103+1),$I103/2,$L103,TRUE)-_xlfn.NORM.DIST(AND(BP$4&gt;=$E103,BP$4&lt;=$G103)*(BO$4-$E103+1),$I103/2,$L103,TRUE))/(1-2*_xlfn.NORM.DIST(0,$I103/2,$L103,TRUE))*$C103+($J103="Steady Growth")*(AND(BP$4&gt;=$E103,BP$4&lt;=$G103)*((BP$4-$E103+1)/($I103*($I103+1)/2)*$C103))+($J103="custom")*CustomCF!BI103</f>
        <v>0</v>
      </c>
      <c r="BQ103" s="19">
        <f>($J103="Bell Curve")*(_xlfn.NORM.DIST(AND(BQ$4&gt;=$E103,BQ$4&lt;=$G103)*(BQ$4-$E103+1),$I103/2,$L103,TRUE)-_xlfn.NORM.DIST(AND(BQ$4&gt;=$E103,BQ$4&lt;=$G103)*(BP$4-$E103+1),$I103/2,$L103,TRUE))/(1-2*_xlfn.NORM.DIST(0,$I103/2,$L103,TRUE))*$C103+($J103="Steady Growth")*(AND(BQ$4&gt;=$E103,BQ$4&lt;=$G103)*((BQ$4-$E103+1)/($I103*($I103+1)/2)*$C103))+($J103="custom")*CustomCF!BJ103</f>
        <v>0</v>
      </c>
      <c r="BR103" s="19">
        <f>($J103="Bell Curve")*(_xlfn.NORM.DIST(AND(BR$4&gt;=$E103,BR$4&lt;=$G103)*(BR$4-$E103+1),$I103/2,$L103,TRUE)-_xlfn.NORM.DIST(AND(BR$4&gt;=$E103,BR$4&lt;=$G103)*(BQ$4-$E103+1),$I103/2,$L103,TRUE))/(1-2*_xlfn.NORM.DIST(0,$I103/2,$L103,TRUE))*$C103+($J103="Steady Growth")*(AND(BR$4&gt;=$E103,BR$4&lt;=$G103)*((BR$4-$E103+1)/($I103*($I103+1)/2)*$C103))+($J103="custom")*CustomCF!BK103</f>
        <v>0</v>
      </c>
      <c r="BS103" s="19">
        <f>($J103="Bell Curve")*(_xlfn.NORM.DIST(AND(BS$4&gt;=$E103,BS$4&lt;=$G103)*(BS$4-$E103+1),$I103/2,$L103,TRUE)-_xlfn.NORM.DIST(AND(BS$4&gt;=$E103,BS$4&lt;=$G103)*(BR$4-$E103+1),$I103/2,$L103,TRUE))/(1-2*_xlfn.NORM.DIST(0,$I103/2,$L103,TRUE))*$C103+($J103="Steady Growth")*(AND(BS$4&gt;=$E103,BS$4&lt;=$G103)*((BS$4-$E103+1)/($I103*($I103+1)/2)*$C103))+($J103="custom")*CustomCF!BL103</f>
        <v>0</v>
      </c>
      <c r="BT103" s="19">
        <f>($J103="Bell Curve")*(_xlfn.NORM.DIST(AND(BT$4&gt;=$E103,BT$4&lt;=$G103)*(BT$4-$E103+1),$I103/2,$L103,TRUE)-_xlfn.NORM.DIST(AND(BT$4&gt;=$E103,BT$4&lt;=$G103)*(BS$4-$E103+1),$I103/2,$L103,TRUE))/(1-2*_xlfn.NORM.DIST(0,$I103/2,$L103,TRUE))*$C103+($J103="Steady Growth")*(AND(BT$4&gt;=$E103,BT$4&lt;=$G103)*((BT$4-$E103+1)/($I103*($I103+1)/2)*$C103))+($J103="custom")*CustomCF!BM103</f>
        <v>0</v>
      </c>
      <c r="BU103" s="19">
        <f>($J103="Bell Curve")*(_xlfn.NORM.DIST(AND(BU$4&gt;=$E103,BU$4&lt;=$G103)*(BU$4-$E103+1),$I103/2,$L103,TRUE)-_xlfn.NORM.DIST(AND(BU$4&gt;=$E103,BU$4&lt;=$G103)*(BT$4-$E103+1),$I103/2,$L103,TRUE))/(1-2*_xlfn.NORM.DIST(0,$I103/2,$L103,TRUE))*$C103+($J103="Steady Growth")*(AND(BU$4&gt;=$E103,BU$4&lt;=$G103)*((BU$4-$E103+1)/($I103*($I103+1)/2)*$C103))+($J103="custom")*CustomCF!BN103</f>
        <v>0</v>
      </c>
      <c r="BV103" s="19">
        <f>($J103="Bell Curve")*(_xlfn.NORM.DIST(AND(BV$4&gt;=$E103,BV$4&lt;=$G103)*(BV$4-$E103+1),$I103/2,$L103,TRUE)-_xlfn.NORM.DIST(AND(BV$4&gt;=$E103,BV$4&lt;=$G103)*(BU$4-$E103+1),$I103/2,$L103,TRUE))/(1-2*_xlfn.NORM.DIST(0,$I103/2,$L103,TRUE))*$C103+($J103="Steady Growth")*(AND(BV$4&gt;=$E103,BV$4&lt;=$G103)*((BV$4-$E103+1)/($I103*($I103+1)/2)*$C103))+($J103="custom")*CustomCF!BO103</f>
        <v>0</v>
      </c>
      <c r="BW103" s="19">
        <f>($J103="Bell Curve")*(_xlfn.NORM.DIST(AND(BW$4&gt;=$E103,BW$4&lt;=$G103)*(BW$4-$E103+1),$I103/2,$L103,TRUE)-_xlfn.NORM.DIST(AND(BW$4&gt;=$E103,BW$4&lt;=$G103)*(BV$4-$E103+1),$I103/2,$L103,TRUE))/(1-2*_xlfn.NORM.DIST(0,$I103/2,$L103,TRUE))*$C103+($J103="Steady Growth")*(AND(BW$4&gt;=$E103,BW$4&lt;=$G103)*((BW$4-$E103+1)/($I103*($I103+1)/2)*$C103))+($J103="custom")*CustomCF!BP103</f>
        <v>0</v>
      </c>
      <c r="BX103" s="19">
        <f>($J103="Bell Curve")*(_xlfn.NORM.DIST(AND(BX$4&gt;=$E103,BX$4&lt;=$G103)*(BX$4-$E103+1),$I103/2,$L103,TRUE)-_xlfn.NORM.DIST(AND(BX$4&gt;=$E103,BX$4&lt;=$G103)*(BW$4-$E103+1),$I103/2,$L103,TRUE))/(1-2*_xlfn.NORM.DIST(0,$I103/2,$L103,TRUE))*$C103+($J103="Steady Growth")*(AND(BX$4&gt;=$E103,BX$4&lt;=$G103)*((BX$4-$E103+1)/($I103*($I103+1)/2)*$C103))+($J103="custom")*CustomCF!BQ103</f>
        <v>0</v>
      </c>
      <c r="BY103" s="19">
        <f>($J103="Bell Curve")*(_xlfn.NORM.DIST(AND(BY$4&gt;=$E103,BY$4&lt;=$G103)*(BY$4-$E103+1),$I103/2,$L103,TRUE)-_xlfn.NORM.DIST(AND(BY$4&gt;=$E103,BY$4&lt;=$G103)*(BX$4-$E103+1),$I103/2,$L103,TRUE))/(1-2*_xlfn.NORM.DIST(0,$I103/2,$L103,TRUE))*$C103+($J103="Steady Growth")*(AND(BY$4&gt;=$E103,BY$4&lt;=$G103)*((BY$4-$E103+1)/($I103*($I103+1)/2)*$C103))+($J103="custom")*CustomCF!BR103</f>
        <v>0</v>
      </c>
      <c r="BZ103" s="19">
        <f>($J103="Bell Curve")*(_xlfn.NORM.DIST(AND(BZ$4&gt;=$E103,BZ$4&lt;=$G103)*(BZ$4-$E103+1),$I103/2,$L103,TRUE)-_xlfn.NORM.DIST(AND(BZ$4&gt;=$E103,BZ$4&lt;=$G103)*(BY$4-$E103+1),$I103/2,$L103,TRUE))/(1-2*_xlfn.NORM.DIST(0,$I103/2,$L103,TRUE))*$C103+($J103="Steady Growth")*(AND(BZ$4&gt;=$E103,BZ$4&lt;=$G103)*((BZ$4-$E103+1)/($I103*($I103+1)/2)*$C103))+($J103="custom")*CustomCF!BS103</f>
        <v>0</v>
      </c>
      <c r="CA103" s="19">
        <f>($J103="Bell Curve")*(_xlfn.NORM.DIST(AND(CA$4&gt;=$E103,CA$4&lt;=$G103)*(CA$4-$E103+1),$I103/2,$L103,TRUE)-_xlfn.NORM.DIST(AND(CA$4&gt;=$E103,CA$4&lt;=$G103)*(BZ$4-$E103+1),$I103/2,$L103,TRUE))/(1-2*_xlfn.NORM.DIST(0,$I103/2,$L103,TRUE))*$C103+($J103="Steady Growth")*(AND(CA$4&gt;=$E103,CA$4&lt;=$G103)*((CA$4-$E103+1)/($I103*($I103+1)/2)*$C103))+($J103="custom")*CustomCF!BT103</f>
        <v>0</v>
      </c>
      <c r="CB103" s="19">
        <f>($J103="Bell Curve")*(_xlfn.NORM.DIST(AND(CB$4&gt;=$E103,CB$4&lt;=$G103)*(CB$4-$E103+1),$I103/2,$L103,TRUE)-_xlfn.NORM.DIST(AND(CB$4&gt;=$E103,CB$4&lt;=$G103)*(CA$4-$E103+1),$I103/2,$L103,TRUE))/(1-2*_xlfn.NORM.DIST(0,$I103/2,$L103,TRUE))*$C103+($J103="Steady Growth")*(AND(CB$4&gt;=$E103,CB$4&lt;=$G103)*((CB$4-$E103+1)/($I103*($I103+1)/2)*$C103))+($J103="custom")*CustomCF!BU103</f>
        <v>0</v>
      </c>
      <c r="CC103" s="19">
        <f>($J103="Bell Curve")*(_xlfn.NORM.DIST(AND(CC$4&gt;=$E103,CC$4&lt;=$G103)*(CC$4-$E103+1),$I103/2,$L103,TRUE)-_xlfn.NORM.DIST(AND(CC$4&gt;=$E103,CC$4&lt;=$G103)*(CB$4-$E103+1),$I103/2,$L103,TRUE))/(1-2*_xlfn.NORM.DIST(0,$I103/2,$L103,TRUE))*$C103+($J103="Steady Growth")*(AND(CC$4&gt;=$E103,CC$4&lt;=$G103)*((CC$4-$E103+1)/($I103*($I103+1)/2)*$C103))+($J103="custom")*CustomCF!BV103</f>
        <v>0</v>
      </c>
      <c r="CD103" s="19">
        <f>($J103="Bell Curve")*(_xlfn.NORM.DIST(AND(CD$4&gt;=$E103,CD$4&lt;=$G103)*(CD$4-$E103+1),$I103/2,$L103,TRUE)-_xlfn.NORM.DIST(AND(CD$4&gt;=$E103,CD$4&lt;=$G103)*(CC$4-$E103+1),$I103/2,$L103,TRUE))/(1-2*_xlfn.NORM.DIST(0,$I103/2,$L103,TRUE))*$C103+($J103="Steady Growth")*(AND(CD$4&gt;=$E103,CD$4&lt;=$G103)*((CD$4-$E103+1)/($I103*($I103+1)/2)*$C103))+($J103="custom")*CustomCF!BW103</f>
        <v>0</v>
      </c>
      <c r="CE103" s="19">
        <f>($J103="Bell Curve")*(_xlfn.NORM.DIST(AND(CE$4&gt;=$E103,CE$4&lt;=$G103)*(CE$4-$E103+1),$I103/2,$L103,TRUE)-_xlfn.NORM.DIST(AND(CE$4&gt;=$E103,CE$4&lt;=$G103)*(CD$4-$E103+1),$I103/2,$L103,TRUE))/(1-2*_xlfn.NORM.DIST(0,$I103/2,$L103,TRUE))*$C103+($J103="Steady Growth")*(AND(CE$4&gt;=$E103,CE$4&lt;=$G103)*((CE$4-$E103+1)/($I103*($I103+1)/2)*$C103))+($J103="custom")*CustomCF!BX103</f>
        <v>0</v>
      </c>
      <c r="CF103" s="19">
        <f>($J103="Bell Curve")*(_xlfn.NORM.DIST(AND(CF$4&gt;=$E103,CF$4&lt;=$G103)*(CF$4-$E103+1),$I103/2,$L103,TRUE)-_xlfn.NORM.DIST(AND(CF$4&gt;=$E103,CF$4&lt;=$G103)*(CE$4-$E103+1),$I103/2,$L103,TRUE))/(1-2*_xlfn.NORM.DIST(0,$I103/2,$L103,TRUE))*$C103+($J103="Steady Growth")*(AND(CF$4&gt;=$E103,CF$4&lt;=$G103)*((CF$4-$E103+1)/($I103*($I103+1)/2)*$C103))+($J103="custom")*CustomCF!BY103</f>
        <v>0</v>
      </c>
      <c r="CG103" s="19">
        <f>($J103="Bell Curve")*(_xlfn.NORM.DIST(AND(CG$4&gt;=$E103,CG$4&lt;=$G103)*(CG$4-$E103+1),$I103/2,$L103,TRUE)-_xlfn.NORM.DIST(AND(CG$4&gt;=$E103,CG$4&lt;=$G103)*(CF$4-$E103+1),$I103/2,$L103,TRUE))/(1-2*_xlfn.NORM.DIST(0,$I103/2,$L103,TRUE))*$C103+($J103="Steady Growth")*(AND(CG$4&gt;=$E103,CG$4&lt;=$G103)*((CG$4-$E103+1)/($I103*($I103+1)/2)*$C103))+($J103="custom")*CustomCF!BZ103</f>
        <v>0</v>
      </c>
      <c r="CH103" s="19">
        <f>($J103="Bell Curve")*(_xlfn.NORM.DIST(AND(CH$4&gt;=$E103,CH$4&lt;=$G103)*(CH$4-$E103+1),$I103/2,$L103,TRUE)-_xlfn.NORM.DIST(AND(CH$4&gt;=$E103,CH$4&lt;=$G103)*(CG$4-$E103+1),$I103/2,$L103,TRUE))/(1-2*_xlfn.NORM.DIST(0,$I103/2,$L103,TRUE))*$C103+($J103="Steady Growth")*(AND(CH$4&gt;=$E103,CH$4&lt;=$G103)*((CH$4-$E103+1)/($I103*($I103+1)/2)*$C103))+($J103="custom")*CustomCF!CA103</f>
        <v>0</v>
      </c>
      <c r="CI103" s="19">
        <f>($J103="Bell Curve")*(_xlfn.NORM.DIST(AND(CI$4&gt;=$E103,CI$4&lt;=$G103)*(CI$4-$E103+1),$I103/2,$L103,TRUE)-_xlfn.NORM.DIST(AND(CI$4&gt;=$E103,CI$4&lt;=$G103)*(CH$4-$E103+1),$I103/2,$L103,TRUE))/(1-2*_xlfn.NORM.DIST(0,$I103/2,$L103,TRUE))*$C103+($J103="Steady Growth")*(AND(CI$4&gt;=$E103,CI$4&lt;=$G103)*((CI$4-$E103+1)/($I103*($I103+1)/2)*$C103))+($J103="custom")*CustomCF!CB103</f>
        <v>0</v>
      </c>
      <c r="CJ103" s="19">
        <f>($J103="Bell Curve")*(_xlfn.NORM.DIST(AND(CJ$4&gt;=$E103,CJ$4&lt;=$G103)*(CJ$4-$E103+1),$I103/2,$L103,TRUE)-_xlfn.NORM.DIST(AND(CJ$4&gt;=$E103,CJ$4&lt;=$G103)*(CI$4-$E103+1),$I103/2,$L103,TRUE))/(1-2*_xlfn.NORM.DIST(0,$I103/2,$L103,TRUE))*$C103+($J103="Steady Growth")*(AND(CJ$4&gt;=$E103,CJ$4&lt;=$G103)*((CJ$4-$E103+1)/($I103*($I103+1)/2)*$C103))+($J103="custom")*CustomCF!CC103</f>
        <v>0</v>
      </c>
      <c r="CK103" s="19">
        <f>($J103="Bell Curve")*(_xlfn.NORM.DIST(AND(CK$4&gt;=$E103,CK$4&lt;=$G103)*(CK$4-$E103+1),$I103/2,$L103,TRUE)-_xlfn.NORM.DIST(AND(CK$4&gt;=$E103,CK$4&lt;=$G103)*(CJ$4-$E103+1),$I103/2,$L103,TRUE))/(1-2*_xlfn.NORM.DIST(0,$I103/2,$L103,TRUE))*$C103+($J103="Steady Growth")*(AND(CK$4&gt;=$E103,CK$4&lt;=$G103)*((CK$4-$E103+1)/($I103*($I103+1)/2)*$C103))+($J103="custom")*CustomCF!CD103</f>
        <v>0</v>
      </c>
      <c r="CL103" s="19">
        <f>($J103="Bell Curve")*(_xlfn.NORM.DIST(AND(CL$4&gt;=$E103,CL$4&lt;=$G103)*(CL$4-$E103+1),$I103/2,$L103,TRUE)-_xlfn.NORM.DIST(AND(CL$4&gt;=$E103,CL$4&lt;=$G103)*(CK$4-$E103+1),$I103/2,$L103,TRUE))/(1-2*_xlfn.NORM.DIST(0,$I103/2,$L103,TRUE))*$C103+($J103="Steady Growth")*(AND(CL$4&gt;=$E103,CL$4&lt;=$G103)*((CL$4-$E103+1)/($I103*($I103+1)/2)*$C103))+($J103="custom")*CustomCF!CE103</f>
        <v>0</v>
      </c>
      <c r="CM103" s="19">
        <f>($J103="Bell Curve")*(_xlfn.NORM.DIST(AND(CM$4&gt;=$E103,CM$4&lt;=$G103)*(CM$4-$E103+1),$I103/2,$L103,TRUE)-_xlfn.NORM.DIST(AND(CM$4&gt;=$E103,CM$4&lt;=$G103)*(CL$4-$E103+1),$I103/2,$L103,TRUE))/(1-2*_xlfn.NORM.DIST(0,$I103/2,$L103,TRUE))*$C103+($J103="Steady Growth")*(AND(CM$4&gt;=$E103,CM$4&lt;=$G103)*((CM$4-$E103+1)/($I103*($I103+1)/2)*$C103))+($J103="custom")*CustomCF!CF103</f>
        <v>0</v>
      </c>
      <c r="CN103" s="19">
        <f>($J103="Bell Curve")*(_xlfn.NORM.DIST(AND(CN$4&gt;=$E103,CN$4&lt;=$G103)*(CN$4-$E103+1),$I103/2,$L103,TRUE)-_xlfn.NORM.DIST(AND(CN$4&gt;=$E103,CN$4&lt;=$G103)*(CM$4-$E103+1),$I103/2,$L103,TRUE))/(1-2*_xlfn.NORM.DIST(0,$I103/2,$L103,TRUE))*$C103+($J103="Steady Growth")*(AND(CN$4&gt;=$E103,CN$4&lt;=$G103)*((CN$4-$E103+1)/($I103*($I103+1)/2)*$C103))+($J103="custom")*CustomCF!CG103</f>
        <v>0</v>
      </c>
      <c r="CO103" s="19">
        <f>($J103="Bell Curve")*(_xlfn.NORM.DIST(AND(CO$4&gt;=$E103,CO$4&lt;=$G103)*(CO$4-$E103+1),$I103/2,$L103,TRUE)-_xlfn.NORM.DIST(AND(CO$4&gt;=$E103,CO$4&lt;=$G103)*(CN$4-$E103+1),$I103/2,$L103,TRUE))/(1-2*_xlfn.NORM.DIST(0,$I103/2,$L103,TRUE))*$C103+($J103="Steady Growth")*(AND(CO$4&gt;=$E103,CO$4&lt;=$G103)*((CO$4-$E103+1)/($I103*($I103+1)/2)*$C103))+($J103="custom")*CustomCF!CH103</f>
        <v>0</v>
      </c>
      <c r="CP103" s="19">
        <f>($J103="Bell Curve")*(_xlfn.NORM.DIST(AND(CP$4&gt;=$E103,CP$4&lt;=$G103)*(CP$4-$E103+1),$I103/2,$L103,TRUE)-_xlfn.NORM.DIST(AND(CP$4&gt;=$E103,CP$4&lt;=$G103)*(CO$4-$E103+1),$I103/2,$L103,TRUE))/(1-2*_xlfn.NORM.DIST(0,$I103/2,$L103,TRUE))*$C103+($J103="Steady Growth")*(AND(CP$4&gt;=$E103,CP$4&lt;=$G103)*((CP$4-$E103+1)/($I103*($I103+1)/2)*$C103))+($J103="custom")*CustomCF!CI103</f>
        <v>0</v>
      </c>
      <c r="CQ103" s="19">
        <f>($J103="Bell Curve")*(_xlfn.NORM.DIST(AND(CQ$4&gt;=$E103,CQ$4&lt;=$G103)*(CQ$4-$E103+1),$I103/2,$L103,TRUE)-_xlfn.NORM.DIST(AND(CQ$4&gt;=$E103,CQ$4&lt;=$G103)*(CP$4-$E103+1),$I103/2,$L103,TRUE))/(1-2*_xlfn.NORM.DIST(0,$I103/2,$L103,TRUE))*$C103+($J103="Steady Growth")*(AND(CQ$4&gt;=$E103,CQ$4&lt;=$G103)*((CQ$4-$E103+1)/($I103*($I103+1)/2)*$C103))+($J103="custom")*CustomCF!CJ103</f>
        <v>0</v>
      </c>
      <c r="CR103" s="19">
        <f>($J103="Bell Curve")*(_xlfn.NORM.DIST(AND(CR$4&gt;=$E103,CR$4&lt;=$G103)*(CR$4-$E103+1),$I103/2,$L103,TRUE)-_xlfn.NORM.DIST(AND(CR$4&gt;=$E103,CR$4&lt;=$G103)*(CQ$4-$E103+1),$I103/2,$L103,TRUE))/(1-2*_xlfn.NORM.DIST(0,$I103/2,$L103,TRUE))*$C103+($J103="Steady Growth")*(AND(CR$4&gt;=$E103,CR$4&lt;=$G103)*((CR$4-$E103+1)/($I103*($I103+1)/2)*$C103))+($J103="custom")*CustomCF!CK103</f>
        <v>0</v>
      </c>
      <c r="CS103" s="19">
        <f>($J103="Bell Curve")*(_xlfn.NORM.DIST(AND(CS$4&gt;=$E103,CS$4&lt;=$G103)*(CS$4-$E103+1),$I103/2,$L103,TRUE)-_xlfn.NORM.DIST(AND(CS$4&gt;=$E103,CS$4&lt;=$G103)*(CR$4-$E103+1),$I103/2,$L103,TRUE))/(1-2*_xlfn.NORM.DIST(0,$I103/2,$L103,TRUE))*$C103+($J103="Steady Growth")*(AND(CS$4&gt;=$E103,CS$4&lt;=$G103)*((CS$4-$E103+1)/($I103*($I103+1)/2)*$C103))+($J103="custom")*CustomCF!CL103</f>
        <v>0</v>
      </c>
      <c r="CT103" s="19">
        <f>($J103="Bell Curve")*(_xlfn.NORM.DIST(AND(CT$4&gt;=$E103,CT$4&lt;=$G103)*(CT$4-$E103+1),$I103/2,$L103,TRUE)-_xlfn.NORM.DIST(AND(CT$4&gt;=$E103,CT$4&lt;=$G103)*(CS$4-$E103+1),$I103/2,$L103,TRUE))/(1-2*_xlfn.NORM.DIST(0,$I103/2,$L103,TRUE))*$C103+($J103="Steady Growth")*(AND(CT$4&gt;=$E103,CT$4&lt;=$G103)*((CT$4-$E103+1)/($I103*($I103+1)/2)*$C103))+($J103="custom")*CustomCF!CM103</f>
        <v>0</v>
      </c>
      <c r="CU103" s="19">
        <f>($J103="Bell Curve")*(_xlfn.NORM.DIST(AND(CU$4&gt;=$E103,CU$4&lt;=$G103)*(CU$4-$E103+1),$I103/2,$L103,TRUE)-_xlfn.NORM.DIST(AND(CU$4&gt;=$E103,CU$4&lt;=$G103)*(CT$4-$E103+1),$I103/2,$L103,TRUE))/(1-2*_xlfn.NORM.DIST(0,$I103/2,$L103,TRUE))*$C103+($J103="Steady Growth")*(AND(CU$4&gt;=$E103,CU$4&lt;=$G103)*((CU$4-$E103+1)/($I103*($I103+1)/2)*$C103))+($J103="custom")*CustomCF!CN103</f>
        <v>0</v>
      </c>
      <c r="CV103" s="19">
        <f>($J103="Bell Curve")*(_xlfn.NORM.DIST(AND(CV$4&gt;=$E103,CV$4&lt;=$G103)*(CV$4-$E103+1),$I103/2,$L103,TRUE)-_xlfn.NORM.DIST(AND(CV$4&gt;=$E103,CV$4&lt;=$G103)*(CU$4-$E103+1),$I103/2,$L103,TRUE))/(1-2*_xlfn.NORM.DIST(0,$I103/2,$L103,TRUE))*$C103+($J103="Steady Growth")*(AND(CV$4&gt;=$E103,CV$4&lt;=$G103)*((CV$4-$E103+1)/($I103*($I103+1)/2)*$C103))+($J103="custom")*CustomCF!CO103</f>
        <v>0</v>
      </c>
      <c r="CW103" s="19">
        <f>($J103="Bell Curve")*(_xlfn.NORM.DIST(AND(CW$4&gt;=$E103,CW$4&lt;=$G103)*(CW$4-$E103+1),$I103/2,$L103,TRUE)-_xlfn.NORM.DIST(AND(CW$4&gt;=$E103,CW$4&lt;=$G103)*(CV$4-$E103+1),$I103/2,$L103,TRUE))/(1-2*_xlfn.NORM.DIST(0,$I103/2,$L103,TRUE))*$C103+($J103="Steady Growth")*(AND(CW$4&gt;=$E103,CW$4&lt;=$G103)*((CW$4-$E103+1)/($I103*($I103+1)/2)*$C103))+($J103="custom")*CustomCF!CP103</f>
        <v>0</v>
      </c>
      <c r="CX103" s="19">
        <f>($J103="Bell Curve")*(_xlfn.NORM.DIST(AND(CX$4&gt;=$E103,CX$4&lt;=$G103)*(CX$4-$E103+1),$I103/2,$L103,TRUE)-_xlfn.NORM.DIST(AND(CX$4&gt;=$E103,CX$4&lt;=$G103)*(CW$4-$E103+1),$I103/2,$L103,TRUE))/(1-2*_xlfn.NORM.DIST(0,$I103/2,$L103,TRUE))*$C103+($J103="Steady Growth")*(AND(CX$4&gt;=$E103,CX$4&lt;=$G103)*((CX$4-$E103+1)/($I103*($I103+1)/2)*$C103))+($J103="custom")*CustomCF!CQ103</f>
        <v>0</v>
      </c>
      <c r="CY103" s="19">
        <f>($J103="Bell Curve")*(_xlfn.NORM.DIST(AND(CY$4&gt;=$E103,CY$4&lt;=$G103)*(CY$4-$E103+1),$I103/2,$L103,TRUE)-_xlfn.NORM.DIST(AND(CY$4&gt;=$E103,CY$4&lt;=$G103)*(CX$4-$E103+1),$I103/2,$L103,TRUE))/(1-2*_xlfn.NORM.DIST(0,$I103/2,$L103,TRUE))*$C103+($J103="Steady Growth")*(AND(CY$4&gt;=$E103,CY$4&lt;=$G103)*((CY$4-$E103+1)/($I103*($I103+1)/2)*$C103))+($J103="custom")*CustomCF!CR103</f>
        <v>0</v>
      </c>
      <c r="CZ103" s="19">
        <f>($J103="Bell Curve")*(_xlfn.NORM.DIST(AND(CZ$4&gt;=$E103,CZ$4&lt;=$G103)*(CZ$4-$E103+1),$I103/2,$L103,TRUE)-_xlfn.NORM.DIST(AND(CZ$4&gt;=$E103,CZ$4&lt;=$G103)*(CY$4-$E103+1),$I103/2,$L103,TRUE))/(1-2*_xlfn.NORM.DIST(0,$I103/2,$L103,TRUE))*$C103+($J103="Steady Growth")*(AND(CZ$4&gt;=$E103,CZ$4&lt;=$G103)*((CZ$4-$E103+1)/($I103*($I103+1)/2)*$C103))+($J103="custom")*CustomCF!CS103</f>
        <v>0</v>
      </c>
      <c r="DA103" s="19">
        <f>($J103="Bell Curve")*(_xlfn.NORM.DIST(AND(DA$4&gt;=$E103,DA$4&lt;=$G103)*(DA$4-$E103+1),$I103/2,$L103,TRUE)-_xlfn.NORM.DIST(AND(DA$4&gt;=$E103,DA$4&lt;=$G103)*(CZ$4-$E103+1),$I103/2,$L103,TRUE))/(1-2*_xlfn.NORM.DIST(0,$I103/2,$L103,TRUE))*$C103+($J103="Steady Growth")*(AND(DA$4&gt;=$E103,DA$4&lt;=$G103)*((DA$4-$E103+1)/($I103*($I103+1)/2)*$C103))+($J103="custom")*CustomCF!CT103</f>
        <v>0</v>
      </c>
      <c r="DB103" s="19">
        <f>($J103="Bell Curve")*(_xlfn.NORM.DIST(AND(DB$4&gt;=$E103,DB$4&lt;=$G103)*(DB$4-$E103+1),$I103/2,$L103,TRUE)-_xlfn.NORM.DIST(AND(DB$4&gt;=$E103,DB$4&lt;=$G103)*(DA$4-$E103+1),$I103/2,$L103,TRUE))/(1-2*_xlfn.NORM.DIST(0,$I103/2,$L103,TRUE))*$C103+($J103="Steady Growth")*(AND(DB$4&gt;=$E103,DB$4&lt;=$G103)*((DB$4-$E103+1)/($I103*($I103+1)/2)*$C103))+($J103="custom")*CustomCF!CU103</f>
        <v>0</v>
      </c>
      <c r="DC103" s="19">
        <f>($J103="Bell Curve")*(_xlfn.NORM.DIST(AND(DC$4&gt;=$E103,DC$4&lt;=$G103)*(DC$4-$E103+1),$I103/2,$L103,TRUE)-_xlfn.NORM.DIST(AND(DC$4&gt;=$E103,DC$4&lt;=$G103)*(DB$4-$E103+1),$I103/2,$L103,TRUE))/(1-2*_xlfn.NORM.DIST(0,$I103/2,$L103,TRUE))*$C103+($J103="Steady Growth")*(AND(DC$4&gt;=$E103,DC$4&lt;=$G103)*((DC$4-$E103+1)/($I103*($I103+1)/2)*$C103))+($J103="custom")*CustomCF!CV103</f>
        <v>0</v>
      </c>
      <c r="DD103" s="19">
        <f>($J103="Bell Curve")*(_xlfn.NORM.DIST(AND(DD$4&gt;=$E103,DD$4&lt;=$G103)*(DD$4-$E103+1),$I103/2,$L103,TRUE)-_xlfn.NORM.DIST(AND(DD$4&gt;=$E103,DD$4&lt;=$G103)*(DC$4-$E103+1),$I103/2,$L103,TRUE))/(1-2*_xlfn.NORM.DIST(0,$I103/2,$L103,TRUE))*$C103+($J103="Steady Growth")*(AND(DD$4&gt;=$E103,DD$4&lt;=$G103)*((DD$4-$E103+1)/($I103*($I103+1)/2)*$C103))+($J103="custom")*CustomCF!CW103</f>
        <v>0</v>
      </c>
      <c r="DE103" s="19">
        <f>($J103="Bell Curve")*(_xlfn.NORM.DIST(AND(DE$4&gt;=$E103,DE$4&lt;=$G103)*(DE$4-$E103+1),$I103/2,$L103,TRUE)-_xlfn.NORM.DIST(AND(DE$4&gt;=$E103,DE$4&lt;=$G103)*(DD$4-$E103+1),$I103/2,$L103,TRUE))/(1-2*_xlfn.NORM.DIST(0,$I103/2,$L103,TRUE))*$C103+($J103="Steady Growth")*(AND(DE$4&gt;=$E103,DE$4&lt;=$G103)*((DE$4-$E103+1)/($I103*($I103+1)/2)*$C103))+($J103="custom")*CustomCF!CX103</f>
        <v>0</v>
      </c>
      <c r="DF103" s="19">
        <f>($J103="Bell Curve")*(_xlfn.NORM.DIST(AND(DF$4&gt;=$E103,DF$4&lt;=$G103)*(DF$4-$E103+1),$I103/2,$L103,TRUE)-_xlfn.NORM.DIST(AND(DF$4&gt;=$E103,DF$4&lt;=$G103)*(DE$4-$E103+1),$I103/2,$L103,TRUE))/(1-2*_xlfn.NORM.DIST(0,$I103/2,$L103,TRUE))*$C103+($J103="Steady Growth")*(AND(DF$4&gt;=$E103,DF$4&lt;=$G103)*((DF$4-$E103+1)/($I103*($I103+1)/2)*$C103))+($J103="custom")*CustomCF!CY103</f>
        <v>0</v>
      </c>
      <c r="DG103" s="19">
        <f>($J103="Bell Curve")*(_xlfn.NORM.DIST(AND(DG$4&gt;=$E103,DG$4&lt;=$G103)*(DG$4-$E103+1),$I103/2,$L103,TRUE)-_xlfn.NORM.DIST(AND(DG$4&gt;=$E103,DG$4&lt;=$G103)*(DF$4-$E103+1),$I103/2,$L103,TRUE))/(1-2*_xlfn.NORM.DIST(0,$I103/2,$L103,TRUE))*$C103+($J103="Steady Growth")*(AND(DG$4&gt;=$E103,DG$4&lt;=$G103)*((DG$4-$E103+1)/($I103*($I103+1)/2)*$C103))+($J103="custom")*CustomCF!CZ103</f>
        <v>0</v>
      </c>
      <c r="DH103" s="19">
        <f>($J103="Bell Curve")*(_xlfn.NORM.DIST(AND(DH$4&gt;=$E103,DH$4&lt;=$G103)*(DH$4-$E103+1),$I103/2,$L103,TRUE)-_xlfn.NORM.DIST(AND(DH$4&gt;=$E103,DH$4&lt;=$G103)*(DG$4-$E103+1),$I103/2,$L103,TRUE))/(1-2*_xlfn.NORM.DIST(0,$I103/2,$L103,TRUE))*$C103+($J103="Steady Growth")*(AND(DH$4&gt;=$E103,DH$4&lt;=$G103)*((DH$4-$E103+1)/($I103*($I103+1)/2)*$C103))+($J103="custom")*CustomCF!DA103</f>
        <v>0</v>
      </c>
      <c r="DI103" s="19">
        <f>($J103="Bell Curve")*(_xlfn.NORM.DIST(AND(DI$4&gt;=$E103,DI$4&lt;=$G103)*(DI$4-$E103+1),$I103/2,$L103,TRUE)-_xlfn.NORM.DIST(AND(DI$4&gt;=$E103,DI$4&lt;=$G103)*(DH$4-$E103+1),$I103/2,$L103,TRUE))/(1-2*_xlfn.NORM.DIST(0,$I103/2,$L103,TRUE))*$C103+($J103="Steady Growth")*(AND(DI$4&gt;=$E103,DI$4&lt;=$G103)*((DI$4-$E103+1)/($I103*($I103+1)/2)*$C103))+($J103="custom")*CustomCF!DB103</f>
        <v>0</v>
      </c>
      <c r="DJ103" s="19">
        <f>($J103="Bell Curve")*(_xlfn.NORM.DIST(AND(DJ$4&gt;=$E103,DJ$4&lt;=$G103)*(DJ$4-$E103+1),$I103/2,$L103,TRUE)-_xlfn.NORM.DIST(AND(DJ$4&gt;=$E103,DJ$4&lt;=$G103)*(DI$4-$E103+1),$I103/2,$L103,TRUE))/(1-2*_xlfn.NORM.DIST(0,$I103/2,$L103,TRUE))*$C103+($J103="Steady Growth")*(AND(DJ$4&gt;=$E103,DJ$4&lt;=$G103)*((DJ$4-$E103+1)/($I103*($I103+1)/2)*$C103))+($J103="custom")*CustomCF!DC103</f>
        <v>0</v>
      </c>
      <c r="DK103" s="19">
        <f>($J103="Bell Curve")*(_xlfn.NORM.DIST(AND(DK$4&gt;=$E103,DK$4&lt;=$G103)*(DK$4-$E103+1),$I103/2,$L103,TRUE)-_xlfn.NORM.DIST(AND(DK$4&gt;=$E103,DK$4&lt;=$G103)*(DJ$4-$E103+1),$I103/2,$L103,TRUE))/(1-2*_xlfn.NORM.DIST(0,$I103/2,$L103,TRUE))*$C103+($J103="Steady Growth")*(AND(DK$4&gt;=$E103,DK$4&lt;=$G103)*((DK$4-$E103+1)/($I103*($I103+1)/2)*$C103))+($J103="custom")*CustomCF!DD103</f>
        <v>0</v>
      </c>
      <c r="DL103" s="19">
        <f>($J103="Bell Curve")*(_xlfn.NORM.DIST(AND(DL$4&gt;=$E103,DL$4&lt;=$G103)*(DL$4-$E103+1),$I103/2,$L103,TRUE)-_xlfn.NORM.DIST(AND(DL$4&gt;=$E103,DL$4&lt;=$G103)*(DK$4-$E103+1),$I103/2,$L103,TRUE))/(1-2*_xlfn.NORM.DIST(0,$I103/2,$L103,TRUE))*$C103+($J103="Steady Growth")*(AND(DL$4&gt;=$E103,DL$4&lt;=$G103)*((DL$4-$E103+1)/($I103*($I103+1)/2)*$C103))+($J103="custom")*CustomCF!DE103</f>
        <v>0</v>
      </c>
      <c r="DM103" s="19">
        <f>($J103="Bell Curve")*(_xlfn.NORM.DIST(AND(DM$4&gt;=$E103,DM$4&lt;=$G103)*(DM$4-$E103+1),$I103/2,$L103,TRUE)-_xlfn.NORM.DIST(AND(DM$4&gt;=$E103,DM$4&lt;=$G103)*(DL$4-$E103+1),$I103/2,$L103,TRUE))/(1-2*_xlfn.NORM.DIST(0,$I103/2,$L103,TRUE))*$C103+($J103="Steady Growth")*(AND(DM$4&gt;=$E103,DM$4&lt;=$G103)*((DM$4-$E103+1)/($I103*($I103+1)/2)*$C103))+($J103="custom")*CustomCF!DF103</f>
        <v>0</v>
      </c>
      <c r="DN103" s="19">
        <f>($J103="Bell Curve")*(_xlfn.NORM.DIST(AND(DN$4&gt;=$E103,DN$4&lt;=$G103)*(DN$4-$E103+1),$I103/2,$L103,TRUE)-_xlfn.NORM.DIST(AND(DN$4&gt;=$E103,DN$4&lt;=$G103)*(DM$4-$E103+1),$I103/2,$L103,TRUE))/(1-2*_xlfn.NORM.DIST(0,$I103/2,$L103,TRUE))*$C103+($J103="Steady Growth")*(AND(DN$4&gt;=$E103,DN$4&lt;=$G103)*((DN$4-$E103+1)/($I103*($I103+1)/2)*$C103))+($J103="custom")*CustomCF!DG103</f>
        <v>0</v>
      </c>
      <c r="DO103" s="19">
        <f>($J103="Bell Curve")*(_xlfn.NORM.DIST(AND(DO$4&gt;=$E103,DO$4&lt;=$G103)*(DO$4-$E103+1),$I103/2,$L103,TRUE)-_xlfn.NORM.DIST(AND(DO$4&gt;=$E103,DO$4&lt;=$G103)*(DN$4-$E103+1),$I103/2,$L103,TRUE))/(1-2*_xlfn.NORM.DIST(0,$I103/2,$L103,TRUE))*$C103+($J103="Steady Growth")*(AND(DO$4&gt;=$E103,DO$4&lt;=$G103)*((DO$4-$E103+1)/($I103*($I103+1)/2)*$C103))+($J103="custom")*CustomCF!DH103</f>
        <v>0</v>
      </c>
      <c r="DP103" s="19">
        <f>($J103="Bell Curve")*(_xlfn.NORM.DIST(AND(DP$4&gt;=$E103,DP$4&lt;=$G103)*(DP$4-$E103+1),$I103/2,$L103,TRUE)-_xlfn.NORM.DIST(AND(DP$4&gt;=$E103,DP$4&lt;=$G103)*(DO$4-$E103+1),$I103/2,$L103,TRUE))/(1-2*_xlfn.NORM.DIST(0,$I103/2,$L103,TRUE))*$C103+($J103="Steady Growth")*(AND(DP$4&gt;=$E103,DP$4&lt;=$G103)*((DP$4-$E103+1)/($I103*($I103+1)/2)*$C103))+($J103="custom")*CustomCF!DI103</f>
        <v>0</v>
      </c>
      <c r="DQ103" s="19">
        <f>($J103="Bell Curve")*(_xlfn.NORM.DIST(AND(DQ$4&gt;=$E103,DQ$4&lt;=$G103)*(DQ$4-$E103+1),$I103/2,$L103,TRUE)-_xlfn.NORM.DIST(AND(DQ$4&gt;=$E103,DQ$4&lt;=$G103)*(DP$4-$E103+1),$I103/2,$L103,TRUE))/(1-2*_xlfn.NORM.DIST(0,$I103/2,$L103,TRUE))*$C103+($J103="Steady Growth")*(AND(DQ$4&gt;=$E103,DQ$4&lt;=$G103)*((DQ$4-$E103+1)/($I103*($I103+1)/2)*$C103))+($J103="custom")*CustomCF!DJ103</f>
        <v>0</v>
      </c>
      <c r="DR103" s="19">
        <f>($J103="Bell Curve")*(_xlfn.NORM.DIST(AND(DR$4&gt;=$E103,DR$4&lt;=$G103)*(DR$4-$E103+1),$I103/2,$L103,TRUE)-_xlfn.NORM.DIST(AND(DR$4&gt;=$E103,DR$4&lt;=$G103)*(DQ$4-$E103+1),$I103/2,$L103,TRUE))/(1-2*_xlfn.NORM.DIST(0,$I103/2,$L103,TRUE))*$C103+($J103="Steady Growth")*(AND(DR$4&gt;=$E103,DR$4&lt;=$G103)*((DR$4-$E103+1)/($I103*($I103+1)/2)*$C103))+($J103="custom")*CustomCF!DK103</f>
        <v>0</v>
      </c>
      <c r="DS103" s="19">
        <f>($J103="Bell Curve")*(_xlfn.NORM.DIST(AND(DS$4&gt;=$E103,DS$4&lt;=$G103)*(DS$4-$E103+1),$I103/2,$L103,TRUE)-_xlfn.NORM.DIST(AND(DS$4&gt;=$E103,DS$4&lt;=$G103)*(DR$4-$E103+1),$I103/2,$L103,TRUE))/(1-2*_xlfn.NORM.DIST(0,$I103/2,$L103,TRUE))*$C103+($J103="Steady Growth")*(AND(DS$4&gt;=$E103,DS$4&lt;=$G103)*((DS$4-$E103+1)/($I103*($I103+1)/2)*$C103))+($J103="custom")*CustomCF!DL103</f>
        <v>0</v>
      </c>
      <c r="DT103" s="19">
        <f>($J103="Bell Curve")*(_xlfn.NORM.DIST(AND(DT$4&gt;=$E103,DT$4&lt;=$G103)*(DT$4-$E103+1),$I103/2,$L103,TRUE)-_xlfn.NORM.DIST(AND(DT$4&gt;=$E103,DT$4&lt;=$G103)*(DS$4-$E103+1),$I103/2,$L103,TRUE))/(1-2*_xlfn.NORM.DIST(0,$I103/2,$L103,TRUE))*$C103+($J103="Steady Growth")*(AND(DT$4&gt;=$E103,DT$4&lt;=$G103)*((DT$4-$E103+1)/($I103*($I103+1)/2)*$C103))+($J103="custom")*CustomCF!DM103</f>
        <v>0</v>
      </c>
      <c r="DU103" s="19">
        <f>($J103="Bell Curve")*(_xlfn.NORM.DIST(AND(DU$4&gt;=$E103,DU$4&lt;=$G103)*(DU$4-$E103+1),$I103/2,$L103,TRUE)-_xlfn.NORM.DIST(AND(DU$4&gt;=$E103,DU$4&lt;=$G103)*(DT$4-$E103+1),$I103/2,$L103,TRUE))/(1-2*_xlfn.NORM.DIST(0,$I103/2,$L103,TRUE))*$C103+($J103="Steady Growth")*(AND(DU$4&gt;=$E103,DU$4&lt;=$G103)*((DU$4-$E103+1)/($I103*($I103+1)/2)*$C103))+($J103="custom")*CustomCF!DN103</f>
        <v>0</v>
      </c>
      <c r="DV103" s="19">
        <f>($J103="Bell Curve")*(_xlfn.NORM.DIST(AND(DV$4&gt;=$E103,DV$4&lt;=$G103)*(DV$4-$E103+1),$I103/2,$L103,TRUE)-_xlfn.NORM.DIST(AND(DV$4&gt;=$E103,DV$4&lt;=$G103)*(DU$4-$E103+1),$I103/2,$L103,TRUE))/(1-2*_xlfn.NORM.DIST(0,$I103/2,$L103,TRUE))*$C103+($J103="Steady Growth")*(AND(DV$4&gt;=$E103,DV$4&lt;=$G103)*((DV$4-$E103+1)/($I103*($I103+1)/2)*$C103))+($J103="custom")*CustomCF!DO103</f>
        <v>0</v>
      </c>
      <c r="DW103" s="19">
        <f>($J103="Bell Curve")*(_xlfn.NORM.DIST(AND(DW$4&gt;=$E103,DW$4&lt;=$G103)*(DW$4-$E103+1),$I103/2,$L103,TRUE)-_xlfn.NORM.DIST(AND(DW$4&gt;=$E103,DW$4&lt;=$G103)*(DV$4-$E103+1),$I103/2,$L103,TRUE))/(1-2*_xlfn.NORM.DIST(0,$I103/2,$L103,TRUE))*$C103+($J103="Steady Growth")*(AND(DW$4&gt;=$E103,DW$4&lt;=$G103)*((DW$4-$E103+1)/($I103*($I103+1)/2)*$C103))+($J103="custom")*CustomCF!DP103</f>
        <v>0</v>
      </c>
      <c r="DX103" s="19">
        <f>($J103="Bell Curve")*(_xlfn.NORM.DIST(AND(DX$4&gt;=$E103,DX$4&lt;=$G103)*(DX$4-$E103+1),$I103/2,$L103,TRUE)-_xlfn.NORM.DIST(AND(DX$4&gt;=$E103,DX$4&lt;=$G103)*(DW$4-$E103+1),$I103/2,$L103,TRUE))/(1-2*_xlfn.NORM.DIST(0,$I103/2,$L103,TRUE))*$C103+($J103="Steady Growth")*(AND(DX$4&gt;=$E103,DX$4&lt;=$G103)*((DX$4-$E103+1)/($I103*($I103+1)/2)*$C103))+($J103="custom")*CustomCF!DQ103</f>
        <v>0</v>
      </c>
      <c r="DY103" s="19">
        <f>($J103="Bell Curve")*(_xlfn.NORM.DIST(AND(DY$4&gt;=$E103,DY$4&lt;=$G103)*(DY$4-$E103+1),$I103/2,$L103,TRUE)-_xlfn.NORM.DIST(AND(DY$4&gt;=$E103,DY$4&lt;=$G103)*(DX$4-$E103+1),$I103/2,$L103,TRUE))/(1-2*_xlfn.NORM.DIST(0,$I103/2,$L103,TRUE))*$C103+($J103="Steady Growth")*(AND(DY$4&gt;=$E103,DY$4&lt;=$G103)*((DY$4-$E103+1)/($I103*($I103+1)/2)*$C103))+($J103="custom")*CustomCF!DR103</f>
        <v>0</v>
      </c>
      <c r="DZ103" s="19">
        <f>($J103="Bell Curve")*(_xlfn.NORM.DIST(AND(DZ$4&gt;=$E103,DZ$4&lt;=$G103)*(DZ$4-$E103+1),$I103/2,$L103,TRUE)-_xlfn.NORM.DIST(AND(DZ$4&gt;=$E103,DZ$4&lt;=$G103)*(DY$4-$E103+1),$I103/2,$L103,TRUE))/(1-2*_xlfn.NORM.DIST(0,$I103/2,$L103,TRUE))*$C103+($J103="Steady Growth")*(AND(DZ$4&gt;=$E103,DZ$4&lt;=$G103)*((DZ$4-$E103+1)/($I103*($I103+1)/2)*$C103))+($J103="custom")*CustomCF!DS103</f>
        <v>0</v>
      </c>
      <c r="EA103" s="19">
        <f>($J103="Bell Curve")*(_xlfn.NORM.DIST(AND(EA$4&gt;=$E103,EA$4&lt;=$G103)*(EA$4-$E103+1),$I103/2,$L103,TRUE)-_xlfn.NORM.DIST(AND(EA$4&gt;=$E103,EA$4&lt;=$G103)*(DZ$4-$E103+1),$I103/2,$L103,TRUE))/(1-2*_xlfn.NORM.DIST(0,$I103/2,$L103,TRUE))*$C103+($J103="Steady Growth")*(AND(EA$4&gt;=$E103,EA$4&lt;=$G103)*((EA$4-$E103+1)/($I103*($I103+1)/2)*$C103))+($J103="custom")*CustomCF!DT103</f>
        <v>0</v>
      </c>
      <c r="EB103" s="19">
        <f>($J103="Bell Curve")*(_xlfn.NORM.DIST(AND(EB$4&gt;=$E103,EB$4&lt;=$G103)*(EB$4-$E103+1),$I103/2,$L103,TRUE)-_xlfn.NORM.DIST(AND(EB$4&gt;=$E103,EB$4&lt;=$G103)*(EA$4-$E103+1),$I103/2,$L103,TRUE))/(1-2*_xlfn.NORM.DIST(0,$I103/2,$L103,TRUE))*$C103+($J103="Steady Growth")*(AND(EB$4&gt;=$E103,EB$4&lt;=$G103)*((EB$4-$E103+1)/($I103*($I103+1)/2)*$C103))+($J103="custom")*CustomCF!DU103</f>
        <v>0</v>
      </c>
      <c r="EC103" s="19">
        <f>($J103="Bell Curve")*(_xlfn.NORM.DIST(AND(EC$4&gt;=$E103,EC$4&lt;=$G103)*(EC$4-$E103+1),$I103/2,$L103,TRUE)-_xlfn.NORM.DIST(AND(EC$4&gt;=$E103,EC$4&lt;=$G103)*(EB$4-$E103+1),$I103/2,$L103,TRUE))/(1-2*_xlfn.NORM.DIST(0,$I103/2,$L103,TRUE))*$C103+($J103="Steady Growth")*(AND(EC$4&gt;=$E103,EC$4&lt;=$G103)*((EC$4-$E103+1)/($I103*($I103+1)/2)*$C103))+($J103="custom")*CustomCF!DV103</f>
        <v>0</v>
      </c>
      <c r="ED103" s="19">
        <f>($J103="Bell Curve")*(_xlfn.NORM.DIST(AND(ED$4&gt;=$E103,ED$4&lt;=$G103)*(ED$4-$E103+1),$I103/2,$L103,TRUE)-_xlfn.NORM.DIST(AND(ED$4&gt;=$E103,ED$4&lt;=$G103)*(EC$4-$E103+1),$I103/2,$L103,TRUE))/(1-2*_xlfn.NORM.DIST(0,$I103/2,$L103,TRUE))*$C103+($J103="Steady Growth")*(AND(ED$4&gt;=$E103,ED$4&lt;=$G103)*((ED$4-$E103+1)/($I103*($I103+1)/2)*$C103))+($J103="custom")*CustomCF!DW103</f>
        <v>0</v>
      </c>
      <c r="EE103" s="19">
        <f>($J103="Bell Curve")*(_xlfn.NORM.DIST(AND(EE$4&gt;=$E103,EE$4&lt;=$G103)*(EE$4-$E103+1),$I103/2,$L103,TRUE)-_xlfn.NORM.DIST(AND(EE$4&gt;=$E103,EE$4&lt;=$G103)*(ED$4-$E103+1),$I103/2,$L103,TRUE))/(1-2*_xlfn.NORM.DIST(0,$I103/2,$L103,TRUE))*$C103+($J103="Steady Growth")*(AND(EE$4&gt;=$E103,EE$4&lt;=$G103)*((EE$4-$E103+1)/($I103*($I103+1)/2)*$C103))+($J103="custom")*CustomCF!DX103</f>
        <v>0</v>
      </c>
      <c r="EF103" s="121">
        <f>($J103="Bell Curve")*(_xlfn.NORM.DIST(AND(EF$4&gt;=$E103,EF$4&lt;=$G103)*(EF$4-$E103+1),$I103/2,$L103,TRUE)-_xlfn.NORM.DIST(AND(EF$4&gt;=$E103,EF$4&lt;=$G103)*(EE$4-$E103+1),$I103/2,$L103,TRUE))/(1-2*_xlfn.NORM.DIST(0,$I103/2,$L103,TRUE))*$C103+($J103="Steady Growth")*(AND(EF$4&gt;=$E103,EF$4&lt;=$G103)*((EF$4-$E103+1)/($I103*($I103+1)/2)*$C103))+($J103="custom")*CustomCF!DY103</f>
        <v>0</v>
      </c>
    </row>
    <row r="104" spans="2:136" hidden="1" outlineLevel="1" x14ac:dyDescent="0.2">
      <c r="B104" s="103">
        <f>Budget!W23</f>
        <v>0</v>
      </c>
      <c r="C104" s="19">
        <f>Budget!X23</f>
        <v>0</v>
      </c>
      <c r="D104" s="19" t="str">
        <f t="shared" si="37"/>
        <v/>
      </c>
      <c r="E104" s="92">
        <v>20</v>
      </c>
      <c r="F104" s="18">
        <f>IF(J104="Custom",CustomCF!E104,INDEX($P$6:$DY$6,MATCH(E104,CF!$P$4:$DY$4,0)))</f>
        <v>46630</v>
      </c>
      <c r="G104" s="92">
        <v>38</v>
      </c>
      <c r="H104" s="18">
        <f>IF(J104="Custom",CustomCF!F104,INDEX($P$6:$EF$6,MATCH(G104,$P$4:$EF$4,0)))</f>
        <v>47177</v>
      </c>
      <c r="I104" s="9">
        <f t="shared" si="32"/>
        <v>19</v>
      </c>
      <c r="J104" s="92" t="s">
        <v>30</v>
      </c>
      <c r="K104" s="92" t="s">
        <v>31</v>
      </c>
      <c r="L104" s="9">
        <f t="shared" si="38"/>
        <v>10000000</v>
      </c>
      <c r="M104" s="107">
        <f t="shared" si="39"/>
        <v>0</v>
      </c>
      <c r="N104" s="112" t="str">
        <f t="shared" si="31"/>
        <v>OK</v>
      </c>
      <c r="O104" s="112"/>
      <c r="P104" s="19">
        <f>($J104="Bell Curve")*(_xlfn.NORM.DIST(AND(P$4&gt;=$E104,P$4&lt;=$G104)*(P$4-$E104+1),$I104/2,$L104,TRUE)-_xlfn.NORM.DIST(AND(P$4&gt;=$E104,P$4&lt;=$G104)*(N$4-$E104+1),$I104/2,$L104,TRUE))/(1-2*_xlfn.NORM.DIST(0,$I104/2,$L104,TRUE))*$C104+($J104="Steady Growth")*(AND(P$4&gt;=$E104,P$4&lt;=$G104)*((P$4-$E104+1)/($I104*($I104+1)/2)*$C104))+($J104="custom")*CustomCF!I104</f>
        <v>0</v>
      </c>
      <c r="Q104" s="19">
        <f>($J104="Bell Curve")*(_xlfn.NORM.DIST(AND(Q$4&gt;=$E104,Q$4&lt;=$G104)*(Q$4-$E104+1),$I104/2,$L104,TRUE)-_xlfn.NORM.DIST(AND(Q$4&gt;=$E104,Q$4&lt;=$G104)*(P$4-$E104+1),$I104/2,$L104,TRUE))/(1-2*_xlfn.NORM.DIST(0,$I104/2,$L104,TRUE))*$C104+($J104="Steady Growth")*(AND(Q$4&gt;=$E104,Q$4&lt;=$G104)*((Q$4-$E104+1)/($I104*($I104+1)/2)*$C104))+($J104="custom")*CustomCF!J104</f>
        <v>0</v>
      </c>
      <c r="R104" s="19">
        <f>($J104="Bell Curve")*(_xlfn.NORM.DIST(AND(R$4&gt;=$E104,R$4&lt;=$G104)*(R$4-$E104+1),$I104/2,$L104,TRUE)-_xlfn.NORM.DIST(AND(R$4&gt;=$E104,R$4&lt;=$G104)*(Q$4-$E104+1),$I104/2,$L104,TRUE))/(1-2*_xlfn.NORM.DIST(0,$I104/2,$L104,TRUE))*$C104+($J104="Steady Growth")*(AND(R$4&gt;=$E104,R$4&lt;=$G104)*((R$4-$E104+1)/($I104*($I104+1)/2)*$C104))+($J104="custom")*CustomCF!K104</f>
        <v>0</v>
      </c>
      <c r="S104" s="19">
        <f>($J104="Bell Curve")*(_xlfn.NORM.DIST(AND(S$4&gt;=$E104,S$4&lt;=$G104)*(S$4-$E104+1),$I104/2,$L104,TRUE)-_xlfn.NORM.DIST(AND(S$4&gt;=$E104,S$4&lt;=$G104)*(R$4-$E104+1),$I104/2,$L104,TRUE))/(1-2*_xlfn.NORM.DIST(0,$I104/2,$L104,TRUE))*$C104+($J104="Steady Growth")*(AND(S$4&gt;=$E104,S$4&lt;=$G104)*((S$4-$E104+1)/($I104*($I104+1)/2)*$C104))+($J104="custom")*CustomCF!L104</f>
        <v>0</v>
      </c>
      <c r="T104" s="19">
        <f>($J104="Bell Curve")*(_xlfn.NORM.DIST(AND(T$4&gt;=$E104,T$4&lt;=$G104)*(T$4-$E104+1),$I104/2,$L104,TRUE)-_xlfn.NORM.DIST(AND(T$4&gt;=$E104,T$4&lt;=$G104)*(S$4-$E104+1),$I104/2,$L104,TRUE))/(1-2*_xlfn.NORM.DIST(0,$I104/2,$L104,TRUE))*$C104+($J104="Steady Growth")*(AND(T$4&gt;=$E104,T$4&lt;=$G104)*((T$4-$E104+1)/($I104*($I104+1)/2)*$C104))+($J104="custom")*CustomCF!M104</f>
        <v>0</v>
      </c>
      <c r="U104" s="19">
        <f>($J104="Bell Curve")*(_xlfn.NORM.DIST(AND(U$4&gt;=$E104,U$4&lt;=$G104)*(U$4-$E104+1),$I104/2,$L104,TRUE)-_xlfn.NORM.DIST(AND(U$4&gt;=$E104,U$4&lt;=$G104)*(T$4-$E104+1),$I104/2,$L104,TRUE))/(1-2*_xlfn.NORM.DIST(0,$I104/2,$L104,TRUE))*$C104+($J104="Steady Growth")*(AND(U$4&gt;=$E104,U$4&lt;=$G104)*((U$4-$E104+1)/($I104*($I104+1)/2)*$C104))+($J104="custom")*CustomCF!N104</f>
        <v>0</v>
      </c>
      <c r="V104" s="19">
        <f>($J104="Bell Curve")*(_xlfn.NORM.DIST(AND(V$4&gt;=$E104,V$4&lt;=$G104)*(V$4-$E104+1),$I104/2,$L104,TRUE)-_xlfn.NORM.DIST(AND(V$4&gt;=$E104,V$4&lt;=$G104)*(U$4-$E104+1),$I104/2,$L104,TRUE))/(1-2*_xlfn.NORM.DIST(0,$I104/2,$L104,TRUE))*$C104+($J104="Steady Growth")*(AND(V$4&gt;=$E104,V$4&lt;=$G104)*((V$4-$E104+1)/($I104*($I104+1)/2)*$C104))+($J104="custom")*CustomCF!O104</f>
        <v>0</v>
      </c>
      <c r="W104" s="19">
        <f>($J104="Bell Curve")*(_xlfn.NORM.DIST(AND(W$4&gt;=$E104,W$4&lt;=$G104)*(W$4-$E104+1),$I104/2,$L104,TRUE)-_xlfn.NORM.DIST(AND(W$4&gt;=$E104,W$4&lt;=$G104)*(V$4-$E104+1),$I104/2,$L104,TRUE))/(1-2*_xlfn.NORM.DIST(0,$I104/2,$L104,TRUE))*$C104+($J104="Steady Growth")*(AND(W$4&gt;=$E104,W$4&lt;=$G104)*((W$4-$E104+1)/($I104*($I104+1)/2)*$C104))+($J104="custom")*CustomCF!P104</f>
        <v>0</v>
      </c>
      <c r="X104" s="19">
        <f>($J104="Bell Curve")*(_xlfn.NORM.DIST(AND(X$4&gt;=$E104,X$4&lt;=$G104)*(X$4-$E104+1),$I104/2,$L104,TRUE)-_xlfn.NORM.DIST(AND(X$4&gt;=$E104,X$4&lt;=$G104)*(W$4-$E104+1),$I104/2,$L104,TRUE))/(1-2*_xlfn.NORM.DIST(0,$I104/2,$L104,TRUE))*$C104+($J104="Steady Growth")*(AND(X$4&gt;=$E104,X$4&lt;=$G104)*((X$4-$E104+1)/($I104*($I104+1)/2)*$C104))+($J104="custom")*CustomCF!Q104</f>
        <v>0</v>
      </c>
      <c r="Y104" s="19">
        <f>($J104="Bell Curve")*(_xlfn.NORM.DIST(AND(Y$4&gt;=$E104,Y$4&lt;=$G104)*(Y$4-$E104+1),$I104/2,$L104,TRUE)-_xlfn.NORM.DIST(AND(Y$4&gt;=$E104,Y$4&lt;=$G104)*(X$4-$E104+1),$I104/2,$L104,TRUE))/(1-2*_xlfn.NORM.DIST(0,$I104/2,$L104,TRUE))*$C104+($J104="Steady Growth")*(AND(Y$4&gt;=$E104,Y$4&lt;=$G104)*((Y$4-$E104+1)/($I104*($I104+1)/2)*$C104))+($J104="custom")*CustomCF!R104</f>
        <v>0</v>
      </c>
      <c r="Z104" s="19">
        <f>($J104="Bell Curve")*(_xlfn.NORM.DIST(AND(Z$4&gt;=$E104,Z$4&lt;=$G104)*(Z$4-$E104+1),$I104/2,$L104,TRUE)-_xlfn.NORM.DIST(AND(Z$4&gt;=$E104,Z$4&lt;=$G104)*(Y$4-$E104+1),$I104/2,$L104,TRUE))/(1-2*_xlfn.NORM.DIST(0,$I104/2,$L104,TRUE))*$C104+($J104="Steady Growth")*(AND(Z$4&gt;=$E104,Z$4&lt;=$G104)*((Z$4-$E104+1)/($I104*($I104+1)/2)*$C104))+($J104="custom")*CustomCF!S104</f>
        <v>0</v>
      </c>
      <c r="AA104" s="19">
        <f>($J104="Bell Curve")*(_xlfn.NORM.DIST(AND(AA$4&gt;=$E104,AA$4&lt;=$G104)*(AA$4-$E104+1),$I104/2,$L104,TRUE)-_xlfn.NORM.DIST(AND(AA$4&gt;=$E104,AA$4&lt;=$G104)*(Z$4-$E104+1),$I104/2,$L104,TRUE))/(1-2*_xlfn.NORM.DIST(0,$I104/2,$L104,TRUE))*$C104+($J104="Steady Growth")*(AND(AA$4&gt;=$E104,AA$4&lt;=$G104)*((AA$4-$E104+1)/($I104*($I104+1)/2)*$C104))+($J104="custom")*CustomCF!T104</f>
        <v>0</v>
      </c>
      <c r="AB104" s="19">
        <f>($J104="Bell Curve")*(_xlfn.NORM.DIST(AND(AB$4&gt;=$E104,AB$4&lt;=$G104)*(AB$4-$E104+1),$I104/2,$L104,TRUE)-_xlfn.NORM.DIST(AND(AB$4&gt;=$E104,AB$4&lt;=$G104)*(AA$4-$E104+1),$I104/2,$L104,TRUE))/(1-2*_xlfn.NORM.DIST(0,$I104/2,$L104,TRUE))*$C104+($J104="Steady Growth")*(AND(AB$4&gt;=$E104,AB$4&lt;=$G104)*((AB$4-$E104+1)/($I104*($I104+1)/2)*$C104))+($J104="custom")*CustomCF!U104</f>
        <v>0</v>
      </c>
      <c r="AC104" s="19">
        <f>($J104="Bell Curve")*(_xlfn.NORM.DIST(AND(AC$4&gt;=$E104,AC$4&lt;=$G104)*(AC$4-$E104+1),$I104/2,$L104,TRUE)-_xlfn.NORM.DIST(AND(AC$4&gt;=$E104,AC$4&lt;=$G104)*(AB$4-$E104+1),$I104/2,$L104,TRUE))/(1-2*_xlfn.NORM.DIST(0,$I104/2,$L104,TRUE))*$C104+($J104="Steady Growth")*(AND(AC$4&gt;=$E104,AC$4&lt;=$G104)*((AC$4-$E104+1)/($I104*($I104+1)/2)*$C104))+($J104="custom")*CustomCF!V104</f>
        <v>0</v>
      </c>
      <c r="AD104" s="19">
        <f>($J104="Bell Curve")*(_xlfn.NORM.DIST(AND(AD$4&gt;=$E104,AD$4&lt;=$G104)*(AD$4-$E104+1),$I104/2,$L104,TRUE)-_xlfn.NORM.DIST(AND(AD$4&gt;=$E104,AD$4&lt;=$G104)*(AC$4-$E104+1),$I104/2,$L104,TRUE))/(1-2*_xlfn.NORM.DIST(0,$I104/2,$L104,TRUE))*$C104+($J104="Steady Growth")*(AND(AD$4&gt;=$E104,AD$4&lt;=$G104)*((AD$4-$E104+1)/($I104*($I104+1)/2)*$C104))+($J104="custom")*CustomCF!W104</f>
        <v>0</v>
      </c>
      <c r="AE104" s="19">
        <f>($J104="Bell Curve")*(_xlfn.NORM.DIST(AND(AE$4&gt;=$E104,AE$4&lt;=$G104)*(AE$4-$E104+1),$I104/2,$L104,TRUE)-_xlfn.NORM.DIST(AND(AE$4&gt;=$E104,AE$4&lt;=$G104)*(AD$4-$E104+1),$I104/2,$L104,TRUE))/(1-2*_xlfn.NORM.DIST(0,$I104/2,$L104,TRUE))*$C104+($J104="Steady Growth")*(AND(AE$4&gt;=$E104,AE$4&lt;=$G104)*((AE$4-$E104+1)/($I104*($I104+1)/2)*$C104))+($J104="custom")*CustomCF!X104</f>
        <v>0</v>
      </c>
      <c r="AF104" s="19">
        <f>($J104="Bell Curve")*(_xlfn.NORM.DIST(AND(AF$4&gt;=$E104,AF$4&lt;=$G104)*(AF$4-$E104+1),$I104/2,$L104,TRUE)-_xlfn.NORM.DIST(AND(AF$4&gt;=$E104,AF$4&lt;=$G104)*(AE$4-$E104+1),$I104/2,$L104,TRUE))/(1-2*_xlfn.NORM.DIST(0,$I104/2,$L104,TRUE))*$C104+($J104="Steady Growth")*(AND(AF$4&gt;=$E104,AF$4&lt;=$G104)*((AF$4-$E104+1)/($I104*($I104+1)/2)*$C104))+($J104="custom")*CustomCF!Y104</f>
        <v>0</v>
      </c>
      <c r="AG104" s="19">
        <f>($J104="Bell Curve")*(_xlfn.NORM.DIST(AND(AG$4&gt;=$E104,AG$4&lt;=$G104)*(AG$4-$E104+1),$I104/2,$L104,TRUE)-_xlfn.NORM.DIST(AND(AG$4&gt;=$E104,AG$4&lt;=$G104)*(AF$4-$E104+1),$I104/2,$L104,TRUE))/(1-2*_xlfn.NORM.DIST(0,$I104/2,$L104,TRUE))*$C104+($J104="Steady Growth")*(AND(AG$4&gt;=$E104,AG$4&lt;=$G104)*((AG$4-$E104+1)/($I104*($I104+1)/2)*$C104))+($J104="custom")*CustomCF!Z104</f>
        <v>0</v>
      </c>
      <c r="AH104" s="19">
        <f>($J104="Bell Curve")*(_xlfn.NORM.DIST(AND(AH$4&gt;=$E104,AH$4&lt;=$G104)*(AH$4-$E104+1),$I104/2,$L104,TRUE)-_xlfn.NORM.DIST(AND(AH$4&gt;=$E104,AH$4&lt;=$G104)*(AG$4-$E104+1),$I104/2,$L104,TRUE))/(1-2*_xlfn.NORM.DIST(0,$I104/2,$L104,TRUE))*$C104+($J104="Steady Growth")*(AND(AH$4&gt;=$E104,AH$4&lt;=$G104)*((AH$4-$E104+1)/($I104*($I104+1)/2)*$C104))+($J104="custom")*CustomCF!AA104</f>
        <v>0</v>
      </c>
      <c r="AI104" s="19">
        <f>($J104="Bell Curve")*(_xlfn.NORM.DIST(AND(AI$4&gt;=$E104,AI$4&lt;=$G104)*(AI$4-$E104+1),$I104/2,$L104,TRUE)-_xlfn.NORM.DIST(AND(AI$4&gt;=$E104,AI$4&lt;=$G104)*(AH$4-$E104+1),$I104/2,$L104,TRUE))/(1-2*_xlfn.NORM.DIST(0,$I104/2,$L104,TRUE))*$C104+($J104="Steady Growth")*(AND(AI$4&gt;=$E104,AI$4&lt;=$G104)*((AI$4-$E104+1)/($I104*($I104+1)/2)*$C104))+($J104="custom")*CustomCF!AB104</f>
        <v>0</v>
      </c>
      <c r="AJ104" s="19">
        <f>($J104="Bell Curve")*(_xlfn.NORM.DIST(AND(AJ$4&gt;=$E104,AJ$4&lt;=$G104)*(AJ$4-$E104+1),$I104/2,$L104,TRUE)-_xlfn.NORM.DIST(AND(AJ$4&gt;=$E104,AJ$4&lt;=$G104)*(AI$4-$E104+1),$I104/2,$L104,TRUE))/(1-2*_xlfn.NORM.DIST(0,$I104/2,$L104,TRUE))*$C104+($J104="Steady Growth")*(AND(AJ$4&gt;=$E104,AJ$4&lt;=$G104)*((AJ$4-$E104+1)/($I104*($I104+1)/2)*$C104))+($J104="custom")*CustomCF!AC104</f>
        <v>0</v>
      </c>
      <c r="AK104" s="19">
        <f>($J104="Bell Curve")*(_xlfn.NORM.DIST(AND(AK$4&gt;=$E104,AK$4&lt;=$G104)*(AK$4-$E104+1),$I104/2,$L104,TRUE)-_xlfn.NORM.DIST(AND(AK$4&gt;=$E104,AK$4&lt;=$G104)*(AJ$4-$E104+1),$I104/2,$L104,TRUE))/(1-2*_xlfn.NORM.DIST(0,$I104/2,$L104,TRUE))*$C104+($J104="Steady Growth")*(AND(AK$4&gt;=$E104,AK$4&lt;=$G104)*((AK$4-$E104+1)/($I104*($I104+1)/2)*$C104))+($J104="custom")*CustomCF!AD104</f>
        <v>0</v>
      </c>
      <c r="AL104" s="19">
        <f>($J104="Bell Curve")*(_xlfn.NORM.DIST(AND(AL$4&gt;=$E104,AL$4&lt;=$G104)*(AL$4-$E104+1),$I104/2,$L104,TRUE)-_xlfn.NORM.DIST(AND(AL$4&gt;=$E104,AL$4&lt;=$G104)*(AK$4-$E104+1),$I104/2,$L104,TRUE))/(1-2*_xlfn.NORM.DIST(0,$I104/2,$L104,TRUE))*$C104+($J104="Steady Growth")*(AND(AL$4&gt;=$E104,AL$4&lt;=$G104)*((AL$4-$E104+1)/($I104*($I104+1)/2)*$C104))+($J104="custom")*CustomCF!AE104</f>
        <v>0</v>
      </c>
      <c r="AM104" s="19">
        <f>($J104="Bell Curve")*(_xlfn.NORM.DIST(AND(AM$4&gt;=$E104,AM$4&lt;=$G104)*(AM$4-$E104+1),$I104/2,$L104,TRUE)-_xlfn.NORM.DIST(AND(AM$4&gt;=$E104,AM$4&lt;=$G104)*(AL$4-$E104+1),$I104/2,$L104,TRUE))/(1-2*_xlfn.NORM.DIST(0,$I104/2,$L104,TRUE))*$C104+($J104="Steady Growth")*(AND(AM$4&gt;=$E104,AM$4&lt;=$G104)*((AM$4-$E104+1)/($I104*($I104+1)/2)*$C104))+($J104="custom")*CustomCF!AF104</f>
        <v>0</v>
      </c>
      <c r="AN104" s="19">
        <f>($J104="Bell Curve")*(_xlfn.NORM.DIST(AND(AN$4&gt;=$E104,AN$4&lt;=$G104)*(AN$4-$E104+1),$I104/2,$L104,TRUE)-_xlfn.NORM.DIST(AND(AN$4&gt;=$E104,AN$4&lt;=$G104)*(AM$4-$E104+1),$I104/2,$L104,TRUE))/(1-2*_xlfn.NORM.DIST(0,$I104/2,$L104,TRUE))*$C104+($J104="Steady Growth")*(AND(AN$4&gt;=$E104,AN$4&lt;=$G104)*((AN$4-$E104+1)/($I104*($I104+1)/2)*$C104))+($J104="custom")*CustomCF!AG104</f>
        <v>0</v>
      </c>
      <c r="AO104" s="19">
        <f>($J104="Bell Curve")*(_xlfn.NORM.DIST(AND(AO$4&gt;=$E104,AO$4&lt;=$G104)*(AO$4-$E104+1),$I104/2,$L104,TRUE)-_xlfn.NORM.DIST(AND(AO$4&gt;=$E104,AO$4&lt;=$G104)*(AN$4-$E104+1),$I104/2,$L104,TRUE))/(1-2*_xlfn.NORM.DIST(0,$I104/2,$L104,TRUE))*$C104+($J104="Steady Growth")*(AND(AO$4&gt;=$E104,AO$4&lt;=$G104)*((AO$4-$E104+1)/($I104*($I104+1)/2)*$C104))+($J104="custom")*CustomCF!AH104</f>
        <v>0</v>
      </c>
      <c r="AP104" s="19">
        <f>($J104="Bell Curve")*(_xlfn.NORM.DIST(AND(AP$4&gt;=$E104,AP$4&lt;=$G104)*(AP$4-$E104+1),$I104/2,$L104,TRUE)-_xlfn.NORM.DIST(AND(AP$4&gt;=$E104,AP$4&lt;=$G104)*(AO$4-$E104+1),$I104/2,$L104,TRUE))/(1-2*_xlfn.NORM.DIST(0,$I104/2,$L104,TRUE))*$C104+($J104="Steady Growth")*(AND(AP$4&gt;=$E104,AP$4&lt;=$G104)*((AP$4-$E104+1)/($I104*($I104+1)/2)*$C104))+($J104="custom")*CustomCF!AI104</f>
        <v>0</v>
      </c>
      <c r="AQ104" s="19">
        <f>($J104="Bell Curve")*(_xlfn.NORM.DIST(AND(AQ$4&gt;=$E104,AQ$4&lt;=$G104)*(AQ$4-$E104+1),$I104/2,$L104,TRUE)-_xlfn.NORM.DIST(AND(AQ$4&gt;=$E104,AQ$4&lt;=$G104)*(AP$4-$E104+1),$I104/2,$L104,TRUE))/(1-2*_xlfn.NORM.DIST(0,$I104/2,$L104,TRUE))*$C104+($J104="Steady Growth")*(AND(AQ$4&gt;=$E104,AQ$4&lt;=$G104)*((AQ$4-$E104+1)/($I104*($I104+1)/2)*$C104))+($J104="custom")*CustomCF!AJ104</f>
        <v>0</v>
      </c>
      <c r="AR104" s="19">
        <f>($J104="Bell Curve")*(_xlfn.NORM.DIST(AND(AR$4&gt;=$E104,AR$4&lt;=$G104)*(AR$4-$E104+1),$I104/2,$L104,TRUE)-_xlfn.NORM.DIST(AND(AR$4&gt;=$E104,AR$4&lt;=$G104)*(AQ$4-$E104+1),$I104/2,$L104,TRUE))/(1-2*_xlfn.NORM.DIST(0,$I104/2,$L104,TRUE))*$C104+($J104="Steady Growth")*(AND(AR$4&gt;=$E104,AR$4&lt;=$G104)*((AR$4-$E104+1)/($I104*($I104+1)/2)*$C104))+($J104="custom")*CustomCF!AK104</f>
        <v>0</v>
      </c>
      <c r="AS104" s="19">
        <f>($J104="Bell Curve")*(_xlfn.NORM.DIST(AND(AS$4&gt;=$E104,AS$4&lt;=$G104)*(AS$4-$E104+1),$I104/2,$L104,TRUE)-_xlfn.NORM.DIST(AND(AS$4&gt;=$E104,AS$4&lt;=$G104)*(AR$4-$E104+1),$I104/2,$L104,TRUE))/(1-2*_xlfn.NORM.DIST(0,$I104/2,$L104,TRUE))*$C104+($J104="Steady Growth")*(AND(AS$4&gt;=$E104,AS$4&lt;=$G104)*((AS$4-$E104+1)/($I104*($I104+1)/2)*$C104))+($J104="custom")*CustomCF!AL104</f>
        <v>0</v>
      </c>
      <c r="AT104" s="19">
        <f>($J104="Bell Curve")*(_xlfn.NORM.DIST(AND(AT$4&gt;=$E104,AT$4&lt;=$G104)*(AT$4-$E104+1),$I104/2,$L104,TRUE)-_xlfn.NORM.DIST(AND(AT$4&gt;=$E104,AT$4&lt;=$G104)*(AS$4-$E104+1),$I104/2,$L104,TRUE))/(1-2*_xlfn.NORM.DIST(0,$I104/2,$L104,TRUE))*$C104+($J104="Steady Growth")*(AND(AT$4&gt;=$E104,AT$4&lt;=$G104)*((AT$4-$E104+1)/($I104*($I104+1)/2)*$C104))+($J104="custom")*CustomCF!AM104</f>
        <v>0</v>
      </c>
      <c r="AU104" s="19">
        <f>($J104="Bell Curve")*(_xlfn.NORM.DIST(AND(AU$4&gt;=$E104,AU$4&lt;=$G104)*(AU$4-$E104+1),$I104/2,$L104,TRUE)-_xlfn.NORM.DIST(AND(AU$4&gt;=$E104,AU$4&lt;=$G104)*(AT$4-$E104+1),$I104/2,$L104,TRUE))/(1-2*_xlfn.NORM.DIST(0,$I104/2,$L104,TRUE))*$C104+($J104="Steady Growth")*(AND(AU$4&gt;=$E104,AU$4&lt;=$G104)*((AU$4-$E104+1)/($I104*($I104+1)/2)*$C104))+($J104="custom")*CustomCF!AN104</f>
        <v>0</v>
      </c>
      <c r="AV104" s="19">
        <f>($J104="Bell Curve")*(_xlfn.NORM.DIST(AND(AV$4&gt;=$E104,AV$4&lt;=$G104)*(AV$4-$E104+1),$I104/2,$L104,TRUE)-_xlfn.NORM.DIST(AND(AV$4&gt;=$E104,AV$4&lt;=$G104)*(AU$4-$E104+1),$I104/2,$L104,TRUE))/(1-2*_xlfn.NORM.DIST(0,$I104/2,$L104,TRUE))*$C104+($J104="Steady Growth")*(AND(AV$4&gt;=$E104,AV$4&lt;=$G104)*((AV$4-$E104+1)/($I104*($I104+1)/2)*$C104))+($J104="custom")*CustomCF!AO104</f>
        <v>0</v>
      </c>
      <c r="AW104" s="19">
        <f>($J104="Bell Curve")*(_xlfn.NORM.DIST(AND(AW$4&gt;=$E104,AW$4&lt;=$G104)*(AW$4-$E104+1),$I104/2,$L104,TRUE)-_xlfn.NORM.DIST(AND(AW$4&gt;=$E104,AW$4&lt;=$G104)*(AV$4-$E104+1),$I104/2,$L104,TRUE))/(1-2*_xlfn.NORM.DIST(0,$I104/2,$L104,TRUE))*$C104+($J104="Steady Growth")*(AND(AW$4&gt;=$E104,AW$4&lt;=$G104)*((AW$4-$E104+1)/($I104*($I104+1)/2)*$C104))+($J104="custom")*CustomCF!AP104</f>
        <v>0</v>
      </c>
      <c r="AX104" s="19">
        <f>($J104="Bell Curve")*(_xlfn.NORM.DIST(AND(AX$4&gt;=$E104,AX$4&lt;=$G104)*(AX$4-$E104+1),$I104/2,$L104,TRUE)-_xlfn.NORM.DIST(AND(AX$4&gt;=$E104,AX$4&lt;=$G104)*(AW$4-$E104+1),$I104/2,$L104,TRUE))/(1-2*_xlfn.NORM.DIST(0,$I104/2,$L104,TRUE))*$C104+($J104="Steady Growth")*(AND(AX$4&gt;=$E104,AX$4&lt;=$G104)*((AX$4-$E104+1)/($I104*($I104+1)/2)*$C104))+($J104="custom")*CustomCF!AQ104</f>
        <v>0</v>
      </c>
      <c r="AY104" s="19">
        <f>($J104="Bell Curve")*(_xlfn.NORM.DIST(AND(AY$4&gt;=$E104,AY$4&lt;=$G104)*(AY$4-$E104+1),$I104/2,$L104,TRUE)-_xlfn.NORM.DIST(AND(AY$4&gt;=$E104,AY$4&lt;=$G104)*(AX$4-$E104+1),$I104/2,$L104,TRUE))/(1-2*_xlfn.NORM.DIST(0,$I104/2,$L104,TRUE))*$C104+($J104="Steady Growth")*(AND(AY$4&gt;=$E104,AY$4&lt;=$G104)*((AY$4-$E104+1)/($I104*($I104+1)/2)*$C104))+($J104="custom")*CustomCF!AR104</f>
        <v>0</v>
      </c>
      <c r="AZ104" s="19">
        <f>($J104="Bell Curve")*(_xlfn.NORM.DIST(AND(AZ$4&gt;=$E104,AZ$4&lt;=$G104)*(AZ$4-$E104+1),$I104/2,$L104,TRUE)-_xlfn.NORM.DIST(AND(AZ$4&gt;=$E104,AZ$4&lt;=$G104)*(AY$4-$E104+1),$I104/2,$L104,TRUE))/(1-2*_xlfn.NORM.DIST(0,$I104/2,$L104,TRUE))*$C104+($J104="Steady Growth")*(AND(AZ$4&gt;=$E104,AZ$4&lt;=$G104)*((AZ$4-$E104+1)/($I104*($I104+1)/2)*$C104))+($J104="custom")*CustomCF!AS104</f>
        <v>0</v>
      </c>
      <c r="BA104" s="19">
        <f>($J104="Bell Curve")*(_xlfn.NORM.DIST(AND(BA$4&gt;=$E104,BA$4&lt;=$G104)*(BA$4-$E104+1),$I104/2,$L104,TRUE)-_xlfn.NORM.DIST(AND(BA$4&gt;=$E104,BA$4&lt;=$G104)*(AZ$4-$E104+1),$I104/2,$L104,TRUE))/(1-2*_xlfn.NORM.DIST(0,$I104/2,$L104,TRUE))*$C104+($J104="Steady Growth")*(AND(BA$4&gt;=$E104,BA$4&lt;=$G104)*((BA$4-$E104+1)/($I104*($I104+1)/2)*$C104))+($J104="custom")*CustomCF!AT104</f>
        <v>0</v>
      </c>
      <c r="BB104" s="19">
        <f>($J104="Bell Curve")*(_xlfn.NORM.DIST(AND(BB$4&gt;=$E104,BB$4&lt;=$G104)*(BB$4-$E104+1),$I104/2,$L104,TRUE)-_xlfn.NORM.DIST(AND(BB$4&gt;=$E104,BB$4&lt;=$G104)*(BA$4-$E104+1),$I104/2,$L104,TRUE))/(1-2*_xlfn.NORM.DIST(0,$I104/2,$L104,TRUE))*$C104+($J104="Steady Growth")*(AND(BB$4&gt;=$E104,BB$4&lt;=$G104)*((BB$4-$E104+1)/($I104*($I104+1)/2)*$C104))+($J104="custom")*CustomCF!AU104</f>
        <v>0</v>
      </c>
      <c r="BC104" s="19">
        <f>($J104="Bell Curve")*(_xlfn.NORM.DIST(AND(BC$4&gt;=$E104,BC$4&lt;=$G104)*(BC$4-$E104+1),$I104/2,$L104,TRUE)-_xlfn.NORM.DIST(AND(BC$4&gt;=$E104,BC$4&lt;=$G104)*(BB$4-$E104+1),$I104/2,$L104,TRUE))/(1-2*_xlfn.NORM.DIST(0,$I104/2,$L104,TRUE))*$C104+($J104="Steady Growth")*(AND(BC$4&gt;=$E104,BC$4&lt;=$G104)*((BC$4-$E104+1)/($I104*($I104+1)/2)*$C104))+($J104="custom")*CustomCF!AV104</f>
        <v>0</v>
      </c>
      <c r="BD104" s="19">
        <f>($J104="Bell Curve")*(_xlfn.NORM.DIST(AND(BD$4&gt;=$E104,BD$4&lt;=$G104)*(BD$4-$E104+1),$I104/2,$L104,TRUE)-_xlfn.NORM.DIST(AND(BD$4&gt;=$E104,BD$4&lt;=$G104)*(BC$4-$E104+1),$I104/2,$L104,TRUE))/(1-2*_xlfn.NORM.DIST(0,$I104/2,$L104,TRUE))*$C104+($J104="Steady Growth")*(AND(BD$4&gt;=$E104,BD$4&lt;=$G104)*((BD$4-$E104+1)/($I104*($I104+1)/2)*$C104))+($J104="custom")*CustomCF!AW104</f>
        <v>0</v>
      </c>
      <c r="BE104" s="19">
        <f>($J104="Bell Curve")*(_xlfn.NORM.DIST(AND(BE$4&gt;=$E104,BE$4&lt;=$G104)*(BE$4-$E104+1),$I104/2,$L104,TRUE)-_xlfn.NORM.DIST(AND(BE$4&gt;=$E104,BE$4&lt;=$G104)*(BD$4-$E104+1),$I104/2,$L104,TRUE))/(1-2*_xlfn.NORM.DIST(0,$I104/2,$L104,TRUE))*$C104+($J104="Steady Growth")*(AND(BE$4&gt;=$E104,BE$4&lt;=$G104)*((BE$4-$E104+1)/($I104*($I104+1)/2)*$C104))+($J104="custom")*CustomCF!AX104</f>
        <v>0</v>
      </c>
      <c r="BF104" s="19">
        <f>($J104="Bell Curve")*(_xlfn.NORM.DIST(AND(BF$4&gt;=$E104,BF$4&lt;=$G104)*(BF$4-$E104+1),$I104/2,$L104,TRUE)-_xlfn.NORM.DIST(AND(BF$4&gt;=$E104,BF$4&lt;=$G104)*(BE$4-$E104+1),$I104/2,$L104,TRUE))/(1-2*_xlfn.NORM.DIST(0,$I104/2,$L104,TRUE))*$C104+($J104="Steady Growth")*(AND(BF$4&gt;=$E104,BF$4&lt;=$G104)*((BF$4-$E104+1)/($I104*($I104+1)/2)*$C104))+($J104="custom")*CustomCF!AY104</f>
        <v>0</v>
      </c>
      <c r="BG104" s="19">
        <f>($J104="Bell Curve")*(_xlfn.NORM.DIST(AND(BG$4&gt;=$E104,BG$4&lt;=$G104)*(BG$4-$E104+1),$I104/2,$L104,TRUE)-_xlfn.NORM.DIST(AND(BG$4&gt;=$E104,BG$4&lt;=$G104)*(BF$4-$E104+1),$I104/2,$L104,TRUE))/(1-2*_xlfn.NORM.DIST(0,$I104/2,$L104,TRUE))*$C104+($J104="Steady Growth")*(AND(BG$4&gt;=$E104,BG$4&lt;=$G104)*((BG$4-$E104+1)/($I104*($I104+1)/2)*$C104))+($J104="custom")*CustomCF!AZ104</f>
        <v>0</v>
      </c>
      <c r="BH104" s="19">
        <f>($J104="Bell Curve")*(_xlfn.NORM.DIST(AND(BH$4&gt;=$E104,BH$4&lt;=$G104)*(BH$4-$E104+1),$I104/2,$L104,TRUE)-_xlfn.NORM.DIST(AND(BH$4&gt;=$E104,BH$4&lt;=$G104)*(BG$4-$E104+1),$I104/2,$L104,TRUE))/(1-2*_xlfn.NORM.DIST(0,$I104/2,$L104,TRUE))*$C104+($J104="Steady Growth")*(AND(BH$4&gt;=$E104,BH$4&lt;=$G104)*((BH$4-$E104+1)/($I104*($I104+1)/2)*$C104))+($J104="custom")*CustomCF!BA104</f>
        <v>0</v>
      </c>
      <c r="BI104" s="19">
        <f>($J104="Bell Curve")*(_xlfn.NORM.DIST(AND(BI$4&gt;=$E104,BI$4&lt;=$G104)*(BI$4-$E104+1),$I104/2,$L104,TRUE)-_xlfn.NORM.DIST(AND(BI$4&gt;=$E104,BI$4&lt;=$G104)*(BH$4-$E104+1),$I104/2,$L104,TRUE))/(1-2*_xlfn.NORM.DIST(0,$I104/2,$L104,TRUE))*$C104+($J104="Steady Growth")*(AND(BI$4&gt;=$E104,BI$4&lt;=$G104)*((BI$4-$E104+1)/($I104*($I104+1)/2)*$C104))+($J104="custom")*CustomCF!BB104</f>
        <v>0</v>
      </c>
      <c r="BJ104" s="19">
        <f>($J104="Bell Curve")*(_xlfn.NORM.DIST(AND(BJ$4&gt;=$E104,BJ$4&lt;=$G104)*(BJ$4-$E104+1),$I104/2,$L104,TRUE)-_xlfn.NORM.DIST(AND(BJ$4&gt;=$E104,BJ$4&lt;=$G104)*(BI$4-$E104+1),$I104/2,$L104,TRUE))/(1-2*_xlfn.NORM.DIST(0,$I104/2,$L104,TRUE))*$C104+($J104="Steady Growth")*(AND(BJ$4&gt;=$E104,BJ$4&lt;=$G104)*((BJ$4-$E104+1)/($I104*($I104+1)/2)*$C104))+($J104="custom")*CustomCF!BC104</f>
        <v>0</v>
      </c>
      <c r="BK104" s="19">
        <f>($J104="Bell Curve")*(_xlfn.NORM.DIST(AND(BK$4&gt;=$E104,BK$4&lt;=$G104)*(BK$4-$E104+1),$I104/2,$L104,TRUE)-_xlfn.NORM.DIST(AND(BK$4&gt;=$E104,BK$4&lt;=$G104)*(BJ$4-$E104+1),$I104/2,$L104,TRUE))/(1-2*_xlfn.NORM.DIST(0,$I104/2,$L104,TRUE))*$C104+($J104="Steady Growth")*(AND(BK$4&gt;=$E104,BK$4&lt;=$G104)*((BK$4-$E104+1)/($I104*($I104+1)/2)*$C104))+($J104="custom")*CustomCF!BD104</f>
        <v>0</v>
      </c>
      <c r="BL104" s="19">
        <f>($J104="Bell Curve")*(_xlfn.NORM.DIST(AND(BL$4&gt;=$E104,BL$4&lt;=$G104)*(BL$4-$E104+1),$I104/2,$L104,TRUE)-_xlfn.NORM.DIST(AND(BL$4&gt;=$E104,BL$4&lt;=$G104)*(BK$4-$E104+1),$I104/2,$L104,TRUE))/(1-2*_xlfn.NORM.DIST(0,$I104/2,$L104,TRUE))*$C104+($J104="Steady Growth")*(AND(BL$4&gt;=$E104,BL$4&lt;=$G104)*((BL$4-$E104+1)/($I104*($I104+1)/2)*$C104))+($J104="custom")*CustomCF!BE104</f>
        <v>0</v>
      </c>
      <c r="BM104" s="19">
        <f>($J104="Bell Curve")*(_xlfn.NORM.DIST(AND(BM$4&gt;=$E104,BM$4&lt;=$G104)*(BM$4-$E104+1),$I104/2,$L104,TRUE)-_xlfn.NORM.DIST(AND(BM$4&gt;=$E104,BM$4&lt;=$G104)*(BL$4-$E104+1),$I104/2,$L104,TRUE))/(1-2*_xlfn.NORM.DIST(0,$I104/2,$L104,TRUE))*$C104+($J104="Steady Growth")*(AND(BM$4&gt;=$E104,BM$4&lt;=$G104)*((BM$4-$E104+1)/($I104*($I104+1)/2)*$C104))+($J104="custom")*CustomCF!BF104</f>
        <v>0</v>
      </c>
      <c r="BN104" s="19">
        <f>($J104="Bell Curve")*(_xlfn.NORM.DIST(AND(BN$4&gt;=$E104,BN$4&lt;=$G104)*(BN$4-$E104+1),$I104/2,$L104,TRUE)-_xlfn.NORM.DIST(AND(BN$4&gt;=$E104,BN$4&lt;=$G104)*(BM$4-$E104+1),$I104/2,$L104,TRUE))/(1-2*_xlfn.NORM.DIST(0,$I104/2,$L104,TRUE))*$C104+($J104="Steady Growth")*(AND(BN$4&gt;=$E104,BN$4&lt;=$G104)*((BN$4-$E104+1)/($I104*($I104+1)/2)*$C104))+($J104="custom")*CustomCF!BG104</f>
        <v>0</v>
      </c>
      <c r="BO104" s="19">
        <f>($J104="Bell Curve")*(_xlfn.NORM.DIST(AND(BO$4&gt;=$E104,BO$4&lt;=$G104)*(BO$4-$E104+1),$I104/2,$L104,TRUE)-_xlfn.NORM.DIST(AND(BO$4&gt;=$E104,BO$4&lt;=$G104)*(BN$4-$E104+1),$I104/2,$L104,TRUE))/(1-2*_xlfn.NORM.DIST(0,$I104/2,$L104,TRUE))*$C104+($J104="Steady Growth")*(AND(BO$4&gt;=$E104,BO$4&lt;=$G104)*((BO$4-$E104+1)/($I104*($I104+1)/2)*$C104))+($J104="custom")*CustomCF!BH104</f>
        <v>0</v>
      </c>
      <c r="BP104" s="19">
        <f>($J104="Bell Curve")*(_xlfn.NORM.DIST(AND(BP$4&gt;=$E104,BP$4&lt;=$G104)*(BP$4-$E104+1),$I104/2,$L104,TRUE)-_xlfn.NORM.DIST(AND(BP$4&gt;=$E104,BP$4&lt;=$G104)*(BO$4-$E104+1),$I104/2,$L104,TRUE))/(1-2*_xlfn.NORM.DIST(0,$I104/2,$L104,TRUE))*$C104+($J104="Steady Growth")*(AND(BP$4&gt;=$E104,BP$4&lt;=$G104)*((BP$4-$E104+1)/($I104*($I104+1)/2)*$C104))+($J104="custom")*CustomCF!BI104</f>
        <v>0</v>
      </c>
      <c r="BQ104" s="19">
        <f>($J104="Bell Curve")*(_xlfn.NORM.DIST(AND(BQ$4&gt;=$E104,BQ$4&lt;=$G104)*(BQ$4-$E104+1),$I104/2,$L104,TRUE)-_xlfn.NORM.DIST(AND(BQ$4&gt;=$E104,BQ$4&lt;=$G104)*(BP$4-$E104+1),$I104/2,$L104,TRUE))/(1-2*_xlfn.NORM.DIST(0,$I104/2,$L104,TRUE))*$C104+($J104="Steady Growth")*(AND(BQ$4&gt;=$E104,BQ$4&lt;=$G104)*((BQ$4-$E104+1)/($I104*($I104+1)/2)*$C104))+($J104="custom")*CustomCF!BJ104</f>
        <v>0</v>
      </c>
      <c r="BR104" s="19">
        <f>($J104="Bell Curve")*(_xlfn.NORM.DIST(AND(BR$4&gt;=$E104,BR$4&lt;=$G104)*(BR$4-$E104+1),$I104/2,$L104,TRUE)-_xlfn.NORM.DIST(AND(BR$4&gt;=$E104,BR$4&lt;=$G104)*(BQ$4-$E104+1),$I104/2,$L104,TRUE))/(1-2*_xlfn.NORM.DIST(0,$I104/2,$L104,TRUE))*$C104+($J104="Steady Growth")*(AND(BR$4&gt;=$E104,BR$4&lt;=$G104)*((BR$4-$E104+1)/($I104*($I104+1)/2)*$C104))+($J104="custom")*CustomCF!BK104</f>
        <v>0</v>
      </c>
      <c r="BS104" s="19">
        <f>($J104="Bell Curve")*(_xlfn.NORM.DIST(AND(BS$4&gt;=$E104,BS$4&lt;=$G104)*(BS$4-$E104+1),$I104/2,$L104,TRUE)-_xlfn.NORM.DIST(AND(BS$4&gt;=$E104,BS$4&lt;=$G104)*(BR$4-$E104+1),$I104/2,$L104,TRUE))/(1-2*_xlfn.NORM.DIST(0,$I104/2,$L104,TRUE))*$C104+($J104="Steady Growth")*(AND(BS$4&gt;=$E104,BS$4&lt;=$G104)*((BS$4-$E104+1)/($I104*($I104+1)/2)*$C104))+($J104="custom")*CustomCF!BL104</f>
        <v>0</v>
      </c>
      <c r="BT104" s="19">
        <f>($J104="Bell Curve")*(_xlfn.NORM.DIST(AND(BT$4&gt;=$E104,BT$4&lt;=$G104)*(BT$4-$E104+1),$I104/2,$L104,TRUE)-_xlfn.NORM.DIST(AND(BT$4&gt;=$E104,BT$4&lt;=$G104)*(BS$4-$E104+1),$I104/2,$L104,TRUE))/(1-2*_xlfn.NORM.DIST(0,$I104/2,$L104,TRUE))*$C104+($J104="Steady Growth")*(AND(BT$4&gt;=$E104,BT$4&lt;=$G104)*((BT$4-$E104+1)/($I104*($I104+1)/2)*$C104))+($J104="custom")*CustomCF!BM104</f>
        <v>0</v>
      </c>
      <c r="BU104" s="19">
        <f>($J104="Bell Curve")*(_xlfn.NORM.DIST(AND(BU$4&gt;=$E104,BU$4&lt;=$G104)*(BU$4-$E104+1),$I104/2,$L104,TRUE)-_xlfn.NORM.DIST(AND(BU$4&gt;=$E104,BU$4&lt;=$G104)*(BT$4-$E104+1),$I104/2,$L104,TRUE))/(1-2*_xlfn.NORM.DIST(0,$I104/2,$L104,TRUE))*$C104+($J104="Steady Growth")*(AND(BU$4&gt;=$E104,BU$4&lt;=$G104)*((BU$4-$E104+1)/($I104*($I104+1)/2)*$C104))+($J104="custom")*CustomCF!BN104</f>
        <v>0</v>
      </c>
      <c r="BV104" s="19">
        <f>($J104="Bell Curve")*(_xlfn.NORM.DIST(AND(BV$4&gt;=$E104,BV$4&lt;=$G104)*(BV$4-$E104+1),$I104/2,$L104,TRUE)-_xlfn.NORM.DIST(AND(BV$4&gt;=$E104,BV$4&lt;=$G104)*(BU$4-$E104+1),$I104/2,$L104,TRUE))/(1-2*_xlfn.NORM.DIST(0,$I104/2,$L104,TRUE))*$C104+($J104="Steady Growth")*(AND(BV$4&gt;=$E104,BV$4&lt;=$G104)*((BV$4-$E104+1)/($I104*($I104+1)/2)*$C104))+($J104="custom")*CustomCF!BO104</f>
        <v>0</v>
      </c>
      <c r="BW104" s="19">
        <f>($J104="Bell Curve")*(_xlfn.NORM.DIST(AND(BW$4&gt;=$E104,BW$4&lt;=$G104)*(BW$4-$E104+1),$I104/2,$L104,TRUE)-_xlfn.NORM.DIST(AND(BW$4&gt;=$E104,BW$4&lt;=$G104)*(BV$4-$E104+1),$I104/2,$L104,TRUE))/(1-2*_xlfn.NORM.DIST(0,$I104/2,$L104,TRUE))*$C104+($J104="Steady Growth")*(AND(BW$4&gt;=$E104,BW$4&lt;=$G104)*((BW$4-$E104+1)/($I104*($I104+1)/2)*$C104))+($J104="custom")*CustomCF!BP104</f>
        <v>0</v>
      </c>
      <c r="BX104" s="19">
        <f>($J104="Bell Curve")*(_xlfn.NORM.DIST(AND(BX$4&gt;=$E104,BX$4&lt;=$G104)*(BX$4-$E104+1),$I104/2,$L104,TRUE)-_xlfn.NORM.DIST(AND(BX$4&gt;=$E104,BX$4&lt;=$G104)*(BW$4-$E104+1),$I104/2,$L104,TRUE))/(1-2*_xlfn.NORM.DIST(0,$I104/2,$L104,TRUE))*$C104+($J104="Steady Growth")*(AND(BX$4&gt;=$E104,BX$4&lt;=$G104)*((BX$4-$E104+1)/($I104*($I104+1)/2)*$C104))+($J104="custom")*CustomCF!BQ104</f>
        <v>0</v>
      </c>
      <c r="BY104" s="19">
        <f>($J104="Bell Curve")*(_xlfn.NORM.DIST(AND(BY$4&gt;=$E104,BY$4&lt;=$G104)*(BY$4-$E104+1),$I104/2,$L104,TRUE)-_xlfn.NORM.DIST(AND(BY$4&gt;=$E104,BY$4&lt;=$G104)*(BX$4-$E104+1),$I104/2,$L104,TRUE))/(1-2*_xlfn.NORM.DIST(0,$I104/2,$L104,TRUE))*$C104+($J104="Steady Growth")*(AND(BY$4&gt;=$E104,BY$4&lt;=$G104)*((BY$4-$E104+1)/($I104*($I104+1)/2)*$C104))+($J104="custom")*CustomCF!BR104</f>
        <v>0</v>
      </c>
      <c r="BZ104" s="19">
        <f>($J104="Bell Curve")*(_xlfn.NORM.DIST(AND(BZ$4&gt;=$E104,BZ$4&lt;=$G104)*(BZ$4-$E104+1),$I104/2,$L104,TRUE)-_xlfn.NORM.DIST(AND(BZ$4&gt;=$E104,BZ$4&lt;=$G104)*(BY$4-$E104+1),$I104/2,$L104,TRUE))/(1-2*_xlfn.NORM.DIST(0,$I104/2,$L104,TRUE))*$C104+($J104="Steady Growth")*(AND(BZ$4&gt;=$E104,BZ$4&lt;=$G104)*((BZ$4-$E104+1)/($I104*($I104+1)/2)*$C104))+($J104="custom")*CustomCF!BS104</f>
        <v>0</v>
      </c>
      <c r="CA104" s="19">
        <f>($J104="Bell Curve")*(_xlfn.NORM.DIST(AND(CA$4&gt;=$E104,CA$4&lt;=$G104)*(CA$4-$E104+1),$I104/2,$L104,TRUE)-_xlfn.NORM.DIST(AND(CA$4&gt;=$E104,CA$4&lt;=$G104)*(BZ$4-$E104+1),$I104/2,$L104,TRUE))/(1-2*_xlfn.NORM.DIST(0,$I104/2,$L104,TRUE))*$C104+($J104="Steady Growth")*(AND(CA$4&gt;=$E104,CA$4&lt;=$G104)*((CA$4-$E104+1)/($I104*($I104+1)/2)*$C104))+($J104="custom")*CustomCF!BT104</f>
        <v>0</v>
      </c>
      <c r="CB104" s="19">
        <f>($J104="Bell Curve")*(_xlfn.NORM.DIST(AND(CB$4&gt;=$E104,CB$4&lt;=$G104)*(CB$4-$E104+1),$I104/2,$L104,TRUE)-_xlfn.NORM.DIST(AND(CB$4&gt;=$E104,CB$4&lt;=$G104)*(CA$4-$E104+1),$I104/2,$L104,TRUE))/(1-2*_xlfn.NORM.DIST(0,$I104/2,$L104,TRUE))*$C104+($J104="Steady Growth")*(AND(CB$4&gt;=$E104,CB$4&lt;=$G104)*((CB$4-$E104+1)/($I104*($I104+1)/2)*$C104))+($J104="custom")*CustomCF!BU104</f>
        <v>0</v>
      </c>
      <c r="CC104" s="19">
        <f>($J104="Bell Curve")*(_xlfn.NORM.DIST(AND(CC$4&gt;=$E104,CC$4&lt;=$G104)*(CC$4-$E104+1),$I104/2,$L104,TRUE)-_xlfn.NORM.DIST(AND(CC$4&gt;=$E104,CC$4&lt;=$G104)*(CB$4-$E104+1),$I104/2,$L104,TRUE))/(1-2*_xlfn.NORM.DIST(0,$I104/2,$L104,TRUE))*$C104+($J104="Steady Growth")*(AND(CC$4&gt;=$E104,CC$4&lt;=$G104)*((CC$4-$E104+1)/($I104*($I104+1)/2)*$C104))+($J104="custom")*CustomCF!BV104</f>
        <v>0</v>
      </c>
      <c r="CD104" s="19">
        <f>($J104="Bell Curve")*(_xlfn.NORM.DIST(AND(CD$4&gt;=$E104,CD$4&lt;=$G104)*(CD$4-$E104+1),$I104/2,$L104,TRUE)-_xlfn.NORM.DIST(AND(CD$4&gt;=$E104,CD$4&lt;=$G104)*(CC$4-$E104+1),$I104/2,$L104,TRUE))/(1-2*_xlfn.NORM.DIST(0,$I104/2,$L104,TRUE))*$C104+($J104="Steady Growth")*(AND(CD$4&gt;=$E104,CD$4&lt;=$G104)*((CD$4-$E104+1)/($I104*($I104+1)/2)*$C104))+($J104="custom")*CustomCF!BW104</f>
        <v>0</v>
      </c>
      <c r="CE104" s="19">
        <f>($J104="Bell Curve")*(_xlfn.NORM.DIST(AND(CE$4&gt;=$E104,CE$4&lt;=$G104)*(CE$4-$E104+1),$I104/2,$L104,TRUE)-_xlfn.NORM.DIST(AND(CE$4&gt;=$E104,CE$4&lt;=$G104)*(CD$4-$E104+1),$I104/2,$L104,TRUE))/(1-2*_xlfn.NORM.DIST(0,$I104/2,$L104,TRUE))*$C104+($J104="Steady Growth")*(AND(CE$4&gt;=$E104,CE$4&lt;=$G104)*((CE$4-$E104+1)/($I104*($I104+1)/2)*$C104))+($J104="custom")*CustomCF!BX104</f>
        <v>0</v>
      </c>
      <c r="CF104" s="19">
        <f>($J104="Bell Curve")*(_xlfn.NORM.DIST(AND(CF$4&gt;=$E104,CF$4&lt;=$G104)*(CF$4-$E104+1),$I104/2,$L104,TRUE)-_xlfn.NORM.DIST(AND(CF$4&gt;=$E104,CF$4&lt;=$G104)*(CE$4-$E104+1),$I104/2,$L104,TRUE))/(1-2*_xlfn.NORM.DIST(0,$I104/2,$L104,TRUE))*$C104+($J104="Steady Growth")*(AND(CF$4&gt;=$E104,CF$4&lt;=$G104)*((CF$4-$E104+1)/($I104*($I104+1)/2)*$C104))+($J104="custom")*CustomCF!BY104</f>
        <v>0</v>
      </c>
      <c r="CG104" s="19">
        <f>($J104="Bell Curve")*(_xlfn.NORM.DIST(AND(CG$4&gt;=$E104,CG$4&lt;=$G104)*(CG$4-$E104+1),$I104/2,$L104,TRUE)-_xlfn.NORM.DIST(AND(CG$4&gt;=$E104,CG$4&lt;=$G104)*(CF$4-$E104+1),$I104/2,$L104,TRUE))/(1-2*_xlfn.NORM.DIST(0,$I104/2,$L104,TRUE))*$C104+($J104="Steady Growth")*(AND(CG$4&gt;=$E104,CG$4&lt;=$G104)*((CG$4-$E104+1)/($I104*($I104+1)/2)*$C104))+($J104="custom")*CustomCF!BZ104</f>
        <v>0</v>
      </c>
      <c r="CH104" s="19">
        <f>($J104="Bell Curve")*(_xlfn.NORM.DIST(AND(CH$4&gt;=$E104,CH$4&lt;=$G104)*(CH$4-$E104+1),$I104/2,$L104,TRUE)-_xlfn.NORM.DIST(AND(CH$4&gt;=$E104,CH$4&lt;=$G104)*(CG$4-$E104+1),$I104/2,$L104,TRUE))/(1-2*_xlfn.NORM.DIST(0,$I104/2,$L104,TRUE))*$C104+($J104="Steady Growth")*(AND(CH$4&gt;=$E104,CH$4&lt;=$G104)*((CH$4-$E104+1)/($I104*($I104+1)/2)*$C104))+($J104="custom")*CustomCF!CA104</f>
        <v>0</v>
      </c>
      <c r="CI104" s="19">
        <f>($J104="Bell Curve")*(_xlfn.NORM.DIST(AND(CI$4&gt;=$E104,CI$4&lt;=$G104)*(CI$4-$E104+1),$I104/2,$L104,TRUE)-_xlfn.NORM.DIST(AND(CI$4&gt;=$E104,CI$4&lt;=$G104)*(CH$4-$E104+1),$I104/2,$L104,TRUE))/(1-2*_xlfn.NORM.DIST(0,$I104/2,$L104,TRUE))*$C104+($J104="Steady Growth")*(AND(CI$4&gt;=$E104,CI$4&lt;=$G104)*((CI$4-$E104+1)/($I104*($I104+1)/2)*$C104))+($J104="custom")*CustomCF!CB104</f>
        <v>0</v>
      </c>
      <c r="CJ104" s="19">
        <f>($J104="Bell Curve")*(_xlfn.NORM.DIST(AND(CJ$4&gt;=$E104,CJ$4&lt;=$G104)*(CJ$4-$E104+1),$I104/2,$L104,TRUE)-_xlfn.NORM.DIST(AND(CJ$4&gt;=$E104,CJ$4&lt;=$G104)*(CI$4-$E104+1),$I104/2,$L104,TRUE))/(1-2*_xlfn.NORM.DIST(0,$I104/2,$L104,TRUE))*$C104+($J104="Steady Growth")*(AND(CJ$4&gt;=$E104,CJ$4&lt;=$G104)*((CJ$4-$E104+1)/($I104*($I104+1)/2)*$C104))+($J104="custom")*CustomCF!CC104</f>
        <v>0</v>
      </c>
      <c r="CK104" s="19">
        <f>($J104="Bell Curve")*(_xlfn.NORM.DIST(AND(CK$4&gt;=$E104,CK$4&lt;=$G104)*(CK$4-$E104+1),$I104/2,$L104,TRUE)-_xlfn.NORM.DIST(AND(CK$4&gt;=$E104,CK$4&lt;=$G104)*(CJ$4-$E104+1),$I104/2,$L104,TRUE))/(1-2*_xlfn.NORM.DIST(0,$I104/2,$L104,TRUE))*$C104+($J104="Steady Growth")*(AND(CK$4&gt;=$E104,CK$4&lt;=$G104)*((CK$4-$E104+1)/($I104*($I104+1)/2)*$C104))+($J104="custom")*CustomCF!CD104</f>
        <v>0</v>
      </c>
      <c r="CL104" s="19">
        <f>($J104="Bell Curve")*(_xlfn.NORM.DIST(AND(CL$4&gt;=$E104,CL$4&lt;=$G104)*(CL$4-$E104+1),$I104/2,$L104,TRUE)-_xlfn.NORM.DIST(AND(CL$4&gt;=$E104,CL$4&lt;=$G104)*(CK$4-$E104+1),$I104/2,$L104,TRUE))/(1-2*_xlfn.NORM.DIST(0,$I104/2,$L104,TRUE))*$C104+($J104="Steady Growth")*(AND(CL$4&gt;=$E104,CL$4&lt;=$G104)*((CL$4-$E104+1)/($I104*($I104+1)/2)*$C104))+($J104="custom")*CustomCF!CE104</f>
        <v>0</v>
      </c>
      <c r="CM104" s="19">
        <f>($J104="Bell Curve")*(_xlfn.NORM.DIST(AND(CM$4&gt;=$E104,CM$4&lt;=$G104)*(CM$4-$E104+1),$I104/2,$L104,TRUE)-_xlfn.NORM.DIST(AND(CM$4&gt;=$E104,CM$4&lt;=$G104)*(CL$4-$E104+1),$I104/2,$L104,TRUE))/(1-2*_xlfn.NORM.DIST(0,$I104/2,$L104,TRUE))*$C104+($J104="Steady Growth")*(AND(CM$4&gt;=$E104,CM$4&lt;=$G104)*((CM$4-$E104+1)/($I104*($I104+1)/2)*$C104))+($J104="custom")*CustomCF!CF104</f>
        <v>0</v>
      </c>
      <c r="CN104" s="19">
        <f>($J104="Bell Curve")*(_xlfn.NORM.DIST(AND(CN$4&gt;=$E104,CN$4&lt;=$G104)*(CN$4-$E104+1),$I104/2,$L104,TRUE)-_xlfn.NORM.DIST(AND(CN$4&gt;=$E104,CN$4&lt;=$G104)*(CM$4-$E104+1),$I104/2,$L104,TRUE))/(1-2*_xlfn.NORM.DIST(0,$I104/2,$L104,TRUE))*$C104+($J104="Steady Growth")*(AND(CN$4&gt;=$E104,CN$4&lt;=$G104)*((CN$4-$E104+1)/($I104*($I104+1)/2)*$C104))+($J104="custom")*CustomCF!CG104</f>
        <v>0</v>
      </c>
      <c r="CO104" s="19">
        <f>($J104="Bell Curve")*(_xlfn.NORM.DIST(AND(CO$4&gt;=$E104,CO$4&lt;=$G104)*(CO$4-$E104+1),$I104/2,$L104,TRUE)-_xlfn.NORM.DIST(AND(CO$4&gt;=$E104,CO$4&lt;=$G104)*(CN$4-$E104+1),$I104/2,$L104,TRUE))/(1-2*_xlfn.NORM.DIST(0,$I104/2,$L104,TRUE))*$C104+($J104="Steady Growth")*(AND(CO$4&gt;=$E104,CO$4&lt;=$G104)*((CO$4-$E104+1)/($I104*($I104+1)/2)*$C104))+($J104="custom")*CustomCF!CH104</f>
        <v>0</v>
      </c>
      <c r="CP104" s="19">
        <f>($J104="Bell Curve")*(_xlfn.NORM.DIST(AND(CP$4&gt;=$E104,CP$4&lt;=$G104)*(CP$4-$E104+1),$I104/2,$L104,TRUE)-_xlfn.NORM.DIST(AND(CP$4&gt;=$E104,CP$4&lt;=$G104)*(CO$4-$E104+1),$I104/2,$L104,TRUE))/(1-2*_xlfn.NORM.DIST(0,$I104/2,$L104,TRUE))*$C104+($J104="Steady Growth")*(AND(CP$4&gt;=$E104,CP$4&lt;=$G104)*((CP$4-$E104+1)/($I104*($I104+1)/2)*$C104))+($J104="custom")*CustomCF!CI104</f>
        <v>0</v>
      </c>
      <c r="CQ104" s="19">
        <f>($J104="Bell Curve")*(_xlfn.NORM.DIST(AND(CQ$4&gt;=$E104,CQ$4&lt;=$G104)*(CQ$4-$E104+1),$I104/2,$L104,TRUE)-_xlfn.NORM.DIST(AND(CQ$4&gt;=$E104,CQ$4&lt;=$G104)*(CP$4-$E104+1),$I104/2,$L104,TRUE))/(1-2*_xlfn.NORM.DIST(0,$I104/2,$L104,TRUE))*$C104+($J104="Steady Growth")*(AND(CQ$4&gt;=$E104,CQ$4&lt;=$G104)*((CQ$4-$E104+1)/($I104*($I104+1)/2)*$C104))+($J104="custom")*CustomCF!CJ104</f>
        <v>0</v>
      </c>
      <c r="CR104" s="19">
        <f>($J104="Bell Curve")*(_xlfn.NORM.DIST(AND(CR$4&gt;=$E104,CR$4&lt;=$G104)*(CR$4-$E104+1),$I104/2,$L104,TRUE)-_xlfn.NORM.DIST(AND(CR$4&gt;=$E104,CR$4&lt;=$G104)*(CQ$4-$E104+1),$I104/2,$L104,TRUE))/(1-2*_xlfn.NORM.DIST(0,$I104/2,$L104,TRUE))*$C104+($J104="Steady Growth")*(AND(CR$4&gt;=$E104,CR$4&lt;=$G104)*((CR$4-$E104+1)/($I104*($I104+1)/2)*$C104))+($J104="custom")*CustomCF!CK104</f>
        <v>0</v>
      </c>
      <c r="CS104" s="19">
        <f>($J104="Bell Curve")*(_xlfn.NORM.DIST(AND(CS$4&gt;=$E104,CS$4&lt;=$G104)*(CS$4-$E104+1),$I104/2,$L104,TRUE)-_xlfn.NORM.DIST(AND(CS$4&gt;=$E104,CS$4&lt;=$G104)*(CR$4-$E104+1),$I104/2,$L104,TRUE))/(1-2*_xlfn.NORM.DIST(0,$I104/2,$L104,TRUE))*$C104+($J104="Steady Growth")*(AND(CS$4&gt;=$E104,CS$4&lt;=$G104)*((CS$4-$E104+1)/($I104*($I104+1)/2)*$C104))+($J104="custom")*CustomCF!CL104</f>
        <v>0</v>
      </c>
      <c r="CT104" s="19">
        <f>($J104="Bell Curve")*(_xlfn.NORM.DIST(AND(CT$4&gt;=$E104,CT$4&lt;=$G104)*(CT$4-$E104+1),$I104/2,$L104,TRUE)-_xlfn.NORM.DIST(AND(CT$4&gt;=$E104,CT$4&lt;=$G104)*(CS$4-$E104+1),$I104/2,$L104,TRUE))/(1-2*_xlfn.NORM.DIST(0,$I104/2,$L104,TRUE))*$C104+($J104="Steady Growth")*(AND(CT$4&gt;=$E104,CT$4&lt;=$G104)*((CT$4-$E104+1)/($I104*($I104+1)/2)*$C104))+($J104="custom")*CustomCF!CM104</f>
        <v>0</v>
      </c>
      <c r="CU104" s="19">
        <f>($J104="Bell Curve")*(_xlfn.NORM.DIST(AND(CU$4&gt;=$E104,CU$4&lt;=$G104)*(CU$4-$E104+1),$I104/2,$L104,TRUE)-_xlfn.NORM.DIST(AND(CU$4&gt;=$E104,CU$4&lt;=$G104)*(CT$4-$E104+1),$I104/2,$L104,TRUE))/(1-2*_xlfn.NORM.DIST(0,$I104/2,$L104,TRUE))*$C104+($J104="Steady Growth")*(AND(CU$4&gt;=$E104,CU$4&lt;=$G104)*((CU$4-$E104+1)/($I104*($I104+1)/2)*$C104))+($J104="custom")*CustomCF!CN104</f>
        <v>0</v>
      </c>
      <c r="CV104" s="19">
        <f>($J104="Bell Curve")*(_xlfn.NORM.DIST(AND(CV$4&gt;=$E104,CV$4&lt;=$G104)*(CV$4-$E104+1),$I104/2,$L104,TRUE)-_xlfn.NORM.DIST(AND(CV$4&gt;=$E104,CV$4&lt;=$G104)*(CU$4-$E104+1),$I104/2,$L104,TRUE))/(1-2*_xlfn.NORM.DIST(0,$I104/2,$L104,TRUE))*$C104+($J104="Steady Growth")*(AND(CV$4&gt;=$E104,CV$4&lt;=$G104)*((CV$4-$E104+1)/($I104*($I104+1)/2)*$C104))+($J104="custom")*CustomCF!CO104</f>
        <v>0</v>
      </c>
      <c r="CW104" s="19">
        <f>($J104="Bell Curve")*(_xlfn.NORM.DIST(AND(CW$4&gt;=$E104,CW$4&lt;=$G104)*(CW$4-$E104+1),$I104/2,$L104,TRUE)-_xlfn.NORM.DIST(AND(CW$4&gt;=$E104,CW$4&lt;=$G104)*(CV$4-$E104+1),$I104/2,$L104,TRUE))/(1-2*_xlfn.NORM.DIST(0,$I104/2,$L104,TRUE))*$C104+($J104="Steady Growth")*(AND(CW$4&gt;=$E104,CW$4&lt;=$G104)*((CW$4-$E104+1)/($I104*($I104+1)/2)*$C104))+($J104="custom")*CustomCF!CP104</f>
        <v>0</v>
      </c>
      <c r="CX104" s="19">
        <f>($J104="Bell Curve")*(_xlfn.NORM.DIST(AND(CX$4&gt;=$E104,CX$4&lt;=$G104)*(CX$4-$E104+1),$I104/2,$L104,TRUE)-_xlfn.NORM.DIST(AND(CX$4&gt;=$E104,CX$4&lt;=$G104)*(CW$4-$E104+1),$I104/2,$L104,TRUE))/(1-2*_xlfn.NORM.DIST(0,$I104/2,$L104,TRUE))*$C104+($J104="Steady Growth")*(AND(CX$4&gt;=$E104,CX$4&lt;=$G104)*((CX$4-$E104+1)/($I104*($I104+1)/2)*$C104))+($J104="custom")*CustomCF!CQ104</f>
        <v>0</v>
      </c>
      <c r="CY104" s="19">
        <f>($J104="Bell Curve")*(_xlfn.NORM.DIST(AND(CY$4&gt;=$E104,CY$4&lt;=$G104)*(CY$4-$E104+1),$I104/2,$L104,TRUE)-_xlfn.NORM.DIST(AND(CY$4&gt;=$E104,CY$4&lt;=$G104)*(CX$4-$E104+1),$I104/2,$L104,TRUE))/(1-2*_xlfn.NORM.DIST(0,$I104/2,$L104,TRUE))*$C104+($J104="Steady Growth")*(AND(CY$4&gt;=$E104,CY$4&lt;=$G104)*((CY$4-$E104+1)/($I104*($I104+1)/2)*$C104))+($J104="custom")*CustomCF!CR104</f>
        <v>0</v>
      </c>
      <c r="CZ104" s="19">
        <f>($J104="Bell Curve")*(_xlfn.NORM.DIST(AND(CZ$4&gt;=$E104,CZ$4&lt;=$G104)*(CZ$4-$E104+1),$I104/2,$L104,TRUE)-_xlfn.NORM.DIST(AND(CZ$4&gt;=$E104,CZ$4&lt;=$G104)*(CY$4-$E104+1),$I104/2,$L104,TRUE))/(1-2*_xlfn.NORM.DIST(0,$I104/2,$L104,TRUE))*$C104+($J104="Steady Growth")*(AND(CZ$4&gt;=$E104,CZ$4&lt;=$G104)*((CZ$4-$E104+1)/($I104*($I104+1)/2)*$C104))+($J104="custom")*CustomCF!CS104</f>
        <v>0</v>
      </c>
      <c r="DA104" s="19">
        <f>($J104="Bell Curve")*(_xlfn.NORM.DIST(AND(DA$4&gt;=$E104,DA$4&lt;=$G104)*(DA$4-$E104+1),$I104/2,$L104,TRUE)-_xlfn.NORM.DIST(AND(DA$4&gt;=$E104,DA$4&lt;=$G104)*(CZ$4-$E104+1),$I104/2,$L104,TRUE))/(1-2*_xlfn.NORM.DIST(0,$I104/2,$L104,TRUE))*$C104+($J104="Steady Growth")*(AND(DA$4&gt;=$E104,DA$4&lt;=$G104)*((DA$4-$E104+1)/($I104*($I104+1)/2)*$C104))+($J104="custom")*CustomCF!CT104</f>
        <v>0</v>
      </c>
      <c r="DB104" s="19">
        <f>($J104="Bell Curve")*(_xlfn.NORM.DIST(AND(DB$4&gt;=$E104,DB$4&lt;=$G104)*(DB$4-$E104+1),$I104/2,$L104,TRUE)-_xlfn.NORM.DIST(AND(DB$4&gt;=$E104,DB$4&lt;=$G104)*(DA$4-$E104+1),$I104/2,$L104,TRUE))/(1-2*_xlfn.NORM.DIST(0,$I104/2,$L104,TRUE))*$C104+($J104="Steady Growth")*(AND(DB$4&gt;=$E104,DB$4&lt;=$G104)*((DB$4-$E104+1)/($I104*($I104+1)/2)*$C104))+($J104="custom")*CustomCF!CU104</f>
        <v>0</v>
      </c>
      <c r="DC104" s="19">
        <f>($J104="Bell Curve")*(_xlfn.NORM.DIST(AND(DC$4&gt;=$E104,DC$4&lt;=$G104)*(DC$4-$E104+1),$I104/2,$L104,TRUE)-_xlfn.NORM.DIST(AND(DC$4&gt;=$E104,DC$4&lt;=$G104)*(DB$4-$E104+1),$I104/2,$L104,TRUE))/(1-2*_xlfn.NORM.DIST(0,$I104/2,$L104,TRUE))*$C104+($J104="Steady Growth")*(AND(DC$4&gt;=$E104,DC$4&lt;=$G104)*((DC$4-$E104+1)/($I104*($I104+1)/2)*$C104))+($J104="custom")*CustomCF!CV104</f>
        <v>0</v>
      </c>
      <c r="DD104" s="19">
        <f>($J104="Bell Curve")*(_xlfn.NORM.DIST(AND(DD$4&gt;=$E104,DD$4&lt;=$G104)*(DD$4-$E104+1),$I104/2,$L104,TRUE)-_xlfn.NORM.DIST(AND(DD$4&gt;=$E104,DD$4&lt;=$G104)*(DC$4-$E104+1),$I104/2,$L104,TRUE))/(1-2*_xlfn.NORM.DIST(0,$I104/2,$L104,TRUE))*$C104+($J104="Steady Growth")*(AND(DD$4&gt;=$E104,DD$4&lt;=$G104)*((DD$4-$E104+1)/($I104*($I104+1)/2)*$C104))+($J104="custom")*CustomCF!CW104</f>
        <v>0</v>
      </c>
      <c r="DE104" s="19">
        <f>($J104="Bell Curve")*(_xlfn.NORM.DIST(AND(DE$4&gt;=$E104,DE$4&lt;=$G104)*(DE$4-$E104+1),$I104/2,$L104,TRUE)-_xlfn.NORM.DIST(AND(DE$4&gt;=$E104,DE$4&lt;=$G104)*(DD$4-$E104+1),$I104/2,$L104,TRUE))/(1-2*_xlfn.NORM.DIST(0,$I104/2,$L104,TRUE))*$C104+($J104="Steady Growth")*(AND(DE$4&gt;=$E104,DE$4&lt;=$G104)*((DE$4-$E104+1)/($I104*($I104+1)/2)*$C104))+($J104="custom")*CustomCF!CX104</f>
        <v>0</v>
      </c>
      <c r="DF104" s="19">
        <f>($J104="Bell Curve")*(_xlfn.NORM.DIST(AND(DF$4&gt;=$E104,DF$4&lt;=$G104)*(DF$4-$E104+1),$I104/2,$L104,TRUE)-_xlfn.NORM.DIST(AND(DF$4&gt;=$E104,DF$4&lt;=$G104)*(DE$4-$E104+1),$I104/2,$L104,TRUE))/(1-2*_xlfn.NORM.DIST(0,$I104/2,$L104,TRUE))*$C104+($J104="Steady Growth")*(AND(DF$4&gt;=$E104,DF$4&lt;=$G104)*((DF$4-$E104+1)/($I104*($I104+1)/2)*$C104))+($J104="custom")*CustomCF!CY104</f>
        <v>0</v>
      </c>
      <c r="DG104" s="19">
        <f>($J104="Bell Curve")*(_xlfn.NORM.DIST(AND(DG$4&gt;=$E104,DG$4&lt;=$G104)*(DG$4-$E104+1),$I104/2,$L104,TRUE)-_xlfn.NORM.DIST(AND(DG$4&gt;=$E104,DG$4&lt;=$G104)*(DF$4-$E104+1),$I104/2,$L104,TRUE))/(1-2*_xlfn.NORM.DIST(0,$I104/2,$L104,TRUE))*$C104+($J104="Steady Growth")*(AND(DG$4&gt;=$E104,DG$4&lt;=$G104)*((DG$4-$E104+1)/($I104*($I104+1)/2)*$C104))+($J104="custom")*CustomCF!CZ104</f>
        <v>0</v>
      </c>
      <c r="DH104" s="19">
        <f>($J104="Bell Curve")*(_xlfn.NORM.DIST(AND(DH$4&gt;=$E104,DH$4&lt;=$G104)*(DH$4-$E104+1),$I104/2,$L104,TRUE)-_xlfn.NORM.DIST(AND(DH$4&gt;=$E104,DH$4&lt;=$G104)*(DG$4-$E104+1),$I104/2,$L104,TRUE))/(1-2*_xlfn.NORM.DIST(0,$I104/2,$L104,TRUE))*$C104+($J104="Steady Growth")*(AND(DH$4&gt;=$E104,DH$4&lt;=$G104)*((DH$4-$E104+1)/($I104*($I104+1)/2)*$C104))+($J104="custom")*CustomCF!DA104</f>
        <v>0</v>
      </c>
      <c r="DI104" s="19">
        <f>($J104="Bell Curve")*(_xlfn.NORM.DIST(AND(DI$4&gt;=$E104,DI$4&lt;=$G104)*(DI$4-$E104+1),$I104/2,$L104,TRUE)-_xlfn.NORM.DIST(AND(DI$4&gt;=$E104,DI$4&lt;=$G104)*(DH$4-$E104+1),$I104/2,$L104,TRUE))/(1-2*_xlfn.NORM.DIST(0,$I104/2,$L104,TRUE))*$C104+($J104="Steady Growth")*(AND(DI$4&gt;=$E104,DI$4&lt;=$G104)*((DI$4-$E104+1)/($I104*($I104+1)/2)*$C104))+($J104="custom")*CustomCF!DB104</f>
        <v>0</v>
      </c>
      <c r="DJ104" s="19">
        <f>($J104="Bell Curve")*(_xlfn.NORM.DIST(AND(DJ$4&gt;=$E104,DJ$4&lt;=$G104)*(DJ$4-$E104+1),$I104/2,$L104,TRUE)-_xlfn.NORM.DIST(AND(DJ$4&gt;=$E104,DJ$4&lt;=$G104)*(DI$4-$E104+1),$I104/2,$L104,TRUE))/(1-2*_xlfn.NORM.DIST(0,$I104/2,$L104,TRUE))*$C104+($J104="Steady Growth")*(AND(DJ$4&gt;=$E104,DJ$4&lt;=$G104)*((DJ$4-$E104+1)/($I104*($I104+1)/2)*$C104))+($J104="custom")*CustomCF!DC104</f>
        <v>0</v>
      </c>
      <c r="DK104" s="19">
        <f>($J104="Bell Curve")*(_xlfn.NORM.DIST(AND(DK$4&gt;=$E104,DK$4&lt;=$G104)*(DK$4-$E104+1),$I104/2,$L104,TRUE)-_xlfn.NORM.DIST(AND(DK$4&gt;=$E104,DK$4&lt;=$G104)*(DJ$4-$E104+1),$I104/2,$L104,TRUE))/(1-2*_xlfn.NORM.DIST(0,$I104/2,$L104,TRUE))*$C104+($J104="Steady Growth")*(AND(DK$4&gt;=$E104,DK$4&lt;=$G104)*((DK$4-$E104+1)/($I104*($I104+1)/2)*$C104))+($J104="custom")*CustomCF!DD104</f>
        <v>0</v>
      </c>
      <c r="DL104" s="19">
        <f>($J104="Bell Curve")*(_xlfn.NORM.DIST(AND(DL$4&gt;=$E104,DL$4&lt;=$G104)*(DL$4-$E104+1),$I104/2,$L104,TRUE)-_xlfn.NORM.DIST(AND(DL$4&gt;=$E104,DL$4&lt;=$G104)*(DK$4-$E104+1),$I104/2,$L104,TRUE))/(1-2*_xlfn.NORM.DIST(0,$I104/2,$L104,TRUE))*$C104+($J104="Steady Growth")*(AND(DL$4&gt;=$E104,DL$4&lt;=$G104)*((DL$4-$E104+1)/($I104*($I104+1)/2)*$C104))+($J104="custom")*CustomCF!DE104</f>
        <v>0</v>
      </c>
      <c r="DM104" s="19">
        <f>($J104="Bell Curve")*(_xlfn.NORM.DIST(AND(DM$4&gt;=$E104,DM$4&lt;=$G104)*(DM$4-$E104+1),$I104/2,$L104,TRUE)-_xlfn.NORM.DIST(AND(DM$4&gt;=$E104,DM$4&lt;=$G104)*(DL$4-$E104+1),$I104/2,$L104,TRUE))/(1-2*_xlfn.NORM.DIST(0,$I104/2,$L104,TRUE))*$C104+($J104="Steady Growth")*(AND(DM$4&gt;=$E104,DM$4&lt;=$G104)*((DM$4-$E104+1)/($I104*($I104+1)/2)*$C104))+($J104="custom")*CustomCF!DF104</f>
        <v>0</v>
      </c>
      <c r="DN104" s="19">
        <f>($J104="Bell Curve")*(_xlfn.NORM.DIST(AND(DN$4&gt;=$E104,DN$4&lt;=$G104)*(DN$4-$E104+1),$I104/2,$L104,TRUE)-_xlfn.NORM.DIST(AND(DN$4&gt;=$E104,DN$4&lt;=$G104)*(DM$4-$E104+1),$I104/2,$L104,TRUE))/(1-2*_xlfn.NORM.DIST(0,$I104/2,$L104,TRUE))*$C104+($J104="Steady Growth")*(AND(DN$4&gt;=$E104,DN$4&lt;=$G104)*((DN$4-$E104+1)/($I104*($I104+1)/2)*$C104))+($J104="custom")*CustomCF!DG104</f>
        <v>0</v>
      </c>
      <c r="DO104" s="19">
        <f>($J104="Bell Curve")*(_xlfn.NORM.DIST(AND(DO$4&gt;=$E104,DO$4&lt;=$G104)*(DO$4-$E104+1),$I104/2,$L104,TRUE)-_xlfn.NORM.DIST(AND(DO$4&gt;=$E104,DO$4&lt;=$G104)*(DN$4-$E104+1),$I104/2,$L104,TRUE))/(1-2*_xlfn.NORM.DIST(0,$I104/2,$L104,TRUE))*$C104+($J104="Steady Growth")*(AND(DO$4&gt;=$E104,DO$4&lt;=$G104)*((DO$4-$E104+1)/($I104*($I104+1)/2)*$C104))+($J104="custom")*CustomCF!DH104</f>
        <v>0</v>
      </c>
      <c r="DP104" s="19">
        <f>($J104="Bell Curve")*(_xlfn.NORM.DIST(AND(DP$4&gt;=$E104,DP$4&lt;=$G104)*(DP$4-$E104+1),$I104/2,$L104,TRUE)-_xlfn.NORM.DIST(AND(DP$4&gt;=$E104,DP$4&lt;=$G104)*(DO$4-$E104+1),$I104/2,$L104,TRUE))/(1-2*_xlfn.NORM.DIST(0,$I104/2,$L104,TRUE))*$C104+($J104="Steady Growth")*(AND(DP$4&gt;=$E104,DP$4&lt;=$G104)*((DP$4-$E104+1)/($I104*($I104+1)/2)*$C104))+($J104="custom")*CustomCF!DI104</f>
        <v>0</v>
      </c>
      <c r="DQ104" s="19">
        <f>($J104="Bell Curve")*(_xlfn.NORM.DIST(AND(DQ$4&gt;=$E104,DQ$4&lt;=$G104)*(DQ$4-$E104+1),$I104/2,$L104,TRUE)-_xlfn.NORM.DIST(AND(DQ$4&gt;=$E104,DQ$4&lt;=$G104)*(DP$4-$E104+1),$I104/2,$L104,TRUE))/(1-2*_xlfn.NORM.DIST(0,$I104/2,$L104,TRUE))*$C104+($J104="Steady Growth")*(AND(DQ$4&gt;=$E104,DQ$4&lt;=$G104)*((DQ$4-$E104+1)/($I104*($I104+1)/2)*$C104))+($J104="custom")*CustomCF!DJ104</f>
        <v>0</v>
      </c>
      <c r="DR104" s="19">
        <f>($J104="Bell Curve")*(_xlfn.NORM.DIST(AND(DR$4&gt;=$E104,DR$4&lt;=$G104)*(DR$4-$E104+1),$I104/2,$L104,TRUE)-_xlfn.NORM.DIST(AND(DR$4&gt;=$E104,DR$4&lt;=$G104)*(DQ$4-$E104+1),$I104/2,$L104,TRUE))/(1-2*_xlfn.NORM.DIST(0,$I104/2,$L104,TRUE))*$C104+($J104="Steady Growth")*(AND(DR$4&gt;=$E104,DR$4&lt;=$G104)*((DR$4-$E104+1)/($I104*($I104+1)/2)*$C104))+($J104="custom")*CustomCF!DK104</f>
        <v>0</v>
      </c>
      <c r="DS104" s="19">
        <f>($J104="Bell Curve")*(_xlfn.NORM.DIST(AND(DS$4&gt;=$E104,DS$4&lt;=$G104)*(DS$4-$E104+1),$I104/2,$L104,TRUE)-_xlfn.NORM.DIST(AND(DS$4&gt;=$E104,DS$4&lt;=$G104)*(DR$4-$E104+1),$I104/2,$L104,TRUE))/(1-2*_xlfn.NORM.DIST(0,$I104/2,$L104,TRUE))*$C104+($J104="Steady Growth")*(AND(DS$4&gt;=$E104,DS$4&lt;=$G104)*((DS$4-$E104+1)/($I104*($I104+1)/2)*$C104))+($J104="custom")*CustomCF!DL104</f>
        <v>0</v>
      </c>
      <c r="DT104" s="19">
        <f>($J104="Bell Curve")*(_xlfn.NORM.DIST(AND(DT$4&gt;=$E104,DT$4&lt;=$G104)*(DT$4-$E104+1),$I104/2,$L104,TRUE)-_xlfn.NORM.DIST(AND(DT$4&gt;=$E104,DT$4&lt;=$G104)*(DS$4-$E104+1),$I104/2,$L104,TRUE))/(1-2*_xlfn.NORM.DIST(0,$I104/2,$L104,TRUE))*$C104+($J104="Steady Growth")*(AND(DT$4&gt;=$E104,DT$4&lt;=$G104)*((DT$4-$E104+1)/($I104*($I104+1)/2)*$C104))+($J104="custom")*CustomCF!DM104</f>
        <v>0</v>
      </c>
      <c r="DU104" s="19">
        <f>($J104="Bell Curve")*(_xlfn.NORM.DIST(AND(DU$4&gt;=$E104,DU$4&lt;=$G104)*(DU$4-$E104+1),$I104/2,$L104,TRUE)-_xlfn.NORM.DIST(AND(DU$4&gt;=$E104,DU$4&lt;=$G104)*(DT$4-$E104+1),$I104/2,$L104,TRUE))/(1-2*_xlfn.NORM.DIST(0,$I104/2,$L104,TRUE))*$C104+($J104="Steady Growth")*(AND(DU$4&gt;=$E104,DU$4&lt;=$G104)*((DU$4-$E104+1)/($I104*($I104+1)/2)*$C104))+($J104="custom")*CustomCF!DN104</f>
        <v>0</v>
      </c>
      <c r="DV104" s="19">
        <f>($J104="Bell Curve")*(_xlfn.NORM.DIST(AND(DV$4&gt;=$E104,DV$4&lt;=$G104)*(DV$4-$E104+1),$I104/2,$L104,TRUE)-_xlfn.NORM.DIST(AND(DV$4&gt;=$E104,DV$4&lt;=$G104)*(DU$4-$E104+1),$I104/2,$L104,TRUE))/(1-2*_xlfn.NORM.DIST(0,$I104/2,$L104,TRUE))*$C104+($J104="Steady Growth")*(AND(DV$4&gt;=$E104,DV$4&lt;=$G104)*((DV$4-$E104+1)/($I104*($I104+1)/2)*$C104))+($J104="custom")*CustomCF!DO104</f>
        <v>0</v>
      </c>
      <c r="DW104" s="19">
        <f>($J104="Bell Curve")*(_xlfn.NORM.DIST(AND(DW$4&gt;=$E104,DW$4&lt;=$G104)*(DW$4-$E104+1),$I104/2,$L104,TRUE)-_xlfn.NORM.DIST(AND(DW$4&gt;=$E104,DW$4&lt;=$G104)*(DV$4-$E104+1),$I104/2,$L104,TRUE))/(1-2*_xlfn.NORM.DIST(0,$I104/2,$L104,TRUE))*$C104+($J104="Steady Growth")*(AND(DW$4&gt;=$E104,DW$4&lt;=$G104)*((DW$4-$E104+1)/($I104*($I104+1)/2)*$C104))+($J104="custom")*CustomCF!DP104</f>
        <v>0</v>
      </c>
      <c r="DX104" s="19">
        <f>($J104="Bell Curve")*(_xlfn.NORM.DIST(AND(DX$4&gt;=$E104,DX$4&lt;=$G104)*(DX$4-$E104+1),$I104/2,$L104,TRUE)-_xlfn.NORM.DIST(AND(DX$4&gt;=$E104,DX$4&lt;=$G104)*(DW$4-$E104+1),$I104/2,$L104,TRUE))/(1-2*_xlfn.NORM.DIST(0,$I104/2,$L104,TRUE))*$C104+($J104="Steady Growth")*(AND(DX$4&gt;=$E104,DX$4&lt;=$G104)*((DX$4-$E104+1)/($I104*($I104+1)/2)*$C104))+($J104="custom")*CustomCF!DQ104</f>
        <v>0</v>
      </c>
      <c r="DY104" s="19">
        <f>($J104="Bell Curve")*(_xlfn.NORM.DIST(AND(DY$4&gt;=$E104,DY$4&lt;=$G104)*(DY$4-$E104+1),$I104/2,$L104,TRUE)-_xlfn.NORM.DIST(AND(DY$4&gt;=$E104,DY$4&lt;=$G104)*(DX$4-$E104+1),$I104/2,$L104,TRUE))/(1-2*_xlfn.NORM.DIST(0,$I104/2,$L104,TRUE))*$C104+($J104="Steady Growth")*(AND(DY$4&gt;=$E104,DY$4&lt;=$G104)*((DY$4-$E104+1)/($I104*($I104+1)/2)*$C104))+($J104="custom")*CustomCF!DR104</f>
        <v>0</v>
      </c>
      <c r="DZ104" s="19">
        <f>($J104="Bell Curve")*(_xlfn.NORM.DIST(AND(DZ$4&gt;=$E104,DZ$4&lt;=$G104)*(DZ$4-$E104+1),$I104/2,$L104,TRUE)-_xlfn.NORM.DIST(AND(DZ$4&gt;=$E104,DZ$4&lt;=$G104)*(DY$4-$E104+1),$I104/2,$L104,TRUE))/(1-2*_xlfn.NORM.DIST(0,$I104/2,$L104,TRUE))*$C104+($J104="Steady Growth")*(AND(DZ$4&gt;=$E104,DZ$4&lt;=$G104)*((DZ$4-$E104+1)/($I104*($I104+1)/2)*$C104))+($J104="custom")*CustomCF!DS104</f>
        <v>0</v>
      </c>
      <c r="EA104" s="19">
        <f>($J104="Bell Curve")*(_xlfn.NORM.DIST(AND(EA$4&gt;=$E104,EA$4&lt;=$G104)*(EA$4-$E104+1),$I104/2,$L104,TRUE)-_xlfn.NORM.DIST(AND(EA$4&gt;=$E104,EA$4&lt;=$G104)*(DZ$4-$E104+1),$I104/2,$L104,TRUE))/(1-2*_xlfn.NORM.DIST(0,$I104/2,$L104,TRUE))*$C104+($J104="Steady Growth")*(AND(EA$4&gt;=$E104,EA$4&lt;=$G104)*((EA$4-$E104+1)/($I104*($I104+1)/2)*$C104))+($J104="custom")*CustomCF!DT104</f>
        <v>0</v>
      </c>
      <c r="EB104" s="19">
        <f>($J104="Bell Curve")*(_xlfn.NORM.DIST(AND(EB$4&gt;=$E104,EB$4&lt;=$G104)*(EB$4-$E104+1),$I104/2,$L104,TRUE)-_xlfn.NORM.DIST(AND(EB$4&gt;=$E104,EB$4&lt;=$G104)*(EA$4-$E104+1),$I104/2,$L104,TRUE))/(1-2*_xlfn.NORM.DIST(0,$I104/2,$L104,TRUE))*$C104+($J104="Steady Growth")*(AND(EB$4&gt;=$E104,EB$4&lt;=$G104)*((EB$4-$E104+1)/($I104*($I104+1)/2)*$C104))+($J104="custom")*CustomCF!DU104</f>
        <v>0</v>
      </c>
      <c r="EC104" s="19">
        <f>($J104="Bell Curve")*(_xlfn.NORM.DIST(AND(EC$4&gt;=$E104,EC$4&lt;=$G104)*(EC$4-$E104+1),$I104/2,$L104,TRUE)-_xlfn.NORM.DIST(AND(EC$4&gt;=$E104,EC$4&lt;=$G104)*(EB$4-$E104+1),$I104/2,$L104,TRUE))/(1-2*_xlfn.NORM.DIST(0,$I104/2,$L104,TRUE))*$C104+($J104="Steady Growth")*(AND(EC$4&gt;=$E104,EC$4&lt;=$G104)*((EC$4-$E104+1)/($I104*($I104+1)/2)*$C104))+($J104="custom")*CustomCF!DV104</f>
        <v>0</v>
      </c>
      <c r="ED104" s="19">
        <f>($J104="Bell Curve")*(_xlfn.NORM.DIST(AND(ED$4&gt;=$E104,ED$4&lt;=$G104)*(ED$4-$E104+1),$I104/2,$L104,TRUE)-_xlfn.NORM.DIST(AND(ED$4&gt;=$E104,ED$4&lt;=$G104)*(EC$4-$E104+1),$I104/2,$L104,TRUE))/(1-2*_xlfn.NORM.DIST(0,$I104/2,$L104,TRUE))*$C104+($J104="Steady Growth")*(AND(ED$4&gt;=$E104,ED$4&lt;=$G104)*((ED$4-$E104+1)/($I104*($I104+1)/2)*$C104))+($J104="custom")*CustomCF!DW104</f>
        <v>0</v>
      </c>
      <c r="EE104" s="19">
        <f>($J104="Bell Curve")*(_xlfn.NORM.DIST(AND(EE$4&gt;=$E104,EE$4&lt;=$G104)*(EE$4-$E104+1),$I104/2,$L104,TRUE)-_xlfn.NORM.DIST(AND(EE$4&gt;=$E104,EE$4&lt;=$G104)*(ED$4-$E104+1),$I104/2,$L104,TRUE))/(1-2*_xlfn.NORM.DIST(0,$I104/2,$L104,TRUE))*$C104+($J104="Steady Growth")*(AND(EE$4&gt;=$E104,EE$4&lt;=$G104)*((EE$4-$E104+1)/($I104*($I104+1)/2)*$C104))+($J104="custom")*CustomCF!DX104</f>
        <v>0</v>
      </c>
      <c r="EF104" s="121">
        <f>($J104="Bell Curve")*(_xlfn.NORM.DIST(AND(EF$4&gt;=$E104,EF$4&lt;=$G104)*(EF$4-$E104+1),$I104/2,$L104,TRUE)-_xlfn.NORM.DIST(AND(EF$4&gt;=$E104,EF$4&lt;=$G104)*(EE$4-$E104+1),$I104/2,$L104,TRUE))/(1-2*_xlfn.NORM.DIST(0,$I104/2,$L104,TRUE))*$C104+($J104="Steady Growth")*(AND(EF$4&gt;=$E104,EF$4&lt;=$G104)*((EF$4-$E104+1)/($I104*($I104+1)/2)*$C104))+($J104="custom")*CustomCF!DY104</f>
        <v>0</v>
      </c>
    </row>
    <row r="105" spans="2:136" hidden="1" outlineLevel="1" x14ac:dyDescent="0.2">
      <c r="B105" s="103">
        <f>Budget!W24</f>
        <v>0</v>
      </c>
      <c r="C105" s="19">
        <f>Budget!X24</f>
        <v>0</v>
      </c>
      <c r="D105" s="19" t="str">
        <f t="shared" si="37"/>
        <v/>
      </c>
      <c r="E105" s="92">
        <v>20</v>
      </c>
      <c r="F105" s="18">
        <f>IF(J105="Custom",CustomCF!E105,INDEX($P$6:$DY$6,MATCH(E105,CF!$P$4:$DY$4,0)))</f>
        <v>46630</v>
      </c>
      <c r="G105" s="92">
        <v>38</v>
      </c>
      <c r="H105" s="18">
        <f>IF(J105="Custom",CustomCF!F105,INDEX($P$6:$EF$6,MATCH(G105,$P$4:$EF$4,0)))</f>
        <v>47177</v>
      </c>
      <c r="I105" s="9">
        <f t="shared" si="32"/>
        <v>19</v>
      </c>
      <c r="J105" s="92" t="s">
        <v>30</v>
      </c>
      <c r="K105" s="92" t="s">
        <v>31</v>
      </c>
      <c r="L105" s="9">
        <f t="shared" si="38"/>
        <v>10000000</v>
      </c>
      <c r="M105" s="107">
        <f t="shared" si="39"/>
        <v>0</v>
      </c>
      <c r="N105" s="112" t="str">
        <f t="shared" si="31"/>
        <v>OK</v>
      </c>
      <c r="O105" s="112"/>
      <c r="P105" s="19">
        <f>($J105="Bell Curve")*(_xlfn.NORM.DIST(AND(P$4&gt;=$E105,P$4&lt;=$G105)*(P$4-$E105+1),$I105/2,$L105,TRUE)-_xlfn.NORM.DIST(AND(P$4&gt;=$E105,P$4&lt;=$G105)*(N$4-$E105+1),$I105/2,$L105,TRUE))/(1-2*_xlfn.NORM.DIST(0,$I105/2,$L105,TRUE))*$C105+($J105="Steady Growth")*(AND(P$4&gt;=$E105,P$4&lt;=$G105)*((P$4-$E105+1)/($I105*($I105+1)/2)*$C105))+($J105="custom")*CustomCF!I105</f>
        <v>0</v>
      </c>
      <c r="Q105" s="19">
        <f>($J105="Bell Curve")*(_xlfn.NORM.DIST(AND(Q$4&gt;=$E105,Q$4&lt;=$G105)*(Q$4-$E105+1),$I105/2,$L105,TRUE)-_xlfn.NORM.DIST(AND(Q$4&gt;=$E105,Q$4&lt;=$G105)*(P$4-$E105+1),$I105/2,$L105,TRUE))/(1-2*_xlfn.NORM.DIST(0,$I105/2,$L105,TRUE))*$C105+($J105="Steady Growth")*(AND(Q$4&gt;=$E105,Q$4&lt;=$G105)*((Q$4-$E105+1)/($I105*($I105+1)/2)*$C105))+($J105="custom")*CustomCF!J105</f>
        <v>0</v>
      </c>
      <c r="R105" s="19">
        <f>($J105="Bell Curve")*(_xlfn.NORM.DIST(AND(R$4&gt;=$E105,R$4&lt;=$G105)*(R$4-$E105+1),$I105/2,$L105,TRUE)-_xlfn.NORM.DIST(AND(R$4&gt;=$E105,R$4&lt;=$G105)*(Q$4-$E105+1),$I105/2,$L105,TRUE))/(1-2*_xlfn.NORM.DIST(0,$I105/2,$L105,TRUE))*$C105+($J105="Steady Growth")*(AND(R$4&gt;=$E105,R$4&lt;=$G105)*((R$4-$E105+1)/($I105*($I105+1)/2)*$C105))+($J105="custom")*CustomCF!K105</f>
        <v>0</v>
      </c>
      <c r="S105" s="19">
        <f>($J105="Bell Curve")*(_xlfn.NORM.DIST(AND(S$4&gt;=$E105,S$4&lt;=$G105)*(S$4-$E105+1),$I105/2,$L105,TRUE)-_xlfn.NORM.DIST(AND(S$4&gt;=$E105,S$4&lt;=$G105)*(R$4-$E105+1),$I105/2,$L105,TRUE))/(1-2*_xlfn.NORM.DIST(0,$I105/2,$L105,TRUE))*$C105+($J105="Steady Growth")*(AND(S$4&gt;=$E105,S$4&lt;=$G105)*((S$4-$E105+1)/($I105*($I105+1)/2)*$C105))+($J105="custom")*CustomCF!L105</f>
        <v>0</v>
      </c>
      <c r="T105" s="19">
        <f>($J105="Bell Curve")*(_xlfn.NORM.DIST(AND(T$4&gt;=$E105,T$4&lt;=$G105)*(T$4-$E105+1),$I105/2,$L105,TRUE)-_xlfn.NORM.DIST(AND(T$4&gt;=$E105,T$4&lt;=$G105)*(S$4-$E105+1),$I105/2,$L105,TRUE))/(1-2*_xlfn.NORM.DIST(0,$I105/2,$L105,TRUE))*$C105+($J105="Steady Growth")*(AND(T$4&gt;=$E105,T$4&lt;=$G105)*((T$4-$E105+1)/($I105*($I105+1)/2)*$C105))+($J105="custom")*CustomCF!M105</f>
        <v>0</v>
      </c>
      <c r="U105" s="19">
        <f>($J105="Bell Curve")*(_xlfn.NORM.DIST(AND(U$4&gt;=$E105,U$4&lt;=$G105)*(U$4-$E105+1),$I105/2,$L105,TRUE)-_xlfn.NORM.DIST(AND(U$4&gt;=$E105,U$4&lt;=$G105)*(T$4-$E105+1),$I105/2,$L105,TRUE))/(1-2*_xlfn.NORM.DIST(0,$I105/2,$L105,TRUE))*$C105+($J105="Steady Growth")*(AND(U$4&gt;=$E105,U$4&lt;=$G105)*((U$4-$E105+1)/($I105*($I105+1)/2)*$C105))+($J105="custom")*CustomCF!N105</f>
        <v>0</v>
      </c>
      <c r="V105" s="19">
        <f>($J105="Bell Curve")*(_xlfn.NORM.DIST(AND(V$4&gt;=$E105,V$4&lt;=$G105)*(V$4-$E105+1),$I105/2,$L105,TRUE)-_xlfn.NORM.DIST(AND(V$4&gt;=$E105,V$4&lt;=$G105)*(U$4-$E105+1),$I105/2,$L105,TRUE))/(1-2*_xlfn.NORM.DIST(0,$I105/2,$L105,TRUE))*$C105+($J105="Steady Growth")*(AND(V$4&gt;=$E105,V$4&lt;=$G105)*((V$4-$E105+1)/($I105*($I105+1)/2)*$C105))+($J105="custom")*CustomCF!O105</f>
        <v>0</v>
      </c>
      <c r="W105" s="19">
        <f>($J105="Bell Curve")*(_xlfn.NORM.DIST(AND(W$4&gt;=$E105,W$4&lt;=$G105)*(W$4-$E105+1),$I105/2,$L105,TRUE)-_xlfn.NORM.DIST(AND(W$4&gt;=$E105,W$4&lt;=$G105)*(V$4-$E105+1),$I105/2,$L105,TRUE))/(1-2*_xlfn.NORM.DIST(0,$I105/2,$L105,TRUE))*$C105+($J105="Steady Growth")*(AND(W$4&gt;=$E105,W$4&lt;=$G105)*((W$4-$E105+1)/($I105*($I105+1)/2)*$C105))+($J105="custom")*CustomCF!P105</f>
        <v>0</v>
      </c>
      <c r="X105" s="19">
        <f>($J105="Bell Curve")*(_xlfn.NORM.DIST(AND(X$4&gt;=$E105,X$4&lt;=$G105)*(X$4-$E105+1),$I105/2,$L105,TRUE)-_xlfn.NORM.DIST(AND(X$4&gt;=$E105,X$4&lt;=$G105)*(W$4-$E105+1),$I105/2,$L105,TRUE))/(1-2*_xlfn.NORM.DIST(0,$I105/2,$L105,TRUE))*$C105+($J105="Steady Growth")*(AND(X$4&gt;=$E105,X$4&lt;=$G105)*((X$4-$E105+1)/($I105*($I105+1)/2)*$C105))+($J105="custom")*CustomCF!Q105</f>
        <v>0</v>
      </c>
      <c r="Y105" s="19">
        <f>($J105="Bell Curve")*(_xlfn.NORM.DIST(AND(Y$4&gt;=$E105,Y$4&lt;=$G105)*(Y$4-$E105+1),$I105/2,$L105,TRUE)-_xlfn.NORM.DIST(AND(Y$4&gt;=$E105,Y$4&lt;=$G105)*(X$4-$E105+1),$I105/2,$L105,TRUE))/(1-2*_xlfn.NORM.DIST(0,$I105/2,$L105,TRUE))*$C105+($J105="Steady Growth")*(AND(Y$4&gt;=$E105,Y$4&lt;=$G105)*((Y$4-$E105+1)/($I105*($I105+1)/2)*$C105))+($J105="custom")*CustomCF!R105</f>
        <v>0</v>
      </c>
      <c r="Z105" s="19">
        <f>($J105="Bell Curve")*(_xlfn.NORM.DIST(AND(Z$4&gt;=$E105,Z$4&lt;=$G105)*(Z$4-$E105+1),$I105/2,$L105,TRUE)-_xlfn.NORM.DIST(AND(Z$4&gt;=$E105,Z$4&lt;=$G105)*(Y$4-$E105+1),$I105/2,$L105,TRUE))/(1-2*_xlfn.NORM.DIST(0,$I105/2,$L105,TRUE))*$C105+($J105="Steady Growth")*(AND(Z$4&gt;=$E105,Z$4&lt;=$G105)*((Z$4-$E105+1)/($I105*($I105+1)/2)*$C105))+($J105="custom")*CustomCF!S105</f>
        <v>0</v>
      </c>
      <c r="AA105" s="19">
        <f>($J105="Bell Curve")*(_xlfn.NORM.DIST(AND(AA$4&gt;=$E105,AA$4&lt;=$G105)*(AA$4-$E105+1),$I105/2,$L105,TRUE)-_xlfn.NORM.DIST(AND(AA$4&gt;=$E105,AA$4&lt;=$G105)*(Z$4-$E105+1),$I105/2,$L105,TRUE))/(1-2*_xlfn.NORM.DIST(0,$I105/2,$L105,TRUE))*$C105+($J105="Steady Growth")*(AND(AA$4&gt;=$E105,AA$4&lt;=$G105)*((AA$4-$E105+1)/($I105*($I105+1)/2)*$C105))+($J105="custom")*CustomCF!T105</f>
        <v>0</v>
      </c>
      <c r="AB105" s="19">
        <f>($J105="Bell Curve")*(_xlfn.NORM.DIST(AND(AB$4&gt;=$E105,AB$4&lt;=$G105)*(AB$4-$E105+1),$I105/2,$L105,TRUE)-_xlfn.NORM.DIST(AND(AB$4&gt;=$E105,AB$4&lt;=$G105)*(AA$4-$E105+1),$I105/2,$L105,TRUE))/(1-2*_xlfn.NORM.DIST(0,$I105/2,$L105,TRUE))*$C105+($J105="Steady Growth")*(AND(AB$4&gt;=$E105,AB$4&lt;=$G105)*((AB$4-$E105+1)/($I105*($I105+1)/2)*$C105))+($J105="custom")*CustomCF!U105</f>
        <v>0</v>
      </c>
      <c r="AC105" s="19">
        <f>($J105="Bell Curve")*(_xlfn.NORM.DIST(AND(AC$4&gt;=$E105,AC$4&lt;=$G105)*(AC$4-$E105+1),$I105/2,$L105,TRUE)-_xlfn.NORM.DIST(AND(AC$4&gt;=$E105,AC$4&lt;=$G105)*(AB$4-$E105+1),$I105/2,$L105,TRUE))/(1-2*_xlfn.NORM.DIST(0,$I105/2,$L105,TRUE))*$C105+($J105="Steady Growth")*(AND(AC$4&gt;=$E105,AC$4&lt;=$G105)*((AC$4-$E105+1)/($I105*($I105+1)/2)*$C105))+($J105="custom")*CustomCF!V105</f>
        <v>0</v>
      </c>
      <c r="AD105" s="19">
        <f>($J105="Bell Curve")*(_xlfn.NORM.DIST(AND(AD$4&gt;=$E105,AD$4&lt;=$G105)*(AD$4-$E105+1),$I105/2,$L105,TRUE)-_xlfn.NORM.DIST(AND(AD$4&gt;=$E105,AD$4&lt;=$G105)*(AC$4-$E105+1),$I105/2,$L105,TRUE))/(1-2*_xlfn.NORM.DIST(0,$I105/2,$L105,TRUE))*$C105+($J105="Steady Growth")*(AND(AD$4&gt;=$E105,AD$4&lt;=$G105)*((AD$4-$E105+1)/($I105*($I105+1)/2)*$C105))+($J105="custom")*CustomCF!W105</f>
        <v>0</v>
      </c>
      <c r="AE105" s="19">
        <f>($J105="Bell Curve")*(_xlfn.NORM.DIST(AND(AE$4&gt;=$E105,AE$4&lt;=$G105)*(AE$4-$E105+1),$I105/2,$L105,TRUE)-_xlfn.NORM.DIST(AND(AE$4&gt;=$E105,AE$4&lt;=$G105)*(AD$4-$E105+1),$I105/2,$L105,TRUE))/(1-2*_xlfn.NORM.DIST(0,$I105/2,$L105,TRUE))*$C105+($J105="Steady Growth")*(AND(AE$4&gt;=$E105,AE$4&lt;=$G105)*((AE$4-$E105+1)/($I105*($I105+1)/2)*$C105))+($J105="custom")*CustomCF!X105</f>
        <v>0</v>
      </c>
      <c r="AF105" s="19">
        <f>($J105="Bell Curve")*(_xlfn.NORM.DIST(AND(AF$4&gt;=$E105,AF$4&lt;=$G105)*(AF$4-$E105+1),$I105/2,$L105,TRUE)-_xlfn.NORM.DIST(AND(AF$4&gt;=$E105,AF$4&lt;=$G105)*(AE$4-$E105+1),$I105/2,$L105,TRUE))/(1-2*_xlfn.NORM.DIST(0,$I105/2,$L105,TRUE))*$C105+($J105="Steady Growth")*(AND(AF$4&gt;=$E105,AF$4&lt;=$G105)*((AF$4-$E105+1)/($I105*($I105+1)/2)*$C105))+($J105="custom")*CustomCF!Y105</f>
        <v>0</v>
      </c>
      <c r="AG105" s="19">
        <f>($J105="Bell Curve")*(_xlfn.NORM.DIST(AND(AG$4&gt;=$E105,AG$4&lt;=$G105)*(AG$4-$E105+1),$I105/2,$L105,TRUE)-_xlfn.NORM.DIST(AND(AG$4&gt;=$E105,AG$4&lt;=$G105)*(AF$4-$E105+1),$I105/2,$L105,TRUE))/(1-2*_xlfn.NORM.DIST(0,$I105/2,$L105,TRUE))*$C105+($J105="Steady Growth")*(AND(AG$4&gt;=$E105,AG$4&lt;=$G105)*((AG$4-$E105+1)/($I105*($I105+1)/2)*$C105))+($J105="custom")*CustomCF!Z105</f>
        <v>0</v>
      </c>
      <c r="AH105" s="19">
        <f>($J105="Bell Curve")*(_xlfn.NORM.DIST(AND(AH$4&gt;=$E105,AH$4&lt;=$G105)*(AH$4-$E105+1),$I105/2,$L105,TRUE)-_xlfn.NORM.DIST(AND(AH$4&gt;=$E105,AH$4&lt;=$G105)*(AG$4-$E105+1),$I105/2,$L105,TRUE))/(1-2*_xlfn.NORM.DIST(0,$I105/2,$L105,TRUE))*$C105+($J105="Steady Growth")*(AND(AH$4&gt;=$E105,AH$4&lt;=$G105)*((AH$4-$E105+1)/($I105*($I105+1)/2)*$C105))+($J105="custom")*CustomCF!AA105</f>
        <v>0</v>
      </c>
      <c r="AI105" s="19">
        <f>($J105="Bell Curve")*(_xlfn.NORM.DIST(AND(AI$4&gt;=$E105,AI$4&lt;=$G105)*(AI$4-$E105+1),$I105/2,$L105,TRUE)-_xlfn.NORM.DIST(AND(AI$4&gt;=$E105,AI$4&lt;=$G105)*(AH$4-$E105+1),$I105/2,$L105,TRUE))/(1-2*_xlfn.NORM.DIST(0,$I105/2,$L105,TRUE))*$C105+($J105="Steady Growth")*(AND(AI$4&gt;=$E105,AI$4&lt;=$G105)*((AI$4-$E105+1)/($I105*($I105+1)/2)*$C105))+($J105="custom")*CustomCF!AB105</f>
        <v>0</v>
      </c>
      <c r="AJ105" s="19">
        <f>($J105="Bell Curve")*(_xlfn.NORM.DIST(AND(AJ$4&gt;=$E105,AJ$4&lt;=$G105)*(AJ$4-$E105+1),$I105/2,$L105,TRUE)-_xlfn.NORM.DIST(AND(AJ$4&gt;=$E105,AJ$4&lt;=$G105)*(AI$4-$E105+1),$I105/2,$L105,TRUE))/(1-2*_xlfn.NORM.DIST(0,$I105/2,$L105,TRUE))*$C105+($J105="Steady Growth")*(AND(AJ$4&gt;=$E105,AJ$4&lt;=$G105)*((AJ$4-$E105+1)/($I105*($I105+1)/2)*$C105))+($J105="custom")*CustomCF!AC105</f>
        <v>0</v>
      </c>
      <c r="AK105" s="19">
        <f>($J105="Bell Curve")*(_xlfn.NORM.DIST(AND(AK$4&gt;=$E105,AK$4&lt;=$G105)*(AK$4-$E105+1),$I105/2,$L105,TRUE)-_xlfn.NORM.DIST(AND(AK$4&gt;=$E105,AK$4&lt;=$G105)*(AJ$4-$E105+1),$I105/2,$L105,TRUE))/(1-2*_xlfn.NORM.DIST(0,$I105/2,$L105,TRUE))*$C105+($J105="Steady Growth")*(AND(AK$4&gt;=$E105,AK$4&lt;=$G105)*((AK$4-$E105+1)/($I105*($I105+1)/2)*$C105))+($J105="custom")*CustomCF!AD105</f>
        <v>0</v>
      </c>
      <c r="AL105" s="19">
        <f>($J105="Bell Curve")*(_xlfn.NORM.DIST(AND(AL$4&gt;=$E105,AL$4&lt;=$G105)*(AL$4-$E105+1),$I105/2,$L105,TRUE)-_xlfn.NORM.DIST(AND(AL$4&gt;=$E105,AL$4&lt;=$G105)*(AK$4-$E105+1),$I105/2,$L105,TRUE))/(1-2*_xlfn.NORM.DIST(0,$I105/2,$L105,TRUE))*$C105+($J105="Steady Growth")*(AND(AL$4&gt;=$E105,AL$4&lt;=$G105)*((AL$4-$E105+1)/($I105*($I105+1)/2)*$C105))+($J105="custom")*CustomCF!AE105</f>
        <v>0</v>
      </c>
      <c r="AM105" s="19">
        <f>($J105="Bell Curve")*(_xlfn.NORM.DIST(AND(AM$4&gt;=$E105,AM$4&lt;=$G105)*(AM$4-$E105+1),$I105/2,$L105,TRUE)-_xlfn.NORM.DIST(AND(AM$4&gt;=$E105,AM$4&lt;=$G105)*(AL$4-$E105+1),$I105/2,$L105,TRUE))/(1-2*_xlfn.NORM.DIST(0,$I105/2,$L105,TRUE))*$C105+($J105="Steady Growth")*(AND(AM$4&gt;=$E105,AM$4&lt;=$G105)*((AM$4-$E105+1)/($I105*($I105+1)/2)*$C105))+($J105="custom")*CustomCF!AF105</f>
        <v>0</v>
      </c>
      <c r="AN105" s="19">
        <f>($J105="Bell Curve")*(_xlfn.NORM.DIST(AND(AN$4&gt;=$E105,AN$4&lt;=$G105)*(AN$4-$E105+1),$I105/2,$L105,TRUE)-_xlfn.NORM.DIST(AND(AN$4&gt;=$E105,AN$4&lt;=$G105)*(AM$4-$E105+1),$I105/2,$L105,TRUE))/(1-2*_xlfn.NORM.DIST(0,$I105/2,$L105,TRUE))*$C105+($J105="Steady Growth")*(AND(AN$4&gt;=$E105,AN$4&lt;=$G105)*((AN$4-$E105+1)/($I105*($I105+1)/2)*$C105))+($J105="custom")*CustomCF!AG105</f>
        <v>0</v>
      </c>
      <c r="AO105" s="19">
        <f>($J105="Bell Curve")*(_xlfn.NORM.DIST(AND(AO$4&gt;=$E105,AO$4&lt;=$G105)*(AO$4-$E105+1),$I105/2,$L105,TRUE)-_xlfn.NORM.DIST(AND(AO$4&gt;=$E105,AO$4&lt;=$G105)*(AN$4-$E105+1),$I105/2,$L105,TRUE))/(1-2*_xlfn.NORM.DIST(0,$I105/2,$L105,TRUE))*$C105+($J105="Steady Growth")*(AND(AO$4&gt;=$E105,AO$4&lt;=$G105)*((AO$4-$E105+1)/($I105*($I105+1)/2)*$C105))+($J105="custom")*CustomCF!AH105</f>
        <v>0</v>
      </c>
      <c r="AP105" s="19">
        <f>($J105="Bell Curve")*(_xlfn.NORM.DIST(AND(AP$4&gt;=$E105,AP$4&lt;=$G105)*(AP$4-$E105+1),$I105/2,$L105,TRUE)-_xlfn.NORM.DIST(AND(AP$4&gt;=$E105,AP$4&lt;=$G105)*(AO$4-$E105+1),$I105/2,$L105,TRUE))/(1-2*_xlfn.NORM.DIST(0,$I105/2,$L105,TRUE))*$C105+($J105="Steady Growth")*(AND(AP$4&gt;=$E105,AP$4&lt;=$G105)*((AP$4-$E105+1)/($I105*($I105+1)/2)*$C105))+($J105="custom")*CustomCF!AI105</f>
        <v>0</v>
      </c>
      <c r="AQ105" s="19">
        <f>($J105="Bell Curve")*(_xlfn.NORM.DIST(AND(AQ$4&gt;=$E105,AQ$4&lt;=$G105)*(AQ$4-$E105+1),$I105/2,$L105,TRUE)-_xlfn.NORM.DIST(AND(AQ$4&gt;=$E105,AQ$4&lt;=$G105)*(AP$4-$E105+1),$I105/2,$L105,TRUE))/(1-2*_xlfn.NORM.DIST(0,$I105/2,$L105,TRUE))*$C105+($J105="Steady Growth")*(AND(AQ$4&gt;=$E105,AQ$4&lt;=$G105)*((AQ$4-$E105+1)/($I105*($I105+1)/2)*$C105))+($J105="custom")*CustomCF!AJ105</f>
        <v>0</v>
      </c>
      <c r="AR105" s="19">
        <f>($J105="Bell Curve")*(_xlfn.NORM.DIST(AND(AR$4&gt;=$E105,AR$4&lt;=$G105)*(AR$4-$E105+1),$I105/2,$L105,TRUE)-_xlfn.NORM.DIST(AND(AR$4&gt;=$E105,AR$4&lt;=$G105)*(AQ$4-$E105+1),$I105/2,$L105,TRUE))/(1-2*_xlfn.NORM.DIST(0,$I105/2,$L105,TRUE))*$C105+($J105="Steady Growth")*(AND(AR$4&gt;=$E105,AR$4&lt;=$G105)*((AR$4-$E105+1)/($I105*($I105+1)/2)*$C105))+($J105="custom")*CustomCF!AK105</f>
        <v>0</v>
      </c>
      <c r="AS105" s="19">
        <f>($J105="Bell Curve")*(_xlfn.NORM.DIST(AND(AS$4&gt;=$E105,AS$4&lt;=$G105)*(AS$4-$E105+1),$I105/2,$L105,TRUE)-_xlfn.NORM.DIST(AND(AS$4&gt;=$E105,AS$4&lt;=$G105)*(AR$4-$E105+1),$I105/2,$L105,TRUE))/(1-2*_xlfn.NORM.DIST(0,$I105/2,$L105,TRUE))*$C105+($J105="Steady Growth")*(AND(AS$4&gt;=$E105,AS$4&lt;=$G105)*((AS$4-$E105+1)/($I105*($I105+1)/2)*$C105))+($J105="custom")*CustomCF!AL105</f>
        <v>0</v>
      </c>
      <c r="AT105" s="19">
        <f>($J105="Bell Curve")*(_xlfn.NORM.DIST(AND(AT$4&gt;=$E105,AT$4&lt;=$G105)*(AT$4-$E105+1),$I105/2,$L105,TRUE)-_xlfn.NORM.DIST(AND(AT$4&gt;=$E105,AT$4&lt;=$G105)*(AS$4-$E105+1),$I105/2,$L105,TRUE))/(1-2*_xlfn.NORM.DIST(0,$I105/2,$L105,TRUE))*$C105+($J105="Steady Growth")*(AND(AT$4&gt;=$E105,AT$4&lt;=$G105)*((AT$4-$E105+1)/($I105*($I105+1)/2)*$C105))+($J105="custom")*CustomCF!AM105</f>
        <v>0</v>
      </c>
      <c r="AU105" s="19">
        <f>($J105="Bell Curve")*(_xlfn.NORM.DIST(AND(AU$4&gt;=$E105,AU$4&lt;=$G105)*(AU$4-$E105+1),$I105/2,$L105,TRUE)-_xlfn.NORM.DIST(AND(AU$4&gt;=$E105,AU$4&lt;=$G105)*(AT$4-$E105+1),$I105/2,$L105,TRUE))/(1-2*_xlfn.NORM.DIST(0,$I105/2,$L105,TRUE))*$C105+($J105="Steady Growth")*(AND(AU$4&gt;=$E105,AU$4&lt;=$G105)*((AU$4-$E105+1)/($I105*($I105+1)/2)*$C105))+($J105="custom")*CustomCF!AN105</f>
        <v>0</v>
      </c>
      <c r="AV105" s="19">
        <f>($J105="Bell Curve")*(_xlfn.NORM.DIST(AND(AV$4&gt;=$E105,AV$4&lt;=$G105)*(AV$4-$E105+1),$I105/2,$L105,TRUE)-_xlfn.NORM.DIST(AND(AV$4&gt;=$E105,AV$4&lt;=$G105)*(AU$4-$E105+1),$I105/2,$L105,TRUE))/(1-2*_xlfn.NORM.DIST(0,$I105/2,$L105,TRUE))*$C105+($J105="Steady Growth")*(AND(AV$4&gt;=$E105,AV$4&lt;=$G105)*((AV$4-$E105+1)/($I105*($I105+1)/2)*$C105))+($J105="custom")*CustomCF!AO105</f>
        <v>0</v>
      </c>
      <c r="AW105" s="19">
        <f>($J105="Bell Curve")*(_xlfn.NORM.DIST(AND(AW$4&gt;=$E105,AW$4&lt;=$G105)*(AW$4-$E105+1),$I105/2,$L105,TRUE)-_xlfn.NORM.DIST(AND(AW$4&gt;=$E105,AW$4&lt;=$G105)*(AV$4-$E105+1),$I105/2,$L105,TRUE))/(1-2*_xlfn.NORM.DIST(0,$I105/2,$L105,TRUE))*$C105+($J105="Steady Growth")*(AND(AW$4&gt;=$E105,AW$4&lt;=$G105)*((AW$4-$E105+1)/($I105*($I105+1)/2)*$C105))+($J105="custom")*CustomCF!AP105</f>
        <v>0</v>
      </c>
      <c r="AX105" s="19">
        <f>($J105="Bell Curve")*(_xlfn.NORM.DIST(AND(AX$4&gt;=$E105,AX$4&lt;=$G105)*(AX$4-$E105+1),$I105/2,$L105,TRUE)-_xlfn.NORM.DIST(AND(AX$4&gt;=$E105,AX$4&lt;=$G105)*(AW$4-$E105+1),$I105/2,$L105,TRUE))/(1-2*_xlfn.NORM.DIST(0,$I105/2,$L105,TRUE))*$C105+($J105="Steady Growth")*(AND(AX$4&gt;=$E105,AX$4&lt;=$G105)*((AX$4-$E105+1)/($I105*($I105+1)/2)*$C105))+($J105="custom")*CustomCF!AQ105</f>
        <v>0</v>
      </c>
      <c r="AY105" s="19">
        <f>($J105="Bell Curve")*(_xlfn.NORM.DIST(AND(AY$4&gt;=$E105,AY$4&lt;=$G105)*(AY$4-$E105+1),$I105/2,$L105,TRUE)-_xlfn.NORM.DIST(AND(AY$4&gt;=$E105,AY$4&lt;=$G105)*(AX$4-$E105+1),$I105/2,$L105,TRUE))/(1-2*_xlfn.NORM.DIST(0,$I105/2,$L105,TRUE))*$C105+($J105="Steady Growth")*(AND(AY$4&gt;=$E105,AY$4&lt;=$G105)*((AY$4-$E105+1)/($I105*($I105+1)/2)*$C105))+($J105="custom")*CustomCF!AR105</f>
        <v>0</v>
      </c>
      <c r="AZ105" s="19">
        <f>($J105="Bell Curve")*(_xlfn.NORM.DIST(AND(AZ$4&gt;=$E105,AZ$4&lt;=$G105)*(AZ$4-$E105+1),$I105/2,$L105,TRUE)-_xlfn.NORM.DIST(AND(AZ$4&gt;=$E105,AZ$4&lt;=$G105)*(AY$4-$E105+1),$I105/2,$L105,TRUE))/(1-2*_xlfn.NORM.DIST(0,$I105/2,$L105,TRUE))*$C105+($J105="Steady Growth")*(AND(AZ$4&gt;=$E105,AZ$4&lt;=$G105)*((AZ$4-$E105+1)/($I105*($I105+1)/2)*$C105))+($J105="custom")*CustomCF!AS105</f>
        <v>0</v>
      </c>
      <c r="BA105" s="19">
        <f>($J105="Bell Curve")*(_xlfn.NORM.DIST(AND(BA$4&gt;=$E105,BA$4&lt;=$G105)*(BA$4-$E105+1),$I105/2,$L105,TRUE)-_xlfn.NORM.DIST(AND(BA$4&gt;=$E105,BA$4&lt;=$G105)*(AZ$4-$E105+1),$I105/2,$L105,TRUE))/(1-2*_xlfn.NORM.DIST(0,$I105/2,$L105,TRUE))*$C105+($J105="Steady Growth")*(AND(BA$4&gt;=$E105,BA$4&lt;=$G105)*((BA$4-$E105+1)/($I105*($I105+1)/2)*$C105))+($J105="custom")*CustomCF!AT105</f>
        <v>0</v>
      </c>
      <c r="BB105" s="19">
        <f>($J105="Bell Curve")*(_xlfn.NORM.DIST(AND(BB$4&gt;=$E105,BB$4&lt;=$G105)*(BB$4-$E105+1),$I105/2,$L105,TRUE)-_xlfn.NORM.DIST(AND(BB$4&gt;=$E105,BB$4&lt;=$G105)*(BA$4-$E105+1),$I105/2,$L105,TRUE))/(1-2*_xlfn.NORM.DIST(0,$I105/2,$L105,TRUE))*$C105+($J105="Steady Growth")*(AND(BB$4&gt;=$E105,BB$4&lt;=$G105)*((BB$4-$E105+1)/($I105*($I105+1)/2)*$C105))+($J105="custom")*CustomCF!AU105</f>
        <v>0</v>
      </c>
      <c r="BC105" s="19">
        <f>($J105="Bell Curve")*(_xlfn.NORM.DIST(AND(BC$4&gt;=$E105,BC$4&lt;=$G105)*(BC$4-$E105+1),$I105/2,$L105,TRUE)-_xlfn.NORM.DIST(AND(BC$4&gt;=$E105,BC$4&lt;=$G105)*(BB$4-$E105+1),$I105/2,$L105,TRUE))/(1-2*_xlfn.NORM.DIST(0,$I105/2,$L105,TRUE))*$C105+($J105="Steady Growth")*(AND(BC$4&gt;=$E105,BC$4&lt;=$G105)*((BC$4-$E105+1)/($I105*($I105+1)/2)*$C105))+($J105="custom")*CustomCF!AV105</f>
        <v>0</v>
      </c>
      <c r="BD105" s="19">
        <f>($J105="Bell Curve")*(_xlfn.NORM.DIST(AND(BD$4&gt;=$E105,BD$4&lt;=$G105)*(BD$4-$E105+1),$I105/2,$L105,TRUE)-_xlfn.NORM.DIST(AND(BD$4&gt;=$E105,BD$4&lt;=$G105)*(BC$4-$E105+1),$I105/2,$L105,TRUE))/(1-2*_xlfn.NORM.DIST(0,$I105/2,$L105,TRUE))*$C105+($J105="Steady Growth")*(AND(BD$4&gt;=$E105,BD$4&lt;=$G105)*((BD$4-$E105+1)/($I105*($I105+1)/2)*$C105))+($J105="custom")*CustomCF!AW105</f>
        <v>0</v>
      </c>
      <c r="BE105" s="19">
        <f>($J105="Bell Curve")*(_xlfn.NORM.DIST(AND(BE$4&gt;=$E105,BE$4&lt;=$G105)*(BE$4-$E105+1),$I105/2,$L105,TRUE)-_xlfn.NORM.DIST(AND(BE$4&gt;=$E105,BE$4&lt;=$G105)*(BD$4-$E105+1),$I105/2,$L105,TRUE))/(1-2*_xlfn.NORM.DIST(0,$I105/2,$L105,TRUE))*$C105+($J105="Steady Growth")*(AND(BE$4&gt;=$E105,BE$4&lt;=$G105)*((BE$4-$E105+1)/($I105*($I105+1)/2)*$C105))+($J105="custom")*CustomCF!AX105</f>
        <v>0</v>
      </c>
      <c r="BF105" s="19">
        <f>($J105="Bell Curve")*(_xlfn.NORM.DIST(AND(BF$4&gt;=$E105,BF$4&lt;=$G105)*(BF$4-$E105+1),$I105/2,$L105,TRUE)-_xlfn.NORM.DIST(AND(BF$4&gt;=$E105,BF$4&lt;=$G105)*(BE$4-$E105+1),$I105/2,$L105,TRUE))/(1-2*_xlfn.NORM.DIST(0,$I105/2,$L105,TRUE))*$C105+($J105="Steady Growth")*(AND(BF$4&gt;=$E105,BF$4&lt;=$G105)*((BF$4-$E105+1)/($I105*($I105+1)/2)*$C105))+($J105="custom")*CustomCF!AY105</f>
        <v>0</v>
      </c>
      <c r="BG105" s="19">
        <f>($J105="Bell Curve")*(_xlfn.NORM.DIST(AND(BG$4&gt;=$E105,BG$4&lt;=$G105)*(BG$4-$E105+1),$I105/2,$L105,TRUE)-_xlfn.NORM.DIST(AND(BG$4&gt;=$E105,BG$4&lt;=$G105)*(BF$4-$E105+1),$I105/2,$L105,TRUE))/(1-2*_xlfn.NORM.DIST(0,$I105/2,$L105,TRUE))*$C105+($J105="Steady Growth")*(AND(BG$4&gt;=$E105,BG$4&lt;=$G105)*((BG$4-$E105+1)/($I105*($I105+1)/2)*$C105))+($J105="custom")*CustomCF!AZ105</f>
        <v>0</v>
      </c>
      <c r="BH105" s="19">
        <f>($J105="Bell Curve")*(_xlfn.NORM.DIST(AND(BH$4&gt;=$E105,BH$4&lt;=$G105)*(BH$4-$E105+1),$I105/2,$L105,TRUE)-_xlfn.NORM.DIST(AND(BH$4&gt;=$E105,BH$4&lt;=$G105)*(BG$4-$E105+1),$I105/2,$L105,TRUE))/(1-2*_xlfn.NORM.DIST(0,$I105/2,$L105,TRUE))*$C105+($J105="Steady Growth")*(AND(BH$4&gt;=$E105,BH$4&lt;=$G105)*((BH$4-$E105+1)/($I105*($I105+1)/2)*$C105))+($J105="custom")*CustomCF!BA105</f>
        <v>0</v>
      </c>
      <c r="BI105" s="19">
        <f>($J105="Bell Curve")*(_xlfn.NORM.DIST(AND(BI$4&gt;=$E105,BI$4&lt;=$G105)*(BI$4-$E105+1),$I105/2,$L105,TRUE)-_xlfn.NORM.DIST(AND(BI$4&gt;=$E105,BI$4&lt;=$G105)*(BH$4-$E105+1),$I105/2,$L105,TRUE))/(1-2*_xlfn.NORM.DIST(0,$I105/2,$L105,TRUE))*$C105+($J105="Steady Growth")*(AND(BI$4&gt;=$E105,BI$4&lt;=$G105)*((BI$4-$E105+1)/($I105*($I105+1)/2)*$C105))+($J105="custom")*CustomCF!BB105</f>
        <v>0</v>
      </c>
      <c r="BJ105" s="19">
        <f>($J105="Bell Curve")*(_xlfn.NORM.DIST(AND(BJ$4&gt;=$E105,BJ$4&lt;=$G105)*(BJ$4-$E105+1),$I105/2,$L105,TRUE)-_xlfn.NORM.DIST(AND(BJ$4&gt;=$E105,BJ$4&lt;=$G105)*(BI$4-$E105+1),$I105/2,$L105,TRUE))/(1-2*_xlfn.NORM.DIST(0,$I105/2,$L105,TRUE))*$C105+($J105="Steady Growth")*(AND(BJ$4&gt;=$E105,BJ$4&lt;=$G105)*((BJ$4-$E105+1)/($I105*($I105+1)/2)*$C105))+($J105="custom")*CustomCF!BC105</f>
        <v>0</v>
      </c>
      <c r="BK105" s="19">
        <f>($J105="Bell Curve")*(_xlfn.NORM.DIST(AND(BK$4&gt;=$E105,BK$4&lt;=$G105)*(BK$4-$E105+1),$I105/2,$L105,TRUE)-_xlfn.NORM.DIST(AND(BK$4&gt;=$E105,BK$4&lt;=$G105)*(BJ$4-$E105+1),$I105/2,$L105,TRUE))/(1-2*_xlfn.NORM.DIST(0,$I105/2,$L105,TRUE))*$C105+($J105="Steady Growth")*(AND(BK$4&gt;=$E105,BK$4&lt;=$G105)*((BK$4-$E105+1)/($I105*($I105+1)/2)*$C105))+($J105="custom")*CustomCF!BD105</f>
        <v>0</v>
      </c>
      <c r="BL105" s="19">
        <f>($J105="Bell Curve")*(_xlfn.NORM.DIST(AND(BL$4&gt;=$E105,BL$4&lt;=$G105)*(BL$4-$E105+1),$I105/2,$L105,TRUE)-_xlfn.NORM.DIST(AND(BL$4&gt;=$E105,BL$4&lt;=$G105)*(BK$4-$E105+1),$I105/2,$L105,TRUE))/(1-2*_xlfn.NORM.DIST(0,$I105/2,$L105,TRUE))*$C105+($J105="Steady Growth")*(AND(BL$4&gt;=$E105,BL$4&lt;=$G105)*((BL$4-$E105+1)/($I105*($I105+1)/2)*$C105))+($J105="custom")*CustomCF!BE105</f>
        <v>0</v>
      </c>
      <c r="BM105" s="19">
        <f>($J105="Bell Curve")*(_xlfn.NORM.DIST(AND(BM$4&gt;=$E105,BM$4&lt;=$G105)*(BM$4-$E105+1),$I105/2,$L105,TRUE)-_xlfn.NORM.DIST(AND(BM$4&gt;=$E105,BM$4&lt;=$G105)*(BL$4-$E105+1),$I105/2,$L105,TRUE))/(1-2*_xlfn.NORM.DIST(0,$I105/2,$L105,TRUE))*$C105+($J105="Steady Growth")*(AND(BM$4&gt;=$E105,BM$4&lt;=$G105)*((BM$4-$E105+1)/($I105*($I105+1)/2)*$C105))+($J105="custom")*CustomCF!BF105</f>
        <v>0</v>
      </c>
      <c r="BN105" s="19">
        <f>($J105="Bell Curve")*(_xlfn.NORM.DIST(AND(BN$4&gt;=$E105,BN$4&lt;=$G105)*(BN$4-$E105+1),$I105/2,$L105,TRUE)-_xlfn.NORM.DIST(AND(BN$4&gt;=$E105,BN$4&lt;=$G105)*(BM$4-$E105+1),$I105/2,$L105,TRUE))/(1-2*_xlfn.NORM.DIST(0,$I105/2,$L105,TRUE))*$C105+($J105="Steady Growth")*(AND(BN$4&gt;=$E105,BN$4&lt;=$G105)*((BN$4-$E105+1)/($I105*($I105+1)/2)*$C105))+($J105="custom")*CustomCF!BG105</f>
        <v>0</v>
      </c>
      <c r="BO105" s="19">
        <f>($J105="Bell Curve")*(_xlfn.NORM.DIST(AND(BO$4&gt;=$E105,BO$4&lt;=$G105)*(BO$4-$E105+1),$I105/2,$L105,TRUE)-_xlfn.NORM.DIST(AND(BO$4&gt;=$E105,BO$4&lt;=$G105)*(BN$4-$E105+1),$I105/2,$L105,TRUE))/(1-2*_xlfn.NORM.DIST(0,$I105/2,$L105,TRUE))*$C105+($J105="Steady Growth")*(AND(BO$4&gt;=$E105,BO$4&lt;=$G105)*((BO$4-$E105+1)/($I105*($I105+1)/2)*$C105))+($J105="custom")*CustomCF!BH105</f>
        <v>0</v>
      </c>
      <c r="BP105" s="19">
        <f>($J105="Bell Curve")*(_xlfn.NORM.DIST(AND(BP$4&gt;=$E105,BP$4&lt;=$G105)*(BP$4-$E105+1),$I105/2,$L105,TRUE)-_xlfn.NORM.DIST(AND(BP$4&gt;=$E105,BP$4&lt;=$G105)*(BO$4-$E105+1),$I105/2,$L105,TRUE))/(1-2*_xlfn.NORM.DIST(0,$I105/2,$L105,TRUE))*$C105+($J105="Steady Growth")*(AND(BP$4&gt;=$E105,BP$4&lt;=$G105)*((BP$4-$E105+1)/($I105*($I105+1)/2)*$C105))+($J105="custom")*CustomCF!BI105</f>
        <v>0</v>
      </c>
      <c r="BQ105" s="19">
        <f>($J105="Bell Curve")*(_xlfn.NORM.DIST(AND(BQ$4&gt;=$E105,BQ$4&lt;=$G105)*(BQ$4-$E105+1),$I105/2,$L105,TRUE)-_xlfn.NORM.DIST(AND(BQ$4&gt;=$E105,BQ$4&lt;=$G105)*(BP$4-$E105+1),$I105/2,$L105,TRUE))/(1-2*_xlfn.NORM.DIST(0,$I105/2,$L105,TRUE))*$C105+($J105="Steady Growth")*(AND(BQ$4&gt;=$E105,BQ$4&lt;=$G105)*((BQ$4-$E105+1)/($I105*($I105+1)/2)*$C105))+($J105="custom")*CustomCF!BJ105</f>
        <v>0</v>
      </c>
      <c r="BR105" s="19">
        <f>($J105="Bell Curve")*(_xlfn.NORM.DIST(AND(BR$4&gt;=$E105,BR$4&lt;=$G105)*(BR$4-$E105+1),$I105/2,$L105,TRUE)-_xlfn.NORM.DIST(AND(BR$4&gt;=$E105,BR$4&lt;=$G105)*(BQ$4-$E105+1),$I105/2,$L105,TRUE))/(1-2*_xlfn.NORM.DIST(0,$I105/2,$L105,TRUE))*$C105+($J105="Steady Growth")*(AND(BR$4&gt;=$E105,BR$4&lt;=$G105)*((BR$4-$E105+1)/($I105*($I105+1)/2)*$C105))+($J105="custom")*CustomCF!BK105</f>
        <v>0</v>
      </c>
      <c r="BS105" s="19">
        <f>($J105="Bell Curve")*(_xlfn.NORM.DIST(AND(BS$4&gt;=$E105,BS$4&lt;=$G105)*(BS$4-$E105+1),$I105/2,$L105,TRUE)-_xlfn.NORM.DIST(AND(BS$4&gt;=$E105,BS$4&lt;=$G105)*(BR$4-$E105+1),$I105/2,$L105,TRUE))/(1-2*_xlfn.NORM.DIST(0,$I105/2,$L105,TRUE))*$C105+($J105="Steady Growth")*(AND(BS$4&gt;=$E105,BS$4&lt;=$G105)*((BS$4-$E105+1)/($I105*($I105+1)/2)*$C105))+($J105="custom")*CustomCF!BL105</f>
        <v>0</v>
      </c>
      <c r="BT105" s="19">
        <f>($J105="Bell Curve")*(_xlfn.NORM.DIST(AND(BT$4&gt;=$E105,BT$4&lt;=$G105)*(BT$4-$E105+1),$I105/2,$L105,TRUE)-_xlfn.NORM.DIST(AND(BT$4&gt;=$E105,BT$4&lt;=$G105)*(BS$4-$E105+1),$I105/2,$L105,TRUE))/(1-2*_xlfn.NORM.DIST(0,$I105/2,$L105,TRUE))*$C105+($J105="Steady Growth")*(AND(BT$4&gt;=$E105,BT$4&lt;=$G105)*((BT$4-$E105+1)/($I105*($I105+1)/2)*$C105))+($J105="custom")*CustomCF!BM105</f>
        <v>0</v>
      </c>
      <c r="BU105" s="19">
        <f>($J105="Bell Curve")*(_xlfn.NORM.DIST(AND(BU$4&gt;=$E105,BU$4&lt;=$G105)*(BU$4-$E105+1),$I105/2,$L105,TRUE)-_xlfn.NORM.DIST(AND(BU$4&gt;=$E105,BU$4&lt;=$G105)*(BT$4-$E105+1),$I105/2,$L105,TRUE))/(1-2*_xlfn.NORM.DIST(0,$I105/2,$L105,TRUE))*$C105+($J105="Steady Growth")*(AND(BU$4&gt;=$E105,BU$4&lt;=$G105)*((BU$4-$E105+1)/($I105*($I105+1)/2)*$C105))+($J105="custom")*CustomCF!BN105</f>
        <v>0</v>
      </c>
      <c r="BV105" s="19">
        <f>($J105="Bell Curve")*(_xlfn.NORM.DIST(AND(BV$4&gt;=$E105,BV$4&lt;=$G105)*(BV$4-$E105+1),$I105/2,$L105,TRUE)-_xlfn.NORM.DIST(AND(BV$4&gt;=$E105,BV$4&lt;=$G105)*(BU$4-$E105+1),$I105/2,$L105,TRUE))/(1-2*_xlfn.NORM.DIST(0,$I105/2,$L105,TRUE))*$C105+($J105="Steady Growth")*(AND(BV$4&gt;=$E105,BV$4&lt;=$G105)*((BV$4-$E105+1)/($I105*($I105+1)/2)*$C105))+($J105="custom")*CustomCF!BO105</f>
        <v>0</v>
      </c>
      <c r="BW105" s="19">
        <f>($J105="Bell Curve")*(_xlfn.NORM.DIST(AND(BW$4&gt;=$E105,BW$4&lt;=$G105)*(BW$4-$E105+1),$I105/2,$L105,TRUE)-_xlfn.NORM.DIST(AND(BW$4&gt;=$E105,BW$4&lt;=$G105)*(BV$4-$E105+1),$I105/2,$L105,TRUE))/(1-2*_xlfn.NORM.DIST(0,$I105/2,$L105,TRUE))*$C105+($J105="Steady Growth")*(AND(BW$4&gt;=$E105,BW$4&lt;=$G105)*((BW$4-$E105+1)/($I105*($I105+1)/2)*$C105))+($J105="custom")*CustomCF!BP105</f>
        <v>0</v>
      </c>
      <c r="BX105" s="19">
        <f>($J105="Bell Curve")*(_xlfn.NORM.DIST(AND(BX$4&gt;=$E105,BX$4&lt;=$G105)*(BX$4-$E105+1),$I105/2,$L105,TRUE)-_xlfn.NORM.DIST(AND(BX$4&gt;=$E105,BX$4&lt;=$G105)*(BW$4-$E105+1),$I105/2,$L105,TRUE))/(1-2*_xlfn.NORM.DIST(0,$I105/2,$L105,TRUE))*$C105+($J105="Steady Growth")*(AND(BX$4&gt;=$E105,BX$4&lt;=$G105)*((BX$4-$E105+1)/($I105*($I105+1)/2)*$C105))+($J105="custom")*CustomCF!BQ105</f>
        <v>0</v>
      </c>
      <c r="BY105" s="19">
        <f>($J105="Bell Curve")*(_xlfn.NORM.DIST(AND(BY$4&gt;=$E105,BY$4&lt;=$G105)*(BY$4-$E105+1),$I105/2,$L105,TRUE)-_xlfn.NORM.DIST(AND(BY$4&gt;=$E105,BY$4&lt;=$G105)*(BX$4-$E105+1),$I105/2,$L105,TRUE))/(1-2*_xlfn.NORM.DIST(0,$I105/2,$L105,TRUE))*$C105+($J105="Steady Growth")*(AND(BY$4&gt;=$E105,BY$4&lt;=$G105)*((BY$4-$E105+1)/($I105*($I105+1)/2)*$C105))+($J105="custom")*CustomCF!BR105</f>
        <v>0</v>
      </c>
      <c r="BZ105" s="19">
        <f>($J105="Bell Curve")*(_xlfn.NORM.DIST(AND(BZ$4&gt;=$E105,BZ$4&lt;=$G105)*(BZ$4-$E105+1),$I105/2,$L105,TRUE)-_xlfn.NORM.DIST(AND(BZ$4&gt;=$E105,BZ$4&lt;=$G105)*(BY$4-$E105+1),$I105/2,$L105,TRUE))/(1-2*_xlfn.NORM.DIST(0,$I105/2,$L105,TRUE))*$C105+($J105="Steady Growth")*(AND(BZ$4&gt;=$E105,BZ$4&lt;=$G105)*((BZ$4-$E105+1)/($I105*($I105+1)/2)*$C105))+($J105="custom")*CustomCF!BS105</f>
        <v>0</v>
      </c>
      <c r="CA105" s="19">
        <f>($J105="Bell Curve")*(_xlfn.NORM.DIST(AND(CA$4&gt;=$E105,CA$4&lt;=$G105)*(CA$4-$E105+1),$I105/2,$L105,TRUE)-_xlfn.NORM.DIST(AND(CA$4&gt;=$E105,CA$4&lt;=$G105)*(BZ$4-$E105+1),$I105/2,$L105,TRUE))/(1-2*_xlfn.NORM.DIST(0,$I105/2,$L105,TRUE))*$C105+($J105="Steady Growth")*(AND(CA$4&gt;=$E105,CA$4&lt;=$G105)*((CA$4-$E105+1)/($I105*($I105+1)/2)*$C105))+($J105="custom")*CustomCF!BT105</f>
        <v>0</v>
      </c>
      <c r="CB105" s="19">
        <f>($J105="Bell Curve")*(_xlfn.NORM.DIST(AND(CB$4&gt;=$E105,CB$4&lt;=$G105)*(CB$4-$E105+1),$I105/2,$L105,TRUE)-_xlfn.NORM.DIST(AND(CB$4&gt;=$E105,CB$4&lt;=$G105)*(CA$4-$E105+1),$I105/2,$L105,TRUE))/(1-2*_xlfn.NORM.DIST(0,$I105/2,$L105,TRUE))*$C105+($J105="Steady Growth")*(AND(CB$4&gt;=$E105,CB$4&lt;=$G105)*((CB$4-$E105+1)/($I105*($I105+1)/2)*$C105))+($J105="custom")*CustomCF!BU105</f>
        <v>0</v>
      </c>
      <c r="CC105" s="19">
        <f>($J105="Bell Curve")*(_xlfn.NORM.DIST(AND(CC$4&gt;=$E105,CC$4&lt;=$G105)*(CC$4-$E105+1),$I105/2,$L105,TRUE)-_xlfn.NORM.DIST(AND(CC$4&gt;=$E105,CC$4&lt;=$G105)*(CB$4-$E105+1),$I105/2,$L105,TRUE))/(1-2*_xlfn.NORM.DIST(0,$I105/2,$L105,TRUE))*$C105+($J105="Steady Growth")*(AND(CC$4&gt;=$E105,CC$4&lt;=$G105)*((CC$4-$E105+1)/($I105*($I105+1)/2)*$C105))+($J105="custom")*CustomCF!BV105</f>
        <v>0</v>
      </c>
      <c r="CD105" s="19">
        <f>($J105="Bell Curve")*(_xlfn.NORM.DIST(AND(CD$4&gt;=$E105,CD$4&lt;=$G105)*(CD$4-$E105+1),$I105/2,$L105,TRUE)-_xlfn.NORM.DIST(AND(CD$4&gt;=$E105,CD$4&lt;=$G105)*(CC$4-$E105+1),$I105/2,$L105,TRUE))/(1-2*_xlfn.NORM.DIST(0,$I105/2,$L105,TRUE))*$C105+($J105="Steady Growth")*(AND(CD$4&gt;=$E105,CD$4&lt;=$G105)*((CD$4-$E105+1)/($I105*($I105+1)/2)*$C105))+($J105="custom")*CustomCF!BW105</f>
        <v>0</v>
      </c>
      <c r="CE105" s="19">
        <f>($J105="Bell Curve")*(_xlfn.NORM.DIST(AND(CE$4&gt;=$E105,CE$4&lt;=$G105)*(CE$4-$E105+1),$I105/2,$L105,TRUE)-_xlfn.NORM.DIST(AND(CE$4&gt;=$E105,CE$4&lt;=$G105)*(CD$4-$E105+1),$I105/2,$L105,TRUE))/(1-2*_xlfn.NORM.DIST(0,$I105/2,$L105,TRUE))*$C105+($J105="Steady Growth")*(AND(CE$4&gt;=$E105,CE$4&lt;=$G105)*((CE$4-$E105+1)/($I105*($I105+1)/2)*$C105))+($J105="custom")*CustomCF!BX105</f>
        <v>0</v>
      </c>
      <c r="CF105" s="19">
        <f>($J105="Bell Curve")*(_xlfn.NORM.DIST(AND(CF$4&gt;=$E105,CF$4&lt;=$G105)*(CF$4-$E105+1),$I105/2,$L105,TRUE)-_xlfn.NORM.DIST(AND(CF$4&gt;=$E105,CF$4&lt;=$G105)*(CE$4-$E105+1),$I105/2,$L105,TRUE))/(1-2*_xlfn.NORM.DIST(0,$I105/2,$L105,TRUE))*$C105+($J105="Steady Growth")*(AND(CF$4&gt;=$E105,CF$4&lt;=$G105)*((CF$4-$E105+1)/($I105*($I105+1)/2)*$C105))+($J105="custom")*CustomCF!BY105</f>
        <v>0</v>
      </c>
      <c r="CG105" s="19">
        <f>($J105="Bell Curve")*(_xlfn.NORM.DIST(AND(CG$4&gt;=$E105,CG$4&lt;=$G105)*(CG$4-$E105+1),$I105/2,$L105,TRUE)-_xlfn.NORM.DIST(AND(CG$4&gt;=$E105,CG$4&lt;=$G105)*(CF$4-$E105+1),$I105/2,$L105,TRUE))/(1-2*_xlfn.NORM.DIST(0,$I105/2,$L105,TRUE))*$C105+($J105="Steady Growth")*(AND(CG$4&gt;=$E105,CG$4&lt;=$G105)*((CG$4-$E105+1)/($I105*($I105+1)/2)*$C105))+($J105="custom")*CustomCF!BZ105</f>
        <v>0</v>
      </c>
      <c r="CH105" s="19">
        <f>($J105="Bell Curve")*(_xlfn.NORM.DIST(AND(CH$4&gt;=$E105,CH$4&lt;=$G105)*(CH$4-$E105+1),$I105/2,$L105,TRUE)-_xlfn.NORM.DIST(AND(CH$4&gt;=$E105,CH$4&lt;=$G105)*(CG$4-$E105+1),$I105/2,$L105,TRUE))/(1-2*_xlfn.NORM.DIST(0,$I105/2,$L105,TRUE))*$C105+($J105="Steady Growth")*(AND(CH$4&gt;=$E105,CH$4&lt;=$G105)*((CH$4-$E105+1)/($I105*($I105+1)/2)*$C105))+($J105="custom")*CustomCF!CA105</f>
        <v>0</v>
      </c>
      <c r="CI105" s="19">
        <f>($J105="Bell Curve")*(_xlfn.NORM.DIST(AND(CI$4&gt;=$E105,CI$4&lt;=$G105)*(CI$4-$E105+1),$I105/2,$L105,TRUE)-_xlfn.NORM.DIST(AND(CI$4&gt;=$E105,CI$4&lt;=$G105)*(CH$4-$E105+1),$I105/2,$L105,TRUE))/(1-2*_xlfn.NORM.DIST(0,$I105/2,$L105,TRUE))*$C105+($J105="Steady Growth")*(AND(CI$4&gt;=$E105,CI$4&lt;=$G105)*((CI$4-$E105+1)/($I105*($I105+1)/2)*$C105))+($J105="custom")*CustomCF!CB105</f>
        <v>0</v>
      </c>
      <c r="CJ105" s="19">
        <f>($J105="Bell Curve")*(_xlfn.NORM.DIST(AND(CJ$4&gt;=$E105,CJ$4&lt;=$G105)*(CJ$4-$E105+1),$I105/2,$L105,TRUE)-_xlfn.NORM.DIST(AND(CJ$4&gt;=$E105,CJ$4&lt;=$G105)*(CI$4-$E105+1),$I105/2,$L105,TRUE))/(1-2*_xlfn.NORM.DIST(0,$I105/2,$L105,TRUE))*$C105+($J105="Steady Growth")*(AND(CJ$4&gt;=$E105,CJ$4&lt;=$G105)*((CJ$4-$E105+1)/($I105*($I105+1)/2)*$C105))+($J105="custom")*CustomCF!CC105</f>
        <v>0</v>
      </c>
      <c r="CK105" s="19">
        <f>($J105="Bell Curve")*(_xlfn.NORM.DIST(AND(CK$4&gt;=$E105,CK$4&lt;=$G105)*(CK$4-$E105+1),$I105/2,$L105,TRUE)-_xlfn.NORM.DIST(AND(CK$4&gt;=$E105,CK$4&lt;=$G105)*(CJ$4-$E105+1),$I105/2,$L105,TRUE))/(1-2*_xlfn.NORM.DIST(0,$I105/2,$L105,TRUE))*$C105+($J105="Steady Growth")*(AND(CK$4&gt;=$E105,CK$4&lt;=$G105)*((CK$4-$E105+1)/($I105*($I105+1)/2)*$C105))+($J105="custom")*CustomCF!CD105</f>
        <v>0</v>
      </c>
      <c r="CL105" s="19">
        <f>($J105="Bell Curve")*(_xlfn.NORM.DIST(AND(CL$4&gt;=$E105,CL$4&lt;=$G105)*(CL$4-$E105+1),$I105/2,$L105,TRUE)-_xlfn.NORM.DIST(AND(CL$4&gt;=$E105,CL$4&lt;=$G105)*(CK$4-$E105+1),$I105/2,$L105,TRUE))/(1-2*_xlfn.NORM.DIST(0,$I105/2,$L105,TRUE))*$C105+($J105="Steady Growth")*(AND(CL$4&gt;=$E105,CL$4&lt;=$G105)*((CL$4-$E105+1)/($I105*($I105+1)/2)*$C105))+($J105="custom")*CustomCF!CE105</f>
        <v>0</v>
      </c>
      <c r="CM105" s="19">
        <f>($J105="Bell Curve")*(_xlfn.NORM.DIST(AND(CM$4&gt;=$E105,CM$4&lt;=$G105)*(CM$4-$E105+1),$I105/2,$L105,TRUE)-_xlfn.NORM.DIST(AND(CM$4&gt;=$E105,CM$4&lt;=$G105)*(CL$4-$E105+1),$I105/2,$L105,TRUE))/(1-2*_xlfn.NORM.DIST(0,$I105/2,$L105,TRUE))*$C105+($J105="Steady Growth")*(AND(CM$4&gt;=$E105,CM$4&lt;=$G105)*((CM$4-$E105+1)/($I105*($I105+1)/2)*$C105))+($J105="custom")*CustomCF!CF105</f>
        <v>0</v>
      </c>
      <c r="CN105" s="19">
        <f>($J105="Bell Curve")*(_xlfn.NORM.DIST(AND(CN$4&gt;=$E105,CN$4&lt;=$G105)*(CN$4-$E105+1),$I105/2,$L105,TRUE)-_xlfn.NORM.DIST(AND(CN$4&gt;=$E105,CN$4&lt;=$G105)*(CM$4-$E105+1),$I105/2,$L105,TRUE))/(1-2*_xlfn.NORM.DIST(0,$I105/2,$L105,TRUE))*$C105+($J105="Steady Growth")*(AND(CN$4&gt;=$E105,CN$4&lt;=$G105)*((CN$4-$E105+1)/($I105*($I105+1)/2)*$C105))+($J105="custom")*CustomCF!CG105</f>
        <v>0</v>
      </c>
      <c r="CO105" s="19">
        <f>($J105="Bell Curve")*(_xlfn.NORM.DIST(AND(CO$4&gt;=$E105,CO$4&lt;=$G105)*(CO$4-$E105+1),$I105/2,$L105,TRUE)-_xlfn.NORM.DIST(AND(CO$4&gt;=$E105,CO$4&lt;=$G105)*(CN$4-$E105+1),$I105/2,$L105,TRUE))/(1-2*_xlfn.NORM.DIST(0,$I105/2,$L105,TRUE))*$C105+($J105="Steady Growth")*(AND(CO$4&gt;=$E105,CO$4&lt;=$G105)*((CO$4-$E105+1)/($I105*($I105+1)/2)*$C105))+($J105="custom")*CustomCF!CH105</f>
        <v>0</v>
      </c>
      <c r="CP105" s="19">
        <f>($J105="Bell Curve")*(_xlfn.NORM.DIST(AND(CP$4&gt;=$E105,CP$4&lt;=$G105)*(CP$4-$E105+1),$I105/2,$L105,TRUE)-_xlfn.NORM.DIST(AND(CP$4&gt;=$E105,CP$4&lt;=$G105)*(CO$4-$E105+1),$I105/2,$L105,TRUE))/(1-2*_xlfn.NORM.DIST(0,$I105/2,$L105,TRUE))*$C105+($J105="Steady Growth")*(AND(CP$4&gt;=$E105,CP$4&lt;=$G105)*((CP$4-$E105+1)/($I105*($I105+1)/2)*$C105))+($J105="custom")*CustomCF!CI105</f>
        <v>0</v>
      </c>
      <c r="CQ105" s="19">
        <f>($J105="Bell Curve")*(_xlfn.NORM.DIST(AND(CQ$4&gt;=$E105,CQ$4&lt;=$G105)*(CQ$4-$E105+1),$I105/2,$L105,TRUE)-_xlfn.NORM.DIST(AND(CQ$4&gt;=$E105,CQ$4&lt;=$G105)*(CP$4-$E105+1),$I105/2,$L105,TRUE))/(1-2*_xlfn.NORM.DIST(0,$I105/2,$L105,TRUE))*$C105+($J105="Steady Growth")*(AND(CQ$4&gt;=$E105,CQ$4&lt;=$G105)*((CQ$4-$E105+1)/($I105*($I105+1)/2)*$C105))+($J105="custom")*CustomCF!CJ105</f>
        <v>0</v>
      </c>
      <c r="CR105" s="19">
        <f>($J105="Bell Curve")*(_xlfn.NORM.DIST(AND(CR$4&gt;=$E105,CR$4&lt;=$G105)*(CR$4-$E105+1),$I105/2,$L105,TRUE)-_xlfn.NORM.DIST(AND(CR$4&gt;=$E105,CR$4&lt;=$G105)*(CQ$4-$E105+1),$I105/2,$L105,TRUE))/(1-2*_xlfn.NORM.DIST(0,$I105/2,$L105,TRUE))*$C105+($J105="Steady Growth")*(AND(CR$4&gt;=$E105,CR$4&lt;=$G105)*((CR$4-$E105+1)/($I105*($I105+1)/2)*$C105))+($J105="custom")*CustomCF!CK105</f>
        <v>0</v>
      </c>
      <c r="CS105" s="19">
        <f>($J105="Bell Curve")*(_xlfn.NORM.DIST(AND(CS$4&gt;=$E105,CS$4&lt;=$G105)*(CS$4-$E105+1),$I105/2,$L105,TRUE)-_xlfn.NORM.DIST(AND(CS$4&gt;=$E105,CS$4&lt;=$G105)*(CR$4-$E105+1),$I105/2,$L105,TRUE))/(1-2*_xlfn.NORM.DIST(0,$I105/2,$L105,TRUE))*$C105+($J105="Steady Growth")*(AND(CS$4&gt;=$E105,CS$4&lt;=$G105)*((CS$4-$E105+1)/($I105*($I105+1)/2)*$C105))+($J105="custom")*CustomCF!CL105</f>
        <v>0</v>
      </c>
      <c r="CT105" s="19">
        <f>($J105="Bell Curve")*(_xlfn.NORM.DIST(AND(CT$4&gt;=$E105,CT$4&lt;=$G105)*(CT$4-$E105+1),$I105/2,$L105,TRUE)-_xlfn.NORM.DIST(AND(CT$4&gt;=$E105,CT$4&lt;=$G105)*(CS$4-$E105+1),$I105/2,$L105,TRUE))/(1-2*_xlfn.NORM.DIST(0,$I105/2,$L105,TRUE))*$C105+($J105="Steady Growth")*(AND(CT$4&gt;=$E105,CT$4&lt;=$G105)*((CT$4-$E105+1)/($I105*($I105+1)/2)*$C105))+($J105="custom")*CustomCF!CM105</f>
        <v>0</v>
      </c>
      <c r="CU105" s="19">
        <f>($J105="Bell Curve")*(_xlfn.NORM.DIST(AND(CU$4&gt;=$E105,CU$4&lt;=$G105)*(CU$4-$E105+1),$I105/2,$L105,TRUE)-_xlfn.NORM.DIST(AND(CU$4&gt;=$E105,CU$4&lt;=$G105)*(CT$4-$E105+1),$I105/2,$L105,TRUE))/(1-2*_xlfn.NORM.DIST(0,$I105/2,$L105,TRUE))*$C105+($J105="Steady Growth")*(AND(CU$4&gt;=$E105,CU$4&lt;=$G105)*((CU$4-$E105+1)/($I105*($I105+1)/2)*$C105))+($J105="custom")*CustomCF!CN105</f>
        <v>0</v>
      </c>
      <c r="CV105" s="19">
        <f>($J105="Bell Curve")*(_xlfn.NORM.DIST(AND(CV$4&gt;=$E105,CV$4&lt;=$G105)*(CV$4-$E105+1),$I105/2,$L105,TRUE)-_xlfn.NORM.DIST(AND(CV$4&gt;=$E105,CV$4&lt;=$G105)*(CU$4-$E105+1),$I105/2,$L105,TRUE))/(1-2*_xlfn.NORM.DIST(0,$I105/2,$L105,TRUE))*$C105+($J105="Steady Growth")*(AND(CV$4&gt;=$E105,CV$4&lt;=$G105)*((CV$4-$E105+1)/($I105*($I105+1)/2)*$C105))+($J105="custom")*CustomCF!CO105</f>
        <v>0</v>
      </c>
      <c r="CW105" s="19">
        <f>($J105="Bell Curve")*(_xlfn.NORM.DIST(AND(CW$4&gt;=$E105,CW$4&lt;=$G105)*(CW$4-$E105+1),$I105/2,$L105,TRUE)-_xlfn.NORM.DIST(AND(CW$4&gt;=$E105,CW$4&lt;=$G105)*(CV$4-$E105+1),$I105/2,$L105,TRUE))/(1-2*_xlfn.NORM.DIST(0,$I105/2,$L105,TRUE))*$C105+($J105="Steady Growth")*(AND(CW$4&gt;=$E105,CW$4&lt;=$G105)*((CW$4-$E105+1)/($I105*($I105+1)/2)*$C105))+($J105="custom")*CustomCF!CP105</f>
        <v>0</v>
      </c>
      <c r="CX105" s="19">
        <f>($J105="Bell Curve")*(_xlfn.NORM.DIST(AND(CX$4&gt;=$E105,CX$4&lt;=$G105)*(CX$4-$E105+1),$I105/2,$L105,TRUE)-_xlfn.NORM.DIST(AND(CX$4&gt;=$E105,CX$4&lt;=$G105)*(CW$4-$E105+1),$I105/2,$L105,TRUE))/(1-2*_xlfn.NORM.DIST(0,$I105/2,$L105,TRUE))*$C105+($J105="Steady Growth")*(AND(CX$4&gt;=$E105,CX$4&lt;=$G105)*((CX$4-$E105+1)/($I105*($I105+1)/2)*$C105))+($J105="custom")*CustomCF!CQ105</f>
        <v>0</v>
      </c>
      <c r="CY105" s="19">
        <f>($J105="Bell Curve")*(_xlfn.NORM.DIST(AND(CY$4&gt;=$E105,CY$4&lt;=$G105)*(CY$4-$E105+1),$I105/2,$L105,TRUE)-_xlfn.NORM.DIST(AND(CY$4&gt;=$E105,CY$4&lt;=$G105)*(CX$4-$E105+1),$I105/2,$L105,TRUE))/(1-2*_xlfn.NORM.DIST(0,$I105/2,$L105,TRUE))*$C105+($J105="Steady Growth")*(AND(CY$4&gt;=$E105,CY$4&lt;=$G105)*((CY$4-$E105+1)/($I105*($I105+1)/2)*$C105))+($J105="custom")*CustomCF!CR105</f>
        <v>0</v>
      </c>
      <c r="CZ105" s="19">
        <f>($J105="Bell Curve")*(_xlfn.NORM.DIST(AND(CZ$4&gt;=$E105,CZ$4&lt;=$G105)*(CZ$4-$E105+1),$I105/2,$L105,TRUE)-_xlfn.NORM.DIST(AND(CZ$4&gt;=$E105,CZ$4&lt;=$G105)*(CY$4-$E105+1),$I105/2,$L105,TRUE))/(1-2*_xlfn.NORM.DIST(0,$I105/2,$L105,TRUE))*$C105+($J105="Steady Growth")*(AND(CZ$4&gt;=$E105,CZ$4&lt;=$G105)*((CZ$4-$E105+1)/($I105*($I105+1)/2)*$C105))+($J105="custom")*CustomCF!CS105</f>
        <v>0</v>
      </c>
      <c r="DA105" s="19">
        <f>($J105="Bell Curve")*(_xlfn.NORM.DIST(AND(DA$4&gt;=$E105,DA$4&lt;=$G105)*(DA$4-$E105+1),$I105/2,$L105,TRUE)-_xlfn.NORM.DIST(AND(DA$4&gt;=$E105,DA$4&lt;=$G105)*(CZ$4-$E105+1),$I105/2,$L105,TRUE))/(1-2*_xlfn.NORM.DIST(0,$I105/2,$L105,TRUE))*$C105+($J105="Steady Growth")*(AND(DA$4&gt;=$E105,DA$4&lt;=$G105)*((DA$4-$E105+1)/($I105*($I105+1)/2)*$C105))+($J105="custom")*CustomCF!CT105</f>
        <v>0</v>
      </c>
      <c r="DB105" s="19">
        <f>($J105="Bell Curve")*(_xlfn.NORM.DIST(AND(DB$4&gt;=$E105,DB$4&lt;=$G105)*(DB$4-$E105+1),$I105/2,$L105,TRUE)-_xlfn.NORM.DIST(AND(DB$4&gt;=$E105,DB$4&lt;=$G105)*(DA$4-$E105+1),$I105/2,$L105,TRUE))/(1-2*_xlfn.NORM.DIST(0,$I105/2,$L105,TRUE))*$C105+($J105="Steady Growth")*(AND(DB$4&gt;=$E105,DB$4&lt;=$G105)*((DB$4-$E105+1)/($I105*($I105+1)/2)*$C105))+($J105="custom")*CustomCF!CU105</f>
        <v>0</v>
      </c>
      <c r="DC105" s="19">
        <f>($J105="Bell Curve")*(_xlfn.NORM.DIST(AND(DC$4&gt;=$E105,DC$4&lt;=$G105)*(DC$4-$E105+1),$I105/2,$L105,TRUE)-_xlfn.NORM.DIST(AND(DC$4&gt;=$E105,DC$4&lt;=$G105)*(DB$4-$E105+1),$I105/2,$L105,TRUE))/(1-2*_xlfn.NORM.DIST(0,$I105/2,$L105,TRUE))*$C105+($J105="Steady Growth")*(AND(DC$4&gt;=$E105,DC$4&lt;=$G105)*((DC$4-$E105+1)/($I105*($I105+1)/2)*$C105))+($J105="custom")*CustomCF!CV105</f>
        <v>0</v>
      </c>
      <c r="DD105" s="19">
        <f>($J105="Bell Curve")*(_xlfn.NORM.DIST(AND(DD$4&gt;=$E105,DD$4&lt;=$G105)*(DD$4-$E105+1),$I105/2,$L105,TRUE)-_xlfn.NORM.DIST(AND(DD$4&gt;=$E105,DD$4&lt;=$G105)*(DC$4-$E105+1),$I105/2,$L105,TRUE))/(1-2*_xlfn.NORM.DIST(0,$I105/2,$L105,TRUE))*$C105+($J105="Steady Growth")*(AND(DD$4&gt;=$E105,DD$4&lt;=$G105)*((DD$4-$E105+1)/($I105*($I105+1)/2)*$C105))+($J105="custom")*CustomCF!CW105</f>
        <v>0</v>
      </c>
      <c r="DE105" s="19">
        <f>($J105="Bell Curve")*(_xlfn.NORM.DIST(AND(DE$4&gt;=$E105,DE$4&lt;=$G105)*(DE$4-$E105+1),$I105/2,$L105,TRUE)-_xlfn.NORM.DIST(AND(DE$4&gt;=$E105,DE$4&lt;=$G105)*(DD$4-$E105+1),$I105/2,$L105,TRUE))/(1-2*_xlfn.NORM.DIST(0,$I105/2,$L105,TRUE))*$C105+($J105="Steady Growth")*(AND(DE$4&gt;=$E105,DE$4&lt;=$G105)*((DE$4-$E105+1)/($I105*($I105+1)/2)*$C105))+($J105="custom")*CustomCF!CX105</f>
        <v>0</v>
      </c>
      <c r="DF105" s="19">
        <f>($J105="Bell Curve")*(_xlfn.NORM.DIST(AND(DF$4&gt;=$E105,DF$4&lt;=$G105)*(DF$4-$E105+1),$I105/2,$L105,TRUE)-_xlfn.NORM.DIST(AND(DF$4&gt;=$E105,DF$4&lt;=$G105)*(DE$4-$E105+1),$I105/2,$L105,TRUE))/(1-2*_xlfn.NORM.DIST(0,$I105/2,$L105,TRUE))*$C105+($J105="Steady Growth")*(AND(DF$4&gt;=$E105,DF$4&lt;=$G105)*((DF$4-$E105+1)/($I105*($I105+1)/2)*$C105))+($J105="custom")*CustomCF!CY105</f>
        <v>0</v>
      </c>
      <c r="DG105" s="19">
        <f>($J105="Bell Curve")*(_xlfn.NORM.DIST(AND(DG$4&gt;=$E105,DG$4&lt;=$G105)*(DG$4-$E105+1),$I105/2,$L105,TRUE)-_xlfn.NORM.DIST(AND(DG$4&gt;=$E105,DG$4&lt;=$G105)*(DF$4-$E105+1),$I105/2,$L105,TRUE))/(1-2*_xlfn.NORM.DIST(0,$I105/2,$L105,TRUE))*$C105+($J105="Steady Growth")*(AND(DG$4&gt;=$E105,DG$4&lt;=$G105)*((DG$4-$E105+1)/($I105*($I105+1)/2)*$C105))+($J105="custom")*CustomCF!CZ105</f>
        <v>0</v>
      </c>
      <c r="DH105" s="19">
        <f>($J105="Bell Curve")*(_xlfn.NORM.DIST(AND(DH$4&gt;=$E105,DH$4&lt;=$G105)*(DH$4-$E105+1),$I105/2,$L105,TRUE)-_xlfn.NORM.DIST(AND(DH$4&gt;=$E105,DH$4&lt;=$G105)*(DG$4-$E105+1),$I105/2,$L105,TRUE))/(1-2*_xlfn.NORM.DIST(0,$I105/2,$L105,TRUE))*$C105+($J105="Steady Growth")*(AND(DH$4&gt;=$E105,DH$4&lt;=$G105)*((DH$4-$E105+1)/($I105*($I105+1)/2)*$C105))+($J105="custom")*CustomCF!DA105</f>
        <v>0</v>
      </c>
      <c r="DI105" s="19">
        <f>($J105="Bell Curve")*(_xlfn.NORM.DIST(AND(DI$4&gt;=$E105,DI$4&lt;=$G105)*(DI$4-$E105+1),$I105/2,$L105,TRUE)-_xlfn.NORM.DIST(AND(DI$4&gt;=$E105,DI$4&lt;=$G105)*(DH$4-$E105+1),$I105/2,$L105,TRUE))/(1-2*_xlfn.NORM.DIST(0,$I105/2,$L105,TRUE))*$C105+($J105="Steady Growth")*(AND(DI$4&gt;=$E105,DI$4&lt;=$G105)*((DI$4-$E105+1)/($I105*($I105+1)/2)*$C105))+($J105="custom")*CustomCF!DB105</f>
        <v>0</v>
      </c>
      <c r="DJ105" s="19">
        <f>($J105="Bell Curve")*(_xlfn.NORM.DIST(AND(DJ$4&gt;=$E105,DJ$4&lt;=$G105)*(DJ$4-$E105+1),$I105/2,$L105,TRUE)-_xlfn.NORM.DIST(AND(DJ$4&gt;=$E105,DJ$4&lt;=$G105)*(DI$4-$E105+1),$I105/2,$L105,TRUE))/(1-2*_xlfn.NORM.DIST(0,$I105/2,$L105,TRUE))*$C105+($J105="Steady Growth")*(AND(DJ$4&gt;=$E105,DJ$4&lt;=$G105)*((DJ$4-$E105+1)/($I105*($I105+1)/2)*$C105))+($J105="custom")*CustomCF!DC105</f>
        <v>0</v>
      </c>
      <c r="DK105" s="19">
        <f>($J105="Bell Curve")*(_xlfn.NORM.DIST(AND(DK$4&gt;=$E105,DK$4&lt;=$G105)*(DK$4-$E105+1),$I105/2,$L105,TRUE)-_xlfn.NORM.DIST(AND(DK$4&gt;=$E105,DK$4&lt;=$G105)*(DJ$4-$E105+1),$I105/2,$L105,TRUE))/(1-2*_xlfn.NORM.DIST(0,$I105/2,$L105,TRUE))*$C105+($J105="Steady Growth")*(AND(DK$4&gt;=$E105,DK$4&lt;=$G105)*((DK$4-$E105+1)/($I105*($I105+1)/2)*$C105))+($J105="custom")*CustomCF!DD105</f>
        <v>0</v>
      </c>
      <c r="DL105" s="19">
        <f>($J105="Bell Curve")*(_xlfn.NORM.DIST(AND(DL$4&gt;=$E105,DL$4&lt;=$G105)*(DL$4-$E105+1),$I105/2,$L105,TRUE)-_xlfn.NORM.DIST(AND(DL$4&gt;=$E105,DL$4&lt;=$G105)*(DK$4-$E105+1),$I105/2,$L105,TRUE))/(1-2*_xlfn.NORM.DIST(0,$I105/2,$L105,TRUE))*$C105+($J105="Steady Growth")*(AND(DL$4&gt;=$E105,DL$4&lt;=$G105)*((DL$4-$E105+1)/($I105*($I105+1)/2)*$C105))+($J105="custom")*CustomCF!DE105</f>
        <v>0</v>
      </c>
      <c r="DM105" s="19">
        <f>($J105="Bell Curve")*(_xlfn.NORM.DIST(AND(DM$4&gt;=$E105,DM$4&lt;=$G105)*(DM$4-$E105+1),$I105/2,$L105,TRUE)-_xlfn.NORM.DIST(AND(DM$4&gt;=$E105,DM$4&lt;=$G105)*(DL$4-$E105+1),$I105/2,$L105,TRUE))/(1-2*_xlfn.NORM.DIST(0,$I105/2,$L105,TRUE))*$C105+($J105="Steady Growth")*(AND(DM$4&gt;=$E105,DM$4&lt;=$G105)*((DM$4-$E105+1)/($I105*($I105+1)/2)*$C105))+($J105="custom")*CustomCF!DF105</f>
        <v>0</v>
      </c>
      <c r="DN105" s="19">
        <f>($J105="Bell Curve")*(_xlfn.NORM.DIST(AND(DN$4&gt;=$E105,DN$4&lt;=$G105)*(DN$4-$E105+1),$I105/2,$L105,TRUE)-_xlfn.NORM.DIST(AND(DN$4&gt;=$E105,DN$4&lt;=$G105)*(DM$4-$E105+1),$I105/2,$L105,TRUE))/(1-2*_xlfn.NORM.DIST(0,$I105/2,$L105,TRUE))*$C105+($J105="Steady Growth")*(AND(DN$4&gt;=$E105,DN$4&lt;=$G105)*((DN$4-$E105+1)/($I105*($I105+1)/2)*$C105))+($J105="custom")*CustomCF!DG105</f>
        <v>0</v>
      </c>
      <c r="DO105" s="19">
        <f>($J105="Bell Curve")*(_xlfn.NORM.DIST(AND(DO$4&gt;=$E105,DO$4&lt;=$G105)*(DO$4-$E105+1),$I105/2,$L105,TRUE)-_xlfn.NORM.DIST(AND(DO$4&gt;=$E105,DO$4&lt;=$G105)*(DN$4-$E105+1),$I105/2,$L105,TRUE))/(1-2*_xlfn.NORM.DIST(0,$I105/2,$L105,TRUE))*$C105+($J105="Steady Growth")*(AND(DO$4&gt;=$E105,DO$4&lt;=$G105)*((DO$4-$E105+1)/($I105*($I105+1)/2)*$C105))+($J105="custom")*CustomCF!DH105</f>
        <v>0</v>
      </c>
      <c r="DP105" s="19">
        <f>($J105="Bell Curve")*(_xlfn.NORM.DIST(AND(DP$4&gt;=$E105,DP$4&lt;=$G105)*(DP$4-$E105+1),$I105/2,$L105,TRUE)-_xlfn.NORM.DIST(AND(DP$4&gt;=$E105,DP$4&lt;=$G105)*(DO$4-$E105+1),$I105/2,$L105,TRUE))/(1-2*_xlfn.NORM.DIST(0,$I105/2,$L105,TRUE))*$C105+($J105="Steady Growth")*(AND(DP$4&gt;=$E105,DP$4&lt;=$G105)*((DP$4-$E105+1)/($I105*($I105+1)/2)*$C105))+($J105="custom")*CustomCF!DI105</f>
        <v>0</v>
      </c>
      <c r="DQ105" s="19">
        <f>($J105="Bell Curve")*(_xlfn.NORM.DIST(AND(DQ$4&gt;=$E105,DQ$4&lt;=$G105)*(DQ$4-$E105+1),$I105/2,$L105,TRUE)-_xlfn.NORM.DIST(AND(DQ$4&gt;=$E105,DQ$4&lt;=$G105)*(DP$4-$E105+1),$I105/2,$L105,TRUE))/(1-2*_xlfn.NORM.DIST(0,$I105/2,$L105,TRUE))*$C105+($J105="Steady Growth")*(AND(DQ$4&gt;=$E105,DQ$4&lt;=$G105)*((DQ$4-$E105+1)/($I105*($I105+1)/2)*$C105))+($J105="custom")*CustomCF!DJ105</f>
        <v>0</v>
      </c>
      <c r="DR105" s="19">
        <f>($J105="Bell Curve")*(_xlfn.NORM.DIST(AND(DR$4&gt;=$E105,DR$4&lt;=$G105)*(DR$4-$E105+1),$I105/2,$L105,TRUE)-_xlfn.NORM.DIST(AND(DR$4&gt;=$E105,DR$4&lt;=$G105)*(DQ$4-$E105+1),$I105/2,$L105,TRUE))/(1-2*_xlfn.NORM.DIST(0,$I105/2,$L105,TRUE))*$C105+($J105="Steady Growth")*(AND(DR$4&gt;=$E105,DR$4&lt;=$G105)*((DR$4-$E105+1)/($I105*($I105+1)/2)*$C105))+($J105="custom")*CustomCF!DK105</f>
        <v>0</v>
      </c>
      <c r="DS105" s="19">
        <f>($J105="Bell Curve")*(_xlfn.NORM.DIST(AND(DS$4&gt;=$E105,DS$4&lt;=$G105)*(DS$4-$E105+1),$I105/2,$L105,TRUE)-_xlfn.NORM.DIST(AND(DS$4&gt;=$E105,DS$4&lt;=$G105)*(DR$4-$E105+1),$I105/2,$L105,TRUE))/(1-2*_xlfn.NORM.DIST(0,$I105/2,$L105,TRUE))*$C105+($J105="Steady Growth")*(AND(DS$4&gt;=$E105,DS$4&lt;=$G105)*((DS$4-$E105+1)/($I105*($I105+1)/2)*$C105))+($J105="custom")*CustomCF!DL105</f>
        <v>0</v>
      </c>
      <c r="DT105" s="19">
        <f>($J105="Bell Curve")*(_xlfn.NORM.DIST(AND(DT$4&gt;=$E105,DT$4&lt;=$G105)*(DT$4-$E105+1),$I105/2,$L105,TRUE)-_xlfn.NORM.DIST(AND(DT$4&gt;=$E105,DT$4&lt;=$G105)*(DS$4-$E105+1),$I105/2,$L105,TRUE))/(1-2*_xlfn.NORM.DIST(0,$I105/2,$L105,TRUE))*$C105+($J105="Steady Growth")*(AND(DT$4&gt;=$E105,DT$4&lt;=$G105)*((DT$4-$E105+1)/($I105*($I105+1)/2)*$C105))+($J105="custom")*CustomCF!DM105</f>
        <v>0</v>
      </c>
      <c r="DU105" s="19">
        <f>($J105="Bell Curve")*(_xlfn.NORM.DIST(AND(DU$4&gt;=$E105,DU$4&lt;=$G105)*(DU$4-$E105+1),$I105/2,$L105,TRUE)-_xlfn.NORM.DIST(AND(DU$4&gt;=$E105,DU$4&lt;=$G105)*(DT$4-$E105+1),$I105/2,$L105,TRUE))/(1-2*_xlfn.NORM.DIST(0,$I105/2,$L105,TRUE))*$C105+($J105="Steady Growth")*(AND(DU$4&gt;=$E105,DU$4&lt;=$G105)*((DU$4-$E105+1)/($I105*($I105+1)/2)*$C105))+($J105="custom")*CustomCF!DN105</f>
        <v>0</v>
      </c>
      <c r="DV105" s="19">
        <f>($J105="Bell Curve")*(_xlfn.NORM.DIST(AND(DV$4&gt;=$E105,DV$4&lt;=$G105)*(DV$4-$E105+1),$I105/2,$L105,TRUE)-_xlfn.NORM.DIST(AND(DV$4&gt;=$E105,DV$4&lt;=$G105)*(DU$4-$E105+1),$I105/2,$L105,TRUE))/(1-2*_xlfn.NORM.DIST(0,$I105/2,$L105,TRUE))*$C105+($J105="Steady Growth")*(AND(DV$4&gt;=$E105,DV$4&lt;=$G105)*((DV$4-$E105+1)/($I105*($I105+1)/2)*$C105))+($J105="custom")*CustomCF!DO105</f>
        <v>0</v>
      </c>
      <c r="DW105" s="19">
        <f>($J105="Bell Curve")*(_xlfn.NORM.DIST(AND(DW$4&gt;=$E105,DW$4&lt;=$G105)*(DW$4-$E105+1),$I105/2,$L105,TRUE)-_xlfn.NORM.DIST(AND(DW$4&gt;=$E105,DW$4&lt;=$G105)*(DV$4-$E105+1),$I105/2,$L105,TRUE))/(1-2*_xlfn.NORM.DIST(0,$I105/2,$L105,TRUE))*$C105+($J105="Steady Growth")*(AND(DW$4&gt;=$E105,DW$4&lt;=$G105)*((DW$4-$E105+1)/($I105*($I105+1)/2)*$C105))+($J105="custom")*CustomCF!DP105</f>
        <v>0</v>
      </c>
      <c r="DX105" s="19">
        <f>($J105="Bell Curve")*(_xlfn.NORM.DIST(AND(DX$4&gt;=$E105,DX$4&lt;=$G105)*(DX$4-$E105+1),$I105/2,$L105,TRUE)-_xlfn.NORM.DIST(AND(DX$4&gt;=$E105,DX$4&lt;=$G105)*(DW$4-$E105+1),$I105/2,$L105,TRUE))/(1-2*_xlfn.NORM.DIST(0,$I105/2,$L105,TRUE))*$C105+($J105="Steady Growth")*(AND(DX$4&gt;=$E105,DX$4&lt;=$G105)*((DX$4-$E105+1)/($I105*($I105+1)/2)*$C105))+($J105="custom")*CustomCF!DQ105</f>
        <v>0</v>
      </c>
      <c r="DY105" s="19">
        <f>($J105="Bell Curve")*(_xlfn.NORM.DIST(AND(DY$4&gt;=$E105,DY$4&lt;=$G105)*(DY$4-$E105+1),$I105/2,$L105,TRUE)-_xlfn.NORM.DIST(AND(DY$4&gt;=$E105,DY$4&lt;=$G105)*(DX$4-$E105+1),$I105/2,$L105,TRUE))/(1-2*_xlfn.NORM.DIST(0,$I105/2,$L105,TRUE))*$C105+($J105="Steady Growth")*(AND(DY$4&gt;=$E105,DY$4&lt;=$G105)*((DY$4-$E105+1)/($I105*($I105+1)/2)*$C105))+($J105="custom")*CustomCF!DR105</f>
        <v>0</v>
      </c>
      <c r="DZ105" s="19">
        <f>($J105="Bell Curve")*(_xlfn.NORM.DIST(AND(DZ$4&gt;=$E105,DZ$4&lt;=$G105)*(DZ$4-$E105+1),$I105/2,$L105,TRUE)-_xlfn.NORM.DIST(AND(DZ$4&gt;=$E105,DZ$4&lt;=$G105)*(DY$4-$E105+1),$I105/2,$L105,TRUE))/(1-2*_xlfn.NORM.DIST(0,$I105/2,$L105,TRUE))*$C105+($J105="Steady Growth")*(AND(DZ$4&gt;=$E105,DZ$4&lt;=$G105)*((DZ$4-$E105+1)/($I105*($I105+1)/2)*$C105))+($J105="custom")*CustomCF!DS105</f>
        <v>0</v>
      </c>
      <c r="EA105" s="19">
        <f>($J105="Bell Curve")*(_xlfn.NORM.DIST(AND(EA$4&gt;=$E105,EA$4&lt;=$G105)*(EA$4-$E105+1),$I105/2,$L105,TRUE)-_xlfn.NORM.DIST(AND(EA$4&gt;=$E105,EA$4&lt;=$G105)*(DZ$4-$E105+1),$I105/2,$L105,TRUE))/(1-2*_xlfn.NORM.DIST(0,$I105/2,$L105,TRUE))*$C105+($J105="Steady Growth")*(AND(EA$4&gt;=$E105,EA$4&lt;=$G105)*((EA$4-$E105+1)/($I105*($I105+1)/2)*$C105))+($J105="custom")*CustomCF!DT105</f>
        <v>0</v>
      </c>
      <c r="EB105" s="19">
        <f>($J105="Bell Curve")*(_xlfn.NORM.DIST(AND(EB$4&gt;=$E105,EB$4&lt;=$G105)*(EB$4-$E105+1),$I105/2,$L105,TRUE)-_xlfn.NORM.DIST(AND(EB$4&gt;=$E105,EB$4&lt;=$G105)*(EA$4-$E105+1),$I105/2,$L105,TRUE))/(1-2*_xlfn.NORM.DIST(0,$I105/2,$L105,TRUE))*$C105+($J105="Steady Growth")*(AND(EB$4&gt;=$E105,EB$4&lt;=$G105)*((EB$4-$E105+1)/($I105*($I105+1)/2)*$C105))+($J105="custom")*CustomCF!DU105</f>
        <v>0</v>
      </c>
      <c r="EC105" s="19">
        <f>($J105="Bell Curve")*(_xlfn.NORM.DIST(AND(EC$4&gt;=$E105,EC$4&lt;=$G105)*(EC$4-$E105+1),$I105/2,$L105,TRUE)-_xlfn.NORM.DIST(AND(EC$4&gt;=$E105,EC$4&lt;=$G105)*(EB$4-$E105+1),$I105/2,$L105,TRUE))/(1-2*_xlfn.NORM.DIST(0,$I105/2,$L105,TRUE))*$C105+($J105="Steady Growth")*(AND(EC$4&gt;=$E105,EC$4&lt;=$G105)*((EC$4-$E105+1)/($I105*($I105+1)/2)*$C105))+($J105="custom")*CustomCF!DV105</f>
        <v>0</v>
      </c>
      <c r="ED105" s="19">
        <f>($J105="Bell Curve")*(_xlfn.NORM.DIST(AND(ED$4&gt;=$E105,ED$4&lt;=$G105)*(ED$4-$E105+1),$I105/2,$L105,TRUE)-_xlfn.NORM.DIST(AND(ED$4&gt;=$E105,ED$4&lt;=$G105)*(EC$4-$E105+1),$I105/2,$L105,TRUE))/(1-2*_xlfn.NORM.DIST(0,$I105/2,$L105,TRUE))*$C105+($J105="Steady Growth")*(AND(ED$4&gt;=$E105,ED$4&lt;=$G105)*((ED$4-$E105+1)/($I105*($I105+1)/2)*$C105))+($J105="custom")*CustomCF!DW105</f>
        <v>0</v>
      </c>
      <c r="EE105" s="19">
        <f>($J105="Bell Curve")*(_xlfn.NORM.DIST(AND(EE$4&gt;=$E105,EE$4&lt;=$G105)*(EE$4-$E105+1),$I105/2,$L105,TRUE)-_xlfn.NORM.DIST(AND(EE$4&gt;=$E105,EE$4&lt;=$G105)*(ED$4-$E105+1),$I105/2,$L105,TRUE))/(1-2*_xlfn.NORM.DIST(0,$I105/2,$L105,TRUE))*$C105+($J105="Steady Growth")*(AND(EE$4&gt;=$E105,EE$4&lt;=$G105)*((EE$4-$E105+1)/($I105*($I105+1)/2)*$C105))+($J105="custom")*CustomCF!DX105</f>
        <v>0</v>
      </c>
      <c r="EF105" s="121">
        <f>($J105="Bell Curve")*(_xlfn.NORM.DIST(AND(EF$4&gt;=$E105,EF$4&lt;=$G105)*(EF$4-$E105+1),$I105/2,$L105,TRUE)-_xlfn.NORM.DIST(AND(EF$4&gt;=$E105,EF$4&lt;=$G105)*(EE$4-$E105+1),$I105/2,$L105,TRUE))/(1-2*_xlfn.NORM.DIST(0,$I105/2,$L105,TRUE))*$C105+($J105="Steady Growth")*(AND(EF$4&gt;=$E105,EF$4&lt;=$G105)*((EF$4-$E105+1)/($I105*($I105+1)/2)*$C105))+($J105="custom")*CustomCF!DY105</f>
        <v>0</v>
      </c>
    </row>
    <row r="106" spans="2:136" hidden="1" outlineLevel="1" x14ac:dyDescent="0.2">
      <c r="B106" s="103">
        <f>Budget!W25</f>
        <v>0</v>
      </c>
      <c r="C106" s="19">
        <f>Budget!X25</f>
        <v>0</v>
      </c>
      <c r="D106" s="19" t="str">
        <f t="shared" si="37"/>
        <v/>
      </c>
      <c r="E106" s="92">
        <v>20</v>
      </c>
      <c r="F106" s="18">
        <f>IF(J106="Custom",CustomCF!E106,INDEX($P$6:$DY$6,MATCH(E106,CF!$P$4:$DY$4,0)))</f>
        <v>46630</v>
      </c>
      <c r="G106" s="92">
        <v>38</v>
      </c>
      <c r="H106" s="18">
        <f>IF(J106="Custom",CustomCF!F106,INDEX($P$6:$EF$6,MATCH(G106,$P$4:$EF$4,0)))</f>
        <v>47177</v>
      </c>
      <c r="I106" s="9">
        <f t="shared" si="32"/>
        <v>19</v>
      </c>
      <c r="J106" s="92" t="s">
        <v>30</v>
      </c>
      <c r="K106" s="92" t="s">
        <v>31</v>
      </c>
      <c r="L106" s="9">
        <f t="shared" si="38"/>
        <v>10000000</v>
      </c>
      <c r="M106" s="107">
        <f t="shared" si="39"/>
        <v>0</v>
      </c>
      <c r="N106" s="112" t="str">
        <f t="shared" si="31"/>
        <v>OK</v>
      </c>
      <c r="O106" s="112"/>
      <c r="P106" s="19">
        <f>($J106="Bell Curve")*(_xlfn.NORM.DIST(AND(P$4&gt;=$E106,P$4&lt;=$G106)*(P$4-$E106+1),$I106/2,$L106,TRUE)-_xlfn.NORM.DIST(AND(P$4&gt;=$E106,P$4&lt;=$G106)*(N$4-$E106+1),$I106/2,$L106,TRUE))/(1-2*_xlfn.NORM.DIST(0,$I106/2,$L106,TRUE))*$C106+($J106="Steady Growth")*(AND(P$4&gt;=$E106,P$4&lt;=$G106)*((P$4-$E106+1)/($I106*($I106+1)/2)*$C106))+($J106="custom")*CustomCF!I106</f>
        <v>0</v>
      </c>
      <c r="Q106" s="19">
        <f>($J106="Bell Curve")*(_xlfn.NORM.DIST(AND(Q$4&gt;=$E106,Q$4&lt;=$G106)*(Q$4-$E106+1),$I106/2,$L106,TRUE)-_xlfn.NORM.DIST(AND(Q$4&gt;=$E106,Q$4&lt;=$G106)*(P$4-$E106+1),$I106/2,$L106,TRUE))/(1-2*_xlfn.NORM.DIST(0,$I106/2,$L106,TRUE))*$C106+($J106="Steady Growth")*(AND(Q$4&gt;=$E106,Q$4&lt;=$G106)*((Q$4-$E106+1)/($I106*($I106+1)/2)*$C106))+($J106="custom")*CustomCF!J106</f>
        <v>0</v>
      </c>
      <c r="R106" s="19">
        <f>($J106="Bell Curve")*(_xlfn.NORM.DIST(AND(R$4&gt;=$E106,R$4&lt;=$G106)*(R$4-$E106+1),$I106/2,$L106,TRUE)-_xlfn.NORM.DIST(AND(R$4&gt;=$E106,R$4&lt;=$G106)*(Q$4-$E106+1),$I106/2,$L106,TRUE))/(1-2*_xlfn.NORM.DIST(0,$I106/2,$L106,TRUE))*$C106+($J106="Steady Growth")*(AND(R$4&gt;=$E106,R$4&lt;=$G106)*((R$4-$E106+1)/($I106*($I106+1)/2)*$C106))+($J106="custom")*CustomCF!K106</f>
        <v>0</v>
      </c>
      <c r="S106" s="19">
        <f>($J106="Bell Curve")*(_xlfn.NORM.DIST(AND(S$4&gt;=$E106,S$4&lt;=$G106)*(S$4-$E106+1),$I106/2,$L106,TRUE)-_xlfn.NORM.DIST(AND(S$4&gt;=$E106,S$4&lt;=$G106)*(R$4-$E106+1),$I106/2,$L106,TRUE))/(1-2*_xlfn.NORM.DIST(0,$I106/2,$L106,TRUE))*$C106+($J106="Steady Growth")*(AND(S$4&gt;=$E106,S$4&lt;=$G106)*((S$4-$E106+1)/($I106*($I106+1)/2)*$C106))+($J106="custom")*CustomCF!L106</f>
        <v>0</v>
      </c>
      <c r="T106" s="19">
        <f>($J106="Bell Curve")*(_xlfn.NORM.DIST(AND(T$4&gt;=$E106,T$4&lt;=$G106)*(T$4-$E106+1),$I106/2,$L106,TRUE)-_xlfn.NORM.DIST(AND(T$4&gt;=$E106,T$4&lt;=$G106)*(S$4-$E106+1),$I106/2,$L106,TRUE))/(1-2*_xlfn.NORM.DIST(0,$I106/2,$L106,TRUE))*$C106+($J106="Steady Growth")*(AND(T$4&gt;=$E106,T$4&lt;=$G106)*((T$4-$E106+1)/($I106*($I106+1)/2)*$C106))+($J106="custom")*CustomCF!M106</f>
        <v>0</v>
      </c>
      <c r="U106" s="19">
        <f>($J106="Bell Curve")*(_xlfn.NORM.DIST(AND(U$4&gt;=$E106,U$4&lt;=$G106)*(U$4-$E106+1),$I106/2,$L106,TRUE)-_xlfn.NORM.DIST(AND(U$4&gt;=$E106,U$4&lt;=$G106)*(T$4-$E106+1),$I106/2,$L106,TRUE))/(1-2*_xlfn.NORM.DIST(0,$I106/2,$L106,TRUE))*$C106+($J106="Steady Growth")*(AND(U$4&gt;=$E106,U$4&lt;=$G106)*((U$4-$E106+1)/($I106*($I106+1)/2)*$C106))+($J106="custom")*CustomCF!N106</f>
        <v>0</v>
      </c>
      <c r="V106" s="19">
        <f>($J106="Bell Curve")*(_xlfn.NORM.DIST(AND(V$4&gt;=$E106,V$4&lt;=$G106)*(V$4-$E106+1),$I106/2,$L106,TRUE)-_xlfn.NORM.DIST(AND(V$4&gt;=$E106,V$4&lt;=$G106)*(U$4-$E106+1),$I106/2,$L106,TRUE))/(1-2*_xlfn.NORM.DIST(0,$I106/2,$L106,TRUE))*$C106+($J106="Steady Growth")*(AND(V$4&gt;=$E106,V$4&lt;=$G106)*((V$4-$E106+1)/($I106*($I106+1)/2)*$C106))+($J106="custom")*CustomCF!O106</f>
        <v>0</v>
      </c>
      <c r="W106" s="19">
        <f>($J106="Bell Curve")*(_xlfn.NORM.DIST(AND(W$4&gt;=$E106,W$4&lt;=$G106)*(W$4-$E106+1),$I106/2,$L106,TRUE)-_xlfn.NORM.DIST(AND(W$4&gt;=$E106,W$4&lt;=$G106)*(V$4-$E106+1),$I106/2,$L106,TRUE))/(1-2*_xlfn.NORM.DIST(0,$I106/2,$L106,TRUE))*$C106+($J106="Steady Growth")*(AND(W$4&gt;=$E106,W$4&lt;=$G106)*((W$4-$E106+1)/($I106*($I106+1)/2)*$C106))+($J106="custom")*CustomCF!P106</f>
        <v>0</v>
      </c>
      <c r="X106" s="19">
        <f>($J106="Bell Curve")*(_xlfn.NORM.DIST(AND(X$4&gt;=$E106,X$4&lt;=$G106)*(X$4-$E106+1),$I106/2,$L106,TRUE)-_xlfn.NORM.DIST(AND(X$4&gt;=$E106,X$4&lt;=$G106)*(W$4-$E106+1),$I106/2,$L106,TRUE))/(1-2*_xlfn.NORM.DIST(0,$I106/2,$L106,TRUE))*$C106+($J106="Steady Growth")*(AND(X$4&gt;=$E106,X$4&lt;=$G106)*((X$4-$E106+1)/($I106*($I106+1)/2)*$C106))+($J106="custom")*CustomCF!Q106</f>
        <v>0</v>
      </c>
      <c r="Y106" s="19">
        <f>($J106="Bell Curve")*(_xlfn.NORM.DIST(AND(Y$4&gt;=$E106,Y$4&lt;=$G106)*(Y$4-$E106+1),$I106/2,$L106,TRUE)-_xlfn.NORM.DIST(AND(Y$4&gt;=$E106,Y$4&lt;=$G106)*(X$4-$E106+1),$I106/2,$L106,TRUE))/(1-2*_xlfn.NORM.DIST(0,$I106/2,$L106,TRUE))*$C106+($J106="Steady Growth")*(AND(Y$4&gt;=$E106,Y$4&lt;=$G106)*((Y$4-$E106+1)/($I106*($I106+1)/2)*$C106))+($J106="custom")*CustomCF!R106</f>
        <v>0</v>
      </c>
      <c r="Z106" s="19">
        <f>($J106="Bell Curve")*(_xlfn.NORM.DIST(AND(Z$4&gt;=$E106,Z$4&lt;=$G106)*(Z$4-$E106+1),$I106/2,$L106,TRUE)-_xlfn.NORM.DIST(AND(Z$4&gt;=$E106,Z$4&lt;=$G106)*(Y$4-$E106+1),$I106/2,$L106,TRUE))/(1-2*_xlfn.NORM.DIST(0,$I106/2,$L106,TRUE))*$C106+($J106="Steady Growth")*(AND(Z$4&gt;=$E106,Z$4&lt;=$G106)*((Z$4-$E106+1)/($I106*($I106+1)/2)*$C106))+($J106="custom")*CustomCF!S106</f>
        <v>0</v>
      </c>
      <c r="AA106" s="19">
        <f>($J106="Bell Curve")*(_xlfn.NORM.DIST(AND(AA$4&gt;=$E106,AA$4&lt;=$G106)*(AA$4-$E106+1),$I106/2,$L106,TRUE)-_xlfn.NORM.DIST(AND(AA$4&gt;=$E106,AA$4&lt;=$G106)*(Z$4-$E106+1),$I106/2,$L106,TRUE))/(1-2*_xlfn.NORM.DIST(0,$I106/2,$L106,TRUE))*$C106+($J106="Steady Growth")*(AND(AA$4&gt;=$E106,AA$4&lt;=$G106)*((AA$4-$E106+1)/($I106*($I106+1)/2)*$C106))+($J106="custom")*CustomCF!T106</f>
        <v>0</v>
      </c>
      <c r="AB106" s="19">
        <f>($J106="Bell Curve")*(_xlfn.NORM.DIST(AND(AB$4&gt;=$E106,AB$4&lt;=$G106)*(AB$4-$E106+1),$I106/2,$L106,TRUE)-_xlfn.NORM.DIST(AND(AB$4&gt;=$E106,AB$4&lt;=$G106)*(AA$4-$E106+1),$I106/2,$L106,TRUE))/(1-2*_xlfn.NORM.DIST(0,$I106/2,$L106,TRUE))*$C106+($J106="Steady Growth")*(AND(AB$4&gt;=$E106,AB$4&lt;=$G106)*((AB$4-$E106+1)/($I106*($I106+1)/2)*$C106))+($J106="custom")*CustomCF!U106</f>
        <v>0</v>
      </c>
      <c r="AC106" s="19">
        <f>($J106="Bell Curve")*(_xlfn.NORM.DIST(AND(AC$4&gt;=$E106,AC$4&lt;=$G106)*(AC$4-$E106+1),$I106/2,$L106,TRUE)-_xlfn.NORM.DIST(AND(AC$4&gt;=$E106,AC$4&lt;=$G106)*(AB$4-$E106+1),$I106/2,$L106,TRUE))/(1-2*_xlfn.NORM.DIST(0,$I106/2,$L106,TRUE))*$C106+($J106="Steady Growth")*(AND(AC$4&gt;=$E106,AC$4&lt;=$G106)*((AC$4-$E106+1)/($I106*($I106+1)/2)*$C106))+($J106="custom")*CustomCF!V106</f>
        <v>0</v>
      </c>
      <c r="AD106" s="19">
        <f>($J106="Bell Curve")*(_xlfn.NORM.DIST(AND(AD$4&gt;=$E106,AD$4&lt;=$G106)*(AD$4-$E106+1),$I106/2,$L106,TRUE)-_xlfn.NORM.DIST(AND(AD$4&gt;=$E106,AD$4&lt;=$G106)*(AC$4-$E106+1),$I106/2,$L106,TRUE))/(1-2*_xlfn.NORM.DIST(0,$I106/2,$L106,TRUE))*$C106+($J106="Steady Growth")*(AND(AD$4&gt;=$E106,AD$4&lt;=$G106)*((AD$4-$E106+1)/($I106*($I106+1)/2)*$C106))+($J106="custom")*CustomCF!W106</f>
        <v>0</v>
      </c>
      <c r="AE106" s="19">
        <f>($J106="Bell Curve")*(_xlfn.NORM.DIST(AND(AE$4&gt;=$E106,AE$4&lt;=$G106)*(AE$4-$E106+1),$I106/2,$L106,TRUE)-_xlfn.NORM.DIST(AND(AE$4&gt;=$E106,AE$4&lt;=$G106)*(AD$4-$E106+1),$I106/2,$L106,TRUE))/(1-2*_xlfn.NORM.DIST(0,$I106/2,$L106,TRUE))*$C106+($J106="Steady Growth")*(AND(AE$4&gt;=$E106,AE$4&lt;=$G106)*((AE$4-$E106+1)/($I106*($I106+1)/2)*$C106))+($J106="custom")*CustomCF!X106</f>
        <v>0</v>
      </c>
      <c r="AF106" s="19">
        <f>($J106="Bell Curve")*(_xlfn.NORM.DIST(AND(AF$4&gt;=$E106,AF$4&lt;=$G106)*(AF$4-$E106+1),$I106/2,$L106,TRUE)-_xlfn.NORM.DIST(AND(AF$4&gt;=$E106,AF$4&lt;=$G106)*(AE$4-$E106+1),$I106/2,$L106,TRUE))/(1-2*_xlfn.NORM.DIST(0,$I106/2,$L106,TRUE))*$C106+($J106="Steady Growth")*(AND(AF$4&gt;=$E106,AF$4&lt;=$G106)*((AF$4-$E106+1)/($I106*($I106+1)/2)*$C106))+($J106="custom")*CustomCF!Y106</f>
        <v>0</v>
      </c>
      <c r="AG106" s="19">
        <f>($J106="Bell Curve")*(_xlfn.NORM.DIST(AND(AG$4&gt;=$E106,AG$4&lt;=$G106)*(AG$4-$E106+1),$I106/2,$L106,TRUE)-_xlfn.NORM.DIST(AND(AG$4&gt;=$E106,AG$4&lt;=$G106)*(AF$4-$E106+1),$I106/2,$L106,TRUE))/(1-2*_xlfn.NORM.DIST(0,$I106/2,$L106,TRUE))*$C106+($J106="Steady Growth")*(AND(AG$4&gt;=$E106,AG$4&lt;=$G106)*((AG$4-$E106+1)/($I106*($I106+1)/2)*$C106))+($J106="custom")*CustomCF!Z106</f>
        <v>0</v>
      </c>
      <c r="AH106" s="19">
        <f>($J106="Bell Curve")*(_xlfn.NORM.DIST(AND(AH$4&gt;=$E106,AH$4&lt;=$G106)*(AH$4-$E106+1),$I106/2,$L106,TRUE)-_xlfn.NORM.DIST(AND(AH$4&gt;=$E106,AH$4&lt;=$G106)*(AG$4-$E106+1),$I106/2,$L106,TRUE))/(1-2*_xlfn.NORM.DIST(0,$I106/2,$L106,TRUE))*$C106+($J106="Steady Growth")*(AND(AH$4&gt;=$E106,AH$4&lt;=$G106)*((AH$4-$E106+1)/($I106*($I106+1)/2)*$C106))+($J106="custom")*CustomCF!AA106</f>
        <v>0</v>
      </c>
      <c r="AI106" s="19">
        <f>($J106="Bell Curve")*(_xlfn.NORM.DIST(AND(AI$4&gt;=$E106,AI$4&lt;=$G106)*(AI$4-$E106+1),$I106/2,$L106,TRUE)-_xlfn.NORM.DIST(AND(AI$4&gt;=$E106,AI$4&lt;=$G106)*(AH$4-$E106+1),$I106/2,$L106,TRUE))/(1-2*_xlfn.NORM.DIST(0,$I106/2,$L106,TRUE))*$C106+($J106="Steady Growth")*(AND(AI$4&gt;=$E106,AI$4&lt;=$G106)*((AI$4-$E106+1)/($I106*($I106+1)/2)*$C106))+($J106="custom")*CustomCF!AB106</f>
        <v>0</v>
      </c>
      <c r="AJ106" s="19">
        <f>($J106="Bell Curve")*(_xlfn.NORM.DIST(AND(AJ$4&gt;=$E106,AJ$4&lt;=$G106)*(AJ$4-$E106+1),$I106/2,$L106,TRUE)-_xlfn.NORM.DIST(AND(AJ$4&gt;=$E106,AJ$4&lt;=$G106)*(AI$4-$E106+1),$I106/2,$L106,TRUE))/(1-2*_xlfn.NORM.DIST(0,$I106/2,$L106,TRUE))*$C106+($J106="Steady Growth")*(AND(AJ$4&gt;=$E106,AJ$4&lt;=$G106)*((AJ$4-$E106+1)/($I106*($I106+1)/2)*$C106))+($J106="custom")*CustomCF!AC106</f>
        <v>0</v>
      </c>
      <c r="AK106" s="19">
        <f>($J106="Bell Curve")*(_xlfn.NORM.DIST(AND(AK$4&gt;=$E106,AK$4&lt;=$G106)*(AK$4-$E106+1),$I106/2,$L106,TRUE)-_xlfn.NORM.DIST(AND(AK$4&gt;=$E106,AK$4&lt;=$G106)*(AJ$4-$E106+1),$I106/2,$L106,TRUE))/(1-2*_xlfn.NORM.DIST(0,$I106/2,$L106,TRUE))*$C106+($J106="Steady Growth")*(AND(AK$4&gt;=$E106,AK$4&lt;=$G106)*((AK$4-$E106+1)/($I106*($I106+1)/2)*$C106))+($J106="custom")*CustomCF!AD106</f>
        <v>0</v>
      </c>
      <c r="AL106" s="19">
        <f>($J106="Bell Curve")*(_xlfn.NORM.DIST(AND(AL$4&gt;=$E106,AL$4&lt;=$G106)*(AL$4-$E106+1),$I106/2,$L106,TRUE)-_xlfn.NORM.DIST(AND(AL$4&gt;=$E106,AL$4&lt;=$G106)*(AK$4-$E106+1),$I106/2,$L106,TRUE))/(1-2*_xlfn.NORM.DIST(0,$I106/2,$L106,TRUE))*$C106+($J106="Steady Growth")*(AND(AL$4&gt;=$E106,AL$4&lt;=$G106)*((AL$4-$E106+1)/($I106*($I106+1)/2)*$C106))+($J106="custom")*CustomCF!AE106</f>
        <v>0</v>
      </c>
      <c r="AM106" s="19">
        <f>($J106="Bell Curve")*(_xlfn.NORM.DIST(AND(AM$4&gt;=$E106,AM$4&lt;=$G106)*(AM$4-$E106+1),$I106/2,$L106,TRUE)-_xlfn.NORM.DIST(AND(AM$4&gt;=$E106,AM$4&lt;=$G106)*(AL$4-$E106+1),$I106/2,$L106,TRUE))/(1-2*_xlfn.NORM.DIST(0,$I106/2,$L106,TRUE))*$C106+($J106="Steady Growth")*(AND(AM$4&gt;=$E106,AM$4&lt;=$G106)*((AM$4-$E106+1)/($I106*($I106+1)/2)*$C106))+($J106="custom")*CustomCF!AF106</f>
        <v>0</v>
      </c>
      <c r="AN106" s="19">
        <f>($J106="Bell Curve")*(_xlfn.NORM.DIST(AND(AN$4&gt;=$E106,AN$4&lt;=$G106)*(AN$4-$E106+1),$I106/2,$L106,TRUE)-_xlfn.NORM.DIST(AND(AN$4&gt;=$E106,AN$4&lt;=$G106)*(AM$4-$E106+1),$I106/2,$L106,TRUE))/(1-2*_xlfn.NORM.DIST(0,$I106/2,$L106,TRUE))*$C106+($J106="Steady Growth")*(AND(AN$4&gt;=$E106,AN$4&lt;=$G106)*((AN$4-$E106+1)/($I106*($I106+1)/2)*$C106))+($J106="custom")*CustomCF!AG106</f>
        <v>0</v>
      </c>
      <c r="AO106" s="19">
        <f>($J106="Bell Curve")*(_xlfn.NORM.DIST(AND(AO$4&gt;=$E106,AO$4&lt;=$G106)*(AO$4-$E106+1),$I106/2,$L106,TRUE)-_xlfn.NORM.DIST(AND(AO$4&gt;=$E106,AO$4&lt;=$G106)*(AN$4-$E106+1),$I106/2,$L106,TRUE))/(1-2*_xlfn.NORM.DIST(0,$I106/2,$L106,TRUE))*$C106+($J106="Steady Growth")*(AND(AO$4&gt;=$E106,AO$4&lt;=$G106)*((AO$4-$E106+1)/($I106*($I106+1)/2)*$C106))+($J106="custom")*CustomCF!AH106</f>
        <v>0</v>
      </c>
      <c r="AP106" s="19">
        <f>($J106="Bell Curve")*(_xlfn.NORM.DIST(AND(AP$4&gt;=$E106,AP$4&lt;=$G106)*(AP$4-$E106+1),$I106/2,$L106,TRUE)-_xlfn.NORM.DIST(AND(AP$4&gt;=$E106,AP$4&lt;=$G106)*(AO$4-$E106+1),$I106/2,$L106,TRUE))/(1-2*_xlfn.NORM.DIST(0,$I106/2,$L106,TRUE))*$C106+($J106="Steady Growth")*(AND(AP$4&gt;=$E106,AP$4&lt;=$G106)*((AP$4-$E106+1)/($I106*($I106+1)/2)*$C106))+($J106="custom")*CustomCF!AI106</f>
        <v>0</v>
      </c>
      <c r="AQ106" s="19">
        <f>($J106="Bell Curve")*(_xlfn.NORM.DIST(AND(AQ$4&gt;=$E106,AQ$4&lt;=$G106)*(AQ$4-$E106+1),$I106/2,$L106,TRUE)-_xlfn.NORM.DIST(AND(AQ$4&gt;=$E106,AQ$4&lt;=$G106)*(AP$4-$E106+1),$I106/2,$L106,TRUE))/(1-2*_xlfn.NORM.DIST(0,$I106/2,$L106,TRUE))*$C106+($J106="Steady Growth")*(AND(AQ$4&gt;=$E106,AQ$4&lt;=$G106)*((AQ$4-$E106+1)/($I106*($I106+1)/2)*$C106))+($J106="custom")*CustomCF!AJ106</f>
        <v>0</v>
      </c>
      <c r="AR106" s="19">
        <f>($J106="Bell Curve")*(_xlfn.NORM.DIST(AND(AR$4&gt;=$E106,AR$4&lt;=$G106)*(AR$4-$E106+1),$I106/2,$L106,TRUE)-_xlfn.NORM.DIST(AND(AR$4&gt;=$E106,AR$4&lt;=$G106)*(AQ$4-$E106+1),$I106/2,$L106,TRUE))/(1-2*_xlfn.NORM.DIST(0,$I106/2,$L106,TRUE))*$C106+($J106="Steady Growth")*(AND(AR$4&gt;=$E106,AR$4&lt;=$G106)*((AR$4-$E106+1)/($I106*($I106+1)/2)*$C106))+($J106="custom")*CustomCF!AK106</f>
        <v>0</v>
      </c>
      <c r="AS106" s="19">
        <f>($J106="Bell Curve")*(_xlfn.NORM.DIST(AND(AS$4&gt;=$E106,AS$4&lt;=$G106)*(AS$4-$E106+1),$I106/2,$L106,TRUE)-_xlfn.NORM.DIST(AND(AS$4&gt;=$E106,AS$4&lt;=$G106)*(AR$4-$E106+1),$I106/2,$L106,TRUE))/(1-2*_xlfn.NORM.DIST(0,$I106/2,$L106,TRUE))*$C106+($J106="Steady Growth")*(AND(AS$4&gt;=$E106,AS$4&lt;=$G106)*((AS$4-$E106+1)/($I106*($I106+1)/2)*$C106))+($J106="custom")*CustomCF!AL106</f>
        <v>0</v>
      </c>
      <c r="AT106" s="19">
        <f>($J106="Bell Curve")*(_xlfn.NORM.DIST(AND(AT$4&gt;=$E106,AT$4&lt;=$G106)*(AT$4-$E106+1),$I106/2,$L106,TRUE)-_xlfn.NORM.DIST(AND(AT$4&gt;=$E106,AT$4&lt;=$G106)*(AS$4-$E106+1),$I106/2,$L106,TRUE))/(1-2*_xlfn.NORM.DIST(0,$I106/2,$L106,TRUE))*$C106+($J106="Steady Growth")*(AND(AT$4&gt;=$E106,AT$4&lt;=$G106)*((AT$4-$E106+1)/($I106*($I106+1)/2)*$C106))+($J106="custom")*CustomCF!AM106</f>
        <v>0</v>
      </c>
      <c r="AU106" s="19">
        <f>($J106="Bell Curve")*(_xlfn.NORM.DIST(AND(AU$4&gt;=$E106,AU$4&lt;=$G106)*(AU$4-$E106+1),$I106/2,$L106,TRUE)-_xlfn.NORM.DIST(AND(AU$4&gt;=$E106,AU$4&lt;=$G106)*(AT$4-$E106+1),$I106/2,$L106,TRUE))/(1-2*_xlfn.NORM.DIST(0,$I106/2,$L106,TRUE))*$C106+($J106="Steady Growth")*(AND(AU$4&gt;=$E106,AU$4&lt;=$G106)*((AU$4-$E106+1)/($I106*($I106+1)/2)*$C106))+($J106="custom")*CustomCF!AN106</f>
        <v>0</v>
      </c>
      <c r="AV106" s="19">
        <f>($J106="Bell Curve")*(_xlfn.NORM.DIST(AND(AV$4&gt;=$E106,AV$4&lt;=$G106)*(AV$4-$E106+1),$I106/2,$L106,TRUE)-_xlfn.NORM.DIST(AND(AV$4&gt;=$E106,AV$4&lt;=$G106)*(AU$4-$E106+1),$I106/2,$L106,TRUE))/(1-2*_xlfn.NORM.DIST(0,$I106/2,$L106,TRUE))*$C106+($J106="Steady Growth")*(AND(AV$4&gt;=$E106,AV$4&lt;=$G106)*((AV$4-$E106+1)/($I106*($I106+1)/2)*$C106))+($J106="custom")*CustomCF!AO106</f>
        <v>0</v>
      </c>
      <c r="AW106" s="19">
        <f>($J106="Bell Curve")*(_xlfn.NORM.DIST(AND(AW$4&gt;=$E106,AW$4&lt;=$G106)*(AW$4-$E106+1),$I106/2,$L106,TRUE)-_xlfn.NORM.DIST(AND(AW$4&gt;=$E106,AW$4&lt;=$G106)*(AV$4-$E106+1),$I106/2,$L106,TRUE))/(1-2*_xlfn.NORM.DIST(0,$I106/2,$L106,TRUE))*$C106+($J106="Steady Growth")*(AND(AW$4&gt;=$E106,AW$4&lt;=$G106)*((AW$4-$E106+1)/($I106*($I106+1)/2)*$C106))+($J106="custom")*CustomCF!AP106</f>
        <v>0</v>
      </c>
      <c r="AX106" s="19">
        <f>($J106="Bell Curve")*(_xlfn.NORM.DIST(AND(AX$4&gt;=$E106,AX$4&lt;=$G106)*(AX$4-$E106+1),$I106/2,$L106,TRUE)-_xlfn.NORM.DIST(AND(AX$4&gt;=$E106,AX$4&lt;=$G106)*(AW$4-$E106+1),$I106/2,$L106,TRUE))/(1-2*_xlfn.NORM.DIST(0,$I106/2,$L106,TRUE))*$C106+($J106="Steady Growth")*(AND(AX$4&gt;=$E106,AX$4&lt;=$G106)*((AX$4-$E106+1)/($I106*($I106+1)/2)*$C106))+($J106="custom")*CustomCF!AQ106</f>
        <v>0</v>
      </c>
      <c r="AY106" s="19">
        <f>($J106="Bell Curve")*(_xlfn.NORM.DIST(AND(AY$4&gt;=$E106,AY$4&lt;=$G106)*(AY$4-$E106+1),$I106/2,$L106,TRUE)-_xlfn.NORM.DIST(AND(AY$4&gt;=$E106,AY$4&lt;=$G106)*(AX$4-$E106+1),$I106/2,$L106,TRUE))/(1-2*_xlfn.NORM.DIST(0,$I106/2,$L106,TRUE))*$C106+($J106="Steady Growth")*(AND(AY$4&gt;=$E106,AY$4&lt;=$G106)*((AY$4-$E106+1)/($I106*($I106+1)/2)*$C106))+($J106="custom")*CustomCF!AR106</f>
        <v>0</v>
      </c>
      <c r="AZ106" s="19">
        <f>($J106="Bell Curve")*(_xlfn.NORM.DIST(AND(AZ$4&gt;=$E106,AZ$4&lt;=$G106)*(AZ$4-$E106+1),$I106/2,$L106,TRUE)-_xlfn.NORM.DIST(AND(AZ$4&gt;=$E106,AZ$4&lt;=$G106)*(AY$4-$E106+1),$I106/2,$L106,TRUE))/(1-2*_xlfn.NORM.DIST(0,$I106/2,$L106,TRUE))*$C106+($J106="Steady Growth")*(AND(AZ$4&gt;=$E106,AZ$4&lt;=$G106)*((AZ$4-$E106+1)/($I106*($I106+1)/2)*$C106))+($J106="custom")*CustomCF!AS106</f>
        <v>0</v>
      </c>
      <c r="BA106" s="19">
        <f>($J106="Bell Curve")*(_xlfn.NORM.DIST(AND(BA$4&gt;=$E106,BA$4&lt;=$G106)*(BA$4-$E106+1),$I106/2,$L106,TRUE)-_xlfn.NORM.DIST(AND(BA$4&gt;=$E106,BA$4&lt;=$G106)*(AZ$4-$E106+1),$I106/2,$L106,TRUE))/(1-2*_xlfn.NORM.DIST(0,$I106/2,$L106,TRUE))*$C106+($J106="Steady Growth")*(AND(BA$4&gt;=$E106,BA$4&lt;=$G106)*((BA$4-$E106+1)/($I106*($I106+1)/2)*$C106))+($J106="custom")*CustomCF!AT106</f>
        <v>0</v>
      </c>
      <c r="BB106" s="19">
        <f>($J106="Bell Curve")*(_xlfn.NORM.DIST(AND(BB$4&gt;=$E106,BB$4&lt;=$G106)*(BB$4-$E106+1),$I106/2,$L106,TRUE)-_xlfn.NORM.DIST(AND(BB$4&gt;=$E106,BB$4&lt;=$G106)*(BA$4-$E106+1),$I106/2,$L106,TRUE))/(1-2*_xlfn.NORM.DIST(0,$I106/2,$L106,TRUE))*$C106+($J106="Steady Growth")*(AND(BB$4&gt;=$E106,BB$4&lt;=$G106)*((BB$4-$E106+1)/($I106*($I106+1)/2)*$C106))+($J106="custom")*CustomCF!AU106</f>
        <v>0</v>
      </c>
      <c r="BC106" s="19">
        <f>($J106="Bell Curve")*(_xlfn.NORM.DIST(AND(BC$4&gt;=$E106,BC$4&lt;=$G106)*(BC$4-$E106+1),$I106/2,$L106,TRUE)-_xlfn.NORM.DIST(AND(BC$4&gt;=$E106,BC$4&lt;=$G106)*(BB$4-$E106+1),$I106/2,$L106,TRUE))/(1-2*_xlfn.NORM.DIST(0,$I106/2,$L106,TRUE))*$C106+($J106="Steady Growth")*(AND(BC$4&gt;=$E106,BC$4&lt;=$G106)*((BC$4-$E106+1)/($I106*($I106+1)/2)*$C106))+($J106="custom")*CustomCF!AV106</f>
        <v>0</v>
      </c>
      <c r="BD106" s="19">
        <f>($J106="Bell Curve")*(_xlfn.NORM.DIST(AND(BD$4&gt;=$E106,BD$4&lt;=$G106)*(BD$4-$E106+1),$I106/2,$L106,TRUE)-_xlfn.NORM.DIST(AND(BD$4&gt;=$E106,BD$4&lt;=$G106)*(BC$4-$E106+1),$I106/2,$L106,TRUE))/(1-2*_xlfn.NORM.DIST(0,$I106/2,$L106,TRUE))*$C106+($J106="Steady Growth")*(AND(BD$4&gt;=$E106,BD$4&lt;=$G106)*((BD$4-$E106+1)/($I106*($I106+1)/2)*$C106))+($J106="custom")*CustomCF!AW106</f>
        <v>0</v>
      </c>
      <c r="BE106" s="19">
        <f>($J106="Bell Curve")*(_xlfn.NORM.DIST(AND(BE$4&gt;=$E106,BE$4&lt;=$G106)*(BE$4-$E106+1),$I106/2,$L106,TRUE)-_xlfn.NORM.DIST(AND(BE$4&gt;=$E106,BE$4&lt;=$G106)*(BD$4-$E106+1),$I106/2,$L106,TRUE))/(1-2*_xlfn.NORM.DIST(0,$I106/2,$L106,TRUE))*$C106+($J106="Steady Growth")*(AND(BE$4&gt;=$E106,BE$4&lt;=$G106)*((BE$4-$E106+1)/($I106*($I106+1)/2)*$C106))+($J106="custom")*CustomCF!AX106</f>
        <v>0</v>
      </c>
      <c r="BF106" s="19">
        <f>($J106="Bell Curve")*(_xlfn.NORM.DIST(AND(BF$4&gt;=$E106,BF$4&lt;=$G106)*(BF$4-$E106+1),$I106/2,$L106,TRUE)-_xlfn.NORM.DIST(AND(BF$4&gt;=$E106,BF$4&lt;=$G106)*(BE$4-$E106+1),$I106/2,$L106,TRUE))/(1-2*_xlfn.NORM.DIST(0,$I106/2,$L106,TRUE))*$C106+($J106="Steady Growth")*(AND(BF$4&gt;=$E106,BF$4&lt;=$G106)*((BF$4-$E106+1)/($I106*($I106+1)/2)*$C106))+($J106="custom")*CustomCF!AY106</f>
        <v>0</v>
      </c>
      <c r="BG106" s="19">
        <f>($J106="Bell Curve")*(_xlfn.NORM.DIST(AND(BG$4&gt;=$E106,BG$4&lt;=$G106)*(BG$4-$E106+1),$I106/2,$L106,TRUE)-_xlfn.NORM.DIST(AND(BG$4&gt;=$E106,BG$4&lt;=$G106)*(BF$4-$E106+1),$I106/2,$L106,TRUE))/(1-2*_xlfn.NORM.DIST(0,$I106/2,$L106,TRUE))*$C106+($J106="Steady Growth")*(AND(BG$4&gt;=$E106,BG$4&lt;=$G106)*((BG$4-$E106+1)/($I106*($I106+1)/2)*$C106))+($J106="custom")*CustomCF!AZ106</f>
        <v>0</v>
      </c>
      <c r="BH106" s="19">
        <f>($J106="Bell Curve")*(_xlfn.NORM.DIST(AND(BH$4&gt;=$E106,BH$4&lt;=$G106)*(BH$4-$E106+1),$I106/2,$L106,TRUE)-_xlfn.NORM.DIST(AND(BH$4&gt;=$E106,BH$4&lt;=$G106)*(BG$4-$E106+1),$I106/2,$L106,TRUE))/(1-2*_xlfn.NORM.DIST(0,$I106/2,$L106,TRUE))*$C106+($J106="Steady Growth")*(AND(BH$4&gt;=$E106,BH$4&lt;=$G106)*((BH$4-$E106+1)/($I106*($I106+1)/2)*$C106))+($J106="custom")*CustomCF!BA106</f>
        <v>0</v>
      </c>
      <c r="BI106" s="19">
        <f>($J106="Bell Curve")*(_xlfn.NORM.DIST(AND(BI$4&gt;=$E106,BI$4&lt;=$G106)*(BI$4-$E106+1),$I106/2,$L106,TRUE)-_xlfn.NORM.DIST(AND(BI$4&gt;=$E106,BI$4&lt;=$G106)*(BH$4-$E106+1),$I106/2,$L106,TRUE))/(1-2*_xlfn.NORM.DIST(0,$I106/2,$L106,TRUE))*$C106+($J106="Steady Growth")*(AND(BI$4&gt;=$E106,BI$4&lt;=$G106)*((BI$4-$E106+1)/($I106*($I106+1)/2)*$C106))+($J106="custom")*CustomCF!BB106</f>
        <v>0</v>
      </c>
      <c r="BJ106" s="19">
        <f>($J106="Bell Curve")*(_xlfn.NORM.DIST(AND(BJ$4&gt;=$E106,BJ$4&lt;=$G106)*(BJ$4-$E106+1),$I106/2,$L106,TRUE)-_xlfn.NORM.DIST(AND(BJ$4&gt;=$E106,BJ$4&lt;=$G106)*(BI$4-$E106+1),$I106/2,$L106,TRUE))/(1-2*_xlfn.NORM.DIST(0,$I106/2,$L106,TRUE))*$C106+($J106="Steady Growth")*(AND(BJ$4&gt;=$E106,BJ$4&lt;=$G106)*((BJ$4-$E106+1)/($I106*($I106+1)/2)*$C106))+($J106="custom")*CustomCF!BC106</f>
        <v>0</v>
      </c>
      <c r="BK106" s="19">
        <f>($J106="Bell Curve")*(_xlfn.NORM.DIST(AND(BK$4&gt;=$E106,BK$4&lt;=$G106)*(BK$4-$E106+1),$I106/2,$L106,TRUE)-_xlfn.NORM.DIST(AND(BK$4&gt;=$E106,BK$4&lt;=$G106)*(BJ$4-$E106+1),$I106/2,$L106,TRUE))/(1-2*_xlfn.NORM.DIST(0,$I106/2,$L106,TRUE))*$C106+($J106="Steady Growth")*(AND(BK$4&gt;=$E106,BK$4&lt;=$G106)*((BK$4-$E106+1)/($I106*($I106+1)/2)*$C106))+($J106="custom")*CustomCF!BD106</f>
        <v>0</v>
      </c>
      <c r="BL106" s="19">
        <f>($J106="Bell Curve")*(_xlfn.NORM.DIST(AND(BL$4&gt;=$E106,BL$4&lt;=$G106)*(BL$4-$E106+1),$I106/2,$L106,TRUE)-_xlfn.NORM.DIST(AND(BL$4&gt;=$E106,BL$4&lt;=$G106)*(BK$4-$E106+1),$I106/2,$L106,TRUE))/(1-2*_xlfn.NORM.DIST(0,$I106/2,$L106,TRUE))*$C106+($J106="Steady Growth")*(AND(BL$4&gt;=$E106,BL$4&lt;=$G106)*((BL$4-$E106+1)/($I106*($I106+1)/2)*$C106))+($J106="custom")*CustomCF!BE106</f>
        <v>0</v>
      </c>
      <c r="BM106" s="19">
        <f>($J106="Bell Curve")*(_xlfn.NORM.DIST(AND(BM$4&gt;=$E106,BM$4&lt;=$G106)*(BM$4-$E106+1),$I106/2,$L106,TRUE)-_xlfn.NORM.DIST(AND(BM$4&gt;=$E106,BM$4&lt;=$G106)*(BL$4-$E106+1),$I106/2,$L106,TRUE))/(1-2*_xlfn.NORM.DIST(0,$I106/2,$L106,TRUE))*$C106+($J106="Steady Growth")*(AND(BM$4&gt;=$E106,BM$4&lt;=$G106)*((BM$4-$E106+1)/($I106*($I106+1)/2)*$C106))+($J106="custom")*CustomCF!BF106</f>
        <v>0</v>
      </c>
      <c r="BN106" s="19">
        <f>($J106="Bell Curve")*(_xlfn.NORM.DIST(AND(BN$4&gt;=$E106,BN$4&lt;=$G106)*(BN$4-$E106+1),$I106/2,$L106,TRUE)-_xlfn.NORM.DIST(AND(BN$4&gt;=$E106,BN$4&lt;=$G106)*(BM$4-$E106+1),$I106/2,$L106,TRUE))/(1-2*_xlfn.NORM.DIST(0,$I106/2,$L106,TRUE))*$C106+($J106="Steady Growth")*(AND(BN$4&gt;=$E106,BN$4&lt;=$G106)*((BN$4-$E106+1)/($I106*($I106+1)/2)*$C106))+($J106="custom")*CustomCF!BG106</f>
        <v>0</v>
      </c>
      <c r="BO106" s="19">
        <f>($J106="Bell Curve")*(_xlfn.NORM.DIST(AND(BO$4&gt;=$E106,BO$4&lt;=$G106)*(BO$4-$E106+1),$I106/2,$L106,TRUE)-_xlfn.NORM.DIST(AND(BO$4&gt;=$E106,BO$4&lt;=$G106)*(BN$4-$E106+1),$I106/2,$L106,TRUE))/(1-2*_xlfn.NORM.DIST(0,$I106/2,$L106,TRUE))*$C106+($J106="Steady Growth")*(AND(BO$4&gt;=$E106,BO$4&lt;=$G106)*((BO$4-$E106+1)/($I106*($I106+1)/2)*$C106))+($J106="custom")*CustomCF!BH106</f>
        <v>0</v>
      </c>
      <c r="BP106" s="19">
        <f>($J106="Bell Curve")*(_xlfn.NORM.DIST(AND(BP$4&gt;=$E106,BP$4&lt;=$G106)*(BP$4-$E106+1),$I106/2,$L106,TRUE)-_xlfn.NORM.DIST(AND(BP$4&gt;=$E106,BP$4&lt;=$G106)*(BO$4-$E106+1),$I106/2,$L106,TRUE))/(1-2*_xlfn.NORM.DIST(0,$I106/2,$L106,TRUE))*$C106+($J106="Steady Growth")*(AND(BP$4&gt;=$E106,BP$4&lt;=$G106)*((BP$4-$E106+1)/($I106*($I106+1)/2)*$C106))+($J106="custom")*CustomCF!BI106</f>
        <v>0</v>
      </c>
      <c r="BQ106" s="19">
        <f>($J106="Bell Curve")*(_xlfn.NORM.DIST(AND(BQ$4&gt;=$E106,BQ$4&lt;=$G106)*(BQ$4-$E106+1),$I106/2,$L106,TRUE)-_xlfn.NORM.DIST(AND(BQ$4&gt;=$E106,BQ$4&lt;=$G106)*(BP$4-$E106+1),$I106/2,$L106,TRUE))/(1-2*_xlfn.NORM.DIST(0,$I106/2,$L106,TRUE))*$C106+($J106="Steady Growth")*(AND(BQ$4&gt;=$E106,BQ$4&lt;=$G106)*((BQ$4-$E106+1)/($I106*($I106+1)/2)*$C106))+($J106="custom")*CustomCF!BJ106</f>
        <v>0</v>
      </c>
      <c r="BR106" s="19">
        <f>($J106="Bell Curve")*(_xlfn.NORM.DIST(AND(BR$4&gt;=$E106,BR$4&lt;=$G106)*(BR$4-$E106+1),$I106/2,$L106,TRUE)-_xlfn.NORM.DIST(AND(BR$4&gt;=$E106,BR$4&lt;=$G106)*(BQ$4-$E106+1),$I106/2,$L106,TRUE))/(1-2*_xlfn.NORM.DIST(0,$I106/2,$L106,TRUE))*$C106+($J106="Steady Growth")*(AND(BR$4&gt;=$E106,BR$4&lt;=$G106)*((BR$4-$E106+1)/($I106*($I106+1)/2)*$C106))+($J106="custom")*CustomCF!BK106</f>
        <v>0</v>
      </c>
      <c r="BS106" s="19">
        <f>($J106="Bell Curve")*(_xlfn.NORM.DIST(AND(BS$4&gt;=$E106,BS$4&lt;=$G106)*(BS$4-$E106+1),$I106/2,$L106,TRUE)-_xlfn.NORM.DIST(AND(BS$4&gt;=$E106,BS$4&lt;=$G106)*(BR$4-$E106+1),$I106/2,$L106,TRUE))/(1-2*_xlfn.NORM.DIST(0,$I106/2,$L106,TRUE))*$C106+($J106="Steady Growth")*(AND(BS$4&gt;=$E106,BS$4&lt;=$G106)*((BS$4-$E106+1)/($I106*($I106+1)/2)*$C106))+($J106="custom")*CustomCF!BL106</f>
        <v>0</v>
      </c>
      <c r="BT106" s="19">
        <f>($J106="Bell Curve")*(_xlfn.NORM.DIST(AND(BT$4&gt;=$E106,BT$4&lt;=$G106)*(BT$4-$E106+1),$I106/2,$L106,TRUE)-_xlfn.NORM.DIST(AND(BT$4&gt;=$E106,BT$4&lt;=$G106)*(BS$4-$E106+1),$I106/2,$L106,TRUE))/(1-2*_xlfn.NORM.DIST(0,$I106/2,$L106,TRUE))*$C106+($J106="Steady Growth")*(AND(BT$4&gt;=$E106,BT$4&lt;=$G106)*((BT$4-$E106+1)/($I106*($I106+1)/2)*$C106))+($J106="custom")*CustomCF!BM106</f>
        <v>0</v>
      </c>
      <c r="BU106" s="19">
        <f>($J106="Bell Curve")*(_xlfn.NORM.DIST(AND(BU$4&gt;=$E106,BU$4&lt;=$G106)*(BU$4-$E106+1),$I106/2,$L106,TRUE)-_xlfn.NORM.DIST(AND(BU$4&gt;=$E106,BU$4&lt;=$G106)*(BT$4-$E106+1),$I106/2,$L106,TRUE))/(1-2*_xlfn.NORM.DIST(0,$I106/2,$L106,TRUE))*$C106+($J106="Steady Growth")*(AND(BU$4&gt;=$E106,BU$4&lt;=$G106)*((BU$4-$E106+1)/($I106*($I106+1)/2)*$C106))+($J106="custom")*CustomCF!BN106</f>
        <v>0</v>
      </c>
      <c r="BV106" s="19">
        <f>($J106="Bell Curve")*(_xlfn.NORM.DIST(AND(BV$4&gt;=$E106,BV$4&lt;=$G106)*(BV$4-$E106+1),$I106/2,$L106,TRUE)-_xlfn.NORM.DIST(AND(BV$4&gt;=$E106,BV$4&lt;=$G106)*(BU$4-$E106+1),$I106/2,$L106,TRUE))/(1-2*_xlfn.NORM.DIST(0,$I106/2,$L106,TRUE))*$C106+($J106="Steady Growth")*(AND(BV$4&gt;=$E106,BV$4&lt;=$G106)*((BV$4-$E106+1)/($I106*($I106+1)/2)*$C106))+($J106="custom")*CustomCF!BO106</f>
        <v>0</v>
      </c>
      <c r="BW106" s="19">
        <f>($J106="Bell Curve")*(_xlfn.NORM.DIST(AND(BW$4&gt;=$E106,BW$4&lt;=$G106)*(BW$4-$E106+1),$I106/2,$L106,TRUE)-_xlfn.NORM.DIST(AND(BW$4&gt;=$E106,BW$4&lt;=$G106)*(BV$4-$E106+1),$I106/2,$L106,TRUE))/(1-2*_xlfn.NORM.DIST(0,$I106/2,$L106,TRUE))*$C106+($J106="Steady Growth")*(AND(BW$4&gt;=$E106,BW$4&lt;=$G106)*((BW$4-$E106+1)/($I106*($I106+1)/2)*$C106))+($J106="custom")*CustomCF!BP106</f>
        <v>0</v>
      </c>
      <c r="BX106" s="19">
        <f>($J106="Bell Curve")*(_xlfn.NORM.DIST(AND(BX$4&gt;=$E106,BX$4&lt;=$G106)*(BX$4-$E106+1),$I106/2,$L106,TRUE)-_xlfn.NORM.DIST(AND(BX$4&gt;=$E106,BX$4&lt;=$G106)*(BW$4-$E106+1),$I106/2,$L106,TRUE))/(1-2*_xlfn.NORM.DIST(0,$I106/2,$L106,TRUE))*$C106+($J106="Steady Growth")*(AND(BX$4&gt;=$E106,BX$4&lt;=$G106)*((BX$4-$E106+1)/($I106*($I106+1)/2)*$C106))+($J106="custom")*CustomCF!BQ106</f>
        <v>0</v>
      </c>
      <c r="BY106" s="19">
        <f>($J106="Bell Curve")*(_xlfn.NORM.DIST(AND(BY$4&gt;=$E106,BY$4&lt;=$G106)*(BY$4-$E106+1),$I106/2,$L106,TRUE)-_xlfn.NORM.DIST(AND(BY$4&gt;=$E106,BY$4&lt;=$G106)*(BX$4-$E106+1),$I106/2,$L106,TRUE))/(1-2*_xlfn.NORM.DIST(0,$I106/2,$L106,TRUE))*$C106+($J106="Steady Growth")*(AND(BY$4&gt;=$E106,BY$4&lt;=$G106)*((BY$4-$E106+1)/($I106*($I106+1)/2)*$C106))+($J106="custom")*CustomCF!BR106</f>
        <v>0</v>
      </c>
      <c r="BZ106" s="19">
        <f>($J106="Bell Curve")*(_xlfn.NORM.DIST(AND(BZ$4&gt;=$E106,BZ$4&lt;=$G106)*(BZ$4-$E106+1),$I106/2,$L106,TRUE)-_xlfn.NORM.DIST(AND(BZ$4&gt;=$E106,BZ$4&lt;=$G106)*(BY$4-$E106+1),$I106/2,$L106,TRUE))/(1-2*_xlfn.NORM.DIST(0,$I106/2,$L106,TRUE))*$C106+($J106="Steady Growth")*(AND(BZ$4&gt;=$E106,BZ$4&lt;=$G106)*((BZ$4-$E106+1)/($I106*($I106+1)/2)*$C106))+($J106="custom")*CustomCF!BS106</f>
        <v>0</v>
      </c>
      <c r="CA106" s="19">
        <f>($J106="Bell Curve")*(_xlfn.NORM.DIST(AND(CA$4&gt;=$E106,CA$4&lt;=$G106)*(CA$4-$E106+1),$I106/2,$L106,TRUE)-_xlfn.NORM.DIST(AND(CA$4&gt;=$E106,CA$4&lt;=$G106)*(BZ$4-$E106+1),$I106/2,$L106,TRUE))/(1-2*_xlfn.NORM.DIST(0,$I106/2,$L106,TRUE))*$C106+($J106="Steady Growth")*(AND(CA$4&gt;=$E106,CA$4&lt;=$G106)*((CA$4-$E106+1)/($I106*($I106+1)/2)*$C106))+($J106="custom")*CustomCF!BT106</f>
        <v>0</v>
      </c>
      <c r="CB106" s="19">
        <f>($J106="Bell Curve")*(_xlfn.NORM.DIST(AND(CB$4&gt;=$E106,CB$4&lt;=$G106)*(CB$4-$E106+1),$I106/2,$L106,TRUE)-_xlfn.NORM.DIST(AND(CB$4&gt;=$E106,CB$4&lt;=$G106)*(CA$4-$E106+1),$I106/2,$L106,TRUE))/(1-2*_xlfn.NORM.DIST(0,$I106/2,$L106,TRUE))*$C106+($J106="Steady Growth")*(AND(CB$4&gt;=$E106,CB$4&lt;=$G106)*((CB$4-$E106+1)/($I106*($I106+1)/2)*$C106))+($J106="custom")*CustomCF!BU106</f>
        <v>0</v>
      </c>
      <c r="CC106" s="19">
        <f>($J106="Bell Curve")*(_xlfn.NORM.DIST(AND(CC$4&gt;=$E106,CC$4&lt;=$G106)*(CC$4-$E106+1),$I106/2,$L106,TRUE)-_xlfn.NORM.DIST(AND(CC$4&gt;=$E106,CC$4&lt;=$G106)*(CB$4-$E106+1),$I106/2,$L106,TRUE))/(1-2*_xlfn.NORM.DIST(0,$I106/2,$L106,TRUE))*$C106+($J106="Steady Growth")*(AND(CC$4&gt;=$E106,CC$4&lt;=$G106)*((CC$4-$E106+1)/($I106*($I106+1)/2)*$C106))+($J106="custom")*CustomCF!BV106</f>
        <v>0</v>
      </c>
      <c r="CD106" s="19">
        <f>($J106="Bell Curve")*(_xlfn.NORM.DIST(AND(CD$4&gt;=$E106,CD$4&lt;=$G106)*(CD$4-$E106+1),$I106/2,$L106,TRUE)-_xlfn.NORM.DIST(AND(CD$4&gt;=$E106,CD$4&lt;=$G106)*(CC$4-$E106+1),$I106/2,$L106,TRUE))/(1-2*_xlfn.NORM.DIST(0,$I106/2,$L106,TRUE))*$C106+($J106="Steady Growth")*(AND(CD$4&gt;=$E106,CD$4&lt;=$G106)*((CD$4-$E106+1)/($I106*($I106+1)/2)*$C106))+($J106="custom")*CustomCF!BW106</f>
        <v>0</v>
      </c>
      <c r="CE106" s="19">
        <f>($J106="Bell Curve")*(_xlfn.NORM.DIST(AND(CE$4&gt;=$E106,CE$4&lt;=$G106)*(CE$4-$E106+1),$I106/2,$L106,TRUE)-_xlfn.NORM.DIST(AND(CE$4&gt;=$E106,CE$4&lt;=$G106)*(CD$4-$E106+1),$I106/2,$L106,TRUE))/(1-2*_xlfn.NORM.DIST(0,$I106/2,$L106,TRUE))*$C106+($J106="Steady Growth")*(AND(CE$4&gt;=$E106,CE$4&lt;=$G106)*((CE$4-$E106+1)/($I106*($I106+1)/2)*$C106))+($J106="custom")*CustomCF!BX106</f>
        <v>0</v>
      </c>
      <c r="CF106" s="19">
        <f>($J106="Bell Curve")*(_xlfn.NORM.DIST(AND(CF$4&gt;=$E106,CF$4&lt;=$G106)*(CF$4-$E106+1),$I106/2,$L106,TRUE)-_xlfn.NORM.DIST(AND(CF$4&gt;=$E106,CF$4&lt;=$G106)*(CE$4-$E106+1),$I106/2,$L106,TRUE))/(1-2*_xlfn.NORM.DIST(0,$I106/2,$L106,TRUE))*$C106+($J106="Steady Growth")*(AND(CF$4&gt;=$E106,CF$4&lt;=$G106)*((CF$4-$E106+1)/($I106*($I106+1)/2)*$C106))+($J106="custom")*CustomCF!BY106</f>
        <v>0</v>
      </c>
      <c r="CG106" s="19">
        <f>($J106="Bell Curve")*(_xlfn.NORM.DIST(AND(CG$4&gt;=$E106,CG$4&lt;=$G106)*(CG$4-$E106+1),$I106/2,$L106,TRUE)-_xlfn.NORM.DIST(AND(CG$4&gt;=$E106,CG$4&lt;=$G106)*(CF$4-$E106+1),$I106/2,$L106,TRUE))/(1-2*_xlfn.NORM.DIST(0,$I106/2,$L106,TRUE))*$C106+($J106="Steady Growth")*(AND(CG$4&gt;=$E106,CG$4&lt;=$G106)*((CG$4-$E106+1)/($I106*($I106+1)/2)*$C106))+($J106="custom")*CustomCF!BZ106</f>
        <v>0</v>
      </c>
      <c r="CH106" s="19">
        <f>($J106="Bell Curve")*(_xlfn.NORM.DIST(AND(CH$4&gt;=$E106,CH$4&lt;=$G106)*(CH$4-$E106+1),$I106/2,$L106,TRUE)-_xlfn.NORM.DIST(AND(CH$4&gt;=$E106,CH$4&lt;=$G106)*(CG$4-$E106+1),$I106/2,$L106,TRUE))/(1-2*_xlfn.NORM.DIST(0,$I106/2,$L106,TRUE))*$C106+($J106="Steady Growth")*(AND(CH$4&gt;=$E106,CH$4&lt;=$G106)*((CH$4-$E106+1)/($I106*($I106+1)/2)*$C106))+($J106="custom")*CustomCF!CA106</f>
        <v>0</v>
      </c>
      <c r="CI106" s="19">
        <f>($J106="Bell Curve")*(_xlfn.NORM.DIST(AND(CI$4&gt;=$E106,CI$4&lt;=$G106)*(CI$4-$E106+1),$I106/2,$L106,TRUE)-_xlfn.NORM.DIST(AND(CI$4&gt;=$E106,CI$4&lt;=$G106)*(CH$4-$E106+1),$I106/2,$L106,TRUE))/(1-2*_xlfn.NORM.DIST(0,$I106/2,$L106,TRUE))*$C106+($J106="Steady Growth")*(AND(CI$4&gt;=$E106,CI$4&lt;=$G106)*((CI$4-$E106+1)/($I106*($I106+1)/2)*$C106))+($J106="custom")*CustomCF!CB106</f>
        <v>0</v>
      </c>
      <c r="CJ106" s="19">
        <f>($J106="Bell Curve")*(_xlfn.NORM.DIST(AND(CJ$4&gt;=$E106,CJ$4&lt;=$G106)*(CJ$4-$E106+1),$I106/2,$L106,TRUE)-_xlfn.NORM.DIST(AND(CJ$4&gt;=$E106,CJ$4&lt;=$G106)*(CI$4-$E106+1),$I106/2,$L106,TRUE))/(1-2*_xlfn.NORM.DIST(0,$I106/2,$L106,TRUE))*$C106+($J106="Steady Growth")*(AND(CJ$4&gt;=$E106,CJ$4&lt;=$G106)*((CJ$4-$E106+1)/($I106*($I106+1)/2)*$C106))+($J106="custom")*CustomCF!CC106</f>
        <v>0</v>
      </c>
      <c r="CK106" s="19">
        <f>($J106="Bell Curve")*(_xlfn.NORM.DIST(AND(CK$4&gt;=$E106,CK$4&lt;=$G106)*(CK$4-$E106+1),$I106/2,$L106,TRUE)-_xlfn.NORM.DIST(AND(CK$4&gt;=$E106,CK$4&lt;=$G106)*(CJ$4-$E106+1),$I106/2,$L106,TRUE))/(1-2*_xlfn.NORM.DIST(0,$I106/2,$L106,TRUE))*$C106+($J106="Steady Growth")*(AND(CK$4&gt;=$E106,CK$4&lt;=$G106)*((CK$4-$E106+1)/($I106*($I106+1)/2)*$C106))+($J106="custom")*CustomCF!CD106</f>
        <v>0</v>
      </c>
      <c r="CL106" s="19">
        <f>($J106="Bell Curve")*(_xlfn.NORM.DIST(AND(CL$4&gt;=$E106,CL$4&lt;=$G106)*(CL$4-$E106+1),$I106/2,$L106,TRUE)-_xlfn.NORM.DIST(AND(CL$4&gt;=$E106,CL$4&lt;=$G106)*(CK$4-$E106+1),$I106/2,$L106,TRUE))/(1-2*_xlfn.NORM.DIST(0,$I106/2,$L106,TRUE))*$C106+($J106="Steady Growth")*(AND(CL$4&gt;=$E106,CL$4&lt;=$G106)*((CL$4-$E106+1)/($I106*($I106+1)/2)*$C106))+($J106="custom")*CustomCF!CE106</f>
        <v>0</v>
      </c>
      <c r="CM106" s="19">
        <f>($J106="Bell Curve")*(_xlfn.NORM.DIST(AND(CM$4&gt;=$E106,CM$4&lt;=$G106)*(CM$4-$E106+1),$I106/2,$L106,TRUE)-_xlfn.NORM.DIST(AND(CM$4&gt;=$E106,CM$4&lt;=$G106)*(CL$4-$E106+1),$I106/2,$L106,TRUE))/(1-2*_xlfn.NORM.DIST(0,$I106/2,$L106,TRUE))*$C106+($J106="Steady Growth")*(AND(CM$4&gt;=$E106,CM$4&lt;=$G106)*((CM$4-$E106+1)/($I106*($I106+1)/2)*$C106))+($J106="custom")*CustomCF!CF106</f>
        <v>0</v>
      </c>
      <c r="CN106" s="19">
        <f>($J106="Bell Curve")*(_xlfn.NORM.DIST(AND(CN$4&gt;=$E106,CN$4&lt;=$G106)*(CN$4-$E106+1),$I106/2,$L106,TRUE)-_xlfn.NORM.DIST(AND(CN$4&gt;=$E106,CN$4&lt;=$G106)*(CM$4-$E106+1),$I106/2,$L106,TRUE))/(1-2*_xlfn.NORM.DIST(0,$I106/2,$L106,TRUE))*$C106+($J106="Steady Growth")*(AND(CN$4&gt;=$E106,CN$4&lt;=$G106)*((CN$4-$E106+1)/($I106*($I106+1)/2)*$C106))+($J106="custom")*CustomCF!CG106</f>
        <v>0</v>
      </c>
      <c r="CO106" s="19">
        <f>($J106="Bell Curve")*(_xlfn.NORM.DIST(AND(CO$4&gt;=$E106,CO$4&lt;=$G106)*(CO$4-$E106+1),$I106/2,$L106,TRUE)-_xlfn.NORM.DIST(AND(CO$4&gt;=$E106,CO$4&lt;=$G106)*(CN$4-$E106+1),$I106/2,$L106,TRUE))/(1-2*_xlfn.NORM.DIST(0,$I106/2,$L106,TRUE))*$C106+($J106="Steady Growth")*(AND(CO$4&gt;=$E106,CO$4&lt;=$G106)*((CO$4-$E106+1)/($I106*($I106+1)/2)*$C106))+($J106="custom")*CustomCF!CH106</f>
        <v>0</v>
      </c>
      <c r="CP106" s="19">
        <f>($J106="Bell Curve")*(_xlfn.NORM.DIST(AND(CP$4&gt;=$E106,CP$4&lt;=$G106)*(CP$4-$E106+1),$I106/2,$L106,TRUE)-_xlfn.NORM.DIST(AND(CP$4&gt;=$E106,CP$4&lt;=$G106)*(CO$4-$E106+1),$I106/2,$L106,TRUE))/(1-2*_xlfn.NORM.DIST(0,$I106/2,$L106,TRUE))*$C106+($J106="Steady Growth")*(AND(CP$4&gt;=$E106,CP$4&lt;=$G106)*((CP$4-$E106+1)/($I106*($I106+1)/2)*$C106))+($J106="custom")*CustomCF!CI106</f>
        <v>0</v>
      </c>
      <c r="CQ106" s="19">
        <f>($J106="Bell Curve")*(_xlfn.NORM.DIST(AND(CQ$4&gt;=$E106,CQ$4&lt;=$G106)*(CQ$4-$E106+1),$I106/2,$L106,TRUE)-_xlfn.NORM.DIST(AND(CQ$4&gt;=$E106,CQ$4&lt;=$G106)*(CP$4-$E106+1),$I106/2,$L106,TRUE))/(1-2*_xlfn.NORM.DIST(0,$I106/2,$L106,TRUE))*$C106+($J106="Steady Growth")*(AND(CQ$4&gt;=$E106,CQ$4&lt;=$G106)*((CQ$4-$E106+1)/($I106*($I106+1)/2)*$C106))+($J106="custom")*CustomCF!CJ106</f>
        <v>0</v>
      </c>
      <c r="CR106" s="19">
        <f>($J106="Bell Curve")*(_xlfn.NORM.DIST(AND(CR$4&gt;=$E106,CR$4&lt;=$G106)*(CR$4-$E106+1),$I106/2,$L106,TRUE)-_xlfn.NORM.DIST(AND(CR$4&gt;=$E106,CR$4&lt;=$G106)*(CQ$4-$E106+1),$I106/2,$L106,TRUE))/(1-2*_xlfn.NORM.DIST(0,$I106/2,$L106,TRUE))*$C106+($J106="Steady Growth")*(AND(CR$4&gt;=$E106,CR$4&lt;=$G106)*((CR$4-$E106+1)/($I106*($I106+1)/2)*$C106))+($J106="custom")*CustomCF!CK106</f>
        <v>0</v>
      </c>
      <c r="CS106" s="19">
        <f>($J106="Bell Curve")*(_xlfn.NORM.DIST(AND(CS$4&gt;=$E106,CS$4&lt;=$G106)*(CS$4-$E106+1),$I106/2,$L106,TRUE)-_xlfn.NORM.DIST(AND(CS$4&gt;=$E106,CS$4&lt;=$G106)*(CR$4-$E106+1),$I106/2,$L106,TRUE))/(1-2*_xlfn.NORM.DIST(0,$I106/2,$L106,TRUE))*$C106+($J106="Steady Growth")*(AND(CS$4&gt;=$E106,CS$4&lt;=$G106)*((CS$4-$E106+1)/($I106*($I106+1)/2)*$C106))+($J106="custom")*CustomCF!CL106</f>
        <v>0</v>
      </c>
      <c r="CT106" s="19">
        <f>($J106="Bell Curve")*(_xlfn.NORM.DIST(AND(CT$4&gt;=$E106,CT$4&lt;=$G106)*(CT$4-$E106+1),$I106/2,$L106,TRUE)-_xlfn.NORM.DIST(AND(CT$4&gt;=$E106,CT$4&lt;=$G106)*(CS$4-$E106+1),$I106/2,$L106,TRUE))/(1-2*_xlfn.NORM.DIST(0,$I106/2,$L106,TRUE))*$C106+($J106="Steady Growth")*(AND(CT$4&gt;=$E106,CT$4&lt;=$G106)*((CT$4-$E106+1)/($I106*($I106+1)/2)*$C106))+($J106="custom")*CustomCF!CM106</f>
        <v>0</v>
      </c>
      <c r="CU106" s="19">
        <f>($J106="Bell Curve")*(_xlfn.NORM.DIST(AND(CU$4&gt;=$E106,CU$4&lt;=$G106)*(CU$4-$E106+1),$I106/2,$L106,TRUE)-_xlfn.NORM.DIST(AND(CU$4&gt;=$E106,CU$4&lt;=$G106)*(CT$4-$E106+1),$I106/2,$L106,TRUE))/(1-2*_xlfn.NORM.DIST(0,$I106/2,$L106,TRUE))*$C106+($J106="Steady Growth")*(AND(CU$4&gt;=$E106,CU$4&lt;=$G106)*((CU$4-$E106+1)/($I106*($I106+1)/2)*$C106))+($J106="custom")*CustomCF!CN106</f>
        <v>0</v>
      </c>
      <c r="CV106" s="19">
        <f>($J106="Bell Curve")*(_xlfn.NORM.DIST(AND(CV$4&gt;=$E106,CV$4&lt;=$G106)*(CV$4-$E106+1),$I106/2,$L106,TRUE)-_xlfn.NORM.DIST(AND(CV$4&gt;=$E106,CV$4&lt;=$G106)*(CU$4-$E106+1),$I106/2,$L106,TRUE))/(1-2*_xlfn.NORM.DIST(0,$I106/2,$L106,TRUE))*$C106+($J106="Steady Growth")*(AND(CV$4&gt;=$E106,CV$4&lt;=$G106)*((CV$4-$E106+1)/($I106*($I106+1)/2)*$C106))+($J106="custom")*CustomCF!CO106</f>
        <v>0</v>
      </c>
      <c r="CW106" s="19">
        <f>($J106="Bell Curve")*(_xlfn.NORM.DIST(AND(CW$4&gt;=$E106,CW$4&lt;=$G106)*(CW$4-$E106+1),$I106/2,$L106,TRUE)-_xlfn.NORM.DIST(AND(CW$4&gt;=$E106,CW$4&lt;=$G106)*(CV$4-$E106+1),$I106/2,$L106,TRUE))/(1-2*_xlfn.NORM.DIST(0,$I106/2,$L106,TRUE))*$C106+($J106="Steady Growth")*(AND(CW$4&gt;=$E106,CW$4&lt;=$G106)*((CW$4-$E106+1)/($I106*($I106+1)/2)*$C106))+($J106="custom")*CustomCF!CP106</f>
        <v>0</v>
      </c>
      <c r="CX106" s="19">
        <f>($J106="Bell Curve")*(_xlfn.NORM.DIST(AND(CX$4&gt;=$E106,CX$4&lt;=$G106)*(CX$4-$E106+1),$I106/2,$L106,TRUE)-_xlfn.NORM.DIST(AND(CX$4&gt;=$E106,CX$4&lt;=$G106)*(CW$4-$E106+1),$I106/2,$L106,TRUE))/(1-2*_xlfn.NORM.DIST(0,$I106/2,$L106,TRUE))*$C106+($J106="Steady Growth")*(AND(CX$4&gt;=$E106,CX$4&lt;=$G106)*((CX$4-$E106+1)/($I106*($I106+1)/2)*$C106))+($J106="custom")*CustomCF!CQ106</f>
        <v>0</v>
      </c>
      <c r="CY106" s="19">
        <f>($J106="Bell Curve")*(_xlfn.NORM.DIST(AND(CY$4&gt;=$E106,CY$4&lt;=$G106)*(CY$4-$E106+1),$I106/2,$L106,TRUE)-_xlfn.NORM.DIST(AND(CY$4&gt;=$E106,CY$4&lt;=$G106)*(CX$4-$E106+1),$I106/2,$L106,TRUE))/(1-2*_xlfn.NORM.DIST(0,$I106/2,$L106,TRUE))*$C106+($J106="Steady Growth")*(AND(CY$4&gt;=$E106,CY$4&lt;=$G106)*((CY$4-$E106+1)/($I106*($I106+1)/2)*$C106))+($J106="custom")*CustomCF!CR106</f>
        <v>0</v>
      </c>
      <c r="CZ106" s="19">
        <f>($J106="Bell Curve")*(_xlfn.NORM.DIST(AND(CZ$4&gt;=$E106,CZ$4&lt;=$G106)*(CZ$4-$E106+1),$I106/2,$L106,TRUE)-_xlfn.NORM.DIST(AND(CZ$4&gt;=$E106,CZ$4&lt;=$G106)*(CY$4-$E106+1),$I106/2,$L106,TRUE))/(1-2*_xlfn.NORM.DIST(0,$I106/2,$L106,TRUE))*$C106+($J106="Steady Growth")*(AND(CZ$4&gt;=$E106,CZ$4&lt;=$G106)*((CZ$4-$E106+1)/($I106*($I106+1)/2)*$C106))+($J106="custom")*CustomCF!CS106</f>
        <v>0</v>
      </c>
      <c r="DA106" s="19">
        <f>($J106="Bell Curve")*(_xlfn.NORM.DIST(AND(DA$4&gt;=$E106,DA$4&lt;=$G106)*(DA$4-$E106+1),$I106/2,$L106,TRUE)-_xlfn.NORM.DIST(AND(DA$4&gt;=$E106,DA$4&lt;=$G106)*(CZ$4-$E106+1),$I106/2,$L106,TRUE))/(1-2*_xlfn.NORM.DIST(0,$I106/2,$L106,TRUE))*$C106+($J106="Steady Growth")*(AND(DA$4&gt;=$E106,DA$4&lt;=$G106)*((DA$4-$E106+1)/($I106*($I106+1)/2)*$C106))+($J106="custom")*CustomCF!CT106</f>
        <v>0</v>
      </c>
      <c r="DB106" s="19">
        <f>($J106="Bell Curve")*(_xlfn.NORM.DIST(AND(DB$4&gt;=$E106,DB$4&lt;=$G106)*(DB$4-$E106+1),$I106/2,$L106,TRUE)-_xlfn.NORM.DIST(AND(DB$4&gt;=$E106,DB$4&lt;=$G106)*(DA$4-$E106+1),$I106/2,$L106,TRUE))/(1-2*_xlfn.NORM.DIST(0,$I106/2,$L106,TRUE))*$C106+($J106="Steady Growth")*(AND(DB$4&gt;=$E106,DB$4&lt;=$G106)*((DB$4-$E106+1)/($I106*($I106+1)/2)*$C106))+($J106="custom")*CustomCF!CU106</f>
        <v>0</v>
      </c>
      <c r="DC106" s="19">
        <f>($J106="Bell Curve")*(_xlfn.NORM.DIST(AND(DC$4&gt;=$E106,DC$4&lt;=$G106)*(DC$4-$E106+1),$I106/2,$L106,TRUE)-_xlfn.NORM.DIST(AND(DC$4&gt;=$E106,DC$4&lt;=$G106)*(DB$4-$E106+1),$I106/2,$L106,TRUE))/(1-2*_xlfn.NORM.DIST(0,$I106/2,$L106,TRUE))*$C106+($J106="Steady Growth")*(AND(DC$4&gt;=$E106,DC$4&lt;=$G106)*((DC$4-$E106+1)/($I106*($I106+1)/2)*$C106))+($J106="custom")*CustomCF!CV106</f>
        <v>0</v>
      </c>
      <c r="DD106" s="19">
        <f>($J106="Bell Curve")*(_xlfn.NORM.DIST(AND(DD$4&gt;=$E106,DD$4&lt;=$G106)*(DD$4-$E106+1),$I106/2,$L106,TRUE)-_xlfn.NORM.DIST(AND(DD$4&gt;=$E106,DD$4&lt;=$G106)*(DC$4-$E106+1),$I106/2,$L106,TRUE))/(1-2*_xlfn.NORM.DIST(0,$I106/2,$L106,TRUE))*$C106+($J106="Steady Growth")*(AND(DD$4&gt;=$E106,DD$4&lt;=$G106)*((DD$4-$E106+1)/($I106*($I106+1)/2)*$C106))+($J106="custom")*CustomCF!CW106</f>
        <v>0</v>
      </c>
      <c r="DE106" s="19">
        <f>($J106="Bell Curve")*(_xlfn.NORM.DIST(AND(DE$4&gt;=$E106,DE$4&lt;=$G106)*(DE$4-$E106+1),$I106/2,$L106,TRUE)-_xlfn.NORM.DIST(AND(DE$4&gt;=$E106,DE$4&lt;=$G106)*(DD$4-$E106+1),$I106/2,$L106,TRUE))/(1-2*_xlfn.NORM.DIST(0,$I106/2,$L106,TRUE))*$C106+($J106="Steady Growth")*(AND(DE$4&gt;=$E106,DE$4&lt;=$G106)*((DE$4-$E106+1)/($I106*($I106+1)/2)*$C106))+($J106="custom")*CustomCF!CX106</f>
        <v>0</v>
      </c>
      <c r="DF106" s="19">
        <f>($J106="Bell Curve")*(_xlfn.NORM.DIST(AND(DF$4&gt;=$E106,DF$4&lt;=$G106)*(DF$4-$E106+1),$I106/2,$L106,TRUE)-_xlfn.NORM.DIST(AND(DF$4&gt;=$E106,DF$4&lt;=$G106)*(DE$4-$E106+1),$I106/2,$L106,TRUE))/(1-2*_xlfn.NORM.DIST(0,$I106/2,$L106,TRUE))*$C106+($J106="Steady Growth")*(AND(DF$4&gt;=$E106,DF$4&lt;=$G106)*((DF$4-$E106+1)/($I106*($I106+1)/2)*$C106))+($J106="custom")*CustomCF!CY106</f>
        <v>0</v>
      </c>
      <c r="DG106" s="19">
        <f>($J106="Bell Curve")*(_xlfn.NORM.DIST(AND(DG$4&gt;=$E106,DG$4&lt;=$G106)*(DG$4-$E106+1),$I106/2,$L106,TRUE)-_xlfn.NORM.DIST(AND(DG$4&gt;=$E106,DG$4&lt;=$G106)*(DF$4-$E106+1),$I106/2,$L106,TRUE))/(1-2*_xlfn.NORM.DIST(0,$I106/2,$L106,TRUE))*$C106+($J106="Steady Growth")*(AND(DG$4&gt;=$E106,DG$4&lt;=$G106)*((DG$4-$E106+1)/($I106*($I106+1)/2)*$C106))+($J106="custom")*CustomCF!CZ106</f>
        <v>0</v>
      </c>
      <c r="DH106" s="19">
        <f>($J106="Bell Curve")*(_xlfn.NORM.DIST(AND(DH$4&gt;=$E106,DH$4&lt;=$G106)*(DH$4-$E106+1),$I106/2,$L106,TRUE)-_xlfn.NORM.DIST(AND(DH$4&gt;=$E106,DH$4&lt;=$G106)*(DG$4-$E106+1),$I106/2,$L106,TRUE))/(1-2*_xlfn.NORM.DIST(0,$I106/2,$L106,TRUE))*$C106+($J106="Steady Growth")*(AND(DH$4&gt;=$E106,DH$4&lt;=$G106)*((DH$4-$E106+1)/($I106*($I106+1)/2)*$C106))+($J106="custom")*CustomCF!DA106</f>
        <v>0</v>
      </c>
      <c r="DI106" s="19">
        <f>($J106="Bell Curve")*(_xlfn.NORM.DIST(AND(DI$4&gt;=$E106,DI$4&lt;=$G106)*(DI$4-$E106+1),$I106/2,$L106,TRUE)-_xlfn.NORM.DIST(AND(DI$4&gt;=$E106,DI$4&lt;=$G106)*(DH$4-$E106+1),$I106/2,$L106,TRUE))/(1-2*_xlfn.NORM.DIST(0,$I106/2,$L106,TRUE))*$C106+($J106="Steady Growth")*(AND(DI$4&gt;=$E106,DI$4&lt;=$G106)*((DI$4-$E106+1)/($I106*($I106+1)/2)*$C106))+($J106="custom")*CustomCF!DB106</f>
        <v>0</v>
      </c>
      <c r="DJ106" s="19">
        <f>($J106="Bell Curve")*(_xlfn.NORM.DIST(AND(DJ$4&gt;=$E106,DJ$4&lt;=$G106)*(DJ$4-$E106+1),$I106/2,$L106,TRUE)-_xlfn.NORM.DIST(AND(DJ$4&gt;=$E106,DJ$4&lt;=$G106)*(DI$4-$E106+1),$I106/2,$L106,TRUE))/(1-2*_xlfn.NORM.DIST(0,$I106/2,$L106,TRUE))*$C106+($J106="Steady Growth")*(AND(DJ$4&gt;=$E106,DJ$4&lt;=$G106)*((DJ$4-$E106+1)/($I106*($I106+1)/2)*$C106))+($J106="custom")*CustomCF!DC106</f>
        <v>0</v>
      </c>
      <c r="DK106" s="19">
        <f>($J106="Bell Curve")*(_xlfn.NORM.DIST(AND(DK$4&gt;=$E106,DK$4&lt;=$G106)*(DK$4-$E106+1),$I106/2,$L106,TRUE)-_xlfn.NORM.DIST(AND(DK$4&gt;=$E106,DK$4&lt;=$G106)*(DJ$4-$E106+1),$I106/2,$L106,TRUE))/(1-2*_xlfn.NORM.DIST(0,$I106/2,$L106,TRUE))*$C106+($J106="Steady Growth")*(AND(DK$4&gt;=$E106,DK$4&lt;=$G106)*((DK$4-$E106+1)/($I106*($I106+1)/2)*$C106))+($J106="custom")*CustomCF!DD106</f>
        <v>0</v>
      </c>
      <c r="DL106" s="19">
        <f>($J106="Bell Curve")*(_xlfn.NORM.DIST(AND(DL$4&gt;=$E106,DL$4&lt;=$G106)*(DL$4-$E106+1),$I106/2,$L106,TRUE)-_xlfn.NORM.DIST(AND(DL$4&gt;=$E106,DL$4&lt;=$G106)*(DK$4-$E106+1),$I106/2,$L106,TRUE))/(1-2*_xlfn.NORM.DIST(0,$I106/2,$L106,TRUE))*$C106+($J106="Steady Growth")*(AND(DL$4&gt;=$E106,DL$4&lt;=$G106)*((DL$4-$E106+1)/($I106*($I106+1)/2)*$C106))+($J106="custom")*CustomCF!DE106</f>
        <v>0</v>
      </c>
      <c r="DM106" s="19">
        <f>($J106="Bell Curve")*(_xlfn.NORM.DIST(AND(DM$4&gt;=$E106,DM$4&lt;=$G106)*(DM$4-$E106+1),$I106/2,$L106,TRUE)-_xlfn.NORM.DIST(AND(DM$4&gt;=$E106,DM$4&lt;=$G106)*(DL$4-$E106+1),$I106/2,$L106,TRUE))/(1-2*_xlfn.NORM.DIST(0,$I106/2,$L106,TRUE))*$C106+($J106="Steady Growth")*(AND(DM$4&gt;=$E106,DM$4&lt;=$G106)*((DM$4-$E106+1)/($I106*($I106+1)/2)*$C106))+($J106="custom")*CustomCF!DF106</f>
        <v>0</v>
      </c>
      <c r="DN106" s="19">
        <f>($J106="Bell Curve")*(_xlfn.NORM.DIST(AND(DN$4&gt;=$E106,DN$4&lt;=$G106)*(DN$4-$E106+1),$I106/2,$L106,TRUE)-_xlfn.NORM.DIST(AND(DN$4&gt;=$E106,DN$4&lt;=$G106)*(DM$4-$E106+1),$I106/2,$L106,TRUE))/(1-2*_xlfn.NORM.DIST(0,$I106/2,$L106,TRUE))*$C106+($J106="Steady Growth")*(AND(DN$4&gt;=$E106,DN$4&lt;=$G106)*((DN$4-$E106+1)/($I106*($I106+1)/2)*$C106))+($J106="custom")*CustomCF!DG106</f>
        <v>0</v>
      </c>
      <c r="DO106" s="19">
        <f>($J106="Bell Curve")*(_xlfn.NORM.DIST(AND(DO$4&gt;=$E106,DO$4&lt;=$G106)*(DO$4-$E106+1),$I106/2,$L106,TRUE)-_xlfn.NORM.DIST(AND(DO$4&gt;=$E106,DO$4&lt;=$G106)*(DN$4-$E106+1),$I106/2,$L106,TRUE))/(1-2*_xlfn.NORM.DIST(0,$I106/2,$L106,TRUE))*$C106+($J106="Steady Growth")*(AND(DO$4&gt;=$E106,DO$4&lt;=$G106)*((DO$4-$E106+1)/($I106*($I106+1)/2)*$C106))+($J106="custom")*CustomCF!DH106</f>
        <v>0</v>
      </c>
      <c r="DP106" s="19">
        <f>($J106="Bell Curve")*(_xlfn.NORM.DIST(AND(DP$4&gt;=$E106,DP$4&lt;=$G106)*(DP$4-$E106+1),$I106/2,$L106,TRUE)-_xlfn.NORM.DIST(AND(DP$4&gt;=$E106,DP$4&lt;=$G106)*(DO$4-$E106+1),$I106/2,$L106,TRUE))/(1-2*_xlfn.NORM.DIST(0,$I106/2,$L106,TRUE))*$C106+($J106="Steady Growth")*(AND(DP$4&gt;=$E106,DP$4&lt;=$G106)*((DP$4-$E106+1)/($I106*($I106+1)/2)*$C106))+($J106="custom")*CustomCF!DI106</f>
        <v>0</v>
      </c>
      <c r="DQ106" s="19">
        <f>($J106="Bell Curve")*(_xlfn.NORM.DIST(AND(DQ$4&gt;=$E106,DQ$4&lt;=$G106)*(DQ$4-$E106+1),$I106/2,$L106,TRUE)-_xlfn.NORM.DIST(AND(DQ$4&gt;=$E106,DQ$4&lt;=$G106)*(DP$4-$E106+1),$I106/2,$L106,TRUE))/(1-2*_xlfn.NORM.DIST(0,$I106/2,$L106,TRUE))*$C106+($J106="Steady Growth")*(AND(DQ$4&gt;=$E106,DQ$4&lt;=$G106)*((DQ$4-$E106+1)/($I106*($I106+1)/2)*$C106))+($J106="custom")*CustomCF!DJ106</f>
        <v>0</v>
      </c>
      <c r="DR106" s="19">
        <f>($J106="Bell Curve")*(_xlfn.NORM.DIST(AND(DR$4&gt;=$E106,DR$4&lt;=$G106)*(DR$4-$E106+1),$I106/2,$L106,TRUE)-_xlfn.NORM.DIST(AND(DR$4&gt;=$E106,DR$4&lt;=$G106)*(DQ$4-$E106+1),$I106/2,$L106,TRUE))/(1-2*_xlfn.NORM.DIST(0,$I106/2,$L106,TRUE))*$C106+($J106="Steady Growth")*(AND(DR$4&gt;=$E106,DR$4&lt;=$G106)*((DR$4-$E106+1)/($I106*($I106+1)/2)*$C106))+($J106="custom")*CustomCF!DK106</f>
        <v>0</v>
      </c>
      <c r="DS106" s="19">
        <f>($J106="Bell Curve")*(_xlfn.NORM.DIST(AND(DS$4&gt;=$E106,DS$4&lt;=$G106)*(DS$4-$E106+1),$I106/2,$L106,TRUE)-_xlfn.NORM.DIST(AND(DS$4&gt;=$E106,DS$4&lt;=$G106)*(DR$4-$E106+1),$I106/2,$L106,TRUE))/(1-2*_xlfn.NORM.DIST(0,$I106/2,$L106,TRUE))*$C106+($J106="Steady Growth")*(AND(DS$4&gt;=$E106,DS$4&lt;=$G106)*((DS$4-$E106+1)/($I106*($I106+1)/2)*$C106))+($J106="custom")*CustomCF!DL106</f>
        <v>0</v>
      </c>
      <c r="DT106" s="19">
        <f>($J106="Bell Curve")*(_xlfn.NORM.DIST(AND(DT$4&gt;=$E106,DT$4&lt;=$G106)*(DT$4-$E106+1),$I106/2,$L106,TRUE)-_xlfn.NORM.DIST(AND(DT$4&gt;=$E106,DT$4&lt;=$G106)*(DS$4-$E106+1),$I106/2,$L106,TRUE))/(1-2*_xlfn.NORM.DIST(0,$I106/2,$L106,TRUE))*$C106+($J106="Steady Growth")*(AND(DT$4&gt;=$E106,DT$4&lt;=$G106)*((DT$4-$E106+1)/($I106*($I106+1)/2)*$C106))+($J106="custom")*CustomCF!DM106</f>
        <v>0</v>
      </c>
      <c r="DU106" s="19">
        <f>($J106="Bell Curve")*(_xlfn.NORM.DIST(AND(DU$4&gt;=$E106,DU$4&lt;=$G106)*(DU$4-$E106+1),$I106/2,$L106,TRUE)-_xlfn.NORM.DIST(AND(DU$4&gt;=$E106,DU$4&lt;=$G106)*(DT$4-$E106+1),$I106/2,$L106,TRUE))/(1-2*_xlfn.NORM.DIST(0,$I106/2,$L106,TRUE))*$C106+($J106="Steady Growth")*(AND(DU$4&gt;=$E106,DU$4&lt;=$G106)*((DU$4-$E106+1)/($I106*($I106+1)/2)*$C106))+($J106="custom")*CustomCF!DN106</f>
        <v>0</v>
      </c>
      <c r="DV106" s="19">
        <f>($J106="Bell Curve")*(_xlfn.NORM.DIST(AND(DV$4&gt;=$E106,DV$4&lt;=$G106)*(DV$4-$E106+1),$I106/2,$L106,TRUE)-_xlfn.NORM.DIST(AND(DV$4&gt;=$E106,DV$4&lt;=$G106)*(DU$4-$E106+1),$I106/2,$L106,TRUE))/(1-2*_xlfn.NORM.DIST(0,$I106/2,$L106,TRUE))*$C106+($J106="Steady Growth")*(AND(DV$4&gt;=$E106,DV$4&lt;=$G106)*((DV$4-$E106+1)/($I106*($I106+1)/2)*$C106))+($J106="custom")*CustomCF!DO106</f>
        <v>0</v>
      </c>
      <c r="DW106" s="19">
        <f>($J106="Bell Curve")*(_xlfn.NORM.DIST(AND(DW$4&gt;=$E106,DW$4&lt;=$G106)*(DW$4-$E106+1),$I106/2,$L106,TRUE)-_xlfn.NORM.DIST(AND(DW$4&gt;=$E106,DW$4&lt;=$G106)*(DV$4-$E106+1),$I106/2,$L106,TRUE))/(1-2*_xlfn.NORM.DIST(0,$I106/2,$L106,TRUE))*$C106+($J106="Steady Growth")*(AND(DW$4&gt;=$E106,DW$4&lt;=$G106)*((DW$4-$E106+1)/($I106*($I106+1)/2)*$C106))+($J106="custom")*CustomCF!DP106</f>
        <v>0</v>
      </c>
      <c r="DX106" s="19">
        <f>($J106="Bell Curve")*(_xlfn.NORM.DIST(AND(DX$4&gt;=$E106,DX$4&lt;=$G106)*(DX$4-$E106+1),$I106/2,$L106,TRUE)-_xlfn.NORM.DIST(AND(DX$4&gt;=$E106,DX$4&lt;=$G106)*(DW$4-$E106+1),$I106/2,$L106,TRUE))/(1-2*_xlfn.NORM.DIST(0,$I106/2,$L106,TRUE))*$C106+($J106="Steady Growth")*(AND(DX$4&gt;=$E106,DX$4&lt;=$G106)*((DX$4-$E106+1)/($I106*($I106+1)/2)*$C106))+($J106="custom")*CustomCF!DQ106</f>
        <v>0</v>
      </c>
      <c r="DY106" s="19">
        <f>($J106="Bell Curve")*(_xlfn.NORM.DIST(AND(DY$4&gt;=$E106,DY$4&lt;=$G106)*(DY$4-$E106+1),$I106/2,$L106,TRUE)-_xlfn.NORM.DIST(AND(DY$4&gt;=$E106,DY$4&lt;=$G106)*(DX$4-$E106+1),$I106/2,$L106,TRUE))/(1-2*_xlfn.NORM.DIST(0,$I106/2,$L106,TRUE))*$C106+($J106="Steady Growth")*(AND(DY$4&gt;=$E106,DY$4&lt;=$G106)*((DY$4-$E106+1)/($I106*($I106+1)/2)*$C106))+($J106="custom")*CustomCF!DR106</f>
        <v>0</v>
      </c>
      <c r="DZ106" s="19">
        <f>($J106="Bell Curve")*(_xlfn.NORM.DIST(AND(DZ$4&gt;=$E106,DZ$4&lt;=$G106)*(DZ$4-$E106+1),$I106/2,$L106,TRUE)-_xlfn.NORM.DIST(AND(DZ$4&gt;=$E106,DZ$4&lt;=$G106)*(DY$4-$E106+1),$I106/2,$L106,TRUE))/(1-2*_xlfn.NORM.DIST(0,$I106/2,$L106,TRUE))*$C106+($J106="Steady Growth")*(AND(DZ$4&gt;=$E106,DZ$4&lt;=$G106)*((DZ$4-$E106+1)/($I106*($I106+1)/2)*$C106))+($J106="custom")*CustomCF!DS106</f>
        <v>0</v>
      </c>
      <c r="EA106" s="19">
        <f>($J106="Bell Curve")*(_xlfn.NORM.DIST(AND(EA$4&gt;=$E106,EA$4&lt;=$G106)*(EA$4-$E106+1),$I106/2,$L106,TRUE)-_xlfn.NORM.DIST(AND(EA$4&gt;=$E106,EA$4&lt;=$G106)*(DZ$4-$E106+1),$I106/2,$L106,TRUE))/(1-2*_xlfn.NORM.DIST(0,$I106/2,$L106,TRUE))*$C106+($J106="Steady Growth")*(AND(EA$4&gt;=$E106,EA$4&lt;=$G106)*((EA$4-$E106+1)/($I106*($I106+1)/2)*$C106))+($J106="custom")*CustomCF!DT106</f>
        <v>0</v>
      </c>
      <c r="EB106" s="19">
        <f>($J106="Bell Curve")*(_xlfn.NORM.DIST(AND(EB$4&gt;=$E106,EB$4&lt;=$G106)*(EB$4-$E106+1),$I106/2,$L106,TRUE)-_xlfn.NORM.DIST(AND(EB$4&gt;=$E106,EB$4&lt;=$G106)*(EA$4-$E106+1),$I106/2,$L106,TRUE))/(1-2*_xlfn.NORM.DIST(0,$I106/2,$L106,TRUE))*$C106+($J106="Steady Growth")*(AND(EB$4&gt;=$E106,EB$4&lt;=$G106)*((EB$4-$E106+1)/($I106*($I106+1)/2)*$C106))+($J106="custom")*CustomCF!DU106</f>
        <v>0</v>
      </c>
      <c r="EC106" s="19">
        <f>($J106="Bell Curve")*(_xlfn.NORM.DIST(AND(EC$4&gt;=$E106,EC$4&lt;=$G106)*(EC$4-$E106+1),$I106/2,$L106,TRUE)-_xlfn.NORM.DIST(AND(EC$4&gt;=$E106,EC$4&lt;=$G106)*(EB$4-$E106+1),$I106/2,$L106,TRUE))/(1-2*_xlfn.NORM.DIST(0,$I106/2,$L106,TRUE))*$C106+($J106="Steady Growth")*(AND(EC$4&gt;=$E106,EC$4&lt;=$G106)*((EC$4-$E106+1)/($I106*($I106+1)/2)*$C106))+($J106="custom")*CustomCF!DV106</f>
        <v>0</v>
      </c>
      <c r="ED106" s="19">
        <f>($J106="Bell Curve")*(_xlfn.NORM.DIST(AND(ED$4&gt;=$E106,ED$4&lt;=$G106)*(ED$4-$E106+1),$I106/2,$L106,TRUE)-_xlfn.NORM.DIST(AND(ED$4&gt;=$E106,ED$4&lt;=$G106)*(EC$4-$E106+1),$I106/2,$L106,TRUE))/(1-2*_xlfn.NORM.DIST(0,$I106/2,$L106,TRUE))*$C106+($J106="Steady Growth")*(AND(ED$4&gt;=$E106,ED$4&lt;=$G106)*((ED$4-$E106+1)/($I106*($I106+1)/2)*$C106))+($J106="custom")*CustomCF!DW106</f>
        <v>0</v>
      </c>
      <c r="EE106" s="19">
        <f>($J106="Bell Curve")*(_xlfn.NORM.DIST(AND(EE$4&gt;=$E106,EE$4&lt;=$G106)*(EE$4-$E106+1),$I106/2,$L106,TRUE)-_xlfn.NORM.DIST(AND(EE$4&gt;=$E106,EE$4&lt;=$G106)*(ED$4-$E106+1),$I106/2,$L106,TRUE))/(1-2*_xlfn.NORM.DIST(0,$I106/2,$L106,TRUE))*$C106+($J106="Steady Growth")*(AND(EE$4&gt;=$E106,EE$4&lt;=$G106)*((EE$4-$E106+1)/($I106*($I106+1)/2)*$C106))+($J106="custom")*CustomCF!DX106</f>
        <v>0</v>
      </c>
      <c r="EF106" s="121">
        <f>($J106="Bell Curve")*(_xlfn.NORM.DIST(AND(EF$4&gt;=$E106,EF$4&lt;=$G106)*(EF$4-$E106+1),$I106/2,$L106,TRUE)-_xlfn.NORM.DIST(AND(EF$4&gt;=$E106,EF$4&lt;=$G106)*(EE$4-$E106+1),$I106/2,$L106,TRUE))/(1-2*_xlfn.NORM.DIST(0,$I106/2,$L106,TRUE))*$C106+($J106="Steady Growth")*(AND(EF$4&gt;=$E106,EF$4&lt;=$G106)*((EF$4-$E106+1)/($I106*($I106+1)/2)*$C106))+($J106="custom")*CustomCF!DY106</f>
        <v>0</v>
      </c>
    </row>
    <row r="107" spans="2:136" hidden="1" outlineLevel="1" x14ac:dyDescent="0.2">
      <c r="B107" s="103">
        <f>Budget!W26</f>
        <v>0</v>
      </c>
      <c r="C107" s="19">
        <f>Budget!X26</f>
        <v>0</v>
      </c>
      <c r="D107" s="19" t="str">
        <f t="shared" si="37"/>
        <v/>
      </c>
      <c r="E107" s="92">
        <v>20</v>
      </c>
      <c r="F107" s="18">
        <f>IF(J107="Custom",CustomCF!E107,INDEX($P$6:$DY$6,MATCH(E107,CF!$P$4:$DY$4,0)))</f>
        <v>46630</v>
      </c>
      <c r="G107" s="92">
        <v>38</v>
      </c>
      <c r="H107" s="18">
        <f>IF(J107="Custom",CustomCF!F107,INDEX($P$6:$EF$6,MATCH(G107,$P$4:$EF$4,0)))</f>
        <v>47177</v>
      </c>
      <c r="I107" s="9">
        <f t="shared" si="32"/>
        <v>19</v>
      </c>
      <c r="J107" s="92" t="s">
        <v>30</v>
      </c>
      <c r="K107" s="92" t="s">
        <v>31</v>
      </c>
      <c r="L107" s="9">
        <f t="shared" si="38"/>
        <v>10000000</v>
      </c>
      <c r="M107" s="107">
        <f t="shared" si="39"/>
        <v>0</v>
      </c>
      <c r="N107" s="112" t="str">
        <f t="shared" si="31"/>
        <v>OK</v>
      </c>
      <c r="O107" s="112"/>
      <c r="P107" s="19">
        <f>($J107="Bell Curve")*(_xlfn.NORM.DIST(AND(P$4&gt;=$E107,P$4&lt;=$G107)*(P$4-$E107+1),$I107/2,$L107,TRUE)-_xlfn.NORM.DIST(AND(P$4&gt;=$E107,P$4&lt;=$G107)*(N$4-$E107+1),$I107/2,$L107,TRUE))/(1-2*_xlfn.NORM.DIST(0,$I107/2,$L107,TRUE))*$C107+($J107="Steady Growth")*(AND(P$4&gt;=$E107,P$4&lt;=$G107)*((P$4-$E107+1)/($I107*($I107+1)/2)*$C107))+($J107="custom")*CustomCF!I107</f>
        <v>0</v>
      </c>
      <c r="Q107" s="19">
        <f>($J107="Bell Curve")*(_xlfn.NORM.DIST(AND(Q$4&gt;=$E107,Q$4&lt;=$G107)*(Q$4-$E107+1),$I107/2,$L107,TRUE)-_xlfn.NORM.DIST(AND(Q$4&gt;=$E107,Q$4&lt;=$G107)*(P$4-$E107+1),$I107/2,$L107,TRUE))/(1-2*_xlfn.NORM.DIST(0,$I107/2,$L107,TRUE))*$C107+($J107="Steady Growth")*(AND(Q$4&gt;=$E107,Q$4&lt;=$G107)*((Q$4-$E107+1)/($I107*($I107+1)/2)*$C107))+($J107="custom")*CustomCF!J107</f>
        <v>0</v>
      </c>
      <c r="R107" s="19">
        <f>($J107="Bell Curve")*(_xlfn.NORM.DIST(AND(R$4&gt;=$E107,R$4&lt;=$G107)*(R$4-$E107+1),$I107/2,$L107,TRUE)-_xlfn.NORM.DIST(AND(R$4&gt;=$E107,R$4&lt;=$G107)*(Q$4-$E107+1),$I107/2,$L107,TRUE))/(1-2*_xlfn.NORM.DIST(0,$I107/2,$L107,TRUE))*$C107+($J107="Steady Growth")*(AND(R$4&gt;=$E107,R$4&lt;=$G107)*((R$4-$E107+1)/($I107*($I107+1)/2)*$C107))+($J107="custom")*CustomCF!K107</f>
        <v>0</v>
      </c>
      <c r="S107" s="19">
        <f>($J107="Bell Curve")*(_xlfn.NORM.DIST(AND(S$4&gt;=$E107,S$4&lt;=$G107)*(S$4-$E107+1),$I107/2,$L107,TRUE)-_xlfn.NORM.DIST(AND(S$4&gt;=$E107,S$4&lt;=$G107)*(R$4-$E107+1),$I107/2,$L107,TRUE))/(1-2*_xlfn.NORM.DIST(0,$I107/2,$L107,TRUE))*$C107+($J107="Steady Growth")*(AND(S$4&gt;=$E107,S$4&lt;=$G107)*((S$4-$E107+1)/($I107*($I107+1)/2)*$C107))+($J107="custom")*CustomCF!L107</f>
        <v>0</v>
      </c>
      <c r="T107" s="19">
        <f>($J107="Bell Curve")*(_xlfn.NORM.DIST(AND(T$4&gt;=$E107,T$4&lt;=$G107)*(T$4-$E107+1),$I107/2,$L107,TRUE)-_xlfn.NORM.DIST(AND(T$4&gt;=$E107,T$4&lt;=$G107)*(S$4-$E107+1),$I107/2,$L107,TRUE))/(1-2*_xlfn.NORM.DIST(0,$I107/2,$L107,TRUE))*$C107+($J107="Steady Growth")*(AND(T$4&gt;=$E107,T$4&lt;=$G107)*((T$4-$E107+1)/($I107*($I107+1)/2)*$C107))+($J107="custom")*CustomCF!M107</f>
        <v>0</v>
      </c>
      <c r="U107" s="19">
        <f>($J107="Bell Curve")*(_xlfn.NORM.DIST(AND(U$4&gt;=$E107,U$4&lt;=$G107)*(U$4-$E107+1),$I107/2,$L107,TRUE)-_xlfn.NORM.DIST(AND(U$4&gt;=$E107,U$4&lt;=$G107)*(T$4-$E107+1),$I107/2,$L107,TRUE))/(1-2*_xlfn.NORM.DIST(0,$I107/2,$L107,TRUE))*$C107+($J107="Steady Growth")*(AND(U$4&gt;=$E107,U$4&lt;=$G107)*((U$4-$E107+1)/($I107*($I107+1)/2)*$C107))+($J107="custom")*CustomCF!N107</f>
        <v>0</v>
      </c>
      <c r="V107" s="19">
        <f>($J107="Bell Curve")*(_xlfn.NORM.DIST(AND(V$4&gt;=$E107,V$4&lt;=$G107)*(V$4-$E107+1),$I107/2,$L107,TRUE)-_xlfn.NORM.DIST(AND(V$4&gt;=$E107,V$4&lt;=$G107)*(U$4-$E107+1),$I107/2,$L107,TRUE))/(1-2*_xlfn.NORM.DIST(0,$I107/2,$L107,TRUE))*$C107+($J107="Steady Growth")*(AND(V$4&gt;=$E107,V$4&lt;=$G107)*((V$4-$E107+1)/($I107*($I107+1)/2)*$C107))+($J107="custom")*CustomCF!O107</f>
        <v>0</v>
      </c>
      <c r="W107" s="19">
        <f>($J107="Bell Curve")*(_xlfn.NORM.DIST(AND(W$4&gt;=$E107,W$4&lt;=$G107)*(W$4-$E107+1),$I107/2,$L107,TRUE)-_xlfn.NORM.DIST(AND(W$4&gt;=$E107,W$4&lt;=$G107)*(V$4-$E107+1),$I107/2,$L107,TRUE))/(1-2*_xlfn.NORM.DIST(0,$I107/2,$L107,TRUE))*$C107+($J107="Steady Growth")*(AND(W$4&gt;=$E107,W$4&lt;=$G107)*((W$4-$E107+1)/($I107*($I107+1)/2)*$C107))+($J107="custom")*CustomCF!P107</f>
        <v>0</v>
      </c>
      <c r="X107" s="19">
        <f>($J107="Bell Curve")*(_xlfn.NORM.DIST(AND(X$4&gt;=$E107,X$4&lt;=$G107)*(X$4-$E107+1),$I107/2,$L107,TRUE)-_xlfn.NORM.DIST(AND(X$4&gt;=$E107,X$4&lt;=$G107)*(W$4-$E107+1),$I107/2,$L107,TRUE))/(1-2*_xlfn.NORM.DIST(0,$I107/2,$L107,TRUE))*$C107+($J107="Steady Growth")*(AND(X$4&gt;=$E107,X$4&lt;=$G107)*((X$4-$E107+1)/($I107*($I107+1)/2)*$C107))+($J107="custom")*CustomCF!Q107</f>
        <v>0</v>
      </c>
      <c r="Y107" s="19">
        <f>($J107="Bell Curve")*(_xlfn.NORM.DIST(AND(Y$4&gt;=$E107,Y$4&lt;=$G107)*(Y$4-$E107+1),$I107/2,$L107,TRUE)-_xlfn.NORM.DIST(AND(Y$4&gt;=$E107,Y$4&lt;=$G107)*(X$4-$E107+1),$I107/2,$L107,TRUE))/(1-2*_xlfn.NORM.DIST(0,$I107/2,$L107,TRUE))*$C107+($J107="Steady Growth")*(AND(Y$4&gt;=$E107,Y$4&lt;=$G107)*((Y$4-$E107+1)/($I107*($I107+1)/2)*$C107))+($J107="custom")*CustomCF!R107</f>
        <v>0</v>
      </c>
      <c r="Z107" s="19">
        <f>($J107="Bell Curve")*(_xlfn.NORM.DIST(AND(Z$4&gt;=$E107,Z$4&lt;=$G107)*(Z$4-$E107+1),$I107/2,$L107,TRUE)-_xlfn.NORM.DIST(AND(Z$4&gt;=$E107,Z$4&lt;=$G107)*(Y$4-$E107+1),$I107/2,$L107,TRUE))/(1-2*_xlfn.NORM.DIST(0,$I107/2,$L107,TRUE))*$C107+($J107="Steady Growth")*(AND(Z$4&gt;=$E107,Z$4&lt;=$G107)*((Z$4-$E107+1)/($I107*($I107+1)/2)*$C107))+($J107="custom")*CustomCF!S107</f>
        <v>0</v>
      </c>
      <c r="AA107" s="19">
        <f>($J107="Bell Curve")*(_xlfn.NORM.DIST(AND(AA$4&gt;=$E107,AA$4&lt;=$G107)*(AA$4-$E107+1),$I107/2,$L107,TRUE)-_xlfn.NORM.DIST(AND(AA$4&gt;=$E107,AA$4&lt;=$G107)*(Z$4-$E107+1),$I107/2,$L107,TRUE))/(1-2*_xlfn.NORM.DIST(0,$I107/2,$L107,TRUE))*$C107+($J107="Steady Growth")*(AND(AA$4&gt;=$E107,AA$4&lt;=$G107)*((AA$4-$E107+1)/($I107*($I107+1)/2)*$C107))+($J107="custom")*CustomCF!T107</f>
        <v>0</v>
      </c>
      <c r="AB107" s="19">
        <f>($J107="Bell Curve")*(_xlfn.NORM.DIST(AND(AB$4&gt;=$E107,AB$4&lt;=$G107)*(AB$4-$E107+1),$I107/2,$L107,TRUE)-_xlfn.NORM.DIST(AND(AB$4&gt;=$E107,AB$4&lt;=$G107)*(AA$4-$E107+1),$I107/2,$L107,TRUE))/(1-2*_xlfn.NORM.DIST(0,$I107/2,$L107,TRUE))*$C107+($J107="Steady Growth")*(AND(AB$4&gt;=$E107,AB$4&lt;=$G107)*((AB$4-$E107+1)/($I107*($I107+1)/2)*$C107))+($J107="custom")*CustomCF!U107</f>
        <v>0</v>
      </c>
      <c r="AC107" s="19">
        <f>($J107="Bell Curve")*(_xlfn.NORM.DIST(AND(AC$4&gt;=$E107,AC$4&lt;=$G107)*(AC$4-$E107+1),$I107/2,$L107,TRUE)-_xlfn.NORM.DIST(AND(AC$4&gt;=$E107,AC$4&lt;=$G107)*(AB$4-$E107+1),$I107/2,$L107,TRUE))/(1-2*_xlfn.NORM.DIST(0,$I107/2,$L107,TRUE))*$C107+($J107="Steady Growth")*(AND(AC$4&gt;=$E107,AC$4&lt;=$G107)*((AC$4-$E107+1)/($I107*($I107+1)/2)*$C107))+($J107="custom")*CustomCF!V107</f>
        <v>0</v>
      </c>
      <c r="AD107" s="19">
        <f>($J107="Bell Curve")*(_xlfn.NORM.DIST(AND(AD$4&gt;=$E107,AD$4&lt;=$G107)*(AD$4-$E107+1),$I107/2,$L107,TRUE)-_xlfn.NORM.DIST(AND(AD$4&gt;=$E107,AD$4&lt;=$G107)*(AC$4-$E107+1),$I107/2,$L107,TRUE))/(1-2*_xlfn.NORM.DIST(0,$I107/2,$L107,TRUE))*$C107+($J107="Steady Growth")*(AND(AD$4&gt;=$E107,AD$4&lt;=$G107)*((AD$4-$E107+1)/($I107*($I107+1)/2)*$C107))+($J107="custom")*CustomCF!W107</f>
        <v>0</v>
      </c>
      <c r="AE107" s="19">
        <f>($J107="Bell Curve")*(_xlfn.NORM.DIST(AND(AE$4&gt;=$E107,AE$4&lt;=$G107)*(AE$4-$E107+1),$I107/2,$L107,TRUE)-_xlfn.NORM.DIST(AND(AE$4&gt;=$E107,AE$4&lt;=$G107)*(AD$4-$E107+1),$I107/2,$L107,TRUE))/(1-2*_xlfn.NORM.DIST(0,$I107/2,$L107,TRUE))*$C107+($J107="Steady Growth")*(AND(AE$4&gt;=$E107,AE$4&lt;=$G107)*((AE$4-$E107+1)/($I107*($I107+1)/2)*$C107))+($J107="custom")*CustomCF!X107</f>
        <v>0</v>
      </c>
      <c r="AF107" s="19">
        <f>($J107="Bell Curve")*(_xlfn.NORM.DIST(AND(AF$4&gt;=$E107,AF$4&lt;=$G107)*(AF$4-$E107+1),$I107/2,$L107,TRUE)-_xlfn.NORM.DIST(AND(AF$4&gt;=$E107,AF$4&lt;=$G107)*(AE$4-$E107+1),$I107/2,$L107,TRUE))/(1-2*_xlfn.NORM.DIST(0,$I107/2,$L107,TRUE))*$C107+($J107="Steady Growth")*(AND(AF$4&gt;=$E107,AF$4&lt;=$G107)*((AF$4-$E107+1)/($I107*($I107+1)/2)*$C107))+($J107="custom")*CustomCF!Y107</f>
        <v>0</v>
      </c>
      <c r="AG107" s="19">
        <f>($J107="Bell Curve")*(_xlfn.NORM.DIST(AND(AG$4&gt;=$E107,AG$4&lt;=$G107)*(AG$4-$E107+1),$I107/2,$L107,TRUE)-_xlfn.NORM.DIST(AND(AG$4&gt;=$E107,AG$4&lt;=$G107)*(AF$4-$E107+1),$I107/2,$L107,TRUE))/(1-2*_xlfn.NORM.DIST(0,$I107/2,$L107,TRUE))*$C107+($J107="Steady Growth")*(AND(AG$4&gt;=$E107,AG$4&lt;=$G107)*((AG$4-$E107+1)/($I107*($I107+1)/2)*$C107))+($J107="custom")*CustomCF!Z107</f>
        <v>0</v>
      </c>
      <c r="AH107" s="19">
        <f>($J107="Bell Curve")*(_xlfn.NORM.DIST(AND(AH$4&gt;=$E107,AH$4&lt;=$G107)*(AH$4-$E107+1),$I107/2,$L107,TRUE)-_xlfn.NORM.DIST(AND(AH$4&gt;=$E107,AH$4&lt;=$G107)*(AG$4-$E107+1),$I107/2,$L107,TRUE))/(1-2*_xlfn.NORM.DIST(0,$I107/2,$L107,TRUE))*$C107+($J107="Steady Growth")*(AND(AH$4&gt;=$E107,AH$4&lt;=$G107)*((AH$4-$E107+1)/($I107*($I107+1)/2)*$C107))+($J107="custom")*CustomCF!AA107</f>
        <v>0</v>
      </c>
      <c r="AI107" s="19">
        <f>($J107="Bell Curve")*(_xlfn.NORM.DIST(AND(AI$4&gt;=$E107,AI$4&lt;=$G107)*(AI$4-$E107+1),$I107/2,$L107,TRUE)-_xlfn.NORM.DIST(AND(AI$4&gt;=$E107,AI$4&lt;=$G107)*(AH$4-$E107+1),$I107/2,$L107,TRUE))/(1-2*_xlfn.NORM.DIST(0,$I107/2,$L107,TRUE))*$C107+($J107="Steady Growth")*(AND(AI$4&gt;=$E107,AI$4&lt;=$G107)*((AI$4-$E107+1)/($I107*($I107+1)/2)*$C107))+($J107="custom")*CustomCF!AB107</f>
        <v>0</v>
      </c>
      <c r="AJ107" s="19">
        <f>($J107="Bell Curve")*(_xlfn.NORM.DIST(AND(AJ$4&gt;=$E107,AJ$4&lt;=$G107)*(AJ$4-$E107+1),$I107/2,$L107,TRUE)-_xlfn.NORM.DIST(AND(AJ$4&gt;=$E107,AJ$4&lt;=$G107)*(AI$4-$E107+1),$I107/2,$L107,TRUE))/(1-2*_xlfn.NORM.DIST(0,$I107/2,$L107,TRUE))*$C107+($J107="Steady Growth")*(AND(AJ$4&gt;=$E107,AJ$4&lt;=$G107)*((AJ$4-$E107+1)/($I107*($I107+1)/2)*$C107))+($J107="custom")*CustomCF!AC107</f>
        <v>0</v>
      </c>
      <c r="AK107" s="19">
        <f>($J107="Bell Curve")*(_xlfn.NORM.DIST(AND(AK$4&gt;=$E107,AK$4&lt;=$G107)*(AK$4-$E107+1),$I107/2,$L107,TRUE)-_xlfn.NORM.DIST(AND(AK$4&gt;=$E107,AK$4&lt;=$G107)*(AJ$4-$E107+1),$I107/2,$L107,TRUE))/(1-2*_xlfn.NORM.DIST(0,$I107/2,$L107,TRUE))*$C107+($J107="Steady Growth")*(AND(AK$4&gt;=$E107,AK$4&lt;=$G107)*((AK$4-$E107+1)/($I107*($I107+1)/2)*$C107))+($J107="custom")*CustomCF!AD107</f>
        <v>0</v>
      </c>
      <c r="AL107" s="19">
        <f>($J107="Bell Curve")*(_xlfn.NORM.DIST(AND(AL$4&gt;=$E107,AL$4&lt;=$G107)*(AL$4-$E107+1),$I107/2,$L107,TRUE)-_xlfn.NORM.DIST(AND(AL$4&gt;=$E107,AL$4&lt;=$G107)*(AK$4-$E107+1),$I107/2,$L107,TRUE))/(1-2*_xlfn.NORM.DIST(0,$I107/2,$L107,TRUE))*$C107+($J107="Steady Growth")*(AND(AL$4&gt;=$E107,AL$4&lt;=$G107)*((AL$4-$E107+1)/($I107*($I107+1)/2)*$C107))+($J107="custom")*CustomCF!AE107</f>
        <v>0</v>
      </c>
      <c r="AM107" s="19">
        <f>($J107="Bell Curve")*(_xlfn.NORM.DIST(AND(AM$4&gt;=$E107,AM$4&lt;=$G107)*(AM$4-$E107+1),$I107/2,$L107,TRUE)-_xlfn.NORM.DIST(AND(AM$4&gt;=$E107,AM$4&lt;=$G107)*(AL$4-$E107+1),$I107/2,$L107,TRUE))/(1-2*_xlfn.NORM.DIST(0,$I107/2,$L107,TRUE))*$C107+($J107="Steady Growth")*(AND(AM$4&gt;=$E107,AM$4&lt;=$G107)*((AM$4-$E107+1)/($I107*($I107+1)/2)*$C107))+($J107="custom")*CustomCF!AF107</f>
        <v>0</v>
      </c>
      <c r="AN107" s="19">
        <f>($J107="Bell Curve")*(_xlfn.NORM.DIST(AND(AN$4&gt;=$E107,AN$4&lt;=$G107)*(AN$4-$E107+1),$I107/2,$L107,TRUE)-_xlfn.NORM.DIST(AND(AN$4&gt;=$E107,AN$4&lt;=$G107)*(AM$4-$E107+1),$I107/2,$L107,TRUE))/(1-2*_xlfn.NORM.DIST(0,$I107/2,$L107,TRUE))*$C107+($J107="Steady Growth")*(AND(AN$4&gt;=$E107,AN$4&lt;=$G107)*((AN$4-$E107+1)/($I107*($I107+1)/2)*$C107))+($J107="custom")*CustomCF!AG107</f>
        <v>0</v>
      </c>
      <c r="AO107" s="19">
        <f>($J107="Bell Curve")*(_xlfn.NORM.DIST(AND(AO$4&gt;=$E107,AO$4&lt;=$G107)*(AO$4-$E107+1),$I107/2,$L107,TRUE)-_xlfn.NORM.DIST(AND(AO$4&gt;=$E107,AO$4&lt;=$G107)*(AN$4-$E107+1),$I107/2,$L107,TRUE))/(1-2*_xlfn.NORM.DIST(0,$I107/2,$L107,TRUE))*$C107+($J107="Steady Growth")*(AND(AO$4&gt;=$E107,AO$4&lt;=$G107)*((AO$4-$E107+1)/($I107*($I107+1)/2)*$C107))+($J107="custom")*CustomCF!AH107</f>
        <v>0</v>
      </c>
      <c r="AP107" s="19">
        <f>($J107="Bell Curve")*(_xlfn.NORM.DIST(AND(AP$4&gt;=$E107,AP$4&lt;=$G107)*(AP$4-$E107+1),$I107/2,$L107,TRUE)-_xlfn.NORM.DIST(AND(AP$4&gt;=$E107,AP$4&lt;=$G107)*(AO$4-$E107+1),$I107/2,$L107,TRUE))/(1-2*_xlfn.NORM.DIST(0,$I107/2,$L107,TRUE))*$C107+($J107="Steady Growth")*(AND(AP$4&gt;=$E107,AP$4&lt;=$G107)*((AP$4-$E107+1)/($I107*($I107+1)/2)*$C107))+($J107="custom")*CustomCF!AI107</f>
        <v>0</v>
      </c>
      <c r="AQ107" s="19">
        <f>($J107="Bell Curve")*(_xlfn.NORM.DIST(AND(AQ$4&gt;=$E107,AQ$4&lt;=$G107)*(AQ$4-$E107+1),$I107/2,$L107,TRUE)-_xlfn.NORM.DIST(AND(AQ$4&gt;=$E107,AQ$4&lt;=$G107)*(AP$4-$E107+1),$I107/2,$L107,TRUE))/(1-2*_xlfn.NORM.DIST(0,$I107/2,$L107,TRUE))*$C107+($J107="Steady Growth")*(AND(AQ$4&gt;=$E107,AQ$4&lt;=$G107)*((AQ$4-$E107+1)/($I107*($I107+1)/2)*$C107))+($J107="custom")*CustomCF!AJ107</f>
        <v>0</v>
      </c>
      <c r="AR107" s="19">
        <f>($J107="Bell Curve")*(_xlfn.NORM.DIST(AND(AR$4&gt;=$E107,AR$4&lt;=$G107)*(AR$4-$E107+1),$I107/2,$L107,TRUE)-_xlfn.NORM.DIST(AND(AR$4&gt;=$E107,AR$4&lt;=$G107)*(AQ$4-$E107+1),$I107/2,$L107,TRUE))/(1-2*_xlfn.NORM.DIST(0,$I107/2,$L107,TRUE))*$C107+($J107="Steady Growth")*(AND(AR$4&gt;=$E107,AR$4&lt;=$G107)*((AR$4-$E107+1)/($I107*($I107+1)/2)*$C107))+($J107="custom")*CustomCF!AK107</f>
        <v>0</v>
      </c>
      <c r="AS107" s="19">
        <f>($J107="Bell Curve")*(_xlfn.NORM.DIST(AND(AS$4&gt;=$E107,AS$4&lt;=$G107)*(AS$4-$E107+1),$I107/2,$L107,TRUE)-_xlfn.NORM.DIST(AND(AS$4&gt;=$E107,AS$4&lt;=$G107)*(AR$4-$E107+1),$I107/2,$L107,TRUE))/(1-2*_xlfn.NORM.DIST(0,$I107/2,$L107,TRUE))*$C107+($J107="Steady Growth")*(AND(AS$4&gt;=$E107,AS$4&lt;=$G107)*((AS$4-$E107+1)/($I107*($I107+1)/2)*$C107))+($J107="custom")*CustomCF!AL107</f>
        <v>0</v>
      </c>
      <c r="AT107" s="19">
        <f>($J107="Bell Curve")*(_xlfn.NORM.DIST(AND(AT$4&gt;=$E107,AT$4&lt;=$G107)*(AT$4-$E107+1),$I107/2,$L107,TRUE)-_xlfn.NORM.DIST(AND(AT$4&gt;=$E107,AT$4&lt;=$G107)*(AS$4-$E107+1),$I107/2,$L107,TRUE))/(1-2*_xlfn.NORM.DIST(0,$I107/2,$L107,TRUE))*$C107+($J107="Steady Growth")*(AND(AT$4&gt;=$E107,AT$4&lt;=$G107)*((AT$4-$E107+1)/($I107*($I107+1)/2)*$C107))+($J107="custom")*CustomCF!AM107</f>
        <v>0</v>
      </c>
      <c r="AU107" s="19">
        <f>($J107="Bell Curve")*(_xlfn.NORM.DIST(AND(AU$4&gt;=$E107,AU$4&lt;=$G107)*(AU$4-$E107+1),$I107/2,$L107,TRUE)-_xlfn.NORM.DIST(AND(AU$4&gt;=$E107,AU$4&lt;=$G107)*(AT$4-$E107+1),$I107/2,$L107,TRUE))/(1-2*_xlfn.NORM.DIST(0,$I107/2,$L107,TRUE))*$C107+($J107="Steady Growth")*(AND(AU$4&gt;=$E107,AU$4&lt;=$G107)*((AU$4-$E107+1)/($I107*($I107+1)/2)*$C107))+($J107="custom")*CustomCF!AN107</f>
        <v>0</v>
      </c>
      <c r="AV107" s="19">
        <f>($J107="Bell Curve")*(_xlfn.NORM.DIST(AND(AV$4&gt;=$E107,AV$4&lt;=$G107)*(AV$4-$E107+1),$I107/2,$L107,TRUE)-_xlfn.NORM.DIST(AND(AV$4&gt;=$E107,AV$4&lt;=$G107)*(AU$4-$E107+1),$I107/2,$L107,TRUE))/(1-2*_xlfn.NORM.DIST(0,$I107/2,$L107,TRUE))*$C107+($J107="Steady Growth")*(AND(AV$4&gt;=$E107,AV$4&lt;=$G107)*((AV$4-$E107+1)/($I107*($I107+1)/2)*$C107))+($J107="custom")*CustomCF!AO107</f>
        <v>0</v>
      </c>
      <c r="AW107" s="19">
        <f>($J107="Bell Curve")*(_xlfn.NORM.DIST(AND(AW$4&gt;=$E107,AW$4&lt;=$G107)*(AW$4-$E107+1),$I107/2,$L107,TRUE)-_xlfn.NORM.DIST(AND(AW$4&gt;=$E107,AW$4&lt;=$G107)*(AV$4-$E107+1),$I107/2,$L107,TRUE))/(1-2*_xlfn.NORM.DIST(0,$I107/2,$L107,TRUE))*$C107+($J107="Steady Growth")*(AND(AW$4&gt;=$E107,AW$4&lt;=$G107)*((AW$4-$E107+1)/($I107*($I107+1)/2)*$C107))+($J107="custom")*CustomCF!AP107</f>
        <v>0</v>
      </c>
      <c r="AX107" s="19">
        <f>($J107="Bell Curve")*(_xlfn.NORM.DIST(AND(AX$4&gt;=$E107,AX$4&lt;=$G107)*(AX$4-$E107+1),$I107/2,$L107,TRUE)-_xlfn.NORM.DIST(AND(AX$4&gt;=$E107,AX$4&lt;=$G107)*(AW$4-$E107+1),$I107/2,$L107,TRUE))/(1-2*_xlfn.NORM.DIST(0,$I107/2,$L107,TRUE))*$C107+($J107="Steady Growth")*(AND(AX$4&gt;=$E107,AX$4&lt;=$G107)*((AX$4-$E107+1)/($I107*($I107+1)/2)*$C107))+($J107="custom")*CustomCF!AQ107</f>
        <v>0</v>
      </c>
      <c r="AY107" s="19">
        <f>($J107="Bell Curve")*(_xlfn.NORM.DIST(AND(AY$4&gt;=$E107,AY$4&lt;=$G107)*(AY$4-$E107+1),$I107/2,$L107,TRUE)-_xlfn.NORM.DIST(AND(AY$4&gt;=$E107,AY$4&lt;=$G107)*(AX$4-$E107+1),$I107/2,$L107,TRUE))/(1-2*_xlfn.NORM.DIST(0,$I107/2,$L107,TRUE))*$C107+($J107="Steady Growth")*(AND(AY$4&gt;=$E107,AY$4&lt;=$G107)*((AY$4-$E107+1)/($I107*($I107+1)/2)*$C107))+($J107="custom")*CustomCF!AR107</f>
        <v>0</v>
      </c>
      <c r="AZ107" s="19">
        <f>($J107="Bell Curve")*(_xlfn.NORM.DIST(AND(AZ$4&gt;=$E107,AZ$4&lt;=$G107)*(AZ$4-$E107+1),$I107/2,$L107,TRUE)-_xlfn.NORM.DIST(AND(AZ$4&gt;=$E107,AZ$4&lt;=$G107)*(AY$4-$E107+1),$I107/2,$L107,TRUE))/(1-2*_xlfn.NORM.DIST(0,$I107/2,$L107,TRUE))*$C107+($J107="Steady Growth")*(AND(AZ$4&gt;=$E107,AZ$4&lt;=$G107)*((AZ$4-$E107+1)/($I107*($I107+1)/2)*$C107))+($J107="custom")*CustomCF!AS107</f>
        <v>0</v>
      </c>
      <c r="BA107" s="19">
        <f>($J107="Bell Curve")*(_xlfn.NORM.DIST(AND(BA$4&gt;=$E107,BA$4&lt;=$G107)*(BA$4-$E107+1),$I107/2,$L107,TRUE)-_xlfn.NORM.DIST(AND(BA$4&gt;=$E107,BA$4&lt;=$G107)*(AZ$4-$E107+1),$I107/2,$L107,TRUE))/(1-2*_xlfn.NORM.DIST(0,$I107/2,$L107,TRUE))*$C107+($J107="Steady Growth")*(AND(BA$4&gt;=$E107,BA$4&lt;=$G107)*((BA$4-$E107+1)/($I107*($I107+1)/2)*$C107))+($J107="custom")*CustomCF!AT107</f>
        <v>0</v>
      </c>
      <c r="BB107" s="19">
        <f>($J107="Bell Curve")*(_xlfn.NORM.DIST(AND(BB$4&gt;=$E107,BB$4&lt;=$G107)*(BB$4-$E107+1),$I107/2,$L107,TRUE)-_xlfn.NORM.DIST(AND(BB$4&gt;=$E107,BB$4&lt;=$G107)*(BA$4-$E107+1),$I107/2,$L107,TRUE))/(1-2*_xlfn.NORM.DIST(0,$I107/2,$L107,TRUE))*$C107+($J107="Steady Growth")*(AND(BB$4&gt;=$E107,BB$4&lt;=$G107)*((BB$4-$E107+1)/($I107*($I107+1)/2)*$C107))+($J107="custom")*CustomCF!AU107</f>
        <v>0</v>
      </c>
      <c r="BC107" s="19">
        <f>($J107="Bell Curve")*(_xlfn.NORM.DIST(AND(BC$4&gt;=$E107,BC$4&lt;=$G107)*(BC$4-$E107+1),$I107/2,$L107,TRUE)-_xlfn.NORM.DIST(AND(BC$4&gt;=$E107,BC$4&lt;=$G107)*(BB$4-$E107+1),$I107/2,$L107,TRUE))/(1-2*_xlfn.NORM.DIST(0,$I107/2,$L107,TRUE))*$C107+($J107="Steady Growth")*(AND(BC$4&gt;=$E107,BC$4&lt;=$G107)*((BC$4-$E107+1)/($I107*($I107+1)/2)*$C107))+($J107="custom")*CustomCF!AV107</f>
        <v>0</v>
      </c>
      <c r="BD107" s="19">
        <f>($J107="Bell Curve")*(_xlfn.NORM.DIST(AND(BD$4&gt;=$E107,BD$4&lt;=$G107)*(BD$4-$E107+1),$I107/2,$L107,TRUE)-_xlfn.NORM.DIST(AND(BD$4&gt;=$E107,BD$4&lt;=$G107)*(BC$4-$E107+1),$I107/2,$L107,TRUE))/(1-2*_xlfn.NORM.DIST(0,$I107/2,$L107,TRUE))*$C107+($J107="Steady Growth")*(AND(BD$4&gt;=$E107,BD$4&lt;=$G107)*((BD$4-$E107+1)/($I107*($I107+1)/2)*$C107))+($J107="custom")*CustomCF!AW107</f>
        <v>0</v>
      </c>
      <c r="BE107" s="19">
        <f>($J107="Bell Curve")*(_xlfn.NORM.DIST(AND(BE$4&gt;=$E107,BE$4&lt;=$G107)*(BE$4-$E107+1),$I107/2,$L107,TRUE)-_xlfn.NORM.DIST(AND(BE$4&gt;=$E107,BE$4&lt;=$G107)*(BD$4-$E107+1),$I107/2,$L107,TRUE))/(1-2*_xlfn.NORM.DIST(0,$I107/2,$L107,TRUE))*$C107+($J107="Steady Growth")*(AND(BE$4&gt;=$E107,BE$4&lt;=$G107)*((BE$4-$E107+1)/($I107*($I107+1)/2)*$C107))+($J107="custom")*CustomCF!AX107</f>
        <v>0</v>
      </c>
      <c r="BF107" s="19">
        <f>($J107="Bell Curve")*(_xlfn.NORM.DIST(AND(BF$4&gt;=$E107,BF$4&lt;=$G107)*(BF$4-$E107+1),$I107/2,$L107,TRUE)-_xlfn.NORM.DIST(AND(BF$4&gt;=$E107,BF$4&lt;=$G107)*(BE$4-$E107+1),$I107/2,$L107,TRUE))/(1-2*_xlfn.NORM.DIST(0,$I107/2,$L107,TRUE))*$C107+($J107="Steady Growth")*(AND(BF$4&gt;=$E107,BF$4&lt;=$G107)*((BF$4-$E107+1)/($I107*($I107+1)/2)*$C107))+($J107="custom")*CustomCF!AY107</f>
        <v>0</v>
      </c>
      <c r="BG107" s="19">
        <f>($J107="Bell Curve")*(_xlfn.NORM.DIST(AND(BG$4&gt;=$E107,BG$4&lt;=$G107)*(BG$4-$E107+1),$I107/2,$L107,TRUE)-_xlfn.NORM.DIST(AND(BG$4&gt;=$E107,BG$4&lt;=$G107)*(BF$4-$E107+1),$I107/2,$L107,TRUE))/(1-2*_xlfn.NORM.DIST(0,$I107/2,$L107,TRUE))*$C107+($J107="Steady Growth")*(AND(BG$4&gt;=$E107,BG$4&lt;=$G107)*((BG$4-$E107+1)/($I107*($I107+1)/2)*$C107))+($J107="custom")*CustomCF!AZ107</f>
        <v>0</v>
      </c>
      <c r="BH107" s="19">
        <f>($J107="Bell Curve")*(_xlfn.NORM.DIST(AND(BH$4&gt;=$E107,BH$4&lt;=$G107)*(BH$4-$E107+1),$I107/2,$L107,TRUE)-_xlfn.NORM.DIST(AND(BH$4&gt;=$E107,BH$4&lt;=$G107)*(BG$4-$E107+1),$I107/2,$L107,TRUE))/(1-2*_xlfn.NORM.DIST(0,$I107/2,$L107,TRUE))*$C107+($J107="Steady Growth")*(AND(BH$4&gt;=$E107,BH$4&lt;=$G107)*((BH$4-$E107+1)/($I107*($I107+1)/2)*$C107))+($J107="custom")*CustomCF!BA107</f>
        <v>0</v>
      </c>
      <c r="BI107" s="19">
        <f>($J107="Bell Curve")*(_xlfn.NORM.DIST(AND(BI$4&gt;=$E107,BI$4&lt;=$G107)*(BI$4-$E107+1),$I107/2,$L107,TRUE)-_xlfn.NORM.DIST(AND(BI$4&gt;=$E107,BI$4&lt;=$G107)*(BH$4-$E107+1),$I107/2,$L107,TRUE))/(1-2*_xlfn.NORM.DIST(0,$I107/2,$L107,TRUE))*$C107+($J107="Steady Growth")*(AND(BI$4&gt;=$E107,BI$4&lt;=$G107)*((BI$4-$E107+1)/($I107*($I107+1)/2)*$C107))+($J107="custom")*CustomCF!BB107</f>
        <v>0</v>
      </c>
      <c r="BJ107" s="19">
        <f>($J107="Bell Curve")*(_xlfn.NORM.DIST(AND(BJ$4&gt;=$E107,BJ$4&lt;=$G107)*(BJ$4-$E107+1),$I107/2,$L107,TRUE)-_xlfn.NORM.DIST(AND(BJ$4&gt;=$E107,BJ$4&lt;=$G107)*(BI$4-$E107+1),$I107/2,$L107,TRUE))/(1-2*_xlfn.NORM.DIST(0,$I107/2,$L107,TRUE))*$C107+($J107="Steady Growth")*(AND(BJ$4&gt;=$E107,BJ$4&lt;=$G107)*((BJ$4-$E107+1)/($I107*($I107+1)/2)*$C107))+($J107="custom")*CustomCF!BC107</f>
        <v>0</v>
      </c>
      <c r="BK107" s="19">
        <f>($J107="Bell Curve")*(_xlfn.NORM.DIST(AND(BK$4&gt;=$E107,BK$4&lt;=$G107)*(BK$4-$E107+1),$I107/2,$L107,TRUE)-_xlfn.NORM.DIST(AND(BK$4&gt;=$E107,BK$4&lt;=$G107)*(BJ$4-$E107+1),$I107/2,$L107,TRUE))/(1-2*_xlfn.NORM.DIST(0,$I107/2,$L107,TRUE))*$C107+($J107="Steady Growth")*(AND(BK$4&gt;=$E107,BK$4&lt;=$G107)*((BK$4-$E107+1)/($I107*($I107+1)/2)*$C107))+($J107="custom")*CustomCF!BD107</f>
        <v>0</v>
      </c>
      <c r="BL107" s="19">
        <f>($J107="Bell Curve")*(_xlfn.NORM.DIST(AND(BL$4&gt;=$E107,BL$4&lt;=$G107)*(BL$4-$E107+1),$I107/2,$L107,TRUE)-_xlfn.NORM.DIST(AND(BL$4&gt;=$E107,BL$4&lt;=$G107)*(BK$4-$E107+1),$I107/2,$L107,TRUE))/(1-2*_xlfn.NORM.DIST(0,$I107/2,$L107,TRUE))*$C107+($J107="Steady Growth")*(AND(BL$4&gt;=$E107,BL$4&lt;=$G107)*((BL$4-$E107+1)/($I107*($I107+1)/2)*$C107))+($J107="custom")*CustomCF!BE107</f>
        <v>0</v>
      </c>
      <c r="BM107" s="19">
        <f>($J107="Bell Curve")*(_xlfn.NORM.DIST(AND(BM$4&gt;=$E107,BM$4&lt;=$G107)*(BM$4-$E107+1),$I107/2,$L107,TRUE)-_xlfn.NORM.DIST(AND(BM$4&gt;=$E107,BM$4&lt;=$G107)*(BL$4-$E107+1),$I107/2,$L107,TRUE))/(1-2*_xlfn.NORM.DIST(0,$I107/2,$L107,TRUE))*$C107+($J107="Steady Growth")*(AND(BM$4&gt;=$E107,BM$4&lt;=$G107)*((BM$4-$E107+1)/($I107*($I107+1)/2)*$C107))+($J107="custom")*CustomCF!BF107</f>
        <v>0</v>
      </c>
      <c r="BN107" s="19">
        <f>($J107="Bell Curve")*(_xlfn.NORM.DIST(AND(BN$4&gt;=$E107,BN$4&lt;=$G107)*(BN$4-$E107+1),$I107/2,$L107,TRUE)-_xlfn.NORM.DIST(AND(BN$4&gt;=$E107,BN$4&lt;=$G107)*(BM$4-$E107+1),$I107/2,$L107,TRUE))/(1-2*_xlfn.NORM.DIST(0,$I107/2,$L107,TRUE))*$C107+($J107="Steady Growth")*(AND(BN$4&gt;=$E107,BN$4&lt;=$G107)*((BN$4-$E107+1)/($I107*($I107+1)/2)*$C107))+($J107="custom")*CustomCF!BG107</f>
        <v>0</v>
      </c>
      <c r="BO107" s="19">
        <f>($J107="Bell Curve")*(_xlfn.NORM.DIST(AND(BO$4&gt;=$E107,BO$4&lt;=$G107)*(BO$4-$E107+1),$I107/2,$L107,TRUE)-_xlfn.NORM.DIST(AND(BO$4&gt;=$E107,BO$4&lt;=$G107)*(BN$4-$E107+1),$I107/2,$L107,TRUE))/(1-2*_xlfn.NORM.DIST(0,$I107/2,$L107,TRUE))*$C107+($J107="Steady Growth")*(AND(BO$4&gt;=$E107,BO$4&lt;=$G107)*((BO$4-$E107+1)/($I107*($I107+1)/2)*$C107))+($J107="custom")*CustomCF!BH107</f>
        <v>0</v>
      </c>
      <c r="BP107" s="19">
        <f>($J107="Bell Curve")*(_xlfn.NORM.DIST(AND(BP$4&gt;=$E107,BP$4&lt;=$G107)*(BP$4-$E107+1),$I107/2,$L107,TRUE)-_xlfn.NORM.DIST(AND(BP$4&gt;=$E107,BP$4&lt;=$G107)*(BO$4-$E107+1),$I107/2,$L107,TRUE))/(1-2*_xlfn.NORM.DIST(0,$I107/2,$L107,TRUE))*$C107+($J107="Steady Growth")*(AND(BP$4&gt;=$E107,BP$4&lt;=$G107)*((BP$4-$E107+1)/($I107*($I107+1)/2)*$C107))+($J107="custom")*CustomCF!BI107</f>
        <v>0</v>
      </c>
      <c r="BQ107" s="19">
        <f>($J107="Bell Curve")*(_xlfn.NORM.DIST(AND(BQ$4&gt;=$E107,BQ$4&lt;=$G107)*(BQ$4-$E107+1),$I107/2,$L107,TRUE)-_xlfn.NORM.DIST(AND(BQ$4&gt;=$E107,BQ$4&lt;=$G107)*(BP$4-$E107+1),$I107/2,$L107,TRUE))/(1-2*_xlfn.NORM.DIST(0,$I107/2,$L107,TRUE))*$C107+($J107="Steady Growth")*(AND(BQ$4&gt;=$E107,BQ$4&lt;=$G107)*((BQ$4-$E107+1)/($I107*($I107+1)/2)*$C107))+($J107="custom")*CustomCF!BJ107</f>
        <v>0</v>
      </c>
      <c r="BR107" s="19">
        <f>($J107="Bell Curve")*(_xlfn.NORM.DIST(AND(BR$4&gt;=$E107,BR$4&lt;=$G107)*(BR$4-$E107+1),$I107/2,$L107,TRUE)-_xlfn.NORM.DIST(AND(BR$4&gt;=$E107,BR$4&lt;=$G107)*(BQ$4-$E107+1),$I107/2,$L107,TRUE))/(1-2*_xlfn.NORM.DIST(0,$I107/2,$L107,TRUE))*$C107+($J107="Steady Growth")*(AND(BR$4&gt;=$E107,BR$4&lt;=$G107)*((BR$4-$E107+1)/($I107*($I107+1)/2)*$C107))+($J107="custom")*CustomCF!BK107</f>
        <v>0</v>
      </c>
      <c r="BS107" s="19">
        <f>($J107="Bell Curve")*(_xlfn.NORM.DIST(AND(BS$4&gt;=$E107,BS$4&lt;=$G107)*(BS$4-$E107+1),$I107/2,$L107,TRUE)-_xlfn.NORM.DIST(AND(BS$4&gt;=$E107,BS$4&lt;=$G107)*(BR$4-$E107+1),$I107/2,$L107,TRUE))/(1-2*_xlfn.NORM.DIST(0,$I107/2,$L107,TRUE))*$C107+($J107="Steady Growth")*(AND(BS$4&gt;=$E107,BS$4&lt;=$G107)*((BS$4-$E107+1)/($I107*($I107+1)/2)*$C107))+($J107="custom")*CustomCF!BL107</f>
        <v>0</v>
      </c>
      <c r="BT107" s="19">
        <f>($J107="Bell Curve")*(_xlfn.NORM.DIST(AND(BT$4&gt;=$E107,BT$4&lt;=$G107)*(BT$4-$E107+1),$I107/2,$L107,TRUE)-_xlfn.NORM.DIST(AND(BT$4&gt;=$E107,BT$4&lt;=$G107)*(BS$4-$E107+1),$I107/2,$L107,TRUE))/(1-2*_xlfn.NORM.DIST(0,$I107/2,$L107,TRUE))*$C107+($J107="Steady Growth")*(AND(BT$4&gt;=$E107,BT$4&lt;=$G107)*((BT$4-$E107+1)/($I107*($I107+1)/2)*$C107))+($J107="custom")*CustomCF!BM107</f>
        <v>0</v>
      </c>
      <c r="BU107" s="19">
        <f>($J107="Bell Curve")*(_xlfn.NORM.DIST(AND(BU$4&gt;=$E107,BU$4&lt;=$G107)*(BU$4-$E107+1),$I107/2,$L107,TRUE)-_xlfn.NORM.DIST(AND(BU$4&gt;=$E107,BU$4&lt;=$G107)*(BT$4-$E107+1),$I107/2,$L107,TRUE))/(1-2*_xlfn.NORM.DIST(0,$I107/2,$L107,TRUE))*$C107+($J107="Steady Growth")*(AND(BU$4&gt;=$E107,BU$4&lt;=$G107)*((BU$4-$E107+1)/($I107*($I107+1)/2)*$C107))+($J107="custom")*CustomCF!BN107</f>
        <v>0</v>
      </c>
      <c r="BV107" s="19">
        <f>($J107="Bell Curve")*(_xlfn.NORM.DIST(AND(BV$4&gt;=$E107,BV$4&lt;=$G107)*(BV$4-$E107+1),$I107/2,$L107,TRUE)-_xlfn.NORM.DIST(AND(BV$4&gt;=$E107,BV$4&lt;=$G107)*(BU$4-$E107+1),$I107/2,$L107,TRUE))/(1-2*_xlfn.NORM.DIST(0,$I107/2,$L107,TRUE))*$C107+($J107="Steady Growth")*(AND(BV$4&gt;=$E107,BV$4&lt;=$G107)*((BV$4-$E107+1)/($I107*($I107+1)/2)*$C107))+($J107="custom")*CustomCF!BO107</f>
        <v>0</v>
      </c>
      <c r="BW107" s="19">
        <f>($J107="Bell Curve")*(_xlfn.NORM.DIST(AND(BW$4&gt;=$E107,BW$4&lt;=$G107)*(BW$4-$E107+1),$I107/2,$L107,TRUE)-_xlfn.NORM.DIST(AND(BW$4&gt;=$E107,BW$4&lt;=$G107)*(BV$4-$E107+1),$I107/2,$L107,TRUE))/(1-2*_xlfn.NORM.DIST(0,$I107/2,$L107,TRUE))*$C107+($J107="Steady Growth")*(AND(BW$4&gt;=$E107,BW$4&lt;=$G107)*((BW$4-$E107+1)/($I107*($I107+1)/2)*$C107))+($J107="custom")*CustomCF!BP107</f>
        <v>0</v>
      </c>
      <c r="BX107" s="19">
        <f>($J107="Bell Curve")*(_xlfn.NORM.DIST(AND(BX$4&gt;=$E107,BX$4&lt;=$G107)*(BX$4-$E107+1),$I107/2,$L107,TRUE)-_xlfn.NORM.DIST(AND(BX$4&gt;=$E107,BX$4&lt;=$G107)*(BW$4-$E107+1),$I107/2,$L107,TRUE))/(1-2*_xlfn.NORM.DIST(0,$I107/2,$L107,TRUE))*$C107+($J107="Steady Growth")*(AND(BX$4&gt;=$E107,BX$4&lt;=$G107)*((BX$4-$E107+1)/($I107*($I107+1)/2)*$C107))+($J107="custom")*CustomCF!BQ107</f>
        <v>0</v>
      </c>
      <c r="BY107" s="19">
        <f>($J107="Bell Curve")*(_xlfn.NORM.DIST(AND(BY$4&gt;=$E107,BY$4&lt;=$G107)*(BY$4-$E107+1),$I107/2,$L107,TRUE)-_xlfn.NORM.DIST(AND(BY$4&gt;=$E107,BY$4&lt;=$G107)*(BX$4-$E107+1),$I107/2,$L107,TRUE))/(1-2*_xlfn.NORM.DIST(0,$I107/2,$L107,TRUE))*$C107+($J107="Steady Growth")*(AND(BY$4&gt;=$E107,BY$4&lt;=$G107)*((BY$4-$E107+1)/($I107*($I107+1)/2)*$C107))+($J107="custom")*CustomCF!BR107</f>
        <v>0</v>
      </c>
      <c r="BZ107" s="19">
        <f>($J107="Bell Curve")*(_xlfn.NORM.DIST(AND(BZ$4&gt;=$E107,BZ$4&lt;=$G107)*(BZ$4-$E107+1),$I107/2,$L107,TRUE)-_xlfn.NORM.DIST(AND(BZ$4&gt;=$E107,BZ$4&lt;=$G107)*(BY$4-$E107+1),$I107/2,$L107,TRUE))/(1-2*_xlfn.NORM.DIST(0,$I107/2,$L107,TRUE))*$C107+($J107="Steady Growth")*(AND(BZ$4&gt;=$E107,BZ$4&lt;=$G107)*((BZ$4-$E107+1)/($I107*($I107+1)/2)*$C107))+($J107="custom")*CustomCF!BS107</f>
        <v>0</v>
      </c>
      <c r="CA107" s="19">
        <f>($J107="Bell Curve")*(_xlfn.NORM.DIST(AND(CA$4&gt;=$E107,CA$4&lt;=$G107)*(CA$4-$E107+1),$I107/2,$L107,TRUE)-_xlfn.NORM.DIST(AND(CA$4&gt;=$E107,CA$4&lt;=$G107)*(BZ$4-$E107+1),$I107/2,$L107,TRUE))/(1-2*_xlfn.NORM.DIST(0,$I107/2,$L107,TRUE))*$C107+($J107="Steady Growth")*(AND(CA$4&gt;=$E107,CA$4&lt;=$G107)*((CA$4-$E107+1)/($I107*($I107+1)/2)*$C107))+($J107="custom")*CustomCF!BT107</f>
        <v>0</v>
      </c>
      <c r="CB107" s="19">
        <f>($J107="Bell Curve")*(_xlfn.NORM.DIST(AND(CB$4&gt;=$E107,CB$4&lt;=$G107)*(CB$4-$E107+1),$I107/2,$L107,TRUE)-_xlfn.NORM.DIST(AND(CB$4&gt;=$E107,CB$4&lt;=$G107)*(CA$4-$E107+1),$I107/2,$L107,TRUE))/(1-2*_xlfn.NORM.DIST(0,$I107/2,$L107,TRUE))*$C107+($J107="Steady Growth")*(AND(CB$4&gt;=$E107,CB$4&lt;=$G107)*((CB$4-$E107+1)/($I107*($I107+1)/2)*$C107))+($J107="custom")*CustomCF!BU107</f>
        <v>0</v>
      </c>
      <c r="CC107" s="19">
        <f>($J107="Bell Curve")*(_xlfn.NORM.DIST(AND(CC$4&gt;=$E107,CC$4&lt;=$G107)*(CC$4-$E107+1),$I107/2,$L107,TRUE)-_xlfn.NORM.DIST(AND(CC$4&gt;=$E107,CC$4&lt;=$G107)*(CB$4-$E107+1),$I107/2,$L107,TRUE))/(1-2*_xlfn.NORM.DIST(0,$I107/2,$L107,TRUE))*$C107+($J107="Steady Growth")*(AND(CC$4&gt;=$E107,CC$4&lt;=$G107)*((CC$4-$E107+1)/($I107*($I107+1)/2)*$C107))+($J107="custom")*CustomCF!BV107</f>
        <v>0</v>
      </c>
      <c r="CD107" s="19">
        <f>($J107="Bell Curve")*(_xlfn.NORM.DIST(AND(CD$4&gt;=$E107,CD$4&lt;=$G107)*(CD$4-$E107+1),$I107/2,$L107,TRUE)-_xlfn.NORM.DIST(AND(CD$4&gt;=$E107,CD$4&lt;=$G107)*(CC$4-$E107+1),$I107/2,$L107,TRUE))/(1-2*_xlfn.NORM.DIST(0,$I107/2,$L107,TRUE))*$C107+($J107="Steady Growth")*(AND(CD$4&gt;=$E107,CD$4&lt;=$G107)*((CD$4-$E107+1)/($I107*($I107+1)/2)*$C107))+($J107="custom")*CustomCF!BW107</f>
        <v>0</v>
      </c>
      <c r="CE107" s="19">
        <f>($J107="Bell Curve")*(_xlfn.NORM.DIST(AND(CE$4&gt;=$E107,CE$4&lt;=$G107)*(CE$4-$E107+1),$I107/2,$L107,TRUE)-_xlfn.NORM.DIST(AND(CE$4&gt;=$E107,CE$4&lt;=$G107)*(CD$4-$E107+1),$I107/2,$L107,TRUE))/(1-2*_xlfn.NORM.DIST(0,$I107/2,$L107,TRUE))*$C107+($J107="Steady Growth")*(AND(CE$4&gt;=$E107,CE$4&lt;=$G107)*((CE$4-$E107+1)/($I107*($I107+1)/2)*$C107))+($J107="custom")*CustomCF!BX107</f>
        <v>0</v>
      </c>
      <c r="CF107" s="19">
        <f>($J107="Bell Curve")*(_xlfn.NORM.DIST(AND(CF$4&gt;=$E107,CF$4&lt;=$G107)*(CF$4-$E107+1),$I107/2,$L107,TRUE)-_xlfn.NORM.DIST(AND(CF$4&gt;=$E107,CF$4&lt;=$G107)*(CE$4-$E107+1),$I107/2,$L107,TRUE))/(1-2*_xlfn.NORM.DIST(0,$I107/2,$L107,TRUE))*$C107+($J107="Steady Growth")*(AND(CF$4&gt;=$E107,CF$4&lt;=$G107)*((CF$4-$E107+1)/($I107*($I107+1)/2)*$C107))+($J107="custom")*CustomCF!BY107</f>
        <v>0</v>
      </c>
      <c r="CG107" s="19">
        <f>($J107="Bell Curve")*(_xlfn.NORM.DIST(AND(CG$4&gt;=$E107,CG$4&lt;=$G107)*(CG$4-$E107+1),$I107/2,$L107,TRUE)-_xlfn.NORM.DIST(AND(CG$4&gt;=$E107,CG$4&lt;=$G107)*(CF$4-$E107+1),$I107/2,$L107,TRUE))/(1-2*_xlfn.NORM.DIST(0,$I107/2,$L107,TRUE))*$C107+($J107="Steady Growth")*(AND(CG$4&gt;=$E107,CG$4&lt;=$G107)*((CG$4-$E107+1)/($I107*($I107+1)/2)*$C107))+($J107="custom")*CustomCF!BZ107</f>
        <v>0</v>
      </c>
      <c r="CH107" s="19">
        <f>($J107="Bell Curve")*(_xlfn.NORM.DIST(AND(CH$4&gt;=$E107,CH$4&lt;=$G107)*(CH$4-$E107+1),$I107/2,$L107,TRUE)-_xlfn.NORM.DIST(AND(CH$4&gt;=$E107,CH$4&lt;=$G107)*(CG$4-$E107+1),$I107/2,$L107,TRUE))/(1-2*_xlfn.NORM.DIST(0,$I107/2,$L107,TRUE))*$C107+($J107="Steady Growth")*(AND(CH$4&gt;=$E107,CH$4&lt;=$G107)*((CH$4-$E107+1)/($I107*($I107+1)/2)*$C107))+($J107="custom")*CustomCF!CA107</f>
        <v>0</v>
      </c>
      <c r="CI107" s="19">
        <f>($J107="Bell Curve")*(_xlfn.NORM.DIST(AND(CI$4&gt;=$E107,CI$4&lt;=$G107)*(CI$4-$E107+1),$I107/2,$L107,TRUE)-_xlfn.NORM.DIST(AND(CI$4&gt;=$E107,CI$4&lt;=$G107)*(CH$4-$E107+1),$I107/2,$L107,TRUE))/(1-2*_xlfn.NORM.DIST(0,$I107/2,$L107,TRUE))*$C107+($J107="Steady Growth")*(AND(CI$4&gt;=$E107,CI$4&lt;=$G107)*((CI$4-$E107+1)/($I107*($I107+1)/2)*$C107))+($J107="custom")*CustomCF!CB107</f>
        <v>0</v>
      </c>
      <c r="CJ107" s="19">
        <f>($J107="Bell Curve")*(_xlfn.NORM.DIST(AND(CJ$4&gt;=$E107,CJ$4&lt;=$G107)*(CJ$4-$E107+1),$I107/2,$L107,TRUE)-_xlfn.NORM.DIST(AND(CJ$4&gt;=$E107,CJ$4&lt;=$G107)*(CI$4-$E107+1),$I107/2,$L107,TRUE))/(1-2*_xlfn.NORM.DIST(0,$I107/2,$L107,TRUE))*$C107+($J107="Steady Growth")*(AND(CJ$4&gt;=$E107,CJ$4&lt;=$G107)*((CJ$4-$E107+1)/($I107*($I107+1)/2)*$C107))+($J107="custom")*CustomCF!CC107</f>
        <v>0</v>
      </c>
      <c r="CK107" s="19">
        <f>($J107="Bell Curve")*(_xlfn.NORM.DIST(AND(CK$4&gt;=$E107,CK$4&lt;=$G107)*(CK$4-$E107+1),$I107/2,$L107,TRUE)-_xlfn.NORM.DIST(AND(CK$4&gt;=$E107,CK$4&lt;=$G107)*(CJ$4-$E107+1),$I107/2,$L107,TRUE))/(1-2*_xlfn.NORM.DIST(0,$I107/2,$L107,TRUE))*$C107+($J107="Steady Growth")*(AND(CK$4&gt;=$E107,CK$4&lt;=$G107)*((CK$4-$E107+1)/($I107*($I107+1)/2)*$C107))+($J107="custom")*CustomCF!CD107</f>
        <v>0</v>
      </c>
      <c r="CL107" s="19">
        <f>($J107="Bell Curve")*(_xlfn.NORM.DIST(AND(CL$4&gt;=$E107,CL$4&lt;=$G107)*(CL$4-$E107+1),$I107/2,$L107,TRUE)-_xlfn.NORM.DIST(AND(CL$4&gt;=$E107,CL$4&lt;=$G107)*(CK$4-$E107+1),$I107/2,$L107,TRUE))/(1-2*_xlfn.NORM.DIST(0,$I107/2,$L107,TRUE))*$C107+($J107="Steady Growth")*(AND(CL$4&gt;=$E107,CL$4&lt;=$G107)*((CL$4-$E107+1)/($I107*($I107+1)/2)*$C107))+($J107="custom")*CustomCF!CE107</f>
        <v>0</v>
      </c>
      <c r="CM107" s="19">
        <f>($J107="Bell Curve")*(_xlfn.NORM.DIST(AND(CM$4&gt;=$E107,CM$4&lt;=$G107)*(CM$4-$E107+1),$I107/2,$L107,TRUE)-_xlfn.NORM.DIST(AND(CM$4&gt;=$E107,CM$4&lt;=$G107)*(CL$4-$E107+1),$I107/2,$L107,TRUE))/(1-2*_xlfn.NORM.DIST(0,$I107/2,$L107,TRUE))*$C107+($J107="Steady Growth")*(AND(CM$4&gt;=$E107,CM$4&lt;=$G107)*((CM$4-$E107+1)/($I107*($I107+1)/2)*$C107))+($J107="custom")*CustomCF!CF107</f>
        <v>0</v>
      </c>
      <c r="CN107" s="19">
        <f>($J107="Bell Curve")*(_xlfn.NORM.DIST(AND(CN$4&gt;=$E107,CN$4&lt;=$G107)*(CN$4-$E107+1),$I107/2,$L107,TRUE)-_xlfn.NORM.DIST(AND(CN$4&gt;=$E107,CN$4&lt;=$G107)*(CM$4-$E107+1),$I107/2,$L107,TRUE))/(1-2*_xlfn.NORM.DIST(0,$I107/2,$L107,TRUE))*$C107+($J107="Steady Growth")*(AND(CN$4&gt;=$E107,CN$4&lt;=$G107)*((CN$4-$E107+1)/($I107*($I107+1)/2)*$C107))+($J107="custom")*CustomCF!CG107</f>
        <v>0</v>
      </c>
      <c r="CO107" s="19">
        <f>($J107="Bell Curve")*(_xlfn.NORM.DIST(AND(CO$4&gt;=$E107,CO$4&lt;=$G107)*(CO$4-$E107+1),$I107/2,$L107,TRUE)-_xlfn.NORM.DIST(AND(CO$4&gt;=$E107,CO$4&lt;=$G107)*(CN$4-$E107+1),$I107/2,$L107,TRUE))/(1-2*_xlfn.NORM.DIST(0,$I107/2,$L107,TRUE))*$C107+($J107="Steady Growth")*(AND(CO$4&gt;=$E107,CO$4&lt;=$G107)*((CO$4-$E107+1)/($I107*($I107+1)/2)*$C107))+($J107="custom")*CustomCF!CH107</f>
        <v>0</v>
      </c>
      <c r="CP107" s="19">
        <f>($J107="Bell Curve")*(_xlfn.NORM.DIST(AND(CP$4&gt;=$E107,CP$4&lt;=$G107)*(CP$4-$E107+1),$I107/2,$L107,TRUE)-_xlfn.NORM.DIST(AND(CP$4&gt;=$E107,CP$4&lt;=$G107)*(CO$4-$E107+1),$I107/2,$L107,TRUE))/(1-2*_xlfn.NORM.DIST(0,$I107/2,$L107,TRUE))*$C107+($J107="Steady Growth")*(AND(CP$4&gt;=$E107,CP$4&lt;=$G107)*((CP$4-$E107+1)/($I107*($I107+1)/2)*$C107))+($J107="custom")*CustomCF!CI107</f>
        <v>0</v>
      </c>
      <c r="CQ107" s="19">
        <f>($J107="Bell Curve")*(_xlfn.NORM.DIST(AND(CQ$4&gt;=$E107,CQ$4&lt;=$G107)*(CQ$4-$E107+1),$I107/2,$L107,TRUE)-_xlfn.NORM.DIST(AND(CQ$4&gt;=$E107,CQ$4&lt;=$G107)*(CP$4-$E107+1),$I107/2,$L107,TRUE))/(1-2*_xlfn.NORM.DIST(0,$I107/2,$L107,TRUE))*$C107+($J107="Steady Growth")*(AND(CQ$4&gt;=$E107,CQ$4&lt;=$G107)*((CQ$4-$E107+1)/($I107*($I107+1)/2)*$C107))+($J107="custom")*CustomCF!CJ107</f>
        <v>0</v>
      </c>
      <c r="CR107" s="19">
        <f>($J107="Bell Curve")*(_xlfn.NORM.DIST(AND(CR$4&gt;=$E107,CR$4&lt;=$G107)*(CR$4-$E107+1),$I107/2,$L107,TRUE)-_xlfn.NORM.DIST(AND(CR$4&gt;=$E107,CR$4&lt;=$G107)*(CQ$4-$E107+1),$I107/2,$L107,TRUE))/(1-2*_xlfn.NORM.DIST(0,$I107/2,$L107,TRUE))*$C107+($J107="Steady Growth")*(AND(CR$4&gt;=$E107,CR$4&lt;=$G107)*((CR$4-$E107+1)/($I107*($I107+1)/2)*$C107))+($J107="custom")*CustomCF!CK107</f>
        <v>0</v>
      </c>
      <c r="CS107" s="19">
        <f>($J107="Bell Curve")*(_xlfn.NORM.DIST(AND(CS$4&gt;=$E107,CS$4&lt;=$G107)*(CS$4-$E107+1),$I107/2,$L107,TRUE)-_xlfn.NORM.DIST(AND(CS$4&gt;=$E107,CS$4&lt;=$G107)*(CR$4-$E107+1),$I107/2,$L107,TRUE))/(1-2*_xlfn.NORM.DIST(0,$I107/2,$L107,TRUE))*$C107+($J107="Steady Growth")*(AND(CS$4&gt;=$E107,CS$4&lt;=$G107)*((CS$4-$E107+1)/($I107*($I107+1)/2)*$C107))+($J107="custom")*CustomCF!CL107</f>
        <v>0</v>
      </c>
      <c r="CT107" s="19">
        <f>($J107="Bell Curve")*(_xlfn.NORM.DIST(AND(CT$4&gt;=$E107,CT$4&lt;=$G107)*(CT$4-$E107+1),$I107/2,$L107,TRUE)-_xlfn.NORM.DIST(AND(CT$4&gt;=$E107,CT$4&lt;=$G107)*(CS$4-$E107+1),$I107/2,$L107,TRUE))/(1-2*_xlfn.NORM.DIST(0,$I107/2,$L107,TRUE))*$C107+($J107="Steady Growth")*(AND(CT$4&gt;=$E107,CT$4&lt;=$G107)*((CT$4-$E107+1)/($I107*($I107+1)/2)*$C107))+($J107="custom")*CustomCF!CM107</f>
        <v>0</v>
      </c>
      <c r="CU107" s="19">
        <f>($J107="Bell Curve")*(_xlfn.NORM.DIST(AND(CU$4&gt;=$E107,CU$4&lt;=$G107)*(CU$4-$E107+1),$I107/2,$L107,TRUE)-_xlfn.NORM.DIST(AND(CU$4&gt;=$E107,CU$4&lt;=$G107)*(CT$4-$E107+1),$I107/2,$L107,TRUE))/(1-2*_xlfn.NORM.DIST(0,$I107/2,$L107,TRUE))*$C107+($J107="Steady Growth")*(AND(CU$4&gt;=$E107,CU$4&lt;=$G107)*((CU$4-$E107+1)/($I107*($I107+1)/2)*$C107))+($J107="custom")*CustomCF!CN107</f>
        <v>0</v>
      </c>
      <c r="CV107" s="19">
        <f>($J107="Bell Curve")*(_xlfn.NORM.DIST(AND(CV$4&gt;=$E107,CV$4&lt;=$G107)*(CV$4-$E107+1),$I107/2,$L107,TRUE)-_xlfn.NORM.DIST(AND(CV$4&gt;=$E107,CV$4&lt;=$G107)*(CU$4-$E107+1),$I107/2,$L107,TRUE))/(1-2*_xlfn.NORM.DIST(0,$I107/2,$L107,TRUE))*$C107+($J107="Steady Growth")*(AND(CV$4&gt;=$E107,CV$4&lt;=$G107)*((CV$4-$E107+1)/($I107*($I107+1)/2)*$C107))+($J107="custom")*CustomCF!CO107</f>
        <v>0</v>
      </c>
      <c r="CW107" s="19">
        <f>($J107="Bell Curve")*(_xlfn.NORM.DIST(AND(CW$4&gt;=$E107,CW$4&lt;=$G107)*(CW$4-$E107+1),$I107/2,$L107,TRUE)-_xlfn.NORM.DIST(AND(CW$4&gt;=$E107,CW$4&lt;=$G107)*(CV$4-$E107+1),$I107/2,$L107,TRUE))/(1-2*_xlfn.NORM.DIST(0,$I107/2,$L107,TRUE))*$C107+($J107="Steady Growth")*(AND(CW$4&gt;=$E107,CW$4&lt;=$G107)*((CW$4-$E107+1)/($I107*($I107+1)/2)*$C107))+($J107="custom")*CustomCF!CP107</f>
        <v>0</v>
      </c>
      <c r="CX107" s="19">
        <f>($J107="Bell Curve")*(_xlfn.NORM.DIST(AND(CX$4&gt;=$E107,CX$4&lt;=$G107)*(CX$4-$E107+1),$I107/2,$L107,TRUE)-_xlfn.NORM.DIST(AND(CX$4&gt;=$E107,CX$4&lt;=$G107)*(CW$4-$E107+1),$I107/2,$L107,TRUE))/(1-2*_xlfn.NORM.DIST(0,$I107/2,$L107,TRUE))*$C107+($J107="Steady Growth")*(AND(CX$4&gt;=$E107,CX$4&lt;=$G107)*((CX$4-$E107+1)/($I107*($I107+1)/2)*$C107))+($J107="custom")*CustomCF!CQ107</f>
        <v>0</v>
      </c>
      <c r="CY107" s="19">
        <f>($J107="Bell Curve")*(_xlfn.NORM.DIST(AND(CY$4&gt;=$E107,CY$4&lt;=$G107)*(CY$4-$E107+1),$I107/2,$L107,TRUE)-_xlfn.NORM.DIST(AND(CY$4&gt;=$E107,CY$4&lt;=$G107)*(CX$4-$E107+1),$I107/2,$L107,TRUE))/(1-2*_xlfn.NORM.DIST(0,$I107/2,$L107,TRUE))*$C107+($J107="Steady Growth")*(AND(CY$4&gt;=$E107,CY$4&lt;=$G107)*((CY$4-$E107+1)/($I107*($I107+1)/2)*$C107))+($J107="custom")*CustomCF!CR107</f>
        <v>0</v>
      </c>
      <c r="CZ107" s="19">
        <f>($J107="Bell Curve")*(_xlfn.NORM.DIST(AND(CZ$4&gt;=$E107,CZ$4&lt;=$G107)*(CZ$4-$E107+1),$I107/2,$L107,TRUE)-_xlfn.NORM.DIST(AND(CZ$4&gt;=$E107,CZ$4&lt;=$G107)*(CY$4-$E107+1),$I107/2,$L107,TRUE))/(1-2*_xlfn.NORM.DIST(0,$I107/2,$L107,TRUE))*$C107+($J107="Steady Growth")*(AND(CZ$4&gt;=$E107,CZ$4&lt;=$G107)*((CZ$4-$E107+1)/($I107*($I107+1)/2)*$C107))+($J107="custom")*CustomCF!CS107</f>
        <v>0</v>
      </c>
      <c r="DA107" s="19">
        <f>($J107="Bell Curve")*(_xlfn.NORM.DIST(AND(DA$4&gt;=$E107,DA$4&lt;=$G107)*(DA$4-$E107+1),$I107/2,$L107,TRUE)-_xlfn.NORM.DIST(AND(DA$4&gt;=$E107,DA$4&lt;=$G107)*(CZ$4-$E107+1),$I107/2,$L107,TRUE))/(1-2*_xlfn.NORM.DIST(0,$I107/2,$L107,TRUE))*$C107+($J107="Steady Growth")*(AND(DA$4&gt;=$E107,DA$4&lt;=$G107)*((DA$4-$E107+1)/($I107*($I107+1)/2)*$C107))+($J107="custom")*CustomCF!CT107</f>
        <v>0</v>
      </c>
      <c r="DB107" s="19">
        <f>($J107="Bell Curve")*(_xlfn.NORM.DIST(AND(DB$4&gt;=$E107,DB$4&lt;=$G107)*(DB$4-$E107+1),$I107/2,$L107,TRUE)-_xlfn.NORM.DIST(AND(DB$4&gt;=$E107,DB$4&lt;=$G107)*(DA$4-$E107+1),$I107/2,$L107,TRUE))/(1-2*_xlfn.NORM.DIST(0,$I107/2,$L107,TRUE))*$C107+($J107="Steady Growth")*(AND(DB$4&gt;=$E107,DB$4&lt;=$G107)*((DB$4-$E107+1)/($I107*($I107+1)/2)*$C107))+($J107="custom")*CustomCF!CU107</f>
        <v>0</v>
      </c>
      <c r="DC107" s="19">
        <f>($J107="Bell Curve")*(_xlfn.NORM.DIST(AND(DC$4&gt;=$E107,DC$4&lt;=$G107)*(DC$4-$E107+1),$I107/2,$L107,TRUE)-_xlfn.NORM.DIST(AND(DC$4&gt;=$E107,DC$4&lt;=$G107)*(DB$4-$E107+1),$I107/2,$L107,TRUE))/(1-2*_xlfn.NORM.DIST(0,$I107/2,$L107,TRUE))*$C107+($J107="Steady Growth")*(AND(DC$4&gt;=$E107,DC$4&lt;=$G107)*((DC$4-$E107+1)/($I107*($I107+1)/2)*$C107))+($J107="custom")*CustomCF!CV107</f>
        <v>0</v>
      </c>
      <c r="DD107" s="19">
        <f>($J107="Bell Curve")*(_xlfn.NORM.DIST(AND(DD$4&gt;=$E107,DD$4&lt;=$G107)*(DD$4-$E107+1),$I107/2,$L107,TRUE)-_xlfn.NORM.DIST(AND(DD$4&gt;=$E107,DD$4&lt;=$G107)*(DC$4-$E107+1),$I107/2,$L107,TRUE))/(1-2*_xlfn.NORM.DIST(0,$I107/2,$L107,TRUE))*$C107+($J107="Steady Growth")*(AND(DD$4&gt;=$E107,DD$4&lt;=$G107)*((DD$4-$E107+1)/($I107*($I107+1)/2)*$C107))+($J107="custom")*CustomCF!CW107</f>
        <v>0</v>
      </c>
      <c r="DE107" s="19">
        <f>($J107="Bell Curve")*(_xlfn.NORM.DIST(AND(DE$4&gt;=$E107,DE$4&lt;=$G107)*(DE$4-$E107+1),$I107/2,$L107,TRUE)-_xlfn.NORM.DIST(AND(DE$4&gt;=$E107,DE$4&lt;=$G107)*(DD$4-$E107+1),$I107/2,$L107,TRUE))/(1-2*_xlfn.NORM.DIST(0,$I107/2,$L107,TRUE))*$C107+($J107="Steady Growth")*(AND(DE$4&gt;=$E107,DE$4&lt;=$G107)*((DE$4-$E107+1)/($I107*($I107+1)/2)*$C107))+($J107="custom")*CustomCF!CX107</f>
        <v>0</v>
      </c>
      <c r="DF107" s="19">
        <f>($J107="Bell Curve")*(_xlfn.NORM.DIST(AND(DF$4&gt;=$E107,DF$4&lt;=$G107)*(DF$4-$E107+1),$I107/2,$L107,TRUE)-_xlfn.NORM.DIST(AND(DF$4&gt;=$E107,DF$4&lt;=$G107)*(DE$4-$E107+1),$I107/2,$L107,TRUE))/(1-2*_xlfn.NORM.DIST(0,$I107/2,$L107,TRUE))*$C107+($J107="Steady Growth")*(AND(DF$4&gt;=$E107,DF$4&lt;=$G107)*((DF$4-$E107+1)/($I107*($I107+1)/2)*$C107))+($J107="custom")*CustomCF!CY107</f>
        <v>0</v>
      </c>
      <c r="DG107" s="19">
        <f>($J107="Bell Curve")*(_xlfn.NORM.DIST(AND(DG$4&gt;=$E107,DG$4&lt;=$G107)*(DG$4-$E107+1),$I107/2,$L107,TRUE)-_xlfn.NORM.DIST(AND(DG$4&gt;=$E107,DG$4&lt;=$G107)*(DF$4-$E107+1),$I107/2,$L107,TRUE))/(1-2*_xlfn.NORM.DIST(0,$I107/2,$L107,TRUE))*$C107+($J107="Steady Growth")*(AND(DG$4&gt;=$E107,DG$4&lt;=$G107)*((DG$4-$E107+1)/($I107*($I107+1)/2)*$C107))+($J107="custom")*CustomCF!CZ107</f>
        <v>0</v>
      </c>
      <c r="DH107" s="19">
        <f>($J107="Bell Curve")*(_xlfn.NORM.DIST(AND(DH$4&gt;=$E107,DH$4&lt;=$G107)*(DH$4-$E107+1),$I107/2,$L107,TRUE)-_xlfn.NORM.DIST(AND(DH$4&gt;=$E107,DH$4&lt;=$G107)*(DG$4-$E107+1),$I107/2,$L107,TRUE))/(1-2*_xlfn.NORM.DIST(0,$I107/2,$L107,TRUE))*$C107+($J107="Steady Growth")*(AND(DH$4&gt;=$E107,DH$4&lt;=$G107)*((DH$4-$E107+1)/($I107*($I107+1)/2)*$C107))+($J107="custom")*CustomCF!DA107</f>
        <v>0</v>
      </c>
      <c r="DI107" s="19">
        <f>($J107="Bell Curve")*(_xlfn.NORM.DIST(AND(DI$4&gt;=$E107,DI$4&lt;=$G107)*(DI$4-$E107+1),$I107/2,$L107,TRUE)-_xlfn.NORM.DIST(AND(DI$4&gt;=$E107,DI$4&lt;=$G107)*(DH$4-$E107+1),$I107/2,$L107,TRUE))/(1-2*_xlfn.NORM.DIST(0,$I107/2,$L107,TRUE))*$C107+($J107="Steady Growth")*(AND(DI$4&gt;=$E107,DI$4&lt;=$G107)*((DI$4-$E107+1)/($I107*($I107+1)/2)*$C107))+($J107="custom")*CustomCF!DB107</f>
        <v>0</v>
      </c>
      <c r="DJ107" s="19">
        <f>($J107="Bell Curve")*(_xlfn.NORM.DIST(AND(DJ$4&gt;=$E107,DJ$4&lt;=$G107)*(DJ$4-$E107+1),$I107/2,$L107,TRUE)-_xlfn.NORM.DIST(AND(DJ$4&gt;=$E107,DJ$4&lt;=$G107)*(DI$4-$E107+1),$I107/2,$L107,TRUE))/(1-2*_xlfn.NORM.DIST(0,$I107/2,$L107,TRUE))*$C107+($J107="Steady Growth")*(AND(DJ$4&gt;=$E107,DJ$4&lt;=$G107)*((DJ$4-$E107+1)/($I107*($I107+1)/2)*$C107))+($J107="custom")*CustomCF!DC107</f>
        <v>0</v>
      </c>
      <c r="DK107" s="19">
        <f>($J107="Bell Curve")*(_xlfn.NORM.DIST(AND(DK$4&gt;=$E107,DK$4&lt;=$G107)*(DK$4-$E107+1),$I107/2,$L107,TRUE)-_xlfn.NORM.DIST(AND(DK$4&gt;=$E107,DK$4&lt;=$G107)*(DJ$4-$E107+1),$I107/2,$L107,TRUE))/(1-2*_xlfn.NORM.DIST(0,$I107/2,$L107,TRUE))*$C107+($J107="Steady Growth")*(AND(DK$4&gt;=$E107,DK$4&lt;=$G107)*((DK$4-$E107+1)/($I107*($I107+1)/2)*$C107))+($J107="custom")*CustomCF!DD107</f>
        <v>0</v>
      </c>
      <c r="DL107" s="19">
        <f>($J107="Bell Curve")*(_xlfn.NORM.DIST(AND(DL$4&gt;=$E107,DL$4&lt;=$G107)*(DL$4-$E107+1),$I107/2,$L107,TRUE)-_xlfn.NORM.DIST(AND(DL$4&gt;=$E107,DL$4&lt;=$G107)*(DK$4-$E107+1),$I107/2,$L107,TRUE))/(1-2*_xlfn.NORM.DIST(0,$I107/2,$L107,TRUE))*$C107+($J107="Steady Growth")*(AND(DL$4&gt;=$E107,DL$4&lt;=$G107)*((DL$4-$E107+1)/($I107*($I107+1)/2)*$C107))+($J107="custom")*CustomCF!DE107</f>
        <v>0</v>
      </c>
      <c r="DM107" s="19">
        <f>($J107="Bell Curve")*(_xlfn.NORM.DIST(AND(DM$4&gt;=$E107,DM$4&lt;=$G107)*(DM$4-$E107+1),$I107/2,$L107,TRUE)-_xlfn.NORM.DIST(AND(DM$4&gt;=$E107,DM$4&lt;=$G107)*(DL$4-$E107+1),$I107/2,$L107,TRUE))/(1-2*_xlfn.NORM.DIST(0,$I107/2,$L107,TRUE))*$C107+($J107="Steady Growth")*(AND(DM$4&gt;=$E107,DM$4&lt;=$G107)*((DM$4-$E107+1)/($I107*($I107+1)/2)*$C107))+($J107="custom")*CustomCF!DF107</f>
        <v>0</v>
      </c>
      <c r="DN107" s="19">
        <f>($J107="Bell Curve")*(_xlfn.NORM.DIST(AND(DN$4&gt;=$E107,DN$4&lt;=$G107)*(DN$4-$E107+1),$I107/2,$L107,TRUE)-_xlfn.NORM.DIST(AND(DN$4&gt;=$E107,DN$4&lt;=$G107)*(DM$4-$E107+1),$I107/2,$L107,TRUE))/(1-2*_xlfn.NORM.DIST(0,$I107/2,$L107,TRUE))*$C107+($J107="Steady Growth")*(AND(DN$4&gt;=$E107,DN$4&lt;=$G107)*((DN$4-$E107+1)/($I107*($I107+1)/2)*$C107))+($J107="custom")*CustomCF!DG107</f>
        <v>0</v>
      </c>
      <c r="DO107" s="19">
        <f>($J107="Bell Curve")*(_xlfn.NORM.DIST(AND(DO$4&gt;=$E107,DO$4&lt;=$G107)*(DO$4-$E107+1),$I107/2,$L107,TRUE)-_xlfn.NORM.DIST(AND(DO$4&gt;=$E107,DO$4&lt;=$G107)*(DN$4-$E107+1),$I107/2,$L107,TRUE))/(1-2*_xlfn.NORM.DIST(0,$I107/2,$L107,TRUE))*$C107+($J107="Steady Growth")*(AND(DO$4&gt;=$E107,DO$4&lt;=$G107)*((DO$4-$E107+1)/($I107*($I107+1)/2)*$C107))+($J107="custom")*CustomCF!DH107</f>
        <v>0</v>
      </c>
      <c r="DP107" s="19">
        <f>($J107="Bell Curve")*(_xlfn.NORM.DIST(AND(DP$4&gt;=$E107,DP$4&lt;=$G107)*(DP$4-$E107+1),$I107/2,$L107,TRUE)-_xlfn.NORM.DIST(AND(DP$4&gt;=$E107,DP$4&lt;=$G107)*(DO$4-$E107+1),$I107/2,$L107,TRUE))/(1-2*_xlfn.NORM.DIST(0,$I107/2,$L107,TRUE))*$C107+($J107="Steady Growth")*(AND(DP$4&gt;=$E107,DP$4&lt;=$G107)*((DP$4-$E107+1)/($I107*($I107+1)/2)*$C107))+($J107="custom")*CustomCF!DI107</f>
        <v>0</v>
      </c>
      <c r="DQ107" s="19">
        <f>($J107="Bell Curve")*(_xlfn.NORM.DIST(AND(DQ$4&gt;=$E107,DQ$4&lt;=$G107)*(DQ$4-$E107+1),$I107/2,$L107,TRUE)-_xlfn.NORM.DIST(AND(DQ$4&gt;=$E107,DQ$4&lt;=$G107)*(DP$4-$E107+1),$I107/2,$L107,TRUE))/(1-2*_xlfn.NORM.DIST(0,$I107/2,$L107,TRUE))*$C107+($J107="Steady Growth")*(AND(DQ$4&gt;=$E107,DQ$4&lt;=$G107)*((DQ$4-$E107+1)/($I107*($I107+1)/2)*$C107))+($J107="custom")*CustomCF!DJ107</f>
        <v>0</v>
      </c>
      <c r="DR107" s="19">
        <f>($J107="Bell Curve")*(_xlfn.NORM.DIST(AND(DR$4&gt;=$E107,DR$4&lt;=$G107)*(DR$4-$E107+1),$I107/2,$L107,TRUE)-_xlfn.NORM.DIST(AND(DR$4&gt;=$E107,DR$4&lt;=$G107)*(DQ$4-$E107+1),$I107/2,$L107,TRUE))/(1-2*_xlfn.NORM.DIST(0,$I107/2,$L107,TRUE))*$C107+($J107="Steady Growth")*(AND(DR$4&gt;=$E107,DR$4&lt;=$G107)*((DR$4-$E107+1)/($I107*($I107+1)/2)*$C107))+($J107="custom")*CustomCF!DK107</f>
        <v>0</v>
      </c>
      <c r="DS107" s="19">
        <f>($J107="Bell Curve")*(_xlfn.NORM.DIST(AND(DS$4&gt;=$E107,DS$4&lt;=$G107)*(DS$4-$E107+1),$I107/2,$L107,TRUE)-_xlfn.NORM.DIST(AND(DS$4&gt;=$E107,DS$4&lt;=$G107)*(DR$4-$E107+1),$I107/2,$L107,TRUE))/(1-2*_xlfn.NORM.DIST(0,$I107/2,$L107,TRUE))*$C107+($J107="Steady Growth")*(AND(DS$4&gt;=$E107,DS$4&lt;=$G107)*((DS$4-$E107+1)/($I107*($I107+1)/2)*$C107))+($J107="custom")*CustomCF!DL107</f>
        <v>0</v>
      </c>
      <c r="DT107" s="19">
        <f>($J107="Bell Curve")*(_xlfn.NORM.DIST(AND(DT$4&gt;=$E107,DT$4&lt;=$G107)*(DT$4-$E107+1),$I107/2,$L107,TRUE)-_xlfn.NORM.DIST(AND(DT$4&gt;=$E107,DT$4&lt;=$G107)*(DS$4-$E107+1),$I107/2,$L107,TRUE))/(1-2*_xlfn.NORM.DIST(0,$I107/2,$L107,TRUE))*$C107+($J107="Steady Growth")*(AND(DT$4&gt;=$E107,DT$4&lt;=$G107)*((DT$4-$E107+1)/($I107*($I107+1)/2)*$C107))+($J107="custom")*CustomCF!DM107</f>
        <v>0</v>
      </c>
      <c r="DU107" s="19">
        <f>($J107="Bell Curve")*(_xlfn.NORM.DIST(AND(DU$4&gt;=$E107,DU$4&lt;=$G107)*(DU$4-$E107+1),$I107/2,$L107,TRUE)-_xlfn.NORM.DIST(AND(DU$4&gt;=$E107,DU$4&lt;=$G107)*(DT$4-$E107+1),$I107/2,$L107,TRUE))/(1-2*_xlfn.NORM.DIST(0,$I107/2,$L107,TRUE))*$C107+($J107="Steady Growth")*(AND(DU$4&gt;=$E107,DU$4&lt;=$G107)*((DU$4-$E107+1)/($I107*($I107+1)/2)*$C107))+($J107="custom")*CustomCF!DN107</f>
        <v>0</v>
      </c>
      <c r="DV107" s="19">
        <f>($J107="Bell Curve")*(_xlfn.NORM.DIST(AND(DV$4&gt;=$E107,DV$4&lt;=$G107)*(DV$4-$E107+1),$I107/2,$L107,TRUE)-_xlfn.NORM.DIST(AND(DV$4&gt;=$E107,DV$4&lt;=$G107)*(DU$4-$E107+1),$I107/2,$L107,TRUE))/(1-2*_xlfn.NORM.DIST(0,$I107/2,$L107,TRUE))*$C107+($J107="Steady Growth")*(AND(DV$4&gt;=$E107,DV$4&lt;=$G107)*((DV$4-$E107+1)/($I107*($I107+1)/2)*$C107))+($J107="custom")*CustomCF!DO107</f>
        <v>0</v>
      </c>
      <c r="DW107" s="19">
        <f>($J107="Bell Curve")*(_xlfn.NORM.DIST(AND(DW$4&gt;=$E107,DW$4&lt;=$G107)*(DW$4-$E107+1),$I107/2,$L107,TRUE)-_xlfn.NORM.DIST(AND(DW$4&gt;=$E107,DW$4&lt;=$G107)*(DV$4-$E107+1),$I107/2,$L107,TRUE))/(1-2*_xlfn.NORM.DIST(0,$I107/2,$L107,TRUE))*$C107+($J107="Steady Growth")*(AND(DW$4&gt;=$E107,DW$4&lt;=$G107)*((DW$4-$E107+1)/($I107*($I107+1)/2)*$C107))+($J107="custom")*CustomCF!DP107</f>
        <v>0</v>
      </c>
      <c r="DX107" s="19">
        <f>($J107="Bell Curve")*(_xlfn.NORM.DIST(AND(DX$4&gt;=$E107,DX$4&lt;=$G107)*(DX$4-$E107+1),$I107/2,$L107,TRUE)-_xlfn.NORM.DIST(AND(DX$4&gt;=$E107,DX$4&lt;=$G107)*(DW$4-$E107+1),$I107/2,$L107,TRUE))/(1-2*_xlfn.NORM.DIST(0,$I107/2,$L107,TRUE))*$C107+($J107="Steady Growth")*(AND(DX$4&gt;=$E107,DX$4&lt;=$G107)*((DX$4-$E107+1)/($I107*($I107+1)/2)*$C107))+($J107="custom")*CustomCF!DQ107</f>
        <v>0</v>
      </c>
      <c r="DY107" s="19">
        <f>($J107="Bell Curve")*(_xlfn.NORM.DIST(AND(DY$4&gt;=$E107,DY$4&lt;=$G107)*(DY$4-$E107+1),$I107/2,$L107,TRUE)-_xlfn.NORM.DIST(AND(DY$4&gt;=$E107,DY$4&lt;=$G107)*(DX$4-$E107+1),$I107/2,$L107,TRUE))/(1-2*_xlfn.NORM.DIST(0,$I107/2,$L107,TRUE))*$C107+($J107="Steady Growth")*(AND(DY$4&gt;=$E107,DY$4&lt;=$G107)*((DY$4-$E107+1)/($I107*($I107+1)/2)*$C107))+($J107="custom")*CustomCF!DR107</f>
        <v>0</v>
      </c>
      <c r="DZ107" s="19">
        <f>($J107="Bell Curve")*(_xlfn.NORM.DIST(AND(DZ$4&gt;=$E107,DZ$4&lt;=$G107)*(DZ$4-$E107+1),$I107/2,$L107,TRUE)-_xlfn.NORM.DIST(AND(DZ$4&gt;=$E107,DZ$4&lt;=$G107)*(DY$4-$E107+1),$I107/2,$L107,TRUE))/(1-2*_xlfn.NORM.DIST(0,$I107/2,$L107,TRUE))*$C107+($J107="Steady Growth")*(AND(DZ$4&gt;=$E107,DZ$4&lt;=$G107)*((DZ$4-$E107+1)/($I107*($I107+1)/2)*$C107))+($J107="custom")*CustomCF!DS107</f>
        <v>0</v>
      </c>
      <c r="EA107" s="19">
        <f>($J107="Bell Curve")*(_xlfn.NORM.DIST(AND(EA$4&gt;=$E107,EA$4&lt;=$G107)*(EA$4-$E107+1),$I107/2,$L107,TRUE)-_xlfn.NORM.DIST(AND(EA$4&gt;=$E107,EA$4&lt;=$G107)*(DZ$4-$E107+1),$I107/2,$L107,TRUE))/(1-2*_xlfn.NORM.DIST(0,$I107/2,$L107,TRUE))*$C107+($J107="Steady Growth")*(AND(EA$4&gt;=$E107,EA$4&lt;=$G107)*((EA$4-$E107+1)/($I107*($I107+1)/2)*$C107))+($J107="custom")*CustomCF!DT107</f>
        <v>0</v>
      </c>
      <c r="EB107" s="19">
        <f>($J107="Bell Curve")*(_xlfn.NORM.DIST(AND(EB$4&gt;=$E107,EB$4&lt;=$G107)*(EB$4-$E107+1),$I107/2,$L107,TRUE)-_xlfn.NORM.DIST(AND(EB$4&gt;=$E107,EB$4&lt;=$G107)*(EA$4-$E107+1),$I107/2,$L107,TRUE))/(1-2*_xlfn.NORM.DIST(0,$I107/2,$L107,TRUE))*$C107+($J107="Steady Growth")*(AND(EB$4&gt;=$E107,EB$4&lt;=$G107)*((EB$4-$E107+1)/($I107*($I107+1)/2)*$C107))+($J107="custom")*CustomCF!DU107</f>
        <v>0</v>
      </c>
      <c r="EC107" s="19">
        <f>($J107="Bell Curve")*(_xlfn.NORM.DIST(AND(EC$4&gt;=$E107,EC$4&lt;=$G107)*(EC$4-$E107+1),$I107/2,$L107,TRUE)-_xlfn.NORM.DIST(AND(EC$4&gt;=$E107,EC$4&lt;=$G107)*(EB$4-$E107+1),$I107/2,$L107,TRUE))/(1-2*_xlfn.NORM.DIST(0,$I107/2,$L107,TRUE))*$C107+($J107="Steady Growth")*(AND(EC$4&gt;=$E107,EC$4&lt;=$G107)*((EC$4-$E107+1)/($I107*($I107+1)/2)*$C107))+($J107="custom")*CustomCF!DV107</f>
        <v>0</v>
      </c>
      <c r="ED107" s="19">
        <f>($J107="Bell Curve")*(_xlfn.NORM.DIST(AND(ED$4&gt;=$E107,ED$4&lt;=$G107)*(ED$4-$E107+1),$I107/2,$L107,TRUE)-_xlfn.NORM.DIST(AND(ED$4&gt;=$E107,ED$4&lt;=$G107)*(EC$4-$E107+1),$I107/2,$L107,TRUE))/(1-2*_xlfn.NORM.DIST(0,$I107/2,$L107,TRUE))*$C107+($J107="Steady Growth")*(AND(ED$4&gt;=$E107,ED$4&lt;=$G107)*((ED$4-$E107+1)/($I107*($I107+1)/2)*$C107))+($J107="custom")*CustomCF!DW107</f>
        <v>0</v>
      </c>
      <c r="EE107" s="19">
        <f>($J107="Bell Curve")*(_xlfn.NORM.DIST(AND(EE$4&gt;=$E107,EE$4&lt;=$G107)*(EE$4-$E107+1),$I107/2,$L107,TRUE)-_xlfn.NORM.DIST(AND(EE$4&gt;=$E107,EE$4&lt;=$G107)*(ED$4-$E107+1),$I107/2,$L107,TRUE))/(1-2*_xlfn.NORM.DIST(0,$I107/2,$L107,TRUE))*$C107+($J107="Steady Growth")*(AND(EE$4&gt;=$E107,EE$4&lt;=$G107)*((EE$4-$E107+1)/($I107*($I107+1)/2)*$C107))+($J107="custom")*CustomCF!DX107</f>
        <v>0</v>
      </c>
      <c r="EF107" s="121">
        <f>($J107="Bell Curve")*(_xlfn.NORM.DIST(AND(EF$4&gt;=$E107,EF$4&lt;=$G107)*(EF$4-$E107+1),$I107/2,$L107,TRUE)-_xlfn.NORM.DIST(AND(EF$4&gt;=$E107,EF$4&lt;=$G107)*(EE$4-$E107+1),$I107/2,$L107,TRUE))/(1-2*_xlfn.NORM.DIST(0,$I107/2,$L107,TRUE))*$C107+($J107="Steady Growth")*(AND(EF$4&gt;=$E107,EF$4&lt;=$G107)*((EF$4-$E107+1)/($I107*($I107+1)/2)*$C107))+($J107="custom")*CustomCF!DY107</f>
        <v>0</v>
      </c>
    </row>
    <row r="108" spans="2:136" hidden="1" outlineLevel="1" x14ac:dyDescent="0.2">
      <c r="B108" s="103">
        <f>Budget!W27</f>
        <v>0</v>
      </c>
      <c r="C108" s="19">
        <f>Budget!X27</f>
        <v>0</v>
      </c>
      <c r="D108" s="19" t="str">
        <f t="shared" si="37"/>
        <v/>
      </c>
      <c r="E108" s="92">
        <v>0</v>
      </c>
      <c r="F108" s="18">
        <f>IF(J108="Custom",CustomCF!E108,INDEX($P$6:$DY$6,MATCH(E108,CF!$P$4:$DY$4,0)))</f>
        <v>46022</v>
      </c>
      <c r="G108" s="92">
        <v>0</v>
      </c>
      <c r="H108" s="18">
        <f>IF(J108="Custom",CustomCF!F108,INDEX($P$6:$EF$6,MATCH(G108,$P$4:$EF$4,0)))</f>
        <v>46022</v>
      </c>
      <c r="I108" s="9">
        <f t="shared" si="32"/>
        <v>1</v>
      </c>
      <c r="J108" s="92" t="s">
        <v>30</v>
      </c>
      <c r="K108" s="92" t="s">
        <v>31</v>
      </c>
      <c r="L108" s="9">
        <f t="shared" si="38"/>
        <v>10000000</v>
      </c>
      <c r="M108" s="107">
        <f t="shared" si="39"/>
        <v>0</v>
      </c>
      <c r="N108" s="112" t="str">
        <f t="shared" si="31"/>
        <v>OK</v>
      </c>
      <c r="O108" s="112"/>
      <c r="P108" s="19">
        <f>($J108="Bell Curve")*(_xlfn.NORM.DIST(AND(P$4&gt;=$E108,P$4&lt;=$G108)*(P$4-$E108+1),$I108/2,$L108,TRUE)-_xlfn.NORM.DIST(AND(P$4&gt;=$E108,P$4&lt;=$G108)*(N$4-$E108+1),$I108/2,$L108,TRUE))/(1-2*_xlfn.NORM.DIST(0,$I108/2,$L108,TRUE))*$C108+($J108="Steady Growth")*(AND(P$4&gt;=$E108,P$4&lt;=$G108)*((P$4-$E108+1)/($I108*($I108+1)/2)*$C108))+($J108="custom")*CustomCF!I108</f>
        <v>0</v>
      </c>
      <c r="Q108" s="19">
        <f>($J108="Bell Curve")*(_xlfn.NORM.DIST(AND(Q$4&gt;=$E108,Q$4&lt;=$G108)*(Q$4-$E108+1),$I108/2,$L108,TRUE)-_xlfn.NORM.DIST(AND(Q$4&gt;=$E108,Q$4&lt;=$G108)*(P$4-$E108+1),$I108/2,$L108,TRUE))/(1-2*_xlfn.NORM.DIST(0,$I108/2,$L108,TRUE))*$C108+($J108="Steady Growth")*(AND(Q$4&gt;=$E108,Q$4&lt;=$G108)*((Q$4-$E108+1)/($I108*($I108+1)/2)*$C108))+($J108="custom")*CustomCF!J108</f>
        <v>0</v>
      </c>
      <c r="R108" s="19">
        <f>($J108="Bell Curve")*(_xlfn.NORM.DIST(AND(R$4&gt;=$E108,R$4&lt;=$G108)*(R$4-$E108+1),$I108/2,$L108,TRUE)-_xlfn.NORM.DIST(AND(R$4&gt;=$E108,R$4&lt;=$G108)*(Q$4-$E108+1),$I108/2,$L108,TRUE))/(1-2*_xlfn.NORM.DIST(0,$I108/2,$L108,TRUE))*$C108+($J108="Steady Growth")*(AND(R$4&gt;=$E108,R$4&lt;=$G108)*((R$4-$E108+1)/($I108*($I108+1)/2)*$C108))+($J108="custom")*CustomCF!K108</f>
        <v>0</v>
      </c>
      <c r="S108" s="19">
        <f>($J108="Bell Curve")*(_xlfn.NORM.DIST(AND(S$4&gt;=$E108,S$4&lt;=$G108)*(S$4-$E108+1),$I108/2,$L108,TRUE)-_xlfn.NORM.DIST(AND(S$4&gt;=$E108,S$4&lt;=$G108)*(R$4-$E108+1),$I108/2,$L108,TRUE))/(1-2*_xlfn.NORM.DIST(0,$I108/2,$L108,TRUE))*$C108+($J108="Steady Growth")*(AND(S$4&gt;=$E108,S$4&lt;=$G108)*((S$4-$E108+1)/($I108*($I108+1)/2)*$C108))+($J108="custom")*CustomCF!L108</f>
        <v>0</v>
      </c>
      <c r="T108" s="19">
        <f>($J108="Bell Curve")*(_xlfn.NORM.DIST(AND(T$4&gt;=$E108,T$4&lt;=$G108)*(T$4-$E108+1),$I108/2,$L108,TRUE)-_xlfn.NORM.DIST(AND(T$4&gt;=$E108,T$4&lt;=$G108)*(S$4-$E108+1),$I108/2,$L108,TRUE))/(1-2*_xlfn.NORM.DIST(0,$I108/2,$L108,TRUE))*$C108+($J108="Steady Growth")*(AND(T$4&gt;=$E108,T$4&lt;=$G108)*((T$4-$E108+1)/($I108*($I108+1)/2)*$C108))+($J108="custom")*CustomCF!M108</f>
        <v>0</v>
      </c>
      <c r="U108" s="19">
        <f>($J108="Bell Curve")*(_xlfn.NORM.DIST(AND(U$4&gt;=$E108,U$4&lt;=$G108)*(U$4-$E108+1),$I108/2,$L108,TRUE)-_xlfn.NORM.DIST(AND(U$4&gt;=$E108,U$4&lt;=$G108)*(T$4-$E108+1),$I108/2,$L108,TRUE))/(1-2*_xlfn.NORM.DIST(0,$I108/2,$L108,TRUE))*$C108+($J108="Steady Growth")*(AND(U$4&gt;=$E108,U$4&lt;=$G108)*((U$4-$E108+1)/($I108*($I108+1)/2)*$C108))+($J108="custom")*CustomCF!N108</f>
        <v>0</v>
      </c>
      <c r="V108" s="19">
        <f>($J108="Bell Curve")*(_xlfn.NORM.DIST(AND(V$4&gt;=$E108,V$4&lt;=$G108)*(V$4-$E108+1),$I108/2,$L108,TRUE)-_xlfn.NORM.DIST(AND(V$4&gt;=$E108,V$4&lt;=$G108)*(U$4-$E108+1),$I108/2,$L108,TRUE))/(1-2*_xlfn.NORM.DIST(0,$I108/2,$L108,TRUE))*$C108+($J108="Steady Growth")*(AND(V$4&gt;=$E108,V$4&lt;=$G108)*((V$4-$E108+1)/($I108*($I108+1)/2)*$C108))+($J108="custom")*CustomCF!O108</f>
        <v>0</v>
      </c>
      <c r="W108" s="19">
        <f>($J108="Bell Curve")*(_xlfn.NORM.DIST(AND(W$4&gt;=$E108,W$4&lt;=$G108)*(W$4-$E108+1),$I108/2,$L108,TRUE)-_xlfn.NORM.DIST(AND(W$4&gt;=$E108,W$4&lt;=$G108)*(V$4-$E108+1),$I108/2,$L108,TRUE))/(1-2*_xlfn.NORM.DIST(0,$I108/2,$L108,TRUE))*$C108+($J108="Steady Growth")*(AND(W$4&gt;=$E108,W$4&lt;=$G108)*((W$4-$E108+1)/($I108*($I108+1)/2)*$C108))+($J108="custom")*CustomCF!P108</f>
        <v>0</v>
      </c>
      <c r="X108" s="19">
        <f>($J108="Bell Curve")*(_xlfn.NORM.DIST(AND(X$4&gt;=$E108,X$4&lt;=$G108)*(X$4-$E108+1),$I108/2,$L108,TRUE)-_xlfn.NORM.DIST(AND(X$4&gt;=$E108,X$4&lt;=$G108)*(W$4-$E108+1),$I108/2,$L108,TRUE))/(1-2*_xlfn.NORM.DIST(0,$I108/2,$L108,TRUE))*$C108+($J108="Steady Growth")*(AND(X$4&gt;=$E108,X$4&lt;=$G108)*((X$4-$E108+1)/($I108*($I108+1)/2)*$C108))+($J108="custom")*CustomCF!Q108</f>
        <v>0</v>
      </c>
      <c r="Y108" s="19">
        <f>($J108="Bell Curve")*(_xlfn.NORM.DIST(AND(Y$4&gt;=$E108,Y$4&lt;=$G108)*(Y$4-$E108+1),$I108/2,$L108,TRUE)-_xlfn.NORM.DIST(AND(Y$4&gt;=$E108,Y$4&lt;=$G108)*(X$4-$E108+1),$I108/2,$L108,TRUE))/(1-2*_xlfn.NORM.DIST(0,$I108/2,$L108,TRUE))*$C108+($J108="Steady Growth")*(AND(Y$4&gt;=$E108,Y$4&lt;=$G108)*((Y$4-$E108+1)/($I108*($I108+1)/2)*$C108))+($J108="custom")*CustomCF!R108</f>
        <v>0</v>
      </c>
      <c r="Z108" s="19">
        <f>($J108="Bell Curve")*(_xlfn.NORM.DIST(AND(Z$4&gt;=$E108,Z$4&lt;=$G108)*(Z$4-$E108+1),$I108/2,$L108,TRUE)-_xlfn.NORM.DIST(AND(Z$4&gt;=$E108,Z$4&lt;=$G108)*(Y$4-$E108+1),$I108/2,$L108,TRUE))/(1-2*_xlfn.NORM.DIST(0,$I108/2,$L108,TRUE))*$C108+($J108="Steady Growth")*(AND(Z$4&gt;=$E108,Z$4&lt;=$G108)*((Z$4-$E108+1)/($I108*($I108+1)/2)*$C108))+($J108="custom")*CustomCF!S108</f>
        <v>0</v>
      </c>
      <c r="AA108" s="19">
        <f>($J108="Bell Curve")*(_xlfn.NORM.DIST(AND(AA$4&gt;=$E108,AA$4&lt;=$G108)*(AA$4-$E108+1),$I108/2,$L108,TRUE)-_xlfn.NORM.DIST(AND(AA$4&gt;=$E108,AA$4&lt;=$G108)*(Z$4-$E108+1),$I108/2,$L108,TRUE))/(1-2*_xlfn.NORM.DIST(0,$I108/2,$L108,TRUE))*$C108+($J108="Steady Growth")*(AND(AA$4&gt;=$E108,AA$4&lt;=$G108)*((AA$4-$E108+1)/($I108*($I108+1)/2)*$C108))+($J108="custom")*CustomCF!T108</f>
        <v>0</v>
      </c>
      <c r="AB108" s="19">
        <f>($J108="Bell Curve")*(_xlfn.NORM.DIST(AND(AB$4&gt;=$E108,AB$4&lt;=$G108)*(AB$4-$E108+1),$I108/2,$L108,TRUE)-_xlfn.NORM.DIST(AND(AB$4&gt;=$E108,AB$4&lt;=$G108)*(AA$4-$E108+1),$I108/2,$L108,TRUE))/(1-2*_xlfn.NORM.DIST(0,$I108/2,$L108,TRUE))*$C108+($J108="Steady Growth")*(AND(AB$4&gt;=$E108,AB$4&lt;=$G108)*((AB$4-$E108+1)/($I108*($I108+1)/2)*$C108))+($J108="custom")*CustomCF!U108</f>
        <v>0</v>
      </c>
      <c r="AC108" s="19">
        <f>($J108="Bell Curve")*(_xlfn.NORM.DIST(AND(AC$4&gt;=$E108,AC$4&lt;=$G108)*(AC$4-$E108+1),$I108/2,$L108,TRUE)-_xlfn.NORM.DIST(AND(AC$4&gt;=$E108,AC$4&lt;=$G108)*(AB$4-$E108+1),$I108/2,$L108,TRUE))/(1-2*_xlfn.NORM.DIST(0,$I108/2,$L108,TRUE))*$C108+($J108="Steady Growth")*(AND(AC$4&gt;=$E108,AC$4&lt;=$G108)*((AC$4-$E108+1)/($I108*($I108+1)/2)*$C108))+($J108="custom")*CustomCF!V108</f>
        <v>0</v>
      </c>
      <c r="AD108" s="19">
        <f>($J108="Bell Curve")*(_xlfn.NORM.DIST(AND(AD$4&gt;=$E108,AD$4&lt;=$G108)*(AD$4-$E108+1),$I108/2,$L108,TRUE)-_xlfn.NORM.DIST(AND(AD$4&gt;=$E108,AD$4&lt;=$G108)*(AC$4-$E108+1),$I108/2,$L108,TRUE))/(1-2*_xlfn.NORM.DIST(0,$I108/2,$L108,TRUE))*$C108+($J108="Steady Growth")*(AND(AD$4&gt;=$E108,AD$4&lt;=$G108)*((AD$4-$E108+1)/($I108*($I108+1)/2)*$C108))+($J108="custom")*CustomCF!W108</f>
        <v>0</v>
      </c>
      <c r="AE108" s="19">
        <f>($J108="Bell Curve")*(_xlfn.NORM.DIST(AND(AE$4&gt;=$E108,AE$4&lt;=$G108)*(AE$4-$E108+1),$I108/2,$L108,TRUE)-_xlfn.NORM.DIST(AND(AE$4&gt;=$E108,AE$4&lt;=$G108)*(AD$4-$E108+1),$I108/2,$L108,TRUE))/(1-2*_xlfn.NORM.DIST(0,$I108/2,$L108,TRUE))*$C108+($J108="Steady Growth")*(AND(AE$4&gt;=$E108,AE$4&lt;=$G108)*((AE$4-$E108+1)/($I108*($I108+1)/2)*$C108))+($J108="custom")*CustomCF!X108</f>
        <v>0</v>
      </c>
      <c r="AF108" s="19">
        <f>($J108="Bell Curve")*(_xlfn.NORM.DIST(AND(AF$4&gt;=$E108,AF$4&lt;=$G108)*(AF$4-$E108+1),$I108/2,$L108,TRUE)-_xlfn.NORM.DIST(AND(AF$4&gt;=$E108,AF$4&lt;=$G108)*(AE$4-$E108+1),$I108/2,$L108,TRUE))/(1-2*_xlfn.NORM.DIST(0,$I108/2,$L108,TRUE))*$C108+($J108="Steady Growth")*(AND(AF$4&gt;=$E108,AF$4&lt;=$G108)*((AF$4-$E108+1)/($I108*($I108+1)/2)*$C108))+($J108="custom")*CustomCF!Y108</f>
        <v>0</v>
      </c>
      <c r="AG108" s="19">
        <f>($J108="Bell Curve")*(_xlfn.NORM.DIST(AND(AG$4&gt;=$E108,AG$4&lt;=$G108)*(AG$4-$E108+1),$I108/2,$L108,TRUE)-_xlfn.NORM.DIST(AND(AG$4&gt;=$E108,AG$4&lt;=$G108)*(AF$4-$E108+1),$I108/2,$L108,TRUE))/(1-2*_xlfn.NORM.DIST(0,$I108/2,$L108,TRUE))*$C108+($J108="Steady Growth")*(AND(AG$4&gt;=$E108,AG$4&lt;=$G108)*((AG$4-$E108+1)/($I108*($I108+1)/2)*$C108))+($J108="custom")*CustomCF!Z108</f>
        <v>0</v>
      </c>
      <c r="AH108" s="19">
        <f>($J108="Bell Curve")*(_xlfn.NORM.DIST(AND(AH$4&gt;=$E108,AH$4&lt;=$G108)*(AH$4-$E108+1),$I108/2,$L108,TRUE)-_xlfn.NORM.DIST(AND(AH$4&gt;=$E108,AH$4&lt;=$G108)*(AG$4-$E108+1),$I108/2,$L108,TRUE))/(1-2*_xlfn.NORM.DIST(0,$I108/2,$L108,TRUE))*$C108+($J108="Steady Growth")*(AND(AH$4&gt;=$E108,AH$4&lt;=$G108)*((AH$4-$E108+1)/($I108*($I108+1)/2)*$C108))+($J108="custom")*CustomCF!AA108</f>
        <v>0</v>
      </c>
      <c r="AI108" s="19">
        <f>($J108="Bell Curve")*(_xlfn.NORM.DIST(AND(AI$4&gt;=$E108,AI$4&lt;=$G108)*(AI$4-$E108+1),$I108/2,$L108,TRUE)-_xlfn.NORM.DIST(AND(AI$4&gt;=$E108,AI$4&lt;=$G108)*(AH$4-$E108+1),$I108/2,$L108,TRUE))/(1-2*_xlfn.NORM.DIST(0,$I108/2,$L108,TRUE))*$C108+($J108="Steady Growth")*(AND(AI$4&gt;=$E108,AI$4&lt;=$G108)*((AI$4-$E108+1)/($I108*($I108+1)/2)*$C108))+($J108="custom")*CustomCF!AB108</f>
        <v>0</v>
      </c>
      <c r="AJ108" s="19">
        <f>($J108="Bell Curve")*(_xlfn.NORM.DIST(AND(AJ$4&gt;=$E108,AJ$4&lt;=$G108)*(AJ$4-$E108+1),$I108/2,$L108,TRUE)-_xlfn.NORM.DIST(AND(AJ$4&gt;=$E108,AJ$4&lt;=$G108)*(AI$4-$E108+1),$I108/2,$L108,TRUE))/(1-2*_xlfn.NORM.DIST(0,$I108/2,$L108,TRUE))*$C108+($J108="Steady Growth")*(AND(AJ$4&gt;=$E108,AJ$4&lt;=$G108)*((AJ$4-$E108+1)/($I108*($I108+1)/2)*$C108))+($J108="custom")*CustomCF!AC108</f>
        <v>0</v>
      </c>
      <c r="AK108" s="19">
        <f>($J108="Bell Curve")*(_xlfn.NORM.DIST(AND(AK$4&gt;=$E108,AK$4&lt;=$G108)*(AK$4-$E108+1),$I108/2,$L108,TRUE)-_xlfn.NORM.DIST(AND(AK$4&gt;=$E108,AK$4&lt;=$G108)*(AJ$4-$E108+1),$I108/2,$L108,TRUE))/(1-2*_xlfn.NORM.DIST(0,$I108/2,$L108,TRUE))*$C108+($J108="Steady Growth")*(AND(AK$4&gt;=$E108,AK$4&lt;=$G108)*((AK$4-$E108+1)/($I108*($I108+1)/2)*$C108))+($J108="custom")*CustomCF!AD108</f>
        <v>0</v>
      </c>
      <c r="AL108" s="19">
        <f>($J108="Bell Curve")*(_xlfn.NORM.DIST(AND(AL$4&gt;=$E108,AL$4&lt;=$G108)*(AL$4-$E108+1),$I108/2,$L108,TRUE)-_xlfn.NORM.DIST(AND(AL$4&gt;=$E108,AL$4&lt;=$G108)*(AK$4-$E108+1),$I108/2,$L108,TRUE))/(1-2*_xlfn.NORM.DIST(0,$I108/2,$L108,TRUE))*$C108+($J108="Steady Growth")*(AND(AL$4&gt;=$E108,AL$4&lt;=$G108)*((AL$4-$E108+1)/($I108*($I108+1)/2)*$C108))+($J108="custom")*CustomCF!AE108</f>
        <v>0</v>
      </c>
      <c r="AM108" s="19">
        <f>($J108="Bell Curve")*(_xlfn.NORM.DIST(AND(AM$4&gt;=$E108,AM$4&lt;=$G108)*(AM$4-$E108+1),$I108/2,$L108,TRUE)-_xlfn.NORM.DIST(AND(AM$4&gt;=$E108,AM$4&lt;=$G108)*(AL$4-$E108+1),$I108/2,$L108,TRUE))/(1-2*_xlfn.NORM.DIST(0,$I108/2,$L108,TRUE))*$C108+($J108="Steady Growth")*(AND(AM$4&gt;=$E108,AM$4&lt;=$G108)*((AM$4-$E108+1)/($I108*($I108+1)/2)*$C108))+($J108="custom")*CustomCF!AF108</f>
        <v>0</v>
      </c>
      <c r="AN108" s="19">
        <f>($J108="Bell Curve")*(_xlfn.NORM.DIST(AND(AN$4&gt;=$E108,AN$4&lt;=$G108)*(AN$4-$E108+1),$I108/2,$L108,TRUE)-_xlfn.NORM.DIST(AND(AN$4&gt;=$E108,AN$4&lt;=$G108)*(AM$4-$E108+1),$I108/2,$L108,TRUE))/(1-2*_xlfn.NORM.DIST(0,$I108/2,$L108,TRUE))*$C108+($J108="Steady Growth")*(AND(AN$4&gt;=$E108,AN$4&lt;=$G108)*((AN$4-$E108+1)/($I108*($I108+1)/2)*$C108))+($J108="custom")*CustomCF!AG108</f>
        <v>0</v>
      </c>
      <c r="AO108" s="19">
        <f>($J108="Bell Curve")*(_xlfn.NORM.DIST(AND(AO$4&gt;=$E108,AO$4&lt;=$G108)*(AO$4-$E108+1),$I108/2,$L108,TRUE)-_xlfn.NORM.DIST(AND(AO$4&gt;=$E108,AO$4&lt;=$G108)*(AN$4-$E108+1),$I108/2,$L108,TRUE))/(1-2*_xlfn.NORM.DIST(0,$I108/2,$L108,TRUE))*$C108+($J108="Steady Growth")*(AND(AO$4&gt;=$E108,AO$4&lt;=$G108)*((AO$4-$E108+1)/($I108*($I108+1)/2)*$C108))+($J108="custom")*CustomCF!AH108</f>
        <v>0</v>
      </c>
      <c r="AP108" s="19">
        <f>($J108="Bell Curve")*(_xlfn.NORM.DIST(AND(AP$4&gt;=$E108,AP$4&lt;=$G108)*(AP$4-$E108+1),$I108/2,$L108,TRUE)-_xlfn.NORM.DIST(AND(AP$4&gt;=$E108,AP$4&lt;=$G108)*(AO$4-$E108+1),$I108/2,$L108,TRUE))/(1-2*_xlfn.NORM.DIST(0,$I108/2,$L108,TRUE))*$C108+($J108="Steady Growth")*(AND(AP$4&gt;=$E108,AP$4&lt;=$G108)*((AP$4-$E108+1)/($I108*($I108+1)/2)*$C108))+($J108="custom")*CustomCF!AI108</f>
        <v>0</v>
      </c>
      <c r="AQ108" s="19">
        <f>($J108="Bell Curve")*(_xlfn.NORM.DIST(AND(AQ$4&gt;=$E108,AQ$4&lt;=$G108)*(AQ$4-$E108+1),$I108/2,$L108,TRUE)-_xlfn.NORM.DIST(AND(AQ$4&gt;=$E108,AQ$4&lt;=$G108)*(AP$4-$E108+1),$I108/2,$L108,TRUE))/(1-2*_xlfn.NORM.DIST(0,$I108/2,$L108,TRUE))*$C108+($J108="Steady Growth")*(AND(AQ$4&gt;=$E108,AQ$4&lt;=$G108)*((AQ$4-$E108+1)/($I108*($I108+1)/2)*$C108))+($J108="custom")*CustomCF!AJ108</f>
        <v>0</v>
      </c>
      <c r="AR108" s="19">
        <f>($J108="Bell Curve")*(_xlfn.NORM.DIST(AND(AR$4&gt;=$E108,AR$4&lt;=$G108)*(AR$4-$E108+1),$I108/2,$L108,TRUE)-_xlfn.NORM.DIST(AND(AR$4&gt;=$E108,AR$4&lt;=$G108)*(AQ$4-$E108+1),$I108/2,$L108,TRUE))/(1-2*_xlfn.NORM.DIST(0,$I108/2,$L108,TRUE))*$C108+($J108="Steady Growth")*(AND(AR$4&gt;=$E108,AR$4&lt;=$G108)*((AR$4-$E108+1)/($I108*($I108+1)/2)*$C108))+($J108="custom")*CustomCF!AK108</f>
        <v>0</v>
      </c>
      <c r="AS108" s="19">
        <f>($J108="Bell Curve")*(_xlfn.NORM.DIST(AND(AS$4&gt;=$E108,AS$4&lt;=$G108)*(AS$4-$E108+1),$I108/2,$L108,TRUE)-_xlfn.NORM.DIST(AND(AS$4&gt;=$E108,AS$4&lt;=$G108)*(AR$4-$E108+1),$I108/2,$L108,TRUE))/(1-2*_xlfn.NORM.DIST(0,$I108/2,$L108,TRUE))*$C108+($J108="Steady Growth")*(AND(AS$4&gt;=$E108,AS$4&lt;=$G108)*((AS$4-$E108+1)/($I108*($I108+1)/2)*$C108))+($J108="custom")*CustomCF!AL108</f>
        <v>0</v>
      </c>
      <c r="AT108" s="19">
        <f>($J108="Bell Curve")*(_xlfn.NORM.DIST(AND(AT$4&gt;=$E108,AT$4&lt;=$G108)*(AT$4-$E108+1),$I108/2,$L108,TRUE)-_xlfn.NORM.DIST(AND(AT$4&gt;=$E108,AT$4&lt;=$G108)*(AS$4-$E108+1),$I108/2,$L108,TRUE))/(1-2*_xlfn.NORM.DIST(0,$I108/2,$L108,TRUE))*$C108+($J108="Steady Growth")*(AND(AT$4&gt;=$E108,AT$4&lt;=$G108)*((AT$4-$E108+1)/($I108*($I108+1)/2)*$C108))+($J108="custom")*CustomCF!AM108</f>
        <v>0</v>
      </c>
      <c r="AU108" s="19">
        <f>($J108="Bell Curve")*(_xlfn.NORM.DIST(AND(AU$4&gt;=$E108,AU$4&lt;=$G108)*(AU$4-$E108+1),$I108/2,$L108,TRUE)-_xlfn.NORM.DIST(AND(AU$4&gt;=$E108,AU$4&lt;=$G108)*(AT$4-$E108+1),$I108/2,$L108,TRUE))/(1-2*_xlfn.NORM.DIST(0,$I108/2,$L108,TRUE))*$C108+($J108="Steady Growth")*(AND(AU$4&gt;=$E108,AU$4&lt;=$G108)*((AU$4-$E108+1)/($I108*($I108+1)/2)*$C108))+($J108="custom")*CustomCF!AN108</f>
        <v>0</v>
      </c>
      <c r="AV108" s="19">
        <f>($J108="Bell Curve")*(_xlfn.NORM.DIST(AND(AV$4&gt;=$E108,AV$4&lt;=$G108)*(AV$4-$E108+1),$I108/2,$L108,TRUE)-_xlfn.NORM.DIST(AND(AV$4&gt;=$E108,AV$4&lt;=$G108)*(AU$4-$E108+1),$I108/2,$L108,TRUE))/(1-2*_xlfn.NORM.DIST(0,$I108/2,$L108,TRUE))*$C108+($J108="Steady Growth")*(AND(AV$4&gt;=$E108,AV$4&lt;=$G108)*((AV$4-$E108+1)/($I108*($I108+1)/2)*$C108))+($J108="custom")*CustomCF!AO108</f>
        <v>0</v>
      </c>
      <c r="AW108" s="19">
        <f>($J108="Bell Curve")*(_xlfn.NORM.DIST(AND(AW$4&gt;=$E108,AW$4&lt;=$G108)*(AW$4-$E108+1),$I108/2,$L108,TRUE)-_xlfn.NORM.DIST(AND(AW$4&gt;=$E108,AW$4&lt;=$G108)*(AV$4-$E108+1),$I108/2,$L108,TRUE))/(1-2*_xlfn.NORM.DIST(0,$I108/2,$L108,TRUE))*$C108+($J108="Steady Growth")*(AND(AW$4&gt;=$E108,AW$4&lt;=$G108)*((AW$4-$E108+1)/($I108*($I108+1)/2)*$C108))+($J108="custom")*CustomCF!AP108</f>
        <v>0</v>
      </c>
      <c r="AX108" s="19">
        <f>($J108="Bell Curve")*(_xlfn.NORM.DIST(AND(AX$4&gt;=$E108,AX$4&lt;=$G108)*(AX$4-$E108+1),$I108/2,$L108,TRUE)-_xlfn.NORM.DIST(AND(AX$4&gt;=$E108,AX$4&lt;=$G108)*(AW$4-$E108+1),$I108/2,$L108,TRUE))/(1-2*_xlfn.NORM.DIST(0,$I108/2,$L108,TRUE))*$C108+($J108="Steady Growth")*(AND(AX$4&gt;=$E108,AX$4&lt;=$G108)*((AX$4-$E108+1)/($I108*($I108+1)/2)*$C108))+($J108="custom")*CustomCF!AQ108</f>
        <v>0</v>
      </c>
      <c r="AY108" s="19">
        <f>($J108="Bell Curve")*(_xlfn.NORM.DIST(AND(AY$4&gt;=$E108,AY$4&lt;=$G108)*(AY$4-$E108+1),$I108/2,$L108,TRUE)-_xlfn.NORM.DIST(AND(AY$4&gt;=$E108,AY$4&lt;=$G108)*(AX$4-$E108+1),$I108/2,$L108,TRUE))/(1-2*_xlfn.NORM.DIST(0,$I108/2,$L108,TRUE))*$C108+($J108="Steady Growth")*(AND(AY$4&gt;=$E108,AY$4&lt;=$G108)*((AY$4-$E108+1)/($I108*($I108+1)/2)*$C108))+($J108="custom")*CustomCF!AR108</f>
        <v>0</v>
      </c>
      <c r="AZ108" s="19">
        <f>($J108="Bell Curve")*(_xlfn.NORM.DIST(AND(AZ$4&gt;=$E108,AZ$4&lt;=$G108)*(AZ$4-$E108+1),$I108/2,$L108,TRUE)-_xlfn.NORM.DIST(AND(AZ$4&gt;=$E108,AZ$4&lt;=$G108)*(AY$4-$E108+1),$I108/2,$L108,TRUE))/(1-2*_xlfn.NORM.DIST(0,$I108/2,$L108,TRUE))*$C108+($J108="Steady Growth")*(AND(AZ$4&gt;=$E108,AZ$4&lt;=$G108)*((AZ$4-$E108+1)/($I108*($I108+1)/2)*$C108))+($J108="custom")*CustomCF!AS108</f>
        <v>0</v>
      </c>
      <c r="BA108" s="19">
        <f>($J108="Bell Curve")*(_xlfn.NORM.DIST(AND(BA$4&gt;=$E108,BA$4&lt;=$G108)*(BA$4-$E108+1),$I108/2,$L108,TRUE)-_xlfn.NORM.DIST(AND(BA$4&gt;=$E108,BA$4&lt;=$G108)*(AZ$4-$E108+1),$I108/2,$L108,TRUE))/(1-2*_xlfn.NORM.DIST(0,$I108/2,$L108,TRUE))*$C108+($J108="Steady Growth")*(AND(BA$4&gt;=$E108,BA$4&lt;=$G108)*((BA$4-$E108+1)/($I108*($I108+1)/2)*$C108))+($J108="custom")*CustomCF!AT108</f>
        <v>0</v>
      </c>
      <c r="BB108" s="19">
        <f>($J108="Bell Curve")*(_xlfn.NORM.DIST(AND(BB$4&gt;=$E108,BB$4&lt;=$G108)*(BB$4-$E108+1),$I108/2,$L108,TRUE)-_xlfn.NORM.DIST(AND(BB$4&gt;=$E108,BB$4&lt;=$G108)*(BA$4-$E108+1),$I108/2,$L108,TRUE))/(1-2*_xlfn.NORM.DIST(0,$I108/2,$L108,TRUE))*$C108+($J108="Steady Growth")*(AND(BB$4&gt;=$E108,BB$4&lt;=$G108)*((BB$4-$E108+1)/($I108*($I108+1)/2)*$C108))+($J108="custom")*CustomCF!AU108</f>
        <v>0</v>
      </c>
      <c r="BC108" s="19">
        <f>($J108="Bell Curve")*(_xlfn.NORM.DIST(AND(BC$4&gt;=$E108,BC$4&lt;=$G108)*(BC$4-$E108+1),$I108/2,$L108,TRUE)-_xlfn.NORM.DIST(AND(BC$4&gt;=$E108,BC$4&lt;=$G108)*(BB$4-$E108+1),$I108/2,$L108,TRUE))/(1-2*_xlfn.NORM.DIST(0,$I108/2,$L108,TRUE))*$C108+($J108="Steady Growth")*(AND(BC$4&gt;=$E108,BC$4&lt;=$G108)*((BC$4-$E108+1)/($I108*($I108+1)/2)*$C108))+($J108="custom")*CustomCF!AV108</f>
        <v>0</v>
      </c>
      <c r="BD108" s="19">
        <f>($J108="Bell Curve")*(_xlfn.NORM.DIST(AND(BD$4&gt;=$E108,BD$4&lt;=$G108)*(BD$4-$E108+1),$I108/2,$L108,TRUE)-_xlfn.NORM.DIST(AND(BD$4&gt;=$E108,BD$4&lt;=$G108)*(BC$4-$E108+1),$I108/2,$L108,TRUE))/(1-2*_xlfn.NORM.DIST(0,$I108/2,$L108,TRUE))*$C108+($J108="Steady Growth")*(AND(BD$4&gt;=$E108,BD$4&lt;=$G108)*((BD$4-$E108+1)/($I108*($I108+1)/2)*$C108))+($J108="custom")*CustomCF!AW108</f>
        <v>0</v>
      </c>
      <c r="BE108" s="19">
        <f>($J108="Bell Curve")*(_xlfn.NORM.DIST(AND(BE$4&gt;=$E108,BE$4&lt;=$G108)*(BE$4-$E108+1),$I108/2,$L108,TRUE)-_xlfn.NORM.DIST(AND(BE$4&gt;=$E108,BE$4&lt;=$G108)*(BD$4-$E108+1),$I108/2,$L108,TRUE))/(1-2*_xlfn.NORM.DIST(0,$I108/2,$L108,TRUE))*$C108+($J108="Steady Growth")*(AND(BE$4&gt;=$E108,BE$4&lt;=$G108)*((BE$4-$E108+1)/($I108*($I108+1)/2)*$C108))+($J108="custom")*CustomCF!AX108</f>
        <v>0</v>
      </c>
      <c r="BF108" s="19">
        <f>($J108="Bell Curve")*(_xlfn.NORM.DIST(AND(BF$4&gt;=$E108,BF$4&lt;=$G108)*(BF$4-$E108+1),$I108/2,$L108,TRUE)-_xlfn.NORM.DIST(AND(BF$4&gt;=$E108,BF$4&lt;=$G108)*(BE$4-$E108+1),$I108/2,$L108,TRUE))/(1-2*_xlfn.NORM.DIST(0,$I108/2,$L108,TRUE))*$C108+($J108="Steady Growth")*(AND(BF$4&gt;=$E108,BF$4&lt;=$G108)*((BF$4-$E108+1)/($I108*($I108+1)/2)*$C108))+($J108="custom")*CustomCF!AY108</f>
        <v>0</v>
      </c>
      <c r="BG108" s="19">
        <f>($J108="Bell Curve")*(_xlfn.NORM.DIST(AND(BG$4&gt;=$E108,BG$4&lt;=$G108)*(BG$4-$E108+1),$I108/2,$L108,TRUE)-_xlfn.NORM.DIST(AND(BG$4&gt;=$E108,BG$4&lt;=$G108)*(BF$4-$E108+1),$I108/2,$L108,TRUE))/(1-2*_xlfn.NORM.DIST(0,$I108/2,$L108,TRUE))*$C108+($J108="Steady Growth")*(AND(BG$4&gt;=$E108,BG$4&lt;=$G108)*((BG$4-$E108+1)/($I108*($I108+1)/2)*$C108))+($J108="custom")*CustomCF!AZ108</f>
        <v>0</v>
      </c>
      <c r="BH108" s="19">
        <f>($J108="Bell Curve")*(_xlfn.NORM.DIST(AND(BH$4&gt;=$E108,BH$4&lt;=$G108)*(BH$4-$E108+1),$I108/2,$L108,TRUE)-_xlfn.NORM.DIST(AND(BH$4&gt;=$E108,BH$4&lt;=$G108)*(BG$4-$E108+1),$I108/2,$L108,TRUE))/(1-2*_xlfn.NORM.DIST(0,$I108/2,$L108,TRUE))*$C108+($J108="Steady Growth")*(AND(BH$4&gt;=$E108,BH$4&lt;=$G108)*((BH$4-$E108+1)/($I108*($I108+1)/2)*$C108))+($J108="custom")*CustomCF!BA108</f>
        <v>0</v>
      </c>
      <c r="BI108" s="19">
        <f>($J108="Bell Curve")*(_xlfn.NORM.DIST(AND(BI$4&gt;=$E108,BI$4&lt;=$G108)*(BI$4-$E108+1),$I108/2,$L108,TRUE)-_xlfn.NORM.DIST(AND(BI$4&gt;=$E108,BI$4&lt;=$G108)*(BH$4-$E108+1),$I108/2,$L108,TRUE))/(1-2*_xlfn.NORM.DIST(0,$I108/2,$L108,TRUE))*$C108+($J108="Steady Growth")*(AND(BI$4&gt;=$E108,BI$4&lt;=$G108)*((BI$4-$E108+1)/($I108*($I108+1)/2)*$C108))+($J108="custom")*CustomCF!BB108</f>
        <v>0</v>
      </c>
      <c r="BJ108" s="19">
        <f>($J108="Bell Curve")*(_xlfn.NORM.DIST(AND(BJ$4&gt;=$E108,BJ$4&lt;=$G108)*(BJ$4-$E108+1),$I108/2,$L108,TRUE)-_xlfn.NORM.DIST(AND(BJ$4&gt;=$E108,BJ$4&lt;=$G108)*(BI$4-$E108+1),$I108/2,$L108,TRUE))/(1-2*_xlfn.NORM.DIST(0,$I108/2,$L108,TRUE))*$C108+($J108="Steady Growth")*(AND(BJ$4&gt;=$E108,BJ$4&lt;=$G108)*((BJ$4-$E108+1)/($I108*($I108+1)/2)*$C108))+($J108="custom")*CustomCF!BC108</f>
        <v>0</v>
      </c>
      <c r="BK108" s="19">
        <f>($J108="Bell Curve")*(_xlfn.NORM.DIST(AND(BK$4&gt;=$E108,BK$4&lt;=$G108)*(BK$4-$E108+1),$I108/2,$L108,TRUE)-_xlfn.NORM.DIST(AND(BK$4&gt;=$E108,BK$4&lt;=$G108)*(BJ$4-$E108+1),$I108/2,$L108,TRUE))/(1-2*_xlfn.NORM.DIST(0,$I108/2,$L108,TRUE))*$C108+($J108="Steady Growth")*(AND(BK$4&gt;=$E108,BK$4&lt;=$G108)*((BK$4-$E108+1)/($I108*($I108+1)/2)*$C108))+($J108="custom")*CustomCF!BD108</f>
        <v>0</v>
      </c>
      <c r="BL108" s="19">
        <f>($J108="Bell Curve")*(_xlfn.NORM.DIST(AND(BL$4&gt;=$E108,BL$4&lt;=$G108)*(BL$4-$E108+1),$I108/2,$L108,TRUE)-_xlfn.NORM.DIST(AND(BL$4&gt;=$E108,BL$4&lt;=$G108)*(BK$4-$E108+1),$I108/2,$L108,TRUE))/(1-2*_xlfn.NORM.DIST(0,$I108/2,$L108,TRUE))*$C108+($J108="Steady Growth")*(AND(BL$4&gt;=$E108,BL$4&lt;=$G108)*((BL$4-$E108+1)/($I108*($I108+1)/2)*$C108))+($J108="custom")*CustomCF!BE108</f>
        <v>0</v>
      </c>
      <c r="BM108" s="19">
        <f>($J108="Bell Curve")*(_xlfn.NORM.DIST(AND(BM$4&gt;=$E108,BM$4&lt;=$G108)*(BM$4-$E108+1),$I108/2,$L108,TRUE)-_xlfn.NORM.DIST(AND(BM$4&gt;=$E108,BM$4&lt;=$G108)*(BL$4-$E108+1),$I108/2,$L108,TRUE))/(1-2*_xlfn.NORM.DIST(0,$I108/2,$L108,TRUE))*$C108+($J108="Steady Growth")*(AND(BM$4&gt;=$E108,BM$4&lt;=$G108)*((BM$4-$E108+1)/($I108*($I108+1)/2)*$C108))+($J108="custom")*CustomCF!BF108</f>
        <v>0</v>
      </c>
      <c r="BN108" s="19">
        <f>($J108="Bell Curve")*(_xlfn.NORM.DIST(AND(BN$4&gt;=$E108,BN$4&lt;=$G108)*(BN$4-$E108+1),$I108/2,$L108,TRUE)-_xlfn.NORM.DIST(AND(BN$4&gt;=$E108,BN$4&lt;=$G108)*(BM$4-$E108+1),$I108/2,$L108,TRUE))/(1-2*_xlfn.NORM.DIST(0,$I108/2,$L108,TRUE))*$C108+($J108="Steady Growth")*(AND(BN$4&gt;=$E108,BN$4&lt;=$G108)*((BN$4-$E108+1)/($I108*($I108+1)/2)*$C108))+($J108="custom")*CustomCF!BG108</f>
        <v>0</v>
      </c>
      <c r="BO108" s="19">
        <f>($J108="Bell Curve")*(_xlfn.NORM.DIST(AND(BO$4&gt;=$E108,BO$4&lt;=$G108)*(BO$4-$E108+1),$I108/2,$L108,TRUE)-_xlfn.NORM.DIST(AND(BO$4&gt;=$E108,BO$4&lt;=$G108)*(BN$4-$E108+1),$I108/2,$L108,TRUE))/(1-2*_xlfn.NORM.DIST(0,$I108/2,$L108,TRUE))*$C108+($J108="Steady Growth")*(AND(BO$4&gt;=$E108,BO$4&lt;=$G108)*((BO$4-$E108+1)/($I108*($I108+1)/2)*$C108))+($J108="custom")*CustomCF!BH108</f>
        <v>0</v>
      </c>
      <c r="BP108" s="19">
        <f>($J108="Bell Curve")*(_xlfn.NORM.DIST(AND(BP$4&gt;=$E108,BP$4&lt;=$G108)*(BP$4-$E108+1),$I108/2,$L108,TRUE)-_xlfn.NORM.DIST(AND(BP$4&gt;=$E108,BP$4&lt;=$G108)*(BO$4-$E108+1),$I108/2,$L108,TRUE))/(1-2*_xlfn.NORM.DIST(0,$I108/2,$L108,TRUE))*$C108+($J108="Steady Growth")*(AND(BP$4&gt;=$E108,BP$4&lt;=$G108)*((BP$4-$E108+1)/($I108*($I108+1)/2)*$C108))+($J108="custom")*CustomCF!BI108</f>
        <v>0</v>
      </c>
      <c r="BQ108" s="19">
        <f>($J108="Bell Curve")*(_xlfn.NORM.DIST(AND(BQ$4&gt;=$E108,BQ$4&lt;=$G108)*(BQ$4-$E108+1),$I108/2,$L108,TRUE)-_xlfn.NORM.DIST(AND(BQ$4&gt;=$E108,BQ$4&lt;=$G108)*(BP$4-$E108+1),$I108/2,$L108,TRUE))/(1-2*_xlfn.NORM.DIST(0,$I108/2,$L108,TRUE))*$C108+($J108="Steady Growth")*(AND(BQ$4&gt;=$E108,BQ$4&lt;=$G108)*((BQ$4-$E108+1)/($I108*($I108+1)/2)*$C108))+($J108="custom")*CustomCF!BJ108</f>
        <v>0</v>
      </c>
      <c r="BR108" s="19">
        <f>($J108="Bell Curve")*(_xlfn.NORM.DIST(AND(BR$4&gt;=$E108,BR$4&lt;=$G108)*(BR$4-$E108+1),$I108/2,$L108,TRUE)-_xlfn.NORM.DIST(AND(BR$4&gt;=$E108,BR$4&lt;=$G108)*(BQ$4-$E108+1),$I108/2,$L108,TRUE))/(1-2*_xlfn.NORM.DIST(0,$I108/2,$L108,TRUE))*$C108+($J108="Steady Growth")*(AND(BR$4&gt;=$E108,BR$4&lt;=$G108)*((BR$4-$E108+1)/($I108*($I108+1)/2)*$C108))+($J108="custom")*CustomCF!BK108</f>
        <v>0</v>
      </c>
      <c r="BS108" s="19">
        <f>($J108="Bell Curve")*(_xlfn.NORM.DIST(AND(BS$4&gt;=$E108,BS$4&lt;=$G108)*(BS$4-$E108+1),$I108/2,$L108,TRUE)-_xlfn.NORM.DIST(AND(BS$4&gt;=$E108,BS$4&lt;=$G108)*(BR$4-$E108+1),$I108/2,$L108,TRUE))/(1-2*_xlfn.NORM.DIST(0,$I108/2,$L108,TRUE))*$C108+($J108="Steady Growth")*(AND(BS$4&gt;=$E108,BS$4&lt;=$G108)*((BS$4-$E108+1)/($I108*($I108+1)/2)*$C108))+($J108="custom")*CustomCF!BL108</f>
        <v>0</v>
      </c>
      <c r="BT108" s="19">
        <f>($J108="Bell Curve")*(_xlfn.NORM.DIST(AND(BT$4&gt;=$E108,BT$4&lt;=$G108)*(BT$4-$E108+1),$I108/2,$L108,TRUE)-_xlfn.NORM.DIST(AND(BT$4&gt;=$E108,BT$4&lt;=$G108)*(BS$4-$E108+1),$I108/2,$L108,TRUE))/(1-2*_xlfn.NORM.DIST(0,$I108/2,$L108,TRUE))*$C108+($J108="Steady Growth")*(AND(BT$4&gt;=$E108,BT$4&lt;=$G108)*((BT$4-$E108+1)/($I108*($I108+1)/2)*$C108))+($J108="custom")*CustomCF!BM108</f>
        <v>0</v>
      </c>
      <c r="BU108" s="19">
        <f>($J108="Bell Curve")*(_xlfn.NORM.DIST(AND(BU$4&gt;=$E108,BU$4&lt;=$G108)*(BU$4-$E108+1),$I108/2,$L108,TRUE)-_xlfn.NORM.DIST(AND(BU$4&gt;=$E108,BU$4&lt;=$G108)*(BT$4-$E108+1),$I108/2,$L108,TRUE))/(1-2*_xlfn.NORM.DIST(0,$I108/2,$L108,TRUE))*$C108+($J108="Steady Growth")*(AND(BU$4&gt;=$E108,BU$4&lt;=$G108)*((BU$4-$E108+1)/($I108*($I108+1)/2)*$C108))+($J108="custom")*CustomCF!BN108</f>
        <v>0</v>
      </c>
      <c r="BV108" s="19">
        <f>($J108="Bell Curve")*(_xlfn.NORM.DIST(AND(BV$4&gt;=$E108,BV$4&lt;=$G108)*(BV$4-$E108+1),$I108/2,$L108,TRUE)-_xlfn.NORM.DIST(AND(BV$4&gt;=$E108,BV$4&lt;=$G108)*(BU$4-$E108+1),$I108/2,$L108,TRUE))/(1-2*_xlfn.NORM.DIST(0,$I108/2,$L108,TRUE))*$C108+($J108="Steady Growth")*(AND(BV$4&gt;=$E108,BV$4&lt;=$G108)*((BV$4-$E108+1)/($I108*($I108+1)/2)*$C108))+($J108="custom")*CustomCF!BO108</f>
        <v>0</v>
      </c>
      <c r="BW108" s="19">
        <f>($J108="Bell Curve")*(_xlfn.NORM.DIST(AND(BW$4&gt;=$E108,BW$4&lt;=$G108)*(BW$4-$E108+1),$I108/2,$L108,TRUE)-_xlfn.NORM.DIST(AND(BW$4&gt;=$E108,BW$4&lt;=$G108)*(BV$4-$E108+1),$I108/2,$L108,TRUE))/(1-2*_xlfn.NORM.DIST(0,$I108/2,$L108,TRUE))*$C108+($J108="Steady Growth")*(AND(BW$4&gt;=$E108,BW$4&lt;=$G108)*((BW$4-$E108+1)/($I108*($I108+1)/2)*$C108))+($J108="custom")*CustomCF!BP108</f>
        <v>0</v>
      </c>
      <c r="BX108" s="19">
        <f>($J108="Bell Curve")*(_xlfn.NORM.DIST(AND(BX$4&gt;=$E108,BX$4&lt;=$G108)*(BX$4-$E108+1),$I108/2,$L108,TRUE)-_xlfn.NORM.DIST(AND(BX$4&gt;=$E108,BX$4&lt;=$G108)*(BW$4-$E108+1),$I108/2,$L108,TRUE))/(1-2*_xlfn.NORM.DIST(0,$I108/2,$L108,TRUE))*$C108+($J108="Steady Growth")*(AND(BX$4&gt;=$E108,BX$4&lt;=$G108)*((BX$4-$E108+1)/($I108*($I108+1)/2)*$C108))+($J108="custom")*CustomCF!BQ108</f>
        <v>0</v>
      </c>
      <c r="BY108" s="19">
        <f>($J108="Bell Curve")*(_xlfn.NORM.DIST(AND(BY$4&gt;=$E108,BY$4&lt;=$G108)*(BY$4-$E108+1),$I108/2,$L108,TRUE)-_xlfn.NORM.DIST(AND(BY$4&gt;=$E108,BY$4&lt;=$G108)*(BX$4-$E108+1),$I108/2,$L108,TRUE))/(1-2*_xlfn.NORM.DIST(0,$I108/2,$L108,TRUE))*$C108+($J108="Steady Growth")*(AND(BY$4&gt;=$E108,BY$4&lt;=$G108)*((BY$4-$E108+1)/($I108*($I108+1)/2)*$C108))+($J108="custom")*CustomCF!BR108</f>
        <v>0</v>
      </c>
      <c r="BZ108" s="19">
        <f>($J108="Bell Curve")*(_xlfn.NORM.DIST(AND(BZ$4&gt;=$E108,BZ$4&lt;=$G108)*(BZ$4-$E108+1),$I108/2,$L108,TRUE)-_xlfn.NORM.DIST(AND(BZ$4&gt;=$E108,BZ$4&lt;=$G108)*(BY$4-$E108+1),$I108/2,$L108,TRUE))/(1-2*_xlfn.NORM.DIST(0,$I108/2,$L108,TRUE))*$C108+($J108="Steady Growth")*(AND(BZ$4&gt;=$E108,BZ$4&lt;=$G108)*((BZ$4-$E108+1)/($I108*($I108+1)/2)*$C108))+($J108="custom")*CustomCF!BS108</f>
        <v>0</v>
      </c>
      <c r="CA108" s="19">
        <f>($J108="Bell Curve")*(_xlfn.NORM.DIST(AND(CA$4&gt;=$E108,CA$4&lt;=$G108)*(CA$4-$E108+1),$I108/2,$L108,TRUE)-_xlfn.NORM.DIST(AND(CA$4&gt;=$E108,CA$4&lt;=$G108)*(BZ$4-$E108+1),$I108/2,$L108,TRUE))/(1-2*_xlfn.NORM.DIST(0,$I108/2,$L108,TRUE))*$C108+($J108="Steady Growth")*(AND(CA$4&gt;=$E108,CA$4&lt;=$G108)*((CA$4-$E108+1)/($I108*($I108+1)/2)*$C108))+($J108="custom")*CustomCF!BT108</f>
        <v>0</v>
      </c>
      <c r="CB108" s="19">
        <f>($J108="Bell Curve")*(_xlfn.NORM.DIST(AND(CB$4&gt;=$E108,CB$4&lt;=$G108)*(CB$4-$E108+1),$I108/2,$L108,TRUE)-_xlfn.NORM.DIST(AND(CB$4&gt;=$E108,CB$4&lt;=$G108)*(CA$4-$E108+1),$I108/2,$L108,TRUE))/(1-2*_xlfn.NORM.DIST(0,$I108/2,$L108,TRUE))*$C108+($J108="Steady Growth")*(AND(CB$4&gt;=$E108,CB$4&lt;=$G108)*((CB$4-$E108+1)/($I108*($I108+1)/2)*$C108))+($J108="custom")*CustomCF!BU108</f>
        <v>0</v>
      </c>
      <c r="CC108" s="19">
        <f>($J108="Bell Curve")*(_xlfn.NORM.DIST(AND(CC$4&gt;=$E108,CC$4&lt;=$G108)*(CC$4-$E108+1),$I108/2,$L108,TRUE)-_xlfn.NORM.DIST(AND(CC$4&gt;=$E108,CC$4&lt;=$G108)*(CB$4-$E108+1),$I108/2,$L108,TRUE))/(1-2*_xlfn.NORM.DIST(0,$I108/2,$L108,TRUE))*$C108+($J108="Steady Growth")*(AND(CC$4&gt;=$E108,CC$4&lt;=$G108)*((CC$4-$E108+1)/($I108*($I108+1)/2)*$C108))+($J108="custom")*CustomCF!BV108</f>
        <v>0</v>
      </c>
      <c r="CD108" s="19">
        <f>($J108="Bell Curve")*(_xlfn.NORM.DIST(AND(CD$4&gt;=$E108,CD$4&lt;=$G108)*(CD$4-$E108+1),$I108/2,$L108,TRUE)-_xlfn.NORM.DIST(AND(CD$4&gt;=$E108,CD$4&lt;=$G108)*(CC$4-$E108+1),$I108/2,$L108,TRUE))/(1-2*_xlfn.NORM.DIST(0,$I108/2,$L108,TRUE))*$C108+($J108="Steady Growth")*(AND(CD$4&gt;=$E108,CD$4&lt;=$G108)*((CD$4-$E108+1)/($I108*($I108+1)/2)*$C108))+($J108="custom")*CustomCF!BW108</f>
        <v>0</v>
      </c>
      <c r="CE108" s="19">
        <f>($J108="Bell Curve")*(_xlfn.NORM.DIST(AND(CE$4&gt;=$E108,CE$4&lt;=$G108)*(CE$4-$E108+1),$I108/2,$L108,TRUE)-_xlfn.NORM.DIST(AND(CE$4&gt;=$E108,CE$4&lt;=$G108)*(CD$4-$E108+1),$I108/2,$L108,TRUE))/(1-2*_xlfn.NORM.DIST(0,$I108/2,$L108,TRUE))*$C108+($J108="Steady Growth")*(AND(CE$4&gt;=$E108,CE$4&lt;=$G108)*((CE$4-$E108+1)/($I108*($I108+1)/2)*$C108))+($J108="custom")*CustomCF!BX108</f>
        <v>0</v>
      </c>
      <c r="CF108" s="19">
        <f>($J108="Bell Curve")*(_xlfn.NORM.DIST(AND(CF$4&gt;=$E108,CF$4&lt;=$G108)*(CF$4-$E108+1),$I108/2,$L108,TRUE)-_xlfn.NORM.DIST(AND(CF$4&gt;=$E108,CF$4&lt;=$G108)*(CE$4-$E108+1),$I108/2,$L108,TRUE))/(1-2*_xlfn.NORM.DIST(0,$I108/2,$L108,TRUE))*$C108+($J108="Steady Growth")*(AND(CF$4&gt;=$E108,CF$4&lt;=$G108)*((CF$4-$E108+1)/($I108*($I108+1)/2)*$C108))+($J108="custom")*CustomCF!BY108</f>
        <v>0</v>
      </c>
      <c r="CG108" s="19">
        <f>($J108="Bell Curve")*(_xlfn.NORM.DIST(AND(CG$4&gt;=$E108,CG$4&lt;=$G108)*(CG$4-$E108+1),$I108/2,$L108,TRUE)-_xlfn.NORM.DIST(AND(CG$4&gt;=$E108,CG$4&lt;=$G108)*(CF$4-$E108+1),$I108/2,$L108,TRUE))/(1-2*_xlfn.NORM.DIST(0,$I108/2,$L108,TRUE))*$C108+($J108="Steady Growth")*(AND(CG$4&gt;=$E108,CG$4&lt;=$G108)*((CG$4-$E108+1)/($I108*($I108+1)/2)*$C108))+($J108="custom")*CustomCF!BZ108</f>
        <v>0</v>
      </c>
      <c r="CH108" s="19">
        <f>($J108="Bell Curve")*(_xlfn.NORM.DIST(AND(CH$4&gt;=$E108,CH$4&lt;=$G108)*(CH$4-$E108+1),$I108/2,$L108,TRUE)-_xlfn.NORM.DIST(AND(CH$4&gt;=$E108,CH$4&lt;=$G108)*(CG$4-$E108+1),$I108/2,$L108,TRUE))/(1-2*_xlfn.NORM.DIST(0,$I108/2,$L108,TRUE))*$C108+($J108="Steady Growth")*(AND(CH$4&gt;=$E108,CH$4&lt;=$G108)*((CH$4-$E108+1)/($I108*($I108+1)/2)*$C108))+($J108="custom")*CustomCF!CA108</f>
        <v>0</v>
      </c>
      <c r="CI108" s="19">
        <f>($J108="Bell Curve")*(_xlfn.NORM.DIST(AND(CI$4&gt;=$E108,CI$4&lt;=$G108)*(CI$4-$E108+1),$I108/2,$L108,TRUE)-_xlfn.NORM.DIST(AND(CI$4&gt;=$E108,CI$4&lt;=$G108)*(CH$4-$E108+1),$I108/2,$L108,TRUE))/(1-2*_xlfn.NORM.DIST(0,$I108/2,$L108,TRUE))*$C108+($J108="Steady Growth")*(AND(CI$4&gt;=$E108,CI$4&lt;=$G108)*((CI$4-$E108+1)/($I108*($I108+1)/2)*$C108))+($J108="custom")*CustomCF!CB108</f>
        <v>0</v>
      </c>
      <c r="CJ108" s="19">
        <f>($J108="Bell Curve")*(_xlfn.NORM.DIST(AND(CJ$4&gt;=$E108,CJ$4&lt;=$G108)*(CJ$4-$E108+1),$I108/2,$L108,TRUE)-_xlfn.NORM.DIST(AND(CJ$4&gt;=$E108,CJ$4&lt;=$G108)*(CI$4-$E108+1),$I108/2,$L108,TRUE))/(1-2*_xlfn.NORM.DIST(0,$I108/2,$L108,TRUE))*$C108+($J108="Steady Growth")*(AND(CJ$4&gt;=$E108,CJ$4&lt;=$G108)*((CJ$4-$E108+1)/($I108*($I108+1)/2)*$C108))+($J108="custom")*CustomCF!CC108</f>
        <v>0</v>
      </c>
      <c r="CK108" s="19">
        <f>($J108="Bell Curve")*(_xlfn.NORM.DIST(AND(CK$4&gt;=$E108,CK$4&lt;=$G108)*(CK$4-$E108+1),$I108/2,$L108,TRUE)-_xlfn.NORM.DIST(AND(CK$4&gt;=$E108,CK$4&lt;=$G108)*(CJ$4-$E108+1),$I108/2,$L108,TRUE))/(1-2*_xlfn.NORM.DIST(0,$I108/2,$L108,TRUE))*$C108+($J108="Steady Growth")*(AND(CK$4&gt;=$E108,CK$4&lt;=$G108)*((CK$4-$E108+1)/($I108*($I108+1)/2)*$C108))+($J108="custom")*CustomCF!CD108</f>
        <v>0</v>
      </c>
      <c r="CL108" s="19">
        <f>($J108="Bell Curve")*(_xlfn.NORM.DIST(AND(CL$4&gt;=$E108,CL$4&lt;=$G108)*(CL$4-$E108+1),$I108/2,$L108,TRUE)-_xlfn.NORM.DIST(AND(CL$4&gt;=$E108,CL$4&lt;=$G108)*(CK$4-$E108+1),$I108/2,$L108,TRUE))/(1-2*_xlfn.NORM.DIST(0,$I108/2,$L108,TRUE))*$C108+($J108="Steady Growth")*(AND(CL$4&gt;=$E108,CL$4&lt;=$G108)*((CL$4-$E108+1)/($I108*($I108+1)/2)*$C108))+($J108="custom")*CustomCF!CE108</f>
        <v>0</v>
      </c>
      <c r="CM108" s="19">
        <f>($J108="Bell Curve")*(_xlfn.NORM.DIST(AND(CM$4&gt;=$E108,CM$4&lt;=$G108)*(CM$4-$E108+1),$I108/2,$L108,TRUE)-_xlfn.NORM.DIST(AND(CM$4&gt;=$E108,CM$4&lt;=$G108)*(CL$4-$E108+1),$I108/2,$L108,TRUE))/(1-2*_xlfn.NORM.DIST(0,$I108/2,$L108,TRUE))*$C108+($J108="Steady Growth")*(AND(CM$4&gt;=$E108,CM$4&lt;=$G108)*((CM$4-$E108+1)/($I108*($I108+1)/2)*$C108))+($J108="custom")*CustomCF!CF108</f>
        <v>0</v>
      </c>
      <c r="CN108" s="19">
        <f>($J108="Bell Curve")*(_xlfn.NORM.DIST(AND(CN$4&gt;=$E108,CN$4&lt;=$G108)*(CN$4-$E108+1),$I108/2,$L108,TRUE)-_xlfn.NORM.DIST(AND(CN$4&gt;=$E108,CN$4&lt;=$G108)*(CM$4-$E108+1),$I108/2,$L108,TRUE))/(1-2*_xlfn.NORM.DIST(0,$I108/2,$L108,TRUE))*$C108+($J108="Steady Growth")*(AND(CN$4&gt;=$E108,CN$4&lt;=$G108)*((CN$4-$E108+1)/($I108*($I108+1)/2)*$C108))+($J108="custom")*CustomCF!CG108</f>
        <v>0</v>
      </c>
      <c r="CO108" s="19">
        <f>($J108="Bell Curve")*(_xlfn.NORM.DIST(AND(CO$4&gt;=$E108,CO$4&lt;=$G108)*(CO$4-$E108+1),$I108/2,$L108,TRUE)-_xlfn.NORM.DIST(AND(CO$4&gt;=$E108,CO$4&lt;=$G108)*(CN$4-$E108+1),$I108/2,$L108,TRUE))/(1-2*_xlfn.NORM.DIST(0,$I108/2,$L108,TRUE))*$C108+($J108="Steady Growth")*(AND(CO$4&gt;=$E108,CO$4&lt;=$G108)*((CO$4-$E108+1)/($I108*($I108+1)/2)*$C108))+($J108="custom")*CustomCF!CH108</f>
        <v>0</v>
      </c>
      <c r="CP108" s="19">
        <f>($J108="Bell Curve")*(_xlfn.NORM.DIST(AND(CP$4&gt;=$E108,CP$4&lt;=$G108)*(CP$4-$E108+1),$I108/2,$L108,TRUE)-_xlfn.NORM.DIST(AND(CP$4&gt;=$E108,CP$4&lt;=$G108)*(CO$4-$E108+1),$I108/2,$L108,TRUE))/(1-2*_xlfn.NORM.DIST(0,$I108/2,$L108,TRUE))*$C108+($J108="Steady Growth")*(AND(CP$4&gt;=$E108,CP$4&lt;=$G108)*((CP$4-$E108+1)/($I108*($I108+1)/2)*$C108))+($J108="custom")*CustomCF!CI108</f>
        <v>0</v>
      </c>
      <c r="CQ108" s="19">
        <f>($J108="Bell Curve")*(_xlfn.NORM.DIST(AND(CQ$4&gt;=$E108,CQ$4&lt;=$G108)*(CQ$4-$E108+1),$I108/2,$L108,TRUE)-_xlfn.NORM.DIST(AND(CQ$4&gt;=$E108,CQ$4&lt;=$G108)*(CP$4-$E108+1),$I108/2,$L108,TRUE))/(1-2*_xlfn.NORM.DIST(0,$I108/2,$L108,TRUE))*$C108+($J108="Steady Growth")*(AND(CQ$4&gt;=$E108,CQ$4&lt;=$G108)*((CQ$4-$E108+1)/($I108*($I108+1)/2)*$C108))+($J108="custom")*CustomCF!CJ108</f>
        <v>0</v>
      </c>
      <c r="CR108" s="19">
        <f>($J108="Bell Curve")*(_xlfn.NORM.DIST(AND(CR$4&gt;=$E108,CR$4&lt;=$G108)*(CR$4-$E108+1),$I108/2,$L108,TRUE)-_xlfn.NORM.DIST(AND(CR$4&gt;=$E108,CR$4&lt;=$G108)*(CQ$4-$E108+1),$I108/2,$L108,TRUE))/(1-2*_xlfn.NORM.DIST(0,$I108/2,$L108,TRUE))*$C108+($J108="Steady Growth")*(AND(CR$4&gt;=$E108,CR$4&lt;=$G108)*((CR$4-$E108+1)/($I108*($I108+1)/2)*$C108))+($J108="custom")*CustomCF!CK108</f>
        <v>0</v>
      </c>
      <c r="CS108" s="19">
        <f>($J108="Bell Curve")*(_xlfn.NORM.DIST(AND(CS$4&gt;=$E108,CS$4&lt;=$G108)*(CS$4-$E108+1),$I108/2,$L108,TRUE)-_xlfn.NORM.DIST(AND(CS$4&gt;=$E108,CS$4&lt;=$G108)*(CR$4-$E108+1),$I108/2,$L108,TRUE))/(1-2*_xlfn.NORM.DIST(0,$I108/2,$L108,TRUE))*$C108+($J108="Steady Growth")*(AND(CS$4&gt;=$E108,CS$4&lt;=$G108)*((CS$4-$E108+1)/($I108*($I108+1)/2)*$C108))+($J108="custom")*CustomCF!CL108</f>
        <v>0</v>
      </c>
      <c r="CT108" s="19">
        <f>($J108="Bell Curve")*(_xlfn.NORM.DIST(AND(CT$4&gt;=$E108,CT$4&lt;=$G108)*(CT$4-$E108+1),$I108/2,$L108,TRUE)-_xlfn.NORM.DIST(AND(CT$4&gt;=$E108,CT$4&lt;=$G108)*(CS$4-$E108+1),$I108/2,$L108,TRUE))/(1-2*_xlfn.NORM.DIST(0,$I108/2,$L108,TRUE))*$C108+($J108="Steady Growth")*(AND(CT$4&gt;=$E108,CT$4&lt;=$G108)*((CT$4-$E108+1)/($I108*($I108+1)/2)*$C108))+($J108="custom")*CustomCF!CM108</f>
        <v>0</v>
      </c>
      <c r="CU108" s="19">
        <f>($J108="Bell Curve")*(_xlfn.NORM.DIST(AND(CU$4&gt;=$E108,CU$4&lt;=$G108)*(CU$4-$E108+1),$I108/2,$L108,TRUE)-_xlfn.NORM.DIST(AND(CU$4&gt;=$E108,CU$4&lt;=$G108)*(CT$4-$E108+1),$I108/2,$L108,TRUE))/(1-2*_xlfn.NORM.DIST(0,$I108/2,$L108,TRUE))*$C108+($J108="Steady Growth")*(AND(CU$4&gt;=$E108,CU$4&lt;=$G108)*((CU$4-$E108+1)/($I108*($I108+1)/2)*$C108))+($J108="custom")*CustomCF!CN108</f>
        <v>0</v>
      </c>
      <c r="CV108" s="19">
        <f>($J108="Bell Curve")*(_xlfn.NORM.DIST(AND(CV$4&gt;=$E108,CV$4&lt;=$G108)*(CV$4-$E108+1),$I108/2,$L108,TRUE)-_xlfn.NORM.DIST(AND(CV$4&gt;=$E108,CV$4&lt;=$G108)*(CU$4-$E108+1),$I108/2,$L108,TRUE))/(1-2*_xlfn.NORM.DIST(0,$I108/2,$L108,TRUE))*$C108+($J108="Steady Growth")*(AND(CV$4&gt;=$E108,CV$4&lt;=$G108)*((CV$4-$E108+1)/($I108*($I108+1)/2)*$C108))+($J108="custom")*CustomCF!CO108</f>
        <v>0</v>
      </c>
      <c r="CW108" s="19">
        <f>($J108="Bell Curve")*(_xlfn.NORM.DIST(AND(CW$4&gt;=$E108,CW$4&lt;=$G108)*(CW$4-$E108+1),$I108/2,$L108,TRUE)-_xlfn.NORM.DIST(AND(CW$4&gt;=$E108,CW$4&lt;=$G108)*(CV$4-$E108+1),$I108/2,$L108,TRUE))/(1-2*_xlfn.NORM.DIST(0,$I108/2,$L108,TRUE))*$C108+($J108="Steady Growth")*(AND(CW$4&gt;=$E108,CW$4&lt;=$G108)*((CW$4-$E108+1)/($I108*($I108+1)/2)*$C108))+($J108="custom")*CustomCF!CP108</f>
        <v>0</v>
      </c>
      <c r="CX108" s="19">
        <f>($J108="Bell Curve")*(_xlfn.NORM.DIST(AND(CX$4&gt;=$E108,CX$4&lt;=$G108)*(CX$4-$E108+1),$I108/2,$L108,TRUE)-_xlfn.NORM.DIST(AND(CX$4&gt;=$E108,CX$4&lt;=$G108)*(CW$4-$E108+1),$I108/2,$L108,TRUE))/(1-2*_xlfn.NORM.DIST(0,$I108/2,$L108,TRUE))*$C108+($J108="Steady Growth")*(AND(CX$4&gt;=$E108,CX$4&lt;=$G108)*((CX$4-$E108+1)/($I108*($I108+1)/2)*$C108))+($J108="custom")*CustomCF!CQ108</f>
        <v>0</v>
      </c>
      <c r="CY108" s="19">
        <f>($J108="Bell Curve")*(_xlfn.NORM.DIST(AND(CY$4&gt;=$E108,CY$4&lt;=$G108)*(CY$4-$E108+1),$I108/2,$L108,TRUE)-_xlfn.NORM.DIST(AND(CY$4&gt;=$E108,CY$4&lt;=$G108)*(CX$4-$E108+1),$I108/2,$L108,TRUE))/(1-2*_xlfn.NORM.DIST(0,$I108/2,$L108,TRUE))*$C108+($J108="Steady Growth")*(AND(CY$4&gt;=$E108,CY$4&lt;=$G108)*((CY$4-$E108+1)/($I108*($I108+1)/2)*$C108))+($J108="custom")*CustomCF!CR108</f>
        <v>0</v>
      </c>
      <c r="CZ108" s="19">
        <f>($J108="Bell Curve")*(_xlfn.NORM.DIST(AND(CZ$4&gt;=$E108,CZ$4&lt;=$G108)*(CZ$4-$E108+1),$I108/2,$L108,TRUE)-_xlfn.NORM.DIST(AND(CZ$4&gt;=$E108,CZ$4&lt;=$G108)*(CY$4-$E108+1),$I108/2,$L108,TRUE))/(1-2*_xlfn.NORM.DIST(0,$I108/2,$L108,TRUE))*$C108+($J108="Steady Growth")*(AND(CZ$4&gt;=$E108,CZ$4&lt;=$G108)*((CZ$4-$E108+1)/($I108*($I108+1)/2)*$C108))+($J108="custom")*CustomCF!CS108</f>
        <v>0</v>
      </c>
      <c r="DA108" s="19">
        <f>($J108="Bell Curve")*(_xlfn.NORM.DIST(AND(DA$4&gt;=$E108,DA$4&lt;=$G108)*(DA$4-$E108+1),$I108/2,$L108,TRUE)-_xlfn.NORM.DIST(AND(DA$4&gt;=$E108,DA$4&lt;=$G108)*(CZ$4-$E108+1),$I108/2,$L108,TRUE))/(1-2*_xlfn.NORM.DIST(0,$I108/2,$L108,TRUE))*$C108+($J108="Steady Growth")*(AND(DA$4&gt;=$E108,DA$4&lt;=$G108)*((DA$4-$E108+1)/($I108*($I108+1)/2)*$C108))+($J108="custom")*CustomCF!CT108</f>
        <v>0</v>
      </c>
      <c r="DB108" s="19">
        <f>($J108="Bell Curve")*(_xlfn.NORM.DIST(AND(DB$4&gt;=$E108,DB$4&lt;=$G108)*(DB$4-$E108+1),$I108/2,$L108,TRUE)-_xlfn.NORM.DIST(AND(DB$4&gt;=$E108,DB$4&lt;=$G108)*(DA$4-$E108+1),$I108/2,$L108,TRUE))/(1-2*_xlfn.NORM.DIST(0,$I108/2,$L108,TRUE))*$C108+($J108="Steady Growth")*(AND(DB$4&gt;=$E108,DB$4&lt;=$G108)*((DB$4-$E108+1)/($I108*($I108+1)/2)*$C108))+($J108="custom")*CustomCF!CU108</f>
        <v>0</v>
      </c>
      <c r="DC108" s="19">
        <f>($J108="Bell Curve")*(_xlfn.NORM.DIST(AND(DC$4&gt;=$E108,DC$4&lt;=$G108)*(DC$4-$E108+1),$I108/2,$L108,TRUE)-_xlfn.NORM.DIST(AND(DC$4&gt;=$E108,DC$4&lt;=$G108)*(DB$4-$E108+1),$I108/2,$L108,TRUE))/(1-2*_xlfn.NORM.DIST(0,$I108/2,$L108,TRUE))*$C108+($J108="Steady Growth")*(AND(DC$4&gt;=$E108,DC$4&lt;=$G108)*((DC$4-$E108+1)/($I108*($I108+1)/2)*$C108))+($J108="custom")*CustomCF!CV108</f>
        <v>0</v>
      </c>
      <c r="DD108" s="19">
        <f>($J108="Bell Curve")*(_xlfn.NORM.DIST(AND(DD$4&gt;=$E108,DD$4&lt;=$G108)*(DD$4-$E108+1),$I108/2,$L108,TRUE)-_xlfn.NORM.DIST(AND(DD$4&gt;=$E108,DD$4&lt;=$G108)*(DC$4-$E108+1),$I108/2,$L108,TRUE))/(1-2*_xlfn.NORM.DIST(0,$I108/2,$L108,TRUE))*$C108+($J108="Steady Growth")*(AND(DD$4&gt;=$E108,DD$4&lt;=$G108)*((DD$4-$E108+1)/($I108*($I108+1)/2)*$C108))+($J108="custom")*CustomCF!CW108</f>
        <v>0</v>
      </c>
      <c r="DE108" s="19">
        <f>($J108="Bell Curve")*(_xlfn.NORM.DIST(AND(DE$4&gt;=$E108,DE$4&lt;=$G108)*(DE$4-$E108+1),$I108/2,$L108,TRUE)-_xlfn.NORM.DIST(AND(DE$4&gt;=$E108,DE$4&lt;=$G108)*(DD$4-$E108+1),$I108/2,$L108,TRUE))/(1-2*_xlfn.NORM.DIST(0,$I108/2,$L108,TRUE))*$C108+($J108="Steady Growth")*(AND(DE$4&gt;=$E108,DE$4&lt;=$G108)*((DE$4-$E108+1)/($I108*($I108+1)/2)*$C108))+($J108="custom")*CustomCF!CX108</f>
        <v>0</v>
      </c>
      <c r="DF108" s="19">
        <f>($J108="Bell Curve")*(_xlfn.NORM.DIST(AND(DF$4&gt;=$E108,DF$4&lt;=$G108)*(DF$4-$E108+1),$I108/2,$L108,TRUE)-_xlfn.NORM.DIST(AND(DF$4&gt;=$E108,DF$4&lt;=$G108)*(DE$4-$E108+1),$I108/2,$L108,TRUE))/(1-2*_xlfn.NORM.DIST(0,$I108/2,$L108,TRUE))*$C108+($J108="Steady Growth")*(AND(DF$4&gt;=$E108,DF$4&lt;=$G108)*((DF$4-$E108+1)/($I108*($I108+1)/2)*$C108))+($J108="custom")*CustomCF!CY108</f>
        <v>0</v>
      </c>
      <c r="DG108" s="19">
        <f>($J108="Bell Curve")*(_xlfn.NORM.DIST(AND(DG$4&gt;=$E108,DG$4&lt;=$G108)*(DG$4-$E108+1),$I108/2,$L108,TRUE)-_xlfn.NORM.DIST(AND(DG$4&gt;=$E108,DG$4&lt;=$G108)*(DF$4-$E108+1),$I108/2,$L108,TRUE))/(1-2*_xlfn.NORM.DIST(0,$I108/2,$L108,TRUE))*$C108+($J108="Steady Growth")*(AND(DG$4&gt;=$E108,DG$4&lt;=$G108)*((DG$4-$E108+1)/($I108*($I108+1)/2)*$C108))+($J108="custom")*CustomCF!CZ108</f>
        <v>0</v>
      </c>
      <c r="DH108" s="19">
        <f>($J108="Bell Curve")*(_xlfn.NORM.DIST(AND(DH$4&gt;=$E108,DH$4&lt;=$G108)*(DH$4-$E108+1),$I108/2,$L108,TRUE)-_xlfn.NORM.DIST(AND(DH$4&gt;=$E108,DH$4&lt;=$G108)*(DG$4-$E108+1),$I108/2,$L108,TRUE))/(1-2*_xlfn.NORM.DIST(0,$I108/2,$L108,TRUE))*$C108+($J108="Steady Growth")*(AND(DH$4&gt;=$E108,DH$4&lt;=$G108)*((DH$4-$E108+1)/($I108*($I108+1)/2)*$C108))+($J108="custom")*CustomCF!DA108</f>
        <v>0</v>
      </c>
      <c r="DI108" s="19">
        <f>($J108="Bell Curve")*(_xlfn.NORM.DIST(AND(DI$4&gt;=$E108,DI$4&lt;=$G108)*(DI$4-$E108+1),$I108/2,$L108,TRUE)-_xlfn.NORM.DIST(AND(DI$4&gt;=$E108,DI$4&lt;=$G108)*(DH$4-$E108+1),$I108/2,$L108,TRUE))/(1-2*_xlfn.NORM.DIST(0,$I108/2,$L108,TRUE))*$C108+($J108="Steady Growth")*(AND(DI$4&gt;=$E108,DI$4&lt;=$G108)*((DI$4-$E108+1)/($I108*($I108+1)/2)*$C108))+($J108="custom")*CustomCF!DB108</f>
        <v>0</v>
      </c>
      <c r="DJ108" s="19">
        <f>($J108="Bell Curve")*(_xlfn.NORM.DIST(AND(DJ$4&gt;=$E108,DJ$4&lt;=$G108)*(DJ$4-$E108+1),$I108/2,$L108,TRUE)-_xlfn.NORM.DIST(AND(DJ$4&gt;=$E108,DJ$4&lt;=$G108)*(DI$4-$E108+1),$I108/2,$L108,TRUE))/(1-2*_xlfn.NORM.DIST(0,$I108/2,$L108,TRUE))*$C108+($J108="Steady Growth")*(AND(DJ$4&gt;=$E108,DJ$4&lt;=$G108)*((DJ$4-$E108+1)/($I108*($I108+1)/2)*$C108))+($J108="custom")*CustomCF!DC108</f>
        <v>0</v>
      </c>
      <c r="DK108" s="19">
        <f>($J108="Bell Curve")*(_xlfn.NORM.DIST(AND(DK$4&gt;=$E108,DK$4&lt;=$G108)*(DK$4-$E108+1),$I108/2,$L108,TRUE)-_xlfn.NORM.DIST(AND(DK$4&gt;=$E108,DK$4&lt;=$G108)*(DJ$4-$E108+1),$I108/2,$L108,TRUE))/(1-2*_xlfn.NORM.DIST(0,$I108/2,$L108,TRUE))*$C108+($J108="Steady Growth")*(AND(DK$4&gt;=$E108,DK$4&lt;=$G108)*((DK$4-$E108+1)/($I108*($I108+1)/2)*$C108))+($J108="custom")*CustomCF!DD108</f>
        <v>0</v>
      </c>
      <c r="DL108" s="19">
        <f>($J108="Bell Curve")*(_xlfn.NORM.DIST(AND(DL$4&gt;=$E108,DL$4&lt;=$G108)*(DL$4-$E108+1),$I108/2,$L108,TRUE)-_xlfn.NORM.DIST(AND(DL$4&gt;=$E108,DL$4&lt;=$G108)*(DK$4-$E108+1),$I108/2,$L108,TRUE))/(1-2*_xlfn.NORM.DIST(0,$I108/2,$L108,TRUE))*$C108+($J108="Steady Growth")*(AND(DL$4&gt;=$E108,DL$4&lt;=$G108)*((DL$4-$E108+1)/($I108*($I108+1)/2)*$C108))+($J108="custom")*CustomCF!DE108</f>
        <v>0</v>
      </c>
      <c r="DM108" s="19">
        <f>($J108="Bell Curve")*(_xlfn.NORM.DIST(AND(DM$4&gt;=$E108,DM$4&lt;=$G108)*(DM$4-$E108+1),$I108/2,$L108,TRUE)-_xlfn.NORM.DIST(AND(DM$4&gt;=$E108,DM$4&lt;=$G108)*(DL$4-$E108+1),$I108/2,$L108,TRUE))/(1-2*_xlfn.NORM.DIST(0,$I108/2,$L108,TRUE))*$C108+($J108="Steady Growth")*(AND(DM$4&gt;=$E108,DM$4&lt;=$G108)*((DM$4-$E108+1)/($I108*($I108+1)/2)*$C108))+($J108="custom")*CustomCF!DF108</f>
        <v>0</v>
      </c>
      <c r="DN108" s="19">
        <f>($J108="Bell Curve")*(_xlfn.NORM.DIST(AND(DN$4&gt;=$E108,DN$4&lt;=$G108)*(DN$4-$E108+1),$I108/2,$L108,TRUE)-_xlfn.NORM.DIST(AND(DN$4&gt;=$E108,DN$4&lt;=$G108)*(DM$4-$E108+1),$I108/2,$L108,TRUE))/(1-2*_xlfn.NORM.DIST(0,$I108/2,$L108,TRUE))*$C108+($J108="Steady Growth")*(AND(DN$4&gt;=$E108,DN$4&lt;=$G108)*((DN$4-$E108+1)/($I108*($I108+1)/2)*$C108))+($J108="custom")*CustomCF!DG108</f>
        <v>0</v>
      </c>
      <c r="DO108" s="19">
        <f>($J108="Bell Curve")*(_xlfn.NORM.DIST(AND(DO$4&gt;=$E108,DO$4&lt;=$G108)*(DO$4-$E108+1),$I108/2,$L108,TRUE)-_xlfn.NORM.DIST(AND(DO$4&gt;=$E108,DO$4&lt;=$G108)*(DN$4-$E108+1),$I108/2,$L108,TRUE))/(1-2*_xlfn.NORM.DIST(0,$I108/2,$L108,TRUE))*$C108+($J108="Steady Growth")*(AND(DO$4&gt;=$E108,DO$4&lt;=$G108)*((DO$4-$E108+1)/($I108*($I108+1)/2)*$C108))+($J108="custom")*CustomCF!DH108</f>
        <v>0</v>
      </c>
      <c r="DP108" s="19">
        <f>($J108="Bell Curve")*(_xlfn.NORM.DIST(AND(DP$4&gt;=$E108,DP$4&lt;=$G108)*(DP$4-$E108+1),$I108/2,$L108,TRUE)-_xlfn.NORM.DIST(AND(DP$4&gt;=$E108,DP$4&lt;=$G108)*(DO$4-$E108+1),$I108/2,$L108,TRUE))/(1-2*_xlfn.NORM.DIST(0,$I108/2,$L108,TRUE))*$C108+($J108="Steady Growth")*(AND(DP$4&gt;=$E108,DP$4&lt;=$G108)*((DP$4-$E108+1)/($I108*($I108+1)/2)*$C108))+($J108="custom")*CustomCF!DI108</f>
        <v>0</v>
      </c>
      <c r="DQ108" s="19">
        <f>($J108="Bell Curve")*(_xlfn.NORM.DIST(AND(DQ$4&gt;=$E108,DQ$4&lt;=$G108)*(DQ$4-$E108+1),$I108/2,$L108,TRUE)-_xlfn.NORM.DIST(AND(DQ$4&gt;=$E108,DQ$4&lt;=$G108)*(DP$4-$E108+1),$I108/2,$L108,TRUE))/(1-2*_xlfn.NORM.DIST(0,$I108/2,$L108,TRUE))*$C108+($J108="Steady Growth")*(AND(DQ$4&gt;=$E108,DQ$4&lt;=$G108)*((DQ$4-$E108+1)/($I108*($I108+1)/2)*$C108))+($J108="custom")*CustomCF!DJ108</f>
        <v>0</v>
      </c>
      <c r="DR108" s="19">
        <f>($J108="Bell Curve")*(_xlfn.NORM.DIST(AND(DR$4&gt;=$E108,DR$4&lt;=$G108)*(DR$4-$E108+1),$I108/2,$L108,TRUE)-_xlfn.NORM.DIST(AND(DR$4&gt;=$E108,DR$4&lt;=$G108)*(DQ$4-$E108+1),$I108/2,$L108,TRUE))/(1-2*_xlfn.NORM.DIST(0,$I108/2,$L108,TRUE))*$C108+($J108="Steady Growth")*(AND(DR$4&gt;=$E108,DR$4&lt;=$G108)*((DR$4-$E108+1)/($I108*($I108+1)/2)*$C108))+($J108="custom")*CustomCF!DK108</f>
        <v>0</v>
      </c>
      <c r="DS108" s="19">
        <f>($J108="Bell Curve")*(_xlfn.NORM.DIST(AND(DS$4&gt;=$E108,DS$4&lt;=$G108)*(DS$4-$E108+1),$I108/2,$L108,TRUE)-_xlfn.NORM.DIST(AND(DS$4&gt;=$E108,DS$4&lt;=$G108)*(DR$4-$E108+1),$I108/2,$L108,TRUE))/(1-2*_xlfn.NORM.DIST(0,$I108/2,$L108,TRUE))*$C108+($J108="Steady Growth")*(AND(DS$4&gt;=$E108,DS$4&lt;=$G108)*((DS$4-$E108+1)/($I108*($I108+1)/2)*$C108))+($J108="custom")*CustomCF!DL108</f>
        <v>0</v>
      </c>
      <c r="DT108" s="19">
        <f>($J108="Bell Curve")*(_xlfn.NORM.DIST(AND(DT$4&gt;=$E108,DT$4&lt;=$G108)*(DT$4-$E108+1),$I108/2,$L108,TRUE)-_xlfn.NORM.DIST(AND(DT$4&gt;=$E108,DT$4&lt;=$G108)*(DS$4-$E108+1),$I108/2,$L108,TRUE))/(1-2*_xlfn.NORM.DIST(0,$I108/2,$L108,TRUE))*$C108+($J108="Steady Growth")*(AND(DT$4&gt;=$E108,DT$4&lt;=$G108)*((DT$4-$E108+1)/($I108*($I108+1)/2)*$C108))+($J108="custom")*CustomCF!DM108</f>
        <v>0</v>
      </c>
      <c r="DU108" s="19">
        <f>($J108="Bell Curve")*(_xlfn.NORM.DIST(AND(DU$4&gt;=$E108,DU$4&lt;=$G108)*(DU$4-$E108+1),$I108/2,$L108,TRUE)-_xlfn.NORM.DIST(AND(DU$4&gt;=$E108,DU$4&lt;=$G108)*(DT$4-$E108+1),$I108/2,$L108,TRUE))/(1-2*_xlfn.NORM.DIST(0,$I108/2,$L108,TRUE))*$C108+($J108="Steady Growth")*(AND(DU$4&gt;=$E108,DU$4&lt;=$G108)*((DU$4-$E108+1)/($I108*($I108+1)/2)*$C108))+($J108="custom")*CustomCF!DN108</f>
        <v>0</v>
      </c>
      <c r="DV108" s="19">
        <f>($J108="Bell Curve")*(_xlfn.NORM.DIST(AND(DV$4&gt;=$E108,DV$4&lt;=$G108)*(DV$4-$E108+1),$I108/2,$L108,TRUE)-_xlfn.NORM.DIST(AND(DV$4&gt;=$E108,DV$4&lt;=$G108)*(DU$4-$E108+1),$I108/2,$L108,TRUE))/(1-2*_xlfn.NORM.DIST(0,$I108/2,$L108,TRUE))*$C108+($J108="Steady Growth")*(AND(DV$4&gt;=$E108,DV$4&lt;=$G108)*((DV$4-$E108+1)/($I108*($I108+1)/2)*$C108))+($J108="custom")*CustomCF!DO108</f>
        <v>0</v>
      </c>
      <c r="DW108" s="19">
        <f>($J108="Bell Curve")*(_xlfn.NORM.DIST(AND(DW$4&gt;=$E108,DW$4&lt;=$G108)*(DW$4-$E108+1),$I108/2,$L108,TRUE)-_xlfn.NORM.DIST(AND(DW$4&gt;=$E108,DW$4&lt;=$G108)*(DV$4-$E108+1),$I108/2,$L108,TRUE))/(1-2*_xlfn.NORM.DIST(0,$I108/2,$L108,TRUE))*$C108+($J108="Steady Growth")*(AND(DW$4&gt;=$E108,DW$4&lt;=$G108)*((DW$4-$E108+1)/($I108*($I108+1)/2)*$C108))+($J108="custom")*CustomCF!DP108</f>
        <v>0</v>
      </c>
      <c r="DX108" s="19">
        <f>($J108="Bell Curve")*(_xlfn.NORM.DIST(AND(DX$4&gt;=$E108,DX$4&lt;=$G108)*(DX$4-$E108+1),$I108/2,$L108,TRUE)-_xlfn.NORM.DIST(AND(DX$4&gt;=$E108,DX$4&lt;=$G108)*(DW$4-$E108+1),$I108/2,$L108,TRUE))/(1-2*_xlfn.NORM.DIST(0,$I108/2,$L108,TRUE))*$C108+($J108="Steady Growth")*(AND(DX$4&gt;=$E108,DX$4&lt;=$G108)*((DX$4-$E108+1)/($I108*($I108+1)/2)*$C108))+($J108="custom")*CustomCF!DQ108</f>
        <v>0</v>
      </c>
      <c r="DY108" s="19">
        <f>($J108="Bell Curve")*(_xlfn.NORM.DIST(AND(DY$4&gt;=$E108,DY$4&lt;=$G108)*(DY$4-$E108+1),$I108/2,$L108,TRUE)-_xlfn.NORM.DIST(AND(DY$4&gt;=$E108,DY$4&lt;=$G108)*(DX$4-$E108+1),$I108/2,$L108,TRUE))/(1-2*_xlfn.NORM.DIST(0,$I108/2,$L108,TRUE))*$C108+($J108="Steady Growth")*(AND(DY$4&gt;=$E108,DY$4&lt;=$G108)*((DY$4-$E108+1)/($I108*($I108+1)/2)*$C108))+($J108="custom")*CustomCF!DR108</f>
        <v>0</v>
      </c>
      <c r="DZ108" s="19">
        <f>($J108="Bell Curve")*(_xlfn.NORM.DIST(AND(DZ$4&gt;=$E108,DZ$4&lt;=$G108)*(DZ$4-$E108+1),$I108/2,$L108,TRUE)-_xlfn.NORM.DIST(AND(DZ$4&gt;=$E108,DZ$4&lt;=$G108)*(DY$4-$E108+1),$I108/2,$L108,TRUE))/(1-2*_xlfn.NORM.DIST(0,$I108/2,$L108,TRUE))*$C108+($J108="Steady Growth")*(AND(DZ$4&gt;=$E108,DZ$4&lt;=$G108)*((DZ$4-$E108+1)/($I108*($I108+1)/2)*$C108))+($J108="custom")*CustomCF!DS108</f>
        <v>0</v>
      </c>
      <c r="EA108" s="19">
        <f>($J108="Bell Curve")*(_xlfn.NORM.DIST(AND(EA$4&gt;=$E108,EA$4&lt;=$G108)*(EA$4-$E108+1),$I108/2,$L108,TRUE)-_xlfn.NORM.DIST(AND(EA$4&gt;=$E108,EA$4&lt;=$G108)*(DZ$4-$E108+1),$I108/2,$L108,TRUE))/(1-2*_xlfn.NORM.DIST(0,$I108/2,$L108,TRUE))*$C108+($J108="Steady Growth")*(AND(EA$4&gt;=$E108,EA$4&lt;=$G108)*((EA$4-$E108+1)/($I108*($I108+1)/2)*$C108))+($J108="custom")*CustomCF!DT108</f>
        <v>0</v>
      </c>
      <c r="EB108" s="19">
        <f>($J108="Bell Curve")*(_xlfn.NORM.DIST(AND(EB$4&gt;=$E108,EB$4&lt;=$G108)*(EB$4-$E108+1),$I108/2,$L108,TRUE)-_xlfn.NORM.DIST(AND(EB$4&gt;=$E108,EB$4&lt;=$G108)*(EA$4-$E108+1),$I108/2,$L108,TRUE))/(1-2*_xlfn.NORM.DIST(0,$I108/2,$L108,TRUE))*$C108+($J108="Steady Growth")*(AND(EB$4&gt;=$E108,EB$4&lt;=$G108)*((EB$4-$E108+1)/($I108*($I108+1)/2)*$C108))+($J108="custom")*CustomCF!DU108</f>
        <v>0</v>
      </c>
      <c r="EC108" s="19">
        <f>($J108="Bell Curve")*(_xlfn.NORM.DIST(AND(EC$4&gt;=$E108,EC$4&lt;=$G108)*(EC$4-$E108+1),$I108/2,$L108,TRUE)-_xlfn.NORM.DIST(AND(EC$4&gt;=$E108,EC$4&lt;=$G108)*(EB$4-$E108+1),$I108/2,$L108,TRUE))/(1-2*_xlfn.NORM.DIST(0,$I108/2,$L108,TRUE))*$C108+($J108="Steady Growth")*(AND(EC$4&gt;=$E108,EC$4&lt;=$G108)*((EC$4-$E108+1)/($I108*($I108+1)/2)*$C108))+($J108="custom")*CustomCF!DV108</f>
        <v>0</v>
      </c>
      <c r="ED108" s="19">
        <f>($J108="Bell Curve")*(_xlfn.NORM.DIST(AND(ED$4&gt;=$E108,ED$4&lt;=$G108)*(ED$4-$E108+1),$I108/2,$L108,TRUE)-_xlfn.NORM.DIST(AND(ED$4&gt;=$E108,ED$4&lt;=$G108)*(EC$4-$E108+1),$I108/2,$L108,TRUE))/(1-2*_xlfn.NORM.DIST(0,$I108/2,$L108,TRUE))*$C108+($J108="Steady Growth")*(AND(ED$4&gt;=$E108,ED$4&lt;=$G108)*((ED$4-$E108+1)/($I108*($I108+1)/2)*$C108))+($J108="custom")*CustomCF!DW108</f>
        <v>0</v>
      </c>
      <c r="EE108" s="19">
        <f>($J108="Bell Curve")*(_xlfn.NORM.DIST(AND(EE$4&gt;=$E108,EE$4&lt;=$G108)*(EE$4-$E108+1),$I108/2,$L108,TRUE)-_xlfn.NORM.DIST(AND(EE$4&gt;=$E108,EE$4&lt;=$G108)*(ED$4-$E108+1),$I108/2,$L108,TRUE))/(1-2*_xlfn.NORM.DIST(0,$I108/2,$L108,TRUE))*$C108+($J108="Steady Growth")*(AND(EE$4&gt;=$E108,EE$4&lt;=$G108)*((EE$4-$E108+1)/($I108*($I108+1)/2)*$C108))+($J108="custom")*CustomCF!DX108</f>
        <v>0</v>
      </c>
      <c r="EF108" s="121">
        <f>($J108="Bell Curve")*(_xlfn.NORM.DIST(AND(EF$4&gt;=$E108,EF$4&lt;=$G108)*(EF$4-$E108+1),$I108/2,$L108,TRUE)-_xlfn.NORM.DIST(AND(EF$4&gt;=$E108,EF$4&lt;=$G108)*(EE$4-$E108+1),$I108/2,$L108,TRUE))/(1-2*_xlfn.NORM.DIST(0,$I108/2,$L108,TRUE))*$C108+($J108="Steady Growth")*(AND(EF$4&gt;=$E108,EF$4&lt;=$G108)*((EF$4-$E108+1)/($I108*($I108+1)/2)*$C108))+($J108="custom")*CustomCF!DY108</f>
        <v>0</v>
      </c>
    </row>
    <row r="109" spans="2:136" hidden="1" outlineLevel="1" x14ac:dyDescent="0.2">
      <c r="B109" s="103">
        <f>Budget!W28</f>
        <v>0</v>
      </c>
      <c r="C109" s="19">
        <f>Budget!X28</f>
        <v>0</v>
      </c>
      <c r="D109" s="19" t="str">
        <f t="shared" si="37"/>
        <v/>
      </c>
      <c r="E109" s="92">
        <v>0</v>
      </c>
      <c r="F109" s="18">
        <f>IF(J109="Custom",CustomCF!E109,INDEX($P$6:$DY$6,MATCH(E109,CF!$P$4:$DY$4,0)))</f>
        <v>46022</v>
      </c>
      <c r="G109" s="92">
        <v>0</v>
      </c>
      <c r="H109" s="18">
        <f>IF(J109="Custom",CustomCF!F109,INDEX($P$6:$EF$6,MATCH(G109,$P$4:$EF$4,0)))</f>
        <v>46022</v>
      </c>
      <c r="I109" s="9">
        <f t="shared" si="32"/>
        <v>1</v>
      </c>
      <c r="J109" s="92" t="s">
        <v>30</v>
      </c>
      <c r="K109" s="92" t="s">
        <v>31</v>
      </c>
      <c r="L109" s="9">
        <f t="shared" si="38"/>
        <v>10000000</v>
      </c>
      <c r="M109" s="107">
        <f t="shared" si="39"/>
        <v>0</v>
      </c>
      <c r="N109" s="112" t="str">
        <f t="shared" si="31"/>
        <v>OK</v>
      </c>
      <c r="O109" s="112"/>
      <c r="P109" s="19">
        <f>($J109="Bell Curve")*(_xlfn.NORM.DIST(AND(P$4&gt;=$E109,P$4&lt;=$G109)*(P$4-$E109+1),$I109/2,$L109,TRUE)-_xlfn.NORM.DIST(AND(P$4&gt;=$E109,P$4&lt;=$G109)*(N$4-$E109+1),$I109/2,$L109,TRUE))/(1-2*_xlfn.NORM.DIST(0,$I109/2,$L109,TRUE))*$C109+($J109="Steady Growth")*(AND(P$4&gt;=$E109,P$4&lt;=$G109)*((P$4-$E109+1)/($I109*($I109+1)/2)*$C109))+($J109="custom")*CustomCF!I109</f>
        <v>0</v>
      </c>
      <c r="Q109" s="19">
        <f>($J109="Bell Curve")*(_xlfn.NORM.DIST(AND(Q$4&gt;=$E109,Q$4&lt;=$G109)*(Q$4-$E109+1),$I109/2,$L109,TRUE)-_xlfn.NORM.DIST(AND(Q$4&gt;=$E109,Q$4&lt;=$G109)*(P$4-$E109+1),$I109/2,$L109,TRUE))/(1-2*_xlfn.NORM.DIST(0,$I109/2,$L109,TRUE))*$C109+($J109="Steady Growth")*(AND(Q$4&gt;=$E109,Q$4&lt;=$G109)*((Q$4-$E109+1)/($I109*($I109+1)/2)*$C109))+($J109="custom")*CustomCF!J109</f>
        <v>0</v>
      </c>
      <c r="R109" s="19">
        <f>($J109="Bell Curve")*(_xlfn.NORM.DIST(AND(R$4&gt;=$E109,R$4&lt;=$G109)*(R$4-$E109+1),$I109/2,$L109,TRUE)-_xlfn.NORM.DIST(AND(R$4&gt;=$E109,R$4&lt;=$G109)*(Q$4-$E109+1),$I109/2,$L109,TRUE))/(1-2*_xlfn.NORM.DIST(0,$I109/2,$L109,TRUE))*$C109+($J109="Steady Growth")*(AND(R$4&gt;=$E109,R$4&lt;=$G109)*((R$4-$E109+1)/($I109*($I109+1)/2)*$C109))+($J109="custom")*CustomCF!K109</f>
        <v>0</v>
      </c>
      <c r="S109" s="19">
        <f>($J109="Bell Curve")*(_xlfn.NORM.DIST(AND(S$4&gt;=$E109,S$4&lt;=$G109)*(S$4-$E109+1),$I109/2,$L109,TRUE)-_xlfn.NORM.DIST(AND(S$4&gt;=$E109,S$4&lt;=$G109)*(R$4-$E109+1),$I109/2,$L109,TRUE))/(1-2*_xlfn.NORM.DIST(0,$I109/2,$L109,TRUE))*$C109+($J109="Steady Growth")*(AND(S$4&gt;=$E109,S$4&lt;=$G109)*((S$4-$E109+1)/($I109*($I109+1)/2)*$C109))+($J109="custom")*CustomCF!L109</f>
        <v>0</v>
      </c>
      <c r="T109" s="19">
        <f>($J109="Bell Curve")*(_xlfn.NORM.DIST(AND(T$4&gt;=$E109,T$4&lt;=$G109)*(T$4-$E109+1),$I109/2,$L109,TRUE)-_xlfn.NORM.DIST(AND(T$4&gt;=$E109,T$4&lt;=$G109)*(S$4-$E109+1),$I109/2,$L109,TRUE))/(1-2*_xlfn.NORM.DIST(0,$I109/2,$L109,TRUE))*$C109+($J109="Steady Growth")*(AND(T$4&gt;=$E109,T$4&lt;=$G109)*((T$4-$E109+1)/($I109*($I109+1)/2)*$C109))+($J109="custom")*CustomCF!M109</f>
        <v>0</v>
      </c>
      <c r="U109" s="19">
        <f>($J109="Bell Curve")*(_xlfn.NORM.DIST(AND(U$4&gt;=$E109,U$4&lt;=$G109)*(U$4-$E109+1),$I109/2,$L109,TRUE)-_xlfn.NORM.DIST(AND(U$4&gt;=$E109,U$4&lt;=$G109)*(T$4-$E109+1),$I109/2,$L109,TRUE))/(1-2*_xlfn.NORM.DIST(0,$I109/2,$L109,TRUE))*$C109+($J109="Steady Growth")*(AND(U$4&gt;=$E109,U$4&lt;=$G109)*((U$4-$E109+1)/($I109*($I109+1)/2)*$C109))+($J109="custom")*CustomCF!N109</f>
        <v>0</v>
      </c>
      <c r="V109" s="19">
        <f>($J109="Bell Curve")*(_xlfn.NORM.DIST(AND(V$4&gt;=$E109,V$4&lt;=$G109)*(V$4-$E109+1),$I109/2,$L109,TRUE)-_xlfn.NORM.DIST(AND(V$4&gt;=$E109,V$4&lt;=$G109)*(U$4-$E109+1),$I109/2,$L109,TRUE))/(1-2*_xlfn.NORM.DIST(0,$I109/2,$L109,TRUE))*$C109+($J109="Steady Growth")*(AND(V$4&gt;=$E109,V$4&lt;=$G109)*((V$4-$E109+1)/($I109*($I109+1)/2)*$C109))+($J109="custom")*CustomCF!O109</f>
        <v>0</v>
      </c>
      <c r="W109" s="19">
        <f>($J109="Bell Curve")*(_xlfn.NORM.DIST(AND(W$4&gt;=$E109,W$4&lt;=$G109)*(W$4-$E109+1),$I109/2,$L109,TRUE)-_xlfn.NORM.DIST(AND(W$4&gt;=$E109,W$4&lt;=$G109)*(V$4-$E109+1),$I109/2,$L109,TRUE))/(1-2*_xlfn.NORM.DIST(0,$I109/2,$L109,TRUE))*$C109+($J109="Steady Growth")*(AND(W$4&gt;=$E109,W$4&lt;=$G109)*((W$4-$E109+1)/($I109*($I109+1)/2)*$C109))+($J109="custom")*CustomCF!P109</f>
        <v>0</v>
      </c>
      <c r="X109" s="19">
        <f>($J109="Bell Curve")*(_xlfn.NORM.DIST(AND(X$4&gt;=$E109,X$4&lt;=$G109)*(X$4-$E109+1),$I109/2,$L109,TRUE)-_xlfn.NORM.DIST(AND(X$4&gt;=$E109,X$4&lt;=$G109)*(W$4-$E109+1),$I109/2,$L109,TRUE))/(1-2*_xlfn.NORM.DIST(0,$I109/2,$L109,TRUE))*$C109+($J109="Steady Growth")*(AND(X$4&gt;=$E109,X$4&lt;=$G109)*((X$4-$E109+1)/($I109*($I109+1)/2)*$C109))+($J109="custom")*CustomCF!Q109</f>
        <v>0</v>
      </c>
      <c r="Y109" s="19">
        <f>($J109="Bell Curve")*(_xlfn.NORM.DIST(AND(Y$4&gt;=$E109,Y$4&lt;=$G109)*(Y$4-$E109+1),$I109/2,$L109,TRUE)-_xlfn.NORM.DIST(AND(Y$4&gt;=$E109,Y$4&lt;=$G109)*(X$4-$E109+1),$I109/2,$L109,TRUE))/(1-2*_xlfn.NORM.DIST(0,$I109/2,$L109,TRUE))*$C109+($J109="Steady Growth")*(AND(Y$4&gt;=$E109,Y$4&lt;=$G109)*((Y$4-$E109+1)/($I109*($I109+1)/2)*$C109))+($J109="custom")*CustomCF!R109</f>
        <v>0</v>
      </c>
      <c r="Z109" s="19">
        <f>($J109="Bell Curve")*(_xlfn.NORM.DIST(AND(Z$4&gt;=$E109,Z$4&lt;=$G109)*(Z$4-$E109+1),$I109/2,$L109,TRUE)-_xlfn.NORM.DIST(AND(Z$4&gt;=$E109,Z$4&lt;=$G109)*(Y$4-$E109+1),$I109/2,$L109,TRUE))/(1-2*_xlfn.NORM.DIST(0,$I109/2,$L109,TRUE))*$C109+($J109="Steady Growth")*(AND(Z$4&gt;=$E109,Z$4&lt;=$G109)*((Z$4-$E109+1)/($I109*($I109+1)/2)*$C109))+($J109="custom")*CustomCF!S109</f>
        <v>0</v>
      </c>
      <c r="AA109" s="19">
        <f>($J109="Bell Curve")*(_xlfn.NORM.DIST(AND(AA$4&gt;=$E109,AA$4&lt;=$G109)*(AA$4-$E109+1),$I109/2,$L109,TRUE)-_xlfn.NORM.DIST(AND(AA$4&gt;=$E109,AA$4&lt;=$G109)*(Z$4-$E109+1),$I109/2,$L109,TRUE))/(1-2*_xlfn.NORM.DIST(0,$I109/2,$L109,TRUE))*$C109+($J109="Steady Growth")*(AND(AA$4&gt;=$E109,AA$4&lt;=$G109)*((AA$4-$E109+1)/($I109*($I109+1)/2)*$C109))+($J109="custom")*CustomCF!T109</f>
        <v>0</v>
      </c>
      <c r="AB109" s="19">
        <f>($J109="Bell Curve")*(_xlfn.NORM.DIST(AND(AB$4&gt;=$E109,AB$4&lt;=$G109)*(AB$4-$E109+1),$I109/2,$L109,TRUE)-_xlfn.NORM.DIST(AND(AB$4&gt;=$E109,AB$4&lt;=$G109)*(AA$4-$E109+1),$I109/2,$L109,TRUE))/(1-2*_xlfn.NORM.DIST(0,$I109/2,$L109,TRUE))*$C109+($J109="Steady Growth")*(AND(AB$4&gt;=$E109,AB$4&lt;=$G109)*((AB$4-$E109+1)/($I109*($I109+1)/2)*$C109))+($J109="custom")*CustomCF!U109</f>
        <v>0</v>
      </c>
      <c r="AC109" s="19">
        <f>($J109="Bell Curve")*(_xlfn.NORM.DIST(AND(AC$4&gt;=$E109,AC$4&lt;=$G109)*(AC$4-$E109+1),$I109/2,$L109,TRUE)-_xlfn.NORM.DIST(AND(AC$4&gt;=$E109,AC$4&lt;=$G109)*(AB$4-$E109+1),$I109/2,$L109,TRUE))/(1-2*_xlfn.NORM.DIST(0,$I109/2,$L109,TRUE))*$C109+($J109="Steady Growth")*(AND(AC$4&gt;=$E109,AC$4&lt;=$G109)*((AC$4-$E109+1)/($I109*($I109+1)/2)*$C109))+($J109="custom")*CustomCF!V109</f>
        <v>0</v>
      </c>
      <c r="AD109" s="19">
        <f>($J109="Bell Curve")*(_xlfn.NORM.DIST(AND(AD$4&gt;=$E109,AD$4&lt;=$G109)*(AD$4-$E109+1),$I109/2,$L109,TRUE)-_xlfn.NORM.DIST(AND(AD$4&gt;=$E109,AD$4&lt;=$G109)*(AC$4-$E109+1),$I109/2,$L109,TRUE))/(1-2*_xlfn.NORM.DIST(0,$I109/2,$L109,TRUE))*$C109+($J109="Steady Growth")*(AND(AD$4&gt;=$E109,AD$4&lt;=$G109)*((AD$4-$E109+1)/($I109*($I109+1)/2)*$C109))+($J109="custom")*CustomCF!W109</f>
        <v>0</v>
      </c>
      <c r="AE109" s="19">
        <f>($J109="Bell Curve")*(_xlfn.NORM.DIST(AND(AE$4&gt;=$E109,AE$4&lt;=$G109)*(AE$4-$E109+1),$I109/2,$L109,TRUE)-_xlfn.NORM.DIST(AND(AE$4&gt;=$E109,AE$4&lt;=$G109)*(AD$4-$E109+1),$I109/2,$L109,TRUE))/(1-2*_xlfn.NORM.DIST(0,$I109/2,$L109,TRUE))*$C109+($J109="Steady Growth")*(AND(AE$4&gt;=$E109,AE$4&lt;=$G109)*((AE$4-$E109+1)/($I109*($I109+1)/2)*$C109))+($J109="custom")*CustomCF!X109</f>
        <v>0</v>
      </c>
      <c r="AF109" s="19">
        <f>($J109="Bell Curve")*(_xlfn.NORM.DIST(AND(AF$4&gt;=$E109,AF$4&lt;=$G109)*(AF$4-$E109+1),$I109/2,$L109,TRUE)-_xlfn.NORM.DIST(AND(AF$4&gt;=$E109,AF$4&lt;=$G109)*(AE$4-$E109+1),$I109/2,$L109,TRUE))/(1-2*_xlfn.NORM.DIST(0,$I109/2,$L109,TRUE))*$C109+($J109="Steady Growth")*(AND(AF$4&gt;=$E109,AF$4&lt;=$G109)*((AF$4-$E109+1)/($I109*($I109+1)/2)*$C109))+($J109="custom")*CustomCF!Y109</f>
        <v>0</v>
      </c>
      <c r="AG109" s="19">
        <f>($J109="Bell Curve")*(_xlfn.NORM.DIST(AND(AG$4&gt;=$E109,AG$4&lt;=$G109)*(AG$4-$E109+1),$I109/2,$L109,TRUE)-_xlfn.NORM.DIST(AND(AG$4&gt;=$E109,AG$4&lt;=$G109)*(AF$4-$E109+1),$I109/2,$L109,TRUE))/(1-2*_xlfn.NORM.DIST(0,$I109/2,$L109,TRUE))*$C109+($J109="Steady Growth")*(AND(AG$4&gt;=$E109,AG$4&lt;=$G109)*((AG$4-$E109+1)/($I109*($I109+1)/2)*$C109))+($J109="custom")*CustomCF!Z109</f>
        <v>0</v>
      </c>
      <c r="AH109" s="19">
        <f>($J109="Bell Curve")*(_xlfn.NORM.DIST(AND(AH$4&gt;=$E109,AH$4&lt;=$G109)*(AH$4-$E109+1),$I109/2,$L109,TRUE)-_xlfn.NORM.DIST(AND(AH$4&gt;=$E109,AH$4&lt;=$G109)*(AG$4-$E109+1),$I109/2,$L109,TRUE))/(1-2*_xlfn.NORM.DIST(0,$I109/2,$L109,TRUE))*$C109+($J109="Steady Growth")*(AND(AH$4&gt;=$E109,AH$4&lt;=$G109)*((AH$4-$E109+1)/($I109*($I109+1)/2)*$C109))+($J109="custom")*CustomCF!AA109</f>
        <v>0</v>
      </c>
      <c r="AI109" s="19">
        <f>($J109="Bell Curve")*(_xlfn.NORM.DIST(AND(AI$4&gt;=$E109,AI$4&lt;=$G109)*(AI$4-$E109+1),$I109/2,$L109,TRUE)-_xlfn.NORM.DIST(AND(AI$4&gt;=$E109,AI$4&lt;=$G109)*(AH$4-$E109+1),$I109/2,$L109,TRUE))/(1-2*_xlfn.NORM.DIST(0,$I109/2,$L109,TRUE))*$C109+($J109="Steady Growth")*(AND(AI$4&gt;=$E109,AI$4&lt;=$G109)*((AI$4-$E109+1)/($I109*($I109+1)/2)*$C109))+($J109="custom")*CustomCF!AB109</f>
        <v>0</v>
      </c>
      <c r="AJ109" s="19">
        <f>($J109="Bell Curve")*(_xlfn.NORM.DIST(AND(AJ$4&gt;=$E109,AJ$4&lt;=$G109)*(AJ$4-$E109+1),$I109/2,$L109,TRUE)-_xlfn.NORM.DIST(AND(AJ$4&gt;=$E109,AJ$4&lt;=$G109)*(AI$4-$E109+1),$I109/2,$L109,TRUE))/(1-2*_xlfn.NORM.DIST(0,$I109/2,$L109,TRUE))*$C109+($J109="Steady Growth")*(AND(AJ$4&gt;=$E109,AJ$4&lt;=$G109)*((AJ$4-$E109+1)/($I109*($I109+1)/2)*$C109))+($J109="custom")*CustomCF!AC109</f>
        <v>0</v>
      </c>
      <c r="AK109" s="19">
        <f>($J109="Bell Curve")*(_xlfn.NORM.DIST(AND(AK$4&gt;=$E109,AK$4&lt;=$G109)*(AK$4-$E109+1),$I109/2,$L109,TRUE)-_xlfn.NORM.DIST(AND(AK$4&gt;=$E109,AK$4&lt;=$G109)*(AJ$4-$E109+1),$I109/2,$L109,TRUE))/(1-2*_xlfn.NORM.DIST(0,$I109/2,$L109,TRUE))*$C109+($J109="Steady Growth")*(AND(AK$4&gt;=$E109,AK$4&lt;=$G109)*((AK$4-$E109+1)/($I109*($I109+1)/2)*$C109))+($J109="custom")*CustomCF!AD109</f>
        <v>0</v>
      </c>
      <c r="AL109" s="19">
        <f>($J109="Bell Curve")*(_xlfn.NORM.DIST(AND(AL$4&gt;=$E109,AL$4&lt;=$G109)*(AL$4-$E109+1),$I109/2,$L109,TRUE)-_xlfn.NORM.DIST(AND(AL$4&gt;=$E109,AL$4&lt;=$G109)*(AK$4-$E109+1),$I109/2,$L109,TRUE))/(1-2*_xlfn.NORM.DIST(0,$I109/2,$L109,TRUE))*$C109+($J109="Steady Growth")*(AND(AL$4&gt;=$E109,AL$4&lt;=$G109)*((AL$4-$E109+1)/($I109*($I109+1)/2)*$C109))+($J109="custom")*CustomCF!AE109</f>
        <v>0</v>
      </c>
      <c r="AM109" s="19">
        <f>($J109="Bell Curve")*(_xlfn.NORM.DIST(AND(AM$4&gt;=$E109,AM$4&lt;=$G109)*(AM$4-$E109+1),$I109/2,$L109,TRUE)-_xlfn.NORM.DIST(AND(AM$4&gt;=$E109,AM$4&lt;=$G109)*(AL$4-$E109+1),$I109/2,$L109,TRUE))/(1-2*_xlfn.NORM.DIST(0,$I109/2,$L109,TRUE))*$C109+($J109="Steady Growth")*(AND(AM$4&gt;=$E109,AM$4&lt;=$G109)*((AM$4-$E109+1)/($I109*($I109+1)/2)*$C109))+($J109="custom")*CustomCF!AF109</f>
        <v>0</v>
      </c>
      <c r="AN109" s="19">
        <f>($J109="Bell Curve")*(_xlfn.NORM.DIST(AND(AN$4&gt;=$E109,AN$4&lt;=$G109)*(AN$4-$E109+1),$I109/2,$L109,TRUE)-_xlfn.NORM.DIST(AND(AN$4&gt;=$E109,AN$4&lt;=$G109)*(AM$4-$E109+1),$I109/2,$L109,TRUE))/(1-2*_xlfn.NORM.DIST(0,$I109/2,$L109,TRUE))*$C109+($J109="Steady Growth")*(AND(AN$4&gt;=$E109,AN$4&lt;=$G109)*((AN$4-$E109+1)/($I109*($I109+1)/2)*$C109))+($J109="custom")*CustomCF!AG109</f>
        <v>0</v>
      </c>
      <c r="AO109" s="19">
        <f>($J109="Bell Curve")*(_xlfn.NORM.DIST(AND(AO$4&gt;=$E109,AO$4&lt;=$G109)*(AO$4-$E109+1),$I109/2,$L109,TRUE)-_xlfn.NORM.DIST(AND(AO$4&gt;=$E109,AO$4&lt;=$G109)*(AN$4-$E109+1),$I109/2,$L109,TRUE))/(1-2*_xlfn.NORM.DIST(0,$I109/2,$L109,TRUE))*$C109+($J109="Steady Growth")*(AND(AO$4&gt;=$E109,AO$4&lt;=$G109)*((AO$4-$E109+1)/($I109*($I109+1)/2)*$C109))+($J109="custom")*CustomCF!AH109</f>
        <v>0</v>
      </c>
      <c r="AP109" s="19">
        <f>($J109="Bell Curve")*(_xlfn.NORM.DIST(AND(AP$4&gt;=$E109,AP$4&lt;=$G109)*(AP$4-$E109+1),$I109/2,$L109,TRUE)-_xlfn.NORM.DIST(AND(AP$4&gt;=$E109,AP$4&lt;=$G109)*(AO$4-$E109+1),$I109/2,$L109,TRUE))/(1-2*_xlfn.NORM.DIST(0,$I109/2,$L109,TRUE))*$C109+($J109="Steady Growth")*(AND(AP$4&gt;=$E109,AP$4&lt;=$G109)*((AP$4-$E109+1)/($I109*($I109+1)/2)*$C109))+($J109="custom")*CustomCF!AI109</f>
        <v>0</v>
      </c>
      <c r="AQ109" s="19">
        <f>($J109="Bell Curve")*(_xlfn.NORM.DIST(AND(AQ$4&gt;=$E109,AQ$4&lt;=$G109)*(AQ$4-$E109+1),$I109/2,$L109,TRUE)-_xlfn.NORM.DIST(AND(AQ$4&gt;=$E109,AQ$4&lt;=$G109)*(AP$4-$E109+1),$I109/2,$L109,TRUE))/(1-2*_xlfn.NORM.DIST(0,$I109/2,$L109,TRUE))*$C109+($J109="Steady Growth")*(AND(AQ$4&gt;=$E109,AQ$4&lt;=$G109)*((AQ$4-$E109+1)/($I109*($I109+1)/2)*$C109))+($J109="custom")*CustomCF!AJ109</f>
        <v>0</v>
      </c>
      <c r="AR109" s="19">
        <f>($J109="Bell Curve")*(_xlfn.NORM.DIST(AND(AR$4&gt;=$E109,AR$4&lt;=$G109)*(AR$4-$E109+1),$I109/2,$L109,TRUE)-_xlfn.NORM.DIST(AND(AR$4&gt;=$E109,AR$4&lt;=$G109)*(AQ$4-$E109+1),$I109/2,$L109,TRUE))/(1-2*_xlfn.NORM.DIST(0,$I109/2,$L109,TRUE))*$C109+($J109="Steady Growth")*(AND(AR$4&gt;=$E109,AR$4&lt;=$G109)*((AR$4-$E109+1)/($I109*($I109+1)/2)*$C109))+($J109="custom")*CustomCF!AK109</f>
        <v>0</v>
      </c>
      <c r="AS109" s="19">
        <f>($J109="Bell Curve")*(_xlfn.NORM.DIST(AND(AS$4&gt;=$E109,AS$4&lt;=$G109)*(AS$4-$E109+1),$I109/2,$L109,TRUE)-_xlfn.NORM.DIST(AND(AS$4&gt;=$E109,AS$4&lt;=$G109)*(AR$4-$E109+1),$I109/2,$L109,TRUE))/(1-2*_xlfn.NORM.DIST(0,$I109/2,$L109,TRUE))*$C109+($J109="Steady Growth")*(AND(AS$4&gt;=$E109,AS$4&lt;=$G109)*((AS$4-$E109+1)/($I109*($I109+1)/2)*$C109))+($J109="custom")*CustomCF!AL109</f>
        <v>0</v>
      </c>
      <c r="AT109" s="19">
        <f>($J109="Bell Curve")*(_xlfn.NORM.DIST(AND(AT$4&gt;=$E109,AT$4&lt;=$G109)*(AT$4-$E109+1),$I109/2,$L109,TRUE)-_xlfn.NORM.DIST(AND(AT$4&gt;=$E109,AT$4&lt;=$G109)*(AS$4-$E109+1),$I109/2,$L109,TRUE))/(1-2*_xlfn.NORM.DIST(0,$I109/2,$L109,TRUE))*$C109+($J109="Steady Growth")*(AND(AT$4&gt;=$E109,AT$4&lt;=$G109)*((AT$4-$E109+1)/($I109*($I109+1)/2)*$C109))+($J109="custom")*CustomCF!AM109</f>
        <v>0</v>
      </c>
      <c r="AU109" s="19">
        <f>($J109="Bell Curve")*(_xlfn.NORM.DIST(AND(AU$4&gt;=$E109,AU$4&lt;=$G109)*(AU$4-$E109+1),$I109/2,$L109,TRUE)-_xlfn.NORM.DIST(AND(AU$4&gt;=$E109,AU$4&lt;=$G109)*(AT$4-$E109+1),$I109/2,$L109,TRUE))/(1-2*_xlfn.NORM.DIST(0,$I109/2,$L109,TRUE))*$C109+($J109="Steady Growth")*(AND(AU$4&gt;=$E109,AU$4&lt;=$G109)*((AU$4-$E109+1)/($I109*($I109+1)/2)*$C109))+($J109="custom")*CustomCF!AN109</f>
        <v>0</v>
      </c>
      <c r="AV109" s="19">
        <f>($J109="Bell Curve")*(_xlfn.NORM.DIST(AND(AV$4&gt;=$E109,AV$4&lt;=$G109)*(AV$4-$E109+1),$I109/2,$L109,TRUE)-_xlfn.NORM.DIST(AND(AV$4&gt;=$E109,AV$4&lt;=$G109)*(AU$4-$E109+1),$I109/2,$L109,TRUE))/(1-2*_xlfn.NORM.DIST(0,$I109/2,$L109,TRUE))*$C109+($J109="Steady Growth")*(AND(AV$4&gt;=$E109,AV$4&lt;=$G109)*((AV$4-$E109+1)/($I109*($I109+1)/2)*$C109))+($J109="custom")*CustomCF!AO109</f>
        <v>0</v>
      </c>
      <c r="AW109" s="19">
        <f>($J109="Bell Curve")*(_xlfn.NORM.DIST(AND(AW$4&gt;=$E109,AW$4&lt;=$G109)*(AW$4-$E109+1),$I109/2,$L109,TRUE)-_xlfn.NORM.DIST(AND(AW$4&gt;=$E109,AW$4&lt;=$G109)*(AV$4-$E109+1),$I109/2,$L109,TRUE))/(1-2*_xlfn.NORM.DIST(0,$I109/2,$L109,TRUE))*$C109+($J109="Steady Growth")*(AND(AW$4&gt;=$E109,AW$4&lt;=$G109)*((AW$4-$E109+1)/($I109*($I109+1)/2)*$C109))+($J109="custom")*CustomCF!AP109</f>
        <v>0</v>
      </c>
      <c r="AX109" s="19">
        <f>($J109="Bell Curve")*(_xlfn.NORM.DIST(AND(AX$4&gt;=$E109,AX$4&lt;=$G109)*(AX$4-$E109+1),$I109/2,$L109,TRUE)-_xlfn.NORM.DIST(AND(AX$4&gt;=$E109,AX$4&lt;=$G109)*(AW$4-$E109+1),$I109/2,$L109,TRUE))/(1-2*_xlfn.NORM.DIST(0,$I109/2,$L109,TRUE))*$C109+($J109="Steady Growth")*(AND(AX$4&gt;=$E109,AX$4&lt;=$G109)*((AX$4-$E109+1)/($I109*($I109+1)/2)*$C109))+($J109="custom")*CustomCF!AQ109</f>
        <v>0</v>
      </c>
      <c r="AY109" s="19">
        <f>($J109="Bell Curve")*(_xlfn.NORM.DIST(AND(AY$4&gt;=$E109,AY$4&lt;=$G109)*(AY$4-$E109+1),$I109/2,$L109,TRUE)-_xlfn.NORM.DIST(AND(AY$4&gt;=$E109,AY$4&lt;=$G109)*(AX$4-$E109+1),$I109/2,$L109,TRUE))/(1-2*_xlfn.NORM.DIST(0,$I109/2,$L109,TRUE))*$C109+($J109="Steady Growth")*(AND(AY$4&gt;=$E109,AY$4&lt;=$G109)*((AY$4-$E109+1)/($I109*($I109+1)/2)*$C109))+($J109="custom")*CustomCF!AR109</f>
        <v>0</v>
      </c>
      <c r="AZ109" s="19">
        <f>($J109="Bell Curve")*(_xlfn.NORM.DIST(AND(AZ$4&gt;=$E109,AZ$4&lt;=$G109)*(AZ$4-$E109+1),$I109/2,$L109,TRUE)-_xlfn.NORM.DIST(AND(AZ$4&gt;=$E109,AZ$4&lt;=$G109)*(AY$4-$E109+1),$I109/2,$L109,TRUE))/(1-2*_xlfn.NORM.DIST(0,$I109/2,$L109,TRUE))*$C109+($J109="Steady Growth")*(AND(AZ$4&gt;=$E109,AZ$4&lt;=$G109)*((AZ$4-$E109+1)/($I109*($I109+1)/2)*$C109))+($J109="custom")*CustomCF!AS109</f>
        <v>0</v>
      </c>
      <c r="BA109" s="19">
        <f>($J109="Bell Curve")*(_xlfn.NORM.DIST(AND(BA$4&gt;=$E109,BA$4&lt;=$G109)*(BA$4-$E109+1),$I109/2,$L109,TRUE)-_xlfn.NORM.DIST(AND(BA$4&gt;=$E109,BA$4&lt;=$G109)*(AZ$4-$E109+1),$I109/2,$L109,TRUE))/(1-2*_xlfn.NORM.DIST(0,$I109/2,$L109,TRUE))*$C109+($J109="Steady Growth")*(AND(BA$4&gt;=$E109,BA$4&lt;=$G109)*((BA$4-$E109+1)/($I109*($I109+1)/2)*$C109))+($J109="custom")*CustomCF!AT109</f>
        <v>0</v>
      </c>
      <c r="BB109" s="19">
        <f>($J109="Bell Curve")*(_xlfn.NORM.DIST(AND(BB$4&gt;=$E109,BB$4&lt;=$G109)*(BB$4-$E109+1),$I109/2,$L109,TRUE)-_xlfn.NORM.DIST(AND(BB$4&gt;=$E109,BB$4&lt;=$G109)*(BA$4-$E109+1),$I109/2,$L109,TRUE))/(1-2*_xlfn.NORM.DIST(0,$I109/2,$L109,TRUE))*$C109+($J109="Steady Growth")*(AND(BB$4&gt;=$E109,BB$4&lt;=$G109)*((BB$4-$E109+1)/($I109*($I109+1)/2)*$C109))+($J109="custom")*CustomCF!AU109</f>
        <v>0</v>
      </c>
      <c r="BC109" s="19">
        <f>($J109="Bell Curve")*(_xlfn.NORM.DIST(AND(BC$4&gt;=$E109,BC$4&lt;=$G109)*(BC$4-$E109+1),$I109/2,$L109,TRUE)-_xlfn.NORM.DIST(AND(BC$4&gt;=$E109,BC$4&lt;=$G109)*(BB$4-$E109+1),$I109/2,$L109,TRUE))/(1-2*_xlfn.NORM.DIST(0,$I109/2,$L109,TRUE))*$C109+($J109="Steady Growth")*(AND(BC$4&gt;=$E109,BC$4&lt;=$G109)*((BC$4-$E109+1)/($I109*($I109+1)/2)*$C109))+($J109="custom")*CustomCF!AV109</f>
        <v>0</v>
      </c>
      <c r="BD109" s="19">
        <f>($J109="Bell Curve")*(_xlfn.NORM.DIST(AND(BD$4&gt;=$E109,BD$4&lt;=$G109)*(BD$4-$E109+1),$I109/2,$L109,TRUE)-_xlfn.NORM.DIST(AND(BD$4&gt;=$E109,BD$4&lt;=$G109)*(BC$4-$E109+1),$I109/2,$L109,TRUE))/(1-2*_xlfn.NORM.DIST(0,$I109/2,$L109,TRUE))*$C109+($J109="Steady Growth")*(AND(BD$4&gt;=$E109,BD$4&lt;=$G109)*((BD$4-$E109+1)/($I109*($I109+1)/2)*$C109))+($J109="custom")*CustomCF!AW109</f>
        <v>0</v>
      </c>
      <c r="BE109" s="19">
        <f>($J109="Bell Curve")*(_xlfn.NORM.DIST(AND(BE$4&gt;=$E109,BE$4&lt;=$G109)*(BE$4-$E109+1),$I109/2,$L109,TRUE)-_xlfn.NORM.DIST(AND(BE$4&gt;=$E109,BE$4&lt;=$G109)*(BD$4-$E109+1),$I109/2,$L109,TRUE))/(1-2*_xlfn.NORM.DIST(0,$I109/2,$L109,TRUE))*$C109+($J109="Steady Growth")*(AND(BE$4&gt;=$E109,BE$4&lt;=$G109)*((BE$4-$E109+1)/($I109*($I109+1)/2)*$C109))+($J109="custom")*CustomCF!AX109</f>
        <v>0</v>
      </c>
      <c r="BF109" s="19">
        <f>($J109="Bell Curve")*(_xlfn.NORM.DIST(AND(BF$4&gt;=$E109,BF$4&lt;=$G109)*(BF$4-$E109+1),$I109/2,$L109,TRUE)-_xlfn.NORM.DIST(AND(BF$4&gt;=$E109,BF$4&lt;=$G109)*(BE$4-$E109+1),$I109/2,$L109,TRUE))/(1-2*_xlfn.NORM.DIST(0,$I109/2,$L109,TRUE))*$C109+($J109="Steady Growth")*(AND(BF$4&gt;=$E109,BF$4&lt;=$G109)*((BF$4-$E109+1)/($I109*($I109+1)/2)*$C109))+($J109="custom")*CustomCF!AY109</f>
        <v>0</v>
      </c>
      <c r="BG109" s="19">
        <f>($J109="Bell Curve")*(_xlfn.NORM.DIST(AND(BG$4&gt;=$E109,BG$4&lt;=$G109)*(BG$4-$E109+1),$I109/2,$L109,TRUE)-_xlfn.NORM.DIST(AND(BG$4&gt;=$E109,BG$4&lt;=$G109)*(BF$4-$E109+1),$I109/2,$L109,TRUE))/(1-2*_xlfn.NORM.DIST(0,$I109/2,$L109,TRUE))*$C109+($J109="Steady Growth")*(AND(BG$4&gt;=$E109,BG$4&lt;=$G109)*((BG$4-$E109+1)/($I109*($I109+1)/2)*$C109))+($J109="custom")*CustomCF!AZ109</f>
        <v>0</v>
      </c>
      <c r="BH109" s="19">
        <f>($J109="Bell Curve")*(_xlfn.NORM.DIST(AND(BH$4&gt;=$E109,BH$4&lt;=$G109)*(BH$4-$E109+1),$I109/2,$L109,TRUE)-_xlfn.NORM.DIST(AND(BH$4&gt;=$E109,BH$4&lt;=$G109)*(BG$4-$E109+1),$I109/2,$L109,TRUE))/(1-2*_xlfn.NORM.DIST(0,$I109/2,$L109,TRUE))*$C109+($J109="Steady Growth")*(AND(BH$4&gt;=$E109,BH$4&lt;=$G109)*((BH$4-$E109+1)/($I109*($I109+1)/2)*$C109))+($J109="custom")*CustomCF!BA109</f>
        <v>0</v>
      </c>
      <c r="BI109" s="19">
        <f>($J109="Bell Curve")*(_xlfn.NORM.DIST(AND(BI$4&gt;=$E109,BI$4&lt;=$G109)*(BI$4-$E109+1),$I109/2,$L109,TRUE)-_xlfn.NORM.DIST(AND(BI$4&gt;=$E109,BI$4&lt;=$G109)*(BH$4-$E109+1),$I109/2,$L109,TRUE))/(1-2*_xlfn.NORM.DIST(0,$I109/2,$L109,TRUE))*$C109+($J109="Steady Growth")*(AND(BI$4&gt;=$E109,BI$4&lt;=$G109)*((BI$4-$E109+1)/($I109*($I109+1)/2)*$C109))+($J109="custom")*CustomCF!BB109</f>
        <v>0</v>
      </c>
      <c r="BJ109" s="19">
        <f>($J109="Bell Curve")*(_xlfn.NORM.DIST(AND(BJ$4&gt;=$E109,BJ$4&lt;=$G109)*(BJ$4-$E109+1),$I109/2,$L109,TRUE)-_xlfn.NORM.DIST(AND(BJ$4&gt;=$E109,BJ$4&lt;=$G109)*(BI$4-$E109+1),$I109/2,$L109,TRUE))/(1-2*_xlfn.NORM.DIST(0,$I109/2,$L109,TRUE))*$C109+($J109="Steady Growth")*(AND(BJ$4&gt;=$E109,BJ$4&lt;=$G109)*((BJ$4-$E109+1)/($I109*($I109+1)/2)*$C109))+($J109="custom")*CustomCF!BC109</f>
        <v>0</v>
      </c>
      <c r="BK109" s="19">
        <f>($J109="Bell Curve")*(_xlfn.NORM.DIST(AND(BK$4&gt;=$E109,BK$4&lt;=$G109)*(BK$4-$E109+1),$I109/2,$L109,TRUE)-_xlfn.NORM.DIST(AND(BK$4&gt;=$E109,BK$4&lt;=$G109)*(BJ$4-$E109+1),$I109/2,$L109,TRUE))/(1-2*_xlfn.NORM.DIST(0,$I109/2,$L109,TRUE))*$C109+($J109="Steady Growth")*(AND(BK$4&gt;=$E109,BK$4&lt;=$G109)*((BK$4-$E109+1)/($I109*($I109+1)/2)*$C109))+($J109="custom")*CustomCF!BD109</f>
        <v>0</v>
      </c>
      <c r="BL109" s="19">
        <f>($J109="Bell Curve")*(_xlfn.NORM.DIST(AND(BL$4&gt;=$E109,BL$4&lt;=$G109)*(BL$4-$E109+1),$I109/2,$L109,TRUE)-_xlfn.NORM.DIST(AND(BL$4&gt;=$E109,BL$4&lt;=$G109)*(BK$4-$E109+1),$I109/2,$L109,TRUE))/(1-2*_xlfn.NORM.DIST(0,$I109/2,$L109,TRUE))*$C109+($J109="Steady Growth")*(AND(BL$4&gt;=$E109,BL$4&lt;=$G109)*((BL$4-$E109+1)/($I109*($I109+1)/2)*$C109))+($J109="custom")*CustomCF!BE109</f>
        <v>0</v>
      </c>
      <c r="BM109" s="19">
        <f>($J109="Bell Curve")*(_xlfn.NORM.DIST(AND(BM$4&gt;=$E109,BM$4&lt;=$G109)*(BM$4-$E109+1),$I109/2,$L109,TRUE)-_xlfn.NORM.DIST(AND(BM$4&gt;=$E109,BM$4&lt;=$G109)*(BL$4-$E109+1),$I109/2,$L109,TRUE))/(1-2*_xlfn.NORM.DIST(0,$I109/2,$L109,TRUE))*$C109+($J109="Steady Growth")*(AND(BM$4&gt;=$E109,BM$4&lt;=$G109)*((BM$4-$E109+1)/($I109*($I109+1)/2)*$C109))+($J109="custom")*CustomCF!BF109</f>
        <v>0</v>
      </c>
      <c r="BN109" s="19">
        <f>($J109="Bell Curve")*(_xlfn.NORM.DIST(AND(BN$4&gt;=$E109,BN$4&lt;=$G109)*(BN$4-$E109+1),$I109/2,$L109,TRUE)-_xlfn.NORM.DIST(AND(BN$4&gt;=$E109,BN$4&lt;=$G109)*(BM$4-$E109+1),$I109/2,$L109,TRUE))/(1-2*_xlfn.NORM.DIST(0,$I109/2,$L109,TRUE))*$C109+($J109="Steady Growth")*(AND(BN$4&gt;=$E109,BN$4&lt;=$G109)*((BN$4-$E109+1)/($I109*($I109+1)/2)*$C109))+($J109="custom")*CustomCF!BG109</f>
        <v>0</v>
      </c>
      <c r="BO109" s="19">
        <f>($J109="Bell Curve")*(_xlfn.NORM.DIST(AND(BO$4&gt;=$E109,BO$4&lt;=$G109)*(BO$4-$E109+1),$I109/2,$L109,TRUE)-_xlfn.NORM.DIST(AND(BO$4&gt;=$E109,BO$4&lt;=$G109)*(BN$4-$E109+1),$I109/2,$L109,TRUE))/(1-2*_xlfn.NORM.DIST(0,$I109/2,$L109,TRUE))*$C109+($J109="Steady Growth")*(AND(BO$4&gt;=$E109,BO$4&lt;=$G109)*((BO$4-$E109+1)/($I109*($I109+1)/2)*$C109))+($J109="custom")*CustomCF!BH109</f>
        <v>0</v>
      </c>
      <c r="BP109" s="19">
        <f>($J109="Bell Curve")*(_xlfn.NORM.DIST(AND(BP$4&gt;=$E109,BP$4&lt;=$G109)*(BP$4-$E109+1),$I109/2,$L109,TRUE)-_xlfn.NORM.DIST(AND(BP$4&gt;=$E109,BP$4&lt;=$G109)*(BO$4-$E109+1),$I109/2,$L109,TRUE))/(1-2*_xlfn.NORM.DIST(0,$I109/2,$L109,TRUE))*$C109+($J109="Steady Growth")*(AND(BP$4&gt;=$E109,BP$4&lt;=$G109)*((BP$4-$E109+1)/($I109*($I109+1)/2)*$C109))+($J109="custom")*CustomCF!BI109</f>
        <v>0</v>
      </c>
      <c r="BQ109" s="19">
        <f>($J109="Bell Curve")*(_xlfn.NORM.DIST(AND(BQ$4&gt;=$E109,BQ$4&lt;=$G109)*(BQ$4-$E109+1),$I109/2,$L109,TRUE)-_xlfn.NORM.DIST(AND(BQ$4&gt;=$E109,BQ$4&lt;=$G109)*(BP$4-$E109+1),$I109/2,$L109,TRUE))/(1-2*_xlfn.NORM.DIST(0,$I109/2,$L109,TRUE))*$C109+($J109="Steady Growth")*(AND(BQ$4&gt;=$E109,BQ$4&lt;=$G109)*((BQ$4-$E109+1)/($I109*($I109+1)/2)*$C109))+($J109="custom")*CustomCF!BJ109</f>
        <v>0</v>
      </c>
      <c r="BR109" s="19">
        <f>($J109="Bell Curve")*(_xlfn.NORM.DIST(AND(BR$4&gt;=$E109,BR$4&lt;=$G109)*(BR$4-$E109+1),$I109/2,$L109,TRUE)-_xlfn.NORM.DIST(AND(BR$4&gt;=$E109,BR$4&lt;=$G109)*(BQ$4-$E109+1),$I109/2,$L109,TRUE))/(1-2*_xlfn.NORM.DIST(0,$I109/2,$L109,TRUE))*$C109+($J109="Steady Growth")*(AND(BR$4&gt;=$E109,BR$4&lt;=$G109)*((BR$4-$E109+1)/($I109*($I109+1)/2)*$C109))+($J109="custom")*CustomCF!BK109</f>
        <v>0</v>
      </c>
      <c r="BS109" s="19">
        <f>($J109="Bell Curve")*(_xlfn.NORM.DIST(AND(BS$4&gt;=$E109,BS$4&lt;=$G109)*(BS$4-$E109+1),$I109/2,$L109,TRUE)-_xlfn.NORM.DIST(AND(BS$4&gt;=$E109,BS$4&lt;=$G109)*(BR$4-$E109+1),$I109/2,$L109,TRUE))/(1-2*_xlfn.NORM.DIST(0,$I109/2,$L109,TRUE))*$C109+($J109="Steady Growth")*(AND(BS$4&gt;=$E109,BS$4&lt;=$G109)*((BS$4-$E109+1)/($I109*($I109+1)/2)*$C109))+($J109="custom")*CustomCF!BL109</f>
        <v>0</v>
      </c>
      <c r="BT109" s="19">
        <f>($J109="Bell Curve")*(_xlfn.NORM.DIST(AND(BT$4&gt;=$E109,BT$4&lt;=$G109)*(BT$4-$E109+1),$I109/2,$L109,TRUE)-_xlfn.NORM.DIST(AND(BT$4&gt;=$E109,BT$4&lt;=$G109)*(BS$4-$E109+1),$I109/2,$L109,TRUE))/(1-2*_xlfn.NORM.DIST(0,$I109/2,$L109,TRUE))*$C109+($J109="Steady Growth")*(AND(BT$4&gt;=$E109,BT$4&lt;=$G109)*((BT$4-$E109+1)/($I109*($I109+1)/2)*$C109))+($J109="custom")*CustomCF!BM109</f>
        <v>0</v>
      </c>
      <c r="BU109" s="19">
        <f>($J109="Bell Curve")*(_xlfn.NORM.DIST(AND(BU$4&gt;=$E109,BU$4&lt;=$G109)*(BU$4-$E109+1),$I109/2,$L109,TRUE)-_xlfn.NORM.DIST(AND(BU$4&gt;=$E109,BU$4&lt;=$G109)*(BT$4-$E109+1),$I109/2,$L109,TRUE))/(1-2*_xlfn.NORM.DIST(0,$I109/2,$L109,TRUE))*$C109+($J109="Steady Growth")*(AND(BU$4&gt;=$E109,BU$4&lt;=$G109)*((BU$4-$E109+1)/($I109*($I109+1)/2)*$C109))+($J109="custom")*CustomCF!BN109</f>
        <v>0</v>
      </c>
      <c r="BV109" s="19">
        <f>($J109="Bell Curve")*(_xlfn.NORM.DIST(AND(BV$4&gt;=$E109,BV$4&lt;=$G109)*(BV$4-$E109+1),$I109/2,$L109,TRUE)-_xlfn.NORM.DIST(AND(BV$4&gt;=$E109,BV$4&lt;=$G109)*(BU$4-$E109+1),$I109/2,$L109,TRUE))/(1-2*_xlfn.NORM.DIST(0,$I109/2,$L109,TRUE))*$C109+($J109="Steady Growth")*(AND(BV$4&gt;=$E109,BV$4&lt;=$G109)*((BV$4-$E109+1)/($I109*($I109+1)/2)*$C109))+($J109="custom")*CustomCF!BO109</f>
        <v>0</v>
      </c>
      <c r="BW109" s="19">
        <f>($J109="Bell Curve")*(_xlfn.NORM.DIST(AND(BW$4&gt;=$E109,BW$4&lt;=$G109)*(BW$4-$E109+1),$I109/2,$L109,TRUE)-_xlfn.NORM.DIST(AND(BW$4&gt;=$E109,BW$4&lt;=$G109)*(BV$4-$E109+1),$I109/2,$L109,TRUE))/(1-2*_xlfn.NORM.DIST(0,$I109/2,$L109,TRUE))*$C109+($J109="Steady Growth")*(AND(BW$4&gt;=$E109,BW$4&lt;=$G109)*((BW$4-$E109+1)/($I109*($I109+1)/2)*$C109))+($J109="custom")*CustomCF!BP109</f>
        <v>0</v>
      </c>
      <c r="BX109" s="19">
        <f>($J109="Bell Curve")*(_xlfn.NORM.DIST(AND(BX$4&gt;=$E109,BX$4&lt;=$G109)*(BX$4-$E109+1),$I109/2,$L109,TRUE)-_xlfn.NORM.DIST(AND(BX$4&gt;=$E109,BX$4&lt;=$G109)*(BW$4-$E109+1),$I109/2,$L109,TRUE))/(1-2*_xlfn.NORM.DIST(0,$I109/2,$L109,TRUE))*$C109+($J109="Steady Growth")*(AND(BX$4&gt;=$E109,BX$4&lt;=$G109)*((BX$4-$E109+1)/($I109*($I109+1)/2)*$C109))+($J109="custom")*CustomCF!BQ109</f>
        <v>0</v>
      </c>
      <c r="BY109" s="19">
        <f>($J109="Bell Curve")*(_xlfn.NORM.DIST(AND(BY$4&gt;=$E109,BY$4&lt;=$G109)*(BY$4-$E109+1),$I109/2,$L109,TRUE)-_xlfn.NORM.DIST(AND(BY$4&gt;=$E109,BY$4&lt;=$G109)*(BX$4-$E109+1),$I109/2,$L109,TRUE))/(1-2*_xlfn.NORM.DIST(0,$I109/2,$L109,TRUE))*$C109+($J109="Steady Growth")*(AND(BY$4&gt;=$E109,BY$4&lt;=$G109)*((BY$4-$E109+1)/($I109*($I109+1)/2)*$C109))+($J109="custom")*CustomCF!BR109</f>
        <v>0</v>
      </c>
      <c r="BZ109" s="19">
        <f>($J109="Bell Curve")*(_xlfn.NORM.DIST(AND(BZ$4&gt;=$E109,BZ$4&lt;=$G109)*(BZ$4-$E109+1),$I109/2,$L109,TRUE)-_xlfn.NORM.DIST(AND(BZ$4&gt;=$E109,BZ$4&lt;=$G109)*(BY$4-$E109+1),$I109/2,$L109,TRUE))/(1-2*_xlfn.NORM.DIST(0,$I109/2,$L109,TRUE))*$C109+($J109="Steady Growth")*(AND(BZ$4&gt;=$E109,BZ$4&lt;=$G109)*((BZ$4-$E109+1)/($I109*($I109+1)/2)*$C109))+($J109="custom")*CustomCF!BS109</f>
        <v>0</v>
      </c>
      <c r="CA109" s="19">
        <f>($J109="Bell Curve")*(_xlfn.NORM.DIST(AND(CA$4&gt;=$E109,CA$4&lt;=$G109)*(CA$4-$E109+1),$I109/2,$L109,TRUE)-_xlfn.NORM.DIST(AND(CA$4&gt;=$E109,CA$4&lt;=$G109)*(BZ$4-$E109+1),$I109/2,$L109,TRUE))/(1-2*_xlfn.NORM.DIST(0,$I109/2,$L109,TRUE))*$C109+($J109="Steady Growth")*(AND(CA$4&gt;=$E109,CA$4&lt;=$G109)*((CA$4-$E109+1)/($I109*($I109+1)/2)*$C109))+($J109="custom")*CustomCF!BT109</f>
        <v>0</v>
      </c>
      <c r="CB109" s="19">
        <f>($J109="Bell Curve")*(_xlfn.NORM.DIST(AND(CB$4&gt;=$E109,CB$4&lt;=$G109)*(CB$4-$E109+1),$I109/2,$L109,TRUE)-_xlfn.NORM.DIST(AND(CB$4&gt;=$E109,CB$4&lt;=$G109)*(CA$4-$E109+1),$I109/2,$L109,TRUE))/(1-2*_xlfn.NORM.DIST(0,$I109/2,$L109,TRUE))*$C109+($J109="Steady Growth")*(AND(CB$4&gt;=$E109,CB$4&lt;=$G109)*((CB$4-$E109+1)/($I109*($I109+1)/2)*$C109))+($J109="custom")*CustomCF!BU109</f>
        <v>0</v>
      </c>
      <c r="CC109" s="19">
        <f>($J109="Bell Curve")*(_xlfn.NORM.DIST(AND(CC$4&gt;=$E109,CC$4&lt;=$G109)*(CC$4-$E109+1),$I109/2,$L109,TRUE)-_xlfn.NORM.DIST(AND(CC$4&gt;=$E109,CC$4&lt;=$G109)*(CB$4-$E109+1),$I109/2,$L109,TRUE))/(1-2*_xlfn.NORM.DIST(0,$I109/2,$L109,TRUE))*$C109+($J109="Steady Growth")*(AND(CC$4&gt;=$E109,CC$4&lt;=$G109)*((CC$4-$E109+1)/($I109*($I109+1)/2)*$C109))+($J109="custom")*CustomCF!BV109</f>
        <v>0</v>
      </c>
      <c r="CD109" s="19">
        <f>($J109="Bell Curve")*(_xlfn.NORM.DIST(AND(CD$4&gt;=$E109,CD$4&lt;=$G109)*(CD$4-$E109+1),$I109/2,$L109,TRUE)-_xlfn.NORM.DIST(AND(CD$4&gt;=$E109,CD$4&lt;=$G109)*(CC$4-$E109+1),$I109/2,$L109,TRUE))/(1-2*_xlfn.NORM.DIST(0,$I109/2,$L109,TRUE))*$C109+($J109="Steady Growth")*(AND(CD$4&gt;=$E109,CD$4&lt;=$G109)*((CD$4-$E109+1)/($I109*($I109+1)/2)*$C109))+($J109="custom")*CustomCF!BW109</f>
        <v>0</v>
      </c>
      <c r="CE109" s="19">
        <f>($J109="Bell Curve")*(_xlfn.NORM.DIST(AND(CE$4&gt;=$E109,CE$4&lt;=$G109)*(CE$4-$E109+1),$I109/2,$L109,TRUE)-_xlfn.NORM.DIST(AND(CE$4&gt;=$E109,CE$4&lt;=$G109)*(CD$4-$E109+1),$I109/2,$L109,TRUE))/(1-2*_xlfn.NORM.DIST(0,$I109/2,$L109,TRUE))*$C109+($J109="Steady Growth")*(AND(CE$4&gt;=$E109,CE$4&lt;=$G109)*((CE$4-$E109+1)/($I109*($I109+1)/2)*$C109))+($J109="custom")*CustomCF!BX109</f>
        <v>0</v>
      </c>
      <c r="CF109" s="19">
        <f>($J109="Bell Curve")*(_xlfn.NORM.DIST(AND(CF$4&gt;=$E109,CF$4&lt;=$G109)*(CF$4-$E109+1),$I109/2,$L109,TRUE)-_xlfn.NORM.DIST(AND(CF$4&gt;=$E109,CF$4&lt;=$G109)*(CE$4-$E109+1),$I109/2,$L109,TRUE))/(1-2*_xlfn.NORM.DIST(0,$I109/2,$L109,TRUE))*$C109+($J109="Steady Growth")*(AND(CF$4&gt;=$E109,CF$4&lt;=$G109)*((CF$4-$E109+1)/($I109*($I109+1)/2)*$C109))+($J109="custom")*CustomCF!BY109</f>
        <v>0</v>
      </c>
      <c r="CG109" s="19">
        <f>($J109="Bell Curve")*(_xlfn.NORM.DIST(AND(CG$4&gt;=$E109,CG$4&lt;=$G109)*(CG$4-$E109+1),$I109/2,$L109,TRUE)-_xlfn.NORM.DIST(AND(CG$4&gt;=$E109,CG$4&lt;=$G109)*(CF$4-$E109+1),$I109/2,$L109,TRUE))/(1-2*_xlfn.NORM.DIST(0,$I109/2,$L109,TRUE))*$C109+($J109="Steady Growth")*(AND(CG$4&gt;=$E109,CG$4&lt;=$G109)*((CG$4-$E109+1)/($I109*($I109+1)/2)*$C109))+($J109="custom")*CustomCF!BZ109</f>
        <v>0</v>
      </c>
      <c r="CH109" s="19">
        <f>($J109="Bell Curve")*(_xlfn.NORM.DIST(AND(CH$4&gt;=$E109,CH$4&lt;=$G109)*(CH$4-$E109+1),$I109/2,$L109,TRUE)-_xlfn.NORM.DIST(AND(CH$4&gt;=$E109,CH$4&lt;=$G109)*(CG$4-$E109+1),$I109/2,$L109,TRUE))/(1-2*_xlfn.NORM.DIST(0,$I109/2,$L109,TRUE))*$C109+($J109="Steady Growth")*(AND(CH$4&gt;=$E109,CH$4&lt;=$G109)*((CH$4-$E109+1)/($I109*($I109+1)/2)*$C109))+($J109="custom")*CustomCF!CA109</f>
        <v>0</v>
      </c>
      <c r="CI109" s="19">
        <f>($J109="Bell Curve")*(_xlfn.NORM.DIST(AND(CI$4&gt;=$E109,CI$4&lt;=$G109)*(CI$4-$E109+1),$I109/2,$L109,TRUE)-_xlfn.NORM.DIST(AND(CI$4&gt;=$E109,CI$4&lt;=$G109)*(CH$4-$E109+1),$I109/2,$L109,TRUE))/(1-2*_xlfn.NORM.DIST(0,$I109/2,$L109,TRUE))*$C109+($J109="Steady Growth")*(AND(CI$4&gt;=$E109,CI$4&lt;=$G109)*((CI$4-$E109+1)/($I109*($I109+1)/2)*$C109))+($J109="custom")*CustomCF!CB109</f>
        <v>0</v>
      </c>
      <c r="CJ109" s="19">
        <f>($J109="Bell Curve")*(_xlfn.NORM.DIST(AND(CJ$4&gt;=$E109,CJ$4&lt;=$G109)*(CJ$4-$E109+1),$I109/2,$L109,TRUE)-_xlfn.NORM.DIST(AND(CJ$4&gt;=$E109,CJ$4&lt;=$G109)*(CI$4-$E109+1),$I109/2,$L109,TRUE))/(1-2*_xlfn.NORM.DIST(0,$I109/2,$L109,TRUE))*$C109+($J109="Steady Growth")*(AND(CJ$4&gt;=$E109,CJ$4&lt;=$G109)*((CJ$4-$E109+1)/($I109*($I109+1)/2)*$C109))+($J109="custom")*CustomCF!CC109</f>
        <v>0</v>
      </c>
      <c r="CK109" s="19">
        <f>($J109="Bell Curve")*(_xlfn.NORM.DIST(AND(CK$4&gt;=$E109,CK$4&lt;=$G109)*(CK$4-$E109+1),$I109/2,$L109,TRUE)-_xlfn.NORM.DIST(AND(CK$4&gt;=$E109,CK$4&lt;=$G109)*(CJ$4-$E109+1),$I109/2,$L109,TRUE))/(1-2*_xlfn.NORM.DIST(0,$I109/2,$L109,TRUE))*$C109+($J109="Steady Growth")*(AND(CK$4&gt;=$E109,CK$4&lt;=$G109)*((CK$4-$E109+1)/($I109*($I109+1)/2)*$C109))+($J109="custom")*CustomCF!CD109</f>
        <v>0</v>
      </c>
      <c r="CL109" s="19">
        <f>($J109="Bell Curve")*(_xlfn.NORM.DIST(AND(CL$4&gt;=$E109,CL$4&lt;=$G109)*(CL$4-$E109+1),$I109/2,$L109,TRUE)-_xlfn.NORM.DIST(AND(CL$4&gt;=$E109,CL$4&lt;=$G109)*(CK$4-$E109+1),$I109/2,$L109,TRUE))/(1-2*_xlfn.NORM.DIST(0,$I109/2,$L109,TRUE))*$C109+($J109="Steady Growth")*(AND(CL$4&gt;=$E109,CL$4&lt;=$G109)*((CL$4-$E109+1)/($I109*($I109+1)/2)*$C109))+($J109="custom")*CustomCF!CE109</f>
        <v>0</v>
      </c>
      <c r="CM109" s="19">
        <f>($J109="Bell Curve")*(_xlfn.NORM.DIST(AND(CM$4&gt;=$E109,CM$4&lt;=$G109)*(CM$4-$E109+1),$I109/2,$L109,TRUE)-_xlfn.NORM.DIST(AND(CM$4&gt;=$E109,CM$4&lt;=$G109)*(CL$4-$E109+1),$I109/2,$L109,TRUE))/(1-2*_xlfn.NORM.DIST(0,$I109/2,$L109,TRUE))*$C109+($J109="Steady Growth")*(AND(CM$4&gt;=$E109,CM$4&lt;=$G109)*((CM$4-$E109+1)/($I109*($I109+1)/2)*$C109))+($J109="custom")*CustomCF!CF109</f>
        <v>0</v>
      </c>
      <c r="CN109" s="19">
        <f>($J109="Bell Curve")*(_xlfn.NORM.DIST(AND(CN$4&gt;=$E109,CN$4&lt;=$G109)*(CN$4-$E109+1),$I109/2,$L109,TRUE)-_xlfn.NORM.DIST(AND(CN$4&gt;=$E109,CN$4&lt;=$G109)*(CM$4-$E109+1),$I109/2,$L109,TRUE))/(1-2*_xlfn.NORM.DIST(0,$I109/2,$L109,TRUE))*$C109+($J109="Steady Growth")*(AND(CN$4&gt;=$E109,CN$4&lt;=$G109)*((CN$4-$E109+1)/($I109*($I109+1)/2)*$C109))+($J109="custom")*CustomCF!CG109</f>
        <v>0</v>
      </c>
      <c r="CO109" s="19">
        <f>($J109="Bell Curve")*(_xlfn.NORM.DIST(AND(CO$4&gt;=$E109,CO$4&lt;=$G109)*(CO$4-$E109+1),$I109/2,$L109,TRUE)-_xlfn.NORM.DIST(AND(CO$4&gt;=$E109,CO$4&lt;=$G109)*(CN$4-$E109+1),$I109/2,$L109,TRUE))/(1-2*_xlfn.NORM.DIST(0,$I109/2,$L109,TRUE))*$C109+($J109="Steady Growth")*(AND(CO$4&gt;=$E109,CO$4&lt;=$G109)*((CO$4-$E109+1)/($I109*($I109+1)/2)*$C109))+($J109="custom")*CustomCF!CH109</f>
        <v>0</v>
      </c>
      <c r="CP109" s="19">
        <f>($J109="Bell Curve")*(_xlfn.NORM.DIST(AND(CP$4&gt;=$E109,CP$4&lt;=$G109)*(CP$4-$E109+1),$I109/2,$L109,TRUE)-_xlfn.NORM.DIST(AND(CP$4&gt;=$E109,CP$4&lt;=$G109)*(CO$4-$E109+1),$I109/2,$L109,TRUE))/(1-2*_xlfn.NORM.DIST(0,$I109/2,$L109,TRUE))*$C109+($J109="Steady Growth")*(AND(CP$4&gt;=$E109,CP$4&lt;=$G109)*((CP$4-$E109+1)/($I109*($I109+1)/2)*$C109))+($J109="custom")*CustomCF!CI109</f>
        <v>0</v>
      </c>
      <c r="CQ109" s="19">
        <f>($J109="Bell Curve")*(_xlfn.NORM.DIST(AND(CQ$4&gt;=$E109,CQ$4&lt;=$G109)*(CQ$4-$E109+1),$I109/2,$L109,TRUE)-_xlfn.NORM.DIST(AND(CQ$4&gt;=$E109,CQ$4&lt;=$G109)*(CP$4-$E109+1),$I109/2,$L109,TRUE))/(1-2*_xlfn.NORM.DIST(0,$I109/2,$L109,TRUE))*$C109+($J109="Steady Growth")*(AND(CQ$4&gt;=$E109,CQ$4&lt;=$G109)*((CQ$4-$E109+1)/($I109*($I109+1)/2)*$C109))+($J109="custom")*CustomCF!CJ109</f>
        <v>0</v>
      </c>
      <c r="CR109" s="19">
        <f>($J109="Bell Curve")*(_xlfn.NORM.DIST(AND(CR$4&gt;=$E109,CR$4&lt;=$G109)*(CR$4-$E109+1),$I109/2,$L109,TRUE)-_xlfn.NORM.DIST(AND(CR$4&gt;=$E109,CR$4&lt;=$G109)*(CQ$4-$E109+1),$I109/2,$L109,TRUE))/(1-2*_xlfn.NORM.DIST(0,$I109/2,$L109,TRUE))*$C109+($J109="Steady Growth")*(AND(CR$4&gt;=$E109,CR$4&lt;=$G109)*((CR$4-$E109+1)/($I109*($I109+1)/2)*$C109))+($J109="custom")*CustomCF!CK109</f>
        <v>0</v>
      </c>
      <c r="CS109" s="19">
        <f>($J109="Bell Curve")*(_xlfn.NORM.DIST(AND(CS$4&gt;=$E109,CS$4&lt;=$G109)*(CS$4-$E109+1),$I109/2,$L109,TRUE)-_xlfn.NORM.DIST(AND(CS$4&gt;=$E109,CS$4&lt;=$G109)*(CR$4-$E109+1),$I109/2,$L109,TRUE))/(1-2*_xlfn.NORM.DIST(0,$I109/2,$L109,TRUE))*$C109+($J109="Steady Growth")*(AND(CS$4&gt;=$E109,CS$4&lt;=$G109)*((CS$4-$E109+1)/($I109*($I109+1)/2)*$C109))+($J109="custom")*CustomCF!CL109</f>
        <v>0</v>
      </c>
      <c r="CT109" s="19">
        <f>($J109="Bell Curve")*(_xlfn.NORM.DIST(AND(CT$4&gt;=$E109,CT$4&lt;=$G109)*(CT$4-$E109+1),$I109/2,$L109,TRUE)-_xlfn.NORM.DIST(AND(CT$4&gt;=$E109,CT$4&lt;=$G109)*(CS$4-$E109+1),$I109/2,$L109,TRUE))/(1-2*_xlfn.NORM.DIST(0,$I109/2,$L109,TRUE))*$C109+($J109="Steady Growth")*(AND(CT$4&gt;=$E109,CT$4&lt;=$G109)*((CT$4-$E109+1)/($I109*($I109+1)/2)*$C109))+($J109="custom")*CustomCF!CM109</f>
        <v>0</v>
      </c>
      <c r="CU109" s="19">
        <f>($J109="Bell Curve")*(_xlfn.NORM.DIST(AND(CU$4&gt;=$E109,CU$4&lt;=$G109)*(CU$4-$E109+1),$I109/2,$L109,TRUE)-_xlfn.NORM.DIST(AND(CU$4&gt;=$E109,CU$4&lt;=$G109)*(CT$4-$E109+1),$I109/2,$L109,TRUE))/(1-2*_xlfn.NORM.DIST(0,$I109/2,$L109,TRUE))*$C109+($J109="Steady Growth")*(AND(CU$4&gt;=$E109,CU$4&lt;=$G109)*((CU$4-$E109+1)/($I109*($I109+1)/2)*$C109))+($J109="custom")*CustomCF!CN109</f>
        <v>0</v>
      </c>
      <c r="CV109" s="19">
        <f>($J109="Bell Curve")*(_xlfn.NORM.DIST(AND(CV$4&gt;=$E109,CV$4&lt;=$G109)*(CV$4-$E109+1),$I109/2,$L109,TRUE)-_xlfn.NORM.DIST(AND(CV$4&gt;=$E109,CV$4&lt;=$G109)*(CU$4-$E109+1),$I109/2,$L109,TRUE))/(1-2*_xlfn.NORM.DIST(0,$I109/2,$L109,TRUE))*$C109+($J109="Steady Growth")*(AND(CV$4&gt;=$E109,CV$4&lt;=$G109)*((CV$4-$E109+1)/($I109*($I109+1)/2)*$C109))+($J109="custom")*CustomCF!CO109</f>
        <v>0</v>
      </c>
      <c r="CW109" s="19">
        <f>($J109="Bell Curve")*(_xlfn.NORM.DIST(AND(CW$4&gt;=$E109,CW$4&lt;=$G109)*(CW$4-$E109+1),$I109/2,$L109,TRUE)-_xlfn.NORM.DIST(AND(CW$4&gt;=$E109,CW$4&lt;=$G109)*(CV$4-$E109+1),$I109/2,$L109,TRUE))/(1-2*_xlfn.NORM.DIST(0,$I109/2,$L109,TRUE))*$C109+($J109="Steady Growth")*(AND(CW$4&gt;=$E109,CW$4&lt;=$G109)*((CW$4-$E109+1)/($I109*($I109+1)/2)*$C109))+($J109="custom")*CustomCF!CP109</f>
        <v>0</v>
      </c>
      <c r="CX109" s="19">
        <f>($J109="Bell Curve")*(_xlfn.NORM.DIST(AND(CX$4&gt;=$E109,CX$4&lt;=$G109)*(CX$4-$E109+1),$I109/2,$L109,TRUE)-_xlfn.NORM.DIST(AND(CX$4&gt;=$E109,CX$4&lt;=$G109)*(CW$4-$E109+1),$I109/2,$L109,TRUE))/(1-2*_xlfn.NORM.DIST(0,$I109/2,$L109,TRUE))*$C109+($J109="Steady Growth")*(AND(CX$4&gt;=$E109,CX$4&lt;=$G109)*((CX$4-$E109+1)/($I109*($I109+1)/2)*$C109))+($J109="custom")*CustomCF!CQ109</f>
        <v>0</v>
      </c>
      <c r="CY109" s="19">
        <f>($J109="Bell Curve")*(_xlfn.NORM.DIST(AND(CY$4&gt;=$E109,CY$4&lt;=$G109)*(CY$4-$E109+1),$I109/2,$L109,TRUE)-_xlfn.NORM.DIST(AND(CY$4&gt;=$E109,CY$4&lt;=$G109)*(CX$4-$E109+1),$I109/2,$L109,TRUE))/(1-2*_xlfn.NORM.DIST(0,$I109/2,$L109,TRUE))*$C109+($J109="Steady Growth")*(AND(CY$4&gt;=$E109,CY$4&lt;=$G109)*((CY$4-$E109+1)/($I109*($I109+1)/2)*$C109))+($J109="custom")*CustomCF!CR109</f>
        <v>0</v>
      </c>
      <c r="CZ109" s="19">
        <f>($J109="Bell Curve")*(_xlfn.NORM.DIST(AND(CZ$4&gt;=$E109,CZ$4&lt;=$G109)*(CZ$4-$E109+1),$I109/2,$L109,TRUE)-_xlfn.NORM.DIST(AND(CZ$4&gt;=$E109,CZ$4&lt;=$G109)*(CY$4-$E109+1),$I109/2,$L109,TRUE))/(1-2*_xlfn.NORM.DIST(0,$I109/2,$L109,TRUE))*$C109+($J109="Steady Growth")*(AND(CZ$4&gt;=$E109,CZ$4&lt;=$G109)*((CZ$4-$E109+1)/($I109*($I109+1)/2)*$C109))+($J109="custom")*CustomCF!CS109</f>
        <v>0</v>
      </c>
      <c r="DA109" s="19">
        <f>($J109="Bell Curve")*(_xlfn.NORM.DIST(AND(DA$4&gt;=$E109,DA$4&lt;=$G109)*(DA$4-$E109+1),$I109/2,$L109,TRUE)-_xlfn.NORM.DIST(AND(DA$4&gt;=$E109,DA$4&lt;=$G109)*(CZ$4-$E109+1),$I109/2,$L109,TRUE))/(1-2*_xlfn.NORM.DIST(0,$I109/2,$L109,TRUE))*$C109+($J109="Steady Growth")*(AND(DA$4&gt;=$E109,DA$4&lt;=$G109)*((DA$4-$E109+1)/($I109*($I109+1)/2)*$C109))+($J109="custom")*CustomCF!CT109</f>
        <v>0</v>
      </c>
      <c r="DB109" s="19">
        <f>($J109="Bell Curve")*(_xlfn.NORM.DIST(AND(DB$4&gt;=$E109,DB$4&lt;=$G109)*(DB$4-$E109+1),$I109/2,$L109,TRUE)-_xlfn.NORM.DIST(AND(DB$4&gt;=$E109,DB$4&lt;=$G109)*(DA$4-$E109+1),$I109/2,$L109,TRUE))/(1-2*_xlfn.NORM.DIST(0,$I109/2,$L109,TRUE))*$C109+($J109="Steady Growth")*(AND(DB$4&gt;=$E109,DB$4&lt;=$G109)*((DB$4-$E109+1)/($I109*($I109+1)/2)*$C109))+($J109="custom")*CustomCF!CU109</f>
        <v>0</v>
      </c>
      <c r="DC109" s="19">
        <f>($J109="Bell Curve")*(_xlfn.NORM.DIST(AND(DC$4&gt;=$E109,DC$4&lt;=$G109)*(DC$4-$E109+1),$I109/2,$L109,TRUE)-_xlfn.NORM.DIST(AND(DC$4&gt;=$E109,DC$4&lt;=$G109)*(DB$4-$E109+1),$I109/2,$L109,TRUE))/(1-2*_xlfn.NORM.DIST(0,$I109/2,$L109,TRUE))*$C109+($J109="Steady Growth")*(AND(DC$4&gt;=$E109,DC$4&lt;=$G109)*((DC$4-$E109+1)/($I109*($I109+1)/2)*$C109))+($J109="custom")*CustomCF!CV109</f>
        <v>0</v>
      </c>
      <c r="DD109" s="19">
        <f>($J109="Bell Curve")*(_xlfn.NORM.DIST(AND(DD$4&gt;=$E109,DD$4&lt;=$G109)*(DD$4-$E109+1),$I109/2,$L109,TRUE)-_xlfn.NORM.DIST(AND(DD$4&gt;=$E109,DD$4&lt;=$G109)*(DC$4-$E109+1),$I109/2,$L109,TRUE))/(1-2*_xlfn.NORM.DIST(0,$I109/2,$L109,TRUE))*$C109+($J109="Steady Growth")*(AND(DD$4&gt;=$E109,DD$4&lt;=$G109)*((DD$4-$E109+1)/($I109*($I109+1)/2)*$C109))+($J109="custom")*CustomCF!CW109</f>
        <v>0</v>
      </c>
      <c r="DE109" s="19">
        <f>($J109="Bell Curve")*(_xlfn.NORM.DIST(AND(DE$4&gt;=$E109,DE$4&lt;=$G109)*(DE$4-$E109+1),$I109/2,$L109,TRUE)-_xlfn.NORM.DIST(AND(DE$4&gt;=$E109,DE$4&lt;=$G109)*(DD$4-$E109+1),$I109/2,$L109,TRUE))/(1-2*_xlfn.NORM.DIST(0,$I109/2,$L109,TRUE))*$C109+($J109="Steady Growth")*(AND(DE$4&gt;=$E109,DE$4&lt;=$G109)*((DE$4-$E109+1)/($I109*($I109+1)/2)*$C109))+($J109="custom")*CustomCF!CX109</f>
        <v>0</v>
      </c>
      <c r="DF109" s="19">
        <f>($J109="Bell Curve")*(_xlfn.NORM.DIST(AND(DF$4&gt;=$E109,DF$4&lt;=$G109)*(DF$4-$E109+1),$I109/2,$L109,TRUE)-_xlfn.NORM.DIST(AND(DF$4&gt;=$E109,DF$4&lt;=$G109)*(DE$4-$E109+1),$I109/2,$L109,TRUE))/(1-2*_xlfn.NORM.DIST(0,$I109/2,$L109,TRUE))*$C109+($J109="Steady Growth")*(AND(DF$4&gt;=$E109,DF$4&lt;=$G109)*((DF$4-$E109+1)/($I109*($I109+1)/2)*$C109))+($J109="custom")*CustomCF!CY109</f>
        <v>0</v>
      </c>
      <c r="DG109" s="19">
        <f>($J109="Bell Curve")*(_xlfn.NORM.DIST(AND(DG$4&gt;=$E109,DG$4&lt;=$G109)*(DG$4-$E109+1),$I109/2,$L109,TRUE)-_xlfn.NORM.DIST(AND(DG$4&gt;=$E109,DG$4&lt;=$G109)*(DF$4-$E109+1),$I109/2,$L109,TRUE))/(1-2*_xlfn.NORM.DIST(0,$I109/2,$L109,TRUE))*$C109+($J109="Steady Growth")*(AND(DG$4&gt;=$E109,DG$4&lt;=$G109)*((DG$4-$E109+1)/($I109*($I109+1)/2)*$C109))+($J109="custom")*CustomCF!CZ109</f>
        <v>0</v>
      </c>
      <c r="DH109" s="19">
        <f>($J109="Bell Curve")*(_xlfn.NORM.DIST(AND(DH$4&gt;=$E109,DH$4&lt;=$G109)*(DH$4-$E109+1),$I109/2,$L109,TRUE)-_xlfn.NORM.DIST(AND(DH$4&gt;=$E109,DH$4&lt;=$G109)*(DG$4-$E109+1),$I109/2,$L109,TRUE))/(1-2*_xlfn.NORM.DIST(0,$I109/2,$L109,TRUE))*$C109+($J109="Steady Growth")*(AND(DH$4&gt;=$E109,DH$4&lt;=$G109)*((DH$4-$E109+1)/($I109*($I109+1)/2)*$C109))+($J109="custom")*CustomCF!DA109</f>
        <v>0</v>
      </c>
      <c r="DI109" s="19">
        <f>($J109="Bell Curve")*(_xlfn.NORM.DIST(AND(DI$4&gt;=$E109,DI$4&lt;=$G109)*(DI$4-$E109+1),$I109/2,$L109,TRUE)-_xlfn.NORM.DIST(AND(DI$4&gt;=$E109,DI$4&lt;=$G109)*(DH$4-$E109+1),$I109/2,$L109,TRUE))/(1-2*_xlfn.NORM.DIST(0,$I109/2,$L109,TRUE))*$C109+($J109="Steady Growth")*(AND(DI$4&gt;=$E109,DI$4&lt;=$G109)*((DI$4-$E109+1)/($I109*($I109+1)/2)*$C109))+($J109="custom")*CustomCF!DB109</f>
        <v>0</v>
      </c>
      <c r="DJ109" s="19">
        <f>($J109="Bell Curve")*(_xlfn.NORM.DIST(AND(DJ$4&gt;=$E109,DJ$4&lt;=$G109)*(DJ$4-$E109+1),$I109/2,$L109,TRUE)-_xlfn.NORM.DIST(AND(DJ$4&gt;=$E109,DJ$4&lt;=$G109)*(DI$4-$E109+1),$I109/2,$L109,TRUE))/(1-2*_xlfn.NORM.DIST(0,$I109/2,$L109,TRUE))*$C109+($J109="Steady Growth")*(AND(DJ$4&gt;=$E109,DJ$4&lt;=$G109)*((DJ$4-$E109+1)/($I109*($I109+1)/2)*$C109))+($J109="custom")*CustomCF!DC109</f>
        <v>0</v>
      </c>
      <c r="DK109" s="19">
        <f>($J109="Bell Curve")*(_xlfn.NORM.DIST(AND(DK$4&gt;=$E109,DK$4&lt;=$G109)*(DK$4-$E109+1),$I109/2,$L109,TRUE)-_xlfn.NORM.DIST(AND(DK$4&gt;=$E109,DK$4&lt;=$G109)*(DJ$4-$E109+1),$I109/2,$L109,TRUE))/(1-2*_xlfn.NORM.DIST(0,$I109/2,$L109,TRUE))*$C109+($J109="Steady Growth")*(AND(DK$4&gt;=$E109,DK$4&lt;=$G109)*((DK$4-$E109+1)/($I109*($I109+1)/2)*$C109))+($J109="custom")*CustomCF!DD109</f>
        <v>0</v>
      </c>
      <c r="DL109" s="19">
        <f>($J109="Bell Curve")*(_xlfn.NORM.DIST(AND(DL$4&gt;=$E109,DL$4&lt;=$G109)*(DL$4-$E109+1),$I109/2,$L109,TRUE)-_xlfn.NORM.DIST(AND(DL$4&gt;=$E109,DL$4&lt;=$G109)*(DK$4-$E109+1),$I109/2,$L109,TRUE))/(1-2*_xlfn.NORM.DIST(0,$I109/2,$L109,TRUE))*$C109+($J109="Steady Growth")*(AND(DL$4&gt;=$E109,DL$4&lt;=$G109)*((DL$4-$E109+1)/($I109*($I109+1)/2)*$C109))+($J109="custom")*CustomCF!DE109</f>
        <v>0</v>
      </c>
      <c r="DM109" s="19">
        <f>($J109="Bell Curve")*(_xlfn.NORM.DIST(AND(DM$4&gt;=$E109,DM$4&lt;=$G109)*(DM$4-$E109+1),$I109/2,$L109,TRUE)-_xlfn.NORM.DIST(AND(DM$4&gt;=$E109,DM$4&lt;=$G109)*(DL$4-$E109+1),$I109/2,$L109,TRUE))/(1-2*_xlfn.NORM.DIST(0,$I109/2,$L109,TRUE))*$C109+($J109="Steady Growth")*(AND(DM$4&gt;=$E109,DM$4&lt;=$G109)*((DM$4-$E109+1)/($I109*($I109+1)/2)*$C109))+($J109="custom")*CustomCF!DF109</f>
        <v>0</v>
      </c>
      <c r="DN109" s="19">
        <f>($J109="Bell Curve")*(_xlfn.NORM.DIST(AND(DN$4&gt;=$E109,DN$4&lt;=$G109)*(DN$4-$E109+1),$I109/2,$L109,TRUE)-_xlfn.NORM.DIST(AND(DN$4&gt;=$E109,DN$4&lt;=$G109)*(DM$4-$E109+1),$I109/2,$L109,TRUE))/(1-2*_xlfn.NORM.DIST(0,$I109/2,$L109,TRUE))*$C109+($J109="Steady Growth")*(AND(DN$4&gt;=$E109,DN$4&lt;=$G109)*((DN$4-$E109+1)/($I109*($I109+1)/2)*$C109))+($J109="custom")*CustomCF!DG109</f>
        <v>0</v>
      </c>
      <c r="DO109" s="19">
        <f>($J109="Bell Curve")*(_xlfn.NORM.DIST(AND(DO$4&gt;=$E109,DO$4&lt;=$G109)*(DO$4-$E109+1),$I109/2,$L109,TRUE)-_xlfn.NORM.DIST(AND(DO$4&gt;=$E109,DO$4&lt;=$G109)*(DN$4-$E109+1),$I109/2,$L109,TRUE))/(1-2*_xlfn.NORM.DIST(0,$I109/2,$L109,TRUE))*$C109+($J109="Steady Growth")*(AND(DO$4&gt;=$E109,DO$4&lt;=$G109)*((DO$4-$E109+1)/($I109*($I109+1)/2)*$C109))+($J109="custom")*CustomCF!DH109</f>
        <v>0</v>
      </c>
      <c r="DP109" s="19">
        <f>($J109="Bell Curve")*(_xlfn.NORM.DIST(AND(DP$4&gt;=$E109,DP$4&lt;=$G109)*(DP$4-$E109+1),$I109/2,$L109,TRUE)-_xlfn.NORM.DIST(AND(DP$4&gt;=$E109,DP$4&lt;=$G109)*(DO$4-$E109+1),$I109/2,$L109,TRUE))/(1-2*_xlfn.NORM.DIST(0,$I109/2,$L109,TRUE))*$C109+($J109="Steady Growth")*(AND(DP$4&gt;=$E109,DP$4&lt;=$G109)*((DP$4-$E109+1)/($I109*($I109+1)/2)*$C109))+($J109="custom")*CustomCF!DI109</f>
        <v>0</v>
      </c>
      <c r="DQ109" s="19">
        <f>($J109="Bell Curve")*(_xlfn.NORM.DIST(AND(DQ$4&gt;=$E109,DQ$4&lt;=$G109)*(DQ$4-$E109+1),$I109/2,$L109,TRUE)-_xlfn.NORM.DIST(AND(DQ$4&gt;=$E109,DQ$4&lt;=$G109)*(DP$4-$E109+1),$I109/2,$L109,TRUE))/(1-2*_xlfn.NORM.DIST(0,$I109/2,$L109,TRUE))*$C109+($J109="Steady Growth")*(AND(DQ$4&gt;=$E109,DQ$4&lt;=$G109)*((DQ$4-$E109+1)/($I109*($I109+1)/2)*$C109))+($J109="custom")*CustomCF!DJ109</f>
        <v>0</v>
      </c>
      <c r="DR109" s="19">
        <f>($J109="Bell Curve")*(_xlfn.NORM.DIST(AND(DR$4&gt;=$E109,DR$4&lt;=$G109)*(DR$4-$E109+1),$I109/2,$L109,TRUE)-_xlfn.NORM.DIST(AND(DR$4&gt;=$E109,DR$4&lt;=$G109)*(DQ$4-$E109+1),$I109/2,$L109,TRUE))/(1-2*_xlfn.NORM.DIST(0,$I109/2,$L109,TRUE))*$C109+($J109="Steady Growth")*(AND(DR$4&gt;=$E109,DR$4&lt;=$G109)*((DR$4-$E109+1)/($I109*($I109+1)/2)*$C109))+($J109="custom")*CustomCF!DK109</f>
        <v>0</v>
      </c>
      <c r="DS109" s="19">
        <f>($J109="Bell Curve")*(_xlfn.NORM.DIST(AND(DS$4&gt;=$E109,DS$4&lt;=$G109)*(DS$4-$E109+1),$I109/2,$L109,TRUE)-_xlfn.NORM.DIST(AND(DS$4&gt;=$E109,DS$4&lt;=$G109)*(DR$4-$E109+1),$I109/2,$L109,TRUE))/(1-2*_xlfn.NORM.DIST(0,$I109/2,$L109,TRUE))*$C109+($J109="Steady Growth")*(AND(DS$4&gt;=$E109,DS$4&lt;=$G109)*((DS$4-$E109+1)/($I109*($I109+1)/2)*$C109))+($J109="custom")*CustomCF!DL109</f>
        <v>0</v>
      </c>
      <c r="DT109" s="19">
        <f>($J109="Bell Curve")*(_xlfn.NORM.DIST(AND(DT$4&gt;=$E109,DT$4&lt;=$G109)*(DT$4-$E109+1),$I109/2,$L109,TRUE)-_xlfn.NORM.DIST(AND(DT$4&gt;=$E109,DT$4&lt;=$G109)*(DS$4-$E109+1),$I109/2,$L109,TRUE))/(1-2*_xlfn.NORM.DIST(0,$I109/2,$L109,TRUE))*$C109+($J109="Steady Growth")*(AND(DT$4&gt;=$E109,DT$4&lt;=$G109)*((DT$4-$E109+1)/($I109*($I109+1)/2)*$C109))+($J109="custom")*CustomCF!DM109</f>
        <v>0</v>
      </c>
      <c r="DU109" s="19">
        <f>($J109="Bell Curve")*(_xlfn.NORM.DIST(AND(DU$4&gt;=$E109,DU$4&lt;=$G109)*(DU$4-$E109+1),$I109/2,$L109,TRUE)-_xlfn.NORM.DIST(AND(DU$4&gt;=$E109,DU$4&lt;=$G109)*(DT$4-$E109+1),$I109/2,$L109,TRUE))/(1-2*_xlfn.NORM.DIST(0,$I109/2,$L109,TRUE))*$C109+($J109="Steady Growth")*(AND(DU$4&gt;=$E109,DU$4&lt;=$G109)*((DU$4-$E109+1)/($I109*($I109+1)/2)*$C109))+($J109="custom")*CustomCF!DN109</f>
        <v>0</v>
      </c>
      <c r="DV109" s="19">
        <f>($J109="Bell Curve")*(_xlfn.NORM.DIST(AND(DV$4&gt;=$E109,DV$4&lt;=$G109)*(DV$4-$E109+1),$I109/2,$L109,TRUE)-_xlfn.NORM.DIST(AND(DV$4&gt;=$E109,DV$4&lt;=$G109)*(DU$4-$E109+1),$I109/2,$L109,TRUE))/(1-2*_xlfn.NORM.DIST(0,$I109/2,$L109,TRUE))*$C109+($J109="Steady Growth")*(AND(DV$4&gt;=$E109,DV$4&lt;=$G109)*((DV$4-$E109+1)/($I109*($I109+1)/2)*$C109))+($J109="custom")*CustomCF!DO109</f>
        <v>0</v>
      </c>
      <c r="DW109" s="19">
        <f>($J109="Bell Curve")*(_xlfn.NORM.DIST(AND(DW$4&gt;=$E109,DW$4&lt;=$G109)*(DW$4-$E109+1),$I109/2,$L109,TRUE)-_xlfn.NORM.DIST(AND(DW$4&gt;=$E109,DW$4&lt;=$G109)*(DV$4-$E109+1),$I109/2,$L109,TRUE))/(1-2*_xlfn.NORM.DIST(0,$I109/2,$L109,TRUE))*$C109+($J109="Steady Growth")*(AND(DW$4&gt;=$E109,DW$4&lt;=$G109)*((DW$4-$E109+1)/($I109*($I109+1)/2)*$C109))+($J109="custom")*CustomCF!DP109</f>
        <v>0</v>
      </c>
      <c r="DX109" s="19">
        <f>($J109="Bell Curve")*(_xlfn.NORM.DIST(AND(DX$4&gt;=$E109,DX$4&lt;=$G109)*(DX$4-$E109+1),$I109/2,$L109,TRUE)-_xlfn.NORM.DIST(AND(DX$4&gt;=$E109,DX$4&lt;=$G109)*(DW$4-$E109+1),$I109/2,$L109,TRUE))/(1-2*_xlfn.NORM.DIST(0,$I109/2,$L109,TRUE))*$C109+($J109="Steady Growth")*(AND(DX$4&gt;=$E109,DX$4&lt;=$G109)*((DX$4-$E109+1)/($I109*($I109+1)/2)*$C109))+($J109="custom")*CustomCF!DQ109</f>
        <v>0</v>
      </c>
      <c r="DY109" s="19">
        <f>($J109="Bell Curve")*(_xlfn.NORM.DIST(AND(DY$4&gt;=$E109,DY$4&lt;=$G109)*(DY$4-$E109+1),$I109/2,$L109,TRUE)-_xlfn.NORM.DIST(AND(DY$4&gt;=$E109,DY$4&lt;=$G109)*(DX$4-$E109+1),$I109/2,$L109,TRUE))/(1-2*_xlfn.NORM.DIST(0,$I109/2,$L109,TRUE))*$C109+($J109="Steady Growth")*(AND(DY$4&gt;=$E109,DY$4&lt;=$G109)*((DY$4-$E109+1)/($I109*($I109+1)/2)*$C109))+($J109="custom")*CustomCF!DR109</f>
        <v>0</v>
      </c>
      <c r="DZ109" s="19">
        <f>($J109="Bell Curve")*(_xlfn.NORM.DIST(AND(DZ$4&gt;=$E109,DZ$4&lt;=$G109)*(DZ$4-$E109+1),$I109/2,$L109,TRUE)-_xlfn.NORM.DIST(AND(DZ$4&gt;=$E109,DZ$4&lt;=$G109)*(DY$4-$E109+1),$I109/2,$L109,TRUE))/(1-2*_xlfn.NORM.DIST(0,$I109/2,$L109,TRUE))*$C109+($J109="Steady Growth")*(AND(DZ$4&gt;=$E109,DZ$4&lt;=$G109)*((DZ$4-$E109+1)/($I109*($I109+1)/2)*$C109))+($J109="custom")*CustomCF!DS109</f>
        <v>0</v>
      </c>
      <c r="EA109" s="19">
        <f>($J109="Bell Curve")*(_xlfn.NORM.DIST(AND(EA$4&gt;=$E109,EA$4&lt;=$G109)*(EA$4-$E109+1),$I109/2,$L109,TRUE)-_xlfn.NORM.DIST(AND(EA$4&gt;=$E109,EA$4&lt;=$G109)*(DZ$4-$E109+1),$I109/2,$L109,TRUE))/(1-2*_xlfn.NORM.DIST(0,$I109/2,$L109,TRUE))*$C109+($J109="Steady Growth")*(AND(EA$4&gt;=$E109,EA$4&lt;=$G109)*((EA$4-$E109+1)/($I109*($I109+1)/2)*$C109))+($J109="custom")*CustomCF!DT109</f>
        <v>0</v>
      </c>
      <c r="EB109" s="19">
        <f>($J109="Bell Curve")*(_xlfn.NORM.DIST(AND(EB$4&gt;=$E109,EB$4&lt;=$G109)*(EB$4-$E109+1),$I109/2,$L109,TRUE)-_xlfn.NORM.DIST(AND(EB$4&gt;=$E109,EB$4&lt;=$G109)*(EA$4-$E109+1),$I109/2,$L109,TRUE))/(1-2*_xlfn.NORM.DIST(0,$I109/2,$L109,TRUE))*$C109+($J109="Steady Growth")*(AND(EB$4&gt;=$E109,EB$4&lt;=$G109)*((EB$4-$E109+1)/($I109*($I109+1)/2)*$C109))+($J109="custom")*CustomCF!DU109</f>
        <v>0</v>
      </c>
      <c r="EC109" s="19">
        <f>($J109="Bell Curve")*(_xlfn.NORM.DIST(AND(EC$4&gt;=$E109,EC$4&lt;=$G109)*(EC$4-$E109+1),$I109/2,$L109,TRUE)-_xlfn.NORM.DIST(AND(EC$4&gt;=$E109,EC$4&lt;=$G109)*(EB$4-$E109+1),$I109/2,$L109,TRUE))/(1-2*_xlfn.NORM.DIST(0,$I109/2,$L109,TRUE))*$C109+($J109="Steady Growth")*(AND(EC$4&gt;=$E109,EC$4&lt;=$G109)*((EC$4-$E109+1)/($I109*($I109+1)/2)*$C109))+($J109="custom")*CustomCF!DV109</f>
        <v>0</v>
      </c>
      <c r="ED109" s="19">
        <f>($J109="Bell Curve")*(_xlfn.NORM.DIST(AND(ED$4&gt;=$E109,ED$4&lt;=$G109)*(ED$4-$E109+1),$I109/2,$L109,TRUE)-_xlfn.NORM.DIST(AND(ED$4&gt;=$E109,ED$4&lt;=$G109)*(EC$4-$E109+1),$I109/2,$L109,TRUE))/(1-2*_xlfn.NORM.DIST(0,$I109/2,$L109,TRUE))*$C109+($J109="Steady Growth")*(AND(ED$4&gt;=$E109,ED$4&lt;=$G109)*((ED$4-$E109+1)/($I109*($I109+1)/2)*$C109))+($J109="custom")*CustomCF!DW109</f>
        <v>0</v>
      </c>
      <c r="EE109" s="19">
        <f>($J109="Bell Curve")*(_xlfn.NORM.DIST(AND(EE$4&gt;=$E109,EE$4&lt;=$G109)*(EE$4-$E109+1),$I109/2,$L109,TRUE)-_xlfn.NORM.DIST(AND(EE$4&gt;=$E109,EE$4&lt;=$G109)*(ED$4-$E109+1),$I109/2,$L109,TRUE))/(1-2*_xlfn.NORM.DIST(0,$I109/2,$L109,TRUE))*$C109+($J109="Steady Growth")*(AND(EE$4&gt;=$E109,EE$4&lt;=$G109)*((EE$4-$E109+1)/($I109*($I109+1)/2)*$C109))+($J109="custom")*CustomCF!DX109</f>
        <v>0</v>
      </c>
      <c r="EF109" s="121">
        <f>($J109="Bell Curve")*(_xlfn.NORM.DIST(AND(EF$4&gt;=$E109,EF$4&lt;=$G109)*(EF$4-$E109+1),$I109/2,$L109,TRUE)-_xlfn.NORM.DIST(AND(EF$4&gt;=$E109,EF$4&lt;=$G109)*(EE$4-$E109+1),$I109/2,$L109,TRUE))/(1-2*_xlfn.NORM.DIST(0,$I109/2,$L109,TRUE))*$C109+($J109="Steady Growth")*(AND(EF$4&gt;=$E109,EF$4&lt;=$G109)*((EF$4-$E109+1)/($I109*($I109+1)/2)*$C109))+($J109="custom")*CustomCF!DY109</f>
        <v>0</v>
      </c>
    </row>
    <row r="110" spans="2:136" hidden="1" outlineLevel="1" x14ac:dyDescent="0.2">
      <c r="B110" s="103">
        <f>Budget!W29</f>
        <v>0</v>
      </c>
      <c r="C110" s="19">
        <f>Budget!X29</f>
        <v>0</v>
      </c>
      <c r="D110" s="19" t="str">
        <f t="shared" si="37"/>
        <v/>
      </c>
      <c r="E110" s="92">
        <v>0</v>
      </c>
      <c r="F110" s="18">
        <f>IF(J110="Custom",CustomCF!E110,INDEX($P$6:$DY$6,MATCH(E110,CF!$P$4:$DY$4,0)))</f>
        <v>46022</v>
      </c>
      <c r="G110" s="92">
        <v>0</v>
      </c>
      <c r="H110" s="18">
        <f>IF(J110="Custom",CustomCF!F110,INDEX($P$6:$EF$6,MATCH(G110,$P$4:$EF$4,0)))</f>
        <v>46022</v>
      </c>
      <c r="I110" s="9">
        <f t="shared" si="32"/>
        <v>1</v>
      </c>
      <c r="J110" s="92" t="s">
        <v>30</v>
      </c>
      <c r="K110" s="92" t="s">
        <v>31</v>
      </c>
      <c r="L110" s="9">
        <f t="shared" si="38"/>
        <v>10000000</v>
      </c>
      <c r="M110" s="107">
        <f t="shared" si="39"/>
        <v>0</v>
      </c>
      <c r="N110" s="112" t="str">
        <f t="shared" si="31"/>
        <v>OK</v>
      </c>
      <c r="O110" s="112"/>
      <c r="P110" s="19">
        <f>($J110="Bell Curve")*(_xlfn.NORM.DIST(AND(P$4&gt;=$E110,P$4&lt;=$G110)*(P$4-$E110+1),$I110/2,$L110,TRUE)-_xlfn.NORM.DIST(AND(P$4&gt;=$E110,P$4&lt;=$G110)*(N$4-$E110+1),$I110/2,$L110,TRUE))/(1-2*_xlfn.NORM.DIST(0,$I110/2,$L110,TRUE))*$C110+($J110="Steady Growth")*(AND(P$4&gt;=$E110,P$4&lt;=$G110)*((P$4-$E110+1)/($I110*($I110+1)/2)*$C110))+($J110="custom")*CustomCF!I110</f>
        <v>0</v>
      </c>
      <c r="Q110" s="19">
        <f>($J110="Bell Curve")*(_xlfn.NORM.DIST(AND(Q$4&gt;=$E110,Q$4&lt;=$G110)*(Q$4-$E110+1),$I110/2,$L110,TRUE)-_xlfn.NORM.DIST(AND(Q$4&gt;=$E110,Q$4&lt;=$G110)*(P$4-$E110+1),$I110/2,$L110,TRUE))/(1-2*_xlfn.NORM.DIST(0,$I110/2,$L110,TRUE))*$C110+($J110="Steady Growth")*(AND(Q$4&gt;=$E110,Q$4&lt;=$G110)*((Q$4-$E110+1)/($I110*($I110+1)/2)*$C110))+($J110="custom")*CustomCF!J110</f>
        <v>0</v>
      </c>
      <c r="R110" s="19">
        <f>($J110="Bell Curve")*(_xlfn.NORM.DIST(AND(R$4&gt;=$E110,R$4&lt;=$G110)*(R$4-$E110+1),$I110/2,$L110,TRUE)-_xlfn.NORM.DIST(AND(R$4&gt;=$E110,R$4&lt;=$G110)*(Q$4-$E110+1),$I110/2,$L110,TRUE))/(1-2*_xlfn.NORM.DIST(0,$I110/2,$L110,TRUE))*$C110+($J110="Steady Growth")*(AND(R$4&gt;=$E110,R$4&lt;=$G110)*((R$4-$E110+1)/($I110*($I110+1)/2)*$C110))+($J110="custom")*CustomCF!K110</f>
        <v>0</v>
      </c>
      <c r="S110" s="19">
        <f>($J110="Bell Curve")*(_xlfn.NORM.DIST(AND(S$4&gt;=$E110,S$4&lt;=$G110)*(S$4-$E110+1),$I110/2,$L110,TRUE)-_xlfn.NORM.DIST(AND(S$4&gt;=$E110,S$4&lt;=$G110)*(R$4-$E110+1),$I110/2,$L110,TRUE))/(1-2*_xlfn.NORM.DIST(0,$I110/2,$L110,TRUE))*$C110+($J110="Steady Growth")*(AND(S$4&gt;=$E110,S$4&lt;=$G110)*((S$4-$E110+1)/($I110*($I110+1)/2)*$C110))+($J110="custom")*CustomCF!L110</f>
        <v>0</v>
      </c>
      <c r="T110" s="19">
        <f>($J110="Bell Curve")*(_xlfn.NORM.DIST(AND(T$4&gt;=$E110,T$4&lt;=$G110)*(T$4-$E110+1),$I110/2,$L110,TRUE)-_xlfn.NORM.DIST(AND(T$4&gt;=$E110,T$4&lt;=$G110)*(S$4-$E110+1),$I110/2,$L110,TRUE))/(1-2*_xlfn.NORM.DIST(0,$I110/2,$L110,TRUE))*$C110+($J110="Steady Growth")*(AND(T$4&gt;=$E110,T$4&lt;=$G110)*((T$4-$E110+1)/($I110*($I110+1)/2)*$C110))+($J110="custom")*CustomCF!M110</f>
        <v>0</v>
      </c>
      <c r="U110" s="19">
        <f>($J110="Bell Curve")*(_xlfn.NORM.DIST(AND(U$4&gt;=$E110,U$4&lt;=$G110)*(U$4-$E110+1),$I110/2,$L110,TRUE)-_xlfn.NORM.DIST(AND(U$4&gt;=$E110,U$4&lt;=$G110)*(T$4-$E110+1),$I110/2,$L110,TRUE))/(1-2*_xlfn.NORM.DIST(0,$I110/2,$L110,TRUE))*$C110+($J110="Steady Growth")*(AND(U$4&gt;=$E110,U$4&lt;=$G110)*((U$4-$E110+1)/($I110*($I110+1)/2)*$C110))+($J110="custom")*CustomCF!N110</f>
        <v>0</v>
      </c>
      <c r="V110" s="19">
        <f>($J110="Bell Curve")*(_xlfn.NORM.DIST(AND(V$4&gt;=$E110,V$4&lt;=$G110)*(V$4-$E110+1),$I110/2,$L110,TRUE)-_xlfn.NORM.DIST(AND(V$4&gt;=$E110,V$4&lt;=$G110)*(U$4-$E110+1),$I110/2,$L110,TRUE))/(1-2*_xlfn.NORM.DIST(0,$I110/2,$L110,TRUE))*$C110+($J110="Steady Growth")*(AND(V$4&gt;=$E110,V$4&lt;=$G110)*((V$4-$E110+1)/($I110*($I110+1)/2)*$C110))+($J110="custom")*CustomCF!O110</f>
        <v>0</v>
      </c>
      <c r="W110" s="19">
        <f>($J110="Bell Curve")*(_xlfn.NORM.DIST(AND(W$4&gt;=$E110,W$4&lt;=$G110)*(W$4-$E110+1),$I110/2,$L110,TRUE)-_xlfn.NORM.DIST(AND(W$4&gt;=$E110,W$4&lt;=$G110)*(V$4-$E110+1),$I110/2,$L110,TRUE))/(1-2*_xlfn.NORM.DIST(0,$I110/2,$L110,TRUE))*$C110+($J110="Steady Growth")*(AND(W$4&gt;=$E110,W$4&lt;=$G110)*((W$4-$E110+1)/($I110*($I110+1)/2)*$C110))+($J110="custom")*CustomCF!P110</f>
        <v>0</v>
      </c>
      <c r="X110" s="19">
        <f>($J110="Bell Curve")*(_xlfn.NORM.DIST(AND(X$4&gt;=$E110,X$4&lt;=$G110)*(X$4-$E110+1),$I110/2,$L110,TRUE)-_xlfn.NORM.DIST(AND(X$4&gt;=$E110,X$4&lt;=$G110)*(W$4-$E110+1),$I110/2,$L110,TRUE))/(1-2*_xlfn.NORM.DIST(0,$I110/2,$L110,TRUE))*$C110+($J110="Steady Growth")*(AND(X$4&gt;=$E110,X$4&lt;=$G110)*((X$4-$E110+1)/($I110*($I110+1)/2)*$C110))+($J110="custom")*CustomCF!Q110</f>
        <v>0</v>
      </c>
      <c r="Y110" s="19">
        <f>($J110="Bell Curve")*(_xlfn.NORM.DIST(AND(Y$4&gt;=$E110,Y$4&lt;=$G110)*(Y$4-$E110+1),$I110/2,$L110,TRUE)-_xlfn.NORM.DIST(AND(Y$4&gt;=$E110,Y$4&lt;=$G110)*(X$4-$E110+1),$I110/2,$L110,TRUE))/(1-2*_xlfn.NORM.DIST(0,$I110/2,$L110,TRUE))*$C110+($J110="Steady Growth")*(AND(Y$4&gt;=$E110,Y$4&lt;=$G110)*((Y$4-$E110+1)/($I110*($I110+1)/2)*$C110))+($J110="custom")*CustomCF!R110</f>
        <v>0</v>
      </c>
      <c r="Z110" s="19">
        <f>($J110="Bell Curve")*(_xlfn.NORM.DIST(AND(Z$4&gt;=$E110,Z$4&lt;=$G110)*(Z$4-$E110+1),$I110/2,$L110,TRUE)-_xlfn.NORM.DIST(AND(Z$4&gt;=$E110,Z$4&lt;=$G110)*(Y$4-$E110+1),$I110/2,$L110,TRUE))/(1-2*_xlfn.NORM.DIST(0,$I110/2,$L110,TRUE))*$C110+($J110="Steady Growth")*(AND(Z$4&gt;=$E110,Z$4&lt;=$G110)*((Z$4-$E110+1)/($I110*($I110+1)/2)*$C110))+($J110="custom")*CustomCF!S110</f>
        <v>0</v>
      </c>
      <c r="AA110" s="19">
        <f>($J110="Bell Curve")*(_xlfn.NORM.DIST(AND(AA$4&gt;=$E110,AA$4&lt;=$G110)*(AA$4-$E110+1),$I110/2,$L110,TRUE)-_xlfn.NORM.DIST(AND(AA$4&gt;=$E110,AA$4&lt;=$G110)*(Z$4-$E110+1),$I110/2,$L110,TRUE))/(1-2*_xlfn.NORM.DIST(0,$I110/2,$L110,TRUE))*$C110+($J110="Steady Growth")*(AND(AA$4&gt;=$E110,AA$4&lt;=$G110)*((AA$4-$E110+1)/($I110*($I110+1)/2)*$C110))+($J110="custom")*CustomCF!T110</f>
        <v>0</v>
      </c>
      <c r="AB110" s="19">
        <f>($J110="Bell Curve")*(_xlfn.NORM.DIST(AND(AB$4&gt;=$E110,AB$4&lt;=$G110)*(AB$4-$E110+1),$I110/2,$L110,TRUE)-_xlfn.NORM.DIST(AND(AB$4&gt;=$E110,AB$4&lt;=$G110)*(AA$4-$E110+1),$I110/2,$L110,TRUE))/(1-2*_xlfn.NORM.DIST(0,$I110/2,$L110,TRUE))*$C110+($J110="Steady Growth")*(AND(AB$4&gt;=$E110,AB$4&lt;=$G110)*((AB$4-$E110+1)/($I110*($I110+1)/2)*$C110))+($J110="custom")*CustomCF!U110</f>
        <v>0</v>
      </c>
      <c r="AC110" s="19">
        <f>($J110="Bell Curve")*(_xlfn.NORM.DIST(AND(AC$4&gt;=$E110,AC$4&lt;=$G110)*(AC$4-$E110+1),$I110/2,$L110,TRUE)-_xlfn.NORM.DIST(AND(AC$4&gt;=$E110,AC$4&lt;=$G110)*(AB$4-$E110+1),$I110/2,$L110,TRUE))/(1-2*_xlfn.NORM.DIST(0,$I110/2,$L110,TRUE))*$C110+($J110="Steady Growth")*(AND(AC$4&gt;=$E110,AC$4&lt;=$G110)*((AC$4-$E110+1)/($I110*($I110+1)/2)*$C110))+($J110="custom")*CustomCF!V110</f>
        <v>0</v>
      </c>
      <c r="AD110" s="19">
        <f>($J110="Bell Curve")*(_xlfn.NORM.DIST(AND(AD$4&gt;=$E110,AD$4&lt;=$G110)*(AD$4-$E110+1),$I110/2,$L110,TRUE)-_xlfn.NORM.DIST(AND(AD$4&gt;=$E110,AD$4&lt;=$G110)*(AC$4-$E110+1),$I110/2,$L110,TRUE))/(1-2*_xlfn.NORM.DIST(0,$I110/2,$L110,TRUE))*$C110+($J110="Steady Growth")*(AND(AD$4&gt;=$E110,AD$4&lt;=$G110)*((AD$4-$E110+1)/($I110*($I110+1)/2)*$C110))+($J110="custom")*CustomCF!W110</f>
        <v>0</v>
      </c>
      <c r="AE110" s="19">
        <f>($J110="Bell Curve")*(_xlfn.NORM.DIST(AND(AE$4&gt;=$E110,AE$4&lt;=$G110)*(AE$4-$E110+1),$I110/2,$L110,TRUE)-_xlfn.NORM.DIST(AND(AE$4&gt;=$E110,AE$4&lt;=$G110)*(AD$4-$E110+1),$I110/2,$L110,TRUE))/(1-2*_xlfn.NORM.DIST(0,$I110/2,$L110,TRUE))*$C110+($J110="Steady Growth")*(AND(AE$4&gt;=$E110,AE$4&lt;=$G110)*((AE$4-$E110+1)/($I110*($I110+1)/2)*$C110))+($J110="custom")*CustomCF!X110</f>
        <v>0</v>
      </c>
      <c r="AF110" s="19">
        <f>($J110="Bell Curve")*(_xlfn.NORM.DIST(AND(AF$4&gt;=$E110,AF$4&lt;=$G110)*(AF$4-$E110+1),$I110/2,$L110,TRUE)-_xlfn.NORM.DIST(AND(AF$4&gt;=$E110,AF$4&lt;=$G110)*(AE$4-$E110+1),$I110/2,$L110,TRUE))/(1-2*_xlfn.NORM.DIST(0,$I110/2,$L110,TRUE))*$C110+($J110="Steady Growth")*(AND(AF$4&gt;=$E110,AF$4&lt;=$G110)*((AF$4-$E110+1)/($I110*($I110+1)/2)*$C110))+($J110="custom")*CustomCF!Y110</f>
        <v>0</v>
      </c>
      <c r="AG110" s="19">
        <f>($J110="Bell Curve")*(_xlfn.NORM.DIST(AND(AG$4&gt;=$E110,AG$4&lt;=$G110)*(AG$4-$E110+1),$I110/2,$L110,TRUE)-_xlfn.NORM.DIST(AND(AG$4&gt;=$E110,AG$4&lt;=$G110)*(AF$4-$E110+1),$I110/2,$L110,TRUE))/(1-2*_xlfn.NORM.DIST(0,$I110/2,$L110,TRUE))*$C110+($J110="Steady Growth")*(AND(AG$4&gt;=$E110,AG$4&lt;=$G110)*((AG$4-$E110+1)/($I110*($I110+1)/2)*$C110))+($J110="custom")*CustomCF!Z110</f>
        <v>0</v>
      </c>
      <c r="AH110" s="19">
        <f>($J110="Bell Curve")*(_xlfn.NORM.DIST(AND(AH$4&gt;=$E110,AH$4&lt;=$G110)*(AH$4-$E110+1),$I110/2,$L110,TRUE)-_xlfn.NORM.DIST(AND(AH$4&gt;=$E110,AH$4&lt;=$G110)*(AG$4-$E110+1),$I110/2,$L110,TRUE))/(1-2*_xlfn.NORM.DIST(0,$I110/2,$L110,TRUE))*$C110+($J110="Steady Growth")*(AND(AH$4&gt;=$E110,AH$4&lt;=$G110)*((AH$4-$E110+1)/($I110*($I110+1)/2)*$C110))+($J110="custom")*CustomCF!AA110</f>
        <v>0</v>
      </c>
      <c r="AI110" s="19">
        <f>($J110="Bell Curve")*(_xlfn.NORM.DIST(AND(AI$4&gt;=$E110,AI$4&lt;=$G110)*(AI$4-$E110+1),$I110/2,$L110,TRUE)-_xlfn.NORM.DIST(AND(AI$4&gt;=$E110,AI$4&lt;=$G110)*(AH$4-$E110+1),$I110/2,$L110,TRUE))/(1-2*_xlfn.NORM.DIST(0,$I110/2,$L110,TRUE))*$C110+($J110="Steady Growth")*(AND(AI$4&gt;=$E110,AI$4&lt;=$G110)*((AI$4-$E110+1)/($I110*($I110+1)/2)*$C110))+($J110="custom")*CustomCF!AB110</f>
        <v>0</v>
      </c>
      <c r="AJ110" s="19">
        <f>($J110="Bell Curve")*(_xlfn.NORM.DIST(AND(AJ$4&gt;=$E110,AJ$4&lt;=$G110)*(AJ$4-$E110+1),$I110/2,$L110,TRUE)-_xlfn.NORM.DIST(AND(AJ$4&gt;=$E110,AJ$4&lt;=$G110)*(AI$4-$E110+1),$I110/2,$L110,TRUE))/(1-2*_xlfn.NORM.DIST(0,$I110/2,$L110,TRUE))*$C110+($J110="Steady Growth")*(AND(AJ$4&gt;=$E110,AJ$4&lt;=$G110)*((AJ$4-$E110+1)/($I110*($I110+1)/2)*$C110))+($J110="custom")*CustomCF!AC110</f>
        <v>0</v>
      </c>
      <c r="AK110" s="19">
        <f>($J110="Bell Curve")*(_xlfn.NORM.DIST(AND(AK$4&gt;=$E110,AK$4&lt;=$G110)*(AK$4-$E110+1),$I110/2,$L110,TRUE)-_xlfn.NORM.DIST(AND(AK$4&gt;=$E110,AK$4&lt;=$G110)*(AJ$4-$E110+1),$I110/2,$L110,TRUE))/(1-2*_xlfn.NORM.DIST(0,$I110/2,$L110,TRUE))*$C110+($J110="Steady Growth")*(AND(AK$4&gt;=$E110,AK$4&lt;=$G110)*((AK$4-$E110+1)/($I110*($I110+1)/2)*$C110))+($J110="custom")*CustomCF!AD110</f>
        <v>0</v>
      </c>
      <c r="AL110" s="19">
        <f>($J110="Bell Curve")*(_xlfn.NORM.DIST(AND(AL$4&gt;=$E110,AL$4&lt;=$G110)*(AL$4-$E110+1),$I110/2,$L110,TRUE)-_xlfn.NORM.DIST(AND(AL$4&gt;=$E110,AL$4&lt;=$G110)*(AK$4-$E110+1),$I110/2,$L110,TRUE))/(1-2*_xlfn.NORM.DIST(0,$I110/2,$L110,TRUE))*$C110+($J110="Steady Growth")*(AND(AL$4&gt;=$E110,AL$4&lt;=$G110)*((AL$4-$E110+1)/($I110*($I110+1)/2)*$C110))+($J110="custom")*CustomCF!AE110</f>
        <v>0</v>
      </c>
      <c r="AM110" s="19">
        <f>($J110="Bell Curve")*(_xlfn.NORM.DIST(AND(AM$4&gt;=$E110,AM$4&lt;=$G110)*(AM$4-$E110+1),$I110/2,$L110,TRUE)-_xlfn.NORM.DIST(AND(AM$4&gt;=$E110,AM$4&lt;=$G110)*(AL$4-$E110+1),$I110/2,$L110,TRUE))/(1-2*_xlfn.NORM.DIST(0,$I110/2,$L110,TRUE))*$C110+($J110="Steady Growth")*(AND(AM$4&gt;=$E110,AM$4&lt;=$G110)*((AM$4-$E110+1)/($I110*($I110+1)/2)*$C110))+($J110="custom")*CustomCF!AF110</f>
        <v>0</v>
      </c>
      <c r="AN110" s="19">
        <f>($J110="Bell Curve")*(_xlfn.NORM.DIST(AND(AN$4&gt;=$E110,AN$4&lt;=$G110)*(AN$4-$E110+1),$I110/2,$L110,TRUE)-_xlfn.NORM.DIST(AND(AN$4&gt;=$E110,AN$4&lt;=$G110)*(AM$4-$E110+1),$I110/2,$L110,TRUE))/(1-2*_xlfn.NORM.DIST(0,$I110/2,$L110,TRUE))*$C110+($J110="Steady Growth")*(AND(AN$4&gt;=$E110,AN$4&lt;=$G110)*((AN$4-$E110+1)/($I110*($I110+1)/2)*$C110))+($J110="custom")*CustomCF!AG110</f>
        <v>0</v>
      </c>
      <c r="AO110" s="19">
        <f>($J110="Bell Curve")*(_xlfn.NORM.DIST(AND(AO$4&gt;=$E110,AO$4&lt;=$G110)*(AO$4-$E110+1),$I110/2,$L110,TRUE)-_xlfn.NORM.DIST(AND(AO$4&gt;=$E110,AO$4&lt;=$G110)*(AN$4-$E110+1),$I110/2,$L110,TRUE))/(1-2*_xlfn.NORM.DIST(0,$I110/2,$L110,TRUE))*$C110+($J110="Steady Growth")*(AND(AO$4&gt;=$E110,AO$4&lt;=$G110)*((AO$4-$E110+1)/($I110*($I110+1)/2)*$C110))+($J110="custom")*CustomCF!AH110</f>
        <v>0</v>
      </c>
      <c r="AP110" s="19">
        <f>($J110="Bell Curve")*(_xlfn.NORM.DIST(AND(AP$4&gt;=$E110,AP$4&lt;=$G110)*(AP$4-$E110+1),$I110/2,$L110,TRUE)-_xlfn.NORM.DIST(AND(AP$4&gt;=$E110,AP$4&lt;=$G110)*(AO$4-$E110+1),$I110/2,$L110,TRUE))/(1-2*_xlfn.NORM.DIST(0,$I110/2,$L110,TRUE))*$C110+($J110="Steady Growth")*(AND(AP$4&gt;=$E110,AP$4&lt;=$G110)*((AP$4-$E110+1)/($I110*($I110+1)/2)*$C110))+($J110="custom")*CustomCF!AI110</f>
        <v>0</v>
      </c>
      <c r="AQ110" s="19">
        <f>($J110="Bell Curve")*(_xlfn.NORM.DIST(AND(AQ$4&gt;=$E110,AQ$4&lt;=$G110)*(AQ$4-$E110+1),$I110/2,$L110,TRUE)-_xlfn.NORM.DIST(AND(AQ$4&gt;=$E110,AQ$4&lt;=$G110)*(AP$4-$E110+1),$I110/2,$L110,TRUE))/(1-2*_xlfn.NORM.DIST(0,$I110/2,$L110,TRUE))*$C110+($J110="Steady Growth")*(AND(AQ$4&gt;=$E110,AQ$4&lt;=$G110)*((AQ$4-$E110+1)/($I110*($I110+1)/2)*$C110))+($J110="custom")*CustomCF!AJ110</f>
        <v>0</v>
      </c>
      <c r="AR110" s="19">
        <f>($J110="Bell Curve")*(_xlfn.NORM.DIST(AND(AR$4&gt;=$E110,AR$4&lt;=$G110)*(AR$4-$E110+1),$I110/2,$L110,TRUE)-_xlfn.NORM.DIST(AND(AR$4&gt;=$E110,AR$4&lt;=$G110)*(AQ$4-$E110+1),$I110/2,$L110,TRUE))/(1-2*_xlfn.NORM.DIST(0,$I110/2,$L110,TRUE))*$C110+($J110="Steady Growth")*(AND(AR$4&gt;=$E110,AR$4&lt;=$G110)*((AR$4-$E110+1)/($I110*($I110+1)/2)*$C110))+($J110="custom")*CustomCF!AK110</f>
        <v>0</v>
      </c>
      <c r="AS110" s="19">
        <f>($J110="Bell Curve")*(_xlfn.NORM.DIST(AND(AS$4&gt;=$E110,AS$4&lt;=$G110)*(AS$4-$E110+1),$I110/2,$L110,TRUE)-_xlfn.NORM.DIST(AND(AS$4&gt;=$E110,AS$4&lt;=$G110)*(AR$4-$E110+1),$I110/2,$L110,TRUE))/(1-2*_xlfn.NORM.DIST(0,$I110/2,$L110,TRUE))*$C110+($J110="Steady Growth")*(AND(AS$4&gt;=$E110,AS$4&lt;=$G110)*((AS$4-$E110+1)/($I110*($I110+1)/2)*$C110))+($J110="custom")*CustomCF!AL110</f>
        <v>0</v>
      </c>
      <c r="AT110" s="19">
        <f>($J110="Bell Curve")*(_xlfn.NORM.DIST(AND(AT$4&gt;=$E110,AT$4&lt;=$G110)*(AT$4-$E110+1),$I110/2,$L110,TRUE)-_xlfn.NORM.DIST(AND(AT$4&gt;=$E110,AT$4&lt;=$G110)*(AS$4-$E110+1),$I110/2,$L110,TRUE))/(1-2*_xlfn.NORM.DIST(0,$I110/2,$L110,TRUE))*$C110+($J110="Steady Growth")*(AND(AT$4&gt;=$E110,AT$4&lt;=$G110)*((AT$4-$E110+1)/($I110*($I110+1)/2)*$C110))+($J110="custom")*CustomCF!AM110</f>
        <v>0</v>
      </c>
      <c r="AU110" s="19">
        <f>($J110="Bell Curve")*(_xlfn.NORM.DIST(AND(AU$4&gt;=$E110,AU$4&lt;=$G110)*(AU$4-$E110+1),$I110/2,$L110,TRUE)-_xlfn.NORM.DIST(AND(AU$4&gt;=$E110,AU$4&lt;=$G110)*(AT$4-$E110+1),$I110/2,$L110,TRUE))/(1-2*_xlfn.NORM.DIST(0,$I110/2,$L110,TRUE))*$C110+($J110="Steady Growth")*(AND(AU$4&gt;=$E110,AU$4&lt;=$G110)*((AU$4-$E110+1)/($I110*($I110+1)/2)*$C110))+($J110="custom")*CustomCF!AN110</f>
        <v>0</v>
      </c>
      <c r="AV110" s="19">
        <f>($J110="Bell Curve")*(_xlfn.NORM.DIST(AND(AV$4&gt;=$E110,AV$4&lt;=$G110)*(AV$4-$E110+1),$I110/2,$L110,TRUE)-_xlfn.NORM.DIST(AND(AV$4&gt;=$E110,AV$4&lt;=$G110)*(AU$4-$E110+1),$I110/2,$L110,TRUE))/(1-2*_xlfn.NORM.DIST(0,$I110/2,$L110,TRUE))*$C110+($J110="Steady Growth")*(AND(AV$4&gt;=$E110,AV$4&lt;=$G110)*((AV$4-$E110+1)/($I110*($I110+1)/2)*$C110))+($J110="custom")*CustomCF!AO110</f>
        <v>0</v>
      </c>
      <c r="AW110" s="19">
        <f>($J110="Bell Curve")*(_xlfn.NORM.DIST(AND(AW$4&gt;=$E110,AW$4&lt;=$G110)*(AW$4-$E110+1),$I110/2,$L110,TRUE)-_xlfn.NORM.DIST(AND(AW$4&gt;=$E110,AW$4&lt;=$G110)*(AV$4-$E110+1),$I110/2,$L110,TRUE))/(1-2*_xlfn.NORM.DIST(0,$I110/2,$L110,TRUE))*$C110+($J110="Steady Growth")*(AND(AW$4&gt;=$E110,AW$4&lt;=$G110)*((AW$4-$E110+1)/($I110*($I110+1)/2)*$C110))+($J110="custom")*CustomCF!AP110</f>
        <v>0</v>
      </c>
      <c r="AX110" s="19">
        <f>($J110="Bell Curve")*(_xlfn.NORM.DIST(AND(AX$4&gt;=$E110,AX$4&lt;=$G110)*(AX$4-$E110+1),$I110/2,$L110,TRUE)-_xlfn.NORM.DIST(AND(AX$4&gt;=$E110,AX$4&lt;=$G110)*(AW$4-$E110+1),$I110/2,$L110,TRUE))/(1-2*_xlfn.NORM.DIST(0,$I110/2,$L110,TRUE))*$C110+($J110="Steady Growth")*(AND(AX$4&gt;=$E110,AX$4&lt;=$G110)*((AX$4-$E110+1)/($I110*($I110+1)/2)*$C110))+($J110="custom")*CustomCF!AQ110</f>
        <v>0</v>
      </c>
      <c r="AY110" s="19">
        <f>($J110="Bell Curve")*(_xlfn.NORM.DIST(AND(AY$4&gt;=$E110,AY$4&lt;=$G110)*(AY$4-$E110+1),$I110/2,$L110,TRUE)-_xlfn.NORM.DIST(AND(AY$4&gt;=$E110,AY$4&lt;=$G110)*(AX$4-$E110+1),$I110/2,$L110,TRUE))/(1-2*_xlfn.NORM.DIST(0,$I110/2,$L110,TRUE))*$C110+($J110="Steady Growth")*(AND(AY$4&gt;=$E110,AY$4&lt;=$G110)*((AY$4-$E110+1)/($I110*($I110+1)/2)*$C110))+($J110="custom")*CustomCF!AR110</f>
        <v>0</v>
      </c>
      <c r="AZ110" s="19">
        <f>($J110="Bell Curve")*(_xlfn.NORM.DIST(AND(AZ$4&gt;=$E110,AZ$4&lt;=$G110)*(AZ$4-$E110+1),$I110/2,$L110,TRUE)-_xlfn.NORM.DIST(AND(AZ$4&gt;=$E110,AZ$4&lt;=$G110)*(AY$4-$E110+1),$I110/2,$L110,TRUE))/(1-2*_xlfn.NORM.DIST(0,$I110/2,$L110,TRUE))*$C110+($J110="Steady Growth")*(AND(AZ$4&gt;=$E110,AZ$4&lt;=$G110)*((AZ$4-$E110+1)/($I110*($I110+1)/2)*$C110))+($J110="custom")*CustomCF!AS110</f>
        <v>0</v>
      </c>
      <c r="BA110" s="19">
        <f>($J110="Bell Curve")*(_xlfn.NORM.DIST(AND(BA$4&gt;=$E110,BA$4&lt;=$G110)*(BA$4-$E110+1),$I110/2,$L110,TRUE)-_xlfn.NORM.DIST(AND(BA$4&gt;=$E110,BA$4&lt;=$G110)*(AZ$4-$E110+1),$I110/2,$L110,TRUE))/(1-2*_xlfn.NORM.DIST(0,$I110/2,$L110,TRUE))*$C110+($J110="Steady Growth")*(AND(BA$4&gt;=$E110,BA$4&lt;=$G110)*((BA$4-$E110+1)/($I110*($I110+1)/2)*$C110))+($J110="custom")*CustomCF!AT110</f>
        <v>0</v>
      </c>
      <c r="BB110" s="19">
        <f>($J110="Bell Curve")*(_xlfn.NORM.DIST(AND(BB$4&gt;=$E110,BB$4&lt;=$G110)*(BB$4-$E110+1),$I110/2,$L110,TRUE)-_xlfn.NORM.DIST(AND(BB$4&gt;=$E110,BB$4&lt;=$G110)*(BA$4-$E110+1),$I110/2,$L110,TRUE))/(1-2*_xlfn.NORM.DIST(0,$I110/2,$L110,TRUE))*$C110+($J110="Steady Growth")*(AND(BB$4&gt;=$E110,BB$4&lt;=$G110)*((BB$4-$E110+1)/($I110*($I110+1)/2)*$C110))+($J110="custom")*CustomCF!AU110</f>
        <v>0</v>
      </c>
      <c r="BC110" s="19">
        <f>($J110="Bell Curve")*(_xlfn.NORM.DIST(AND(BC$4&gt;=$E110,BC$4&lt;=$G110)*(BC$4-$E110+1),$I110/2,$L110,TRUE)-_xlfn.NORM.DIST(AND(BC$4&gt;=$E110,BC$4&lt;=$G110)*(BB$4-$E110+1),$I110/2,$L110,TRUE))/(1-2*_xlfn.NORM.DIST(0,$I110/2,$L110,TRUE))*$C110+($J110="Steady Growth")*(AND(BC$4&gt;=$E110,BC$4&lt;=$G110)*((BC$4-$E110+1)/($I110*($I110+1)/2)*$C110))+($J110="custom")*CustomCF!AV110</f>
        <v>0</v>
      </c>
      <c r="BD110" s="19">
        <f>($J110="Bell Curve")*(_xlfn.NORM.DIST(AND(BD$4&gt;=$E110,BD$4&lt;=$G110)*(BD$4-$E110+1),$I110/2,$L110,TRUE)-_xlfn.NORM.DIST(AND(BD$4&gt;=$E110,BD$4&lt;=$G110)*(BC$4-$E110+1),$I110/2,$L110,TRUE))/(1-2*_xlfn.NORM.DIST(0,$I110/2,$L110,TRUE))*$C110+($J110="Steady Growth")*(AND(BD$4&gt;=$E110,BD$4&lt;=$G110)*((BD$4-$E110+1)/($I110*($I110+1)/2)*$C110))+($J110="custom")*CustomCF!AW110</f>
        <v>0</v>
      </c>
      <c r="BE110" s="19">
        <f>($J110="Bell Curve")*(_xlfn.NORM.DIST(AND(BE$4&gt;=$E110,BE$4&lt;=$G110)*(BE$4-$E110+1),$I110/2,$L110,TRUE)-_xlfn.NORM.DIST(AND(BE$4&gt;=$E110,BE$4&lt;=$G110)*(BD$4-$E110+1),$I110/2,$L110,TRUE))/(1-2*_xlfn.NORM.DIST(0,$I110/2,$L110,TRUE))*$C110+($J110="Steady Growth")*(AND(BE$4&gt;=$E110,BE$4&lt;=$G110)*((BE$4-$E110+1)/($I110*($I110+1)/2)*$C110))+($J110="custom")*CustomCF!AX110</f>
        <v>0</v>
      </c>
      <c r="BF110" s="19">
        <f>($J110="Bell Curve")*(_xlfn.NORM.DIST(AND(BF$4&gt;=$E110,BF$4&lt;=$G110)*(BF$4-$E110+1),$I110/2,$L110,TRUE)-_xlfn.NORM.DIST(AND(BF$4&gt;=$E110,BF$4&lt;=$G110)*(BE$4-$E110+1),$I110/2,$L110,TRUE))/(1-2*_xlfn.NORM.DIST(0,$I110/2,$L110,TRUE))*$C110+($J110="Steady Growth")*(AND(BF$4&gt;=$E110,BF$4&lt;=$G110)*((BF$4-$E110+1)/($I110*($I110+1)/2)*$C110))+($J110="custom")*CustomCF!AY110</f>
        <v>0</v>
      </c>
      <c r="BG110" s="19">
        <f>($J110="Bell Curve")*(_xlfn.NORM.DIST(AND(BG$4&gt;=$E110,BG$4&lt;=$G110)*(BG$4-$E110+1),$I110/2,$L110,TRUE)-_xlfn.NORM.DIST(AND(BG$4&gt;=$E110,BG$4&lt;=$G110)*(BF$4-$E110+1),$I110/2,$L110,TRUE))/(1-2*_xlfn.NORM.DIST(0,$I110/2,$L110,TRUE))*$C110+($J110="Steady Growth")*(AND(BG$4&gt;=$E110,BG$4&lt;=$G110)*((BG$4-$E110+1)/($I110*($I110+1)/2)*$C110))+($J110="custom")*CustomCF!AZ110</f>
        <v>0</v>
      </c>
      <c r="BH110" s="19">
        <f>($J110="Bell Curve")*(_xlfn.NORM.DIST(AND(BH$4&gt;=$E110,BH$4&lt;=$G110)*(BH$4-$E110+1),$I110/2,$L110,TRUE)-_xlfn.NORM.DIST(AND(BH$4&gt;=$E110,BH$4&lt;=$G110)*(BG$4-$E110+1),$I110/2,$L110,TRUE))/(1-2*_xlfn.NORM.DIST(0,$I110/2,$L110,TRUE))*$C110+($J110="Steady Growth")*(AND(BH$4&gt;=$E110,BH$4&lt;=$G110)*((BH$4-$E110+1)/($I110*($I110+1)/2)*$C110))+($J110="custom")*CustomCF!BA110</f>
        <v>0</v>
      </c>
      <c r="BI110" s="19">
        <f>($J110="Bell Curve")*(_xlfn.NORM.DIST(AND(BI$4&gt;=$E110,BI$4&lt;=$G110)*(BI$4-$E110+1),$I110/2,$L110,TRUE)-_xlfn.NORM.DIST(AND(BI$4&gt;=$E110,BI$4&lt;=$G110)*(BH$4-$E110+1),$I110/2,$L110,TRUE))/(1-2*_xlfn.NORM.DIST(0,$I110/2,$L110,TRUE))*$C110+($J110="Steady Growth")*(AND(BI$4&gt;=$E110,BI$4&lt;=$G110)*((BI$4-$E110+1)/($I110*($I110+1)/2)*$C110))+($J110="custom")*CustomCF!BB110</f>
        <v>0</v>
      </c>
      <c r="BJ110" s="19">
        <f>($J110="Bell Curve")*(_xlfn.NORM.DIST(AND(BJ$4&gt;=$E110,BJ$4&lt;=$G110)*(BJ$4-$E110+1),$I110/2,$L110,TRUE)-_xlfn.NORM.DIST(AND(BJ$4&gt;=$E110,BJ$4&lt;=$G110)*(BI$4-$E110+1),$I110/2,$L110,TRUE))/(1-2*_xlfn.NORM.DIST(0,$I110/2,$L110,TRUE))*$C110+($J110="Steady Growth")*(AND(BJ$4&gt;=$E110,BJ$4&lt;=$G110)*((BJ$4-$E110+1)/($I110*($I110+1)/2)*$C110))+($J110="custom")*CustomCF!BC110</f>
        <v>0</v>
      </c>
      <c r="BK110" s="19">
        <f>($J110="Bell Curve")*(_xlfn.NORM.DIST(AND(BK$4&gt;=$E110,BK$4&lt;=$G110)*(BK$4-$E110+1),$I110/2,$L110,TRUE)-_xlfn.NORM.DIST(AND(BK$4&gt;=$E110,BK$4&lt;=$G110)*(BJ$4-$E110+1),$I110/2,$L110,TRUE))/(1-2*_xlfn.NORM.DIST(0,$I110/2,$L110,TRUE))*$C110+($J110="Steady Growth")*(AND(BK$4&gt;=$E110,BK$4&lt;=$G110)*((BK$4-$E110+1)/($I110*($I110+1)/2)*$C110))+($J110="custom")*CustomCF!BD110</f>
        <v>0</v>
      </c>
      <c r="BL110" s="19">
        <f>($J110="Bell Curve")*(_xlfn.NORM.DIST(AND(BL$4&gt;=$E110,BL$4&lt;=$G110)*(BL$4-$E110+1),$I110/2,$L110,TRUE)-_xlfn.NORM.DIST(AND(BL$4&gt;=$E110,BL$4&lt;=$G110)*(BK$4-$E110+1),$I110/2,$L110,TRUE))/(1-2*_xlfn.NORM.DIST(0,$I110/2,$L110,TRUE))*$C110+($J110="Steady Growth")*(AND(BL$4&gt;=$E110,BL$4&lt;=$G110)*((BL$4-$E110+1)/($I110*($I110+1)/2)*$C110))+($J110="custom")*CustomCF!BE110</f>
        <v>0</v>
      </c>
      <c r="BM110" s="19">
        <f>($J110="Bell Curve")*(_xlfn.NORM.DIST(AND(BM$4&gt;=$E110,BM$4&lt;=$G110)*(BM$4-$E110+1),$I110/2,$L110,TRUE)-_xlfn.NORM.DIST(AND(BM$4&gt;=$E110,BM$4&lt;=$G110)*(BL$4-$E110+1),$I110/2,$L110,TRUE))/(1-2*_xlfn.NORM.DIST(0,$I110/2,$L110,TRUE))*$C110+($J110="Steady Growth")*(AND(BM$4&gt;=$E110,BM$4&lt;=$G110)*((BM$4-$E110+1)/($I110*($I110+1)/2)*$C110))+($J110="custom")*CustomCF!BF110</f>
        <v>0</v>
      </c>
      <c r="BN110" s="19">
        <f>($J110="Bell Curve")*(_xlfn.NORM.DIST(AND(BN$4&gt;=$E110,BN$4&lt;=$G110)*(BN$4-$E110+1),$I110/2,$L110,TRUE)-_xlfn.NORM.DIST(AND(BN$4&gt;=$E110,BN$4&lt;=$G110)*(BM$4-$E110+1),$I110/2,$L110,TRUE))/(1-2*_xlfn.NORM.DIST(0,$I110/2,$L110,TRUE))*$C110+($J110="Steady Growth")*(AND(BN$4&gt;=$E110,BN$4&lt;=$G110)*((BN$4-$E110+1)/($I110*($I110+1)/2)*$C110))+($J110="custom")*CustomCF!BG110</f>
        <v>0</v>
      </c>
      <c r="BO110" s="19">
        <f>($J110="Bell Curve")*(_xlfn.NORM.DIST(AND(BO$4&gt;=$E110,BO$4&lt;=$G110)*(BO$4-$E110+1),$I110/2,$L110,TRUE)-_xlfn.NORM.DIST(AND(BO$4&gt;=$E110,BO$4&lt;=$G110)*(BN$4-$E110+1),$I110/2,$L110,TRUE))/(1-2*_xlfn.NORM.DIST(0,$I110/2,$L110,TRUE))*$C110+($J110="Steady Growth")*(AND(BO$4&gt;=$E110,BO$4&lt;=$G110)*((BO$4-$E110+1)/($I110*($I110+1)/2)*$C110))+($J110="custom")*CustomCF!BH110</f>
        <v>0</v>
      </c>
      <c r="BP110" s="19">
        <f>($J110="Bell Curve")*(_xlfn.NORM.DIST(AND(BP$4&gt;=$E110,BP$4&lt;=$G110)*(BP$4-$E110+1),$I110/2,$L110,TRUE)-_xlfn.NORM.DIST(AND(BP$4&gt;=$E110,BP$4&lt;=$G110)*(BO$4-$E110+1),$I110/2,$L110,TRUE))/(1-2*_xlfn.NORM.DIST(0,$I110/2,$L110,TRUE))*$C110+($J110="Steady Growth")*(AND(BP$4&gt;=$E110,BP$4&lt;=$G110)*((BP$4-$E110+1)/($I110*($I110+1)/2)*$C110))+($J110="custom")*CustomCF!BI110</f>
        <v>0</v>
      </c>
      <c r="BQ110" s="19">
        <f>($J110="Bell Curve")*(_xlfn.NORM.DIST(AND(BQ$4&gt;=$E110,BQ$4&lt;=$G110)*(BQ$4-$E110+1),$I110/2,$L110,TRUE)-_xlfn.NORM.DIST(AND(BQ$4&gt;=$E110,BQ$4&lt;=$G110)*(BP$4-$E110+1),$I110/2,$L110,TRUE))/(1-2*_xlfn.NORM.DIST(0,$I110/2,$L110,TRUE))*$C110+($J110="Steady Growth")*(AND(BQ$4&gt;=$E110,BQ$4&lt;=$G110)*((BQ$4-$E110+1)/($I110*($I110+1)/2)*$C110))+($J110="custom")*CustomCF!BJ110</f>
        <v>0</v>
      </c>
      <c r="BR110" s="19">
        <f>($J110="Bell Curve")*(_xlfn.NORM.DIST(AND(BR$4&gt;=$E110,BR$4&lt;=$G110)*(BR$4-$E110+1),$I110/2,$L110,TRUE)-_xlfn.NORM.DIST(AND(BR$4&gt;=$E110,BR$4&lt;=$G110)*(BQ$4-$E110+1),$I110/2,$L110,TRUE))/(1-2*_xlfn.NORM.DIST(0,$I110/2,$L110,TRUE))*$C110+($J110="Steady Growth")*(AND(BR$4&gt;=$E110,BR$4&lt;=$G110)*((BR$4-$E110+1)/($I110*($I110+1)/2)*$C110))+($J110="custom")*CustomCF!BK110</f>
        <v>0</v>
      </c>
      <c r="BS110" s="19">
        <f>($J110="Bell Curve")*(_xlfn.NORM.DIST(AND(BS$4&gt;=$E110,BS$4&lt;=$G110)*(BS$4-$E110+1),$I110/2,$L110,TRUE)-_xlfn.NORM.DIST(AND(BS$4&gt;=$E110,BS$4&lt;=$G110)*(BR$4-$E110+1),$I110/2,$L110,TRUE))/(1-2*_xlfn.NORM.DIST(0,$I110/2,$L110,TRUE))*$C110+($J110="Steady Growth")*(AND(BS$4&gt;=$E110,BS$4&lt;=$G110)*((BS$4-$E110+1)/($I110*($I110+1)/2)*$C110))+($J110="custom")*CustomCF!BL110</f>
        <v>0</v>
      </c>
      <c r="BT110" s="19">
        <f>($J110="Bell Curve")*(_xlfn.NORM.DIST(AND(BT$4&gt;=$E110,BT$4&lt;=$G110)*(BT$4-$E110+1),$I110/2,$L110,TRUE)-_xlfn.NORM.DIST(AND(BT$4&gt;=$E110,BT$4&lt;=$G110)*(BS$4-$E110+1),$I110/2,$L110,TRUE))/(1-2*_xlfn.NORM.DIST(0,$I110/2,$L110,TRUE))*$C110+($J110="Steady Growth")*(AND(BT$4&gt;=$E110,BT$4&lt;=$G110)*((BT$4-$E110+1)/($I110*($I110+1)/2)*$C110))+($J110="custom")*CustomCF!BM110</f>
        <v>0</v>
      </c>
      <c r="BU110" s="19">
        <f>($J110="Bell Curve")*(_xlfn.NORM.DIST(AND(BU$4&gt;=$E110,BU$4&lt;=$G110)*(BU$4-$E110+1),$I110/2,$L110,TRUE)-_xlfn.NORM.DIST(AND(BU$4&gt;=$E110,BU$4&lt;=$G110)*(BT$4-$E110+1),$I110/2,$L110,TRUE))/(1-2*_xlfn.NORM.DIST(0,$I110/2,$L110,TRUE))*$C110+($J110="Steady Growth")*(AND(BU$4&gt;=$E110,BU$4&lt;=$G110)*((BU$4-$E110+1)/($I110*($I110+1)/2)*$C110))+($J110="custom")*CustomCF!BN110</f>
        <v>0</v>
      </c>
      <c r="BV110" s="19">
        <f>($J110="Bell Curve")*(_xlfn.NORM.DIST(AND(BV$4&gt;=$E110,BV$4&lt;=$G110)*(BV$4-$E110+1),$I110/2,$L110,TRUE)-_xlfn.NORM.DIST(AND(BV$4&gt;=$E110,BV$4&lt;=$G110)*(BU$4-$E110+1),$I110/2,$L110,TRUE))/(1-2*_xlfn.NORM.DIST(0,$I110/2,$L110,TRUE))*$C110+($J110="Steady Growth")*(AND(BV$4&gt;=$E110,BV$4&lt;=$G110)*((BV$4-$E110+1)/($I110*($I110+1)/2)*$C110))+($J110="custom")*CustomCF!BO110</f>
        <v>0</v>
      </c>
      <c r="BW110" s="19">
        <f>($J110="Bell Curve")*(_xlfn.NORM.DIST(AND(BW$4&gt;=$E110,BW$4&lt;=$G110)*(BW$4-$E110+1),$I110/2,$L110,TRUE)-_xlfn.NORM.DIST(AND(BW$4&gt;=$E110,BW$4&lt;=$G110)*(BV$4-$E110+1),$I110/2,$L110,TRUE))/(1-2*_xlfn.NORM.DIST(0,$I110/2,$L110,TRUE))*$C110+($J110="Steady Growth")*(AND(BW$4&gt;=$E110,BW$4&lt;=$G110)*((BW$4-$E110+1)/($I110*($I110+1)/2)*$C110))+($J110="custom")*CustomCF!BP110</f>
        <v>0</v>
      </c>
      <c r="BX110" s="19">
        <f>($J110="Bell Curve")*(_xlfn.NORM.DIST(AND(BX$4&gt;=$E110,BX$4&lt;=$G110)*(BX$4-$E110+1),$I110/2,$L110,TRUE)-_xlfn.NORM.DIST(AND(BX$4&gt;=$E110,BX$4&lt;=$G110)*(BW$4-$E110+1),$I110/2,$L110,TRUE))/(1-2*_xlfn.NORM.DIST(0,$I110/2,$L110,TRUE))*$C110+($J110="Steady Growth")*(AND(BX$4&gt;=$E110,BX$4&lt;=$G110)*((BX$4-$E110+1)/($I110*($I110+1)/2)*$C110))+($J110="custom")*CustomCF!BQ110</f>
        <v>0</v>
      </c>
      <c r="BY110" s="19">
        <f>($J110="Bell Curve")*(_xlfn.NORM.DIST(AND(BY$4&gt;=$E110,BY$4&lt;=$G110)*(BY$4-$E110+1),$I110/2,$L110,TRUE)-_xlfn.NORM.DIST(AND(BY$4&gt;=$E110,BY$4&lt;=$G110)*(BX$4-$E110+1),$I110/2,$L110,TRUE))/(1-2*_xlfn.NORM.DIST(0,$I110/2,$L110,TRUE))*$C110+($J110="Steady Growth")*(AND(BY$4&gt;=$E110,BY$4&lt;=$G110)*((BY$4-$E110+1)/($I110*($I110+1)/2)*$C110))+($J110="custom")*CustomCF!BR110</f>
        <v>0</v>
      </c>
      <c r="BZ110" s="19">
        <f>($J110="Bell Curve")*(_xlfn.NORM.DIST(AND(BZ$4&gt;=$E110,BZ$4&lt;=$G110)*(BZ$4-$E110+1),$I110/2,$L110,TRUE)-_xlfn.NORM.DIST(AND(BZ$4&gt;=$E110,BZ$4&lt;=$G110)*(BY$4-$E110+1),$I110/2,$L110,TRUE))/(1-2*_xlfn.NORM.DIST(0,$I110/2,$L110,TRUE))*$C110+($J110="Steady Growth")*(AND(BZ$4&gt;=$E110,BZ$4&lt;=$G110)*((BZ$4-$E110+1)/($I110*($I110+1)/2)*$C110))+($J110="custom")*CustomCF!BS110</f>
        <v>0</v>
      </c>
      <c r="CA110" s="19">
        <f>($J110="Bell Curve")*(_xlfn.NORM.DIST(AND(CA$4&gt;=$E110,CA$4&lt;=$G110)*(CA$4-$E110+1),$I110/2,$L110,TRUE)-_xlfn.NORM.DIST(AND(CA$4&gt;=$E110,CA$4&lt;=$G110)*(BZ$4-$E110+1),$I110/2,$L110,TRUE))/(1-2*_xlfn.NORM.DIST(0,$I110/2,$L110,TRUE))*$C110+($J110="Steady Growth")*(AND(CA$4&gt;=$E110,CA$4&lt;=$G110)*((CA$4-$E110+1)/($I110*($I110+1)/2)*$C110))+($J110="custom")*CustomCF!BT110</f>
        <v>0</v>
      </c>
      <c r="CB110" s="19">
        <f>($J110="Bell Curve")*(_xlfn.NORM.DIST(AND(CB$4&gt;=$E110,CB$4&lt;=$G110)*(CB$4-$E110+1),$I110/2,$L110,TRUE)-_xlfn.NORM.DIST(AND(CB$4&gt;=$E110,CB$4&lt;=$G110)*(CA$4-$E110+1),$I110/2,$L110,TRUE))/(1-2*_xlfn.NORM.DIST(0,$I110/2,$L110,TRUE))*$C110+($J110="Steady Growth")*(AND(CB$4&gt;=$E110,CB$4&lt;=$G110)*((CB$4-$E110+1)/($I110*($I110+1)/2)*$C110))+($J110="custom")*CustomCF!BU110</f>
        <v>0</v>
      </c>
      <c r="CC110" s="19">
        <f>($J110="Bell Curve")*(_xlfn.NORM.DIST(AND(CC$4&gt;=$E110,CC$4&lt;=$G110)*(CC$4-$E110+1),$I110/2,$L110,TRUE)-_xlfn.NORM.DIST(AND(CC$4&gt;=$E110,CC$4&lt;=$G110)*(CB$4-$E110+1),$I110/2,$L110,TRUE))/(1-2*_xlfn.NORM.DIST(0,$I110/2,$L110,TRUE))*$C110+($J110="Steady Growth")*(AND(CC$4&gt;=$E110,CC$4&lt;=$G110)*((CC$4-$E110+1)/($I110*($I110+1)/2)*$C110))+($J110="custom")*CustomCF!BV110</f>
        <v>0</v>
      </c>
      <c r="CD110" s="19">
        <f>($J110="Bell Curve")*(_xlfn.NORM.DIST(AND(CD$4&gt;=$E110,CD$4&lt;=$G110)*(CD$4-$E110+1),$I110/2,$L110,TRUE)-_xlfn.NORM.DIST(AND(CD$4&gt;=$E110,CD$4&lt;=$G110)*(CC$4-$E110+1),$I110/2,$L110,TRUE))/(1-2*_xlfn.NORM.DIST(0,$I110/2,$L110,TRUE))*$C110+($J110="Steady Growth")*(AND(CD$4&gt;=$E110,CD$4&lt;=$G110)*((CD$4-$E110+1)/($I110*($I110+1)/2)*$C110))+($J110="custom")*CustomCF!BW110</f>
        <v>0</v>
      </c>
      <c r="CE110" s="19">
        <f>($J110="Bell Curve")*(_xlfn.NORM.DIST(AND(CE$4&gt;=$E110,CE$4&lt;=$G110)*(CE$4-$E110+1),$I110/2,$L110,TRUE)-_xlfn.NORM.DIST(AND(CE$4&gt;=$E110,CE$4&lt;=$G110)*(CD$4-$E110+1),$I110/2,$L110,TRUE))/(1-2*_xlfn.NORM.DIST(0,$I110/2,$L110,TRUE))*$C110+($J110="Steady Growth")*(AND(CE$4&gt;=$E110,CE$4&lt;=$G110)*((CE$4-$E110+1)/($I110*($I110+1)/2)*$C110))+($J110="custom")*CustomCF!BX110</f>
        <v>0</v>
      </c>
      <c r="CF110" s="19">
        <f>($J110="Bell Curve")*(_xlfn.NORM.DIST(AND(CF$4&gt;=$E110,CF$4&lt;=$G110)*(CF$4-$E110+1),$I110/2,$L110,TRUE)-_xlfn.NORM.DIST(AND(CF$4&gt;=$E110,CF$4&lt;=$G110)*(CE$4-$E110+1),$I110/2,$L110,TRUE))/(1-2*_xlfn.NORM.DIST(0,$I110/2,$L110,TRUE))*$C110+($J110="Steady Growth")*(AND(CF$4&gt;=$E110,CF$4&lt;=$G110)*((CF$4-$E110+1)/($I110*($I110+1)/2)*$C110))+($J110="custom")*CustomCF!BY110</f>
        <v>0</v>
      </c>
      <c r="CG110" s="19">
        <f>($J110="Bell Curve")*(_xlfn.NORM.DIST(AND(CG$4&gt;=$E110,CG$4&lt;=$G110)*(CG$4-$E110+1),$I110/2,$L110,TRUE)-_xlfn.NORM.DIST(AND(CG$4&gt;=$E110,CG$4&lt;=$G110)*(CF$4-$E110+1),$I110/2,$L110,TRUE))/(1-2*_xlfn.NORM.DIST(0,$I110/2,$L110,TRUE))*$C110+($J110="Steady Growth")*(AND(CG$4&gt;=$E110,CG$4&lt;=$G110)*((CG$4-$E110+1)/($I110*($I110+1)/2)*$C110))+($J110="custom")*CustomCF!BZ110</f>
        <v>0</v>
      </c>
      <c r="CH110" s="19">
        <f>($J110="Bell Curve")*(_xlfn.NORM.DIST(AND(CH$4&gt;=$E110,CH$4&lt;=$G110)*(CH$4-$E110+1),$I110/2,$L110,TRUE)-_xlfn.NORM.DIST(AND(CH$4&gt;=$E110,CH$4&lt;=$G110)*(CG$4-$E110+1),$I110/2,$L110,TRUE))/(1-2*_xlfn.NORM.DIST(0,$I110/2,$L110,TRUE))*$C110+($J110="Steady Growth")*(AND(CH$4&gt;=$E110,CH$4&lt;=$G110)*((CH$4-$E110+1)/($I110*($I110+1)/2)*$C110))+($J110="custom")*CustomCF!CA110</f>
        <v>0</v>
      </c>
      <c r="CI110" s="19">
        <f>($J110="Bell Curve")*(_xlfn.NORM.DIST(AND(CI$4&gt;=$E110,CI$4&lt;=$G110)*(CI$4-$E110+1),$I110/2,$L110,TRUE)-_xlfn.NORM.DIST(AND(CI$4&gt;=$E110,CI$4&lt;=$G110)*(CH$4-$E110+1),$I110/2,$L110,TRUE))/(1-2*_xlfn.NORM.DIST(0,$I110/2,$L110,TRUE))*$C110+($J110="Steady Growth")*(AND(CI$4&gt;=$E110,CI$4&lt;=$G110)*((CI$4-$E110+1)/($I110*($I110+1)/2)*$C110))+($J110="custom")*CustomCF!CB110</f>
        <v>0</v>
      </c>
      <c r="CJ110" s="19">
        <f>($J110="Bell Curve")*(_xlfn.NORM.DIST(AND(CJ$4&gt;=$E110,CJ$4&lt;=$G110)*(CJ$4-$E110+1),$I110/2,$L110,TRUE)-_xlfn.NORM.DIST(AND(CJ$4&gt;=$E110,CJ$4&lt;=$G110)*(CI$4-$E110+1),$I110/2,$L110,TRUE))/(1-2*_xlfn.NORM.DIST(0,$I110/2,$L110,TRUE))*$C110+($J110="Steady Growth")*(AND(CJ$4&gt;=$E110,CJ$4&lt;=$G110)*((CJ$4-$E110+1)/($I110*($I110+1)/2)*$C110))+($J110="custom")*CustomCF!CC110</f>
        <v>0</v>
      </c>
      <c r="CK110" s="19">
        <f>($J110="Bell Curve")*(_xlfn.NORM.DIST(AND(CK$4&gt;=$E110,CK$4&lt;=$G110)*(CK$4-$E110+1),$I110/2,$L110,TRUE)-_xlfn.NORM.DIST(AND(CK$4&gt;=$E110,CK$4&lt;=$G110)*(CJ$4-$E110+1),$I110/2,$L110,TRUE))/(1-2*_xlfn.NORM.DIST(0,$I110/2,$L110,TRUE))*$C110+($J110="Steady Growth")*(AND(CK$4&gt;=$E110,CK$4&lt;=$G110)*((CK$4-$E110+1)/($I110*($I110+1)/2)*$C110))+($J110="custom")*CustomCF!CD110</f>
        <v>0</v>
      </c>
      <c r="CL110" s="19">
        <f>($J110="Bell Curve")*(_xlfn.NORM.DIST(AND(CL$4&gt;=$E110,CL$4&lt;=$G110)*(CL$4-$E110+1),$I110/2,$L110,TRUE)-_xlfn.NORM.DIST(AND(CL$4&gt;=$E110,CL$4&lt;=$G110)*(CK$4-$E110+1),$I110/2,$L110,TRUE))/(1-2*_xlfn.NORM.DIST(0,$I110/2,$L110,TRUE))*$C110+($J110="Steady Growth")*(AND(CL$4&gt;=$E110,CL$4&lt;=$G110)*((CL$4-$E110+1)/($I110*($I110+1)/2)*$C110))+($J110="custom")*CustomCF!CE110</f>
        <v>0</v>
      </c>
      <c r="CM110" s="19">
        <f>($J110="Bell Curve")*(_xlfn.NORM.DIST(AND(CM$4&gt;=$E110,CM$4&lt;=$G110)*(CM$4-$E110+1),$I110/2,$L110,TRUE)-_xlfn.NORM.DIST(AND(CM$4&gt;=$E110,CM$4&lt;=$G110)*(CL$4-$E110+1),$I110/2,$L110,TRUE))/(1-2*_xlfn.NORM.DIST(0,$I110/2,$L110,TRUE))*$C110+($J110="Steady Growth")*(AND(CM$4&gt;=$E110,CM$4&lt;=$G110)*((CM$4-$E110+1)/($I110*($I110+1)/2)*$C110))+($J110="custom")*CustomCF!CF110</f>
        <v>0</v>
      </c>
      <c r="CN110" s="19">
        <f>($J110="Bell Curve")*(_xlfn.NORM.DIST(AND(CN$4&gt;=$E110,CN$4&lt;=$G110)*(CN$4-$E110+1),$I110/2,$L110,TRUE)-_xlfn.NORM.DIST(AND(CN$4&gt;=$E110,CN$4&lt;=$G110)*(CM$4-$E110+1),$I110/2,$L110,TRUE))/(1-2*_xlfn.NORM.DIST(0,$I110/2,$L110,TRUE))*$C110+($J110="Steady Growth")*(AND(CN$4&gt;=$E110,CN$4&lt;=$G110)*((CN$4-$E110+1)/($I110*($I110+1)/2)*$C110))+($J110="custom")*CustomCF!CG110</f>
        <v>0</v>
      </c>
      <c r="CO110" s="19">
        <f>($J110="Bell Curve")*(_xlfn.NORM.DIST(AND(CO$4&gt;=$E110,CO$4&lt;=$G110)*(CO$4-$E110+1),$I110/2,$L110,TRUE)-_xlfn.NORM.DIST(AND(CO$4&gt;=$E110,CO$4&lt;=$G110)*(CN$4-$E110+1),$I110/2,$L110,TRUE))/(1-2*_xlfn.NORM.DIST(0,$I110/2,$L110,TRUE))*$C110+($J110="Steady Growth")*(AND(CO$4&gt;=$E110,CO$4&lt;=$G110)*((CO$4-$E110+1)/($I110*($I110+1)/2)*$C110))+($J110="custom")*CustomCF!CH110</f>
        <v>0</v>
      </c>
      <c r="CP110" s="19">
        <f>($J110="Bell Curve")*(_xlfn.NORM.DIST(AND(CP$4&gt;=$E110,CP$4&lt;=$G110)*(CP$4-$E110+1),$I110/2,$L110,TRUE)-_xlfn.NORM.DIST(AND(CP$4&gt;=$E110,CP$4&lt;=$G110)*(CO$4-$E110+1),$I110/2,$L110,TRUE))/(1-2*_xlfn.NORM.DIST(0,$I110/2,$L110,TRUE))*$C110+($J110="Steady Growth")*(AND(CP$4&gt;=$E110,CP$4&lt;=$G110)*((CP$4-$E110+1)/($I110*($I110+1)/2)*$C110))+($J110="custom")*CustomCF!CI110</f>
        <v>0</v>
      </c>
      <c r="CQ110" s="19">
        <f>($J110="Bell Curve")*(_xlfn.NORM.DIST(AND(CQ$4&gt;=$E110,CQ$4&lt;=$G110)*(CQ$4-$E110+1),$I110/2,$L110,TRUE)-_xlfn.NORM.DIST(AND(CQ$4&gt;=$E110,CQ$4&lt;=$G110)*(CP$4-$E110+1),$I110/2,$L110,TRUE))/(1-2*_xlfn.NORM.DIST(0,$I110/2,$L110,TRUE))*$C110+($J110="Steady Growth")*(AND(CQ$4&gt;=$E110,CQ$4&lt;=$G110)*((CQ$4-$E110+1)/($I110*($I110+1)/2)*$C110))+($J110="custom")*CustomCF!CJ110</f>
        <v>0</v>
      </c>
      <c r="CR110" s="19">
        <f>($J110="Bell Curve")*(_xlfn.NORM.DIST(AND(CR$4&gt;=$E110,CR$4&lt;=$G110)*(CR$4-$E110+1),$I110/2,$L110,TRUE)-_xlfn.NORM.DIST(AND(CR$4&gt;=$E110,CR$4&lt;=$G110)*(CQ$4-$E110+1),$I110/2,$L110,TRUE))/(1-2*_xlfn.NORM.DIST(0,$I110/2,$L110,TRUE))*$C110+($J110="Steady Growth")*(AND(CR$4&gt;=$E110,CR$4&lt;=$G110)*((CR$4-$E110+1)/($I110*($I110+1)/2)*$C110))+($J110="custom")*CustomCF!CK110</f>
        <v>0</v>
      </c>
      <c r="CS110" s="19">
        <f>($J110="Bell Curve")*(_xlfn.NORM.DIST(AND(CS$4&gt;=$E110,CS$4&lt;=$G110)*(CS$4-$E110+1),$I110/2,$L110,TRUE)-_xlfn.NORM.DIST(AND(CS$4&gt;=$E110,CS$4&lt;=$G110)*(CR$4-$E110+1),$I110/2,$L110,TRUE))/(1-2*_xlfn.NORM.DIST(0,$I110/2,$L110,TRUE))*$C110+($J110="Steady Growth")*(AND(CS$4&gt;=$E110,CS$4&lt;=$G110)*((CS$4-$E110+1)/($I110*($I110+1)/2)*$C110))+($J110="custom")*CustomCF!CL110</f>
        <v>0</v>
      </c>
      <c r="CT110" s="19">
        <f>($J110="Bell Curve")*(_xlfn.NORM.DIST(AND(CT$4&gt;=$E110,CT$4&lt;=$G110)*(CT$4-$E110+1),$I110/2,$L110,TRUE)-_xlfn.NORM.DIST(AND(CT$4&gt;=$E110,CT$4&lt;=$G110)*(CS$4-$E110+1),$I110/2,$L110,TRUE))/(1-2*_xlfn.NORM.DIST(0,$I110/2,$L110,TRUE))*$C110+($J110="Steady Growth")*(AND(CT$4&gt;=$E110,CT$4&lt;=$G110)*((CT$4-$E110+1)/($I110*($I110+1)/2)*$C110))+($J110="custom")*CustomCF!CM110</f>
        <v>0</v>
      </c>
      <c r="CU110" s="19">
        <f>($J110="Bell Curve")*(_xlfn.NORM.DIST(AND(CU$4&gt;=$E110,CU$4&lt;=$G110)*(CU$4-$E110+1),$I110/2,$L110,TRUE)-_xlfn.NORM.DIST(AND(CU$4&gt;=$E110,CU$4&lt;=$G110)*(CT$4-$E110+1),$I110/2,$L110,TRUE))/(1-2*_xlfn.NORM.DIST(0,$I110/2,$L110,TRUE))*$C110+($J110="Steady Growth")*(AND(CU$4&gt;=$E110,CU$4&lt;=$G110)*((CU$4-$E110+1)/($I110*($I110+1)/2)*$C110))+($J110="custom")*CustomCF!CN110</f>
        <v>0</v>
      </c>
      <c r="CV110" s="19">
        <f>($J110="Bell Curve")*(_xlfn.NORM.DIST(AND(CV$4&gt;=$E110,CV$4&lt;=$G110)*(CV$4-$E110+1),$I110/2,$L110,TRUE)-_xlfn.NORM.DIST(AND(CV$4&gt;=$E110,CV$4&lt;=$G110)*(CU$4-$E110+1),$I110/2,$L110,TRUE))/(1-2*_xlfn.NORM.DIST(0,$I110/2,$L110,TRUE))*$C110+($J110="Steady Growth")*(AND(CV$4&gt;=$E110,CV$4&lt;=$G110)*((CV$4-$E110+1)/($I110*($I110+1)/2)*$C110))+($J110="custom")*CustomCF!CO110</f>
        <v>0</v>
      </c>
      <c r="CW110" s="19">
        <f>($J110="Bell Curve")*(_xlfn.NORM.DIST(AND(CW$4&gt;=$E110,CW$4&lt;=$G110)*(CW$4-$E110+1),$I110/2,$L110,TRUE)-_xlfn.NORM.DIST(AND(CW$4&gt;=$E110,CW$4&lt;=$G110)*(CV$4-$E110+1),$I110/2,$L110,TRUE))/(1-2*_xlfn.NORM.DIST(0,$I110/2,$L110,TRUE))*$C110+($J110="Steady Growth")*(AND(CW$4&gt;=$E110,CW$4&lt;=$G110)*((CW$4-$E110+1)/($I110*($I110+1)/2)*$C110))+($J110="custom")*CustomCF!CP110</f>
        <v>0</v>
      </c>
      <c r="CX110" s="19">
        <f>($J110="Bell Curve")*(_xlfn.NORM.DIST(AND(CX$4&gt;=$E110,CX$4&lt;=$G110)*(CX$4-$E110+1),$I110/2,$L110,TRUE)-_xlfn.NORM.DIST(AND(CX$4&gt;=$E110,CX$4&lt;=$G110)*(CW$4-$E110+1),$I110/2,$L110,TRUE))/(1-2*_xlfn.NORM.DIST(0,$I110/2,$L110,TRUE))*$C110+($J110="Steady Growth")*(AND(CX$4&gt;=$E110,CX$4&lt;=$G110)*((CX$4-$E110+1)/($I110*($I110+1)/2)*$C110))+($J110="custom")*CustomCF!CQ110</f>
        <v>0</v>
      </c>
      <c r="CY110" s="19">
        <f>($J110="Bell Curve")*(_xlfn.NORM.DIST(AND(CY$4&gt;=$E110,CY$4&lt;=$G110)*(CY$4-$E110+1),$I110/2,$L110,TRUE)-_xlfn.NORM.DIST(AND(CY$4&gt;=$E110,CY$4&lt;=$G110)*(CX$4-$E110+1),$I110/2,$L110,TRUE))/(1-2*_xlfn.NORM.DIST(0,$I110/2,$L110,TRUE))*$C110+($J110="Steady Growth")*(AND(CY$4&gt;=$E110,CY$4&lt;=$G110)*((CY$4-$E110+1)/($I110*($I110+1)/2)*$C110))+($J110="custom")*CustomCF!CR110</f>
        <v>0</v>
      </c>
      <c r="CZ110" s="19">
        <f>($J110="Bell Curve")*(_xlfn.NORM.DIST(AND(CZ$4&gt;=$E110,CZ$4&lt;=$G110)*(CZ$4-$E110+1),$I110/2,$L110,TRUE)-_xlfn.NORM.DIST(AND(CZ$4&gt;=$E110,CZ$4&lt;=$G110)*(CY$4-$E110+1),$I110/2,$L110,TRUE))/(1-2*_xlfn.NORM.DIST(0,$I110/2,$L110,TRUE))*$C110+($J110="Steady Growth")*(AND(CZ$4&gt;=$E110,CZ$4&lt;=$G110)*((CZ$4-$E110+1)/($I110*($I110+1)/2)*$C110))+($J110="custom")*CustomCF!CS110</f>
        <v>0</v>
      </c>
      <c r="DA110" s="19">
        <f>($J110="Bell Curve")*(_xlfn.NORM.DIST(AND(DA$4&gt;=$E110,DA$4&lt;=$G110)*(DA$4-$E110+1),$I110/2,$L110,TRUE)-_xlfn.NORM.DIST(AND(DA$4&gt;=$E110,DA$4&lt;=$G110)*(CZ$4-$E110+1),$I110/2,$L110,TRUE))/(1-2*_xlfn.NORM.DIST(0,$I110/2,$L110,TRUE))*$C110+($J110="Steady Growth")*(AND(DA$4&gt;=$E110,DA$4&lt;=$G110)*((DA$4-$E110+1)/($I110*($I110+1)/2)*$C110))+($J110="custom")*CustomCF!CT110</f>
        <v>0</v>
      </c>
      <c r="DB110" s="19">
        <f>($J110="Bell Curve")*(_xlfn.NORM.DIST(AND(DB$4&gt;=$E110,DB$4&lt;=$G110)*(DB$4-$E110+1),$I110/2,$L110,TRUE)-_xlfn.NORM.DIST(AND(DB$4&gt;=$E110,DB$4&lt;=$G110)*(DA$4-$E110+1),$I110/2,$L110,TRUE))/(1-2*_xlfn.NORM.DIST(0,$I110/2,$L110,TRUE))*$C110+($J110="Steady Growth")*(AND(DB$4&gt;=$E110,DB$4&lt;=$G110)*((DB$4-$E110+1)/($I110*($I110+1)/2)*$C110))+($J110="custom")*CustomCF!CU110</f>
        <v>0</v>
      </c>
      <c r="DC110" s="19">
        <f>($J110="Bell Curve")*(_xlfn.NORM.DIST(AND(DC$4&gt;=$E110,DC$4&lt;=$G110)*(DC$4-$E110+1),$I110/2,$L110,TRUE)-_xlfn.NORM.DIST(AND(DC$4&gt;=$E110,DC$4&lt;=$G110)*(DB$4-$E110+1),$I110/2,$L110,TRUE))/(1-2*_xlfn.NORM.DIST(0,$I110/2,$L110,TRUE))*$C110+($J110="Steady Growth")*(AND(DC$4&gt;=$E110,DC$4&lt;=$G110)*((DC$4-$E110+1)/($I110*($I110+1)/2)*$C110))+($J110="custom")*CustomCF!CV110</f>
        <v>0</v>
      </c>
      <c r="DD110" s="19">
        <f>($J110="Bell Curve")*(_xlfn.NORM.DIST(AND(DD$4&gt;=$E110,DD$4&lt;=$G110)*(DD$4-$E110+1),$I110/2,$L110,TRUE)-_xlfn.NORM.DIST(AND(DD$4&gt;=$E110,DD$4&lt;=$G110)*(DC$4-$E110+1),$I110/2,$L110,TRUE))/(1-2*_xlfn.NORM.DIST(0,$I110/2,$L110,TRUE))*$C110+($J110="Steady Growth")*(AND(DD$4&gt;=$E110,DD$4&lt;=$G110)*((DD$4-$E110+1)/($I110*($I110+1)/2)*$C110))+($J110="custom")*CustomCF!CW110</f>
        <v>0</v>
      </c>
      <c r="DE110" s="19">
        <f>($J110="Bell Curve")*(_xlfn.NORM.DIST(AND(DE$4&gt;=$E110,DE$4&lt;=$G110)*(DE$4-$E110+1),$I110/2,$L110,TRUE)-_xlfn.NORM.DIST(AND(DE$4&gt;=$E110,DE$4&lt;=$G110)*(DD$4-$E110+1),$I110/2,$L110,TRUE))/(1-2*_xlfn.NORM.DIST(0,$I110/2,$L110,TRUE))*$C110+($J110="Steady Growth")*(AND(DE$4&gt;=$E110,DE$4&lt;=$G110)*((DE$4-$E110+1)/($I110*($I110+1)/2)*$C110))+($J110="custom")*CustomCF!CX110</f>
        <v>0</v>
      </c>
      <c r="DF110" s="19">
        <f>($J110="Bell Curve")*(_xlfn.NORM.DIST(AND(DF$4&gt;=$E110,DF$4&lt;=$G110)*(DF$4-$E110+1),$I110/2,$L110,TRUE)-_xlfn.NORM.DIST(AND(DF$4&gt;=$E110,DF$4&lt;=$G110)*(DE$4-$E110+1),$I110/2,$L110,TRUE))/(1-2*_xlfn.NORM.DIST(0,$I110/2,$L110,TRUE))*$C110+($J110="Steady Growth")*(AND(DF$4&gt;=$E110,DF$4&lt;=$G110)*((DF$4-$E110+1)/($I110*($I110+1)/2)*$C110))+($J110="custom")*CustomCF!CY110</f>
        <v>0</v>
      </c>
      <c r="DG110" s="19">
        <f>($J110="Bell Curve")*(_xlfn.NORM.DIST(AND(DG$4&gt;=$E110,DG$4&lt;=$G110)*(DG$4-$E110+1),$I110/2,$L110,TRUE)-_xlfn.NORM.DIST(AND(DG$4&gt;=$E110,DG$4&lt;=$G110)*(DF$4-$E110+1),$I110/2,$L110,TRUE))/(1-2*_xlfn.NORM.DIST(0,$I110/2,$L110,TRUE))*$C110+($J110="Steady Growth")*(AND(DG$4&gt;=$E110,DG$4&lt;=$G110)*((DG$4-$E110+1)/($I110*($I110+1)/2)*$C110))+($J110="custom")*CustomCF!CZ110</f>
        <v>0</v>
      </c>
      <c r="DH110" s="19">
        <f>($J110="Bell Curve")*(_xlfn.NORM.DIST(AND(DH$4&gt;=$E110,DH$4&lt;=$G110)*(DH$4-$E110+1),$I110/2,$L110,TRUE)-_xlfn.NORM.DIST(AND(DH$4&gt;=$E110,DH$4&lt;=$G110)*(DG$4-$E110+1),$I110/2,$L110,TRUE))/(1-2*_xlfn.NORM.DIST(0,$I110/2,$L110,TRUE))*$C110+($J110="Steady Growth")*(AND(DH$4&gt;=$E110,DH$4&lt;=$G110)*((DH$4-$E110+1)/($I110*($I110+1)/2)*$C110))+($J110="custom")*CustomCF!DA110</f>
        <v>0</v>
      </c>
      <c r="DI110" s="19">
        <f>($J110="Bell Curve")*(_xlfn.NORM.DIST(AND(DI$4&gt;=$E110,DI$4&lt;=$G110)*(DI$4-$E110+1),$I110/2,$L110,TRUE)-_xlfn.NORM.DIST(AND(DI$4&gt;=$E110,DI$4&lt;=$G110)*(DH$4-$E110+1),$I110/2,$L110,TRUE))/(1-2*_xlfn.NORM.DIST(0,$I110/2,$L110,TRUE))*$C110+($J110="Steady Growth")*(AND(DI$4&gt;=$E110,DI$4&lt;=$G110)*((DI$4-$E110+1)/($I110*($I110+1)/2)*$C110))+($J110="custom")*CustomCF!DB110</f>
        <v>0</v>
      </c>
      <c r="DJ110" s="19">
        <f>($J110="Bell Curve")*(_xlfn.NORM.DIST(AND(DJ$4&gt;=$E110,DJ$4&lt;=$G110)*(DJ$4-$E110+1),$I110/2,$L110,TRUE)-_xlfn.NORM.DIST(AND(DJ$4&gt;=$E110,DJ$4&lt;=$G110)*(DI$4-$E110+1),$I110/2,$L110,TRUE))/(1-2*_xlfn.NORM.DIST(0,$I110/2,$L110,TRUE))*$C110+($J110="Steady Growth")*(AND(DJ$4&gt;=$E110,DJ$4&lt;=$G110)*((DJ$4-$E110+1)/($I110*($I110+1)/2)*$C110))+($J110="custom")*CustomCF!DC110</f>
        <v>0</v>
      </c>
      <c r="DK110" s="19">
        <f>($J110="Bell Curve")*(_xlfn.NORM.DIST(AND(DK$4&gt;=$E110,DK$4&lt;=$G110)*(DK$4-$E110+1),$I110/2,$L110,TRUE)-_xlfn.NORM.DIST(AND(DK$4&gt;=$E110,DK$4&lt;=$G110)*(DJ$4-$E110+1),$I110/2,$L110,TRUE))/(1-2*_xlfn.NORM.DIST(0,$I110/2,$L110,TRUE))*$C110+($J110="Steady Growth")*(AND(DK$4&gt;=$E110,DK$4&lt;=$G110)*((DK$4-$E110+1)/($I110*($I110+1)/2)*$C110))+($J110="custom")*CustomCF!DD110</f>
        <v>0</v>
      </c>
      <c r="DL110" s="19">
        <f>($J110="Bell Curve")*(_xlfn.NORM.DIST(AND(DL$4&gt;=$E110,DL$4&lt;=$G110)*(DL$4-$E110+1),$I110/2,$L110,TRUE)-_xlfn.NORM.DIST(AND(DL$4&gt;=$E110,DL$4&lt;=$G110)*(DK$4-$E110+1),$I110/2,$L110,TRUE))/(1-2*_xlfn.NORM.DIST(0,$I110/2,$L110,TRUE))*$C110+($J110="Steady Growth")*(AND(DL$4&gt;=$E110,DL$4&lt;=$G110)*((DL$4-$E110+1)/($I110*($I110+1)/2)*$C110))+($J110="custom")*CustomCF!DE110</f>
        <v>0</v>
      </c>
      <c r="DM110" s="19">
        <f>($J110="Bell Curve")*(_xlfn.NORM.DIST(AND(DM$4&gt;=$E110,DM$4&lt;=$G110)*(DM$4-$E110+1),$I110/2,$L110,TRUE)-_xlfn.NORM.DIST(AND(DM$4&gt;=$E110,DM$4&lt;=$G110)*(DL$4-$E110+1),$I110/2,$L110,TRUE))/(1-2*_xlfn.NORM.DIST(0,$I110/2,$L110,TRUE))*$C110+($J110="Steady Growth")*(AND(DM$4&gt;=$E110,DM$4&lt;=$G110)*((DM$4-$E110+1)/($I110*($I110+1)/2)*$C110))+($J110="custom")*CustomCF!DF110</f>
        <v>0</v>
      </c>
      <c r="DN110" s="19">
        <f>($J110="Bell Curve")*(_xlfn.NORM.DIST(AND(DN$4&gt;=$E110,DN$4&lt;=$G110)*(DN$4-$E110+1),$I110/2,$L110,TRUE)-_xlfn.NORM.DIST(AND(DN$4&gt;=$E110,DN$4&lt;=$G110)*(DM$4-$E110+1),$I110/2,$L110,TRUE))/(1-2*_xlfn.NORM.DIST(0,$I110/2,$L110,TRUE))*$C110+($J110="Steady Growth")*(AND(DN$4&gt;=$E110,DN$4&lt;=$G110)*((DN$4-$E110+1)/($I110*($I110+1)/2)*$C110))+($J110="custom")*CustomCF!DG110</f>
        <v>0</v>
      </c>
      <c r="DO110" s="19">
        <f>($J110="Bell Curve")*(_xlfn.NORM.DIST(AND(DO$4&gt;=$E110,DO$4&lt;=$G110)*(DO$4-$E110+1),$I110/2,$L110,TRUE)-_xlfn.NORM.DIST(AND(DO$4&gt;=$E110,DO$4&lt;=$G110)*(DN$4-$E110+1),$I110/2,$L110,TRUE))/(1-2*_xlfn.NORM.DIST(0,$I110/2,$L110,TRUE))*$C110+($J110="Steady Growth")*(AND(DO$4&gt;=$E110,DO$4&lt;=$G110)*((DO$4-$E110+1)/($I110*($I110+1)/2)*$C110))+($J110="custom")*CustomCF!DH110</f>
        <v>0</v>
      </c>
      <c r="DP110" s="19">
        <f>($J110="Bell Curve")*(_xlfn.NORM.DIST(AND(DP$4&gt;=$E110,DP$4&lt;=$G110)*(DP$4-$E110+1),$I110/2,$L110,TRUE)-_xlfn.NORM.DIST(AND(DP$4&gt;=$E110,DP$4&lt;=$G110)*(DO$4-$E110+1),$I110/2,$L110,TRUE))/(1-2*_xlfn.NORM.DIST(0,$I110/2,$L110,TRUE))*$C110+($J110="Steady Growth")*(AND(DP$4&gt;=$E110,DP$4&lt;=$G110)*((DP$4-$E110+1)/($I110*($I110+1)/2)*$C110))+($J110="custom")*CustomCF!DI110</f>
        <v>0</v>
      </c>
      <c r="DQ110" s="19">
        <f>($J110="Bell Curve")*(_xlfn.NORM.DIST(AND(DQ$4&gt;=$E110,DQ$4&lt;=$G110)*(DQ$4-$E110+1),$I110/2,$L110,TRUE)-_xlfn.NORM.DIST(AND(DQ$4&gt;=$E110,DQ$4&lt;=$G110)*(DP$4-$E110+1),$I110/2,$L110,TRUE))/(1-2*_xlfn.NORM.DIST(0,$I110/2,$L110,TRUE))*$C110+($J110="Steady Growth")*(AND(DQ$4&gt;=$E110,DQ$4&lt;=$G110)*((DQ$4-$E110+1)/($I110*($I110+1)/2)*$C110))+($J110="custom")*CustomCF!DJ110</f>
        <v>0</v>
      </c>
      <c r="DR110" s="19">
        <f>($J110="Bell Curve")*(_xlfn.NORM.DIST(AND(DR$4&gt;=$E110,DR$4&lt;=$G110)*(DR$4-$E110+1),$I110/2,$L110,TRUE)-_xlfn.NORM.DIST(AND(DR$4&gt;=$E110,DR$4&lt;=$G110)*(DQ$4-$E110+1),$I110/2,$L110,TRUE))/(1-2*_xlfn.NORM.DIST(0,$I110/2,$L110,TRUE))*$C110+($J110="Steady Growth")*(AND(DR$4&gt;=$E110,DR$4&lt;=$G110)*((DR$4-$E110+1)/($I110*($I110+1)/2)*$C110))+($J110="custom")*CustomCF!DK110</f>
        <v>0</v>
      </c>
      <c r="DS110" s="19">
        <f>($J110="Bell Curve")*(_xlfn.NORM.DIST(AND(DS$4&gt;=$E110,DS$4&lt;=$G110)*(DS$4-$E110+1),$I110/2,$L110,TRUE)-_xlfn.NORM.DIST(AND(DS$4&gt;=$E110,DS$4&lt;=$G110)*(DR$4-$E110+1),$I110/2,$L110,TRUE))/(1-2*_xlfn.NORM.DIST(0,$I110/2,$L110,TRUE))*$C110+($J110="Steady Growth")*(AND(DS$4&gt;=$E110,DS$4&lt;=$G110)*((DS$4-$E110+1)/($I110*($I110+1)/2)*$C110))+($J110="custom")*CustomCF!DL110</f>
        <v>0</v>
      </c>
      <c r="DT110" s="19">
        <f>($J110="Bell Curve")*(_xlfn.NORM.DIST(AND(DT$4&gt;=$E110,DT$4&lt;=$G110)*(DT$4-$E110+1),$I110/2,$L110,TRUE)-_xlfn.NORM.DIST(AND(DT$4&gt;=$E110,DT$4&lt;=$G110)*(DS$4-$E110+1),$I110/2,$L110,TRUE))/(1-2*_xlfn.NORM.DIST(0,$I110/2,$L110,TRUE))*$C110+($J110="Steady Growth")*(AND(DT$4&gt;=$E110,DT$4&lt;=$G110)*((DT$4-$E110+1)/($I110*($I110+1)/2)*$C110))+($J110="custom")*CustomCF!DM110</f>
        <v>0</v>
      </c>
      <c r="DU110" s="19">
        <f>($J110="Bell Curve")*(_xlfn.NORM.DIST(AND(DU$4&gt;=$E110,DU$4&lt;=$G110)*(DU$4-$E110+1),$I110/2,$L110,TRUE)-_xlfn.NORM.DIST(AND(DU$4&gt;=$E110,DU$4&lt;=$G110)*(DT$4-$E110+1),$I110/2,$L110,TRUE))/(1-2*_xlfn.NORM.DIST(0,$I110/2,$L110,TRUE))*$C110+($J110="Steady Growth")*(AND(DU$4&gt;=$E110,DU$4&lt;=$G110)*((DU$4-$E110+1)/($I110*($I110+1)/2)*$C110))+($J110="custom")*CustomCF!DN110</f>
        <v>0</v>
      </c>
      <c r="DV110" s="19">
        <f>($J110="Bell Curve")*(_xlfn.NORM.DIST(AND(DV$4&gt;=$E110,DV$4&lt;=$G110)*(DV$4-$E110+1),$I110/2,$L110,TRUE)-_xlfn.NORM.DIST(AND(DV$4&gt;=$E110,DV$4&lt;=$G110)*(DU$4-$E110+1),$I110/2,$L110,TRUE))/(1-2*_xlfn.NORM.DIST(0,$I110/2,$L110,TRUE))*$C110+($J110="Steady Growth")*(AND(DV$4&gt;=$E110,DV$4&lt;=$G110)*((DV$4-$E110+1)/($I110*($I110+1)/2)*$C110))+($J110="custom")*CustomCF!DO110</f>
        <v>0</v>
      </c>
      <c r="DW110" s="19">
        <f>($J110="Bell Curve")*(_xlfn.NORM.DIST(AND(DW$4&gt;=$E110,DW$4&lt;=$G110)*(DW$4-$E110+1),$I110/2,$L110,TRUE)-_xlfn.NORM.DIST(AND(DW$4&gt;=$E110,DW$4&lt;=$G110)*(DV$4-$E110+1),$I110/2,$L110,TRUE))/(1-2*_xlfn.NORM.DIST(0,$I110/2,$L110,TRUE))*$C110+($J110="Steady Growth")*(AND(DW$4&gt;=$E110,DW$4&lt;=$G110)*((DW$4-$E110+1)/($I110*($I110+1)/2)*$C110))+($J110="custom")*CustomCF!DP110</f>
        <v>0</v>
      </c>
      <c r="DX110" s="19">
        <f>($J110="Bell Curve")*(_xlfn.NORM.DIST(AND(DX$4&gt;=$E110,DX$4&lt;=$G110)*(DX$4-$E110+1),$I110/2,$L110,TRUE)-_xlfn.NORM.DIST(AND(DX$4&gt;=$E110,DX$4&lt;=$G110)*(DW$4-$E110+1),$I110/2,$L110,TRUE))/(1-2*_xlfn.NORM.DIST(0,$I110/2,$L110,TRUE))*$C110+($J110="Steady Growth")*(AND(DX$4&gt;=$E110,DX$4&lt;=$G110)*((DX$4-$E110+1)/($I110*($I110+1)/2)*$C110))+($J110="custom")*CustomCF!DQ110</f>
        <v>0</v>
      </c>
      <c r="DY110" s="19">
        <f>($J110="Bell Curve")*(_xlfn.NORM.DIST(AND(DY$4&gt;=$E110,DY$4&lt;=$G110)*(DY$4-$E110+1),$I110/2,$L110,TRUE)-_xlfn.NORM.DIST(AND(DY$4&gt;=$E110,DY$4&lt;=$G110)*(DX$4-$E110+1),$I110/2,$L110,TRUE))/(1-2*_xlfn.NORM.DIST(0,$I110/2,$L110,TRUE))*$C110+($J110="Steady Growth")*(AND(DY$4&gt;=$E110,DY$4&lt;=$G110)*((DY$4-$E110+1)/($I110*($I110+1)/2)*$C110))+($J110="custom")*CustomCF!DR110</f>
        <v>0</v>
      </c>
      <c r="DZ110" s="19">
        <f>($J110="Bell Curve")*(_xlfn.NORM.DIST(AND(DZ$4&gt;=$E110,DZ$4&lt;=$G110)*(DZ$4-$E110+1),$I110/2,$L110,TRUE)-_xlfn.NORM.DIST(AND(DZ$4&gt;=$E110,DZ$4&lt;=$G110)*(DY$4-$E110+1),$I110/2,$L110,TRUE))/(1-2*_xlfn.NORM.DIST(0,$I110/2,$L110,TRUE))*$C110+($J110="Steady Growth")*(AND(DZ$4&gt;=$E110,DZ$4&lt;=$G110)*((DZ$4-$E110+1)/($I110*($I110+1)/2)*$C110))+($J110="custom")*CustomCF!DS110</f>
        <v>0</v>
      </c>
      <c r="EA110" s="19">
        <f>($J110="Bell Curve")*(_xlfn.NORM.DIST(AND(EA$4&gt;=$E110,EA$4&lt;=$G110)*(EA$4-$E110+1),$I110/2,$L110,TRUE)-_xlfn.NORM.DIST(AND(EA$4&gt;=$E110,EA$4&lt;=$G110)*(DZ$4-$E110+1),$I110/2,$L110,TRUE))/(1-2*_xlfn.NORM.DIST(0,$I110/2,$L110,TRUE))*$C110+($J110="Steady Growth")*(AND(EA$4&gt;=$E110,EA$4&lt;=$G110)*((EA$4-$E110+1)/($I110*($I110+1)/2)*$C110))+($J110="custom")*CustomCF!DT110</f>
        <v>0</v>
      </c>
      <c r="EB110" s="19">
        <f>($J110="Bell Curve")*(_xlfn.NORM.DIST(AND(EB$4&gt;=$E110,EB$4&lt;=$G110)*(EB$4-$E110+1),$I110/2,$L110,TRUE)-_xlfn.NORM.DIST(AND(EB$4&gt;=$E110,EB$4&lt;=$G110)*(EA$4-$E110+1),$I110/2,$L110,TRUE))/(1-2*_xlfn.NORM.DIST(0,$I110/2,$L110,TRUE))*$C110+($J110="Steady Growth")*(AND(EB$4&gt;=$E110,EB$4&lt;=$G110)*((EB$4-$E110+1)/($I110*($I110+1)/2)*$C110))+($J110="custom")*CustomCF!DU110</f>
        <v>0</v>
      </c>
      <c r="EC110" s="19">
        <f>($J110="Bell Curve")*(_xlfn.NORM.DIST(AND(EC$4&gt;=$E110,EC$4&lt;=$G110)*(EC$4-$E110+1),$I110/2,$L110,TRUE)-_xlfn.NORM.DIST(AND(EC$4&gt;=$E110,EC$4&lt;=$G110)*(EB$4-$E110+1),$I110/2,$L110,TRUE))/(1-2*_xlfn.NORM.DIST(0,$I110/2,$L110,TRUE))*$C110+($J110="Steady Growth")*(AND(EC$4&gt;=$E110,EC$4&lt;=$G110)*((EC$4-$E110+1)/($I110*($I110+1)/2)*$C110))+($J110="custom")*CustomCF!DV110</f>
        <v>0</v>
      </c>
      <c r="ED110" s="19">
        <f>($J110="Bell Curve")*(_xlfn.NORM.DIST(AND(ED$4&gt;=$E110,ED$4&lt;=$G110)*(ED$4-$E110+1),$I110/2,$L110,TRUE)-_xlfn.NORM.DIST(AND(ED$4&gt;=$E110,ED$4&lt;=$G110)*(EC$4-$E110+1),$I110/2,$L110,TRUE))/(1-2*_xlfn.NORM.DIST(0,$I110/2,$L110,TRUE))*$C110+($J110="Steady Growth")*(AND(ED$4&gt;=$E110,ED$4&lt;=$G110)*((ED$4-$E110+1)/($I110*($I110+1)/2)*$C110))+($J110="custom")*CustomCF!DW110</f>
        <v>0</v>
      </c>
      <c r="EE110" s="19">
        <f>($J110="Bell Curve")*(_xlfn.NORM.DIST(AND(EE$4&gt;=$E110,EE$4&lt;=$G110)*(EE$4-$E110+1),$I110/2,$L110,TRUE)-_xlfn.NORM.DIST(AND(EE$4&gt;=$E110,EE$4&lt;=$G110)*(ED$4-$E110+1),$I110/2,$L110,TRUE))/(1-2*_xlfn.NORM.DIST(0,$I110/2,$L110,TRUE))*$C110+($J110="Steady Growth")*(AND(EE$4&gt;=$E110,EE$4&lt;=$G110)*((EE$4-$E110+1)/($I110*($I110+1)/2)*$C110))+($J110="custom")*CustomCF!DX110</f>
        <v>0</v>
      </c>
      <c r="EF110" s="121">
        <f>($J110="Bell Curve")*(_xlfn.NORM.DIST(AND(EF$4&gt;=$E110,EF$4&lt;=$G110)*(EF$4-$E110+1),$I110/2,$L110,TRUE)-_xlfn.NORM.DIST(AND(EF$4&gt;=$E110,EF$4&lt;=$G110)*(EE$4-$E110+1),$I110/2,$L110,TRUE))/(1-2*_xlfn.NORM.DIST(0,$I110/2,$L110,TRUE))*$C110+($J110="Steady Growth")*(AND(EF$4&gt;=$E110,EF$4&lt;=$G110)*((EF$4-$E110+1)/($I110*($I110+1)/2)*$C110))+($J110="custom")*CustomCF!DY110</f>
        <v>0</v>
      </c>
    </row>
    <row r="111" spans="2:136" hidden="1" outlineLevel="1" x14ac:dyDescent="0.2">
      <c r="B111" s="103">
        <f>Budget!W30</f>
        <v>0</v>
      </c>
      <c r="C111" s="19">
        <f>Budget!X30</f>
        <v>0</v>
      </c>
      <c r="D111" s="19" t="str">
        <f t="shared" si="37"/>
        <v/>
      </c>
      <c r="E111" s="92">
        <v>0</v>
      </c>
      <c r="F111" s="18">
        <f>IF(J111="Custom",CustomCF!E111,INDEX($P$6:$DY$6,MATCH(E111,CF!$P$4:$DY$4,0)))</f>
        <v>46022</v>
      </c>
      <c r="G111" s="92">
        <v>0</v>
      </c>
      <c r="H111" s="18">
        <f>IF(J111="Custom",CustomCF!F111,INDEX($P$6:$EF$6,MATCH(G111,$P$4:$EF$4,0)))</f>
        <v>46022</v>
      </c>
      <c r="I111" s="9">
        <f t="shared" si="32"/>
        <v>1</v>
      </c>
      <c r="J111" s="92" t="s">
        <v>30</v>
      </c>
      <c r="K111" s="92" t="s">
        <v>31</v>
      </c>
      <c r="L111" s="9">
        <f t="shared" si="38"/>
        <v>10000000</v>
      </c>
      <c r="M111" s="107">
        <f t="shared" si="39"/>
        <v>0</v>
      </c>
      <c r="N111" s="112" t="str">
        <f t="shared" si="31"/>
        <v>OK</v>
      </c>
      <c r="O111" s="112"/>
      <c r="P111" s="19">
        <f>($J111="Bell Curve")*(_xlfn.NORM.DIST(AND(P$4&gt;=$E111,P$4&lt;=$G111)*(P$4-$E111+1),$I111/2,$L111,TRUE)-_xlfn.NORM.DIST(AND(P$4&gt;=$E111,P$4&lt;=$G111)*(N$4-$E111+1),$I111/2,$L111,TRUE))/(1-2*_xlfn.NORM.DIST(0,$I111/2,$L111,TRUE))*$C111+($J111="Steady Growth")*(AND(P$4&gt;=$E111,P$4&lt;=$G111)*((P$4-$E111+1)/($I111*($I111+1)/2)*$C111))+($J111="custom")*CustomCF!I111</f>
        <v>0</v>
      </c>
      <c r="Q111" s="19">
        <f>($J111="Bell Curve")*(_xlfn.NORM.DIST(AND(Q$4&gt;=$E111,Q$4&lt;=$G111)*(Q$4-$E111+1),$I111/2,$L111,TRUE)-_xlfn.NORM.DIST(AND(Q$4&gt;=$E111,Q$4&lt;=$G111)*(P$4-$E111+1),$I111/2,$L111,TRUE))/(1-2*_xlfn.NORM.DIST(0,$I111/2,$L111,TRUE))*$C111+($J111="Steady Growth")*(AND(Q$4&gt;=$E111,Q$4&lt;=$G111)*((Q$4-$E111+1)/($I111*($I111+1)/2)*$C111))+($J111="custom")*CustomCF!J111</f>
        <v>0</v>
      </c>
      <c r="R111" s="19">
        <f>($J111="Bell Curve")*(_xlfn.NORM.DIST(AND(R$4&gt;=$E111,R$4&lt;=$G111)*(R$4-$E111+1),$I111/2,$L111,TRUE)-_xlfn.NORM.DIST(AND(R$4&gt;=$E111,R$4&lt;=$G111)*(Q$4-$E111+1),$I111/2,$L111,TRUE))/(1-2*_xlfn.NORM.DIST(0,$I111/2,$L111,TRUE))*$C111+($J111="Steady Growth")*(AND(R$4&gt;=$E111,R$4&lt;=$G111)*((R$4-$E111+1)/($I111*($I111+1)/2)*$C111))+($J111="custom")*CustomCF!K111</f>
        <v>0</v>
      </c>
      <c r="S111" s="19">
        <f>($J111="Bell Curve")*(_xlfn.NORM.DIST(AND(S$4&gt;=$E111,S$4&lt;=$G111)*(S$4-$E111+1),$I111/2,$L111,TRUE)-_xlfn.NORM.DIST(AND(S$4&gt;=$E111,S$4&lt;=$G111)*(R$4-$E111+1),$I111/2,$L111,TRUE))/(1-2*_xlfn.NORM.DIST(0,$I111/2,$L111,TRUE))*$C111+($J111="Steady Growth")*(AND(S$4&gt;=$E111,S$4&lt;=$G111)*((S$4-$E111+1)/($I111*($I111+1)/2)*$C111))+($J111="custom")*CustomCF!L111</f>
        <v>0</v>
      </c>
      <c r="T111" s="19">
        <f>($J111="Bell Curve")*(_xlfn.NORM.DIST(AND(T$4&gt;=$E111,T$4&lt;=$G111)*(T$4-$E111+1),$I111/2,$L111,TRUE)-_xlfn.NORM.DIST(AND(T$4&gt;=$E111,T$4&lt;=$G111)*(S$4-$E111+1),$I111/2,$L111,TRUE))/(1-2*_xlfn.NORM.DIST(0,$I111/2,$L111,TRUE))*$C111+($J111="Steady Growth")*(AND(T$4&gt;=$E111,T$4&lt;=$G111)*((T$4-$E111+1)/($I111*($I111+1)/2)*$C111))+($J111="custom")*CustomCF!M111</f>
        <v>0</v>
      </c>
      <c r="U111" s="19">
        <f>($J111="Bell Curve")*(_xlfn.NORM.DIST(AND(U$4&gt;=$E111,U$4&lt;=$G111)*(U$4-$E111+1),$I111/2,$L111,TRUE)-_xlfn.NORM.DIST(AND(U$4&gt;=$E111,U$4&lt;=$G111)*(T$4-$E111+1),$I111/2,$L111,TRUE))/(1-2*_xlfn.NORM.DIST(0,$I111/2,$L111,TRUE))*$C111+($J111="Steady Growth")*(AND(U$4&gt;=$E111,U$4&lt;=$G111)*((U$4-$E111+1)/($I111*($I111+1)/2)*$C111))+($J111="custom")*CustomCF!N111</f>
        <v>0</v>
      </c>
      <c r="V111" s="19">
        <f>($J111="Bell Curve")*(_xlfn.NORM.DIST(AND(V$4&gt;=$E111,V$4&lt;=$G111)*(V$4-$E111+1),$I111/2,$L111,TRUE)-_xlfn.NORM.DIST(AND(V$4&gt;=$E111,V$4&lt;=$G111)*(U$4-$E111+1),$I111/2,$L111,TRUE))/(1-2*_xlfn.NORM.DIST(0,$I111/2,$L111,TRUE))*$C111+($J111="Steady Growth")*(AND(V$4&gt;=$E111,V$4&lt;=$G111)*((V$4-$E111+1)/($I111*($I111+1)/2)*$C111))+($J111="custom")*CustomCF!O111</f>
        <v>0</v>
      </c>
      <c r="W111" s="19">
        <f>($J111="Bell Curve")*(_xlfn.NORM.DIST(AND(W$4&gt;=$E111,W$4&lt;=$G111)*(W$4-$E111+1),$I111/2,$L111,TRUE)-_xlfn.NORM.DIST(AND(W$4&gt;=$E111,W$4&lt;=$G111)*(V$4-$E111+1),$I111/2,$L111,TRUE))/(1-2*_xlfn.NORM.DIST(0,$I111/2,$L111,TRUE))*$C111+($J111="Steady Growth")*(AND(W$4&gt;=$E111,W$4&lt;=$G111)*((W$4-$E111+1)/($I111*($I111+1)/2)*$C111))+($J111="custom")*CustomCF!P111</f>
        <v>0</v>
      </c>
      <c r="X111" s="19">
        <f>($J111="Bell Curve")*(_xlfn.NORM.DIST(AND(X$4&gt;=$E111,X$4&lt;=$G111)*(X$4-$E111+1),$I111/2,$L111,TRUE)-_xlfn.NORM.DIST(AND(X$4&gt;=$E111,X$4&lt;=$G111)*(W$4-$E111+1),$I111/2,$L111,TRUE))/(1-2*_xlfn.NORM.DIST(0,$I111/2,$L111,TRUE))*$C111+($J111="Steady Growth")*(AND(X$4&gt;=$E111,X$4&lt;=$G111)*((X$4-$E111+1)/($I111*($I111+1)/2)*$C111))+($J111="custom")*CustomCF!Q111</f>
        <v>0</v>
      </c>
      <c r="Y111" s="19">
        <f>($J111="Bell Curve")*(_xlfn.NORM.DIST(AND(Y$4&gt;=$E111,Y$4&lt;=$G111)*(Y$4-$E111+1),$I111/2,$L111,TRUE)-_xlfn.NORM.DIST(AND(Y$4&gt;=$E111,Y$4&lt;=$G111)*(X$4-$E111+1),$I111/2,$L111,TRUE))/(1-2*_xlfn.NORM.DIST(0,$I111/2,$L111,TRUE))*$C111+($J111="Steady Growth")*(AND(Y$4&gt;=$E111,Y$4&lt;=$G111)*((Y$4-$E111+1)/($I111*($I111+1)/2)*$C111))+($J111="custom")*CustomCF!R111</f>
        <v>0</v>
      </c>
      <c r="Z111" s="19">
        <f>($J111="Bell Curve")*(_xlfn.NORM.DIST(AND(Z$4&gt;=$E111,Z$4&lt;=$G111)*(Z$4-$E111+1),$I111/2,$L111,TRUE)-_xlfn.NORM.DIST(AND(Z$4&gt;=$E111,Z$4&lt;=$G111)*(Y$4-$E111+1),$I111/2,$L111,TRUE))/(1-2*_xlfn.NORM.DIST(0,$I111/2,$L111,TRUE))*$C111+($J111="Steady Growth")*(AND(Z$4&gt;=$E111,Z$4&lt;=$G111)*((Z$4-$E111+1)/($I111*($I111+1)/2)*$C111))+($J111="custom")*CustomCF!S111</f>
        <v>0</v>
      </c>
      <c r="AA111" s="19">
        <f>($J111="Bell Curve")*(_xlfn.NORM.DIST(AND(AA$4&gt;=$E111,AA$4&lt;=$G111)*(AA$4-$E111+1),$I111/2,$L111,TRUE)-_xlfn.NORM.DIST(AND(AA$4&gt;=$E111,AA$4&lt;=$G111)*(Z$4-$E111+1),$I111/2,$L111,TRUE))/(1-2*_xlfn.NORM.DIST(0,$I111/2,$L111,TRUE))*$C111+($J111="Steady Growth")*(AND(AA$4&gt;=$E111,AA$4&lt;=$G111)*((AA$4-$E111+1)/($I111*($I111+1)/2)*$C111))+($J111="custom")*CustomCF!T111</f>
        <v>0</v>
      </c>
      <c r="AB111" s="19">
        <f>($J111="Bell Curve")*(_xlfn.NORM.DIST(AND(AB$4&gt;=$E111,AB$4&lt;=$G111)*(AB$4-$E111+1),$I111/2,$L111,TRUE)-_xlfn.NORM.DIST(AND(AB$4&gt;=$E111,AB$4&lt;=$G111)*(AA$4-$E111+1),$I111/2,$L111,TRUE))/(1-2*_xlfn.NORM.DIST(0,$I111/2,$L111,TRUE))*$C111+($J111="Steady Growth")*(AND(AB$4&gt;=$E111,AB$4&lt;=$G111)*((AB$4-$E111+1)/($I111*($I111+1)/2)*$C111))+($J111="custom")*CustomCF!U111</f>
        <v>0</v>
      </c>
      <c r="AC111" s="19">
        <f>($J111="Bell Curve")*(_xlfn.NORM.DIST(AND(AC$4&gt;=$E111,AC$4&lt;=$G111)*(AC$4-$E111+1),$I111/2,$L111,TRUE)-_xlfn.NORM.DIST(AND(AC$4&gt;=$E111,AC$4&lt;=$G111)*(AB$4-$E111+1),$I111/2,$L111,TRUE))/(1-2*_xlfn.NORM.DIST(0,$I111/2,$L111,TRUE))*$C111+($J111="Steady Growth")*(AND(AC$4&gt;=$E111,AC$4&lt;=$G111)*((AC$4-$E111+1)/($I111*($I111+1)/2)*$C111))+($J111="custom")*CustomCF!V111</f>
        <v>0</v>
      </c>
      <c r="AD111" s="19">
        <f>($J111="Bell Curve")*(_xlfn.NORM.DIST(AND(AD$4&gt;=$E111,AD$4&lt;=$G111)*(AD$4-$E111+1),$I111/2,$L111,TRUE)-_xlfn.NORM.DIST(AND(AD$4&gt;=$E111,AD$4&lt;=$G111)*(AC$4-$E111+1),$I111/2,$L111,TRUE))/(1-2*_xlfn.NORM.DIST(0,$I111/2,$L111,TRUE))*$C111+($J111="Steady Growth")*(AND(AD$4&gt;=$E111,AD$4&lt;=$G111)*((AD$4-$E111+1)/($I111*($I111+1)/2)*$C111))+($J111="custom")*CustomCF!W111</f>
        <v>0</v>
      </c>
      <c r="AE111" s="19">
        <f>($J111="Bell Curve")*(_xlfn.NORM.DIST(AND(AE$4&gt;=$E111,AE$4&lt;=$G111)*(AE$4-$E111+1),$I111/2,$L111,TRUE)-_xlfn.NORM.DIST(AND(AE$4&gt;=$E111,AE$4&lt;=$G111)*(AD$4-$E111+1),$I111/2,$L111,TRUE))/(1-2*_xlfn.NORM.DIST(0,$I111/2,$L111,TRUE))*$C111+($J111="Steady Growth")*(AND(AE$4&gt;=$E111,AE$4&lt;=$G111)*((AE$4-$E111+1)/($I111*($I111+1)/2)*$C111))+($J111="custom")*CustomCF!X111</f>
        <v>0</v>
      </c>
      <c r="AF111" s="19">
        <f>($J111="Bell Curve")*(_xlfn.NORM.DIST(AND(AF$4&gt;=$E111,AF$4&lt;=$G111)*(AF$4-$E111+1),$I111/2,$L111,TRUE)-_xlfn.NORM.DIST(AND(AF$4&gt;=$E111,AF$4&lt;=$G111)*(AE$4-$E111+1),$I111/2,$L111,TRUE))/(1-2*_xlfn.NORM.DIST(0,$I111/2,$L111,TRUE))*$C111+($J111="Steady Growth")*(AND(AF$4&gt;=$E111,AF$4&lt;=$G111)*((AF$4-$E111+1)/($I111*($I111+1)/2)*$C111))+($J111="custom")*CustomCF!Y111</f>
        <v>0</v>
      </c>
      <c r="AG111" s="19">
        <f>($J111="Bell Curve")*(_xlfn.NORM.DIST(AND(AG$4&gt;=$E111,AG$4&lt;=$G111)*(AG$4-$E111+1),$I111/2,$L111,TRUE)-_xlfn.NORM.DIST(AND(AG$4&gt;=$E111,AG$4&lt;=$G111)*(AF$4-$E111+1),$I111/2,$L111,TRUE))/(1-2*_xlfn.NORM.DIST(0,$I111/2,$L111,TRUE))*$C111+($J111="Steady Growth")*(AND(AG$4&gt;=$E111,AG$4&lt;=$G111)*((AG$4-$E111+1)/($I111*($I111+1)/2)*$C111))+($J111="custom")*CustomCF!Z111</f>
        <v>0</v>
      </c>
      <c r="AH111" s="19">
        <f>($J111="Bell Curve")*(_xlfn.NORM.DIST(AND(AH$4&gt;=$E111,AH$4&lt;=$G111)*(AH$4-$E111+1),$I111/2,$L111,TRUE)-_xlfn.NORM.DIST(AND(AH$4&gt;=$E111,AH$4&lt;=$G111)*(AG$4-$E111+1),$I111/2,$L111,TRUE))/(1-2*_xlfn.NORM.DIST(0,$I111/2,$L111,TRUE))*$C111+($J111="Steady Growth")*(AND(AH$4&gt;=$E111,AH$4&lt;=$G111)*((AH$4-$E111+1)/($I111*($I111+1)/2)*$C111))+($J111="custom")*CustomCF!AA111</f>
        <v>0</v>
      </c>
      <c r="AI111" s="19">
        <f>($J111="Bell Curve")*(_xlfn.NORM.DIST(AND(AI$4&gt;=$E111,AI$4&lt;=$G111)*(AI$4-$E111+1),$I111/2,$L111,TRUE)-_xlfn.NORM.DIST(AND(AI$4&gt;=$E111,AI$4&lt;=$G111)*(AH$4-$E111+1),$I111/2,$L111,TRUE))/(1-2*_xlfn.NORM.DIST(0,$I111/2,$L111,TRUE))*$C111+($J111="Steady Growth")*(AND(AI$4&gt;=$E111,AI$4&lt;=$G111)*((AI$4-$E111+1)/($I111*($I111+1)/2)*$C111))+($J111="custom")*CustomCF!AB111</f>
        <v>0</v>
      </c>
      <c r="AJ111" s="19">
        <f>($J111="Bell Curve")*(_xlfn.NORM.DIST(AND(AJ$4&gt;=$E111,AJ$4&lt;=$G111)*(AJ$4-$E111+1),$I111/2,$L111,TRUE)-_xlfn.NORM.DIST(AND(AJ$4&gt;=$E111,AJ$4&lt;=$G111)*(AI$4-$E111+1),$I111/2,$L111,TRUE))/(1-2*_xlfn.NORM.DIST(0,$I111/2,$L111,TRUE))*$C111+($J111="Steady Growth")*(AND(AJ$4&gt;=$E111,AJ$4&lt;=$G111)*((AJ$4-$E111+1)/($I111*($I111+1)/2)*$C111))+($J111="custom")*CustomCF!AC111</f>
        <v>0</v>
      </c>
      <c r="AK111" s="19">
        <f>($J111="Bell Curve")*(_xlfn.NORM.DIST(AND(AK$4&gt;=$E111,AK$4&lt;=$G111)*(AK$4-$E111+1),$I111/2,$L111,TRUE)-_xlfn.NORM.DIST(AND(AK$4&gt;=$E111,AK$4&lt;=$G111)*(AJ$4-$E111+1),$I111/2,$L111,TRUE))/(1-2*_xlfn.NORM.DIST(0,$I111/2,$L111,TRUE))*$C111+($J111="Steady Growth")*(AND(AK$4&gt;=$E111,AK$4&lt;=$G111)*((AK$4-$E111+1)/($I111*($I111+1)/2)*$C111))+($J111="custom")*CustomCF!AD111</f>
        <v>0</v>
      </c>
      <c r="AL111" s="19">
        <f>($J111="Bell Curve")*(_xlfn.NORM.DIST(AND(AL$4&gt;=$E111,AL$4&lt;=$G111)*(AL$4-$E111+1),$I111/2,$L111,TRUE)-_xlfn.NORM.DIST(AND(AL$4&gt;=$E111,AL$4&lt;=$G111)*(AK$4-$E111+1),$I111/2,$L111,TRUE))/(1-2*_xlfn.NORM.DIST(0,$I111/2,$L111,TRUE))*$C111+($J111="Steady Growth")*(AND(AL$4&gt;=$E111,AL$4&lt;=$G111)*((AL$4-$E111+1)/($I111*($I111+1)/2)*$C111))+($J111="custom")*CustomCF!AE111</f>
        <v>0</v>
      </c>
      <c r="AM111" s="19">
        <f>($J111="Bell Curve")*(_xlfn.NORM.DIST(AND(AM$4&gt;=$E111,AM$4&lt;=$G111)*(AM$4-$E111+1),$I111/2,$L111,TRUE)-_xlfn.NORM.DIST(AND(AM$4&gt;=$E111,AM$4&lt;=$G111)*(AL$4-$E111+1),$I111/2,$L111,TRUE))/(1-2*_xlfn.NORM.DIST(0,$I111/2,$L111,TRUE))*$C111+($J111="Steady Growth")*(AND(AM$4&gt;=$E111,AM$4&lt;=$G111)*((AM$4-$E111+1)/($I111*($I111+1)/2)*$C111))+($J111="custom")*CustomCF!AF111</f>
        <v>0</v>
      </c>
      <c r="AN111" s="19">
        <f>($J111="Bell Curve")*(_xlfn.NORM.DIST(AND(AN$4&gt;=$E111,AN$4&lt;=$G111)*(AN$4-$E111+1),$I111/2,$L111,TRUE)-_xlfn.NORM.DIST(AND(AN$4&gt;=$E111,AN$4&lt;=$G111)*(AM$4-$E111+1),$I111/2,$L111,TRUE))/(1-2*_xlfn.NORM.DIST(0,$I111/2,$L111,TRUE))*$C111+($J111="Steady Growth")*(AND(AN$4&gt;=$E111,AN$4&lt;=$G111)*((AN$4-$E111+1)/($I111*($I111+1)/2)*$C111))+($J111="custom")*CustomCF!AG111</f>
        <v>0</v>
      </c>
      <c r="AO111" s="19">
        <f>($J111="Bell Curve")*(_xlfn.NORM.DIST(AND(AO$4&gt;=$E111,AO$4&lt;=$G111)*(AO$4-$E111+1),$I111/2,$L111,TRUE)-_xlfn.NORM.DIST(AND(AO$4&gt;=$E111,AO$4&lt;=$G111)*(AN$4-$E111+1),$I111/2,$L111,TRUE))/(1-2*_xlfn.NORM.DIST(0,$I111/2,$L111,TRUE))*$C111+($J111="Steady Growth")*(AND(AO$4&gt;=$E111,AO$4&lt;=$G111)*((AO$4-$E111+1)/($I111*($I111+1)/2)*$C111))+($J111="custom")*CustomCF!AH111</f>
        <v>0</v>
      </c>
      <c r="AP111" s="19">
        <f>($J111="Bell Curve")*(_xlfn.NORM.DIST(AND(AP$4&gt;=$E111,AP$4&lt;=$G111)*(AP$4-$E111+1),$I111/2,$L111,TRUE)-_xlfn.NORM.DIST(AND(AP$4&gt;=$E111,AP$4&lt;=$G111)*(AO$4-$E111+1),$I111/2,$L111,TRUE))/(1-2*_xlfn.NORM.DIST(0,$I111/2,$L111,TRUE))*$C111+($J111="Steady Growth")*(AND(AP$4&gt;=$E111,AP$4&lt;=$G111)*((AP$4-$E111+1)/($I111*($I111+1)/2)*$C111))+($J111="custom")*CustomCF!AI111</f>
        <v>0</v>
      </c>
      <c r="AQ111" s="19">
        <f>($J111="Bell Curve")*(_xlfn.NORM.DIST(AND(AQ$4&gt;=$E111,AQ$4&lt;=$G111)*(AQ$4-$E111+1),$I111/2,$L111,TRUE)-_xlfn.NORM.DIST(AND(AQ$4&gt;=$E111,AQ$4&lt;=$G111)*(AP$4-$E111+1),$I111/2,$L111,TRUE))/(1-2*_xlfn.NORM.DIST(0,$I111/2,$L111,TRUE))*$C111+($J111="Steady Growth")*(AND(AQ$4&gt;=$E111,AQ$4&lt;=$G111)*((AQ$4-$E111+1)/($I111*($I111+1)/2)*$C111))+($J111="custom")*CustomCF!AJ111</f>
        <v>0</v>
      </c>
      <c r="AR111" s="19">
        <f>($J111="Bell Curve")*(_xlfn.NORM.DIST(AND(AR$4&gt;=$E111,AR$4&lt;=$G111)*(AR$4-$E111+1),$I111/2,$L111,TRUE)-_xlfn.NORM.DIST(AND(AR$4&gt;=$E111,AR$4&lt;=$G111)*(AQ$4-$E111+1),$I111/2,$L111,TRUE))/(1-2*_xlfn.NORM.DIST(0,$I111/2,$L111,TRUE))*$C111+($J111="Steady Growth")*(AND(AR$4&gt;=$E111,AR$4&lt;=$G111)*((AR$4-$E111+1)/($I111*($I111+1)/2)*$C111))+($J111="custom")*CustomCF!AK111</f>
        <v>0</v>
      </c>
      <c r="AS111" s="19">
        <f>($J111="Bell Curve")*(_xlfn.NORM.DIST(AND(AS$4&gt;=$E111,AS$4&lt;=$G111)*(AS$4-$E111+1),$I111/2,$L111,TRUE)-_xlfn.NORM.DIST(AND(AS$4&gt;=$E111,AS$4&lt;=$G111)*(AR$4-$E111+1),$I111/2,$L111,TRUE))/(1-2*_xlfn.NORM.DIST(0,$I111/2,$L111,TRUE))*$C111+($J111="Steady Growth")*(AND(AS$4&gt;=$E111,AS$4&lt;=$G111)*((AS$4-$E111+1)/($I111*($I111+1)/2)*$C111))+($J111="custom")*CustomCF!AL111</f>
        <v>0</v>
      </c>
      <c r="AT111" s="19">
        <f>($J111="Bell Curve")*(_xlfn.NORM.DIST(AND(AT$4&gt;=$E111,AT$4&lt;=$G111)*(AT$4-$E111+1),$I111/2,$L111,TRUE)-_xlfn.NORM.DIST(AND(AT$4&gt;=$E111,AT$4&lt;=$G111)*(AS$4-$E111+1),$I111/2,$L111,TRUE))/(1-2*_xlfn.NORM.DIST(0,$I111/2,$L111,TRUE))*$C111+($J111="Steady Growth")*(AND(AT$4&gt;=$E111,AT$4&lt;=$G111)*((AT$4-$E111+1)/($I111*($I111+1)/2)*$C111))+($J111="custom")*CustomCF!AM111</f>
        <v>0</v>
      </c>
      <c r="AU111" s="19">
        <f>($J111="Bell Curve")*(_xlfn.NORM.DIST(AND(AU$4&gt;=$E111,AU$4&lt;=$G111)*(AU$4-$E111+1),$I111/2,$L111,TRUE)-_xlfn.NORM.DIST(AND(AU$4&gt;=$E111,AU$4&lt;=$G111)*(AT$4-$E111+1),$I111/2,$L111,TRUE))/(1-2*_xlfn.NORM.DIST(0,$I111/2,$L111,TRUE))*$C111+($J111="Steady Growth")*(AND(AU$4&gt;=$E111,AU$4&lt;=$G111)*((AU$4-$E111+1)/($I111*($I111+1)/2)*$C111))+($J111="custom")*CustomCF!AN111</f>
        <v>0</v>
      </c>
      <c r="AV111" s="19">
        <f>($J111="Bell Curve")*(_xlfn.NORM.DIST(AND(AV$4&gt;=$E111,AV$4&lt;=$G111)*(AV$4-$E111+1),$I111/2,$L111,TRUE)-_xlfn.NORM.DIST(AND(AV$4&gt;=$E111,AV$4&lt;=$G111)*(AU$4-$E111+1),$I111/2,$L111,TRUE))/(1-2*_xlfn.NORM.DIST(0,$I111/2,$L111,TRUE))*$C111+($J111="Steady Growth")*(AND(AV$4&gt;=$E111,AV$4&lt;=$G111)*((AV$4-$E111+1)/($I111*($I111+1)/2)*$C111))+($J111="custom")*CustomCF!AO111</f>
        <v>0</v>
      </c>
      <c r="AW111" s="19">
        <f>($J111="Bell Curve")*(_xlfn.NORM.DIST(AND(AW$4&gt;=$E111,AW$4&lt;=$G111)*(AW$4-$E111+1),$I111/2,$L111,TRUE)-_xlfn.NORM.DIST(AND(AW$4&gt;=$E111,AW$4&lt;=$G111)*(AV$4-$E111+1),$I111/2,$L111,TRUE))/(1-2*_xlfn.NORM.DIST(0,$I111/2,$L111,TRUE))*$C111+($J111="Steady Growth")*(AND(AW$4&gt;=$E111,AW$4&lt;=$G111)*((AW$4-$E111+1)/($I111*($I111+1)/2)*$C111))+($J111="custom")*CustomCF!AP111</f>
        <v>0</v>
      </c>
      <c r="AX111" s="19">
        <f>($J111="Bell Curve")*(_xlfn.NORM.DIST(AND(AX$4&gt;=$E111,AX$4&lt;=$G111)*(AX$4-$E111+1),$I111/2,$L111,TRUE)-_xlfn.NORM.DIST(AND(AX$4&gt;=$E111,AX$4&lt;=$G111)*(AW$4-$E111+1),$I111/2,$L111,TRUE))/(1-2*_xlfn.NORM.DIST(0,$I111/2,$L111,TRUE))*$C111+($J111="Steady Growth")*(AND(AX$4&gt;=$E111,AX$4&lt;=$G111)*((AX$4-$E111+1)/($I111*($I111+1)/2)*$C111))+($J111="custom")*CustomCF!AQ111</f>
        <v>0</v>
      </c>
      <c r="AY111" s="19">
        <f>($J111="Bell Curve")*(_xlfn.NORM.DIST(AND(AY$4&gt;=$E111,AY$4&lt;=$G111)*(AY$4-$E111+1),$I111/2,$L111,TRUE)-_xlfn.NORM.DIST(AND(AY$4&gt;=$E111,AY$4&lt;=$G111)*(AX$4-$E111+1),$I111/2,$L111,TRUE))/(1-2*_xlfn.NORM.DIST(0,$I111/2,$L111,TRUE))*$C111+($J111="Steady Growth")*(AND(AY$4&gt;=$E111,AY$4&lt;=$G111)*((AY$4-$E111+1)/($I111*($I111+1)/2)*$C111))+($J111="custom")*CustomCF!AR111</f>
        <v>0</v>
      </c>
      <c r="AZ111" s="19">
        <f>($J111="Bell Curve")*(_xlfn.NORM.DIST(AND(AZ$4&gt;=$E111,AZ$4&lt;=$G111)*(AZ$4-$E111+1),$I111/2,$L111,TRUE)-_xlfn.NORM.DIST(AND(AZ$4&gt;=$E111,AZ$4&lt;=$G111)*(AY$4-$E111+1),$I111/2,$L111,TRUE))/(1-2*_xlfn.NORM.DIST(0,$I111/2,$L111,TRUE))*$C111+($J111="Steady Growth")*(AND(AZ$4&gt;=$E111,AZ$4&lt;=$G111)*((AZ$4-$E111+1)/($I111*($I111+1)/2)*$C111))+($J111="custom")*CustomCF!AS111</f>
        <v>0</v>
      </c>
      <c r="BA111" s="19">
        <f>($J111="Bell Curve")*(_xlfn.NORM.DIST(AND(BA$4&gt;=$E111,BA$4&lt;=$G111)*(BA$4-$E111+1),$I111/2,$L111,TRUE)-_xlfn.NORM.DIST(AND(BA$4&gt;=$E111,BA$4&lt;=$G111)*(AZ$4-$E111+1),$I111/2,$L111,TRUE))/(1-2*_xlfn.NORM.DIST(0,$I111/2,$L111,TRUE))*$C111+($J111="Steady Growth")*(AND(BA$4&gt;=$E111,BA$4&lt;=$G111)*((BA$4-$E111+1)/($I111*($I111+1)/2)*$C111))+($J111="custom")*CustomCF!AT111</f>
        <v>0</v>
      </c>
      <c r="BB111" s="19">
        <f>($J111="Bell Curve")*(_xlfn.NORM.DIST(AND(BB$4&gt;=$E111,BB$4&lt;=$G111)*(BB$4-$E111+1),$I111/2,$L111,TRUE)-_xlfn.NORM.DIST(AND(BB$4&gt;=$E111,BB$4&lt;=$G111)*(BA$4-$E111+1),$I111/2,$L111,TRUE))/(1-2*_xlfn.NORM.DIST(0,$I111/2,$L111,TRUE))*$C111+($J111="Steady Growth")*(AND(BB$4&gt;=$E111,BB$4&lt;=$G111)*((BB$4-$E111+1)/($I111*($I111+1)/2)*$C111))+($J111="custom")*CustomCF!AU111</f>
        <v>0</v>
      </c>
      <c r="BC111" s="19">
        <f>($J111="Bell Curve")*(_xlfn.NORM.DIST(AND(BC$4&gt;=$E111,BC$4&lt;=$G111)*(BC$4-$E111+1),$I111/2,$L111,TRUE)-_xlfn.NORM.DIST(AND(BC$4&gt;=$E111,BC$4&lt;=$G111)*(BB$4-$E111+1),$I111/2,$L111,TRUE))/(1-2*_xlfn.NORM.DIST(0,$I111/2,$L111,TRUE))*$C111+($J111="Steady Growth")*(AND(BC$4&gt;=$E111,BC$4&lt;=$G111)*((BC$4-$E111+1)/($I111*($I111+1)/2)*$C111))+($J111="custom")*CustomCF!AV111</f>
        <v>0</v>
      </c>
      <c r="BD111" s="19">
        <f>($J111="Bell Curve")*(_xlfn.NORM.DIST(AND(BD$4&gt;=$E111,BD$4&lt;=$G111)*(BD$4-$E111+1),$I111/2,$L111,TRUE)-_xlfn.NORM.DIST(AND(BD$4&gt;=$E111,BD$4&lt;=$G111)*(BC$4-$E111+1),$I111/2,$L111,TRUE))/(1-2*_xlfn.NORM.DIST(0,$I111/2,$L111,TRUE))*$C111+($J111="Steady Growth")*(AND(BD$4&gt;=$E111,BD$4&lt;=$G111)*((BD$4-$E111+1)/($I111*($I111+1)/2)*$C111))+($J111="custom")*CustomCF!AW111</f>
        <v>0</v>
      </c>
      <c r="BE111" s="19">
        <f>($J111="Bell Curve")*(_xlfn.NORM.DIST(AND(BE$4&gt;=$E111,BE$4&lt;=$G111)*(BE$4-$E111+1),$I111/2,$L111,TRUE)-_xlfn.NORM.DIST(AND(BE$4&gt;=$E111,BE$4&lt;=$G111)*(BD$4-$E111+1),$I111/2,$L111,TRUE))/(1-2*_xlfn.NORM.DIST(0,$I111/2,$L111,TRUE))*$C111+($J111="Steady Growth")*(AND(BE$4&gt;=$E111,BE$4&lt;=$G111)*((BE$4-$E111+1)/($I111*($I111+1)/2)*$C111))+($J111="custom")*CustomCF!AX111</f>
        <v>0</v>
      </c>
      <c r="BF111" s="19">
        <f>($J111="Bell Curve")*(_xlfn.NORM.DIST(AND(BF$4&gt;=$E111,BF$4&lt;=$G111)*(BF$4-$E111+1),$I111/2,$L111,TRUE)-_xlfn.NORM.DIST(AND(BF$4&gt;=$E111,BF$4&lt;=$G111)*(BE$4-$E111+1),$I111/2,$L111,TRUE))/(1-2*_xlfn.NORM.DIST(0,$I111/2,$L111,TRUE))*$C111+($J111="Steady Growth")*(AND(BF$4&gt;=$E111,BF$4&lt;=$G111)*((BF$4-$E111+1)/($I111*($I111+1)/2)*$C111))+($J111="custom")*CustomCF!AY111</f>
        <v>0</v>
      </c>
      <c r="BG111" s="19">
        <f>($J111="Bell Curve")*(_xlfn.NORM.DIST(AND(BG$4&gt;=$E111,BG$4&lt;=$G111)*(BG$4-$E111+1),$I111/2,$L111,TRUE)-_xlfn.NORM.DIST(AND(BG$4&gt;=$E111,BG$4&lt;=$G111)*(BF$4-$E111+1),$I111/2,$L111,TRUE))/(1-2*_xlfn.NORM.DIST(0,$I111/2,$L111,TRUE))*$C111+($J111="Steady Growth")*(AND(BG$4&gt;=$E111,BG$4&lt;=$G111)*((BG$4-$E111+1)/($I111*($I111+1)/2)*$C111))+($J111="custom")*CustomCF!AZ111</f>
        <v>0</v>
      </c>
      <c r="BH111" s="19">
        <f>($J111="Bell Curve")*(_xlfn.NORM.DIST(AND(BH$4&gt;=$E111,BH$4&lt;=$G111)*(BH$4-$E111+1),$I111/2,$L111,TRUE)-_xlfn.NORM.DIST(AND(BH$4&gt;=$E111,BH$4&lt;=$G111)*(BG$4-$E111+1),$I111/2,$L111,TRUE))/(1-2*_xlfn.NORM.DIST(0,$I111/2,$L111,TRUE))*$C111+($J111="Steady Growth")*(AND(BH$4&gt;=$E111,BH$4&lt;=$G111)*((BH$4-$E111+1)/($I111*($I111+1)/2)*$C111))+($J111="custom")*CustomCF!BA111</f>
        <v>0</v>
      </c>
      <c r="BI111" s="19">
        <f>($J111="Bell Curve")*(_xlfn.NORM.DIST(AND(BI$4&gt;=$E111,BI$4&lt;=$G111)*(BI$4-$E111+1),$I111/2,$L111,TRUE)-_xlfn.NORM.DIST(AND(BI$4&gt;=$E111,BI$4&lt;=$G111)*(BH$4-$E111+1),$I111/2,$L111,TRUE))/(1-2*_xlfn.NORM.DIST(0,$I111/2,$L111,TRUE))*$C111+($J111="Steady Growth")*(AND(BI$4&gt;=$E111,BI$4&lt;=$G111)*((BI$4-$E111+1)/($I111*($I111+1)/2)*$C111))+($J111="custom")*CustomCF!BB111</f>
        <v>0</v>
      </c>
      <c r="BJ111" s="19">
        <f>($J111="Bell Curve")*(_xlfn.NORM.DIST(AND(BJ$4&gt;=$E111,BJ$4&lt;=$G111)*(BJ$4-$E111+1),$I111/2,$L111,TRUE)-_xlfn.NORM.DIST(AND(BJ$4&gt;=$E111,BJ$4&lt;=$G111)*(BI$4-$E111+1),$I111/2,$L111,TRUE))/(1-2*_xlfn.NORM.DIST(0,$I111/2,$L111,TRUE))*$C111+($J111="Steady Growth")*(AND(BJ$4&gt;=$E111,BJ$4&lt;=$G111)*((BJ$4-$E111+1)/($I111*($I111+1)/2)*$C111))+($J111="custom")*CustomCF!BC111</f>
        <v>0</v>
      </c>
      <c r="BK111" s="19">
        <f>($J111="Bell Curve")*(_xlfn.NORM.DIST(AND(BK$4&gt;=$E111,BK$4&lt;=$G111)*(BK$4-$E111+1),$I111/2,$L111,TRUE)-_xlfn.NORM.DIST(AND(BK$4&gt;=$E111,BK$4&lt;=$G111)*(BJ$4-$E111+1),$I111/2,$L111,TRUE))/(1-2*_xlfn.NORM.DIST(0,$I111/2,$L111,TRUE))*$C111+($J111="Steady Growth")*(AND(BK$4&gt;=$E111,BK$4&lt;=$G111)*((BK$4-$E111+1)/($I111*($I111+1)/2)*$C111))+($J111="custom")*CustomCF!BD111</f>
        <v>0</v>
      </c>
      <c r="BL111" s="19">
        <f>($J111="Bell Curve")*(_xlfn.NORM.DIST(AND(BL$4&gt;=$E111,BL$4&lt;=$G111)*(BL$4-$E111+1),$I111/2,$L111,TRUE)-_xlfn.NORM.DIST(AND(BL$4&gt;=$E111,BL$4&lt;=$G111)*(BK$4-$E111+1),$I111/2,$L111,TRUE))/(1-2*_xlfn.NORM.DIST(0,$I111/2,$L111,TRUE))*$C111+($J111="Steady Growth")*(AND(BL$4&gt;=$E111,BL$4&lt;=$G111)*((BL$4-$E111+1)/($I111*($I111+1)/2)*$C111))+($J111="custom")*CustomCF!BE111</f>
        <v>0</v>
      </c>
      <c r="BM111" s="19">
        <f>($J111="Bell Curve")*(_xlfn.NORM.DIST(AND(BM$4&gt;=$E111,BM$4&lt;=$G111)*(BM$4-$E111+1),$I111/2,$L111,TRUE)-_xlfn.NORM.DIST(AND(BM$4&gt;=$E111,BM$4&lt;=$G111)*(BL$4-$E111+1),$I111/2,$L111,TRUE))/(1-2*_xlfn.NORM.DIST(0,$I111/2,$L111,TRUE))*$C111+($J111="Steady Growth")*(AND(BM$4&gt;=$E111,BM$4&lt;=$G111)*((BM$4-$E111+1)/($I111*($I111+1)/2)*$C111))+($J111="custom")*CustomCF!BF111</f>
        <v>0</v>
      </c>
      <c r="BN111" s="19">
        <f>($J111="Bell Curve")*(_xlfn.NORM.DIST(AND(BN$4&gt;=$E111,BN$4&lt;=$G111)*(BN$4-$E111+1),$I111/2,$L111,TRUE)-_xlfn.NORM.DIST(AND(BN$4&gt;=$E111,BN$4&lt;=$G111)*(BM$4-$E111+1),$I111/2,$L111,TRUE))/(1-2*_xlfn.NORM.DIST(0,$I111/2,$L111,TRUE))*$C111+($J111="Steady Growth")*(AND(BN$4&gt;=$E111,BN$4&lt;=$G111)*((BN$4-$E111+1)/($I111*($I111+1)/2)*$C111))+($J111="custom")*CustomCF!BG111</f>
        <v>0</v>
      </c>
      <c r="BO111" s="19">
        <f>($J111="Bell Curve")*(_xlfn.NORM.DIST(AND(BO$4&gt;=$E111,BO$4&lt;=$G111)*(BO$4-$E111+1),$I111/2,$L111,TRUE)-_xlfn.NORM.DIST(AND(BO$4&gt;=$E111,BO$4&lt;=$G111)*(BN$4-$E111+1),$I111/2,$L111,TRUE))/(1-2*_xlfn.NORM.DIST(0,$I111/2,$L111,TRUE))*$C111+($J111="Steady Growth")*(AND(BO$4&gt;=$E111,BO$4&lt;=$G111)*((BO$4-$E111+1)/($I111*($I111+1)/2)*$C111))+($J111="custom")*CustomCF!BH111</f>
        <v>0</v>
      </c>
      <c r="BP111" s="19">
        <f>($J111="Bell Curve")*(_xlfn.NORM.DIST(AND(BP$4&gt;=$E111,BP$4&lt;=$G111)*(BP$4-$E111+1),$I111/2,$L111,TRUE)-_xlfn.NORM.DIST(AND(BP$4&gt;=$E111,BP$4&lt;=$G111)*(BO$4-$E111+1),$I111/2,$L111,TRUE))/(1-2*_xlfn.NORM.DIST(0,$I111/2,$L111,TRUE))*$C111+($J111="Steady Growth")*(AND(BP$4&gt;=$E111,BP$4&lt;=$G111)*((BP$4-$E111+1)/($I111*($I111+1)/2)*$C111))+($J111="custom")*CustomCF!BI111</f>
        <v>0</v>
      </c>
      <c r="BQ111" s="19">
        <f>($J111="Bell Curve")*(_xlfn.NORM.DIST(AND(BQ$4&gt;=$E111,BQ$4&lt;=$G111)*(BQ$4-$E111+1),$I111/2,$L111,TRUE)-_xlfn.NORM.DIST(AND(BQ$4&gt;=$E111,BQ$4&lt;=$G111)*(BP$4-$E111+1),$I111/2,$L111,TRUE))/(1-2*_xlfn.NORM.DIST(0,$I111/2,$L111,TRUE))*$C111+($J111="Steady Growth")*(AND(BQ$4&gt;=$E111,BQ$4&lt;=$G111)*((BQ$4-$E111+1)/($I111*($I111+1)/2)*$C111))+($J111="custom")*CustomCF!BJ111</f>
        <v>0</v>
      </c>
      <c r="BR111" s="19">
        <f>($J111="Bell Curve")*(_xlfn.NORM.DIST(AND(BR$4&gt;=$E111,BR$4&lt;=$G111)*(BR$4-$E111+1),$I111/2,$L111,TRUE)-_xlfn.NORM.DIST(AND(BR$4&gt;=$E111,BR$4&lt;=$G111)*(BQ$4-$E111+1),$I111/2,$L111,TRUE))/(1-2*_xlfn.NORM.DIST(0,$I111/2,$L111,TRUE))*$C111+($J111="Steady Growth")*(AND(BR$4&gt;=$E111,BR$4&lt;=$G111)*((BR$4-$E111+1)/($I111*($I111+1)/2)*$C111))+($J111="custom")*CustomCF!BK111</f>
        <v>0</v>
      </c>
      <c r="BS111" s="19">
        <f>($J111="Bell Curve")*(_xlfn.NORM.DIST(AND(BS$4&gt;=$E111,BS$4&lt;=$G111)*(BS$4-$E111+1),$I111/2,$L111,TRUE)-_xlfn.NORM.DIST(AND(BS$4&gt;=$E111,BS$4&lt;=$G111)*(BR$4-$E111+1),$I111/2,$L111,TRUE))/(1-2*_xlfn.NORM.DIST(0,$I111/2,$L111,TRUE))*$C111+($J111="Steady Growth")*(AND(BS$4&gt;=$E111,BS$4&lt;=$G111)*((BS$4-$E111+1)/($I111*($I111+1)/2)*$C111))+($J111="custom")*CustomCF!BL111</f>
        <v>0</v>
      </c>
      <c r="BT111" s="19">
        <f>($J111="Bell Curve")*(_xlfn.NORM.DIST(AND(BT$4&gt;=$E111,BT$4&lt;=$G111)*(BT$4-$E111+1),$I111/2,$L111,TRUE)-_xlfn.NORM.DIST(AND(BT$4&gt;=$E111,BT$4&lt;=$G111)*(BS$4-$E111+1),$I111/2,$L111,TRUE))/(1-2*_xlfn.NORM.DIST(0,$I111/2,$L111,TRUE))*$C111+($J111="Steady Growth")*(AND(BT$4&gt;=$E111,BT$4&lt;=$G111)*((BT$4-$E111+1)/($I111*($I111+1)/2)*$C111))+($J111="custom")*CustomCF!BM111</f>
        <v>0</v>
      </c>
      <c r="BU111" s="19">
        <f>($J111="Bell Curve")*(_xlfn.NORM.DIST(AND(BU$4&gt;=$E111,BU$4&lt;=$G111)*(BU$4-$E111+1),$I111/2,$L111,TRUE)-_xlfn.NORM.DIST(AND(BU$4&gt;=$E111,BU$4&lt;=$G111)*(BT$4-$E111+1),$I111/2,$L111,TRUE))/(1-2*_xlfn.NORM.DIST(0,$I111/2,$L111,TRUE))*$C111+($J111="Steady Growth")*(AND(BU$4&gt;=$E111,BU$4&lt;=$G111)*((BU$4-$E111+1)/($I111*($I111+1)/2)*$C111))+($J111="custom")*CustomCF!BN111</f>
        <v>0</v>
      </c>
      <c r="BV111" s="19">
        <f>($J111="Bell Curve")*(_xlfn.NORM.DIST(AND(BV$4&gt;=$E111,BV$4&lt;=$G111)*(BV$4-$E111+1),$I111/2,$L111,TRUE)-_xlfn.NORM.DIST(AND(BV$4&gt;=$E111,BV$4&lt;=$G111)*(BU$4-$E111+1),$I111/2,$L111,TRUE))/(1-2*_xlfn.NORM.DIST(0,$I111/2,$L111,TRUE))*$C111+($J111="Steady Growth")*(AND(BV$4&gt;=$E111,BV$4&lt;=$G111)*((BV$4-$E111+1)/($I111*($I111+1)/2)*$C111))+($J111="custom")*CustomCF!BO111</f>
        <v>0</v>
      </c>
      <c r="BW111" s="19">
        <f>($J111="Bell Curve")*(_xlfn.NORM.DIST(AND(BW$4&gt;=$E111,BW$4&lt;=$G111)*(BW$4-$E111+1),$I111/2,$L111,TRUE)-_xlfn.NORM.DIST(AND(BW$4&gt;=$E111,BW$4&lt;=$G111)*(BV$4-$E111+1),$I111/2,$L111,TRUE))/(1-2*_xlfn.NORM.DIST(0,$I111/2,$L111,TRUE))*$C111+($J111="Steady Growth")*(AND(BW$4&gt;=$E111,BW$4&lt;=$G111)*((BW$4-$E111+1)/($I111*($I111+1)/2)*$C111))+($J111="custom")*CustomCF!BP111</f>
        <v>0</v>
      </c>
      <c r="BX111" s="19">
        <f>($J111="Bell Curve")*(_xlfn.NORM.DIST(AND(BX$4&gt;=$E111,BX$4&lt;=$G111)*(BX$4-$E111+1),$I111/2,$L111,TRUE)-_xlfn.NORM.DIST(AND(BX$4&gt;=$E111,BX$4&lt;=$G111)*(BW$4-$E111+1),$I111/2,$L111,TRUE))/(1-2*_xlfn.NORM.DIST(0,$I111/2,$L111,TRUE))*$C111+($J111="Steady Growth")*(AND(BX$4&gt;=$E111,BX$4&lt;=$G111)*((BX$4-$E111+1)/($I111*($I111+1)/2)*$C111))+($J111="custom")*CustomCF!BQ111</f>
        <v>0</v>
      </c>
      <c r="BY111" s="19">
        <f>($J111="Bell Curve")*(_xlfn.NORM.DIST(AND(BY$4&gt;=$E111,BY$4&lt;=$G111)*(BY$4-$E111+1),$I111/2,$L111,TRUE)-_xlfn.NORM.DIST(AND(BY$4&gt;=$E111,BY$4&lt;=$G111)*(BX$4-$E111+1),$I111/2,$L111,TRUE))/(1-2*_xlfn.NORM.DIST(0,$I111/2,$L111,TRUE))*$C111+($J111="Steady Growth")*(AND(BY$4&gt;=$E111,BY$4&lt;=$G111)*((BY$4-$E111+1)/($I111*($I111+1)/2)*$C111))+($J111="custom")*CustomCF!BR111</f>
        <v>0</v>
      </c>
      <c r="BZ111" s="19">
        <f>($J111="Bell Curve")*(_xlfn.NORM.DIST(AND(BZ$4&gt;=$E111,BZ$4&lt;=$G111)*(BZ$4-$E111+1),$I111/2,$L111,TRUE)-_xlfn.NORM.DIST(AND(BZ$4&gt;=$E111,BZ$4&lt;=$G111)*(BY$4-$E111+1),$I111/2,$L111,TRUE))/(1-2*_xlfn.NORM.DIST(0,$I111/2,$L111,TRUE))*$C111+($J111="Steady Growth")*(AND(BZ$4&gt;=$E111,BZ$4&lt;=$G111)*((BZ$4-$E111+1)/($I111*($I111+1)/2)*$C111))+($J111="custom")*CustomCF!BS111</f>
        <v>0</v>
      </c>
      <c r="CA111" s="19">
        <f>($J111="Bell Curve")*(_xlfn.NORM.DIST(AND(CA$4&gt;=$E111,CA$4&lt;=$G111)*(CA$4-$E111+1),$I111/2,$L111,TRUE)-_xlfn.NORM.DIST(AND(CA$4&gt;=$E111,CA$4&lt;=$G111)*(BZ$4-$E111+1),$I111/2,$L111,TRUE))/(1-2*_xlfn.NORM.DIST(0,$I111/2,$L111,TRUE))*$C111+($J111="Steady Growth")*(AND(CA$4&gt;=$E111,CA$4&lt;=$G111)*((CA$4-$E111+1)/($I111*($I111+1)/2)*$C111))+($J111="custom")*CustomCF!BT111</f>
        <v>0</v>
      </c>
      <c r="CB111" s="19">
        <f>($J111="Bell Curve")*(_xlfn.NORM.DIST(AND(CB$4&gt;=$E111,CB$4&lt;=$G111)*(CB$4-$E111+1),$I111/2,$L111,TRUE)-_xlfn.NORM.DIST(AND(CB$4&gt;=$E111,CB$4&lt;=$G111)*(CA$4-$E111+1),$I111/2,$L111,TRUE))/(1-2*_xlfn.NORM.DIST(0,$I111/2,$L111,TRUE))*$C111+($J111="Steady Growth")*(AND(CB$4&gt;=$E111,CB$4&lt;=$G111)*((CB$4-$E111+1)/($I111*($I111+1)/2)*$C111))+($J111="custom")*CustomCF!BU111</f>
        <v>0</v>
      </c>
      <c r="CC111" s="19">
        <f>($J111="Bell Curve")*(_xlfn.NORM.DIST(AND(CC$4&gt;=$E111,CC$4&lt;=$G111)*(CC$4-$E111+1),$I111/2,$L111,TRUE)-_xlfn.NORM.DIST(AND(CC$4&gt;=$E111,CC$4&lt;=$G111)*(CB$4-$E111+1),$I111/2,$L111,TRUE))/(1-2*_xlfn.NORM.DIST(0,$I111/2,$L111,TRUE))*$C111+($J111="Steady Growth")*(AND(CC$4&gt;=$E111,CC$4&lt;=$G111)*((CC$4-$E111+1)/($I111*($I111+1)/2)*$C111))+($J111="custom")*CustomCF!BV111</f>
        <v>0</v>
      </c>
      <c r="CD111" s="19">
        <f>($J111="Bell Curve")*(_xlfn.NORM.DIST(AND(CD$4&gt;=$E111,CD$4&lt;=$G111)*(CD$4-$E111+1),$I111/2,$L111,TRUE)-_xlfn.NORM.DIST(AND(CD$4&gt;=$E111,CD$4&lt;=$G111)*(CC$4-$E111+1),$I111/2,$L111,TRUE))/(1-2*_xlfn.NORM.DIST(0,$I111/2,$L111,TRUE))*$C111+($J111="Steady Growth")*(AND(CD$4&gt;=$E111,CD$4&lt;=$G111)*((CD$4-$E111+1)/($I111*($I111+1)/2)*$C111))+($J111="custom")*CustomCF!BW111</f>
        <v>0</v>
      </c>
      <c r="CE111" s="19">
        <f>($J111="Bell Curve")*(_xlfn.NORM.DIST(AND(CE$4&gt;=$E111,CE$4&lt;=$G111)*(CE$4-$E111+1),$I111/2,$L111,TRUE)-_xlfn.NORM.DIST(AND(CE$4&gt;=$E111,CE$4&lt;=$G111)*(CD$4-$E111+1),$I111/2,$L111,TRUE))/(1-2*_xlfn.NORM.DIST(0,$I111/2,$L111,TRUE))*$C111+($J111="Steady Growth")*(AND(CE$4&gt;=$E111,CE$4&lt;=$G111)*((CE$4-$E111+1)/($I111*($I111+1)/2)*$C111))+($J111="custom")*CustomCF!BX111</f>
        <v>0</v>
      </c>
      <c r="CF111" s="19">
        <f>($J111="Bell Curve")*(_xlfn.NORM.DIST(AND(CF$4&gt;=$E111,CF$4&lt;=$G111)*(CF$4-$E111+1),$I111/2,$L111,TRUE)-_xlfn.NORM.DIST(AND(CF$4&gt;=$E111,CF$4&lt;=$G111)*(CE$4-$E111+1),$I111/2,$L111,TRUE))/(1-2*_xlfn.NORM.DIST(0,$I111/2,$L111,TRUE))*$C111+($J111="Steady Growth")*(AND(CF$4&gt;=$E111,CF$4&lt;=$G111)*((CF$4-$E111+1)/($I111*($I111+1)/2)*$C111))+($J111="custom")*CustomCF!BY111</f>
        <v>0</v>
      </c>
      <c r="CG111" s="19">
        <f>($J111="Bell Curve")*(_xlfn.NORM.DIST(AND(CG$4&gt;=$E111,CG$4&lt;=$G111)*(CG$4-$E111+1),$I111/2,$L111,TRUE)-_xlfn.NORM.DIST(AND(CG$4&gt;=$E111,CG$4&lt;=$G111)*(CF$4-$E111+1),$I111/2,$L111,TRUE))/(1-2*_xlfn.NORM.DIST(0,$I111/2,$L111,TRUE))*$C111+($J111="Steady Growth")*(AND(CG$4&gt;=$E111,CG$4&lt;=$G111)*((CG$4-$E111+1)/($I111*($I111+1)/2)*$C111))+($J111="custom")*CustomCF!BZ111</f>
        <v>0</v>
      </c>
      <c r="CH111" s="19">
        <f>($J111="Bell Curve")*(_xlfn.NORM.DIST(AND(CH$4&gt;=$E111,CH$4&lt;=$G111)*(CH$4-$E111+1),$I111/2,$L111,TRUE)-_xlfn.NORM.DIST(AND(CH$4&gt;=$E111,CH$4&lt;=$G111)*(CG$4-$E111+1),$I111/2,$L111,TRUE))/(1-2*_xlfn.NORM.DIST(0,$I111/2,$L111,TRUE))*$C111+($J111="Steady Growth")*(AND(CH$4&gt;=$E111,CH$4&lt;=$G111)*((CH$4-$E111+1)/($I111*($I111+1)/2)*$C111))+($J111="custom")*CustomCF!CA111</f>
        <v>0</v>
      </c>
      <c r="CI111" s="19">
        <f>($J111="Bell Curve")*(_xlfn.NORM.DIST(AND(CI$4&gt;=$E111,CI$4&lt;=$G111)*(CI$4-$E111+1),$I111/2,$L111,TRUE)-_xlfn.NORM.DIST(AND(CI$4&gt;=$E111,CI$4&lt;=$G111)*(CH$4-$E111+1),$I111/2,$L111,TRUE))/(1-2*_xlfn.NORM.DIST(0,$I111/2,$L111,TRUE))*$C111+($J111="Steady Growth")*(AND(CI$4&gt;=$E111,CI$4&lt;=$G111)*((CI$4-$E111+1)/($I111*($I111+1)/2)*$C111))+($J111="custom")*CustomCF!CB111</f>
        <v>0</v>
      </c>
      <c r="CJ111" s="19">
        <f>($J111="Bell Curve")*(_xlfn.NORM.DIST(AND(CJ$4&gt;=$E111,CJ$4&lt;=$G111)*(CJ$4-$E111+1),$I111/2,$L111,TRUE)-_xlfn.NORM.DIST(AND(CJ$4&gt;=$E111,CJ$4&lt;=$G111)*(CI$4-$E111+1),$I111/2,$L111,TRUE))/(1-2*_xlfn.NORM.DIST(0,$I111/2,$L111,TRUE))*$C111+($J111="Steady Growth")*(AND(CJ$4&gt;=$E111,CJ$4&lt;=$G111)*((CJ$4-$E111+1)/($I111*($I111+1)/2)*$C111))+($J111="custom")*CustomCF!CC111</f>
        <v>0</v>
      </c>
      <c r="CK111" s="19">
        <f>($J111="Bell Curve")*(_xlfn.NORM.DIST(AND(CK$4&gt;=$E111,CK$4&lt;=$G111)*(CK$4-$E111+1),$I111/2,$L111,TRUE)-_xlfn.NORM.DIST(AND(CK$4&gt;=$E111,CK$4&lt;=$G111)*(CJ$4-$E111+1),$I111/2,$L111,TRUE))/(1-2*_xlfn.NORM.DIST(0,$I111/2,$L111,TRUE))*$C111+($J111="Steady Growth")*(AND(CK$4&gt;=$E111,CK$4&lt;=$G111)*((CK$4-$E111+1)/($I111*($I111+1)/2)*$C111))+($J111="custom")*CustomCF!CD111</f>
        <v>0</v>
      </c>
      <c r="CL111" s="19">
        <f>($J111="Bell Curve")*(_xlfn.NORM.DIST(AND(CL$4&gt;=$E111,CL$4&lt;=$G111)*(CL$4-$E111+1),$I111/2,$L111,TRUE)-_xlfn.NORM.DIST(AND(CL$4&gt;=$E111,CL$4&lt;=$G111)*(CK$4-$E111+1),$I111/2,$L111,TRUE))/(1-2*_xlfn.NORM.DIST(0,$I111/2,$L111,TRUE))*$C111+($J111="Steady Growth")*(AND(CL$4&gt;=$E111,CL$4&lt;=$G111)*((CL$4-$E111+1)/($I111*($I111+1)/2)*$C111))+($J111="custom")*CustomCF!CE111</f>
        <v>0</v>
      </c>
      <c r="CM111" s="19">
        <f>($J111="Bell Curve")*(_xlfn.NORM.DIST(AND(CM$4&gt;=$E111,CM$4&lt;=$G111)*(CM$4-$E111+1),$I111/2,$L111,TRUE)-_xlfn.NORM.DIST(AND(CM$4&gt;=$E111,CM$4&lt;=$G111)*(CL$4-$E111+1),$I111/2,$L111,TRUE))/(1-2*_xlfn.NORM.DIST(0,$I111/2,$L111,TRUE))*$C111+($J111="Steady Growth")*(AND(CM$4&gt;=$E111,CM$4&lt;=$G111)*((CM$4-$E111+1)/($I111*($I111+1)/2)*$C111))+($J111="custom")*CustomCF!CF111</f>
        <v>0</v>
      </c>
      <c r="CN111" s="19">
        <f>($J111="Bell Curve")*(_xlfn.NORM.DIST(AND(CN$4&gt;=$E111,CN$4&lt;=$G111)*(CN$4-$E111+1),$I111/2,$L111,TRUE)-_xlfn.NORM.DIST(AND(CN$4&gt;=$E111,CN$4&lt;=$G111)*(CM$4-$E111+1),$I111/2,$L111,TRUE))/(1-2*_xlfn.NORM.DIST(0,$I111/2,$L111,TRUE))*$C111+($J111="Steady Growth")*(AND(CN$4&gt;=$E111,CN$4&lt;=$G111)*((CN$4-$E111+1)/($I111*($I111+1)/2)*$C111))+($J111="custom")*CustomCF!CG111</f>
        <v>0</v>
      </c>
      <c r="CO111" s="19">
        <f>($J111="Bell Curve")*(_xlfn.NORM.DIST(AND(CO$4&gt;=$E111,CO$4&lt;=$G111)*(CO$4-$E111+1),$I111/2,$L111,TRUE)-_xlfn.NORM.DIST(AND(CO$4&gt;=$E111,CO$4&lt;=$G111)*(CN$4-$E111+1),$I111/2,$L111,TRUE))/(1-2*_xlfn.NORM.DIST(0,$I111/2,$L111,TRUE))*$C111+($J111="Steady Growth")*(AND(CO$4&gt;=$E111,CO$4&lt;=$G111)*((CO$4-$E111+1)/($I111*($I111+1)/2)*$C111))+($J111="custom")*CustomCF!CH111</f>
        <v>0</v>
      </c>
      <c r="CP111" s="19">
        <f>($J111="Bell Curve")*(_xlfn.NORM.DIST(AND(CP$4&gt;=$E111,CP$4&lt;=$G111)*(CP$4-$E111+1),$I111/2,$L111,TRUE)-_xlfn.NORM.DIST(AND(CP$4&gt;=$E111,CP$4&lt;=$G111)*(CO$4-$E111+1),$I111/2,$L111,TRUE))/(1-2*_xlfn.NORM.DIST(0,$I111/2,$L111,TRUE))*$C111+($J111="Steady Growth")*(AND(CP$4&gt;=$E111,CP$4&lt;=$G111)*((CP$4-$E111+1)/($I111*($I111+1)/2)*$C111))+($J111="custom")*CustomCF!CI111</f>
        <v>0</v>
      </c>
      <c r="CQ111" s="19">
        <f>($J111="Bell Curve")*(_xlfn.NORM.DIST(AND(CQ$4&gt;=$E111,CQ$4&lt;=$G111)*(CQ$4-$E111+1),$I111/2,$L111,TRUE)-_xlfn.NORM.DIST(AND(CQ$4&gt;=$E111,CQ$4&lt;=$G111)*(CP$4-$E111+1),$I111/2,$L111,TRUE))/(1-2*_xlfn.NORM.DIST(0,$I111/2,$L111,TRUE))*$C111+($J111="Steady Growth")*(AND(CQ$4&gt;=$E111,CQ$4&lt;=$G111)*((CQ$4-$E111+1)/($I111*($I111+1)/2)*$C111))+($J111="custom")*CustomCF!CJ111</f>
        <v>0</v>
      </c>
      <c r="CR111" s="19">
        <f>($J111="Bell Curve")*(_xlfn.NORM.DIST(AND(CR$4&gt;=$E111,CR$4&lt;=$G111)*(CR$4-$E111+1),$I111/2,$L111,TRUE)-_xlfn.NORM.DIST(AND(CR$4&gt;=$E111,CR$4&lt;=$G111)*(CQ$4-$E111+1),$I111/2,$L111,TRUE))/(1-2*_xlfn.NORM.DIST(0,$I111/2,$L111,TRUE))*$C111+($J111="Steady Growth")*(AND(CR$4&gt;=$E111,CR$4&lt;=$G111)*((CR$4-$E111+1)/($I111*($I111+1)/2)*$C111))+($J111="custom")*CustomCF!CK111</f>
        <v>0</v>
      </c>
      <c r="CS111" s="19">
        <f>($J111="Bell Curve")*(_xlfn.NORM.DIST(AND(CS$4&gt;=$E111,CS$4&lt;=$G111)*(CS$4-$E111+1),$I111/2,$L111,TRUE)-_xlfn.NORM.DIST(AND(CS$4&gt;=$E111,CS$4&lt;=$G111)*(CR$4-$E111+1),$I111/2,$L111,TRUE))/(1-2*_xlfn.NORM.DIST(0,$I111/2,$L111,TRUE))*$C111+($J111="Steady Growth")*(AND(CS$4&gt;=$E111,CS$4&lt;=$G111)*((CS$4-$E111+1)/($I111*($I111+1)/2)*$C111))+($J111="custom")*CustomCF!CL111</f>
        <v>0</v>
      </c>
      <c r="CT111" s="19">
        <f>($J111="Bell Curve")*(_xlfn.NORM.DIST(AND(CT$4&gt;=$E111,CT$4&lt;=$G111)*(CT$4-$E111+1),$I111/2,$L111,TRUE)-_xlfn.NORM.DIST(AND(CT$4&gt;=$E111,CT$4&lt;=$G111)*(CS$4-$E111+1),$I111/2,$L111,TRUE))/(1-2*_xlfn.NORM.DIST(0,$I111/2,$L111,TRUE))*$C111+($J111="Steady Growth")*(AND(CT$4&gt;=$E111,CT$4&lt;=$G111)*((CT$4-$E111+1)/($I111*($I111+1)/2)*$C111))+($J111="custom")*CustomCF!CM111</f>
        <v>0</v>
      </c>
      <c r="CU111" s="19">
        <f>($J111="Bell Curve")*(_xlfn.NORM.DIST(AND(CU$4&gt;=$E111,CU$4&lt;=$G111)*(CU$4-$E111+1),$I111/2,$L111,TRUE)-_xlfn.NORM.DIST(AND(CU$4&gt;=$E111,CU$4&lt;=$G111)*(CT$4-$E111+1),$I111/2,$L111,TRUE))/(1-2*_xlfn.NORM.DIST(0,$I111/2,$L111,TRUE))*$C111+($J111="Steady Growth")*(AND(CU$4&gt;=$E111,CU$4&lt;=$G111)*((CU$4-$E111+1)/($I111*($I111+1)/2)*$C111))+($J111="custom")*CustomCF!CN111</f>
        <v>0</v>
      </c>
      <c r="CV111" s="19">
        <f>($J111="Bell Curve")*(_xlfn.NORM.DIST(AND(CV$4&gt;=$E111,CV$4&lt;=$G111)*(CV$4-$E111+1),$I111/2,$L111,TRUE)-_xlfn.NORM.DIST(AND(CV$4&gt;=$E111,CV$4&lt;=$G111)*(CU$4-$E111+1),$I111/2,$L111,TRUE))/(1-2*_xlfn.NORM.DIST(0,$I111/2,$L111,TRUE))*$C111+($J111="Steady Growth")*(AND(CV$4&gt;=$E111,CV$4&lt;=$G111)*((CV$4-$E111+1)/($I111*($I111+1)/2)*$C111))+($J111="custom")*CustomCF!CO111</f>
        <v>0</v>
      </c>
      <c r="CW111" s="19">
        <f>($J111="Bell Curve")*(_xlfn.NORM.DIST(AND(CW$4&gt;=$E111,CW$4&lt;=$G111)*(CW$4-$E111+1),$I111/2,$L111,TRUE)-_xlfn.NORM.DIST(AND(CW$4&gt;=$E111,CW$4&lt;=$G111)*(CV$4-$E111+1),$I111/2,$L111,TRUE))/(1-2*_xlfn.NORM.DIST(0,$I111/2,$L111,TRUE))*$C111+($J111="Steady Growth")*(AND(CW$4&gt;=$E111,CW$4&lt;=$G111)*((CW$4-$E111+1)/($I111*($I111+1)/2)*$C111))+($J111="custom")*CustomCF!CP111</f>
        <v>0</v>
      </c>
      <c r="CX111" s="19">
        <f>($J111="Bell Curve")*(_xlfn.NORM.DIST(AND(CX$4&gt;=$E111,CX$4&lt;=$G111)*(CX$4-$E111+1),$I111/2,$L111,TRUE)-_xlfn.NORM.DIST(AND(CX$4&gt;=$E111,CX$4&lt;=$G111)*(CW$4-$E111+1),$I111/2,$L111,TRUE))/(1-2*_xlfn.NORM.DIST(0,$I111/2,$L111,TRUE))*$C111+($J111="Steady Growth")*(AND(CX$4&gt;=$E111,CX$4&lt;=$G111)*((CX$4-$E111+1)/($I111*($I111+1)/2)*$C111))+($J111="custom")*CustomCF!CQ111</f>
        <v>0</v>
      </c>
      <c r="CY111" s="19">
        <f>($J111="Bell Curve")*(_xlfn.NORM.DIST(AND(CY$4&gt;=$E111,CY$4&lt;=$G111)*(CY$4-$E111+1),$I111/2,$L111,TRUE)-_xlfn.NORM.DIST(AND(CY$4&gt;=$E111,CY$4&lt;=$G111)*(CX$4-$E111+1),$I111/2,$L111,TRUE))/(1-2*_xlfn.NORM.DIST(0,$I111/2,$L111,TRUE))*$C111+($J111="Steady Growth")*(AND(CY$4&gt;=$E111,CY$4&lt;=$G111)*((CY$4-$E111+1)/($I111*($I111+1)/2)*$C111))+($J111="custom")*CustomCF!CR111</f>
        <v>0</v>
      </c>
      <c r="CZ111" s="19">
        <f>($J111="Bell Curve")*(_xlfn.NORM.DIST(AND(CZ$4&gt;=$E111,CZ$4&lt;=$G111)*(CZ$4-$E111+1),$I111/2,$L111,TRUE)-_xlfn.NORM.DIST(AND(CZ$4&gt;=$E111,CZ$4&lt;=$G111)*(CY$4-$E111+1),$I111/2,$L111,TRUE))/(1-2*_xlfn.NORM.DIST(0,$I111/2,$L111,TRUE))*$C111+($J111="Steady Growth")*(AND(CZ$4&gt;=$E111,CZ$4&lt;=$G111)*((CZ$4-$E111+1)/($I111*($I111+1)/2)*$C111))+($J111="custom")*CustomCF!CS111</f>
        <v>0</v>
      </c>
      <c r="DA111" s="19">
        <f>($J111="Bell Curve")*(_xlfn.NORM.DIST(AND(DA$4&gt;=$E111,DA$4&lt;=$G111)*(DA$4-$E111+1),$I111/2,$L111,TRUE)-_xlfn.NORM.DIST(AND(DA$4&gt;=$E111,DA$4&lt;=$G111)*(CZ$4-$E111+1),$I111/2,$L111,TRUE))/(1-2*_xlfn.NORM.DIST(0,$I111/2,$L111,TRUE))*$C111+($J111="Steady Growth")*(AND(DA$4&gt;=$E111,DA$4&lt;=$G111)*((DA$4-$E111+1)/($I111*($I111+1)/2)*$C111))+($J111="custom")*CustomCF!CT111</f>
        <v>0</v>
      </c>
      <c r="DB111" s="19">
        <f>($J111="Bell Curve")*(_xlfn.NORM.DIST(AND(DB$4&gt;=$E111,DB$4&lt;=$G111)*(DB$4-$E111+1),$I111/2,$L111,TRUE)-_xlfn.NORM.DIST(AND(DB$4&gt;=$E111,DB$4&lt;=$G111)*(DA$4-$E111+1),$I111/2,$L111,TRUE))/(1-2*_xlfn.NORM.DIST(0,$I111/2,$L111,TRUE))*$C111+($J111="Steady Growth")*(AND(DB$4&gt;=$E111,DB$4&lt;=$G111)*((DB$4-$E111+1)/($I111*($I111+1)/2)*$C111))+($J111="custom")*CustomCF!CU111</f>
        <v>0</v>
      </c>
      <c r="DC111" s="19">
        <f>($J111="Bell Curve")*(_xlfn.NORM.DIST(AND(DC$4&gt;=$E111,DC$4&lt;=$G111)*(DC$4-$E111+1),$I111/2,$L111,TRUE)-_xlfn.NORM.DIST(AND(DC$4&gt;=$E111,DC$4&lt;=$G111)*(DB$4-$E111+1),$I111/2,$L111,TRUE))/(1-2*_xlfn.NORM.DIST(0,$I111/2,$L111,TRUE))*$C111+($J111="Steady Growth")*(AND(DC$4&gt;=$E111,DC$4&lt;=$G111)*((DC$4-$E111+1)/($I111*($I111+1)/2)*$C111))+($J111="custom")*CustomCF!CV111</f>
        <v>0</v>
      </c>
      <c r="DD111" s="19">
        <f>($J111="Bell Curve")*(_xlfn.NORM.DIST(AND(DD$4&gt;=$E111,DD$4&lt;=$G111)*(DD$4-$E111+1),$I111/2,$L111,TRUE)-_xlfn.NORM.DIST(AND(DD$4&gt;=$E111,DD$4&lt;=$G111)*(DC$4-$E111+1),$I111/2,$L111,TRUE))/(1-2*_xlfn.NORM.DIST(0,$I111/2,$L111,TRUE))*$C111+($J111="Steady Growth")*(AND(DD$4&gt;=$E111,DD$4&lt;=$G111)*((DD$4-$E111+1)/($I111*($I111+1)/2)*$C111))+($J111="custom")*CustomCF!CW111</f>
        <v>0</v>
      </c>
      <c r="DE111" s="19">
        <f>($J111="Bell Curve")*(_xlfn.NORM.DIST(AND(DE$4&gt;=$E111,DE$4&lt;=$G111)*(DE$4-$E111+1),$I111/2,$L111,TRUE)-_xlfn.NORM.DIST(AND(DE$4&gt;=$E111,DE$4&lt;=$G111)*(DD$4-$E111+1),$I111/2,$L111,TRUE))/(1-2*_xlfn.NORM.DIST(0,$I111/2,$L111,TRUE))*$C111+($J111="Steady Growth")*(AND(DE$4&gt;=$E111,DE$4&lt;=$G111)*((DE$4-$E111+1)/($I111*($I111+1)/2)*$C111))+($J111="custom")*CustomCF!CX111</f>
        <v>0</v>
      </c>
      <c r="DF111" s="19">
        <f>($J111="Bell Curve")*(_xlfn.NORM.DIST(AND(DF$4&gt;=$E111,DF$4&lt;=$G111)*(DF$4-$E111+1),$I111/2,$L111,TRUE)-_xlfn.NORM.DIST(AND(DF$4&gt;=$E111,DF$4&lt;=$G111)*(DE$4-$E111+1),$I111/2,$L111,TRUE))/(1-2*_xlfn.NORM.DIST(0,$I111/2,$L111,TRUE))*$C111+($J111="Steady Growth")*(AND(DF$4&gt;=$E111,DF$4&lt;=$G111)*((DF$4-$E111+1)/($I111*($I111+1)/2)*$C111))+($J111="custom")*CustomCF!CY111</f>
        <v>0</v>
      </c>
      <c r="DG111" s="19">
        <f>($J111="Bell Curve")*(_xlfn.NORM.DIST(AND(DG$4&gt;=$E111,DG$4&lt;=$G111)*(DG$4-$E111+1),$I111/2,$L111,TRUE)-_xlfn.NORM.DIST(AND(DG$4&gt;=$E111,DG$4&lt;=$G111)*(DF$4-$E111+1),$I111/2,$L111,TRUE))/(1-2*_xlfn.NORM.DIST(0,$I111/2,$L111,TRUE))*$C111+($J111="Steady Growth")*(AND(DG$4&gt;=$E111,DG$4&lt;=$G111)*((DG$4-$E111+1)/($I111*($I111+1)/2)*$C111))+($J111="custom")*CustomCF!CZ111</f>
        <v>0</v>
      </c>
      <c r="DH111" s="19">
        <f>($J111="Bell Curve")*(_xlfn.NORM.DIST(AND(DH$4&gt;=$E111,DH$4&lt;=$G111)*(DH$4-$E111+1),$I111/2,$L111,TRUE)-_xlfn.NORM.DIST(AND(DH$4&gt;=$E111,DH$4&lt;=$G111)*(DG$4-$E111+1),$I111/2,$L111,TRUE))/(1-2*_xlfn.NORM.DIST(0,$I111/2,$L111,TRUE))*$C111+($J111="Steady Growth")*(AND(DH$4&gt;=$E111,DH$4&lt;=$G111)*((DH$4-$E111+1)/($I111*($I111+1)/2)*$C111))+($J111="custom")*CustomCF!DA111</f>
        <v>0</v>
      </c>
      <c r="DI111" s="19">
        <f>($J111="Bell Curve")*(_xlfn.NORM.DIST(AND(DI$4&gt;=$E111,DI$4&lt;=$G111)*(DI$4-$E111+1),$I111/2,$L111,TRUE)-_xlfn.NORM.DIST(AND(DI$4&gt;=$E111,DI$4&lt;=$G111)*(DH$4-$E111+1),$I111/2,$L111,TRUE))/(1-2*_xlfn.NORM.DIST(0,$I111/2,$L111,TRUE))*$C111+($J111="Steady Growth")*(AND(DI$4&gt;=$E111,DI$4&lt;=$G111)*((DI$4-$E111+1)/($I111*($I111+1)/2)*$C111))+($J111="custom")*CustomCF!DB111</f>
        <v>0</v>
      </c>
      <c r="DJ111" s="19">
        <f>($J111="Bell Curve")*(_xlfn.NORM.DIST(AND(DJ$4&gt;=$E111,DJ$4&lt;=$G111)*(DJ$4-$E111+1),$I111/2,$L111,TRUE)-_xlfn.NORM.DIST(AND(DJ$4&gt;=$E111,DJ$4&lt;=$G111)*(DI$4-$E111+1),$I111/2,$L111,TRUE))/(1-2*_xlfn.NORM.DIST(0,$I111/2,$L111,TRUE))*$C111+($J111="Steady Growth")*(AND(DJ$4&gt;=$E111,DJ$4&lt;=$G111)*((DJ$4-$E111+1)/($I111*($I111+1)/2)*$C111))+($J111="custom")*CustomCF!DC111</f>
        <v>0</v>
      </c>
      <c r="DK111" s="19">
        <f>($J111="Bell Curve")*(_xlfn.NORM.DIST(AND(DK$4&gt;=$E111,DK$4&lt;=$G111)*(DK$4-$E111+1),$I111/2,$L111,TRUE)-_xlfn.NORM.DIST(AND(DK$4&gt;=$E111,DK$4&lt;=$G111)*(DJ$4-$E111+1),$I111/2,$L111,TRUE))/(1-2*_xlfn.NORM.DIST(0,$I111/2,$L111,TRUE))*$C111+($J111="Steady Growth")*(AND(DK$4&gt;=$E111,DK$4&lt;=$G111)*((DK$4-$E111+1)/($I111*($I111+1)/2)*$C111))+($J111="custom")*CustomCF!DD111</f>
        <v>0</v>
      </c>
      <c r="DL111" s="19">
        <f>($J111="Bell Curve")*(_xlfn.NORM.DIST(AND(DL$4&gt;=$E111,DL$4&lt;=$G111)*(DL$4-$E111+1),$I111/2,$L111,TRUE)-_xlfn.NORM.DIST(AND(DL$4&gt;=$E111,DL$4&lt;=$G111)*(DK$4-$E111+1),$I111/2,$L111,TRUE))/(1-2*_xlfn.NORM.DIST(0,$I111/2,$L111,TRUE))*$C111+($J111="Steady Growth")*(AND(DL$4&gt;=$E111,DL$4&lt;=$G111)*((DL$4-$E111+1)/($I111*($I111+1)/2)*$C111))+($J111="custom")*CustomCF!DE111</f>
        <v>0</v>
      </c>
      <c r="DM111" s="19">
        <f>($J111="Bell Curve")*(_xlfn.NORM.DIST(AND(DM$4&gt;=$E111,DM$4&lt;=$G111)*(DM$4-$E111+1),$I111/2,$L111,TRUE)-_xlfn.NORM.DIST(AND(DM$4&gt;=$E111,DM$4&lt;=$G111)*(DL$4-$E111+1),$I111/2,$L111,TRUE))/(1-2*_xlfn.NORM.DIST(0,$I111/2,$L111,TRUE))*$C111+($J111="Steady Growth")*(AND(DM$4&gt;=$E111,DM$4&lt;=$G111)*((DM$4-$E111+1)/($I111*($I111+1)/2)*$C111))+($J111="custom")*CustomCF!DF111</f>
        <v>0</v>
      </c>
      <c r="DN111" s="19">
        <f>($J111="Bell Curve")*(_xlfn.NORM.DIST(AND(DN$4&gt;=$E111,DN$4&lt;=$G111)*(DN$4-$E111+1),$I111/2,$L111,TRUE)-_xlfn.NORM.DIST(AND(DN$4&gt;=$E111,DN$4&lt;=$G111)*(DM$4-$E111+1),$I111/2,$L111,TRUE))/(1-2*_xlfn.NORM.DIST(0,$I111/2,$L111,TRUE))*$C111+($J111="Steady Growth")*(AND(DN$4&gt;=$E111,DN$4&lt;=$G111)*((DN$4-$E111+1)/($I111*($I111+1)/2)*$C111))+($J111="custom")*CustomCF!DG111</f>
        <v>0</v>
      </c>
      <c r="DO111" s="19">
        <f>($J111="Bell Curve")*(_xlfn.NORM.DIST(AND(DO$4&gt;=$E111,DO$4&lt;=$G111)*(DO$4-$E111+1),$I111/2,$L111,TRUE)-_xlfn.NORM.DIST(AND(DO$4&gt;=$E111,DO$4&lt;=$G111)*(DN$4-$E111+1),$I111/2,$L111,TRUE))/(1-2*_xlfn.NORM.DIST(0,$I111/2,$L111,TRUE))*$C111+($J111="Steady Growth")*(AND(DO$4&gt;=$E111,DO$4&lt;=$G111)*((DO$4-$E111+1)/($I111*($I111+1)/2)*$C111))+($J111="custom")*CustomCF!DH111</f>
        <v>0</v>
      </c>
      <c r="DP111" s="19">
        <f>($J111="Bell Curve")*(_xlfn.NORM.DIST(AND(DP$4&gt;=$E111,DP$4&lt;=$G111)*(DP$4-$E111+1),$I111/2,$L111,TRUE)-_xlfn.NORM.DIST(AND(DP$4&gt;=$E111,DP$4&lt;=$G111)*(DO$4-$E111+1),$I111/2,$L111,TRUE))/(1-2*_xlfn.NORM.DIST(0,$I111/2,$L111,TRUE))*$C111+($J111="Steady Growth")*(AND(DP$4&gt;=$E111,DP$4&lt;=$G111)*((DP$4-$E111+1)/($I111*($I111+1)/2)*$C111))+($J111="custom")*CustomCF!DI111</f>
        <v>0</v>
      </c>
      <c r="DQ111" s="19">
        <f>($J111="Bell Curve")*(_xlfn.NORM.DIST(AND(DQ$4&gt;=$E111,DQ$4&lt;=$G111)*(DQ$4-$E111+1),$I111/2,$L111,TRUE)-_xlfn.NORM.DIST(AND(DQ$4&gt;=$E111,DQ$4&lt;=$G111)*(DP$4-$E111+1),$I111/2,$L111,TRUE))/(1-2*_xlfn.NORM.DIST(0,$I111/2,$L111,TRUE))*$C111+($J111="Steady Growth")*(AND(DQ$4&gt;=$E111,DQ$4&lt;=$G111)*((DQ$4-$E111+1)/($I111*($I111+1)/2)*$C111))+($J111="custom")*CustomCF!DJ111</f>
        <v>0</v>
      </c>
      <c r="DR111" s="19">
        <f>($J111="Bell Curve")*(_xlfn.NORM.DIST(AND(DR$4&gt;=$E111,DR$4&lt;=$G111)*(DR$4-$E111+1),$I111/2,$L111,TRUE)-_xlfn.NORM.DIST(AND(DR$4&gt;=$E111,DR$4&lt;=$G111)*(DQ$4-$E111+1),$I111/2,$L111,TRUE))/(1-2*_xlfn.NORM.DIST(0,$I111/2,$L111,TRUE))*$C111+($J111="Steady Growth")*(AND(DR$4&gt;=$E111,DR$4&lt;=$G111)*((DR$4-$E111+1)/($I111*($I111+1)/2)*$C111))+($J111="custom")*CustomCF!DK111</f>
        <v>0</v>
      </c>
      <c r="DS111" s="19">
        <f>($J111="Bell Curve")*(_xlfn.NORM.DIST(AND(DS$4&gt;=$E111,DS$4&lt;=$G111)*(DS$4-$E111+1),$I111/2,$L111,TRUE)-_xlfn.NORM.DIST(AND(DS$4&gt;=$E111,DS$4&lt;=$G111)*(DR$4-$E111+1),$I111/2,$L111,TRUE))/(1-2*_xlfn.NORM.DIST(0,$I111/2,$L111,TRUE))*$C111+($J111="Steady Growth")*(AND(DS$4&gt;=$E111,DS$4&lt;=$G111)*((DS$4-$E111+1)/($I111*($I111+1)/2)*$C111))+($J111="custom")*CustomCF!DL111</f>
        <v>0</v>
      </c>
      <c r="DT111" s="19">
        <f>($J111="Bell Curve")*(_xlfn.NORM.DIST(AND(DT$4&gt;=$E111,DT$4&lt;=$G111)*(DT$4-$E111+1),$I111/2,$L111,TRUE)-_xlfn.NORM.DIST(AND(DT$4&gt;=$E111,DT$4&lt;=$G111)*(DS$4-$E111+1),$I111/2,$L111,TRUE))/(1-2*_xlfn.NORM.DIST(0,$I111/2,$L111,TRUE))*$C111+($J111="Steady Growth")*(AND(DT$4&gt;=$E111,DT$4&lt;=$G111)*((DT$4-$E111+1)/($I111*($I111+1)/2)*$C111))+($J111="custom")*CustomCF!DM111</f>
        <v>0</v>
      </c>
      <c r="DU111" s="19">
        <f>($J111="Bell Curve")*(_xlfn.NORM.DIST(AND(DU$4&gt;=$E111,DU$4&lt;=$G111)*(DU$4-$E111+1),$I111/2,$L111,TRUE)-_xlfn.NORM.DIST(AND(DU$4&gt;=$E111,DU$4&lt;=$G111)*(DT$4-$E111+1),$I111/2,$L111,TRUE))/(1-2*_xlfn.NORM.DIST(0,$I111/2,$L111,TRUE))*$C111+($J111="Steady Growth")*(AND(DU$4&gt;=$E111,DU$4&lt;=$G111)*((DU$4-$E111+1)/($I111*($I111+1)/2)*$C111))+($J111="custom")*CustomCF!DN111</f>
        <v>0</v>
      </c>
      <c r="DV111" s="19">
        <f>($J111="Bell Curve")*(_xlfn.NORM.DIST(AND(DV$4&gt;=$E111,DV$4&lt;=$G111)*(DV$4-$E111+1),$I111/2,$L111,TRUE)-_xlfn.NORM.DIST(AND(DV$4&gt;=$E111,DV$4&lt;=$G111)*(DU$4-$E111+1),$I111/2,$L111,TRUE))/(1-2*_xlfn.NORM.DIST(0,$I111/2,$L111,TRUE))*$C111+($J111="Steady Growth")*(AND(DV$4&gt;=$E111,DV$4&lt;=$G111)*((DV$4-$E111+1)/($I111*($I111+1)/2)*$C111))+($J111="custom")*CustomCF!DO111</f>
        <v>0</v>
      </c>
      <c r="DW111" s="19">
        <f>($J111="Bell Curve")*(_xlfn.NORM.DIST(AND(DW$4&gt;=$E111,DW$4&lt;=$G111)*(DW$4-$E111+1),$I111/2,$L111,TRUE)-_xlfn.NORM.DIST(AND(DW$4&gt;=$E111,DW$4&lt;=$G111)*(DV$4-$E111+1),$I111/2,$L111,TRUE))/(1-2*_xlfn.NORM.DIST(0,$I111/2,$L111,TRUE))*$C111+($J111="Steady Growth")*(AND(DW$4&gt;=$E111,DW$4&lt;=$G111)*((DW$4-$E111+1)/($I111*($I111+1)/2)*$C111))+($J111="custom")*CustomCF!DP111</f>
        <v>0</v>
      </c>
      <c r="DX111" s="19">
        <f>($J111="Bell Curve")*(_xlfn.NORM.DIST(AND(DX$4&gt;=$E111,DX$4&lt;=$G111)*(DX$4-$E111+1),$I111/2,$L111,TRUE)-_xlfn.NORM.DIST(AND(DX$4&gt;=$E111,DX$4&lt;=$G111)*(DW$4-$E111+1),$I111/2,$L111,TRUE))/(1-2*_xlfn.NORM.DIST(0,$I111/2,$L111,TRUE))*$C111+($J111="Steady Growth")*(AND(DX$4&gt;=$E111,DX$4&lt;=$G111)*((DX$4-$E111+1)/($I111*($I111+1)/2)*$C111))+($J111="custom")*CustomCF!DQ111</f>
        <v>0</v>
      </c>
      <c r="DY111" s="19">
        <f>($J111="Bell Curve")*(_xlfn.NORM.DIST(AND(DY$4&gt;=$E111,DY$4&lt;=$G111)*(DY$4-$E111+1),$I111/2,$L111,TRUE)-_xlfn.NORM.DIST(AND(DY$4&gt;=$E111,DY$4&lt;=$G111)*(DX$4-$E111+1),$I111/2,$L111,TRUE))/(1-2*_xlfn.NORM.DIST(0,$I111/2,$L111,TRUE))*$C111+($J111="Steady Growth")*(AND(DY$4&gt;=$E111,DY$4&lt;=$G111)*((DY$4-$E111+1)/($I111*($I111+1)/2)*$C111))+($J111="custom")*CustomCF!DR111</f>
        <v>0</v>
      </c>
      <c r="DZ111" s="19">
        <f>($J111="Bell Curve")*(_xlfn.NORM.DIST(AND(DZ$4&gt;=$E111,DZ$4&lt;=$G111)*(DZ$4-$E111+1),$I111/2,$L111,TRUE)-_xlfn.NORM.DIST(AND(DZ$4&gt;=$E111,DZ$4&lt;=$G111)*(DY$4-$E111+1),$I111/2,$L111,TRUE))/(1-2*_xlfn.NORM.DIST(0,$I111/2,$L111,TRUE))*$C111+($J111="Steady Growth")*(AND(DZ$4&gt;=$E111,DZ$4&lt;=$G111)*((DZ$4-$E111+1)/($I111*($I111+1)/2)*$C111))+($J111="custom")*CustomCF!DS111</f>
        <v>0</v>
      </c>
      <c r="EA111" s="19">
        <f>($J111="Bell Curve")*(_xlfn.NORM.DIST(AND(EA$4&gt;=$E111,EA$4&lt;=$G111)*(EA$4-$E111+1),$I111/2,$L111,TRUE)-_xlfn.NORM.DIST(AND(EA$4&gt;=$E111,EA$4&lt;=$G111)*(DZ$4-$E111+1),$I111/2,$L111,TRUE))/(1-2*_xlfn.NORM.DIST(0,$I111/2,$L111,TRUE))*$C111+($J111="Steady Growth")*(AND(EA$4&gt;=$E111,EA$4&lt;=$G111)*((EA$4-$E111+1)/($I111*($I111+1)/2)*$C111))+($J111="custom")*CustomCF!DT111</f>
        <v>0</v>
      </c>
      <c r="EB111" s="19">
        <f>($J111="Bell Curve")*(_xlfn.NORM.DIST(AND(EB$4&gt;=$E111,EB$4&lt;=$G111)*(EB$4-$E111+1),$I111/2,$L111,TRUE)-_xlfn.NORM.DIST(AND(EB$4&gt;=$E111,EB$4&lt;=$G111)*(EA$4-$E111+1),$I111/2,$L111,TRUE))/(1-2*_xlfn.NORM.DIST(0,$I111/2,$L111,TRUE))*$C111+($J111="Steady Growth")*(AND(EB$4&gt;=$E111,EB$4&lt;=$G111)*((EB$4-$E111+1)/($I111*($I111+1)/2)*$C111))+($J111="custom")*CustomCF!DU111</f>
        <v>0</v>
      </c>
      <c r="EC111" s="19">
        <f>($J111="Bell Curve")*(_xlfn.NORM.DIST(AND(EC$4&gt;=$E111,EC$4&lt;=$G111)*(EC$4-$E111+1),$I111/2,$L111,TRUE)-_xlfn.NORM.DIST(AND(EC$4&gt;=$E111,EC$4&lt;=$G111)*(EB$4-$E111+1),$I111/2,$L111,TRUE))/(1-2*_xlfn.NORM.DIST(0,$I111/2,$L111,TRUE))*$C111+($J111="Steady Growth")*(AND(EC$4&gt;=$E111,EC$4&lt;=$G111)*((EC$4-$E111+1)/($I111*($I111+1)/2)*$C111))+($J111="custom")*CustomCF!DV111</f>
        <v>0</v>
      </c>
      <c r="ED111" s="19">
        <f>($J111="Bell Curve")*(_xlfn.NORM.DIST(AND(ED$4&gt;=$E111,ED$4&lt;=$G111)*(ED$4-$E111+1),$I111/2,$L111,TRUE)-_xlfn.NORM.DIST(AND(ED$4&gt;=$E111,ED$4&lt;=$G111)*(EC$4-$E111+1),$I111/2,$L111,TRUE))/(1-2*_xlfn.NORM.DIST(0,$I111/2,$L111,TRUE))*$C111+($J111="Steady Growth")*(AND(ED$4&gt;=$E111,ED$4&lt;=$G111)*((ED$4-$E111+1)/($I111*($I111+1)/2)*$C111))+($J111="custom")*CustomCF!DW111</f>
        <v>0</v>
      </c>
      <c r="EE111" s="19">
        <f>($J111="Bell Curve")*(_xlfn.NORM.DIST(AND(EE$4&gt;=$E111,EE$4&lt;=$G111)*(EE$4-$E111+1),$I111/2,$L111,TRUE)-_xlfn.NORM.DIST(AND(EE$4&gt;=$E111,EE$4&lt;=$G111)*(ED$4-$E111+1),$I111/2,$L111,TRUE))/(1-2*_xlfn.NORM.DIST(0,$I111/2,$L111,TRUE))*$C111+($J111="Steady Growth")*(AND(EE$4&gt;=$E111,EE$4&lt;=$G111)*((EE$4-$E111+1)/($I111*($I111+1)/2)*$C111))+($J111="custom")*CustomCF!DX111</f>
        <v>0</v>
      </c>
      <c r="EF111" s="121">
        <f>($J111="Bell Curve")*(_xlfn.NORM.DIST(AND(EF$4&gt;=$E111,EF$4&lt;=$G111)*(EF$4-$E111+1),$I111/2,$L111,TRUE)-_xlfn.NORM.DIST(AND(EF$4&gt;=$E111,EF$4&lt;=$G111)*(EE$4-$E111+1),$I111/2,$L111,TRUE))/(1-2*_xlfn.NORM.DIST(0,$I111/2,$L111,TRUE))*$C111+($J111="Steady Growth")*(AND(EF$4&gt;=$E111,EF$4&lt;=$G111)*((EF$4-$E111+1)/($I111*($I111+1)/2)*$C111))+($J111="custom")*CustomCF!DY111</f>
        <v>0</v>
      </c>
    </row>
    <row r="112" spans="2:136" hidden="1" outlineLevel="1" x14ac:dyDescent="0.2">
      <c r="B112" s="103">
        <f>Budget!W31</f>
        <v>0</v>
      </c>
      <c r="C112" s="19">
        <f>Budget!X31</f>
        <v>0</v>
      </c>
      <c r="D112" s="19" t="str">
        <f t="shared" si="37"/>
        <v/>
      </c>
      <c r="E112" s="92">
        <v>0</v>
      </c>
      <c r="F112" s="18">
        <f>IF(J112="Custom",CustomCF!E112,INDEX($P$6:$DY$6,MATCH(E112,CF!$P$4:$DY$4,0)))</f>
        <v>46022</v>
      </c>
      <c r="G112" s="92">
        <v>0</v>
      </c>
      <c r="H112" s="18">
        <f>IF(J112="Custom",CustomCF!F112,INDEX($P$6:$EF$6,MATCH(G112,$P$4:$EF$4,0)))</f>
        <v>46022</v>
      </c>
      <c r="I112" s="9">
        <f t="shared" si="32"/>
        <v>1</v>
      </c>
      <c r="J112" s="92" t="s">
        <v>30</v>
      </c>
      <c r="K112" s="92" t="s">
        <v>31</v>
      </c>
      <c r="L112" s="9">
        <f t="shared" si="38"/>
        <v>10000000</v>
      </c>
      <c r="M112" s="107">
        <f t="shared" si="39"/>
        <v>0</v>
      </c>
      <c r="N112" s="112" t="str">
        <f t="shared" si="31"/>
        <v>OK</v>
      </c>
      <c r="O112" s="112"/>
      <c r="P112" s="19">
        <f>($J112="Bell Curve")*(_xlfn.NORM.DIST(AND(P$4&gt;=$E112,P$4&lt;=$G112)*(P$4-$E112+1),$I112/2,$L112,TRUE)-_xlfn.NORM.DIST(AND(P$4&gt;=$E112,P$4&lt;=$G112)*(N$4-$E112+1),$I112/2,$L112,TRUE))/(1-2*_xlfn.NORM.DIST(0,$I112/2,$L112,TRUE))*$C112+($J112="Steady Growth")*(AND(P$4&gt;=$E112,P$4&lt;=$G112)*((P$4-$E112+1)/($I112*($I112+1)/2)*$C112))+($J112="custom")*CustomCF!I112</f>
        <v>0</v>
      </c>
      <c r="Q112" s="19">
        <f>($J112="Bell Curve")*(_xlfn.NORM.DIST(AND(Q$4&gt;=$E112,Q$4&lt;=$G112)*(Q$4-$E112+1),$I112/2,$L112,TRUE)-_xlfn.NORM.DIST(AND(Q$4&gt;=$E112,Q$4&lt;=$G112)*(P$4-$E112+1),$I112/2,$L112,TRUE))/(1-2*_xlfn.NORM.DIST(0,$I112/2,$L112,TRUE))*$C112+($J112="Steady Growth")*(AND(Q$4&gt;=$E112,Q$4&lt;=$G112)*((Q$4-$E112+1)/($I112*($I112+1)/2)*$C112))+($J112="custom")*CustomCF!J112</f>
        <v>0</v>
      </c>
      <c r="R112" s="19">
        <f>($J112="Bell Curve")*(_xlfn.NORM.DIST(AND(R$4&gt;=$E112,R$4&lt;=$G112)*(R$4-$E112+1),$I112/2,$L112,TRUE)-_xlfn.NORM.DIST(AND(R$4&gt;=$E112,R$4&lt;=$G112)*(Q$4-$E112+1),$I112/2,$L112,TRUE))/(1-2*_xlfn.NORM.DIST(0,$I112/2,$L112,TRUE))*$C112+($J112="Steady Growth")*(AND(R$4&gt;=$E112,R$4&lt;=$G112)*((R$4-$E112+1)/($I112*($I112+1)/2)*$C112))+($J112="custom")*CustomCF!K112</f>
        <v>0</v>
      </c>
      <c r="S112" s="19">
        <f>($J112="Bell Curve")*(_xlfn.NORM.DIST(AND(S$4&gt;=$E112,S$4&lt;=$G112)*(S$4-$E112+1),$I112/2,$L112,TRUE)-_xlfn.NORM.DIST(AND(S$4&gt;=$E112,S$4&lt;=$G112)*(R$4-$E112+1),$I112/2,$L112,TRUE))/(1-2*_xlfn.NORM.DIST(0,$I112/2,$L112,TRUE))*$C112+($J112="Steady Growth")*(AND(S$4&gt;=$E112,S$4&lt;=$G112)*((S$4-$E112+1)/($I112*($I112+1)/2)*$C112))+($J112="custom")*CustomCF!L112</f>
        <v>0</v>
      </c>
      <c r="T112" s="19">
        <f>($J112="Bell Curve")*(_xlfn.NORM.DIST(AND(T$4&gt;=$E112,T$4&lt;=$G112)*(T$4-$E112+1),$I112/2,$L112,TRUE)-_xlfn.NORM.DIST(AND(T$4&gt;=$E112,T$4&lt;=$G112)*(S$4-$E112+1),$I112/2,$L112,TRUE))/(1-2*_xlfn.NORM.DIST(0,$I112/2,$L112,TRUE))*$C112+($J112="Steady Growth")*(AND(T$4&gt;=$E112,T$4&lt;=$G112)*((T$4-$E112+1)/($I112*($I112+1)/2)*$C112))+($J112="custom")*CustomCF!M112</f>
        <v>0</v>
      </c>
      <c r="U112" s="19">
        <f>($J112="Bell Curve")*(_xlfn.NORM.DIST(AND(U$4&gt;=$E112,U$4&lt;=$G112)*(U$4-$E112+1),$I112/2,$L112,TRUE)-_xlfn.NORM.DIST(AND(U$4&gt;=$E112,U$4&lt;=$G112)*(T$4-$E112+1),$I112/2,$L112,TRUE))/(1-2*_xlfn.NORM.DIST(0,$I112/2,$L112,TRUE))*$C112+($J112="Steady Growth")*(AND(U$4&gt;=$E112,U$4&lt;=$G112)*((U$4-$E112+1)/($I112*($I112+1)/2)*$C112))+($J112="custom")*CustomCF!N112</f>
        <v>0</v>
      </c>
      <c r="V112" s="19">
        <f>($J112="Bell Curve")*(_xlfn.NORM.DIST(AND(V$4&gt;=$E112,V$4&lt;=$G112)*(V$4-$E112+1),$I112/2,$L112,TRUE)-_xlfn.NORM.DIST(AND(V$4&gt;=$E112,V$4&lt;=$G112)*(U$4-$E112+1),$I112/2,$L112,TRUE))/(1-2*_xlfn.NORM.DIST(0,$I112/2,$L112,TRUE))*$C112+($J112="Steady Growth")*(AND(V$4&gt;=$E112,V$4&lt;=$G112)*((V$4-$E112+1)/($I112*($I112+1)/2)*$C112))+($J112="custom")*CustomCF!O112</f>
        <v>0</v>
      </c>
      <c r="W112" s="19">
        <f>($J112="Bell Curve")*(_xlfn.NORM.DIST(AND(W$4&gt;=$E112,W$4&lt;=$G112)*(W$4-$E112+1),$I112/2,$L112,TRUE)-_xlfn.NORM.DIST(AND(W$4&gt;=$E112,W$4&lt;=$G112)*(V$4-$E112+1),$I112/2,$L112,TRUE))/(1-2*_xlfn.NORM.DIST(0,$I112/2,$L112,TRUE))*$C112+($J112="Steady Growth")*(AND(W$4&gt;=$E112,W$4&lt;=$G112)*((W$4-$E112+1)/($I112*($I112+1)/2)*$C112))+($J112="custom")*CustomCF!P112</f>
        <v>0</v>
      </c>
      <c r="X112" s="19">
        <f>($J112="Bell Curve")*(_xlfn.NORM.DIST(AND(X$4&gt;=$E112,X$4&lt;=$G112)*(X$4-$E112+1),$I112/2,$L112,TRUE)-_xlfn.NORM.DIST(AND(X$4&gt;=$E112,X$4&lt;=$G112)*(W$4-$E112+1),$I112/2,$L112,TRUE))/(1-2*_xlfn.NORM.DIST(0,$I112/2,$L112,TRUE))*$C112+($J112="Steady Growth")*(AND(X$4&gt;=$E112,X$4&lt;=$G112)*((X$4-$E112+1)/($I112*($I112+1)/2)*$C112))+($J112="custom")*CustomCF!Q112</f>
        <v>0</v>
      </c>
      <c r="Y112" s="19">
        <f>($J112="Bell Curve")*(_xlfn.NORM.DIST(AND(Y$4&gt;=$E112,Y$4&lt;=$G112)*(Y$4-$E112+1),$I112/2,$L112,TRUE)-_xlfn.NORM.DIST(AND(Y$4&gt;=$E112,Y$4&lt;=$G112)*(X$4-$E112+1),$I112/2,$L112,TRUE))/(1-2*_xlfn.NORM.DIST(0,$I112/2,$L112,TRUE))*$C112+($J112="Steady Growth")*(AND(Y$4&gt;=$E112,Y$4&lt;=$G112)*((Y$4-$E112+1)/($I112*($I112+1)/2)*$C112))+($J112="custom")*CustomCF!R112</f>
        <v>0</v>
      </c>
      <c r="Z112" s="19">
        <f>($J112="Bell Curve")*(_xlfn.NORM.DIST(AND(Z$4&gt;=$E112,Z$4&lt;=$G112)*(Z$4-$E112+1),$I112/2,$L112,TRUE)-_xlfn.NORM.DIST(AND(Z$4&gt;=$E112,Z$4&lt;=$G112)*(Y$4-$E112+1),$I112/2,$L112,TRUE))/(1-2*_xlfn.NORM.DIST(0,$I112/2,$L112,TRUE))*$C112+($J112="Steady Growth")*(AND(Z$4&gt;=$E112,Z$4&lt;=$G112)*((Z$4-$E112+1)/($I112*($I112+1)/2)*$C112))+($J112="custom")*CustomCF!S112</f>
        <v>0</v>
      </c>
      <c r="AA112" s="19">
        <f>($J112="Bell Curve")*(_xlfn.NORM.DIST(AND(AA$4&gt;=$E112,AA$4&lt;=$G112)*(AA$4-$E112+1),$I112/2,$L112,TRUE)-_xlfn.NORM.DIST(AND(AA$4&gt;=$E112,AA$4&lt;=$G112)*(Z$4-$E112+1),$I112/2,$L112,TRUE))/(1-2*_xlfn.NORM.DIST(0,$I112/2,$L112,TRUE))*$C112+($J112="Steady Growth")*(AND(AA$4&gt;=$E112,AA$4&lt;=$G112)*((AA$4-$E112+1)/($I112*($I112+1)/2)*$C112))+($J112="custom")*CustomCF!T112</f>
        <v>0</v>
      </c>
      <c r="AB112" s="19">
        <f>($J112="Bell Curve")*(_xlfn.NORM.DIST(AND(AB$4&gt;=$E112,AB$4&lt;=$G112)*(AB$4-$E112+1),$I112/2,$L112,TRUE)-_xlfn.NORM.DIST(AND(AB$4&gt;=$E112,AB$4&lt;=$G112)*(AA$4-$E112+1),$I112/2,$L112,TRUE))/(1-2*_xlfn.NORM.DIST(0,$I112/2,$L112,TRUE))*$C112+($J112="Steady Growth")*(AND(AB$4&gt;=$E112,AB$4&lt;=$G112)*((AB$4-$E112+1)/($I112*($I112+1)/2)*$C112))+($J112="custom")*CustomCF!U112</f>
        <v>0</v>
      </c>
      <c r="AC112" s="19">
        <f>($J112="Bell Curve")*(_xlfn.NORM.DIST(AND(AC$4&gt;=$E112,AC$4&lt;=$G112)*(AC$4-$E112+1),$I112/2,$L112,TRUE)-_xlfn.NORM.DIST(AND(AC$4&gt;=$E112,AC$4&lt;=$G112)*(AB$4-$E112+1),$I112/2,$L112,TRUE))/(1-2*_xlfn.NORM.DIST(0,$I112/2,$L112,TRUE))*$C112+($J112="Steady Growth")*(AND(AC$4&gt;=$E112,AC$4&lt;=$G112)*((AC$4-$E112+1)/($I112*($I112+1)/2)*$C112))+($J112="custom")*CustomCF!V112</f>
        <v>0</v>
      </c>
      <c r="AD112" s="19">
        <f>($J112="Bell Curve")*(_xlfn.NORM.DIST(AND(AD$4&gt;=$E112,AD$4&lt;=$G112)*(AD$4-$E112+1),$I112/2,$L112,TRUE)-_xlfn.NORM.DIST(AND(AD$4&gt;=$E112,AD$4&lt;=$G112)*(AC$4-$E112+1),$I112/2,$L112,TRUE))/(1-2*_xlfn.NORM.DIST(0,$I112/2,$L112,TRUE))*$C112+($J112="Steady Growth")*(AND(AD$4&gt;=$E112,AD$4&lt;=$G112)*((AD$4-$E112+1)/($I112*($I112+1)/2)*$C112))+($J112="custom")*CustomCF!W112</f>
        <v>0</v>
      </c>
      <c r="AE112" s="19">
        <f>($J112="Bell Curve")*(_xlfn.NORM.DIST(AND(AE$4&gt;=$E112,AE$4&lt;=$G112)*(AE$4-$E112+1),$I112/2,$L112,TRUE)-_xlfn.NORM.DIST(AND(AE$4&gt;=$E112,AE$4&lt;=$G112)*(AD$4-$E112+1),$I112/2,$L112,TRUE))/(1-2*_xlfn.NORM.DIST(0,$I112/2,$L112,TRUE))*$C112+($J112="Steady Growth")*(AND(AE$4&gt;=$E112,AE$4&lt;=$G112)*((AE$4-$E112+1)/($I112*($I112+1)/2)*$C112))+($J112="custom")*CustomCF!X112</f>
        <v>0</v>
      </c>
      <c r="AF112" s="19">
        <f>($J112="Bell Curve")*(_xlfn.NORM.DIST(AND(AF$4&gt;=$E112,AF$4&lt;=$G112)*(AF$4-$E112+1),$I112/2,$L112,TRUE)-_xlfn.NORM.DIST(AND(AF$4&gt;=$E112,AF$4&lt;=$G112)*(AE$4-$E112+1),$I112/2,$L112,TRUE))/(1-2*_xlfn.NORM.DIST(0,$I112/2,$L112,TRUE))*$C112+($J112="Steady Growth")*(AND(AF$4&gt;=$E112,AF$4&lt;=$G112)*((AF$4-$E112+1)/($I112*($I112+1)/2)*$C112))+($J112="custom")*CustomCF!Y112</f>
        <v>0</v>
      </c>
      <c r="AG112" s="19">
        <f>($J112="Bell Curve")*(_xlfn.NORM.DIST(AND(AG$4&gt;=$E112,AG$4&lt;=$G112)*(AG$4-$E112+1),$I112/2,$L112,TRUE)-_xlfn.NORM.DIST(AND(AG$4&gt;=$E112,AG$4&lt;=$G112)*(AF$4-$E112+1),$I112/2,$L112,TRUE))/(1-2*_xlfn.NORM.DIST(0,$I112/2,$L112,TRUE))*$C112+($J112="Steady Growth")*(AND(AG$4&gt;=$E112,AG$4&lt;=$G112)*((AG$4-$E112+1)/($I112*($I112+1)/2)*$C112))+($J112="custom")*CustomCF!Z112</f>
        <v>0</v>
      </c>
      <c r="AH112" s="19">
        <f>($J112="Bell Curve")*(_xlfn.NORM.DIST(AND(AH$4&gt;=$E112,AH$4&lt;=$G112)*(AH$4-$E112+1),$I112/2,$L112,TRUE)-_xlfn.NORM.DIST(AND(AH$4&gt;=$E112,AH$4&lt;=$G112)*(AG$4-$E112+1),$I112/2,$L112,TRUE))/(1-2*_xlfn.NORM.DIST(0,$I112/2,$L112,TRUE))*$C112+($J112="Steady Growth")*(AND(AH$4&gt;=$E112,AH$4&lt;=$G112)*((AH$4-$E112+1)/($I112*($I112+1)/2)*$C112))+($J112="custom")*CustomCF!AA112</f>
        <v>0</v>
      </c>
      <c r="AI112" s="19">
        <f>($J112="Bell Curve")*(_xlfn.NORM.DIST(AND(AI$4&gt;=$E112,AI$4&lt;=$G112)*(AI$4-$E112+1),$I112/2,$L112,TRUE)-_xlfn.NORM.DIST(AND(AI$4&gt;=$E112,AI$4&lt;=$G112)*(AH$4-$E112+1),$I112/2,$L112,TRUE))/(1-2*_xlfn.NORM.DIST(0,$I112/2,$L112,TRUE))*$C112+($J112="Steady Growth")*(AND(AI$4&gt;=$E112,AI$4&lt;=$G112)*((AI$4-$E112+1)/($I112*($I112+1)/2)*$C112))+($J112="custom")*CustomCF!AB112</f>
        <v>0</v>
      </c>
      <c r="AJ112" s="19">
        <f>($J112="Bell Curve")*(_xlfn.NORM.DIST(AND(AJ$4&gt;=$E112,AJ$4&lt;=$G112)*(AJ$4-$E112+1),$I112/2,$L112,TRUE)-_xlfn.NORM.DIST(AND(AJ$4&gt;=$E112,AJ$4&lt;=$G112)*(AI$4-$E112+1),$I112/2,$L112,TRUE))/(1-2*_xlfn.NORM.DIST(0,$I112/2,$L112,TRUE))*$C112+($J112="Steady Growth")*(AND(AJ$4&gt;=$E112,AJ$4&lt;=$G112)*((AJ$4-$E112+1)/($I112*($I112+1)/2)*$C112))+($J112="custom")*CustomCF!AC112</f>
        <v>0</v>
      </c>
      <c r="AK112" s="19">
        <f>($J112="Bell Curve")*(_xlfn.NORM.DIST(AND(AK$4&gt;=$E112,AK$4&lt;=$G112)*(AK$4-$E112+1),$I112/2,$L112,TRUE)-_xlfn.NORM.DIST(AND(AK$4&gt;=$E112,AK$4&lt;=$G112)*(AJ$4-$E112+1),$I112/2,$L112,TRUE))/(1-2*_xlfn.NORM.DIST(0,$I112/2,$L112,TRUE))*$C112+($J112="Steady Growth")*(AND(AK$4&gt;=$E112,AK$4&lt;=$G112)*((AK$4-$E112+1)/($I112*($I112+1)/2)*$C112))+($J112="custom")*CustomCF!AD112</f>
        <v>0</v>
      </c>
      <c r="AL112" s="19">
        <f>($J112="Bell Curve")*(_xlfn.NORM.DIST(AND(AL$4&gt;=$E112,AL$4&lt;=$G112)*(AL$4-$E112+1),$I112/2,$L112,TRUE)-_xlfn.NORM.DIST(AND(AL$4&gt;=$E112,AL$4&lt;=$G112)*(AK$4-$E112+1),$I112/2,$L112,TRUE))/(1-2*_xlfn.NORM.DIST(0,$I112/2,$L112,TRUE))*$C112+($J112="Steady Growth")*(AND(AL$4&gt;=$E112,AL$4&lt;=$G112)*((AL$4-$E112+1)/($I112*($I112+1)/2)*$C112))+($J112="custom")*CustomCF!AE112</f>
        <v>0</v>
      </c>
      <c r="AM112" s="19">
        <f>($J112="Bell Curve")*(_xlfn.NORM.DIST(AND(AM$4&gt;=$E112,AM$4&lt;=$G112)*(AM$4-$E112+1),$I112/2,$L112,TRUE)-_xlfn.NORM.DIST(AND(AM$4&gt;=$E112,AM$4&lt;=$G112)*(AL$4-$E112+1),$I112/2,$L112,TRUE))/(1-2*_xlfn.NORM.DIST(0,$I112/2,$L112,TRUE))*$C112+($J112="Steady Growth")*(AND(AM$4&gt;=$E112,AM$4&lt;=$G112)*((AM$4-$E112+1)/($I112*($I112+1)/2)*$C112))+($J112="custom")*CustomCF!AF112</f>
        <v>0</v>
      </c>
      <c r="AN112" s="19">
        <f>($J112="Bell Curve")*(_xlfn.NORM.DIST(AND(AN$4&gt;=$E112,AN$4&lt;=$G112)*(AN$4-$E112+1),$I112/2,$L112,TRUE)-_xlfn.NORM.DIST(AND(AN$4&gt;=$E112,AN$4&lt;=$G112)*(AM$4-$E112+1),$I112/2,$L112,TRUE))/(1-2*_xlfn.NORM.DIST(0,$I112/2,$L112,TRUE))*$C112+($J112="Steady Growth")*(AND(AN$4&gt;=$E112,AN$4&lt;=$G112)*((AN$4-$E112+1)/($I112*($I112+1)/2)*$C112))+($J112="custom")*CustomCF!AG112</f>
        <v>0</v>
      </c>
      <c r="AO112" s="19">
        <f>($J112="Bell Curve")*(_xlfn.NORM.DIST(AND(AO$4&gt;=$E112,AO$4&lt;=$G112)*(AO$4-$E112+1),$I112/2,$L112,TRUE)-_xlfn.NORM.DIST(AND(AO$4&gt;=$E112,AO$4&lt;=$G112)*(AN$4-$E112+1),$I112/2,$L112,TRUE))/(1-2*_xlfn.NORM.DIST(0,$I112/2,$L112,TRUE))*$C112+($J112="Steady Growth")*(AND(AO$4&gt;=$E112,AO$4&lt;=$G112)*((AO$4-$E112+1)/($I112*($I112+1)/2)*$C112))+($J112="custom")*CustomCF!AH112</f>
        <v>0</v>
      </c>
      <c r="AP112" s="19">
        <f>($J112="Bell Curve")*(_xlfn.NORM.DIST(AND(AP$4&gt;=$E112,AP$4&lt;=$G112)*(AP$4-$E112+1),$I112/2,$L112,TRUE)-_xlfn.NORM.DIST(AND(AP$4&gt;=$E112,AP$4&lt;=$G112)*(AO$4-$E112+1),$I112/2,$L112,TRUE))/(1-2*_xlfn.NORM.DIST(0,$I112/2,$L112,TRUE))*$C112+($J112="Steady Growth")*(AND(AP$4&gt;=$E112,AP$4&lt;=$G112)*((AP$4-$E112+1)/($I112*($I112+1)/2)*$C112))+($J112="custom")*CustomCF!AI112</f>
        <v>0</v>
      </c>
      <c r="AQ112" s="19">
        <f>($J112="Bell Curve")*(_xlfn.NORM.DIST(AND(AQ$4&gt;=$E112,AQ$4&lt;=$G112)*(AQ$4-$E112+1),$I112/2,$L112,TRUE)-_xlfn.NORM.DIST(AND(AQ$4&gt;=$E112,AQ$4&lt;=$G112)*(AP$4-$E112+1),$I112/2,$L112,TRUE))/(1-2*_xlfn.NORM.DIST(0,$I112/2,$L112,TRUE))*$C112+($J112="Steady Growth")*(AND(AQ$4&gt;=$E112,AQ$4&lt;=$G112)*((AQ$4-$E112+1)/($I112*($I112+1)/2)*$C112))+($J112="custom")*CustomCF!AJ112</f>
        <v>0</v>
      </c>
      <c r="AR112" s="19">
        <f>($J112="Bell Curve")*(_xlfn.NORM.DIST(AND(AR$4&gt;=$E112,AR$4&lt;=$G112)*(AR$4-$E112+1),$I112/2,$L112,TRUE)-_xlfn.NORM.DIST(AND(AR$4&gt;=$E112,AR$4&lt;=$G112)*(AQ$4-$E112+1),$I112/2,$L112,TRUE))/(1-2*_xlfn.NORM.DIST(0,$I112/2,$L112,TRUE))*$C112+($J112="Steady Growth")*(AND(AR$4&gt;=$E112,AR$4&lt;=$G112)*((AR$4-$E112+1)/($I112*($I112+1)/2)*$C112))+($J112="custom")*CustomCF!AK112</f>
        <v>0</v>
      </c>
      <c r="AS112" s="19">
        <f>($J112="Bell Curve")*(_xlfn.NORM.DIST(AND(AS$4&gt;=$E112,AS$4&lt;=$G112)*(AS$4-$E112+1),$I112/2,$L112,TRUE)-_xlfn.NORM.DIST(AND(AS$4&gt;=$E112,AS$4&lt;=$G112)*(AR$4-$E112+1),$I112/2,$L112,TRUE))/(1-2*_xlfn.NORM.DIST(0,$I112/2,$L112,TRUE))*$C112+($J112="Steady Growth")*(AND(AS$4&gt;=$E112,AS$4&lt;=$G112)*((AS$4-$E112+1)/($I112*($I112+1)/2)*$C112))+($J112="custom")*CustomCF!AL112</f>
        <v>0</v>
      </c>
      <c r="AT112" s="19">
        <f>($J112="Bell Curve")*(_xlfn.NORM.DIST(AND(AT$4&gt;=$E112,AT$4&lt;=$G112)*(AT$4-$E112+1),$I112/2,$L112,TRUE)-_xlfn.NORM.DIST(AND(AT$4&gt;=$E112,AT$4&lt;=$G112)*(AS$4-$E112+1),$I112/2,$L112,TRUE))/(1-2*_xlfn.NORM.DIST(0,$I112/2,$L112,TRUE))*$C112+($J112="Steady Growth")*(AND(AT$4&gt;=$E112,AT$4&lt;=$G112)*((AT$4-$E112+1)/($I112*($I112+1)/2)*$C112))+($J112="custom")*CustomCF!AM112</f>
        <v>0</v>
      </c>
      <c r="AU112" s="19">
        <f>($J112="Bell Curve")*(_xlfn.NORM.DIST(AND(AU$4&gt;=$E112,AU$4&lt;=$G112)*(AU$4-$E112+1),$I112/2,$L112,TRUE)-_xlfn.NORM.DIST(AND(AU$4&gt;=$E112,AU$4&lt;=$G112)*(AT$4-$E112+1),$I112/2,$L112,TRUE))/(1-2*_xlfn.NORM.DIST(0,$I112/2,$L112,TRUE))*$C112+($J112="Steady Growth")*(AND(AU$4&gt;=$E112,AU$4&lt;=$G112)*((AU$4-$E112+1)/($I112*($I112+1)/2)*$C112))+($J112="custom")*CustomCF!AN112</f>
        <v>0</v>
      </c>
      <c r="AV112" s="19">
        <f>($J112="Bell Curve")*(_xlfn.NORM.DIST(AND(AV$4&gt;=$E112,AV$4&lt;=$G112)*(AV$4-$E112+1),$I112/2,$L112,TRUE)-_xlfn.NORM.DIST(AND(AV$4&gt;=$E112,AV$4&lt;=$G112)*(AU$4-$E112+1),$I112/2,$L112,TRUE))/(1-2*_xlfn.NORM.DIST(0,$I112/2,$L112,TRUE))*$C112+($J112="Steady Growth")*(AND(AV$4&gt;=$E112,AV$4&lt;=$G112)*((AV$4-$E112+1)/($I112*($I112+1)/2)*$C112))+($J112="custom")*CustomCF!AO112</f>
        <v>0</v>
      </c>
      <c r="AW112" s="19">
        <f>($J112="Bell Curve")*(_xlfn.NORM.DIST(AND(AW$4&gt;=$E112,AW$4&lt;=$G112)*(AW$4-$E112+1),$I112/2,$L112,TRUE)-_xlfn.NORM.DIST(AND(AW$4&gt;=$E112,AW$4&lt;=$G112)*(AV$4-$E112+1),$I112/2,$L112,TRUE))/(1-2*_xlfn.NORM.DIST(0,$I112/2,$L112,TRUE))*$C112+($J112="Steady Growth")*(AND(AW$4&gt;=$E112,AW$4&lt;=$G112)*((AW$4-$E112+1)/($I112*($I112+1)/2)*$C112))+($J112="custom")*CustomCF!AP112</f>
        <v>0</v>
      </c>
      <c r="AX112" s="19">
        <f>($J112="Bell Curve")*(_xlfn.NORM.DIST(AND(AX$4&gt;=$E112,AX$4&lt;=$G112)*(AX$4-$E112+1),$I112/2,$L112,TRUE)-_xlfn.NORM.DIST(AND(AX$4&gt;=$E112,AX$4&lt;=$G112)*(AW$4-$E112+1),$I112/2,$L112,TRUE))/(1-2*_xlfn.NORM.DIST(0,$I112/2,$L112,TRUE))*$C112+($J112="Steady Growth")*(AND(AX$4&gt;=$E112,AX$4&lt;=$G112)*((AX$4-$E112+1)/($I112*($I112+1)/2)*$C112))+($J112="custom")*CustomCF!AQ112</f>
        <v>0</v>
      </c>
      <c r="AY112" s="19">
        <f>($J112="Bell Curve")*(_xlfn.NORM.DIST(AND(AY$4&gt;=$E112,AY$4&lt;=$G112)*(AY$4-$E112+1),$I112/2,$L112,TRUE)-_xlfn.NORM.DIST(AND(AY$4&gt;=$E112,AY$4&lt;=$G112)*(AX$4-$E112+1),$I112/2,$L112,TRUE))/(1-2*_xlfn.NORM.DIST(0,$I112/2,$L112,TRUE))*$C112+($J112="Steady Growth")*(AND(AY$4&gt;=$E112,AY$4&lt;=$G112)*((AY$4-$E112+1)/($I112*($I112+1)/2)*$C112))+($J112="custom")*CustomCF!AR112</f>
        <v>0</v>
      </c>
      <c r="AZ112" s="19">
        <f>($J112="Bell Curve")*(_xlfn.NORM.DIST(AND(AZ$4&gt;=$E112,AZ$4&lt;=$G112)*(AZ$4-$E112+1),$I112/2,$L112,TRUE)-_xlfn.NORM.DIST(AND(AZ$4&gt;=$E112,AZ$4&lt;=$G112)*(AY$4-$E112+1),$I112/2,$L112,TRUE))/(1-2*_xlfn.NORM.DIST(0,$I112/2,$L112,TRUE))*$C112+($J112="Steady Growth")*(AND(AZ$4&gt;=$E112,AZ$4&lt;=$G112)*((AZ$4-$E112+1)/($I112*($I112+1)/2)*$C112))+($J112="custom")*CustomCF!AS112</f>
        <v>0</v>
      </c>
      <c r="BA112" s="19">
        <f>($J112="Bell Curve")*(_xlfn.NORM.DIST(AND(BA$4&gt;=$E112,BA$4&lt;=$G112)*(BA$4-$E112+1),$I112/2,$L112,TRUE)-_xlfn.NORM.DIST(AND(BA$4&gt;=$E112,BA$4&lt;=$G112)*(AZ$4-$E112+1),$I112/2,$L112,TRUE))/(1-2*_xlfn.NORM.DIST(0,$I112/2,$L112,TRUE))*$C112+($J112="Steady Growth")*(AND(BA$4&gt;=$E112,BA$4&lt;=$G112)*((BA$4-$E112+1)/($I112*($I112+1)/2)*$C112))+($J112="custom")*CustomCF!AT112</f>
        <v>0</v>
      </c>
      <c r="BB112" s="19">
        <f>($J112="Bell Curve")*(_xlfn.NORM.DIST(AND(BB$4&gt;=$E112,BB$4&lt;=$G112)*(BB$4-$E112+1),$I112/2,$L112,TRUE)-_xlfn.NORM.DIST(AND(BB$4&gt;=$E112,BB$4&lt;=$G112)*(BA$4-$E112+1),$I112/2,$L112,TRUE))/(1-2*_xlfn.NORM.DIST(0,$I112/2,$L112,TRUE))*$C112+($J112="Steady Growth")*(AND(BB$4&gt;=$E112,BB$4&lt;=$G112)*((BB$4-$E112+1)/($I112*($I112+1)/2)*$C112))+($J112="custom")*CustomCF!AU112</f>
        <v>0</v>
      </c>
      <c r="BC112" s="19">
        <f>($J112="Bell Curve")*(_xlfn.NORM.DIST(AND(BC$4&gt;=$E112,BC$4&lt;=$G112)*(BC$4-$E112+1),$I112/2,$L112,TRUE)-_xlfn.NORM.DIST(AND(BC$4&gt;=$E112,BC$4&lt;=$G112)*(BB$4-$E112+1),$I112/2,$L112,TRUE))/(1-2*_xlfn.NORM.DIST(0,$I112/2,$L112,TRUE))*$C112+($J112="Steady Growth")*(AND(BC$4&gt;=$E112,BC$4&lt;=$G112)*((BC$4-$E112+1)/($I112*($I112+1)/2)*$C112))+($J112="custom")*CustomCF!AV112</f>
        <v>0</v>
      </c>
      <c r="BD112" s="19">
        <f>($J112="Bell Curve")*(_xlfn.NORM.DIST(AND(BD$4&gt;=$E112,BD$4&lt;=$G112)*(BD$4-$E112+1),$I112/2,$L112,TRUE)-_xlfn.NORM.DIST(AND(BD$4&gt;=$E112,BD$4&lt;=$G112)*(BC$4-$E112+1),$I112/2,$L112,TRUE))/(1-2*_xlfn.NORM.DIST(0,$I112/2,$L112,TRUE))*$C112+($J112="Steady Growth")*(AND(BD$4&gt;=$E112,BD$4&lt;=$G112)*((BD$4-$E112+1)/($I112*($I112+1)/2)*$C112))+($J112="custom")*CustomCF!AW112</f>
        <v>0</v>
      </c>
      <c r="BE112" s="19">
        <f>($J112="Bell Curve")*(_xlfn.NORM.DIST(AND(BE$4&gt;=$E112,BE$4&lt;=$G112)*(BE$4-$E112+1),$I112/2,$L112,TRUE)-_xlfn.NORM.DIST(AND(BE$4&gt;=$E112,BE$4&lt;=$G112)*(BD$4-$E112+1),$I112/2,$L112,TRUE))/(1-2*_xlfn.NORM.DIST(0,$I112/2,$L112,TRUE))*$C112+($J112="Steady Growth")*(AND(BE$4&gt;=$E112,BE$4&lt;=$G112)*((BE$4-$E112+1)/($I112*($I112+1)/2)*$C112))+($J112="custom")*CustomCF!AX112</f>
        <v>0</v>
      </c>
      <c r="BF112" s="19">
        <f>($J112="Bell Curve")*(_xlfn.NORM.DIST(AND(BF$4&gt;=$E112,BF$4&lt;=$G112)*(BF$4-$E112+1),$I112/2,$L112,TRUE)-_xlfn.NORM.DIST(AND(BF$4&gt;=$E112,BF$4&lt;=$G112)*(BE$4-$E112+1),$I112/2,$L112,TRUE))/(1-2*_xlfn.NORM.DIST(0,$I112/2,$L112,TRUE))*$C112+($J112="Steady Growth")*(AND(BF$4&gt;=$E112,BF$4&lt;=$G112)*((BF$4-$E112+1)/($I112*($I112+1)/2)*$C112))+($J112="custom")*CustomCF!AY112</f>
        <v>0</v>
      </c>
      <c r="BG112" s="19">
        <f>($J112="Bell Curve")*(_xlfn.NORM.DIST(AND(BG$4&gt;=$E112,BG$4&lt;=$G112)*(BG$4-$E112+1),$I112/2,$L112,TRUE)-_xlfn.NORM.DIST(AND(BG$4&gt;=$E112,BG$4&lt;=$G112)*(BF$4-$E112+1),$I112/2,$L112,TRUE))/(1-2*_xlfn.NORM.DIST(0,$I112/2,$L112,TRUE))*$C112+($J112="Steady Growth")*(AND(BG$4&gt;=$E112,BG$4&lt;=$G112)*((BG$4-$E112+1)/($I112*($I112+1)/2)*$C112))+($J112="custom")*CustomCF!AZ112</f>
        <v>0</v>
      </c>
      <c r="BH112" s="19">
        <f>($J112="Bell Curve")*(_xlfn.NORM.DIST(AND(BH$4&gt;=$E112,BH$4&lt;=$G112)*(BH$4-$E112+1),$I112/2,$L112,TRUE)-_xlfn.NORM.DIST(AND(BH$4&gt;=$E112,BH$4&lt;=$G112)*(BG$4-$E112+1),$I112/2,$L112,TRUE))/(1-2*_xlfn.NORM.DIST(0,$I112/2,$L112,TRUE))*$C112+($J112="Steady Growth")*(AND(BH$4&gt;=$E112,BH$4&lt;=$G112)*((BH$4-$E112+1)/($I112*($I112+1)/2)*$C112))+($J112="custom")*CustomCF!BA112</f>
        <v>0</v>
      </c>
      <c r="BI112" s="19">
        <f>($J112="Bell Curve")*(_xlfn.NORM.DIST(AND(BI$4&gt;=$E112,BI$4&lt;=$G112)*(BI$4-$E112+1),$I112/2,$L112,TRUE)-_xlfn.NORM.DIST(AND(BI$4&gt;=$E112,BI$4&lt;=$G112)*(BH$4-$E112+1),$I112/2,$L112,TRUE))/(1-2*_xlfn.NORM.DIST(0,$I112/2,$L112,TRUE))*$C112+($J112="Steady Growth")*(AND(BI$4&gt;=$E112,BI$4&lt;=$G112)*((BI$4-$E112+1)/($I112*($I112+1)/2)*$C112))+($J112="custom")*CustomCF!BB112</f>
        <v>0</v>
      </c>
      <c r="BJ112" s="19">
        <f>($J112="Bell Curve")*(_xlfn.NORM.DIST(AND(BJ$4&gt;=$E112,BJ$4&lt;=$G112)*(BJ$4-$E112+1),$I112/2,$L112,TRUE)-_xlfn.NORM.DIST(AND(BJ$4&gt;=$E112,BJ$4&lt;=$G112)*(BI$4-$E112+1),$I112/2,$L112,TRUE))/(1-2*_xlfn.NORM.DIST(0,$I112/2,$L112,TRUE))*$C112+($J112="Steady Growth")*(AND(BJ$4&gt;=$E112,BJ$4&lt;=$G112)*((BJ$4-$E112+1)/($I112*($I112+1)/2)*$C112))+($J112="custom")*CustomCF!BC112</f>
        <v>0</v>
      </c>
      <c r="BK112" s="19">
        <f>($J112="Bell Curve")*(_xlfn.NORM.DIST(AND(BK$4&gt;=$E112,BK$4&lt;=$G112)*(BK$4-$E112+1),$I112/2,$L112,TRUE)-_xlfn.NORM.DIST(AND(BK$4&gt;=$E112,BK$4&lt;=$G112)*(BJ$4-$E112+1),$I112/2,$L112,TRUE))/(1-2*_xlfn.NORM.DIST(0,$I112/2,$L112,TRUE))*$C112+($J112="Steady Growth")*(AND(BK$4&gt;=$E112,BK$4&lt;=$G112)*((BK$4-$E112+1)/($I112*($I112+1)/2)*$C112))+($J112="custom")*CustomCF!BD112</f>
        <v>0</v>
      </c>
      <c r="BL112" s="19">
        <f>($J112="Bell Curve")*(_xlfn.NORM.DIST(AND(BL$4&gt;=$E112,BL$4&lt;=$G112)*(BL$4-$E112+1),$I112/2,$L112,TRUE)-_xlfn.NORM.DIST(AND(BL$4&gt;=$E112,BL$4&lt;=$G112)*(BK$4-$E112+1),$I112/2,$L112,TRUE))/(1-2*_xlfn.NORM.DIST(0,$I112/2,$L112,TRUE))*$C112+($J112="Steady Growth")*(AND(BL$4&gt;=$E112,BL$4&lt;=$G112)*((BL$4-$E112+1)/($I112*($I112+1)/2)*$C112))+($J112="custom")*CustomCF!BE112</f>
        <v>0</v>
      </c>
      <c r="BM112" s="19">
        <f>($J112="Bell Curve")*(_xlfn.NORM.DIST(AND(BM$4&gt;=$E112,BM$4&lt;=$G112)*(BM$4-$E112+1),$I112/2,$L112,TRUE)-_xlfn.NORM.DIST(AND(BM$4&gt;=$E112,BM$4&lt;=$G112)*(BL$4-$E112+1),$I112/2,$L112,TRUE))/(1-2*_xlfn.NORM.DIST(0,$I112/2,$L112,TRUE))*$C112+($J112="Steady Growth")*(AND(BM$4&gt;=$E112,BM$4&lt;=$G112)*((BM$4-$E112+1)/($I112*($I112+1)/2)*$C112))+($J112="custom")*CustomCF!BF112</f>
        <v>0</v>
      </c>
      <c r="BN112" s="19">
        <f>($J112="Bell Curve")*(_xlfn.NORM.DIST(AND(BN$4&gt;=$E112,BN$4&lt;=$G112)*(BN$4-$E112+1),$I112/2,$L112,TRUE)-_xlfn.NORM.DIST(AND(BN$4&gt;=$E112,BN$4&lt;=$G112)*(BM$4-$E112+1),$I112/2,$L112,TRUE))/(1-2*_xlfn.NORM.DIST(0,$I112/2,$L112,TRUE))*$C112+($J112="Steady Growth")*(AND(BN$4&gt;=$E112,BN$4&lt;=$G112)*((BN$4-$E112+1)/($I112*($I112+1)/2)*$C112))+($J112="custom")*CustomCF!BG112</f>
        <v>0</v>
      </c>
      <c r="BO112" s="19">
        <f>($J112="Bell Curve")*(_xlfn.NORM.DIST(AND(BO$4&gt;=$E112,BO$4&lt;=$G112)*(BO$4-$E112+1),$I112/2,$L112,TRUE)-_xlfn.NORM.DIST(AND(BO$4&gt;=$E112,BO$4&lt;=$G112)*(BN$4-$E112+1),$I112/2,$L112,TRUE))/(1-2*_xlfn.NORM.DIST(0,$I112/2,$L112,TRUE))*$C112+($J112="Steady Growth")*(AND(BO$4&gt;=$E112,BO$4&lt;=$G112)*((BO$4-$E112+1)/($I112*($I112+1)/2)*$C112))+($J112="custom")*CustomCF!BH112</f>
        <v>0</v>
      </c>
      <c r="BP112" s="19">
        <f>($J112="Bell Curve")*(_xlfn.NORM.DIST(AND(BP$4&gt;=$E112,BP$4&lt;=$G112)*(BP$4-$E112+1),$I112/2,$L112,TRUE)-_xlfn.NORM.DIST(AND(BP$4&gt;=$E112,BP$4&lt;=$G112)*(BO$4-$E112+1),$I112/2,$L112,TRUE))/(1-2*_xlfn.NORM.DIST(0,$I112/2,$L112,TRUE))*$C112+($J112="Steady Growth")*(AND(BP$4&gt;=$E112,BP$4&lt;=$G112)*((BP$4-$E112+1)/($I112*($I112+1)/2)*$C112))+($J112="custom")*CustomCF!BI112</f>
        <v>0</v>
      </c>
      <c r="BQ112" s="19">
        <f>($J112="Bell Curve")*(_xlfn.NORM.DIST(AND(BQ$4&gt;=$E112,BQ$4&lt;=$G112)*(BQ$4-$E112+1),$I112/2,$L112,TRUE)-_xlfn.NORM.DIST(AND(BQ$4&gt;=$E112,BQ$4&lt;=$G112)*(BP$4-$E112+1),$I112/2,$L112,TRUE))/(1-2*_xlfn.NORM.DIST(0,$I112/2,$L112,TRUE))*$C112+($J112="Steady Growth")*(AND(BQ$4&gt;=$E112,BQ$4&lt;=$G112)*((BQ$4-$E112+1)/($I112*($I112+1)/2)*$C112))+($J112="custom")*CustomCF!BJ112</f>
        <v>0</v>
      </c>
      <c r="BR112" s="19">
        <f>($J112="Bell Curve")*(_xlfn.NORM.DIST(AND(BR$4&gt;=$E112,BR$4&lt;=$G112)*(BR$4-$E112+1),$I112/2,$L112,TRUE)-_xlfn.NORM.DIST(AND(BR$4&gt;=$E112,BR$4&lt;=$G112)*(BQ$4-$E112+1),$I112/2,$L112,TRUE))/(1-2*_xlfn.NORM.DIST(0,$I112/2,$L112,TRUE))*$C112+($J112="Steady Growth")*(AND(BR$4&gt;=$E112,BR$4&lt;=$G112)*((BR$4-$E112+1)/($I112*($I112+1)/2)*$C112))+($J112="custom")*CustomCF!BK112</f>
        <v>0</v>
      </c>
      <c r="BS112" s="19">
        <f>($J112="Bell Curve")*(_xlfn.NORM.DIST(AND(BS$4&gt;=$E112,BS$4&lt;=$G112)*(BS$4-$E112+1),$I112/2,$L112,TRUE)-_xlfn.NORM.DIST(AND(BS$4&gt;=$E112,BS$4&lt;=$G112)*(BR$4-$E112+1),$I112/2,$L112,TRUE))/(1-2*_xlfn.NORM.DIST(0,$I112/2,$L112,TRUE))*$C112+($J112="Steady Growth")*(AND(BS$4&gt;=$E112,BS$4&lt;=$G112)*((BS$4-$E112+1)/($I112*($I112+1)/2)*$C112))+($J112="custom")*CustomCF!BL112</f>
        <v>0</v>
      </c>
      <c r="BT112" s="19">
        <f>($J112="Bell Curve")*(_xlfn.NORM.DIST(AND(BT$4&gt;=$E112,BT$4&lt;=$G112)*(BT$4-$E112+1),$I112/2,$L112,TRUE)-_xlfn.NORM.DIST(AND(BT$4&gt;=$E112,BT$4&lt;=$G112)*(BS$4-$E112+1),$I112/2,$L112,TRUE))/(1-2*_xlfn.NORM.DIST(0,$I112/2,$L112,TRUE))*$C112+($J112="Steady Growth")*(AND(BT$4&gt;=$E112,BT$4&lt;=$G112)*((BT$4-$E112+1)/($I112*($I112+1)/2)*$C112))+($J112="custom")*CustomCF!BM112</f>
        <v>0</v>
      </c>
      <c r="BU112" s="19">
        <f>($J112="Bell Curve")*(_xlfn.NORM.DIST(AND(BU$4&gt;=$E112,BU$4&lt;=$G112)*(BU$4-$E112+1),$I112/2,$L112,TRUE)-_xlfn.NORM.DIST(AND(BU$4&gt;=$E112,BU$4&lt;=$G112)*(BT$4-$E112+1),$I112/2,$L112,TRUE))/(1-2*_xlfn.NORM.DIST(0,$I112/2,$L112,TRUE))*$C112+($J112="Steady Growth")*(AND(BU$4&gt;=$E112,BU$4&lt;=$G112)*((BU$4-$E112+1)/($I112*($I112+1)/2)*$C112))+($J112="custom")*CustomCF!BN112</f>
        <v>0</v>
      </c>
      <c r="BV112" s="19">
        <f>($J112="Bell Curve")*(_xlfn.NORM.DIST(AND(BV$4&gt;=$E112,BV$4&lt;=$G112)*(BV$4-$E112+1),$I112/2,$L112,TRUE)-_xlfn.NORM.DIST(AND(BV$4&gt;=$E112,BV$4&lt;=$G112)*(BU$4-$E112+1),$I112/2,$L112,TRUE))/(1-2*_xlfn.NORM.DIST(0,$I112/2,$L112,TRUE))*$C112+($J112="Steady Growth")*(AND(BV$4&gt;=$E112,BV$4&lt;=$G112)*((BV$4-$E112+1)/($I112*($I112+1)/2)*$C112))+($J112="custom")*CustomCF!BO112</f>
        <v>0</v>
      </c>
      <c r="BW112" s="19">
        <f>($J112="Bell Curve")*(_xlfn.NORM.DIST(AND(BW$4&gt;=$E112,BW$4&lt;=$G112)*(BW$4-$E112+1),$I112/2,$L112,TRUE)-_xlfn.NORM.DIST(AND(BW$4&gt;=$E112,BW$4&lt;=$G112)*(BV$4-$E112+1),$I112/2,$L112,TRUE))/(1-2*_xlfn.NORM.DIST(0,$I112/2,$L112,TRUE))*$C112+($J112="Steady Growth")*(AND(BW$4&gt;=$E112,BW$4&lt;=$G112)*((BW$4-$E112+1)/($I112*($I112+1)/2)*$C112))+($J112="custom")*CustomCF!BP112</f>
        <v>0</v>
      </c>
      <c r="BX112" s="19">
        <f>($J112="Bell Curve")*(_xlfn.NORM.DIST(AND(BX$4&gt;=$E112,BX$4&lt;=$G112)*(BX$4-$E112+1),$I112/2,$L112,TRUE)-_xlfn.NORM.DIST(AND(BX$4&gt;=$E112,BX$4&lt;=$G112)*(BW$4-$E112+1),$I112/2,$L112,TRUE))/(1-2*_xlfn.NORM.DIST(0,$I112/2,$L112,TRUE))*$C112+($J112="Steady Growth")*(AND(BX$4&gt;=$E112,BX$4&lt;=$G112)*((BX$4-$E112+1)/($I112*($I112+1)/2)*$C112))+($J112="custom")*CustomCF!BQ112</f>
        <v>0</v>
      </c>
      <c r="BY112" s="19">
        <f>($J112="Bell Curve")*(_xlfn.NORM.DIST(AND(BY$4&gt;=$E112,BY$4&lt;=$G112)*(BY$4-$E112+1),$I112/2,$L112,TRUE)-_xlfn.NORM.DIST(AND(BY$4&gt;=$E112,BY$4&lt;=$G112)*(BX$4-$E112+1),$I112/2,$L112,TRUE))/(1-2*_xlfn.NORM.DIST(0,$I112/2,$L112,TRUE))*$C112+($J112="Steady Growth")*(AND(BY$4&gt;=$E112,BY$4&lt;=$G112)*((BY$4-$E112+1)/($I112*($I112+1)/2)*$C112))+($J112="custom")*CustomCF!BR112</f>
        <v>0</v>
      </c>
      <c r="BZ112" s="19">
        <f>($J112="Bell Curve")*(_xlfn.NORM.DIST(AND(BZ$4&gt;=$E112,BZ$4&lt;=$G112)*(BZ$4-$E112+1),$I112/2,$L112,TRUE)-_xlfn.NORM.DIST(AND(BZ$4&gt;=$E112,BZ$4&lt;=$G112)*(BY$4-$E112+1),$I112/2,$L112,TRUE))/(1-2*_xlfn.NORM.DIST(0,$I112/2,$L112,TRUE))*$C112+($J112="Steady Growth")*(AND(BZ$4&gt;=$E112,BZ$4&lt;=$G112)*((BZ$4-$E112+1)/($I112*($I112+1)/2)*$C112))+($J112="custom")*CustomCF!BS112</f>
        <v>0</v>
      </c>
      <c r="CA112" s="19">
        <f>($J112="Bell Curve")*(_xlfn.NORM.DIST(AND(CA$4&gt;=$E112,CA$4&lt;=$G112)*(CA$4-$E112+1),$I112/2,$L112,TRUE)-_xlfn.NORM.DIST(AND(CA$4&gt;=$E112,CA$4&lt;=$G112)*(BZ$4-$E112+1),$I112/2,$L112,TRUE))/(1-2*_xlfn.NORM.DIST(0,$I112/2,$L112,TRUE))*$C112+($J112="Steady Growth")*(AND(CA$4&gt;=$E112,CA$4&lt;=$G112)*((CA$4-$E112+1)/($I112*($I112+1)/2)*$C112))+($J112="custom")*CustomCF!BT112</f>
        <v>0</v>
      </c>
      <c r="CB112" s="19">
        <f>($J112="Bell Curve")*(_xlfn.NORM.DIST(AND(CB$4&gt;=$E112,CB$4&lt;=$G112)*(CB$4-$E112+1),$I112/2,$L112,TRUE)-_xlfn.NORM.DIST(AND(CB$4&gt;=$E112,CB$4&lt;=$G112)*(CA$4-$E112+1),$I112/2,$L112,TRUE))/(1-2*_xlfn.NORM.DIST(0,$I112/2,$L112,TRUE))*$C112+($J112="Steady Growth")*(AND(CB$4&gt;=$E112,CB$4&lt;=$G112)*((CB$4-$E112+1)/($I112*($I112+1)/2)*$C112))+($J112="custom")*CustomCF!BU112</f>
        <v>0</v>
      </c>
      <c r="CC112" s="19">
        <f>($J112="Bell Curve")*(_xlfn.NORM.DIST(AND(CC$4&gt;=$E112,CC$4&lt;=$G112)*(CC$4-$E112+1),$I112/2,$L112,TRUE)-_xlfn.NORM.DIST(AND(CC$4&gt;=$E112,CC$4&lt;=$G112)*(CB$4-$E112+1),$I112/2,$L112,TRUE))/(1-2*_xlfn.NORM.DIST(0,$I112/2,$L112,TRUE))*$C112+($J112="Steady Growth")*(AND(CC$4&gt;=$E112,CC$4&lt;=$G112)*((CC$4-$E112+1)/($I112*($I112+1)/2)*$C112))+($J112="custom")*CustomCF!BV112</f>
        <v>0</v>
      </c>
      <c r="CD112" s="19">
        <f>($J112="Bell Curve")*(_xlfn.NORM.DIST(AND(CD$4&gt;=$E112,CD$4&lt;=$G112)*(CD$4-$E112+1),$I112/2,$L112,TRUE)-_xlfn.NORM.DIST(AND(CD$4&gt;=$E112,CD$4&lt;=$G112)*(CC$4-$E112+1),$I112/2,$L112,TRUE))/(1-2*_xlfn.NORM.DIST(0,$I112/2,$L112,TRUE))*$C112+($J112="Steady Growth")*(AND(CD$4&gt;=$E112,CD$4&lt;=$G112)*((CD$4-$E112+1)/($I112*($I112+1)/2)*$C112))+($J112="custom")*CustomCF!BW112</f>
        <v>0</v>
      </c>
      <c r="CE112" s="19">
        <f>($J112="Bell Curve")*(_xlfn.NORM.DIST(AND(CE$4&gt;=$E112,CE$4&lt;=$G112)*(CE$4-$E112+1),$I112/2,$L112,TRUE)-_xlfn.NORM.DIST(AND(CE$4&gt;=$E112,CE$4&lt;=$G112)*(CD$4-$E112+1),$I112/2,$L112,TRUE))/(1-2*_xlfn.NORM.DIST(0,$I112/2,$L112,TRUE))*$C112+($J112="Steady Growth")*(AND(CE$4&gt;=$E112,CE$4&lt;=$G112)*((CE$4-$E112+1)/($I112*($I112+1)/2)*$C112))+($J112="custom")*CustomCF!BX112</f>
        <v>0</v>
      </c>
      <c r="CF112" s="19">
        <f>($J112="Bell Curve")*(_xlfn.NORM.DIST(AND(CF$4&gt;=$E112,CF$4&lt;=$G112)*(CF$4-$E112+1),$I112/2,$L112,TRUE)-_xlfn.NORM.DIST(AND(CF$4&gt;=$E112,CF$4&lt;=$G112)*(CE$4-$E112+1),$I112/2,$L112,TRUE))/(1-2*_xlfn.NORM.DIST(0,$I112/2,$L112,TRUE))*$C112+($J112="Steady Growth")*(AND(CF$4&gt;=$E112,CF$4&lt;=$G112)*((CF$4-$E112+1)/($I112*($I112+1)/2)*$C112))+($J112="custom")*CustomCF!BY112</f>
        <v>0</v>
      </c>
      <c r="CG112" s="19">
        <f>($J112="Bell Curve")*(_xlfn.NORM.DIST(AND(CG$4&gt;=$E112,CG$4&lt;=$G112)*(CG$4-$E112+1),$I112/2,$L112,TRUE)-_xlfn.NORM.DIST(AND(CG$4&gt;=$E112,CG$4&lt;=$G112)*(CF$4-$E112+1),$I112/2,$L112,TRUE))/(1-2*_xlfn.NORM.DIST(0,$I112/2,$L112,TRUE))*$C112+($J112="Steady Growth")*(AND(CG$4&gt;=$E112,CG$4&lt;=$G112)*((CG$4-$E112+1)/($I112*($I112+1)/2)*$C112))+($J112="custom")*CustomCF!BZ112</f>
        <v>0</v>
      </c>
      <c r="CH112" s="19">
        <f>($J112="Bell Curve")*(_xlfn.NORM.DIST(AND(CH$4&gt;=$E112,CH$4&lt;=$G112)*(CH$4-$E112+1),$I112/2,$L112,TRUE)-_xlfn.NORM.DIST(AND(CH$4&gt;=$E112,CH$4&lt;=$G112)*(CG$4-$E112+1),$I112/2,$L112,TRUE))/(1-2*_xlfn.NORM.DIST(0,$I112/2,$L112,TRUE))*$C112+($J112="Steady Growth")*(AND(CH$4&gt;=$E112,CH$4&lt;=$G112)*((CH$4-$E112+1)/($I112*($I112+1)/2)*$C112))+($J112="custom")*CustomCF!CA112</f>
        <v>0</v>
      </c>
      <c r="CI112" s="19">
        <f>($J112="Bell Curve")*(_xlfn.NORM.DIST(AND(CI$4&gt;=$E112,CI$4&lt;=$G112)*(CI$4-$E112+1),$I112/2,$L112,TRUE)-_xlfn.NORM.DIST(AND(CI$4&gt;=$E112,CI$4&lt;=$G112)*(CH$4-$E112+1),$I112/2,$L112,TRUE))/(1-2*_xlfn.NORM.DIST(0,$I112/2,$L112,TRUE))*$C112+($J112="Steady Growth")*(AND(CI$4&gt;=$E112,CI$4&lt;=$G112)*((CI$4-$E112+1)/($I112*($I112+1)/2)*$C112))+($J112="custom")*CustomCF!CB112</f>
        <v>0</v>
      </c>
      <c r="CJ112" s="19">
        <f>($J112="Bell Curve")*(_xlfn.NORM.DIST(AND(CJ$4&gt;=$E112,CJ$4&lt;=$G112)*(CJ$4-$E112+1),$I112/2,$L112,TRUE)-_xlfn.NORM.DIST(AND(CJ$4&gt;=$E112,CJ$4&lt;=$G112)*(CI$4-$E112+1),$I112/2,$L112,TRUE))/(1-2*_xlfn.NORM.DIST(0,$I112/2,$L112,TRUE))*$C112+($J112="Steady Growth")*(AND(CJ$4&gt;=$E112,CJ$4&lt;=$G112)*((CJ$4-$E112+1)/($I112*($I112+1)/2)*$C112))+($J112="custom")*CustomCF!CC112</f>
        <v>0</v>
      </c>
      <c r="CK112" s="19">
        <f>($J112="Bell Curve")*(_xlfn.NORM.DIST(AND(CK$4&gt;=$E112,CK$4&lt;=$G112)*(CK$4-$E112+1),$I112/2,$L112,TRUE)-_xlfn.NORM.DIST(AND(CK$4&gt;=$E112,CK$4&lt;=$G112)*(CJ$4-$E112+1),$I112/2,$L112,TRUE))/(1-2*_xlfn.NORM.DIST(0,$I112/2,$L112,TRUE))*$C112+($J112="Steady Growth")*(AND(CK$4&gt;=$E112,CK$4&lt;=$G112)*((CK$4-$E112+1)/($I112*($I112+1)/2)*$C112))+($J112="custom")*CustomCF!CD112</f>
        <v>0</v>
      </c>
      <c r="CL112" s="19">
        <f>($J112="Bell Curve")*(_xlfn.NORM.DIST(AND(CL$4&gt;=$E112,CL$4&lt;=$G112)*(CL$4-$E112+1),$I112/2,$L112,TRUE)-_xlfn.NORM.DIST(AND(CL$4&gt;=$E112,CL$4&lt;=$G112)*(CK$4-$E112+1),$I112/2,$L112,TRUE))/(1-2*_xlfn.NORM.DIST(0,$I112/2,$L112,TRUE))*$C112+($J112="Steady Growth")*(AND(CL$4&gt;=$E112,CL$4&lt;=$G112)*((CL$4-$E112+1)/($I112*($I112+1)/2)*$C112))+($J112="custom")*CustomCF!CE112</f>
        <v>0</v>
      </c>
      <c r="CM112" s="19">
        <f>($J112="Bell Curve")*(_xlfn.NORM.DIST(AND(CM$4&gt;=$E112,CM$4&lt;=$G112)*(CM$4-$E112+1),$I112/2,$L112,TRUE)-_xlfn.NORM.DIST(AND(CM$4&gt;=$E112,CM$4&lt;=$G112)*(CL$4-$E112+1),$I112/2,$L112,TRUE))/(1-2*_xlfn.NORM.DIST(0,$I112/2,$L112,TRUE))*$C112+($J112="Steady Growth")*(AND(CM$4&gt;=$E112,CM$4&lt;=$G112)*((CM$4-$E112+1)/($I112*($I112+1)/2)*$C112))+($J112="custom")*CustomCF!CF112</f>
        <v>0</v>
      </c>
      <c r="CN112" s="19">
        <f>($J112="Bell Curve")*(_xlfn.NORM.DIST(AND(CN$4&gt;=$E112,CN$4&lt;=$G112)*(CN$4-$E112+1),$I112/2,$L112,TRUE)-_xlfn.NORM.DIST(AND(CN$4&gt;=$E112,CN$4&lt;=$G112)*(CM$4-$E112+1),$I112/2,$L112,TRUE))/(1-2*_xlfn.NORM.DIST(0,$I112/2,$L112,TRUE))*$C112+($J112="Steady Growth")*(AND(CN$4&gt;=$E112,CN$4&lt;=$G112)*((CN$4-$E112+1)/($I112*($I112+1)/2)*$C112))+($J112="custom")*CustomCF!CG112</f>
        <v>0</v>
      </c>
      <c r="CO112" s="19">
        <f>($J112="Bell Curve")*(_xlfn.NORM.DIST(AND(CO$4&gt;=$E112,CO$4&lt;=$G112)*(CO$4-$E112+1),$I112/2,$L112,TRUE)-_xlfn.NORM.DIST(AND(CO$4&gt;=$E112,CO$4&lt;=$G112)*(CN$4-$E112+1),$I112/2,$L112,TRUE))/(1-2*_xlfn.NORM.DIST(0,$I112/2,$L112,TRUE))*$C112+($J112="Steady Growth")*(AND(CO$4&gt;=$E112,CO$4&lt;=$G112)*((CO$4-$E112+1)/($I112*($I112+1)/2)*$C112))+($J112="custom")*CustomCF!CH112</f>
        <v>0</v>
      </c>
      <c r="CP112" s="19">
        <f>($J112="Bell Curve")*(_xlfn.NORM.DIST(AND(CP$4&gt;=$E112,CP$4&lt;=$G112)*(CP$4-$E112+1),$I112/2,$L112,TRUE)-_xlfn.NORM.DIST(AND(CP$4&gt;=$E112,CP$4&lt;=$G112)*(CO$4-$E112+1),$I112/2,$L112,TRUE))/(1-2*_xlfn.NORM.DIST(0,$I112/2,$L112,TRUE))*$C112+($J112="Steady Growth")*(AND(CP$4&gt;=$E112,CP$4&lt;=$G112)*((CP$4-$E112+1)/($I112*($I112+1)/2)*$C112))+($J112="custom")*CustomCF!CI112</f>
        <v>0</v>
      </c>
      <c r="CQ112" s="19">
        <f>($J112="Bell Curve")*(_xlfn.NORM.DIST(AND(CQ$4&gt;=$E112,CQ$4&lt;=$G112)*(CQ$4-$E112+1),$I112/2,$L112,TRUE)-_xlfn.NORM.DIST(AND(CQ$4&gt;=$E112,CQ$4&lt;=$G112)*(CP$4-$E112+1),$I112/2,$L112,TRUE))/(1-2*_xlfn.NORM.DIST(0,$I112/2,$L112,TRUE))*$C112+($J112="Steady Growth")*(AND(CQ$4&gt;=$E112,CQ$4&lt;=$G112)*((CQ$4-$E112+1)/($I112*($I112+1)/2)*$C112))+($J112="custom")*CustomCF!CJ112</f>
        <v>0</v>
      </c>
      <c r="CR112" s="19">
        <f>($J112="Bell Curve")*(_xlfn.NORM.DIST(AND(CR$4&gt;=$E112,CR$4&lt;=$G112)*(CR$4-$E112+1),$I112/2,$L112,TRUE)-_xlfn.NORM.DIST(AND(CR$4&gt;=$E112,CR$4&lt;=$G112)*(CQ$4-$E112+1),$I112/2,$L112,TRUE))/(1-2*_xlfn.NORM.DIST(0,$I112/2,$L112,TRUE))*$C112+($J112="Steady Growth")*(AND(CR$4&gt;=$E112,CR$4&lt;=$G112)*((CR$4-$E112+1)/($I112*($I112+1)/2)*$C112))+($J112="custom")*CustomCF!CK112</f>
        <v>0</v>
      </c>
      <c r="CS112" s="19">
        <f>($J112="Bell Curve")*(_xlfn.NORM.DIST(AND(CS$4&gt;=$E112,CS$4&lt;=$G112)*(CS$4-$E112+1),$I112/2,$L112,TRUE)-_xlfn.NORM.DIST(AND(CS$4&gt;=$E112,CS$4&lt;=$G112)*(CR$4-$E112+1),$I112/2,$L112,TRUE))/(1-2*_xlfn.NORM.DIST(0,$I112/2,$L112,TRUE))*$C112+($J112="Steady Growth")*(AND(CS$4&gt;=$E112,CS$4&lt;=$G112)*((CS$4-$E112+1)/($I112*($I112+1)/2)*$C112))+($J112="custom")*CustomCF!CL112</f>
        <v>0</v>
      </c>
      <c r="CT112" s="19">
        <f>($J112="Bell Curve")*(_xlfn.NORM.DIST(AND(CT$4&gt;=$E112,CT$4&lt;=$G112)*(CT$4-$E112+1),$I112/2,$L112,TRUE)-_xlfn.NORM.DIST(AND(CT$4&gt;=$E112,CT$4&lt;=$G112)*(CS$4-$E112+1),$I112/2,$L112,TRUE))/(1-2*_xlfn.NORM.DIST(0,$I112/2,$L112,TRUE))*$C112+($J112="Steady Growth")*(AND(CT$4&gt;=$E112,CT$4&lt;=$G112)*((CT$4-$E112+1)/($I112*($I112+1)/2)*$C112))+($J112="custom")*CustomCF!CM112</f>
        <v>0</v>
      </c>
      <c r="CU112" s="19">
        <f>($J112="Bell Curve")*(_xlfn.NORM.DIST(AND(CU$4&gt;=$E112,CU$4&lt;=$G112)*(CU$4-$E112+1),$I112/2,$L112,TRUE)-_xlfn.NORM.DIST(AND(CU$4&gt;=$E112,CU$4&lt;=$G112)*(CT$4-$E112+1),$I112/2,$L112,TRUE))/(1-2*_xlfn.NORM.DIST(0,$I112/2,$L112,TRUE))*$C112+($J112="Steady Growth")*(AND(CU$4&gt;=$E112,CU$4&lt;=$G112)*((CU$4-$E112+1)/($I112*($I112+1)/2)*$C112))+($J112="custom")*CustomCF!CN112</f>
        <v>0</v>
      </c>
      <c r="CV112" s="19">
        <f>($J112="Bell Curve")*(_xlfn.NORM.DIST(AND(CV$4&gt;=$E112,CV$4&lt;=$G112)*(CV$4-$E112+1),$I112/2,$L112,TRUE)-_xlfn.NORM.DIST(AND(CV$4&gt;=$E112,CV$4&lt;=$G112)*(CU$4-$E112+1),$I112/2,$L112,TRUE))/(1-2*_xlfn.NORM.DIST(0,$I112/2,$L112,TRUE))*$C112+($J112="Steady Growth")*(AND(CV$4&gt;=$E112,CV$4&lt;=$G112)*((CV$4-$E112+1)/($I112*($I112+1)/2)*$C112))+($J112="custom")*CustomCF!CO112</f>
        <v>0</v>
      </c>
      <c r="CW112" s="19">
        <f>($J112="Bell Curve")*(_xlfn.NORM.DIST(AND(CW$4&gt;=$E112,CW$4&lt;=$G112)*(CW$4-$E112+1),$I112/2,$L112,TRUE)-_xlfn.NORM.DIST(AND(CW$4&gt;=$E112,CW$4&lt;=$G112)*(CV$4-$E112+1),$I112/2,$L112,TRUE))/(1-2*_xlfn.NORM.DIST(0,$I112/2,$L112,TRUE))*$C112+($J112="Steady Growth")*(AND(CW$4&gt;=$E112,CW$4&lt;=$G112)*((CW$4-$E112+1)/($I112*($I112+1)/2)*$C112))+($J112="custom")*CustomCF!CP112</f>
        <v>0</v>
      </c>
      <c r="CX112" s="19">
        <f>($J112="Bell Curve")*(_xlfn.NORM.DIST(AND(CX$4&gt;=$E112,CX$4&lt;=$G112)*(CX$4-$E112+1),$I112/2,$L112,TRUE)-_xlfn.NORM.DIST(AND(CX$4&gt;=$E112,CX$4&lt;=$G112)*(CW$4-$E112+1),$I112/2,$L112,TRUE))/(1-2*_xlfn.NORM.DIST(0,$I112/2,$L112,TRUE))*$C112+($J112="Steady Growth")*(AND(CX$4&gt;=$E112,CX$4&lt;=$G112)*((CX$4-$E112+1)/($I112*($I112+1)/2)*$C112))+($J112="custom")*CustomCF!CQ112</f>
        <v>0</v>
      </c>
      <c r="CY112" s="19">
        <f>($J112="Bell Curve")*(_xlfn.NORM.DIST(AND(CY$4&gt;=$E112,CY$4&lt;=$G112)*(CY$4-$E112+1),$I112/2,$L112,TRUE)-_xlfn.NORM.DIST(AND(CY$4&gt;=$E112,CY$4&lt;=$G112)*(CX$4-$E112+1),$I112/2,$L112,TRUE))/(1-2*_xlfn.NORM.DIST(0,$I112/2,$L112,TRUE))*$C112+($J112="Steady Growth")*(AND(CY$4&gt;=$E112,CY$4&lt;=$G112)*((CY$4-$E112+1)/($I112*($I112+1)/2)*$C112))+($J112="custom")*CustomCF!CR112</f>
        <v>0</v>
      </c>
      <c r="CZ112" s="19">
        <f>($J112="Bell Curve")*(_xlfn.NORM.DIST(AND(CZ$4&gt;=$E112,CZ$4&lt;=$G112)*(CZ$4-$E112+1),$I112/2,$L112,TRUE)-_xlfn.NORM.DIST(AND(CZ$4&gt;=$E112,CZ$4&lt;=$G112)*(CY$4-$E112+1),$I112/2,$L112,TRUE))/(1-2*_xlfn.NORM.DIST(0,$I112/2,$L112,TRUE))*$C112+($J112="Steady Growth")*(AND(CZ$4&gt;=$E112,CZ$4&lt;=$G112)*((CZ$4-$E112+1)/($I112*($I112+1)/2)*$C112))+($J112="custom")*CustomCF!CS112</f>
        <v>0</v>
      </c>
      <c r="DA112" s="19">
        <f>($J112="Bell Curve")*(_xlfn.NORM.DIST(AND(DA$4&gt;=$E112,DA$4&lt;=$G112)*(DA$4-$E112+1),$I112/2,$L112,TRUE)-_xlfn.NORM.DIST(AND(DA$4&gt;=$E112,DA$4&lt;=$G112)*(CZ$4-$E112+1),$I112/2,$L112,TRUE))/(1-2*_xlfn.NORM.DIST(0,$I112/2,$L112,TRUE))*$C112+($J112="Steady Growth")*(AND(DA$4&gt;=$E112,DA$4&lt;=$G112)*((DA$4-$E112+1)/($I112*($I112+1)/2)*$C112))+($J112="custom")*CustomCF!CT112</f>
        <v>0</v>
      </c>
      <c r="DB112" s="19">
        <f>($J112="Bell Curve")*(_xlfn.NORM.DIST(AND(DB$4&gt;=$E112,DB$4&lt;=$G112)*(DB$4-$E112+1),$I112/2,$L112,TRUE)-_xlfn.NORM.DIST(AND(DB$4&gt;=$E112,DB$4&lt;=$G112)*(DA$4-$E112+1),$I112/2,$L112,TRUE))/(1-2*_xlfn.NORM.DIST(0,$I112/2,$L112,TRUE))*$C112+($J112="Steady Growth")*(AND(DB$4&gt;=$E112,DB$4&lt;=$G112)*((DB$4-$E112+1)/($I112*($I112+1)/2)*$C112))+($J112="custom")*CustomCF!CU112</f>
        <v>0</v>
      </c>
      <c r="DC112" s="19">
        <f>($J112="Bell Curve")*(_xlfn.NORM.DIST(AND(DC$4&gt;=$E112,DC$4&lt;=$G112)*(DC$4-$E112+1),$I112/2,$L112,TRUE)-_xlfn.NORM.DIST(AND(DC$4&gt;=$E112,DC$4&lt;=$G112)*(DB$4-$E112+1),$I112/2,$L112,TRUE))/(1-2*_xlfn.NORM.DIST(0,$I112/2,$L112,TRUE))*$C112+($J112="Steady Growth")*(AND(DC$4&gt;=$E112,DC$4&lt;=$G112)*((DC$4-$E112+1)/($I112*($I112+1)/2)*$C112))+($J112="custom")*CustomCF!CV112</f>
        <v>0</v>
      </c>
      <c r="DD112" s="19">
        <f>($J112="Bell Curve")*(_xlfn.NORM.DIST(AND(DD$4&gt;=$E112,DD$4&lt;=$G112)*(DD$4-$E112+1),$I112/2,$L112,TRUE)-_xlfn.NORM.DIST(AND(DD$4&gt;=$E112,DD$4&lt;=$G112)*(DC$4-$E112+1),$I112/2,$L112,TRUE))/(1-2*_xlfn.NORM.DIST(0,$I112/2,$L112,TRUE))*$C112+($J112="Steady Growth")*(AND(DD$4&gt;=$E112,DD$4&lt;=$G112)*((DD$4-$E112+1)/($I112*($I112+1)/2)*$C112))+($J112="custom")*CustomCF!CW112</f>
        <v>0</v>
      </c>
      <c r="DE112" s="19">
        <f>($J112="Bell Curve")*(_xlfn.NORM.DIST(AND(DE$4&gt;=$E112,DE$4&lt;=$G112)*(DE$4-$E112+1),$I112/2,$L112,TRUE)-_xlfn.NORM.DIST(AND(DE$4&gt;=$E112,DE$4&lt;=$G112)*(DD$4-$E112+1),$I112/2,$L112,TRUE))/(1-2*_xlfn.NORM.DIST(0,$I112/2,$L112,TRUE))*$C112+($J112="Steady Growth")*(AND(DE$4&gt;=$E112,DE$4&lt;=$G112)*((DE$4-$E112+1)/($I112*($I112+1)/2)*$C112))+($J112="custom")*CustomCF!CX112</f>
        <v>0</v>
      </c>
      <c r="DF112" s="19">
        <f>($J112="Bell Curve")*(_xlfn.NORM.DIST(AND(DF$4&gt;=$E112,DF$4&lt;=$G112)*(DF$4-$E112+1),$I112/2,$L112,TRUE)-_xlfn.NORM.DIST(AND(DF$4&gt;=$E112,DF$4&lt;=$G112)*(DE$4-$E112+1),$I112/2,$L112,TRUE))/(1-2*_xlfn.NORM.DIST(0,$I112/2,$L112,TRUE))*$C112+($J112="Steady Growth")*(AND(DF$4&gt;=$E112,DF$4&lt;=$G112)*((DF$4-$E112+1)/($I112*($I112+1)/2)*$C112))+($J112="custom")*CustomCF!CY112</f>
        <v>0</v>
      </c>
      <c r="DG112" s="19">
        <f>($J112="Bell Curve")*(_xlfn.NORM.DIST(AND(DG$4&gt;=$E112,DG$4&lt;=$G112)*(DG$4-$E112+1),$I112/2,$L112,TRUE)-_xlfn.NORM.DIST(AND(DG$4&gt;=$E112,DG$4&lt;=$G112)*(DF$4-$E112+1),$I112/2,$L112,TRUE))/(1-2*_xlfn.NORM.DIST(0,$I112/2,$L112,TRUE))*$C112+($J112="Steady Growth")*(AND(DG$4&gt;=$E112,DG$4&lt;=$G112)*((DG$4-$E112+1)/($I112*($I112+1)/2)*$C112))+($J112="custom")*CustomCF!CZ112</f>
        <v>0</v>
      </c>
      <c r="DH112" s="19">
        <f>($J112="Bell Curve")*(_xlfn.NORM.DIST(AND(DH$4&gt;=$E112,DH$4&lt;=$G112)*(DH$4-$E112+1),$I112/2,$L112,TRUE)-_xlfn.NORM.DIST(AND(DH$4&gt;=$E112,DH$4&lt;=$G112)*(DG$4-$E112+1),$I112/2,$L112,TRUE))/(1-2*_xlfn.NORM.DIST(0,$I112/2,$L112,TRUE))*$C112+($J112="Steady Growth")*(AND(DH$4&gt;=$E112,DH$4&lt;=$G112)*((DH$4-$E112+1)/($I112*($I112+1)/2)*$C112))+($J112="custom")*CustomCF!DA112</f>
        <v>0</v>
      </c>
      <c r="DI112" s="19">
        <f>($J112="Bell Curve")*(_xlfn.NORM.DIST(AND(DI$4&gt;=$E112,DI$4&lt;=$G112)*(DI$4-$E112+1),$I112/2,$L112,TRUE)-_xlfn.NORM.DIST(AND(DI$4&gt;=$E112,DI$4&lt;=$G112)*(DH$4-$E112+1),$I112/2,$L112,TRUE))/(1-2*_xlfn.NORM.DIST(0,$I112/2,$L112,TRUE))*$C112+($J112="Steady Growth")*(AND(DI$4&gt;=$E112,DI$4&lt;=$G112)*((DI$4-$E112+1)/($I112*($I112+1)/2)*$C112))+($J112="custom")*CustomCF!DB112</f>
        <v>0</v>
      </c>
      <c r="DJ112" s="19">
        <f>($J112="Bell Curve")*(_xlfn.NORM.DIST(AND(DJ$4&gt;=$E112,DJ$4&lt;=$G112)*(DJ$4-$E112+1),$I112/2,$L112,TRUE)-_xlfn.NORM.DIST(AND(DJ$4&gt;=$E112,DJ$4&lt;=$G112)*(DI$4-$E112+1),$I112/2,$L112,TRUE))/(1-2*_xlfn.NORM.DIST(0,$I112/2,$L112,TRUE))*$C112+($J112="Steady Growth")*(AND(DJ$4&gt;=$E112,DJ$4&lt;=$G112)*((DJ$4-$E112+1)/($I112*($I112+1)/2)*$C112))+($J112="custom")*CustomCF!DC112</f>
        <v>0</v>
      </c>
      <c r="DK112" s="19">
        <f>($J112="Bell Curve")*(_xlfn.NORM.DIST(AND(DK$4&gt;=$E112,DK$4&lt;=$G112)*(DK$4-$E112+1),$I112/2,$L112,TRUE)-_xlfn.NORM.DIST(AND(DK$4&gt;=$E112,DK$4&lt;=$G112)*(DJ$4-$E112+1),$I112/2,$L112,TRUE))/(1-2*_xlfn.NORM.DIST(0,$I112/2,$L112,TRUE))*$C112+($J112="Steady Growth")*(AND(DK$4&gt;=$E112,DK$4&lt;=$G112)*((DK$4-$E112+1)/($I112*($I112+1)/2)*$C112))+($J112="custom")*CustomCF!DD112</f>
        <v>0</v>
      </c>
      <c r="DL112" s="19">
        <f>($J112="Bell Curve")*(_xlfn.NORM.DIST(AND(DL$4&gt;=$E112,DL$4&lt;=$G112)*(DL$4-$E112+1),$I112/2,$L112,TRUE)-_xlfn.NORM.DIST(AND(DL$4&gt;=$E112,DL$4&lt;=$G112)*(DK$4-$E112+1),$I112/2,$L112,TRUE))/(1-2*_xlfn.NORM.DIST(0,$I112/2,$L112,TRUE))*$C112+($J112="Steady Growth")*(AND(DL$4&gt;=$E112,DL$4&lt;=$G112)*((DL$4-$E112+1)/($I112*($I112+1)/2)*$C112))+($J112="custom")*CustomCF!DE112</f>
        <v>0</v>
      </c>
      <c r="DM112" s="19">
        <f>($J112="Bell Curve")*(_xlfn.NORM.DIST(AND(DM$4&gt;=$E112,DM$4&lt;=$G112)*(DM$4-$E112+1),$I112/2,$L112,TRUE)-_xlfn.NORM.DIST(AND(DM$4&gt;=$E112,DM$4&lt;=$G112)*(DL$4-$E112+1),$I112/2,$L112,TRUE))/(1-2*_xlfn.NORM.DIST(0,$I112/2,$L112,TRUE))*$C112+($J112="Steady Growth")*(AND(DM$4&gt;=$E112,DM$4&lt;=$G112)*((DM$4-$E112+1)/($I112*($I112+1)/2)*$C112))+($J112="custom")*CustomCF!DF112</f>
        <v>0</v>
      </c>
      <c r="DN112" s="19">
        <f>($J112="Bell Curve")*(_xlfn.NORM.DIST(AND(DN$4&gt;=$E112,DN$4&lt;=$G112)*(DN$4-$E112+1),$I112/2,$L112,TRUE)-_xlfn.NORM.DIST(AND(DN$4&gt;=$E112,DN$4&lt;=$G112)*(DM$4-$E112+1),$I112/2,$L112,TRUE))/(1-2*_xlfn.NORM.DIST(0,$I112/2,$L112,TRUE))*$C112+($J112="Steady Growth")*(AND(DN$4&gt;=$E112,DN$4&lt;=$G112)*((DN$4-$E112+1)/($I112*($I112+1)/2)*$C112))+($J112="custom")*CustomCF!DG112</f>
        <v>0</v>
      </c>
      <c r="DO112" s="19">
        <f>($J112="Bell Curve")*(_xlfn.NORM.DIST(AND(DO$4&gt;=$E112,DO$4&lt;=$G112)*(DO$4-$E112+1),$I112/2,$L112,TRUE)-_xlfn.NORM.DIST(AND(DO$4&gt;=$E112,DO$4&lt;=$G112)*(DN$4-$E112+1),$I112/2,$L112,TRUE))/(1-2*_xlfn.NORM.DIST(0,$I112/2,$L112,TRUE))*$C112+($J112="Steady Growth")*(AND(DO$4&gt;=$E112,DO$4&lt;=$G112)*((DO$4-$E112+1)/($I112*($I112+1)/2)*$C112))+($J112="custom")*CustomCF!DH112</f>
        <v>0</v>
      </c>
      <c r="DP112" s="19">
        <f>($J112="Bell Curve")*(_xlfn.NORM.DIST(AND(DP$4&gt;=$E112,DP$4&lt;=$G112)*(DP$4-$E112+1),$I112/2,$L112,TRUE)-_xlfn.NORM.DIST(AND(DP$4&gt;=$E112,DP$4&lt;=$G112)*(DO$4-$E112+1),$I112/2,$L112,TRUE))/(1-2*_xlfn.NORM.DIST(0,$I112/2,$L112,TRUE))*$C112+($J112="Steady Growth")*(AND(DP$4&gt;=$E112,DP$4&lt;=$G112)*((DP$4-$E112+1)/($I112*($I112+1)/2)*$C112))+($J112="custom")*CustomCF!DI112</f>
        <v>0</v>
      </c>
      <c r="DQ112" s="19">
        <f>($J112="Bell Curve")*(_xlfn.NORM.DIST(AND(DQ$4&gt;=$E112,DQ$4&lt;=$G112)*(DQ$4-$E112+1),$I112/2,$L112,TRUE)-_xlfn.NORM.DIST(AND(DQ$4&gt;=$E112,DQ$4&lt;=$G112)*(DP$4-$E112+1),$I112/2,$L112,TRUE))/(1-2*_xlfn.NORM.DIST(0,$I112/2,$L112,TRUE))*$C112+($J112="Steady Growth")*(AND(DQ$4&gt;=$E112,DQ$4&lt;=$G112)*((DQ$4-$E112+1)/($I112*($I112+1)/2)*$C112))+($J112="custom")*CustomCF!DJ112</f>
        <v>0</v>
      </c>
      <c r="DR112" s="19">
        <f>($J112="Bell Curve")*(_xlfn.NORM.DIST(AND(DR$4&gt;=$E112,DR$4&lt;=$G112)*(DR$4-$E112+1),$I112/2,$L112,TRUE)-_xlfn.NORM.DIST(AND(DR$4&gt;=$E112,DR$4&lt;=$G112)*(DQ$4-$E112+1),$I112/2,$L112,TRUE))/(1-2*_xlfn.NORM.DIST(0,$I112/2,$L112,TRUE))*$C112+($J112="Steady Growth")*(AND(DR$4&gt;=$E112,DR$4&lt;=$G112)*((DR$4-$E112+1)/($I112*($I112+1)/2)*$C112))+($J112="custom")*CustomCF!DK112</f>
        <v>0</v>
      </c>
      <c r="DS112" s="19">
        <f>($J112="Bell Curve")*(_xlfn.NORM.DIST(AND(DS$4&gt;=$E112,DS$4&lt;=$G112)*(DS$4-$E112+1),$I112/2,$L112,TRUE)-_xlfn.NORM.DIST(AND(DS$4&gt;=$E112,DS$4&lt;=$G112)*(DR$4-$E112+1),$I112/2,$L112,TRUE))/(1-2*_xlfn.NORM.DIST(0,$I112/2,$L112,TRUE))*$C112+($J112="Steady Growth")*(AND(DS$4&gt;=$E112,DS$4&lt;=$G112)*((DS$4-$E112+1)/($I112*($I112+1)/2)*$C112))+($J112="custom")*CustomCF!DL112</f>
        <v>0</v>
      </c>
      <c r="DT112" s="19">
        <f>($J112="Bell Curve")*(_xlfn.NORM.DIST(AND(DT$4&gt;=$E112,DT$4&lt;=$G112)*(DT$4-$E112+1),$I112/2,$L112,TRUE)-_xlfn.NORM.DIST(AND(DT$4&gt;=$E112,DT$4&lt;=$G112)*(DS$4-$E112+1),$I112/2,$L112,TRUE))/(1-2*_xlfn.NORM.DIST(0,$I112/2,$L112,TRUE))*$C112+($J112="Steady Growth")*(AND(DT$4&gt;=$E112,DT$4&lt;=$G112)*((DT$4-$E112+1)/($I112*($I112+1)/2)*$C112))+($J112="custom")*CustomCF!DM112</f>
        <v>0</v>
      </c>
      <c r="DU112" s="19">
        <f>($J112="Bell Curve")*(_xlfn.NORM.DIST(AND(DU$4&gt;=$E112,DU$4&lt;=$G112)*(DU$4-$E112+1),$I112/2,$L112,TRUE)-_xlfn.NORM.DIST(AND(DU$4&gt;=$E112,DU$4&lt;=$G112)*(DT$4-$E112+1),$I112/2,$L112,TRUE))/(1-2*_xlfn.NORM.DIST(0,$I112/2,$L112,TRUE))*$C112+($J112="Steady Growth")*(AND(DU$4&gt;=$E112,DU$4&lt;=$G112)*((DU$4-$E112+1)/($I112*($I112+1)/2)*$C112))+($J112="custom")*CustomCF!DN112</f>
        <v>0</v>
      </c>
      <c r="DV112" s="19">
        <f>($J112="Bell Curve")*(_xlfn.NORM.DIST(AND(DV$4&gt;=$E112,DV$4&lt;=$G112)*(DV$4-$E112+1),$I112/2,$L112,TRUE)-_xlfn.NORM.DIST(AND(DV$4&gt;=$E112,DV$4&lt;=$G112)*(DU$4-$E112+1),$I112/2,$L112,TRUE))/(1-2*_xlfn.NORM.DIST(0,$I112/2,$L112,TRUE))*$C112+($J112="Steady Growth")*(AND(DV$4&gt;=$E112,DV$4&lt;=$G112)*((DV$4-$E112+1)/($I112*($I112+1)/2)*$C112))+($J112="custom")*CustomCF!DO112</f>
        <v>0</v>
      </c>
      <c r="DW112" s="19">
        <f>($J112="Bell Curve")*(_xlfn.NORM.DIST(AND(DW$4&gt;=$E112,DW$4&lt;=$G112)*(DW$4-$E112+1),$I112/2,$L112,TRUE)-_xlfn.NORM.DIST(AND(DW$4&gt;=$E112,DW$4&lt;=$G112)*(DV$4-$E112+1),$I112/2,$L112,TRUE))/(1-2*_xlfn.NORM.DIST(0,$I112/2,$L112,TRUE))*$C112+($J112="Steady Growth")*(AND(DW$4&gt;=$E112,DW$4&lt;=$G112)*((DW$4-$E112+1)/($I112*($I112+1)/2)*$C112))+($J112="custom")*CustomCF!DP112</f>
        <v>0</v>
      </c>
      <c r="DX112" s="19">
        <f>($J112="Bell Curve")*(_xlfn.NORM.DIST(AND(DX$4&gt;=$E112,DX$4&lt;=$G112)*(DX$4-$E112+1),$I112/2,$L112,TRUE)-_xlfn.NORM.DIST(AND(DX$4&gt;=$E112,DX$4&lt;=$G112)*(DW$4-$E112+1),$I112/2,$L112,TRUE))/(1-2*_xlfn.NORM.DIST(0,$I112/2,$L112,TRUE))*$C112+($J112="Steady Growth")*(AND(DX$4&gt;=$E112,DX$4&lt;=$G112)*((DX$4-$E112+1)/($I112*($I112+1)/2)*$C112))+($J112="custom")*CustomCF!DQ112</f>
        <v>0</v>
      </c>
      <c r="DY112" s="19">
        <f>($J112="Bell Curve")*(_xlfn.NORM.DIST(AND(DY$4&gt;=$E112,DY$4&lt;=$G112)*(DY$4-$E112+1),$I112/2,$L112,TRUE)-_xlfn.NORM.DIST(AND(DY$4&gt;=$E112,DY$4&lt;=$G112)*(DX$4-$E112+1),$I112/2,$L112,TRUE))/(1-2*_xlfn.NORM.DIST(0,$I112/2,$L112,TRUE))*$C112+($J112="Steady Growth")*(AND(DY$4&gt;=$E112,DY$4&lt;=$G112)*((DY$4-$E112+1)/($I112*($I112+1)/2)*$C112))+($J112="custom")*CustomCF!DR112</f>
        <v>0</v>
      </c>
      <c r="DZ112" s="19">
        <f>($J112="Bell Curve")*(_xlfn.NORM.DIST(AND(DZ$4&gt;=$E112,DZ$4&lt;=$G112)*(DZ$4-$E112+1),$I112/2,$L112,TRUE)-_xlfn.NORM.DIST(AND(DZ$4&gt;=$E112,DZ$4&lt;=$G112)*(DY$4-$E112+1),$I112/2,$L112,TRUE))/(1-2*_xlfn.NORM.DIST(0,$I112/2,$L112,TRUE))*$C112+($J112="Steady Growth")*(AND(DZ$4&gt;=$E112,DZ$4&lt;=$G112)*((DZ$4-$E112+1)/($I112*($I112+1)/2)*$C112))+($J112="custom")*CustomCF!DS112</f>
        <v>0</v>
      </c>
      <c r="EA112" s="19">
        <f>($J112="Bell Curve")*(_xlfn.NORM.DIST(AND(EA$4&gt;=$E112,EA$4&lt;=$G112)*(EA$4-$E112+1),$I112/2,$L112,TRUE)-_xlfn.NORM.DIST(AND(EA$4&gt;=$E112,EA$4&lt;=$G112)*(DZ$4-$E112+1),$I112/2,$L112,TRUE))/(1-2*_xlfn.NORM.DIST(0,$I112/2,$L112,TRUE))*$C112+($J112="Steady Growth")*(AND(EA$4&gt;=$E112,EA$4&lt;=$G112)*((EA$4-$E112+1)/($I112*($I112+1)/2)*$C112))+($J112="custom")*CustomCF!DT112</f>
        <v>0</v>
      </c>
      <c r="EB112" s="19">
        <f>($J112="Bell Curve")*(_xlfn.NORM.DIST(AND(EB$4&gt;=$E112,EB$4&lt;=$G112)*(EB$4-$E112+1),$I112/2,$L112,TRUE)-_xlfn.NORM.DIST(AND(EB$4&gt;=$E112,EB$4&lt;=$G112)*(EA$4-$E112+1),$I112/2,$L112,TRUE))/(1-2*_xlfn.NORM.DIST(0,$I112/2,$L112,TRUE))*$C112+($J112="Steady Growth")*(AND(EB$4&gt;=$E112,EB$4&lt;=$G112)*((EB$4-$E112+1)/($I112*($I112+1)/2)*$C112))+($J112="custom")*CustomCF!DU112</f>
        <v>0</v>
      </c>
      <c r="EC112" s="19">
        <f>($J112="Bell Curve")*(_xlfn.NORM.DIST(AND(EC$4&gt;=$E112,EC$4&lt;=$G112)*(EC$4-$E112+1),$I112/2,$L112,TRUE)-_xlfn.NORM.DIST(AND(EC$4&gt;=$E112,EC$4&lt;=$G112)*(EB$4-$E112+1),$I112/2,$L112,TRUE))/(1-2*_xlfn.NORM.DIST(0,$I112/2,$L112,TRUE))*$C112+($J112="Steady Growth")*(AND(EC$4&gt;=$E112,EC$4&lt;=$G112)*((EC$4-$E112+1)/($I112*($I112+1)/2)*$C112))+($J112="custom")*CustomCF!DV112</f>
        <v>0</v>
      </c>
      <c r="ED112" s="19">
        <f>($J112="Bell Curve")*(_xlfn.NORM.DIST(AND(ED$4&gt;=$E112,ED$4&lt;=$G112)*(ED$4-$E112+1),$I112/2,$L112,TRUE)-_xlfn.NORM.DIST(AND(ED$4&gt;=$E112,ED$4&lt;=$G112)*(EC$4-$E112+1),$I112/2,$L112,TRUE))/(1-2*_xlfn.NORM.DIST(0,$I112/2,$L112,TRUE))*$C112+($J112="Steady Growth")*(AND(ED$4&gt;=$E112,ED$4&lt;=$G112)*((ED$4-$E112+1)/($I112*($I112+1)/2)*$C112))+($J112="custom")*CustomCF!DW112</f>
        <v>0</v>
      </c>
      <c r="EE112" s="19">
        <f>($J112="Bell Curve")*(_xlfn.NORM.DIST(AND(EE$4&gt;=$E112,EE$4&lt;=$G112)*(EE$4-$E112+1),$I112/2,$L112,TRUE)-_xlfn.NORM.DIST(AND(EE$4&gt;=$E112,EE$4&lt;=$G112)*(ED$4-$E112+1),$I112/2,$L112,TRUE))/(1-2*_xlfn.NORM.DIST(0,$I112/2,$L112,TRUE))*$C112+($J112="Steady Growth")*(AND(EE$4&gt;=$E112,EE$4&lt;=$G112)*((EE$4-$E112+1)/($I112*($I112+1)/2)*$C112))+($J112="custom")*CustomCF!DX112</f>
        <v>0</v>
      </c>
      <c r="EF112" s="121">
        <f>($J112="Bell Curve")*(_xlfn.NORM.DIST(AND(EF$4&gt;=$E112,EF$4&lt;=$G112)*(EF$4-$E112+1),$I112/2,$L112,TRUE)-_xlfn.NORM.DIST(AND(EF$4&gt;=$E112,EF$4&lt;=$G112)*(EE$4-$E112+1),$I112/2,$L112,TRUE))/(1-2*_xlfn.NORM.DIST(0,$I112/2,$L112,TRUE))*$C112+($J112="Steady Growth")*(AND(EF$4&gt;=$E112,EF$4&lt;=$G112)*((EF$4-$E112+1)/($I112*($I112+1)/2)*$C112))+($J112="custom")*CustomCF!DY112</f>
        <v>0</v>
      </c>
    </row>
    <row r="113" spans="2:136" hidden="1" outlineLevel="1" x14ac:dyDescent="0.2">
      <c r="B113" s="103">
        <f>Budget!W32</f>
        <v>0</v>
      </c>
      <c r="C113" s="19">
        <f>Budget!X32</f>
        <v>0</v>
      </c>
      <c r="D113" s="19" t="str">
        <f t="shared" si="37"/>
        <v/>
      </c>
      <c r="E113" s="92">
        <v>0</v>
      </c>
      <c r="F113" s="18">
        <f>IF(J113="Custom",CustomCF!E113,INDEX($P$6:$DY$6,MATCH(E113,CF!$P$4:$DY$4,0)))</f>
        <v>46022</v>
      </c>
      <c r="G113" s="92">
        <v>0</v>
      </c>
      <c r="H113" s="18">
        <f>IF(J113="Custom",CustomCF!F113,INDEX($P$6:$EF$6,MATCH(G113,$P$4:$EF$4,0)))</f>
        <v>46022</v>
      </c>
      <c r="I113" s="9">
        <f t="shared" si="32"/>
        <v>1</v>
      </c>
      <c r="J113" s="92" t="s">
        <v>30</v>
      </c>
      <c r="K113" s="92" t="s">
        <v>31</v>
      </c>
      <c r="L113" s="9">
        <f t="shared" si="38"/>
        <v>10000000</v>
      </c>
      <c r="M113" s="107">
        <f t="shared" si="39"/>
        <v>0</v>
      </c>
      <c r="N113" s="112" t="str">
        <f t="shared" si="31"/>
        <v>OK</v>
      </c>
      <c r="O113" s="112"/>
      <c r="P113" s="19">
        <f>($J113="Bell Curve")*(_xlfn.NORM.DIST(AND(P$4&gt;=$E113,P$4&lt;=$G113)*(P$4-$E113+1),$I113/2,$L113,TRUE)-_xlfn.NORM.DIST(AND(P$4&gt;=$E113,P$4&lt;=$G113)*(N$4-$E113+1),$I113/2,$L113,TRUE))/(1-2*_xlfn.NORM.DIST(0,$I113/2,$L113,TRUE))*$C113+($J113="Steady Growth")*(AND(P$4&gt;=$E113,P$4&lt;=$G113)*((P$4-$E113+1)/($I113*($I113+1)/2)*$C113))+($J113="custom")*CustomCF!I113</f>
        <v>0</v>
      </c>
      <c r="Q113" s="19">
        <f>($J113="Bell Curve")*(_xlfn.NORM.DIST(AND(Q$4&gt;=$E113,Q$4&lt;=$G113)*(Q$4-$E113+1),$I113/2,$L113,TRUE)-_xlfn.NORM.DIST(AND(Q$4&gt;=$E113,Q$4&lt;=$G113)*(P$4-$E113+1),$I113/2,$L113,TRUE))/(1-2*_xlfn.NORM.DIST(0,$I113/2,$L113,TRUE))*$C113+($J113="Steady Growth")*(AND(Q$4&gt;=$E113,Q$4&lt;=$G113)*((Q$4-$E113+1)/($I113*($I113+1)/2)*$C113))+($J113="custom")*CustomCF!J113</f>
        <v>0</v>
      </c>
      <c r="R113" s="19">
        <f>($J113="Bell Curve")*(_xlfn.NORM.DIST(AND(R$4&gt;=$E113,R$4&lt;=$G113)*(R$4-$E113+1),$I113/2,$L113,TRUE)-_xlfn.NORM.DIST(AND(R$4&gt;=$E113,R$4&lt;=$G113)*(Q$4-$E113+1),$I113/2,$L113,TRUE))/(1-2*_xlfn.NORM.DIST(0,$I113/2,$L113,TRUE))*$C113+($J113="Steady Growth")*(AND(R$4&gt;=$E113,R$4&lt;=$G113)*((R$4-$E113+1)/($I113*($I113+1)/2)*$C113))+($J113="custom")*CustomCF!K113</f>
        <v>0</v>
      </c>
      <c r="S113" s="19">
        <f>($J113="Bell Curve")*(_xlfn.NORM.DIST(AND(S$4&gt;=$E113,S$4&lt;=$G113)*(S$4-$E113+1),$I113/2,$L113,TRUE)-_xlfn.NORM.DIST(AND(S$4&gt;=$E113,S$4&lt;=$G113)*(R$4-$E113+1),$I113/2,$L113,TRUE))/(1-2*_xlfn.NORM.DIST(0,$I113/2,$L113,TRUE))*$C113+($J113="Steady Growth")*(AND(S$4&gt;=$E113,S$4&lt;=$G113)*((S$4-$E113+1)/($I113*($I113+1)/2)*$C113))+($J113="custom")*CustomCF!L113</f>
        <v>0</v>
      </c>
      <c r="T113" s="19">
        <f>($J113="Bell Curve")*(_xlfn.NORM.DIST(AND(T$4&gt;=$E113,T$4&lt;=$G113)*(T$4-$E113+1),$I113/2,$L113,TRUE)-_xlfn.NORM.DIST(AND(T$4&gt;=$E113,T$4&lt;=$G113)*(S$4-$E113+1),$I113/2,$L113,TRUE))/(1-2*_xlfn.NORM.DIST(0,$I113/2,$L113,TRUE))*$C113+($J113="Steady Growth")*(AND(T$4&gt;=$E113,T$4&lt;=$G113)*((T$4-$E113+1)/($I113*($I113+1)/2)*$C113))+($J113="custom")*CustomCF!M113</f>
        <v>0</v>
      </c>
      <c r="U113" s="19">
        <f>($J113="Bell Curve")*(_xlfn.NORM.DIST(AND(U$4&gt;=$E113,U$4&lt;=$G113)*(U$4-$E113+1),$I113/2,$L113,TRUE)-_xlfn.NORM.DIST(AND(U$4&gt;=$E113,U$4&lt;=$G113)*(T$4-$E113+1),$I113/2,$L113,TRUE))/(1-2*_xlfn.NORM.DIST(0,$I113/2,$L113,TRUE))*$C113+($J113="Steady Growth")*(AND(U$4&gt;=$E113,U$4&lt;=$G113)*((U$4-$E113+1)/($I113*($I113+1)/2)*$C113))+($J113="custom")*CustomCF!N113</f>
        <v>0</v>
      </c>
      <c r="V113" s="19">
        <f>($J113="Bell Curve")*(_xlfn.NORM.DIST(AND(V$4&gt;=$E113,V$4&lt;=$G113)*(V$4-$E113+1),$I113/2,$L113,TRUE)-_xlfn.NORM.DIST(AND(V$4&gt;=$E113,V$4&lt;=$G113)*(U$4-$E113+1),$I113/2,$L113,TRUE))/(1-2*_xlfn.NORM.DIST(0,$I113/2,$L113,TRUE))*$C113+($J113="Steady Growth")*(AND(V$4&gt;=$E113,V$4&lt;=$G113)*((V$4-$E113+1)/($I113*($I113+1)/2)*$C113))+($J113="custom")*CustomCF!O113</f>
        <v>0</v>
      </c>
      <c r="W113" s="19">
        <f>($J113="Bell Curve")*(_xlfn.NORM.DIST(AND(W$4&gt;=$E113,W$4&lt;=$G113)*(W$4-$E113+1),$I113/2,$L113,TRUE)-_xlfn.NORM.DIST(AND(W$4&gt;=$E113,W$4&lt;=$G113)*(V$4-$E113+1),$I113/2,$L113,TRUE))/(1-2*_xlfn.NORM.DIST(0,$I113/2,$L113,TRUE))*$C113+($J113="Steady Growth")*(AND(W$4&gt;=$E113,W$4&lt;=$G113)*((W$4-$E113+1)/($I113*($I113+1)/2)*$C113))+($J113="custom")*CustomCF!P113</f>
        <v>0</v>
      </c>
      <c r="X113" s="19">
        <f>($J113="Bell Curve")*(_xlfn.NORM.DIST(AND(X$4&gt;=$E113,X$4&lt;=$G113)*(X$4-$E113+1),$I113/2,$L113,TRUE)-_xlfn.NORM.DIST(AND(X$4&gt;=$E113,X$4&lt;=$G113)*(W$4-$E113+1),$I113/2,$L113,TRUE))/(1-2*_xlfn.NORM.DIST(0,$I113/2,$L113,TRUE))*$C113+($J113="Steady Growth")*(AND(X$4&gt;=$E113,X$4&lt;=$G113)*((X$4-$E113+1)/($I113*($I113+1)/2)*$C113))+($J113="custom")*CustomCF!Q113</f>
        <v>0</v>
      </c>
      <c r="Y113" s="19">
        <f>($J113="Bell Curve")*(_xlfn.NORM.DIST(AND(Y$4&gt;=$E113,Y$4&lt;=$G113)*(Y$4-$E113+1),$I113/2,$L113,TRUE)-_xlfn.NORM.DIST(AND(Y$4&gt;=$E113,Y$4&lt;=$G113)*(X$4-$E113+1),$I113/2,$L113,TRUE))/(1-2*_xlfn.NORM.DIST(0,$I113/2,$L113,TRUE))*$C113+($J113="Steady Growth")*(AND(Y$4&gt;=$E113,Y$4&lt;=$G113)*((Y$4-$E113+1)/($I113*($I113+1)/2)*$C113))+($J113="custom")*CustomCF!R113</f>
        <v>0</v>
      </c>
      <c r="Z113" s="19">
        <f>($J113="Bell Curve")*(_xlfn.NORM.DIST(AND(Z$4&gt;=$E113,Z$4&lt;=$G113)*(Z$4-$E113+1),$I113/2,$L113,TRUE)-_xlfn.NORM.DIST(AND(Z$4&gt;=$E113,Z$4&lt;=$G113)*(Y$4-$E113+1),$I113/2,$L113,TRUE))/(1-2*_xlfn.NORM.DIST(0,$I113/2,$L113,TRUE))*$C113+($J113="Steady Growth")*(AND(Z$4&gt;=$E113,Z$4&lt;=$G113)*((Z$4-$E113+1)/($I113*($I113+1)/2)*$C113))+($J113="custom")*CustomCF!S113</f>
        <v>0</v>
      </c>
      <c r="AA113" s="19">
        <f>($J113="Bell Curve")*(_xlfn.NORM.DIST(AND(AA$4&gt;=$E113,AA$4&lt;=$G113)*(AA$4-$E113+1),$I113/2,$L113,TRUE)-_xlfn.NORM.DIST(AND(AA$4&gt;=$E113,AA$4&lt;=$G113)*(Z$4-$E113+1),$I113/2,$L113,TRUE))/(1-2*_xlfn.NORM.DIST(0,$I113/2,$L113,TRUE))*$C113+($J113="Steady Growth")*(AND(AA$4&gt;=$E113,AA$4&lt;=$G113)*((AA$4-$E113+1)/($I113*($I113+1)/2)*$C113))+($J113="custom")*CustomCF!T113</f>
        <v>0</v>
      </c>
      <c r="AB113" s="19">
        <f>($J113="Bell Curve")*(_xlfn.NORM.DIST(AND(AB$4&gt;=$E113,AB$4&lt;=$G113)*(AB$4-$E113+1),$I113/2,$L113,TRUE)-_xlfn.NORM.DIST(AND(AB$4&gt;=$E113,AB$4&lt;=$G113)*(AA$4-$E113+1),$I113/2,$L113,TRUE))/(1-2*_xlfn.NORM.DIST(0,$I113/2,$L113,TRUE))*$C113+($J113="Steady Growth")*(AND(AB$4&gt;=$E113,AB$4&lt;=$G113)*((AB$4-$E113+1)/($I113*($I113+1)/2)*$C113))+($J113="custom")*CustomCF!U113</f>
        <v>0</v>
      </c>
      <c r="AC113" s="19">
        <f>($J113="Bell Curve")*(_xlfn.NORM.DIST(AND(AC$4&gt;=$E113,AC$4&lt;=$G113)*(AC$4-$E113+1),$I113/2,$L113,TRUE)-_xlfn.NORM.DIST(AND(AC$4&gt;=$E113,AC$4&lt;=$G113)*(AB$4-$E113+1),$I113/2,$L113,TRUE))/(1-2*_xlfn.NORM.DIST(0,$I113/2,$L113,TRUE))*$C113+($J113="Steady Growth")*(AND(AC$4&gt;=$E113,AC$4&lt;=$G113)*((AC$4-$E113+1)/($I113*($I113+1)/2)*$C113))+($J113="custom")*CustomCF!V113</f>
        <v>0</v>
      </c>
      <c r="AD113" s="19">
        <f>($J113="Bell Curve")*(_xlfn.NORM.DIST(AND(AD$4&gt;=$E113,AD$4&lt;=$G113)*(AD$4-$E113+1),$I113/2,$L113,TRUE)-_xlfn.NORM.DIST(AND(AD$4&gt;=$E113,AD$4&lt;=$G113)*(AC$4-$E113+1),$I113/2,$L113,TRUE))/(1-2*_xlfn.NORM.DIST(0,$I113/2,$L113,TRUE))*$C113+($J113="Steady Growth")*(AND(AD$4&gt;=$E113,AD$4&lt;=$G113)*((AD$4-$E113+1)/($I113*($I113+1)/2)*$C113))+($J113="custom")*CustomCF!W113</f>
        <v>0</v>
      </c>
      <c r="AE113" s="19">
        <f>($J113="Bell Curve")*(_xlfn.NORM.DIST(AND(AE$4&gt;=$E113,AE$4&lt;=$G113)*(AE$4-$E113+1),$I113/2,$L113,TRUE)-_xlfn.NORM.DIST(AND(AE$4&gt;=$E113,AE$4&lt;=$G113)*(AD$4-$E113+1),$I113/2,$L113,TRUE))/(1-2*_xlfn.NORM.DIST(0,$I113/2,$L113,TRUE))*$C113+($J113="Steady Growth")*(AND(AE$4&gt;=$E113,AE$4&lt;=$G113)*((AE$4-$E113+1)/($I113*($I113+1)/2)*$C113))+($J113="custom")*CustomCF!X113</f>
        <v>0</v>
      </c>
      <c r="AF113" s="19">
        <f>($J113="Bell Curve")*(_xlfn.NORM.DIST(AND(AF$4&gt;=$E113,AF$4&lt;=$G113)*(AF$4-$E113+1),$I113/2,$L113,TRUE)-_xlfn.NORM.DIST(AND(AF$4&gt;=$E113,AF$4&lt;=$G113)*(AE$4-$E113+1),$I113/2,$L113,TRUE))/(1-2*_xlfn.NORM.DIST(0,$I113/2,$L113,TRUE))*$C113+($J113="Steady Growth")*(AND(AF$4&gt;=$E113,AF$4&lt;=$G113)*((AF$4-$E113+1)/($I113*($I113+1)/2)*$C113))+($J113="custom")*CustomCF!Y113</f>
        <v>0</v>
      </c>
      <c r="AG113" s="19">
        <f>($J113="Bell Curve")*(_xlfn.NORM.DIST(AND(AG$4&gt;=$E113,AG$4&lt;=$G113)*(AG$4-$E113+1),$I113/2,$L113,TRUE)-_xlfn.NORM.DIST(AND(AG$4&gt;=$E113,AG$4&lt;=$G113)*(AF$4-$E113+1),$I113/2,$L113,TRUE))/(1-2*_xlfn.NORM.DIST(0,$I113/2,$L113,TRUE))*$C113+($J113="Steady Growth")*(AND(AG$4&gt;=$E113,AG$4&lt;=$G113)*((AG$4-$E113+1)/($I113*($I113+1)/2)*$C113))+($J113="custom")*CustomCF!Z113</f>
        <v>0</v>
      </c>
      <c r="AH113" s="19">
        <f>($J113="Bell Curve")*(_xlfn.NORM.DIST(AND(AH$4&gt;=$E113,AH$4&lt;=$G113)*(AH$4-$E113+1),$I113/2,$L113,TRUE)-_xlfn.NORM.DIST(AND(AH$4&gt;=$E113,AH$4&lt;=$G113)*(AG$4-$E113+1),$I113/2,$L113,TRUE))/(1-2*_xlfn.NORM.DIST(0,$I113/2,$L113,TRUE))*$C113+($J113="Steady Growth")*(AND(AH$4&gt;=$E113,AH$4&lt;=$G113)*((AH$4-$E113+1)/($I113*($I113+1)/2)*$C113))+($J113="custom")*CustomCF!AA113</f>
        <v>0</v>
      </c>
      <c r="AI113" s="19">
        <f>($J113="Bell Curve")*(_xlfn.NORM.DIST(AND(AI$4&gt;=$E113,AI$4&lt;=$G113)*(AI$4-$E113+1),$I113/2,$L113,TRUE)-_xlfn.NORM.DIST(AND(AI$4&gt;=$E113,AI$4&lt;=$G113)*(AH$4-$E113+1),$I113/2,$L113,TRUE))/(1-2*_xlfn.NORM.DIST(0,$I113/2,$L113,TRUE))*$C113+($J113="Steady Growth")*(AND(AI$4&gt;=$E113,AI$4&lt;=$G113)*((AI$4-$E113+1)/($I113*($I113+1)/2)*$C113))+($J113="custom")*CustomCF!AB113</f>
        <v>0</v>
      </c>
      <c r="AJ113" s="19">
        <f>($J113="Bell Curve")*(_xlfn.NORM.DIST(AND(AJ$4&gt;=$E113,AJ$4&lt;=$G113)*(AJ$4-$E113+1),$I113/2,$L113,TRUE)-_xlfn.NORM.DIST(AND(AJ$4&gt;=$E113,AJ$4&lt;=$G113)*(AI$4-$E113+1),$I113/2,$L113,TRUE))/(1-2*_xlfn.NORM.DIST(0,$I113/2,$L113,TRUE))*$C113+($J113="Steady Growth")*(AND(AJ$4&gt;=$E113,AJ$4&lt;=$G113)*((AJ$4-$E113+1)/($I113*($I113+1)/2)*$C113))+($J113="custom")*CustomCF!AC113</f>
        <v>0</v>
      </c>
      <c r="AK113" s="19">
        <f>($J113="Bell Curve")*(_xlfn.NORM.DIST(AND(AK$4&gt;=$E113,AK$4&lt;=$G113)*(AK$4-$E113+1),$I113/2,$L113,TRUE)-_xlfn.NORM.DIST(AND(AK$4&gt;=$E113,AK$4&lt;=$G113)*(AJ$4-$E113+1),$I113/2,$L113,TRUE))/(1-2*_xlfn.NORM.DIST(0,$I113/2,$L113,TRUE))*$C113+($J113="Steady Growth")*(AND(AK$4&gt;=$E113,AK$4&lt;=$G113)*((AK$4-$E113+1)/($I113*($I113+1)/2)*$C113))+($J113="custom")*CustomCF!AD113</f>
        <v>0</v>
      </c>
      <c r="AL113" s="19">
        <f>($J113="Bell Curve")*(_xlfn.NORM.DIST(AND(AL$4&gt;=$E113,AL$4&lt;=$G113)*(AL$4-$E113+1),$I113/2,$L113,TRUE)-_xlfn.NORM.DIST(AND(AL$4&gt;=$E113,AL$4&lt;=$G113)*(AK$4-$E113+1),$I113/2,$L113,TRUE))/(1-2*_xlfn.NORM.DIST(0,$I113/2,$L113,TRUE))*$C113+($J113="Steady Growth")*(AND(AL$4&gt;=$E113,AL$4&lt;=$G113)*((AL$4-$E113+1)/($I113*($I113+1)/2)*$C113))+($J113="custom")*CustomCF!AE113</f>
        <v>0</v>
      </c>
      <c r="AM113" s="19">
        <f>($J113="Bell Curve")*(_xlfn.NORM.DIST(AND(AM$4&gt;=$E113,AM$4&lt;=$G113)*(AM$4-$E113+1),$I113/2,$L113,TRUE)-_xlfn.NORM.DIST(AND(AM$4&gt;=$E113,AM$4&lt;=$G113)*(AL$4-$E113+1),$I113/2,$L113,TRUE))/(1-2*_xlfn.NORM.DIST(0,$I113/2,$L113,TRUE))*$C113+($J113="Steady Growth")*(AND(AM$4&gt;=$E113,AM$4&lt;=$G113)*((AM$4-$E113+1)/($I113*($I113+1)/2)*$C113))+($J113="custom")*CustomCF!AF113</f>
        <v>0</v>
      </c>
      <c r="AN113" s="19">
        <f>($J113="Bell Curve")*(_xlfn.NORM.DIST(AND(AN$4&gt;=$E113,AN$4&lt;=$G113)*(AN$4-$E113+1),$I113/2,$L113,TRUE)-_xlfn.NORM.DIST(AND(AN$4&gt;=$E113,AN$4&lt;=$G113)*(AM$4-$E113+1),$I113/2,$L113,TRUE))/(1-2*_xlfn.NORM.DIST(0,$I113/2,$L113,TRUE))*$C113+($J113="Steady Growth")*(AND(AN$4&gt;=$E113,AN$4&lt;=$G113)*((AN$4-$E113+1)/($I113*($I113+1)/2)*$C113))+($J113="custom")*CustomCF!AG113</f>
        <v>0</v>
      </c>
      <c r="AO113" s="19">
        <f>($J113="Bell Curve")*(_xlfn.NORM.DIST(AND(AO$4&gt;=$E113,AO$4&lt;=$G113)*(AO$4-$E113+1),$I113/2,$L113,TRUE)-_xlfn.NORM.DIST(AND(AO$4&gt;=$E113,AO$4&lt;=$G113)*(AN$4-$E113+1),$I113/2,$L113,TRUE))/(1-2*_xlfn.NORM.DIST(0,$I113/2,$L113,TRUE))*$C113+($J113="Steady Growth")*(AND(AO$4&gt;=$E113,AO$4&lt;=$G113)*((AO$4-$E113+1)/($I113*($I113+1)/2)*$C113))+($J113="custom")*CustomCF!AH113</f>
        <v>0</v>
      </c>
      <c r="AP113" s="19">
        <f>($J113="Bell Curve")*(_xlfn.NORM.DIST(AND(AP$4&gt;=$E113,AP$4&lt;=$G113)*(AP$4-$E113+1),$I113/2,$L113,TRUE)-_xlfn.NORM.DIST(AND(AP$4&gt;=$E113,AP$4&lt;=$G113)*(AO$4-$E113+1),$I113/2,$L113,TRUE))/(1-2*_xlfn.NORM.DIST(0,$I113/2,$L113,TRUE))*$C113+($J113="Steady Growth")*(AND(AP$4&gt;=$E113,AP$4&lt;=$G113)*((AP$4-$E113+1)/($I113*($I113+1)/2)*$C113))+($J113="custom")*CustomCF!AI113</f>
        <v>0</v>
      </c>
      <c r="AQ113" s="19">
        <f>($J113="Bell Curve")*(_xlfn.NORM.DIST(AND(AQ$4&gt;=$E113,AQ$4&lt;=$G113)*(AQ$4-$E113+1),$I113/2,$L113,TRUE)-_xlfn.NORM.DIST(AND(AQ$4&gt;=$E113,AQ$4&lt;=$G113)*(AP$4-$E113+1),$I113/2,$L113,TRUE))/(1-2*_xlfn.NORM.DIST(0,$I113/2,$L113,TRUE))*$C113+($J113="Steady Growth")*(AND(AQ$4&gt;=$E113,AQ$4&lt;=$G113)*((AQ$4-$E113+1)/($I113*($I113+1)/2)*$C113))+($J113="custom")*CustomCF!AJ113</f>
        <v>0</v>
      </c>
      <c r="AR113" s="19">
        <f>($J113="Bell Curve")*(_xlfn.NORM.DIST(AND(AR$4&gt;=$E113,AR$4&lt;=$G113)*(AR$4-$E113+1),$I113/2,$L113,TRUE)-_xlfn.NORM.DIST(AND(AR$4&gt;=$E113,AR$4&lt;=$G113)*(AQ$4-$E113+1),$I113/2,$L113,TRUE))/(1-2*_xlfn.NORM.DIST(0,$I113/2,$L113,TRUE))*$C113+($J113="Steady Growth")*(AND(AR$4&gt;=$E113,AR$4&lt;=$G113)*((AR$4-$E113+1)/($I113*($I113+1)/2)*$C113))+($J113="custom")*CustomCF!AK113</f>
        <v>0</v>
      </c>
      <c r="AS113" s="19">
        <f>($J113="Bell Curve")*(_xlfn.NORM.DIST(AND(AS$4&gt;=$E113,AS$4&lt;=$G113)*(AS$4-$E113+1),$I113/2,$L113,TRUE)-_xlfn.NORM.DIST(AND(AS$4&gt;=$E113,AS$4&lt;=$G113)*(AR$4-$E113+1),$I113/2,$L113,TRUE))/(1-2*_xlfn.NORM.DIST(0,$I113/2,$L113,TRUE))*$C113+($J113="Steady Growth")*(AND(AS$4&gt;=$E113,AS$4&lt;=$G113)*((AS$4-$E113+1)/($I113*($I113+1)/2)*$C113))+($J113="custom")*CustomCF!AL113</f>
        <v>0</v>
      </c>
      <c r="AT113" s="19">
        <f>($J113="Bell Curve")*(_xlfn.NORM.DIST(AND(AT$4&gt;=$E113,AT$4&lt;=$G113)*(AT$4-$E113+1),$I113/2,$L113,TRUE)-_xlfn.NORM.DIST(AND(AT$4&gt;=$E113,AT$4&lt;=$G113)*(AS$4-$E113+1),$I113/2,$L113,TRUE))/(1-2*_xlfn.NORM.DIST(0,$I113/2,$L113,TRUE))*$C113+($J113="Steady Growth")*(AND(AT$4&gt;=$E113,AT$4&lt;=$G113)*((AT$4-$E113+1)/($I113*($I113+1)/2)*$C113))+($J113="custom")*CustomCF!AM113</f>
        <v>0</v>
      </c>
      <c r="AU113" s="19">
        <f>($J113="Bell Curve")*(_xlfn.NORM.DIST(AND(AU$4&gt;=$E113,AU$4&lt;=$G113)*(AU$4-$E113+1),$I113/2,$L113,TRUE)-_xlfn.NORM.DIST(AND(AU$4&gt;=$E113,AU$4&lt;=$G113)*(AT$4-$E113+1),$I113/2,$L113,TRUE))/(1-2*_xlfn.NORM.DIST(0,$I113/2,$L113,TRUE))*$C113+($J113="Steady Growth")*(AND(AU$4&gt;=$E113,AU$4&lt;=$G113)*((AU$4-$E113+1)/($I113*($I113+1)/2)*$C113))+($J113="custom")*CustomCF!AN113</f>
        <v>0</v>
      </c>
      <c r="AV113" s="19">
        <f>($J113="Bell Curve")*(_xlfn.NORM.DIST(AND(AV$4&gt;=$E113,AV$4&lt;=$G113)*(AV$4-$E113+1),$I113/2,$L113,TRUE)-_xlfn.NORM.DIST(AND(AV$4&gt;=$E113,AV$4&lt;=$G113)*(AU$4-$E113+1),$I113/2,$L113,TRUE))/(1-2*_xlfn.NORM.DIST(0,$I113/2,$L113,TRUE))*$C113+($J113="Steady Growth")*(AND(AV$4&gt;=$E113,AV$4&lt;=$G113)*((AV$4-$E113+1)/($I113*($I113+1)/2)*$C113))+($J113="custom")*CustomCF!AO113</f>
        <v>0</v>
      </c>
      <c r="AW113" s="19">
        <f>($J113="Bell Curve")*(_xlfn.NORM.DIST(AND(AW$4&gt;=$E113,AW$4&lt;=$G113)*(AW$4-$E113+1),$I113/2,$L113,TRUE)-_xlfn.NORM.DIST(AND(AW$4&gt;=$E113,AW$4&lt;=$G113)*(AV$4-$E113+1),$I113/2,$L113,TRUE))/(1-2*_xlfn.NORM.DIST(0,$I113/2,$L113,TRUE))*$C113+($J113="Steady Growth")*(AND(AW$4&gt;=$E113,AW$4&lt;=$G113)*((AW$4-$E113+1)/($I113*($I113+1)/2)*$C113))+($J113="custom")*CustomCF!AP113</f>
        <v>0</v>
      </c>
      <c r="AX113" s="19">
        <f>($J113="Bell Curve")*(_xlfn.NORM.DIST(AND(AX$4&gt;=$E113,AX$4&lt;=$G113)*(AX$4-$E113+1),$I113/2,$L113,TRUE)-_xlfn.NORM.DIST(AND(AX$4&gt;=$E113,AX$4&lt;=$G113)*(AW$4-$E113+1),$I113/2,$L113,TRUE))/(1-2*_xlfn.NORM.DIST(0,$I113/2,$L113,TRUE))*$C113+($J113="Steady Growth")*(AND(AX$4&gt;=$E113,AX$4&lt;=$G113)*((AX$4-$E113+1)/($I113*($I113+1)/2)*$C113))+($J113="custom")*CustomCF!AQ113</f>
        <v>0</v>
      </c>
      <c r="AY113" s="19">
        <f>($J113="Bell Curve")*(_xlfn.NORM.DIST(AND(AY$4&gt;=$E113,AY$4&lt;=$G113)*(AY$4-$E113+1),$I113/2,$L113,TRUE)-_xlfn.NORM.DIST(AND(AY$4&gt;=$E113,AY$4&lt;=$G113)*(AX$4-$E113+1),$I113/2,$L113,TRUE))/(1-2*_xlfn.NORM.DIST(0,$I113/2,$L113,TRUE))*$C113+($J113="Steady Growth")*(AND(AY$4&gt;=$E113,AY$4&lt;=$G113)*((AY$4-$E113+1)/($I113*($I113+1)/2)*$C113))+($J113="custom")*CustomCF!AR113</f>
        <v>0</v>
      </c>
      <c r="AZ113" s="19">
        <f>($J113="Bell Curve")*(_xlfn.NORM.DIST(AND(AZ$4&gt;=$E113,AZ$4&lt;=$G113)*(AZ$4-$E113+1),$I113/2,$L113,TRUE)-_xlfn.NORM.DIST(AND(AZ$4&gt;=$E113,AZ$4&lt;=$G113)*(AY$4-$E113+1),$I113/2,$L113,TRUE))/(1-2*_xlfn.NORM.DIST(0,$I113/2,$L113,TRUE))*$C113+($J113="Steady Growth")*(AND(AZ$4&gt;=$E113,AZ$4&lt;=$G113)*((AZ$4-$E113+1)/($I113*($I113+1)/2)*$C113))+($J113="custom")*CustomCF!AS113</f>
        <v>0</v>
      </c>
      <c r="BA113" s="19">
        <f>($J113="Bell Curve")*(_xlfn.NORM.DIST(AND(BA$4&gt;=$E113,BA$4&lt;=$G113)*(BA$4-$E113+1),$I113/2,$L113,TRUE)-_xlfn.NORM.DIST(AND(BA$4&gt;=$E113,BA$4&lt;=$G113)*(AZ$4-$E113+1),$I113/2,$L113,TRUE))/(1-2*_xlfn.NORM.DIST(0,$I113/2,$L113,TRUE))*$C113+($J113="Steady Growth")*(AND(BA$4&gt;=$E113,BA$4&lt;=$G113)*((BA$4-$E113+1)/($I113*($I113+1)/2)*$C113))+($J113="custom")*CustomCF!AT113</f>
        <v>0</v>
      </c>
      <c r="BB113" s="19">
        <f>($J113="Bell Curve")*(_xlfn.NORM.DIST(AND(BB$4&gt;=$E113,BB$4&lt;=$G113)*(BB$4-$E113+1),$I113/2,$L113,TRUE)-_xlfn.NORM.DIST(AND(BB$4&gt;=$E113,BB$4&lt;=$G113)*(BA$4-$E113+1),$I113/2,$L113,TRUE))/(1-2*_xlfn.NORM.DIST(0,$I113/2,$L113,TRUE))*$C113+($J113="Steady Growth")*(AND(BB$4&gt;=$E113,BB$4&lt;=$G113)*((BB$4-$E113+1)/($I113*($I113+1)/2)*$C113))+($J113="custom")*CustomCF!AU113</f>
        <v>0</v>
      </c>
      <c r="BC113" s="19">
        <f>($J113="Bell Curve")*(_xlfn.NORM.DIST(AND(BC$4&gt;=$E113,BC$4&lt;=$G113)*(BC$4-$E113+1),$I113/2,$L113,TRUE)-_xlfn.NORM.DIST(AND(BC$4&gt;=$E113,BC$4&lt;=$G113)*(BB$4-$E113+1),$I113/2,$L113,TRUE))/(1-2*_xlfn.NORM.DIST(0,$I113/2,$L113,TRUE))*$C113+($J113="Steady Growth")*(AND(BC$4&gt;=$E113,BC$4&lt;=$G113)*((BC$4-$E113+1)/($I113*($I113+1)/2)*$C113))+($J113="custom")*CustomCF!AV113</f>
        <v>0</v>
      </c>
      <c r="BD113" s="19">
        <f>($J113="Bell Curve")*(_xlfn.NORM.DIST(AND(BD$4&gt;=$E113,BD$4&lt;=$G113)*(BD$4-$E113+1),$I113/2,$L113,TRUE)-_xlfn.NORM.DIST(AND(BD$4&gt;=$E113,BD$4&lt;=$G113)*(BC$4-$E113+1),$I113/2,$L113,TRUE))/(1-2*_xlfn.NORM.DIST(0,$I113/2,$L113,TRUE))*$C113+($J113="Steady Growth")*(AND(BD$4&gt;=$E113,BD$4&lt;=$G113)*((BD$4-$E113+1)/($I113*($I113+1)/2)*$C113))+($J113="custom")*CustomCF!AW113</f>
        <v>0</v>
      </c>
      <c r="BE113" s="19">
        <f>($J113="Bell Curve")*(_xlfn.NORM.DIST(AND(BE$4&gt;=$E113,BE$4&lt;=$G113)*(BE$4-$E113+1),$I113/2,$L113,TRUE)-_xlfn.NORM.DIST(AND(BE$4&gt;=$E113,BE$4&lt;=$G113)*(BD$4-$E113+1),$I113/2,$L113,TRUE))/(1-2*_xlfn.NORM.DIST(0,$I113/2,$L113,TRUE))*$C113+($J113="Steady Growth")*(AND(BE$4&gt;=$E113,BE$4&lt;=$G113)*((BE$4-$E113+1)/($I113*($I113+1)/2)*$C113))+($J113="custom")*CustomCF!AX113</f>
        <v>0</v>
      </c>
      <c r="BF113" s="19">
        <f>($J113="Bell Curve")*(_xlfn.NORM.DIST(AND(BF$4&gt;=$E113,BF$4&lt;=$G113)*(BF$4-$E113+1),$I113/2,$L113,TRUE)-_xlfn.NORM.DIST(AND(BF$4&gt;=$E113,BF$4&lt;=$G113)*(BE$4-$E113+1),$I113/2,$L113,TRUE))/(1-2*_xlfn.NORM.DIST(0,$I113/2,$L113,TRUE))*$C113+($J113="Steady Growth")*(AND(BF$4&gt;=$E113,BF$4&lt;=$G113)*((BF$4-$E113+1)/($I113*($I113+1)/2)*$C113))+($J113="custom")*CustomCF!AY113</f>
        <v>0</v>
      </c>
      <c r="BG113" s="19">
        <f>($J113="Bell Curve")*(_xlfn.NORM.DIST(AND(BG$4&gt;=$E113,BG$4&lt;=$G113)*(BG$4-$E113+1),$I113/2,$L113,TRUE)-_xlfn.NORM.DIST(AND(BG$4&gt;=$E113,BG$4&lt;=$G113)*(BF$4-$E113+1),$I113/2,$L113,TRUE))/(1-2*_xlfn.NORM.DIST(0,$I113/2,$L113,TRUE))*$C113+($J113="Steady Growth")*(AND(BG$4&gt;=$E113,BG$4&lt;=$G113)*((BG$4-$E113+1)/($I113*($I113+1)/2)*$C113))+($J113="custom")*CustomCF!AZ113</f>
        <v>0</v>
      </c>
      <c r="BH113" s="19">
        <f>($J113="Bell Curve")*(_xlfn.NORM.DIST(AND(BH$4&gt;=$E113,BH$4&lt;=$G113)*(BH$4-$E113+1),$I113/2,$L113,TRUE)-_xlfn.NORM.DIST(AND(BH$4&gt;=$E113,BH$4&lt;=$G113)*(BG$4-$E113+1),$I113/2,$L113,TRUE))/(1-2*_xlfn.NORM.DIST(0,$I113/2,$L113,TRUE))*$C113+($J113="Steady Growth")*(AND(BH$4&gt;=$E113,BH$4&lt;=$G113)*((BH$4-$E113+1)/($I113*($I113+1)/2)*$C113))+($J113="custom")*CustomCF!BA113</f>
        <v>0</v>
      </c>
      <c r="BI113" s="19">
        <f>($J113="Bell Curve")*(_xlfn.NORM.DIST(AND(BI$4&gt;=$E113,BI$4&lt;=$G113)*(BI$4-$E113+1),$I113/2,$L113,TRUE)-_xlfn.NORM.DIST(AND(BI$4&gt;=$E113,BI$4&lt;=$G113)*(BH$4-$E113+1),$I113/2,$L113,TRUE))/(1-2*_xlfn.NORM.DIST(0,$I113/2,$L113,TRUE))*$C113+($J113="Steady Growth")*(AND(BI$4&gt;=$E113,BI$4&lt;=$G113)*((BI$4-$E113+1)/($I113*($I113+1)/2)*$C113))+($J113="custom")*CustomCF!BB113</f>
        <v>0</v>
      </c>
      <c r="BJ113" s="19">
        <f>($J113="Bell Curve")*(_xlfn.NORM.DIST(AND(BJ$4&gt;=$E113,BJ$4&lt;=$G113)*(BJ$4-$E113+1),$I113/2,$L113,TRUE)-_xlfn.NORM.DIST(AND(BJ$4&gt;=$E113,BJ$4&lt;=$G113)*(BI$4-$E113+1),$I113/2,$L113,TRUE))/(1-2*_xlfn.NORM.DIST(0,$I113/2,$L113,TRUE))*$C113+($J113="Steady Growth")*(AND(BJ$4&gt;=$E113,BJ$4&lt;=$G113)*((BJ$4-$E113+1)/($I113*($I113+1)/2)*$C113))+($J113="custom")*CustomCF!BC113</f>
        <v>0</v>
      </c>
      <c r="BK113" s="19">
        <f>($J113="Bell Curve")*(_xlfn.NORM.DIST(AND(BK$4&gt;=$E113,BK$4&lt;=$G113)*(BK$4-$E113+1),$I113/2,$L113,TRUE)-_xlfn.NORM.DIST(AND(BK$4&gt;=$E113,BK$4&lt;=$G113)*(BJ$4-$E113+1),$I113/2,$L113,TRUE))/(1-2*_xlfn.NORM.DIST(0,$I113/2,$L113,TRUE))*$C113+($J113="Steady Growth")*(AND(BK$4&gt;=$E113,BK$4&lt;=$G113)*((BK$4-$E113+1)/($I113*($I113+1)/2)*$C113))+($J113="custom")*CustomCF!BD113</f>
        <v>0</v>
      </c>
      <c r="BL113" s="19">
        <f>($J113="Bell Curve")*(_xlfn.NORM.DIST(AND(BL$4&gt;=$E113,BL$4&lt;=$G113)*(BL$4-$E113+1),$I113/2,$L113,TRUE)-_xlfn.NORM.DIST(AND(BL$4&gt;=$E113,BL$4&lt;=$G113)*(BK$4-$E113+1),$I113/2,$L113,TRUE))/(1-2*_xlfn.NORM.DIST(0,$I113/2,$L113,TRUE))*$C113+($J113="Steady Growth")*(AND(BL$4&gt;=$E113,BL$4&lt;=$G113)*((BL$4-$E113+1)/($I113*($I113+1)/2)*$C113))+($J113="custom")*CustomCF!BE113</f>
        <v>0</v>
      </c>
      <c r="BM113" s="19">
        <f>($J113="Bell Curve")*(_xlfn.NORM.DIST(AND(BM$4&gt;=$E113,BM$4&lt;=$G113)*(BM$4-$E113+1),$I113/2,$L113,TRUE)-_xlfn.NORM.DIST(AND(BM$4&gt;=$E113,BM$4&lt;=$G113)*(BL$4-$E113+1),$I113/2,$L113,TRUE))/(1-2*_xlfn.NORM.DIST(0,$I113/2,$L113,TRUE))*$C113+($J113="Steady Growth")*(AND(BM$4&gt;=$E113,BM$4&lt;=$G113)*((BM$4-$E113+1)/($I113*($I113+1)/2)*$C113))+($J113="custom")*CustomCF!BF113</f>
        <v>0</v>
      </c>
      <c r="BN113" s="19">
        <f>($J113="Bell Curve")*(_xlfn.NORM.DIST(AND(BN$4&gt;=$E113,BN$4&lt;=$G113)*(BN$4-$E113+1),$I113/2,$L113,TRUE)-_xlfn.NORM.DIST(AND(BN$4&gt;=$E113,BN$4&lt;=$G113)*(BM$4-$E113+1),$I113/2,$L113,TRUE))/(1-2*_xlfn.NORM.DIST(0,$I113/2,$L113,TRUE))*$C113+($J113="Steady Growth")*(AND(BN$4&gt;=$E113,BN$4&lt;=$G113)*((BN$4-$E113+1)/($I113*($I113+1)/2)*$C113))+($J113="custom")*CustomCF!BG113</f>
        <v>0</v>
      </c>
      <c r="BO113" s="19">
        <f>($J113="Bell Curve")*(_xlfn.NORM.DIST(AND(BO$4&gt;=$E113,BO$4&lt;=$G113)*(BO$4-$E113+1),$I113/2,$L113,TRUE)-_xlfn.NORM.DIST(AND(BO$4&gt;=$E113,BO$4&lt;=$G113)*(BN$4-$E113+1),$I113/2,$L113,TRUE))/(1-2*_xlfn.NORM.DIST(0,$I113/2,$L113,TRUE))*$C113+($J113="Steady Growth")*(AND(BO$4&gt;=$E113,BO$4&lt;=$G113)*((BO$4-$E113+1)/($I113*($I113+1)/2)*$C113))+($J113="custom")*CustomCF!BH113</f>
        <v>0</v>
      </c>
      <c r="BP113" s="19">
        <f>($J113="Bell Curve")*(_xlfn.NORM.DIST(AND(BP$4&gt;=$E113,BP$4&lt;=$G113)*(BP$4-$E113+1),$I113/2,$L113,TRUE)-_xlfn.NORM.DIST(AND(BP$4&gt;=$E113,BP$4&lt;=$G113)*(BO$4-$E113+1),$I113/2,$L113,TRUE))/(1-2*_xlfn.NORM.DIST(0,$I113/2,$L113,TRUE))*$C113+($J113="Steady Growth")*(AND(BP$4&gt;=$E113,BP$4&lt;=$G113)*((BP$4-$E113+1)/($I113*($I113+1)/2)*$C113))+($J113="custom")*CustomCF!BI113</f>
        <v>0</v>
      </c>
      <c r="BQ113" s="19">
        <f>($J113="Bell Curve")*(_xlfn.NORM.DIST(AND(BQ$4&gt;=$E113,BQ$4&lt;=$G113)*(BQ$4-$E113+1),$I113/2,$L113,TRUE)-_xlfn.NORM.DIST(AND(BQ$4&gt;=$E113,BQ$4&lt;=$G113)*(BP$4-$E113+1),$I113/2,$L113,TRUE))/(1-2*_xlfn.NORM.DIST(0,$I113/2,$L113,TRUE))*$C113+($J113="Steady Growth")*(AND(BQ$4&gt;=$E113,BQ$4&lt;=$G113)*((BQ$4-$E113+1)/($I113*($I113+1)/2)*$C113))+($J113="custom")*CustomCF!BJ113</f>
        <v>0</v>
      </c>
      <c r="BR113" s="19">
        <f>($J113="Bell Curve")*(_xlfn.NORM.DIST(AND(BR$4&gt;=$E113,BR$4&lt;=$G113)*(BR$4-$E113+1),$I113/2,$L113,TRUE)-_xlfn.NORM.DIST(AND(BR$4&gt;=$E113,BR$4&lt;=$G113)*(BQ$4-$E113+1),$I113/2,$L113,TRUE))/(1-2*_xlfn.NORM.DIST(0,$I113/2,$L113,TRUE))*$C113+($J113="Steady Growth")*(AND(BR$4&gt;=$E113,BR$4&lt;=$G113)*((BR$4-$E113+1)/($I113*($I113+1)/2)*$C113))+($J113="custom")*CustomCF!BK113</f>
        <v>0</v>
      </c>
      <c r="BS113" s="19">
        <f>($J113="Bell Curve")*(_xlfn.NORM.DIST(AND(BS$4&gt;=$E113,BS$4&lt;=$G113)*(BS$4-$E113+1),$I113/2,$L113,TRUE)-_xlfn.NORM.DIST(AND(BS$4&gt;=$E113,BS$4&lt;=$G113)*(BR$4-$E113+1),$I113/2,$L113,TRUE))/(1-2*_xlfn.NORM.DIST(0,$I113/2,$L113,TRUE))*$C113+($J113="Steady Growth")*(AND(BS$4&gt;=$E113,BS$4&lt;=$G113)*((BS$4-$E113+1)/($I113*($I113+1)/2)*$C113))+($J113="custom")*CustomCF!BL113</f>
        <v>0</v>
      </c>
      <c r="BT113" s="19">
        <f>($J113="Bell Curve")*(_xlfn.NORM.DIST(AND(BT$4&gt;=$E113,BT$4&lt;=$G113)*(BT$4-$E113+1),$I113/2,$L113,TRUE)-_xlfn.NORM.DIST(AND(BT$4&gt;=$E113,BT$4&lt;=$G113)*(BS$4-$E113+1),$I113/2,$L113,TRUE))/(1-2*_xlfn.NORM.DIST(0,$I113/2,$L113,TRUE))*$C113+($J113="Steady Growth")*(AND(BT$4&gt;=$E113,BT$4&lt;=$G113)*((BT$4-$E113+1)/($I113*($I113+1)/2)*$C113))+($J113="custom")*CustomCF!BM113</f>
        <v>0</v>
      </c>
      <c r="BU113" s="19">
        <f>($J113="Bell Curve")*(_xlfn.NORM.DIST(AND(BU$4&gt;=$E113,BU$4&lt;=$G113)*(BU$4-$E113+1),$I113/2,$L113,TRUE)-_xlfn.NORM.DIST(AND(BU$4&gt;=$E113,BU$4&lt;=$G113)*(BT$4-$E113+1),$I113/2,$L113,TRUE))/(1-2*_xlfn.NORM.DIST(0,$I113/2,$L113,TRUE))*$C113+($J113="Steady Growth")*(AND(BU$4&gt;=$E113,BU$4&lt;=$G113)*((BU$4-$E113+1)/($I113*($I113+1)/2)*$C113))+($J113="custom")*CustomCF!BN113</f>
        <v>0</v>
      </c>
      <c r="BV113" s="19">
        <f>($J113="Bell Curve")*(_xlfn.NORM.DIST(AND(BV$4&gt;=$E113,BV$4&lt;=$G113)*(BV$4-$E113+1),$I113/2,$L113,TRUE)-_xlfn.NORM.DIST(AND(BV$4&gt;=$E113,BV$4&lt;=$G113)*(BU$4-$E113+1),$I113/2,$L113,TRUE))/(1-2*_xlfn.NORM.DIST(0,$I113/2,$L113,TRUE))*$C113+($J113="Steady Growth")*(AND(BV$4&gt;=$E113,BV$4&lt;=$G113)*((BV$4-$E113+1)/($I113*($I113+1)/2)*$C113))+($J113="custom")*CustomCF!BO113</f>
        <v>0</v>
      </c>
      <c r="BW113" s="19">
        <f>($J113="Bell Curve")*(_xlfn.NORM.DIST(AND(BW$4&gt;=$E113,BW$4&lt;=$G113)*(BW$4-$E113+1),$I113/2,$L113,TRUE)-_xlfn.NORM.DIST(AND(BW$4&gt;=$E113,BW$4&lt;=$G113)*(BV$4-$E113+1),$I113/2,$L113,TRUE))/(1-2*_xlfn.NORM.DIST(0,$I113/2,$L113,TRUE))*$C113+($J113="Steady Growth")*(AND(BW$4&gt;=$E113,BW$4&lt;=$G113)*((BW$4-$E113+1)/($I113*($I113+1)/2)*$C113))+($J113="custom")*CustomCF!BP113</f>
        <v>0</v>
      </c>
      <c r="BX113" s="19">
        <f>($J113="Bell Curve")*(_xlfn.NORM.DIST(AND(BX$4&gt;=$E113,BX$4&lt;=$G113)*(BX$4-$E113+1),$I113/2,$L113,TRUE)-_xlfn.NORM.DIST(AND(BX$4&gt;=$E113,BX$4&lt;=$G113)*(BW$4-$E113+1),$I113/2,$L113,TRUE))/(1-2*_xlfn.NORM.DIST(0,$I113/2,$L113,TRUE))*$C113+($J113="Steady Growth")*(AND(BX$4&gt;=$E113,BX$4&lt;=$G113)*((BX$4-$E113+1)/($I113*($I113+1)/2)*$C113))+($J113="custom")*CustomCF!BQ113</f>
        <v>0</v>
      </c>
      <c r="BY113" s="19">
        <f>($J113="Bell Curve")*(_xlfn.NORM.DIST(AND(BY$4&gt;=$E113,BY$4&lt;=$G113)*(BY$4-$E113+1),$I113/2,$L113,TRUE)-_xlfn.NORM.DIST(AND(BY$4&gt;=$E113,BY$4&lt;=$G113)*(BX$4-$E113+1),$I113/2,$L113,TRUE))/(1-2*_xlfn.NORM.DIST(0,$I113/2,$L113,TRUE))*$C113+($J113="Steady Growth")*(AND(BY$4&gt;=$E113,BY$4&lt;=$G113)*((BY$4-$E113+1)/($I113*($I113+1)/2)*$C113))+($J113="custom")*CustomCF!BR113</f>
        <v>0</v>
      </c>
      <c r="BZ113" s="19">
        <f>($J113="Bell Curve")*(_xlfn.NORM.DIST(AND(BZ$4&gt;=$E113,BZ$4&lt;=$G113)*(BZ$4-$E113+1),$I113/2,$L113,TRUE)-_xlfn.NORM.DIST(AND(BZ$4&gt;=$E113,BZ$4&lt;=$G113)*(BY$4-$E113+1),$I113/2,$L113,TRUE))/(1-2*_xlfn.NORM.DIST(0,$I113/2,$L113,TRUE))*$C113+($J113="Steady Growth")*(AND(BZ$4&gt;=$E113,BZ$4&lt;=$G113)*((BZ$4-$E113+1)/($I113*($I113+1)/2)*$C113))+($J113="custom")*CustomCF!BS113</f>
        <v>0</v>
      </c>
      <c r="CA113" s="19">
        <f>($J113="Bell Curve")*(_xlfn.NORM.DIST(AND(CA$4&gt;=$E113,CA$4&lt;=$G113)*(CA$4-$E113+1),$I113/2,$L113,TRUE)-_xlfn.NORM.DIST(AND(CA$4&gt;=$E113,CA$4&lt;=$G113)*(BZ$4-$E113+1),$I113/2,$L113,TRUE))/(1-2*_xlfn.NORM.DIST(0,$I113/2,$L113,TRUE))*$C113+($J113="Steady Growth")*(AND(CA$4&gt;=$E113,CA$4&lt;=$G113)*((CA$4-$E113+1)/($I113*($I113+1)/2)*$C113))+($J113="custom")*CustomCF!BT113</f>
        <v>0</v>
      </c>
      <c r="CB113" s="19">
        <f>($J113="Bell Curve")*(_xlfn.NORM.DIST(AND(CB$4&gt;=$E113,CB$4&lt;=$G113)*(CB$4-$E113+1),$I113/2,$L113,TRUE)-_xlfn.NORM.DIST(AND(CB$4&gt;=$E113,CB$4&lt;=$G113)*(CA$4-$E113+1),$I113/2,$L113,TRUE))/(1-2*_xlfn.NORM.DIST(0,$I113/2,$L113,TRUE))*$C113+($J113="Steady Growth")*(AND(CB$4&gt;=$E113,CB$4&lt;=$G113)*((CB$4-$E113+1)/($I113*($I113+1)/2)*$C113))+($J113="custom")*CustomCF!BU113</f>
        <v>0</v>
      </c>
      <c r="CC113" s="19">
        <f>($J113="Bell Curve")*(_xlfn.NORM.DIST(AND(CC$4&gt;=$E113,CC$4&lt;=$G113)*(CC$4-$E113+1),$I113/2,$L113,TRUE)-_xlfn.NORM.DIST(AND(CC$4&gt;=$E113,CC$4&lt;=$G113)*(CB$4-$E113+1),$I113/2,$L113,TRUE))/(1-2*_xlfn.NORM.DIST(0,$I113/2,$L113,TRUE))*$C113+($J113="Steady Growth")*(AND(CC$4&gt;=$E113,CC$4&lt;=$G113)*((CC$4-$E113+1)/($I113*($I113+1)/2)*$C113))+($J113="custom")*CustomCF!BV113</f>
        <v>0</v>
      </c>
      <c r="CD113" s="19">
        <f>($J113="Bell Curve")*(_xlfn.NORM.DIST(AND(CD$4&gt;=$E113,CD$4&lt;=$G113)*(CD$4-$E113+1),$I113/2,$L113,TRUE)-_xlfn.NORM.DIST(AND(CD$4&gt;=$E113,CD$4&lt;=$G113)*(CC$4-$E113+1),$I113/2,$L113,TRUE))/(1-2*_xlfn.NORM.DIST(0,$I113/2,$L113,TRUE))*$C113+($J113="Steady Growth")*(AND(CD$4&gt;=$E113,CD$4&lt;=$G113)*((CD$4-$E113+1)/($I113*($I113+1)/2)*$C113))+($J113="custom")*CustomCF!BW113</f>
        <v>0</v>
      </c>
      <c r="CE113" s="19">
        <f>($J113="Bell Curve")*(_xlfn.NORM.DIST(AND(CE$4&gt;=$E113,CE$4&lt;=$G113)*(CE$4-$E113+1),$I113/2,$L113,TRUE)-_xlfn.NORM.DIST(AND(CE$4&gt;=$E113,CE$4&lt;=$G113)*(CD$4-$E113+1),$I113/2,$L113,TRUE))/(1-2*_xlfn.NORM.DIST(0,$I113/2,$L113,TRUE))*$C113+($J113="Steady Growth")*(AND(CE$4&gt;=$E113,CE$4&lt;=$G113)*((CE$4-$E113+1)/($I113*($I113+1)/2)*$C113))+($J113="custom")*CustomCF!BX113</f>
        <v>0</v>
      </c>
      <c r="CF113" s="19">
        <f>($J113="Bell Curve")*(_xlfn.NORM.DIST(AND(CF$4&gt;=$E113,CF$4&lt;=$G113)*(CF$4-$E113+1),$I113/2,$L113,TRUE)-_xlfn.NORM.DIST(AND(CF$4&gt;=$E113,CF$4&lt;=$G113)*(CE$4-$E113+1),$I113/2,$L113,TRUE))/(1-2*_xlfn.NORM.DIST(0,$I113/2,$L113,TRUE))*$C113+($J113="Steady Growth")*(AND(CF$4&gt;=$E113,CF$4&lt;=$G113)*((CF$4-$E113+1)/($I113*($I113+1)/2)*$C113))+($J113="custom")*CustomCF!BY113</f>
        <v>0</v>
      </c>
      <c r="CG113" s="19">
        <f>($J113="Bell Curve")*(_xlfn.NORM.DIST(AND(CG$4&gt;=$E113,CG$4&lt;=$G113)*(CG$4-$E113+1),$I113/2,$L113,TRUE)-_xlfn.NORM.DIST(AND(CG$4&gt;=$E113,CG$4&lt;=$G113)*(CF$4-$E113+1),$I113/2,$L113,TRUE))/(1-2*_xlfn.NORM.DIST(0,$I113/2,$L113,TRUE))*$C113+($J113="Steady Growth")*(AND(CG$4&gt;=$E113,CG$4&lt;=$G113)*((CG$4-$E113+1)/($I113*($I113+1)/2)*$C113))+($J113="custom")*CustomCF!BZ113</f>
        <v>0</v>
      </c>
      <c r="CH113" s="19">
        <f>($J113="Bell Curve")*(_xlfn.NORM.DIST(AND(CH$4&gt;=$E113,CH$4&lt;=$G113)*(CH$4-$E113+1),$I113/2,$L113,TRUE)-_xlfn.NORM.DIST(AND(CH$4&gt;=$E113,CH$4&lt;=$G113)*(CG$4-$E113+1),$I113/2,$L113,TRUE))/(1-2*_xlfn.NORM.DIST(0,$I113/2,$L113,TRUE))*$C113+($J113="Steady Growth")*(AND(CH$4&gt;=$E113,CH$4&lt;=$G113)*((CH$4-$E113+1)/($I113*($I113+1)/2)*$C113))+($J113="custom")*CustomCF!CA113</f>
        <v>0</v>
      </c>
      <c r="CI113" s="19">
        <f>($J113="Bell Curve")*(_xlfn.NORM.DIST(AND(CI$4&gt;=$E113,CI$4&lt;=$G113)*(CI$4-$E113+1),$I113/2,$L113,TRUE)-_xlfn.NORM.DIST(AND(CI$4&gt;=$E113,CI$4&lt;=$G113)*(CH$4-$E113+1),$I113/2,$L113,TRUE))/(1-2*_xlfn.NORM.DIST(0,$I113/2,$L113,TRUE))*$C113+($J113="Steady Growth")*(AND(CI$4&gt;=$E113,CI$4&lt;=$G113)*((CI$4-$E113+1)/($I113*($I113+1)/2)*$C113))+($J113="custom")*CustomCF!CB113</f>
        <v>0</v>
      </c>
      <c r="CJ113" s="19">
        <f>($J113="Bell Curve")*(_xlfn.NORM.DIST(AND(CJ$4&gt;=$E113,CJ$4&lt;=$G113)*(CJ$4-$E113+1),$I113/2,$L113,TRUE)-_xlfn.NORM.DIST(AND(CJ$4&gt;=$E113,CJ$4&lt;=$G113)*(CI$4-$E113+1),$I113/2,$L113,TRUE))/(1-2*_xlfn.NORM.DIST(0,$I113/2,$L113,TRUE))*$C113+($J113="Steady Growth")*(AND(CJ$4&gt;=$E113,CJ$4&lt;=$G113)*((CJ$4-$E113+1)/($I113*($I113+1)/2)*$C113))+($J113="custom")*CustomCF!CC113</f>
        <v>0</v>
      </c>
      <c r="CK113" s="19">
        <f>($J113="Bell Curve")*(_xlfn.NORM.DIST(AND(CK$4&gt;=$E113,CK$4&lt;=$G113)*(CK$4-$E113+1),$I113/2,$L113,TRUE)-_xlfn.NORM.DIST(AND(CK$4&gt;=$E113,CK$4&lt;=$G113)*(CJ$4-$E113+1),$I113/2,$L113,TRUE))/(1-2*_xlfn.NORM.DIST(0,$I113/2,$L113,TRUE))*$C113+($J113="Steady Growth")*(AND(CK$4&gt;=$E113,CK$4&lt;=$G113)*((CK$4-$E113+1)/($I113*($I113+1)/2)*$C113))+($J113="custom")*CustomCF!CD113</f>
        <v>0</v>
      </c>
      <c r="CL113" s="19">
        <f>($J113="Bell Curve")*(_xlfn.NORM.DIST(AND(CL$4&gt;=$E113,CL$4&lt;=$G113)*(CL$4-$E113+1),$I113/2,$L113,TRUE)-_xlfn.NORM.DIST(AND(CL$4&gt;=$E113,CL$4&lt;=$G113)*(CK$4-$E113+1),$I113/2,$L113,TRUE))/(1-2*_xlfn.NORM.DIST(0,$I113/2,$L113,TRUE))*$C113+($J113="Steady Growth")*(AND(CL$4&gt;=$E113,CL$4&lt;=$G113)*((CL$4-$E113+1)/($I113*($I113+1)/2)*$C113))+($J113="custom")*CustomCF!CE113</f>
        <v>0</v>
      </c>
      <c r="CM113" s="19">
        <f>($J113="Bell Curve")*(_xlfn.NORM.DIST(AND(CM$4&gt;=$E113,CM$4&lt;=$G113)*(CM$4-$E113+1),$I113/2,$L113,TRUE)-_xlfn.NORM.DIST(AND(CM$4&gt;=$E113,CM$4&lt;=$G113)*(CL$4-$E113+1),$I113/2,$L113,TRUE))/(1-2*_xlfn.NORM.DIST(0,$I113/2,$L113,TRUE))*$C113+($J113="Steady Growth")*(AND(CM$4&gt;=$E113,CM$4&lt;=$G113)*((CM$4-$E113+1)/($I113*($I113+1)/2)*$C113))+($J113="custom")*CustomCF!CF113</f>
        <v>0</v>
      </c>
      <c r="CN113" s="19">
        <f>($J113="Bell Curve")*(_xlfn.NORM.DIST(AND(CN$4&gt;=$E113,CN$4&lt;=$G113)*(CN$4-$E113+1),$I113/2,$L113,TRUE)-_xlfn.NORM.DIST(AND(CN$4&gt;=$E113,CN$4&lt;=$G113)*(CM$4-$E113+1),$I113/2,$L113,TRUE))/(1-2*_xlfn.NORM.DIST(0,$I113/2,$L113,TRUE))*$C113+($J113="Steady Growth")*(AND(CN$4&gt;=$E113,CN$4&lt;=$G113)*((CN$4-$E113+1)/($I113*($I113+1)/2)*$C113))+($J113="custom")*CustomCF!CG113</f>
        <v>0</v>
      </c>
      <c r="CO113" s="19">
        <f>($J113="Bell Curve")*(_xlfn.NORM.DIST(AND(CO$4&gt;=$E113,CO$4&lt;=$G113)*(CO$4-$E113+1),$I113/2,$L113,TRUE)-_xlfn.NORM.DIST(AND(CO$4&gt;=$E113,CO$4&lt;=$G113)*(CN$4-$E113+1),$I113/2,$L113,TRUE))/(1-2*_xlfn.NORM.DIST(0,$I113/2,$L113,TRUE))*$C113+($J113="Steady Growth")*(AND(CO$4&gt;=$E113,CO$4&lt;=$G113)*((CO$4-$E113+1)/($I113*($I113+1)/2)*$C113))+($J113="custom")*CustomCF!CH113</f>
        <v>0</v>
      </c>
      <c r="CP113" s="19">
        <f>($J113="Bell Curve")*(_xlfn.NORM.DIST(AND(CP$4&gt;=$E113,CP$4&lt;=$G113)*(CP$4-$E113+1),$I113/2,$L113,TRUE)-_xlfn.NORM.DIST(AND(CP$4&gt;=$E113,CP$4&lt;=$G113)*(CO$4-$E113+1),$I113/2,$L113,TRUE))/(1-2*_xlfn.NORM.DIST(0,$I113/2,$L113,TRUE))*$C113+($J113="Steady Growth")*(AND(CP$4&gt;=$E113,CP$4&lt;=$G113)*((CP$4-$E113+1)/($I113*($I113+1)/2)*$C113))+($J113="custom")*CustomCF!CI113</f>
        <v>0</v>
      </c>
      <c r="CQ113" s="19">
        <f>($J113="Bell Curve")*(_xlfn.NORM.DIST(AND(CQ$4&gt;=$E113,CQ$4&lt;=$G113)*(CQ$4-$E113+1),$I113/2,$L113,TRUE)-_xlfn.NORM.DIST(AND(CQ$4&gt;=$E113,CQ$4&lt;=$G113)*(CP$4-$E113+1),$I113/2,$L113,TRUE))/(1-2*_xlfn.NORM.DIST(0,$I113/2,$L113,TRUE))*$C113+($J113="Steady Growth")*(AND(CQ$4&gt;=$E113,CQ$4&lt;=$G113)*((CQ$4-$E113+1)/($I113*($I113+1)/2)*$C113))+($J113="custom")*CustomCF!CJ113</f>
        <v>0</v>
      </c>
      <c r="CR113" s="19">
        <f>($J113="Bell Curve")*(_xlfn.NORM.DIST(AND(CR$4&gt;=$E113,CR$4&lt;=$G113)*(CR$4-$E113+1),$I113/2,$L113,TRUE)-_xlfn.NORM.DIST(AND(CR$4&gt;=$E113,CR$4&lt;=$G113)*(CQ$4-$E113+1),$I113/2,$L113,TRUE))/(1-2*_xlfn.NORM.DIST(0,$I113/2,$L113,TRUE))*$C113+($J113="Steady Growth")*(AND(CR$4&gt;=$E113,CR$4&lt;=$G113)*((CR$4-$E113+1)/($I113*($I113+1)/2)*$C113))+($J113="custom")*CustomCF!CK113</f>
        <v>0</v>
      </c>
      <c r="CS113" s="19">
        <f>($J113="Bell Curve")*(_xlfn.NORM.DIST(AND(CS$4&gt;=$E113,CS$4&lt;=$G113)*(CS$4-$E113+1),$I113/2,$L113,TRUE)-_xlfn.NORM.DIST(AND(CS$4&gt;=$E113,CS$4&lt;=$G113)*(CR$4-$E113+1),$I113/2,$L113,TRUE))/(1-2*_xlfn.NORM.DIST(0,$I113/2,$L113,TRUE))*$C113+($J113="Steady Growth")*(AND(CS$4&gt;=$E113,CS$4&lt;=$G113)*((CS$4-$E113+1)/($I113*($I113+1)/2)*$C113))+($J113="custom")*CustomCF!CL113</f>
        <v>0</v>
      </c>
      <c r="CT113" s="19">
        <f>($J113="Bell Curve")*(_xlfn.NORM.DIST(AND(CT$4&gt;=$E113,CT$4&lt;=$G113)*(CT$4-$E113+1),$I113/2,$L113,TRUE)-_xlfn.NORM.DIST(AND(CT$4&gt;=$E113,CT$4&lt;=$G113)*(CS$4-$E113+1),$I113/2,$L113,TRUE))/(1-2*_xlfn.NORM.DIST(0,$I113/2,$L113,TRUE))*$C113+($J113="Steady Growth")*(AND(CT$4&gt;=$E113,CT$4&lt;=$G113)*((CT$4-$E113+1)/($I113*($I113+1)/2)*$C113))+($J113="custom")*CustomCF!CM113</f>
        <v>0</v>
      </c>
      <c r="CU113" s="19">
        <f>($J113="Bell Curve")*(_xlfn.NORM.DIST(AND(CU$4&gt;=$E113,CU$4&lt;=$G113)*(CU$4-$E113+1),$I113/2,$L113,TRUE)-_xlfn.NORM.DIST(AND(CU$4&gt;=$E113,CU$4&lt;=$G113)*(CT$4-$E113+1),$I113/2,$L113,TRUE))/(1-2*_xlfn.NORM.DIST(0,$I113/2,$L113,TRUE))*$C113+($J113="Steady Growth")*(AND(CU$4&gt;=$E113,CU$4&lt;=$G113)*((CU$4-$E113+1)/($I113*($I113+1)/2)*$C113))+($J113="custom")*CustomCF!CN113</f>
        <v>0</v>
      </c>
      <c r="CV113" s="19">
        <f>($J113="Bell Curve")*(_xlfn.NORM.DIST(AND(CV$4&gt;=$E113,CV$4&lt;=$G113)*(CV$4-$E113+1),$I113/2,$L113,TRUE)-_xlfn.NORM.DIST(AND(CV$4&gt;=$E113,CV$4&lt;=$G113)*(CU$4-$E113+1),$I113/2,$L113,TRUE))/(1-2*_xlfn.NORM.DIST(0,$I113/2,$L113,TRUE))*$C113+($J113="Steady Growth")*(AND(CV$4&gt;=$E113,CV$4&lt;=$G113)*((CV$4-$E113+1)/($I113*($I113+1)/2)*$C113))+($J113="custom")*CustomCF!CO113</f>
        <v>0</v>
      </c>
      <c r="CW113" s="19">
        <f>($J113="Bell Curve")*(_xlfn.NORM.DIST(AND(CW$4&gt;=$E113,CW$4&lt;=$G113)*(CW$4-$E113+1),$I113/2,$L113,TRUE)-_xlfn.NORM.DIST(AND(CW$4&gt;=$E113,CW$4&lt;=$G113)*(CV$4-$E113+1),$I113/2,$L113,TRUE))/(1-2*_xlfn.NORM.DIST(0,$I113/2,$L113,TRUE))*$C113+($J113="Steady Growth")*(AND(CW$4&gt;=$E113,CW$4&lt;=$G113)*((CW$4-$E113+1)/($I113*($I113+1)/2)*$C113))+($J113="custom")*CustomCF!CP113</f>
        <v>0</v>
      </c>
      <c r="CX113" s="19">
        <f>($J113="Bell Curve")*(_xlfn.NORM.DIST(AND(CX$4&gt;=$E113,CX$4&lt;=$G113)*(CX$4-$E113+1),$I113/2,$L113,TRUE)-_xlfn.NORM.DIST(AND(CX$4&gt;=$E113,CX$4&lt;=$G113)*(CW$4-$E113+1),$I113/2,$L113,TRUE))/(1-2*_xlfn.NORM.DIST(0,$I113/2,$L113,TRUE))*$C113+($J113="Steady Growth")*(AND(CX$4&gt;=$E113,CX$4&lt;=$G113)*((CX$4-$E113+1)/($I113*($I113+1)/2)*$C113))+($J113="custom")*CustomCF!CQ113</f>
        <v>0</v>
      </c>
      <c r="CY113" s="19">
        <f>($J113="Bell Curve")*(_xlfn.NORM.DIST(AND(CY$4&gt;=$E113,CY$4&lt;=$G113)*(CY$4-$E113+1),$I113/2,$L113,TRUE)-_xlfn.NORM.DIST(AND(CY$4&gt;=$E113,CY$4&lt;=$G113)*(CX$4-$E113+1),$I113/2,$L113,TRUE))/(1-2*_xlfn.NORM.DIST(0,$I113/2,$L113,TRUE))*$C113+($J113="Steady Growth")*(AND(CY$4&gt;=$E113,CY$4&lt;=$G113)*((CY$4-$E113+1)/($I113*($I113+1)/2)*$C113))+($J113="custom")*CustomCF!CR113</f>
        <v>0</v>
      </c>
      <c r="CZ113" s="19">
        <f>($J113="Bell Curve")*(_xlfn.NORM.DIST(AND(CZ$4&gt;=$E113,CZ$4&lt;=$G113)*(CZ$4-$E113+1),$I113/2,$L113,TRUE)-_xlfn.NORM.DIST(AND(CZ$4&gt;=$E113,CZ$4&lt;=$G113)*(CY$4-$E113+1),$I113/2,$L113,TRUE))/(1-2*_xlfn.NORM.DIST(0,$I113/2,$L113,TRUE))*$C113+($J113="Steady Growth")*(AND(CZ$4&gt;=$E113,CZ$4&lt;=$G113)*((CZ$4-$E113+1)/($I113*($I113+1)/2)*$C113))+($J113="custom")*CustomCF!CS113</f>
        <v>0</v>
      </c>
      <c r="DA113" s="19">
        <f>($J113="Bell Curve")*(_xlfn.NORM.DIST(AND(DA$4&gt;=$E113,DA$4&lt;=$G113)*(DA$4-$E113+1),$I113/2,$L113,TRUE)-_xlfn.NORM.DIST(AND(DA$4&gt;=$E113,DA$4&lt;=$G113)*(CZ$4-$E113+1),$I113/2,$L113,TRUE))/(1-2*_xlfn.NORM.DIST(0,$I113/2,$L113,TRUE))*$C113+($J113="Steady Growth")*(AND(DA$4&gt;=$E113,DA$4&lt;=$G113)*((DA$4-$E113+1)/($I113*($I113+1)/2)*$C113))+($J113="custom")*CustomCF!CT113</f>
        <v>0</v>
      </c>
      <c r="DB113" s="19">
        <f>($J113="Bell Curve")*(_xlfn.NORM.DIST(AND(DB$4&gt;=$E113,DB$4&lt;=$G113)*(DB$4-$E113+1),$I113/2,$L113,TRUE)-_xlfn.NORM.DIST(AND(DB$4&gt;=$E113,DB$4&lt;=$G113)*(DA$4-$E113+1),$I113/2,$L113,TRUE))/(1-2*_xlfn.NORM.DIST(0,$I113/2,$L113,TRUE))*$C113+($J113="Steady Growth")*(AND(DB$4&gt;=$E113,DB$4&lt;=$G113)*((DB$4-$E113+1)/($I113*($I113+1)/2)*$C113))+($J113="custom")*CustomCF!CU113</f>
        <v>0</v>
      </c>
      <c r="DC113" s="19">
        <f>($J113="Bell Curve")*(_xlfn.NORM.DIST(AND(DC$4&gt;=$E113,DC$4&lt;=$G113)*(DC$4-$E113+1),$I113/2,$L113,TRUE)-_xlfn.NORM.DIST(AND(DC$4&gt;=$E113,DC$4&lt;=$G113)*(DB$4-$E113+1),$I113/2,$L113,TRUE))/(1-2*_xlfn.NORM.DIST(0,$I113/2,$L113,TRUE))*$C113+($J113="Steady Growth")*(AND(DC$4&gt;=$E113,DC$4&lt;=$G113)*((DC$4-$E113+1)/($I113*($I113+1)/2)*$C113))+($J113="custom")*CustomCF!CV113</f>
        <v>0</v>
      </c>
      <c r="DD113" s="19">
        <f>($J113="Bell Curve")*(_xlfn.NORM.DIST(AND(DD$4&gt;=$E113,DD$4&lt;=$G113)*(DD$4-$E113+1),$I113/2,$L113,TRUE)-_xlfn.NORM.DIST(AND(DD$4&gt;=$E113,DD$4&lt;=$G113)*(DC$4-$E113+1),$I113/2,$L113,TRUE))/(1-2*_xlfn.NORM.DIST(0,$I113/2,$L113,TRUE))*$C113+($J113="Steady Growth")*(AND(DD$4&gt;=$E113,DD$4&lt;=$G113)*((DD$4-$E113+1)/($I113*($I113+1)/2)*$C113))+($J113="custom")*CustomCF!CW113</f>
        <v>0</v>
      </c>
      <c r="DE113" s="19">
        <f>($J113="Bell Curve")*(_xlfn.NORM.DIST(AND(DE$4&gt;=$E113,DE$4&lt;=$G113)*(DE$4-$E113+1),$I113/2,$L113,TRUE)-_xlfn.NORM.DIST(AND(DE$4&gt;=$E113,DE$4&lt;=$G113)*(DD$4-$E113+1),$I113/2,$L113,TRUE))/(1-2*_xlfn.NORM.DIST(0,$I113/2,$L113,TRUE))*$C113+($J113="Steady Growth")*(AND(DE$4&gt;=$E113,DE$4&lt;=$G113)*((DE$4-$E113+1)/($I113*($I113+1)/2)*$C113))+($J113="custom")*CustomCF!CX113</f>
        <v>0</v>
      </c>
      <c r="DF113" s="19">
        <f>($J113="Bell Curve")*(_xlfn.NORM.DIST(AND(DF$4&gt;=$E113,DF$4&lt;=$G113)*(DF$4-$E113+1),$I113/2,$L113,TRUE)-_xlfn.NORM.DIST(AND(DF$4&gt;=$E113,DF$4&lt;=$G113)*(DE$4-$E113+1),$I113/2,$L113,TRUE))/(1-2*_xlfn.NORM.DIST(0,$I113/2,$L113,TRUE))*$C113+($J113="Steady Growth")*(AND(DF$4&gt;=$E113,DF$4&lt;=$G113)*((DF$4-$E113+1)/($I113*($I113+1)/2)*$C113))+($J113="custom")*CustomCF!CY113</f>
        <v>0</v>
      </c>
      <c r="DG113" s="19">
        <f>($J113="Bell Curve")*(_xlfn.NORM.DIST(AND(DG$4&gt;=$E113,DG$4&lt;=$G113)*(DG$4-$E113+1),$I113/2,$L113,TRUE)-_xlfn.NORM.DIST(AND(DG$4&gt;=$E113,DG$4&lt;=$G113)*(DF$4-$E113+1),$I113/2,$L113,TRUE))/(1-2*_xlfn.NORM.DIST(0,$I113/2,$L113,TRUE))*$C113+($J113="Steady Growth")*(AND(DG$4&gt;=$E113,DG$4&lt;=$G113)*((DG$4-$E113+1)/($I113*($I113+1)/2)*$C113))+($J113="custom")*CustomCF!CZ113</f>
        <v>0</v>
      </c>
      <c r="DH113" s="19">
        <f>($J113="Bell Curve")*(_xlfn.NORM.DIST(AND(DH$4&gt;=$E113,DH$4&lt;=$G113)*(DH$4-$E113+1),$I113/2,$L113,TRUE)-_xlfn.NORM.DIST(AND(DH$4&gt;=$E113,DH$4&lt;=$G113)*(DG$4-$E113+1),$I113/2,$L113,TRUE))/(1-2*_xlfn.NORM.DIST(0,$I113/2,$L113,TRUE))*$C113+($J113="Steady Growth")*(AND(DH$4&gt;=$E113,DH$4&lt;=$G113)*((DH$4-$E113+1)/($I113*($I113+1)/2)*$C113))+($J113="custom")*CustomCF!DA113</f>
        <v>0</v>
      </c>
      <c r="DI113" s="19">
        <f>($J113="Bell Curve")*(_xlfn.NORM.DIST(AND(DI$4&gt;=$E113,DI$4&lt;=$G113)*(DI$4-$E113+1),$I113/2,$L113,TRUE)-_xlfn.NORM.DIST(AND(DI$4&gt;=$E113,DI$4&lt;=$G113)*(DH$4-$E113+1),$I113/2,$L113,TRUE))/(1-2*_xlfn.NORM.DIST(0,$I113/2,$L113,TRUE))*$C113+($J113="Steady Growth")*(AND(DI$4&gt;=$E113,DI$4&lt;=$G113)*((DI$4-$E113+1)/($I113*($I113+1)/2)*$C113))+($J113="custom")*CustomCF!DB113</f>
        <v>0</v>
      </c>
      <c r="DJ113" s="19">
        <f>($J113="Bell Curve")*(_xlfn.NORM.DIST(AND(DJ$4&gt;=$E113,DJ$4&lt;=$G113)*(DJ$4-$E113+1),$I113/2,$L113,TRUE)-_xlfn.NORM.DIST(AND(DJ$4&gt;=$E113,DJ$4&lt;=$G113)*(DI$4-$E113+1),$I113/2,$L113,TRUE))/(1-2*_xlfn.NORM.DIST(0,$I113/2,$L113,TRUE))*$C113+($J113="Steady Growth")*(AND(DJ$4&gt;=$E113,DJ$4&lt;=$G113)*((DJ$4-$E113+1)/($I113*($I113+1)/2)*$C113))+($J113="custom")*CustomCF!DC113</f>
        <v>0</v>
      </c>
      <c r="DK113" s="19">
        <f>($J113="Bell Curve")*(_xlfn.NORM.DIST(AND(DK$4&gt;=$E113,DK$4&lt;=$G113)*(DK$4-$E113+1),$I113/2,$L113,TRUE)-_xlfn.NORM.DIST(AND(DK$4&gt;=$E113,DK$4&lt;=$G113)*(DJ$4-$E113+1),$I113/2,$L113,TRUE))/(1-2*_xlfn.NORM.DIST(0,$I113/2,$L113,TRUE))*$C113+($J113="Steady Growth")*(AND(DK$4&gt;=$E113,DK$4&lt;=$G113)*((DK$4-$E113+1)/($I113*($I113+1)/2)*$C113))+($J113="custom")*CustomCF!DD113</f>
        <v>0</v>
      </c>
      <c r="DL113" s="19">
        <f>($J113="Bell Curve")*(_xlfn.NORM.DIST(AND(DL$4&gt;=$E113,DL$4&lt;=$G113)*(DL$4-$E113+1),$I113/2,$L113,TRUE)-_xlfn.NORM.DIST(AND(DL$4&gt;=$E113,DL$4&lt;=$G113)*(DK$4-$E113+1),$I113/2,$L113,TRUE))/(1-2*_xlfn.NORM.DIST(0,$I113/2,$L113,TRUE))*$C113+($J113="Steady Growth")*(AND(DL$4&gt;=$E113,DL$4&lt;=$G113)*((DL$4-$E113+1)/($I113*($I113+1)/2)*$C113))+($J113="custom")*CustomCF!DE113</f>
        <v>0</v>
      </c>
      <c r="DM113" s="19">
        <f>($J113="Bell Curve")*(_xlfn.NORM.DIST(AND(DM$4&gt;=$E113,DM$4&lt;=$G113)*(DM$4-$E113+1),$I113/2,$L113,TRUE)-_xlfn.NORM.DIST(AND(DM$4&gt;=$E113,DM$4&lt;=$G113)*(DL$4-$E113+1),$I113/2,$L113,TRUE))/(1-2*_xlfn.NORM.DIST(0,$I113/2,$L113,TRUE))*$C113+($J113="Steady Growth")*(AND(DM$4&gt;=$E113,DM$4&lt;=$G113)*((DM$4-$E113+1)/($I113*($I113+1)/2)*$C113))+($J113="custom")*CustomCF!DF113</f>
        <v>0</v>
      </c>
      <c r="DN113" s="19">
        <f>($J113="Bell Curve")*(_xlfn.NORM.DIST(AND(DN$4&gt;=$E113,DN$4&lt;=$G113)*(DN$4-$E113+1),$I113/2,$L113,TRUE)-_xlfn.NORM.DIST(AND(DN$4&gt;=$E113,DN$4&lt;=$G113)*(DM$4-$E113+1),$I113/2,$L113,TRUE))/(1-2*_xlfn.NORM.DIST(0,$I113/2,$L113,TRUE))*$C113+($J113="Steady Growth")*(AND(DN$4&gt;=$E113,DN$4&lt;=$G113)*((DN$4-$E113+1)/($I113*($I113+1)/2)*$C113))+($J113="custom")*CustomCF!DG113</f>
        <v>0</v>
      </c>
      <c r="DO113" s="19">
        <f>($J113="Bell Curve")*(_xlfn.NORM.DIST(AND(DO$4&gt;=$E113,DO$4&lt;=$G113)*(DO$4-$E113+1),$I113/2,$L113,TRUE)-_xlfn.NORM.DIST(AND(DO$4&gt;=$E113,DO$4&lt;=$G113)*(DN$4-$E113+1),$I113/2,$L113,TRUE))/(1-2*_xlfn.NORM.DIST(0,$I113/2,$L113,TRUE))*$C113+($J113="Steady Growth")*(AND(DO$4&gt;=$E113,DO$4&lt;=$G113)*((DO$4-$E113+1)/($I113*($I113+1)/2)*$C113))+($J113="custom")*CustomCF!DH113</f>
        <v>0</v>
      </c>
      <c r="DP113" s="19">
        <f>($J113="Bell Curve")*(_xlfn.NORM.DIST(AND(DP$4&gt;=$E113,DP$4&lt;=$G113)*(DP$4-$E113+1),$I113/2,$L113,TRUE)-_xlfn.NORM.DIST(AND(DP$4&gt;=$E113,DP$4&lt;=$G113)*(DO$4-$E113+1),$I113/2,$L113,TRUE))/(1-2*_xlfn.NORM.DIST(0,$I113/2,$L113,TRUE))*$C113+($J113="Steady Growth")*(AND(DP$4&gt;=$E113,DP$4&lt;=$G113)*((DP$4-$E113+1)/($I113*($I113+1)/2)*$C113))+($J113="custom")*CustomCF!DI113</f>
        <v>0</v>
      </c>
      <c r="DQ113" s="19">
        <f>($J113="Bell Curve")*(_xlfn.NORM.DIST(AND(DQ$4&gt;=$E113,DQ$4&lt;=$G113)*(DQ$4-$E113+1),$I113/2,$L113,TRUE)-_xlfn.NORM.DIST(AND(DQ$4&gt;=$E113,DQ$4&lt;=$G113)*(DP$4-$E113+1),$I113/2,$L113,TRUE))/(1-2*_xlfn.NORM.DIST(0,$I113/2,$L113,TRUE))*$C113+($J113="Steady Growth")*(AND(DQ$4&gt;=$E113,DQ$4&lt;=$G113)*((DQ$4-$E113+1)/($I113*($I113+1)/2)*$C113))+($J113="custom")*CustomCF!DJ113</f>
        <v>0</v>
      </c>
      <c r="DR113" s="19">
        <f>($J113="Bell Curve")*(_xlfn.NORM.DIST(AND(DR$4&gt;=$E113,DR$4&lt;=$G113)*(DR$4-$E113+1),$I113/2,$L113,TRUE)-_xlfn.NORM.DIST(AND(DR$4&gt;=$E113,DR$4&lt;=$G113)*(DQ$4-$E113+1),$I113/2,$L113,TRUE))/(1-2*_xlfn.NORM.DIST(0,$I113/2,$L113,TRUE))*$C113+($J113="Steady Growth")*(AND(DR$4&gt;=$E113,DR$4&lt;=$G113)*((DR$4-$E113+1)/($I113*($I113+1)/2)*$C113))+($J113="custom")*CustomCF!DK113</f>
        <v>0</v>
      </c>
      <c r="DS113" s="19">
        <f>($J113="Bell Curve")*(_xlfn.NORM.DIST(AND(DS$4&gt;=$E113,DS$4&lt;=$G113)*(DS$4-$E113+1),$I113/2,$L113,TRUE)-_xlfn.NORM.DIST(AND(DS$4&gt;=$E113,DS$4&lt;=$G113)*(DR$4-$E113+1),$I113/2,$L113,TRUE))/(1-2*_xlfn.NORM.DIST(0,$I113/2,$L113,TRUE))*$C113+($J113="Steady Growth")*(AND(DS$4&gt;=$E113,DS$4&lt;=$G113)*((DS$4-$E113+1)/($I113*($I113+1)/2)*$C113))+($J113="custom")*CustomCF!DL113</f>
        <v>0</v>
      </c>
      <c r="DT113" s="19">
        <f>($J113="Bell Curve")*(_xlfn.NORM.DIST(AND(DT$4&gt;=$E113,DT$4&lt;=$G113)*(DT$4-$E113+1),$I113/2,$L113,TRUE)-_xlfn.NORM.DIST(AND(DT$4&gt;=$E113,DT$4&lt;=$G113)*(DS$4-$E113+1),$I113/2,$L113,TRUE))/(1-2*_xlfn.NORM.DIST(0,$I113/2,$L113,TRUE))*$C113+($J113="Steady Growth")*(AND(DT$4&gt;=$E113,DT$4&lt;=$G113)*((DT$4-$E113+1)/($I113*($I113+1)/2)*$C113))+($J113="custom")*CustomCF!DM113</f>
        <v>0</v>
      </c>
      <c r="DU113" s="19">
        <f>($J113="Bell Curve")*(_xlfn.NORM.DIST(AND(DU$4&gt;=$E113,DU$4&lt;=$G113)*(DU$4-$E113+1),$I113/2,$L113,TRUE)-_xlfn.NORM.DIST(AND(DU$4&gt;=$E113,DU$4&lt;=$G113)*(DT$4-$E113+1),$I113/2,$L113,TRUE))/(1-2*_xlfn.NORM.DIST(0,$I113/2,$L113,TRUE))*$C113+($J113="Steady Growth")*(AND(DU$4&gt;=$E113,DU$4&lt;=$G113)*((DU$4-$E113+1)/($I113*($I113+1)/2)*$C113))+($J113="custom")*CustomCF!DN113</f>
        <v>0</v>
      </c>
      <c r="DV113" s="19">
        <f>($J113="Bell Curve")*(_xlfn.NORM.DIST(AND(DV$4&gt;=$E113,DV$4&lt;=$G113)*(DV$4-$E113+1),$I113/2,$L113,TRUE)-_xlfn.NORM.DIST(AND(DV$4&gt;=$E113,DV$4&lt;=$G113)*(DU$4-$E113+1),$I113/2,$L113,TRUE))/(1-2*_xlfn.NORM.DIST(0,$I113/2,$L113,TRUE))*$C113+($J113="Steady Growth")*(AND(DV$4&gt;=$E113,DV$4&lt;=$G113)*((DV$4-$E113+1)/($I113*($I113+1)/2)*$C113))+($J113="custom")*CustomCF!DO113</f>
        <v>0</v>
      </c>
      <c r="DW113" s="19">
        <f>($J113="Bell Curve")*(_xlfn.NORM.DIST(AND(DW$4&gt;=$E113,DW$4&lt;=$G113)*(DW$4-$E113+1),$I113/2,$L113,TRUE)-_xlfn.NORM.DIST(AND(DW$4&gt;=$E113,DW$4&lt;=$G113)*(DV$4-$E113+1),$I113/2,$L113,TRUE))/(1-2*_xlfn.NORM.DIST(0,$I113/2,$L113,TRUE))*$C113+($J113="Steady Growth")*(AND(DW$4&gt;=$E113,DW$4&lt;=$G113)*((DW$4-$E113+1)/($I113*($I113+1)/2)*$C113))+($J113="custom")*CustomCF!DP113</f>
        <v>0</v>
      </c>
      <c r="DX113" s="19">
        <f>($J113="Bell Curve")*(_xlfn.NORM.DIST(AND(DX$4&gt;=$E113,DX$4&lt;=$G113)*(DX$4-$E113+1),$I113/2,$L113,TRUE)-_xlfn.NORM.DIST(AND(DX$4&gt;=$E113,DX$4&lt;=$G113)*(DW$4-$E113+1),$I113/2,$L113,TRUE))/(1-2*_xlfn.NORM.DIST(0,$I113/2,$L113,TRUE))*$C113+($J113="Steady Growth")*(AND(DX$4&gt;=$E113,DX$4&lt;=$G113)*((DX$4-$E113+1)/($I113*($I113+1)/2)*$C113))+($J113="custom")*CustomCF!DQ113</f>
        <v>0</v>
      </c>
      <c r="DY113" s="19">
        <f>($J113="Bell Curve")*(_xlfn.NORM.DIST(AND(DY$4&gt;=$E113,DY$4&lt;=$G113)*(DY$4-$E113+1),$I113/2,$L113,TRUE)-_xlfn.NORM.DIST(AND(DY$4&gt;=$E113,DY$4&lt;=$G113)*(DX$4-$E113+1),$I113/2,$L113,TRUE))/(1-2*_xlfn.NORM.DIST(0,$I113/2,$L113,TRUE))*$C113+($J113="Steady Growth")*(AND(DY$4&gt;=$E113,DY$4&lt;=$G113)*((DY$4-$E113+1)/($I113*($I113+1)/2)*$C113))+($J113="custom")*CustomCF!DR113</f>
        <v>0</v>
      </c>
      <c r="DZ113" s="19">
        <f>($J113="Bell Curve")*(_xlfn.NORM.DIST(AND(DZ$4&gt;=$E113,DZ$4&lt;=$G113)*(DZ$4-$E113+1),$I113/2,$L113,TRUE)-_xlfn.NORM.DIST(AND(DZ$4&gt;=$E113,DZ$4&lt;=$G113)*(DY$4-$E113+1),$I113/2,$L113,TRUE))/(1-2*_xlfn.NORM.DIST(0,$I113/2,$L113,TRUE))*$C113+($J113="Steady Growth")*(AND(DZ$4&gt;=$E113,DZ$4&lt;=$G113)*((DZ$4-$E113+1)/($I113*($I113+1)/2)*$C113))+($J113="custom")*CustomCF!DS113</f>
        <v>0</v>
      </c>
      <c r="EA113" s="19">
        <f>($J113="Bell Curve")*(_xlfn.NORM.DIST(AND(EA$4&gt;=$E113,EA$4&lt;=$G113)*(EA$4-$E113+1),$I113/2,$L113,TRUE)-_xlfn.NORM.DIST(AND(EA$4&gt;=$E113,EA$4&lt;=$G113)*(DZ$4-$E113+1),$I113/2,$L113,TRUE))/(1-2*_xlfn.NORM.DIST(0,$I113/2,$L113,TRUE))*$C113+($J113="Steady Growth")*(AND(EA$4&gt;=$E113,EA$4&lt;=$G113)*((EA$4-$E113+1)/($I113*($I113+1)/2)*$C113))+($J113="custom")*CustomCF!DT113</f>
        <v>0</v>
      </c>
      <c r="EB113" s="19">
        <f>($J113="Bell Curve")*(_xlfn.NORM.DIST(AND(EB$4&gt;=$E113,EB$4&lt;=$G113)*(EB$4-$E113+1),$I113/2,$L113,TRUE)-_xlfn.NORM.DIST(AND(EB$4&gt;=$E113,EB$4&lt;=$G113)*(EA$4-$E113+1),$I113/2,$L113,TRUE))/(1-2*_xlfn.NORM.DIST(0,$I113/2,$L113,TRUE))*$C113+($J113="Steady Growth")*(AND(EB$4&gt;=$E113,EB$4&lt;=$G113)*((EB$4-$E113+1)/($I113*($I113+1)/2)*$C113))+($J113="custom")*CustomCF!DU113</f>
        <v>0</v>
      </c>
      <c r="EC113" s="19">
        <f>($J113="Bell Curve")*(_xlfn.NORM.DIST(AND(EC$4&gt;=$E113,EC$4&lt;=$G113)*(EC$4-$E113+1),$I113/2,$L113,TRUE)-_xlfn.NORM.DIST(AND(EC$4&gt;=$E113,EC$4&lt;=$G113)*(EB$4-$E113+1),$I113/2,$L113,TRUE))/(1-2*_xlfn.NORM.DIST(0,$I113/2,$L113,TRUE))*$C113+($J113="Steady Growth")*(AND(EC$4&gt;=$E113,EC$4&lt;=$G113)*((EC$4-$E113+1)/($I113*($I113+1)/2)*$C113))+($J113="custom")*CustomCF!DV113</f>
        <v>0</v>
      </c>
      <c r="ED113" s="19">
        <f>($J113="Bell Curve")*(_xlfn.NORM.DIST(AND(ED$4&gt;=$E113,ED$4&lt;=$G113)*(ED$4-$E113+1),$I113/2,$L113,TRUE)-_xlfn.NORM.DIST(AND(ED$4&gt;=$E113,ED$4&lt;=$G113)*(EC$4-$E113+1),$I113/2,$L113,TRUE))/(1-2*_xlfn.NORM.DIST(0,$I113/2,$L113,TRUE))*$C113+($J113="Steady Growth")*(AND(ED$4&gt;=$E113,ED$4&lt;=$G113)*((ED$4-$E113+1)/($I113*($I113+1)/2)*$C113))+($J113="custom")*CustomCF!DW113</f>
        <v>0</v>
      </c>
      <c r="EE113" s="19">
        <f>($J113="Bell Curve")*(_xlfn.NORM.DIST(AND(EE$4&gt;=$E113,EE$4&lt;=$G113)*(EE$4-$E113+1),$I113/2,$L113,TRUE)-_xlfn.NORM.DIST(AND(EE$4&gt;=$E113,EE$4&lt;=$G113)*(ED$4-$E113+1),$I113/2,$L113,TRUE))/(1-2*_xlfn.NORM.DIST(0,$I113/2,$L113,TRUE))*$C113+($J113="Steady Growth")*(AND(EE$4&gt;=$E113,EE$4&lt;=$G113)*((EE$4-$E113+1)/($I113*($I113+1)/2)*$C113))+($J113="custom")*CustomCF!DX113</f>
        <v>0</v>
      </c>
      <c r="EF113" s="121">
        <f>($J113="Bell Curve")*(_xlfn.NORM.DIST(AND(EF$4&gt;=$E113,EF$4&lt;=$G113)*(EF$4-$E113+1),$I113/2,$L113,TRUE)-_xlfn.NORM.DIST(AND(EF$4&gt;=$E113,EF$4&lt;=$G113)*(EE$4-$E113+1),$I113/2,$L113,TRUE))/(1-2*_xlfn.NORM.DIST(0,$I113/2,$L113,TRUE))*$C113+($J113="Steady Growth")*(AND(EF$4&gt;=$E113,EF$4&lt;=$G113)*((EF$4-$E113+1)/($I113*($I113+1)/2)*$C113))+($J113="custom")*CustomCF!DY113</f>
        <v>0</v>
      </c>
    </row>
    <row r="114" spans="2:136" hidden="1" outlineLevel="1" x14ac:dyDescent="0.2">
      <c r="B114" s="103"/>
      <c r="C114" s="19"/>
      <c r="E114" s="20"/>
      <c r="F114" s="18"/>
      <c r="G114" s="20"/>
      <c r="H114" s="18"/>
      <c r="I114" s="9"/>
      <c r="J114" s="20"/>
      <c r="K114" s="20"/>
      <c r="M114" s="107">
        <f t="shared" si="39"/>
        <v>0</v>
      </c>
      <c r="N114" s="112" t="str">
        <f t="shared" si="31"/>
        <v>OK</v>
      </c>
      <c r="O114" s="112"/>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c r="DP114" s="19"/>
      <c r="DQ114" s="19"/>
      <c r="DR114" s="19"/>
      <c r="DS114" s="19"/>
      <c r="DT114" s="19"/>
      <c r="DU114" s="19"/>
      <c r="DV114" s="19"/>
      <c r="DW114" s="19"/>
      <c r="DX114" s="19"/>
      <c r="DY114" s="19"/>
      <c r="DZ114" s="19"/>
      <c r="EA114" s="19"/>
      <c r="EB114" s="19"/>
      <c r="EC114" s="19"/>
      <c r="ED114" s="19"/>
      <c r="EE114" s="19"/>
      <c r="EF114" s="121"/>
    </row>
    <row r="115" spans="2:136" collapsed="1" x14ac:dyDescent="0.2">
      <c r="B115" s="299">
        <f>Budget!AA7</f>
        <v>0</v>
      </c>
      <c r="C115" s="42">
        <f>Budget!AB7</f>
        <v>0</v>
      </c>
      <c r="E115" s="9">
        <v>29</v>
      </c>
      <c r="F115" s="18">
        <f>MIN(F116:F140)</f>
        <v>46022</v>
      </c>
      <c r="G115" s="9">
        <v>47</v>
      </c>
      <c r="H115" s="18">
        <f>MAX(H116:H140)</f>
        <v>47452</v>
      </c>
      <c r="I115" s="9">
        <f t="shared" ref="I115:I140" si="40">IFERROR(G115-E115+1,"")</f>
        <v>19</v>
      </c>
      <c r="J115" s="15"/>
      <c r="K115" s="15"/>
      <c r="M115" s="107">
        <f t="shared" si="39"/>
        <v>0</v>
      </c>
      <c r="N115" s="112" t="str">
        <f t="shared" si="31"/>
        <v>OK</v>
      </c>
      <c r="O115" s="112"/>
      <c r="P115" s="42">
        <f>SUM(P116:P140)</f>
        <v>0</v>
      </c>
      <c r="Q115" s="42">
        <f t="shared" ref="Q115:X115" si="41">SUM(Q116:Q140)</f>
        <v>0</v>
      </c>
      <c r="R115" s="42">
        <f t="shared" si="41"/>
        <v>0</v>
      </c>
      <c r="S115" s="42">
        <f t="shared" si="41"/>
        <v>0</v>
      </c>
      <c r="T115" s="42">
        <f t="shared" si="41"/>
        <v>0</v>
      </c>
      <c r="U115" s="42">
        <f t="shared" si="41"/>
        <v>0</v>
      </c>
      <c r="V115" s="42">
        <f t="shared" si="41"/>
        <v>0</v>
      </c>
      <c r="W115" s="42">
        <f t="shared" si="41"/>
        <v>0</v>
      </c>
      <c r="X115" s="42">
        <f t="shared" si="41"/>
        <v>0</v>
      </c>
      <c r="Y115" s="42">
        <f t="shared" ref="Y115:CJ115" si="42">SUM(Y116:Y140)</f>
        <v>0</v>
      </c>
      <c r="Z115" s="42">
        <f t="shared" si="42"/>
        <v>0</v>
      </c>
      <c r="AA115" s="42">
        <f t="shared" si="42"/>
        <v>0</v>
      </c>
      <c r="AB115" s="42">
        <f t="shared" si="42"/>
        <v>0</v>
      </c>
      <c r="AC115" s="42">
        <f t="shared" si="42"/>
        <v>0</v>
      </c>
      <c r="AD115" s="42">
        <f t="shared" si="42"/>
        <v>0</v>
      </c>
      <c r="AE115" s="42">
        <f t="shared" si="42"/>
        <v>0</v>
      </c>
      <c r="AF115" s="42">
        <f t="shared" si="42"/>
        <v>0</v>
      </c>
      <c r="AG115" s="42">
        <f t="shared" si="42"/>
        <v>0</v>
      </c>
      <c r="AH115" s="42">
        <f t="shared" si="42"/>
        <v>0</v>
      </c>
      <c r="AI115" s="42">
        <f t="shared" si="42"/>
        <v>0</v>
      </c>
      <c r="AJ115" s="42">
        <f t="shared" si="42"/>
        <v>0</v>
      </c>
      <c r="AK115" s="42">
        <f t="shared" si="42"/>
        <v>0</v>
      </c>
      <c r="AL115" s="42">
        <f t="shared" si="42"/>
        <v>0</v>
      </c>
      <c r="AM115" s="42">
        <f t="shared" si="42"/>
        <v>0</v>
      </c>
      <c r="AN115" s="42">
        <f t="shared" si="42"/>
        <v>0</v>
      </c>
      <c r="AO115" s="42">
        <f t="shared" si="42"/>
        <v>0</v>
      </c>
      <c r="AP115" s="42">
        <f t="shared" si="42"/>
        <v>0</v>
      </c>
      <c r="AQ115" s="42">
        <f t="shared" si="42"/>
        <v>0</v>
      </c>
      <c r="AR115" s="42">
        <f t="shared" si="42"/>
        <v>0</v>
      </c>
      <c r="AS115" s="42">
        <f t="shared" si="42"/>
        <v>0</v>
      </c>
      <c r="AT115" s="42">
        <f t="shared" si="42"/>
        <v>0</v>
      </c>
      <c r="AU115" s="42">
        <f t="shared" si="42"/>
        <v>0</v>
      </c>
      <c r="AV115" s="42">
        <f t="shared" si="42"/>
        <v>0</v>
      </c>
      <c r="AW115" s="42">
        <f t="shared" si="42"/>
        <v>0</v>
      </c>
      <c r="AX115" s="42">
        <f t="shared" si="42"/>
        <v>0</v>
      </c>
      <c r="AY115" s="42">
        <f t="shared" si="42"/>
        <v>0</v>
      </c>
      <c r="AZ115" s="42">
        <f t="shared" si="42"/>
        <v>0</v>
      </c>
      <c r="BA115" s="42">
        <f t="shared" si="42"/>
        <v>0</v>
      </c>
      <c r="BB115" s="42">
        <f t="shared" si="42"/>
        <v>0</v>
      </c>
      <c r="BC115" s="42">
        <f t="shared" si="42"/>
        <v>0</v>
      </c>
      <c r="BD115" s="42">
        <f t="shared" si="42"/>
        <v>0</v>
      </c>
      <c r="BE115" s="42">
        <f t="shared" si="42"/>
        <v>0</v>
      </c>
      <c r="BF115" s="42">
        <f t="shared" si="42"/>
        <v>0</v>
      </c>
      <c r="BG115" s="42">
        <f t="shared" si="42"/>
        <v>0</v>
      </c>
      <c r="BH115" s="42">
        <f t="shared" si="42"/>
        <v>0</v>
      </c>
      <c r="BI115" s="42">
        <f t="shared" si="42"/>
        <v>0</v>
      </c>
      <c r="BJ115" s="42">
        <f t="shared" si="42"/>
        <v>0</v>
      </c>
      <c r="BK115" s="42">
        <f t="shared" si="42"/>
        <v>0</v>
      </c>
      <c r="BL115" s="42">
        <f t="shared" si="42"/>
        <v>0</v>
      </c>
      <c r="BM115" s="42">
        <f t="shared" si="42"/>
        <v>0</v>
      </c>
      <c r="BN115" s="42">
        <f t="shared" si="42"/>
        <v>0</v>
      </c>
      <c r="BO115" s="42">
        <f t="shared" si="42"/>
        <v>0</v>
      </c>
      <c r="BP115" s="42">
        <f t="shared" si="42"/>
        <v>0</v>
      </c>
      <c r="BQ115" s="42">
        <f t="shared" si="42"/>
        <v>0</v>
      </c>
      <c r="BR115" s="42">
        <f t="shared" si="42"/>
        <v>0</v>
      </c>
      <c r="BS115" s="42">
        <f t="shared" si="42"/>
        <v>0</v>
      </c>
      <c r="BT115" s="42">
        <f t="shared" si="42"/>
        <v>0</v>
      </c>
      <c r="BU115" s="42">
        <f t="shared" si="42"/>
        <v>0</v>
      </c>
      <c r="BV115" s="42">
        <f t="shared" si="42"/>
        <v>0</v>
      </c>
      <c r="BW115" s="42">
        <f t="shared" si="42"/>
        <v>0</v>
      </c>
      <c r="BX115" s="42">
        <f t="shared" si="42"/>
        <v>0</v>
      </c>
      <c r="BY115" s="42">
        <f t="shared" si="42"/>
        <v>0</v>
      </c>
      <c r="BZ115" s="42">
        <f t="shared" si="42"/>
        <v>0</v>
      </c>
      <c r="CA115" s="42">
        <f t="shared" si="42"/>
        <v>0</v>
      </c>
      <c r="CB115" s="42">
        <f t="shared" si="42"/>
        <v>0</v>
      </c>
      <c r="CC115" s="42">
        <f t="shared" si="42"/>
        <v>0</v>
      </c>
      <c r="CD115" s="42">
        <f t="shared" si="42"/>
        <v>0</v>
      </c>
      <c r="CE115" s="42">
        <f t="shared" si="42"/>
        <v>0</v>
      </c>
      <c r="CF115" s="42">
        <f t="shared" si="42"/>
        <v>0</v>
      </c>
      <c r="CG115" s="42">
        <f t="shared" si="42"/>
        <v>0</v>
      </c>
      <c r="CH115" s="42">
        <f t="shared" si="42"/>
        <v>0</v>
      </c>
      <c r="CI115" s="42">
        <f t="shared" si="42"/>
        <v>0</v>
      </c>
      <c r="CJ115" s="42">
        <f t="shared" si="42"/>
        <v>0</v>
      </c>
      <c r="CK115" s="42">
        <f t="shared" ref="CK115:CT115" si="43">SUM(CK116:CK140)</f>
        <v>0</v>
      </c>
      <c r="CL115" s="42">
        <f t="shared" si="43"/>
        <v>0</v>
      </c>
      <c r="CM115" s="42">
        <f t="shared" si="43"/>
        <v>0</v>
      </c>
      <c r="CN115" s="42">
        <f t="shared" si="43"/>
        <v>0</v>
      </c>
      <c r="CO115" s="42">
        <f t="shared" si="43"/>
        <v>0</v>
      </c>
      <c r="CP115" s="42">
        <f t="shared" si="43"/>
        <v>0</v>
      </c>
      <c r="CQ115" s="42">
        <f t="shared" si="43"/>
        <v>0</v>
      </c>
      <c r="CR115" s="42">
        <f t="shared" si="43"/>
        <v>0</v>
      </c>
      <c r="CS115" s="42">
        <f t="shared" si="43"/>
        <v>0</v>
      </c>
      <c r="CT115" s="42">
        <f t="shared" si="43"/>
        <v>0</v>
      </c>
      <c r="CU115" s="42">
        <f t="shared" ref="CU115:ED115" si="44">SUM(CU116:CU140)</f>
        <v>0</v>
      </c>
      <c r="CV115" s="42">
        <f t="shared" si="44"/>
        <v>0</v>
      </c>
      <c r="CW115" s="42">
        <f t="shared" si="44"/>
        <v>0</v>
      </c>
      <c r="CX115" s="42">
        <f t="shared" si="44"/>
        <v>0</v>
      </c>
      <c r="CY115" s="42">
        <f t="shared" si="44"/>
        <v>0</v>
      </c>
      <c r="CZ115" s="42">
        <f t="shared" si="44"/>
        <v>0</v>
      </c>
      <c r="DA115" s="42">
        <f t="shared" si="44"/>
        <v>0</v>
      </c>
      <c r="DB115" s="42">
        <f t="shared" si="44"/>
        <v>0</v>
      </c>
      <c r="DC115" s="42">
        <f t="shared" si="44"/>
        <v>0</v>
      </c>
      <c r="DD115" s="42">
        <f t="shared" si="44"/>
        <v>0</v>
      </c>
      <c r="DE115" s="42">
        <f t="shared" si="44"/>
        <v>0</v>
      </c>
      <c r="DF115" s="42">
        <f t="shared" si="44"/>
        <v>0</v>
      </c>
      <c r="DG115" s="42">
        <f t="shared" si="44"/>
        <v>0</v>
      </c>
      <c r="DH115" s="42">
        <f t="shared" si="44"/>
        <v>0</v>
      </c>
      <c r="DI115" s="42">
        <f t="shared" si="44"/>
        <v>0</v>
      </c>
      <c r="DJ115" s="42">
        <f t="shared" si="44"/>
        <v>0</v>
      </c>
      <c r="DK115" s="42">
        <f t="shared" si="44"/>
        <v>0</v>
      </c>
      <c r="DL115" s="42">
        <f t="shared" si="44"/>
        <v>0</v>
      </c>
      <c r="DM115" s="42">
        <f t="shared" si="44"/>
        <v>0</v>
      </c>
      <c r="DN115" s="42">
        <f t="shared" si="44"/>
        <v>0</v>
      </c>
      <c r="DO115" s="42">
        <f t="shared" si="44"/>
        <v>0</v>
      </c>
      <c r="DP115" s="42">
        <f t="shared" si="44"/>
        <v>0</v>
      </c>
      <c r="DQ115" s="42">
        <f t="shared" si="44"/>
        <v>0</v>
      </c>
      <c r="DR115" s="42">
        <f t="shared" si="44"/>
        <v>0</v>
      </c>
      <c r="DS115" s="42">
        <f t="shared" si="44"/>
        <v>0</v>
      </c>
      <c r="DT115" s="42">
        <f t="shared" si="44"/>
        <v>0</v>
      </c>
      <c r="DU115" s="42">
        <f t="shared" si="44"/>
        <v>0</v>
      </c>
      <c r="DV115" s="42">
        <f t="shared" si="44"/>
        <v>0</v>
      </c>
      <c r="DW115" s="42">
        <f t="shared" si="44"/>
        <v>0</v>
      </c>
      <c r="DX115" s="42">
        <f t="shared" si="44"/>
        <v>0</v>
      </c>
      <c r="DY115" s="42">
        <f t="shared" si="44"/>
        <v>0</v>
      </c>
      <c r="DZ115" s="42">
        <f t="shared" si="44"/>
        <v>0</v>
      </c>
      <c r="EA115" s="42">
        <f t="shared" si="44"/>
        <v>0</v>
      </c>
      <c r="EB115" s="42">
        <f t="shared" si="44"/>
        <v>0</v>
      </c>
      <c r="EC115" s="42">
        <f t="shared" si="44"/>
        <v>0</v>
      </c>
      <c r="ED115" s="42">
        <f t="shared" si="44"/>
        <v>0</v>
      </c>
      <c r="EE115" s="42">
        <f>SUM(EE116:EE140)</f>
        <v>0</v>
      </c>
      <c r="EF115" s="300">
        <f>SUM(EF116:EF140)</f>
        <v>0</v>
      </c>
    </row>
    <row r="116" spans="2:136" hidden="1" outlineLevel="1" x14ac:dyDescent="0.2">
      <c r="B116" s="103">
        <f>Budget!AA8</f>
        <v>0</v>
      </c>
      <c r="C116" s="19">
        <f>Budget!AB8</f>
        <v>0</v>
      </c>
      <c r="D116" s="19" t="str">
        <f t="shared" ref="D116:D140" si="45">IF(C116&lt;&gt;0,E116,"")</f>
        <v/>
      </c>
      <c r="E116" s="92">
        <v>29</v>
      </c>
      <c r="F116" s="18">
        <f>IF(J116="Custom",CustomCF!E116,INDEX($P$6:$EF$6,MATCH(E116,$P$4:$EF$4,0)))</f>
        <v>46904</v>
      </c>
      <c r="G116" s="301">
        <v>47</v>
      </c>
      <c r="H116" s="18">
        <f>IF(J116="Custom",CustomCF!F116,INDEX($P$6:$EF$6,MATCH(G116,$P$4:$EF$4,0)))</f>
        <v>47452</v>
      </c>
      <c r="I116" s="9">
        <f t="shared" si="40"/>
        <v>19</v>
      </c>
      <c r="J116" s="92" t="s">
        <v>30</v>
      </c>
      <c r="K116" s="92" t="s">
        <v>31</v>
      </c>
      <c r="L116" s="9">
        <f t="shared" ref="L116:L140" si="46">INDEX($C$309:$C$314,MATCH(K116,$B$309:$B$314,0))</f>
        <v>10000000</v>
      </c>
      <c r="M116" s="106">
        <f t="shared" ref="M116:M135" si="47">ROUND(SUM(P116:CU116),0)</f>
        <v>0</v>
      </c>
      <c r="N116" s="112" t="str">
        <f t="shared" si="31"/>
        <v>OK</v>
      </c>
      <c r="O116" s="112"/>
      <c r="P116" s="19">
        <f>($J116="Bell Curve")*(_xlfn.NORM.DIST(AND(P$4&gt;=$E116,P$4&lt;=$G116)*(P$4-$E116+1),$I116/2,$L116,TRUE)-_xlfn.NORM.DIST(AND(P$4&gt;=$E116,P$4&lt;=$G116)*(N$4-$E116+1),$I116/2,$L116,TRUE))/(1-2*_xlfn.NORM.DIST(0,$I116/2,$L116,TRUE))*$C116+($J116="Steady Growth")*(AND(P$4&gt;=$E116,P$4&lt;=$G116)*((P$4-$E116+1)/($I116*($I116+1)/2)*$C116))+($J116="custom")*CustomCF!I116</f>
        <v>0</v>
      </c>
      <c r="Q116" s="19">
        <f>($J116="Bell Curve")*(_xlfn.NORM.DIST(AND(Q$4&gt;=$E116,Q$4&lt;=$G116)*(Q$4-$E116+1),$I116/2,$L116,TRUE)-_xlfn.NORM.DIST(AND(Q$4&gt;=$E116,Q$4&lt;=$G116)*(P$4-$E116+1),$I116/2,$L116,TRUE))/(1-2*_xlfn.NORM.DIST(0,$I116/2,$L116,TRUE))*$C116+($J116="Steady Growth")*(AND(Q$4&gt;=$E116,Q$4&lt;=$G116)*((Q$4-$E116+1)/($I116*($I116+1)/2)*$C116))+($J116="custom")*CustomCF!J116</f>
        <v>0</v>
      </c>
      <c r="R116" s="19">
        <f>($J116="Bell Curve")*(_xlfn.NORM.DIST(AND(R$4&gt;=$E116,R$4&lt;=$G116)*(R$4-$E116+1),$I116/2,$L116,TRUE)-_xlfn.NORM.DIST(AND(R$4&gt;=$E116,R$4&lt;=$G116)*(Q$4-$E116+1),$I116/2,$L116,TRUE))/(1-2*_xlfn.NORM.DIST(0,$I116/2,$L116,TRUE))*$C116+($J116="Steady Growth")*(AND(R$4&gt;=$E116,R$4&lt;=$G116)*((R$4-$E116+1)/($I116*($I116+1)/2)*$C116))+($J116="custom")*CustomCF!K116</f>
        <v>0</v>
      </c>
      <c r="S116" s="19">
        <f>($J116="Bell Curve")*(_xlfn.NORM.DIST(AND(S$4&gt;=$E116,S$4&lt;=$G116)*(S$4-$E116+1),$I116/2,$L116,TRUE)-_xlfn.NORM.DIST(AND(S$4&gt;=$E116,S$4&lt;=$G116)*(R$4-$E116+1),$I116/2,$L116,TRUE))/(1-2*_xlfn.NORM.DIST(0,$I116/2,$L116,TRUE))*$C116+($J116="Steady Growth")*(AND(S$4&gt;=$E116,S$4&lt;=$G116)*((S$4-$E116+1)/($I116*($I116+1)/2)*$C116))+($J116="custom")*CustomCF!L116</f>
        <v>0</v>
      </c>
      <c r="T116" s="19">
        <f>($J116="Bell Curve")*(_xlfn.NORM.DIST(AND(T$4&gt;=$E116,T$4&lt;=$G116)*(T$4-$E116+1),$I116/2,$L116,TRUE)-_xlfn.NORM.DIST(AND(T$4&gt;=$E116,T$4&lt;=$G116)*(S$4-$E116+1),$I116/2,$L116,TRUE))/(1-2*_xlfn.NORM.DIST(0,$I116/2,$L116,TRUE))*$C116+($J116="Steady Growth")*(AND(T$4&gt;=$E116,T$4&lt;=$G116)*((T$4-$E116+1)/($I116*($I116+1)/2)*$C116))+($J116="custom")*CustomCF!M116</f>
        <v>0</v>
      </c>
      <c r="U116" s="19">
        <f>($J116="Bell Curve")*(_xlfn.NORM.DIST(AND(U$4&gt;=$E116,U$4&lt;=$G116)*(U$4-$E116+1),$I116/2,$L116,TRUE)-_xlfn.NORM.DIST(AND(U$4&gt;=$E116,U$4&lt;=$G116)*(T$4-$E116+1),$I116/2,$L116,TRUE))/(1-2*_xlfn.NORM.DIST(0,$I116/2,$L116,TRUE))*$C116+($J116="Steady Growth")*(AND(U$4&gt;=$E116,U$4&lt;=$G116)*((U$4-$E116+1)/($I116*($I116+1)/2)*$C116))+($J116="custom")*CustomCF!N116</f>
        <v>0</v>
      </c>
      <c r="V116" s="19">
        <f>($J116="Bell Curve")*(_xlfn.NORM.DIST(AND(V$4&gt;=$E116,V$4&lt;=$G116)*(V$4-$E116+1),$I116/2,$L116,TRUE)-_xlfn.NORM.DIST(AND(V$4&gt;=$E116,V$4&lt;=$G116)*(U$4-$E116+1),$I116/2,$L116,TRUE))/(1-2*_xlfn.NORM.DIST(0,$I116/2,$L116,TRUE))*$C116+($J116="Steady Growth")*(AND(V$4&gt;=$E116,V$4&lt;=$G116)*((V$4-$E116+1)/($I116*($I116+1)/2)*$C116))+($J116="custom")*CustomCF!O116</f>
        <v>0</v>
      </c>
      <c r="W116" s="19">
        <f>($J116="Bell Curve")*(_xlfn.NORM.DIST(AND(W$4&gt;=$E116,W$4&lt;=$G116)*(W$4-$E116+1),$I116/2,$L116,TRUE)-_xlfn.NORM.DIST(AND(W$4&gt;=$E116,W$4&lt;=$G116)*(V$4-$E116+1),$I116/2,$L116,TRUE))/(1-2*_xlfn.NORM.DIST(0,$I116/2,$L116,TRUE))*$C116+($J116="Steady Growth")*(AND(W$4&gt;=$E116,W$4&lt;=$G116)*((W$4-$E116+1)/($I116*($I116+1)/2)*$C116))+($J116="custom")*CustomCF!P116</f>
        <v>0</v>
      </c>
      <c r="X116" s="19">
        <f>($J116="Bell Curve")*(_xlfn.NORM.DIST(AND(X$4&gt;=$E116,X$4&lt;=$G116)*(X$4-$E116+1),$I116/2,$L116,TRUE)-_xlfn.NORM.DIST(AND(X$4&gt;=$E116,X$4&lt;=$G116)*(W$4-$E116+1),$I116/2,$L116,TRUE))/(1-2*_xlfn.NORM.DIST(0,$I116/2,$L116,TRUE))*$C116+($J116="Steady Growth")*(AND(X$4&gt;=$E116,X$4&lt;=$G116)*((X$4-$E116+1)/($I116*($I116+1)/2)*$C116))+($J116="custom")*CustomCF!Q116</f>
        <v>0</v>
      </c>
      <c r="Y116" s="19">
        <f>($J116="Bell Curve")*(_xlfn.NORM.DIST(AND(Y$4&gt;=$E116,Y$4&lt;=$G116)*(Y$4-$E116+1),$I116/2,$L116,TRUE)-_xlfn.NORM.DIST(AND(Y$4&gt;=$E116,Y$4&lt;=$G116)*(X$4-$E116+1),$I116/2,$L116,TRUE))/(1-2*_xlfn.NORM.DIST(0,$I116/2,$L116,TRUE))*$C116+($J116="Steady Growth")*(AND(Y$4&gt;=$E116,Y$4&lt;=$G116)*((Y$4-$E116+1)/($I116*($I116+1)/2)*$C116))+($J116="custom")*CustomCF!R116</f>
        <v>0</v>
      </c>
      <c r="Z116" s="19">
        <f>($J116="Bell Curve")*(_xlfn.NORM.DIST(AND(Z$4&gt;=$E116,Z$4&lt;=$G116)*(Z$4-$E116+1),$I116/2,$L116,TRUE)-_xlfn.NORM.DIST(AND(Z$4&gt;=$E116,Z$4&lt;=$G116)*(Y$4-$E116+1),$I116/2,$L116,TRUE))/(1-2*_xlfn.NORM.DIST(0,$I116/2,$L116,TRUE))*$C116+($J116="Steady Growth")*(AND(Z$4&gt;=$E116,Z$4&lt;=$G116)*((Z$4-$E116+1)/($I116*($I116+1)/2)*$C116))+($J116="custom")*CustomCF!S116</f>
        <v>0</v>
      </c>
      <c r="AA116" s="19">
        <f>($J116="Bell Curve")*(_xlfn.NORM.DIST(AND(AA$4&gt;=$E116,AA$4&lt;=$G116)*(AA$4-$E116+1),$I116/2,$L116,TRUE)-_xlfn.NORM.DIST(AND(AA$4&gt;=$E116,AA$4&lt;=$G116)*(Z$4-$E116+1),$I116/2,$L116,TRUE))/(1-2*_xlfn.NORM.DIST(0,$I116/2,$L116,TRUE))*$C116+($J116="Steady Growth")*(AND(AA$4&gt;=$E116,AA$4&lt;=$G116)*((AA$4-$E116+1)/($I116*($I116+1)/2)*$C116))+($J116="custom")*CustomCF!T116</f>
        <v>0</v>
      </c>
      <c r="AB116" s="19">
        <f>($J116="Bell Curve")*(_xlfn.NORM.DIST(AND(AB$4&gt;=$E116,AB$4&lt;=$G116)*(AB$4-$E116+1),$I116/2,$L116,TRUE)-_xlfn.NORM.DIST(AND(AB$4&gt;=$E116,AB$4&lt;=$G116)*(AA$4-$E116+1),$I116/2,$L116,TRUE))/(1-2*_xlfn.NORM.DIST(0,$I116/2,$L116,TRUE))*$C116+($J116="Steady Growth")*(AND(AB$4&gt;=$E116,AB$4&lt;=$G116)*((AB$4-$E116+1)/($I116*($I116+1)/2)*$C116))+($J116="custom")*CustomCF!U116</f>
        <v>0</v>
      </c>
      <c r="AC116" s="19">
        <f>($J116="Bell Curve")*(_xlfn.NORM.DIST(AND(AC$4&gt;=$E116,AC$4&lt;=$G116)*(AC$4-$E116+1),$I116/2,$L116,TRUE)-_xlfn.NORM.DIST(AND(AC$4&gt;=$E116,AC$4&lt;=$G116)*(AB$4-$E116+1),$I116/2,$L116,TRUE))/(1-2*_xlfn.NORM.DIST(0,$I116/2,$L116,TRUE))*$C116+($J116="Steady Growth")*(AND(AC$4&gt;=$E116,AC$4&lt;=$G116)*((AC$4-$E116+1)/($I116*($I116+1)/2)*$C116))+($J116="custom")*CustomCF!V116</f>
        <v>0</v>
      </c>
      <c r="AD116" s="19">
        <f>($J116="Bell Curve")*(_xlfn.NORM.DIST(AND(AD$4&gt;=$E116,AD$4&lt;=$G116)*(AD$4-$E116+1),$I116/2,$L116,TRUE)-_xlfn.NORM.DIST(AND(AD$4&gt;=$E116,AD$4&lt;=$G116)*(AC$4-$E116+1),$I116/2,$L116,TRUE))/(1-2*_xlfn.NORM.DIST(0,$I116/2,$L116,TRUE))*$C116+($J116="Steady Growth")*(AND(AD$4&gt;=$E116,AD$4&lt;=$G116)*((AD$4-$E116+1)/($I116*($I116+1)/2)*$C116))+($J116="custom")*CustomCF!W116</f>
        <v>0</v>
      </c>
      <c r="AE116" s="19">
        <f>($J116="Bell Curve")*(_xlfn.NORM.DIST(AND(AE$4&gt;=$E116,AE$4&lt;=$G116)*(AE$4-$E116+1),$I116/2,$L116,TRUE)-_xlfn.NORM.DIST(AND(AE$4&gt;=$E116,AE$4&lt;=$G116)*(AD$4-$E116+1),$I116/2,$L116,TRUE))/(1-2*_xlfn.NORM.DIST(0,$I116/2,$L116,TRUE))*$C116+($J116="Steady Growth")*(AND(AE$4&gt;=$E116,AE$4&lt;=$G116)*((AE$4-$E116+1)/($I116*($I116+1)/2)*$C116))+($J116="custom")*CustomCF!X116</f>
        <v>0</v>
      </c>
      <c r="AF116" s="19">
        <f>($J116="Bell Curve")*(_xlfn.NORM.DIST(AND(AF$4&gt;=$E116,AF$4&lt;=$G116)*(AF$4-$E116+1),$I116/2,$L116,TRUE)-_xlfn.NORM.DIST(AND(AF$4&gt;=$E116,AF$4&lt;=$G116)*(AE$4-$E116+1),$I116/2,$L116,TRUE))/(1-2*_xlfn.NORM.DIST(0,$I116/2,$L116,TRUE))*$C116+($J116="Steady Growth")*(AND(AF$4&gt;=$E116,AF$4&lt;=$G116)*((AF$4-$E116+1)/($I116*($I116+1)/2)*$C116))+($J116="custom")*CustomCF!Y116</f>
        <v>0</v>
      </c>
      <c r="AG116" s="19">
        <f>($J116="Bell Curve")*(_xlfn.NORM.DIST(AND(AG$4&gt;=$E116,AG$4&lt;=$G116)*(AG$4-$E116+1),$I116/2,$L116,TRUE)-_xlfn.NORM.DIST(AND(AG$4&gt;=$E116,AG$4&lt;=$G116)*(AF$4-$E116+1),$I116/2,$L116,TRUE))/(1-2*_xlfn.NORM.DIST(0,$I116/2,$L116,TRUE))*$C116+($J116="Steady Growth")*(AND(AG$4&gt;=$E116,AG$4&lt;=$G116)*((AG$4-$E116+1)/($I116*($I116+1)/2)*$C116))+($J116="custom")*CustomCF!Z116</f>
        <v>0</v>
      </c>
      <c r="AH116" s="19">
        <f>($J116="Bell Curve")*(_xlfn.NORM.DIST(AND(AH$4&gt;=$E116,AH$4&lt;=$G116)*(AH$4-$E116+1),$I116/2,$L116,TRUE)-_xlfn.NORM.DIST(AND(AH$4&gt;=$E116,AH$4&lt;=$G116)*(AG$4-$E116+1),$I116/2,$L116,TRUE))/(1-2*_xlfn.NORM.DIST(0,$I116/2,$L116,TRUE))*$C116+($J116="Steady Growth")*(AND(AH$4&gt;=$E116,AH$4&lt;=$G116)*((AH$4-$E116+1)/($I116*($I116+1)/2)*$C116))+($J116="custom")*CustomCF!AA116</f>
        <v>0</v>
      </c>
      <c r="AI116" s="19">
        <f>($J116="Bell Curve")*(_xlfn.NORM.DIST(AND(AI$4&gt;=$E116,AI$4&lt;=$G116)*(AI$4-$E116+1),$I116/2,$L116,TRUE)-_xlfn.NORM.DIST(AND(AI$4&gt;=$E116,AI$4&lt;=$G116)*(AH$4-$E116+1),$I116/2,$L116,TRUE))/(1-2*_xlfn.NORM.DIST(0,$I116/2,$L116,TRUE))*$C116+($J116="Steady Growth")*(AND(AI$4&gt;=$E116,AI$4&lt;=$G116)*((AI$4-$E116+1)/($I116*($I116+1)/2)*$C116))+($J116="custom")*CustomCF!AB116</f>
        <v>0</v>
      </c>
      <c r="AJ116" s="19">
        <f>($J116="Bell Curve")*(_xlfn.NORM.DIST(AND(AJ$4&gt;=$E116,AJ$4&lt;=$G116)*(AJ$4-$E116+1),$I116/2,$L116,TRUE)-_xlfn.NORM.DIST(AND(AJ$4&gt;=$E116,AJ$4&lt;=$G116)*(AI$4-$E116+1),$I116/2,$L116,TRUE))/(1-2*_xlfn.NORM.DIST(0,$I116/2,$L116,TRUE))*$C116+($J116="Steady Growth")*(AND(AJ$4&gt;=$E116,AJ$4&lt;=$G116)*((AJ$4-$E116+1)/($I116*($I116+1)/2)*$C116))+($J116="custom")*CustomCF!AC116</f>
        <v>0</v>
      </c>
      <c r="AK116" s="19">
        <f>($J116="Bell Curve")*(_xlfn.NORM.DIST(AND(AK$4&gt;=$E116,AK$4&lt;=$G116)*(AK$4-$E116+1),$I116/2,$L116,TRUE)-_xlfn.NORM.DIST(AND(AK$4&gt;=$E116,AK$4&lt;=$G116)*(AJ$4-$E116+1),$I116/2,$L116,TRUE))/(1-2*_xlfn.NORM.DIST(0,$I116/2,$L116,TRUE))*$C116+($J116="Steady Growth")*(AND(AK$4&gt;=$E116,AK$4&lt;=$G116)*((AK$4-$E116+1)/($I116*($I116+1)/2)*$C116))+($J116="custom")*CustomCF!AD116</f>
        <v>0</v>
      </c>
      <c r="AL116" s="19">
        <f>($J116="Bell Curve")*(_xlfn.NORM.DIST(AND(AL$4&gt;=$E116,AL$4&lt;=$G116)*(AL$4-$E116+1),$I116/2,$L116,TRUE)-_xlfn.NORM.DIST(AND(AL$4&gt;=$E116,AL$4&lt;=$G116)*(AK$4-$E116+1),$I116/2,$L116,TRUE))/(1-2*_xlfn.NORM.DIST(0,$I116/2,$L116,TRUE))*$C116+($J116="Steady Growth")*(AND(AL$4&gt;=$E116,AL$4&lt;=$G116)*((AL$4-$E116+1)/($I116*($I116+1)/2)*$C116))+($J116="custom")*CustomCF!AE116</f>
        <v>0</v>
      </c>
      <c r="AM116" s="19">
        <f>($J116="Bell Curve")*(_xlfn.NORM.DIST(AND(AM$4&gt;=$E116,AM$4&lt;=$G116)*(AM$4-$E116+1),$I116/2,$L116,TRUE)-_xlfn.NORM.DIST(AND(AM$4&gt;=$E116,AM$4&lt;=$G116)*(AL$4-$E116+1),$I116/2,$L116,TRUE))/(1-2*_xlfn.NORM.DIST(0,$I116/2,$L116,TRUE))*$C116+($J116="Steady Growth")*(AND(AM$4&gt;=$E116,AM$4&lt;=$G116)*((AM$4-$E116+1)/($I116*($I116+1)/2)*$C116))+($J116="custom")*CustomCF!AF116</f>
        <v>0</v>
      </c>
      <c r="AN116" s="19">
        <f>($J116="Bell Curve")*(_xlfn.NORM.DIST(AND(AN$4&gt;=$E116,AN$4&lt;=$G116)*(AN$4-$E116+1),$I116/2,$L116,TRUE)-_xlfn.NORM.DIST(AND(AN$4&gt;=$E116,AN$4&lt;=$G116)*(AM$4-$E116+1),$I116/2,$L116,TRUE))/(1-2*_xlfn.NORM.DIST(0,$I116/2,$L116,TRUE))*$C116+($J116="Steady Growth")*(AND(AN$4&gt;=$E116,AN$4&lt;=$G116)*((AN$4-$E116+1)/($I116*($I116+1)/2)*$C116))+($J116="custom")*CustomCF!AG116</f>
        <v>0</v>
      </c>
      <c r="AO116" s="19">
        <f>($J116="Bell Curve")*(_xlfn.NORM.DIST(AND(AO$4&gt;=$E116,AO$4&lt;=$G116)*(AO$4-$E116+1),$I116/2,$L116,TRUE)-_xlfn.NORM.DIST(AND(AO$4&gt;=$E116,AO$4&lt;=$G116)*(AN$4-$E116+1),$I116/2,$L116,TRUE))/(1-2*_xlfn.NORM.DIST(0,$I116/2,$L116,TRUE))*$C116+($J116="Steady Growth")*(AND(AO$4&gt;=$E116,AO$4&lt;=$G116)*((AO$4-$E116+1)/($I116*($I116+1)/2)*$C116))+($J116="custom")*CustomCF!AH116</f>
        <v>0</v>
      </c>
      <c r="AP116" s="19">
        <f>($J116="Bell Curve")*(_xlfn.NORM.DIST(AND(AP$4&gt;=$E116,AP$4&lt;=$G116)*(AP$4-$E116+1),$I116/2,$L116,TRUE)-_xlfn.NORM.DIST(AND(AP$4&gt;=$E116,AP$4&lt;=$G116)*(AO$4-$E116+1),$I116/2,$L116,TRUE))/(1-2*_xlfn.NORM.DIST(0,$I116/2,$L116,TRUE))*$C116+($J116="Steady Growth")*(AND(AP$4&gt;=$E116,AP$4&lt;=$G116)*((AP$4-$E116+1)/($I116*($I116+1)/2)*$C116))+($J116="custom")*CustomCF!AI116</f>
        <v>0</v>
      </c>
      <c r="AQ116" s="19">
        <f>($J116="Bell Curve")*(_xlfn.NORM.DIST(AND(AQ$4&gt;=$E116,AQ$4&lt;=$G116)*(AQ$4-$E116+1),$I116/2,$L116,TRUE)-_xlfn.NORM.DIST(AND(AQ$4&gt;=$E116,AQ$4&lt;=$G116)*(AP$4-$E116+1),$I116/2,$L116,TRUE))/(1-2*_xlfn.NORM.DIST(0,$I116/2,$L116,TRUE))*$C116+($J116="Steady Growth")*(AND(AQ$4&gt;=$E116,AQ$4&lt;=$G116)*((AQ$4-$E116+1)/($I116*($I116+1)/2)*$C116))+($J116="custom")*CustomCF!AJ116</f>
        <v>0</v>
      </c>
      <c r="AR116" s="19">
        <f>($J116="Bell Curve")*(_xlfn.NORM.DIST(AND(AR$4&gt;=$E116,AR$4&lt;=$G116)*(AR$4-$E116+1),$I116/2,$L116,TRUE)-_xlfn.NORM.DIST(AND(AR$4&gt;=$E116,AR$4&lt;=$G116)*(AQ$4-$E116+1),$I116/2,$L116,TRUE))/(1-2*_xlfn.NORM.DIST(0,$I116/2,$L116,TRUE))*$C116+($J116="Steady Growth")*(AND(AR$4&gt;=$E116,AR$4&lt;=$G116)*((AR$4-$E116+1)/($I116*($I116+1)/2)*$C116))+($J116="custom")*CustomCF!AK116</f>
        <v>0</v>
      </c>
      <c r="AS116" s="19">
        <f>($J116="Bell Curve")*(_xlfn.NORM.DIST(AND(AS$4&gt;=$E116,AS$4&lt;=$G116)*(AS$4-$E116+1),$I116/2,$L116,TRUE)-_xlfn.NORM.DIST(AND(AS$4&gt;=$E116,AS$4&lt;=$G116)*(AR$4-$E116+1),$I116/2,$L116,TRUE))/(1-2*_xlfn.NORM.DIST(0,$I116/2,$L116,TRUE))*$C116+($J116="Steady Growth")*(AND(AS$4&gt;=$E116,AS$4&lt;=$G116)*((AS$4-$E116+1)/($I116*($I116+1)/2)*$C116))+($J116="custom")*CustomCF!AL116</f>
        <v>0</v>
      </c>
      <c r="AT116" s="19">
        <f>($J116="Bell Curve")*(_xlfn.NORM.DIST(AND(AT$4&gt;=$E116,AT$4&lt;=$G116)*(AT$4-$E116+1),$I116/2,$L116,TRUE)-_xlfn.NORM.DIST(AND(AT$4&gt;=$E116,AT$4&lt;=$G116)*(AS$4-$E116+1),$I116/2,$L116,TRUE))/(1-2*_xlfn.NORM.DIST(0,$I116/2,$L116,TRUE))*$C116+($J116="Steady Growth")*(AND(AT$4&gt;=$E116,AT$4&lt;=$G116)*((AT$4-$E116+1)/($I116*($I116+1)/2)*$C116))+($J116="custom")*CustomCF!AM116</f>
        <v>0</v>
      </c>
      <c r="AU116" s="19">
        <f>($J116="Bell Curve")*(_xlfn.NORM.DIST(AND(AU$4&gt;=$E116,AU$4&lt;=$G116)*(AU$4-$E116+1),$I116/2,$L116,TRUE)-_xlfn.NORM.DIST(AND(AU$4&gt;=$E116,AU$4&lt;=$G116)*(AT$4-$E116+1),$I116/2,$L116,TRUE))/(1-2*_xlfn.NORM.DIST(0,$I116/2,$L116,TRUE))*$C116+($J116="Steady Growth")*(AND(AU$4&gt;=$E116,AU$4&lt;=$G116)*((AU$4-$E116+1)/($I116*($I116+1)/2)*$C116))+($J116="custom")*CustomCF!AN116</f>
        <v>0</v>
      </c>
      <c r="AV116" s="19">
        <f>($J116="Bell Curve")*(_xlfn.NORM.DIST(AND(AV$4&gt;=$E116,AV$4&lt;=$G116)*(AV$4-$E116+1),$I116/2,$L116,TRUE)-_xlfn.NORM.DIST(AND(AV$4&gt;=$E116,AV$4&lt;=$G116)*(AU$4-$E116+1),$I116/2,$L116,TRUE))/(1-2*_xlfn.NORM.DIST(0,$I116/2,$L116,TRUE))*$C116+($J116="Steady Growth")*(AND(AV$4&gt;=$E116,AV$4&lt;=$G116)*((AV$4-$E116+1)/($I116*($I116+1)/2)*$C116))+($J116="custom")*CustomCF!AO116</f>
        <v>0</v>
      </c>
      <c r="AW116" s="19">
        <f>($J116="Bell Curve")*(_xlfn.NORM.DIST(AND(AW$4&gt;=$E116,AW$4&lt;=$G116)*(AW$4-$E116+1),$I116/2,$L116,TRUE)-_xlfn.NORM.DIST(AND(AW$4&gt;=$E116,AW$4&lt;=$G116)*(AV$4-$E116+1),$I116/2,$L116,TRUE))/(1-2*_xlfn.NORM.DIST(0,$I116/2,$L116,TRUE))*$C116+($J116="Steady Growth")*(AND(AW$4&gt;=$E116,AW$4&lt;=$G116)*((AW$4-$E116+1)/($I116*($I116+1)/2)*$C116))+($J116="custom")*CustomCF!AP116</f>
        <v>0</v>
      </c>
      <c r="AX116" s="19">
        <f>($J116="Bell Curve")*(_xlfn.NORM.DIST(AND(AX$4&gt;=$E116,AX$4&lt;=$G116)*(AX$4-$E116+1),$I116/2,$L116,TRUE)-_xlfn.NORM.DIST(AND(AX$4&gt;=$E116,AX$4&lt;=$G116)*(AW$4-$E116+1),$I116/2,$L116,TRUE))/(1-2*_xlfn.NORM.DIST(0,$I116/2,$L116,TRUE))*$C116+($J116="Steady Growth")*(AND(AX$4&gt;=$E116,AX$4&lt;=$G116)*((AX$4-$E116+1)/($I116*($I116+1)/2)*$C116))+($J116="custom")*CustomCF!AQ116</f>
        <v>0</v>
      </c>
      <c r="AY116" s="19">
        <f>($J116="Bell Curve")*(_xlfn.NORM.DIST(AND(AY$4&gt;=$E116,AY$4&lt;=$G116)*(AY$4-$E116+1),$I116/2,$L116,TRUE)-_xlfn.NORM.DIST(AND(AY$4&gt;=$E116,AY$4&lt;=$G116)*(AX$4-$E116+1),$I116/2,$L116,TRUE))/(1-2*_xlfn.NORM.DIST(0,$I116/2,$L116,TRUE))*$C116+($J116="Steady Growth")*(AND(AY$4&gt;=$E116,AY$4&lt;=$G116)*((AY$4-$E116+1)/($I116*($I116+1)/2)*$C116))+($J116="custom")*CustomCF!AR116</f>
        <v>0</v>
      </c>
      <c r="AZ116" s="19">
        <f>($J116="Bell Curve")*(_xlfn.NORM.DIST(AND(AZ$4&gt;=$E116,AZ$4&lt;=$G116)*(AZ$4-$E116+1),$I116/2,$L116,TRUE)-_xlfn.NORM.DIST(AND(AZ$4&gt;=$E116,AZ$4&lt;=$G116)*(AY$4-$E116+1),$I116/2,$L116,TRUE))/(1-2*_xlfn.NORM.DIST(0,$I116/2,$L116,TRUE))*$C116+($J116="Steady Growth")*(AND(AZ$4&gt;=$E116,AZ$4&lt;=$G116)*((AZ$4-$E116+1)/($I116*($I116+1)/2)*$C116))+($J116="custom")*CustomCF!AS116</f>
        <v>0</v>
      </c>
      <c r="BA116" s="19">
        <f>($J116="Bell Curve")*(_xlfn.NORM.DIST(AND(BA$4&gt;=$E116,BA$4&lt;=$G116)*(BA$4-$E116+1),$I116/2,$L116,TRUE)-_xlfn.NORM.DIST(AND(BA$4&gt;=$E116,BA$4&lt;=$G116)*(AZ$4-$E116+1),$I116/2,$L116,TRUE))/(1-2*_xlfn.NORM.DIST(0,$I116/2,$L116,TRUE))*$C116+($J116="Steady Growth")*(AND(BA$4&gt;=$E116,BA$4&lt;=$G116)*((BA$4-$E116+1)/($I116*($I116+1)/2)*$C116))+($J116="custom")*CustomCF!AT116</f>
        <v>0</v>
      </c>
      <c r="BB116" s="19">
        <f>($J116="Bell Curve")*(_xlfn.NORM.DIST(AND(BB$4&gt;=$E116,BB$4&lt;=$G116)*(BB$4-$E116+1),$I116/2,$L116,TRUE)-_xlfn.NORM.DIST(AND(BB$4&gt;=$E116,BB$4&lt;=$G116)*(BA$4-$E116+1),$I116/2,$L116,TRUE))/(1-2*_xlfn.NORM.DIST(0,$I116/2,$L116,TRUE))*$C116+($J116="Steady Growth")*(AND(BB$4&gt;=$E116,BB$4&lt;=$G116)*((BB$4-$E116+1)/($I116*($I116+1)/2)*$C116))+($J116="custom")*CustomCF!AU116</f>
        <v>0</v>
      </c>
      <c r="BC116" s="19">
        <f>($J116="Bell Curve")*(_xlfn.NORM.DIST(AND(BC$4&gt;=$E116,BC$4&lt;=$G116)*(BC$4-$E116+1),$I116/2,$L116,TRUE)-_xlfn.NORM.DIST(AND(BC$4&gt;=$E116,BC$4&lt;=$G116)*(BB$4-$E116+1),$I116/2,$L116,TRUE))/(1-2*_xlfn.NORM.DIST(0,$I116/2,$L116,TRUE))*$C116+($J116="Steady Growth")*(AND(BC$4&gt;=$E116,BC$4&lt;=$G116)*((BC$4-$E116+1)/($I116*($I116+1)/2)*$C116))+($J116="custom")*CustomCF!AV116</f>
        <v>0</v>
      </c>
      <c r="BD116" s="19">
        <f>($J116="Bell Curve")*(_xlfn.NORM.DIST(AND(BD$4&gt;=$E116,BD$4&lt;=$G116)*(BD$4-$E116+1),$I116/2,$L116,TRUE)-_xlfn.NORM.DIST(AND(BD$4&gt;=$E116,BD$4&lt;=$G116)*(BC$4-$E116+1),$I116/2,$L116,TRUE))/(1-2*_xlfn.NORM.DIST(0,$I116/2,$L116,TRUE))*$C116+($J116="Steady Growth")*(AND(BD$4&gt;=$E116,BD$4&lt;=$G116)*((BD$4-$E116+1)/($I116*($I116+1)/2)*$C116))+($J116="custom")*CustomCF!AW116</f>
        <v>0</v>
      </c>
      <c r="BE116" s="19">
        <f>($J116="Bell Curve")*(_xlfn.NORM.DIST(AND(BE$4&gt;=$E116,BE$4&lt;=$G116)*(BE$4-$E116+1),$I116/2,$L116,TRUE)-_xlfn.NORM.DIST(AND(BE$4&gt;=$E116,BE$4&lt;=$G116)*(BD$4-$E116+1),$I116/2,$L116,TRUE))/(1-2*_xlfn.NORM.DIST(0,$I116/2,$L116,TRUE))*$C116+($J116="Steady Growth")*(AND(BE$4&gt;=$E116,BE$4&lt;=$G116)*((BE$4-$E116+1)/($I116*($I116+1)/2)*$C116))+($J116="custom")*CustomCF!AX116</f>
        <v>0</v>
      </c>
      <c r="BF116" s="19">
        <f>($J116="Bell Curve")*(_xlfn.NORM.DIST(AND(BF$4&gt;=$E116,BF$4&lt;=$G116)*(BF$4-$E116+1),$I116/2,$L116,TRUE)-_xlfn.NORM.DIST(AND(BF$4&gt;=$E116,BF$4&lt;=$G116)*(BE$4-$E116+1),$I116/2,$L116,TRUE))/(1-2*_xlfn.NORM.DIST(0,$I116/2,$L116,TRUE))*$C116+($J116="Steady Growth")*(AND(BF$4&gt;=$E116,BF$4&lt;=$G116)*((BF$4-$E116+1)/($I116*($I116+1)/2)*$C116))+($J116="custom")*CustomCF!AY116</f>
        <v>0</v>
      </c>
      <c r="BG116" s="19">
        <f>($J116="Bell Curve")*(_xlfn.NORM.DIST(AND(BG$4&gt;=$E116,BG$4&lt;=$G116)*(BG$4-$E116+1),$I116/2,$L116,TRUE)-_xlfn.NORM.DIST(AND(BG$4&gt;=$E116,BG$4&lt;=$G116)*(BF$4-$E116+1),$I116/2,$L116,TRUE))/(1-2*_xlfn.NORM.DIST(0,$I116/2,$L116,TRUE))*$C116+($J116="Steady Growth")*(AND(BG$4&gt;=$E116,BG$4&lt;=$G116)*((BG$4-$E116+1)/($I116*($I116+1)/2)*$C116))+($J116="custom")*CustomCF!AZ116</f>
        <v>0</v>
      </c>
      <c r="BH116" s="19">
        <f>($J116="Bell Curve")*(_xlfn.NORM.DIST(AND(BH$4&gt;=$E116,BH$4&lt;=$G116)*(BH$4-$E116+1),$I116/2,$L116,TRUE)-_xlfn.NORM.DIST(AND(BH$4&gt;=$E116,BH$4&lt;=$G116)*(BG$4-$E116+1),$I116/2,$L116,TRUE))/(1-2*_xlfn.NORM.DIST(0,$I116/2,$L116,TRUE))*$C116+($J116="Steady Growth")*(AND(BH$4&gt;=$E116,BH$4&lt;=$G116)*((BH$4-$E116+1)/($I116*($I116+1)/2)*$C116))+($J116="custom")*CustomCF!BA116</f>
        <v>0</v>
      </c>
      <c r="BI116" s="19">
        <f>($J116="Bell Curve")*(_xlfn.NORM.DIST(AND(BI$4&gt;=$E116,BI$4&lt;=$G116)*(BI$4-$E116+1),$I116/2,$L116,TRUE)-_xlfn.NORM.DIST(AND(BI$4&gt;=$E116,BI$4&lt;=$G116)*(BH$4-$E116+1),$I116/2,$L116,TRUE))/(1-2*_xlfn.NORM.DIST(0,$I116/2,$L116,TRUE))*$C116+($J116="Steady Growth")*(AND(BI$4&gt;=$E116,BI$4&lt;=$G116)*((BI$4-$E116+1)/($I116*($I116+1)/2)*$C116))+($J116="custom")*CustomCF!BB116</f>
        <v>0</v>
      </c>
      <c r="BJ116" s="19">
        <f>($J116="Bell Curve")*(_xlfn.NORM.DIST(AND(BJ$4&gt;=$E116,BJ$4&lt;=$G116)*(BJ$4-$E116+1),$I116/2,$L116,TRUE)-_xlfn.NORM.DIST(AND(BJ$4&gt;=$E116,BJ$4&lt;=$G116)*(BI$4-$E116+1),$I116/2,$L116,TRUE))/(1-2*_xlfn.NORM.DIST(0,$I116/2,$L116,TRUE))*$C116+($J116="Steady Growth")*(AND(BJ$4&gt;=$E116,BJ$4&lt;=$G116)*((BJ$4-$E116+1)/($I116*($I116+1)/2)*$C116))+($J116="custom")*CustomCF!BC116</f>
        <v>0</v>
      </c>
      <c r="BK116" s="19">
        <f>($J116="Bell Curve")*(_xlfn.NORM.DIST(AND(BK$4&gt;=$E116,BK$4&lt;=$G116)*(BK$4-$E116+1),$I116/2,$L116,TRUE)-_xlfn.NORM.DIST(AND(BK$4&gt;=$E116,BK$4&lt;=$G116)*(BJ$4-$E116+1),$I116/2,$L116,TRUE))/(1-2*_xlfn.NORM.DIST(0,$I116/2,$L116,TRUE))*$C116+($J116="Steady Growth")*(AND(BK$4&gt;=$E116,BK$4&lt;=$G116)*((BK$4-$E116+1)/($I116*($I116+1)/2)*$C116))+($J116="custom")*CustomCF!BD116</f>
        <v>0</v>
      </c>
      <c r="BL116" s="19">
        <f>($J116="Bell Curve")*(_xlfn.NORM.DIST(AND(BL$4&gt;=$E116,BL$4&lt;=$G116)*(BL$4-$E116+1),$I116/2,$L116,TRUE)-_xlfn.NORM.DIST(AND(BL$4&gt;=$E116,BL$4&lt;=$G116)*(BK$4-$E116+1),$I116/2,$L116,TRUE))/(1-2*_xlfn.NORM.DIST(0,$I116/2,$L116,TRUE))*$C116+($J116="Steady Growth")*(AND(BL$4&gt;=$E116,BL$4&lt;=$G116)*((BL$4-$E116+1)/($I116*($I116+1)/2)*$C116))+($J116="custom")*CustomCF!BE116</f>
        <v>0</v>
      </c>
      <c r="BM116" s="19">
        <f>($J116="Bell Curve")*(_xlfn.NORM.DIST(AND(BM$4&gt;=$E116,BM$4&lt;=$G116)*(BM$4-$E116+1),$I116/2,$L116,TRUE)-_xlfn.NORM.DIST(AND(BM$4&gt;=$E116,BM$4&lt;=$G116)*(BL$4-$E116+1),$I116/2,$L116,TRUE))/(1-2*_xlfn.NORM.DIST(0,$I116/2,$L116,TRUE))*$C116+($J116="Steady Growth")*(AND(BM$4&gt;=$E116,BM$4&lt;=$G116)*((BM$4-$E116+1)/($I116*($I116+1)/2)*$C116))+($J116="custom")*CustomCF!BF116</f>
        <v>0</v>
      </c>
      <c r="BN116" s="19">
        <f>($J116="Bell Curve")*(_xlfn.NORM.DIST(AND(BN$4&gt;=$E116,BN$4&lt;=$G116)*(BN$4-$E116+1),$I116/2,$L116,TRUE)-_xlfn.NORM.DIST(AND(BN$4&gt;=$E116,BN$4&lt;=$G116)*(BM$4-$E116+1),$I116/2,$L116,TRUE))/(1-2*_xlfn.NORM.DIST(0,$I116/2,$L116,TRUE))*$C116+($J116="Steady Growth")*(AND(BN$4&gt;=$E116,BN$4&lt;=$G116)*((BN$4-$E116+1)/($I116*($I116+1)/2)*$C116))+($J116="custom")*CustomCF!BG116</f>
        <v>0</v>
      </c>
      <c r="BO116" s="19">
        <f>($J116="Bell Curve")*(_xlfn.NORM.DIST(AND(BO$4&gt;=$E116,BO$4&lt;=$G116)*(BO$4-$E116+1),$I116/2,$L116,TRUE)-_xlfn.NORM.DIST(AND(BO$4&gt;=$E116,BO$4&lt;=$G116)*(BN$4-$E116+1),$I116/2,$L116,TRUE))/(1-2*_xlfn.NORM.DIST(0,$I116/2,$L116,TRUE))*$C116+($J116="Steady Growth")*(AND(BO$4&gt;=$E116,BO$4&lt;=$G116)*((BO$4-$E116+1)/($I116*($I116+1)/2)*$C116))+($J116="custom")*CustomCF!BH116</f>
        <v>0</v>
      </c>
      <c r="BP116" s="19">
        <f>($J116="Bell Curve")*(_xlfn.NORM.DIST(AND(BP$4&gt;=$E116,BP$4&lt;=$G116)*(BP$4-$E116+1),$I116/2,$L116,TRUE)-_xlfn.NORM.DIST(AND(BP$4&gt;=$E116,BP$4&lt;=$G116)*(BO$4-$E116+1),$I116/2,$L116,TRUE))/(1-2*_xlfn.NORM.DIST(0,$I116/2,$L116,TRUE))*$C116+($J116="Steady Growth")*(AND(BP$4&gt;=$E116,BP$4&lt;=$G116)*((BP$4-$E116+1)/($I116*($I116+1)/2)*$C116))+($J116="custom")*CustomCF!BI116</f>
        <v>0</v>
      </c>
      <c r="BQ116" s="19">
        <f>($J116="Bell Curve")*(_xlfn.NORM.DIST(AND(BQ$4&gt;=$E116,BQ$4&lt;=$G116)*(BQ$4-$E116+1),$I116/2,$L116,TRUE)-_xlfn.NORM.DIST(AND(BQ$4&gt;=$E116,BQ$4&lt;=$G116)*(BP$4-$E116+1),$I116/2,$L116,TRUE))/(1-2*_xlfn.NORM.DIST(0,$I116/2,$L116,TRUE))*$C116+($J116="Steady Growth")*(AND(BQ$4&gt;=$E116,BQ$4&lt;=$G116)*((BQ$4-$E116+1)/($I116*($I116+1)/2)*$C116))+($J116="custom")*CustomCF!BJ116</f>
        <v>0</v>
      </c>
      <c r="BR116" s="19">
        <f>($J116="Bell Curve")*(_xlfn.NORM.DIST(AND(BR$4&gt;=$E116,BR$4&lt;=$G116)*(BR$4-$E116+1),$I116/2,$L116,TRUE)-_xlfn.NORM.DIST(AND(BR$4&gt;=$E116,BR$4&lt;=$G116)*(BQ$4-$E116+1),$I116/2,$L116,TRUE))/(1-2*_xlfn.NORM.DIST(0,$I116/2,$L116,TRUE))*$C116+($J116="Steady Growth")*(AND(BR$4&gt;=$E116,BR$4&lt;=$G116)*((BR$4-$E116+1)/($I116*($I116+1)/2)*$C116))+($J116="custom")*CustomCF!BK116</f>
        <v>0</v>
      </c>
      <c r="BS116" s="19">
        <f>($J116="Bell Curve")*(_xlfn.NORM.DIST(AND(BS$4&gt;=$E116,BS$4&lt;=$G116)*(BS$4-$E116+1),$I116/2,$L116,TRUE)-_xlfn.NORM.DIST(AND(BS$4&gt;=$E116,BS$4&lt;=$G116)*(BR$4-$E116+1),$I116/2,$L116,TRUE))/(1-2*_xlfn.NORM.DIST(0,$I116/2,$L116,TRUE))*$C116+($J116="Steady Growth")*(AND(BS$4&gt;=$E116,BS$4&lt;=$G116)*((BS$4-$E116+1)/($I116*($I116+1)/2)*$C116))+($J116="custom")*CustomCF!BL116</f>
        <v>0</v>
      </c>
      <c r="BT116" s="19">
        <f>($J116="Bell Curve")*(_xlfn.NORM.DIST(AND(BT$4&gt;=$E116,BT$4&lt;=$G116)*(BT$4-$E116+1),$I116/2,$L116,TRUE)-_xlfn.NORM.DIST(AND(BT$4&gt;=$E116,BT$4&lt;=$G116)*(BS$4-$E116+1),$I116/2,$L116,TRUE))/(1-2*_xlfn.NORM.DIST(0,$I116/2,$L116,TRUE))*$C116+($J116="Steady Growth")*(AND(BT$4&gt;=$E116,BT$4&lt;=$G116)*((BT$4-$E116+1)/($I116*($I116+1)/2)*$C116))+($J116="custom")*CustomCF!BM116</f>
        <v>0</v>
      </c>
      <c r="BU116" s="19">
        <f>($J116="Bell Curve")*(_xlfn.NORM.DIST(AND(BU$4&gt;=$E116,BU$4&lt;=$G116)*(BU$4-$E116+1),$I116/2,$L116,TRUE)-_xlfn.NORM.DIST(AND(BU$4&gt;=$E116,BU$4&lt;=$G116)*(BT$4-$E116+1),$I116/2,$L116,TRUE))/(1-2*_xlfn.NORM.DIST(0,$I116/2,$L116,TRUE))*$C116+($J116="Steady Growth")*(AND(BU$4&gt;=$E116,BU$4&lt;=$G116)*((BU$4-$E116+1)/($I116*($I116+1)/2)*$C116))+($J116="custom")*CustomCF!BN116</f>
        <v>0</v>
      </c>
      <c r="BV116" s="19">
        <f>($J116="Bell Curve")*(_xlfn.NORM.DIST(AND(BV$4&gt;=$E116,BV$4&lt;=$G116)*(BV$4-$E116+1),$I116/2,$L116,TRUE)-_xlfn.NORM.DIST(AND(BV$4&gt;=$E116,BV$4&lt;=$G116)*(BU$4-$E116+1),$I116/2,$L116,TRUE))/(1-2*_xlfn.NORM.DIST(0,$I116/2,$L116,TRUE))*$C116+($J116="Steady Growth")*(AND(BV$4&gt;=$E116,BV$4&lt;=$G116)*((BV$4-$E116+1)/($I116*($I116+1)/2)*$C116))+($J116="custom")*CustomCF!BO116</f>
        <v>0</v>
      </c>
      <c r="BW116" s="19">
        <f>($J116="Bell Curve")*(_xlfn.NORM.DIST(AND(BW$4&gt;=$E116,BW$4&lt;=$G116)*(BW$4-$E116+1),$I116/2,$L116,TRUE)-_xlfn.NORM.DIST(AND(BW$4&gt;=$E116,BW$4&lt;=$G116)*(BV$4-$E116+1),$I116/2,$L116,TRUE))/(1-2*_xlfn.NORM.DIST(0,$I116/2,$L116,TRUE))*$C116+($J116="Steady Growth")*(AND(BW$4&gt;=$E116,BW$4&lt;=$G116)*((BW$4-$E116+1)/($I116*($I116+1)/2)*$C116))+($J116="custom")*CustomCF!BP116</f>
        <v>0</v>
      </c>
      <c r="BX116" s="19">
        <f>($J116="Bell Curve")*(_xlfn.NORM.DIST(AND(BX$4&gt;=$E116,BX$4&lt;=$G116)*(BX$4-$E116+1),$I116/2,$L116,TRUE)-_xlfn.NORM.DIST(AND(BX$4&gt;=$E116,BX$4&lt;=$G116)*(BW$4-$E116+1),$I116/2,$L116,TRUE))/(1-2*_xlfn.NORM.DIST(0,$I116/2,$L116,TRUE))*$C116+($J116="Steady Growth")*(AND(BX$4&gt;=$E116,BX$4&lt;=$G116)*((BX$4-$E116+1)/($I116*($I116+1)/2)*$C116))+($J116="custom")*CustomCF!BQ116</f>
        <v>0</v>
      </c>
      <c r="BY116" s="19">
        <f>($J116="Bell Curve")*(_xlfn.NORM.DIST(AND(BY$4&gt;=$E116,BY$4&lt;=$G116)*(BY$4-$E116+1),$I116/2,$L116,TRUE)-_xlfn.NORM.DIST(AND(BY$4&gt;=$E116,BY$4&lt;=$G116)*(BX$4-$E116+1),$I116/2,$L116,TRUE))/(1-2*_xlfn.NORM.DIST(0,$I116/2,$L116,TRUE))*$C116+($J116="Steady Growth")*(AND(BY$4&gt;=$E116,BY$4&lt;=$G116)*((BY$4-$E116+1)/($I116*($I116+1)/2)*$C116))+($J116="custom")*CustomCF!BR116</f>
        <v>0</v>
      </c>
      <c r="BZ116" s="19">
        <f>($J116="Bell Curve")*(_xlfn.NORM.DIST(AND(BZ$4&gt;=$E116,BZ$4&lt;=$G116)*(BZ$4-$E116+1),$I116/2,$L116,TRUE)-_xlfn.NORM.DIST(AND(BZ$4&gt;=$E116,BZ$4&lt;=$G116)*(BY$4-$E116+1),$I116/2,$L116,TRUE))/(1-2*_xlfn.NORM.DIST(0,$I116/2,$L116,TRUE))*$C116+($J116="Steady Growth")*(AND(BZ$4&gt;=$E116,BZ$4&lt;=$G116)*((BZ$4-$E116+1)/($I116*($I116+1)/2)*$C116))+($J116="custom")*CustomCF!BS116</f>
        <v>0</v>
      </c>
      <c r="CA116" s="19">
        <f>($J116="Bell Curve")*(_xlfn.NORM.DIST(AND(CA$4&gt;=$E116,CA$4&lt;=$G116)*(CA$4-$E116+1),$I116/2,$L116,TRUE)-_xlfn.NORM.DIST(AND(CA$4&gt;=$E116,CA$4&lt;=$G116)*(BZ$4-$E116+1),$I116/2,$L116,TRUE))/(1-2*_xlfn.NORM.DIST(0,$I116/2,$L116,TRUE))*$C116+($J116="Steady Growth")*(AND(CA$4&gt;=$E116,CA$4&lt;=$G116)*((CA$4-$E116+1)/($I116*($I116+1)/2)*$C116))+($J116="custom")*CustomCF!BT116</f>
        <v>0</v>
      </c>
      <c r="CB116" s="19">
        <f>($J116="Bell Curve")*(_xlfn.NORM.DIST(AND(CB$4&gt;=$E116,CB$4&lt;=$G116)*(CB$4-$E116+1),$I116/2,$L116,TRUE)-_xlfn.NORM.DIST(AND(CB$4&gt;=$E116,CB$4&lt;=$G116)*(CA$4-$E116+1),$I116/2,$L116,TRUE))/(1-2*_xlfn.NORM.DIST(0,$I116/2,$L116,TRUE))*$C116+($J116="Steady Growth")*(AND(CB$4&gt;=$E116,CB$4&lt;=$G116)*((CB$4-$E116+1)/($I116*($I116+1)/2)*$C116))+($J116="custom")*CustomCF!BU116</f>
        <v>0</v>
      </c>
      <c r="CC116" s="19">
        <f>($J116="Bell Curve")*(_xlfn.NORM.DIST(AND(CC$4&gt;=$E116,CC$4&lt;=$G116)*(CC$4-$E116+1),$I116/2,$L116,TRUE)-_xlfn.NORM.DIST(AND(CC$4&gt;=$E116,CC$4&lt;=$G116)*(CB$4-$E116+1),$I116/2,$L116,TRUE))/(1-2*_xlfn.NORM.DIST(0,$I116/2,$L116,TRUE))*$C116+($J116="Steady Growth")*(AND(CC$4&gt;=$E116,CC$4&lt;=$G116)*((CC$4-$E116+1)/($I116*($I116+1)/2)*$C116))+($J116="custom")*CustomCF!BV116</f>
        <v>0</v>
      </c>
      <c r="CD116" s="19">
        <f>($J116="Bell Curve")*(_xlfn.NORM.DIST(AND(CD$4&gt;=$E116,CD$4&lt;=$G116)*(CD$4-$E116+1),$I116/2,$L116,TRUE)-_xlfn.NORM.DIST(AND(CD$4&gt;=$E116,CD$4&lt;=$G116)*(CC$4-$E116+1),$I116/2,$L116,TRUE))/(1-2*_xlfn.NORM.DIST(0,$I116/2,$L116,TRUE))*$C116+($J116="Steady Growth")*(AND(CD$4&gt;=$E116,CD$4&lt;=$G116)*((CD$4-$E116+1)/($I116*($I116+1)/2)*$C116))+($J116="custom")*CustomCF!BW116</f>
        <v>0</v>
      </c>
      <c r="CE116" s="19">
        <f>($J116="Bell Curve")*(_xlfn.NORM.DIST(AND(CE$4&gt;=$E116,CE$4&lt;=$G116)*(CE$4-$E116+1),$I116/2,$L116,TRUE)-_xlfn.NORM.DIST(AND(CE$4&gt;=$E116,CE$4&lt;=$G116)*(CD$4-$E116+1),$I116/2,$L116,TRUE))/(1-2*_xlfn.NORM.DIST(0,$I116/2,$L116,TRUE))*$C116+($J116="Steady Growth")*(AND(CE$4&gt;=$E116,CE$4&lt;=$G116)*((CE$4-$E116+1)/($I116*($I116+1)/2)*$C116))+($J116="custom")*CustomCF!BX116</f>
        <v>0</v>
      </c>
      <c r="CF116" s="19">
        <f>($J116="Bell Curve")*(_xlfn.NORM.DIST(AND(CF$4&gt;=$E116,CF$4&lt;=$G116)*(CF$4-$E116+1),$I116/2,$L116,TRUE)-_xlfn.NORM.DIST(AND(CF$4&gt;=$E116,CF$4&lt;=$G116)*(CE$4-$E116+1),$I116/2,$L116,TRUE))/(1-2*_xlfn.NORM.DIST(0,$I116/2,$L116,TRUE))*$C116+($J116="Steady Growth")*(AND(CF$4&gt;=$E116,CF$4&lt;=$G116)*((CF$4-$E116+1)/($I116*($I116+1)/2)*$C116))+($J116="custom")*CustomCF!BY116</f>
        <v>0</v>
      </c>
      <c r="CG116" s="19">
        <f>($J116="Bell Curve")*(_xlfn.NORM.DIST(AND(CG$4&gt;=$E116,CG$4&lt;=$G116)*(CG$4-$E116+1),$I116/2,$L116,TRUE)-_xlfn.NORM.DIST(AND(CG$4&gt;=$E116,CG$4&lt;=$G116)*(CF$4-$E116+1),$I116/2,$L116,TRUE))/(1-2*_xlfn.NORM.DIST(0,$I116/2,$L116,TRUE))*$C116+($J116="Steady Growth")*(AND(CG$4&gt;=$E116,CG$4&lt;=$G116)*((CG$4-$E116+1)/($I116*($I116+1)/2)*$C116))+($J116="custom")*CustomCF!BZ116</f>
        <v>0</v>
      </c>
      <c r="CH116" s="19">
        <f>($J116="Bell Curve")*(_xlfn.NORM.DIST(AND(CH$4&gt;=$E116,CH$4&lt;=$G116)*(CH$4-$E116+1),$I116/2,$L116,TRUE)-_xlfn.NORM.DIST(AND(CH$4&gt;=$E116,CH$4&lt;=$G116)*(CG$4-$E116+1),$I116/2,$L116,TRUE))/(1-2*_xlfn.NORM.DIST(0,$I116/2,$L116,TRUE))*$C116+($J116="Steady Growth")*(AND(CH$4&gt;=$E116,CH$4&lt;=$G116)*((CH$4-$E116+1)/($I116*($I116+1)/2)*$C116))+($J116="custom")*CustomCF!CA116</f>
        <v>0</v>
      </c>
      <c r="CI116" s="19">
        <f>($J116="Bell Curve")*(_xlfn.NORM.DIST(AND(CI$4&gt;=$E116,CI$4&lt;=$G116)*(CI$4-$E116+1),$I116/2,$L116,TRUE)-_xlfn.NORM.DIST(AND(CI$4&gt;=$E116,CI$4&lt;=$G116)*(CH$4-$E116+1),$I116/2,$L116,TRUE))/(1-2*_xlfn.NORM.DIST(0,$I116/2,$L116,TRUE))*$C116+($J116="Steady Growth")*(AND(CI$4&gt;=$E116,CI$4&lt;=$G116)*((CI$4-$E116+1)/($I116*($I116+1)/2)*$C116))+($J116="custom")*CustomCF!CB116</f>
        <v>0</v>
      </c>
      <c r="CJ116" s="19">
        <f>($J116="Bell Curve")*(_xlfn.NORM.DIST(AND(CJ$4&gt;=$E116,CJ$4&lt;=$G116)*(CJ$4-$E116+1),$I116/2,$L116,TRUE)-_xlfn.NORM.DIST(AND(CJ$4&gt;=$E116,CJ$4&lt;=$G116)*(CI$4-$E116+1),$I116/2,$L116,TRUE))/(1-2*_xlfn.NORM.DIST(0,$I116/2,$L116,TRUE))*$C116+($J116="Steady Growth")*(AND(CJ$4&gt;=$E116,CJ$4&lt;=$G116)*((CJ$4-$E116+1)/($I116*($I116+1)/2)*$C116))+($J116="custom")*CustomCF!CC116</f>
        <v>0</v>
      </c>
      <c r="CK116" s="19">
        <f>($J116="Bell Curve")*(_xlfn.NORM.DIST(AND(CK$4&gt;=$E116,CK$4&lt;=$G116)*(CK$4-$E116+1),$I116/2,$L116,TRUE)-_xlfn.NORM.DIST(AND(CK$4&gt;=$E116,CK$4&lt;=$G116)*(CJ$4-$E116+1),$I116/2,$L116,TRUE))/(1-2*_xlfn.NORM.DIST(0,$I116/2,$L116,TRUE))*$C116+($J116="Steady Growth")*(AND(CK$4&gt;=$E116,CK$4&lt;=$G116)*((CK$4-$E116+1)/($I116*($I116+1)/2)*$C116))+($J116="custom")*CustomCF!CD116</f>
        <v>0</v>
      </c>
      <c r="CL116" s="19">
        <f>($J116="Bell Curve")*(_xlfn.NORM.DIST(AND(CL$4&gt;=$E116,CL$4&lt;=$G116)*(CL$4-$E116+1),$I116/2,$L116,TRUE)-_xlfn.NORM.DIST(AND(CL$4&gt;=$E116,CL$4&lt;=$G116)*(CK$4-$E116+1),$I116/2,$L116,TRUE))/(1-2*_xlfn.NORM.DIST(0,$I116/2,$L116,TRUE))*$C116+($J116="Steady Growth")*(AND(CL$4&gt;=$E116,CL$4&lt;=$G116)*((CL$4-$E116+1)/($I116*($I116+1)/2)*$C116))+($J116="custom")*CustomCF!CE116</f>
        <v>0</v>
      </c>
      <c r="CM116" s="19">
        <f>($J116="Bell Curve")*(_xlfn.NORM.DIST(AND(CM$4&gt;=$E116,CM$4&lt;=$G116)*(CM$4-$E116+1),$I116/2,$L116,TRUE)-_xlfn.NORM.DIST(AND(CM$4&gt;=$E116,CM$4&lt;=$G116)*(CL$4-$E116+1),$I116/2,$L116,TRUE))/(1-2*_xlfn.NORM.DIST(0,$I116/2,$L116,TRUE))*$C116+($J116="Steady Growth")*(AND(CM$4&gt;=$E116,CM$4&lt;=$G116)*((CM$4-$E116+1)/($I116*($I116+1)/2)*$C116))+($J116="custom")*CustomCF!CF116</f>
        <v>0</v>
      </c>
      <c r="CN116" s="19">
        <f>($J116="Bell Curve")*(_xlfn.NORM.DIST(AND(CN$4&gt;=$E116,CN$4&lt;=$G116)*(CN$4-$E116+1),$I116/2,$L116,TRUE)-_xlfn.NORM.DIST(AND(CN$4&gt;=$E116,CN$4&lt;=$G116)*(CM$4-$E116+1),$I116/2,$L116,TRUE))/(1-2*_xlfn.NORM.DIST(0,$I116/2,$L116,TRUE))*$C116+($J116="Steady Growth")*(AND(CN$4&gt;=$E116,CN$4&lt;=$G116)*((CN$4-$E116+1)/($I116*($I116+1)/2)*$C116))+($J116="custom")*CustomCF!CG116</f>
        <v>0</v>
      </c>
      <c r="CO116" s="19">
        <f>($J116="Bell Curve")*(_xlfn.NORM.DIST(AND(CO$4&gt;=$E116,CO$4&lt;=$G116)*(CO$4-$E116+1),$I116/2,$L116,TRUE)-_xlfn.NORM.DIST(AND(CO$4&gt;=$E116,CO$4&lt;=$G116)*(CN$4-$E116+1),$I116/2,$L116,TRUE))/(1-2*_xlfn.NORM.DIST(0,$I116/2,$L116,TRUE))*$C116+($J116="Steady Growth")*(AND(CO$4&gt;=$E116,CO$4&lt;=$G116)*((CO$4-$E116+1)/($I116*($I116+1)/2)*$C116))+($J116="custom")*CustomCF!CH116</f>
        <v>0</v>
      </c>
      <c r="CP116" s="19">
        <f>($J116="Bell Curve")*(_xlfn.NORM.DIST(AND(CP$4&gt;=$E116,CP$4&lt;=$G116)*(CP$4-$E116+1),$I116/2,$L116,TRUE)-_xlfn.NORM.DIST(AND(CP$4&gt;=$E116,CP$4&lt;=$G116)*(CO$4-$E116+1),$I116/2,$L116,TRUE))/(1-2*_xlfn.NORM.DIST(0,$I116/2,$L116,TRUE))*$C116+($J116="Steady Growth")*(AND(CP$4&gt;=$E116,CP$4&lt;=$G116)*((CP$4-$E116+1)/($I116*($I116+1)/2)*$C116))+($J116="custom")*CustomCF!CI116</f>
        <v>0</v>
      </c>
      <c r="CQ116" s="19">
        <f>($J116="Bell Curve")*(_xlfn.NORM.DIST(AND(CQ$4&gt;=$E116,CQ$4&lt;=$G116)*(CQ$4-$E116+1),$I116/2,$L116,TRUE)-_xlfn.NORM.DIST(AND(CQ$4&gt;=$E116,CQ$4&lt;=$G116)*(CP$4-$E116+1),$I116/2,$L116,TRUE))/(1-2*_xlfn.NORM.DIST(0,$I116/2,$L116,TRUE))*$C116+($J116="Steady Growth")*(AND(CQ$4&gt;=$E116,CQ$4&lt;=$G116)*((CQ$4-$E116+1)/($I116*($I116+1)/2)*$C116))+($J116="custom")*CustomCF!CJ116</f>
        <v>0</v>
      </c>
      <c r="CR116" s="19">
        <f>($J116="Bell Curve")*(_xlfn.NORM.DIST(AND(CR$4&gt;=$E116,CR$4&lt;=$G116)*(CR$4-$E116+1),$I116/2,$L116,TRUE)-_xlfn.NORM.DIST(AND(CR$4&gt;=$E116,CR$4&lt;=$G116)*(CQ$4-$E116+1),$I116/2,$L116,TRUE))/(1-2*_xlfn.NORM.DIST(0,$I116/2,$L116,TRUE))*$C116+($J116="Steady Growth")*(AND(CR$4&gt;=$E116,CR$4&lt;=$G116)*((CR$4-$E116+1)/($I116*($I116+1)/2)*$C116))+($J116="custom")*CustomCF!CK116</f>
        <v>0</v>
      </c>
      <c r="CS116" s="19">
        <f>($J116="Bell Curve")*(_xlfn.NORM.DIST(AND(CS$4&gt;=$E116,CS$4&lt;=$G116)*(CS$4-$E116+1),$I116/2,$L116,TRUE)-_xlfn.NORM.DIST(AND(CS$4&gt;=$E116,CS$4&lt;=$G116)*(CR$4-$E116+1),$I116/2,$L116,TRUE))/(1-2*_xlfn.NORM.DIST(0,$I116/2,$L116,TRUE))*$C116+($J116="Steady Growth")*(AND(CS$4&gt;=$E116,CS$4&lt;=$G116)*((CS$4-$E116+1)/($I116*($I116+1)/2)*$C116))+($J116="custom")*CustomCF!CL116</f>
        <v>0</v>
      </c>
      <c r="CT116" s="19">
        <f>($J116="Bell Curve")*(_xlfn.NORM.DIST(AND(CT$4&gt;=$E116,CT$4&lt;=$G116)*(CT$4-$E116+1),$I116/2,$L116,TRUE)-_xlfn.NORM.DIST(AND(CT$4&gt;=$E116,CT$4&lt;=$G116)*(CS$4-$E116+1),$I116/2,$L116,TRUE))/(1-2*_xlfn.NORM.DIST(0,$I116/2,$L116,TRUE))*$C116+($J116="Steady Growth")*(AND(CT$4&gt;=$E116,CT$4&lt;=$G116)*((CT$4-$E116+1)/($I116*($I116+1)/2)*$C116))+($J116="custom")*CustomCF!CM116</f>
        <v>0</v>
      </c>
      <c r="CU116" s="19">
        <f>($J116="Bell Curve")*(_xlfn.NORM.DIST(AND(CU$4&gt;=$E116,CU$4&lt;=$G116)*(CU$4-$E116+1),$I116/2,$L116,TRUE)-_xlfn.NORM.DIST(AND(CU$4&gt;=$E116,CU$4&lt;=$G116)*(CT$4-$E116+1),$I116/2,$L116,TRUE))/(1-2*_xlfn.NORM.DIST(0,$I116/2,$L116,TRUE))*$C116+($J116="Steady Growth")*(AND(CU$4&gt;=$E116,CU$4&lt;=$G116)*((CU$4-$E116+1)/($I116*($I116+1)/2)*$C116))+($J116="custom")*CustomCF!CN116</f>
        <v>0</v>
      </c>
      <c r="CV116" s="19">
        <f>($J116="Bell Curve")*(_xlfn.NORM.DIST(AND(CV$4&gt;=$E116,CV$4&lt;=$G116)*(CV$4-$E116+1),$I116/2,$L116,TRUE)-_xlfn.NORM.DIST(AND(CV$4&gt;=$E116,CV$4&lt;=$G116)*(CU$4-$E116+1),$I116/2,$L116,TRUE))/(1-2*_xlfn.NORM.DIST(0,$I116/2,$L116,TRUE))*$C116+($J116="Steady Growth")*(AND(CV$4&gt;=$E116,CV$4&lt;=$G116)*((CV$4-$E116+1)/($I116*($I116+1)/2)*$C116))+($J116="custom")*CustomCF!CO116</f>
        <v>0</v>
      </c>
      <c r="CW116" s="19">
        <f>($J116="Bell Curve")*(_xlfn.NORM.DIST(AND(CW$4&gt;=$E116,CW$4&lt;=$G116)*(CW$4-$E116+1),$I116/2,$L116,TRUE)-_xlfn.NORM.DIST(AND(CW$4&gt;=$E116,CW$4&lt;=$G116)*(CV$4-$E116+1),$I116/2,$L116,TRUE))/(1-2*_xlfn.NORM.DIST(0,$I116/2,$L116,TRUE))*$C116+($J116="Steady Growth")*(AND(CW$4&gt;=$E116,CW$4&lt;=$G116)*((CW$4-$E116+1)/($I116*($I116+1)/2)*$C116))+($J116="custom")*CustomCF!CP116</f>
        <v>0</v>
      </c>
      <c r="CX116" s="19">
        <f>($J116="Bell Curve")*(_xlfn.NORM.DIST(AND(CX$4&gt;=$E116,CX$4&lt;=$G116)*(CX$4-$E116+1),$I116/2,$L116,TRUE)-_xlfn.NORM.DIST(AND(CX$4&gt;=$E116,CX$4&lt;=$G116)*(CW$4-$E116+1),$I116/2,$L116,TRUE))/(1-2*_xlfn.NORM.DIST(0,$I116/2,$L116,TRUE))*$C116+($J116="Steady Growth")*(AND(CX$4&gt;=$E116,CX$4&lt;=$G116)*((CX$4-$E116+1)/($I116*($I116+1)/2)*$C116))+($J116="custom")*CustomCF!CQ116</f>
        <v>0</v>
      </c>
      <c r="CY116" s="19">
        <f>($J116="Bell Curve")*(_xlfn.NORM.DIST(AND(CY$4&gt;=$E116,CY$4&lt;=$G116)*(CY$4-$E116+1),$I116/2,$L116,TRUE)-_xlfn.NORM.DIST(AND(CY$4&gt;=$E116,CY$4&lt;=$G116)*(CX$4-$E116+1),$I116/2,$L116,TRUE))/(1-2*_xlfn.NORM.DIST(0,$I116/2,$L116,TRUE))*$C116+($J116="Steady Growth")*(AND(CY$4&gt;=$E116,CY$4&lt;=$G116)*((CY$4-$E116+1)/($I116*($I116+1)/2)*$C116))+($J116="custom")*CustomCF!CR116</f>
        <v>0</v>
      </c>
      <c r="CZ116" s="19">
        <f>($J116="Bell Curve")*(_xlfn.NORM.DIST(AND(CZ$4&gt;=$E116,CZ$4&lt;=$G116)*(CZ$4-$E116+1),$I116/2,$L116,TRUE)-_xlfn.NORM.DIST(AND(CZ$4&gt;=$E116,CZ$4&lt;=$G116)*(CY$4-$E116+1),$I116/2,$L116,TRUE))/(1-2*_xlfn.NORM.DIST(0,$I116/2,$L116,TRUE))*$C116+($J116="Steady Growth")*(AND(CZ$4&gt;=$E116,CZ$4&lt;=$G116)*((CZ$4-$E116+1)/($I116*($I116+1)/2)*$C116))+($J116="custom")*CustomCF!CS116</f>
        <v>0</v>
      </c>
      <c r="DA116" s="19">
        <f>($J116="Bell Curve")*(_xlfn.NORM.DIST(AND(DA$4&gt;=$E116,DA$4&lt;=$G116)*(DA$4-$E116+1),$I116/2,$L116,TRUE)-_xlfn.NORM.DIST(AND(DA$4&gt;=$E116,DA$4&lt;=$G116)*(CZ$4-$E116+1),$I116/2,$L116,TRUE))/(1-2*_xlfn.NORM.DIST(0,$I116/2,$L116,TRUE))*$C116+($J116="Steady Growth")*(AND(DA$4&gt;=$E116,DA$4&lt;=$G116)*((DA$4-$E116+1)/($I116*($I116+1)/2)*$C116))+($J116="custom")*CustomCF!CT116</f>
        <v>0</v>
      </c>
      <c r="DB116" s="19">
        <f>($J116="Bell Curve")*(_xlfn.NORM.DIST(AND(DB$4&gt;=$E116,DB$4&lt;=$G116)*(DB$4-$E116+1),$I116/2,$L116,TRUE)-_xlfn.NORM.DIST(AND(DB$4&gt;=$E116,DB$4&lt;=$G116)*(DA$4-$E116+1),$I116/2,$L116,TRUE))/(1-2*_xlfn.NORM.DIST(0,$I116/2,$L116,TRUE))*$C116+($J116="Steady Growth")*(AND(DB$4&gt;=$E116,DB$4&lt;=$G116)*((DB$4-$E116+1)/($I116*($I116+1)/2)*$C116))+($J116="custom")*CustomCF!CU116</f>
        <v>0</v>
      </c>
      <c r="DC116" s="19">
        <f>($J116="Bell Curve")*(_xlfn.NORM.DIST(AND(DC$4&gt;=$E116,DC$4&lt;=$G116)*(DC$4-$E116+1),$I116/2,$L116,TRUE)-_xlfn.NORM.DIST(AND(DC$4&gt;=$E116,DC$4&lt;=$G116)*(DB$4-$E116+1),$I116/2,$L116,TRUE))/(1-2*_xlfn.NORM.DIST(0,$I116/2,$L116,TRUE))*$C116+($J116="Steady Growth")*(AND(DC$4&gt;=$E116,DC$4&lt;=$G116)*((DC$4-$E116+1)/($I116*($I116+1)/2)*$C116))+($J116="custom")*CustomCF!CV116</f>
        <v>0</v>
      </c>
      <c r="DD116" s="19">
        <f>($J116="Bell Curve")*(_xlfn.NORM.DIST(AND(DD$4&gt;=$E116,DD$4&lt;=$G116)*(DD$4-$E116+1),$I116/2,$L116,TRUE)-_xlfn.NORM.DIST(AND(DD$4&gt;=$E116,DD$4&lt;=$G116)*(DC$4-$E116+1),$I116/2,$L116,TRUE))/(1-2*_xlfn.NORM.DIST(0,$I116/2,$L116,TRUE))*$C116+($J116="Steady Growth")*(AND(DD$4&gt;=$E116,DD$4&lt;=$G116)*((DD$4-$E116+1)/($I116*($I116+1)/2)*$C116))+($J116="custom")*CustomCF!CW116</f>
        <v>0</v>
      </c>
      <c r="DE116" s="19">
        <f>($J116="Bell Curve")*(_xlfn.NORM.DIST(AND(DE$4&gt;=$E116,DE$4&lt;=$G116)*(DE$4-$E116+1),$I116/2,$L116,TRUE)-_xlfn.NORM.DIST(AND(DE$4&gt;=$E116,DE$4&lt;=$G116)*(DD$4-$E116+1),$I116/2,$L116,TRUE))/(1-2*_xlfn.NORM.DIST(0,$I116/2,$L116,TRUE))*$C116+($J116="Steady Growth")*(AND(DE$4&gt;=$E116,DE$4&lt;=$G116)*((DE$4-$E116+1)/($I116*($I116+1)/2)*$C116))+($J116="custom")*CustomCF!CX116</f>
        <v>0</v>
      </c>
      <c r="DF116" s="19">
        <f>($J116="Bell Curve")*(_xlfn.NORM.DIST(AND(DF$4&gt;=$E116,DF$4&lt;=$G116)*(DF$4-$E116+1),$I116/2,$L116,TRUE)-_xlfn.NORM.DIST(AND(DF$4&gt;=$E116,DF$4&lt;=$G116)*(DE$4-$E116+1),$I116/2,$L116,TRUE))/(1-2*_xlfn.NORM.DIST(0,$I116/2,$L116,TRUE))*$C116+($J116="Steady Growth")*(AND(DF$4&gt;=$E116,DF$4&lt;=$G116)*((DF$4-$E116+1)/($I116*($I116+1)/2)*$C116))+($J116="custom")*CustomCF!CY116</f>
        <v>0</v>
      </c>
      <c r="DG116" s="19">
        <f>($J116="Bell Curve")*(_xlfn.NORM.DIST(AND(DG$4&gt;=$E116,DG$4&lt;=$G116)*(DG$4-$E116+1),$I116/2,$L116,TRUE)-_xlfn.NORM.DIST(AND(DG$4&gt;=$E116,DG$4&lt;=$G116)*(DF$4-$E116+1),$I116/2,$L116,TRUE))/(1-2*_xlfn.NORM.DIST(0,$I116/2,$L116,TRUE))*$C116+($J116="Steady Growth")*(AND(DG$4&gt;=$E116,DG$4&lt;=$G116)*((DG$4-$E116+1)/($I116*($I116+1)/2)*$C116))+($J116="custom")*CustomCF!CZ116</f>
        <v>0</v>
      </c>
      <c r="DH116" s="19">
        <f>($J116="Bell Curve")*(_xlfn.NORM.DIST(AND(DH$4&gt;=$E116,DH$4&lt;=$G116)*(DH$4-$E116+1),$I116/2,$L116,TRUE)-_xlfn.NORM.DIST(AND(DH$4&gt;=$E116,DH$4&lt;=$G116)*(DG$4-$E116+1),$I116/2,$L116,TRUE))/(1-2*_xlfn.NORM.DIST(0,$I116/2,$L116,TRUE))*$C116+($J116="Steady Growth")*(AND(DH$4&gt;=$E116,DH$4&lt;=$G116)*((DH$4-$E116+1)/($I116*($I116+1)/2)*$C116))+($J116="custom")*CustomCF!DA116</f>
        <v>0</v>
      </c>
      <c r="DI116" s="19">
        <f>($J116="Bell Curve")*(_xlfn.NORM.DIST(AND(DI$4&gt;=$E116,DI$4&lt;=$G116)*(DI$4-$E116+1),$I116/2,$L116,TRUE)-_xlfn.NORM.DIST(AND(DI$4&gt;=$E116,DI$4&lt;=$G116)*(DH$4-$E116+1),$I116/2,$L116,TRUE))/(1-2*_xlfn.NORM.DIST(0,$I116/2,$L116,TRUE))*$C116+($J116="Steady Growth")*(AND(DI$4&gt;=$E116,DI$4&lt;=$G116)*((DI$4-$E116+1)/($I116*($I116+1)/2)*$C116))+($J116="custom")*CustomCF!DB116</f>
        <v>0</v>
      </c>
      <c r="DJ116" s="19">
        <f>($J116="Bell Curve")*(_xlfn.NORM.DIST(AND(DJ$4&gt;=$E116,DJ$4&lt;=$G116)*(DJ$4-$E116+1),$I116/2,$L116,TRUE)-_xlfn.NORM.DIST(AND(DJ$4&gt;=$E116,DJ$4&lt;=$G116)*(DI$4-$E116+1),$I116/2,$L116,TRUE))/(1-2*_xlfn.NORM.DIST(0,$I116/2,$L116,TRUE))*$C116+($J116="Steady Growth")*(AND(DJ$4&gt;=$E116,DJ$4&lt;=$G116)*((DJ$4-$E116+1)/($I116*($I116+1)/2)*$C116))+($J116="custom")*CustomCF!DC116</f>
        <v>0</v>
      </c>
      <c r="DK116" s="19">
        <f>($J116="Bell Curve")*(_xlfn.NORM.DIST(AND(DK$4&gt;=$E116,DK$4&lt;=$G116)*(DK$4-$E116+1),$I116/2,$L116,TRUE)-_xlfn.NORM.DIST(AND(DK$4&gt;=$E116,DK$4&lt;=$G116)*(DJ$4-$E116+1),$I116/2,$L116,TRUE))/(1-2*_xlfn.NORM.DIST(0,$I116/2,$L116,TRUE))*$C116+($J116="Steady Growth")*(AND(DK$4&gt;=$E116,DK$4&lt;=$G116)*((DK$4-$E116+1)/($I116*($I116+1)/2)*$C116))+($J116="custom")*CustomCF!DD116</f>
        <v>0</v>
      </c>
      <c r="DL116" s="19">
        <f>($J116="Bell Curve")*(_xlfn.NORM.DIST(AND(DL$4&gt;=$E116,DL$4&lt;=$G116)*(DL$4-$E116+1),$I116/2,$L116,TRUE)-_xlfn.NORM.DIST(AND(DL$4&gt;=$E116,DL$4&lt;=$G116)*(DK$4-$E116+1),$I116/2,$L116,TRUE))/(1-2*_xlfn.NORM.DIST(0,$I116/2,$L116,TRUE))*$C116+($J116="Steady Growth")*(AND(DL$4&gt;=$E116,DL$4&lt;=$G116)*((DL$4-$E116+1)/($I116*($I116+1)/2)*$C116))+($J116="custom")*CustomCF!DE116</f>
        <v>0</v>
      </c>
      <c r="DM116" s="19">
        <f>($J116="Bell Curve")*(_xlfn.NORM.DIST(AND(DM$4&gt;=$E116,DM$4&lt;=$G116)*(DM$4-$E116+1),$I116/2,$L116,TRUE)-_xlfn.NORM.DIST(AND(DM$4&gt;=$E116,DM$4&lt;=$G116)*(DL$4-$E116+1),$I116/2,$L116,TRUE))/(1-2*_xlfn.NORM.DIST(0,$I116/2,$L116,TRUE))*$C116+($J116="Steady Growth")*(AND(DM$4&gt;=$E116,DM$4&lt;=$G116)*((DM$4-$E116+1)/($I116*($I116+1)/2)*$C116))+($J116="custom")*CustomCF!DF116</f>
        <v>0</v>
      </c>
      <c r="DN116" s="19">
        <f>($J116="Bell Curve")*(_xlfn.NORM.DIST(AND(DN$4&gt;=$E116,DN$4&lt;=$G116)*(DN$4-$E116+1),$I116/2,$L116,TRUE)-_xlfn.NORM.DIST(AND(DN$4&gt;=$E116,DN$4&lt;=$G116)*(DM$4-$E116+1),$I116/2,$L116,TRUE))/(1-2*_xlfn.NORM.DIST(0,$I116/2,$L116,TRUE))*$C116+($J116="Steady Growth")*(AND(DN$4&gt;=$E116,DN$4&lt;=$G116)*((DN$4-$E116+1)/($I116*($I116+1)/2)*$C116))+($J116="custom")*CustomCF!DG116</f>
        <v>0</v>
      </c>
      <c r="DO116" s="19">
        <f>($J116="Bell Curve")*(_xlfn.NORM.DIST(AND(DO$4&gt;=$E116,DO$4&lt;=$G116)*(DO$4-$E116+1),$I116/2,$L116,TRUE)-_xlfn.NORM.DIST(AND(DO$4&gt;=$E116,DO$4&lt;=$G116)*(DN$4-$E116+1),$I116/2,$L116,TRUE))/(1-2*_xlfn.NORM.DIST(0,$I116/2,$L116,TRUE))*$C116+($J116="Steady Growth")*(AND(DO$4&gt;=$E116,DO$4&lt;=$G116)*((DO$4-$E116+1)/($I116*($I116+1)/2)*$C116))+($J116="custom")*CustomCF!DH116</f>
        <v>0</v>
      </c>
      <c r="DP116" s="19">
        <f>($J116="Bell Curve")*(_xlfn.NORM.DIST(AND(DP$4&gt;=$E116,DP$4&lt;=$G116)*(DP$4-$E116+1),$I116/2,$L116,TRUE)-_xlfn.NORM.DIST(AND(DP$4&gt;=$E116,DP$4&lt;=$G116)*(DO$4-$E116+1),$I116/2,$L116,TRUE))/(1-2*_xlfn.NORM.DIST(0,$I116/2,$L116,TRUE))*$C116+($J116="Steady Growth")*(AND(DP$4&gt;=$E116,DP$4&lt;=$G116)*((DP$4-$E116+1)/($I116*($I116+1)/2)*$C116))+($J116="custom")*CustomCF!DI116</f>
        <v>0</v>
      </c>
      <c r="DQ116" s="19">
        <f>($J116="Bell Curve")*(_xlfn.NORM.DIST(AND(DQ$4&gt;=$E116,DQ$4&lt;=$G116)*(DQ$4-$E116+1),$I116/2,$L116,TRUE)-_xlfn.NORM.DIST(AND(DQ$4&gt;=$E116,DQ$4&lt;=$G116)*(DP$4-$E116+1),$I116/2,$L116,TRUE))/(1-2*_xlfn.NORM.DIST(0,$I116/2,$L116,TRUE))*$C116+($J116="Steady Growth")*(AND(DQ$4&gt;=$E116,DQ$4&lt;=$G116)*((DQ$4-$E116+1)/($I116*($I116+1)/2)*$C116))+($J116="custom")*CustomCF!DJ116</f>
        <v>0</v>
      </c>
      <c r="DR116" s="19">
        <f>($J116="Bell Curve")*(_xlfn.NORM.DIST(AND(DR$4&gt;=$E116,DR$4&lt;=$G116)*(DR$4-$E116+1),$I116/2,$L116,TRUE)-_xlfn.NORM.DIST(AND(DR$4&gt;=$E116,DR$4&lt;=$G116)*(DQ$4-$E116+1),$I116/2,$L116,TRUE))/(1-2*_xlfn.NORM.DIST(0,$I116/2,$L116,TRUE))*$C116+($J116="Steady Growth")*(AND(DR$4&gt;=$E116,DR$4&lt;=$G116)*((DR$4-$E116+1)/($I116*($I116+1)/2)*$C116))+($J116="custom")*CustomCF!DK116</f>
        <v>0</v>
      </c>
      <c r="DS116" s="19">
        <f>($J116="Bell Curve")*(_xlfn.NORM.DIST(AND(DS$4&gt;=$E116,DS$4&lt;=$G116)*(DS$4-$E116+1),$I116/2,$L116,TRUE)-_xlfn.NORM.DIST(AND(DS$4&gt;=$E116,DS$4&lt;=$G116)*(DR$4-$E116+1),$I116/2,$L116,TRUE))/(1-2*_xlfn.NORM.DIST(0,$I116/2,$L116,TRUE))*$C116+($J116="Steady Growth")*(AND(DS$4&gt;=$E116,DS$4&lt;=$G116)*((DS$4-$E116+1)/($I116*($I116+1)/2)*$C116))+($J116="custom")*CustomCF!DL116</f>
        <v>0</v>
      </c>
      <c r="DT116" s="19">
        <f>($J116="Bell Curve")*(_xlfn.NORM.DIST(AND(DT$4&gt;=$E116,DT$4&lt;=$G116)*(DT$4-$E116+1),$I116/2,$L116,TRUE)-_xlfn.NORM.DIST(AND(DT$4&gt;=$E116,DT$4&lt;=$G116)*(DS$4-$E116+1),$I116/2,$L116,TRUE))/(1-2*_xlfn.NORM.DIST(0,$I116/2,$L116,TRUE))*$C116+($J116="Steady Growth")*(AND(DT$4&gt;=$E116,DT$4&lt;=$G116)*((DT$4-$E116+1)/($I116*($I116+1)/2)*$C116))+($J116="custom")*CustomCF!DM116</f>
        <v>0</v>
      </c>
      <c r="DU116" s="19">
        <f>($J116="Bell Curve")*(_xlfn.NORM.DIST(AND(DU$4&gt;=$E116,DU$4&lt;=$G116)*(DU$4-$E116+1),$I116/2,$L116,TRUE)-_xlfn.NORM.DIST(AND(DU$4&gt;=$E116,DU$4&lt;=$G116)*(DT$4-$E116+1),$I116/2,$L116,TRUE))/(1-2*_xlfn.NORM.DIST(0,$I116/2,$L116,TRUE))*$C116+($J116="Steady Growth")*(AND(DU$4&gt;=$E116,DU$4&lt;=$G116)*((DU$4-$E116+1)/($I116*($I116+1)/2)*$C116))+($J116="custom")*CustomCF!DN116</f>
        <v>0</v>
      </c>
      <c r="DV116" s="19">
        <f>($J116="Bell Curve")*(_xlfn.NORM.DIST(AND(DV$4&gt;=$E116,DV$4&lt;=$G116)*(DV$4-$E116+1),$I116/2,$L116,TRUE)-_xlfn.NORM.DIST(AND(DV$4&gt;=$E116,DV$4&lt;=$G116)*(DU$4-$E116+1),$I116/2,$L116,TRUE))/(1-2*_xlfn.NORM.DIST(0,$I116/2,$L116,TRUE))*$C116+($J116="Steady Growth")*(AND(DV$4&gt;=$E116,DV$4&lt;=$G116)*((DV$4-$E116+1)/($I116*($I116+1)/2)*$C116))+($J116="custom")*CustomCF!DO116</f>
        <v>0</v>
      </c>
      <c r="DW116" s="19">
        <f>($J116="Bell Curve")*(_xlfn.NORM.DIST(AND(DW$4&gt;=$E116,DW$4&lt;=$G116)*(DW$4-$E116+1),$I116/2,$L116,TRUE)-_xlfn.NORM.DIST(AND(DW$4&gt;=$E116,DW$4&lt;=$G116)*(DV$4-$E116+1),$I116/2,$L116,TRUE))/(1-2*_xlfn.NORM.DIST(0,$I116/2,$L116,TRUE))*$C116+($J116="Steady Growth")*(AND(DW$4&gt;=$E116,DW$4&lt;=$G116)*((DW$4-$E116+1)/($I116*($I116+1)/2)*$C116))+($J116="custom")*CustomCF!DP116</f>
        <v>0</v>
      </c>
      <c r="DX116" s="19">
        <f>($J116="Bell Curve")*(_xlfn.NORM.DIST(AND(DX$4&gt;=$E116,DX$4&lt;=$G116)*(DX$4-$E116+1),$I116/2,$L116,TRUE)-_xlfn.NORM.DIST(AND(DX$4&gt;=$E116,DX$4&lt;=$G116)*(DW$4-$E116+1),$I116/2,$L116,TRUE))/(1-2*_xlfn.NORM.DIST(0,$I116/2,$L116,TRUE))*$C116+($J116="Steady Growth")*(AND(DX$4&gt;=$E116,DX$4&lt;=$G116)*((DX$4-$E116+1)/($I116*($I116+1)/2)*$C116))+($J116="custom")*CustomCF!DQ116</f>
        <v>0</v>
      </c>
      <c r="DY116" s="19">
        <f>($J116="Bell Curve")*(_xlfn.NORM.DIST(AND(DY$4&gt;=$E116,DY$4&lt;=$G116)*(DY$4-$E116+1),$I116/2,$L116,TRUE)-_xlfn.NORM.DIST(AND(DY$4&gt;=$E116,DY$4&lt;=$G116)*(DX$4-$E116+1),$I116/2,$L116,TRUE))/(1-2*_xlfn.NORM.DIST(0,$I116/2,$L116,TRUE))*$C116+($J116="Steady Growth")*(AND(DY$4&gt;=$E116,DY$4&lt;=$G116)*((DY$4-$E116+1)/($I116*($I116+1)/2)*$C116))+($J116="custom")*CustomCF!DR116</f>
        <v>0</v>
      </c>
      <c r="DZ116" s="19">
        <f>($J116="Bell Curve")*(_xlfn.NORM.DIST(AND(DZ$4&gt;=$E116,DZ$4&lt;=$G116)*(DZ$4-$E116+1),$I116/2,$L116,TRUE)-_xlfn.NORM.DIST(AND(DZ$4&gt;=$E116,DZ$4&lt;=$G116)*(DY$4-$E116+1),$I116/2,$L116,TRUE))/(1-2*_xlfn.NORM.DIST(0,$I116/2,$L116,TRUE))*$C116+($J116="Steady Growth")*(AND(DZ$4&gt;=$E116,DZ$4&lt;=$G116)*((DZ$4-$E116+1)/($I116*($I116+1)/2)*$C116))+($J116="custom")*CustomCF!DS116</f>
        <v>0</v>
      </c>
      <c r="EA116" s="19">
        <f>($J116="Bell Curve")*(_xlfn.NORM.DIST(AND(EA$4&gt;=$E116,EA$4&lt;=$G116)*(EA$4-$E116+1),$I116/2,$L116,TRUE)-_xlfn.NORM.DIST(AND(EA$4&gt;=$E116,EA$4&lt;=$G116)*(DZ$4-$E116+1),$I116/2,$L116,TRUE))/(1-2*_xlfn.NORM.DIST(0,$I116/2,$L116,TRUE))*$C116+($J116="Steady Growth")*(AND(EA$4&gt;=$E116,EA$4&lt;=$G116)*((EA$4-$E116+1)/($I116*($I116+1)/2)*$C116))+($J116="custom")*CustomCF!DT116</f>
        <v>0</v>
      </c>
      <c r="EB116" s="19">
        <f>($J116="Bell Curve")*(_xlfn.NORM.DIST(AND(EB$4&gt;=$E116,EB$4&lt;=$G116)*(EB$4-$E116+1),$I116/2,$L116,TRUE)-_xlfn.NORM.DIST(AND(EB$4&gt;=$E116,EB$4&lt;=$G116)*(EA$4-$E116+1),$I116/2,$L116,TRUE))/(1-2*_xlfn.NORM.DIST(0,$I116/2,$L116,TRUE))*$C116+($J116="Steady Growth")*(AND(EB$4&gt;=$E116,EB$4&lt;=$G116)*((EB$4-$E116+1)/($I116*($I116+1)/2)*$C116))+($J116="custom")*CustomCF!DU116</f>
        <v>0</v>
      </c>
      <c r="EC116" s="19">
        <f>($J116="Bell Curve")*(_xlfn.NORM.DIST(AND(EC$4&gt;=$E116,EC$4&lt;=$G116)*(EC$4-$E116+1),$I116/2,$L116,TRUE)-_xlfn.NORM.DIST(AND(EC$4&gt;=$E116,EC$4&lt;=$G116)*(EB$4-$E116+1),$I116/2,$L116,TRUE))/(1-2*_xlfn.NORM.DIST(0,$I116/2,$L116,TRUE))*$C116+($J116="Steady Growth")*(AND(EC$4&gt;=$E116,EC$4&lt;=$G116)*((EC$4-$E116+1)/($I116*($I116+1)/2)*$C116))+($J116="custom")*CustomCF!DV116</f>
        <v>0</v>
      </c>
      <c r="ED116" s="19">
        <f>($J116="Bell Curve")*(_xlfn.NORM.DIST(AND(ED$4&gt;=$E116,ED$4&lt;=$G116)*(ED$4-$E116+1),$I116/2,$L116,TRUE)-_xlfn.NORM.DIST(AND(ED$4&gt;=$E116,ED$4&lt;=$G116)*(EC$4-$E116+1),$I116/2,$L116,TRUE))/(1-2*_xlfn.NORM.DIST(0,$I116/2,$L116,TRUE))*$C116+($J116="Steady Growth")*(AND(ED$4&gt;=$E116,ED$4&lt;=$G116)*((ED$4-$E116+1)/($I116*($I116+1)/2)*$C116))+($J116="custom")*CustomCF!DW116</f>
        <v>0</v>
      </c>
      <c r="EE116" s="19">
        <f>($J116="Bell Curve")*(_xlfn.NORM.DIST(AND(EE$4&gt;=$E116,EE$4&lt;=$G116)*(EE$4-$E116+1),$I116/2,$L116,TRUE)-_xlfn.NORM.DIST(AND(EE$4&gt;=$E116,EE$4&lt;=$G116)*(ED$4-$E116+1),$I116/2,$L116,TRUE))/(1-2*_xlfn.NORM.DIST(0,$I116/2,$L116,TRUE))*$C116+($J116="Steady Growth")*(AND(EE$4&gt;=$E116,EE$4&lt;=$G116)*((EE$4-$E116+1)/($I116*($I116+1)/2)*$C116))+($J116="custom")*CustomCF!DX116</f>
        <v>0</v>
      </c>
      <c r="EF116" s="121">
        <f>($J116="Bell Curve")*(_xlfn.NORM.DIST(AND(EF$4&gt;=$E116,EF$4&lt;=$G116)*(EF$4-$E116+1),$I116/2,$L116,TRUE)-_xlfn.NORM.DIST(AND(EF$4&gt;=$E116,EF$4&lt;=$G116)*(EE$4-$E116+1),$I116/2,$L116,TRUE))/(1-2*_xlfn.NORM.DIST(0,$I116/2,$L116,TRUE))*$C116+($J116="Steady Growth")*(AND(EF$4&gt;=$E116,EF$4&lt;=$G116)*((EF$4-$E116+1)/($I116*($I116+1)/2)*$C116))+($J116="custom")*CustomCF!DY116</f>
        <v>0</v>
      </c>
    </row>
    <row r="117" spans="2:136" hidden="1" outlineLevel="1" x14ac:dyDescent="0.2">
      <c r="B117" s="103">
        <f>Budget!AA9</f>
        <v>0</v>
      </c>
      <c r="C117" s="19">
        <f>Budget!AB9</f>
        <v>0</v>
      </c>
      <c r="D117" s="19" t="str">
        <f t="shared" si="45"/>
        <v/>
      </c>
      <c r="E117" s="92">
        <v>29</v>
      </c>
      <c r="F117" s="18">
        <f>IF(J117="Custom",CustomCF!E117,INDEX($P$6:$DY$6,MATCH(E117,CF!$P$4:$DY$4,0)))</f>
        <v>46904</v>
      </c>
      <c r="G117" s="301">
        <v>29</v>
      </c>
      <c r="H117" s="18">
        <f>IF(J117="Custom",CustomCF!F117,INDEX($P$6:$EF$6,MATCH(G117,$P$4:$EF$4,0)))</f>
        <v>46904</v>
      </c>
      <c r="I117" s="9">
        <f t="shared" si="40"/>
        <v>1</v>
      </c>
      <c r="J117" s="92" t="s">
        <v>30</v>
      </c>
      <c r="K117" s="92" t="s">
        <v>31</v>
      </c>
      <c r="L117" s="9">
        <f t="shared" si="46"/>
        <v>10000000</v>
      </c>
      <c r="M117" s="106">
        <f t="shared" si="47"/>
        <v>0</v>
      </c>
      <c r="N117" s="112" t="str">
        <f t="shared" si="31"/>
        <v>OK</v>
      </c>
      <c r="O117" s="112"/>
      <c r="P117" s="19">
        <f>($J117="Bell Curve")*(_xlfn.NORM.DIST(AND(P$4&gt;=$E117,P$4&lt;=$G117)*(P$4-$E117+1),$I117/2,$L117,TRUE)-_xlfn.NORM.DIST(AND(P$4&gt;=$E117,P$4&lt;=$G117)*(N$4-$E117+1),$I117/2,$L117,TRUE))/(1-2*_xlfn.NORM.DIST(0,$I117/2,$L117,TRUE))*$C117+($J117="Steady Growth")*(AND(P$4&gt;=$E117,P$4&lt;=$G117)*((P$4-$E117+1)/($I117*($I117+1)/2)*$C117))+($J117="custom")*CustomCF!I117</f>
        <v>0</v>
      </c>
      <c r="Q117" s="19">
        <f>($J117="Bell Curve")*(_xlfn.NORM.DIST(AND(Q$4&gt;=$E117,Q$4&lt;=$G117)*(Q$4-$E117+1),$I117/2,$L117,TRUE)-_xlfn.NORM.DIST(AND(Q$4&gt;=$E117,Q$4&lt;=$G117)*(P$4-$E117+1),$I117/2,$L117,TRUE))/(1-2*_xlfn.NORM.DIST(0,$I117/2,$L117,TRUE))*$C117+($J117="Steady Growth")*(AND(Q$4&gt;=$E117,Q$4&lt;=$G117)*((Q$4-$E117+1)/($I117*($I117+1)/2)*$C117))+($J117="custom")*CustomCF!J117</f>
        <v>0</v>
      </c>
      <c r="R117" s="19">
        <f>($J117="Bell Curve")*(_xlfn.NORM.DIST(AND(R$4&gt;=$E117,R$4&lt;=$G117)*(R$4-$E117+1),$I117/2,$L117,TRUE)-_xlfn.NORM.DIST(AND(R$4&gt;=$E117,R$4&lt;=$G117)*(Q$4-$E117+1),$I117/2,$L117,TRUE))/(1-2*_xlfn.NORM.DIST(0,$I117/2,$L117,TRUE))*$C117+($J117="Steady Growth")*(AND(R$4&gt;=$E117,R$4&lt;=$G117)*((R$4-$E117+1)/($I117*($I117+1)/2)*$C117))+($J117="custom")*CustomCF!K117</f>
        <v>0</v>
      </c>
      <c r="S117" s="19">
        <f>($J117="Bell Curve")*(_xlfn.NORM.DIST(AND(S$4&gt;=$E117,S$4&lt;=$G117)*(S$4-$E117+1),$I117/2,$L117,TRUE)-_xlfn.NORM.DIST(AND(S$4&gt;=$E117,S$4&lt;=$G117)*(R$4-$E117+1),$I117/2,$L117,TRUE))/(1-2*_xlfn.NORM.DIST(0,$I117/2,$L117,TRUE))*$C117+($J117="Steady Growth")*(AND(S$4&gt;=$E117,S$4&lt;=$G117)*((S$4-$E117+1)/($I117*($I117+1)/2)*$C117))+($J117="custom")*CustomCF!L117</f>
        <v>0</v>
      </c>
      <c r="T117" s="19">
        <f>($J117="Bell Curve")*(_xlfn.NORM.DIST(AND(T$4&gt;=$E117,T$4&lt;=$G117)*(T$4-$E117+1),$I117/2,$L117,TRUE)-_xlfn.NORM.DIST(AND(T$4&gt;=$E117,T$4&lt;=$G117)*(S$4-$E117+1),$I117/2,$L117,TRUE))/(1-2*_xlfn.NORM.DIST(0,$I117/2,$L117,TRUE))*$C117+($J117="Steady Growth")*(AND(T$4&gt;=$E117,T$4&lt;=$G117)*((T$4-$E117+1)/($I117*($I117+1)/2)*$C117))+($J117="custom")*CustomCF!M117</f>
        <v>0</v>
      </c>
      <c r="U117" s="19">
        <f>($J117="Bell Curve")*(_xlfn.NORM.DIST(AND(U$4&gt;=$E117,U$4&lt;=$G117)*(U$4-$E117+1),$I117/2,$L117,TRUE)-_xlfn.NORM.DIST(AND(U$4&gt;=$E117,U$4&lt;=$G117)*(T$4-$E117+1),$I117/2,$L117,TRUE))/(1-2*_xlfn.NORM.DIST(0,$I117/2,$L117,TRUE))*$C117+($J117="Steady Growth")*(AND(U$4&gt;=$E117,U$4&lt;=$G117)*((U$4-$E117+1)/($I117*($I117+1)/2)*$C117))+($J117="custom")*CustomCF!N117</f>
        <v>0</v>
      </c>
      <c r="V117" s="19">
        <f>($J117="Bell Curve")*(_xlfn.NORM.DIST(AND(V$4&gt;=$E117,V$4&lt;=$G117)*(V$4-$E117+1),$I117/2,$L117,TRUE)-_xlfn.NORM.DIST(AND(V$4&gt;=$E117,V$4&lt;=$G117)*(U$4-$E117+1),$I117/2,$L117,TRUE))/(1-2*_xlfn.NORM.DIST(0,$I117/2,$L117,TRUE))*$C117+($J117="Steady Growth")*(AND(V$4&gt;=$E117,V$4&lt;=$G117)*((V$4-$E117+1)/($I117*($I117+1)/2)*$C117))+($J117="custom")*CustomCF!O117</f>
        <v>0</v>
      </c>
      <c r="W117" s="19">
        <f>($J117="Bell Curve")*(_xlfn.NORM.DIST(AND(W$4&gt;=$E117,W$4&lt;=$G117)*(W$4-$E117+1),$I117/2,$L117,TRUE)-_xlfn.NORM.DIST(AND(W$4&gt;=$E117,W$4&lt;=$G117)*(V$4-$E117+1),$I117/2,$L117,TRUE))/(1-2*_xlfn.NORM.DIST(0,$I117/2,$L117,TRUE))*$C117+($J117="Steady Growth")*(AND(W$4&gt;=$E117,W$4&lt;=$G117)*((W$4-$E117+1)/($I117*($I117+1)/2)*$C117))+($J117="custom")*CustomCF!P117</f>
        <v>0</v>
      </c>
      <c r="X117" s="19">
        <f>($J117="Bell Curve")*(_xlfn.NORM.DIST(AND(X$4&gt;=$E117,X$4&lt;=$G117)*(X$4-$E117+1),$I117/2,$L117,TRUE)-_xlfn.NORM.DIST(AND(X$4&gt;=$E117,X$4&lt;=$G117)*(W$4-$E117+1),$I117/2,$L117,TRUE))/(1-2*_xlfn.NORM.DIST(0,$I117/2,$L117,TRUE))*$C117+($J117="Steady Growth")*(AND(X$4&gt;=$E117,X$4&lt;=$G117)*((X$4-$E117+1)/($I117*($I117+1)/2)*$C117))+($J117="custom")*CustomCF!Q117</f>
        <v>0</v>
      </c>
      <c r="Y117" s="19">
        <f>($J117="Bell Curve")*(_xlfn.NORM.DIST(AND(Y$4&gt;=$E117,Y$4&lt;=$G117)*(Y$4-$E117+1),$I117/2,$L117,TRUE)-_xlfn.NORM.DIST(AND(Y$4&gt;=$E117,Y$4&lt;=$G117)*(X$4-$E117+1),$I117/2,$L117,TRUE))/(1-2*_xlfn.NORM.DIST(0,$I117/2,$L117,TRUE))*$C117+($J117="Steady Growth")*(AND(Y$4&gt;=$E117,Y$4&lt;=$G117)*((Y$4-$E117+1)/($I117*($I117+1)/2)*$C117))+($J117="custom")*CustomCF!R117</f>
        <v>0</v>
      </c>
      <c r="Z117" s="19">
        <f>($J117="Bell Curve")*(_xlfn.NORM.DIST(AND(Z$4&gt;=$E117,Z$4&lt;=$G117)*(Z$4-$E117+1),$I117/2,$L117,TRUE)-_xlfn.NORM.DIST(AND(Z$4&gt;=$E117,Z$4&lt;=$G117)*(Y$4-$E117+1),$I117/2,$L117,TRUE))/(1-2*_xlfn.NORM.DIST(0,$I117/2,$L117,TRUE))*$C117+($J117="Steady Growth")*(AND(Z$4&gt;=$E117,Z$4&lt;=$G117)*((Z$4-$E117+1)/($I117*($I117+1)/2)*$C117))+($J117="custom")*CustomCF!S117</f>
        <v>0</v>
      </c>
      <c r="AA117" s="19">
        <f>($J117="Bell Curve")*(_xlfn.NORM.DIST(AND(AA$4&gt;=$E117,AA$4&lt;=$G117)*(AA$4-$E117+1),$I117/2,$L117,TRUE)-_xlfn.NORM.DIST(AND(AA$4&gt;=$E117,AA$4&lt;=$G117)*(Z$4-$E117+1),$I117/2,$L117,TRUE))/(1-2*_xlfn.NORM.DIST(0,$I117/2,$L117,TRUE))*$C117+($J117="Steady Growth")*(AND(AA$4&gt;=$E117,AA$4&lt;=$G117)*((AA$4-$E117+1)/($I117*($I117+1)/2)*$C117))+($J117="custom")*CustomCF!T117</f>
        <v>0</v>
      </c>
      <c r="AB117" s="19">
        <f>($J117="Bell Curve")*(_xlfn.NORM.DIST(AND(AB$4&gt;=$E117,AB$4&lt;=$G117)*(AB$4-$E117+1),$I117/2,$L117,TRUE)-_xlfn.NORM.DIST(AND(AB$4&gt;=$E117,AB$4&lt;=$G117)*(AA$4-$E117+1),$I117/2,$L117,TRUE))/(1-2*_xlfn.NORM.DIST(0,$I117/2,$L117,TRUE))*$C117+($J117="Steady Growth")*(AND(AB$4&gt;=$E117,AB$4&lt;=$G117)*((AB$4-$E117+1)/($I117*($I117+1)/2)*$C117))+($J117="custom")*CustomCF!U117</f>
        <v>0</v>
      </c>
      <c r="AC117" s="19">
        <f>($J117="Bell Curve")*(_xlfn.NORM.DIST(AND(AC$4&gt;=$E117,AC$4&lt;=$G117)*(AC$4-$E117+1),$I117/2,$L117,TRUE)-_xlfn.NORM.DIST(AND(AC$4&gt;=$E117,AC$4&lt;=$G117)*(AB$4-$E117+1),$I117/2,$L117,TRUE))/(1-2*_xlfn.NORM.DIST(0,$I117/2,$L117,TRUE))*$C117+($J117="Steady Growth")*(AND(AC$4&gt;=$E117,AC$4&lt;=$G117)*((AC$4-$E117+1)/($I117*($I117+1)/2)*$C117))+($J117="custom")*CustomCF!V117</f>
        <v>0</v>
      </c>
      <c r="AD117" s="19">
        <f>($J117="Bell Curve")*(_xlfn.NORM.DIST(AND(AD$4&gt;=$E117,AD$4&lt;=$G117)*(AD$4-$E117+1),$I117/2,$L117,TRUE)-_xlfn.NORM.DIST(AND(AD$4&gt;=$E117,AD$4&lt;=$G117)*(AC$4-$E117+1),$I117/2,$L117,TRUE))/(1-2*_xlfn.NORM.DIST(0,$I117/2,$L117,TRUE))*$C117+($J117="Steady Growth")*(AND(AD$4&gt;=$E117,AD$4&lt;=$G117)*((AD$4-$E117+1)/($I117*($I117+1)/2)*$C117))+($J117="custom")*CustomCF!W117</f>
        <v>0</v>
      </c>
      <c r="AE117" s="19">
        <f>($J117="Bell Curve")*(_xlfn.NORM.DIST(AND(AE$4&gt;=$E117,AE$4&lt;=$G117)*(AE$4-$E117+1),$I117/2,$L117,TRUE)-_xlfn.NORM.DIST(AND(AE$4&gt;=$E117,AE$4&lt;=$G117)*(AD$4-$E117+1),$I117/2,$L117,TRUE))/(1-2*_xlfn.NORM.DIST(0,$I117/2,$L117,TRUE))*$C117+($J117="Steady Growth")*(AND(AE$4&gt;=$E117,AE$4&lt;=$G117)*((AE$4-$E117+1)/($I117*($I117+1)/2)*$C117))+($J117="custom")*CustomCF!X117</f>
        <v>0</v>
      </c>
      <c r="AF117" s="19">
        <f>($J117="Bell Curve")*(_xlfn.NORM.DIST(AND(AF$4&gt;=$E117,AF$4&lt;=$G117)*(AF$4-$E117+1),$I117/2,$L117,TRUE)-_xlfn.NORM.DIST(AND(AF$4&gt;=$E117,AF$4&lt;=$G117)*(AE$4-$E117+1),$I117/2,$L117,TRUE))/(1-2*_xlfn.NORM.DIST(0,$I117/2,$L117,TRUE))*$C117+($J117="Steady Growth")*(AND(AF$4&gt;=$E117,AF$4&lt;=$G117)*((AF$4-$E117+1)/($I117*($I117+1)/2)*$C117))+($J117="custom")*CustomCF!Y117</f>
        <v>0</v>
      </c>
      <c r="AG117" s="19">
        <f>($J117="Bell Curve")*(_xlfn.NORM.DIST(AND(AG$4&gt;=$E117,AG$4&lt;=$G117)*(AG$4-$E117+1),$I117/2,$L117,TRUE)-_xlfn.NORM.DIST(AND(AG$4&gt;=$E117,AG$4&lt;=$G117)*(AF$4-$E117+1),$I117/2,$L117,TRUE))/(1-2*_xlfn.NORM.DIST(0,$I117/2,$L117,TRUE))*$C117+($J117="Steady Growth")*(AND(AG$4&gt;=$E117,AG$4&lt;=$G117)*((AG$4-$E117+1)/($I117*($I117+1)/2)*$C117))+($J117="custom")*CustomCF!Z117</f>
        <v>0</v>
      </c>
      <c r="AH117" s="19">
        <f>($J117="Bell Curve")*(_xlfn.NORM.DIST(AND(AH$4&gt;=$E117,AH$4&lt;=$G117)*(AH$4-$E117+1),$I117/2,$L117,TRUE)-_xlfn.NORM.DIST(AND(AH$4&gt;=$E117,AH$4&lt;=$G117)*(AG$4-$E117+1),$I117/2,$L117,TRUE))/(1-2*_xlfn.NORM.DIST(0,$I117/2,$L117,TRUE))*$C117+($J117="Steady Growth")*(AND(AH$4&gt;=$E117,AH$4&lt;=$G117)*((AH$4-$E117+1)/($I117*($I117+1)/2)*$C117))+($J117="custom")*CustomCF!AA117</f>
        <v>0</v>
      </c>
      <c r="AI117" s="19">
        <f>($J117="Bell Curve")*(_xlfn.NORM.DIST(AND(AI$4&gt;=$E117,AI$4&lt;=$G117)*(AI$4-$E117+1),$I117/2,$L117,TRUE)-_xlfn.NORM.DIST(AND(AI$4&gt;=$E117,AI$4&lt;=$G117)*(AH$4-$E117+1),$I117/2,$L117,TRUE))/(1-2*_xlfn.NORM.DIST(0,$I117/2,$L117,TRUE))*$C117+($J117="Steady Growth")*(AND(AI$4&gt;=$E117,AI$4&lt;=$G117)*((AI$4-$E117+1)/($I117*($I117+1)/2)*$C117))+($J117="custom")*CustomCF!AB117</f>
        <v>0</v>
      </c>
      <c r="AJ117" s="19">
        <f>($J117="Bell Curve")*(_xlfn.NORM.DIST(AND(AJ$4&gt;=$E117,AJ$4&lt;=$G117)*(AJ$4-$E117+1),$I117/2,$L117,TRUE)-_xlfn.NORM.DIST(AND(AJ$4&gt;=$E117,AJ$4&lt;=$G117)*(AI$4-$E117+1),$I117/2,$L117,TRUE))/(1-2*_xlfn.NORM.DIST(0,$I117/2,$L117,TRUE))*$C117+($J117="Steady Growth")*(AND(AJ$4&gt;=$E117,AJ$4&lt;=$G117)*((AJ$4-$E117+1)/($I117*($I117+1)/2)*$C117))+($J117="custom")*CustomCF!AC117</f>
        <v>0</v>
      </c>
      <c r="AK117" s="19">
        <f>($J117="Bell Curve")*(_xlfn.NORM.DIST(AND(AK$4&gt;=$E117,AK$4&lt;=$G117)*(AK$4-$E117+1),$I117/2,$L117,TRUE)-_xlfn.NORM.DIST(AND(AK$4&gt;=$E117,AK$4&lt;=$G117)*(AJ$4-$E117+1),$I117/2,$L117,TRUE))/(1-2*_xlfn.NORM.DIST(0,$I117/2,$L117,TRUE))*$C117+($J117="Steady Growth")*(AND(AK$4&gt;=$E117,AK$4&lt;=$G117)*((AK$4-$E117+1)/($I117*($I117+1)/2)*$C117))+($J117="custom")*CustomCF!AD117</f>
        <v>0</v>
      </c>
      <c r="AL117" s="19">
        <f>($J117="Bell Curve")*(_xlfn.NORM.DIST(AND(AL$4&gt;=$E117,AL$4&lt;=$G117)*(AL$4-$E117+1),$I117/2,$L117,TRUE)-_xlfn.NORM.DIST(AND(AL$4&gt;=$E117,AL$4&lt;=$G117)*(AK$4-$E117+1),$I117/2,$L117,TRUE))/(1-2*_xlfn.NORM.DIST(0,$I117/2,$L117,TRUE))*$C117+($J117="Steady Growth")*(AND(AL$4&gt;=$E117,AL$4&lt;=$G117)*((AL$4-$E117+1)/($I117*($I117+1)/2)*$C117))+($J117="custom")*CustomCF!AE117</f>
        <v>0</v>
      </c>
      <c r="AM117" s="19">
        <f>($J117="Bell Curve")*(_xlfn.NORM.DIST(AND(AM$4&gt;=$E117,AM$4&lt;=$G117)*(AM$4-$E117+1),$I117/2,$L117,TRUE)-_xlfn.NORM.DIST(AND(AM$4&gt;=$E117,AM$4&lt;=$G117)*(AL$4-$E117+1),$I117/2,$L117,TRUE))/(1-2*_xlfn.NORM.DIST(0,$I117/2,$L117,TRUE))*$C117+($J117="Steady Growth")*(AND(AM$4&gt;=$E117,AM$4&lt;=$G117)*((AM$4-$E117+1)/($I117*($I117+1)/2)*$C117))+($J117="custom")*CustomCF!AF117</f>
        <v>0</v>
      </c>
      <c r="AN117" s="19">
        <f>($J117="Bell Curve")*(_xlfn.NORM.DIST(AND(AN$4&gt;=$E117,AN$4&lt;=$G117)*(AN$4-$E117+1),$I117/2,$L117,TRUE)-_xlfn.NORM.DIST(AND(AN$4&gt;=$E117,AN$4&lt;=$G117)*(AM$4-$E117+1),$I117/2,$L117,TRUE))/(1-2*_xlfn.NORM.DIST(0,$I117/2,$L117,TRUE))*$C117+($J117="Steady Growth")*(AND(AN$4&gt;=$E117,AN$4&lt;=$G117)*((AN$4-$E117+1)/($I117*($I117+1)/2)*$C117))+($J117="custom")*CustomCF!AG117</f>
        <v>0</v>
      </c>
      <c r="AO117" s="19">
        <f>($J117="Bell Curve")*(_xlfn.NORM.DIST(AND(AO$4&gt;=$E117,AO$4&lt;=$G117)*(AO$4-$E117+1),$I117/2,$L117,TRUE)-_xlfn.NORM.DIST(AND(AO$4&gt;=$E117,AO$4&lt;=$G117)*(AN$4-$E117+1),$I117/2,$L117,TRUE))/(1-2*_xlfn.NORM.DIST(0,$I117/2,$L117,TRUE))*$C117+($J117="Steady Growth")*(AND(AO$4&gt;=$E117,AO$4&lt;=$G117)*((AO$4-$E117+1)/($I117*($I117+1)/2)*$C117))+($J117="custom")*CustomCF!AH117</f>
        <v>0</v>
      </c>
      <c r="AP117" s="19">
        <f>($J117="Bell Curve")*(_xlfn.NORM.DIST(AND(AP$4&gt;=$E117,AP$4&lt;=$G117)*(AP$4-$E117+1),$I117/2,$L117,TRUE)-_xlfn.NORM.DIST(AND(AP$4&gt;=$E117,AP$4&lt;=$G117)*(AO$4-$E117+1),$I117/2,$L117,TRUE))/(1-2*_xlfn.NORM.DIST(0,$I117/2,$L117,TRUE))*$C117+($J117="Steady Growth")*(AND(AP$4&gt;=$E117,AP$4&lt;=$G117)*((AP$4-$E117+1)/($I117*($I117+1)/2)*$C117))+($J117="custom")*CustomCF!AI117</f>
        <v>0</v>
      </c>
      <c r="AQ117" s="19">
        <f>($J117="Bell Curve")*(_xlfn.NORM.DIST(AND(AQ$4&gt;=$E117,AQ$4&lt;=$G117)*(AQ$4-$E117+1),$I117/2,$L117,TRUE)-_xlfn.NORM.DIST(AND(AQ$4&gt;=$E117,AQ$4&lt;=$G117)*(AP$4-$E117+1),$I117/2,$L117,TRUE))/(1-2*_xlfn.NORM.DIST(0,$I117/2,$L117,TRUE))*$C117+($J117="Steady Growth")*(AND(AQ$4&gt;=$E117,AQ$4&lt;=$G117)*((AQ$4-$E117+1)/($I117*($I117+1)/2)*$C117))+($J117="custom")*CustomCF!AJ117</f>
        <v>0</v>
      </c>
      <c r="AR117" s="19">
        <f>($J117="Bell Curve")*(_xlfn.NORM.DIST(AND(AR$4&gt;=$E117,AR$4&lt;=$G117)*(AR$4-$E117+1),$I117/2,$L117,TRUE)-_xlfn.NORM.DIST(AND(AR$4&gt;=$E117,AR$4&lt;=$G117)*(AQ$4-$E117+1),$I117/2,$L117,TRUE))/(1-2*_xlfn.NORM.DIST(0,$I117/2,$L117,TRUE))*$C117+($J117="Steady Growth")*(AND(AR$4&gt;=$E117,AR$4&lt;=$G117)*((AR$4-$E117+1)/($I117*($I117+1)/2)*$C117))+($J117="custom")*CustomCF!AK117</f>
        <v>0</v>
      </c>
      <c r="AS117" s="19">
        <f>($J117="Bell Curve")*(_xlfn.NORM.DIST(AND(AS$4&gt;=$E117,AS$4&lt;=$G117)*(AS$4-$E117+1),$I117/2,$L117,TRUE)-_xlfn.NORM.DIST(AND(AS$4&gt;=$E117,AS$4&lt;=$G117)*(AR$4-$E117+1),$I117/2,$L117,TRUE))/(1-2*_xlfn.NORM.DIST(0,$I117/2,$L117,TRUE))*$C117+($J117="Steady Growth")*(AND(AS$4&gt;=$E117,AS$4&lt;=$G117)*((AS$4-$E117+1)/($I117*($I117+1)/2)*$C117))+($J117="custom")*CustomCF!AL117</f>
        <v>0</v>
      </c>
      <c r="AT117" s="19">
        <f>($J117="Bell Curve")*(_xlfn.NORM.DIST(AND(AT$4&gt;=$E117,AT$4&lt;=$G117)*(AT$4-$E117+1),$I117/2,$L117,TRUE)-_xlfn.NORM.DIST(AND(AT$4&gt;=$E117,AT$4&lt;=$G117)*(AS$4-$E117+1),$I117/2,$L117,TRUE))/(1-2*_xlfn.NORM.DIST(0,$I117/2,$L117,TRUE))*$C117+($J117="Steady Growth")*(AND(AT$4&gt;=$E117,AT$4&lt;=$G117)*((AT$4-$E117+1)/($I117*($I117+1)/2)*$C117))+($J117="custom")*CustomCF!AM117</f>
        <v>0</v>
      </c>
      <c r="AU117" s="19">
        <f>($J117="Bell Curve")*(_xlfn.NORM.DIST(AND(AU$4&gt;=$E117,AU$4&lt;=$G117)*(AU$4-$E117+1),$I117/2,$L117,TRUE)-_xlfn.NORM.DIST(AND(AU$4&gt;=$E117,AU$4&lt;=$G117)*(AT$4-$E117+1),$I117/2,$L117,TRUE))/(1-2*_xlfn.NORM.DIST(0,$I117/2,$L117,TRUE))*$C117+($J117="Steady Growth")*(AND(AU$4&gt;=$E117,AU$4&lt;=$G117)*((AU$4-$E117+1)/($I117*($I117+1)/2)*$C117))+($J117="custom")*CustomCF!AN117</f>
        <v>0</v>
      </c>
      <c r="AV117" s="19">
        <f>($J117="Bell Curve")*(_xlfn.NORM.DIST(AND(AV$4&gt;=$E117,AV$4&lt;=$G117)*(AV$4-$E117+1),$I117/2,$L117,TRUE)-_xlfn.NORM.DIST(AND(AV$4&gt;=$E117,AV$4&lt;=$G117)*(AU$4-$E117+1),$I117/2,$L117,TRUE))/(1-2*_xlfn.NORM.DIST(0,$I117/2,$L117,TRUE))*$C117+($J117="Steady Growth")*(AND(AV$4&gt;=$E117,AV$4&lt;=$G117)*((AV$4-$E117+1)/($I117*($I117+1)/2)*$C117))+($J117="custom")*CustomCF!AO117</f>
        <v>0</v>
      </c>
      <c r="AW117" s="19">
        <f>($J117="Bell Curve")*(_xlfn.NORM.DIST(AND(AW$4&gt;=$E117,AW$4&lt;=$G117)*(AW$4-$E117+1),$I117/2,$L117,TRUE)-_xlfn.NORM.DIST(AND(AW$4&gt;=$E117,AW$4&lt;=$G117)*(AV$4-$E117+1),$I117/2,$L117,TRUE))/(1-2*_xlfn.NORM.DIST(0,$I117/2,$L117,TRUE))*$C117+($J117="Steady Growth")*(AND(AW$4&gt;=$E117,AW$4&lt;=$G117)*((AW$4-$E117+1)/($I117*($I117+1)/2)*$C117))+($J117="custom")*CustomCF!AP117</f>
        <v>0</v>
      </c>
      <c r="AX117" s="19">
        <f>($J117="Bell Curve")*(_xlfn.NORM.DIST(AND(AX$4&gt;=$E117,AX$4&lt;=$G117)*(AX$4-$E117+1),$I117/2,$L117,TRUE)-_xlfn.NORM.DIST(AND(AX$4&gt;=$E117,AX$4&lt;=$G117)*(AW$4-$E117+1),$I117/2,$L117,TRUE))/(1-2*_xlfn.NORM.DIST(0,$I117/2,$L117,TRUE))*$C117+($J117="Steady Growth")*(AND(AX$4&gt;=$E117,AX$4&lt;=$G117)*((AX$4-$E117+1)/($I117*($I117+1)/2)*$C117))+($J117="custom")*CustomCF!AQ117</f>
        <v>0</v>
      </c>
      <c r="AY117" s="19">
        <f>($J117="Bell Curve")*(_xlfn.NORM.DIST(AND(AY$4&gt;=$E117,AY$4&lt;=$G117)*(AY$4-$E117+1),$I117/2,$L117,TRUE)-_xlfn.NORM.DIST(AND(AY$4&gt;=$E117,AY$4&lt;=$G117)*(AX$4-$E117+1),$I117/2,$L117,TRUE))/(1-2*_xlfn.NORM.DIST(0,$I117/2,$L117,TRUE))*$C117+($J117="Steady Growth")*(AND(AY$4&gt;=$E117,AY$4&lt;=$G117)*((AY$4-$E117+1)/($I117*($I117+1)/2)*$C117))+($J117="custom")*CustomCF!AR117</f>
        <v>0</v>
      </c>
      <c r="AZ117" s="19">
        <f>($J117="Bell Curve")*(_xlfn.NORM.DIST(AND(AZ$4&gt;=$E117,AZ$4&lt;=$G117)*(AZ$4-$E117+1),$I117/2,$L117,TRUE)-_xlfn.NORM.DIST(AND(AZ$4&gt;=$E117,AZ$4&lt;=$G117)*(AY$4-$E117+1),$I117/2,$L117,TRUE))/(1-2*_xlfn.NORM.DIST(0,$I117/2,$L117,TRUE))*$C117+($J117="Steady Growth")*(AND(AZ$4&gt;=$E117,AZ$4&lt;=$G117)*((AZ$4-$E117+1)/($I117*($I117+1)/2)*$C117))+($J117="custom")*CustomCF!AS117</f>
        <v>0</v>
      </c>
      <c r="BA117" s="19">
        <f>($J117="Bell Curve")*(_xlfn.NORM.DIST(AND(BA$4&gt;=$E117,BA$4&lt;=$G117)*(BA$4-$E117+1),$I117/2,$L117,TRUE)-_xlfn.NORM.DIST(AND(BA$4&gt;=$E117,BA$4&lt;=$G117)*(AZ$4-$E117+1),$I117/2,$L117,TRUE))/(1-2*_xlfn.NORM.DIST(0,$I117/2,$L117,TRUE))*$C117+($J117="Steady Growth")*(AND(BA$4&gt;=$E117,BA$4&lt;=$G117)*((BA$4-$E117+1)/($I117*($I117+1)/2)*$C117))+($J117="custom")*CustomCF!AT117</f>
        <v>0</v>
      </c>
      <c r="BB117" s="19">
        <f>($J117="Bell Curve")*(_xlfn.NORM.DIST(AND(BB$4&gt;=$E117,BB$4&lt;=$G117)*(BB$4-$E117+1),$I117/2,$L117,TRUE)-_xlfn.NORM.DIST(AND(BB$4&gt;=$E117,BB$4&lt;=$G117)*(BA$4-$E117+1),$I117/2,$L117,TRUE))/(1-2*_xlfn.NORM.DIST(0,$I117/2,$L117,TRUE))*$C117+($J117="Steady Growth")*(AND(BB$4&gt;=$E117,BB$4&lt;=$G117)*((BB$4-$E117+1)/($I117*($I117+1)/2)*$C117))+($J117="custom")*CustomCF!AU117</f>
        <v>0</v>
      </c>
      <c r="BC117" s="19">
        <f>($J117="Bell Curve")*(_xlfn.NORM.DIST(AND(BC$4&gt;=$E117,BC$4&lt;=$G117)*(BC$4-$E117+1),$I117/2,$L117,TRUE)-_xlfn.NORM.DIST(AND(BC$4&gt;=$E117,BC$4&lt;=$G117)*(BB$4-$E117+1),$I117/2,$L117,TRUE))/(1-2*_xlfn.NORM.DIST(0,$I117/2,$L117,TRUE))*$C117+($J117="Steady Growth")*(AND(BC$4&gt;=$E117,BC$4&lt;=$G117)*((BC$4-$E117+1)/($I117*($I117+1)/2)*$C117))+($J117="custom")*CustomCF!AV117</f>
        <v>0</v>
      </c>
      <c r="BD117" s="19">
        <f>($J117="Bell Curve")*(_xlfn.NORM.DIST(AND(BD$4&gt;=$E117,BD$4&lt;=$G117)*(BD$4-$E117+1),$I117/2,$L117,TRUE)-_xlfn.NORM.DIST(AND(BD$4&gt;=$E117,BD$4&lt;=$G117)*(BC$4-$E117+1),$I117/2,$L117,TRUE))/(1-2*_xlfn.NORM.DIST(0,$I117/2,$L117,TRUE))*$C117+($J117="Steady Growth")*(AND(BD$4&gt;=$E117,BD$4&lt;=$G117)*((BD$4-$E117+1)/($I117*($I117+1)/2)*$C117))+($J117="custom")*CustomCF!AW117</f>
        <v>0</v>
      </c>
      <c r="BE117" s="19">
        <f>($J117="Bell Curve")*(_xlfn.NORM.DIST(AND(BE$4&gt;=$E117,BE$4&lt;=$G117)*(BE$4-$E117+1),$I117/2,$L117,TRUE)-_xlfn.NORM.DIST(AND(BE$4&gt;=$E117,BE$4&lt;=$G117)*(BD$4-$E117+1),$I117/2,$L117,TRUE))/(1-2*_xlfn.NORM.DIST(0,$I117/2,$L117,TRUE))*$C117+($J117="Steady Growth")*(AND(BE$4&gt;=$E117,BE$4&lt;=$G117)*((BE$4-$E117+1)/($I117*($I117+1)/2)*$C117))+($J117="custom")*CustomCF!AX117</f>
        <v>0</v>
      </c>
      <c r="BF117" s="19">
        <f>($J117="Bell Curve")*(_xlfn.NORM.DIST(AND(BF$4&gt;=$E117,BF$4&lt;=$G117)*(BF$4-$E117+1),$I117/2,$L117,TRUE)-_xlfn.NORM.DIST(AND(BF$4&gt;=$E117,BF$4&lt;=$G117)*(BE$4-$E117+1),$I117/2,$L117,TRUE))/(1-2*_xlfn.NORM.DIST(0,$I117/2,$L117,TRUE))*$C117+($J117="Steady Growth")*(AND(BF$4&gt;=$E117,BF$4&lt;=$G117)*((BF$4-$E117+1)/($I117*($I117+1)/2)*$C117))+($J117="custom")*CustomCF!AY117</f>
        <v>0</v>
      </c>
      <c r="BG117" s="19">
        <f>($J117="Bell Curve")*(_xlfn.NORM.DIST(AND(BG$4&gt;=$E117,BG$4&lt;=$G117)*(BG$4-$E117+1),$I117/2,$L117,TRUE)-_xlfn.NORM.DIST(AND(BG$4&gt;=$E117,BG$4&lt;=$G117)*(BF$4-$E117+1),$I117/2,$L117,TRUE))/(1-2*_xlfn.NORM.DIST(0,$I117/2,$L117,TRUE))*$C117+($J117="Steady Growth")*(AND(BG$4&gt;=$E117,BG$4&lt;=$G117)*((BG$4-$E117+1)/($I117*($I117+1)/2)*$C117))+($J117="custom")*CustomCF!AZ117</f>
        <v>0</v>
      </c>
      <c r="BH117" s="19">
        <f>($J117="Bell Curve")*(_xlfn.NORM.DIST(AND(BH$4&gt;=$E117,BH$4&lt;=$G117)*(BH$4-$E117+1),$I117/2,$L117,TRUE)-_xlfn.NORM.DIST(AND(BH$4&gt;=$E117,BH$4&lt;=$G117)*(BG$4-$E117+1),$I117/2,$L117,TRUE))/(1-2*_xlfn.NORM.DIST(0,$I117/2,$L117,TRUE))*$C117+($J117="Steady Growth")*(AND(BH$4&gt;=$E117,BH$4&lt;=$G117)*((BH$4-$E117+1)/($I117*($I117+1)/2)*$C117))+($J117="custom")*CustomCF!BA117</f>
        <v>0</v>
      </c>
      <c r="BI117" s="19">
        <f>($J117="Bell Curve")*(_xlfn.NORM.DIST(AND(BI$4&gt;=$E117,BI$4&lt;=$G117)*(BI$4-$E117+1),$I117/2,$L117,TRUE)-_xlfn.NORM.DIST(AND(BI$4&gt;=$E117,BI$4&lt;=$G117)*(BH$4-$E117+1),$I117/2,$L117,TRUE))/(1-2*_xlfn.NORM.DIST(0,$I117/2,$L117,TRUE))*$C117+($J117="Steady Growth")*(AND(BI$4&gt;=$E117,BI$4&lt;=$G117)*((BI$4-$E117+1)/($I117*($I117+1)/2)*$C117))+($J117="custom")*CustomCF!BB117</f>
        <v>0</v>
      </c>
      <c r="BJ117" s="19">
        <f>($J117="Bell Curve")*(_xlfn.NORM.DIST(AND(BJ$4&gt;=$E117,BJ$4&lt;=$G117)*(BJ$4-$E117+1),$I117/2,$L117,TRUE)-_xlfn.NORM.DIST(AND(BJ$4&gt;=$E117,BJ$4&lt;=$G117)*(BI$4-$E117+1),$I117/2,$L117,TRUE))/(1-2*_xlfn.NORM.DIST(0,$I117/2,$L117,TRUE))*$C117+($J117="Steady Growth")*(AND(BJ$4&gt;=$E117,BJ$4&lt;=$G117)*((BJ$4-$E117+1)/($I117*($I117+1)/2)*$C117))+($J117="custom")*CustomCF!BC117</f>
        <v>0</v>
      </c>
      <c r="BK117" s="19">
        <f>($J117="Bell Curve")*(_xlfn.NORM.DIST(AND(BK$4&gt;=$E117,BK$4&lt;=$G117)*(BK$4-$E117+1),$I117/2,$L117,TRUE)-_xlfn.NORM.DIST(AND(BK$4&gt;=$E117,BK$4&lt;=$G117)*(BJ$4-$E117+1),$I117/2,$L117,TRUE))/(1-2*_xlfn.NORM.DIST(0,$I117/2,$L117,TRUE))*$C117+($J117="Steady Growth")*(AND(BK$4&gt;=$E117,BK$4&lt;=$G117)*((BK$4-$E117+1)/($I117*($I117+1)/2)*$C117))+($J117="custom")*CustomCF!BD117</f>
        <v>0</v>
      </c>
      <c r="BL117" s="19">
        <f>($J117="Bell Curve")*(_xlfn.NORM.DIST(AND(BL$4&gt;=$E117,BL$4&lt;=$G117)*(BL$4-$E117+1),$I117/2,$L117,TRUE)-_xlfn.NORM.DIST(AND(BL$4&gt;=$E117,BL$4&lt;=$G117)*(BK$4-$E117+1),$I117/2,$L117,TRUE))/(1-2*_xlfn.NORM.DIST(0,$I117/2,$L117,TRUE))*$C117+($J117="Steady Growth")*(AND(BL$4&gt;=$E117,BL$4&lt;=$G117)*((BL$4-$E117+1)/($I117*($I117+1)/2)*$C117))+($J117="custom")*CustomCF!BE117</f>
        <v>0</v>
      </c>
      <c r="BM117" s="19">
        <f>($J117="Bell Curve")*(_xlfn.NORM.DIST(AND(BM$4&gt;=$E117,BM$4&lt;=$G117)*(BM$4-$E117+1),$I117/2,$L117,TRUE)-_xlfn.NORM.DIST(AND(BM$4&gt;=$E117,BM$4&lt;=$G117)*(BL$4-$E117+1),$I117/2,$L117,TRUE))/(1-2*_xlfn.NORM.DIST(0,$I117/2,$L117,TRUE))*$C117+($J117="Steady Growth")*(AND(BM$4&gt;=$E117,BM$4&lt;=$G117)*((BM$4-$E117+1)/($I117*($I117+1)/2)*$C117))+($J117="custom")*CustomCF!BF117</f>
        <v>0</v>
      </c>
      <c r="BN117" s="19">
        <f>($J117="Bell Curve")*(_xlfn.NORM.DIST(AND(BN$4&gt;=$E117,BN$4&lt;=$G117)*(BN$4-$E117+1),$I117/2,$L117,TRUE)-_xlfn.NORM.DIST(AND(BN$4&gt;=$E117,BN$4&lt;=$G117)*(BM$4-$E117+1),$I117/2,$L117,TRUE))/(1-2*_xlfn.NORM.DIST(0,$I117/2,$L117,TRUE))*$C117+($J117="Steady Growth")*(AND(BN$4&gt;=$E117,BN$4&lt;=$G117)*((BN$4-$E117+1)/($I117*($I117+1)/2)*$C117))+($J117="custom")*CustomCF!BG117</f>
        <v>0</v>
      </c>
      <c r="BO117" s="19">
        <f>($J117="Bell Curve")*(_xlfn.NORM.DIST(AND(BO$4&gt;=$E117,BO$4&lt;=$G117)*(BO$4-$E117+1),$I117/2,$L117,TRUE)-_xlfn.NORM.DIST(AND(BO$4&gt;=$E117,BO$4&lt;=$G117)*(BN$4-$E117+1),$I117/2,$L117,TRUE))/(1-2*_xlfn.NORM.DIST(0,$I117/2,$L117,TRUE))*$C117+($J117="Steady Growth")*(AND(BO$4&gt;=$E117,BO$4&lt;=$G117)*((BO$4-$E117+1)/($I117*($I117+1)/2)*$C117))+($J117="custom")*CustomCF!BH117</f>
        <v>0</v>
      </c>
      <c r="BP117" s="19">
        <f>($J117="Bell Curve")*(_xlfn.NORM.DIST(AND(BP$4&gt;=$E117,BP$4&lt;=$G117)*(BP$4-$E117+1),$I117/2,$L117,TRUE)-_xlfn.NORM.DIST(AND(BP$4&gt;=$E117,BP$4&lt;=$G117)*(BO$4-$E117+1),$I117/2,$L117,TRUE))/(1-2*_xlfn.NORM.DIST(0,$I117/2,$L117,TRUE))*$C117+($J117="Steady Growth")*(AND(BP$4&gt;=$E117,BP$4&lt;=$G117)*((BP$4-$E117+1)/($I117*($I117+1)/2)*$C117))+($J117="custom")*CustomCF!BI117</f>
        <v>0</v>
      </c>
      <c r="BQ117" s="19">
        <f>($J117="Bell Curve")*(_xlfn.NORM.DIST(AND(BQ$4&gt;=$E117,BQ$4&lt;=$G117)*(BQ$4-$E117+1),$I117/2,$L117,TRUE)-_xlfn.NORM.DIST(AND(BQ$4&gt;=$E117,BQ$4&lt;=$G117)*(BP$4-$E117+1),$I117/2,$L117,TRUE))/(1-2*_xlfn.NORM.DIST(0,$I117/2,$L117,TRUE))*$C117+($J117="Steady Growth")*(AND(BQ$4&gt;=$E117,BQ$4&lt;=$G117)*((BQ$4-$E117+1)/($I117*($I117+1)/2)*$C117))+($J117="custom")*CustomCF!BJ117</f>
        <v>0</v>
      </c>
      <c r="BR117" s="19">
        <f>($J117="Bell Curve")*(_xlfn.NORM.DIST(AND(BR$4&gt;=$E117,BR$4&lt;=$G117)*(BR$4-$E117+1),$I117/2,$L117,TRUE)-_xlfn.NORM.DIST(AND(BR$4&gt;=$E117,BR$4&lt;=$G117)*(BQ$4-$E117+1),$I117/2,$L117,TRUE))/(1-2*_xlfn.NORM.DIST(0,$I117/2,$L117,TRUE))*$C117+($J117="Steady Growth")*(AND(BR$4&gt;=$E117,BR$4&lt;=$G117)*((BR$4-$E117+1)/($I117*($I117+1)/2)*$C117))+($J117="custom")*CustomCF!BK117</f>
        <v>0</v>
      </c>
      <c r="BS117" s="19">
        <f>($J117="Bell Curve")*(_xlfn.NORM.DIST(AND(BS$4&gt;=$E117,BS$4&lt;=$G117)*(BS$4-$E117+1),$I117/2,$L117,TRUE)-_xlfn.NORM.DIST(AND(BS$4&gt;=$E117,BS$4&lt;=$G117)*(BR$4-$E117+1),$I117/2,$L117,TRUE))/(1-2*_xlfn.NORM.DIST(0,$I117/2,$L117,TRUE))*$C117+($J117="Steady Growth")*(AND(BS$4&gt;=$E117,BS$4&lt;=$G117)*((BS$4-$E117+1)/($I117*($I117+1)/2)*$C117))+($J117="custom")*CustomCF!BL117</f>
        <v>0</v>
      </c>
      <c r="BT117" s="19">
        <f>($J117="Bell Curve")*(_xlfn.NORM.DIST(AND(BT$4&gt;=$E117,BT$4&lt;=$G117)*(BT$4-$E117+1),$I117/2,$L117,TRUE)-_xlfn.NORM.DIST(AND(BT$4&gt;=$E117,BT$4&lt;=$G117)*(BS$4-$E117+1),$I117/2,$L117,TRUE))/(1-2*_xlfn.NORM.DIST(0,$I117/2,$L117,TRUE))*$C117+($J117="Steady Growth")*(AND(BT$4&gt;=$E117,BT$4&lt;=$G117)*((BT$4-$E117+1)/($I117*($I117+1)/2)*$C117))+($J117="custom")*CustomCF!BM117</f>
        <v>0</v>
      </c>
      <c r="BU117" s="19">
        <f>($J117="Bell Curve")*(_xlfn.NORM.DIST(AND(BU$4&gt;=$E117,BU$4&lt;=$G117)*(BU$4-$E117+1),$I117/2,$L117,TRUE)-_xlfn.NORM.DIST(AND(BU$4&gt;=$E117,BU$4&lt;=$G117)*(BT$4-$E117+1),$I117/2,$L117,TRUE))/(1-2*_xlfn.NORM.DIST(0,$I117/2,$L117,TRUE))*$C117+($J117="Steady Growth")*(AND(BU$4&gt;=$E117,BU$4&lt;=$G117)*((BU$4-$E117+1)/($I117*($I117+1)/2)*$C117))+($J117="custom")*CustomCF!BN117</f>
        <v>0</v>
      </c>
      <c r="BV117" s="19">
        <f>($J117="Bell Curve")*(_xlfn.NORM.DIST(AND(BV$4&gt;=$E117,BV$4&lt;=$G117)*(BV$4-$E117+1),$I117/2,$L117,TRUE)-_xlfn.NORM.DIST(AND(BV$4&gt;=$E117,BV$4&lt;=$G117)*(BU$4-$E117+1),$I117/2,$L117,TRUE))/(1-2*_xlfn.NORM.DIST(0,$I117/2,$L117,TRUE))*$C117+($J117="Steady Growth")*(AND(BV$4&gt;=$E117,BV$4&lt;=$G117)*((BV$4-$E117+1)/($I117*($I117+1)/2)*$C117))+($J117="custom")*CustomCF!BO117</f>
        <v>0</v>
      </c>
      <c r="BW117" s="19">
        <f>($J117="Bell Curve")*(_xlfn.NORM.DIST(AND(BW$4&gt;=$E117,BW$4&lt;=$G117)*(BW$4-$E117+1),$I117/2,$L117,TRUE)-_xlfn.NORM.DIST(AND(BW$4&gt;=$E117,BW$4&lt;=$G117)*(BV$4-$E117+1),$I117/2,$L117,TRUE))/(1-2*_xlfn.NORM.DIST(0,$I117/2,$L117,TRUE))*$C117+($J117="Steady Growth")*(AND(BW$4&gt;=$E117,BW$4&lt;=$G117)*((BW$4-$E117+1)/($I117*($I117+1)/2)*$C117))+($J117="custom")*CustomCF!BP117</f>
        <v>0</v>
      </c>
      <c r="BX117" s="19">
        <f>($J117="Bell Curve")*(_xlfn.NORM.DIST(AND(BX$4&gt;=$E117,BX$4&lt;=$G117)*(BX$4-$E117+1),$I117/2,$L117,TRUE)-_xlfn.NORM.DIST(AND(BX$4&gt;=$E117,BX$4&lt;=$G117)*(BW$4-$E117+1),$I117/2,$L117,TRUE))/(1-2*_xlfn.NORM.DIST(0,$I117/2,$L117,TRUE))*$C117+($J117="Steady Growth")*(AND(BX$4&gt;=$E117,BX$4&lt;=$G117)*((BX$4-$E117+1)/($I117*($I117+1)/2)*$C117))+($J117="custom")*CustomCF!BQ117</f>
        <v>0</v>
      </c>
      <c r="BY117" s="19">
        <f>($J117="Bell Curve")*(_xlfn.NORM.DIST(AND(BY$4&gt;=$E117,BY$4&lt;=$G117)*(BY$4-$E117+1),$I117/2,$L117,TRUE)-_xlfn.NORM.DIST(AND(BY$4&gt;=$E117,BY$4&lt;=$G117)*(BX$4-$E117+1),$I117/2,$L117,TRUE))/(1-2*_xlfn.NORM.DIST(0,$I117/2,$L117,TRUE))*$C117+($J117="Steady Growth")*(AND(BY$4&gt;=$E117,BY$4&lt;=$G117)*((BY$4-$E117+1)/($I117*($I117+1)/2)*$C117))+($J117="custom")*CustomCF!BR117</f>
        <v>0</v>
      </c>
      <c r="BZ117" s="19">
        <f>($J117="Bell Curve")*(_xlfn.NORM.DIST(AND(BZ$4&gt;=$E117,BZ$4&lt;=$G117)*(BZ$4-$E117+1),$I117/2,$L117,TRUE)-_xlfn.NORM.DIST(AND(BZ$4&gt;=$E117,BZ$4&lt;=$G117)*(BY$4-$E117+1),$I117/2,$L117,TRUE))/(1-2*_xlfn.NORM.DIST(0,$I117/2,$L117,TRUE))*$C117+($J117="Steady Growth")*(AND(BZ$4&gt;=$E117,BZ$4&lt;=$G117)*((BZ$4-$E117+1)/($I117*($I117+1)/2)*$C117))+($J117="custom")*CustomCF!BS117</f>
        <v>0</v>
      </c>
      <c r="CA117" s="19">
        <f>($J117="Bell Curve")*(_xlfn.NORM.DIST(AND(CA$4&gt;=$E117,CA$4&lt;=$G117)*(CA$4-$E117+1),$I117/2,$L117,TRUE)-_xlfn.NORM.DIST(AND(CA$4&gt;=$E117,CA$4&lt;=$G117)*(BZ$4-$E117+1),$I117/2,$L117,TRUE))/(1-2*_xlfn.NORM.DIST(0,$I117/2,$L117,TRUE))*$C117+($J117="Steady Growth")*(AND(CA$4&gt;=$E117,CA$4&lt;=$G117)*((CA$4-$E117+1)/($I117*($I117+1)/2)*$C117))+($J117="custom")*CustomCF!BT117</f>
        <v>0</v>
      </c>
      <c r="CB117" s="19">
        <f>($J117="Bell Curve")*(_xlfn.NORM.DIST(AND(CB$4&gt;=$E117,CB$4&lt;=$G117)*(CB$4-$E117+1),$I117/2,$L117,TRUE)-_xlfn.NORM.DIST(AND(CB$4&gt;=$E117,CB$4&lt;=$G117)*(CA$4-$E117+1),$I117/2,$L117,TRUE))/(1-2*_xlfn.NORM.DIST(0,$I117/2,$L117,TRUE))*$C117+($J117="Steady Growth")*(AND(CB$4&gt;=$E117,CB$4&lt;=$G117)*((CB$4-$E117+1)/($I117*($I117+1)/2)*$C117))+($J117="custom")*CustomCF!BU117</f>
        <v>0</v>
      </c>
      <c r="CC117" s="19">
        <f>($J117="Bell Curve")*(_xlfn.NORM.DIST(AND(CC$4&gt;=$E117,CC$4&lt;=$G117)*(CC$4-$E117+1),$I117/2,$L117,TRUE)-_xlfn.NORM.DIST(AND(CC$4&gt;=$E117,CC$4&lt;=$G117)*(CB$4-$E117+1),$I117/2,$L117,TRUE))/(1-2*_xlfn.NORM.DIST(0,$I117/2,$L117,TRUE))*$C117+($J117="Steady Growth")*(AND(CC$4&gt;=$E117,CC$4&lt;=$G117)*((CC$4-$E117+1)/($I117*($I117+1)/2)*$C117))+($J117="custom")*CustomCF!BV117</f>
        <v>0</v>
      </c>
      <c r="CD117" s="19">
        <f>($J117="Bell Curve")*(_xlfn.NORM.DIST(AND(CD$4&gt;=$E117,CD$4&lt;=$G117)*(CD$4-$E117+1),$I117/2,$L117,TRUE)-_xlfn.NORM.DIST(AND(CD$4&gt;=$E117,CD$4&lt;=$G117)*(CC$4-$E117+1),$I117/2,$L117,TRUE))/(1-2*_xlfn.NORM.DIST(0,$I117/2,$L117,TRUE))*$C117+($J117="Steady Growth")*(AND(CD$4&gt;=$E117,CD$4&lt;=$G117)*((CD$4-$E117+1)/($I117*($I117+1)/2)*$C117))+($J117="custom")*CustomCF!BW117</f>
        <v>0</v>
      </c>
      <c r="CE117" s="19">
        <f>($J117="Bell Curve")*(_xlfn.NORM.DIST(AND(CE$4&gt;=$E117,CE$4&lt;=$G117)*(CE$4-$E117+1),$I117/2,$L117,TRUE)-_xlfn.NORM.DIST(AND(CE$4&gt;=$E117,CE$4&lt;=$G117)*(CD$4-$E117+1),$I117/2,$L117,TRUE))/(1-2*_xlfn.NORM.DIST(0,$I117/2,$L117,TRUE))*$C117+($J117="Steady Growth")*(AND(CE$4&gt;=$E117,CE$4&lt;=$G117)*((CE$4-$E117+1)/($I117*($I117+1)/2)*$C117))+($J117="custom")*CustomCF!BX117</f>
        <v>0</v>
      </c>
      <c r="CF117" s="19">
        <f>($J117="Bell Curve")*(_xlfn.NORM.DIST(AND(CF$4&gt;=$E117,CF$4&lt;=$G117)*(CF$4-$E117+1),$I117/2,$L117,TRUE)-_xlfn.NORM.DIST(AND(CF$4&gt;=$E117,CF$4&lt;=$G117)*(CE$4-$E117+1),$I117/2,$L117,TRUE))/(1-2*_xlfn.NORM.DIST(0,$I117/2,$L117,TRUE))*$C117+($J117="Steady Growth")*(AND(CF$4&gt;=$E117,CF$4&lt;=$G117)*((CF$4-$E117+1)/($I117*($I117+1)/2)*$C117))+($J117="custom")*CustomCF!BY117</f>
        <v>0</v>
      </c>
      <c r="CG117" s="19">
        <f>($J117="Bell Curve")*(_xlfn.NORM.DIST(AND(CG$4&gt;=$E117,CG$4&lt;=$G117)*(CG$4-$E117+1),$I117/2,$L117,TRUE)-_xlfn.NORM.DIST(AND(CG$4&gt;=$E117,CG$4&lt;=$G117)*(CF$4-$E117+1),$I117/2,$L117,TRUE))/(1-2*_xlfn.NORM.DIST(0,$I117/2,$L117,TRUE))*$C117+($J117="Steady Growth")*(AND(CG$4&gt;=$E117,CG$4&lt;=$G117)*((CG$4-$E117+1)/($I117*($I117+1)/2)*$C117))+($J117="custom")*CustomCF!BZ117</f>
        <v>0</v>
      </c>
      <c r="CH117" s="19">
        <f>($J117="Bell Curve")*(_xlfn.NORM.DIST(AND(CH$4&gt;=$E117,CH$4&lt;=$G117)*(CH$4-$E117+1),$I117/2,$L117,TRUE)-_xlfn.NORM.DIST(AND(CH$4&gt;=$E117,CH$4&lt;=$G117)*(CG$4-$E117+1),$I117/2,$L117,TRUE))/(1-2*_xlfn.NORM.DIST(0,$I117/2,$L117,TRUE))*$C117+($J117="Steady Growth")*(AND(CH$4&gt;=$E117,CH$4&lt;=$G117)*((CH$4-$E117+1)/($I117*($I117+1)/2)*$C117))+($J117="custom")*CustomCF!CA117</f>
        <v>0</v>
      </c>
      <c r="CI117" s="19">
        <f>($J117="Bell Curve")*(_xlfn.NORM.DIST(AND(CI$4&gt;=$E117,CI$4&lt;=$G117)*(CI$4-$E117+1),$I117/2,$L117,TRUE)-_xlfn.NORM.DIST(AND(CI$4&gt;=$E117,CI$4&lt;=$G117)*(CH$4-$E117+1),$I117/2,$L117,TRUE))/(1-2*_xlfn.NORM.DIST(0,$I117/2,$L117,TRUE))*$C117+($J117="Steady Growth")*(AND(CI$4&gt;=$E117,CI$4&lt;=$G117)*((CI$4-$E117+1)/($I117*($I117+1)/2)*$C117))+($J117="custom")*CustomCF!CB117</f>
        <v>0</v>
      </c>
      <c r="CJ117" s="19">
        <f>($J117="Bell Curve")*(_xlfn.NORM.DIST(AND(CJ$4&gt;=$E117,CJ$4&lt;=$G117)*(CJ$4-$E117+1),$I117/2,$L117,TRUE)-_xlfn.NORM.DIST(AND(CJ$4&gt;=$E117,CJ$4&lt;=$G117)*(CI$4-$E117+1),$I117/2,$L117,TRUE))/(1-2*_xlfn.NORM.DIST(0,$I117/2,$L117,TRUE))*$C117+($J117="Steady Growth")*(AND(CJ$4&gt;=$E117,CJ$4&lt;=$G117)*((CJ$4-$E117+1)/($I117*($I117+1)/2)*$C117))+($J117="custom")*CustomCF!CC117</f>
        <v>0</v>
      </c>
      <c r="CK117" s="19">
        <f>($J117="Bell Curve")*(_xlfn.NORM.DIST(AND(CK$4&gt;=$E117,CK$4&lt;=$G117)*(CK$4-$E117+1),$I117/2,$L117,TRUE)-_xlfn.NORM.DIST(AND(CK$4&gt;=$E117,CK$4&lt;=$G117)*(CJ$4-$E117+1),$I117/2,$L117,TRUE))/(1-2*_xlfn.NORM.DIST(0,$I117/2,$L117,TRUE))*$C117+($J117="Steady Growth")*(AND(CK$4&gt;=$E117,CK$4&lt;=$G117)*((CK$4-$E117+1)/($I117*($I117+1)/2)*$C117))+($J117="custom")*CustomCF!CD117</f>
        <v>0</v>
      </c>
      <c r="CL117" s="19">
        <f>($J117="Bell Curve")*(_xlfn.NORM.DIST(AND(CL$4&gt;=$E117,CL$4&lt;=$G117)*(CL$4-$E117+1),$I117/2,$L117,TRUE)-_xlfn.NORM.DIST(AND(CL$4&gt;=$E117,CL$4&lt;=$G117)*(CK$4-$E117+1),$I117/2,$L117,TRUE))/(1-2*_xlfn.NORM.DIST(0,$I117/2,$L117,TRUE))*$C117+($J117="Steady Growth")*(AND(CL$4&gt;=$E117,CL$4&lt;=$G117)*((CL$4-$E117+1)/($I117*($I117+1)/2)*$C117))+($J117="custom")*CustomCF!CE117</f>
        <v>0</v>
      </c>
      <c r="CM117" s="19">
        <f>($J117="Bell Curve")*(_xlfn.NORM.DIST(AND(CM$4&gt;=$E117,CM$4&lt;=$G117)*(CM$4-$E117+1),$I117/2,$L117,TRUE)-_xlfn.NORM.DIST(AND(CM$4&gt;=$E117,CM$4&lt;=$G117)*(CL$4-$E117+1),$I117/2,$L117,TRUE))/(1-2*_xlfn.NORM.DIST(0,$I117/2,$L117,TRUE))*$C117+($J117="Steady Growth")*(AND(CM$4&gt;=$E117,CM$4&lt;=$G117)*((CM$4-$E117+1)/($I117*($I117+1)/2)*$C117))+($J117="custom")*CustomCF!CF117</f>
        <v>0</v>
      </c>
      <c r="CN117" s="19">
        <f>($J117="Bell Curve")*(_xlfn.NORM.DIST(AND(CN$4&gt;=$E117,CN$4&lt;=$G117)*(CN$4-$E117+1),$I117/2,$L117,TRUE)-_xlfn.NORM.DIST(AND(CN$4&gt;=$E117,CN$4&lt;=$G117)*(CM$4-$E117+1),$I117/2,$L117,TRUE))/(1-2*_xlfn.NORM.DIST(0,$I117/2,$L117,TRUE))*$C117+($J117="Steady Growth")*(AND(CN$4&gt;=$E117,CN$4&lt;=$G117)*((CN$4-$E117+1)/($I117*($I117+1)/2)*$C117))+($J117="custom")*CustomCF!CG117</f>
        <v>0</v>
      </c>
      <c r="CO117" s="19">
        <f>($J117="Bell Curve")*(_xlfn.NORM.DIST(AND(CO$4&gt;=$E117,CO$4&lt;=$G117)*(CO$4-$E117+1),$I117/2,$L117,TRUE)-_xlfn.NORM.DIST(AND(CO$4&gt;=$E117,CO$4&lt;=$G117)*(CN$4-$E117+1),$I117/2,$L117,TRUE))/(1-2*_xlfn.NORM.DIST(0,$I117/2,$L117,TRUE))*$C117+($J117="Steady Growth")*(AND(CO$4&gt;=$E117,CO$4&lt;=$G117)*((CO$4-$E117+1)/($I117*($I117+1)/2)*$C117))+($J117="custom")*CustomCF!CH117</f>
        <v>0</v>
      </c>
      <c r="CP117" s="19">
        <f>($J117="Bell Curve")*(_xlfn.NORM.DIST(AND(CP$4&gt;=$E117,CP$4&lt;=$G117)*(CP$4-$E117+1),$I117/2,$L117,TRUE)-_xlfn.NORM.DIST(AND(CP$4&gt;=$E117,CP$4&lt;=$G117)*(CO$4-$E117+1),$I117/2,$L117,TRUE))/(1-2*_xlfn.NORM.DIST(0,$I117/2,$L117,TRUE))*$C117+($J117="Steady Growth")*(AND(CP$4&gt;=$E117,CP$4&lt;=$G117)*((CP$4-$E117+1)/($I117*($I117+1)/2)*$C117))+($J117="custom")*CustomCF!CI117</f>
        <v>0</v>
      </c>
      <c r="CQ117" s="19">
        <f>($J117="Bell Curve")*(_xlfn.NORM.DIST(AND(CQ$4&gt;=$E117,CQ$4&lt;=$G117)*(CQ$4-$E117+1),$I117/2,$L117,TRUE)-_xlfn.NORM.DIST(AND(CQ$4&gt;=$E117,CQ$4&lt;=$G117)*(CP$4-$E117+1),$I117/2,$L117,TRUE))/(1-2*_xlfn.NORM.DIST(0,$I117/2,$L117,TRUE))*$C117+($J117="Steady Growth")*(AND(CQ$4&gt;=$E117,CQ$4&lt;=$G117)*((CQ$4-$E117+1)/($I117*($I117+1)/2)*$C117))+($J117="custom")*CustomCF!CJ117</f>
        <v>0</v>
      </c>
      <c r="CR117" s="19">
        <f>($J117="Bell Curve")*(_xlfn.NORM.DIST(AND(CR$4&gt;=$E117,CR$4&lt;=$G117)*(CR$4-$E117+1),$I117/2,$L117,TRUE)-_xlfn.NORM.DIST(AND(CR$4&gt;=$E117,CR$4&lt;=$G117)*(CQ$4-$E117+1),$I117/2,$L117,TRUE))/(1-2*_xlfn.NORM.DIST(0,$I117/2,$L117,TRUE))*$C117+($J117="Steady Growth")*(AND(CR$4&gt;=$E117,CR$4&lt;=$G117)*((CR$4-$E117+1)/($I117*($I117+1)/2)*$C117))+($J117="custom")*CustomCF!CK117</f>
        <v>0</v>
      </c>
      <c r="CS117" s="19">
        <f>($J117="Bell Curve")*(_xlfn.NORM.DIST(AND(CS$4&gt;=$E117,CS$4&lt;=$G117)*(CS$4-$E117+1),$I117/2,$L117,TRUE)-_xlfn.NORM.DIST(AND(CS$4&gt;=$E117,CS$4&lt;=$G117)*(CR$4-$E117+1),$I117/2,$L117,TRUE))/(1-2*_xlfn.NORM.DIST(0,$I117/2,$L117,TRUE))*$C117+($J117="Steady Growth")*(AND(CS$4&gt;=$E117,CS$4&lt;=$G117)*((CS$4-$E117+1)/($I117*($I117+1)/2)*$C117))+($J117="custom")*CustomCF!CL117</f>
        <v>0</v>
      </c>
      <c r="CT117" s="19">
        <f>($J117="Bell Curve")*(_xlfn.NORM.DIST(AND(CT$4&gt;=$E117,CT$4&lt;=$G117)*(CT$4-$E117+1),$I117/2,$L117,TRUE)-_xlfn.NORM.DIST(AND(CT$4&gt;=$E117,CT$4&lt;=$G117)*(CS$4-$E117+1),$I117/2,$L117,TRUE))/(1-2*_xlfn.NORM.DIST(0,$I117/2,$L117,TRUE))*$C117+($J117="Steady Growth")*(AND(CT$4&gt;=$E117,CT$4&lt;=$G117)*((CT$4-$E117+1)/($I117*($I117+1)/2)*$C117))+($J117="custom")*CustomCF!CM117</f>
        <v>0</v>
      </c>
      <c r="CU117" s="19">
        <f>($J117="Bell Curve")*(_xlfn.NORM.DIST(AND(CU$4&gt;=$E117,CU$4&lt;=$G117)*(CU$4-$E117+1),$I117/2,$L117,TRUE)-_xlfn.NORM.DIST(AND(CU$4&gt;=$E117,CU$4&lt;=$G117)*(CT$4-$E117+1),$I117/2,$L117,TRUE))/(1-2*_xlfn.NORM.DIST(0,$I117/2,$L117,TRUE))*$C117+($J117="Steady Growth")*(AND(CU$4&gt;=$E117,CU$4&lt;=$G117)*((CU$4-$E117+1)/($I117*($I117+1)/2)*$C117))+($J117="custom")*CustomCF!CN117</f>
        <v>0</v>
      </c>
      <c r="CV117" s="19">
        <f>($J117="Bell Curve")*(_xlfn.NORM.DIST(AND(CV$4&gt;=$E117,CV$4&lt;=$G117)*(CV$4-$E117+1),$I117/2,$L117,TRUE)-_xlfn.NORM.DIST(AND(CV$4&gt;=$E117,CV$4&lt;=$G117)*(CU$4-$E117+1),$I117/2,$L117,TRUE))/(1-2*_xlfn.NORM.DIST(0,$I117/2,$L117,TRUE))*$C117+($J117="Steady Growth")*(AND(CV$4&gt;=$E117,CV$4&lt;=$G117)*((CV$4-$E117+1)/($I117*($I117+1)/2)*$C117))+($J117="custom")*CustomCF!CO117</f>
        <v>0</v>
      </c>
      <c r="CW117" s="19">
        <f>($J117="Bell Curve")*(_xlfn.NORM.DIST(AND(CW$4&gt;=$E117,CW$4&lt;=$G117)*(CW$4-$E117+1),$I117/2,$L117,TRUE)-_xlfn.NORM.DIST(AND(CW$4&gt;=$E117,CW$4&lt;=$G117)*(CV$4-$E117+1),$I117/2,$L117,TRUE))/(1-2*_xlfn.NORM.DIST(0,$I117/2,$L117,TRUE))*$C117+($J117="Steady Growth")*(AND(CW$4&gt;=$E117,CW$4&lt;=$G117)*((CW$4-$E117+1)/($I117*($I117+1)/2)*$C117))+($J117="custom")*CustomCF!CP117</f>
        <v>0</v>
      </c>
      <c r="CX117" s="19">
        <f>($J117="Bell Curve")*(_xlfn.NORM.DIST(AND(CX$4&gt;=$E117,CX$4&lt;=$G117)*(CX$4-$E117+1),$I117/2,$L117,TRUE)-_xlfn.NORM.DIST(AND(CX$4&gt;=$E117,CX$4&lt;=$G117)*(CW$4-$E117+1),$I117/2,$L117,TRUE))/(1-2*_xlfn.NORM.DIST(0,$I117/2,$L117,TRUE))*$C117+($J117="Steady Growth")*(AND(CX$4&gt;=$E117,CX$4&lt;=$G117)*((CX$4-$E117+1)/($I117*($I117+1)/2)*$C117))+($J117="custom")*CustomCF!CQ117</f>
        <v>0</v>
      </c>
      <c r="CY117" s="19">
        <f>($J117="Bell Curve")*(_xlfn.NORM.DIST(AND(CY$4&gt;=$E117,CY$4&lt;=$G117)*(CY$4-$E117+1),$I117/2,$L117,TRUE)-_xlfn.NORM.DIST(AND(CY$4&gt;=$E117,CY$4&lt;=$G117)*(CX$4-$E117+1),$I117/2,$L117,TRUE))/(1-2*_xlfn.NORM.DIST(0,$I117/2,$L117,TRUE))*$C117+($J117="Steady Growth")*(AND(CY$4&gt;=$E117,CY$4&lt;=$G117)*((CY$4-$E117+1)/($I117*($I117+1)/2)*$C117))+($J117="custom")*CustomCF!CR117</f>
        <v>0</v>
      </c>
      <c r="CZ117" s="19">
        <f>($J117="Bell Curve")*(_xlfn.NORM.DIST(AND(CZ$4&gt;=$E117,CZ$4&lt;=$G117)*(CZ$4-$E117+1),$I117/2,$L117,TRUE)-_xlfn.NORM.DIST(AND(CZ$4&gt;=$E117,CZ$4&lt;=$G117)*(CY$4-$E117+1),$I117/2,$L117,TRUE))/(1-2*_xlfn.NORM.DIST(0,$I117/2,$L117,TRUE))*$C117+($J117="Steady Growth")*(AND(CZ$4&gt;=$E117,CZ$4&lt;=$G117)*((CZ$4-$E117+1)/($I117*($I117+1)/2)*$C117))+($J117="custom")*CustomCF!CS117</f>
        <v>0</v>
      </c>
      <c r="DA117" s="19">
        <f>($J117="Bell Curve")*(_xlfn.NORM.DIST(AND(DA$4&gt;=$E117,DA$4&lt;=$G117)*(DA$4-$E117+1),$I117/2,$L117,TRUE)-_xlfn.NORM.DIST(AND(DA$4&gt;=$E117,DA$4&lt;=$G117)*(CZ$4-$E117+1),$I117/2,$L117,TRUE))/(1-2*_xlfn.NORM.DIST(0,$I117/2,$L117,TRUE))*$C117+($J117="Steady Growth")*(AND(DA$4&gt;=$E117,DA$4&lt;=$G117)*((DA$4-$E117+1)/($I117*($I117+1)/2)*$C117))+($J117="custom")*CustomCF!CT117</f>
        <v>0</v>
      </c>
      <c r="DB117" s="19">
        <f>($J117="Bell Curve")*(_xlfn.NORM.DIST(AND(DB$4&gt;=$E117,DB$4&lt;=$G117)*(DB$4-$E117+1),$I117/2,$L117,TRUE)-_xlfn.NORM.DIST(AND(DB$4&gt;=$E117,DB$4&lt;=$G117)*(DA$4-$E117+1),$I117/2,$L117,TRUE))/(1-2*_xlfn.NORM.DIST(0,$I117/2,$L117,TRUE))*$C117+($J117="Steady Growth")*(AND(DB$4&gt;=$E117,DB$4&lt;=$G117)*((DB$4-$E117+1)/($I117*($I117+1)/2)*$C117))+($J117="custom")*CustomCF!CU117</f>
        <v>0</v>
      </c>
      <c r="DC117" s="19">
        <f>($J117="Bell Curve")*(_xlfn.NORM.DIST(AND(DC$4&gt;=$E117,DC$4&lt;=$G117)*(DC$4-$E117+1),$I117/2,$L117,TRUE)-_xlfn.NORM.DIST(AND(DC$4&gt;=$E117,DC$4&lt;=$G117)*(DB$4-$E117+1),$I117/2,$L117,TRUE))/(1-2*_xlfn.NORM.DIST(0,$I117/2,$L117,TRUE))*$C117+($J117="Steady Growth")*(AND(DC$4&gt;=$E117,DC$4&lt;=$G117)*((DC$4-$E117+1)/($I117*($I117+1)/2)*$C117))+($J117="custom")*CustomCF!CV117</f>
        <v>0</v>
      </c>
      <c r="DD117" s="19">
        <f>($J117="Bell Curve")*(_xlfn.NORM.DIST(AND(DD$4&gt;=$E117,DD$4&lt;=$G117)*(DD$4-$E117+1),$I117/2,$L117,TRUE)-_xlfn.NORM.DIST(AND(DD$4&gt;=$E117,DD$4&lt;=$G117)*(DC$4-$E117+1),$I117/2,$L117,TRUE))/(1-2*_xlfn.NORM.DIST(0,$I117/2,$L117,TRUE))*$C117+($J117="Steady Growth")*(AND(DD$4&gt;=$E117,DD$4&lt;=$G117)*((DD$4-$E117+1)/($I117*($I117+1)/2)*$C117))+($J117="custom")*CustomCF!CW117</f>
        <v>0</v>
      </c>
      <c r="DE117" s="19">
        <f>($J117="Bell Curve")*(_xlfn.NORM.DIST(AND(DE$4&gt;=$E117,DE$4&lt;=$G117)*(DE$4-$E117+1),$I117/2,$L117,TRUE)-_xlfn.NORM.DIST(AND(DE$4&gt;=$E117,DE$4&lt;=$G117)*(DD$4-$E117+1),$I117/2,$L117,TRUE))/(1-2*_xlfn.NORM.DIST(0,$I117/2,$L117,TRUE))*$C117+($J117="Steady Growth")*(AND(DE$4&gt;=$E117,DE$4&lt;=$G117)*((DE$4-$E117+1)/($I117*($I117+1)/2)*$C117))+($J117="custom")*CustomCF!CX117</f>
        <v>0</v>
      </c>
      <c r="DF117" s="19">
        <f>($J117="Bell Curve")*(_xlfn.NORM.DIST(AND(DF$4&gt;=$E117,DF$4&lt;=$G117)*(DF$4-$E117+1),$I117/2,$L117,TRUE)-_xlfn.NORM.DIST(AND(DF$4&gt;=$E117,DF$4&lt;=$G117)*(DE$4-$E117+1),$I117/2,$L117,TRUE))/(1-2*_xlfn.NORM.DIST(0,$I117/2,$L117,TRUE))*$C117+($J117="Steady Growth")*(AND(DF$4&gt;=$E117,DF$4&lt;=$G117)*((DF$4-$E117+1)/($I117*($I117+1)/2)*$C117))+($J117="custom")*CustomCF!CY117</f>
        <v>0</v>
      </c>
      <c r="DG117" s="19">
        <f>($J117="Bell Curve")*(_xlfn.NORM.DIST(AND(DG$4&gt;=$E117,DG$4&lt;=$G117)*(DG$4-$E117+1),$I117/2,$L117,TRUE)-_xlfn.NORM.DIST(AND(DG$4&gt;=$E117,DG$4&lt;=$G117)*(DF$4-$E117+1),$I117/2,$L117,TRUE))/(1-2*_xlfn.NORM.DIST(0,$I117/2,$L117,TRUE))*$C117+($J117="Steady Growth")*(AND(DG$4&gt;=$E117,DG$4&lt;=$G117)*((DG$4-$E117+1)/($I117*($I117+1)/2)*$C117))+($J117="custom")*CustomCF!CZ117</f>
        <v>0</v>
      </c>
      <c r="DH117" s="19">
        <f>($J117="Bell Curve")*(_xlfn.NORM.DIST(AND(DH$4&gt;=$E117,DH$4&lt;=$G117)*(DH$4-$E117+1),$I117/2,$L117,TRUE)-_xlfn.NORM.DIST(AND(DH$4&gt;=$E117,DH$4&lt;=$G117)*(DG$4-$E117+1),$I117/2,$L117,TRUE))/(1-2*_xlfn.NORM.DIST(0,$I117/2,$L117,TRUE))*$C117+($J117="Steady Growth")*(AND(DH$4&gt;=$E117,DH$4&lt;=$G117)*((DH$4-$E117+1)/($I117*($I117+1)/2)*$C117))+($J117="custom")*CustomCF!DA117</f>
        <v>0</v>
      </c>
      <c r="DI117" s="19">
        <f>($J117="Bell Curve")*(_xlfn.NORM.DIST(AND(DI$4&gt;=$E117,DI$4&lt;=$G117)*(DI$4-$E117+1),$I117/2,$L117,TRUE)-_xlfn.NORM.DIST(AND(DI$4&gt;=$E117,DI$4&lt;=$G117)*(DH$4-$E117+1),$I117/2,$L117,TRUE))/(1-2*_xlfn.NORM.DIST(0,$I117/2,$L117,TRUE))*$C117+($J117="Steady Growth")*(AND(DI$4&gt;=$E117,DI$4&lt;=$G117)*((DI$4-$E117+1)/($I117*($I117+1)/2)*$C117))+($J117="custom")*CustomCF!DB117</f>
        <v>0</v>
      </c>
      <c r="DJ117" s="19">
        <f>($J117="Bell Curve")*(_xlfn.NORM.DIST(AND(DJ$4&gt;=$E117,DJ$4&lt;=$G117)*(DJ$4-$E117+1),$I117/2,$L117,TRUE)-_xlfn.NORM.DIST(AND(DJ$4&gt;=$E117,DJ$4&lt;=$G117)*(DI$4-$E117+1),$I117/2,$L117,TRUE))/(1-2*_xlfn.NORM.DIST(0,$I117/2,$L117,TRUE))*$C117+($J117="Steady Growth")*(AND(DJ$4&gt;=$E117,DJ$4&lt;=$G117)*((DJ$4-$E117+1)/($I117*($I117+1)/2)*$C117))+($J117="custom")*CustomCF!DC117</f>
        <v>0</v>
      </c>
      <c r="DK117" s="19">
        <f>($J117="Bell Curve")*(_xlfn.NORM.DIST(AND(DK$4&gt;=$E117,DK$4&lt;=$G117)*(DK$4-$E117+1),$I117/2,$L117,TRUE)-_xlfn.NORM.DIST(AND(DK$4&gt;=$E117,DK$4&lt;=$G117)*(DJ$4-$E117+1),$I117/2,$L117,TRUE))/(1-2*_xlfn.NORM.DIST(0,$I117/2,$L117,TRUE))*$C117+($J117="Steady Growth")*(AND(DK$4&gt;=$E117,DK$4&lt;=$G117)*((DK$4-$E117+1)/($I117*($I117+1)/2)*$C117))+($J117="custom")*CustomCF!DD117</f>
        <v>0</v>
      </c>
      <c r="DL117" s="19">
        <f>($J117="Bell Curve")*(_xlfn.NORM.DIST(AND(DL$4&gt;=$E117,DL$4&lt;=$G117)*(DL$4-$E117+1),$I117/2,$L117,TRUE)-_xlfn.NORM.DIST(AND(DL$4&gt;=$E117,DL$4&lt;=$G117)*(DK$4-$E117+1),$I117/2,$L117,TRUE))/(1-2*_xlfn.NORM.DIST(0,$I117/2,$L117,TRUE))*$C117+($J117="Steady Growth")*(AND(DL$4&gt;=$E117,DL$4&lt;=$G117)*((DL$4-$E117+1)/($I117*($I117+1)/2)*$C117))+($J117="custom")*CustomCF!DE117</f>
        <v>0</v>
      </c>
      <c r="DM117" s="19">
        <f>($J117="Bell Curve")*(_xlfn.NORM.DIST(AND(DM$4&gt;=$E117,DM$4&lt;=$G117)*(DM$4-$E117+1),$I117/2,$L117,TRUE)-_xlfn.NORM.DIST(AND(DM$4&gt;=$E117,DM$4&lt;=$G117)*(DL$4-$E117+1),$I117/2,$L117,TRUE))/(1-2*_xlfn.NORM.DIST(0,$I117/2,$L117,TRUE))*$C117+($J117="Steady Growth")*(AND(DM$4&gt;=$E117,DM$4&lt;=$G117)*((DM$4-$E117+1)/($I117*($I117+1)/2)*$C117))+($J117="custom")*CustomCF!DF117</f>
        <v>0</v>
      </c>
      <c r="DN117" s="19">
        <f>($J117="Bell Curve")*(_xlfn.NORM.DIST(AND(DN$4&gt;=$E117,DN$4&lt;=$G117)*(DN$4-$E117+1),$I117/2,$L117,TRUE)-_xlfn.NORM.DIST(AND(DN$4&gt;=$E117,DN$4&lt;=$G117)*(DM$4-$E117+1),$I117/2,$L117,TRUE))/(1-2*_xlfn.NORM.DIST(0,$I117/2,$L117,TRUE))*$C117+($J117="Steady Growth")*(AND(DN$4&gt;=$E117,DN$4&lt;=$G117)*((DN$4-$E117+1)/($I117*($I117+1)/2)*$C117))+($J117="custom")*CustomCF!DG117</f>
        <v>0</v>
      </c>
      <c r="DO117" s="19">
        <f>($J117="Bell Curve")*(_xlfn.NORM.DIST(AND(DO$4&gt;=$E117,DO$4&lt;=$G117)*(DO$4-$E117+1),$I117/2,$L117,TRUE)-_xlfn.NORM.DIST(AND(DO$4&gt;=$E117,DO$4&lt;=$G117)*(DN$4-$E117+1),$I117/2,$L117,TRUE))/(1-2*_xlfn.NORM.DIST(0,$I117/2,$L117,TRUE))*$C117+($J117="Steady Growth")*(AND(DO$4&gt;=$E117,DO$4&lt;=$G117)*((DO$4-$E117+1)/($I117*($I117+1)/2)*$C117))+($J117="custom")*CustomCF!DH117</f>
        <v>0</v>
      </c>
      <c r="DP117" s="19">
        <f>($J117="Bell Curve")*(_xlfn.NORM.DIST(AND(DP$4&gt;=$E117,DP$4&lt;=$G117)*(DP$4-$E117+1),$I117/2,$L117,TRUE)-_xlfn.NORM.DIST(AND(DP$4&gt;=$E117,DP$4&lt;=$G117)*(DO$4-$E117+1),$I117/2,$L117,TRUE))/(1-2*_xlfn.NORM.DIST(0,$I117/2,$L117,TRUE))*$C117+($J117="Steady Growth")*(AND(DP$4&gt;=$E117,DP$4&lt;=$G117)*((DP$4-$E117+1)/($I117*($I117+1)/2)*$C117))+($J117="custom")*CustomCF!DI117</f>
        <v>0</v>
      </c>
      <c r="DQ117" s="19">
        <f>($J117="Bell Curve")*(_xlfn.NORM.DIST(AND(DQ$4&gt;=$E117,DQ$4&lt;=$G117)*(DQ$4-$E117+1),$I117/2,$L117,TRUE)-_xlfn.NORM.DIST(AND(DQ$4&gt;=$E117,DQ$4&lt;=$G117)*(DP$4-$E117+1),$I117/2,$L117,TRUE))/(1-2*_xlfn.NORM.DIST(0,$I117/2,$L117,TRUE))*$C117+($J117="Steady Growth")*(AND(DQ$4&gt;=$E117,DQ$4&lt;=$G117)*((DQ$4-$E117+1)/($I117*($I117+1)/2)*$C117))+($J117="custom")*CustomCF!DJ117</f>
        <v>0</v>
      </c>
      <c r="DR117" s="19">
        <f>($J117="Bell Curve")*(_xlfn.NORM.DIST(AND(DR$4&gt;=$E117,DR$4&lt;=$G117)*(DR$4-$E117+1),$I117/2,$L117,TRUE)-_xlfn.NORM.DIST(AND(DR$4&gt;=$E117,DR$4&lt;=$G117)*(DQ$4-$E117+1),$I117/2,$L117,TRUE))/(1-2*_xlfn.NORM.DIST(0,$I117/2,$L117,TRUE))*$C117+($J117="Steady Growth")*(AND(DR$4&gt;=$E117,DR$4&lt;=$G117)*((DR$4-$E117+1)/($I117*($I117+1)/2)*$C117))+($J117="custom")*CustomCF!DK117</f>
        <v>0</v>
      </c>
      <c r="DS117" s="19">
        <f>($J117="Bell Curve")*(_xlfn.NORM.DIST(AND(DS$4&gt;=$E117,DS$4&lt;=$G117)*(DS$4-$E117+1),$I117/2,$L117,TRUE)-_xlfn.NORM.DIST(AND(DS$4&gt;=$E117,DS$4&lt;=$G117)*(DR$4-$E117+1),$I117/2,$L117,TRUE))/(1-2*_xlfn.NORM.DIST(0,$I117/2,$L117,TRUE))*$C117+($J117="Steady Growth")*(AND(DS$4&gt;=$E117,DS$4&lt;=$G117)*((DS$4-$E117+1)/($I117*($I117+1)/2)*$C117))+($J117="custom")*CustomCF!DL117</f>
        <v>0</v>
      </c>
      <c r="DT117" s="19">
        <f>($J117="Bell Curve")*(_xlfn.NORM.DIST(AND(DT$4&gt;=$E117,DT$4&lt;=$G117)*(DT$4-$E117+1),$I117/2,$L117,TRUE)-_xlfn.NORM.DIST(AND(DT$4&gt;=$E117,DT$4&lt;=$G117)*(DS$4-$E117+1),$I117/2,$L117,TRUE))/(1-2*_xlfn.NORM.DIST(0,$I117/2,$L117,TRUE))*$C117+($J117="Steady Growth")*(AND(DT$4&gt;=$E117,DT$4&lt;=$G117)*((DT$4-$E117+1)/($I117*($I117+1)/2)*$C117))+($J117="custom")*CustomCF!DM117</f>
        <v>0</v>
      </c>
      <c r="DU117" s="19">
        <f>($J117="Bell Curve")*(_xlfn.NORM.DIST(AND(DU$4&gt;=$E117,DU$4&lt;=$G117)*(DU$4-$E117+1),$I117/2,$L117,TRUE)-_xlfn.NORM.DIST(AND(DU$4&gt;=$E117,DU$4&lt;=$G117)*(DT$4-$E117+1),$I117/2,$L117,TRUE))/(1-2*_xlfn.NORM.DIST(0,$I117/2,$L117,TRUE))*$C117+($J117="Steady Growth")*(AND(DU$4&gt;=$E117,DU$4&lt;=$G117)*((DU$4-$E117+1)/($I117*($I117+1)/2)*$C117))+($J117="custom")*CustomCF!DN117</f>
        <v>0</v>
      </c>
      <c r="DV117" s="19">
        <f>($J117="Bell Curve")*(_xlfn.NORM.DIST(AND(DV$4&gt;=$E117,DV$4&lt;=$G117)*(DV$4-$E117+1),$I117/2,$L117,TRUE)-_xlfn.NORM.DIST(AND(DV$4&gt;=$E117,DV$4&lt;=$G117)*(DU$4-$E117+1),$I117/2,$L117,TRUE))/(1-2*_xlfn.NORM.DIST(0,$I117/2,$L117,TRUE))*$C117+($J117="Steady Growth")*(AND(DV$4&gt;=$E117,DV$4&lt;=$G117)*((DV$4-$E117+1)/($I117*($I117+1)/2)*$C117))+($J117="custom")*CustomCF!DO117</f>
        <v>0</v>
      </c>
      <c r="DW117" s="19">
        <f>($J117="Bell Curve")*(_xlfn.NORM.DIST(AND(DW$4&gt;=$E117,DW$4&lt;=$G117)*(DW$4-$E117+1),$I117/2,$L117,TRUE)-_xlfn.NORM.DIST(AND(DW$4&gt;=$E117,DW$4&lt;=$G117)*(DV$4-$E117+1),$I117/2,$L117,TRUE))/(1-2*_xlfn.NORM.DIST(0,$I117/2,$L117,TRUE))*$C117+($J117="Steady Growth")*(AND(DW$4&gt;=$E117,DW$4&lt;=$G117)*((DW$4-$E117+1)/($I117*($I117+1)/2)*$C117))+($J117="custom")*CustomCF!DP117</f>
        <v>0</v>
      </c>
      <c r="DX117" s="19">
        <f>($J117="Bell Curve")*(_xlfn.NORM.DIST(AND(DX$4&gt;=$E117,DX$4&lt;=$G117)*(DX$4-$E117+1),$I117/2,$L117,TRUE)-_xlfn.NORM.DIST(AND(DX$4&gt;=$E117,DX$4&lt;=$G117)*(DW$4-$E117+1),$I117/2,$L117,TRUE))/(1-2*_xlfn.NORM.DIST(0,$I117/2,$L117,TRUE))*$C117+($J117="Steady Growth")*(AND(DX$4&gt;=$E117,DX$4&lt;=$G117)*((DX$4-$E117+1)/($I117*($I117+1)/2)*$C117))+($J117="custom")*CustomCF!DQ117</f>
        <v>0</v>
      </c>
      <c r="DY117" s="19">
        <f>($J117="Bell Curve")*(_xlfn.NORM.DIST(AND(DY$4&gt;=$E117,DY$4&lt;=$G117)*(DY$4-$E117+1),$I117/2,$L117,TRUE)-_xlfn.NORM.DIST(AND(DY$4&gt;=$E117,DY$4&lt;=$G117)*(DX$4-$E117+1),$I117/2,$L117,TRUE))/(1-2*_xlfn.NORM.DIST(0,$I117/2,$L117,TRUE))*$C117+($J117="Steady Growth")*(AND(DY$4&gt;=$E117,DY$4&lt;=$G117)*((DY$4-$E117+1)/($I117*($I117+1)/2)*$C117))+($J117="custom")*CustomCF!DR117</f>
        <v>0</v>
      </c>
      <c r="DZ117" s="19">
        <f>($J117="Bell Curve")*(_xlfn.NORM.DIST(AND(DZ$4&gt;=$E117,DZ$4&lt;=$G117)*(DZ$4-$E117+1),$I117/2,$L117,TRUE)-_xlfn.NORM.DIST(AND(DZ$4&gt;=$E117,DZ$4&lt;=$G117)*(DY$4-$E117+1),$I117/2,$L117,TRUE))/(1-2*_xlfn.NORM.DIST(0,$I117/2,$L117,TRUE))*$C117+($J117="Steady Growth")*(AND(DZ$4&gt;=$E117,DZ$4&lt;=$G117)*((DZ$4-$E117+1)/($I117*($I117+1)/2)*$C117))+($J117="custom")*CustomCF!DS117</f>
        <v>0</v>
      </c>
      <c r="EA117" s="19">
        <f>($J117="Bell Curve")*(_xlfn.NORM.DIST(AND(EA$4&gt;=$E117,EA$4&lt;=$G117)*(EA$4-$E117+1),$I117/2,$L117,TRUE)-_xlfn.NORM.DIST(AND(EA$4&gt;=$E117,EA$4&lt;=$G117)*(DZ$4-$E117+1),$I117/2,$L117,TRUE))/(1-2*_xlfn.NORM.DIST(0,$I117/2,$L117,TRUE))*$C117+($J117="Steady Growth")*(AND(EA$4&gt;=$E117,EA$4&lt;=$G117)*((EA$4-$E117+1)/($I117*($I117+1)/2)*$C117))+($J117="custom")*CustomCF!DT117</f>
        <v>0</v>
      </c>
      <c r="EB117" s="19">
        <f>($J117="Bell Curve")*(_xlfn.NORM.DIST(AND(EB$4&gt;=$E117,EB$4&lt;=$G117)*(EB$4-$E117+1),$I117/2,$L117,TRUE)-_xlfn.NORM.DIST(AND(EB$4&gt;=$E117,EB$4&lt;=$G117)*(EA$4-$E117+1),$I117/2,$L117,TRUE))/(1-2*_xlfn.NORM.DIST(0,$I117/2,$L117,TRUE))*$C117+($J117="Steady Growth")*(AND(EB$4&gt;=$E117,EB$4&lt;=$G117)*((EB$4-$E117+1)/($I117*($I117+1)/2)*$C117))+($J117="custom")*CustomCF!DU117</f>
        <v>0</v>
      </c>
      <c r="EC117" s="19">
        <f>($J117="Bell Curve")*(_xlfn.NORM.DIST(AND(EC$4&gt;=$E117,EC$4&lt;=$G117)*(EC$4-$E117+1),$I117/2,$L117,TRUE)-_xlfn.NORM.DIST(AND(EC$4&gt;=$E117,EC$4&lt;=$G117)*(EB$4-$E117+1),$I117/2,$L117,TRUE))/(1-2*_xlfn.NORM.DIST(0,$I117/2,$L117,TRUE))*$C117+($J117="Steady Growth")*(AND(EC$4&gt;=$E117,EC$4&lt;=$G117)*((EC$4-$E117+1)/($I117*($I117+1)/2)*$C117))+($J117="custom")*CustomCF!DV117</f>
        <v>0</v>
      </c>
      <c r="ED117" s="19">
        <f>($J117="Bell Curve")*(_xlfn.NORM.DIST(AND(ED$4&gt;=$E117,ED$4&lt;=$G117)*(ED$4-$E117+1),$I117/2,$L117,TRUE)-_xlfn.NORM.DIST(AND(ED$4&gt;=$E117,ED$4&lt;=$G117)*(EC$4-$E117+1),$I117/2,$L117,TRUE))/(1-2*_xlfn.NORM.DIST(0,$I117/2,$L117,TRUE))*$C117+($J117="Steady Growth")*(AND(ED$4&gt;=$E117,ED$4&lt;=$G117)*((ED$4-$E117+1)/($I117*($I117+1)/2)*$C117))+($J117="custom")*CustomCF!DW117</f>
        <v>0</v>
      </c>
      <c r="EE117" s="19">
        <f>($J117="Bell Curve")*(_xlfn.NORM.DIST(AND(EE$4&gt;=$E117,EE$4&lt;=$G117)*(EE$4-$E117+1),$I117/2,$L117,TRUE)-_xlfn.NORM.DIST(AND(EE$4&gt;=$E117,EE$4&lt;=$G117)*(ED$4-$E117+1),$I117/2,$L117,TRUE))/(1-2*_xlfn.NORM.DIST(0,$I117/2,$L117,TRUE))*$C117+($J117="Steady Growth")*(AND(EE$4&gt;=$E117,EE$4&lt;=$G117)*((EE$4-$E117+1)/($I117*($I117+1)/2)*$C117))+($J117="custom")*CustomCF!DX117</f>
        <v>0</v>
      </c>
      <c r="EF117" s="121">
        <f>($J117="Bell Curve")*(_xlfn.NORM.DIST(AND(EF$4&gt;=$E117,EF$4&lt;=$G117)*(EF$4-$E117+1),$I117/2,$L117,TRUE)-_xlfn.NORM.DIST(AND(EF$4&gt;=$E117,EF$4&lt;=$G117)*(EE$4-$E117+1),$I117/2,$L117,TRUE))/(1-2*_xlfn.NORM.DIST(0,$I117/2,$L117,TRUE))*$C117+($J117="Steady Growth")*(AND(EF$4&gt;=$E117,EF$4&lt;=$G117)*((EF$4-$E117+1)/($I117*($I117+1)/2)*$C117))+($J117="custom")*CustomCF!DY117</f>
        <v>0</v>
      </c>
    </row>
    <row r="118" spans="2:136" hidden="1" outlineLevel="1" x14ac:dyDescent="0.2">
      <c r="B118" s="103">
        <f>Budget!AA10</f>
        <v>0</v>
      </c>
      <c r="C118" s="19">
        <f>Budget!AB10</f>
        <v>0</v>
      </c>
      <c r="D118" s="19" t="str">
        <f t="shared" si="45"/>
        <v/>
      </c>
      <c r="E118" s="92">
        <v>29</v>
      </c>
      <c r="F118" s="18">
        <f>IF(J118="Custom",CustomCF!E118,INDEX($P$6:$DY$6,MATCH(E118,CF!$P$4:$DY$4,0)))</f>
        <v>46904</v>
      </c>
      <c r="G118" s="301">
        <v>29</v>
      </c>
      <c r="H118" s="18">
        <f>IF(J118="Custom",CustomCF!F118,INDEX($P$6:$EF$6,MATCH(G118,$P$4:$EF$4,0)))</f>
        <v>46904</v>
      </c>
      <c r="I118" s="9">
        <f t="shared" si="40"/>
        <v>1</v>
      </c>
      <c r="J118" s="92" t="s">
        <v>30</v>
      </c>
      <c r="K118" s="92" t="s">
        <v>31</v>
      </c>
      <c r="L118" s="9">
        <f t="shared" si="46"/>
        <v>10000000</v>
      </c>
      <c r="M118" s="106">
        <f t="shared" si="47"/>
        <v>0</v>
      </c>
      <c r="N118" s="112" t="str">
        <f t="shared" si="31"/>
        <v>OK</v>
      </c>
      <c r="O118" s="112"/>
      <c r="P118" s="19">
        <f>($J118="Bell Curve")*(_xlfn.NORM.DIST(AND(P$4&gt;=$E118,P$4&lt;=$G118)*(P$4-$E118+1),$I118/2,$L118,TRUE)-_xlfn.NORM.DIST(AND(P$4&gt;=$E118,P$4&lt;=$G118)*(N$4-$E118+1),$I118/2,$L118,TRUE))/(1-2*_xlfn.NORM.DIST(0,$I118/2,$L118,TRUE))*$C118+($J118="Steady Growth")*(AND(P$4&gt;=$E118,P$4&lt;=$G118)*((P$4-$E118+1)/($I118*($I118+1)/2)*$C118))+($J118="custom")*CustomCF!I118</f>
        <v>0</v>
      </c>
      <c r="Q118" s="19">
        <f>($J118="Bell Curve")*(_xlfn.NORM.DIST(AND(Q$4&gt;=$E118,Q$4&lt;=$G118)*(Q$4-$E118+1),$I118/2,$L118,TRUE)-_xlfn.NORM.DIST(AND(Q$4&gt;=$E118,Q$4&lt;=$G118)*(P$4-$E118+1),$I118/2,$L118,TRUE))/(1-2*_xlfn.NORM.DIST(0,$I118/2,$L118,TRUE))*$C118+($J118="Steady Growth")*(AND(Q$4&gt;=$E118,Q$4&lt;=$G118)*((Q$4-$E118+1)/($I118*($I118+1)/2)*$C118))+($J118="custom")*CustomCF!J118</f>
        <v>0</v>
      </c>
      <c r="R118" s="19">
        <f>($J118="Bell Curve")*(_xlfn.NORM.DIST(AND(R$4&gt;=$E118,R$4&lt;=$G118)*(R$4-$E118+1),$I118/2,$L118,TRUE)-_xlfn.NORM.DIST(AND(R$4&gt;=$E118,R$4&lt;=$G118)*(Q$4-$E118+1),$I118/2,$L118,TRUE))/(1-2*_xlfn.NORM.DIST(0,$I118/2,$L118,TRUE))*$C118+($J118="Steady Growth")*(AND(R$4&gt;=$E118,R$4&lt;=$G118)*((R$4-$E118+1)/($I118*($I118+1)/2)*$C118))+($J118="custom")*CustomCF!K118</f>
        <v>0</v>
      </c>
      <c r="S118" s="19">
        <f>($J118="Bell Curve")*(_xlfn.NORM.DIST(AND(S$4&gt;=$E118,S$4&lt;=$G118)*(S$4-$E118+1),$I118/2,$L118,TRUE)-_xlfn.NORM.DIST(AND(S$4&gt;=$E118,S$4&lt;=$G118)*(R$4-$E118+1),$I118/2,$L118,TRUE))/(1-2*_xlfn.NORM.DIST(0,$I118/2,$L118,TRUE))*$C118+($J118="Steady Growth")*(AND(S$4&gt;=$E118,S$4&lt;=$G118)*((S$4-$E118+1)/($I118*($I118+1)/2)*$C118))+($J118="custom")*CustomCF!L118</f>
        <v>0</v>
      </c>
      <c r="T118" s="19">
        <f>($J118="Bell Curve")*(_xlfn.NORM.DIST(AND(T$4&gt;=$E118,T$4&lt;=$G118)*(T$4-$E118+1),$I118/2,$L118,TRUE)-_xlfn.NORM.DIST(AND(T$4&gt;=$E118,T$4&lt;=$G118)*(S$4-$E118+1),$I118/2,$L118,TRUE))/(1-2*_xlfn.NORM.DIST(0,$I118/2,$L118,TRUE))*$C118+($J118="Steady Growth")*(AND(T$4&gt;=$E118,T$4&lt;=$G118)*((T$4-$E118+1)/($I118*($I118+1)/2)*$C118))+($J118="custom")*CustomCF!M118</f>
        <v>0</v>
      </c>
      <c r="U118" s="19">
        <f>($J118="Bell Curve")*(_xlfn.NORM.DIST(AND(U$4&gt;=$E118,U$4&lt;=$G118)*(U$4-$E118+1),$I118/2,$L118,TRUE)-_xlfn.NORM.DIST(AND(U$4&gt;=$E118,U$4&lt;=$G118)*(T$4-$E118+1),$I118/2,$L118,TRUE))/(1-2*_xlfn.NORM.DIST(0,$I118/2,$L118,TRUE))*$C118+($J118="Steady Growth")*(AND(U$4&gt;=$E118,U$4&lt;=$G118)*((U$4-$E118+1)/($I118*($I118+1)/2)*$C118))+($J118="custom")*CustomCF!N118</f>
        <v>0</v>
      </c>
      <c r="V118" s="19">
        <f>($J118="Bell Curve")*(_xlfn.NORM.DIST(AND(V$4&gt;=$E118,V$4&lt;=$G118)*(V$4-$E118+1),$I118/2,$L118,TRUE)-_xlfn.NORM.DIST(AND(V$4&gt;=$E118,V$4&lt;=$G118)*(U$4-$E118+1),$I118/2,$L118,TRUE))/(1-2*_xlfn.NORM.DIST(0,$I118/2,$L118,TRUE))*$C118+($J118="Steady Growth")*(AND(V$4&gt;=$E118,V$4&lt;=$G118)*((V$4-$E118+1)/($I118*($I118+1)/2)*$C118))+($J118="custom")*CustomCF!O118</f>
        <v>0</v>
      </c>
      <c r="W118" s="19">
        <f>($J118="Bell Curve")*(_xlfn.NORM.DIST(AND(W$4&gt;=$E118,W$4&lt;=$G118)*(W$4-$E118+1),$I118/2,$L118,TRUE)-_xlfn.NORM.DIST(AND(W$4&gt;=$E118,W$4&lt;=$G118)*(V$4-$E118+1),$I118/2,$L118,TRUE))/(1-2*_xlfn.NORM.DIST(0,$I118/2,$L118,TRUE))*$C118+($J118="Steady Growth")*(AND(W$4&gt;=$E118,W$4&lt;=$G118)*((W$4-$E118+1)/($I118*($I118+1)/2)*$C118))+($J118="custom")*CustomCF!P118</f>
        <v>0</v>
      </c>
      <c r="X118" s="19">
        <f>($J118="Bell Curve")*(_xlfn.NORM.DIST(AND(X$4&gt;=$E118,X$4&lt;=$G118)*(X$4-$E118+1),$I118/2,$L118,TRUE)-_xlfn.NORM.DIST(AND(X$4&gt;=$E118,X$4&lt;=$G118)*(W$4-$E118+1),$I118/2,$L118,TRUE))/(1-2*_xlfn.NORM.DIST(0,$I118/2,$L118,TRUE))*$C118+($J118="Steady Growth")*(AND(X$4&gt;=$E118,X$4&lt;=$G118)*((X$4-$E118+1)/($I118*($I118+1)/2)*$C118))+($J118="custom")*CustomCF!Q118</f>
        <v>0</v>
      </c>
      <c r="Y118" s="19">
        <f>($J118="Bell Curve")*(_xlfn.NORM.DIST(AND(Y$4&gt;=$E118,Y$4&lt;=$G118)*(Y$4-$E118+1),$I118/2,$L118,TRUE)-_xlfn.NORM.DIST(AND(Y$4&gt;=$E118,Y$4&lt;=$G118)*(X$4-$E118+1),$I118/2,$L118,TRUE))/(1-2*_xlfn.NORM.DIST(0,$I118/2,$L118,TRUE))*$C118+($J118="Steady Growth")*(AND(Y$4&gt;=$E118,Y$4&lt;=$G118)*((Y$4-$E118+1)/($I118*($I118+1)/2)*$C118))+($J118="custom")*CustomCF!R118</f>
        <v>0</v>
      </c>
      <c r="Z118" s="19">
        <f>($J118="Bell Curve")*(_xlfn.NORM.DIST(AND(Z$4&gt;=$E118,Z$4&lt;=$G118)*(Z$4-$E118+1),$I118/2,$L118,TRUE)-_xlfn.NORM.DIST(AND(Z$4&gt;=$E118,Z$4&lt;=$G118)*(Y$4-$E118+1),$I118/2,$L118,TRUE))/(1-2*_xlfn.NORM.DIST(0,$I118/2,$L118,TRUE))*$C118+($J118="Steady Growth")*(AND(Z$4&gt;=$E118,Z$4&lt;=$G118)*((Z$4-$E118+1)/($I118*($I118+1)/2)*$C118))+($J118="custom")*CustomCF!S118</f>
        <v>0</v>
      </c>
      <c r="AA118" s="19">
        <f>($J118="Bell Curve")*(_xlfn.NORM.DIST(AND(AA$4&gt;=$E118,AA$4&lt;=$G118)*(AA$4-$E118+1),$I118/2,$L118,TRUE)-_xlfn.NORM.DIST(AND(AA$4&gt;=$E118,AA$4&lt;=$G118)*(Z$4-$E118+1),$I118/2,$L118,TRUE))/(1-2*_xlfn.NORM.DIST(0,$I118/2,$L118,TRUE))*$C118+($J118="Steady Growth")*(AND(AA$4&gt;=$E118,AA$4&lt;=$G118)*((AA$4-$E118+1)/($I118*($I118+1)/2)*$C118))+($J118="custom")*CustomCF!T118</f>
        <v>0</v>
      </c>
      <c r="AB118" s="19">
        <f>($J118="Bell Curve")*(_xlfn.NORM.DIST(AND(AB$4&gt;=$E118,AB$4&lt;=$G118)*(AB$4-$E118+1),$I118/2,$L118,TRUE)-_xlfn.NORM.DIST(AND(AB$4&gt;=$E118,AB$4&lt;=$G118)*(AA$4-$E118+1),$I118/2,$L118,TRUE))/(1-2*_xlfn.NORM.DIST(0,$I118/2,$L118,TRUE))*$C118+($J118="Steady Growth")*(AND(AB$4&gt;=$E118,AB$4&lt;=$G118)*((AB$4-$E118+1)/($I118*($I118+1)/2)*$C118))+($J118="custom")*CustomCF!U118</f>
        <v>0</v>
      </c>
      <c r="AC118" s="19">
        <f>($J118="Bell Curve")*(_xlfn.NORM.DIST(AND(AC$4&gt;=$E118,AC$4&lt;=$G118)*(AC$4-$E118+1),$I118/2,$L118,TRUE)-_xlfn.NORM.DIST(AND(AC$4&gt;=$E118,AC$4&lt;=$G118)*(AB$4-$E118+1),$I118/2,$L118,TRUE))/(1-2*_xlfn.NORM.DIST(0,$I118/2,$L118,TRUE))*$C118+($J118="Steady Growth")*(AND(AC$4&gt;=$E118,AC$4&lt;=$G118)*((AC$4-$E118+1)/($I118*($I118+1)/2)*$C118))+($J118="custom")*CustomCF!V118</f>
        <v>0</v>
      </c>
      <c r="AD118" s="19">
        <f>($J118="Bell Curve")*(_xlfn.NORM.DIST(AND(AD$4&gt;=$E118,AD$4&lt;=$G118)*(AD$4-$E118+1),$I118/2,$L118,TRUE)-_xlfn.NORM.DIST(AND(AD$4&gt;=$E118,AD$4&lt;=$G118)*(AC$4-$E118+1),$I118/2,$L118,TRUE))/(1-2*_xlfn.NORM.DIST(0,$I118/2,$L118,TRUE))*$C118+($J118="Steady Growth")*(AND(AD$4&gt;=$E118,AD$4&lt;=$G118)*((AD$4-$E118+1)/($I118*($I118+1)/2)*$C118))+($J118="custom")*CustomCF!W118</f>
        <v>0</v>
      </c>
      <c r="AE118" s="19">
        <f>($J118="Bell Curve")*(_xlfn.NORM.DIST(AND(AE$4&gt;=$E118,AE$4&lt;=$G118)*(AE$4-$E118+1),$I118/2,$L118,TRUE)-_xlfn.NORM.DIST(AND(AE$4&gt;=$E118,AE$4&lt;=$G118)*(AD$4-$E118+1),$I118/2,$L118,TRUE))/(1-2*_xlfn.NORM.DIST(0,$I118/2,$L118,TRUE))*$C118+($J118="Steady Growth")*(AND(AE$4&gt;=$E118,AE$4&lt;=$G118)*((AE$4-$E118+1)/($I118*($I118+1)/2)*$C118))+($J118="custom")*CustomCF!X118</f>
        <v>0</v>
      </c>
      <c r="AF118" s="19">
        <f>($J118="Bell Curve")*(_xlfn.NORM.DIST(AND(AF$4&gt;=$E118,AF$4&lt;=$G118)*(AF$4-$E118+1),$I118/2,$L118,TRUE)-_xlfn.NORM.DIST(AND(AF$4&gt;=$E118,AF$4&lt;=$G118)*(AE$4-$E118+1),$I118/2,$L118,TRUE))/(1-2*_xlfn.NORM.DIST(0,$I118/2,$L118,TRUE))*$C118+($J118="Steady Growth")*(AND(AF$4&gt;=$E118,AF$4&lt;=$G118)*((AF$4-$E118+1)/($I118*($I118+1)/2)*$C118))+($J118="custom")*CustomCF!Y118</f>
        <v>0</v>
      </c>
      <c r="AG118" s="19">
        <f>($J118="Bell Curve")*(_xlfn.NORM.DIST(AND(AG$4&gt;=$E118,AG$4&lt;=$G118)*(AG$4-$E118+1),$I118/2,$L118,TRUE)-_xlfn.NORM.DIST(AND(AG$4&gt;=$E118,AG$4&lt;=$G118)*(AF$4-$E118+1),$I118/2,$L118,TRUE))/(1-2*_xlfn.NORM.DIST(0,$I118/2,$L118,TRUE))*$C118+($J118="Steady Growth")*(AND(AG$4&gt;=$E118,AG$4&lt;=$G118)*((AG$4-$E118+1)/($I118*($I118+1)/2)*$C118))+($J118="custom")*CustomCF!Z118</f>
        <v>0</v>
      </c>
      <c r="AH118" s="19">
        <f>($J118="Bell Curve")*(_xlfn.NORM.DIST(AND(AH$4&gt;=$E118,AH$4&lt;=$G118)*(AH$4-$E118+1),$I118/2,$L118,TRUE)-_xlfn.NORM.DIST(AND(AH$4&gt;=$E118,AH$4&lt;=$G118)*(AG$4-$E118+1),$I118/2,$L118,TRUE))/(1-2*_xlfn.NORM.DIST(0,$I118/2,$L118,TRUE))*$C118+($J118="Steady Growth")*(AND(AH$4&gt;=$E118,AH$4&lt;=$G118)*((AH$4-$E118+1)/($I118*($I118+1)/2)*$C118))+($J118="custom")*CustomCF!AA118</f>
        <v>0</v>
      </c>
      <c r="AI118" s="19">
        <f>($J118="Bell Curve")*(_xlfn.NORM.DIST(AND(AI$4&gt;=$E118,AI$4&lt;=$G118)*(AI$4-$E118+1),$I118/2,$L118,TRUE)-_xlfn.NORM.DIST(AND(AI$4&gt;=$E118,AI$4&lt;=$G118)*(AH$4-$E118+1),$I118/2,$L118,TRUE))/(1-2*_xlfn.NORM.DIST(0,$I118/2,$L118,TRUE))*$C118+($J118="Steady Growth")*(AND(AI$4&gt;=$E118,AI$4&lt;=$G118)*((AI$4-$E118+1)/($I118*($I118+1)/2)*$C118))+($J118="custom")*CustomCF!AB118</f>
        <v>0</v>
      </c>
      <c r="AJ118" s="19">
        <f>($J118="Bell Curve")*(_xlfn.NORM.DIST(AND(AJ$4&gt;=$E118,AJ$4&lt;=$G118)*(AJ$4-$E118+1),$I118/2,$L118,TRUE)-_xlfn.NORM.DIST(AND(AJ$4&gt;=$E118,AJ$4&lt;=$G118)*(AI$4-$E118+1),$I118/2,$L118,TRUE))/(1-2*_xlfn.NORM.DIST(0,$I118/2,$L118,TRUE))*$C118+($J118="Steady Growth")*(AND(AJ$4&gt;=$E118,AJ$4&lt;=$G118)*((AJ$4-$E118+1)/($I118*($I118+1)/2)*$C118))+($J118="custom")*CustomCF!AC118</f>
        <v>0</v>
      </c>
      <c r="AK118" s="19">
        <f>($J118="Bell Curve")*(_xlfn.NORM.DIST(AND(AK$4&gt;=$E118,AK$4&lt;=$G118)*(AK$4-$E118+1),$I118/2,$L118,TRUE)-_xlfn.NORM.DIST(AND(AK$4&gt;=$E118,AK$4&lt;=$G118)*(AJ$4-$E118+1),$I118/2,$L118,TRUE))/(1-2*_xlfn.NORM.DIST(0,$I118/2,$L118,TRUE))*$C118+($J118="Steady Growth")*(AND(AK$4&gt;=$E118,AK$4&lt;=$G118)*((AK$4-$E118+1)/($I118*($I118+1)/2)*$C118))+($J118="custom")*CustomCF!AD118</f>
        <v>0</v>
      </c>
      <c r="AL118" s="19">
        <f>($J118="Bell Curve")*(_xlfn.NORM.DIST(AND(AL$4&gt;=$E118,AL$4&lt;=$G118)*(AL$4-$E118+1),$I118/2,$L118,TRUE)-_xlfn.NORM.DIST(AND(AL$4&gt;=$E118,AL$4&lt;=$G118)*(AK$4-$E118+1),$I118/2,$L118,TRUE))/(1-2*_xlfn.NORM.DIST(0,$I118/2,$L118,TRUE))*$C118+($J118="Steady Growth")*(AND(AL$4&gt;=$E118,AL$4&lt;=$G118)*((AL$4-$E118+1)/($I118*($I118+1)/2)*$C118))+($J118="custom")*CustomCF!AE118</f>
        <v>0</v>
      </c>
      <c r="AM118" s="19">
        <f>($J118="Bell Curve")*(_xlfn.NORM.DIST(AND(AM$4&gt;=$E118,AM$4&lt;=$G118)*(AM$4-$E118+1),$I118/2,$L118,TRUE)-_xlfn.NORM.DIST(AND(AM$4&gt;=$E118,AM$4&lt;=$G118)*(AL$4-$E118+1),$I118/2,$L118,TRUE))/(1-2*_xlfn.NORM.DIST(0,$I118/2,$L118,TRUE))*$C118+($J118="Steady Growth")*(AND(AM$4&gt;=$E118,AM$4&lt;=$G118)*((AM$4-$E118+1)/($I118*($I118+1)/2)*$C118))+($J118="custom")*CustomCF!AF118</f>
        <v>0</v>
      </c>
      <c r="AN118" s="19">
        <f>($J118="Bell Curve")*(_xlfn.NORM.DIST(AND(AN$4&gt;=$E118,AN$4&lt;=$G118)*(AN$4-$E118+1),$I118/2,$L118,TRUE)-_xlfn.NORM.DIST(AND(AN$4&gt;=$E118,AN$4&lt;=$G118)*(AM$4-$E118+1),$I118/2,$L118,TRUE))/(1-2*_xlfn.NORM.DIST(0,$I118/2,$L118,TRUE))*$C118+($J118="Steady Growth")*(AND(AN$4&gt;=$E118,AN$4&lt;=$G118)*((AN$4-$E118+1)/($I118*($I118+1)/2)*$C118))+($J118="custom")*CustomCF!AG118</f>
        <v>0</v>
      </c>
      <c r="AO118" s="19">
        <f>($J118="Bell Curve")*(_xlfn.NORM.DIST(AND(AO$4&gt;=$E118,AO$4&lt;=$G118)*(AO$4-$E118+1),$I118/2,$L118,TRUE)-_xlfn.NORM.DIST(AND(AO$4&gt;=$E118,AO$4&lt;=$G118)*(AN$4-$E118+1),$I118/2,$L118,TRUE))/(1-2*_xlfn.NORM.DIST(0,$I118/2,$L118,TRUE))*$C118+($J118="Steady Growth")*(AND(AO$4&gt;=$E118,AO$4&lt;=$G118)*((AO$4-$E118+1)/($I118*($I118+1)/2)*$C118))+($J118="custom")*CustomCF!AH118</f>
        <v>0</v>
      </c>
      <c r="AP118" s="19">
        <f>($J118="Bell Curve")*(_xlfn.NORM.DIST(AND(AP$4&gt;=$E118,AP$4&lt;=$G118)*(AP$4-$E118+1),$I118/2,$L118,TRUE)-_xlfn.NORM.DIST(AND(AP$4&gt;=$E118,AP$4&lt;=$G118)*(AO$4-$E118+1),$I118/2,$L118,TRUE))/(1-2*_xlfn.NORM.DIST(0,$I118/2,$L118,TRUE))*$C118+($J118="Steady Growth")*(AND(AP$4&gt;=$E118,AP$4&lt;=$G118)*((AP$4-$E118+1)/($I118*($I118+1)/2)*$C118))+($J118="custom")*CustomCF!AI118</f>
        <v>0</v>
      </c>
      <c r="AQ118" s="19">
        <f>($J118="Bell Curve")*(_xlfn.NORM.DIST(AND(AQ$4&gt;=$E118,AQ$4&lt;=$G118)*(AQ$4-$E118+1),$I118/2,$L118,TRUE)-_xlfn.NORM.DIST(AND(AQ$4&gt;=$E118,AQ$4&lt;=$G118)*(AP$4-$E118+1),$I118/2,$L118,TRUE))/(1-2*_xlfn.NORM.DIST(0,$I118/2,$L118,TRUE))*$C118+($J118="Steady Growth")*(AND(AQ$4&gt;=$E118,AQ$4&lt;=$G118)*((AQ$4-$E118+1)/($I118*($I118+1)/2)*$C118))+($J118="custom")*CustomCF!AJ118</f>
        <v>0</v>
      </c>
      <c r="AR118" s="19">
        <f>($J118="Bell Curve")*(_xlfn.NORM.DIST(AND(AR$4&gt;=$E118,AR$4&lt;=$G118)*(AR$4-$E118+1),$I118/2,$L118,TRUE)-_xlfn.NORM.DIST(AND(AR$4&gt;=$E118,AR$4&lt;=$G118)*(AQ$4-$E118+1),$I118/2,$L118,TRUE))/(1-2*_xlfn.NORM.DIST(0,$I118/2,$L118,TRUE))*$C118+($J118="Steady Growth")*(AND(AR$4&gt;=$E118,AR$4&lt;=$G118)*((AR$4-$E118+1)/($I118*($I118+1)/2)*$C118))+($J118="custom")*CustomCF!AK118</f>
        <v>0</v>
      </c>
      <c r="AS118" s="19">
        <f>($J118="Bell Curve")*(_xlfn.NORM.DIST(AND(AS$4&gt;=$E118,AS$4&lt;=$G118)*(AS$4-$E118+1),$I118/2,$L118,TRUE)-_xlfn.NORM.DIST(AND(AS$4&gt;=$E118,AS$4&lt;=$G118)*(AR$4-$E118+1),$I118/2,$L118,TRUE))/(1-2*_xlfn.NORM.DIST(0,$I118/2,$L118,TRUE))*$C118+($J118="Steady Growth")*(AND(AS$4&gt;=$E118,AS$4&lt;=$G118)*((AS$4-$E118+1)/($I118*($I118+1)/2)*$C118))+($J118="custom")*CustomCF!AL118</f>
        <v>0</v>
      </c>
      <c r="AT118" s="19">
        <f>($J118="Bell Curve")*(_xlfn.NORM.DIST(AND(AT$4&gt;=$E118,AT$4&lt;=$G118)*(AT$4-$E118+1),$I118/2,$L118,TRUE)-_xlfn.NORM.DIST(AND(AT$4&gt;=$E118,AT$4&lt;=$G118)*(AS$4-$E118+1),$I118/2,$L118,TRUE))/(1-2*_xlfn.NORM.DIST(0,$I118/2,$L118,TRUE))*$C118+($J118="Steady Growth")*(AND(AT$4&gt;=$E118,AT$4&lt;=$G118)*((AT$4-$E118+1)/($I118*($I118+1)/2)*$C118))+($J118="custom")*CustomCF!AM118</f>
        <v>0</v>
      </c>
      <c r="AU118" s="19">
        <f>($J118="Bell Curve")*(_xlfn.NORM.DIST(AND(AU$4&gt;=$E118,AU$4&lt;=$G118)*(AU$4-$E118+1),$I118/2,$L118,TRUE)-_xlfn.NORM.DIST(AND(AU$4&gt;=$E118,AU$4&lt;=$G118)*(AT$4-$E118+1),$I118/2,$L118,TRUE))/(1-2*_xlfn.NORM.DIST(0,$I118/2,$L118,TRUE))*$C118+($J118="Steady Growth")*(AND(AU$4&gt;=$E118,AU$4&lt;=$G118)*((AU$4-$E118+1)/($I118*($I118+1)/2)*$C118))+($J118="custom")*CustomCF!AN118</f>
        <v>0</v>
      </c>
      <c r="AV118" s="19">
        <f>($J118="Bell Curve")*(_xlfn.NORM.DIST(AND(AV$4&gt;=$E118,AV$4&lt;=$G118)*(AV$4-$E118+1),$I118/2,$L118,TRUE)-_xlfn.NORM.DIST(AND(AV$4&gt;=$E118,AV$4&lt;=$G118)*(AU$4-$E118+1),$I118/2,$L118,TRUE))/(1-2*_xlfn.NORM.DIST(0,$I118/2,$L118,TRUE))*$C118+($J118="Steady Growth")*(AND(AV$4&gt;=$E118,AV$4&lt;=$G118)*((AV$4-$E118+1)/($I118*($I118+1)/2)*$C118))+($J118="custom")*CustomCF!AO118</f>
        <v>0</v>
      </c>
      <c r="AW118" s="19">
        <f>($J118="Bell Curve")*(_xlfn.NORM.DIST(AND(AW$4&gt;=$E118,AW$4&lt;=$G118)*(AW$4-$E118+1),$I118/2,$L118,TRUE)-_xlfn.NORM.DIST(AND(AW$4&gt;=$E118,AW$4&lt;=$G118)*(AV$4-$E118+1),$I118/2,$L118,TRUE))/(1-2*_xlfn.NORM.DIST(0,$I118/2,$L118,TRUE))*$C118+($J118="Steady Growth")*(AND(AW$4&gt;=$E118,AW$4&lt;=$G118)*((AW$4-$E118+1)/($I118*($I118+1)/2)*$C118))+($J118="custom")*CustomCF!AP118</f>
        <v>0</v>
      </c>
      <c r="AX118" s="19">
        <f>($J118="Bell Curve")*(_xlfn.NORM.DIST(AND(AX$4&gt;=$E118,AX$4&lt;=$G118)*(AX$4-$E118+1),$I118/2,$L118,TRUE)-_xlfn.NORM.DIST(AND(AX$4&gt;=$E118,AX$4&lt;=$G118)*(AW$4-$E118+1),$I118/2,$L118,TRUE))/(1-2*_xlfn.NORM.DIST(0,$I118/2,$L118,TRUE))*$C118+($J118="Steady Growth")*(AND(AX$4&gt;=$E118,AX$4&lt;=$G118)*((AX$4-$E118+1)/($I118*($I118+1)/2)*$C118))+($J118="custom")*CustomCF!AQ118</f>
        <v>0</v>
      </c>
      <c r="AY118" s="19">
        <f>($J118="Bell Curve")*(_xlfn.NORM.DIST(AND(AY$4&gt;=$E118,AY$4&lt;=$G118)*(AY$4-$E118+1),$I118/2,$L118,TRUE)-_xlfn.NORM.DIST(AND(AY$4&gt;=$E118,AY$4&lt;=$G118)*(AX$4-$E118+1),$I118/2,$L118,TRUE))/(1-2*_xlfn.NORM.DIST(0,$I118/2,$L118,TRUE))*$C118+($J118="Steady Growth")*(AND(AY$4&gt;=$E118,AY$4&lt;=$G118)*((AY$4-$E118+1)/($I118*($I118+1)/2)*$C118))+($J118="custom")*CustomCF!AR118</f>
        <v>0</v>
      </c>
      <c r="AZ118" s="19">
        <f>($J118="Bell Curve")*(_xlfn.NORM.DIST(AND(AZ$4&gt;=$E118,AZ$4&lt;=$G118)*(AZ$4-$E118+1),$I118/2,$L118,TRUE)-_xlfn.NORM.DIST(AND(AZ$4&gt;=$E118,AZ$4&lt;=$G118)*(AY$4-$E118+1),$I118/2,$L118,TRUE))/(1-2*_xlfn.NORM.DIST(0,$I118/2,$L118,TRUE))*$C118+($J118="Steady Growth")*(AND(AZ$4&gt;=$E118,AZ$4&lt;=$G118)*((AZ$4-$E118+1)/($I118*($I118+1)/2)*$C118))+($J118="custom")*CustomCF!AS118</f>
        <v>0</v>
      </c>
      <c r="BA118" s="19">
        <f>($J118="Bell Curve")*(_xlfn.NORM.DIST(AND(BA$4&gt;=$E118,BA$4&lt;=$G118)*(BA$4-$E118+1),$I118/2,$L118,TRUE)-_xlfn.NORM.DIST(AND(BA$4&gt;=$E118,BA$4&lt;=$G118)*(AZ$4-$E118+1),$I118/2,$L118,TRUE))/(1-2*_xlfn.NORM.DIST(0,$I118/2,$L118,TRUE))*$C118+($J118="Steady Growth")*(AND(BA$4&gt;=$E118,BA$4&lt;=$G118)*((BA$4-$E118+1)/($I118*($I118+1)/2)*$C118))+($J118="custom")*CustomCF!AT118</f>
        <v>0</v>
      </c>
      <c r="BB118" s="19">
        <f>($J118="Bell Curve")*(_xlfn.NORM.DIST(AND(BB$4&gt;=$E118,BB$4&lt;=$G118)*(BB$4-$E118+1),$I118/2,$L118,TRUE)-_xlfn.NORM.DIST(AND(BB$4&gt;=$E118,BB$4&lt;=$G118)*(BA$4-$E118+1),$I118/2,$L118,TRUE))/(1-2*_xlfn.NORM.DIST(0,$I118/2,$L118,TRUE))*$C118+($J118="Steady Growth")*(AND(BB$4&gt;=$E118,BB$4&lt;=$G118)*((BB$4-$E118+1)/($I118*($I118+1)/2)*$C118))+($J118="custom")*CustomCF!AU118</f>
        <v>0</v>
      </c>
      <c r="BC118" s="19">
        <f>($J118="Bell Curve")*(_xlfn.NORM.DIST(AND(BC$4&gt;=$E118,BC$4&lt;=$G118)*(BC$4-$E118+1),$I118/2,$L118,TRUE)-_xlfn.NORM.DIST(AND(BC$4&gt;=$E118,BC$4&lt;=$G118)*(BB$4-$E118+1),$I118/2,$L118,TRUE))/(1-2*_xlfn.NORM.DIST(0,$I118/2,$L118,TRUE))*$C118+($J118="Steady Growth")*(AND(BC$4&gt;=$E118,BC$4&lt;=$G118)*((BC$4-$E118+1)/($I118*($I118+1)/2)*$C118))+($J118="custom")*CustomCF!AV118</f>
        <v>0</v>
      </c>
      <c r="BD118" s="19">
        <f>($J118="Bell Curve")*(_xlfn.NORM.DIST(AND(BD$4&gt;=$E118,BD$4&lt;=$G118)*(BD$4-$E118+1),$I118/2,$L118,TRUE)-_xlfn.NORM.DIST(AND(BD$4&gt;=$E118,BD$4&lt;=$G118)*(BC$4-$E118+1),$I118/2,$L118,TRUE))/(1-2*_xlfn.NORM.DIST(0,$I118/2,$L118,TRUE))*$C118+($J118="Steady Growth")*(AND(BD$4&gt;=$E118,BD$4&lt;=$G118)*((BD$4-$E118+1)/($I118*($I118+1)/2)*$C118))+($J118="custom")*CustomCF!AW118</f>
        <v>0</v>
      </c>
      <c r="BE118" s="19">
        <f>($J118="Bell Curve")*(_xlfn.NORM.DIST(AND(BE$4&gt;=$E118,BE$4&lt;=$G118)*(BE$4-$E118+1),$I118/2,$L118,TRUE)-_xlfn.NORM.DIST(AND(BE$4&gt;=$E118,BE$4&lt;=$G118)*(BD$4-$E118+1),$I118/2,$L118,TRUE))/(1-2*_xlfn.NORM.DIST(0,$I118/2,$L118,TRUE))*$C118+($J118="Steady Growth")*(AND(BE$4&gt;=$E118,BE$4&lt;=$G118)*((BE$4-$E118+1)/($I118*($I118+1)/2)*$C118))+($J118="custom")*CustomCF!AX118</f>
        <v>0</v>
      </c>
      <c r="BF118" s="19">
        <f>($J118="Bell Curve")*(_xlfn.NORM.DIST(AND(BF$4&gt;=$E118,BF$4&lt;=$G118)*(BF$4-$E118+1),$I118/2,$L118,TRUE)-_xlfn.NORM.DIST(AND(BF$4&gt;=$E118,BF$4&lt;=$G118)*(BE$4-$E118+1),$I118/2,$L118,TRUE))/(1-2*_xlfn.NORM.DIST(0,$I118/2,$L118,TRUE))*$C118+($J118="Steady Growth")*(AND(BF$4&gt;=$E118,BF$4&lt;=$G118)*((BF$4-$E118+1)/($I118*($I118+1)/2)*$C118))+($J118="custom")*CustomCF!AY118</f>
        <v>0</v>
      </c>
      <c r="BG118" s="19">
        <f>($J118="Bell Curve")*(_xlfn.NORM.DIST(AND(BG$4&gt;=$E118,BG$4&lt;=$G118)*(BG$4-$E118+1),$I118/2,$L118,TRUE)-_xlfn.NORM.DIST(AND(BG$4&gt;=$E118,BG$4&lt;=$G118)*(BF$4-$E118+1),$I118/2,$L118,TRUE))/(1-2*_xlfn.NORM.DIST(0,$I118/2,$L118,TRUE))*$C118+($J118="Steady Growth")*(AND(BG$4&gt;=$E118,BG$4&lt;=$G118)*((BG$4-$E118+1)/($I118*($I118+1)/2)*$C118))+($J118="custom")*CustomCF!AZ118</f>
        <v>0</v>
      </c>
      <c r="BH118" s="19">
        <f>($J118="Bell Curve")*(_xlfn.NORM.DIST(AND(BH$4&gt;=$E118,BH$4&lt;=$G118)*(BH$4-$E118+1),$I118/2,$L118,TRUE)-_xlfn.NORM.DIST(AND(BH$4&gt;=$E118,BH$4&lt;=$G118)*(BG$4-$E118+1),$I118/2,$L118,TRUE))/(1-2*_xlfn.NORM.DIST(0,$I118/2,$L118,TRUE))*$C118+($J118="Steady Growth")*(AND(BH$4&gt;=$E118,BH$4&lt;=$G118)*((BH$4-$E118+1)/($I118*($I118+1)/2)*$C118))+($J118="custom")*CustomCF!BA118</f>
        <v>0</v>
      </c>
      <c r="BI118" s="19">
        <f>($J118="Bell Curve")*(_xlfn.NORM.DIST(AND(BI$4&gt;=$E118,BI$4&lt;=$G118)*(BI$4-$E118+1),$I118/2,$L118,TRUE)-_xlfn.NORM.DIST(AND(BI$4&gt;=$E118,BI$4&lt;=$G118)*(BH$4-$E118+1),$I118/2,$L118,TRUE))/(1-2*_xlfn.NORM.DIST(0,$I118/2,$L118,TRUE))*$C118+($J118="Steady Growth")*(AND(BI$4&gt;=$E118,BI$4&lt;=$G118)*((BI$4-$E118+1)/($I118*($I118+1)/2)*$C118))+($J118="custom")*CustomCF!BB118</f>
        <v>0</v>
      </c>
      <c r="BJ118" s="19">
        <f>($J118="Bell Curve")*(_xlfn.NORM.DIST(AND(BJ$4&gt;=$E118,BJ$4&lt;=$G118)*(BJ$4-$E118+1),$I118/2,$L118,TRUE)-_xlfn.NORM.DIST(AND(BJ$4&gt;=$E118,BJ$4&lt;=$G118)*(BI$4-$E118+1),$I118/2,$L118,TRUE))/(1-2*_xlfn.NORM.DIST(0,$I118/2,$L118,TRUE))*$C118+($J118="Steady Growth")*(AND(BJ$4&gt;=$E118,BJ$4&lt;=$G118)*((BJ$4-$E118+1)/($I118*($I118+1)/2)*$C118))+($J118="custom")*CustomCF!BC118</f>
        <v>0</v>
      </c>
      <c r="BK118" s="19">
        <f>($J118="Bell Curve")*(_xlfn.NORM.DIST(AND(BK$4&gt;=$E118,BK$4&lt;=$G118)*(BK$4-$E118+1),$I118/2,$L118,TRUE)-_xlfn.NORM.DIST(AND(BK$4&gt;=$E118,BK$4&lt;=$G118)*(BJ$4-$E118+1),$I118/2,$L118,TRUE))/(1-2*_xlfn.NORM.DIST(0,$I118/2,$L118,TRUE))*$C118+($J118="Steady Growth")*(AND(BK$4&gt;=$E118,BK$4&lt;=$G118)*((BK$4-$E118+1)/($I118*($I118+1)/2)*$C118))+($J118="custom")*CustomCF!BD118</f>
        <v>0</v>
      </c>
      <c r="BL118" s="19">
        <f>($J118="Bell Curve")*(_xlfn.NORM.DIST(AND(BL$4&gt;=$E118,BL$4&lt;=$G118)*(BL$4-$E118+1),$I118/2,$L118,TRUE)-_xlfn.NORM.DIST(AND(BL$4&gt;=$E118,BL$4&lt;=$G118)*(BK$4-$E118+1),$I118/2,$L118,TRUE))/(1-2*_xlfn.NORM.DIST(0,$I118/2,$L118,TRUE))*$C118+($J118="Steady Growth")*(AND(BL$4&gt;=$E118,BL$4&lt;=$G118)*((BL$4-$E118+1)/($I118*($I118+1)/2)*$C118))+($J118="custom")*CustomCF!BE118</f>
        <v>0</v>
      </c>
      <c r="BM118" s="19">
        <f>($J118="Bell Curve")*(_xlfn.NORM.DIST(AND(BM$4&gt;=$E118,BM$4&lt;=$G118)*(BM$4-$E118+1),$I118/2,$L118,TRUE)-_xlfn.NORM.DIST(AND(BM$4&gt;=$E118,BM$4&lt;=$G118)*(BL$4-$E118+1),$I118/2,$L118,TRUE))/(1-2*_xlfn.NORM.DIST(0,$I118/2,$L118,TRUE))*$C118+($J118="Steady Growth")*(AND(BM$4&gt;=$E118,BM$4&lt;=$G118)*((BM$4-$E118+1)/($I118*($I118+1)/2)*$C118))+($J118="custom")*CustomCF!BF118</f>
        <v>0</v>
      </c>
      <c r="BN118" s="19">
        <f>($J118="Bell Curve")*(_xlfn.NORM.DIST(AND(BN$4&gt;=$E118,BN$4&lt;=$G118)*(BN$4-$E118+1),$I118/2,$L118,TRUE)-_xlfn.NORM.DIST(AND(BN$4&gt;=$E118,BN$4&lt;=$G118)*(BM$4-$E118+1),$I118/2,$L118,TRUE))/(1-2*_xlfn.NORM.DIST(0,$I118/2,$L118,TRUE))*$C118+($J118="Steady Growth")*(AND(BN$4&gt;=$E118,BN$4&lt;=$G118)*((BN$4-$E118+1)/($I118*($I118+1)/2)*$C118))+($J118="custom")*CustomCF!BG118</f>
        <v>0</v>
      </c>
      <c r="BO118" s="19">
        <f>($J118="Bell Curve")*(_xlfn.NORM.DIST(AND(BO$4&gt;=$E118,BO$4&lt;=$G118)*(BO$4-$E118+1),$I118/2,$L118,TRUE)-_xlfn.NORM.DIST(AND(BO$4&gt;=$E118,BO$4&lt;=$G118)*(BN$4-$E118+1),$I118/2,$L118,TRUE))/(1-2*_xlfn.NORM.DIST(0,$I118/2,$L118,TRUE))*$C118+($J118="Steady Growth")*(AND(BO$4&gt;=$E118,BO$4&lt;=$G118)*((BO$4-$E118+1)/($I118*($I118+1)/2)*$C118))+($J118="custom")*CustomCF!BH118</f>
        <v>0</v>
      </c>
      <c r="BP118" s="19">
        <f>($J118="Bell Curve")*(_xlfn.NORM.DIST(AND(BP$4&gt;=$E118,BP$4&lt;=$G118)*(BP$4-$E118+1),$I118/2,$L118,TRUE)-_xlfn.NORM.DIST(AND(BP$4&gt;=$E118,BP$4&lt;=$G118)*(BO$4-$E118+1),$I118/2,$L118,TRUE))/(1-2*_xlfn.NORM.DIST(0,$I118/2,$L118,TRUE))*$C118+($J118="Steady Growth")*(AND(BP$4&gt;=$E118,BP$4&lt;=$G118)*((BP$4-$E118+1)/($I118*($I118+1)/2)*$C118))+($J118="custom")*CustomCF!BI118</f>
        <v>0</v>
      </c>
      <c r="BQ118" s="19">
        <f>($J118="Bell Curve")*(_xlfn.NORM.DIST(AND(BQ$4&gt;=$E118,BQ$4&lt;=$G118)*(BQ$4-$E118+1),$I118/2,$L118,TRUE)-_xlfn.NORM.DIST(AND(BQ$4&gt;=$E118,BQ$4&lt;=$G118)*(BP$4-$E118+1),$I118/2,$L118,TRUE))/(1-2*_xlfn.NORM.DIST(0,$I118/2,$L118,TRUE))*$C118+($J118="Steady Growth")*(AND(BQ$4&gt;=$E118,BQ$4&lt;=$G118)*((BQ$4-$E118+1)/($I118*($I118+1)/2)*$C118))+($J118="custom")*CustomCF!BJ118</f>
        <v>0</v>
      </c>
      <c r="BR118" s="19">
        <f>($J118="Bell Curve")*(_xlfn.NORM.DIST(AND(BR$4&gt;=$E118,BR$4&lt;=$G118)*(BR$4-$E118+1),$I118/2,$L118,TRUE)-_xlfn.NORM.DIST(AND(BR$4&gt;=$E118,BR$4&lt;=$G118)*(BQ$4-$E118+1),$I118/2,$L118,TRUE))/(1-2*_xlfn.NORM.DIST(0,$I118/2,$L118,TRUE))*$C118+($J118="Steady Growth")*(AND(BR$4&gt;=$E118,BR$4&lt;=$G118)*((BR$4-$E118+1)/($I118*($I118+1)/2)*$C118))+($J118="custom")*CustomCF!BK118</f>
        <v>0</v>
      </c>
      <c r="BS118" s="19">
        <f>($J118="Bell Curve")*(_xlfn.NORM.DIST(AND(BS$4&gt;=$E118,BS$4&lt;=$G118)*(BS$4-$E118+1),$I118/2,$L118,TRUE)-_xlfn.NORM.DIST(AND(BS$4&gt;=$E118,BS$4&lt;=$G118)*(BR$4-$E118+1),$I118/2,$L118,TRUE))/(1-2*_xlfn.NORM.DIST(0,$I118/2,$L118,TRUE))*$C118+($J118="Steady Growth")*(AND(BS$4&gt;=$E118,BS$4&lt;=$G118)*((BS$4-$E118+1)/($I118*($I118+1)/2)*$C118))+($J118="custom")*CustomCF!BL118</f>
        <v>0</v>
      </c>
      <c r="BT118" s="19">
        <f>($J118="Bell Curve")*(_xlfn.NORM.DIST(AND(BT$4&gt;=$E118,BT$4&lt;=$G118)*(BT$4-$E118+1),$I118/2,$L118,TRUE)-_xlfn.NORM.DIST(AND(BT$4&gt;=$E118,BT$4&lt;=$G118)*(BS$4-$E118+1),$I118/2,$L118,TRUE))/(1-2*_xlfn.NORM.DIST(0,$I118/2,$L118,TRUE))*$C118+($J118="Steady Growth")*(AND(BT$4&gt;=$E118,BT$4&lt;=$G118)*((BT$4-$E118+1)/($I118*($I118+1)/2)*$C118))+($J118="custom")*CustomCF!BM118</f>
        <v>0</v>
      </c>
      <c r="BU118" s="19">
        <f>($J118="Bell Curve")*(_xlfn.NORM.DIST(AND(BU$4&gt;=$E118,BU$4&lt;=$G118)*(BU$4-$E118+1),$I118/2,$L118,TRUE)-_xlfn.NORM.DIST(AND(BU$4&gt;=$E118,BU$4&lt;=$G118)*(BT$4-$E118+1),$I118/2,$L118,TRUE))/(1-2*_xlfn.NORM.DIST(0,$I118/2,$L118,TRUE))*$C118+($J118="Steady Growth")*(AND(BU$4&gt;=$E118,BU$4&lt;=$G118)*((BU$4-$E118+1)/($I118*($I118+1)/2)*$C118))+($J118="custom")*CustomCF!BN118</f>
        <v>0</v>
      </c>
      <c r="BV118" s="19">
        <f>($J118="Bell Curve")*(_xlfn.NORM.DIST(AND(BV$4&gt;=$E118,BV$4&lt;=$G118)*(BV$4-$E118+1),$I118/2,$L118,TRUE)-_xlfn.NORM.DIST(AND(BV$4&gt;=$E118,BV$4&lt;=$G118)*(BU$4-$E118+1),$I118/2,$L118,TRUE))/(1-2*_xlfn.NORM.DIST(0,$I118/2,$L118,TRUE))*$C118+($J118="Steady Growth")*(AND(BV$4&gt;=$E118,BV$4&lt;=$G118)*((BV$4-$E118+1)/($I118*($I118+1)/2)*$C118))+($J118="custom")*CustomCF!BO118</f>
        <v>0</v>
      </c>
      <c r="BW118" s="19">
        <f>($J118="Bell Curve")*(_xlfn.NORM.DIST(AND(BW$4&gt;=$E118,BW$4&lt;=$G118)*(BW$4-$E118+1),$I118/2,$L118,TRUE)-_xlfn.NORM.DIST(AND(BW$4&gt;=$E118,BW$4&lt;=$G118)*(BV$4-$E118+1),$I118/2,$L118,TRUE))/(1-2*_xlfn.NORM.DIST(0,$I118/2,$L118,TRUE))*$C118+($J118="Steady Growth")*(AND(BW$4&gt;=$E118,BW$4&lt;=$G118)*((BW$4-$E118+1)/($I118*($I118+1)/2)*$C118))+($J118="custom")*CustomCF!BP118</f>
        <v>0</v>
      </c>
      <c r="BX118" s="19">
        <f>($J118="Bell Curve")*(_xlfn.NORM.DIST(AND(BX$4&gt;=$E118,BX$4&lt;=$G118)*(BX$4-$E118+1),$I118/2,$L118,TRUE)-_xlfn.NORM.DIST(AND(BX$4&gt;=$E118,BX$4&lt;=$G118)*(BW$4-$E118+1),$I118/2,$L118,TRUE))/(1-2*_xlfn.NORM.DIST(0,$I118/2,$L118,TRUE))*$C118+($J118="Steady Growth")*(AND(BX$4&gt;=$E118,BX$4&lt;=$G118)*((BX$4-$E118+1)/($I118*($I118+1)/2)*$C118))+($J118="custom")*CustomCF!BQ118</f>
        <v>0</v>
      </c>
      <c r="BY118" s="19">
        <f>($J118="Bell Curve")*(_xlfn.NORM.DIST(AND(BY$4&gt;=$E118,BY$4&lt;=$G118)*(BY$4-$E118+1),$I118/2,$L118,TRUE)-_xlfn.NORM.DIST(AND(BY$4&gt;=$E118,BY$4&lt;=$G118)*(BX$4-$E118+1),$I118/2,$L118,TRUE))/(1-2*_xlfn.NORM.DIST(0,$I118/2,$L118,TRUE))*$C118+($J118="Steady Growth")*(AND(BY$4&gt;=$E118,BY$4&lt;=$G118)*((BY$4-$E118+1)/($I118*($I118+1)/2)*$C118))+($J118="custom")*CustomCF!BR118</f>
        <v>0</v>
      </c>
      <c r="BZ118" s="19">
        <f>($J118="Bell Curve")*(_xlfn.NORM.DIST(AND(BZ$4&gt;=$E118,BZ$4&lt;=$G118)*(BZ$4-$E118+1),$I118/2,$L118,TRUE)-_xlfn.NORM.DIST(AND(BZ$4&gt;=$E118,BZ$4&lt;=$G118)*(BY$4-$E118+1),$I118/2,$L118,TRUE))/(1-2*_xlfn.NORM.DIST(0,$I118/2,$L118,TRUE))*$C118+($J118="Steady Growth")*(AND(BZ$4&gt;=$E118,BZ$4&lt;=$G118)*((BZ$4-$E118+1)/($I118*($I118+1)/2)*$C118))+($J118="custom")*CustomCF!BS118</f>
        <v>0</v>
      </c>
      <c r="CA118" s="19">
        <f>($J118="Bell Curve")*(_xlfn.NORM.DIST(AND(CA$4&gt;=$E118,CA$4&lt;=$G118)*(CA$4-$E118+1),$I118/2,$L118,TRUE)-_xlfn.NORM.DIST(AND(CA$4&gt;=$E118,CA$4&lt;=$G118)*(BZ$4-$E118+1),$I118/2,$L118,TRUE))/(1-2*_xlfn.NORM.DIST(0,$I118/2,$L118,TRUE))*$C118+($J118="Steady Growth")*(AND(CA$4&gt;=$E118,CA$4&lt;=$G118)*((CA$4-$E118+1)/($I118*($I118+1)/2)*$C118))+($J118="custom")*CustomCF!BT118</f>
        <v>0</v>
      </c>
      <c r="CB118" s="19">
        <f>($J118="Bell Curve")*(_xlfn.NORM.DIST(AND(CB$4&gt;=$E118,CB$4&lt;=$G118)*(CB$4-$E118+1),$I118/2,$L118,TRUE)-_xlfn.NORM.DIST(AND(CB$4&gt;=$E118,CB$4&lt;=$G118)*(CA$4-$E118+1),$I118/2,$L118,TRUE))/(1-2*_xlfn.NORM.DIST(0,$I118/2,$L118,TRUE))*$C118+($J118="Steady Growth")*(AND(CB$4&gt;=$E118,CB$4&lt;=$G118)*((CB$4-$E118+1)/($I118*($I118+1)/2)*$C118))+($J118="custom")*CustomCF!BU118</f>
        <v>0</v>
      </c>
      <c r="CC118" s="19">
        <f>($J118="Bell Curve")*(_xlfn.NORM.DIST(AND(CC$4&gt;=$E118,CC$4&lt;=$G118)*(CC$4-$E118+1),$I118/2,$L118,TRUE)-_xlfn.NORM.DIST(AND(CC$4&gt;=$E118,CC$4&lt;=$G118)*(CB$4-$E118+1),$I118/2,$L118,TRUE))/(1-2*_xlfn.NORM.DIST(0,$I118/2,$L118,TRUE))*$C118+($J118="Steady Growth")*(AND(CC$4&gt;=$E118,CC$4&lt;=$G118)*((CC$4-$E118+1)/($I118*($I118+1)/2)*$C118))+($J118="custom")*CustomCF!BV118</f>
        <v>0</v>
      </c>
      <c r="CD118" s="19">
        <f>($J118="Bell Curve")*(_xlfn.NORM.DIST(AND(CD$4&gt;=$E118,CD$4&lt;=$G118)*(CD$4-$E118+1),$I118/2,$L118,TRUE)-_xlfn.NORM.DIST(AND(CD$4&gt;=$E118,CD$4&lt;=$G118)*(CC$4-$E118+1),$I118/2,$L118,TRUE))/(1-2*_xlfn.NORM.DIST(0,$I118/2,$L118,TRUE))*$C118+($J118="Steady Growth")*(AND(CD$4&gt;=$E118,CD$4&lt;=$G118)*((CD$4-$E118+1)/($I118*($I118+1)/2)*$C118))+($J118="custom")*CustomCF!BW118</f>
        <v>0</v>
      </c>
      <c r="CE118" s="19">
        <f>($J118="Bell Curve")*(_xlfn.NORM.DIST(AND(CE$4&gt;=$E118,CE$4&lt;=$G118)*(CE$4-$E118+1),$I118/2,$L118,TRUE)-_xlfn.NORM.DIST(AND(CE$4&gt;=$E118,CE$4&lt;=$G118)*(CD$4-$E118+1),$I118/2,$L118,TRUE))/(1-2*_xlfn.NORM.DIST(0,$I118/2,$L118,TRUE))*$C118+($J118="Steady Growth")*(AND(CE$4&gt;=$E118,CE$4&lt;=$G118)*((CE$4-$E118+1)/($I118*($I118+1)/2)*$C118))+($J118="custom")*CustomCF!BX118</f>
        <v>0</v>
      </c>
      <c r="CF118" s="19">
        <f>($J118="Bell Curve")*(_xlfn.NORM.DIST(AND(CF$4&gt;=$E118,CF$4&lt;=$G118)*(CF$4-$E118+1),$I118/2,$L118,TRUE)-_xlfn.NORM.DIST(AND(CF$4&gt;=$E118,CF$4&lt;=$G118)*(CE$4-$E118+1),$I118/2,$L118,TRUE))/(1-2*_xlfn.NORM.DIST(0,$I118/2,$L118,TRUE))*$C118+($J118="Steady Growth")*(AND(CF$4&gt;=$E118,CF$4&lt;=$G118)*((CF$4-$E118+1)/($I118*($I118+1)/2)*$C118))+($J118="custom")*CustomCF!BY118</f>
        <v>0</v>
      </c>
      <c r="CG118" s="19">
        <f>($J118="Bell Curve")*(_xlfn.NORM.DIST(AND(CG$4&gt;=$E118,CG$4&lt;=$G118)*(CG$4-$E118+1),$I118/2,$L118,TRUE)-_xlfn.NORM.DIST(AND(CG$4&gt;=$E118,CG$4&lt;=$G118)*(CF$4-$E118+1),$I118/2,$L118,TRUE))/(1-2*_xlfn.NORM.DIST(0,$I118/2,$L118,TRUE))*$C118+($J118="Steady Growth")*(AND(CG$4&gt;=$E118,CG$4&lt;=$G118)*((CG$4-$E118+1)/($I118*($I118+1)/2)*$C118))+($J118="custom")*CustomCF!BZ118</f>
        <v>0</v>
      </c>
      <c r="CH118" s="19">
        <f>($J118="Bell Curve")*(_xlfn.NORM.DIST(AND(CH$4&gt;=$E118,CH$4&lt;=$G118)*(CH$4-$E118+1),$I118/2,$L118,TRUE)-_xlfn.NORM.DIST(AND(CH$4&gt;=$E118,CH$4&lt;=$G118)*(CG$4-$E118+1),$I118/2,$L118,TRUE))/(1-2*_xlfn.NORM.DIST(0,$I118/2,$L118,TRUE))*$C118+($J118="Steady Growth")*(AND(CH$4&gt;=$E118,CH$4&lt;=$G118)*((CH$4-$E118+1)/($I118*($I118+1)/2)*$C118))+($J118="custom")*CustomCF!CA118</f>
        <v>0</v>
      </c>
      <c r="CI118" s="19">
        <f>($J118="Bell Curve")*(_xlfn.NORM.DIST(AND(CI$4&gt;=$E118,CI$4&lt;=$G118)*(CI$4-$E118+1),$I118/2,$L118,TRUE)-_xlfn.NORM.DIST(AND(CI$4&gt;=$E118,CI$4&lt;=$G118)*(CH$4-$E118+1),$I118/2,$L118,TRUE))/(1-2*_xlfn.NORM.DIST(0,$I118/2,$L118,TRUE))*$C118+($J118="Steady Growth")*(AND(CI$4&gt;=$E118,CI$4&lt;=$G118)*((CI$4-$E118+1)/($I118*($I118+1)/2)*$C118))+($J118="custom")*CustomCF!CB118</f>
        <v>0</v>
      </c>
      <c r="CJ118" s="19">
        <f>($J118="Bell Curve")*(_xlfn.NORM.DIST(AND(CJ$4&gt;=$E118,CJ$4&lt;=$G118)*(CJ$4-$E118+1),$I118/2,$L118,TRUE)-_xlfn.NORM.DIST(AND(CJ$4&gt;=$E118,CJ$4&lt;=$G118)*(CI$4-$E118+1),$I118/2,$L118,TRUE))/(1-2*_xlfn.NORM.DIST(0,$I118/2,$L118,TRUE))*$C118+($J118="Steady Growth")*(AND(CJ$4&gt;=$E118,CJ$4&lt;=$G118)*((CJ$4-$E118+1)/($I118*($I118+1)/2)*$C118))+($J118="custom")*CustomCF!CC118</f>
        <v>0</v>
      </c>
      <c r="CK118" s="19">
        <f>($J118="Bell Curve")*(_xlfn.NORM.DIST(AND(CK$4&gt;=$E118,CK$4&lt;=$G118)*(CK$4-$E118+1),$I118/2,$L118,TRUE)-_xlfn.NORM.DIST(AND(CK$4&gt;=$E118,CK$4&lt;=$G118)*(CJ$4-$E118+1),$I118/2,$L118,TRUE))/(1-2*_xlfn.NORM.DIST(0,$I118/2,$L118,TRUE))*$C118+($J118="Steady Growth")*(AND(CK$4&gt;=$E118,CK$4&lt;=$G118)*((CK$4-$E118+1)/($I118*($I118+1)/2)*$C118))+($J118="custom")*CustomCF!CD118</f>
        <v>0</v>
      </c>
      <c r="CL118" s="19">
        <f>($J118="Bell Curve")*(_xlfn.NORM.DIST(AND(CL$4&gt;=$E118,CL$4&lt;=$G118)*(CL$4-$E118+1),$I118/2,$L118,TRUE)-_xlfn.NORM.DIST(AND(CL$4&gt;=$E118,CL$4&lt;=$G118)*(CK$4-$E118+1),$I118/2,$L118,TRUE))/(1-2*_xlfn.NORM.DIST(0,$I118/2,$L118,TRUE))*$C118+($J118="Steady Growth")*(AND(CL$4&gt;=$E118,CL$4&lt;=$G118)*((CL$4-$E118+1)/($I118*($I118+1)/2)*$C118))+($J118="custom")*CustomCF!CE118</f>
        <v>0</v>
      </c>
      <c r="CM118" s="19">
        <f>($J118="Bell Curve")*(_xlfn.NORM.DIST(AND(CM$4&gt;=$E118,CM$4&lt;=$G118)*(CM$4-$E118+1),$I118/2,$L118,TRUE)-_xlfn.NORM.DIST(AND(CM$4&gt;=$E118,CM$4&lt;=$G118)*(CL$4-$E118+1),$I118/2,$L118,TRUE))/(1-2*_xlfn.NORM.DIST(0,$I118/2,$L118,TRUE))*$C118+($J118="Steady Growth")*(AND(CM$4&gt;=$E118,CM$4&lt;=$G118)*((CM$4-$E118+1)/($I118*($I118+1)/2)*$C118))+($J118="custom")*CustomCF!CF118</f>
        <v>0</v>
      </c>
      <c r="CN118" s="19">
        <f>($J118="Bell Curve")*(_xlfn.NORM.DIST(AND(CN$4&gt;=$E118,CN$4&lt;=$G118)*(CN$4-$E118+1),$I118/2,$L118,TRUE)-_xlfn.NORM.DIST(AND(CN$4&gt;=$E118,CN$4&lt;=$G118)*(CM$4-$E118+1),$I118/2,$L118,TRUE))/(1-2*_xlfn.NORM.DIST(0,$I118/2,$L118,TRUE))*$C118+($J118="Steady Growth")*(AND(CN$4&gt;=$E118,CN$4&lt;=$G118)*((CN$4-$E118+1)/($I118*($I118+1)/2)*$C118))+($J118="custom")*CustomCF!CG118</f>
        <v>0</v>
      </c>
      <c r="CO118" s="19">
        <f>($J118="Bell Curve")*(_xlfn.NORM.DIST(AND(CO$4&gt;=$E118,CO$4&lt;=$G118)*(CO$4-$E118+1),$I118/2,$L118,TRUE)-_xlfn.NORM.DIST(AND(CO$4&gt;=$E118,CO$4&lt;=$G118)*(CN$4-$E118+1),$I118/2,$L118,TRUE))/(1-2*_xlfn.NORM.DIST(0,$I118/2,$L118,TRUE))*$C118+($J118="Steady Growth")*(AND(CO$4&gt;=$E118,CO$4&lt;=$G118)*((CO$4-$E118+1)/($I118*($I118+1)/2)*$C118))+($J118="custom")*CustomCF!CH118</f>
        <v>0</v>
      </c>
      <c r="CP118" s="19">
        <f>($J118="Bell Curve")*(_xlfn.NORM.DIST(AND(CP$4&gt;=$E118,CP$4&lt;=$G118)*(CP$4-$E118+1),$I118/2,$L118,TRUE)-_xlfn.NORM.DIST(AND(CP$4&gt;=$E118,CP$4&lt;=$G118)*(CO$4-$E118+1),$I118/2,$L118,TRUE))/(1-2*_xlfn.NORM.DIST(0,$I118/2,$L118,TRUE))*$C118+($J118="Steady Growth")*(AND(CP$4&gt;=$E118,CP$4&lt;=$G118)*((CP$4-$E118+1)/($I118*($I118+1)/2)*$C118))+($J118="custom")*CustomCF!CI118</f>
        <v>0</v>
      </c>
      <c r="CQ118" s="19">
        <f>($J118="Bell Curve")*(_xlfn.NORM.DIST(AND(CQ$4&gt;=$E118,CQ$4&lt;=$G118)*(CQ$4-$E118+1),$I118/2,$L118,TRUE)-_xlfn.NORM.DIST(AND(CQ$4&gt;=$E118,CQ$4&lt;=$G118)*(CP$4-$E118+1),$I118/2,$L118,TRUE))/(1-2*_xlfn.NORM.DIST(0,$I118/2,$L118,TRUE))*$C118+($J118="Steady Growth")*(AND(CQ$4&gt;=$E118,CQ$4&lt;=$G118)*((CQ$4-$E118+1)/($I118*($I118+1)/2)*$C118))+($J118="custom")*CustomCF!CJ118</f>
        <v>0</v>
      </c>
      <c r="CR118" s="19">
        <f>($J118="Bell Curve")*(_xlfn.NORM.DIST(AND(CR$4&gt;=$E118,CR$4&lt;=$G118)*(CR$4-$E118+1),$I118/2,$L118,TRUE)-_xlfn.NORM.DIST(AND(CR$4&gt;=$E118,CR$4&lt;=$G118)*(CQ$4-$E118+1),$I118/2,$L118,TRUE))/(1-2*_xlfn.NORM.DIST(0,$I118/2,$L118,TRUE))*$C118+($J118="Steady Growth")*(AND(CR$4&gt;=$E118,CR$4&lt;=$G118)*((CR$4-$E118+1)/($I118*($I118+1)/2)*$C118))+($J118="custom")*CustomCF!CK118</f>
        <v>0</v>
      </c>
      <c r="CS118" s="19">
        <f>($J118="Bell Curve")*(_xlfn.NORM.DIST(AND(CS$4&gt;=$E118,CS$4&lt;=$G118)*(CS$4-$E118+1),$I118/2,$L118,TRUE)-_xlfn.NORM.DIST(AND(CS$4&gt;=$E118,CS$4&lt;=$G118)*(CR$4-$E118+1),$I118/2,$L118,TRUE))/(1-2*_xlfn.NORM.DIST(0,$I118/2,$L118,TRUE))*$C118+($J118="Steady Growth")*(AND(CS$4&gt;=$E118,CS$4&lt;=$G118)*((CS$4-$E118+1)/($I118*($I118+1)/2)*$C118))+($J118="custom")*CustomCF!CL118</f>
        <v>0</v>
      </c>
      <c r="CT118" s="19">
        <f>($J118="Bell Curve")*(_xlfn.NORM.DIST(AND(CT$4&gt;=$E118,CT$4&lt;=$G118)*(CT$4-$E118+1),$I118/2,$L118,TRUE)-_xlfn.NORM.DIST(AND(CT$4&gt;=$E118,CT$4&lt;=$G118)*(CS$4-$E118+1),$I118/2,$L118,TRUE))/(1-2*_xlfn.NORM.DIST(0,$I118/2,$L118,TRUE))*$C118+($J118="Steady Growth")*(AND(CT$4&gt;=$E118,CT$4&lt;=$G118)*((CT$4-$E118+1)/($I118*($I118+1)/2)*$C118))+($J118="custom")*CustomCF!CM118</f>
        <v>0</v>
      </c>
      <c r="CU118" s="19">
        <f>($J118="Bell Curve")*(_xlfn.NORM.DIST(AND(CU$4&gt;=$E118,CU$4&lt;=$G118)*(CU$4-$E118+1),$I118/2,$L118,TRUE)-_xlfn.NORM.DIST(AND(CU$4&gt;=$E118,CU$4&lt;=$G118)*(CT$4-$E118+1),$I118/2,$L118,TRUE))/(1-2*_xlfn.NORM.DIST(0,$I118/2,$L118,TRUE))*$C118+($J118="Steady Growth")*(AND(CU$4&gt;=$E118,CU$4&lt;=$G118)*((CU$4-$E118+1)/($I118*($I118+1)/2)*$C118))+($J118="custom")*CustomCF!CN118</f>
        <v>0</v>
      </c>
      <c r="CV118" s="19">
        <f>($J118="Bell Curve")*(_xlfn.NORM.DIST(AND(CV$4&gt;=$E118,CV$4&lt;=$G118)*(CV$4-$E118+1),$I118/2,$L118,TRUE)-_xlfn.NORM.DIST(AND(CV$4&gt;=$E118,CV$4&lt;=$G118)*(CU$4-$E118+1),$I118/2,$L118,TRUE))/(1-2*_xlfn.NORM.DIST(0,$I118/2,$L118,TRUE))*$C118+($J118="Steady Growth")*(AND(CV$4&gt;=$E118,CV$4&lt;=$G118)*((CV$4-$E118+1)/($I118*($I118+1)/2)*$C118))+($J118="custom")*CustomCF!CO118</f>
        <v>0</v>
      </c>
      <c r="CW118" s="19">
        <f>($J118="Bell Curve")*(_xlfn.NORM.DIST(AND(CW$4&gt;=$E118,CW$4&lt;=$G118)*(CW$4-$E118+1),$I118/2,$L118,TRUE)-_xlfn.NORM.DIST(AND(CW$4&gt;=$E118,CW$4&lt;=$G118)*(CV$4-$E118+1),$I118/2,$L118,TRUE))/(1-2*_xlfn.NORM.DIST(0,$I118/2,$L118,TRUE))*$C118+($J118="Steady Growth")*(AND(CW$4&gt;=$E118,CW$4&lt;=$G118)*((CW$4-$E118+1)/($I118*($I118+1)/2)*$C118))+($J118="custom")*CustomCF!CP118</f>
        <v>0</v>
      </c>
      <c r="CX118" s="19">
        <f>($J118="Bell Curve")*(_xlfn.NORM.DIST(AND(CX$4&gt;=$E118,CX$4&lt;=$G118)*(CX$4-$E118+1),$I118/2,$L118,TRUE)-_xlfn.NORM.DIST(AND(CX$4&gt;=$E118,CX$4&lt;=$G118)*(CW$4-$E118+1),$I118/2,$L118,TRUE))/(1-2*_xlfn.NORM.DIST(0,$I118/2,$L118,TRUE))*$C118+($J118="Steady Growth")*(AND(CX$4&gt;=$E118,CX$4&lt;=$G118)*((CX$4-$E118+1)/($I118*($I118+1)/2)*$C118))+($J118="custom")*CustomCF!CQ118</f>
        <v>0</v>
      </c>
      <c r="CY118" s="19">
        <f>($J118="Bell Curve")*(_xlfn.NORM.DIST(AND(CY$4&gt;=$E118,CY$4&lt;=$G118)*(CY$4-$E118+1),$I118/2,$L118,TRUE)-_xlfn.NORM.DIST(AND(CY$4&gt;=$E118,CY$4&lt;=$G118)*(CX$4-$E118+1),$I118/2,$L118,TRUE))/(1-2*_xlfn.NORM.DIST(0,$I118/2,$L118,TRUE))*$C118+($J118="Steady Growth")*(AND(CY$4&gt;=$E118,CY$4&lt;=$G118)*((CY$4-$E118+1)/($I118*($I118+1)/2)*$C118))+($J118="custom")*CustomCF!CR118</f>
        <v>0</v>
      </c>
      <c r="CZ118" s="19">
        <f>($J118="Bell Curve")*(_xlfn.NORM.DIST(AND(CZ$4&gt;=$E118,CZ$4&lt;=$G118)*(CZ$4-$E118+1),$I118/2,$L118,TRUE)-_xlfn.NORM.DIST(AND(CZ$4&gt;=$E118,CZ$4&lt;=$G118)*(CY$4-$E118+1),$I118/2,$L118,TRUE))/(1-2*_xlfn.NORM.DIST(0,$I118/2,$L118,TRUE))*$C118+($J118="Steady Growth")*(AND(CZ$4&gt;=$E118,CZ$4&lt;=$G118)*((CZ$4-$E118+1)/($I118*($I118+1)/2)*$C118))+($J118="custom")*CustomCF!CS118</f>
        <v>0</v>
      </c>
      <c r="DA118" s="19">
        <f>($J118="Bell Curve")*(_xlfn.NORM.DIST(AND(DA$4&gt;=$E118,DA$4&lt;=$G118)*(DA$4-$E118+1),$I118/2,$L118,TRUE)-_xlfn.NORM.DIST(AND(DA$4&gt;=$E118,DA$4&lt;=$G118)*(CZ$4-$E118+1),$I118/2,$L118,TRUE))/(1-2*_xlfn.NORM.DIST(0,$I118/2,$L118,TRUE))*$C118+($J118="Steady Growth")*(AND(DA$4&gt;=$E118,DA$4&lt;=$G118)*((DA$4-$E118+1)/($I118*($I118+1)/2)*$C118))+($J118="custom")*CustomCF!CT118</f>
        <v>0</v>
      </c>
      <c r="DB118" s="19">
        <f>($J118="Bell Curve")*(_xlfn.NORM.DIST(AND(DB$4&gt;=$E118,DB$4&lt;=$G118)*(DB$4-$E118+1),$I118/2,$L118,TRUE)-_xlfn.NORM.DIST(AND(DB$4&gt;=$E118,DB$4&lt;=$G118)*(DA$4-$E118+1),$I118/2,$L118,TRUE))/(1-2*_xlfn.NORM.DIST(0,$I118/2,$L118,TRUE))*$C118+($J118="Steady Growth")*(AND(DB$4&gt;=$E118,DB$4&lt;=$G118)*((DB$4-$E118+1)/($I118*($I118+1)/2)*$C118))+($J118="custom")*CustomCF!CU118</f>
        <v>0</v>
      </c>
      <c r="DC118" s="19">
        <f>($J118="Bell Curve")*(_xlfn.NORM.DIST(AND(DC$4&gt;=$E118,DC$4&lt;=$G118)*(DC$4-$E118+1),$I118/2,$L118,TRUE)-_xlfn.NORM.DIST(AND(DC$4&gt;=$E118,DC$4&lt;=$G118)*(DB$4-$E118+1),$I118/2,$L118,TRUE))/(1-2*_xlfn.NORM.DIST(0,$I118/2,$L118,TRUE))*$C118+($J118="Steady Growth")*(AND(DC$4&gt;=$E118,DC$4&lt;=$G118)*((DC$4-$E118+1)/($I118*($I118+1)/2)*$C118))+($J118="custom")*CustomCF!CV118</f>
        <v>0</v>
      </c>
      <c r="DD118" s="19">
        <f>($J118="Bell Curve")*(_xlfn.NORM.DIST(AND(DD$4&gt;=$E118,DD$4&lt;=$G118)*(DD$4-$E118+1),$I118/2,$L118,TRUE)-_xlfn.NORM.DIST(AND(DD$4&gt;=$E118,DD$4&lt;=$G118)*(DC$4-$E118+1),$I118/2,$L118,TRUE))/(1-2*_xlfn.NORM.DIST(0,$I118/2,$L118,TRUE))*$C118+($J118="Steady Growth")*(AND(DD$4&gt;=$E118,DD$4&lt;=$G118)*((DD$4-$E118+1)/($I118*($I118+1)/2)*$C118))+($J118="custom")*CustomCF!CW118</f>
        <v>0</v>
      </c>
      <c r="DE118" s="19">
        <f>($J118="Bell Curve")*(_xlfn.NORM.DIST(AND(DE$4&gt;=$E118,DE$4&lt;=$G118)*(DE$4-$E118+1),$I118/2,$L118,TRUE)-_xlfn.NORM.DIST(AND(DE$4&gt;=$E118,DE$4&lt;=$G118)*(DD$4-$E118+1),$I118/2,$L118,TRUE))/(1-2*_xlfn.NORM.DIST(0,$I118/2,$L118,TRUE))*$C118+($J118="Steady Growth")*(AND(DE$4&gt;=$E118,DE$4&lt;=$G118)*((DE$4-$E118+1)/($I118*($I118+1)/2)*$C118))+($J118="custom")*CustomCF!CX118</f>
        <v>0</v>
      </c>
      <c r="DF118" s="19">
        <f>($J118="Bell Curve")*(_xlfn.NORM.DIST(AND(DF$4&gt;=$E118,DF$4&lt;=$G118)*(DF$4-$E118+1),$I118/2,$L118,TRUE)-_xlfn.NORM.DIST(AND(DF$4&gt;=$E118,DF$4&lt;=$G118)*(DE$4-$E118+1),$I118/2,$L118,TRUE))/(1-2*_xlfn.NORM.DIST(0,$I118/2,$L118,TRUE))*$C118+($J118="Steady Growth")*(AND(DF$4&gt;=$E118,DF$4&lt;=$G118)*((DF$4-$E118+1)/($I118*($I118+1)/2)*$C118))+($J118="custom")*CustomCF!CY118</f>
        <v>0</v>
      </c>
      <c r="DG118" s="19">
        <f>($J118="Bell Curve")*(_xlfn.NORM.DIST(AND(DG$4&gt;=$E118,DG$4&lt;=$G118)*(DG$4-$E118+1),$I118/2,$L118,TRUE)-_xlfn.NORM.DIST(AND(DG$4&gt;=$E118,DG$4&lt;=$G118)*(DF$4-$E118+1),$I118/2,$L118,TRUE))/(1-2*_xlfn.NORM.DIST(0,$I118/2,$L118,TRUE))*$C118+($J118="Steady Growth")*(AND(DG$4&gt;=$E118,DG$4&lt;=$G118)*((DG$4-$E118+1)/($I118*($I118+1)/2)*$C118))+($J118="custom")*CustomCF!CZ118</f>
        <v>0</v>
      </c>
      <c r="DH118" s="19">
        <f>($J118="Bell Curve")*(_xlfn.NORM.DIST(AND(DH$4&gt;=$E118,DH$4&lt;=$G118)*(DH$4-$E118+1),$I118/2,$L118,TRUE)-_xlfn.NORM.DIST(AND(DH$4&gt;=$E118,DH$4&lt;=$G118)*(DG$4-$E118+1),$I118/2,$L118,TRUE))/(1-2*_xlfn.NORM.DIST(0,$I118/2,$L118,TRUE))*$C118+($J118="Steady Growth")*(AND(DH$4&gt;=$E118,DH$4&lt;=$G118)*((DH$4-$E118+1)/($I118*($I118+1)/2)*$C118))+($J118="custom")*CustomCF!DA118</f>
        <v>0</v>
      </c>
      <c r="DI118" s="19">
        <f>($J118="Bell Curve")*(_xlfn.NORM.DIST(AND(DI$4&gt;=$E118,DI$4&lt;=$G118)*(DI$4-$E118+1),$I118/2,$L118,TRUE)-_xlfn.NORM.DIST(AND(DI$4&gt;=$E118,DI$4&lt;=$G118)*(DH$4-$E118+1),$I118/2,$L118,TRUE))/(1-2*_xlfn.NORM.DIST(0,$I118/2,$L118,TRUE))*$C118+($J118="Steady Growth")*(AND(DI$4&gt;=$E118,DI$4&lt;=$G118)*((DI$4-$E118+1)/($I118*($I118+1)/2)*$C118))+($J118="custom")*CustomCF!DB118</f>
        <v>0</v>
      </c>
      <c r="DJ118" s="19">
        <f>($J118="Bell Curve")*(_xlfn.NORM.DIST(AND(DJ$4&gt;=$E118,DJ$4&lt;=$G118)*(DJ$4-$E118+1),$I118/2,$L118,TRUE)-_xlfn.NORM.DIST(AND(DJ$4&gt;=$E118,DJ$4&lt;=$G118)*(DI$4-$E118+1),$I118/2,$L118,TRUE))/(1-2*_xlfn.NORM.DIST(0,$I118/2,$L118,TRUE))*$C118+($J118="Steady Growth")*(AND(DJ$4&gt;=$E118,DJ$4&lt;=$G118)*((DJ$4-$E118+1)/($I118*($I118+1)/2)*$C118))+($J118="custom")*CustomCF!DC118</f>
        <v>0</v>
      </c>
      <c r="DK118" s="19">
        <f>($J118="Bell Curve")*(_xlfn.NORM.DIST(AND(DK$4&gt;=$E118,DK$4&lt;=$G118)*(DK$4-$E118+1),$I118/2,$L118,TRUE)-_xlfn.NORM.DIST(AND(DK$4&gt;=$E118,DK$4&lt;=$G118)*(DJ$4-$E118+1),$I118/2,$L118,TRUE))/(1-2*_xlfn.NORM.DIST(0,$I118/2,$L118,TRUE))*$C118+($J118="Steady Growth")*(AND(DK$4&gt;=$E118,DK$4&lt;=$G118)*((DK$4-$E118+1)/($I118*($I118+1)/2)*$C118))+($J118="custom")*CustomCF!DD118</f>
        <v>0</v>
      </c>
      <c r="DL118" s="19">
        <f>($J118="Bell Curve")*(_xlfn.NORM.DIST(AND(DL$4&gt;=$E118,DL$4&lt;=$G118)*(DL$4-$E118+1),$I118/2,$L118,TRUE)-_xlfn.NORM.DIST(AND(DL$4&gt;=$E118,DL$4&lt;=$G118)*(DK$4-$E118+1),$I118/2,$L118,TRUE))/(1-2*_xlfn.NORM.DIST(0,$I118/2,$L118,TRUE))*$C118+($J118="Steady Growth")*(AND(DL$4&gt;=$E118,DL$4&lt;=$G118)*((DL$4-$E118+1)/($I118*($I118+1)/2)*$C118))+($J118="custom")*CustomCF!DE118</f>
        <v>0</v>
      </c>
      <c r="DM118" s="19">
        <f>($J118="Bell Curve")*(_xlfn.NORM.DIST(AND(DM$4&gt;=$E118,DM$4&lt;=$G118)*(DM$4-$E118+1),$I118/2,$L118,TRUE)-_xlfn.NORM.DIST(AND(DM$4&gt;=$E118,DM$4&lt;=$G118)*(DL$4-$E118+1),$I118/2,$L118,TRUE))/(1-2*_xlfn.NORM.DIST(0,$I118/2,$L118,TRUE))*$C118+($J118="Steady Growth")*(AND(DM$4&gt;=$E118,DM$4&lt;=$G118)*((DM$4-$E118+1)/($I118*($I118+1)/2)*$C118))+($J118="custom")*CustomCF!DF118</f>
        <v>0</v>
      </c>
      <c r="DN118" s="19">
        <f>($J118="Bell Curve")*(_xlfn.NORM.DIST(AND(DN$4&gt;=$E118,DN$4&lt;=$G118)*(DN$4-$E118+1),$I118/2,$L118,TRUE)-_xlfn.NORM.DIST(AND(DN$4&gt;=$E118,DN$4&lt;=$G118)*(DM$4-$E118+1),$I118/2,$L118,TRUE))/(1-2*_xlfn.NORM.DIST(0,$I118/2,$L118,TRUE))*$C118+($J118="Steady Growth")*(AND(DN$4&gt;=$E118,DN$4&lt;=$G118)*((DN$4-$E118+1)/($I118*($I118+1)/2)*$C118))+($J118="custom")*CustomCF!DG118</f>
        <v>0</v>
      </c>
      <c r="DO118" s="19">
        <f>($J118="Bell Curve")*(_xlfn.NORM.DIST(AND(DO$4&gt;=$E118,DO$4&lt;=$G118)*(DO$4-$E118+1),$I118/2,$L118,TRUE)-_xlfn.NORM.DIST(AND(DO$4&gt;=$E118,DO$4&lt;=$G118)*(DN$4-$E118+1),$I118/2,$L118,TRUE))/(1-2*_xlfn.NORM.DIST(0,$I118/2,$L118,TRUE))*$C118+($J118="Steady Growth")*(AND(DO$4&gt;=$E118,DO$4&lt;=$G118)*((DO$4-$E118+1)/($I118*($I118+1)/2)*$C118))+($J118="custom")*CustomCF!DH118</f>
        <v>0</v>
      </c>
      <c r="DP118" s="19">
        <f>($J118="Bell Curve")*(_xlfn.NORM.DIST(AND(DP$4&gt;=$E118,DP$4&lt;=$G118)*(DP$4-$E118+1),$I118/2,$L118,TRUE)-_xlfn.NORM.DIST(AND(DP$4&gt;=$E118,DP$4&lt;=$G118)*(DO$4-$E118+1),$I118/2,$L118,TRUE))/(1-2*_xlfn.NORM.DIST(0,$I118/2,$L118,TRUE))*$C118+($J118="Steady Growth")*(AND(DP$4&gt;=$E118,DP$4&lt;=$G118)*((DP$4-$E118+1)/($I118*($I118+1)/2)*$C118))+($J118="custom")*CustomCF!DI118</f>
        <v>0</v>
      </c>
      <c r="DQ118" s="19">
        <f>($J118="Bell Curve")*(_xlfn.NORM.DIST(AND(DQ$4&gt;=$E118,DQ$4&lt;=$G118)*(DQ$4-$E118+1),$I118/2,$L118,TRUE)-_xlfn.NORM.DIST(AND(DQ$4&gt;=$E118,DQ$4&lt;=$G118)*(DP$4-$E118+1),$I118/2,$L118,TRUE))/(1-2*_xlfn.NORM.DIST(0,$I118/2,$L118,TRUE))*$C118+($J118="Steady Growth")*(AND(DQ$4&gt;=$E118,DQ$4&lt;=$G118)*((DQ$4-$E118+1)/($I118*($I118+1)/2)*$C118))+($J118="custom")*CustomCF!DJ118</f>
        <v>0</v>
      </c>
      <c r="DR118" s="19">
        <f>($J118="Bell Curve")*(_xlfn.NORM.DIST(AND(DR$4&gt;=$E118,DR$4&lt;=$G118)*(DR$4-$E118+1),$I118/2,$L118,TRUE)-_xlfn.NORM.DIST(AND(DR$4&gt;=$E118,DR$4&lt;=$G118)*(DQ$4-$E118+1),$I118/2,$L118,TRUE))/(1-2*_xlfn.NORM.DIST(0,$I118/2,$L118,TRUE))*$C118+($J118="Steady Growth")*(AND(DR$4&gt;=$E118,DR$4&lt;=$G118)*((DR$4-$E118+1)/($I118*($I118+1)/2)*$C118))+($J118="custom")*CustomCF!DK118</f>
        <v>0</v>
      </c>
      <c r="DS118" s="19">
        <f>($J118="Bell Curve")*(_xlfn.NORM.DIST(AND(DS$4&gt;=$E118,DS$4&lt;=$G118)*(DS$4-$E118+1),$I118/2,$L118,TRUE)-_xlfn.NORM.DIST(AND(DS$4&gt;=$E118,DS$4&lt;=$G118)*(DR$4-$E118+1),$I118/2,$L118,TRUE))/(1-2*_xlfn.NORM.DIST(0,$I118/2,$L118,TRUE))*$C118+($J118="Steady Growth")*(AND(DS$4&gt;=$E118,DS$4&lt;=$G118)*((DS$4-$E118+1)/($I118*($I118+1)/2)*$C118))+($J118="custom")*CustomCF!DL118</f>
        <v>0</v>
      </c>
      <c r="DT118" s="19">
        <f>($J118="Bell Curve")*(_xlfn.NORM.DIST(AND(DT$4&gt;=$E118,DT$4&lt;=$G118)*(DT$4-$E118+1),$I118/2,$L118,TRUE)-_xlfn.NORM.DIST(AND(DT$4&gt;=$E118,DT$4&lt;=$G118)*(DS$4-$E118+1),$I118/2,$L118,TRUE))/(1-2*_xlfn.NORM.DIST(0,$I118/2,$L118,TRUE))*$C118+($J118="Steady Growth")*(AND(DT$4&gt;=$E118,DT$4&lt;=$G118)*((DT$4-$E118+1)/($I118*($I118+1)/2)*$C118))+($J118="custom")*CustomCF!DM118</f>
        <v>0</v>
      </c>
      <c r="DU118" s="19">
        <f>($J118="Bell Curve")*(_xlfn.NORM.DIST(AND(DU$4&gt;=$E118,DU$4&lt;=$G118)*(DU$4-$E118+1),$I118/2,$L118,TRUE)-_xlfn.NORM.DIST(AND(DU$4&gt;=$E118,DU$4&lt;=$G118)*(DT$4-$E118+1),$I118/2,$L118,TRUE))/(1-2*_xlfn.NORM.DIST(0,$I118/2,$L118,TRUE))*$C118+($J118="Steady Growth")*(AND(DU$4&gt;=$E118,DU$4&lt;=$G118)*((DU$4-$E118+1)/($I118*($I118+1)/2)*$C118))+($J118="custom")*CustomCF!DN118</f>
        <v>0</v>
      </c>
      <c r="DV118" s="19">
        <f>($J118="Bell Curve")*(_xlfn.NORM.DIST(AND(DV$4&gt;=$E118,DV$4&lt;=$G118)*(DV$4-$E118+1),$I118/2,$L118,TRUE)-_xlfn.NORM.DIST(AND(DV$4&gt;=$E118,DV$4&lt;=$G118)*(DU$4-$E118+1),$I118/2,$L118,TRUE))/(1-2*_xlfn.NORM.DIST(0,$I118/2,$L118,TRUE))*$C118+($J118="Steady Growth")*(AND(DV$4&gt;=$E118,DV$4&lt;=$G118)*((DV$4-$E118+1)/($I118*($I118+1)/2)*$C118))+($J118="custom")*CustomCF!DO118</f>
        <v>0</v>
      </c>
      <c r="DW118" s="19">
        <f>($J118="Bell Curve")*(_xlfn.NORM.DIST(AND(DW$4&gt;=$E118,DW$4&lt;=$G118)*(DW$4-$E118+1),$I118/2,$L118,TRUE)-_xlfn.NORM.DIST(AND(DW$4&gt;=$E118,DW$4&lt;=$G118)*(DV$4-$E118+1),$I118/2,$L118,TRUE))/(1-2*_xlfn.NORM.DIST(0,$I118/2,$L118,TRUE))*$C118+($J118="Steady Growth")*(AND(DW$4&gt;=$E118,DW$4&lt;=$G118)*((DW$4-$E118+1)/($I118*($I118+1)/2)*$C118))+($J118="custom")*CustomCF!DP118</f>
        <v>0</v>
      </c>
      <c r="DX118" s="19">
        <f>($J118="Bell Curve")*(_xlfn.NORM.DIST(AND(DX$4&gt;=$E118,DX$4&lt;=$G118)*(DX$4-$E118+1),$I118/2,$L118,TRUE)-_xlfn.NORM.DIST(AND(DX$4&gt;=$E118,DX$4&lt;=$G118)*(DW$4-$E118+1),$I118/2,$L118,TRUE))/(1-2*_xlfn.NORM.DIST(0,$I118/2,$L118,TRUE))*$C118+($J118="Steady Growth")*(AND(DX$4&gt;=$E118,DX$4&lt;=$G118)*((DX$4-$E118+1)/($I118*($I118+1)/2)*$C118))+($J118="custom")*CustomCF!DQ118</f>
        <v>0</v>
      </c>
      <c r="DY118" s="19">
        <f>($J118="Bell Curve")*(_xlfn.NORM.DIST(AND(DY$4&gt;=$E118,DY$4&lt;=$G118)*(DY$4-$E118+1),$I118/2,$L118,TRUE)-_xlfn.NORM.DIST(AND(DY$4&gt;=$E118,DY$4&lt;=$G118)*(DX$4-$E118+1),$I118/2,$L118,TRUE))/(1-2*_xlfn.NORM.DIST(0,$I118/2,$L118,TRUE))*$C118+($J118="Steady Growth")*(AND(DY$4&gt;=$E118,DY$4&lt;=$G118)*((DY$4-$E118+1)/($I118*($I118+1)/2)*$C118))+($J118="custom")*CustomCF!DR118</f>
        <v>0</v>
      </c>
      <c r="DZ118" s="19">
        <f>($J118="Bell Curve")*(_xlfn.NORM.DIST(AND(DZ$4&gt;=$E118,DZ$4&lt;=$G118)*(DZ$4-$E118+1),$I118/2,$L118,TRUE)-_xlfn.NORM.DIST(AND(DZ$4&gt;=$E118,DZ$4&lt;=$G118)*(DY$4-$E118+1),$I118/2,$L118,TRUE))/(1-2*_xlfn.NORM.DIST(0,$I118/2,$L118,TRUE))*$C118+($J118="Steady Growth")*(AND(DZ$4&gt;=$E118,DZ$4&lt;=$G118)*((DZ$4-$E118+1)/($I118*($I118+1)/2)*$C118))+($J118="custom")*CustomCF!DS118</f>
        <v>0</v>
      </c>
      <c r="EA118" s="19">
        <f>($J118="Bell Curve")*(_xlfn.NORM.DIST(AND(EA$4&gt;=$E118,EA$4&lt;=$G118)*(EA$4-$E118+1),$I118/2,$L118,TRUE)-_xlfn.NORM.DIST(AND(EA$4&gt;=$E118,EA$4&lt;=$G118)*(DZ$4-$E118+1),$I118/2,$L118,TRUE))/(1-2*_xlfn.NORM.DIST(0,$I118/2,$L118,TRUE))*$C118+($J118="Steady Growth")*(AND(EA$4&gt;=$E118,EA$4&lt;=$G118)*((EA$4-$E118+1)/($I118*($I118+1)/2)*$C118))+($J118="custom")*CustomCF!DT118</f>
        <v>0</v>
      </c>
      <c r="EB118" s="19">
        <f>($J118="Bell Curve")*(_xlfn.NORM.DIST(AND(EB$4&gt;=$E118,EB$4&lt;=$G118)*(EB$4-$E118+1),$I118/2,$L118,TRUE)-_xlfn.NORM.DIST(AND(EB$4&gt;=$E118,EB$4&lt;=$G118)*(EA$4-$E118+1),$I118/2,$L118,TRUE))/(1-2*_xlfn.NORM.DIST(0,$I118/2,$L118,TRUE))*$C118+($J118="Steady Growth")*(AND(EB$4&gt;=$E118,EB$4&lt;=$G118)*((EB$4-$E118+1)/($I118*($I118+1)/2)*$C118))+($J118="custom")*CustomCF!DU118</f>
        <v>0</v>
      </c>
      <c r="EC118" s="19">
        <f>($J118="Bell Curve")*(_xlfn.NORM.DIST(AND(EC$4&gt;=$E118,EC$4&lt;=$G118)*(EC$4-$E118+1),$I118/2,$L118,TRUE)-_xlfn.NORM.DIST(AND(EC$4&gt;=$E118,EC$4&lt;=$G118)*(EB$4-$E118+1),$I118/2,$L118,TRUE))/(1-2*_xlfn.NORM.DIST(0,$I118/2,$L118,TRUE))*$C118+($J118="Steady Growth")*(AND(EC$4&gt;=$E118,EC$4&lt;=$G118)*((EC$4-$E118+1)/($I118*($I118+1)/2)*$C118))+($J118="custom")*CustomCF!DV118</f>
        <v>0</v>
      </c>
      <c r="ED118" s="19">
        <f>($J118="Bell Curve")*(_xlfn.NORM.DIST(AND(ED$4&gt;=$E118,ED$4&lt;=$G118)*(ED$4-$E118+1),$I118/2,$L118,TRUE)-_xlfn.NORM.DIST(AND(ED$4&gt;=$E118,ED$4&lt;=$G118)*(EC$4-$E118+1),$I118/2,$L118,TRUE))/(1-2*_xlfn.NORM.DIST(0,$I118/2,$L118,TRUE))*$C118+($J118="Steady Growth")*(AND(ED$4&gt;=$E118,ED$4&lt;=$G118)*((ED$4-$E118+1)/($I118*($I118+1)/2)*$C118))+($J118="custom")*CustomCF!DW118</f>
        <v>0</v>
      </c>
      <c r="EE118" s="19">
        <f>($J118="Bell Curve")*(_xlfn.NORM.DIST(AND(EE$4&gt;=$E118,EE$4&lt;=$G118)*(EE$4-$E118+1),$I118/2,$L118,TRUE)-_xlfn.NORM.DIST(AND(EE$4&gt;=$E118,EE$4&lt;=$G118)*(ED$4-$E118+1),$I118/2,$L118,TRUE))/(1-2*_xlfn.NORM.DIST(0,$I118/2,$L118,TRUE))*$C118+($J118="Steady Growth")*(AND(EE$4&gt;=$E118,EE$4&lt;=$G118)*((EE$4-$E118+1)/($I118*($I118+1)/2)*$C118))+($J118="custom")*CustomCF!DX118</f>
        <v>0</v>
      </c>
      <c r="EF118" s="121">
        <f>($J118="Bell Curve")*(_xlfn.NORM.DIST(AND(EF$4&gt;=$E118,EF$4&lt;=$G118)*(EF$4-$E118+1),$I118/2,$L118,TRUE)-_xlfn.NORM.DIST(AND(EF$4&gt;=$E118,EF$4&lt;=$G118)*(EE$4-$E118+1),$I118/2,$L118,TRUE))/(1-2*_xlfn.NORM.DIST(0,$I118/2,$L118,TRUE))*$C118+($J118="Steady Growth")*(AND(EF$4&gt;=$E118,EF$4&lt;=$G118)*((EF$4-$E118+1)/($I118*($I118+1)/2)*$C118))+($J118="custom")*CustomCF!DY118</f>
        <v>0</v>
      </c>
    </row>
    <row r="119" spans="2:136" hidden="1" outlineLevel="1" x14ac:dyDescent="0.2">
      <c r="B119" s="103">
        <f>Budget!AA11</f>
        <v>0</v>
      </c>
      <c r="C119" s="19">
        <f>Budget!AB11</f>
        <v>0</v>
      </c>
      <c r="D119" s="19" t="str">
        <f t="shared" si="45"/>
        <v/>
      </c>
      <c r="E119" s="92">
        <v>29</v>
      </c>
      <c r="F119" s="18">
        <f>IF(J119="Custom",CustomCF!E119,INDEX($P$6:$DY$6,MATCH(E119,CF!$P$4:$DY$4,0)))</f>
        <v>46904</v>
      </c>
      <c r="G119" s="301">
        <v>47</v>
      </c>
      <c r="H119" s="18">
        <f>IF(J119="Custom",CustomCF!F119,INDEX($P$6:$EF$6,MATCH(G119,$P$4:$EF$4,0)))</f>
        <v>47452</v>
      </c>
      <c r="I119" s="9">
        <f t="shared" si="40"/>
        <v>19</v>
      </c>
      <c r="J119" s="92" t="s">
        <v>30</v>
      </c>
      <c r="K119" s="92" t="s">
        <v>31</v>
      </c>
      <c r="L119" s="9">
        <f t="shared" si="46"/>
        <v>10000000</v>
      </c>
      <c r="M119" s="106">
        <f t="shared" si="47"/>
        <v>0</v>
      </c>
      <c r="N119" s="112" t="str">
        <f t="shared" si="31"/>
        <v>OK</v>
      </c>
      <c r="O119" s="112"/>
      <c r="P119" s="19">
        <f>($J119="Bell Curve")*(_xlfn.NORM.DIST(AND(P$4&gt;=$E119,P$4&lt;=$G119)*(P$4-$E119+1),$I119/2,$L119,TRUE)-_xlfn.NORM.DIST(AND(P$4&gt;=$E119,P$4&lt;=$G119)*(N$4-$E119+1),$I119/2,$L119,TRUE))/(1-2*_xlfn.NORM.DIST(0,$I119/2,$L119,TRUE))*$C119+($J119="Steady Growth")*(AND(P$4&gt;=$E119,P$4&lt;=$G119)*((P$4-$E119+1)/($I119*($I119+1)/2)*$C119))+($J119="custom")*CustomCF!I119</f>
        <v>0</v>
      </c>
      <c r="Q119" s="19">
        <f>($J119="Bell Curve")*(_xlfn.NORM.DIST(AND(Q$4&gt;=$E119,Q$4&lt;=$G119)*(Q$4-$E119+1),$I119/2,$L119,TRUE)-_xlfn.NORM.DIST(AND(Q$4&gt;=$E119,Q$4&lt;=$G119)*(P$4-$E119+1),$I119/2,$L119,TRUE))/(1-2*_xlfn.NORM.DIST(0,$I119/2,$L119,TRUE))*$C119+($J119="Steady Growth")*(AND(Q$4&gt;=$E119,Q$4&lt;=$G119)*((Q$4-$E119+1)/($I119*($I119+1)/2)*$C119))+($J119="custom")*CustomCF!J119</f>
        <v>0</v>
      </c>
      <c r="R119" s="19">
        <f>($J119="Bell Curve")*(_xlfn.NORM.DIST(AND(R$4&gt;=$E119,R$4&lt;=$G119)*(R$4-$E119+1),$I119/2,$L119,TRUE)-_xlfn.NORM.DIST(AND(R$4&gt;=$E119,R$4&lt;=$G119)*(Q$4-$E119+1),$I119/2,$L119,TRUE))/(1-2*_xlfn.NORM.DIST(0,$I119/2,$L119,TRUE))*$C119+($J119="Steady Growth")*(AND(R$4&gt;=$E119,R$4&lt;=$G119)*((R$4-$E119+1)/($I119*($I119+1)/2)*$C119))+($J119="custom")*CustomCF!K119</f>
        <v>0</v>
      </c>
      <c r="S119" s="19">
        <f>($J119="Bell Curve")*(_xlfn.NORM.DIST(AND(S$4&gt;=$E119,S$4&lt;=$G119)*(S$4-$E119+1),$I119/2,$L119,TRUE)-_xlfn.NORM.DIST(AND(S$4&gt;=$E119,S$4&lt;=$G119)*(R$4-$E119+1),$I119/2,$L119,TRUE))/(1-2*_xlfn.NORM.DIST(0,$I119/2,$L119,TRUE))*$C119+($J119="Steady Growth")*(AND(S$4&gt;=$E119,S$4&lt;=$G119)*((S$4-$E119+1)/($I119*($I119+1)/2)*$C119))+($J119="custom")*CustomCF!L119</f>
        <v>0</v>
      </c>
      <c r="T119" s="19">
        <f>($J119="Bell Curve")*(_xlfn.NORM.DIST(AND(T$4&gt;=$E119,T$4&lt;=$G119)*(T$4-$E119+1),$I119/2,$L119,TRUE)-_xlfn.NORM.DIST(AND(T$4&gt;=$E119,T$4&lt;=$G119)*(S$4-$E119+1),$I119/2,$L119,TRUE))/(1-2*_xlfn.NORM.DIST(0,$I119/2,$L119,TRUE))*$C119+($J119="Steady Growth")*(AND(T$4&gt;=$E119,T$4&lt;=$G119)*((T$4-$E119+1)/($I119*($I119+1)/2)*$C119))+($J119="custom")*CustomCF!M119</f>
        <v>0</v>
      </c>
      <c r="U119" s="19">
        <f>($J119="Bell Curve")*(_xlfn.NORM.DIST(AND(U$4&gt;=$E119,U$4&lt;=$G119)*(U$4-$E119+1),$I119/2,$L119,TRUE)-_xlfn.NORM.DIST(AND(U$4&gt;=$E119,U$4&lt;=$G119)*(T$4-$E119+1),$I119/2,$L119,TRUE))/(1-2*_xlfn.NORM.DIST(0,$I119/2,$L119,TRUE))*$C119+($J119="Steady Growth")*(AND(U$4&gt;=$E119,U$4&lt;=$G119)*((U$4-$E119+1)/($I119*($I119+1)/2)*$C119))+($J119="custom")*CustomCF!N119</f>
        <v>0</v>
      </c>
      <c r="V119" s="19">
        <f>($J119="Bell Curve")*(_xlfn.NORM.DIST(AND(V$4&gt;=$E119,V$4&lt;=$G119)*(V$4-$E119+1),$I119/2,$L119,TRUE)-_xlfn.NORM.DIST(AND(V$4&gt;=$E119,V$4&lt;=$G119)*(U$4-$E119+1),$I119/2,$L119,TRUE))/(1-2*_xlfn.NORM.DIST(0,$I119/2,$L119,TRUE))*$C119+($J119="Steady Growth")*(AND(V$4&gt;=$E119,V$4&lt;=$G119)*((V$4-$E119+1)/($I119*($I119+1)/2)*$C119))+($J119="custom")*CustomCF!O119</f>
        <v>0</v>
      </c>
      <c r="W119" s="19">
        <f>($J119="Bell Curve")*(_xlfn.NORM.DIST(AND(W$4&gt;=$E119,W$4&lt;=$G119)*(W$4-$E119+1),$I119/2,$L119,TRUE)-_xlfn.NORM.DIST(AND(W$4&gt;=$E119,W$4&lt;=$G119)*(V$4-$E119+1),$I119/2,$L119,TRUE))/(1-2*_xlfn.NORM.DIST(0,$I119/2,$L119,TRUE))*$C119+($J119="Steady Growth")*(AND(W$4&gt;=$E119,W$4&lt;=$G119)*((W$4-$E119+1)/($I119*($I119+1)/2)*$C119))+($J119="custom")*CustomCF!P119</f>
        <v>0</v>
      </c>
      <c r="X119" s="19">
        <f>($J119="Bell Curve")*(_xlfn.NORM.DIST(AND(X$4&gt;=$E119,X$4&lt;=$G119)*(X$4-$E119+1),$I119/2,$L119,TRUE)-_xlfn.NORM.DIST(AND(X$4&gt;=$E119,X$4&lt;=$G119)*(W$4-$E119+1),$I119/2,$L119,TRUE))/(1-2*_xlfn.NORM.DIST(0,$I119/2,$L119,TRUE))*$C119+($J119="Steady Growth")*(AND(X$4&gt;=$E119,X$4&lt;=$G119)*((X$4-$E119+1)/($I119*($I119+1)/2)*$C119))+($J119="custom")*CustomCF!Q119</f>
        <v>0</v>
      </c>
      <c r="Y119" s="19">
        <f>($J119="Bell Curve")*(_xlfn.NORM.DIST(AND(Y$4&gt;=$E119,Y$4&lt;=$G119)*(Y$4-$E119+1),$I119/2,$L119,TRUE)-_xlfn.NORM.DIST(AND(Y$4&gt;=$E119,Y$4&lt;=$G119)*(X$4-$E119+1),$I119/2,$L119,TRUE))/(1-2*_xlfn.NORM.DIST(0,$I119/2,$L119,TRUE))*$C119+($J119="Steady Growth")*(AND(Y$4&gt;=$E119,Y$4&lt;=$G119)*((Y$4-$E119+1)/($I119*($I119+1)/2)*$C119))+($J119="custom")*CustomCF!R119</f>
        <v>0</v>
      </c>
      <c r="Z119" s="19">
        <f>($J119="Bell Curve")*(_xlfn.NORM.DIST(AND(Z$4&gt;=$E119,Z$4&lt;=$G119)*(Z$4-$E119+1),$I119/2,$L119,TRUE)-_xlfn.NORM.DIST(AND(Z$4&gt;=$E119,Z$4&lt;=$G119)*(Y$4-$E119+1),$I119/2,$L119,TRUE))/(1-2*_xlfn.NORM.DIST(0,$I119/2,$L119,TRUE))*$C119+($J119="Steady Growth")*(AND(Z$4&gt;=$E119,Z$4&lt;=$G119)*((Z$4-$E119+1)/($I119*($I119+1)/2)*$C119))+($J119="custom")*CustomCF!S119</f>
        <v>0</v>
      </c>
      <c r="AA119" s="19">
        <f>($J119="Bell Curve")*(_xlfn.NORM.DIST(AND(AA$4&gt;=$E119,AA$4&lt;=$G119)*(AA$4-$E119+1),$I119/2,$L119,TRUE)-_xlfn.NORM.DIST(AND(AA$4&gt;=$E119,AA$4&lt;=$G119)*(Z$4-$E119+1),$I119/2,$L119,TRUE))/(1-2*_xlfn.NORM.DIST(0,$I119/2,$L119,TRUE))*$C119+($J119="Steady Growth")*(AND(AA$4&gt;=$E119,AA$4&lt;=$G119)*((AA$4-$E119+1)/($I119*($I119+1)/2)*$C119))+($J119="custom")*CustomCF!T119</f>
        <v>0</v>
      </c>
      <c r="AB119" s="19">
        <f>($J119="Bell Curve")*(_xlfn.NORM.DIST(AND(AB$4&gt;=$E119,AB$4&lt;=$G119)*(AB$4-$E119+1),$I119/2,$L119,TRUE)-_xlfn.NORM.DIST(AND(AB$4&gt;=$E119,AB$4&lt;=$G119)*(AA$4-$E119+1),$I119/2,$L119,TRUE))/(1-2*_xlfn.NORM.DIST(0,$I119/2,$L119,TRUE))*$C119+($J119="Steady Growth")*(AND(AB$4&gt;=$E119,AB$4&lt;=$G119)*((AB$4-$E119+1)/($I119*($I119+1)/2)*$C119))+($J119="custom")*CustomCF!U119</f>
        <v>0</v>
      </c>
      <c r="AC119" s="19">
        <f>($J119="Bell Curve")*(_xlfn.NORM.DIST(AND(AC$4&gt;=$E119,AC$4&lt;=$G119)*(AC$4-$E119+1),$I119/2,$L119,TRUE)-_xlfn.NORM.DIST(AND(AC$4&gt;=$E119,AC$4&lt;=$G119)*(AB$4-$E119+1),$I119/2,$L119,TRUE))/(1-2*_xlfn.NORM.DIST(0,$I119/2,$L119,TRUE))*$C119+($J119="Steady Growth")*(AND(AC$4&gt;=$E119,AC$4&lt;=$G119)*((AC$4-$E119+1)/($I119*($I119+1)/2)*$C119))+($J119="custom")*CustomCF!V119</f>
        <v>0</v>
      </c>
      <c r="AD119" s="19">
        <f>($J119="Bell Curve")*(_xlfn.NORM.DIST(AND(AD$4&gt;=$E119,AD$4&lt;=$G119)*(AD$4-$E119+1),$I119/2,$L119,TRUE)-_xlfn.NORM.DIST(AND(AD$4&gt;=$E119,AD$4&lt;=$G119)*(AC$4-$E119+1),$I119/2,$L119,TRUE))/(1-2*_xlfn.NORM.DIST(0,$I119/2,$L119,TRUE))*$C119+($J119="Steady Growth")*(AND(AD$4&gt;=$E119,AD$4&lt;=$G119)*((AD$4-$E119+1)/($I119*($I119+1)/2)*$C119))+($J119="custom")*CustomCF!W119</f>
        <v>0</v>
      </c>
      <c r="AE119" s="19">
        <f>($J119="Bell Curve")*(_xlfn.NORM.DIST(AND(AE$4&gt;=$E119,AE$4&lt;=$G119)*(AE$4-$E119+1),$I119/2,$L119,TRUE)-_xlfn.NORM.DIST(AND(AE$4&gt;=$E119,AE$4&lt;=$G119)*(AD$4-$E119+1),$I119/2,$L119,TRUE))/(1-2*_xlfn.NORM.DIST(0,$I119/2,$L119,TRUE))*$C119+($J119="Steady Growth")*(AND(AE$4&gt;=$E119,AE$4&lt;=$G119)*((AE$4-$E119+1)/($I119*($I119+1)/2)*$C119))+($J119="custom")*CustomCF!X119</f>
        <v>0</v>
      </c>
      <c r="AF119" s="19">
        <f>($J119="Bell Curve")*(_xlfn.NORM.DIST(AND(AF$4&gt;=$E119,AF$4&lt;=$G119)*(AF$4-$E119+1),$I119/2,$L119,TRUE)-_xlfn.NORM.DIST(AND(AF$4&gt;=$E119,AF$4&lt;=$G119)*(AE$4-$E119+1),$I119/2,$L119,TRUE))/(1-2*_xlfn.NORM.DIST(0,$I119/2,$L119,TRUE))*$C119+($J119="Steady Growth")*(AND(AF$4&gt;=$E119,AF$4&lt;=$G119)*((AF$4-$E119+1)/($I119*($I119+1)/2)*$C119))+($J119="custom")*CustomCF!Y119</f>
        <v>0</v>
      </c>
      <c r="AG119" s="19">
        <f>($J119="Bell Curve")*(_xlfn.NORM.DIST(AND(AG$4&gt;=$E119,AG$4&lt;=$G119)*(AG$4-$E119+1),$I119/2,$L119,TRUE)-_xlfn.NORM.DIST(AND(AG$4&gt;=$E119,AG$4&lt;=$G119)*(AF$4-$E119+1),$I119/2,$L119,TRUE))/(1-2*_xlfn.NORM.DIST(0,$I119/2,$L119,TRUE))*$C119+($J119="Steady Growth")*(AND(AG$4&gt;=$E119,AG$4&lt;=$G119)*((AG$4-$E119+1)/($I119*($I119+1)/2)*$C119))+($J119="custom")*CustomCF!Z119</f>
        <v>0</v>
      </c>
      <c r="AH119" s="19">
        <f>($J119="Bell Curve")*(_xlfn.NORM.DIST(AND(AH$4&gt;=$E119,AH$4&lt;=$G119)*(AH$4-$E119+1),$I119/2,$L119,TRUE)-_xlfn.NORM.DIST(AND(AH$4&gt;=$E119,AH$4&lt;=$G119)*(AG$4-$E119+1),$I119/2,$L119,TRUE))/(1-2*_xlfn.NORM.DIST(0,$I119/2,$L119,TRUE))*$C119+($J119="Steady Growth")*(AND(AH$4&gt;=$E119,AH$4&lt;=$G119)*((AH$4-$E119+1)/($I119*($I119+1)/2)*$C119))+($J119="custom")*CustomCF!AA119</f>
        <v>0</v>
      </c>
      <c r="AI119" s="19">
        <f>($J119="Bell Curve")*(_xlfn.NORM.DIST(AND(AI$4&gt;=$E119,AI$4&lt;=$G119)*(AI$4-$E119+1),$I119/2,$L119,TRUE)-_xlfn.NORM.DIST(AND(AI$4&gt;=$E119,AI$4&lt;=$G119)*(AH$4-$E119+1),$I119/2,$L119,TRUE))/(1-2*_xlfn.NORM.DIST(0,$I119/2,$L119,TRUE))*$C119+($J119="Steady Growth")*(AND(AI$4&gt;=$E119,AI$4&lt;=$G119)*((AI$4-$E119+1)/($I119*($I119+1)/2)*$C119))+($J119="custom")*CustomCF!AB119</f>
        <v>0</v>
      </c>
      <c r="AJ119" s="19">
        <f>($J119="Bell Curve")*(_xlfn.NORM.DIST(AND(AJ$4&gt;=$E119,AJ$4&lt;=$G119)*(AJ$4-$E119+1),$I119/2,$L119,TRUE)-_xlfn.NORM.DIST(AND(AJ$4&gt;=$E119,AJ$4&lt;=$G119)*(AI$4-$E119+1),$I119/2,$L119,TRUE))/(1-2*_xlfn.NORM.DIST(0,$I119/2,$L119,TRUE))*$C119+($J119="Steady Growth")*(AND(AJ$4&gt;=$E119,AJ$4&lt;=$G119)*((AJ$4-$E119+1)/($I119*($I119+1)/2)*$C119))+($J119="custom")*CustomCF!AC119</f>
        <v>0</v>
      </c>
      <c r="AK119" s="19">
        <f>($J119="Bell Curve")*(_xlfn.NORM.DIST(AND(AK$4&gt;=$E119,AK$4&lt;=$G119)*(AK$4-$E119+1),$I119/2,$L119,TRUE)-_xlfn.NORM.DIST(AND(AK$4&gt;=$E119,AK$4&lt;=$G119)*(AJ$4-$E119+1),$I119/2,$L119,TRUE))/(1-2*_xlfn.NORM.DIST(0,$I119/2,$L119,TRUE))*$C119+($J119="Steady Growth")*(AND(AK$4&gt;=$E119,AK$4&lt;=$G119)*((AK$4-$E119+1)/($I119*($I119+1)/2)*$C119))+($J119="custom")*CustomCF!AD119</f>
        <v>0</v>
      </c>
      <c r="AL119" s="19">
        <f>($J119="Bell Curve")*(_xlfn.NORM.DIST(AND(AL$4&gt;=$E119,AL$4&lt;=$G119)*(AL$4-$E119+1),$I119/2,$L119,TRUE)-_xlfn.NORM.DIST(AND(AL$4&gt;=$E119,AL$4&lt;=$G119)*(AK$4-$E119+1),$I119/2,$L119,TRUE))/(1-2*_xlfn.NORM.DIST(0,$I119/2,$L119,TRUE))*$C119+($J119="Steady Growth")*(AND(AL$4&gt;=$E119,AL$4&lt;=$G119)*((AL$4-$E119+1)/($I119*($I119+1)/2)*$C119))+($J119="custom")*CustomCF!AE119</f>
        <v>0</v>
      </c>
      <c r="AM119" s="19">
        <f>($J119="Bell Curve")*(_xlfn.NORM.DIST(AND(AM$4&gt;=$E119,AM$4&lt;=$G119)*(AM$4-$E119+1),$I119/2,$L119,TRUE)-_xlfn.NORM.DIST(AND(AM$4&gt;=$E119,AM$4&lt;=$G119)*(AL$4-$E119+1),$I119/2,$L119,TRUE))/(1-2*_xlfn.NORM.DIST(0,$I119/2,$L119,TRUE))*$C119+($J119="Steady Growth")*(AND(AM$4&gt;=$E119,AM$4&lt;=$G119)*((AM$4-$E119+1)/($I119*($I119+1)/2)*$C119))+($J119="custom")*CustomCF!AF119</f>
        <v>0</v>
      </c>
      <c r="AN119" s="19">
        <f>($J119="Bell Curve")*(_xlfn.NORM.DIST(AND(AN$4&gt;=$E119,AN$4&lt;=$G119)*(AN$4-$E119+1),$I119/2,$L119,TRUE)-_xlfn.NORM.DIST(AND(AN$4&gt;=$E119,AN$4&lt;=$G119)*(AM$4-$E119+1),$I119/2,$L119,TRUE))/(1-2*_xlfn.NORM.DIST(0,$I119/2,$L119,TRUE))*$C119+($J119="Steady Growth")*(AND(AN$4&gt;=$E119,AN$4&lt;=$G119)*((AN$4-$E119+1)/($I119*($I119+1)/2)*$C119))+($J119="custom")*CustomCF!AG119</f>
        <v>0</v>
      </c>
      <c r="AO119" s="19">
        <f>($J119="Bell Curve")*(_xlfn.NORM.DIST(AND(AO$4&gt;=$E119,AO$4&lt;=$G119)*(AO$4-$E119+1),$I119/2,$L119,TRUE)-_xlfn.NORM.DIST(AND(AO$4&gt;=$E119,AO$4&lt;=$G119)*(AN$4-$E119+1),$I119/2,$L119,TRUE))/(1-2*_xlfn.NORM.DIST(0,$I119/2,$L119,TRUE))*$C119+($J119="Steady Growth")*(AND(AO$4&gt;=$E119,AO$4&lt;=$G119)*((AO$4-$E119+1)/($I119*($I119+1)/2)*$C119))+($J119="custom")*CustomCF!AH119</f>
        <v>0</v>
      </c>
      <c r="AP119" s="19">
        <f>($J119="Bell Curve")*(_xlfn.NORM.DIST(AND(AP$4&gt;=$E119,AP$4&lt;=$G119)*(AP$4-$E119+1),$I119/2,$L119,TRUE)-_xlfn.NORM.DIST(AND(AP$4&gt;=$E119,AP$4&lt;=$G119)*(AO$4-$E119+1),$I119/2,$L119,TRUE))/(1-2*_xlfn.NORM.DIST(0,$I119/2,$L119,TRUE))*$C119+($J119="Steady Growth")*(AND(AP$4&gt;=$E119,AP$4&lt;=$G119)*((AP$4-$E119+1)/($I119*($I119+1)/2)*$C119))+($J119="custom")*CustomCF!AI119</f>
        <v>0</v>
      </c>
      <c r="AQ119" s="19">
        <f>($J119="Bell Curve")*(_xlfn.NORM.DIST(AND(AQ$4&gt;=$E119,AQ$4&lt;=$G119)*(AQ$4-$E119+1),$I119/2,$L119,TRUE)-_xlfn.NORM.DIST(AND(AQ$4&gt;=$E119,AQ$4&lt;=$G119)*(AP$4-$E119+1),$I119/2,$L119,TRUE))/(1-2*_xlfn.NORM.DIST(0,$I119/2,$L119,TRUE))*$C119+($J119="Steady Growth")*(AND(AQ$4&gt;=$E119,AQ$4&lt;=$G119)*((AQ$4-$E119+1)/($I119*($I119+1)/2)*$C119))+($J119="custom")*CustomCF!AJ119</f>
        <v>0</v>
      </c>
      <c r="AR119" s="19">
        <f>($J119="Bell Curve")*(_xlfn.NORM.DIST(AND(AR$4&gt;=$E119,AR$4&lt;=$G119)*(AR$4-$E119+1),$I119/2,$L119,TRUE)-_xlfn.NORM.DIST(AND(AR$4&gt;=$E119,AR$4&lt;=$G119)*(AQ$4-$E119+1),$I119/2,$L119,TRUE))/(1-2*_xlfn.NORM.DIST(0,$I119/2,$L119,TRUE))*$C119+($J119="Steady Growth")*(AND(AR$4&gt;=$E119,AR$4&lt;=$G119)*((AR$4-$E119+1)/($I119*($I119+1)/2)*$C119))+($J119="custom")*CustomCF!AK119</f>
        <v>0</v>
      </c>
      <c r="AS119" s="19">
        <f>($J119="Bell Curve")*(_xlfn.NORM.DIST(AND(AS$4&gt;=$E119,AS$4&lt;=$G119)*(AS$4-$E119+1),$I119/2,$L119,TRUE)-_xlfn.NORM.DIST(AND(AS$4&gt;=$E119,AS$4&lt;=$G119)*(AR$4-$E119+1),$I119/2,$L119,TRUE))/(1-2*_xlfn.NORM.DIST(0,$I119/2,$L119,TRUE))*$C119+($J119="Steady Growth")*(AND(AS$4&gt;=$E119,AS$4&lt;=$G119)*((AS$4-$E119+1)/($I119*($I119+1)/2)*$C119))+($J119="custom")*CustomCF!AL119</f>
        <v>0</v>
      </c>
      <c r="AT119" s="19">
        <f>($J119="Bell Curve")*(_xlfn.NORM.DIST(AND(AT$4&gt;=$E119,AT$4&lt;=$G119)*(AT$4-$E119+1),$I119/2,$L119,TRUE)-_xlfn.NORM.DIST(AND(AT$4&gt;=$E119,AT$4&lt;=$G119)*(AS$4-$E119+1),$I119/2,$L119,TRUE))/(1-2*_xlfn.NORM.DIST(0,$I119/2,$L119,TRUE))*$C119+($J119="Steady Growth")*(AND(AT$4&gt;=$E119,AT$4&lt;=$G119)*((AT$4-$E119+1)/($I119*($I119+1)/2)*$C119))+($J119="custom")*CustomCF!AM119</f>
        <v>0</v>
      </c>
      <c r="AU119" s="19">
        <f>($J119="Bell Curve")*(_xlfn.NORM.DIST(AND(AU$4&gt;=$E119,AU$4&lt;=$G119)*(AU$4-$E119+1),$I119/2,$L119,TRUE)-_xlfn.NORM.DIST(AND(AU$4&gt;=$E119,AU$4&lt;=$G119)*(AT$4-$E119+1),$I119/2,$L119,TRUE))/(1-2*_xlfn.NORM.DIST(0,$I119/2,$L119,TRUE))*$C119+($J119="Steady Growth")*(AND(AU$4&gt;=$E119,AU$4&lt;=$G119)*((AU$4-$E119+1)/($I119*($I119+1)/2)*$C119))+($J119="custom")*CustomCF!AN119</f>
        <v>0</v>
      </c>
      <c r="AV119" s="19">
        <f>($J119="Bell Curve")*(_xlfn.NORM.DIST(AND(AV$4&gt;=$E119,AV$4&lt;=$G119)*(AV$4-$E119+1),$I119/2,$L119,TRUE)-_xlfn.NORM.DIST(AND(AV$4&gt;=$E119,AV$4&lt;=$G119)*(AU$4-$E119+1),$I119/2,$L119,TRUE))/(1-2*_xlfn.NORM.DIST(0,$I119/2,$L119,TRUE))*$C119+($J119="Steady Growth")*(AND(AV$4&gt;=$E119,AV$4&lt;=$G119)*((AV$4-$E119+1)/($I119*($I119+1)/2)*$C119))+($J119="custom")*CustomCF!AO119</f>
        <v>0</v>
      </c>
      <c r="AW119" s="19">
        <f>($J119="Bell Curve")*(_xlfn.NORM.DIST(AND(AW$4&gt;=$E119,AW$4&lt;=$G119)*(AW$4-$E119+1),$I119/2,$L119,TRUE)-_xlfn.NORM.DIST(AND(AW$4&gt;=$E119,AW$4&lt;=$G119)*(AV$4-$E119+1),$I119/2,$L119,TRUE))/(1-2*_xlfn.NORM.DIST(0,$I119/2,$L119,TRUE))*$C119+($J119="Steady Growth")*(AND(AW$4&gt;=$E119,AW$4&lt;=$G119)*((AW$4-$E119+1)/($I119*($I119+1)/2)*$C119))+($J119="custom")*CustomCF!AP119</f>
        <v>0</v>
      </c>
      <c r="AX119" s="19">
        <f>($J119="Bell Curve")*(_xlfn.NORM.DIST(AND(AX$4&gt;=$E119,AX$4&lt;=$G119)*(AX$4-$E119+1),$I119/2,$L119,TRUE)-_xlfn.NORM.DIST(AND(AX$4&gt;=$E119,AX$4&lt;=$G119)*(AW$4-$E119+1),$I119/2,$L119,TRUE))/(1-2*_xlfn.NORM.DIST(0,$I119/2,$L119,TRUE))*$C119+($J119="Steady Growth")*(AND(AX$4&gt;=$E119,AX$4&lt;=$G119)*((AX$4-$E119+1)/($I119*($I119+1)/2)*$C119))+($J119="custom")*CustomCF!AQ119</f>
        <v>0</v>
      </c>
      <c r="AY119" s="19">
        <f>($J119="Bell Curve")*(_xlfn.NORM.DIST(AND(AY$4&gt;=$E119,AY$4&lt;=$G119)*(AY$4-$E119+1),$I119/2,$L119,TRUE)-_xlfn.NORM.DIST(AND(AY$4&gt;=$E119,AY$4&lt;=$G119)*(AX$4-$E119+1),$I119/2,$L119,TRUE))/(1-2*_xlfn.NORM.DIST(0,$I119/2,$L119,TRUE))*$C119+($J119="Steady Growth")*(AND(AY$4&gt;=$E119,AY$4&lt;=$G119)*((AY$4-$E119+1)/($I119*($I119+1)/2)*$C119))+($J119="custom")*CustomCF!AR119</f>
        <v>0</v>
      </c>
      <c r="AZ119" s="19">
        <f>($J119="Bell Curve")*(_xlfn.NORM.DIST(AND(AZ$4&gt;=$E119,AZ$4&lt;=$G119)*(AZ$4-$E119+1),$I119/2,$L119,TRUE)-_xlfn.NORM.DIST(AND(AZ$4&gt;=$E119,AZ$4&lt;=$G119)*(AY$4-$E119+1),$I119/2,$L119,TRUE))/(1-2*_xlfn.NORM.DIST(0,$I119/2,$L119,TRUE))*$C119+($J119="Steady Growth")*(AND(AZ$4&gt;=$E119,AZ$4&lt;=$G119)*((AZ$4-$E119+1)/($I119*($I119+1)/2)*$C119))+($J119="custom")*CustomCF!AS119</f>
        <v>0</v>
      </c>
      <c r="BA119" s="19">
        <f>($J119="Bell Curve")*(_xlfn.NORM.DIST(AND(BA$4&gt;=$E119,BA$4&lt;=$G119)*(BA$4-$E119+1),$I119/2,$L119,TRUE)-_xlfn.NORM.DIST(AND(BA$4&gt;=$E119,BA$4&lt;=$G119)*(AZ$4-$E119+1),$I119/2,$L119,TRUE))/(1-2*_xlfn.NORM.DIST(0,$I119/2,$L119,TRUE))*$C119+($J119="Steady Growth")*(AND(BA$4&gt;=$E119,BA$4&lt;=$G119)*((BA$4-$E119+1)/($I119*($I119+1)/2)*$C119))+($J119="custom")*CustomCF!AT119</f>
        <v>0</v>
      </c>
      <c r="BB119" s="19">
        <f>($J119="Bell Curve")*(_xlfn.NORM.DIST(AND(BB$4&gt;=$E119,BB$4&lt;=$G119)*(BB$4-$E119+1),$I119/2,$L119,TRUE)-_xlfn.NORM.DIST(AND(BB$4&gt;=$E119,BB$4&lt;=$G119)*(BA$4-$E119+1),$I119/2,$L119,TRUE))/(1-2*_xlfn.NORM.DIST(0,$I119/2,$L119,TRUE))*$C119+($J119="Steady Growth")*(AND(BB$4&gt;=$E119,BB$4&lt;=$G119)*((BB$4-$E119+1)/($I119*($I119+1)/2)*$C119))+($J119="custom")*CustomCF!AU119</f>
        <v>0</v>
      </c>
      <c r="BC119" s="19">
        <f>($J119="Bell Curve")*(_xlfn.NORM.DIST(AND(BC$4&gt;=$E119,BC$4&lt;=$G119)*(BC$4-$E119+1),$I119/2,$L119,TRUE)-_xlfn.NORM.DIST(AND(BC$4&gt;=$E119,BC$4&lt;=$G119)*(BB$4-$E119+1),$I119/2,$L119,TRUE))/(1-2*_xlfn.NORM.DIST(0,$I119/2,$L119,TRUE))*$C119+($J119="Steady Growth")*(AND(BC$4&gt;=$E119,BC$4&lt;=$G119)*((BC$4-$E119+1)/($I119*($I119+1)/2)*$C119))+($J119="custom")*CustomCF!AV119</f>
        <v>0</v>
      </c>
      <c r="BD119" s="19">
        <f>($J119="Bell Curve")*(_xlfn.NORM.DIST(AND(BD$4&gt;=$E119,BD$4&lt;=$G119)*(BD$4-$E119+1),$I119/2,$L119,TRUE)-_xlfn.NORM.DIST(AND(BD$4&gt;=$E119,BD$4&lt;=$G119)*(BC$4-$E119+1),$I119/2,$L119,TRUE))/(1-2*_xlfn.NORM.DIST(0,$I119/2,$L119,TRUE))*$C119+($J119="Steady Growth")*(AND(BD$4&gt;=$E119,BD$4&lt;=$G119)*((BD$4-$E119+1)/($I119*($I119+1)/2)*$C119))+($J119="custom")*CustomCF!AW119</f>
        <v>0</v>
      </c>
      <c r="BE119" s="19">
        <f>($J119="Bell Curve")*(_xlfn.NORM.DIST(AND(BE$4&gt;=$E119,BE$4&lt;=$G119)*(BE$4-$E119+1),$I119/2,$L119,TRUE)-_xlfn.NORM.DIST(AND(BE$4&gt;=$E119,BE$4&lt;=$G119)*(BD$4-$E119+1),$I119/2,$L119,TRUE))/(1-2*_xlfn.NORM.DIST(0,$I119/2,$L119,TRUE))*$C119+($J119="Steady Growth")*(AND(BE$4&gt;=$E119,BE$4&lt;=$G119)*((BE$4-$E119+1)/($I119*($I119+1)/2)*$C119))+($J119="custom")*CustomCF!AX119</f>
        <v>0</v>
      </c>
      <c r="BF119" s="19">
        <f>($J119="Bell Curve")*(_xlfn.NORM.DIST(AND(BF$4&gt;=$E119,BF$4&lt;=$G119)*(BF$4-$E119+1),$I119/2,$L119,TRUE)-_xlfn.NORM.DIST(AND(BF$4&gt;=$E119,BF$4&lt;=$G119)*(BE$4-$E119+1),$I119/2,$L119,TRUE))/(1-2*_xlfn.NORM.DIST(0,$I119/2,$L119,TRUE))*$C119+($J119="Steady Growth")*(AND(BF$4&gt;=$E119,BF$4&lt;=$G119)*((BF$4-$E119+1)/($I119*($I119+1)/2)*$C119))+($J119="custom")*CustomCF!AY119</f>
        <v>0</v>
      </c>
      <c r="BG119" s="19">
        <f>($J119="Bell Curve")*(_xlfn.NORM.DIST(AND(BG$4&gt;=$E119,BG$4&lt;=$G119)*(BG$4-$E119+1),$I119/2,$L119,TRUE)-_xlfn.NORM.DIST(AND(BG$4&gt;=$E119,BG$4&lt;=$G119)*(BF$4-$E119+1),$I119/2,$L119,TRUE))/(1-2*_xlfn.NORM.DIST(0,$I119/2,$L119,TRUE))*$C119+($J119="Steady Growth")*(AND(BG$4&gt;=$E119,BG$4&lt;=$G119)*((BG$4-$E119+1)/($I119*($I119+1)/2)*$C119))+($J119="custom")*CustomCF!AZ119</f>
        <v>0</v>
      </c>
      <c r="BH119" s="19">
        <f>($J119="Bell Curve")*(_xlfn.NORM.DIST(AND(BH$4&gt;=$E119,BH$4&lt;=$G119)*(BH$4-$E119+1),$I119/2,$L119,TRUE)-_xlfn.NORM.DIST(AND(BH$4&gt;=$E119,BH$4&lt;=$G119)*(BG$4-$E119+1),$I119/2,$L119,TRUE))/(1-2*_xlfn.NORM.DIST(0,$I119/2,$L119,TRUE))*$C119+($J119="Steady Growth")*(AND(BH$4&gt;=$E119,BH$4&lt;=$G119)*((BH$4-$E119+1)/($I119*($I119+1)/2)*$C119))+($J119="custom")*CustomCF!BA119</f>
        <v>0</v>
      </c>
      <c r="BI119" s="19">
        <f>($J119="Bell Curve")*(_xlfn.NORM.DIST(AND(BI$4&gt;=$E119,BI$4&lt;=$G119)*(BI$4-$E119+1),$I119/2,$L119,TRUE)-_xlfn.NORM.DIST(AND(BI$4&gt;=$E119,BI$4&lt;=$G119)*(BH$4-$E119+1),$I119/2,$L119,TRUE))/(1-2*_xlfn.NORM.DIST(0,$I119/2,$L119,TRUE))*$C119+($J119="Steady Growth")*(AND(BI$4&gt;=$E119,BI$4&lt;=$G119)*((BI$4-$E119+1)/($I119*($I119+1)/2)*$C119))+($J119="custom")*CustomCF!BB119</f>
        <v>0</v>
      </c>
      <c r="BJ119" s="19">
        <f>($J119="Bell Curve")*(_xlfn.NORM.DIST(AND(BJ$4&gt;=$E119,BJ$4&lt;=$G119)*(BJ$4-$E119+1),$I119/2,$L119,TRUE)-_xlfn.NORM.DIST(AND(BJ$4&gt;=$E119,BJ$4&lt;=$G119)*(BI$4-$E119+1),$I119/2,$L119,TRUE))/(1-2*_xlfn.NORM.DIST(0,$I119/2,$L119,TRUE))*$C119+($J119="Steady Growth")*(AND(BJ$4&gt;=$E119,BJ$4&lt;=$G119)*((BJ$4-$E119+1)/($I119*($I119+1)/2)*$C119))+($J119="custom")*CustomCF!BC119</f>
        <v>0</v>
      </c>
      <c r="BK119" s="19">
        <f>($J119="Bell Curve")*(_xlfn.NORM.DIST(AND(BK$4&gt;=$E119,BK$4&lt;=$G119)*(BK$4-$E119+1),$I119/2,$L119,TRUE)-_xlfn.NORM.DIST(AND(BK$4&gt;=$E119,BK$4&lt;=$G119)*(BJ$4-$E119+1),$I119/2,$L119,TRUE))/(1-2*_xlfn.NORM.DIST(0,$I119/2,$L119,TRUE))*$C119+($J119="Steady Growth")*(AND(BK$4&gt;=$E119,BK$4&lt;=$G119)*((BK$4-$E119+1)/($I119*($I119+1)/2)*$C119))+($J119="custom")*CustomCF!BD119</f>
        <v>0</v>
      </c>
      <c r="BL119" s="19">
        <f>($J119="Bell Curve")*(_xlfn.NORM.DIST(AND(BL$4&gt;=$E119,BL$4&lt;=$G119)*(BL$4-$E119+1),$I119/2,$L119,TRUE)-_xlfn.NORM.DIST(AND(BL$4&gt;=$E119,BL$4&lt;=$G119)*(BK$4-$E119+1),$I119/2,$L119,TRUE))/(1-2*_xlfn.NORM.DIST(0,$I119/2,$L119,TRUE))*$C119+($J119="Steady Growth")*(AND(BL$4&gt;=$E119,BL$4&lt;=$G119)*((BL$4-$E119+1)/($I119*($I119+1)/2)*$C119))+($J119="custom")*CustomCF!BE119</f>
        <v>0</v>
      </c>
      <c r="BM119" s="19">
        <f>($J119="Bell Curve")*(_xlfn.NORM.DIST(AND(BM$4&gt;=$E119,BM$4&lt;=$G119)*(BM$4-$E119+1),$I119/2,$L119,TRUE)-_xlfn.NORM.DIST(AND(BM$4&gt;=$E119,BM$4&lt;=$G119)*(BL$4-$E119+1),$I119/2,$L119,TRUE))/(1-2*_xlfn.NORM.DIST(0,$I119/2,$L119,TRUE))*$C119+($J119="Steady Growth")*(AND(BM$4&gt;=$E119,BM$4&lt;=$G119)*((BM$4-$E119+1)/($I119*($I119+1)/2)*$C119))+($J119="custom")*CustomCF!BF119</f>
        <v>0</v>
      </c>
      <c r="BN119" s="19">
        <f>($J119="Bell Curve")*(_xlfn.NORM.DIST(AND(BN$4&gt;=$E119,BN$4&lt;=$G119)*(BN$4-$E119+1),$I119/2,$L119,TRUE)-_xlfn.NORM.DIST(AND(BN$4&gt;=$E119,BN$4&lt;=$G119)*(BM$4-$E119+1),$I119/2,$L119,TRUE))/(1-2*_xlfn.NORM.DIST(0,$I119/2,$L119,TRUE))*$C119+($J119="Steady Growth")*(AND(BN$4&gt;=$E119,BN$4&lt;=$G119)*((BN$4-$E119+1)/($I119*($I119+1)/2)*$C119))+($J119="custom")*CustomCF!BG119</f>
        <v>0</v>
      </c>
      <c r="BO119" s="19">
        <f>($J119="Bell Curve")*(_xlfn.NORM.DIST(AND(BO$4&gt;=$E119,BO$4&lt;=$G119)*(BO$4-$E119+1),$I119/2,$L119,TRUE)-_xlfn.NORM.DIST(AND(BO$4&gt;=$E119,BO$4&lt;=$G119)*(BN$4-$E119+1),$I119/2,$L119,TRUE))/(1-2*_xlfn.NORM.DIST(0,$I119/2,$L119,TRUE))*$C119+($J119="Steady Growth")*(AND(BO$4&gt;=$E119,BO$4&lt;=$G119)*((BO$4-$E119+1)/($I119*($I119+1)/2)*$C119))+($J119="custom")*CustomCF!BH119</f>
        <v>0</v>
      </c>
      <c r="BP119" s="19">
        <f>($J119="Bell Curve")*(_xlfn.NORM.DIST(AND(BP$4&gt;=$E119,BP$4&lt;=$G119)*(BP$4-$E119+1),$I119/2,$L119,TRUE)-_xlfn.NORM.DIST(AND(BP$4&gt;=$E119,BP$4&lt;=$G119)*(BO$4-$E119+1),$I119/2,$L119,TRUE))/(1-2*_xlfn.NORM.DIST(0,$I119/2,$L119,TRUE))*$C119+($J119="Steady Growth")*(AND(BP$4&gt;=$E119,BP$4&lt;=$G119)*((BP$4-$E119+1)/($I119*($I119+1)/2)*$C119))+($J119="custom")*CustomCF!BI119</f>
        <v>0</v>
      </c>
      <c r="BQ119" s="19">
        <f>($J119="Bell Curve")*(_xlfn.NORM.DIST(AND(BQ$4&gt;=$E119,BQ$4&lt;=$G119)*(BQ$4-$E119+1),$I119/2,$L119,TRUE)-_xlfn.NORM.DIST(AND(BQ$4&gt;=$E119,BQ$4&lt;=$G119)*(BP$4-$E119+1),$I119/2,$L119,TRUE))/(1-2*_xlfn.NORM.DIST(0,$I119/2,$L119,TRUE))*$C119+($J119="Steady Growth")*(AND(BQ$4&gt;=$E119,BQ$4&lt;=$G119)*((BQ$4-$E119+1)/($I119*($I119+1)/2)*$C119))+($J119="custom")*CustomCF!BJ119</f>
        <v>0</v>
      </c>
      <c r="BR119" s="19">
        <f>($J119="Bell Curve")*(_xlfn.NORM.DIST(AND(BR$4&gt;=$E119,BR$4&lt;=$G119)*(BR$4-$E119+1),$I119/2,$L119,TRUE)-_xlfn.NORM.DIST(AND(BR$4&gt;=$E119,BR$4&lt;=$G119)*(BQ$4-$E119+1),$I119/2,$L119,TRUE))/(1-2*_xlfn.NORM.DIST(0,$I119/2,$L119,TRUE))*$C119+($J119="Steady Growth")*(AND(BR$4&gt;=$E119,BR$4&lt;=$G119)*((BR$4-$E119+1)/($I119*($I119+1)/2)*$C119))+($J119="custom")*CustomCF!BK119</f>
        <v>0</v>
      </c>
      <c r="BS119" s="19">
        <f>($J119="Bell Curve")*(_xlfn.NORM.DIST(AND(BS$4&gt;=$E119,BS$4&lt;=$G119)*(BS$4-$E119+1),$I119/2,$L119,TRUE)-_xlfn.NORM.DIST(AND(BS$4&gt;=$E119,BS$4&lt;=$G119)*(BR$4-$E119+1),$I119/2,$L119,TRUE))/(1-2*_xlfn.NORM.DIST(0,$I119/2,$L119,TRUE))*$C119+($J119="Steady Growth")*(AND(BS$4&gt;=$E119,BS$4&lt;=$G119)*((BS$4-$E119+1)/($I119*($I119+1)/2)*$C119))+($J119="custom")*CustomCF!BL119</f>
        <v>0</v>
      </c>
      <c r="BT119" s="19">
        <f>($J119="Bell Curve")*(_xlfn.NORM.DIST(AND(BT$4&gt;=$E119,BT$4&lt;=$G119)*(BT$4-$E119+1),$I119/2,$L119,TRUE)-_xlfn.NORM.DIST(AND(BT$4&gt;=$E119,BT$4&lt;=$G119)*(BS$4-$E119+1),$I119/2,$L119,TRUE))/(1-2*_xlfn.NORM.DIST(0,$I119/2,$L119,TRUE))*$C119+($J119="Steady Growth")*(AND(BT$4&gt;=$E119,BT$4&lt;=$G119)*((BT$4-$E119+1)/($I119*($I119+1)/2)*$C119))+($J119="custom")*CustomCF!BM119</f>
        <v>0</v>
      </c>
      <c r="BU119" s="19">
        <f>($J119="Bell Curve")*(_xlfn.NORM.DIST(AND(BU$4&gt;=$E119,BU$4&lt;=$G119)*(BU$4-$E119+1),$I119/2,$L119,TRUE)-_xlfn.NORM.DIST(AND(BU$4&gt;=$E119,BU$4&lt;=$G119)*(BT$4-$E119+1),$I119/2,$L119,TRUE))/(1-2*_xlfn.NORM.DIST(0,$I119/2,$L119,TRUE))*$C119+($J119="Steady Growth")*(AND(BU$4&gt;=$E119,BU$4&lt;=$G119)*((BU$4-$E119+1)/($I119*($I119+1)/2)*$C119))+($J119="custom")*CustomCF!BN119</f>
        <v>0</v>
      </c>
      <c r="BV119" s="19">
        <f>($J119="Bell Curve")*(_xlfn.NORM.DIST(AND(BV$4&gt;=$E119,BV$4&lt;=$G119)*(BV$4-$E119+1),$I119/2,$L119,TRUE)-_xlfn.NORM.DIST(AND(BV$4&gt;=$E119,BV$4&lt;=$G119)*(BU$4-$E119+1),$I119/2,$L119,TRUE))/(1-2*_xlfn.NORM.DIST(0,$I119/2,$L119,TRUE))*$C119+($J119="Steady Growth")*(AND(BV$4&gt;=$E119,BV$4&lt;=$G119)*((BV$4-$E119+1)/($I119*($I119+1)/2)*$C119))+($J119="custom")*CustomCF!BO119</f>
        <v>0</v>
      </c>
      <c r="BW119" s="19">
        <f>($J119="Bell Curve")*(_xlfn.NORM.DIST(AND(BW$4&gt;=$E119,BW$4&lt;=$G119)*(BW$4-$E119+1),$I119/2,$L119,TRUE)-_xlfn.NORM.DIST(AND(BW$4&gt;=$E119,BW$4&lt;=$G119)*(BV$4-$E119+1),$I119/2,$L119,TRUE))/(1-2*_xlfn.NORM.DIST(0,$I119/2,$L119,TRUE))*$C119+($J119="Steady Growth")*(AND(BW$4&gt;=$E119,BW$4&lt;=$G119)*((BW$4-$E119+1)/($I119*($I119+1)/2)*$C119))+($J119="custom")*CustomCF!BP119</f>
        <v>0</v>
      </c>
      <c r="BX119" s="19">
        <f>($J119="Bell Curve")*(_xlfn.NORM.DIST(AND(BX$4&gt;=$E119,BX$4&lt;=$G119)*(BX$4-$E119+1),$I119/2,$L119,TRUE)-_xlfn.NORM.DIST(AND(BX$4&gt;=$E119,BX$4&lt;=$G119)*(BW$4-$E119+1),$I119/2,$L119,TRUE))/(1-2*_xlfn.NORM.DIST(0,$I119/2,$L119,TRUE))*$C119+($J119="Steady Growth")*(AND(BX$4&gt;=$E119,BX$4&lt;=$G119)*((BX$4-$E119+1)/($I119*($I119+1)/2)*$C119))+($J119="custom")*CustomCF!BQ119</f>
        <v>0</v>
      </c>
      <c r="BY119" s="19">
        <f>($J119="Bell Curve")*(_xlfn.NORM.DIST(AND(BY$4&gt;=$E119,BY$4&lt;=$G119)*(BY$4-$E119+1),$I119/2,$L119,TRUE)-_xlfn.NORM.DIST(AND(BY$4&gt;=$E119,BY$4&lt;=$G119)*(BX$4-$E119+1),$I119/2,$L119,TRUE))/(1-2*_xlfn.NORM.DIST(0,$I119/2,$L119,TRUE))*$C119+($J119="Steady Growth")*(AND(BY$4&gt;=$E119,BY$4&lt;=$G119)*((BY$4-$E119+1)/($I119*($I119+1)/2)*$C119))+($J119="custom")*CustomCF!BR119</f>
        <v>0</v>
      </c>
      <c r="BZ119" s="19">
        <f>($J119="Bell Curve")*(_xlfn.NORM.DIST(AND(BZ$4&gt;=$E119,BZ$4&lt;=$G119)*(BZ$4-$E119+1),$I119/2,$L119,TRUE)-_xlfn.NORM.DIST(AND(BZ$4&gt;=$E119,BZ$4&lt;=$G119)*(BY$4-$E119+1),$I119/2,$L119,TRUE))/(1-2*_xlfn.NORM.DIST(0,$I119/2,$L119,TRUE))*$C119+($J119="Steady Growth")*(AND(BZ$4&gt;=$E119,BZ$4&lt;=$G119)*((BZ$4-$E119+1)/($I119*($I119+1)/2)*$C119))+($J119="custom")*CustomCF!BS119</f>
        <v>0</v>
      </c>
      <c r="CA119" s="19">
        <f>($J119="Bell Curve")*(_xlfn.NORM.DIST(AND(CA$4&gt;=$E119,CA$4&lt;=$G119)*(CA$4-$E119+1),$I119/2,$L119,TRUE)-_xlfn.NORM.DIST(AND(CA$4&gt;=$E119,CA$4&lt;=$G119)*(BZ$4-$E119+1),$I119/2,$L119,TRUE))/(1-2*_xlfn.NORM.DIST(0,$I119/2,$L119,TRUE))*$C119+($J119="Steady Growth")*(AND(CA$4&gt;=$E119,CA$4&lt;=$G119)*((CA$4-$E119+1)/($I119*($I119+1)/2)*$C119))+($J119="custom")*CustomCF!BT119</f>
        <v>0</v>
      </c>
      <c r="CB119" s="19">
        <f>($J119="Bell Curve")*(_xlfn.NORM.DIST(AND(CB$4&gt;=$E119,CB$4&lt;=$G119)*(CB$4-$E119+1),$I119/2,$L119,TRUE)-_xlfn.NORM.DIST(AND(CB$4&gt;=$E119,CB$4&lt;=$G119)*(CA$4-$E119+1),$I119/2,$L119,TRUE))/(1-2*_xlfn.NORM.DIST(0,$I119/2,$L119,TRUE))*$C119+($J119="Steady Growth")*(AND(CB$4&gt;=$E119,CB$4&lt;=$G119)*((CB$4-$E119+1)/($I119*($I119+1)/2)*$C119))+($J119="custom")*CustomCF!BU119</f>
        <v>0</v>
      </c>
      <c r="CC119" s="19">
        <f>($J119="Bell Curve")*(_xlfn.NORM.DIST(AND(CC$4&gt;=$E119,CC$4&lt;=$G119)*(CC$4-$E119+1),$I119/2,$L119,TRUE)-_xlfn.NORM.DIST(AND(CC$4&gt;=$E119,CC$4&lt;=$G119)*(CB$4-$E119+1),$I119/2,$L119,TRUE))/(1-2*_xlfn.NORM.DIST(0,$I119/2,$L119,TRUE))*$C119+($J119="Steady Growth")*(AND(CC$4&gt;=$E119,CC$4&lt;=$G119)*((CC$4-$E119+1)/($I119*($I119+1)/2)*$C119))+($J119="custom")*CustomCF!BV119</f>
        <v>0</v>
      </c>
      <c r="CD119" s="19">
        <f>($J119="Bell Curve")*(_xlfn.NORM.DIST(AND(CD$4&gt;=$E119,CD$4&lt;=$G119)*(CD$4-$E119+1),$I119/2,$L119,TRUE)-_xlfn.NORM.DIST(AND(CD$4&gt;=$E119,CD$4&lt;=$G119)*(CC$4-$E119+1),$I119/2,$L119,TRUE))/(1-2*_xlfn.NORM.DIST(0,$I119/2,$L119,TRUE))*$C119+($J119="Steady Growth")*(AND(CD$4&gt;=$E119,CD$4&lt;=$G119)*((CD$4-$E119+1)/($I119*($I119+1)/2)*$C119))+($J119="custom")*CustomCF!BW119</f>
        <v>0</v>
      </c>
      <c r="CE119" s="19">
        <f>($J119="Bell Curve")*(_xlfn.NORM.DIST(AND(CE$4&gt;=$E119,CE$4&lt;=$G119)*(CE$4-$E119+1),$I119/2,$L119,TRUE)-_xlfn.NORM.DIST(AND(CE$4&gt;=$E119,CE$4&lt;=$G119)*(CD$4-$E119+1),$I119/2,$L119,TRUE))/(1-2*_xlfn.NORM.DIST(0,$I119/2,$L119,TRUE))*$C119+($J119="Steady Growth")*(AND(CE$4&gt;=$E119,CE$4&lt;=$G119)*((CE$4-$E119+1)/($I119*($I119+1)/2)*$C119))+($J119="custom")*CustomCF!BX119</f>
        <v>0</v>
      </c>
      <c r="CF119" s="19">
        <f>($J119="Bell Curve")*(_xlfn.NORM.DIST(AND(CF$4&gt;=$E119,CF$4&lt;=$G119)*(CF$4-$E119+1),$I119/2,$L119,TRUE)-_xlfn.NORM.DIST(AND(CF$4&gt;=$E119,CF$4&lt;=$G119)*(CE$4-$E119+1),$I119/2,$L119,TRUE))/(1-2*_xlfn.NORM.DIST(0,$I119/2,$L119,TRUE))*$C119+($J119="Steady Growth")*(AND(CF$4&gt;=$E119,CF$4&lt;=$G119)*((CF$4-$E119+1)/($I119*($I119+1)/2)*$C119))+($J119="custom")*CustomCF!BY119</f>
        <v>0</v>
      </c>
      <c r="CG119" s="19">
        <f>($J119="Bell Curve")*(_xlfn.NORM.DIST(AND(CG$4&gt;=$E119,CG$4&lt;=$G119)*(CG$4-$E119+1),$I119/2,$L119,TRUE)-_xlfn.NORM.DIST(AND(CG$4&gt;=$E119,CG$4&lt;=$G119)*(CF$4-$E119+1),$I119/2,$L119,TRUE))/(1-2*_xlfn.NORM.DIST(0,$I119/2,$L119,TRUE))*$C119+($J119="Steady Growth")*(AND(CG$4&gt;=$E119,CG$4&lt;=$G119)*((CG$4-$E119+1)/($I119*($I119+1)/2)*$C119))+($J119="custom")*CustomCF!BZ119</f>
        <v>0</v>
      </c>
      <c r="CH119" s="19">
        <f>($J119="Bell Curve")*(_xlfn.NORM.DIST(AND(CH$4&gt;=$E119,CH$4&lt;=$G119)*(CH$4-$E119+1),$I119/2,$L119,TRUE)-_xlfn.NORM.DIST(AND(CH$4&gt;=$E119,CH$4&lt;=$G119)*(CG$4-$E119+1),$I119/2,$L119,TRUE))/(1-2*_xlfn.NORM.DIST(0,$I119/2,$L119,TRUE))*$C119+($J119="Steady Growth")*(AND(CH$4&gt;=$E119,CH$4&lt;=$G119)*((CH$4-$E119+1)/($I119*($I119+1)/2)*$C119))+($J119="custom")*CustomCF!CA119</f>
        <v>0</v>
      </c>
      <c r="CI119" s="19">
        <f>($J119="Bell Curve")*(_xlfn.NORM.DIST(AND(CI$4&gt;=$E119,CI$4&lt;=$G119)*(CI$4-$E119+1),$I119/2,$L119,TRUE)-_xlfn.NORM.DIST(AND(CI$4&gt;=$E119,CI$4&lt;=$G119)*(CH$4-$E119+1),$I119/2,$L119,TRUE))/(1-2*_xlfn.NORM.DIST(0,$I119/2,$L119,TRUE))*$C119+($J119="Steady Growth")*(AND(CI$4&gt;=$E119,CI$4&lt;=$G119)*((CI$4-$E119+1)/($I119*($I119+1)/2)*$C119))+($J119="custom")*CustomCF!CB119</f>
        <v>0</v>
      </c>
      <c r="CJ119" s="19">
        <f>($J119="Bell Curve")*(_xlfn.NORM.DIST(AND(CJ$4&gt;=$E119,CJ$4&lt;=$G119)*(CJ$4-$E119+1),$I119/2,$L119,TRUE)-_xlfn.NORM.DIST(AND(CJ$4&gt;=$E119,CJ$4&lt;=$G119)*(CI$4-$E119+1),$I119/2,$L119,TRUE))/(1-2*_xlfn.NORM.DIST(0,$I119/2,$L119,TRUE))*$C119+($J119="Steady Growth")*(AND(CJ$4&gt;=$E119,CJ$4&lt;=$G119)*((CJ$4-$E119+1)/($I119*($I119+1)/2)*$C119))+($J119="custom")*CustomCF!CC119</f>
        <v>0</v>
      </c>
      <c r="CK119" s="19">
        <f>($J119="Bell Curve")*(_xlfn.NORM.DIST(AND(CK$4&gt;=$E119,CK$4&lt;=$G119)*(CK$4-$E119+1),$I119/2,$L119,TRUE)-_xlfn.NORM.DIST(AND(CK$4&gt;=$E119,CK$4&lt;=$G119)*(CJ$4-$E119+1),$I119/2,$L119,TRUE))/(1-2*_xlfn.NORM.DIST(0,$I119/2,$L119,TRUE))*$C119+($J119="Steady Growth")*(AND(CK$4&gt;=$E119,CK$4&lt;=$G119)*((CK$4-$E119+1)/($I119*($I119+1)/2)*$C119))+($J119="custom")*CustomCF!CD119</f>
        <v>0</v>
      </c>
      <c r="CL119" s="19">
        <f>($J119="Bell Curve")*(_xlfn.NORM.DIST(AND(CL$4&gt;=$E119,CL$4&lt;=$G119)*(CL$4-$E119+1),$I119/2,$L119,TRUE)-_xlfn.NORM.DIST(AND(CL$4&gt;=$E119,CL$4&lt;=$G119)*(CK$4-$E119+1),$I119/2,$L119,TRUE))/(1-2*_xlfn.NORM.DIST(0,$I119/2,$L119,TRUE))*$C119+($J119="Steady Growth")*(AND(CL$4&gt;=$E119,CL$4&lt;=$G119)*((CL$4-$E119+1)/($I119*($I119+1)/2)*$C119))+($J119="custom")*CustomCF!CE119</f>
        <v>0</v>
      </c>
      <c r="CM119" s="19">
        <f>($J119="Bell Curve")*(_xlfn.NORM.DIST(AND(CM$4&gt;=$E119,CM$4&lt;=$G119)*(CM$4-$E119+1),$I119/2,$L119,TRUE)-_xlfn.NORM.DIST(AND(CM$4&gt;=$E119,CM$4&lt;=$G119)*(CL$4-$E119+1),$I119/2,$L119,TRUE))/(1-2*_xlfn.NORM.DIST(0,$I119/2,$L119,TRUE))*$C119+($J119="Steady Growth")*(AND(CM$4&gt;=$E119,CM$4&lt;=$G119)*((CM$4-$E119+1)/($I119*($I119+1)/2)*$C119))+($J119="custom")*CustomCF!CF119</f>
        <v>0</v>
      </c>
      <c r="CN119" s="19">
        <f>($J119="Bell Curve")*(_xlfn.NORM.DIST(AND(CN$4&gt;=$E119,CN$4&lt;=$G119)*(CN$4-$E119+1),$I119/2,$L119,TRUE)-_xlfn.NORM.DIST(AND(CN$4&gt;=$E119,CN$4&lt;=$G119)*(CM$4-$E119+1),$I119/2,$L119,TRUE))/(1-2*_xlfn.NORM.DIST(0,$I119/2,$L119,TRUE))*$C119+($J119="Steady Growth")*(AND(CN$4&gt;=$E119,CN$4&lt;=$G119)*((CN$4-$E119+1)/($I119*($I119+1)/2)*$C119))+($J119="custom")*CustomCF!CG119</f>
        <v>0</v>
      </c>
      <c r="CO119" s="19">
        <f>($J119="Bell Curve")*(_xlfn.NORM.DIST(AND(CO$4&gt;=$E119,CO$4&lt;=$G119)*(CO$4-$E119+1),$I119/2,$L119,TRUE)-_xlfn.NORM.DIST(AND(CO$4&gt;=$E119,CO$4&lt;=$G119)*(CN$4-$E119+1),$I119/2,$L119,TRUE))/(1-2*_xlfn.NORM.DIST(0,$I119/2,$L119,TRUE))*$C119+($J119="Steady Growth")*(AND(CO$4&gt;=$E119,CO$4&lt;=$G119)*((CO$4-$E119+1)/($I119*($I119+1)/2)*$C119))+($J119="custom")*CustomCF!CH119</f>
        <v>0</v>
      </c>
      <c r="CP119" s="19">
        <f>($J119="Bell Curve")*(_xlfn.NORM.DIST(AND(CP$4&gt;=$E119,CP$4&lt;=$G119)*(CP$4-$E119+1),$I119/2,$L119,TRUE)-_xlfn.NORM.DIST(AND(CP$4&gt;=$E119,CP$4&lt;=$G119)*(CO$4-$E119+1),$I119/2,$L119,TRUE))/(1-2*_xlfn.NORM.DIST(0,$I119/2,$L119,TRUE))*$C119+($J119="Steady Growth")*(AND(CP$4&gt;=$E119,CP$4&lt;=$G119)*((CP$4-$E119+1)/($I119*($I119+1)/2)*$C119))+($J119="custom")*CustomCF!CI119</f>
        <v>0</v>
      </c>
      <c r="CQ119" s="19">
        <f>($J119="Bell Curve")*(_xlfn.NORM.DIST(AND(CQ$4&gt;=$E119,CQ$4&lt;=$G119)*(CQ$4-$E119+1),$I119/2,$L119,TRUE)-_xlfn.NORM.DIST(AND(CQ$4&gt;=$E119,CQ$4&lt;=$G119)*(CP$4-$E119+1),$I119/2,$L119,TRUE))/(1-2*_xlfn.NORM.DIST(0,$I119/2,$L119,TRUE))*$C119+($J119="Steady Growth")*(AND(CQ$4&gt;=$E119,CQ$4&lt;=$G119)*((CQ$4-$E119+1)/($I119*($I119+1)/2)*$C119))+($J119="custom")*CustomCF!CJ119</f>
        <v>0</v>
      </c>
      <c r="CR119" s="19">
        <f>($J119="Bell Curve")*(_xlfn.NORM.DIST(AND(CR$4&gt;=$E119,CR$4&lt;=$G119)*(CR$4-$E119+1),$I119/2,$L119,TRUE)-_xlfn.NORM.DIST(AND(CR$4&gt;=$E119,CR$4&lt;=$G119)*(CQ$4-$E119+1),$I119/2,$L119,TRUE))/(1-2*_xlfn.NORM.DIST(0,$I119/2,$L119,TRUE))*$C119+($J119="Steady Growth")*(AND(CR$4&gt;=$E119,CR$4&lt;=$G119)*((CR$4-$E119+1)/($I119*($I119+1)/2)*$C119))+($J119="custom")*CustomCF!CK119</f>
        <v>0</v>
      </c>
      <c r="CS119" s="19">
        <f>($J119="Bell Curve")*(_xlfn.NORM.DIST(AND(CS$4&gt;=$E119,CS$4&lt;=$G119)*(CS$4-$E119+1),$I119/2,$L119,TRUE)-_xlfn.NORM.DIST(AND(CS$4&gt;=$E119,CS$4&lt;=$G119)*(CR$4-$E119+1),$I119/2,$L119,TRUE))/(1-2*_xlfn.NORM.DIST(0,$I119/2,$L119,TRUE))*$C119+($J119="Steady Growth")*(AND(CS$4&gt;=$E119,CS$4&lt;=$G119)*((CS$4-$E119+1)/($I119*($I119+1)/2)*$C119))+($J119="custom")*CustomCF!CL119</f>
        <v>0</v>
      </c>
      <c r="CT119" s="19">
        <f>($J119="Bell Curve")*(_xlfn.NORM.DIST(AND(CT$4&gt;=$E119,CT$4&lt;=$G119)*(CT$4-$E119+1),$I119/2,$L119,TRUE)-_xlfn.NORM.DIST(AND(CT$4&gt;=$E119,CT$4&lt;=$G119)*(CS$4-$E119+1),$I119/2,$L119,TRUE))/(1-2*_xlfn.NORM.DIST(0,$I119/2,$L119,TRUE))*$C119+($J119="Steady Growth")*(AND(CT$4&gt;=$E119,CT$4&lt;=$G119)*((CT$4-$E119+1)/($I119*($I119+1)/2)*$C119))+($J119="custom")*CustomCF!CM119</f>
        <v>0</v>
      </c>
      <c r="CU119" s="19">
        <f>($J119="Bell Curve")*(_xlfn.NORM.DIST(AND(CU$4&gt;=$E119,CU$4&lt;=$G119)*(CU$4-$E119+1),$I119/2,$L119,TRUE)-_xlfn.NORM.DIST(AND(CU$4&gt;=$E119,CU$4&lt;=$G119)*(CT$4-$E119+1),$I119/2,$L119,TRUE))/(1-2*_xlfn.NORM.DIST(0,$I119/2,$L119,TRUE))*$C119+($J119="Steady Growth")*(AND(CU$4&gt;=$E119,CU$4&lt;=$G119)*((CU$4-$E119+1)/($I119*($I119+1)/2)*$C119))+($J119="custom")*CustomCF!CN119</f>
        <v>0</v>
      </c>
      <c r="CV119" s="19">
        <f>($J119="Bell Curve")*(_xlfn.NORM.DIST(AND(CV$4&gt;=$E119,CV$4&lt;=$G119)*(CV$4-$E119+1),$I119/2,$L119,TRUE)-_xlfn.NORM.DIST(AND(CV$4&gt;=$E119,CV$4&lt;=$G119)*(CU$4-$E119+1),$I119/2,$L119,TRUE))/(1-2*_xlfn.NORM.DIST(0,$I119/2,$L119,TRUE))*$C119+($J119="Steady Growth")*(AND(CV$4&gt;=$E119,CV$4&lt;=$G119)*((CV$4-$E119+1)/($I119*($I119+1)/2)*$C119))+($J119="custom")*CustomCF!CO119</f>
        <v>0</v>
      </c>
      <c r="CW119" s="19">
        <f>($J119="Bell Curve")*(_xlfn.NORM.DIST(AND(CW$4&gt;=$E119,CW$4&lt;=$G119)*(CW$4-$E119+1),$I119/2,$L119,TRUE)-_xlfn.NORM.DIST(AND(CW$4&gt;=$E119,CW$4&lt;=$G119)*(CV$4-$E119+1),$I119/2,$L119,TRUE))/(1-2*_xlfn.NORM.DIST(0,$I119/2,$L119,TRUE))*$C119+($J119="Steady Growth")*(AND(CW$4&gt;=$E119,CW$4&lt;=$G119)*((CW$4-$E119+1)/($I119*($I119+1)/2)*$C119))+($J119="custom")*CustomCF!CP119</f>
        <v>0</v>
      </c>
      <c r="CX119" s="19">
        <f>($J119="Bell Curve")*(_xlfn.NORM.DIST(AND(CX$4&gt;=$E119,CX$4&lt;=$G119)*(CX$4-$E119+1),$I119/2,$L119,TRUE)-_xlfn.NORM.DIST(AND(CX$4&gt;=$E119,CX$4&lt;=$G119)*(CW$4-$E119+1),$I119/2,$L119,TRUE))/(1-2*_xlfn.NORM.DIST(0,$I119/2,$L119,TRUE))*$C119+($J119="Steady Growth")*(AND(CX$4&gt;=$E119,CX$4&lt;=$G119)*((CX$4-$E119+1)/($I119*($I119+1)/2)*$C119))+($J119="custom")*CustomCF!CQ119</f>
        <v>0</v>
      </c>
      <c r="CY119" s="19">
        <f>($J119="Bell Curve")*(_xlfn.NORM.DIST(AND(CY$4&gt;=$E119,CY$4&lt;=$G119)*(CY$4-$E119+1),$I119/2,$L119,TRUE)-_xlfn.NORM.DIST(AND(CY$4&gt;=$E119,CY$4&lt;=$G119)*(CX$4-$E119+1),$I119/2,$L119,TRUE))/(1-2*_xlfn.NORM.DIST(0,$I119/2,$L119,TRUE))*$C119+($J119="Steady Growth")*(AND(CY$4&gt;=$E119,CY$4&lt;=$G119)*((CY$4-$E119+1)/($I119*($I119+1)/2)*$C119))+($J119="custom")*CustomCF!CR119</f>
        <v>0</v>
      </c>
      <c r="CZ119" s="19">
        <f>($J119="Bell Curve")*(_xlfn.NORM.DIST(AND(CZ$4&gt;=$E119,CZ$4&lt;=$G119)*(CZ$4-$E119+1),$I119/2,$L119,TRUE)-_xlfn.NORM.DIST(AND(CZ$4&gt;=$E119,CZ$4&lt;=$G119)*(CY$4-$E119+1),$I119/2,$L119,TRUE))/(1-2*_xlfn.NORM.DIST(0,$I119/2,$L119,TRUE))*$C119+($J119="Steady Growth")*(AND(CZ$4&gt;=$E119,CZ$4&lt;=$G119)*((CZ$4-$E119+1)/($I119*($I119+1)/2)*$C119))+($J119="custom")*CustomCF!CS119</f>
        <v>0</v>
      </c>
      <c r="DA119" s="19">
        <f>($J119="Bell Curve")*(_xlfn.NORM.DIST(AND(DA$4&gt;=$E119,DA$4&lt;=$G119)*(DA$4-$E119+1),$I119/2,$L119,TRUE)-_xlfn.NORM.DIST(AND(DA$4&gt;=$E119,DA$4&lt;=$G119)*(CZ$4-$E119+1),$I119/2,$L119,TRUE))/(1-2*_xlfn.NORM.DIST(0,$I119/2,$L119,TRUE))*$C119+($J119="Steady Growth")*(AND(DA$4&gt;=$E119,DA$4&lt;=$G119)*((DA$4-$E119+1)/($I119*($I119+1)/2)*$C119))+($J119="custom")*CustomCF!CT119</f>
        <v>0</v>
      </c>
      <c r="DB119" s="19">
        <f>($J119="Bell Curve")*(_xlfn.NORM.DIST(AND(DB$4&gt;=$E119,DB$4&lt;=$G119)*(DB$4-$E119+1),$I119/2,$L119,TRUE)-_xlfn.NORM.DIST(AND(DB$4&gt;=$E119,DB$4&lt;=$G119)*(DA$4-$E119+1),$I119/2,$L119,TRUE))/(1-2*_xlfn.NORM.DIST(0,$I119/2,$L119,TRUE))*$C119+($J119="Steady Growth")*(AND(DB$4&gt;=$E119,DB$4&lt;=$G119)*((DB$4-$E119+1)/($I119*($I119+1)/2)*$C119))+($J119="custom")*CustomCF!CU119</f>
        <v>0</v>
      </c>
      <c r="DC119" s="19">
        <f>($J119="Bell Curve")*(_xlfn.NORM.DIST(AND(DC$4&gt;=$E119,DC$4&lt;=$G119)*(DC$4-$E119+1),$I119/2,$L119,TRUE)-_xlfn.NORM.DIST(AND(DC$4&gt;=$E119,DC$4&lt;=$G119)*(DB$4-$E119+1),$I119/2,$L119,TRUE))/(1-2*_xlfn.NORM.DIST(0,$I119/2,$L119,TRUE))*$C119+($J119="Steady Growth")*(AND(DC$4&gt;=$E119,DC$4&lt;=$G119)*((DC$4-$E119+1)/($I119*($I119+1)/2)*$C119))+($J119="custom")*CustomCF!CV119</f>
        <v>0</v>
      </c>
      <c r="DD119" s="19">
        <f>($J119="Bell Curve")*(_xlfn.NORM.DIST(AND(DD$4&gt;=$E119,DD$4&lt;=$G119)*(DD$4-$E119+1),$I119/2,$L119,TRUE)-_xlfn.NORM.DIST(AND(DD$4&gt;=$E119,DD$4&lt;=$G119)*(DC$4-$E119+1),$I119/2,$L119,TRUE))/(1-2*_xlfn.NORM.DIST(0,$I119/2,$L119,TRUE))*$C119+($J119="Steady Growth")*(AND(DD$4&gt;=$E119,DD$4&lt;=$G119)*((DD$4-$E119+1)/($I119*($I119+1)/2)*$C119))+($J119="custom")*CustomCF!CW119</f>
        <v>0</v>
      </c>
      <c r="DE119" s="19">
        <f>($J119="Bell Curve")*(_xlfn.NORM.DIST(AND(DE$4&gt;=$E119,DE$4&lt;=$G119)*(DE$4-$E119+1),$I119/2,$L119,TRUE)-_xlfn.NORM.DIST(AND(DE$4&gt;=$E119,DE$4&lt;=$G119)*(DD$4-$E119+1),$I119/2,$L119,TRUE))/(1-2*_xlfn.NORM.DIST(0,$I119/2,$L119,TRUE))*$C119+($J119="Steady Growth")*(AND(DE$4&gt;=$E119,DE$4&lt;=$G119)*((DE$4-$E119+1)/($I119*($I119+1)/2)*$C119))+($J119="custom")*CustomCF!CX119</f>
        <v>0</v>
      </c>
      <c r="DF119" s="19">
        <f>($J119="Bell Curve")*(_xlfn.NORM.DIST(AND(DF$4&gt;=$E119,DF$4&lt;=$G119)*(DF$4-$E119+1),$I119/2,$L119,TRUE)-_xlfn.NORM.DIST(AND(DF$4&gt;=$E119,DF$4&lt;=$G119)*(DE$4-$E119+1),$I119/2,$L119,TRUE))/(1-2*_xlfn.NORM.DIST(0,$I119/2,$L119,TRUE))*$C119+($J119="Steady Growth")*(AND(DF$4&gt;=$E119,DF$4&lt;=$G119)*((DF$4-$E119+1)/($I119*($I119+1)/2)*$C119))+($J119="custom")*CustomCF!CY119</f>
        <v>0</v>
      </c>
      <c r="DG119" s="19">
        <f>($J119="Bell Curve")*(_xlfn.NORM.DIST(AND(DG$4&gt;=$E119,DG$4&lt;=$G119)*(DG$4-$E119+1),$I119/2,$L119,TRUE)-_xlfn.NORM.DIST(AND(DG$4&gt;=$E119,DG$4&lt;=$G119)*(DF$4-$E119+1),$I119/2,$L119,TRUE))/(1-2*_xlfn.NORM.DIST(0,$I119/2,$L119,TRUE))*$C119+($J119="Steady Growth")*(AND(DG$4&gt;=$E119,DG$4&lt;=$G119)*((DG$4-$E119+1)/($I119*($I119+1)/2)*$C119))+($J119="custom")*CustomCF!CZ119</f>
        <v>0</v>
      </c>
      <c r="DH119" s="19">
        <f>($J119="Bell Curve")*(_xlfn.NORM.DIST(AND(DH$4&gt;=$E119,DH$4&lt;=$G119)*(DH$4-$E119+1),$I119/2,$L119,TRUE)-_xlfn.NORM.DIST(AND(DH$4&gt;=$E119,DH$4&lt;=$G119)*(DG$4-$E119+1),$I119/2,$L119,TRUE))/(1-2*_xlfn.NORM.DIST(0,$I119/2,$L119,TRUE))*$C119+($J119="Steady Growth")*(AND(DH$4&gt;=$E119,DH$4&lt;=$G119)*((DH$4-$E119+1)/($I119*($I119+1)/2)*$C119))+($J119="custom")*CustomCF!DA119</f>
        <v>0</v>
      </c>
      <c r="DI119" s="19">
        <f>($J119="Bell Curve")*(_xlfn.NORM.DIST(AND(DI$4&gt;=$E119,DI$4&lt;=$G119)*(DI$4-$E119+1),$I119/2,$L119,TRUE)-_xlfn.NORM.DIST(AND(DI$4&gt;=$E119,DI$4&lt;=$G119)*(DH$4-$E119+1),$I119/2,$L119,TRUE))/(1-2*_xlfn.NORM.DIST(0,$I119/2,$L119,TRUE))*$C119+($J119="Steady Growth")*(AND(DI$4&gt;=$E119,DI$4&lt;=$G119)*((DI$4-$E119+1)/($I119*($I119+1)/2)*$C119))+($J119="custom")*CustomCF!DB119</f>
        <v>0</v>
      </c>
      <c r="DJ119" s="19">
        <f>($J119="Bell Curve")*(_xlfn.NORM.DIST(AND(DJ$4&gt;=$E119,DJ$4&lt;=$G119)*(DJ$4-$E119+1),$I119/2,$L119,TRUE)-_xlfn.NORM.DIST(AND(DJ$4&gt;=$E119,DJ$4&lt;=$G119)*(DI$4-$E119+1),$I119/2,$L119,TRUE))/(1-2*_xlfn.NORM.DIST(0,$I119/2,$L119,TRUE))*$C119+($J119="Steady Growth")*(AND(DJ$4&gt;=$E119,DJ$4&lt;=$G119)*((DJ$4-$E119+1)/($I119*($I119+1)/2)*$C119))+($J119="custom")*CustomCF!DC119</f>
        <v>0</v>
      </c>
      <c r="DK119" s="19">
        <f>($J119="Bell Curve")*(_xlfn.NORM.DIST(AND(DK$4&gt;=$E119,DK$4&lt;=$G119)*(DK$4-$E119+1),$I119/2,$L119,TRUE)-_xlfn.NORM.DIST(AND(DK$4&gt;=$E119,DK$4&lt;=$G119)*(DJ$4-$E119+1),$I119/2,$L119,TRUE))/(1-2*_xlfn.NORM.DIST(0,$I119/2,$L119,TRUE))*$C119+($J119="Steady Growth")*(AND(DK$4&gt;=$E119,DK$4&lt;=$G119)*((DK$4-$E119+1)/($I119*($I119+1)/2)*$C119))+($J119="custom")*CustomCF!DD119</f>
        <v>0</v>
      </c>
      <c r="DL119" s="19">
        <f>($J119="Bell Curve")*(_xlfn.NORM.DIST(AND(DL$4&gt;=$E119,DL$4&lt;=$G119)*(DL$4-$E119+1),$I119/2,$L119,TRUE)-_xlfn.NORM.DIST(AND(DL$4&gt;=$E119,DL$4&lt;=$G119)*(DK$4-$E119+1),$I119/2,$L119,TRUE))/(1-2*_xlfn.NORM.DIST(0,$I119/2,$L119,TRUE))*$C119+($J119="Steady Growth")*(AND(DL$4&gt;=$E119,DL$4&lt;=$G119)*((DL$4-$E119+1)/($I119*($I119+1)/2)*$C119))+($J119="custom")*CustomCF!DE119</f>
        <v>0</v>
      </c>
      <c r="DM119" s="19">
        <f>($J119="Bell Curve")*(_xlfn.NORM.DIST(AND(DM$4&gt;=$E119,DM$4&lt;=$G119)*(DM$4-$E119+1),$I119/2,$L119,TRUE)-_xlfn.NORM.DIST(AND(DM$4&gt;=$E119,DM$4&lt;=$G119)*(DL$4-$E119+1),$I119/2,$L119,TRUE))/(1-2*_xlfn.NORM.DIST(0,$I119/2,$L119,TRUE))*$C119+($J119="Steady Growth")*(AND(DM$4&gt;=$E119,DM$4&lt;=$G119)*((DM$4-$E119+1)/($I119*($I119+1)/2)*$C119))+($J119="custom")*CustomCF!DF119</f>
        <v>0</v>
      </c>
      <c r="DN119" s="19">
        <f>($J119="Bell Curve")*(_xlfn.NORM.DIST(AND(DN$4&gt;=$E119,DN$4&lt;=$G119)*(DN$4-$E119+1),$I119/2,$L119,TRUE)-_xlfn.NORM.DIST(AND(DN$4&gt;=$E119,DN$4&lt;=$G119)*(DM$4-$E119+1),$I119/2,$L119,TRUE))/(1-2*_xlfn.NORM.DIST(0,$I119/2,$L119,TRUE))*$C119+($J119="Steady Growth")*(AND(DN$4&gt;=$E119,DN$4&lt;=$G119)*((DN$4-$E119+1)/($I119*($I119+1)/2)*$C119))+($J119="custom")*CustomCF!DG119</f>
        <v>0</v>
      </c>
      <c r="DO119" s="19">
        <f>($J119="Bell Curve")*(_xlfn.NORM.DIST(AND(DO$4&gt;=$E119,DO$4&lt;=$G119)*(DO$4-$E119+1),$I119/2,$L119,TRUE)-_xlfn.NORM.DIST(AND(DO$4&gt;=$E119,DO$4&lt;=$G119)*(DN$4-$E119+1),$I119/2,$L119,TRUE))/(1-2*_xlfn.NORM.DIST(0,$I119/2,$L119,TRUE))*$C119+($J119="Steady Growth")*(AND(DO$4&gt;=$E119,DO$4&lt;=$G119)*((DO$4-$E119+1)/($I119*($I119+1)/2)*$C119))+($J119="custom")*CustomCF!DH119</f>
        <v>0</v>
      </c>
      <c r="DP119" s="19">
        <f>($J119="Bell Curve")*(_xlfn.NORM.DIST(AND(DP$4&gt;=$E119,DP$4&lt;=$G119)*(DP$4-$E119+1),$I119/2,$L119,TRUE)-_xlfn.NORM.DIST(AND(DP$4&gt;=$E119,DP$4&lt;=$G119)*(DO$4-$E119+1),$I119/2,$L119,TRUE))/(1-2*_xlfn.NORM.DIST(0,$I119/2,$L119,TRUE))*$C119+($J119="Steady Growth")*(AND(DP$4&gt;=$E119,DP$4&lt;=$G119)*((DP$4-$E119+1)/($I119*($I119+1)/2)*$C119))+($J119="custom")*CustomCF!DI119</f>
        <v>0</v>
      </c>
      <c r="DQ119" s="19">
        <f>($J119="Bell Curve")*(_xlfn.NORM.DIST(AND(DQ$4&gt;=$E119,DQ$4&lt;=$G119)*(DQ$4-$E119+1),$I119/2,$L119,TRUE)-_xlfn.NORM.DIST(AND(DQ$4&gt;=$E119,DQ$4&lt;=$G119)*(DP$4-$E119+1),$I119/2,$L119,TRUE))/(1-2*_xlfn.NORM.DIST(0,$I119/2,$L119,TRUE))*$C119+($J119="Steady Growth")*(AND(DQ$4&gt;=$E119,DQ$4&lt;=$G119)*((DQ$4-$E119+1)/($I119*($I119+1)/2)*$C119))+($J119="custom")*CustomCF!DJ119</f>
        <v>0</v>
      </c>
      <c r="DR119" s="19">
        <f>($J119="Bell Curve")*(_xlfn.NORM.DIST(AND(DR$4&gt;=$E119,DR$4&lt;=$G119)*(DR$4-$E119+1),$I119/2,$L119,TRUE)-_xlfn.NORM.DIST(AND(DR$4&gt;=$E119,DR$4&lt;=$G119)*(DQ$4-$E119+1),$I119/2,$L119,TRUE))/(1-2*_xlfn.NORM.DIST(0,$I119/2,$L119,TRUE))*$C119+($J119="Steady Growth")*(AND(DR$4&gt;=$E119,DR$4&lt;=$G119)*((DR$4-$E119+1)/($I119*($I119+1)/2)*$C119))+($J119="custom")*CustomCF!DK119</f>
        <v>0</v>
      </c>
      <c r="DS119" s="19">
        <f>($J119="Bell Curve")*(_xlfn.NORM.DIST(AND(DS$4&gt;=$E119,DS$4&lt;=$G119)*(DS$4-$E119+1),$I119/2,$L119,TRUE)-_xlfn.NORM.DIST(AND(DS$4&gt;=$E119,DS$4&lt;=$G119)*(DR$4-$E119+1),$I119/2,$L119,TRUE))/(1-2*_xlfn.NORM.DIST(0,$I119/2,$L119,TRUE))*$C119+($J119="Steady Growth")*(AND(DS$4&gt;=$E119,DS$4&lt;=$G119)*((DS$4-$E119+1)/($I119*($I119+1)/2)*$C119))+($J119="custom")*CustomCF!DL119</f>
        <v>0</v>
      </c>
      <c r="DT119" s="19">
        <f>($J119="Bell Curve")*(_xlfn.NORM.DIST(AND(DT$4&gt;=$E119,DT$4&lt;=$G119)*(DT$4-$E119+1),$I119/2,$L119,TRUE)-_xlfn.NORM.DIST(AND(DT$4&gt;=$E119,DT$4&lt;=$G119)*(DS$4-$E119+1),$I119/2,$L119,TRUE))/(1-2*_xlfn.NORM.DIST(0,$I119/2,$L119,TRUE))*$C119+($J119="Steady Growth")*(AND(DT$4&gt;=$E119,DT$4&lt;=$G119)*((DT$4-$E119+1)/($I119*($I119+1)/2)*$C119))+($J119="custom")*CustomCF!DM119</f>
        <v>0</v>
      </c>
      <c r="DU119" s="19">
        <f>($J119="Bell Curve")*(_xlfn.NORM.DIST(AND(DU$4&gt;=$E119,DU$4&lt;=$G119)*(DU$4-$E119+1),$I119/2,$L119,TRUE)-_xlfn.NORM.DIST(AND(DU$4&gt;=$E119,DU$4&lt;=$G119)*(DT$4-$E119+1),$I119/2,$L119,TRUE))/(1-2*_xlfn.NORM.DIST(0,$I119/2,$L119,TRUE))*$C119+($J119="Steady Growth")*(AND(DU$4&gt;=$E119,DU$4&lt;=$G119)*((DU$4-$E119+1)/($I119*($I119+1)/2)*$C119))+($J119="custom")*CustomCF!DN119</f>
        <v>0</v>
      </c>
      <c r="DV119" s="19">
        <f>($J119="Bell Curve")*(_xlfn.NORM.DIST(AND(DV$4&gt;=$E119,DV$4&lt;=$G119)*(DV$4-$E119+1),$I119/2,$L119,TRUE)-_xlfn.NORM.DIST(AND(DV$4&gt;=$E119,DV$4&lt;=$G119)*(DU$4-$E119+1),$I119/2,$L119,TRUE))/(1-2*_xlfn.NORM.DIST(0,$I119/2,$L119,TRUE))*$C119+($J119="Steady Growth")*(AND(DV$4&gt;=$E119,DV$4&lt;=$G119)*((DV$4-$E119+1)/($I119*($I119+1)/2)*$C119))+($J119="custom")*CustomCF!DO119</f>
        <v>0</v>
      </c>
      <c r="DW119" s="19">
        <f>($J119="Bell Curve")*(_xlfn.NORM.DIST(AND(DW$4&gt;=$E119,DW$4&lt;=$G119)*(DW$4-$E119+1),$I119/2,$L119,TRUE)-_xlfn.NORM.DIST(AND(DW$4&gt;=$E119,DW$4&lt;=$G119)*(DV$4-$E119+1),$I119/2,$L119,TRUE))/(1-2*_xlfn.NORM.DIST(0,$I119/2,$L119,TRUE))*$C119+($J119="Steady Growth")*(AND(DW$4&gt;=$E119,DW$4&lt;=$G119)*((DW$4-$E119+1)/($I119*($I119+1)/2)*$C119))+($J119="custom")*CustomCF!DP119</f>
        <v>0</v>
      </c>
      <c r="DX119" s="19">
        <f>($J119="Bell Curve")*(_xlfn.NORM.DIST(AND(DX$4&gt;=$E119,DX$4&lt;=$G119)*(DX$4-$E119+1),$I119/2,$L119,TRUE)-_xlfn.NORM.DIST(AND(DX$4&gt;=$E119,DX$4&lt;=$G119)*(DW$4-$E119+1),$I119/2,$L119,TRUE))/(1-2*_xlfn.NORM.DIST(0,$I119/2,$L119,TRUE))*$C119+($J119="Steady Growth")*(AND(DX$4&gt;=$E119,DX$4&lt;=$G119)*((DX$4-$E119+1)/($I119*($I119+1)/2)*$C119))+($J119="custom")*CustomCF!DQ119</f>
        <v>0</v>
      </c>
      <c r="DY119" s="19">
        <f>($J119="Bell Curve")*(_xlfn.NORM.DIST(AND(DY$4&gt;=$E119,DY$4&lt;=$G119)*(DY$4-$E119+1),$I119/2,$L119,TRUE)-_xlfn.NORM.DIST(AND(DY$4&gt;=$E119,DY$4&lt;=$G119)*(DX$4-$E119+1),$I119/2,$L119,TRUE))/(1-2*_xlfn.NORM.DIST(0,$I119/2,$L119,TRUE))*$C119+($J119="Steady Growth")*(AND(DY$4&gt;=$E119,DY$4&lt;=$G119)*((DY$4-$E119+1)/($I119*($I119+1)/2)*$C119))+($J119="custom")*CustomCF!DR119</f>
        <v>0</v>
      </c>
      <c r="DZ119" s="19">
        <f>($J119="Bell Curve")*(_xlfn.NORM.DIST(AND(DZ$4&gt;=$E119,DZ$4&lt;=$G119)*(DZ$4-$E119+1),$I119/2,$L119,TRUE)-_xlfn.NORM.DIST(AND(DZ$4&gt;=$E119,DZ$4&lt;=$G119)*(DY$4-$E119+1),$I119/2,$L119,TRUE))/(1-2*_xlfn.NORM.DIST(0,$I119/2,$L119,TRUE))*$C119+($J119="Steady Growth")*(AND(DZ$4&gt;=$E119,DZ$4&lt;=$G119)*((DZ$4-$E119+1)/($I119*($I119+1)/2)*$C119))+($J119="custom")*CustomCF!DS119</f>
        <v>0</v>
      </c>
      <c r="EA119" s="19">
        <f>($J119="Bell Curve")*(_xlfn.NORM.DIST(AND(EA$4&gt;=$E119,EA$4&lt;=$G119)*(EA$4-$E119+1),$I119/2,$L119,TRUE)-_xlfn.NORM.DIST(AND(EA$4&gt;=$E119,EA$4&lt;=$G119)*(DZ$4-$E119+1),$I119/2,$L119,TRUE))/(1-2*_xlfn.NORM.DIST(0,$I119/2,$L119,TRUE))*$C119+($J119="Steady Growth")*(AND(EA$4&gt;=$E119,EA$4&lt;=$G119)*((EA$4-$E119+1)/($I119*($I119+1)/2)*$C119))+($J119="custom")*CustomCF!DT119</f>
        <v>0</v>
      </c>
      <c r="EB119" s="19">
        <f>($J119="Bell Curve")*(_xlfn.NORM.DIST(AND(EB$4&gt;=$E119,EB$4&lt;=$G119)*(EB$4-$E119+1),$I119/2,$L119,TRUE)-_xlfn.NORM.DIST(AND(EB$4&gt;=$E119,EB$4&lt;=$G119)*(EA$4-$E119+1),$I119/2,$L119,TRUE))/(1-2*_xlfn.NORM.DIST(0,$I119/2,$L119,TRUE))*$C119+($J119="Steady Growth")*(AND(EB$4&gt;=$E119,EB$4&lt;=$G119)*((EB$4-$E119+1)/($I119*($I119+1)/2)*$C119))+($J119="custom")*CustomCF!DU119</f>
        <v>0</v>
      </c>
      <c r="EC119" s="19">
        <f>($J119="Bell Curve")*(_xlfn.NORM.DIST(AND(EC$4&gt;=$E119,EC$4&lt;=$G119)*(EC$4-$E119+1),$I119/2,$L119,TRUE)-_xlfn.NORM.DIST(AND(EC$4&gt;=$E119,EC$4&lt;=$G119)*(EB$4-$E119+1),$I119/2,$L119,TRUE))/(1-2*_xlfn.NORM.DIST(0,$I119/2,$L119,TRUE))*$C119+($J119="Steady Growth")*(AND(EC$4&gt;=$E119,EC$4&lt;=$G119)*((EC$4-$E119+1)/($I119*($I119+1)/2)*$C119))+($J119="custom")*CustomCF!DV119</f>
        <v>0</v>
      </c>
      <c r="ED119" s="19">
        <f>($J119="Bell Curve")*(_xlfn.NORM.DIST(AND(ED$4&gt;=$E119,ED$4&lt;=$G119)*(ED$4-$E119+1),$I119/2,$L119,TRUE)-_xlfn.NORM.DIST(AND(ED$4&gt;=$E119,ED$4&lt;=$G119)*(EC$4-$E119+1),$I119/2,$L119,TRUE))/(1-2*_xlfn.NORM.DIST(0,$I119/2,$L119,TRUE))*$C119+($J119="Steady Growth")*(AND(ED$4&gt;=$E119,ED$4&lt;=$G119)*((ED$4-$E119+1)/($I119*($I119+1)/2)*$C119))+($J119="custom")*CustomCF!DW119</f>
        <v>0</v>
      </c>
      <c r="EE119" s="19">
        <f>($J119="Bell Curve")*(_xlfn.NORM.DIST(AND(EE$4&gt;=$E119,EE$4&lt;=$G119)*(EE$4-$E119+1),$I119/2,$L119,TRUE)-_xlfn.NORM.DIST(AND(EE$4&gt;=$E119,EE$4&lt;=$G119)*(ED$4-$E119+1),$I119/2,$L119,TRUE))/(1-2*_xlfn.NORM.DIST(0,$I119/2,$L119,TRUE))*$C119+($J119="Steady Growth")*(AND(EE$4&gt;=$E119,EE$4&lt;=$G119)*((EE$4-$E119+1)/($I119*($I119+1)/2)*$C119))+($J119="custom")*CustomCF!DX119</f>
        <v>0</v>
      </c>
      <c r="EF119" s="121">
        <f>($J119="Bell Curve")*(_xlfn.NORM.DIST(AND(EF$4&gt;=$E119,EF$4&lt;=$G119)*(EF$4-$E119+1),$I119/2,$L119,TRUE)-_xlfn.NORM.DIST(AND(EF$4&gt;=$E119,EF$4&lt;=$G119)*(EE$4-$E119+1),$I119/2,$L119,TRUE))/(1-2*_xlfn.NORM.DIST(0,$I119/2,$L119,TRUE))*$C119+($J119="Steady Growth")*(AND(EF$4&gt;=$E119,EF$4&lt;=$G119)*((EF$4-$E119+1)/($I119*($I119+1)/2)*$C119))+($J119="custom")*CustomCF!DY119</f>
        <v>0</v>
      </c>
    </row>
    <row r="120" spans="2:136" hidden="1" outlineLevel="1" x14ac:dyDescent="0.2">
      <c r="B120" s="103">
        <f>Budget!AA12</f>
        <v>0</v>
      </c>
      <c r="C120" s="19">
        <f>Budget!AB12</f>
        <v>0</v>
      </c>
      <c r="D120" s="19" t="str">
        <f t="shared" si="45"/>
        <v/>
      </c>
      <c r="E120" s="92">
        <v>29</v>
      </c>
      <c r="F120" s="18">
        <f>IF(J120="Custom",CustomCF!E120,INDEX($P$6:$DY$6,MATCH(E120,CF!$P$4:$DY$4,0)))</f>
        <v>46904</v>
      </c>
      <c r="G120" s="301">
        <v>47</v>
      </c>
      <c r="H120" s="18">
        <f>IF(J120="Custom",CustomCF!F120,INDEX($P$6:$EF$6,MATCH(G120,$P$4:$EF$4,0)))</f>
        <v>47452</v>
      </c>
      <c r="I120" s="9">
        <f t="shared" si="40"/>
        <v>19</v>
      </c>
      <c r="J120" s="92" t="s">
        <v>30</v>
      </c>
      <c r="K120" s="92" t="s">
        <v>31</v>
      </c>
      <c r="L120" s="9">
        <f t="shared" si="46"/>
        <v>10000000</v>
      </c>
      <c r="M120" s="106">
        <f t="shared" si="47"/>
        <v>0</v>
      </c>
      <c r="N120" s="112" t="str">
        <f t="shared" si="31"/>
        <v>OK</v>
      </c>
      <c r="O120" s="112"/>
      <c r="P120" s="19">
        <f>($J120="Bell Curve")*(_xlfn.NORM.DIST(AND(P$4&gt;=$E120,P$4&lt;=$G120)*(P$4-$E120+1),$I120/2,$L120,TRUE)-_xlfn.NORM.DIST(AND(P$4&gt;=$E120,P$4&lt;=$G120)*(N$4-$E120+1),$I120/2,$L120,TRUE))/(1-2*_xlfn.NORM.DIST(0,$I120/2,$L120,TRUE))*$C120+($J120="Steady Growth")*(AND(P$4&gt;=$E120,P$4&lt;=$G120)*((P$4-$E120+1)/($I120*($I120+1)/2)*$C120))+($J120="custom")*CustomCF!I120</f>
        <v>0</v>
      </c>
      <c r="Q120" s="19">
        <f>($J120="Bell Curve")*(_xlfn.NORM.DIST(AND(Q$4&gt;=$E120,Q$4&lt;=$G120)*(Q$4-$E120+1),$I120/2,$L120,TRUE)-_xlfn.NORM.DIST(AND(Q$4&gt;=$E120,Q$4&lt;=$G120)*(P$4-$E120+1),$I120/2,$L120,TRUE))/(1-2*_xlfn.NORM.DIST(0,$I120/2,$L120,TRUE))*$C120+($J120="Steady Growth")*(AND(Q$4&gt;=$E120,Q$4&lt;=$G120)*((Q$4-$E120+1)/($I120*($I120+1)/2)*$C120))+($J120="custom")*CustomCF!J120</f>
        <v>0</v>
      </c>
      <c r="R120" s="19">
        <f>($J120="Bell Curve")*(_xlfn.NORM.DIST(AND(R$4&gt;=$E120,R$4&lt;=$G120)*(R$4-$E120+1),$I120/2,$L120,TRUE)-_xlfn.NORM.DIST(AND(R$4&gt;=$E120,R$4&lt;=$G120)*(Q$4-$E120+1),$I120/2,$L120,TRUE))/(1-2*_xlfn.NORM.DIST(0,$I120/2,$L120,TRUE))*$C120+($J120="Steady Growth")*(AND(R$4&gt;=$E120,R$4&lt;=$G120)*((R$4-$E120+1)/($I120*($I120+1)/2)*$C120))+($J120="custom")*CustomCF!K120</f>
        <v>0</v>
      </c>
      <c r="S120" s="19">
        <f>($J120="Bell Curve")*(_xlfn.NORM.DIST(AND(S$4&gt;=$E120,S$4&lt;=$G120)*(S$4-$E120+1),$I120/2,$L120,TRUE)-_xlfn.NORM.DIST(AND(S$4&gt;=$E120,S$4&lt;=$G120)*(R$4-$E120+1),$I120/2,$L120,TRUE))/(1-2*_xlfn.NORM.DIST(0,$I120/2,$L120,TRUE))*$C120+($J120="Steady Growth")*(AND(S$4&gt;=$E120,S$4&lt;=$G120)*((S$4-$E120+1)/($I120*($I120+1)/2)*$C120))+($J120="custom")*CustomCF!L120</f>
        <v>0</v>
      </c>
      <c r="T120" s="19">
        <f>($J120="Bell Curve")*(_xlfn.NORM.DIST(AND(T$4&gt;=$E120,T$4&lt;=$G120)*(T$4-$E120+1),$I120/2,$L120,TRUE)-_xlfn.NORM.DIST(AND(T$4&gt;=$E120,T$4&lt;=$G120)*(S$4-$E120+1),$I120/2,$L120,TRUE))/(1-2*_xlfn.NORM.DIST(0,$I120/2,$L120,TRUE))*$C120+($J120="Steady Growth")*(AND(T$4&gt;=$E120,T$4&lt;=$G120)*((T$4-$E120+1)/($I120*($I120+1)/2)*$C120))+($J120="custom")*CustomCF!M120</f>
        <v>0</v>
      </c>
      <c r="U120" s="19">
        <f>($J120="Bell Curve")*(_xlfn.NORM.DIST(AND(U$4&gt;=$E120,U$4&lt;=$G120)*(U$4-$E120+1),$I120/2,$L120,TRUE)-_xlfn.NORM.DIST(AND(U$4&gt;=$E120,U$4&lt;=$G120)*(T$4-$E120+1),$I120/2,$L120,TRUE))/(1-2*_xlfn.NORM.DIST(0,$I120/2,$L120,TRUE))*$C120+($J120="Steady Growth")*(AND(U$4&gt;=$E120,U$4&lt;=$G120)*((U$4-$E120+1)/($I120*($I120+1)/2)*$C120))+($J120="custom")*CustomCF!N120</f>
        <v>0</v>
      </c>
      <c r="V120" s="19">
        <f>($J120="Bell Curve")*(_xlfn.NORM.DIST(AND(V$4&gt;=$E120,V$4&lt;=$G120)*(V$4-$E120+1),$I120/2,$L120,TRUE)-_xlfn.NORM.DIST(AND(V$4&gt;=$E120,V$4&lt;=$G120)*(U$4-$E120+1),$I120/2,$L120,TRUE))/(1-2*_xlfn.NORM.DIST(0,$I120/2,$L120,TRUE))*$C120+($J120="Steady Growth")*(AND(V$4&gt;=$E120,V$4&lt;=$G120)*((V$4-$E120+1)/($I120*($I120+1)/2)*$C120))+($J120="custom")*CustomCF!O120</f>
        <v>0</v>
      </c>
      <c r="W120" s="19">
        <f>($J120="Bell Curve")*(_xlfn.NORM.DIST(AND(W$4&gt;=$E120,W$4&lt;=$G120)*(W$4-$E120+1),$I120/2,$L120,TRUE)-_xlfn.NORM.DIST(AND(W$4&gt;=$E120,W$4&lt;=$G120)*(V$4-$E120+1),$I120/2,$L120,TRUE))/(1-2*_xlfn.NORM.DIST(0,$I120/2,$L120,TRUE))*$C120+($J120="Steady Growth")*(AND(W$4&gt;=$E120,W$4&lt;=$G120)*((W$4-$E120+1)/($I120*($I120+1)/2)*$C120))+($J120="custom")*CustomCF!P120</f>
        <v>0</v>
      </c>
      <c r="X120" s="19">
        <f>($J120="Bell Curve")*(_xlfn.NORM.DIST(AND(X$4&gt;=$E120,X$4&lt;=$G120)*(X$4-$E120+1),$I120/2,$L120,TRUE)-_xlfn.NORM.DIST(AND(X$4&gt;=$E120,X$4&lt;=$G120)*(W$4-$E120+1),$I120/2,$L120,TRUE))/(1-2*_xlfn.NORM.DIST(0,$I120/2,$L120,TRUE))*$C120+($J120="Steady Growth")*(AND(X$4&gt;=$E120,X$4&lt;=$G120)*((X$4-$E120+1)/($I120*($I120+1)/2)*$C120))+($J120="custom")*CustomCF!Q120</f>
        <v>0</v>
      </c>
      <c r="Y120" s="19">
        <f>($J120="Bell Curve")*(_xlfn.NORM.DIST(AND(Y$4&gt;=$E120,Y$4&lt;=$G120)*(Y$4-$E120+1),$I120/2,$L120,TRUE)-_xlfn.NORM.DIST(AND(Y$4&gt;=$E120,Y$4&lt;=$G120)*(X$4-$E120+1),$I120/2,$L120,TRUE))/(1-2*_xlfn.NORM.DIST(0,$I120/2,$L120,TRUE))*$C120+($J120="Steady Growth")*(AND(Y$4&gt;=$E120,Y$4&lt;=$G120)*((Y$4-$E120+1)/($I120*($I120+1)/2)*$C120))+($J120="custom")*CustomCF!R120</f>
        <v>0</v>
      </c>
      <c r="Z120" s="19">
        <f>($J120="Bell Curve")*(_xlfn.NORM.DIST(AND(Z$4&gt;=$E120,Z$4&lt;=$G120)*(Z$4-$E120+1),$I120/2,$L120,TRUE)-_xlfn.NORM.DIST(AND(Z$4&gt;=$E120,Z$4&lt;=$G120)*(Y$4-$E120+1),$I120/2,$L120,TRUE))/(1-2*_xlfn.NORM.DIST(0,$I120/2,$L120,TRUE))*$C120+($J120="Steady Growth")*(AND(Z$4&gt;=$E120,Z$4&lt;=$G120)*((Z$4-$E120+1)/($I120*($I120+1)/2)*$C120))+($J120="custom")*CustomCF!S120</f>
        <v>0</v>
      </c>
      <c r="AA120" s="19">
        <f>($J120="Bell Curve")*(_xlfn.NORM.DIST(AND(AA$4&gt;=$E120,AA$4&lt;=$G120)*(AA$4-$E120+1),$I120/2,$L120,TRUE)-_xlfn.NORM.DIST(AND(AA$4&gt;=$E120,AA$4&lt;=$G120)*(Z$4-$E120+1),$I120/2,$L120,TRUE))/(1-2*_xlfn.NORM.DIST(0,$I120/2,$L120,TRUE))*$C120+($J120="Steady Growth")*(AND(AA$4&gt;=$E120,AA$4&lt;=$G120)*((AA$4-$E120+1)/($I120*($I120+1)/2)*$C120))+($J120="custom")*CustomCF!T120</f>
        <v>0</v>
      </c>
      <c r="AB120" s="19">
        <f>($J120="Bell Curve")*(_xlfn.NORM.DIST(AND(AB$4&gt;=$E120,AB$4&lt;=$G120)*(AB$4-$E120+1),$I120/2,$L120,TRUE)-_xlfn.NORM.DIST(AND(AB$4&gt;=$E120,AB$4&lt;=$G120)*(AA$4-$E120+1),$I120/2,$L120,TRUE))/(1-2*_xlfn.NORM.DIST(0,$I120/2,$L120,TRUE))*$C120+($J120="Steady Growth")*(AND(AB$4&gt;=$E120,AB$4&lt;=$G120)*((AB$4-$E120+1)/($I120*($I120+1)/2)*$C120))+($J120="custom")*CustomCF!U120</f>
        <v>0</v>
      </c>
      <c r="AC120" s="19">
        <f>($J120="Bell Curve")*(_xlfn.NORM.DIST(AND(AC$4&gt;=$E120,AC$4&lt;=$G120)*(AC$4-$E120+1),$I120/2,$L120,TRUE)-_xlfn.NORM.DIST(AND(AC$4&gt;=$E120,AC$4&lt;=$G120)*(AB$4-$E120+1),$I120/2,$L120,TRUE))/(1-2*_xlfn.NORM.DIST(0,$I120/2,$L120,TRUE))*$C120+($J120="Steady Growth")*(AND(AC$4&gt;=$E120,AC$4&lt;=$G120)*((AC$4-$E120+1)/($I120*($I120+1)/2)*$C120))+($J120="custom")*CustomCF!V120</f>
        <v>0</v>
      </c>
      <c r="AD120" s="19">
        <f>($J120="Bell Curve")*(_xlfn.NORM.DIST(AND(AD$4&gt;=$E120,AD$4&lt;=$G120)*(AD$4-$E120+1),$I120/2,$L120,TRUE)-_xlfn.NORM.DIST(AND(AD$4&gt;=$E120,AD$4&lt;=$G120)*(AC$4-$E120+1),$I120/2,$L120,TRUE))/(1-2*_xlfn.NORM.DIST(0,$I120/2,$L120,TRUE))*$C120+($J120="Steady Growth")*(AND(AD$4&gt;=$E120,AD$4&lt;=$G120)*((AD$4-$E120+1)/($I120*($I120+1)/2)*$C120))+($J120="custom")*CustomCF!W120</f>
        <v>0</v>
      </c>
      <c r="AE120" s="19">
        <f>($J120="Bell Curve")*(_xlfn.NORM.DIST(AND(AE$4&gt;=$E120,AE$4&lt;=$G120)*(AE$4-$E120+1),$I120/2,$L120,TRUE)-_xlfn.NORM.DIST(AND(AE$4&gt;=$E120,AE$4&lt;=$G120)*(AD$4-$E120+1),$I120/2,$L120,TRUE))/(1-2*_xlfn.NORM.DIST(0,$I120/2,$L120,TRUE))*$C120+($J120="Steady Growth")*(AND(AE$4&gt;=$E120,AE$4&lt;=$G120)*((AE$4-$E120+1)/($I120*($I120+1)/2)*$C120))+($J120="custom")*CustomCF!X120</f>
        <v>0</v>
      </c>
      <c r="AF120" s="19">
        <f>($J120="Bell Curve")*(_xlfn.NORM.DIST(AND(AF$4&gt;=$E120,AF$4&lt;=$G120)*(AF$4-$E120+1),$I120/2,$L120,TRUE)-_xlfn.NORM.DIST(AND(AF$4&gt;=$E120,AF$4&lt;=$G120)*(AE$4-$E120+1),$I120/2,$L120,TRUE))/(1-2*_xlfn.NORM.DIST(0,$I120/2,$L120,TRUE))*$C120+($J120="Steady Growth")*(AND(AF$4&gt;=$E120,AF$4&lt;=$G120)*((AF$4-$E120+1)/($I120*($I120+1)/2)*$C120))+($J120="custom")*CustomCF!Y120</f>
        <v>0</v>
      </c>
      <c r="AG120" s="19">
        <f>($J120="Bell Curve")*(_xlfn.NORM.DIST(AND(AG$4&gt;=$E120,AG$4&lt;=$G120)*(AG$4-$E120+1),$I120/2,$L120,TRUE)-_xlfn.NORM.DIST(AND(AG$4&gt;=$E120,AG$4&lt;=$G120)*(AF$4-$E120+1),$I120/2,$L120,TRUE))/(1-2*_xlfn.NORM.DIST(0,$I120/2,$L120,TRUE))*$C120+($J120="Steady Growth")*(AND(AG$4&gt;=$E120,AG$4&lt;=$G120)*((AG$4-$E120+1)/($I120*($I120+1)/2)*$C120))+($J120="custom")*CustomCF!Z120</f>
        <v>0</v>
      </c>
      <c r="AH120" s="19">
        <f>($J120="Bell Curve")*(_xlfn.NORM.DIST(AND(AH$4&gt;=$E120,AH$4&lt;=$G120)*(AH$4-$E120+1),$I120/2,$L120,TRUE)-_xlfn.NORM.DIST(AND(AH$4&gt;=$E120,AH$4&lt;=$G120)*(AG$4-$E120+1),$I120/2,$L120,TRUE))/(1-2*_xlfn.NORM.DIST(0,$I120/2,$L120,TRUE))*$C120+($J120="Steady Growth")*(AND(AH$4&gt;=$E120,AH$4&lt;=$G120)*((AH$4-$E120+1)/($I120*($I120+1)/2)*$C120))+($J120="custom")*CustomCF!AA120</f>
        <v>0</v>
      </c>
      <c r="AI120" s="19">
        <f>($J120="Bell Curve")*(_xlfn.NORM.DIST(AND(AI$4&gt;=$E120,AI$4&lt;=$G120)*(AI$4-$E120+1),$I120/2,$L120,TRUE)-_xlfn.NORM.DIST(AND(AI$4&gt;=$E120,AI$4&lt;=$G120)*(AH$4-$E120+1),$I120/2,$L120,TRUE))/(1-2*_xlfn.NORM.DIST(0,$I120/2,$L120,TRUE))*$C120+($J120="Steady Growth")*(AND(AI$4&gt;=$E120,AI$4&lt;=$G120)*((AI$4-$E120+1)/($I120*($I120+1)/2)*$C120))+($J120="custom")*CustomCF!AB120</f>
        <v>0</v>
      </c>
      <c r="AJ120" s="19">
        <f>($J120="Bell Curve")*(_xlfn.NORM.DIST(AND(AJ$4&gt;=$E120,AJ$4&lt;=$G120)*(AJ$4-$E120+1),$I120/2,$L120,TRUE)-_xlfn.NORM.DIST(AND(AJ$4&gt;=$E120,AJ$4&lt;=$G120)*(AI$4-$E120+1),$I120/2,$L120,TRUE))/(1-2*_xlfn.NORM.DIST(0,$I120/2,$L120,TRUE))*$C120+($J120="Steady Growth")*(AND(AJ$4&gt;=$E120,AJ$4&lt;=$G120)*((AJ$4-$E120+1)/($I120*($I120+1)/2)*$C120))+($J120="custom")*CustomCF!AC120</f>
        <v>0</v>
      </c>
      <c r="AK120" s="19">
        <f>($J120="Bell Curve")*(_xlfn.NORM.DIST(AND(AK$4&gt;=$E120,AK$4&lt;=$G120)*(AK$4-$E120+1),$I120/2,$L120,TRUE)-_xlfn.NORM.DIST(AND(AK$4&gt;=$E120,AK$4&lt;=$G120)*(AJ$4-$E120+1),$I120/2,$L120,TRUE))/(1-2*_xlfn.NORM.DIST(0,$I120/2,$L120,TRUE))*$C120+($J120="Steady Growth")*(AND(AK$4&gt;=$E120,AK$4&lt;=$G120)*((AK$4-$E120+1)/($I120*($I120+1)/2)*$C120))+($J120="custom")*CustomCF!AD120</f>
        <v>0</v>
      </c>
      <c r="AL120" s="19">
        <f>($J120="Bell Curve")*(_xlfn.NORM.DIST(AND(AL$4&gt;=$E120,AL$4&lt;=$G120)*(AL$4-$E120+1),$I120/2,$L120,TRUE)-_xlfn.NORM.DIST(AND(AL$4&gt;=$E120,AL$4&lt;=$G120)*(AK$4-$E120+1),$I120/2,$L120,TRUE))/(1-2*_xlfn.NORM.DIST(0,$I120/2,$L120,TRUE))*$C120+($J120="Steady Growth")*(AND(AL$4&gt;=$E120,AL$4&lt;=$G120)*((AL$4-$E120+1)/($I120*($I120+1)/2)*$C120))+($J120="custom")*CustomCF!AE120</f>
        <v>0</v>
      </c>
      <c r="AM120" s="19">
        <f>($J120="Bell Curve")*(_xlfn.NORM.DIST(AND(AM$4&gt;=$E120,AM$4&lt;=$G120)*(AM$4-$E120+1),$I120/2,$L120,TRUE)-_xlfn.NORM.DIST(AND(AM$4&gt;=$E120,AM$4&lt;=$G120)*(AL$4-$E120+1),$I120/2,$L120,TRUE))/(1-2*_xlfn.NORM.DIST(0,$I120/2,$L120,TRUE))*$C120+($J120="Steady Growth")*(AND(AM$4&gt;=$E120,AM$4&lt;=$G120)*((AM$4-$E120+1)/($I120*($I120+1)/2)*$C120))+($J120="custom")*CustomCF!AF120</f>
        <v>0</v>
      </c>
      <c r="AN120" s="19">
        <f>($J120="Bell Curve")*(_xlfn.NORM.DIST(AND(AN$4&gt;=$E120,AN$4&lt;=$G120)*(AN$4-$E120+1),$I120/2,$L120,TRUE)-_xlfn.NORM.DIST(AND(AN$4&gt;=$E120,AN$4&lt;=$G120)*(AM$4-$E120+1),$I120/2,$L120,TRUE))/(1-2*_xlfn.NORM.DIST(0,$I120/2,$L120,TRUE))*$C120+($J120="Steady Growth")*(AND(AN$4&gt;=$E120,AN$4&lt;=$G120)*((AN$4-$E120+1)/($I120*($I120+1)/2)*$C120))+($J120="custom")*CustomCF!AG120</f>
        <v>0</v>
      </c>
      <c r="AO120" s="19">
        <f>($J120="Bell Curve")*(_xlfn.NORM.DIST(AND(AO$4&gt;=$E120,AO$4&lt;=$G120)*(AO$4-$E120+1),$I120/2,$L120,TRUE)-_xlfn.NORM.DIST(AND(AO$4&gt;=$E120,AO$4&lt;=$G120)*(AN$4-$E120+1),$I120/2,$L120,TRUE))/(1-2*_xlfn.NORM.DIST(0,$I120/2,$L120,TRUE))*$C120+($J120="Steady Growth")*(AND(AO$4&gt;=$E120,AO$4&lt;=$G120)*((AO$4-$E120+1)/($I120*($I120+1)/2)*$C120))+($J120="custom")*CustomCF!AH120</f>
        <v>0</v>
      </c>
      <c r="AP120" s="19">
        <f>($J120="Bell Curve")*(_xlfn.NORM.DIST(AND(AP$4&gt;=$E120,AP$4&lt;=$G120)*(AP$4-$E120+1),$I120/2,$L120,TRUE)-_xlfn.NORM.DIST(AND(AP$4&gt;=$E120,AP$4&lt;=$G120)*(AO$4-$E120+1),$I120/2,$L120,TRUE))/(1-2*_xlfn.NORM.DIST(0,$I120/2,$L120,TRUE))*$C120+($J120="Steady Growth")*(AND(AP$4&gt;=$E120,AP$4&lt;=$G120)*((AP$4-$E120+1)/($I120*($I120+1)/2)*$C120))+($J120="custom")*CustomCF!AI120</f>
        <v>0</v>
      </c>
      <c r="AQ120" s="19">
        <f>($J120="Bell Curve")*(_xlfn.NORM.DIST(AND(AQ$4&gt;=$E120,AQ$4&lt;=$G120)*(AQ$4-$E120+1),$I120/2,$L120,TRUE)-_xlfn.NORM.DIST(AND(AQ$4&gt;=$E120,AQ$4&lt;=$G120)*(AP$4-$E120+1),$I120/2,$L120,TRUE))/(1-2*_xlfn.NORM.DIST(0,$I120/2,$L120,TRUE))*$C120+($J120="Steady Growth")*(AND(AQ$4&gt;=$E120,AQ$4&lt;=$G120)*((AQ$4-$E120+1)/($I120*($I120+1)/2)*$C120))+($J120="custom")*CustomCF!AJ120</f>
        <v>0</v>
      </c>
      <c r="AR120" s="19">
        <f>($J120="Bell Curve")*(_xlfn.NORM.DIST(AND(AR$4&gt;=$E120,AR$4&lt;=$G120)*(AR$4-$E120+1),$I120/2,$L120,TRUE)-_xlfn.NORM.DIST(AND(AR$4&gt;=$E120,AR$4&lt;=$G120)*(AQ$4-$E120+1),$I120/2,$L120,TRUE))/(1-2*_xlfn.NORM.DIST(0,$I120/2,$L120,TRUE))*$C120+($J120="Steady Growth")*(AND(AR$4&gt;=$E120,AR$4&lt;=$G120)*((AR$4-$E120+1)/($I120*($I120+1)/2)*$C120))+($J120="custom")*CustomCF!AK120</f>
        <v>0</v>
      </c>
      <c r="AS120" s="19">
        <f>($J120="Bell Curve")*(_xlfn.NORM.DIST(AND(AS$4&gt;=$E120,AS$4&lt;=$G120)*(AS$4-$E120+1),$I120/2,$L120,TRUE)-_xlfn.NORM.DIST(AND(AS$4&gt;=$E120,AS$4&lt;=$G120)*(AR$4-$E120+1),$I120/2,$L120,TRUE))/(1-2*_xlfn.NORM.DIST(0,$I120/2,$L120,TRUE))*$C120+($J120="Steady Growth")*(AND(AS$4&gt;=$E120,AS$4&lt;=$G120)*((AS$4-$E120+1)/($I120*($I120+1)/2)*$C120))+($J120="custom")*CustomCF!AL120</f>
        <v>0</v>
      </c>
      <c r="AT120" s="19">
        <f>($J120="Bell Curve")*(_xlfn.NORM.DIST(AND(AT$4&gt;=$E120,AT$4&lt;=$G120)*(AT$4-$E120+1),$I120/2,$L120,TRUE)-_xlfn.NORM.DIST(AND(AT$4&gt;=$E120,AT$4&lt;=$G120)*(AS$4-$E120+1),$I120/2,$L120,TRUE))/(1-2*_xlfn.NORM.DIST(0,$I120/2,$L120,TRUE))*$C120+($J120="Steady Growth")*(AND(AT$4&gt;=$E120,AT$4&lt;=$G120)*((AT$4-$E120+1)/($I120*($I120+1)/2)*$C120))+($J120="custom")*CustomCF!AM120</f>
        <v>0</v>
      </c>
      <c r="AU120" s="19">
        <f>($J120="Bell Curve")*(_xlfn.NORM.DIST(AND(AU$4&gt;=$E120,AU$4&lt;=$G120)*(AU$4-$E120+1),$I120/2,$L120,TRUE)-_xlfn.NORM.DIST(AND(AU$4&gt;=$E120,AU$4&lt;=$G120)*(AT$4-$E120+1),$I120/2,$L120,TRUE))/(1-2*_xlfn.NORM.DIST(0,$I120/2,$L120,TRUE))*$C120+($J120="Steady Growth")*(AND(AU$4&gt;=$E120,AU$4&lt;=$G120)*((AU$4-$E120+1)/($I120*($I120+1)/2)*$C120))+($J120="custom")*CustomCF!AN120</f>
        <v>0</v>
      </c>
      <c r="AV120" s="19">
        <f>($J120="Bell Curve")*(_xlfn.NORM.DIST(AND(AV$4&gt;=$E120,AV$4&lt;=$G120)*(AV$4-$E120+1),$I120/2,$L120,TRUE)-_xlfn.NORM.DIST(AND(AV$4&gt;=$E120,AV$4&lt;=$G120)*(AU$4-$E120+1),$I120/2,$L120,TRUE))/(1-2*_xlfn.NORM.DIST(0,$I120/2,$L120,TRUE))*$C120+($J120="Steady Growth")*(AND(AV$4&gt;=$E120,AV$4&lt;=$G120)*((AV$4-$E120+1)/($I120*($I120+1)/2)*$C120))+($J120="custom")*CustomCF!AO120</f>
        <v>0</v>
      </c>
      <c r="AW120" s="19">
        <f>($J120="Bell Curve")*(_xlfn.NORM.DIST(AND(AW$4&gt;=$E120,AW$4&lt;=$G120)*(AW$4-$E120+1),$I120/2,$L120,TRUE)-_xlfn.NORM.DIST(AND(AW$4&gt;=$E120,AW$4&lt;=$G120)*(AV$4-$E120+1),$I120/2,$L120,TRUE))/(1-2*_xlfn.NORM.DIST(0,$I120/2,$L120,TRUE))*$C120+($J120="Steady Growth")*(AND(AW$4&gt;=$E120,AW$4&lt;=$G120)*((AW$4-$E120+1)/($I120*($I120+1)/2)*$C120))+($J120="custom")*CustomCF!AP120</f>
        <v>0</v>
      </c>
      <c r="AX120" s="19">
        <f>($J120="Bell Curve")*(_xlfn.NORM.DIST(AND(AX$4&gt;=$E120,AX$4&lt;=$G120)*(AX$4-$E120+1),$I120/2,$L120,TRUE)-_xlfn.NORM.DIST(AND(AX$4&gt;=$E120,AX$4&lt;=$G120)*(AW$4-$E120+1),$I120/2,$L120,TRUE))/(1-2*_xlfn.NORM.DIST(0,$I120/2,$L120,TRUE))*$C120+($J120="Steady Growth")*(AND(AX$4&gt;=$E120,AX$4&lt;=$G120)*((AX$4-$E120+1)/($I120*($I120+1)/2)*$C120))+($J120="custom")*CustomCF!AQ120</f>
        <v>0</v>
      </c>
      <c r="AY120" s="19">
        <f>($J120="Bell Curve")*(_xlfn.NORM.DIST(AND(AY$4&gt;=$E120,AY$4&lt;=$G120)*(AY$4-$E120+1),$I120/2,$L120,TRUE)-_xlfn.NORM.DIST(AND(AY$4&gt;=$E120,AY$4&lt;=$G120)*(AX$4-$E120+1),$I120/2,$L120,TRUE))/(1-2*_xlfn.NORM.DIST(0,$I120/2,$L120,TRUE))*$C120+($J120="Steady Growth")*(AND(AY$4&gt;=$E120,AY$4&lt;=$G120)*((AY$4-$E120+1)/($I120*($I120+1)/2)*$C120))+($J120="custom")*CustomCF!AR120</f>
        <v>0</v>
      </c>
      <c r="AZ120" s="19">
        <f>($J120="Bell Curve")*(_xlfn.NORM.DIST(AND(AZ$4&gt;=$E120,AZ$4&lt;=$G120)*(AZ$4-$E120+1),$I120/2,$L120,TRUE)-_xlfn.NORM.DIST(AND(AZ$4&gt;=$E120,AZ$4&lt;=$G120)*(AY$4-$E120+1),$I120/2,$L120,TRUE))/(1-2*_xlfn.NORM.DIST(0,$I120/2,$L120,TRUE))*$C120+($J120="Steady Growth")*(AND(AZ$4&gt;=$E120,AZ$4&lt;=$G120)*((AZ$4-$E120+1)/($I120*($I120+1)/2)*$C120))+($J120="custom")*CustomCF!AS120</f>
        <v>0</v>
      </c>
      <c r="BA120" s="19">
        <f>($J120="Bell Curve")*(_xlfn.NORM.DIST(AND(BA$4&gt;=$E120,BA$4&lt;=$G120)*(BA$4-$E120+1),$I120/2,$L120,TRUE)-_xlfn.NORM.DIST(AND(BA$4&gt;=$E120,BA$4&lt;=$G120)*(AZ$4-$E120+1),$I120/2,$L120,TRUE))/(1-2*_xlfn.NORM.DIST(0,$I120/2,$L120,TRUE))*$C120+($J120="Steady Growth")*(AND(BA$4&gt;=$E120,BA$4&lt;=$G120)*((BA$4-$E120+1)/($I120*($I120+1)/2)*$C120))+($J120="custom")*CustomCF!AT120</f>
        <v>0</v>
      </c>
      <c r="BB120" s="19">
        <f>($J120="Bell Curve")*(_xlfn.NORM.DIST(AND(BB$4&gt;=$E120,BB$4&lt;=$G120)*(BB$4-$E120+1),$I120/2,$L120,TRUE)-_xlfn.NORM.DIST(AND(BB$4&gt;=$E120,BB$4&lt;=$G120)*(BA$4-$E120+1),$I120/2,$L120,TRUE))/(1-2*_xlfn.NORM.DIST(0,$I120/2,$L120,TRUE))*$C120+($J120="Steady Growth")*(AND(BB$4&gt;=$E120,BB$4&lt;=$G120)*((BB$4-$E120+1)/($I120*($I120+1)/2)*$C120))+($J120="custom")*CustomCF!AU120</f>
        <v>0</v>
      </c>
      <c r="BC120" s="19">
        <f>($J120="Bell Curve")*(_xlfn.NORM.DIST(AND(BC$4&gt;=$E120,BC$4&lt;=$G120)*(BC$4-$E120+1),$I120/2,$L120,TRUE)-_xlfn.NORM.DIST(AND(BC$4&gt;=$E120,BC$4&lt;=$G120)*(BB$4-$E120+1),$I120/2,$L120,TRUE))/(1-2*_xlfn.NORM.DIST(0,$I120/2,$L120,TRUE))*$C120+($J120="Steady Growth")*(AND(BC$4&gt;=$E120,BC$4&lt;=$G120)*((BC$4-$E120+1)/($I120*($I120+1)/2)*$C120))+($J120="custom")*CustomCF!AV120</f>
        <v>0</v>
      </c>
      <c r="BD120" s="19">
        <f>($J120="Bell Curve")*(_xlfn.NORM.DIST(AND(BD$4&gt;=$E120,BD$4&lt;=$G120)*(BD$4-$E120+1),$I120/2,$L120,TRUE)-_xlfn.NORM.DIST(AND(BD$4&gt;=$E120,BD$4&lt;=$G120)*(BC$4-$E120+1),$I120/2,$L120,TRUE))/(1-2*_xlfn.NORM.DIST(0,$I120/2,$L120,TRUE))*$C120+($J120="Steady Growth")*(AND(BD$4&gt;=$E120,BD$4&lt;=$G120)*((BD$4-$E120+1)/($I120*($I120+1)/2)*$C120))+($J120="custom")*CustomCF!AW120</f>
        <v>0</v>
      </c>
      <c r="BE120" s="19">
        <f>($J120="Bell Curve")*(_xlfn.NORM.DIST(AND(BE$4&gt;=$E120,BE$4&lt;=$G120)*(BE$4-$E120+1),$I120/2,$L120,TRUE)-_xlfn.NORM.DIST(AND(BE$4&gt;=$E120,BE$4&lt;=$G120)*(BD$4-$E120+1),$I120/2,$L120,TRUE))/(1-2*_xlfn.NORM.DIST(0,$I120/2,$L120,TRUE))*$C120+($J120="Steady Growth")*(AND(BE$4&gt;=$E120,BE$4&lt;=$G120)*((BE$4-$E120+1)/($I120*($I120+1)/2)*$C120))+($J120="custom")*CustomCF!AX120</f>
        <v>0</v>
      </c>
      <c r="BF120" s="19">
        <f>($J120="Bell Curve")*(_xlfn.NORM.DIST(AND(BF$4&gt;=$E120,BF$4&lt;=$G120)*(BF$4-$E120+1),$I120/2,$L120,TRUE)-_xlfn.NORM.DIST(AND(BF$4&gt;=$E120,BF$4&lt;=$G120)*(BE$4-$E120+1),$I120/2,$L120,TRUE))/(1-2*_xlfn.NORM.DIST(0,$I120/2,$L120,TRUE))*$C120+($J120="Steady Growth")*(AND(BF$4&gt;=$E120,BF$4&lt;=$G120)*((BF$4-$E120+1)/($I120*($I120+1)/2)*$C120))+($J120="custom")*CustomCF!AY120</f>
        <v>0</v>
      </c>
      <c r="BG120" s="19">
        <f>($J120="Bell Curve")*(_xlfn.NORM.DIST(AND(BG$4&gt;=$E120,BG$4&lt;=$G120)*(BG$4-$E120+1),$I120/2,$L120,TRUE)-_xlfn.NORM.DIST(AND(BG$4&gt;=$E120,BG$4&lt;=$G120)*(BF$4-$E120+1),$I120/2,$L120,TRUE))/(1-2*_xlfn.NORM.DIST(0,$I120/2,$L120,TRUE))*$C120+($J120="Steady Growth")*(AND(BG$4&gt;=$E120,BG$4&lt;=$G120)*((BG$4-$E120+1)/($I120*($I120+1)/2)*$C120))+($J120="custom")*CustomCF!AZ120</f>
        <v>0</v>
      </c>
      <c r="BH120" s="19">
        <f>($J120="Bell Curve")*(_xlfn.NORM.DIST(AND(BH$4&gt;=$E120,BH$4&lt;=$G120)*(BH$4-$E120+1),$I120/2,$L120,TRUE)-_xlfn.NORM.DIST(AND(BH$4&gt;=$E120,BH$4&lt;=$G120)*(BG$4-$E120+1),$I120/2,$L120,TRUE))/(1-2*_xlfn.NORM.DIST(0,$I120/2,$L120,TRUE))*$C120+($J120="Steady Growth")*(AND(BH$4&gt;=$E120,BH$4&lt;=$G120)*((BH$4-$E120+1)/($I120*($I120+1)/2)*$C120))+($J120="custom")*CustomCF!BA120</f>
        <v>0</v>
      </c>
      <c r="BI120" s="19">
        <f>($J120="Bell Curve")*(_xlfn.NORM.DIST(AND(BI$4&gt;=$E120,BI$4&lt;=$G120)*(BI$4-$E120+1),$I120/2,$L120,TRUE)-_xlfn.NORM.DIST(AND(BI$4&gt;=$E120,BI$4&lt;=$G120)*(BH$4-$E120+1),$I120/2,$L120,TRUE))/(1-2*_xlfn.NORM.DIST(0,$I120/2,$L120,TRUE))*$C120+($J120="Steady Growth")*(AND(BI$4&gt;=$E120,BI$4&lt;=$G120)*((BI$4-$E120+1)/($I120*($I120+1)/2)*$C120))+($J120="custom")*CustomCF!BB120</f>
        <v>0</v>
      </c>
      <c r="BJ120" s="19">
        <f>($J120="Bell Curve")*(_xlfn.NORM.DIST(AND(BJ$4&gt;=$E120,BJ$4&lt;=$G120)*(BJ$4-$E120+1),$I120/2,$L120,TRUE)-_xlfn.NORM.DIST(AND(BJ$4&gt;=$E120,BJ$4&lt;=$G120)*(BI$4-$E120+1),$I120/2,$L120,TRUE))/(1-2*_xlfn.NORM.DIST(0,$I120/2,$L120,TRUE))*$C120+($J120="Steady Growth")*(AND(BJ$4&gt;=$E120,BJ$4&lt;=$G120)*((BJ$4-$E120+1)/($I120*($I120+1)/2)*$C120))+($J120="custom")*CustomCF!BC120</f>
        <v>0</v>
      </c>
      <c r="BK120" s="19">
        <f>($J120="Bell Curve")*(_xlfn.NORM.DIST(AND(BK$4&gt;=$E120,BK$4&lt;=$G120)*(BK$4-$E120+1),$I120/2,$L120,TRUE)-_xlfn.NORM.DIST(AND(BK$4&gt;=$E120,BK$4&lt;=$G120)*(BJ$4-$E120+1),$I120/2,$L120,TRUE))/(1-2*_xlfn.NORM.DIST(0,$I120/2,$L120,TRUE))*$C120+($J120="Steady Growth")*(AND(BK$4&gt;=$E120,BK$4&lt;=$G120)*((BK$4-$E120+1)/($I120*($I120+1)/2)*$C120))+($J120="custom")*CustomCF!BD120</f>
        <v>0</v>
      </c>
      <c r="BL120" s="19">
        <f>($J120="Bell Curve")*(_xlfn.NORM.DIST(AND(BL$4&gt;=$E120,BL$4&lt;=$G120)*(BL$4-$E120+1),$I120/2,$L120,TRUE)-_xlfn.NORM.DIST(AND(BL$4&gt;=$E120,BL$4&lt;=$G120)*(BK$4-$E120+1),$I120/2,$L120,TRUE))/(1-2*_xlfn.NORM.DIST(0,$I120/2,$L120,TRUE))*$C120+($J120="Steady Growth")*(AND(BL$4&gt;=$E120,BL$4&lt;=$G120)*((BL$4-$E120+1)/($I120*($I120+1)/2)*$C120))+($J120="custom")*CustomCF!BE120</f>
        <v>0</v>
      </c>
      <c r="BM120" s="19">
        <f>($J120="Bell Curve")*(_xlfn.NORM.DIST(AND(BM$4&gt;=$E120,BM$4&lt;=$G120)*(BM$4-$E120+1),$I120/2,$L120,TRUE)-_xlfn.NORM.DIST(AND(BM$4&gt;=$E120,BM$4&lt;=$G120)*(BL$4-$E120+1),$I120/2,$L120,TRUE))/(1-2*_xlfn.NORM.DIST(0,$I120/2,$L120,TRUE))*$C120+($J120="Steady Growth")*(AND(BM$4&gt;=$E120,BM$4&lt;=$G120)*((BM$4-$E120+1)/($I120*($I120+1)/2)*$C120))+($J120="custom")*CustomCF!BF120</f>
        <v>0</v>
      </c>
      <c r="BN120" s="19">
        <f>($J120="Bell Curve")*(_xlfn.NORM.DIST(AND(BN$4&gt;=$E120,BN$4&lt;=$G120)*(BN$4-$E120+1),$I120/2,$L120,TRUE)-_xlfn.NORM.DIST(AND(BN$4&gt;=$E120,BN$4&lt;=$G120)*(BM$4-$E120+1),$I120/2,$L120,TRUE))/(1-2*_xlfn.NORM.DIST(0,$I120/2,$L120,TRUE))*$C120+($J120="Steady Growth")*(AND(BN$4&gt;=$E120,BN$4&lt;=$G120)*((BN$4-$E120+1)/($I120*($I120+1)/2)*$C120))+($J120="custom")*CustomCF!BG120</f>
        <v>0</v>
      </c>
      <c r="BO120" s="19">
        <f>($J120="Bell Curve")*(_xlfn.NORM.DIST(AND(BO$4&gt;=$E120,BO$4&lt;=$G120)*(BO$4-$E120+1),$I120/2,$L120,TRUE)-_xlfn.NORM.DIST(AND(BO$4&gt;=$E120,BO$4&lt;=$G120)*(BN$4-$E120+1),$I120/2,$L120,TRUE))/(1-2*_xlfn.NORM.DIST(0,$I120/2,$L120,TRUE))*$C120+($J120="Steady Growth")*(AND(BO$4&gt;=$E120,BO$4&lt;=$G120)*((BO$4-$E120+1)/($I120*($I120+1)/2)*$C120))+($J120="custom")*CustomCF!BH120</f>
        <v>0</v>
      </c>
      <c r="BP120" s="19">
        <f>($J120="Bell Curve")*(_xlfn.NORM.DIST(AND(BP$4&gt;=$E120,BP$4&lt;=$G120)*(BP$4-$E120+1),$I120/2,$L120,TRUE)-_xlfn.NORM.DIST(AND(BP$4&gt;=$E120,BP$4&lt;=$G120)*(BO$4-$E120+1),$I120/2,$L120,TRUE))/(1-2*_xlfn.NORM.DIST(0,$I120/2,$L120,TRUE))*$C120+($J120="Steady Growth")*(AND(BP$4&gt;=$E120,BP$4&lt;=$G120)*((BP$4-$E120+1)/($I120*($I120+1)/2)*$C120))+($J120="custom")*CustomCF!BI120</f>
        <v>0</v>
      </c>
      <c r="BQ120" s="19">
        <f>($J120="Bell Curve")*(_xlfn.NORM.DIST(AND(BQ$4&gt;=$E120,BQ$4&lt;=$G120)*(BQ$4-$E120+1),$I120/2,$L120,TRUE)-_xlfn.NORM.DIST(AND(BQ$4&gt;=$E120,BQ$4&lt;=$G120)*(BP$4-$E120+1),$I120/2,$L120,TRUE))/(1-2*_xlfn.NORM.DIST(0,$I120/2,$L120,TRUE))*$C120+($J120="Steady Growth")*(AND(BQ$4&gt;=$E120,BQ$4&lt;=$G120)*((BQ$4-$E120+1)/($I120*($I120+1)/2)*$C120))+($J120="custom")*CustomCF!BJ120</f>
        <v>0</v>
      </c>
      <c r="BR120" s="19">
        <f>($J120="Bell Curve")*(_xlfn.NORM.DIST(AND(BR$4&gt;=$E120,BR$4&lt;=$G120)*(BR$4-$E120+1),$I120/2,$L120,TRUE)-_xlfn.NORM.DIST(AND(BR$4&gt;=$E120,BR$4&lt;=$G120)*(BQ$4-$E120+1),$I120/2,$L120,TRUE))/(1-2*_xlfn.NORM.DIST(0,$I120/2,$L120,TRUE))*$C120+($J120="Steady Growth")*(AND(BR$4&gt;=$E120,BR$4&lt;=$G120)*((BR$4-$E120+1)/($I120*($I120+1)/2)*$C120))+($J120="custom")*CustomCF!BK120</f>
        <v>0</v>
      </c>
      <c r="BS120" s="19">
        <f>($J120="Bell Curve")*(_xlfn.NORM.DIST(AND(BS$4&gt;=$E120,BS$4&lt;=$G120)*(BS$4-$E120+1),$I120/2,$L120,TRUE)-_xlfn.NORM.DIST(AND(BS$4&gt;=$E120,BS$4&lt;=$G120)*(BR$4-$E120+1),$I120/2,$L120,TRUE))/(1-2*_xlfn.NORM.DIST(0,$I120/2,$L120,TRUE))*$C120+($J120="Steady Growth")*(AND(BS$4&gt;=$E120,BS$4&lt;=$G120)*((BS$4-$E120+1)/($I120*($I120+1)/2)*$C120))+($J120="custom")*CustomCF!BL120</f>
        <v>0</v>
      </c>
      <c r="BT120" s="19">
        <f>($J120="Bell Curve")*(_xlfn.NORM.DIST(AND(BT$4&gt;=$E120,BT$4&lt;=$G120)*(BT$4-$E120+1),$I120/2,$L120,TRUE)-_xlfn.NORM.DIST(AND(BT$4&gt;=$E120,BT$4&lt;=$G120)*(BS$4-$E120+1),$I120/2,$L120,TRUE))/(1-2*_xlfn.NORM.DIST(0,$I120/2,$L120,TRUE))*$C120+($J120="Steady Growth")*(AND(BT$4&gt;=$E120,BT$4&lt;=$G120)*((BT$4-$E120+1)/($I120*($I120+1)/2)*$C120))+($J120="custom")*CustomCF!BM120</f>
        <v>0</v>
      </c>
      <c r="BU120" s="19">
        <f>($J120="Bell Curve")*(_xlfn.NORM.DIST(AND(BU$4&gt;=$E120,BU$4&lt;=$G120)*(BU$4-$E120+1),$I120/2,$L120,TRUE)-_xlfn.NORM.DIST(AND(BU$4&gt;=$E120,BU$4&lt;=$G120)*(BT$4-$E120+1),$I120/2,$L120,TRUE))/(1-2*_xlfn.NORM.DIST(0,$I120/2,$L120,TRUE))*$C120+($J120="Steady Growth")*(AND(BU$4&gt;=$E120,BU$4&lt;=$G120)*((BU$4-$E120+1)/($I120*($I120+1)/2)*$C120))+($J120="custom")*CustomCF!BN120</f>
        <v>0</v>
      </c>
      <c r="BV120" s="19">
        <f>($J120="Bell Curve")*(_xlfn.NORM.DIST(AND(BV$4&gt;=$E120,BV$4&lt;=$G120)*(BV$4-$E120+1),$I120/2,$L120,TRUE)-_xlfn.NORM.DIST(AND(BV$4&gt;=$E120,BV$4&lt;=$G120)*(BU$4-$E120+1),$I120/2,$L120,TRUE))/(1-2*_xlfn.NORM.DIST(0,$I120/2,$L120,TRUE))*$C120+($J120="Steady Growth")*(AND(BV$4&gt;=$E120,BV$4&lt;=$G120)*((BV$4-$E120+1)/($I120*($I120+1)/2)*$C120))+($J120="custom")*CustomCF!BO120</f>
        <v>0</v>
      </c>
      <c r="BW120" s="19">
        <f>($J120="Bell Curve")*(_xlfn.NORM.DIST(AND(BW$4&gt;=$E120,BW$4&lt;=$G120)*(BW$4-$E120+1),$I120/2,$L120,TRUE)-_xlfn.NORM.DIST(AND(BW$4&gt;=$E120,BW$4&lt;=$G120)*(BV$4-$E120+1),$I120/2,$L120,TRUE))/(1-2*_xlfn.NORM.DIST(0,$I120/2,$L120,TRUE))*$C120+($J120="Steady Growth")*(AND(BW$4&gt;=$E120,BW$4&lt;=$G120)*((BW$4-$E120+1)/($I120*($I120+1)/2)*$C120))+($J120="custom")*CustomCF!BP120</f>
        <v>0</v>
      </c>
      <c r="BX120" s="19">
        <f>($J120="Bell Curve")*(_xlfn.NORM.DIST(AND(BX$4&gt;=$E120,BX$4&lt;=$G120)*(BX$4-$E120+1),$I120/2,$L120,TRUE)-_xlfn.NORM.DIST(AND(BX$4&gt;=$E120,BX$4&lt;=$G120)*(BW$4-$E120+1),$I120/2,$L120,TRUE))/(1-2*_xlfn.NORM.DIST(0,$I120/2,$L120,TRUE))*$C120+($J120="Steady Growth")*(AND(BX$4&gt;=$E120,BX$4&lt;=$G120)*((BX$4-$E120+1)/($I120*($I120+1)/2)*$C120))+($J120="custom")*CustomCF!BQ120</f>
        <v>0</v>
      </c>
      <c r="BY120" s="19">
        <f>($J120="Bell Curve")*(_xlfn.NORM.DIST(AND(BY$4&gt;=$E120,BY$4&lt;=$G120)*(BY$4-$E120+1),$I120/2,$L120,TRUE)-_xlfn.NORM.DIST(AND(BY$4&gt;=$E120,BY$4&lt;=$G120)*(BX$4-$E120+1),$I120/2,$L120,TRUE))/(1-2*_xlfn.NORM.DIST(0,$I120/2,$L120,TRUE))*$C120+($J120="Steady Growth")*(AND(BY$4&gt;=$E120,BY$4&lt;=$G120)*((BY$4-$E120+1)/($I120*($I120+1)/2)*$C120))+($J120="custom")*CustomCF!BR120</f>
        <v>0</v>
      </c>
      <c r="BZ120" s="19">
        <f>($J120="Bell Curve")*(_xlfn.NORM.DIST(AND(BZ$4&gt;=$E120,BZ$4&lt;=$G120)*(BZ$4-$E120+1),$I120/2,$L120,TRUE)-_xlfn.NORM.DIST(AND(BZ$4&gt;=$E120,BZ$4&lt;=$G120)*(BY$4-$E120+1),$I120/2,$L120,TRUE))/(1-2*_xlfn.NORM.DIST(0,$I120/2,$L120,TRUE))*$C120+($J120="Steady Growth")*(AND(BZ$4&gt;=$E120,BZ$4&lt;=$G120)*((BZ$4-$E120+1)/($I120*($I120+1)/2)*$C120))+($J120="custom")*CustomCF!BS120</f>
        <v>0</v>
      </c>
      <c r="CA120" s="19">
        <f>($J120="Bell Curve")*(_xlfn.NORM.DIST(AND(CA$4&gt;=$E120,CA$4&lt;=$G120)*(CA$4-$E120+1),$I120/2,$L120,TRUE)-_xlfn.NORM.DIST(AND(CA$4&gt;=$E120,CA$4&lt;=$G120)*(BZ$4-$E120+1),$I120/2,$L120,TRUE))/(1-2*_xlfn.NORM.DIST(0,$I120/2,$L120,TRUE))*$C120+($J120="Steady Growth")*(AND(CA$4&gt;=$E120,CA$4&lt;=$G120)*((CA$4-$E120+1)/($I120*($I120+1)/2)*$C120))+($J120="custom")*CustomCF!BT120</f>
        <v>0</v>
      </c>
      <c r="CB120" s="19">
        <f>($J120="Bell Curve")*(_xlfn.NORM.DIST(AND(CB$4&gt;=$E120,CB$4&lt;=$G120)*(CB$4-$E120+1),$I120/2,$L120,TRUE)-_xlfn.NORM.DIST(AND(CB$4&gt;=$E120,CB$4&lt;=$G120)*(CA$4-$E120+1),$I120/2,$L120,TRUE))/(1-2*_xlfn.NORM.DIST(0,$I120/2,$L120,TRUE))*$C120+($J120="Steady Growth")*(AND(CB$4&gt;=$E120,CB$4&lt;=$G120)*((CB$4-$E120+1)/($I120*($I120+1)/2)*$C120))+($J120="custom")*CustomCF!BU120</f>
        <v>0</v>
      </c>
      <c r="CC120" s="19">
        <f>($J120="Bell Curve")*(_xlfn.NORM.DIST(AND(CC$4&gt;=$E120,CC$4&lt;=$G120)*(CC$4-$E120+1),$I120/2,$L120,TRUE)-_xlfn.NORM.DIST(AND(CC$4&gt;=$E120,CC$4&lt;=$G120)*(CB$4-$E120+1),$I120/2,$L120,TRUE))/(1-2*_xlfn.NORM.DIST(0,$I120/2,$L120,TRUE))*$C120+($J120="Steady Growth")*(AND(CC$4&gt;=$E120,CC$4&lt;=$G120)*((CC$4-$E120+1)/($I120*($I120+1)/2)*$C120))+($J120="custom")*CustomCF!BV120</f>
        <v>0</v>
      </c>
      <c r="CD120" s="19">
        <f>($J120="Bell Curve")*(_xlfn.NORM.DIST(AND(CD$4&gt;=$E120,CD$4&lt;=$G120)*(CD$4-$E120+1),$I120/2,$L120,TRUE)-_xlfn.NORM.DIST(AND(CD$4&gt;=$E120,CD$4&lt;=$G120)*(CC$4-$E120+1),$I120/2,$L120,TRUE))/(1-2*_xlfn.NORM.DIST(0,$I120/2,$L120,TRUE))*$C120+($J120="Steady Growth")*(AND(CD$4&gt;=$E120,CD$4&lt;=$G120)*((CD$4-$E120+1)/($I120*($I120+1)/2)*$C120))+($J120="custom")*CustomCF!BW120</f>
        <v>0</v>
      </c>
      <c r="CE120" s="19">
        <f>($J120="Bell Curve")*(_xlfn.NORM.DIST(AND(CE$4&gt;=$E120,CE$4&lt;=$G120)*(CE$4-$E120+1),$I120/2,$L120,TRUE)-_xlfn.NORM.DIST(AND(CE$4&gt;=$E120,CE$4&lt;=$G120)*(CD$4-$E120+1),$I120/2,$L120,TRUE))/(1-2*_xlfn.NORM.DIST(0,$I120/2,$L120,TRUE))*$C120+($J120="Steady Growth")*(AND(CE$4&gt;=$E120,CE$4&lt;=$G120)*((CE$4-$E120+1)/($I120*($I120+1)/2)*$C120))+($J120="custom")*CustomCF!BX120</f>
        <v>0</v>
      </c>
      <c r="CF120" s="19">
        <f>($J120="Bell Curve")*(_xlfn.NORM.DIST(AND(CF$4&gt;=$E120,CF$4&lt;=$G120)*(CF$4-$E120+1),$I120/2,$L120,TRUE)-_xlfn.NORM.DIST(AND(CF$4&gt;=$E120,CF$4&lt;=$G120)*(CE$4-$E120+1),$I120/2,$L120,TRUE))/(1-2*_xlfn.NORM.DIST(0,$I120/2,$L120,TRUE))*$C120+($J120="Steady Growth")*(AND(CF$4&gt;=$E120,CF$4&lt;=$G120)*((CF$4-$E120+1)/($I120*($I120+1)/2)*$C120))+($J120="custom")*CustomCF!BY120</f>
        <v>0</v>
      </c>
      <c r="CG120" s="19">
        <f>($J120="Bell Curve")*(_xlfn.NORM.DIST(AND(CG$4&gt;=$E120,CG$4&lt;=$G120)*(CG$4-$E120+1),$I120/2,$L120,TRUE)-_xlfn.NORM.DIST(AND(CG$4&gt;=$E120,CG$4&lt;=$G120)*(CF$4-$E120+1),$I120/2,$L120,TRUE))/(1-2*_xlfn.NORM.DIST(0,$I120/2,$L120,TRUE))*$C120+($J120="Steady Growth")*(AND(CG$4&gt;=$E120,CG$4&lt;=$G120)*((CG$4-$E120+1)/($I120*($I120+1)/2)*$C120))+($J120="custom")*CustomCF!BZ120</f>
        <v>0</v>
      </c>
      <c r="CH120" s="19">
        <f>($J120="Bell Curve")*(_xlfn.NORM.DIST(AND(CH$4&gt;=$E120,CH$4&lt;=$G120)*(CH$4-$E120+1),$I120/2,$L120,TRUE)-_xlfn.NORM.DIST(AND(CH$4&gt;=$E120,CH$4&lt;=$G120)*(CG$4-$E120+1),$I120/2,$L120,TRUE))/(1-2*_xlfn.NORM.DIST(0,$I120/2,$L120,TRUE))*$C120+($J120="Steady Growth")*(AND(CH$4&gt;=$E120,CH$4&lt;=$G120)*((CH$4-$E120+1)/($I120*($I120+1)/2)*$C120))+($J120="custom")*CustomCF!CA120</f>
        <v>0</v>
      </c>
      <c r="CI120" s="19">
        <f>($J120="Bell Curve")*(_xlfn.NORM.DIST(AND(CI$4&gt;=$E120,CI$4&lt;=$G120)*(CI$4-$E120+1),$I120/2,$L120,TRUE)-_xlfn.NORM.DIST(AND(CI$4&gt;=$E120,CI$4&lt;=$G120)*(CH$4-$E120+1),$I120/2,$L120,TRUE))/(1-2*_xlfn.NORM.DIST(0,$I120/2,$L120,TRUE))*$C120+($J120="Steady Growth")*(AND(CI$4&gt;=$E120,CI$4&lt;=$G120)*((CI$4-$E120+1)/($I120*($I120+1)/2)*$C120))+($J120="custom")*CustomCF!CB120</f>
        <v>0</v>
      </c>
      <c r="CJ120" s="19">
        <f>($J120="Bell Curve")*(_xlfn.NORM.DIST(AND(CJ$4&gt;=$E120,CJ$4&lt;=$G120)*(CJ$4-$E120+1),$I120/2,$L120,TRUE)-_xlfn.NORM.DIST(AND(CJ$4&gt;=$E120,CJ$4&lt;=$G120)*(CI$4-$E120+1),$I120/2,$L120,TRUE))/(1-2*_xlfn.NORM.DIST(0,$I120/2,$L120,TRUE))*$C120+($J120="Steady Growth")*(AND(CJ$4&gt;=$E120,CJ$4&lt;=$G120)*((CJ$4-$E120+1)/($I120*($I120+1)/2)*$C120))+($J120="custom")*CustomCF!CC120</f>
        <v>0</v>
      </c>
      <c r="CK120" s="19">
        <f>($J120="Bell Curve")*(_xlfn.NORM.DIST(AND(CK$4&gt;=$E120,CK$4&lt;=$G120)*(CK$4-$E120+1),$I120/2,$L120,TRUE)-_xlfn.NORM.DIST(AND(CK$4&gt;=$E120,CK$4&lt;=$G120)*(CJ$4-$E120+1),$I120/2,$L120,TRUE))/(1-2*_xlfn.NORM.DIST(0,$I120/2,$L120,TRUE))*$C120+($J120="Steady Growth")*(AND(CK$4&gt;=$E120,CK$4&lt;=$G120)*((CK$4-$E120+1)/($I120*($I120+1)/2)*$C120))+($J120="custom")*CustomCF!CD120</f>
        <v>0</v>
      </c>
      <c r="CL120" s="19">
        <f>($J120="Bell Curve")*(_xlfn.NORM.DIST(AND(CL$4&gt;=$E120,CL$4&lt;=$G120)*(CL$4-$E120+1),$I120/2,$L120,TRUE)-_xlfn.NORM.DIST(AND(CL$4&gt;=$E120,CL$4&lt;=$G120)*(CK$4-$E120+1),$I120/2,$L120,TRUE))/(1-2*_xlfn.NORM.DIST(0,$I120/2,$L120,TRUE))*$C120+($J120="Steady Growth")*(AND(CL$4&gt;=$E120,CL$4&lt;=$G120)*((CL$4-$E120+1)/($I120*($I120+1)/2)*$C120))+($J120="custom")*CustomCF!CE120</f>
        <v>0</v>
      </c>
      <c r="CM120" s="19">
        <f>($J120="Bell Curve")*(_xlfn.NORM.DIST(AND(CM$4&gt;=$E120,CM$4&lt;=$G120)*(CM$4-$E120+1),$I120/2,$L120,TRUE)-_xlfn.NORM.DIST(AND(CM$4&gt;=$E120,CM$4&lt;=$G120)*(CL$4-$E120+1),$I120/2,$L120,TRUE))/(1-2*_xlfn.NORM.DIST(0,$I120/2,$L120,TRUE))*$C120+($J120="Steady Growth")*(AND(CM$4&gt;=$E120,CM$4&lt;=$G120)*((CM$4-$E120+1)/($I120*($I120+1)/2)*$C120))+($J120="custom")*CustomCF!CF120</f>
        <v>0</v>
      </c>
      <c r="CN120" s="19">
        <f>($J120="Bell Curve")*(_xlfn.NORM.DIST(AND(CN$4&gt;=$E120,CN$4&lt;=$G120)*(CN$4-$E120+1),$I120/2,$L120,TRUE)-_xlfn.NORM.DIST(AND(CN$4&gt;=$E120,CN$4&lt;=$G120)*(CM$4-$E120+1),$I120/2,$L120,TRUE))/(1-2*_xlfn.NORM.DIST(0,$I120/2,$L120,TRUE))*$C120+($J120="Steady Growth")*(AND(CN$4&gt;=$E120,CN$4&lt;=$G120)*((CN$4-$E120+1)/($I120*($I120+1)/2)*$C120))+($J120="custom")*CustomCF!CG120</f>
        <v>0</v>
      </c>
      <c r="CO120" s="19">
        <f>($J120="Bell Curve")*(_xlfn.NORM.DIST(AND(CO$4&gt;=$E120,CO$4&lt;=$G120)*(CO$4-$E120+1),$I120/2,$L120,TRUE)-_xlfn.NORM.DIST(AND(CO$4&gt;=$E120,CO$4&lt;=$G120)*(CN$4-$E120+1),$I120/2,$L120,TRUE))/(1-2*_xlfn.NORM.DIST(0,$I120/2,$L120,TRUE))*$C120+($J120="Steady Growth")*(AND(CO$4&gt;=$E120,CO$4&lt;=$G120)*((CO$4-$E120+1)/($I120*($I120+1)/2)*$C120))+($J120="custom")*CustomCF!CH120</f>
        <v>0</v>
      </c>
      <c r="CP120" s="19">
        <f>($J120="Bell Curve")*(_xlfn.NORM.DIST(AND(CP$4&gt;=$E120,CP$4&lt;=$G120)*(CP$4-$E120+1),$I120/2,$L120,TRUE)-_xlfn.NORM.DIST(AND(CP$4&gt;=$E120,CP$4&lt;=$G120)*(CO$4-$E120+1),$I120/2,$L120,TRUE))/(1-2*_xlfn.NORM.DIST(0,$I120/2,$L120,TRUE))*$C120+($J120="Steady Growth")*(AND(CP$4&gt;=$E120,CP$4&lt;=$G120)*((CP$4-$E120+1)/($I120*($I120+1)/2)*$C120))+($J120="custom")*CustomCF!CI120</f>
        <v>0</v>
      </c>
      <c r="CQ120" s="19">
        <f>($J120="Bell Curve")*(_xlfn.NORM.DIST(AND(CQ$4&gt;=$E120,CQ$4&lt;=$G120)*(CQ$4-$E120+1),$I120/2,$L120,TRUE)-_xlfn.NORM.DIST(AND(CQ$4&gt;=$E120,CQ$4&lt;=$G120)*(CP$4-$E120+1),$I120/2,$L120,TRUE))/(1-2*_xlfn.NORM.DIST(0,$I120/2,$L120,TRUE))*$C120+($J120="Steady Growth")*(AND(CQ$4&gt;=$E120,CQ$4&lt;=$G120)*((CQ$4-$E120+1)/($I120*($I120+1)/2)*$C120))+($J120="custom")*CustomCF!CJ120</f>
        <v>0</v>
      </c>
      <c r="CR120" s="19">
        <f>($J120="Bell Curve")*(_xlfn.NORM.DIST(AND(CR$4&gt;=$E120,CR$4&lt;=$G120)*(CR$4-$E120+1),$I120/2,$L120,TRUE)-_xlfn.NORM.DIST(AND(CR$4&gt;=$E120,CR$4&lt;=$G120)*(CQ$4-$E120+1),$I120/2,$L120,TRUE))/(1-2*_xlfn.NORM.DIST(0,$I120/2,$L120,TRUE))*$C120+($J120="Steady Growth")*(AND(CR$4&gt;=$E120,CR$4&lt;=$G120)*((CR$4-$E120+1)/($I120*($I120+1)/2)*$C120))+($J120="custom")*CustomCF!CK120</f>
        <v>0</v>
      </c>
      <c r="CS120" s="19">
        <f>($J120="Bell Curve")*(_xlfn.NORM.DIST(AND(CS$4&gt;=$E120,CS$4&lt;=$G120)*(CS$4-$E120+1),$I120/2,$L120,TRUE)-_xlfn.NORM.DIST(AND(CS$4&gt;=$E120,CS$4&lt;=$G120)*(CR$4-$E120+1),$I120/2,$L120,TRUE))/(1-2*_xlfn.NORM.DIST(0,$I120/2,$L120,TRUE))*$C120+($J120="Steady Growth")*(AND(CS$4&gt;=$E120,CS$4&lt;=$G120)*((CS$4-$E120+1)/($I120*($I120+1)/2)*$C120))+($J120="custom")*CustomCF!CL120</f>
        <v>0</v>
      </c>
      <c r="CT120" s="19">
        <f>($J120="Bell Curve")*(_xlfn.NORM.DIST(AND(CT$4&gt;=$E120,CT$4&lt;=$G120)*(CT$4-$E120+1),$I120/2,$L120,TRUE)-_xlfn.NORM.DIST(AND(CT$4&gt;=$E120,CT$4&lt;=$G120)*(CS$4-$E120+1),$I120/2,$L120,TRUE))/(1-2*_xlfn.NORM.DIST(0,$I120/2,$L120,TRUE))*$C120+($J120="Steady Growth")*(AND(CT$4&gt;=$E120,CT$4&lt;=$G120)*((CT$4-$E120+1)/($I120*($I120+1)/2)*$C120))+($J120="custom")*CustomCF!CM120</f>
        <v>0</v>
      </c>
      <c r="CU120" s="19">
        <f>($J120="Bell Curve")*(_xlfn.NORM.DIST(AND(CU$4&gt;=$E120,CU$4&lt;=$G120)*(CU$4-$E120+1),$I120/2,$L120,TRUE)-_xlfn.NORM.DIST(AND(CU$4&gt;=$E120,CU$4&lt;=$G120)*(CT$4-$E120+1),$I120/2,$L120,TRUE))/(1-2*_xlfn.NORM.DIST(0,$I120/2,$L120,TRUE))*$C120+($J120="Steady Growth")*(AND(CU$4&gt;=$E120,CU$4&lt;=$G120)*((CU$4-$E120+1)/($I120*($I120+1)/2)*$C120))+($J120="custom")*CustomCF!CN120</f>
        <v>0</v>
      </c>
      <c r="CV120" s="19">
        <f>($J120="Bell Curve")*(_xlfn.NORM.DIST(AND(CV$4&gt;=$E120,CV$4&lt;=$G120)*(CV$4-$E120+1),$I120/2,$L120,TRUE)-_xlfn.NORM.DIST(AND(CV$4&gt;=$E120,CV$4&lt;=$G120)*(CU$4-$E120+1),$I120/2,$L120,TRUE))/(1-2*_xlfn.NORM.DIST(0,$I120/2,$L120,TRUE))*$C120+($J120="Steady Growth")*(AND(CV$4&gt;=$E120,CV$4&lt;=$G120)*((CV$4-$E120+1)/($I120*($I120+1)/2)*$C120))+($J120="custom")*CustomCF!CO120</f>
        <v>0</v>
      </c>
      <c r="CW120" s="19">
        <f>($J120="Bell Curve")*(_xlfn.NORM.DIST(AND(CW$4&gt;=$E120,CW$4&lt;=$G120)*(CW$4-$E120+1),$I120/2,$L120,TRUE)-_xlfn.NORM.DIST(AND(CW$4&gt;=$E120,CW$4&lt;=$G120)*(CV$4-$E120+1),$I120/2,$L120,TRUE))/(1-2*_xlfn.NORM.DIST(0,$I120/2,$L120,TRUE))*$C120+($J120="Steady Growth")*(AND(CW$4&gt;=$E120,CW$4&lt;=$G120)*((CW$4-$E120+1)/($I120*($I120+1)/2)*$C120))+($J120="custom")*CustomCF!CP120</f>
        <v>0</v>
      </c>
      <c r="CX120" s="19">
        <f>($J120="Bell Curve")*(_xlfn.NORM.DIST(AND(CX$4&gt;=$E120,CX$4&lt;=$G120)*(CX$4-$E120+1),$I120/2,$L120,TRUE)-_xlfn.NORM.DIST(AND(CX$4&gt;=$E120,CX$4&lt;=$G120)*(CW$4-$E120+1),$I120/2,$L120,TRUE))/(1-2*_xlfn.NORM.DIST(0,$I120/2,$L120,TRUE))*$C120+($J120="Steady Growth")*(AND(CX$4&gt;=$E120,CX$4&lt;=$G120)*((CX$4-$E120+1)/($I120*($I120+1)/2)*$C120))+($J120="custom")*CustomCF!CQ120</f>
        <v>0</v>
      </c>
      <c r="CY120" s="19">
        <f>($J120="Bell Curve")*(_xlfn.NORM.DIST(AND(CY$4&gt;=$E120,CY$4&lt;=$G120)*(CY$4-$E120+1),$I120/2,$L120,TRUE)-_xlfn.NORM.DIST(AND(CY$4&gt;=$E120,CY$4&lt;=$G120)*(CX$4-$E120+1),$I120/2,$L120,TRUE))/(1-2*_xlfn.NORM.DIST(0,$I120/2,$L120,TRUE))*$C120+($J120="Steady Growth")*(AND(CY$4&gt;=$E120,CY$4&lt;=$G120)*((CY$4-$E120+1)/($I120*($I120+1)/2)*$C120))+($J120="custom")*CustomCF!CR120</f>
        <v>0</v>
      </c>
      <c r="CZ120" s="19">
        <f>($J120="Bell Curve")*(_xlfn.NORM.DIST(AND(CZ$4&gt;=$E120,CZ$4&lt;=$G120)*(CZ$4-$E120+1),$I120/2,$L120,TRUE)-_xlfn.NORM.DIST(AND(CZ$4&gt;=$E120,CZ$4&lt;=$G120)*(CY$4-$E120+1),$I120/2,$L120,TRUE))/(1-2*_xlfn.NORM.DIST(0,$I120/2,$L120,TRUE))*$C120+($J120="Steady Growth")*(AND(CZ$4&gt;=$E120,CZ$4&lt;=$G120)*((CZ$4-$E120+1)/($I120*($I120+1)/2)*$C120))+($J120="custom")*CustomCF!CS120</f>
        <v>0</v>
      </c>
      <c r="DA120" s="19">
        <f>($J120="Bell Curve")*(_xlfn.NORM.DIST(AND(DA$4&gt;=$E120,DA$4&lt;=$G120)*(DA$4-$E120+1),$I120/2,$L120,TRUE)-_xlfn.NORM.DIST(AND(DA$4&gt;=$E120,DA$4&lt;=$G120)*(CZ$4-$E120+1),$I120/2,$L120,TRUE))/(1-2*_xlfn.NORM.DIST(0,$I120/2,$L120,TRUE))*$C120+($J120="Steady Growth")*(AND(DA$4&gt;=$E120,DA$4&lt;=$G120)*((DA$4-$E120+1)/($I120*($I120+1)/2)*$C120))+($J120="custom")*CustomCF!CT120</f>
        <v>0</v>
      </c>
      <c r="DB120" s="19">
        <f>($J120="Bell Curve")*(_xlfn.NORM.DIST(AND(DB$4&gt;=$E120,DB$4&lt;=$G120)*(DB$4-$E120+1),$I120/2,$L120,TRUE)-_xlfn.NORM.DIST(AND(DB$4&gt;=$E120,DB$4&lt;=$G120)*(DA$4-$E120+1),$I120/2,$L120,TRUE))/(1-2*_xlfn.NORM.DIST(0,$I120/2,$L120,TRUE))*$C120+($J120="Steady Growth")*(AND(DB$4&gt;=$E120,DB$4&lt;=$G120)*((DB$4-$E120+1)/($I120*($I120+1)/2)*$C120))+($J120="custom")*CustomCF!CU120</f>
        <v>0</v>
      </c>
      <c r="DC120" s="19">
        <f>($J120="Bell Curve")*(_xlfn.NORM.DIST(AND(DC$4&gt;=$E120,DC$4&lt;=$G120)*(DC$4-$E120+1),$I120/2,$L120,TRUE)-_xlfn.NORM.DIST(AND(DC$4&gt;=$E120,DC$4&lt;=$G120)*(DB$4-$E120+1),$I120/2,$L120,TRUE))/(1-2*_xlfn.NORM.DIST(0,$I120/2,$L120,TRUE))*$C120+($J120="Steady Growth")*(AND(DC$4&gt;=$E120,DC$4&lt;=$G120)*((DC$4-$E120+1)/($I120*($I120+1)/2)*$C120))+($J120="custom")*CustomCF!CV120</f>
        <v>0</v>
      </c>
      <c r="DD120" s="19">
        <f>($J120="Bell Curve")*(_xlfn.NORM.DIST(AND(DD$4&gt;=$E120,DD$4&lt;=$G120)*(DD$4-$E120+1),$I120/2,$L120,TRUE)-_xlfn.NORM.DIST(AND(DD$4&gt;=$E120,DD$4&lt;=$G120)*(DC$4-$E120+1),$I120/2,$L120,TRUE))/(1-2*_xlfn.NORM.DIST(0,$I120/2,$L120,TRUE))*$C120+($J120="Steady Growth")*(AND(DD$4&gt;=$E120,DD$4&lt;=$G120)*((DD$4-$E120+1)/($I120*($I120+1)/2)*$C120))+($J120="custom")*CustomCF!CW120</f>
        <v>0</v>
      </c>
      <c r="DE120" s="19">
        <f>($J120="Bell Curve")*(_xlfn.NORM.DIST(AND(DE$4&gt;=$E120,DE$4&lt;=$G120)*(DE$4-$E120+1),$I120/2,$L120,TRUE)-_xlfn.NORM.DIST(AND(DE$4&gt;=$E120,DE$4&lt;=$G120)*(DD$4-$E120+1),$I120/2,$L120,TRUE))/(1-2*_xlfn.NORM.DIST(0,$I120/2,$L120,TRUE))*$C120+($J120="Steady Growth")*(AND(DE$4&gt;=$E120,DE$4&lt;=$G120)*((DE$4-$E120+1)/($I120*($I120+1)/2)*$C120))+($J120="custom")*CustomCF!CX120</f>
        <v>0</v>
      </c>
      <c r="DF120" s="19">
        <f>($J120="Bell Curve")*(_xlfn.NORM.DIST(AND(DF$4&gt;=$E120,DF$4&lt;=$G120)*(DF$4-$E120+1),$I120/2,$L120,TRUE)-_xlfn.NORM.DIST(AND(DF$4&gt;=$E120,DF$4&lt;=$G120)*(DE$4-$E120+1),$I120/2,$L120,TRUE))/(1-2*_xlfn.NORM.DIST(0,$I120/2,$L120,TRUE))*$C120+($J120="Steady Growth")*(AND(DF$4&gt;=$E120,DF$4&lt;=$G120)*((DF$4-$E120+1)/($I120*($I120+1)/2)*$C120))+($J120="custom")*CustomCF!CY120</f>
        <v>0</v>
      </c>
      <c r="DG120" s="19">
        <f>($J120="Bell Curve")*(_xlfn.NORM.DIST(AND(DG$4&gt;=$E120,DG$4&lt;=$G120)*(DG$4-$E120+1),$I120/2,$L120,TRUE)-_xlfn.NORM.DIST(AND(DG$4&gt;=$E120,DG$4&lt;=$G120)*(DF$4-$E120+1),$I120/2,$L120,TRUE))/(1-2*_xlfn.NORM.DIST(0,$I120/2,$L120,TRUE))*$C120+($J120="Steady Growth")*(AND(DG$4&gt;=$E120,DG$4&lt;=$G120)*((DG$4-$E120+1)/($I120*($I120+1)/2)*$C120))+($J120="custom")*CustomCF!CZ120</f>
        <v>0</v>
      </c>
      <c r="DH120" s="19">
        <f>($J120="Bell Curve")*(_xlfn.NORM.DIST(AND(DH$4&gt;=$E120,DH$4&lt;=$G120)*(DH$4-$E120+1),$I120/2,$L120,TRUE)-_xlfn.NORM.DIST(AND(DH$4&gt;=$E120,DH$4&lt;=$G120)*(DG$4-$E120+1),$I120/2,$L120,TRUE))/(1-2*_xlfn.NORM.DIST(0,$I120/2,$L120,TRUE))*$C120+($J120="Steady Growth")*(AND(DH$4&gt;=$E120,DH$4&lt;=$G120)*((DH$4-$E120+1)/($I120*($I120+1)/2)*$C120))+($J120="custom")*CustomCF!DA120</f>
        <v>0</v>
      </c>
      <c r="DI120" s="19">
        <f>($J120="Bell Curve")*(_xlfn.NORM.DIST(AND(DI$4&gt;=$E120,DI$4&lt;=$G120)*(DI$4-$E120+1),$I120/2,$L120,TRUE)-_xlfn.NORM.DIST(AND(DI$4&gt;=$E120,DI$4&lt;=$G120)*(DH$4-$E120+1),$I120/2,$L120,TRUE))/(1-2*_xlfn.NORM.DIST(0,$I120/2,$L120,TRUE))*$C120+($J120="Steady Growth")*(AND(DI$4&gt;=$E120,DI$4&lt;=$G120)*((DI$4-$E120+1)/($I120*($I120+1)/2)*$C120))+($J120="custom")*CustomCF!DB120</f>
        <v>0</v>
      </c>
      <c r="DJ120" s="19">
        <f>($J120="Bell Curve")*(_xlfn.NORM.DIST(AND(DJ$4&gt;=$E120,DJ$4&lt;=$G120)*(DJ$4-$E120+1),$I120/2,$L120,TRUE)-_xlfn.NORM.DIST(AND(DJ$4&gt;=$E120,DJ$4&lt;=$G120)*(DI$4-$E120+1),$I120/2,$L120,TRUE))/(1-2*_xlfn.NORM.DIST(0,$I120/2,$L120,TRUE))*$C120+($J120="Steady Growth")*(AND(DJ$4&gt;=$E120,DJ$4&lt;=$G120)*((DJ$4-$E120+1)/($I120*($I120+1)/2)*$C120))+($J120="custom")*CustomCF!DC120</f>
        <v>0</v>
      </c>
      <c r="DK120" s="19">
        <f>($J120="Bell Curve")*(_xlfn.NORM.DIST(AND(DK$4&gt;=$E120,DK$4&lt;=$G120)*(DK$4-$E120+1),$I120/2,$L120,TRUE)-_xlfn.NORM.DIST(AND(DK$4&gt;=$E120,DK$4&lt;=$G120)*(DJ$4-$E120+1),$I120/2,$L120,TRUE))/(1-2*_xlfn.NORM.DIST(0,$I120/2,$L120,TRUE))*$C120+($J120="Steady Growth")*(AND(DK$4&gt;=$E120,DK$4&lt;=$G120)*((DK$4-$E120+1)/($I120*($I120+1)/2)*$C120))+($J120="custom")*CustomCF!DD120</f>
        <v>0</v>
      </c>
      <c r="DL120" s="19">
        <f>($J120="Bell Curve")*(_xlfn.NORM.DIST(AND(DL$4&gt;=$E120,DL$4&lt;=$G120)*(DL$4-$E120+1),$I120/2,$L120,TRUE)-_xlfn.NORM.DIST(AND(DL$4&gt;=$E120,DL$4&lt;=$G120)*(DK$4-$E120+1),$I120/2,$L120,TRUE))/(1-2*_xlfn.NORM.DIST(0,$I120/2,$L120,TRUE))*$C120+($J120="Steady Growth")*(AND(DL$4&gt;=$E120,DL$4&lt;=$G120)*((DL$4-$E120+1)/($I120*($I120+1)/2)*$C120))+($J120="custom")*CustomCF!DE120</f>
        <v>0</v>
      </c>
      <c r="DM120" s="19">
        <f>($J120="Bell Curve")*(_xlfn.NORM.DIST(AND(DM$4&gt;=$E120,DM$4&lt;=$G120)*(DM$4-$E120+1),$I120/2,$L120,TRUE)-_xlfn.NORM.DIST(AND(DM$4&gt;=$E120,DM$4&lt;=$G120)*(DL$4-$E120+1),$I120/2,$L120,TRUE))/(1-2*_xlfn.NORM.DIST(0,$I120/2,$L120,TRUE))*$C120+($J120="Steady Growth")*(AND(DM$4&gt;=$E120,DM$4&lt;=$G120)*((DM$4-$E120+1)/($I120*($I120+1)/2)*$C120))+($J120="custom")*CustomCF!DF120</f>
        <v>0</v>
      </c>
      <c r="DN120" s="19">
        <f>($J120="Bell Curve")*(_xlfn.NORM.DIST(AND(DN$4&gt;=$E120,DN$4&lt;=$G120)*(DN$4-$E120+1),$I120/2,$L120,TRUE)-_xlfn.NORM.DIST(AND(DN$4&gt;=$E120,DN$4&lt;=$G120)*(DM$4-$E120+1),$I120/2,$L120,TRUE))/(1-2*_xlfn.NORM.DIST(0,$I120/2,$L120,TRUE))*$C120+($J120="Steady Growth")*(AND(DN$4&gt;=$E120,DN$4&lt;=$G120)*((DN$4-$E120+1)/($I120*($I120+1)/2)*$C120))+($J120="custom")*CustomCF!DG120</f>
        <v>0</v>
      </c>
      <c r="DO120" s="19">
        <f>($J120="Bell Curve")*(_xlfn.NORM.DIST(AND(DO$4&gt;=$E120,DO$4&lt;=$G120)*(DO$4-$E120+1),$I120/2,$L120,TRUE)-_xlfn.NORM.DIST(AND(DO$4&gt;=$E120,DO$4&lt;=$G120)*(DN$4-$E120+1),$I120/2,$L120,TRUE))/(1-2*_xlfn.NORM.DIST(0,$I120/2,$L120,TRUE))*$C120+($J120="Steady Growth")*(AND(DO$4&gt;=$E120,DO$4&lt;=$G120)*((DO$4-$E120+1)/($I120*($I120+1)/2)*$C120))+($J120="custom")*CustomCF!DH120</f>
        <v>0</v>
      </c>
      <c r="DP120" s="19">
        <f>($J120="Bell Curve")*(_xlfn.NORM.DIST(AND(DP$4&gt;=$E120,DP$4&lt;=$G120)*(DP$4-$E120+1),$I120/2,$L120,TRUE)-_xlfn.NORM.DIST(AND(DP$4&gt;=$E120,DP$4&lt;=$G120)*(DO$4-$E120+1),$I120/2,$L120,TRUE))/(1-2*_xlfn.NORM.DIST(0,$I120/2,$L120,TRUE))*$C120+($J120="Steady Growth")*(AND(DP$4&gt;=$E120,DP$4&lt;=$G120)*((DP$4-$E120+1)/($I120*($I120+1)/2)*$C120))+($J120="custom")*CustomCF!DI120</f>
        <v>0</v>
      </c>
      <c r="DQ120" s="19">
        <f>($J120="Bell Curve")*(_xlfn.NORM.DIST(AND(DQ$4&gt;=$E120,DQ$4&lt;=$G120)*(DQ$4-$E120+1),$I120/2,$L120,TRUE)-_xlfn.NORM.DIST(AND(DQ$4&gt;=$E120,DQ$4&lt;=$G120)*(DP$4-$E120+1),$I120/2,$L120,TRUE))/(1-2*_xlfn.NORM.DIST(0,$I120/2,$L120,TRUE))*$C120+($J120="Steady Growth")*(AND(DQ$4&gt;=$E120,DQ$4&lt;=$G120)*((DQ$4-$E120+1)/($I120*($I120+1)/2)*$C120))+($J120="custom")*CustomCF!DJ120</f>
        <v>0</v>
      </c>
      <c r="DR120" s="19">
        <f>($J120="Bell Curve")*(_xlfn.NORM.DIST(AND(DR$4&gt;=$E120,DR$4&lt;=$G120)*(DR$4-$E120+1),$I120/2,$L120,TRUE)-_xlfn.NORM.DIST(AND(DR$4&gt;=$E120,DR$4&lt;=$G120)*(DQ$4-$E120+1),$I120/2,$L120,TRUE))/(1-2*_xlfn.NORM.DIST(0,$I120/2,$L120,TRUE))*$C120+($J120="Steady Growth")*(AND(DR$4&gt;=$E120,DR$4&lt;=$G120)*((DR$4-$E120+1)/($I120*($I120+1)/2)*$C120))+($J120="custom")*CustomCF!DK120</f>
        <v>0</v>
      </c>
      <c r="DS120" s="19">
        <f>($J120="Bell Curve")*(_xlfn.NORM.DIST(AND(DS$4&gt;=$E120,DS$4&lt;=$G120)*(DS$4-$E120+1),$I120/2,$L120,TRUE)-_xlfn.NORM.DIST(AND(DS$4&gt;=$E120,DS$4&lt;=$G120)*(DR$4-$E120+1),$I120/2,$L120,TRUE))/(1-2*_xlfn.NORM.DIST(0,$I120/2,$L120,TRUE))*$C120+($J120="Steady Growth")*(AND(DS$4&gt;=$E120,DS$4&lt;=$G120)*((DS$4-$E120+1)/($I120*($I120+1)/2)*$C120))+($J120="custom")*CustomCF!DL120</f>
        <v>0</v>
      </c>
      <c r="DT120" s="19">
        <f>($J120="Bell Curve")*(_xlfn.NORM.DIST(AND(DT$4&gt;=$E120,DT$4&lt;=$G120)*(DT$4-$E120+1),$I120/2,$L120,TRUE)-_xlfn.NORM.DIST(AND(DT$4&gt;=$E120,DT$4&lt;=$G120)*(DS$4-$E120+1),$I120/2,$L120,TRUE))/(1-2*_xlfn.NORM.DIST(0,$I120/2,$L120,TRUE))*$C120+($J120="Steady Growth")*(AND(DT$4&gt;=$E120,DT$4&lt;=$G120)*((DT$4-$E120+1)/($I120*($I120+1)/2)*$C120))+($J120="custom")*CustomCF!DM120</f>
        <v>0</v>
      </c>
      <c r="DU120" s="19">
        <f>($J120="Bell Curve")*(_xlfn.NORM.DIST(AND(DU$4&gt;=$E120,DU$4&lt;=$G120)*(DU$4-$E120+1),$I120/2,$L120,TRUE)-_xlfn.NORM.DIST(AND(DU$4&gt;=$E120,DU$4&lt;=$G120)*(DT$4-$E120+1),$I120/2,$L120,TRUE))/(1-2*_xlfn.NORM.DIST(0,$I120/2,$L120,TRUE))*$C120+($J120="Steady Growth")*(AND(DU$4&gt;=$E120,DU$4&lt;=$G120)*((DU$4-$E120+1)/($I120*($I120+1)/2)*$C120))+($J120="custom")*CustomCF!DN120</f>
        <v>0</v>
      </c>
      <c r="DV120" s="19">
        <f>($J120="Bell Curve")*(_xlfn.NORM.DIST(AND(DV$4&gt;=$E120,DV$4&lt;=$G120)*(DV$4-$E120+1),$I120/2,$L120,TRUE)-_xlfn.NORM.DIST(AND(DV$4&gt;=$E120,DV$4&lt;=$G120)*(DU$4-$E120+1),$I120/2,$L120,TRUE))/(1-2*_xlfn.NORM.DIST(0,$I120/2,$L120,TRUE))*$C120+($J120="Steady Growth")*(AND(DV$4&gt;=$E120,DV$4&lt;=$G120)*((DV$4-$E120+1)/($I120*($I120+1)/2)*$C120))+($J120="custom")*CustomCF!DO120</f>
        <v>0</v>
      </c>
      <c r="DW120" s="19">
        <f>($J120="Bell Curve")*(_xlfn.NORM.DIST(AND(DW$4&gt;=$E120,DW$4&lt;=$G120)*(DW$4-$E120+1),$I120/2,$L120,TRUE)-_xlfn.NORM.DIST(AND(DW$4&gt;=$E120,DW$4&lt;=$G120)*(DV$4-$E120+1),$I120/2,$L120,TRUE))/(1-2*_xlfn.NORM.DIST(0,$I120/2,$L120,TRUE))*$C120+($J120="Steady Growth")*(AND(DW$4&gt;=$E120,DW$4&lt;=$G120)*((DW$4-$E120+1)/($I120*($I120+1)/2)*$C120))+($J120="custom")*CustomCF!DP120</f>
        <v>0</v>
      </c>
      <c r="DX120" s="19">
        <f>($J120="Bell Curve")*(_xlfn.NORM.DIST(AND(DX$4&gt;=$E120,DX$4&lt;=$G120)*(DX$4-$E120+1),$I120/2,$L120,TRUE)-_xlfn.NORM.DIST(AND(DX$4&gt;=$E120,DX$4&lt;=$G120)*(DW$4-$E120+1),$I120/2,$L120,TRUE))/(1-2*_xlfn.NORM.DIST(0,$I120/2,$L120,TRUE))*$C120+($J120="Steady Growth")*(AND(DX$4&gt;=$E120,DX$4&lt;=$G120)*((DX$4-$E120+1)/($I120*($I120+1)/2)*$C120))+($J120="custom")*CustomCF!DQ120</f>
        <v>0</v>
      </c>
      <c r="DY120" s="19">
        <f>($J120="Bell Curve")*(_xlfn.NORM.DIST(AND(DY$4&gt;=$E120,DY$4&lt;=$G120)*(DY$4-$E120+1),$I120/2,$L120,TRUE)-_xlfn.NORM.DIST(AND(DY$4&gt;=$E120,DY$4&lt;=$G120)*(DX$4-$E120+1),$I120/2,$L120,TRUE))/(1-2*_xlfn.NORM.DIST(0,$I120/2,$L120,TRUE))*$C120+($J120="Steady Growth")*(AND(DY$4&gt;=$E120,DY$4&lt;=$G120)*((DY$4-$E120+1)/($I120*($I120+1)/2)*$C120))+($J120="custom")*CustomCF!DR120</f>
        <v>0</v>
      </c>
      <c r="DZ120" s="19">
        <f>($J120="Bell Curve")*(_xlfn.NORM.DIST(AND(DZ$4&gt;=$E120,DZ$4&lt;=$G120)*(DZ$4-$E120+1),$I120/2,$L120,TRUE)-_xlfn.NORM.DIST(AND(DZ$4&gt;=$E120,DZ$4&lt;=$G120)*(DY$4-$E120+1),$I120/2,$L120,TRUE))/(1-2*_xlfn.NORM.DIST(0,$I120/2,$L120,TRUE))*$C120+($J120="Steady Growth")*(AND(DZ$4&gt;=$E120,DZ$4&lt;=$G120)*((DZ$4-$E120+1)/($I120*($I120+1)/2)*$C120))+($J120="custom")*CustomCF!DS120</f>
        <v>0</v>
      </c>
      <c r="EA120" s="19">
        <f>($J120="Bell Curve")*(_xlfn.NORM.DIST(AND(EA$4&gt;=$E120,EA$4&lt;=$G120)*(EA$4-$E120+1),$I120/2,$L120,TRUE)-_xlfn.NORM.DIST(AND(EA$4&gt;=$E120,EA$4&lt;=$G120)*(DZ$4-$E120+1),$I120/2,$L120,TRUE))/(1-2*_xlfn.NORM.DIST(0,$I120/2,$L120,TRUE))*$C120+($J120="Steady Growth")*(AND(EA$4&gt;=$E120,EA$4&lt;=$G120)*((EA$4-$E120+1)/($I120*($I120+1)/2)*$C120))+($J120="custom")*CustomCF!DT120</f>
        <v>0</v>
      </c>
      <c r="EB120" s="19">
        <f>($J120="Bell Curve")*(_xlfn.NORM.DIST(AND(EB$4&gt;=$E120,EB$4&lt;=$G120)*(EB$4-$E120+1),$I120/2,$L120,TRUE)-_xlfn.NORM.DIST(AND(EB$4&gt;=$E120,EB$4&lt;=$G120)*(EA$4-$E120+1),$I120/2,$L120,TRUE))/(1-2*_xlfn.NORM.DIST(0,$I120/2,$L120,TRUE))*$C120+($J120="Steady Growth")*(AND(EB$4&gt;=$E120,EB$4&lt;=$G120)*((EB$4-$E120+1)/($I120*($I120+1)/2)*$C120))+($J120="custom")*CustomCF!DU120</f>
        <v>0</v>
      </c>
      <c r="EC120" s="19">
        <f>($J120="Bell Curve")*(_xlfn.NORM.DIST(AND(EC$4&gt;=$E120,EC$4&lt;=$G120)*(EC$4-$E120+1),$I120/2,$L120,TRUE)-_xlfn.NORM.DIST(AND(EC$4&gt;=$E120,EC$4&lt;=$G120)*(EB$4-$E120+1),$I120/2,$L120,TRUE))/(1-2*_xlfn.NORM.DIST(0,$I120/2,$L120,TRUE))*$C120+($J120="Steady Growth")*(AND(EC$4&gt;=$E120,EC$4&lt;=$G120)*((EC$4-$E120+1)/($I120*($I120+1)/2)*$C120))+($J120="custom")*CustomCF!DV120</f>
        <v>0</v>
      </c>
      <c r="ED120" s="19">
        <f>($J120="Bell Curve")*(_xlfn.NORM.DIST(AND(ED$4&gt;=$E120,ED$4&lt;=$G120)*(ED$4-$E120+1),$I120/2,$L120,TRUE)-_xlfn.NORM.DIST(AND(ED$4&gt;=$E120,ED$4&lt;=$G120)*(EC$4-$E120+1),$I120/2,$L120,TRUE))/(1-2*_xlfn.NORM.DIST(0,$I120/2,$L120,TRUE))*$C120+($J120="Steady Growth")*(AND(ED$4&gt;=$E120,ED$4&lt;=$G120)*((ED$4-$E120+1)/($I120*($I120+1)/2)*$C120))+($J120="custom")*CustomCF!DW120</f>
        <v>0</v>
      </c>
      <c r="EE120" s="19">
        <f>($J120="Bell Curve")*(_xlfn.NORM.DIST(AND(EE$4&gt;=$E120,EE$4&lt;=$G120)*(EE$4-$E120+1),$I120/2,$L120,TRUE)-_xlfn.NORM.DIST(AND(EE$4&gt;=$E120,EE$4&lt;=$G120)*(ED$4-$E120+1),$I120/2,$L120,TRUE))/(1-2*_xlfn.NORM.DIST(0,$I120/2,$L120,TRUE))*$C120+($J120="Steady Growth")*(AND(EE$4&gt;=$E120,EE$4&lt;=$G120)*((EE$4-$E120+1)/($I120*($I120+1)/2)*$C120))+($J120="custom")*CustomCF!DX120</f>
        <v>0</v>
      </c>
      <c r="EF120" s="121">
        <f>($J120="Bell Curve")*(_xlfn.NORM.DIST(AND(EF$4&gt;=$E120,EF$4&lt;=$G120)*(EF$4-$E120+1),$I120/2,$L120,TRUE)-_xlfn.NORM.DIST(AND(EF$4&gt;=$E120,EF$4&lt;=$G120)*(EE$4-$E120+1),$I120/2,$L120,TRUE))/(1-2*_xlfn.NORM.DIST(0,$I120/2,$L120,TRUE))*$C120+($J120="Steady Growth")*(AND(EF$4&gt;=$E120,EF$4&lt;=$G120)*((EF$4-$E120+1)/($I120*($I120+1)/2)*$C120))+($J120="custom")*CustomCF!DY120</f>
        <v>0</v>
      </c>
    </row>
    <row r="121" spans="2:136" hidden="1" outlineLevel="1" x14ac:dyDescent="0.2">
      <c r="B121" s="103">
        <f>Budget!AA13</f>
        <v>0</v>
      </c>
      <c r="C121" s="19">
        <f>Budget!AB13</f>
        <v>0</v>
      </c>
      <c r="D121" s="19" t="str">
        <f t="shared" si="45"/>
        <v/>
      </c>
      <c r="E121" s="92">
        <v>29</v>
      </c>
      <c r="F121" s="18">
        <f>IF(J121="Custom",CustomCF!E121,INDEX($P$6:$DY$6,MATCH(E121,CF!$P$4:$DY$4,0)))</f>
        <v>46904</v>
      </c>
      <c r="G121" s="301">
        <v>47</v>
      </c>
      <c r="H121" s="18">
        <f>IF(J121="Custom",CustomCF!F121,INDEX($P$6:$EF$6,MATCH(G121,$P$4:$EF$4,0)))</f>
        <v>47452</v>
      </c>
      <c r="I121" s="9">
        <f t="shared" si="40"/>
        <v>19</v>
      </c>
      <c r="J121" s="92" t="s">
        <v>30</v>
      </c>
      <c r="K121" s="92" t="s">
        <v>31</v>
      </c>
      <c r="L121" s="9">
        <f t="shared" si="46"/>
        <v>10000000</v>
      </c>
      <c r="M121" s="106">
        <f t="shared" si="47"/>
        <v>0</v>
      </c>
      <c r="N121" s="112" t="str">
        <f t="shared" si="31"/>
        <v>OK</v>
      </c>
      <c r="O121" s="112"/>
      <c r="P121" s="19">
        <f>($J121="Bell Curve")*(_xlfn.NORM.DIST(AND(P$4&gt;=$E121,P$4&lt;=$G121)*(P$4-$E121+1),$I121/2,$L121,TRUE)-_xlfn.NORM.DIST(AND(P$4&gt;=$E121,P$4&lt;=$G121)*(N$4-$E121+1),$I121/2,$L121,TRUE))/(1-2*_xlfn.NORM.DIST(0,$I121/2,$L121,TRUE))*$C121+($J121="Steady Growth")*(AND(P$4&gt;=$E121,P$4&lt;=$G121)*((P$4-$E121+1)/($I121*($I121+1)/2)*$C121))+($J121="custom")*CustomCF!I121</f>
        <v>0</v>
      </c>
      <c r="Q121" s="19">
        <f>($J121="Bell Curve")*(_xlfn.NORM.DIST(AND(Q$4&gt;=$E121,Q$4&lt;=$G121)*(Q$4-$E121+1),$I121/2,$L121,TRUE)-_xlfn.NORM.DIST(AND(Q$4&gt;=$E121,Q$4&lt;=$G121)*(P$4-$E121+1),$I121/2,$L121,TRUE))/(1-2*_xlfn.NORM.DIST(0,$I121/2,$L121,TRUE))*$C121+($J121="Steady Growth")*(AND(Q$4&gt;=$E121,Q$4&lt;=$G121)*((Q$4-$E121+1)/($I121*($I121+1)/2)*$C121))+($J121="custom")*CustomCF!J121</f>
        <v>0</v>
      </c>
      <c r="R121" s="19">
        <f>($J121="Bell Curve")*(_xlfn.NORM.DIST(AND(R$4&gt;=$E121,R$4&lt;=$G121)*(R$4-$E121+1),$I121/2,$L121,TRUE)-_xlfn.NORM.DIST(AND(R$4&gt;=$E121,R$4&lt;=$G121)*(Q$4-$E121+1),$I121/2,$L121,TRUE))/(1-2*_xlfn.NORM.DIST(0,$I121/2,$L121,TRUE))*$C121+($J121="Steady Growth")*(AND(R$4&gt;=$E121,R$4&lt;=$G121)*((R$4-$E121+1)/($I121*($I121+1)/2)*$C121))+($J121="custom")*CustomCF!K121</f>
        <v>0</v>
      </c>
      <c r="S121" s="19">
        <f>($J121="Bell Curve")*(_xlfn.NORM.DIST(AND(S$4&gt;=$E121,S$4&lt;=$G121)*(S$4-$E121+1),$I121/2,$L121,TRUE)-_xlfn.NORM.DIST(AND(S$4&gt;=$E121,S$4&lt;=$G121)*(R$4-$E121+1),$I121/2,$L121,TRUE))/(1-2*_xlfn.NORM.DIST(0,$I121/2,$L121,TRUE))*$C121+($J121="Steady Growth")*(AND(S$4&gt;=$E121,S$4&lt;=$G121)*((S$4-$E121+1)/($I121*($I121+1)/2)*$C121))+($J121="custom")*CustomCF!L121</f>
        <v>0</v>
      </c>
      <c r="T121" s="19">
        <f>($J121="Bell Curve")*(_xlfn.NORM.DIST(AND(T$4&gt;=$E121,T$4&lt;=$G121)*(T$4-$E121+1),$I121/2,$L121,TRUE)-_xlfn.NORM.DIST(AND(T$4&gt;=$E121,T$4&lt;=$G121)*(S$4-$E121+1),$I121/2,$L121,TRUE))/(1-2*_xlfn.NORM.DIST(0,$I121/2,$L121,TRUE))*$C121+($J121="Steady Growth")*(AND(T$4&gt;=$E121,T$4&lt;=$G121)*((T$4-$E121+1)/($I121*($I121+1)/2)*$C121))+($J121="custom")*CustomCF!M121</f>
        <v>0</v>
      </c>
      <c r="U121" s="19">
        <f>($J121="Bell Curve")*(_xlfn.NORM.DIST(AND(U$4&gt;=$E121,U$4&lt;=$G121)*(U$4-$E121+1),$I121/2,$L121,TRUE)-_xlfn.NORM.DIST(AND(U$4&gt;=$E121,U$4&lt;=$G121)*(T$4-$E121+1),$I121/2,$L121,TRUE))/(1-2*_xlfn.NORM.DIST(0,$I121/2,$L121,TRUE))*$C121+($J121="Steady Growth")*(AND(U$4&gt;=$E121,U$4&lt;=$G121)*((U$4-$E121+1)/($I121*($I121+1)/2)*$C121))+($J121="custom")*CustomCF!N121</f>
        <v>0</v>
      </c>
      <c r="V121" s="19">
        <f>($J121="Bell Curve")*(_xlfn.NORM.DIST(AND(V$4&gt;=$E121,V$4&lt;=$G121)*(V$4-$E121+1),$I121/2,$L121,TRUE)-_xlfn.NORM.DIST(AND(V$4&gt;=$E121,V$4&lt;=$G121)*(U$4-$E121+1),$I121/2,$L121,TRUE))/(1-2*_xlfn.NORM.DIST(0,$I121/2,$L121,TRUE))*$C121+($J121="Steady Growth")*(AND(V$4&gt;=$E121,V$4&lt;=$G121)*((V$4-$E121+1)/($I121*($I121+1)/2)*$C121))+($J121="custom")*CustomCF!O121</f>
        <v>0</v>
      </c>
      <c r="W121" s="19">
        <f>($J121="Bell Curve")*(_xlfn.NORM.DIST(AND(W$4&gt;=$E121,W$4&lt;=$G121)*(W$4-$E121+1),$I121/2,$L121,TRUE)-_xlfn.NORM.DIST(AND(W$4&gt;=$E121,W$4&lt;=$G121)*(V$4-$E121+1),$I121/2,$L121,TRUE))/(1-2*_xlfn.NORM.DIST(0,$I121/2,$L121,TRUE))*$C121+($J121="Steady Growth")*(AND(W$4&gt;=$E121,W$4&lt;=$G121)*((W$4-$E121+1)/($I121*($I121+1)/2)*$C121))+($J121="custom")*CustomCF!P121</f>
        <v>0</v>
      </c>
      <c r="X121" s="19">
        <f>($J121="Bell Curve")*(_xlfn.NORM.DIST(AND(X$4&gt;=$E121,X$4&lt;=$G121)*(X$4-$E121+1),$I121/2,$L121,TRUE)-_xlfn.NORM.DIST(AND(X$4&gt;=$E121,X$4&lt;=$G121)*(W$4-$E121+1),$I121/2,$L121,TRUE))/(1-2*_xlfn.NORM.DIST(0,$I121/2,$L121,TRUE))*$C121+($J121="Steady Growth")*(AND(X$4&gt;=$E121,X$4&lt;=$G121)*((X$4-$E121+1)/($I121*($I121+1)/2)*$C121))+($J121="custom")*CustomCF!Q121</f>
        <v>0</v>
      </c>
      <c r="Y121" s="19">
        <f>($J121="Bell Curve")*(_xlfn.NORM.DIST(AND(Y$4&gt;=$E121,Y$4&lt;=$G121)*(Y$4-$E121+1),$I121/2,$L121,TRUE)-_xlfn.NORM.DIST(AND(Y$4&gt;=$E121,Y$4&lt;=$G121)*(X$4-$E121+1),$I121/2,$L121,TRUE))/(1-2*_xlfn.NORM.DIST(0,$I121/2,$L121,TRUE))*$C121+($J121="Steady Growth")*(AND(Y$4&gt;=$E121,Y$4&lt;=$G121)*((Y$4-$E121+1)/($I121*($I121+1)/2)*$C121))+($J121="custom")*CustomCF!R121</f>
        <v>0</v>
      </c>
      <c r="Z121" s="19">
        <f>($J121="Bell Curve")*(_xlfn.NORM.DIST(AND(Z$4&gt;=$E121,Z$4&lt;=$G121)*(Z$4-$E121+1),$I121/2,$L121,TRUE)-_xlfn.NORM.DIST(AND(Z$4&gt;=$E121,Z$4&lt;=$G121)*(Y$4-$E121+1),$I121/2,$L121,TRUE))/(1-2*_xlfn.NORM.DIST(0,$I121/2,$L121,TRUE))*$C121+($J121="Steady Growth")*(AND(Z$4&gt;=$E121,Z$4&lt;=$G121)*((Z$4-$E121+1)/($I121*($I121+1)/2)*$C121))+($J121="custom")*CustomCF!S121</f>
        <v>0</v>
      </c>
      <c r="AA121" s="19">
        <f>($J121="Bell Curve")*(_xlfn.NORM.DIST(AND(AA$4&gt;=$E121,AA$4&lt;=$G121)*(AA$4-$E121+1),$I121/2,$L121,TRUE)-_xlfn.NORM.DIST(AND(AA$4&gt;=$E121,AA$4&lt;=$G121)*(Z$4-$E121+1),$I121/2,$L121,TRUE))/(1-2*_xlfn.NORM.DIST(0,$I121/2,$L121,TRUE))*$C121+($J121="Steady Growth")*(AND(AA$4&gt;=$E121,AA$4&lt;=$G121)*((AA$4-$E121+1)/($I121*($I121+1)/2)*$C121))+($J121="custom")*CustomCF!T121</f>
        <v>0</v>
      </c>
      <c r="AB121" s="19">
        <f>($J121="Bell Curve")*(_xlfn.NORM.DIST(AND(AB$4&gt;=$E121,AB$4&lt;=$G121)*(AB$4-$E121+1),$I121/2,$L121,TRUE)-_xlfn.NORM.DIST(AND(AB$4&gt;=$E121,AB$4&lt;=$G121)*(AA$4-$E121+1),$I121/2,$L121,TRUE))/(1-2*_xlfn.NORM.DIST(0,$I121/2,$L121,TRUE))*$C121+($J121="Steady Growth")*(AND(AB$4&gt;=$E121,AB$4&lt;=$G121)*((AB$4-$E121+1)/($I121*($I121+1)/2)*$C121))+($J121="custom")*CustomCF!U121</f>
        <v>0</v>
      </c>
      <c r="AC121" s="19">
        <f>($J121="Bell Curve")*(_xlfn.NORM.DIST(AND(AC$4&gt;=$E121,AC$4&lt;=$G121)*(AC$4-$E121+1),$I121/2,$L121,TRUE)-_xlfn.NORM.DIST(AND(AC$4&gt;=$E121,AC$4&lt;=$G121)*(AB$4-$E121+1),$I121/2,$L121,TRUE))/(1-2*_xlfn.NORM.DIST(0,$I121/2,$L121,TRUE))*$C121+($J121="Steady Growth")*(AND(AC$4&gt;=$E121,AC$4&lt;=$G121)*((AC$4-$E121+1)/($I121*($I121+1)/2)*$C121))+($J121="custom")*CustomCF!V121</f>
        <v>0</v>
      </c>
      <c r="AD121" s="19">
        <f>($J121="Bell Curve")*(_xlfn.NORM.DIST(AND(AD$4&gt;=$E121,AD$4&lt;=$G121)*(AD$4-$E121+1),$I121/2,$L121,TRUE)-_xlfn.NORM.DIST(AND(AD$4&gt;=$E121,AD$4&lt;=$G121)*(AC$4-$E121+1),$I121/2,$L121,TRUE))/(1-2*_xlfn.NORM.DIST(0,$I121/2,$L121,TRUE))*$C121+($J121="Steady Growth")*(AND(AD$4&gt;=$E121,AD$4&lt;=$G121)*((AD$4-$E121+1)/($I121*($I121+1)/2)*$C121))+($J121="custom")*CustomCF!W121</f>
        <v>0</v>
      </c>
      <c r="AE121" s="19">
        <f>($J121="Bell Curve")*(_xlfn.NORM.DIST(AND(AE$4&gt;=$E121,AE$4&lt;=$G121)*(AE$4-$E121+1),$I121/2,$L121,TRUE)-_xlfn.NORM.DIST(AND(AE$4&gt;=$E121,AE$4&lt;=$G121)*(AD$4-$E121+1),$I121/2,$L121,TRUE))/(1-2*_xlfn.NORM.DIST(0,$I121/2,$L121,TRUE))*$C121+($J121="Steady Growth")*(AND(AE$4&gt;=$E121,AE$4&lt;=$G121)*((AE$4-$E121+1)/($I121*($I121+1)/2)*$C121))+($J121="custom")*CustomCF!X121</f>
        <v>0</v>
      </c>
      <c r="AF121" s="19">
        <f>($J121="Bell Curve")*(_xlfn.NORM.DIST(AND(AF$4&gt;=$E121,AF$4&lt;=$G121)*(AF$4-$E121+1),$I121/2,$L121,TRUE)-_xlfn.NORM.DIST(AND(AF$4&gt;=$E121,AF$4&lt;=$G121)*(AE$4-$E121+1),$I121/2,$L121,TRUE))/(1-2*_xlfn.NORM.DIST(0,$I121/2,$L121,TRUE))*$C121+($J121="Steady Growth")*(AND(AF$4&gt;=$E121,AF$4&lt;=$G121)*((AF$4-$E121+1)/($I121*($I121+1)/2)*$C121))+($J121="custom")*CustomCF!Y121</f>
        <v>0</v>
      </c>
      <c r="AG121" s="19">
        <f>($J121="Bell Curve")*(_xlfn.NORM.DIST(AND(AG$4&gt;=$E121,AG$4&lt;=$G121)*(AG$4-$E121+1),$I121/2,$L121,TRUE)-_xlfn.NORM.DIST(AND(AG$4&gt;=$E121,AG$4&lt;=$G121)*(AF$4-$E121+1),$I121/2,$L121,TRUE))/(1-2*_xlfn.NORM.DIST(0,$I121/2,$L121,TRUE))*$C121+($J121="Steady Growth")*(AND(AG$4&gt;=$E121,AG$4&lt;=$G121)*((AG$4-$E121+1)/($I121*($I121+1)/2)*$C121))+($J121="custom")*CustomCF!Z121</f>
        <v>0</v>
      </c>
      <c r="AH121" s="19">
        <f>($J121="Bell Curve")*(_xlfn.NORM.DIST(AND(AH$4&gt;=$E121,AH$4&lt;=$G121)*(AH$4-$E121+1),$I121/2,$L121,TRUE)-_xlfn.NORM.DIST(AND(AH$4&gt;=$E121,AH$4&lt;=$G121)*(AG$4-$E121+1),$I121/2,$L121,TRUE))/(1-2*_xlfn.NORM.DIST(0,$I121/2,$L121,TRUE))*$C121+($J121="Steady Growth")*(AND(AH$4&gt;=$E121,AH$4&lt;=$G121)*((AH$4-$E121+1)/($I121*($I121+1)/2)*$C121))+($J121="custom")*CustomCF!AA121</f>
        <v>0</v>
      </c>
      <c r="AI121" s="19">
        <f>($J121="Bell Curve")*(_xlfn.NORM.DIST(AND(AI$4&gt;=$E121,AI$4&lt;=$G121)*(AI$4-$E121+1),$I121/2,$L121,TRUE)-_xlfn.NORM.DIST(AND(AI$4&gt;=$E121,AI$4&lt;=$G121)*(AH$4-$E121+1),$I121/2,$L121,TRUE))/(1-2*_xlfn.NORM.DIST(0,$I121/2,$L121,TRUE))*$C121+($J121="Steady Growth")*(AND(AI$4&gt;=$E121,AI$4&lt;=$G121)*((AI$4-$E121+1)/($I121*($I121+1)/2)*$C121))+($J121="custom")*CustomCF!AB121</f>
        <v>0</v>
      </c>
      <c r="AJ121" s="19">
        <f>($J121="Bell Curve")*(_xlfn.NORM.DIST(AND(AJ$4&gt;=$E121,AJ$4&lt;=$G121)*(AJ$4-$E121+1),$I121/2,$L121,TRUE)-_xlfn.NORM.DIST(AND(AJ$4&gt;=$E121,AJ$4&lt;=$G121)*(AI$4-$E121+1),$I121/2,$L121,TRUE))/(1-2*_xlfn.NORM.DIST(0,$I121/2,$L121,TRUE))*$C121+($J121="Steady Growth")*(AND(AJ$4&gt;=$E121,AJ$4&lt;=$G121)*((AJ$4-$E121+1)/($I121*($I121+1)/2)*$C121))+($J121="custom")*CustomCF!AC121</f>
        <v>0</v>
      </c>
      <c r="AK121" s="19">
        <f>($J121="Bell Curve")*(_xlfn.NORM.DIST(AND(AK$4&gt;=$E121,AK$4&lt;=$G121)*(AK$4-$E121+1),$I121/2,$L121,TRUE)-_xlfn.NORM.DIST(AND(AK$4&gt;=$E121,AK$4&lt;=$G121)*(AJ$4-$E121+1),$I121/2,$L121,TRUE))/(1-2*_xlfn.NORM.DIST(0,$I121/2,$L121,TRUE))*$C121+($J121="Steady Growth")*(AND(AK$4&gt;=$E121,AK$4&lt;=$G121)*((AK$4-$E121+1)/($I121*($I121+1)/2)*$C121))+($J121="custom")*CustomCF!AD121</f>
        <v>0</v>
      </c>
      <c r="AL121" s="19">
        <f>($J121="Bell Curve")*(_xlfn.NORM.DIST(AND(AL$4&gt;=$E121,AL$4&lt;=$G121)*(AL$4-$E121+1),$I121/2,$L121,TRUE)-_xlfn.NORM.DIST(AND(AL$4&gt;=$E121,AL$4&lt;=$G121)*(AK$4-$E121+1),$I121/2,$L121,TRUE))/(1-2*_xlfn.NORM.DIST(0,$I121/2,$L121,TRUE))*$C121+($J121="Steady Growth")*(AND(AL$4&gt;=$E121,AL$4&lt;=$G121)*((AL$4-$E121+1)/($I121*($I121+1)/2)*$C121))+($J121="custom")*CustomCF!AE121</f>
        <v>0</v>
      </c>
      <c r="AM121" s="19">
        <f>($J121="Bell Curve")*(_xlfn.NORM.DIST(AND(AM$4&gt;=$E121,AM$4&lt;=$G121)*(AM$4-$E121+1),$I121/2,$L121,TRUE)-_xlfn.NORM.DIST(AND(AM$4&gt;=$E121,AM$4&lt;=$G121)*(AL$4-$E121+1),$I121/2,$L121,TRUE))/(1-2*_xlfn.NORM.DIST(0,$I121/2,$L121,TRUE))*$C121+($J121="Steady Growth")*(AND(AM$4&gt;=$E121,AM$4&lt;=$G121)*((AM$4-$E121+1)/($I121*($I121+1)/2)*$C121))+($J121="custom")*CustomCF!AF121</f>
        <v>0</v>
      </c>
      <c r="AN121" s="19">
        <f>($J121="Bell Curve")*(_xlfn.NORM.DIST(AND(AN$4&gt;=$E121,AN$4&lt;=$G121)*(AN$4-$E121+1),$I121/2,$L121,TRUE)-_xlfn.NORM.DIST(AND(AN$4&gt;=$E121,AN$4&lt;=$G121)*(AM$4-$E121+1),$I121/2,$L121,TRUE))/(1-2*_xlfn.NORM.DIST(0,$I121/2,$L121,TRUE))*$C121+($J121="Steady Growth")*(AND(AN$4&gt;=$E121,AN$4&lt;=$G121)*((AN$4-$E121+1)/($I121*($I121+1)/2)*$C121))+($J121="custom")*CustomCF!AG121</f>
        <v>0</v>
      </c>
      <c r="AO121" s="19">
        <f>($J121="Bell Curve")*(_xlfn.NORM.DIST(AND(AO$4&gt;=$E121,AO$4&lt;=$G121)*(AO$4-$E121+1),$I121/2,$L121,TRUE)-_xlfn.NORM.DIST(AND(AO$4&gt;=$E121,AO$4&lt;=$G121)*(AN$4-$E121+1),$I121/2,$L121,TRUE))/(1-2*_xlfn.NORM.DIST(0,$I121/2,$L121,TRUE))*$C121+($J121="Steady Growth")*(AND(AO$4&gt;=$E121,AO$4&lt;=$G121)*((AO$4-$E121+1)/($I121*($I121+1)/2)*$C121))+($J121="custom")*CustomCF!AH121</f>
        <v>0</v>
      </c>
      <c r="AP121" s="19">
        <f>($J121="Bell Curve")*(_xlfn.NORM.DIST(AND(AP$4&gt;=$E121,AP$4&lt;=$G121)*(AP$4-$E121+1),$I121/2,$L121,TRUE)-_xlfn.NORM.DIST(AND(AP$4&gt;=$E121,AP$4&lt;=$G121)*(AO$4-$E121+1),$I121/2,$L121,TRUE))/(1-2*_xlfn.NORM.DIST(0,$I121/2,$L121,TRUE))*$C121+($J121="Steady Growth")*(AND(AP$4&gt;=$E121,AP$4&lt;=$G121)*((AP$4-$E121+1)/($I121*($I121+1)/2)*$C121))+($J121="custom")*CustomCF!AI121</f>
        <v>0</v>
      </c>
      <c r="AQ121" s="19">
        <f>($J121="Bell Curve")*(_xlfn.NORM.DIST(AND(AQ$4&gt;=$E121,AQ$4&lt;=$G121)*(AQ$4-$E121+1),$I121/2,$L121,TRUE)-_xlfn.NORM.DIST(AND(AQ$4&gt;=$E121,AQ$4&lt;=$G121)*(AP$4-$E121+1),$I121/2,$L121,TRUE))/(1-2*_xlfn.NORM.DIST(0,$I121/2,$L121,TRUE))*$C121+($J121="Steady Growth")*(AND(AQ$4&gt;=$E121,AQ$4&lt;=$G121)*((AQ$4-$E121+1)/($I121*($I121+1)/2)*$C121))+($J121="custom")*CustomCF!AJ121</f>
        <v>0</v>
      </c>
      <c r="AR121" s="19">
        <f>($J121="Bell Curve")*(_xlfn.NORM.DIST(AND(AR$4&gt;=$E121,AR$4&lt;=$G121)*(AR$4-$E121+1),$I121/2,$L121,TRUE)-_xlfn.NORM.DIST(AND(AR$4&gt;=$E121,AR$4&lt;=$G121)*(AQ$4-$E121+1),$I121/2,$L121,TRUE))/(1-2*_xlfn.NORM.DIST(0,$I121/2,$L121,TRUE))*$C121+($J121="Steady Growth")*(AND(AR$4&gt;=$E121,AR$4&lt;=$G121)*((AR$4-$E121+1)/($I121*($I121+1)/2)*$C121))+($J121="custom")*CustomCF!AK121</f>
        <v>0</v>
      </c>
      <c r="AS121" s="19">
        <f>($J121="Bell Curve")*(_xlfn.NORM.DIST(AND(AS$4&gt;=$E121,AS$4&lt;=$G121)*(AS$4-$E121+1),$I121/2,$L121,TRUE)-_xlfn.NORM.DIST(AND(AS$4&gt;=$E121,AS$4&lt;=$G121)*(AR$4-$E121+1),$I121/2,$L121,TRUE))/(1-2*_xlfn.NORM.DIST(0,$I121/2,$L121,TRUE))*$C121+($J121="Steady Growth")*(AND(AS$4&gt;=$E121,AS$4&lt;=$G121)*((AS$4-$E121+1)/($I121*($I121+1)/2)*$C121))+($J121="custom")*CustomCF!AL121</f>
        <v>0</v>
      </c>
      <c r="AT121" s="19">
        <f>($J121="Bell Curve")*(_xlfn.NORM.DIST(AND(AT$4&gt;=$E121,AT$4&lt;=$G121)*(AT$4-$E121+1),$I121/2,$L121,TRUE)-_xlfn.NORM.DIST(AND(AT$4&gt;=$E121,AT$4&lt;=$G121)*(AS$4-$E121+1),$I121/2,$L121,TRUE))/(1-2*_xlfn.NORM.DIST(0,$I121/2,$L121,TRUE))*$C121+($J121="Steady Growth")*(AND(AT$4&gt;=$E121,AT$4&lt;=$G121)*((AT$4-$E121+1)/($I121*($I121+1)/2)*$C121))+($J121="custom")*CustomCF!AM121</f>
        <v>0</v>
      </c>
      <c r="AU121" s="19">
        <f>($J121="Bell Curve")*(_xlfn.NORM.DIST(AND(AU$4&gt;=$E121,AU$4&lt;=$G121)*(AU$4-$E121+1),$I121/2,$L121,TRUE)-_xlfn.NORM.DIST(AND(AU$4&gt;=$E121,AU$4&lt;=$G121)*(AT$4-$E121+1),$I121/2,$L121,TRUE))/(1-2*_xlfn.NORM.DIST(0,$I121/2,$L121,TRUE))*$C121+($J121="Steady Growth")*(AND(AU$4&gt;=$E121,AU$4&lt;=$G121)*((AU$4-$E121+1)/($I121*($I121+1)/2)*$C121))+($J121="custom")*CustomCF!AN121</f>
        <v>0</v>
      </c>
      <c r="AV121" s="19">
        <f>($J121="Bell Curve")*(_xlfn.NORM.DIST(AND(AV$4&gt;=$E121,AV$4&lt;=$G121)*(AV$4-$E121+1),$I121/2,$L121,TRUE)-_xlfn.NORM.DIST(AND(AV$4&gt;=$E121,AV$4&lt;=$G121)*(AU$4-$E121+1),$I121/2,$L121,TRUE))/(1-2*_xlfn.NORM.DIST(0,$I121/2,$L121,TRUE))*$C121+($J121="Steady Growth")*(AND(AV$4&gt;=$E121,AV$4&lt;=$G121)*((AV$4-$E121+1)/($I121*($I121+1)/2)*$C121))+($J121="custom")*CustomCF!AO121</f>
        <v>0</v>
      </c>
      <c r="AW121" s="19">
        <f>($J121="Bell Curve")*(_xlfn.NORM.DIST(AND(AW$4&gt;=$E121,AW$4&lt;=$G121)*(AW$4-$E121+1),$I121/2,$L121,TRUE)-_xlfn.NORM.DIST(AND(AW$4&gt;=$E121,AW$4&lt;=$G121)*(AV$4-$E121+1),$I121/2,$L121,TRUE))/(1-2*_xlfn.NORM.DIST(0,$I121/2,$L121,TRUE))*$C121+($J121="Steady Growth")*(AND(AW$4&gt;=$E121,AW$4&lt;=$G121)*((AW$4-$E121+1)/($I121*($I121+1)/2)*$C121))+($J121="custom")*CustomCF!AP121</f>
        <v>0</v>
      </c>
      <c r="AX121" s="19">
        <f>($J121="Bell Curve")*(_xlfn.NORM.DIST(AND(AX$4&gt;=$E121,AX$4&lt;=$G121)*(AX$4-$E121+1),$I121/2,$L121,TRUE)-_xlfn.NORM.DIST(AND(AX$4&gt;=$E121,AX$4&lt;=$G121)*(AW$4-$E121+1),$I121/2,$L121,TRUE))/(1-2*_xlfn.NORM.DIST(0,$I121/2,$L121,TRUE))*$C121+($J121="Steady Growth")*(AND(AX$4&gt;=$E121,AX$4&lt;=$G121)*((AX$4-$E121+1)/($I121*($I121+1)/2)*$C121))+($J121="custom")*CustomCF!AQ121</f>
        <v>0</v>
      </c>
      <c r="AY121" s="19">
        <f>($J121="Bell Curve")*(_xlfn.NORM.DIST(AND(AY$4&gt;=$E121,AY$4&lt;=$G121)*(AY$4-$E121+1),$I121/2,$L121,TRUE)-_xlfn.NORM.DIST(AND(AY$4&gt;=$E121,AY$4&lt;=$G121)*(AX$4-$E121+1),$I121/2,$L121,TRUE))/(1-2*_xlfn.NORM.DIST(0,$I121/2,$L121,TRUE))*$C121+($J121="Steady Growth")*(AND(AY$4&gt;=$E121,AY$4&lt;=$G121)*((AY$4-$E121+1)/($I121*($I121+1)/2)*$C121))+($J121="custom")*CustomCF!AR121</f>
        <v>0</v>
      </c>
      <c r="AZ121" s="19">
        <f>($J121="Bell Curve")*(_xlfn.NORM.DIST(AND(AZ$4&gt;=$E121,AZ$4&lt;=$G121)*(AZ$4-$E121+1),$I121/2,$L121,TRUE)-_xlfn.NORM.DIST(AND(AZ$4&gt;=$E121,AZ$4&lt;=$G121)*(AY$4-$E121+1),$I121/2,$L121,TRUE))/(1-2*_xlfn.NORM.DIST(0,$I121/2,$L121,TRUE))*$C121+($J121="Steady Growth")*(AND(AZ$4&gt;=$E121,AZ$4&lt;=$G121)*((AZ$4-$E121+1)/($I121*($I121+1)/2)*$C121))+($J121="custom")*CustomCF!AS121</f>
        <v>0</v>
      </c>
      <c r="BA121" s="19">
        <f>($J121="Bell Curve")*(_xlfn.NORM.DIST(AND(BA$4&gt;=$E121,BA$4&lt;=$G121)*(BA$4-$E121+1),$I121/2,$L121,TRUE)-_xlfn.NORM.DIST(AND(BA$4&gt;=$E121,BA$4&lt;=$G121)*(AZ$4-$E121+1),$I121/2,$L121,TRUE))/(1-2*_xlfn.NORM.DIST(0,$I121/2,$L121,TRUE))*$C121+($J121="Steady Growth")*(AND(BA$4&gt;=$E121,BA$4&lt;=$G121)*((BA$4-$E121+1)/($I121*($I121+1)/2)*$C121))+($J121="custom")*CustomCF!AT121</f>
        <v>0</v>
      </c>
      <c r="BB121" s="19">
        <f>($J121="Bell Curve")*(_xlfn.NORM.DIST(AND(BB$4&gt;=$E121,BB$4&lt;=$G121)*(BB$4-$E121+1),$I121/2,$L121,TRUE)-_xlfn.NORM.DIST(AND(BB$4&gt;=$E121,BB$4&lt;=$G121)*(BA$4-$E121+1),$I121/2,$L121,TRUE))/(1-2*_xlfn.NORM.DIST(0,$I121/2,$L121,TRUE))*$C121+($J121="Steady Growth")*(AND(BB$4&gt;=$E121,BB$4&lt;=$G121)*((BB$4-$E121+1)/($I121*($I121+1)/2)*$C121))+($J121="custom")*CustomCF!AU121</f>
        <v>0</v>
      </c>
      <c r="BC121" s="19">
        <f>($J121="Bell Curve")*(_xlfn.NORM.DIST(AND(BC$4&gt;=$E121,BC$4&lt;=$G121)*(BC$4-$E121+1),$I121/2,$L121,TRUE)-_xlfn.NORM.DIST(AND(BC$4&gt;=$E121,BC$4&lt;=$G121)*(BB$4-$E121+1),$I121/2,$L121,TRUE))/(1-2*_xlfn.NORM.DIST(0,$I121/2,$L121,TRUE))*$C121+($J121="Steady Growth")*(AND(BC$4&gt;=$E121,BC$4&lt;=$G121)*((BC$4-$E121+1)/($I121*($I121+1)/2)*$C121))+($J121="custom")*CustomCF!AV121</f>
        <v>0</v>
      </c>
      <c r="BD121" s="19">
        <f>($J121="Bell Curve")*(_xlfn.NORM.DIST(AND(BD$4&gt;=$E121,BD$4&lt;=$G121)*(BD$4-$E121+1),$I121/2,$L121,TRUE)-_xlfn.NORM.DIST(AND(BD$4&gt;=$E121,BD$4&lt;=$G121)*(BC$4-$E121+1),$I121/2,$L121,TRUE))/(1-2*_xlfn.NORM.DIST(0,$I121/2,$L121,TRUE))*$C121+($J121="Steady Growth")*(AND(BD$4&gt;=$E121,BD$4&lt;=$G121)*((BD$4-$E121+1)/($I121*($I121+1)/2)*$C121))+($J121="custom")*CustomCF!AW121</f>
        <v>0</v>
      </c>
      <c r="BE121" s="19">
        <f>($J121="Bell Curve")*(_xlfn.NORM.DIST(AND(BE$4&gt;=$E121,BE$4&lt;=$G121)*(BE$4-$E121+1),$I121/2,$L121,TRUE)-_xlfn.NORM.DIST(AND(BE$4&gt;=$E121,BE$4&lt;=$G121)*(BD$4-$E121+1),$I121/2,$L121,TRUE))/(1-2*_xlfn.NORM.DIST(0,$I121/2,$L121,TRUE))*$C121+($J121="Steady Growth")*(AND(BE$4&gt;=$E121,BE$4&lt;=$G121)*((BE$4-$E121+1)/($I121*($I121+1)/2)*$C121))+($J121="custom")*CustomCF!AX121</f>
        <v>0</v>
      </c>
      <c r="BF121" s="19">
        <f>($J121="Bell Curve")*(_xlfn.NORM.DIST(AND(BF$4&gt;=$E121,BF$4&lt;=$G121)*(BF$4-$E121+1),$I121/2,$L121,TRUE)-_xlfn.NORM.DIST(AND(BF$4&gt;=$E121,BF$4&lt;=$G121)*(BE$4-$E121+1),$I121/2,$L121,TRUE))/(1-2*_xlfn.NORM.DIST(0,$I121/2,$L121,TRUE))*$C121+($J121="Steady Growth")*(AND(BF$4&gt;=$E121,BF$4&lt;=$G121)*((BF$4-$E121+1)/($I121*($I121+1)/2)*$C121))+($J121="custom")*CustomCF!AY121</f>
        <v>0</v>
      </c>
      <c r="BG121" s="19">
        <f>($J121="Bell Curve")*(_xlfn.NORM.DIST(AND(BG$4&gt;=$E121,BG$4&lt;=$G121)*(BG$4-$E121+1),$I121/2,$L121,TRUE)-_xlfn.NORM.DIST(AND(BG$4&gt;=$E121,BG$4&lt;=$G121)*(BF$4-$E121+1),$I121/2,$L121,TRUE))/(1-2*_xlfn.NORM.DIST(0,$I121/2,$L121,TRUE))*$C121+($J121="Steady Growth")*(AND(BG$4&gt;=$E121,BG$4&lt;=$G121)*((BG$4-$E121+1)/($I121*($I121+1)/2)*$C121))+($J121="custom")*CustomCF!AZ121</f>
        <v>0</v>
      </c>
      <c r="BH121" s="19">
        <f>($J121="Bell Curve")*(_xlfn.NORM.DIST(AND(BH$4&gt;=$E121,BH$4&lt;=$G121)*(BH$4-$E121+1),$I121/2,$L121,TRUE)-_xlfn.NORM.DIST(AND(BH$4&gt;=$E121,BH$4&lt;=$G121)*(BG$4-$E121+1),$I121/2,$L121,TRUE))/(1-2*_xlfn.NORM.DIST(0,$I121/2,$L121,TRUE))*$C121+($J121="Steady Growth")*(AND(BH$4&gt;=$E121,BH$4&lt;=$G121)*((BH$4-$E121+1)/($I121*($I121+1)/2)*$C121))+($J121="custom")*CustomCF!BA121</f>
        <v>0</v>
      </c>
      <c r="BI121" s="19">
        <f>($J121="Bell Curve")*(_xlfn.NORM.DIST(AND(BI$4&gt;=$E121,BI$4&lt;=$G121)*(BI$4-$E121+1),$I121/2,$L121,TRUE)-_xlfn.NORM.DIST(AND(BI$4&gt;=$E121,BI$4&lt;=$G121)*(BH$4-$E121+1),$I121/2,$L121,TRUE))/(1-2*_xlfn.NORM.DIST(0,$I121/2,$L121,TRUE))*$C121+($J121="Steady Growth")*(AND(BI$4&gt;=$E121,BI$4&lt;=$G121)*((BI$4-$E121+1)/($I121*($I121+1)/2)*$C121))+($J121="custom")*CustomCF!BB121</f>
        <v>0</v>
      </c>
      <c r="BJ121" s="19">
        <f>($J121="Bell Curve")*(_xlfn.NORM.DIST(AND(BJ$4&gt;=$E121,BJ$4&lt;=$G121)*(BJ$4-$E121+1),$I121/2,$L121,TRUE)-_xlfn.NORM.DIST(AND(BJ$4&gt;=$E121,BJ$4&lt;=$G121)*(BI$4-$E121+1),$I121/2,$L121,TRUE))/(1-2*_xlfn.NORM.DIST(0,$I121/2,$L121,TRUE))*$C121+($J121="Steady Growth")*(AND(BJ$4&gt;=$E121,BJ$4&lt;=$G121)*((BJ$4-$E121+1)/($I121*($I121+1)/2)*$C121))+($J121="custom")*CustomCF!BC121</f>
        <v>0</v>
      </c>
      <c r="BK121" s="19">
        <f>($J121="Bell Curve")*(_xlfn.NORM.DIST(AND(BK$4&gt;=$E121,BK$4&lt;=$G121)*(BK$4-$E121+1),$I121/2,$L121,TRUE)-_xlfn.NORM.DIST(AND(BK$4&gt;=$E121,BK$4&lt;=$G121)*(BJ$4-$E121+1),$I121/2,$L121,TRUE))/(1-2*_xlfn.NORM.DIST(0,$I121/2,$L121,TRUE))*$C121+($J121="Steady Growth")*(AND(BK$4&gt;=$E121,BK$4&lt;=$G121)*((BK$4-$E121+1)/($I121*($I121+1)/2)*$C121))+($J121="custom")*CustomCF!BD121</f>
        <v>0</v>
      </c>
      <c r="BL121" s="19">
        <f>($J121="Bell Curve")*(_xlfn.NORM.DIST(AND(BL$4&gt;=$E121,BL$4&lt;=$G121)*(BL$4-$E121+1),$I121/2,$L121,TRUE)-_xlfn.NORM.DIST(AND(BL$4&gt;=$E121,BL$4&lt;=$G121)*(BK$4-$E121+1),$I121/2,$L121,TRUE))/(1-2*_xlfn.NORM.DIST(0,$I121/2,$L121,TRUE))*$C121+($J121="Steady Growth")*(AND(BL$4&gt;=$E121,BL$4&lt;=$G121)*((BL$4-$E121+1)/($I121*($I121+1)/2)*$C121))+($J121="custom")*CustomCF!BE121</f>
        <v>0</v>
      </c>
      <c r="BM121" s="19">
        <f>($J121="Bell Curve")*(_xlfn.NORM.DIST(AND(BM$4&gt;=$E121,BM$4&lt;=$G121)*(BM$4-$E121+1),$I121/2,$L121,TRUE)-_xlfn.NORM.DIST(AND(BM$4&gt;=$E121,BM$4&lt;=$G121)*(BL$4-$E121+1),$I121/2,$L121,TRUE))/(1-2*_xlfn.NORM.DIST(0,$I121/2,$L121,TRUE))*$C121+($J121="Steady Growth")*(AND(BM$4&gt;=$E121,BM$4&lt;=$G121)*((BM$4-$E121+1)/($I121*($I121+1)/2)*$C121))+($J121="custom")*CustomCF!BF121</f>
        <v>0</v>
      </c>
      <c r="BN121" s="19">
        <f>($J121="Bell Curve")*(_xlfn.NORM.DIST(AND(BN$4&gt;=$E121,BN$4&lt;=$G121)*(BN$4-$E121+1),$I121/2,$L121,TRUE)-_xlfn.NORM.DIST(AND(BN$4&gt;=$E121,BN$4&lt;=$G121)*(BM$4-$E121+1),$I121/2,$L121,TRUE))/(1-2*_xlfn.NORM.DIST(0,$I121/2,$L121,TRUE))*$C121+($J121="Steady Growth")*(AND(BN$4&gt;=$E121,BN$4&lt;=$G121)*((BN$4-$E121+1)/($I121*($I121+1)/2)*$C121))+($J121="custom")*CustomCF!BG121</f>
        <v>0</v>
      </c>
      <c r="BO121" s="19">
        <f>($J121="Bell Curve")*(_xlfn.NORM.DIST(AND(BO$4&gt;=$E121,BO$4&lt;=$G121)*(BO$4-$E121+1),$I121/2,$L121,TRUE)-_xlfn.NORM.DIST(AND(BO$4&gt;=$E121,BO$4&lt;=$G121)*(BN$4-$E121+1),$I121/2,$L121,TRUE))/(1-2*_xlfn.NORM.DIST(0,$I121/2,$L121,TRUE))*$C121+($J121="Steady Growth")*(AND(BO$4&gt;=$E121,BO$4&lt;=$G121)*((BO$4-$E121+1)/($I121*($I121+1)/2)*$C121))+($J121="custom")*CustomCF!BH121</f>
        <v>0</v>
      </c>
      <c r="BP121" s="19">
        <f>($J121="Bell Curve")*(_xlfn.NORM.DIST(AND(BP$4&gt;=$E121,BP$4&lt;=$G121)*(BP$4-$E121+1),$I121/2,$L121,TRUE)-_xlfn.NORM.DIST(AND(BP$4&gt;=$E121,BP$4&lt;=$G121)*(BO$4-$E121+1),$I121/2,$L121,TRUE))/(1-2*_xlfn.NORM.DIST(0,$I121/2,$L121,TRUE))*$C121+($J121="Steady Growth")*(AND(BP$4&gt;=$E121,BP$4&lt;=$G121)*((BP$4-$E121+1)/($I121*($I121+1)/2)*$C121))+($J121="custom")*CustomCF!BI121</f>
        <v>0</v>
      </c>
      <c r="BQ121" s="19">
        <f>($J121="Bell Curve")*(_xlfn.NORM.DIST(AND(BQ$4&gt;=$E121,BQ$4&lt;=$G121)*(BQ$4-$E121+1),$I121/2,$L121,TRUE)-_xlfn.NORM.DIST(AND(BQ$4&gt;=$E121,BQ$4&lt;=$G121)*(BP$4-$E121+1),$I121/2,$L121,TRUE))/(1-2*_xlfn.NORM.DIST(0,$I121/2,$L121,TRUE))*$C121+($J121="Steady Growth")*(AND(BQ$4&gt;=$E121,BQ$4&lt;=$G121)*((BQ$4-$E121+1)/($I121*($I121+1)/2)*$C121))+($J121="custom")*CustomCF!BJ121</f>
        <v>0</v>
      </c>
      <c r="BR121" s="19">
        <f>($J121="Bell Curve")*(_xlfn.NORM.DIST(AND(BR$4&gt;=$E121,BR$4&lt;=$G121)*(BR$4-$E121+1),$I121/2,$L121,TRUE)-_xlfn.NORM.DIST(AND(BR$4&gt;=$E121,BR$4&lt;=$G121)*(BQ$4-$E121+1),$I121/2,$L121,TRUE))/(1-2*_xlfn.NORM.DIST(0,$I121/2,$L121,TRUE))*$C121+($J121="Steady Growth")*(AND(BR$4&gt;=$E121,BR$4&lt;=$G121)*((BR$4-$E121+1)/($I121*($I121+1)/2)*$C121))+($J121="custom")*CustomCF!BK121</f>
        <v>0</v>
      </c>
      <c r="BS121" s="19">
        <f>($J121="Bell Curve")*(_xlfn.NORM.DIST(AND(BS$4&gt;=$E121,BS$4&lt;=$G121)*(BS$4-$E121+1),$I121/2,$L121,TRUE)-_xlfn.NORM.DIST(AND(BS$4&gt;=$E121,BS$4&lt;=$G121)*(BR$4-$E121+1),$I121/2,$L121,TRUE))/(1-2*_xlfn.NORM.DIST(0,$I121/2,$L121,TRUE))*$C121+($J121="Steady Growth")*(AND(BS$4&gt;=$E121,BS$4&lt;=$G121)*((BS$4-$E121+1)/($I121*($I121+1)/2)*$C121))+($J121="custom")*CustomCF!BL121</f>
        <v>0</v>
      </c>
      <c r="BT121" s="19">
        <f>($J121="Bell Curve")*(_xlfn.NORM.DIST(AND(BT$4&gt;=$E121,BT$4&lt;=$G121)*(BT$4-$E121+1),$I121/2,$L121,TRUE)-_xlfn.NORM.DIST(AND(BT$4&gt;=$E121,BT$4&lt;=$G121)*(BS$4-$E121+1),$I121/2,$L121,TRUE))/(1-2*_xlfn.NORM.DIST(0,$I121/2,$L121,TRUE))*$C121+($J121="Steady Growth")*(AND(BT$4&gt;=$E121,BT$4&lt;=$G121)*((BT$4-$E121+1)/($I121*($I121+1)/2)*$C121))+($J121="custom")*CustomCF!BM121</f>
        <v>0</v>
      </c>
      <c r="BU121" s="19">
        <f>($J121="Bell Curve")*(_xlfn.NORM.DIST(AND(BU$4&gt;=$E121,BU$4&lt;=$G121)*(BU$4-$E121+1),$I121/2,$L121,TRUE)-_xlfn.NORM.DIST(AND(BU$4&gt;=$E121,BU$4&lt;=$G121)*(BT$4-$E121+1),$I121/2,$L121,TRUE))/(1-2*_xlfn.NORM.DIST(0,$I121/2,$L121,TRUE))*$C121+($J121="Steady Growth")*(AND(BU$4&gt;=$E121,BU$4&lt;=$G121)*((BU$4-$E121+1)/($I121*($I121+1)/2)*$C121))+($J121="custom")*CustomCF!BN121</f>
        <v>0</v>
      </c>
      <c r="BV121" s="19">
        <f>($J121="Bell Curve")*(_xlfn.NORM.DIST(AND(BV$4&gt;=$E121,BV$4&lt;=$G121)*(BV$4-$E121+1),$I121/2,$L121,TRUE)-_xlfn.NORM.DIST(AND(BV$4&gt;=$E121,BV$4&lt;=$G121)*(BU$4-$E121+1),$I121/2,$L121,TRUE))/(1-2*_xlfn.NORM.DIST(0,$I121/2,$L121,TRUE))*$C121+($J121="Steady Growth")*(AND(BV$4&gt;=$E121,BV$4&lt;=$G121)*((BV$4-$E121+1)/($I121*($I121+1)/2)*$C121))+($J121="custom")*CustomCF!BO121</f>
        <v>0</v>
      </c>
      <c r="BW121" s="19">
        <f>($J121="Bell Curve")*(_xlfn.NORM.DIST(AND(BW$4&gt;=$E121,BW$4&lt;=$G121)*(BW$4-$E121+1),$I121/2,$L121,TRUE)-_xlfn.NORM.DIST(AND(BW$4&gt;=$E121,BW$4&lt;=$G121)*(BV$4-$E121+1),$I121/2,$L121,TRUE))/(1-2*_xlfn.NORM.DIST(0,$I121/2,$L121,TRUE))*$C121+($J121="Steady Growth")*(AND(BW$4&gt;=$E121,BW$4&lt;=$G121)*((BW$4-$E121+1)/($I121*($I121+1)/2)*$C121))+($J121="custom")*CustomCF!BP121</f>
        <v>0</v>
      </c>
      <c r="BX121" s="19">
        <f>($J121="Bell Curve")*(_xlfn.NORM.DIST(AND(BX$4&gt;=$E121,BX$4&lt;=$G121)*(BX$4-$E121+1),$I121/2,$L121,TRUE)-_xlfn.NORM.DIST(AND(BX$4&gt;=$E121,BX$4&lt;=$G121)*(BW$4-$E121+1),$I121/2,$L121,TRUE))/(1-2*_xlfn.NORM.DIST(0,$I121/2,$L121,TRUE))*$C121+($J121="Steady Growth")*(AND(BX$4&gt;=$E121,BX$4&lt;=$G121)*((BX$4-$E121+1)/($I121*($I121+1)/2)*$C121))+($J121="custom")*CustomCF!BQ121</f>
        <v>0</v>
      </c>
      <c r="BY121" s="19">
        <f>($J121="Bell Curve")*(_xlfn.NORM.DIST(AND(BY$4&gt;=$E121,BY$4&lt;=$G121)*(BY$4-$E121+1),$I121/2,$L121,TRUE)-_xlfn.NORM.DIST(AND(BY$4&gt;=$E121,BY$4&lt;=$G121)*(BX$4-$E121+1),$I121/2,$L121,TRUE))/(1-2*_xlfn.NORM.DIST(0,$I121/2,$L121,TRUE))*$C121+($J121="Steady Growth")*(AND(BY$4&gt;=$E121,BY$4&lt;=$G121)*((BY$4-$E121+1)/($I121*($I121+1)/2)*$C121))+($J121="custom")*CustomCF!BR121</f>
        <v>0</v>
      </c>
      <c r="BZ121" s="19">
        <f>($J121="Bell Curve")*(_xlfn.NORM.DIST(AND(BZ$4&gt;=$E121,BZ$4&lt;=$G121)*(BZ$4-$E121+1),$I121/2,$L121,TRUE)-_xlfn.NORM.DIST(AND(BZ$4&gt;=$E121,BZ$4&lt;=$G121)*(BY$4-$E121+1),$I121/2,$L121,TRUE))/(1-2*_xlfn.NORM.DIST(0,$I121/2,$L121,TRUE))*$C121+($J121="Steady Growth")*(AND(BZ$4&gt;=$E121,BZ$4&lt;=$G121)*((BZ$4-$E121+1)/($I121*($I121+1)/2)*$C121))+($J121="custom")*CustomCF!BS121</f>
        <v>0</v>
      </c>
      <c r="CA121" s="19">
        <f>($J121="Bell Curve")*(_xlfn.NORM.DIST(AND(CA$4&gt;=$E121,CA$4&lt;=$G121)*(CA$4-$E121+1),$I121/2,$L121,TRUE)-_xlfn.NORM.DIST(AND(CA$4&gt;=$E121,CA$4&lt;=$G121)*(BZ$4-$E121+1),$I121/2,$L121,TRUE))/(1-2*_xlfn.NORM.DIST(0,$I121/2,$L121,TRUE))*$C121+($J121="Steady Growth")*(AND(CA$4&gt;=$E121,CA$4&lt;=$G121)*((CA$4-$E121+1)/($I121*($I121+1)/2)*$C121))+($J121="custom")*CustomCF!BT121</f>
        <v>0</v>
      </c>
      <c r="CB121" s="19">
        <f>($J121="Bell Curve")*(_xlfn.NORM.DIST(AND(CB$4&gt;=$E121,CB$4&lt;=$G121)*(CB$4-$E121+1),$I121/2,$L121,TRUE)-_xlfn.NORM.DIST(AND(CB$4&gt;=$E121,CB$4&lt;=$G121)*(CA$4-$E121+1),$I121/2,$L121,TRUE))/(1-2*_xlfn.NORM.DIST(0,$I121/2,$L121,TRUE))*$C121+($J121="Steady Growth")*(AND(CB$4&gt;=$E121,CB$4&lt;=$G121)*((CB$4-$E121+1)/($I121*($I121+1)/2)*$C121))+($J121="custom")*CustomCF!BU121</f>
        <v>0</v>
      </c>
      <c r="CC121" s="19">
        <f>($J121="Bell Curve")*(_xlfn.NORM.DIST(AND(CC$4&gt;=$E121,CC$4&lt;=$G121)*(CC$4-$E121+1),$I121/2,$L121,TRUE)-_xlfn.NORM.DIST(AND(CC$4&gt;=$E121,CC$4&lt;=$G121)*(CB$4-$E121+1),$I121/2,$L121,TRUE))/(1-2*_xlfn.NORM.DIST(0,$I121/2,$L121,TRUE))*$C121+($J121="Steady Growth")*(AND(CC$4&gt;=$E121,CC$4&lt;=$G121)*((CC$4-$E121+1)/($I121*($I121+1)/2)*$C121))+($J121="custom")*CustomCF!BV121</f>
        <v>0</v>
      </c>
      <c r="CD121" s="19">
        <f>($J121="Bell Curve")*(_xlfn.NORM.DIST(AND(CD$4&gt;=$E121,CD$4&lt;=$G121)*(CD$4-$E121+1),$I121/2,$L121,TRUE)-_xlfn.NORM.DIST(AND(CD$4&gt;=$E121,CD$4&lt;=$G121)*(CC$4-$E121+1),$I121/2,$L121,TRUE))/(1-2*_xlfn.NORM.DIST(0,$I121/2,$L121,TRUE))*$C121+($J121="Steady Growth")*(AND(CD$4&gt;=$E121,CD$4&lt;=$G121)*((CD$4-$E121+1)/($I121*($I121+1)/2)*$C121))+($J121="custom")*CustomCF!BW121</f>
        <v>0</v>
      </c>
      <c r="CE121" s="19">
        <f>($J121="Bell Curve")*(_xlfn.NORM.DIST(AND(CE$4&gt;=$E121,CE$4&lt;=$G121)*(CE$4-$E121+1),$I121/2,$L121,TRUE)-_xlfn.NORM.DIST(AND(CE$4&gt;=$E121,CE$4&lt;=$G121)*(CD$4-$E121+1),$I121/2,$L121,TRUE))/(1-2*_xlfn.NORM.DIST(0,$I121/2,$L121,TRUE))*$C121+($J121="Steady Growth")*(AND(CE$4&gt;=$E121,CE$4&lt;=$G121)*((CE$4-$E121+1)/($I121*($I121+1)/2)*$C121))+($J121="custom")*CustomCF!BX121</f>
        <v>0</v>
      </c>
      <c r="CF121" s="19">
        <f>($J121="Bell Curve")*(_xlfn.NORM.DIST(AND(CF$4&gt;=$E121,CF$4&lt;=$G121)*(CF$4-$E121+1),$I121/2,$L121,TRUE)-_xlfn.NORM.DIST(AND(CF$4&gt;=$E121,CF$4&lt;=$G121)*(CE$4-$E121+1),$I121/2,$L121,TRUE))/(1-2*_xlfn.NORM.DIST(0,$I121/2,$L121,TRUE))*$C121+($J121="Steady Growth")*(AND(CF$4&gt;=$E121,CF$4&lt;=$G121)*((CF$4-$E121+1)/($I121*($I121+1)/2)*$C121))+($J121="custom")*CustomCF!BY121</f>
        <v>0</v>
      </c>
      <c r="CG121" s="19">
        <f>($J121="Bell Curve")*(_xlfn.NORM.DIST(AND(CG$4&gt;=$E121,CG$4&lt;=$G121)*(CG$4-$E121+1),$I121/2,$L121,TRUE)-_xlfn.NORM.DIST(AND(CG$4&gt;=$E121,CG$4&lt;=$G121)*(CF$4-$E121+1),$I121/2,$L121,TRUE))/(1-2*_xlfn.NORM.DIST(0,$I121/2,$L121,TRUE))*$C121+($J121="Steady Growth")*(AND(CG$4&gt;=$E121,CG$4&lt;=$G121)*((CG$4-$E121+1)/($I121*($I121+1)/2)*$C121))+($J121="custom")*CustomCF!BZ121</f>
        <v>0</v>
      </c>
      <c r="CH121" s="19">
        <f>($J121="Bell Curve")*(_xlfn.NORM.DIST(AND(CH$4&gt;=$E121,CH$4&lt;=$G121)*(CH$4-$E121+1),$I121/2,$L121,TRUE)-_xlfn.NORM.DIST(AND(CH$4&gt;=$E121,CH$4&lt;=$G121)*(CG$4-$E121+1),$I121/2,$L121,TRUE))/(1-2*_xlfn.NORM.DIST(0,$I121/2,$L121,TRUE))*$C121+($J121="Steady Growth")*(AND(CH$4&gt;=$E121,CH$4&lt;=$G121)*((CH$4-$E121+1)/($I121*($I121+1)/2)*$C121))+($J121="custom")*CustomCF!CA121</f>
        <v>0</v>
      </c>
      <c r="CI121" s="19">
        <f>($J121="Bell Curve")*(_xlfn.NORM.DIST(AND(CI$4&gt;=$E121,CI$4&lt;=$G121)*(CI$4-$E121+1),$I121/2,$L121,TRUE)-_xlfn.NORM.DIST(AND(CI$4&gt;=$E121,CI$4&lt;=$G121)*(CH$4-$E121+1),$I121/2,$L121,TRUE))/(1-2*_xlfn.NORM.DIST(0,$I121/2,$L121,TRUE))*$C121+($J121="Steady Growth")*(AND(CI$4&gt;=$E121,CI$4&lt;=$G121)*((CI$4-$E121+1)/($I121*($I121+1)/2)*$C121))+($J121="custom")*CustomCF!CB121</f>
        <v>0</v>
      </c>
      <c r="CJ121" s="19">
        <f>($J121="Bell Curve")*(_xlfn.NORM.DIST(AND(CJ$4&gt;=$E121,CJ$4&lt;=$G121)*(CJ$4-$E121+1),$I121/2,$L121,TRUE)-_xlfn.NORM.DIST(AND(CJ$4&gt;=$E121,CJ$4&lt;=$G121)*(CI$4-$E121+1),$I121/2,$L121,TRUE))/(1-2*_xlfn.NORM.DIST(0,$I121/2,$L121,TRUE))*$C121+($J121="Steady Growth")*(AND(CJ$4&gt;=$E121,CJ$4&lt;=$G121)*((CJ$4-$E121+1)/($I121*($I121+1)/2)*$C121))+($J121="custom")*CustomCF!CC121</f>
        <v>0</v>
      </c>
      <c r="CK121" s="19">
        <f>($J121="Bell Curve")*(_xlfn.NORM.DIST(AND(CK$4&gt;=$E121,CK$4&lt;=$G121)*(CK$4-$E121+1),$I121/2,$L121,TRUE)-_xlfn.NORM.DIST(AND(CK$4&gt;=$E121,CK$4&lt;=$G121)*(CJ$4-$E121+1),$I121/2,$L121,TRUE))/(1-2*_xlfn.NORM.DIST(0,$I121/2,$L121,TRUE))*$C121+($J121="Steady Growth")*(AND(CK$4&gt;=$E121,CK$4&lt;=$G121)*((CK$4-$E121+1)/($I121*($I121+1)/2)*$C121))+($J121="custom")*CustomCF!CD121</f>
        <v>0</v>
      </c>
      <c r="CL121" s="19">
        <f>($J121="Bell Curve")*(_xlfn.NORM.DIST(AND(CL$4&gt;=$E121,CL$4&lt;=$G121)*(CL$4-$E121+1),$I121/2,$L121,TRUE)-_xlfn.NORM.DIST(AND(CL$4&gt;=$E121,CL$4&lt;=$G121)*(CK$4-$E121+1),$I121/2,$L121,TRUE))/(1-2*_xlfn.NORM.DIST(0,$I121/2,$L121,TRUE))*$C121+($J121="Steady Growth")*(AND(CL$4&gt;=$E121,CL$4&lt;=$G121)*((CL$4-$E121+1)/($I121*($I121+1)/2)*$C121))+($J121="custom")*CustomCF!CE121</f>
        <v>0</v>
      </c>
      <c r="CM121" s="19">
        <f>($J121="Bell Curve")*(_xlfn.NORM.DIST(AND(CM$4&gt;=$E121,CM$4&lt;=$G121)*(CM$4-$E121+1),$I121/2,$L121,TRUE)-_xlfn.NORM.DIST(AND(CM$4&gt;=$E121,CM$4&lt;=$G121)*(CL$4-$E121+1),$I121/2,$L121,TRUE))/(1-2*_xlfn.NORM.DIST(0,$I121/2,$L121,TRUE))*$C121+($J121="Steady Growth")*(AND(CM$4&gt;=$E121,CM$4&lt;=$G121)*((CM$4-$E121+1)/($I121*($I121+1)/2)*$C121))+($J121="custom")*CustomCF!CF121</f>
        <v>0</v>
      </c>
      <c r="CN121" s="19">
        <f>($J121="Bell Curve")*(_xlfn.NORM.DIST(AND(CN$4&gt;=$E121,CN$4&lt;=$G121)*(CN$4-$E121+1),$I121/2,$L121,TRUE)-_xlfn.NORM.DIST(AND(CN$4&gt;=$E121,CN$4&lt;=$G121)*(CM$4-$E121+1),$I121/2,$L121,TRUE))/(1-2*_xlfn.NORM.DIST(0,$I121/2,$L121,TRUE))*$C121+($J121="Steady Growth")*(AND(CN$4&gt;=$E121,CN$4&lt;=$G121)*((CN$4-$E121+1)/($I121*($I121+1)/2)*$C121))+($J121="custom")*CustomCF!CG121</f>
        <v>0</v>
      </c>
      <c r="CO121" s="19">
        <f>($J121="Bell Curve")*(_xlfn.NORM.DIST(AND(CO$4&gt;=$E121,CO$4&lt;=$G121)*(CO$4-$E121+1),$I121/2,$L121,TRUE)-_xlfn.NORM.DIST(AND(CO$4&gt;=$E121,CO$4&lt;=$G121)*(CN$4-$E121+1),$I121/2,$L121,TRUE))/(1-2*_xlfn.NORM.DIST(0,$I121/2,$L121,TRUE))*$C121+($J121="Steady Growth")*(AND(CO$4&gt;=$E121,CO$4&lt;=$G121)*((CO$4-$E121+1)/($I121*($I121+1)/2)*$C121))+($J121="custom")*CustomCF!CH121</f>
        <v>0</v>
      </c>
      <c r="CP121" s="19">
        <f>($J121="Bell Curve")*(_xlfn.NORM.DIST(AND(CP$4&gt;=$E121,CP$4&lt;=$G121)*(CP$4-$E121+1),$I121/2,$L121,TRUE)-_xlfn.NORM.DIST(AND(CP$4&gt;=$E121,CP$4&lt;=$G121)*(CO$4-$E121+1),$I121/2,$L121,TRUE))/(1-2*_xlfn.NORM.DIST(0,$I121/2,$L121,TRUE))*$C121+($J121="Steady Growth")*(AND(CP$4&gt;=$E121,CP$4&lt;=$G121)*((CP$4-$E121+1)/($I121*($I121+1)/2)*$C121))+($J121="custom")*CustomCF!CI121</f>
        <v>0</v>
      </c>
      <c r="CQ121" s="19">
        <f>($J121="Bell Curve")*(_xlfn.NORM.DIST(AND(CQ$4&gt;=$E121,CQ$4&lt;=$G121)*(CQ$4-$E121+1),$I121/2,$L121,TRUE)-_xlfn.NORM.DIST(AND(CQ$4&gt;=$E121,CQ$4&lt;=$G121)*(CP$4-$E121+1),$I121/2,$L121,TRUE))/(1-2*_xlfn.NORM.DIST(0,$I121/2,$L121,TRUE))*$C121+($J121="Steady Growth")*(AND(CQ$4&gt;=$E121,CQ$4&lt;=$G121)*((CQ$4-$E121+1)/($I121*($I121+1)/2)*$C121))+($J121="custom")*CustomCF!CJ121</f>
        <v>0</v>
      </c>
      <c r="CR121" s="19">
        <f>($J121="Bell Curve")*(_xlfn.NORM.DIST(AND(CR$4&gt;=$E121,CR$4&lt;=$G121)*(CR$4-$E121+1),$I121/2,$L121,TRUE)-_xlfn.NORM.DIST(AND(CR$4&gt;=$E121,CR$4&lt;=$G121)*(CQ$4-$E121+1),$I121/2,$L121,TRUE))/(1-2*_xlfn.NORM.DIST(0,$I121/2,$L121,TRUE))*$C121+($J121="Steady Growth")*(AND(CR$4&gt;=$E121,CR$4&lt;=$G121)*((CR$4-$E121+1)/($I121*($I121+1)/2)*$C121))+($J121="custom")*CustomCF!CK121</f>
        <v>0</v>
      </c>
      <c r="CS121" s="19">
        <f>($J121="Bell Curve")*(_xlfn.NORM.DIST(AND(CS$4&gt;=$E121,CS$4&lt;=$G121)*(CS$4-$E121+1),$I121/2,$L121,TRUE)-_xlfn.NORM.DIST(AND(CS$4&gt;=$E121,CS$4&lt;=$G121)*(CR$4-$E121+1),$I121/2,$L121,TRUE))/(1-2*_xlfn.NORM.DIST(0,$I121/2,$L121,TRUE))*$C121+($J121="Steady Growth")*(AND(CS$4&gt;=$E121,CS$4&lt;=$G121)*((CS$4-$E121+1)/($I121*($I121+1)/2)*$C121))+($J121="custom")*CustomCF!CL121</f>
        <v>0</v>
      </c>
      <c r="CT121" s="19">
        <f>($J121="Bell Curve")*(_xlfn.NORM.DIST(AND(CT$4&gt;=$E121,CT$4&lt;=$G121)*(CT$4-$E121+1),$I121/2,$L121,TRUE)-_xlfn.NORM.DIST(AND(CT$4&gt;=$E121,CT$4&lt;=$G121)*(CS$4-$E121+1),$I121/2,$L121,TRUE))/(1-2*_xlfn.NORM.DIST(0,$I121/2,$L121,TRUE))*$C121+($J121="Steady Growth")*(AND(CT$4&gt;=$E121,CT$4&lt;=$G121)*((CT$4-$E121+1)/($I121*($I121+1)/2)*$C121))+($J121="custom")*CustomCF!CM121</f>
        <v>0</v>
      </c>
      <c r="CU121" s="19">
        <f>($J121="Bell Curve")*(_xlfn.NORM.DIST(AND(CU$4&gt;=$E121,CU$4&lt;=$G121)*(CU$4-$E121+1),$I121/2,$L121,TRUE)-_xlfn.NORM.DIST(AND(CU$4&gt;=$E121,CU$4&lt;=$G121)*(CT$4-$E121+1),$I121/2,$L121,TRUE))/(1-2*_xlfn.NORM.DIST(0,$I121/2,$L121,TRUE))*$C121+($J121="Steady Growth")*(AND(CU$4&gt;=$E121,CU$4&lt;=$G121)*((CU$4-$E121+1)/($I121*($I121+1)/2)*$C121))+($J121="custom")*CustomCF!CN121</f>
        <v>0</v>
      </c>
      <c r="CV121" s="19">
        <f>($J121="Bell Curve")*(_xlfn.NORM.DIST(AND(CV$4&gt;=$E121,CV$4&lt;=$G121)*(CV$4-$E121+1),$I121/2,$L121,TRUE)-_xlfn.NORM.DIST(AND(CV$4&gt;=$E121,CV$4&lt;=$G121)*(CU$4-$E121+1),$I121/2,$L121,TRUE))/(1-2*_xlfn.NORM.DIST(0,$I121/2,$L121,TRUE))*$C121+($J121="Steady Growth")*(AND(CV$4&gt;=$E121,CV$4&lt;=$G121)*((CV$4-$E121+1)/($I121*($I121+1)/2)*$C121))+($J121="custom")*CustomCF!CO121</f>
        <v>0</v>
      </c>
      <c r="CW121" s="19">
        <f>($J121="Bell Curve")*(_xlfn.NORM.DIST(AND(CW$4&gt;=$E121,CW$4&lt;=$G121)*(CW$4-$E121+1),$I121/2,$L121,TRUE)-_xlfn.NORM.DIST(AND(CW$4&gt;=$E121,CW$4&lt;=$G121)*(CV$4-$E121+1),$I121/2,$L121,TRUE))/(1-2*_xlfn.NORM.DIST(0,$I121/2,$L121,TRUE))*$C121+($J121="Steady Growth")*(AND(CW$4&gt;=$E121,CW$4&lt;=$G121)*((CW$4-$E121+1)/($I121*($I121+1)/2)*$C121))+($J121="custom")*CustomCF!CP121</f>
        <v>0</v>
      </c>
      <c r="CX121" s="19">
        <f>($J121="Bell Curve")*(_xlfn.NORM.DIST(AND(CX$4&gt;=$E121,CX$4&lt;=$G121)*(CX$4-$E121+1),$I121/2,$L121,TRUE)-_xlfn.NORM.DIST(AND(CX$4&gt;=$E121,CX$4&lt;=$G121)*(CW$4-$E121+1),$I121/2,$L121,TRUE))/(1-2*_xlfn.NORM.DIST(0,$I121/2,$L121,TRUE))*$C121+($J121="Steady Growth")*(AND(CX$4&gt;=$E121,CX$4&lt;=$G121)*((CX$4-$E121+1)/($I121*($I121+1)/2)*$C121))+($J121="custom")*CustomCF!CQ121</f>
        <v>0</v>
      </c>
      <c r="CY121" s="19">
        <f>($J121="Bell Curve")*(_xlfn.NORM.DIST(AND(CY$4&gt;=$E121,CY$4&lt;=$G121)*(CY$4-$E121+1),$I121/2,$L121,TRUE)-_xlfn.NORM.DIST(AND(CY$4&gt;=$E121,CY$4&lt;=$G121)*(CX$4-$E121+1),$I121/2,$L121,TRUE))/(1-2*_xlfn.NORM.DIST(0,$I121/2,$L121,TRUE))*$C121+($J121="Steady Growth")*(AND(CY$4&gt;=$E121,CY$4&lt;=$G121)*((CY$4-$E121+1)/($I121*($I121+1)/2)*$C121))+($J121="custom")*CustomCF!CR121</f>
        <v>0</v>
      </c>
      <c r="CZ121" s="19">
        <f>($J121="Bell Curve")*(_xlfn.NORM.DIST(AND(CZ$4&gt;=$E121,CZ$4&lt;=$G121)*(CZ$4-$E121+1),$I121/2,$L121,TRUE)-_xlfn.NORM.DIST(AND(CZ$4&gt;=$E121,CZ$4&lt;=$G121)*(CY$4-$E121+1),$I121/2,$L121,TRUE))/(1-2*_xlfn.NORM.DIST(0,$I121/2,$L121,TRUE))*$C121+($J121="Steady Growth")*(AND(CZ$4&gt;=$E121,CZ$4&lt;=$G121)*((CZ$4-$E121+1)/($I121*($I121+1)/2)*$C121))+($J121="custom")*CustomCF!CS121</f>
        <v>0</v>
      </c>
      <c r="DA121" s="19">
        <f>($J121="Bell Curve")*(_xlfn.NORM.DIST(AND(DA$4&gt;=$E121,DA$4&lt;=$G121)*(DA$4-$E121+1),$I121/2,$L121,TRUE)-_xlfn.NORM.DIST(AND(DA$4&gt;=$E121,DA$4&lt;=$G121)*(CZ$4-$E121+1),$I121/2,$L121,TRUE))/(1-2*_xlfn.NORM.DIST(0,$I121/2,$L121,TRUE))*$C121+($J121="Steady Growth")*(AND(DA$4&gt;=$E121,DA$4&lt;=$G121)*((DA$4-$E121+1)/($I121*($I121+1)/2)*$C121))+($J121="custom")*CustomCF!CT121</f>
        <v>0</v>
      </c>
      <c r="DB121" s="19">
        <f>($J121="Bell Curve")*(_xlfn.NORM.DIST(AND(DB$4&gt;=$E121,DB$4&lt;=$G121)*(DB$4-$E121+1),$I121/2,$L121,TRUE)-_xlfn.NORM.DIST(AND(DB$4&gt;=$E121,DB$4&lt;=$G121)*(DA$4-$E121+1),$I121/2,$L121,TRUE))/(1-2*_xlfn.NORM.DIST(0,$I121/2,$L121,TRUE))*$C121+($J121="Steady Growth")*(AND(DB$4&gt;=$E121,DB$4&lt;=$G121)*((DB$4-$E121+1)/($I121*($I121+1)/2)*$C121))+($J121="custom")*CustomCF!CU121</f>
        <v>0</v>
      </c>
      <c r="DC121" s="19">
        <f>($J121="Bell Curve")*(_xlfn.NORM.DIST(AND(DC$4&gt;=$E121,DC$4&lt;=$G121)*(DC$4-$E121+1),$I121/2,$L121,TRUE)-_xlfn.NORM.DIST(AND(DC$4&gt;=$E121,DC$4&lt;=$G121)*(DB$4-$E121+1),$I121/2,$L121,TRUE))/(1-2*_xlfn.NORM.DIST(0,$I121/2,$L121,TRUE))*$C121+($J121="Steady Growth")*(AND(DC$4&gt;=$E121,DC$4&lt;=$G121)*((DC$4-$E121+1)/($I121*($I121+1)/2)*$C121))+($J121="custom")*CustomCF!CV121</f>
        <v>0</v>
      </c>
      <c r="DD121" s="19">
        <f>($J121="Bell Curve")*(_xlfn.NORM.DIST(AND(DD$4&gt;=$E121,DD$4&lt;=$G121)*(DD$4-$E121+1),$I121/2,$L121,TRUE)-_xlfn.NORM.DIST(AND(DD$4&gt;=$E121,DD$4&lt;=$G121)*(DC$4-$E121+1),$I121/2,$L121,TRUE))/(1-2*_xlfn.NORM.DIST(0,$I121/2,$L121,TRUE))*$C121+($J121="Steady Growth")*(AND(DD$4&gt;=$E121,DD$4&lt;=$G121)*((DD$4-$E121+1)/($I121*($I121+1)/2)*$C121))+($J121="custom")*CustomCF!CW121</f>
        <v>0</v>
      </c>
      <c r="DE121" s="19">
        <f>($J121="Bell Curve")*(_xlfn.NORM.DIST(AND(DE$4&gt;=$E121,DE$4&lt;=$G121)*(DE$4-$E121+1),$I121/2,$L121,TRUE)-_xlfn.NORM.DIST(AND(DE$4&gt;=$E121,DE$4&lt;=$G121)*(DD$4-$E121+1),$I121/2,$L121,TRUE))/(1-2*_xlfn.NORM.DIST(0,$I121/2,$L121,TRUE))*$C121+($J121="Steady Growth")*(AND(DE$4&gt;=$E121,DE$4&lt;=$G121)*((DE$4-$E121+1)/($I121*($I121+1)/2)*$C121))+($J121="custom")*CustomCF!CX121</f>
        <v>0</v>
      </c>
      <c r="DF121" s="19">
        <f>($J121="Bell Curve")*(_xlfn.NORM.DIST(AND(DF$4&gt;=$E121,DF$4&lt;=$G121)*(DF$4-$E121+1),$I121/2,$L121,TRUE)-_xlfn.NORM.DIST(AND(DF$4&gt;=$E121,DF$4&lt;=$G121)*(DE$4-$E121+1),$I121/2,$L121,TRUE))/(1-2*_xlfn.NORM.DIST(0,$I121/2,$L121,TRUE))*$C121+($J121="Steady Growth")*(AND(DF$4&gt;=$E121,DF$4&lt;=$G121)*((DF$4-$E121+1)/($I121*($I121+1)/2)*$C121))+($J121="custom")*CustomCF!CY121</f>
        <v>0</v>
      </c>
      <c r="DG121" s="19">
        <f>($J121="Bell Curve")*(_xlfn.NORM.DIST(AND(DG$4&gt;=$E121,DG$4&lt;=$G121)*(DG$4-$E121+1),$I121/2,$L121,TRUE)-_xlfn.NORM.DIST(AND(DG$4&gt;=$E121,DG$4&lt;=$G121)*(DF$4-$E121+1),$I121/2,$L121,TRUE))/(1-2*_xlfn.NORM.DIST(0,$I121/2,$L121,TRUE))*$C121+($J121="Steady Growth")*(AND(DG$4&gt;=$E121,DG$4&lt;=$G121)*((DG$4-$E121+1)/($I121*($I121+1)/2)*$C121))+($J121="custom")*CustomCF!CZ121</f>
        <v>0</v>
      </c>
      <c r="DH121" s="19">
        <f>($J121="Bell Curve")*(_xlfn.NORM.DIST(AND(DH$4&gt;=$E121,DH$4&lt;=$G121)*(DH$4-$E121+1),$I121/2,$L121,TRUE)-_xlfn.NORM.DIST(AND(DH$4&gt;=$E121,DH$4&lt;=$G121)*(DG$4-$E121+1),$I121/2,$L121,TRUE))/(1-2*_xlfn.NORM.DIST(0,$I121/2,$L121,TRUE))*$C121+($J121="Steady Growth")*(AND(DH$4&gt;=$E121,DH$4&lt;=$G121)*((DH$4-$E121+1)/($I121*($I121+1)/2)*$C121))+($J121="custom")*CustomCF!DA121</f>
        <v>0</v>
      </c>
      <c r="DI121" s="19">
        <f>($J121="Bell Curve")*(_xlfn.NORM.DIST(AND(DI$4&gt;=$E121,DI$4&lt;=$G121)*(DI$4-$E121+1),$I121/2,$L121,TRUE)-_xlfn.NORM.DIST(AND(DI$4&gt;=$E121,DI$4&lt;=$G121)*(DH$4-$E121+1),$I121/2,$L121,TRUE))/(1-2*_xlfn.NORM.DIST(0,$I121/2,$L121,TRUE))*$C121+($J121="Steady Growth")*(AND(DI$4&gt;=$E121,DI$4&lt;=$G121)*((DI$4-$E121+1)/($I121*($I121+1)/2)*$C121))+($J121="custom")*CustomCF!DB121</f>
        <v>0</v>
      </c>
      <c r="DJ121" s="19">
        <f>($J121="Bell Curve")*(_xlfn.NORM.DIST(AND(DJ$4&gt;=$E121,DJ$4&lt;=$G121)*(DJ$4-$E121+1),$I121/2,$L121,TRUE)-_xlfn.NORM.DIST(AND(DJ$4&gt;=$E121,DJ$4&lt;=$G121)*(DI$4-$E121+1),$I121/2,$L121,TRUE))/(1-2*_xlfn.NORM.DIST(0,$I121/2,$L121,TRUE))*$C121+($J121="Steady Growth")*(AND(DJ$4&gt;=$E121,DJ$4&lt;=$G121)*((DJ$4-$E121+1)/($I121*($I121+1)/2)*$C121))+($J121="custom")*CustomCF!DC121</f>
        <v>0</v>
      </c>
      <c r="DK121" s="19">
        <f>($J121="Bell Curve")*(_xlfn.NORM.DIST(AND(DK$4&gt;=$E121,DK$4&lt;=$G121)*(DK$4-$E121+1),$I121/2,$L121,TRUE)-_xlfn.NORM.DIST(AND(DK$4&gt;=$E121,DK$4&lt;=$G121)*(DJ$4-$E121+1),$I121/2,$L121,TRUE))/(1-2*_xlfn.NORM.DIST(0,$I121/2,$L121,TRUE))*$C121+($J121="Steady Growth")*(AND(DK$4&gt;=$E121,DK$4&lt;=$G121)*((DK$4-$E121+1)/($I121*($I121+1)/2)*$C121))+($J121="custom")*CustomCF!DD121</f>
        <v>0</v>
      </c>
      <c r="DL121" s="19">
        <f>($J121="Bell Curve")*(_xlfn.NORM.DIST(AND(DL$4&gt;=$E121,DL$4&lt;=$G121)*(DL$4-$E121+1),$I121/2,$L121,TRUE)-_xlfn.NORM.DIST(AND(DL$4&gt;=$E121,DL$4&lt;=$G121)*(DK$4-$E121+1),$I121/2,$L121,TRUE))/(1-2*_xlfn.NORM.DIST(0,$I121/2,$L121,TRUE))*$C121+($J121="Steady Growth")*(AND(DL$4&gt;=$E121,DL$4&lt;=$G121)*((DL$4-$E121+1)/($I121*($I121+1)/2)*$C121))+($J121="custom")*CustomCF!DE121</f>
        <v>0</v>
      </c>
      <c r="DM121" s="19">
        <f>($J121="Bell Curve")*(_xlfn.NORM.DIST(AND(DM$4&gt;=$E121,DM$4&lt;=$G121)*(DM$4-$E121+1),$I121/2,$L121,TRUE)-_xlfn.NORM.DIST(AND(DM$4&gt;=$E121,DM$4&lt;=$G121)*(DL$4-$E121+1),$I121/2,$L121,TRUE))/(1-2*_xlfn.NORM.DIST(0,$I121/2,$L121,TRUE))*$C121+($J121="Steady Growth")*(AND(DM$4&gt;=$E121,DM$4&lt;=$G121)*((DM$4-$E121+1)/($I121*($I121+1)/2)*$C121))+($J121="custom")*CustomCF!DF121</f>
        <v>0</v>
      </c>
      <c r="DN121" s="19">
        <f>($J121="Bell Curve")*(_xlfn.NORM.DIST(AND(DN$4&gt;=$E121,DN$4&lt;=$G121)*(DN$4-$E121+1),$I121/2,$L121,TRUE)-_xlfn.NORM.DIST(AND(DN$4&gt;=$E121,DN$4&lt;=$G121)*(DM$4-$E121+1),$I121/2,$L121,TRUE))/(1-2*_xlfn.NORM.DIST(0,$I121/2,$L121,TRUE))*$C121+($J121="Steady Growth")*(AND(DN$4&gt;=$E121,DN$4&lt;=$G121)*((DN$4-$E121+1)/($I121*($I121+1)/2)*$C121))+($J121="custom")*CustomCF!DG121</f>
        <v>0</v>
      </c>
      <c r="DO121" s="19">
        <f>($J121="Bell Curve")*(_xlfn.NORM.DIST(AND(DO$4&gt;=$E121,DO$4&lt;=$G121)*(DO$4-$E121+1),$I121/2,$L121,TRUE)-_xlfn.NORM.DIST(AND(DO$4&gt;=$E121,DO$4&lt;=$G121)*(DN$4-$E121+1),$I121/2,$L121,TRUE))/(1-2*_xlfn.NORM.DIST(0,$I121/2,$L121,TRUE))*$C121+($J121="Steady Growth")*(AND(DO$4&gt;=$E121,DO$4&lt;=$G121)*((DO$4-$E121+1)/($I121*($I121+1)/2)*$C121))+($J121="custom")*CustomCF!DH121</f>
        <v>0</v>
      </c>
      <c r="DP121" s="19">
        <f>($J121="Bell Curve")*(_xlfn.NORM.DIST(AND(DP$4&gt;=$E121,DP$4&lt;=$G121)*(DP$4-$E121+1),$I121/2,$L121,TRUE)-_xlfn.NORM.DIST(AND(DP$4&gt;=$E121,DP$4&lt;=$G121)*(DO$4-$E121+1),$I121/2,$L121,TRUE))/(1-2*_xlfn.NORM.DIST(0,$I121/2,$L121,TRUE))*$C121+($J121="Steady Growth")*(AND(DP$4&gt;=$E121,DP$4&lt;=$G121)*((DP$4-$E121+1)/($I121*($I121+1)/2)*$C121))+($J121="custom")*CustomCF!DI121</f>
        <v>0</v>
      </c>
      <c r="DQ121" s="19">
        <f>($J121="Bell Curve")*(_xlfn.NORM.DIST(AND(DQ$4&gt;=$E121,DQ$4&lt;=$G121)*(DQ$4-$E121+1),$I121/2,$L121,TRUE)-_xlfn.NORM.DIST(AND(DQ$4&gt;=$E121,DQ$4&lt;=$G121)*(DP$4-$E121+1),$I121/2,$L121,TRUE))/(1-2*_xlfn.NORM.DIST(0,$I121/2,$L121,TRUE))*$C121+($J121="Steady Growth")*(AND(DQ$4&gt;=$E121,DQ$4&lt;=$G121)*((DQ$4-$E121+1)/($I121*($I121+1)/2)*$C121))+($J121="custom")*CustomCF!DJ121</f>
        <v>0</v>
      </c>
      <c r="DR121" s="19">
        <f>($J121="Bell Curve")*(_xlfn.NORM.DIST(AND(DR$4&gt;=$E121,DR$4&lt;=$G121)*(DR$4-$E121+1),$I121/2,$L121,TRUE)-_xlfn.NORM.DIST(AND(DR$4&gt;=$E121,DR$4&lt;=$G121)*(DQ$4-$E121+1),$I121/2,$L121,TRUE))/(1-2*_xlfn.NORM.DIST(0,$I121/2,$L121,TRUE))*$C121+($J121="Steady Growth")*(AND(DR$4&gt;=$E121,DR$4&lt;=$G121)*((DR$4-$E121+1)/($I121*($I121+1)/2)*$C121))+($J121="custom")*CustomCF!DK121</f>
        <v>0</v>
      </c>
      <c r="DS121" s="19">
        <f>($J121="Bell Curve")*(_xlfn.NORM.DIST(AND(DS$4&gt;=$E121,DS$4&lt;=$G121)*(DS$4-$E121+1),$I121/2,$L121,TRUE)-_xlfn.NORM.DIST(AND(DS$4&gt;=$E121,DS$4&lt;=$G121)*(DR$4-$E121+1),$I121/2,$L121,TRUE))/(1-2*_xlfn.NORM.DIST(0,$I121/2,$L121,TRUE))*$C121+($J121="Steady Growth")*(AND(DS$4&gt;=$E121,DS$4&lt;=$G121)*((DS$4-$E121+1)/($I121*($I121+1)/2)*$C121))+($J121="custom")*CustomCF!DL121</f>
        <v>0</v>
      </c>
      <c r="DT121" s="19">
        <f>($J121="Bell Curve")*(_xlfn.NORM.DIST(AND(DT$4&gt;=$E121,DT$4&lt;=$G121)*(DT$4-$E121+1),$I121/2,$L121,TRUE)-_xlfn.NORM.DIST(AND(DT$4&gt;=$E121,DT$4&lt;=$G121)*(DS$4-$E121+1),$I121/2,$L121,TRUE))/(1-2*_xlfn.NORM.DIST(0,$I121/2,$L121,TRUE))*$C121+($J121="Steady Growth")*(AND(DT$4&gt;=$E121,DT$4&lt;=$G121)*((DT$4-$E121+1)/($I121*($I121+1)/2)*$C121))+($J121="custom")*CustomCF!DM121</f>
        <v>0</v>
      </c>
      <c r="DU121" s="19">
        <f>($J121="Bell Curve")*(_xlfn.NORM.DIST(AND(DU$4&gt;=$E121,DU$4&lt;=$G121)*(DU$4-$E121+1),$I121/2,$L121,TRUE)-_xlfn.NORM.DIST(AND(DU$4&gt;=$E121,DU$4&lt;=$G121)*(DT$4-$E121+1),$I121/2,$L121,TRUE))/(1-2*_xlfn.NORM.DIST(0,$I121/2,$L121,TRUE))*$C121+($J121="Steady Growth")*(AND(DU$4&gt;=$E121,DU$4&lt;=$G121)*((DU$4-$E121+1)/($I121*($I121+1)/2)*$C121))+($J121="custom")*CustomCF!DN121</f>
        <v>0</v>
      </c>
      <c r="DV121" s="19">
        <f>($J121="Bell Curve")*(_xlfn.NORM.DIST(AND(DV$4&gt;=$E121,DV$4&lt;=$G121)*(DV$4-$E121+1),$I121/2,$L121,TRUE)-_xlfn.NORM.DIST(AND(DV$4&gt;=$E121,DV$4&lt;=$G121)*(DU$4-$E121+1),$I121/2,$L121,TRUE))/(1-2*_xlfn.NORM.DIST(0,$I121/2,$L121,TRUE))*$C121+($J121="Steady Growth")*(AND(DV$4&gt;=$E121,DV$4&lt;=$G121)*((DV$4-$E121+1)/($I121*($I121+1)/2)*$C121))+($J121="custom")*CustomCF!DO121</f>
        <v>0</v>
      </c>
      <c r="DW121" s="19">
        <f>($J121="Bell Curve")*(_xlfn.NORM.DIST(AND(DW$4&gt;=$E121,DW$4&lt;=$G121)*(DW$4-$E121+1),$I121/2,$L121,TRUE)-_xlfn.NORM.DIST(AND(DW$4&gt;=$E121,DW$4&lt;=$G121)*(DV$4-$E121+1),$I121/2,$L121,TRUE))/(1-2*_xlfn.NORM.DIST(0,$I121/2,$L121,TRUE))*$C121+($J121="Steady Growth")*(AND(DW$4&gt;=$E121,DW$4&lt;=$G121)*((DW$4-$E121+1)/($I121*($I121+1)/2)*$C121))+($J121="custom")*CustomCF!DP121</f>
        <v>0</v>
      </c>
      <c r="DX121" s="19">
        <f>($J121="Bell Curve")*(_xlfn.NORM.DIST(AND(DX$4&gt;=$E121,DX$4&lt;=$G121)*(DX$4-$E121+1),$I121/2,$L121,TRUE)-_xlfn.NORM.DIST(AND(DX$4&gt;=$E121,DX$4&lt;=$G121)*(DW$4-$E121+1),$I121/2,$L121,TRUE))/(1-2*_xlfn.NORM.DIST(0,$I121/2,$L121,TRUE))*$C121+($J121="Steady Growth")*(AND(DX$4&gt;=$E121,DX$4&lt;=$G121)*((DX$4-$E121+1)/($I121*($I121+1)/2)*$C121))+($J121="custom")*CustomCF!DQ121</f>
        <v>0</v>
      </c>
      <c r="DY121" s="19">
        <f>($J121="Bell Curve")*(_xlfn.NORM.DIST(AND(DY$4&gt;=$E121,DY$4&lt;=$G121)*(DY$4-$E121+1),$I121/2,$L121,TRUE)-_xlfn.NORM.DIST(AND(DY$4&gt;=$E121,DY$4&lt;=$G121)*(DX$4-$E121+1),$I121/2,$L121,TRUE))/(1-2*_xlfn.NORM.DIST(0,$I121/2,$L121,TRUE))*$C121+($J121="Steady Growth")*(AND(DY$4&gt;=$E121,DY$4&lt;=$G121)*((DY$4-$E121+1)/($I121*($I121+1)/2)*$C121))+($J121="custom")*CustomCF!DR121</f>
        <v>0</v>
      </c>
      <c r="DZ121" s="19">
        <f>($J121="Bell Curve")*(_xlfn.NORM.DIST(AND(DZ$4&gt;=$E121,DZ$4&lt;=$G121)*(DZ$4-$E121+1),$I121/2,$L121,TRUE)-_xlfn.NORM.DIST(AND(DZ$4&gt;=$E121,DZ$4&lt;=$G121)*(DY$4-$E121+1),$I121/2,$L121,TRUE))/(1-2*_xlfn.NORM.DIST(0,$I121/2,$L121,TRUE))*$C121+($J121="Steady Growth")*(AND(DZ$4&gt;=$E121,DZ$4&lt;=$G121)*((DZ$4-$E121+1)/($I121*($I121+1)/2)*$C121))+($J121="custom")*CustomCF!DS121</f>
        <v>0</v>
      </c>
      <c r="EA121" s="19">
        <f>($J121="Bell Curve")*(_xlfn.NORM.DIST(AND(EA$4&gt;=$E121,EA$4&lt;=$G121)*(EA$4-$E121+1),$I121/2,$L121,TRUE)-_xlfn.NORM.DIST(AND(EA$4&gt;=$E121,EA$4&lt;=$G121)*(DZ$4-$E121+1),$I121/2,$L121,TRUE))/(1-2*_xlfn.NORM.DIST(0,$I121/2,$L121,TRUE))*$C121+($J121="Steady Growth")*(AND(EA$4&gt;=$E121,EA$4&lt;=$G121)*((EA$4-$E121+1)/($I121*($I121+1)/2)*$C121))+($J121="custom")*CustomCF!DT121</f>
        <v>0</v>
      </c>
      <c r="EB121" s="19">
        <f>($J121="Bell Curve")*(_xlfn.NORM.DIST(AND(EB$4&gt;=$E121,EB$4&lt;=$G121)*(EB$4-$E121+1),$I121/2,$L121,TRUE)-_xlfn.NORM.DIST(AND(EB$4&gt;=$E121,EB$4&lt;=$G121)*(EA$4-$E121+1),$I121/2,$L121,TRUE))/(1-2*_xlfn.NORM.DIST(0,$I121/2,$L121,TRUE))*$C121+($J121="Steady Growth")*(AND(EB$4&gt;=$E121,EB$4&lt;=$G121)*((EB$4-$E121+1)/($I121*($I121+1)/2)*$C121))+($J121="custom")*CustomCF!DU121</f>
        <v>0</v>
      </c>
      <c r="EC121" s="19">
        <f>($J121="Bell Curve")*(_xlfn.NORM.DIST(AND(EC$4&gt;=$E121,EC$4&lt;=$G121)*(EC$4-$E121+1),$I121/2,$L121,TRUE)-_xlfn.NORM.DIST(AND(EC$4&gt;=$E121,EC$4&lt;=$G121)*(EB$4-$E121+1),$I121/2,$L121,TRUE))/(1-2*_xlfn.NORM.DIST(0,$I121/2,$L121,TRUE))*$C121+($J121="Steady Growth")*(AND(EC$4&gt;=$E121,EC$4&lt;=$G121)*((EC$4-$E121+1)/($I121*($I121+1)/2)*$C121))+($J121="custom")*CustomCF!DV121</f>
        <v>0</v>
      </c>
      <c r="ED121" s="19">
        <f>($J121="Bell Curve")*(_xlfn.NORM.DIST(AND(ED$4&gt;=$E121,ED$4&lt;=$G121)*(ED$4-$E121+1),$I121/2,$L121,TRUE)-_xlfn.NORM.DIST(AND(ED$4&gt;=$E121,ED$4&lt;=$G121)*(EC$4-$E121+1),$I121/2,$L121,TRUE))/(1-2*_xlfn.NORM.DIST(0,$I121/2,$L121,TRUE))*$C121+($J121="Steady Growth")*(AND(ED$4&gt;=$E121,ED$4&lt;=$G121)*((ED$4-$E121+1)/($I121*($I121+1)/2)*$C121))+($J121="custom")*CustomCF!DW121</f>
        <v>0</v>
      </c>
      <c r="EE121" s="19">
        <f>($J121="Bell Curve")*(_xlfn.NORM.DIST(AND(EE$4&gt;=$E121,EE$4&lt;=$G121)*(EE$4-$E121+1),$I121/2,$L121,TRUE)-_xlfn.NORM.DIST(AND(EE$4&gt;=$E121,EE$4&lt;=$G121)*(ED$4-$E121+1),$I121/2,$L121,TRUE))/(1-2*_xlfn.NORM.DIST(0,$I121/2,$L121,TRUE))*$C121+($J121="Steady Growth")*(AND(EE$4&gt;=$E121,EE$4&lt;=$G121)*((EE$4-$E121+1)/($I121*($I121+1)/2)*$C121))+($J121="custom")*CustomCF!DX121</f>
        <v>0</v>
      </c>
      <c r="EF121" s="121">
        <f>($J121="Bell Curve")*(_xlfn.NORM.DIST(AND(EF$4&gt;=$E121,EF$4&lt;=$G121)*(EF$4-$E121+1),$I121/2,$L121,TRUE)-_xlfn.NORM.DIST(AND(EF$4&gt;=$E121,EF$4&lt;=$G121)*(EE$4-$E121+1),$I121/2,$L121,TRUE))/(1-2*_xlfn.NORM.DIST(0,$I121/2,$L121,TRUE))*$C121+($J121="Steady Growth")*(AND(EF$4&gt;=$E121,EF$4&lt;=$G121)*((EF$4-$E121+1)/($I121*($I121+1)/2)*$C121))+($J121="custom")*CustomCF!DY121</f>
        <v>0</v>
      </c>
    </row>
    <row r="122" spans="2:136" hidden="1" outlineLevel="1" x14ac:dyDescent="0.2">
      <c r="B122" s="103">
        <f>Budget!AA14</f>
        <v>0</v>
      </c>
      <c r="C122" s="19">
        <f>Budget!AB14</f>
        <v>0</v>
      </c>
      <c r="D122" s="19" t="str">
        <f t="shared" si="45"/>
        <v/>
      </c>
      <c r="E122" s="92">
        <v>29</v>
      </c>
      <c r="F122" s="18">
        <f>IF(J122="Custom",CustomCF!E122,INDEX($P$6:$DY$6,MATCH(E122,CF!$P$4:$DY$4,0)))</f>
        <v>46904</v>
      </c>
      <c r="G122" s="301">
        <v>47</v>
      </c>
      <c r="H122" s="18">
        <f>IF(J122="Custom",CustomCF!F122,INDEX($P$6:$EF$6,MATCH(G122,$P$4:$EF$4,0)))</f>
        <v>47452</v>
      </c>
      <c r="I122" s="9">
        <f t="shared" si="40"/>
        <v>19</v>
      </c>
      <c r="J122" s="92" t="s">
        <v>30</v>
      </c>
      <c r="K122" s="92" t="s">
        <v>31</v>
      </c>
      <c r="L122" s="9">
        <f t="shared" si="46"/>
        <v>10000000</v>
      </c>
      <c r="M122" s="106">
        <f t="shared" si="47"/>
        <v>0</v>
      </c>
      <c r="N122" s="112" t="str">
        <f t="shared" si="31"/>
        <v>OK</v>
      </c>
      <c r="O122" s="112"/>
      <c r="P122" s="19">
        <f>($J122="Bell Curve")*(_xlfn.NORM.DIST(AND(P$4&gt;=$E122,P$4&lt;=$G122)*(P$4-$E122+1),$I122/2,$L122,TRUE)-_xlfn.NORM.DIST(AND(P$4&gt;=$E122,P$4&lt;=$G122)*(N$4-$E122+1),$I122/2,$L122,TRUE))/(1-2*_xlfn.NORM.DIST(0,$I122/2,$L122,TRUE))*$C122+($J122="Steady Growth")*(AND(P$4&gt;=$E122,P$4&lt;=$G122)*((P$4-$E122+1)/($I122*($I122+1)/2)*$C122))+($J122="custom")*CustomCF!I122</f>
        <v>0</v>
      </c>
      <c r="Q122" s="19">
        <f>($J122="Bell Curve")*(_xlfn.NORM.DIST(AND(Q$4&gt;=$E122,Q$4&lt;=$G122)*(Q$4-$E122+1),$I122/2,$L122,TRUE)-_xlfn.NORM.DIST(AND(Q$4&gt;=$E122,Q$4&lt;=$G122)*(P$4-$E122+1),$I122/2,$L122,TRUE))/(1-2*_xlfn.NORM.DIST(0,$I122/2,$L122,TRUE))*$C122+($J122="Steady Growth")*(AND(Q$4&gt;=$E122,Q$4&lt;=$G122)*((Q$4-$E122+1)/($I122*($I122+1)/2)*$C122))+($J122="custom")*CustomCF!J122</f>
        <v>0</v>
      </c>
      <c r="R122" s="19">
        <f>($J122="Bell Curve")*(_xlfn.NORM.DIST(AND(R$4&gt;=$E122,R$4&lt;=$G122)*(R$4-$E122+1),$I122/2,$L122,TRUE)-_xlfn.NORM.DIST(AND(R$4&gt;=$E122,R$4&lt;=$G122)*(Q$4-$E122+1),$I122/2,$L122,TRUE))/(1-2*_xlfn.NORM.DIST(0,$I122/2,$L122,TRUE))*$C122+($J122="Steady Growth")*(AND(R$4&gt;=$E122,R$4&lt;=$G122)*((R$4-$E122+1)/($I122*($I122+1)/2)*$C122))+($J122="custom")*CustomCF!K122</f>
        <v>0</v>
      </c>
      <c r="S122" s="19">
        <f>($J122="Bell Curve")*(_xlfn.NORM.DIST(AND(S$4&gt;=$E122,S$4&lt;=$G122)*(S$4-$E122+1),$I122/2,$L122,TRUE)-_xlfn.NORM.DIST(AND(S$4&gt;=$E122,S$4&lt;=$G122)*(R$4-$E122+1),$I122/2,$L122,TRUE))/(1-2*_xlfn.NORM.DIST(0,$I122/2,$L122,TRUE))*$C122+($J122="Steady Growth")*(AND(S$4&gt;=$E122,S$4&lt;=$G122)*((S$4-$E122+1)/($I122*($I122+1)/2)*$C122))+($J122="custom")*CustomCF!L122</f>
        <v>0</v>
      </c>
      <c r="T122" s="19">
        <f>($J122="Bell Curve")*(_xlfn.NORM.DIST(AND(T$4&gt;=$E122,T$4&lt;=$G122)*(T$4-$E122+1),$I122/2,$L122,TRUE)-_xlfn.NORM.DIST(AND(T$4&gt;=$E122,T$4&lt;=$G122)*(S$4-$E122+1),$I122/2,$L122,TRUE))/(1-2*_xlfn.NORM.DIST(0,$I122/2,$L122,TRUE))*$C122+($J122="Steady Growth")*(AND(T$4&gt;=$E122,T$4&lt;=$G122)*((T$4-$E122+1)/($I122*($I122+1)/2)*$C122))+($J122="custom")*CustomCF!M122</f>
        <v>0</v>
      </c>
      <c r="U122" s="19">
        <f>($J122="Bell Curve")*(_xlfn.NORM.DIST(AND(U$4&gt;=$E122,U$4&lt;=$G122)*(U$4-$E122+1),$I122/2,$L122,TRUE)-_xlfn.NORM.DIST(AND(U$4&gt;=$E122,U$4&lt;=$G122)*(T$4-$E122+1),$I122/2,$L122,TRUE))/(1-2*_xlfn.NORM.DIST(0,$I122/2,$L122,TRUE))*$C122+($J122="Steady Growth")*(AND(U$4&gt;=$E122,U$4&lt;=$G122)*((U$4-$E122+1)/($I122*($I122+1)/2)*$C122))+($J122="custom")*CustomCF!N122</f>
        <v>0</v>
      </c>
      <c r="V122" s="19">
        <f>($J122="Bell Curve")*(_xlfn.NORM.DIST(AND(V$4&gt;=$E122,V$4&lt;=$G122)*(V$4-$E122+1),$I122/2,$L122,TRUE)-_xlfn.NORM.DIST(AND(V$4&gt;=$E122,V$4&lt;=$G122)*(U$4-$E122+1),$I122/2,$L122,TRUE))/(1-2*_xlfn.NORM.DIST(0,$I122/2,$L122,TRUE))*$C122+($J122="Steady Growth")*(AND(V$4&gt;=$E122,V$4&lt;=$G122)*((V$4-$E122+1)/($I122*($I122+1)/2)*$C122))+($J122="custom")*CustomCF!O122</f>
        <v>0</v>
      </c>
      <c r="W122" s="19">
        <f>($J122="Bell Curve")*(_xlfn.NORM.DIST(AND(W$4&gt;=$E122,W$4&lt;=$G122)*(W$4-$E122+1),$I122/2,$L122,TRUE)-_xlfn.NORM.DIST(AND(W$4&gt;=$E122,W$4&lt;=$G122)*(V$4-$E122+1),$I122/2,$L122,TRUE))/(1-2*_xlfn.NORM.DIST(0,$I122/2,$L122,TRUE))*$C122+($J122="Steady Growth")*(AND(W$4&gt;=$E122,W$4&lt;=$G122)*((W$4-$E122+1)/($I122*($I122+1)/2)*$C122))+($J122="custom")*CustomCF!P122</f>
        <v>0</v>
      </c>
      <c r="X122" s="19">
        <f>($J122="Bell Curve")*(_xlfn.NORM.DIST(AND(X$4&gt;=$E122,X$4&lt;=$G122)*(X$4-$E122+1),$I122/2,$L122,TRUE)-_xlfn.NORM.DIST(AND(X$4&gt;=$E122,X$4&lt;=$G122)*(W$4-$E122+1),$I122/2,$L122,TRUE))/(1-2*_xlfn.NORM.DIST(0,$I122/2,$L122,TRUE))*$C122+($J122="Steady Growth")*(AND(X$4&gt;=$E122,X$4&lt;=$G122)*((X$4-$E122+1)/($I122*($I122+1)/2)*$C122))+($J122="custom")*CustomCF!Q122</f>
        <v>0</v>
      </c>
      <c r="Y122" s="19">
        <f>($J122="Bell Curve")*(_xlfn.NORM.DIST(AND(Y$4&gt;=$E122,Y$4&lt;=$G122)*(Y$4-$E122+1),$I122/2,$L122,TRUE)-_xlfn.NORM.DIST(AND(Y$4&gt;=$E122,Y$4&lt;=$G122)*(X$4-$E122+1),$I122/2,$L122,TRUE))/(1-2*_xlfn.NORM.DIST(0,$I122/2,$L122,TRUE))*$C122+($J122="Steady Growth")*(AND(Y$4&gt;=$E122,Y$4&lt;=$G122)*((Y$4-$E122+1)/($I122*($I122+1)/2)*$C122))+($J122="custom")*CustomCF!R122</f>
        <v>0</v>
      </c>
      <c r="Z122" s="19">
        <f>($J122="Bell Curve")*(_xlfn.NORM.DIST(AND(Z$4&gt;=$E122,Z$4&lt;=$G122)*(Z$4-$E122+1),$I122/2,$L122,TRUE)-_xlfn.NORM.DIST(AND(Z$4&gt;=$E122,Z$4&lt;=$G122)*(Y$4-$E122+1),$I122/2,$L122,TRUE))/(1-2*_xlfn.NORM.DIST(0,$I122/2,$L122,TRUE))*$C122+($J122="Steady Growth")*(AND(Z$4&gt;=$E122,Z$4&lt;=$G122)*((Z$4-$E122+1)/($I122*($I122+1)/2)*$C122))+($J122="custom")*CustomCF!S122</f>
        <v>0</v>
      </c>
      <c r="AA122" s="19">
        <f>($J122="Bell Curve")*(_xlfn.NORM.DIST(AND(AA$4&gt;=$E122,AA$4&lt;=$G122)*(AA$4-$E122+1),$I122/2,$L122,TRUE)-_xlfn.NORM.DIST(AND(AA$4&gt;=$E122,AA$4&lt;=$G122)*(Z$4-$E122+1),$I122/2,$L122,TRUE))/(1-2*_xlfn.NORM.DIST(0,$I122/2,$L122,TRUE))*$C122+($J122="Steady Growth")*(AND(AA$4&gt;=$E122,AA$4&lt;=$G122)*((AA$4-$E122+1)/($I122*($I122+1)/2)*$C122))+($J122="custom")*CustomCF!T122</f>
        <v>0</v>
      </c>
      <c r="AB122" s="19">
        <f>($J122="Bell Curve")*(_xlfn.NORM.DIST(AND(AB$4&gt;=$E122,AB$4&lt;=$G122)*(AB$4-$E122+1),$I122/2,$L122,TRUE)-_xlfn.NORM.DIST(AND(AB$4&gt;=$E122,AB$4&lt;=$G122)*(AA$4-$E122+1),$I122/2,$L122,TRUE))/(1-2*_xlfn.NORM.DIST(0,$I122/2,$L122,TRUE))*$C122+($J122="Steady Growth")*(AND(AB$4&gt;=$E122,AB$4&lt;=$G122)*((AB$4-$E122+1)/($I122*($I122+1)/2)*$C122))+($J122="custom")*CustomCF!U122</f>
        <v>0</v>
      </c>
      <c r="AC122" s="19">
        <f>($J122="Bell Curve")*(_xlfn.NORM.DIST(AND(AC$4&gt;=$E122,AC$4&lt;=$G122)*(AC$4-$E122+1),$I122/2,$L122,TRUE)-_xlfn.NORM.DIST(AND(AC$4&gt;=$E122,AC$4&lt;=$G122)*(AB$4-$E122+1),$I122/2,$L122,TRUE))/(1-2*_xlfn.NORM.DIST(0,$I122/2,$L122,TRUE))*$C122+($J122="Steady Growth")*(AND(AC$4&gt;=$E122,AC$4&lt;=$G122)*((AC$4-$E122+1)/($I122*($I122+1)/2)*$C122))+($J122="custom")*CustomCF!V122</f>
        <v>0</v>
      </c>
      <c r="AD122" s="19">
        <f>($J122="Bell Curve")*(_xlfn.NORM.DIST(AND(AD$4&gt;=$E122,AD$4&lt;=$G122)*(AD$4-$E122+1),$I122/2,$L122,TRUE)-_xlfn.NORM.DIST(AND(AD$4&gt;=$E122,AD$4&lt;=$G122)*(AC$4-$E122+1),$I122/2,$L122,TRUE))/(1-2*_xlfn.NORM.DIST(0,$I122/2,$L122,TRUE))*$C122+($J122="Steady Growth")*(AND(AD$4&gt;=$E122,AD$4&lt;=$G122)*((AD$4-$E122+1)/($I122*($I122+1)/2)*$C122))+($J122="custom")*CustomCF!W122</f>
        <v>0</v>
      </c>
      <c r="AE122" s="19">
        <f>($J122="Bell Curve")*(_xlfn.NORM.DIST(AND(AE$4&gt;=$E122,AE$4&lt;=$G122)*(AE$4-$E122+1),$I122/2,$L122,TRUE)-_xlfn.NORM.DIST(AND(AE$4&gt;=$E122,AE$4&lt;=$G122)*(AD$4-$E122+1),$I122/2,$L122,TRUE))/(1-2*_xlfn.NORM.DIST(0,$I122/2,$L122,TRUE))*$C122+($J122="Steady Growth")*(AND(AE$4&gt;=$E122,AE$4&lt;=$G122)*((AE$4-$E122+1)/($I122*($I122+1)/2)*$C122))+($J122="custom")*CustomCF!X122</f>
        <v>0</v>
      </c>
      <c r="AF122" s="19">
        <f>($J122="Bell Curve")*(_xlfn.NORM.DIST(AND(AF$4&gt;=$E122,AF$4&lt;=$G122)*(AF$4-$E122+1),$I122/2,$L122,TRUE)-_xlfn.NORM.DIST(AND(AF$4&gt;=$E122,AF$4&lt;=$G122)*(AE$4-$E122+1),$I122/2,$L122,TRUE))/(1-2*_xlfn.NORM.DIST(0,$I122/2,$L122,TRUE))*$C122+($J122="Steady Growth")*(AND(AF$4&gt;=$E122,AF$4&lt;=$G122)*((AF$4-$E122+1)/($I122*($I122+1)/2)*$C122))+($J122="custom")*CustomCF!Y122</f>
        <v>0</v>
      </c>
      <c r="AG122" s="19">
        <f>($J122="Bell Curve")*(_xlfn.NORM.DIST(AND(AG$4&gt;=$E122,AG$4&lt;=$G122)*(AG$4-$E122+1),$I122/2,$L122,TRUE)-_xlfn.NORM.DIST(AND(AG$4&gt;=$E122,AG$4&lt;=$G122)*(AF$4-$E122+1),$I122/2,$L122,TRUE))/(1-2*_xlfn.NORM.DIST(0,$I122/2,$L122,TRUE))*$C122+($J122="Steady Growth")*(AND(AG$4&gt;=$E122,AG$4&lt;=$G122)*((AG$4-$E122+1)/($I122*($I122+1)/2)*$C122))+($J122="custom")*CustomCF!Z122</f>
        <v>0</v>
      </c>
      <c r="AH122" s="19">
        <f>($J122="Bell Curve")*(_xlfn.NORM.DIST(AND(AH$4&gt;=$E122,AH$4&lt;=$G122)*(AH$4-$E122+1),$I122/2,$L122,TRUE)-_xlfn.NORM.DIST(AND(AH$4&gt;=$E122,AH$4&lt;=$G122)*(AG$4-$E122+1),$I122/2,$L122,TRUE))/(1-2*_xlfn.NORM.DIST(0,$I122/2,$L122,TRUE))*$C122+($J122="Steady Growth")*(AND(AH$4&gt;=$E122,AH$4&lt;=$G122)*((AH$4-$E122+1)/($I122*($I122+1)/2)*$C122))+($J122="custom")*CustomCF!AA122</f>
        <v>0</v>
      </c>
      <c r="AI122" s="19">
        <f>($J122="Bell Curve")*(_xlfn.NORM.DIST(AND(AI$4&gt;=$E122,AI$4&lt;=$G122)*(AI$4-$E122+1),$I122/2,$L122,TRUE)-_xlfn.NORM.DIST(AND(AI$4&gt;=$E122,AI$4&lt;=$G122)*(AH$4-$E122+1),$I122/2,$L122,TRUE))/(1-2*_xlfn.NORM.DIST(0,$I122/2,$L122,TRUE))*$C122+($J122="Steady Growth")*(AND(AI$4&gt;=$E122,AI$4&lt;=$G122)*((AI$4-$E122+1)/($I122*($I122+1)/2)*$C122))+($J122="custom")*CustomCF!AB122</f>
        <v>0</v>
      </c>
      <c r="AJ122" s="19">
        <f>($J122="Bell Curve")*(_xlfn.NORM.DIST(AND(AJ$4&gt;=$E122,AJ$4&lt;=$G122)*(AJ$4-$E122+1),$I122/2,$L122,TRUE)-_xlfn.NORM.DIST(AND(AJ$4&gt;=$E122,AJ$4&lt;=$G122)*(AI$4-$E122+1),$I122/2,$L122,TRUE))/(1-2*_xlfn.NORM.DIST(0,$I122/2,$L122,TRUE))*$C122+($J122="Steady Growth")*(AND(AJ$4&gt;=$E122,AJ$4&lt;=$G122)*((AJ$4-$E122+1)/($I122*($I122+1)/2)*$C122))+($J122="custom")*CustomCF!AC122</f>
        <v>0</v>
      </c>
      <c r="AK122" s="19">
        <f>($J122="Bell Curve")*(_xlfn.NORM.DIST(AND(AK$4&gt;=$E122,AK$4&lt;=$G122)*(AK$4-$E122+1),$I122/2,$L122,TRUE)-_xlfn.NORM.DIST(AND(AK$4&gt;=$E122,AK$4&lt;=$G122)*(AJ$4-$E122+1),$I122/2,$L122,TRUE))/(1-2*_xlfn.NORM.DIST(0,$I122/2,$L122,TRUE))*$C122+($J122="Steady Growth")*(AND(AK$4&gt;=$E122,AK$4&lt;=$G122)*((AK$4-$E122+1)/($I122*($I122+1)/2)*$C122))+($J122="custom")*CustomCF!AD122</f>
        <v>0</v>
      </c>
      <c r="AL122" s="19">
        <f>($J122="Bell Curve")*(_xlfn.NORM.DIST(AND(AL$4&gt;=$E122,AL$4&lt;=$G122)*(AL$4-$E122+1),$I122/2,$L122,TRUE)-_xlfn.NORM.DIST(AND(AL$4&gt;=$E122,AL$4&lt;=$G122)*(AK$4-$E122+1),$I122/2,$L122,TRUE))/(1-2*_xlfn.NORM.DIST(0,$I122/2,$L122,TRUE))*$C122+($J122="Steady Growth")*(AND(AL$4&gt;=$E122,AL$4&lt;=$G122)*((AL$4-$E122+1)/($I122*($I122+1)/2)*$C122))+($J122="custom")*CustomCF!AE122</f>
        <v>0</v>
      </c>
      <c r="AM122" s="19">
        <f>($J122="Bell Curve")*(_xlfn.NORM.DIST(AND(AM$4&gt;=$E122,AM$4&lt;=$G122)*(AM$4-$E122+1),$I122/2,$L122,TRUE)-_xlfn.NORM.DIST(AND(AM$4&gt;=$E122,AM$4&lt;=$G122)*(AL$4-$E122+1),$I122/2,$L122,TRUE))/(1-2*_xlfn.NORM.DIST(0,$I122/2,$L122,TRUE))*$C122+($J122="Steady Growth")*(AND(AM$4&gt;=$E122,AM$4&lt;=$G122)*((AM$4-$E122+1)/($I122*($I122+1)/2)*$C122))+($J122="custom")*CustomCF!AF122</f>
        <v>0</v>
      </c>
      <c r="AN122" s="19">
        <f>($J122="Bell Curve")*(_xlfn.NORM.DIST(AND(AN$4&gt;=$E122,AN$4&lt;=$G122)*(AN$4-$E122+1),$I122/2,$L122,TRUE)-_xlfn.NORM.DIST(AND(AN$4&gt;=$E122,AN$4&lt;=$G122)*(AM$4-$E122+1),$I122/2,$L122,TRUE))/(1-2*_xlfn.NORM.DIST(0,$I122/2,$L122,TRUE))*$C122+($J122="Steady Growth")*(AND(AN$4&gt;=$E122,AN$4&lt;=$G122)*((AN$4-$E122+1)/($I122*($I122+1)/2)*$C122))+($J122="custom")*CustomCF!AG122</f>
        <v>0</v>
      </c>
      <c r="AO122" s="19">
        <f>($J122="Bell Curve")*(_xlfn.NORM.DIST(AND(AO$4&gt;=$E122,AO$4&lt;=$G122)*(AO$4-$E122+1),$I122/2,$L122,TRUE)-_xlfn.NORM.DIST(AND(AO$4&gt;=$E122,AO$4&lt;=$G122)*(AN$4-$E122+1),$I122/2,$L122,TRUE))/(1-2*_xlfn.NORM.DIST(0,$I122/2,$L122,TRUE))*$C122+($J122="Steady Growth")*(AND(AO$4&gt;=$E122,AO$4&lt;=$G122)*((AO$4-$E122+1)/($I122*($I122+1)/2)*$C122))+($J122="custom")*CustomCF!AH122</f>
        <v>0</v>
      </c>
      <c r="AP122" s="19">
        <f>($J122="Bell Curve")*(_xlfn.NORM.DIST(AND(AP$4&gt;=$E122,AP$4&lt;=$G122)*(AP$4-$E122+1),$I122/2,$L122,TRUE)-_xlfn.NORM.DIST(AND(AP$4&gt;=$E122,AP$4&lt;=$G122)*(AO$4-$E122+1),$I122/2,$L122,TRUE))/(1-2*_xlfn.NORM.DIST(0,$I122/2,$L122,TRUE))*$C122+($J122="Steady Growth")*(AND(AP$4&gt;=$E122,AP$4&lt;=$G122)*((AP$4-$E122+1)/($I122*($I122+1)/2)*$C122))+($J122="custom")*CustomCF!AI122</f>
        <v>0</v>
      </c>
      <c r="AQ122" s="19">
        <f>($J122="Bell Curve")*(_xlfn.NORM.DIST(AND(AQ$4&gt;=$E122,AQ$4&lt;=$G122)*(AQ$4-$E122+1),$I122/2,$L122,TRUE)-_xlfn.NORM.DIST(AND(AQ$4&gt;=$E122,AQ$4&lt;=$G122)*(AP$4-$E122+1),$I122/2,$L122,TRUE))/(1-2*_xlfn.NORM.DIST(0,$I122/2,$L122,TRUE))*$C122+($J122="Steady Growth")*(AND(AQ$4&gt;=$E122,AQ$4&lt;=$G122)*((AQ$4-$E122+1)/($I122*($I122+1)/2)*$C122))+($J122="custom")*CustomCF!AJ122</f>
        <v>0</v>
      </c>
      <c r="AR122" s="19">
        <f>($J122="Bell Curve")*(_xlfn.NORM.DIST(AND(AR$4&gt;=$E122,AR$4&lt;=$G122)*(AR$4-$E122+1),$I122/2,$L122,TRUE)-_xlfn.NORM.DIST(AND(AR$4&gt;=$E122,AR$4&lt;=$G122)*(AQ$4-$E122+1),$I122/2,$L122,TRUE))/(1-2*_xlfn.NORM.DIST(0,$I122/2,$L122,TRUE))*$C122+($J122="Steady Growth")*(AND(AR$4&gt;=$E122,AR$4&lt;=$G122)*((AR$4-$E122+1)/($I122*($I122+1)/2)*$C122))+($J122="custom")*CustomCF!AK122</f>
        <v>0</v>
      </c>
      <c r="AS122" s="19">
        <f>($J122="Bell Curve")*(_xlfn.NORM.DIST(AND(AS$4&gt;=$E122,AS$4&lt;=$G122)*(AS$4-$E122+1),$I122/2,$L122,TRUE)-_xlfn.NORM.DIST(AND(AS$4&gt;=$E122,AS$4&lt;=$G122)*(AR$4-$E122+1),$I122/2,$L122,TRUE))/(1-2*_xlfn.NORM.DIST(0,$I122/2,$L122,TRUE))*$C122+($J122="Steady Growth")*(AND(AS$4&gt;=$E122,AS$4&lt;=$G122)*((AS$4-$E122+1)/($I122*($I122+1)/2)*$C122))+($J122="custom")*CustomCF!AL122</f>
        <v>0</v>
      </c>
      <c r="AT122" s="19">
        <f>($J122="Bell Curve")*(_xlfn.NORM.DIST(AND(AT$4&gt;=$E122,AT$4&lt;=$G122)*(AT$4-$E122+1),$I122/2,$L122,TRUE)-_xlfn.NORM.DIST(AND(AT$4&gt;=$E122,AT$4&lt;=$G122)*(AS$4-$E122+1),$I122/2,$L122,TRUE))/(1-2*_xlfn.NORM.DIST(0,$I122/2,$L122,TRUE))*$C122+($J122="Steady Growth")*(AND(AT$4&gt;=$E122,AT$4&lt;=$G122)*((AT$4-$E122+1)/($I122*($I122+1)/2)*$C122))+($J122="custom")*CustomCF!AM122</f>
        <v>0</v>
      </c>
      <c r="AU122" s="19">
        <f>($J122="Bell Curve")*(_xlfn.NORM.DIST(AND(AU$4&gt;=$E122,AU$4&lt;=$G122)*(AU$4-$E122+1),$I122/2,$L122,TRUE)-_xlfn.NORM.DIST(AND(AU$4&gt;=$E122,AU$4&lt;=$G122)*(AT$4-$E122+1),$I122/2,$L122,TRUE))/(1-2*_xlfn.NORM.DIST(0,$I122/2,$L122,TRUE))*$C122+($J122="Steady Growth")*(AND(AU$4&gt;=$E122,AU$4&lt;=$G122)*((AU$4-$E122+1)/($I122*($I122+1)/2)*$C122))+($J122="custom")*CustomCF!AN122</f>
        <v>0</v>
      </c>
      <c r="AV122" s="19">
        <f>($J122="Bell Curve")*(_xlfn.NORM.DIST(AND(AV$4&gt;=$E122,AV$4&lt;=$G122)*(AV$4-$E122+1),$I122/2,$L122,TRUE)-_xlfn.NORM.DIST(AND(AV$4&gt;=$E122,AV$4&lt;=$G122)*(AU$4-$E122+1),$I122/2,$L122,TRUE))/(1-2*_xlfn.NORM.DIST(0,$I122/2,$L122,TRUE))*$C122+($J122="Steady Growth")*(AND(AV$4&gt;=$E122,AV$4&lt;=$G122)*((AV$4-$E122+1)/($I122*($I122+1)/2)*$C122))+($J122="custom")*CustomCF!AO122</f>
        <v>0</v>
      </c>
      <c r="AW122" s="19">
        <f>($J122="Bell Curve")*(_xlfn.NORM.DIST(AND(AW$4&gt;=$E122,AW$4&lt;=$G122)*(AW$4-$E122+1),$I122/2,$L122,TRUE)-_xlfn.NORM.DIST(AND(AW$4&gt;=$E122,AW$4&lt;=$G122)*(AV$4-$E122+1),$I122/2,$L122,TRUE))/(1-2*_xlfn.NORM.DIST(0,$I122/2,$L122,TRUE))*$C122+($J122="Steady Growth")*(AND(AW$4&gt;=$E122,AW$4&lt;=$G122)*((AW$4-$E122+1)/($I122*($I122+1)/2)*$C122))+($J122="custom")*CustomCF!AP122</f>
        <v>0</v>
      </c>
      <c r="AX122" s="19">
        <f>($J122="Bell Curve")*(_xlfn.NORM.DIST(AND(AX$4&gt;=$E122,AX$4&lt;=$G122)*(AX$4-$E122+1),$I122/2,$L122,TRUE)-_xlfn.NORM.DIST(AND(AX$4&gt;=$E122,AX$4&lt;=$G122)*(AW$4-$E122+1),$I122/2,$L122,TRUE))/(1-2*_xlfn.NORM.DIST(0,$I122/2,$L122,TRUE))*$C122+($J122="Steady Growth")*(AND(AX$4&gt;=$E122,AX$4&lt;=$G122)*((AX$4-$E122+1)/($I122*($I122+1)/2)*$C122))+($J122="custom")*CustomCF!AQ122</f>
        <v>0</v>
      </c>
      <c r="AY122" s="19">
        <f>($J122="Bell Curve")*(_xlfn.NORM.DIST(AND(AY$4&gt;=$E122,AY$4&lt;=$G122)*(AY$4-$E122+1),$I122/2,$L122,TRUE)-_xlfn.NORM.DIST(AND(AY$4&gt;=$E122,AY$4&lt;=$G122)*(AX$4-$E122+1),$I122/2,$L122,TRUE))/(1-2*_xlfn.NORM.DIST(0,$I122/2,$L122,TRUE))*$C122+($J122="Steady Growth")*(AND(AY$4&gt;=$E122,AY$4&lt;=$G122)*((AY$4-$E122+1)/($I122*($I122+1)/2)*$C122))+($J122="custom")*CustomCF!AR122</f>
        <v>0</v>
      </c>
      <c r="AZ122" s="19">
        <f>($J122="Bell Curve")*(_xlfn.NORM.DIST(AND(AZ$4&gt;=$E122,AZ$4&lt;=$G122)*(AZ$4-$E122+1),$I122/2,$L122,TRUE)-_xlfn.NORM.DIST(AND(AZ$4&gt;=$E122,AZ$4&lt;=$G122)*(AY$4-$E122+1),$I122/2,$L122,TRUE))/(1-2*_xlfn.NORM.DIST(0,$I122/2,$L122,TRUE))*$C122+($J122="Steady Growth")*(AND(AZ$4&gt;=$E122,AZ$4&lt;=$G122)*((AZ$4-$E122+1)/($I122*($I122+1)/2)*$C122))+($J122="custom")*CustomCF!AS122</f>
        <v>0</v>
      </c>
      <c r="BA122" s="19">
        <f>($J122="Bell Curve")*(_xlfn.NORM.DIST(AND(BA$4&gt;=$E122,BA$4&lt;=$G122)*(BA$4-$E122+1),$I122/2,$L122,TRUE)-_xlfn.NORM.DIST(AND(BA$4&gt;=$E122,BA$4&lt;=$G122)*(AZ$4-$E122+1),$I122/2,$L122,TRUE))/(1-2*_xlfn.NORM.DIST(0,$I122/2,$L122,TRUE))*$C122+($J122="Steady Growth")*(AND(BA$4&gt;=$E122,BA$4&lt;=$G122)*((BA$4-$E122+1)/($I122*($I122+1)/2)*$C122))+($J122="custom")*CustomCF!AT122</f>
        <v>0</v>
      </c>
      <c r="BB122" s="19">
        <f>($J122="Bell Curve")*(_xlfn.NORM.DIST(AND(BB$4&gt;=$E122,BB$4&lt;=$G122)*(BB$4-$E122+1),$I122/2,$L122,TRUE)-_xlfn.NORM.DIST(AND(BB$4&gt;=$E122,BB$4&lt;=$G122)*(BA$4-$E122+1),$I122/2,$L122,TRUE))/(1-2*_xlfn.NORM.DIST(0,$I122/2,$L122,TRUE))*$C122+($J122="Steady Growth")*(AND(BB$4&gt;=$E122,BB$4&lt;=$G122)*((BB$4-$E122+1)/($I122*($I122+1)/2)*$C122))+($J122="custom")*CustomCF!AU122</f>
        <v>0</v>
      </c>
      <c r="BC122" s="19">
        <f>($J122="Bell Curve")*(_xlfn.NORM.DIST(AND(BC$4&gt;=$E122,BC$4&lt;=$G122)*(BC$4-$E122+1),$I122/2,$L122,TRUE)-_xlfn.NORM.DIST(AND(BC$4&gt;=$E122,BC$4&lt;=$G122)*(BB$4-$E122+1),$I122/2,$L122,TRUE))/(1-2*_xlfn.NORM.DIST(0,$I122/2,$L122,TRUE))*$C122+($J122="Steady Growth")*(AND(BC$4&gt;=$E122,BC$4&lt;=$G122)*((BC$4-$E122+1)/($I122*($I122+1)/2)*$C122))+($J122="custom")*CustomCF!AV122</f>
        <v>0</v>
      </c>
      <c r="BD122" s="19">
        <f>($J122="Bell Curve")*(_xlfn.NORM.DIST(AND(BD$4&gt;=$E122,BD$4&lt;=$G122)*(BD$4-$E122+1),$I122/2,$L122,TRUE)-_xlfn.NORM.DIST(AND(BD$4&gt;=$E122,BD$4&lt;=$G122)*(BC$4-$E122+1),$I122/2,$L122,TRUE))/(1-2*_xlfn.NORM.DIST(0,$I122/2,$L122,TRUE))*$C122+($J122="Steady Growth")*(AND(BD$4&gt;=$E122,BD$4&lt;=$G122)*((BD$4-$E122+1)/($I122*($I122+1)/2)*$C122))+($J122="custom")*CustomCF!AW122</f>
        <v>0</v>
      </c>
      <c r="BE122" s="19">
        <f>($J122="Bell Curve")*(_xlfn.NORM.DIST(AND(BE$4&gt;=$E122,BE$4&lt;=$G122)*(BE$4-$E122+1),$I122/2,$L122,TRUE)-_xlfn.NORM.DIST(AND(BE$4&gt;=$E122,BE$4&lt;=$G122)*(BD$4-$E122+1),$I122/2,$L122,TRUE))/(1-2*_xlfn.NORM.DIST(0,$I122/2,$L122,TRUE))*$C122+($J122="Steady Growth")*(AND(BE$4&gt;=$E122,BE$4&lt;=$G122)*((BE$4-$E122+1)/($I122*($I122+1)/2)*$C122))+($J122="custom")*CustomCF!AX122</f>
        <v>0</v>
      </c>
      <c r="BF122" s="19">
        <f>($J122="Bell Curve")*(_xlfn.NORM.DIST(AND(BF$4&gt;=$E122,BF$4&lt;=$G122)*(BF$4-$E122+1),$I122/2,$L122,TRUE)-_xlfn.NORM.DIST(AND(BF$4&gt;=$E122,BF$4&lt;=$G122)*(BE$4-$E122+1),$I122/2,$L122,TRUE))/(1-2*_xlfn.NORM.DIST(0,$I122/2,$L122,TRUE))*$C122+($J122="Steady Growth")*(AND(BF$4&gt;=$E122,BF$4&lt;=$G122)*((BF$4-$E122+1)/($I122*($I122+1)/2)*$C122))+($J122="custom")*CustomCF!AY122</f>
        <v>0</v>
      </c>
      <c r="BG122" s="19">
        <f>($J122="Bell Curve")*(_xlfn.NORM.DIST(AND(BG$4&gt;=$E122,BG$4&lt;=$G122)*(BG$4-$E122+1),$I122/2,$L122,TRUE)-_xlfn.NORM.DIST(AND(BG$4&gt;=$E122,BG$4&lt;=$G122)*(BF$4-$E122+1),$I122/2,$L122,TRUE))/(1-2*_xlfn.NORM.DIST(0,$I122/2,$L122,TRUE))*$C122+($J122="Steady Growth")*(AND(BG$4&gt;=$E122,BG$4&lt;=$G122)*((BG$4-$E122+1)/($I122*($I122+1)/2)*$C122))+($J122="custom")*CustomCF!AZ122</f>
        <v>0</v>
      </c>
      <c r="BH122" s="19">
        <f>($J122="Bell Curve")*(_xlfn.NORM.DIST(AND(BH$4&gt;=$E122,BH$4&lt;=$G122)*(BH$4-$E122+1),$I122/2,$L122,TRUE)-_xlfn.NORM.DIST(AND(BH$4&gt;=$E122,BH$4&lt;=$G122)*(BG$4-$E122+1),$I122/2,$L122,TRUE))/(1-2*_xlfn.NORM.DIST(0,$I122/2,$L122,TRUE))*$C122+($J122="Steady Growth")*(AND(BH$4&gt;=$E122,BH$4&lt;=$G122)*((BH$4-$E122+1)/($I122*($I122+1)/2)*$C122))+($J122="custom")*CustomCF!BA122</f>
        <v>0</v>
      </c>
      <c r="BI122" s="19">
        <f>($J122="Bell Curve")*(_xlfn.NORM.DIST(AND(BI$4&gt;=$E122,BI$4&lt;=$G122)*(BI$4-$E122+1),$I122/2,$L122,TRUE)-_xlfn.NORM.DIST(AND(BI$4&gt;=$E122,BI$4&lt;=$G122)*(BH$4-$E122+1),$I122/2,$L122,TRUE))/(1-2*_xlfn.NORM.DIST(0,$I122/2,$L122,TRUE))*$C122+($J122="Steady Growth")*(AND(BI$4&gt;=$E122,BI$4&lt;=$G122)*((BI$4-$E122+1)/($I122*($I122+1)/2)*$C122))+($J122="custom")*CustomCF!BB122</f>
        <v>0</v>
      </c>
      <c r="BJ122" s="19">
        <f>($J122="Bell Curve")*(_xlfn.NORM.DIST(AND(BJ$4&gt;=$E122,BJ$4&lt;=$G122)*(BJ$4-$E122+1),$I122/2,$L122,TRUE)-_xlfn.NORM.DIST(AND(BJ$4&gt;=$E122,BJ$4&lt;=$G122)*(BI$4-$E122+1),$I122/2,$L122,TRUE))/(1-2*_xlfn.NORM.DIST(0,$I122/2,$L122,TRUE))*$C122+($J122="Steady Growth")*(AND(BJ$4&gt;=$E122,BJ$4&lt;=$G122)*((BJ$4-$E122+1)/($I122*($I122+1)/2)*$C122))+($J122="custom")*CustomCF!BC122</f>
        <v>0</v>
      </c>
      <c r="BK122" s="19">
        <f>($J122="Bell Curve")*(_xlfn.NORM.DIST(AND(BK$4&gt;=$E122,BK$4&lt;=$G122)*(BK$4-$E122+1),$I122/2,$L122,TRUE)-_xlfn.NORM.DIST(AND(BK$4&gt;=$E122,BK$4&lt;=$G122)*(BJ$4-$E122+1),$I122/2,$L122,TRUE))/(1-2*_xlfn.NORM.DIST(0,$I122/2,$L122,TRUE))*$C122+($J122="Steady Growth")*(AND(BK$4&gt;=$E122,BK$4&lt;=$G122)*((BK$4-$E122+1)/($I122*($I122+1)/2)*$C122))+($J122="custom")*CustomCF!BD122</f>
        <v>0</v>
      </c>
      <c r="BL122" s="19">
        <f>($J122="Bell Curve")*(_xlfn.NORM.DIST(AND(BL$4&gt;=$E122,BL$4&lt;=$G122)*(BL$4-$E122+1),$I122/2,$L122,TRUE)-_xlfn.NORM.DIST(AND(BL$4&gt;=$E122,BL$4&lt;=$G122)*(BK$4-$E122+1),$I122/2,$L122,TRUE))/(1-2*_xlfn.NORM.DIST(0,$I122/2,$L122,TRUE))*$C122+($J122="Steady Growth")*(AND(BL$4&gt;=$E122,BL$4&lt;=$G122)*((BL$4-$E122+1)/($I122*($I122+1)/2)*$C122))+($J122="custom")*CustomCF!BE122</f>
        <v>0</v>
      </c>
      <c r="BM122" s="19">
        <f>($J122="Bell Curve")*(_xlfn.NORM.DIST(AND(BM$4&gt;=$E122,BM$4&lt;=$G122)*(BM$4-$E122+1),$I122/2,$L122,TRUE)-_xlfn.NORM.DIST(AND(BM$4&gt;=$E122,BM$4&lt;=$G122)*(BL$4-$E122+1),$I122/2,$L122,TRUE))/(1-2*_xlfn.NORM.DIST(0,$I122/2,$L122,TRUE))*$C122+($J122="Steady Growth")*(AND(BM$4&gt;=$E122,BM$4&lt;=$G122)*((BM$4-$E122+1)/($I122*($I122+1)/2)*$C122))+($J122="custom")*CustomCF!BF122</f>
        <v>0</v>
      </c>
      <c r="BN122" s="19">
        <f>($J122="Bell Curve")*(_xlfn.NORM.DIST(AND(BN$4&gt;=$E122,BN$4&lt;=$G122)*(BN$4-$E122+1),$I122/2,$L122,TRUE)-_xlfn.NORM.DIST(AND(BN$4&gt;=$E122,BN$4&lt;=$G122)*(BM$4-$E122+1),$I122/2,$L122,TRUE))/(1-2*_xlfn.NORM.DIST(0,$I122/2,$L122,TRUE))*$C122+($J122="Steady Growth")*(AND(BN$4&gt;=$E122,BN$4&lt;=$G122)*((BN$4-$E122+1)/($I122*($I122+1)/2)*$C122))+($J122="custom")*CustomCF!BG122</f>
        <v>0</v>
      </c>
      <c r="BO122" s="19">
        <f>($J122="Bell Curve")*(_xlfn.NORM.DIST(AND(BO$4&gt;=$E122,BO$4&lt;=$G122)*(BO$4-$E122+1),$I122/2,$L122,TRUE)-_xlfn.NORM.DIST(AND(BO$4&gt;=$E122,BO$4&lt;=$G122)*(BN$4-$E122+1),$I122/2,$L122,TRUE))/(1-2*_xlfn.NORM.DIST(0,$I122/2,$L122,TRUE))*$C122+($J122="Steady Growth")*(AND(BO$4&gt;=$E122,BO$4&lt;=$G122)*((BO$4-$E122+1)/($I122*($I122+1)/2)*$C122))+($J122="custom")*CustomCF!BH122</f>
        <v>0</v>
      </c>
      <c r="BP122" s="19">
        <f>($J122="Bell Curve")*(_xlfn.NORM.DIST(AND(BP$4&gt;=$E122,BP$4&lt;=$G122)*(BP$4-$E122+1),$I122/2,$L122,TRUE)-_xlfn.NORM.DIST(AND(BP$4&gt;=$E122,BP$4&lt;=$G122)*(BO$4-$E122+1),$I122/2,$L122,TRUE))/(1-2*_xlfn.NORM.DIST(0,$I122/2,$L122,TRUE))*$C122+($J122="Steady Growth")*(AND(BP$4&gt;=$E122,BP$4&lt;=$G122)*((BP$4-$E122+1)/($I122*($I122+1)/2)*$C122))+($J122="custom")*CustomCF!BI122</f>
        <v>0</v>
      </c>
      <c r="BQ122" s="19">
        <f>($J122="Bell Curve")*(_xlfn.NORM.DIST(AND(BQ$4&gt;=$E122,BQ$4&lt;=$G122)*(BQ$4-$E122+1),$I122/2,$L122,TRUE)-_xlfn.NORM.DIST(AND(BQ$4&gt;=$E122,BQ$4&lt;=$G122)*(BP$4-$E122+1),$I122/2,$L122,TRUE))/(1-2*_xlfn.NORM.DIST(0,$I122/2,$L122,TRUE))*$C122+($J122="Steady Growth")*(AND(BQ$4&gt;=$E122,BQ$4&lt;=$G122)*((BQ$4-$E122+1)/($I122*($I122+1)/2)*$C122))+($J122="custom")*CustomCF!BJ122</f>
        <v>0</v>
      </c>
      <c r="BR122" s="19">
        <f>($J122="Bell Curve")*(_xlfn.NORM.DIST(AND(BR$4&gt;=$E122,BR$4&lt;=$G122)*(BR$4-$E122+1),$I122/2,$L122,TRUE)-_xlfn.NORM.DIST(AND(BR$4&gt;=$E122,BR$4&lt;=$G122)*(BQ$4-$E122+1),$I122/2,$L122,TRUE))/(1-2*_xlfn.NORM.DIST(0,$I122/2,$L122,TRUE))*$C122+($J122="Steady Growth")*(AND(BR$4&gt;=$E122,BR$4&lt;=$G122)*((BR$4-$E122+1)/($I122*($I122+1)/2)*$C122))+($J122="custom")*CustomCF!BK122</f>
        <v>0</v>
      </c>
      <c r="BS122" s="19">
        <f>($J122="Bell Curve")*(_xlfn.NORM.DIST(AND(BS$4&gt;=$E122,BS$4&lt;=$G122)*(BS$4-$E122+1),$I122/2,$L122,TRUE)-_xlfn.NORM.DIST(AND(BS$4&gt;=$E122,BS$4&lt;=$G122)*(BR$4-$E122+1),$I122/2,$L122,TRUE))/(1-2*_xlfn.NORM.DIST(0,$I122/2,$L122,TRUE))*$C122+($J122="Steady Growth")*(AND(BS$4&gt;=$E122,BS$4&lt;=$G122)*((BS$4-$E122+1)/($I122*($I122+1)/2)*$C122))+($J122="custom")*CustomCF!BL122</f>
        <v>0</v>
      </c>
      <c r="BT122" s="19">
        <f>($J122="Bell Curve")*(_xlfn.NORM.DIST(AND(BT$4&gt;=$E122,BT$4&lt;=$G122)*(BT$4-$E122+1),$I122/2,$L122,TRUE)-_xlfn.NORM.DIST(AND(BT$4&gt;=$E122,BT$4&lt;=$G122)*(BS$4-$E122+1),$I122/2,$L122,TRUE))/(1-2*_xlfn.NORM.DIST(0,$I122/2,$L122,TRUE))*$C122+($J122="Steady Growth")*(AND(BT$4&gt;=$E122,BT$4&lt;=$G122)*((BT$4-$E122+1)/($I122*($I122+1)/2)*$C122))+($J122="custom")*CustomCF!BM122</f>
        <v>0</v>
      </c>
      <c r="BU122" s="19">
        <f>($J122="Bell Curve")*(_xlfn.NORM.DIST(AND(BU$4&gt;=$E122,BU$4&lt;=$G122)*(BU$4-$E122+1),$I122/2,$L122,TRUE)-_xlfn.NORM.DIST(AND(BU$4&gt;=$E122,BU$4&lt;=$G122)*(BT$4-$E122+1),$I122/2,$L122,TRUE))/(1-2*_xlfn.NORM.DIST(0,$I122/2,$L122,TRUE))*$C122+($J122="Steady Growth")*(AND(BU$4&gt;=$E122,BU$4&lt;=$G122)*((BU$4-$E122+1)/($I122*($I122+1)/2)*$C122))+($J122="custom")*CustomCF!BN122</f>
        <v>0</v>
      </c>
      <c r="BV122" s="19">
        <f>($J122="Bell Curve")*(_xlfn.NORM.DIST(AND(BV$4&gt;=$E122,BV$4&lt;=$G122)*(BV$4-$E122+1),$I122/2,$L122,TRUE)-_xlfn.NORM.DIST(AND(BV$4&gt;=$E122,BV$4&lt;=$G122)*(BU$4-$E122+1),$I122/2,$L122,TRUE))/(1-2*_xlfn.NORM.DIST(0,$I122/2,$L122,TRUE))*$C122+($J122="Steady Growth")*(AND(BV$4&gt;=$E122,BV$4&lt;=$G122)*((BV$4-$E122+1)/($I122*($I122+1)/2)*$C122))+($J122="custom")*CustomCF!BO122</f>
        <v>0</v>
      </c>
      <c r="BW122" s="19">
        <f>($J122="Bell Curve")*(_xlfn.NORM.DIST(AND(BW$4&gt;=$E122,BW$4&lt;=$G122)*(BW$4-$E122+1),$I122/2,$L122,TRUE)-_xlfn.NORM.DIST(AND(BW$4&gt;=$E122,BW$4&lt;=$G122)*(BV$4-$E122+1),$I122/2,$L122,TRUE))/(1-2*_xlfn.NORM.DIST(0,$I122/2,$L122,TRUE))*$C122+($J122="Steady Growth")*(AND(BW$4&gt;=$E122,BW$4&lt;=$G122)*((BW$4-$E122+1)/($I122*($I122+1)/2)*$C122))+($J122="custom")*CustomCF!BP122</f>
        <v>0</v>
      </c>
      <c r="BX122" s="19">
        <f>($J122="Bell Curve")*(_xlfn.NORM.DIST(AND(BX$4&gt;=$E122,BX$4&lt;=$G122)*(BX$4-$E122+1),$I122/2,$L122,TRUE)-_xlfn.NORM.DIST(AND(BX$4&gt;=$E122,BX$4&lt;=$G122)*(BW$4-$E122+1),$I122/2,$L122,TRUE))/(1-2*_xlfn.NORM.DIST(0,$I122/2,$L122,TRUE))*$C122+($J122="Steady Growth")*(AND(BX$4&gt;=$E122,BX$4&lt;=$G122)*((BX$4-$E122+1)/($I122*($I122+1)/2)*$C122))+($J122="custom")*CustomCF!BQ122</f>
        <v>0</v>
      </c>
      <c r="BY122" s="19">
        <f>($J122="Bell Curve")*(_xlfn.NORM.DIST(AND(BY$4&gt;=$E122,BY$4&lt;=$G122)*(BY$4-$E122+1),$I122/2,$L122,TRUE)-_xlfn.NORM.DIST(AND(BY$4&gt;=$E122,BY$4&lt;=$G122)*(BX$4-$E122+1),$I122/2,$L122,TRUE))/(1-2*_xlfn.NORM.DIST(0,$I122/2,$L122,TRUE))*$C122+($J122="Steady Growth")*(AND(BY$4&gt;=$E122,BY$4&lt;=$G122)*((BY$4-$E122+1)/($I122*($I122+1)/2)*$C122))+($J122="custom")*CustomCF!BR122</f>
        <v>0</v>
      </c>
      <c r="BZ122" s="19">
        <f>($J122="Bell Curve")*(_xlfn.NORM.DIST(AND(BZ$4&gt;=$E122,BZ$4&lt;=$G122)*(BZ$4-$E122+1),$I122/2,$L122,TRUE)-_xlfn.NORM.DIST(AND(BZ$4&gt;=$E122,BZ$4&lt;=$G122)*(BY$4-$E122+1),$I122/2,$L122,TRUE))/(1-2*_xlfn.NORM.DIST(0,$I122/2,$L122,TRUE))*$C122+($J122="Steady Growth")*(AND(BZ$4&gt;=$E122,BZ$4&lt;=$G122)*((BZ$4-$E122+1)/($I122*($I122+1)/2)*$C122))+($J122="custom")*CustomCF!BS122</f>
        <v>0</v>
      </c>
      <c r="CA122" s="19">
        <f>($J122="Bell Curve")*(_xlfn.NORM.DIST(AND(CA$4&gt;=$E122,CA$4&lt;=$G122)*(CA$4-$E122+1),$I122/2,$L122,TRUE)-_xlfn.NORM.DIST(AND(CA$4&gt;=$E122,CA$4&lt;=$G122)*(BZ$4-$E122+1),$I122/2,$L122,TRUE))/(1-2*_xlfn.NORM.DIST(0,$I122/2,$L122,TRUE))*$C122+($J122="Steady Growth")*(AND(CA$4&gt;=$E122,CA$4&lt;=$G122)*((CA$4-$E122+1)/($I122*($I122+1)/2)*$C122))+($J122="custom")*CustomCF!BT122</f>
        <v>0</v>
      </c>
      <c r="CB122" s="19">
        <f>($J122="Bell Curve")*(_xlfn.NORM.DIST(AND(CB$4&gt;=$E122,CB$4&lt;=$G122)*(CB$4-$E122+1),$I122/2,$L122,TRUE)-_xlfn.NORM.DIST(AND(CB$4&gt;=$E122,CB$4&lt;=$G122)*(CA$4-$E122+1),$I122/2,$L122,TRUE))/(1-2*_xlfn.NORM.DIST(0,$I122/2,$L122,TRUE))*$C122+($J122="Steady Growth")*(AND(CB$4&gt;=$E122,CB$4&lt;=$G122)*((CB$4-$E122+1)/($I122*($I122+1)/2)*$C122))+($J122="custom")*CustomCF!BU122</f>
        <v>0</v>
      </c>
      <c r="CC122" s="19">
        <f>($J122="Bell Curve")*(_xlfn.NORM.DIST(AND(CC$4&gt;=$E122,CC$4&lt;=$G122)*(CC$4-$E122+1),$I122/2,$L122,TRUE)-_xlfn.NORM.DIST(AND(CC$4&gt;=$E122,CC$4&lt;=$G122)*(CB$4-$E122+1),$I122/2,$L122,TRUE))/(1-2*_xlfn.NORM.DIST(0,$I122/2,$L122,TRUE))*$C122+($J122="Steady Growth")*(AND(CC$4&gt;=$E122,CC$4&lt;=$G122)*((CC$4-$E122+1)/($I122*($I122+1)/2)*$C122))+($J122="custom")*CustomCF!BV122</f>
        <v>0</v>
      </c>
      <c r="CD122" s="19">
        <f>($J122="Bell Curve")*(_xlfn.NORM.DIST(AND(CD$4&gt;=$E122,CD$4&lt;=$G122)*(CD$4-$E122+1),$I122/2,$L122,TRUE)-_xlfn.NORM.DIST(AND(CD$4&gt;=$E122,CD$4&lt;=$G122)*(CC$4-$E122+1),$I122/2,$L122,TRUE))/(1-2*_xlfn.NORM.DIST(0,$I122/2,$L122,TRUE))*$C122+($J122="Steady Growth")*(AND(CD$4&gt;=$E122,CD$4&lt;=$G122)*((CD$4-$E122+1)/($I122*($I122+1)/2)*$C122))+($J122="custom")*CustomCF!BW122</f>
        <v>0</v>
      </c>
      <c r="CE122" s="19">
        <f>($J122="Bell Curve")*(_xlfn.NORM.DIST(AND(CE$4&gt;=$E122,CE$4&lt;=$G122)*(CE$4-$E122+1),$I122/2,$L122,TRUE)-_xlfn.NORM.DIST(AND(CE$4&gt;=$E122,CE$4&lt;=$G122)*(CD$4-$E122+1),$I122/2,$L122,TRUE))/(1-2*_xlfn.NORM.DIST(0,$I122/2,$L122,TRUE))*$C122+($J122="Steady Growth")*(AND(CE$4&gt;=$E122,CE$4&lt;=$G122)*((CE$4-$E122+1)/($I122*($I122+1)/2)*$C122))+($J122="custom")*CustomCF!BX122</f>
        <v>0</v>
      </c>
      <c r="CF122" s="19">
        <f>($J122="Bell Curve")*(_xlfn.NORM.DIST(AND(CF$4&gt;=$E122,CF$4&lt;=$G122)*(CF$4-$E122+1),$I122/2,$L122,TRUE)-_xlfn.NORM.DIST(AND(CF$4&gt;=$E122,CF$4&lt;=$G122)*(CE$4-$E122+1),$I122/2,$L122,TRUE))/(1-2*_xlfn.NORM.DIST(0,$I122/2,$L122,TRUE))*$C122+($J122="Steady Growth")*(AND(CF$4&gt;=$E122,CF$4&lt;=$G122)*((CF$4-$E122+1)/($I122*($I122+1)/2)*$C122))+($J122="custom")*CustomCF!BY122</f>
        <v>0</v>
      </c>
      <c r="CG122" s="19">
        <f>($J122="Bell Curve")*(_xlfn.NORM.DIST(AND(CG$4&gt;=$E122,CG$4&lt;=$G122)*(CG$4-$E122+1),$I122/2,$L122,TRUE)-_xlfn.NORM.DIST(AND(CG$4&gt;=$E122,CG$4&lt;=$G122)*(CF$4-$E122+1),$I122/2,$L122,TRUE))/(1-2*_xlfn.NORM.DIST(0,$I122/2,$L122,TRUE))*$C122+($J122="Steady Growth")*(AND(CG$4&gt;=$E122,CG$4&lt;=$G122)*((CG$4-$E122+1)/($I122*($I122+1)/2)*$C122))+($J122="custom")*CustomCF!BZ122</f>
        <v>0</v>
      </c>
      <c r="CH122" s="19">
        <f>($J122="Bell Curve")*(_xlfn.NORM.DIST(AND(CH$4&gt;=$E122,CH$4&lt;=$G122)*(CH$4-$E122+1),$I122/2,$L122,TRUE)-_xlfn.NORM.DIST(AND(CH$4&gt;=$E122,CH$4&lt;=$G122)*(CG$4-$E122+1),$I122/2,$L122,TRUE))/(1-2*_xlfn.NORM.DIST(0,$I122/2,$L122,TRUE))*$C122+($J122="Steady Growth")*(AND(CH$4&gt;=$E122,CH$4&lt;=$G122)*((CH$4-$E122+1)/($I122*($I122+1)/2)*$C122))+($J122="custom")*CustomCF!CA122</f>
        <v>0</v>
      </c>
      <c r="CI122" s="19">
        <f>($J122="Bell Curve")*(_xlfn.NORM.DIST(AND(CI$4&gt;=$E122,CI$4&lt;=$G122)*(CI$4-$E122+1),$I122/2,$L122,TRUE)-_xlfn.NORM.DIST(AND(CI$4&gt;=$E122,CI$4&lt;=$G122)*(CH$4-$E122+1),$I122/2,$L122,TRUE))/(1-2*_xlfn.NORM.DIST(0,$I122/2,$L122,TRUE))*$C122+($J122="Steady Growth")*(AND(CI$4&gt;=$E122,CI$4&lt;=$G122)*((CI$4-$E122+1)/($I122*($I122+1)/2)*$C122))+($J122="custom")*CustomCF!CB122</f>
        <v>0</v>
      </c>
      <c r="CJ122" s="19">
        <f>($J122="Bell Curve")*(_xlfn.NORM.DIST(AND(CJ$4&gt;=$E122,CJ$4&lt;=$G122)*(CJ$4-$E122+1),$I122/2,$L122,TRUE)-_xlfn.NORM.DIST(AND(CJ$4&gt;=$E122,CJ$4&lt;=$G122)*(CI$4-$E122+1),$I122/2,$L122,TRUE))/(1-2*_xlfn.NORM.DIST(0,$I122/2,$L122,TRUE))*$C122+($J122="Steady Growth")*(AND(CJ$4&gt;=$E122,CJ$4&lt;=$G122)*((CJ$4-$E122+1)/($I122*($I122+1)/2)*$C122))+($J122="custom")*CustomCF!CC122</f>
        <v>0</v>
      </c>
      <c r="CK122" s="19">
        <f>($J122="Bell Curve")*(_xlfn.NORM.DIST(AND(CK$4&gt;=$E122,CK$4&lt;=$G122)*(CK$4-$E122+1),$I122/2,$L122,TRUE)-_xlfn.NORM.DIST(AND(CK$4&gt;=$E122,CK$4&lt;=$G122)*(CJ$4-$E122+1),$I122/2,$L122,TRUE))/(1-2*_xlfn.NORM.DIST(0,$I122/2,$L122,TRUE))*$C122+($J122="Steady Growth")*(AND(CK$4&gt;=$E122,CK$4&lt;=$G122)*((CK$4-$E122+1)/($I122*($I122+1)/2)*$C122))+($J122="custom")*CustomCF!CD122</f>
        <v>0</v>
      </c>
      <c r="CL122" s="19">
        <f>($J122="Bell Curve")*(_xlfn.NORM.DIST(AND(CL$4&gt;=$E122,CL$4&lt;=$G122)*(CL$4-$E122+1),$I122/2,$L122,TRUE)-_xlfn.NORM.DIST(AND(CL$4&gt;=$E122,CL$4&lt;=$G122)*(CK$4-$E122+1),$I122/2,$L122,TRUE))/(1-2*_xlfn.NORM.DIST(0,$I122/2,$L122,TRUE))*$C122+($J122="Steady Growth")*(AND(CL$4&gt;=$E122,CL$4&lt;=$G122)*((CL$4-$E122+1)/($I122*($I122+1)/2)*$C122))+($J122="custom")*CustomCF!CE122</f>
        <v>0</v>
      </c>
      <c r="CM122" s="19">
        <f>($J122="Bell Curve")*(_xlfn.NORM.DIST(AND(CM$4&gt;=$E122,CM$4&lt;=$G122)*(CM$4-$E122+1),$I122/2,$L122,TRUE)-_xlfn.NORM.DIST(AND(CM$4&gt;=$E122,CM$4&lt;=$G122)*(CL$4-$E122+1),$I122/2,$L122,TRUE))/(1-2*_xlfn.NORM.DIST(0,$I122/2,$L122,TRUE))*$C122+($J122="Steady Growth")*(AND(CM$4&gt;=$E122,CM$4&lt;=$G122)*((CM$4-$E122+1)/($I122*($I122+1)/2)*$C122))+($J122="custom")*CustomCF!CF122</f>
        <v>0</v>
      </c>
      <c r="CN122" s="19">
        <f>($J122="Bell Curve")*(_xlfn.NORM.DIST(AND(CN$4&gt;=$E122,CN$4&lt;=$G122)*(CN$4-$E122+1),$I122/2,$L122,TRUE)-_xlfn.NORM.DIST(AND(CN$4&gt;=$E122,CN$4&lt;=$G122)*(CM$4-$E122+1),$I122/2,$L122,TRUE))/(1-2*_xlfn.NORM.DIST(0,$I122/2,$L122,TRUE))*$C122+($J122="Steady Growth")*(AND(CN$4&gt;=$E122,CN$4&lt;=$G122)*((CN$4-$E122+1)/($I122*($I122+1)/2)*$C122))+($J122="custom")*CustomCF!CG122</f>
        <v>0</v>
      </c>
      <c r="CO122" s="19">
        <f>($J122="Bell Curve")*(_xlfn.NORM.DIST(AND(CO$4&gt;=$E122,CO$4&lt;=$G122)*(CO$4-$E122+1),$I122/2,$L122,TRUE)-_xlfn.NORM.DIST(AND(CO$4&gt;=$E122,CO$4&lt;=$G122)*(CN$4-$E122+1),$I122/2,$L122,TRUE))/(1-2*_xlfn.NORM.DIST(0,$I122/2,$L122,TRUE))*$C122+($J122="Steady Growth")*(AND(CO$4&gt;=$E122,CO$4&lt;=$G122)*((CO$4-$E122+1)/($I122*($I122+1)/2)*$C122))+($J122="custom")*CustomCF!CH122</f>
        <v>0</v>
      </c>
      <c r="CP122" s="19">
        <f>($J122="Bell Curve")*(_xlfn.NORM.DIST(AND(CP$4&gt;=$E122,CP$4&lt;=$G122)*(CP$4-$E122+1),$I122/2,$L122,TRUE)-_xlfn.NORM.DIST(AND(CP$4&gt;=$E122,CP$4&lt;=$G122)*(CO$4-$E122+1),$I122/2,$L122,TRUE))/(1-2*_xlfn.NORM.DIST(0,$I122/2,$L122,TRUE))*$C122+($J122="Steady Growth")*(AND(CP$4&gt;=$E122,CP$4&lt;=$G122)*((CP$4-$E122+1)/($I122*($I122+1)/2)*$C122))+($J122="custom")*CustomCF!CI122</f>
        <v>0</v>
      </c>
      <c r="CQ122" s="19">
        <f>($J122="Bell Curve")*(_xlfn.NORM.DIST(AND(CQ$4&gt;=$E122,CQ$4&lt;=$G122)*(CQ$4-$E122+1),$I122/2,$L122,TRUE)-_xlfn.NORM.DIST(AND(CQ$4&gt;=$E122,CQ$4&lt;=$G122)*(CP$4-$E122+1),$I122/2,$L122,TRUE))/(1-2*_xlfn.NORM.DIST(0,$I122/2,$L122,TRUE))*$C122+($J122="Steady Growth")*(AND(CQ$4&gt;=$E122,CQ$4&lt;=$G122)*((CQ$4-$E122+1)/($I122*($I122+1)/2)*$C122))+($J122="custom")*CustomCF!CJ122</f>
        <v>0</v>
      </c>
      <c r="CR122" s="19">
        <f>($J122="Bell Curve")*(_xlfn.NORM.DIST(AND(CR$4&gt;=$E122,CR$4&lt;=$G122)*(CR$4-$E122+1),$I122/2,$L122,TRUE)-_xlfn.NORM.DIST(AND(CR$4&gt;=$E122,CR$4&lt;=$G122)*(CQ$4-$E122+1),$I122/2,$L122,TRUE))/(1-2*_xlfn.NORM.DIST(0,$I122/2,$L122,TRUE))*$C122+($J122="Steady Growth")*(AND(CR$4&gt;=$E122,CR$4&lt;=$G122)*((CR$4-$E122+1)/($I122*($I122+1)/2)*$C122))+($J122="custom")*CustomCF!CK122</f>
        <v>0</v>
      </c>
      <c r="CS122" s="19">
        <f>($J122="Bell Curve")*(_xlfn.NORM.DIST(AND(CS$4&gt;=$E122,CS$4&lt;=$G122)*(CS$4-$E122+1),$I122/2,$L122,TRUE)-_xlfn.NORM.DIST(AND(CS$4&gt;=$E122,CS$4&lt;=$G122)*(CR$4-$E122+1),$I122/2,$L122,TRUE))/(1-2*_xlfn.NORM.DIST(0,$I122/2,$L122,TRUE))*$C122+($J122="Steady Growth")*(AND(CS$4&gt;=$E122,CS$4&lt;=$G122)*((CS$4-$E122+1)/($I122*($I122+1)/2)*$C122))+($J122="custom")*CustomCF!CL122</f>
        <v>0</v>
      </c>
      <c r="CT122" s="19">
        <f>($J122="Bell Curve")*(_xlfn.NORM.DIST(AND(CT$4&gt;=$E122,CT$4&lt;=$G122)*(CT$4-$E122+1),$I122/2,$L122,TRUE)-_xlfn.NORM.DIST(AND(CT$4&gt;=$E122,CT$4&lt;=$G122)*(CS$4-$E122+1),$I122/2,$L122,TRUE))/(1-2*_xlfn.NORM.DIST(0,$I122/2,$L122,TRUE))*$C122+($J122="Steady Growth")*(AND(CT$4&gt;=$E122,CT$4&lt;=$G122)*((CT$4-$E122+1)/($I122*($I122+1)/2)*$C122))+($J122="custom")*CustomCF!CM122</f>
        <v>0</v>
      </c>
      <c r="CU122" s="19">
        <f>($J122="Bell Curve")*(_xlfn.NORM.DIST(AND(CU$4&gt;=$E122,CU$4&lt;=$G122)*(CU$4-$E122+1),$I122/2,$L122,TRUE)-_xlfn.NORM.DIST(AND(CU$4&gt;=$E122,CU$4&lt;=$G122)*(CT$4-$E122+1),$I122/2,$L122,TRUE))/(1-2*_xlfn.NORM.DIST(0,$I122/2,$L122,TRUE))*$C122+($J122="Steady Growth")*(AND(CU$4&gt;=$E122,CU$4&lt;=$G122)*((CU$4-$E122+1)/($I122*($I122+1)/2)*$C122))+($J122="custom")*CustomCF!CN122</f>
        <v>0</v>
      </c>
      <c r="CV122" s="19">
        <f>($J122="Bell Curve")*(_xlfn.NORM.DIST(AND(CV$4&gt;=$E122,CV$4&lt;=$G122)*(CV$4-$E122+1),$I122/2,$L122,TRUE)-_xlfn.NORM.DIST(AND(CV$4&gt;=$E122,CV$4&lt;=$G122)*(CU$4-$E122+1),$I122/2,$L122,TRUE))/(1-2*_xlfn.NORM.DIST(0,$I122/2,$L122,TRUE))*$C122+($J122="Steady Growth")*(AND(CV$4&gt;=$E122,CV$4&lt;=$G122)*((CV$4-$E122+1)/($I122*($I122+1)/2)*$C122))+($J122="custom")*CustomCF!CO122</f>
        <v>0</v>
      </c>
      <c r="CW122" s="19">
        <f>($J122="Bell Curve")*(_xlfn.NORM.DIST(AND(CW$4&gt;=$E122,CW$4&lt;=$G122)*(CW$4-$E122+1),$I122/2,$L122,TRUE)-_xlfn.NORM.DIST(AND(CW$4&gt;=$E122,CW$4&lt;=$G122)*(CV$4-$E122+1),$I122/2,$L122,TRUE))/(1-2*_xlfn.NORM.DIST(0,$I122/2,$L122,TRUE))*$C122+($J122="Steady Growth")*(AND(CW$4&gt;=$E122,CW$4&lt;=$G122)*((CW$4-$E122+1)/($I122*($I122+1)/2)*$C122))+($J122="custom")*CustomCF!CP122</f>
        <v>0</v>
      </c>
      <c r="CX122" s="19">
        <f>($J122="Bell Curve")*(_xlfn.NORM.DIST(AND(CX$4&gt;=$E122,CX$4&lt;=$G122)*(CX$4-$E122+1),$I122/2,$L122,TRUE)-_xlfn.NORM.DIST(AND(CX$4&gt;=$E122,CX$4&lt;=$G122)*(CW$4-$E122+1),$I122/2,$L122,TRUE))/(1-2*_xlfn.NORM.DIST(0,$I122/2,$L122,TRUE))*$C122+($J122="Steady Growth")*(AND(CX$4&gt;=$E122,CX$4&lt;=$G122)*((CX$4-$E122+1)/($I122*($I122+1)/2)*$C122))+($J122="custom")*CustomCF!CQ122</f>
        <v>0</v>
      </c>
      <c r="CY122" s="19">
        <f>($J122="Bell Curve")*(_xlfn.NORM.DIST(AND(CY$4&gt;=$E122,CY$4&lt;=$G122)*(CY$4-$E122+1),$I122/2,$L122,TRUE)-_xlfn.NORM.DIST(AND(CY$4&gt;=$E122,CY$4&lt;=$G122)*(CX$4-$E122+1),$I122/2,$L122,TRUE))/(1-2*_xlfn.NORM.DIST(0,$I122/2,$L122,TRUE))*$C122+($J122="Steady Growth")*(AND(CY$4&gt;=$E122,CY$4&lt;=$G122)*((CY$4-$E122+1)/($I122*($I122+1)/2)*$C122))+($J122="custom")*CustomCF!CR122</f>
        <v>0</v>
      </c>
      <c r="CZ122" s="19">
        <f>($J122="Bell Curve")*(_xlfn.NORM.DIST(AND(CZ$4&gt;=$E122,CZ$4&lt;=$G122)*(CZ$4-$E122+1),$I122/2,$L122,TRUE)-_xlfn.NORM.DIST(AND(CZ$4&gt;=$E122,CZ$4&lt;=$G122)*(CY$4-$E122+1),$I122/2,$L122,TRUE))/(1-2*_xlfn.NORM.DIST(0,$I122/2,$L122,TRUE))*$C122+($J122="Steady Growth")*(AND(CZ$4&gt;=$E122,CZ$4&lt;=$G122)*((CZ$4-$E122+1)/($I122*($I122+1)/2)*$C122))+($J122="custom")*CustomCF!CS122</f>
        <v>0</v>
      </c>
      <c r="DA122" s="19">
        <f>($J122="Bell Curve")*(_xlfn.NORM.DIST(AND(DA$4&gt;=$E122,DA$4&lt;=$G122)*(DA$4-$E122+1),$I122/2,$L122,TRUE)-_xlfn.NORM.DIST(AND(DA$4&gt;=$E122,DA$4&lt;=$G122)*(CZ$4-$E122+1),$I122/2,$L122,TRUE))/(1-2*_xlfn.NORM.DIST(0,$I122/2,$L122,TRUE))*$C122+($J122="Steady Growth")*(AND(DA$4&gt;=$E122,DA$4&lt;=$G122)*((DA$4-$E122+1)/($I122*($I122+1)/2)*$C122))+($J122="custom")*CustomCF!CT122</f>
        <v>0</v>
      </c>
      <c r="DB122" s="19">
        <f>($J122="Bell Curve")*(_xlfn.NORM.DIST(AND(DB$4&gt;=$E122,DB$4&lt;=$G122)*(DB$4-$E122+1),$I122/2,$L122,TRUE)-_xlfn.NORM.DIST(AND(DB$4&gt;=$E122,DB$4&lt;=$G122)*(DA$4-$E122+1),$I122/2,$L122,TRUE))/(1-2*_xlfn.NORM.DIST(0,$I122/2,$L122,TRUE))*$C122+($J122="Steady Growth")*(AND(DB$4&gt;=$E122,DB$4&lt;=$G122)*((DB$4-$E122+1)/($I122*($I122+1)/2)*$C122))+($J122="custom")*CustomCF!CU122</f>
        <v>0</v>
      </c>
      <c r="DC122" s="19">
        <f>($J122="Bell Curve")*(_xlfn.NORM.DIST(AND(DC$4&gt;=$E122,DC$4&lt;=$G122)*(DC$4-$E122+1),$I122/2,$L122,TRUE)-_xlfn.NORM.DIST(AND(DC$4&gt;=$E122,DC$4&lt;=$G122)*(DB$4-$E122+1),$I122/2,$L122,TRUE))/(1-2*_xlfn.NORM.DIST(0,$I122/2,$L122,TRUE))*$C122+($J122="Steady Growth")*(AND(DC$4&gt;=$E122,DC$4&lt;=$G122)*((DC$4-$E122+1)/($I122*($I122+1)/2)*$C122))+($J122="custom")*CustomCF!CV122</f>
        <v>0</v>
      </c>
      <c r="DD122" s="19">
        <f>($J122="Bell Curve")*(_xlfn.NORM.DIST(AND(DD$4&gt;=$E122,DD$4&lt;=$G122)*(DD$4-$E122+1),$I122/2,$L122,TRUE)-_xlfn.NORM.DIST(AND(DD$4&gt;=$E122,DD$4&lt;=$G122)*(DC$4-$E122+1),$I122/2,$L122,TRUE))/(1-2*_xlfn.NORM.DIST(0,$I122/2,$L122,TRUE))*$C122+($J122="Steady Growth")*(AND(DD$4&gt;=$E122,DD$4&lt;=$G122)*((DD$4-$E122+1)/($I122*($I122+1)/2)*$C122))+($J122="custom")*CustomCF!CW122</f>
        <v>0</v>
      </c>
      <c r="DE122" s="19">
        <f>($J122="Bell Curve")*(_xlfn.NORM.DIST(AND(DE$4&gt;=$E122,DE$4&lt;=$G122)*(DE$4-$E122+1),$I122/2,$L122,TRUE)-_xlfn.NORM.DIST(AND(DE$4&gt;=$E122,DE$4&lt;=$G122)*(DD$4-$E122+1),$I122/2,$L122,TRUE))/(1-2*_xlfn.NORM.DIST(0,$I122/2,$L122,TRUE))*$C122+($J122="Steady Growth")*(AND(DE$4&gt;=$E122,DE$4&lt;=$G122)*((DE$4-$E122+1)/($I122*($I122+1)/2)*$C122))+($J122="custom")*CustomCF!CX122</f>
        <v>0</v>
      </c>
      <c r="DF122" s="19">
        <f>($J122="Bell Curve")*(_xlfn.NORM.DIST(AND(DF$4&gt;=$E122,DF$4&lt;=$G122)*(DF$4-$E122+1),$I122/2,$L122,TRUE)-_xlfn.NORM.DIST(AND(DF$4&gt;=$E122,DF$4&lt;=$G122)*(DE$4-$E122+1),$I122/2,$L122,TRUE))/(1-2*_xlfn.NORM.DIST(0,$I122/2,$L122,TRUE))*$C122+($J122="Steady Growth")*(AND(DF$4&gt;=$E122,DF$4&lt;=$G122)*((DF$4-$E122+1)/($I122*($I122+1)/2)*$C122))+($J122="custom")*CustomCF!CY122</f>
        <v>0</v>
      </c>
      <c r="DG122" s="19">
        <f>($J122="Bell Curve")*(_xlfn.NORM.DIST(AND(DG$4&gt;=$E122,DG$4&lt;=$G122)*(DG$4-$E122+1),$I122/2,$L122,TRUE)-_xlfn.NORM.DIST(AND(DG$4&gt;=$E122,DG$4&lt;=$G122)*(DF$4-$E122+1),$I122/2,$L122,TRUE))/(1-2*_xlfn.NORM.DIST(0,$I122/2,$L122,TRUE))*$C122+($J122="Steady Growth")*(AND(DG$4&gt;=$E122,DG$4&lt;=$G122)*((DG$4-$E122+1)/($I122*($I122+1)/2)*$C122))+($J122="custom")*CustomCF!CZ122</f>
        <v>0</v>
      </c>
      <c r="DH122" s="19">
        <f>($J122="Bell Curve")*(_xlfn.NORM.DIST(AND(DH$4&gt;=$E122,DH$4&lt;=$G122)*(DH$4-$E122+1),$I122/2,$L122,TRUE)-_xlfn.NORM.DIST(AND(DH$4&gt;=$E122,DH$4&lt;=$G122)*(DG$4-$E122+1),$I122/2,$L122,TRUE))/(1-2*_xlfn.NORM.DIST(0,$I122/2,$L122,TRUE))*$C122+($J122="Steady Growth")*(AND(DH$4&gt;=$E122,DH$4&lt;=$G122)*((DH$4-$E122+1)/($I122*($I122+1)/2)*$C122))+($J122="custom")*CustomCF!DA122</f>
        <v>0</v>
      </c>
      <c r="DI122" s="19">
        <f>($J122="Bell Curve")*(_xlfn.NORM.DIST(AND(DI$4&gt;=$E122,DI$4&lt;=$G122)*(DI$4-$E122+1),$I122/2,$L122,TRUE)-_xlfn.NORM.DIST(AND(DI$4&gt;=$E122,DI$4&lt;=$G122)*(DH$4-$E122+1),$I122/2,$L122,TRUE))/(1-2*_xlfn.NORM.DIST(0,$I122/2,$L122,TRUE))*$C122+($J122="Steady Growth")*(AND(DI$4&gt;=$E122,DI$4&lt;=$G122)*((DI$4-$E122+1)/($I122*($I122+1)/2)*$C122))+($J122="custom")*CustomCF!DB122</f>
        <v>0</v>
      </c>
      <c r="DJ122" s="19">
        <f>($J122="Bell Curve")*(_xlfn.NORM.DIST(AND(DJ$4&gt;=$E122,DJ$4&lt;=$G122)*(DJ$4-$E122+1),$I122/2,$L122,TRUE)-_xlfn.NORM.DIST(AND(DJ$4&gt;=$E122,DJ$4&lt;=$G122)*(DI$4-$E122+1),$I122/2,$L122,TRUE))/(1-2*_xlfn.NORM.DIST(0,$I122/2,$L122,TRUE))*$C122+($J122="Steady Growth")*(AND(DJ$4&gt;=$E122,DJ$4&lt;=$G122)*((DJ$4-$E122+1)/($I122*($I122+1)/2)*$C122))+($J122="custom")*CustomCF!DC122</f>
        <v>0</v>
      </c>
      <c r="DK122" s="19">
        <f>($J122="Bell Curve")*(_xlfn.NORM.DIST(AND(DK$4&gt;=$E122,DK$4&lt;=$G122)*(DK$4-$E122+1),$I122/2,$L122,TRUE)-_xlfn.NORM.DIST(AND(DK$4&gt;=$E122,DK$4&lt;=$G122)*(DJ$4-$E122+1),$I122/2,$L122,TRUE))/(1-2*_xlfn.NORM.DIST(0,$I122/2,$L122,TRUE))*$C122+($J122="Steady Growth")*(AND(DK$4&gt;=$E122,DK$4&lt;=$G122)*((DK$4-$E122+1)/($I122*($I122+1)/2)*$C122))+($J122="custom")*CustomCF!DD122</f>
        <v>0</v>
      </c>
      <c r="DL122" s="19">
        <f>($J122="Bell Curve")*(_xlfn.NORM.DIST(AND(DL$4&gt;=$E122,DL$4&lt;=$G122)*(DL$4-$E122+1),$I122/2,$L122,TRUE)-_xlfn.NORM.DIST(AND(DL$4&gt;=$E122,DL$4&lt;=$G122)*(DK$4-$E122+1),$I122/2,$L122,TRUE))/(1-2*_xlfn.NORM.DIST(0,$I122/2,$L122,TRUE))*$C122+($J122="Steady Growth")*(AND(DL$4&gt;=$E122,DL$4&lt;=$G122)*((DL$4-$E122+1)/($I122*($I122+1)/2)*$C122))+($J122="custom")*CustomCF!DE122</f>
        <v>0</v>
      </c>
      <c r="DM122" s="19">
        <f>($J122="Bell Curve")*(_xlfn.NORM.DIST(AND(DM$4&gt;=$E122,DM$4&lt;=$G122)*(DM$4-$E122+1),$I122/2,$L122,TRUE)-_xlfn.NORM.DIST(AND(DM$4&gt;=$E122,DM$4&lt;=$G122)*(DL$4-$E122+1),$I122/2,$L122,TRUE))/(1-2*_xlfn.NORM.DIST(0,$I122/2,$L122,TRUE))*$C122+($J122="Steady Growth")*(AND(DM$4&gt;=$E122,DM$4&lt;=$G122)*((DM$4-$E122+1)/($I122*($I122+1)/2)*$C122))+($J122="custom")*CustomCF!DF122</f>
        <v>0</v>
      </c>
      <c r="DN122" s="19">
        <f>($J122="Bell Curve")*(_xlfn.NORM.DIST(AND(DN$4&gt;=$E122,DN$4&lt;=$G122)*(DN$4-$E122+1),$I122/2,$L122,TRUE)-_xlfn.NORM.DIST(AND(DN$4&gt;=$E122,DN$4&lt;=$G122)*(DM$4-$E122+1),$I122/2,$L122,TRUE))/(1-2*_xlfn.NORM.DIST(0,$I122/2,$L122,TRUE))*$C122+($J122="Steady Growth")*(AND(DN$4&gt;=$E122,DN$4&lt;=$G122)*((DN$4-$E122+1)/($I122*($I122+1)/2)*$C122))+($J122="custom")*CustomCF!DG122</f>
        <v>0</v>
      </c>
      <c r="DO122" s="19">
        <f>($J122="Bell Curve")*(_xlfn.NORM.DIST(AND(DO$4&gt;=$E122,DO$4&lt;=$G122)*(DO$4-$E122+1),$I122/2,$L122,TRUE)-_xlfn.NORM.DIST(AND(DO$4&gt;=$E122,DO$4&lt;=$G122)*(DN$4-$E122+1),$I122/2,$L122,TRUE))/(1-2*_xlfn.NORM.DIST(0,$I122/2,$L122,TRUE))*$C122+($J122="Steady Growth")*(AND(DO$4&gt;=$E122,DO$4&lt;=$G122)*((DO$4-$E122+1)/($I122*($I122+1)/2)*$C122))+($J122="custom")*CustomCF!DH122</f>
        <v>0</v>
      </c>
      <c r="DP122" s="19">
        <f>($J122="Bell Curve")*(_xlfn.NORM.DIST(AND(DP$4&gt;=$E122,DP$4&lt;=$G122)*(DP$4-$E122+1),$I122/2,$L122,TRUE)-_xlfn.NORM.DIST(AND(DP$4&gt;=$E122,DP$4&lt;=$G122)*(DO$4-$E122+1),$I122/2,$L122,TRUE))/(1-2*_xlfn.NORM.DIST(0,$I122/2,$L122,TRUE))*$C122+($J122="Steady Growth")*(AND(DP$4&gt;=$E122,DP$4&lt;=$G122)*((DP$4-$E122+1)/($I122*($I122+1)/2)*$C122))+($J122="custom")*CustomCF!DI122</f>
        <v>0</v>
      </c>
      <c r="DQ122" s="19">
        <f>($J122="Bell Curve")*(_xlfn.NORM.DIST(AND(DQ$4&gt;=$E122,DQ$4&lt;=$G122)*(DQ$4-$E122+1),$I122/2,$L122,TRUE)-_xlfn.NORM.DIST(AND(DQ$4&gt;=$E122,DQ$4&lt;=$G122)*(DP$4-$E122+1),$I122/2,$L122,TRUE))/(1-2*_xlfn.NORM.DIST(0,$I122/2,$L122,TRUE))*$C122+($J122="Steady Growth")*(AND(DQ$4&gt;=$E122,DQ$4&lt;=$G122)*((DQ$4-$E122+1)/($I122*($I122+1)/2)*$C122))+($J122="custom")*CustomCF!DJ122</f>
        <v>0</v>
      </c>
      <c r="DR122" s="19">
        <f>($J122="Bell Curve")*(_xlfn.NORM.DIST(AND(DR$4&gt;=$E122,DR$4&lt;=$G122)*(DR$4-$E122+1),$I122/2,$L122,TRUE)-_xlfn.NORM.DIST(AND(DR$4&gt;=$E122,DR$4&lt;=$G122)*(DQ$4-$E122+1),$I122/2,$L122,TRUE))/(1-2*_xlfn.NORM.DIST(0,$I122/2,$L122,TRUE))*$C122+($J122="Steady Growth")*(AND(DR$4&gt;=$E122,DR$4&lt;=$G122)*((DR$4-$E122+1)/($I122*($I122+1)/2)*$C122))+($J122="custom")*CustomCF!DK122</f>
        <v>0</v>
      </c>
      <c r="DS122" s="19">
        <f>($J122="Bell Curve")*(_xlfn.NORM.DIST(AND(DS$4&gt;=$E122,DS$4&lt;=$G122)*(DS$4-$E122+1),$I122/2,$L122,TRUE)-_xlfn.NORM.DIST(AND(DS$4&gt;=$E122,DS$4&lt;=$G122)*(DR$4-$E122+1),$I122/2,$L122,TRUE))/(1-2*_xlfn.NORM.DIST(0,$I122/2,$L122,TRUE))*$C122+($J122="Steady Growth")*(AND(DS$4&gt;=$E122,DS$4&lt;=$G122)*((DS$4-$E122+1)/($I122*($I122+1)/2)*$C122))+($J122="custom")*CustomCF!DL122</f>
        <v>0</v>
      </c>
      <c r="DT122" s="19">
        <f>($J122="Bell Curve")*(_xlfn.NORM.DIST(AND(DT$4&gt;=$E122,DT$4&lt;=$G122)*(DT$4-$E122+1),$I122/2,$L122,TRUE)-_xlfn.NORM.DIST(AND(DT$4&gt;=$E122,DT$4&lt;=$G122)*(DS$4-$E122+1),$I122/2,$L122,TRUE))/(1-2*_xlfn.NORM.DIST(0,$I122/2,$L122,TRUE))*$C122+($J122="Steady Growth")*(AND(DT$4&gt;=$E122,DT$4&lt;=$G122)*((DT$4-$E122+1)/($I122*($I122+1)/2)*$C122))+($J122="custom")*CustomCF!DM122</f>
        <v>0</v>
      </c>
      <c r="DU122" s="19">
        <f>($J122="Bell Curve")*(_xlfn.NORM.DIST(AND(DU$4&gt;=$E122,DU$4&lt;=$G122)*(DU$4-$E122+1),$I122/2,$L122,TRUE)-_xlfn.NORM.DIST(AND(DU$4&gt;=$E122,DU$4&lt;=$G122)*(DT$4-$E122+1),$I122/2,$L122,TRUE))/(1-2*_xlfn.NORM.DIST(0,$I122/2,$L122,TRUE))*$C122+($J122="Steady Growth")*(AND(DU$4&gt;=$E122,DU$4&lt;=$G122)*((DU$4-$E122+1)/($I122*($I122+1)/2)*$C122))+($J122="custom")*CustomCF!DN122</f>
        <v>0</v>
      </c>
      <c r="DV122" s="19">
        <f>($J122="Bell Curve")*(_xlfn.NORM.DIST(AND(DV$4&gt;=$E122,DV$4&lt;=$G122)*(DV$4-$E122+1),$I122/2,$L122,TRUE)-_xlfn.NORM.DIST(AND(DV$4&gt;=$E122,DV$4&lt;=$G122)*(DU$4-$E122+1),$I122/2,$L122,TRUE))/(1-2*_xlfn.NORM.DIST(0,$I122/2,$L122,TRUE))*$C122+($J122="Steady Growth")*(AND(DV$4&gt;=$E122,DV$4&lt;=$G122)*((DV$4-$E122+1)/($I122*($I122+1)/2)*$C122))+($J122="custom")*CustomCF!DO122</f>
        <v>0</v>
      </c>
      <c r="DW122" s="19">
        <f>($J122="Bell Curve")*(_xlfn.NORM.DIST(AND(DW$4&gt;=$E122,DW$4&lt;=$G122)*(DW$4-$E122+1),$I122/2,$L122,TRUE)-_xlfn.NORM.DIST(AND(DW$4&gt;=$E122,DW$4&lt;=$G122)*(DV$4-$E122+1),$I122/2,$L122,TRUE))/(1-2*_xlfn.NORM.DIST(0,$I122/2,$L122,TRUE))*$C122+($J122="Steady Growth")*(AND(DW$4&gt;=$E122,DW$4&lt;=$G122)*((DW$4-$E122+1)/($I122*($I122+1)/2)*$C122))+($J122="custom")*CustomCF!DP122</f>
        <v>0</v>
      </c>
      <c r="DX122" s="19">
        <f>($J122="Bell Curve")*(_xlfn.NORM.DIST(AND(DX$4&gt;=$E122,DX$4&lt;=$G122)*(DX$4-$E122+1),$I122/2,$L122,TRUE)-_xlfn.NORM.DIST(AND(DX$4&gt;=$E122,DX$4&lt;=$G122)*(DW$4-$E122+1),$I122/2,$L122,TRUE))/(1-2*_xlfn.NORM.DIST(0,$I122/2,$L122,TRUE))*$C122+($J122="Steady Growth")*(AND(DX$4&gt;=$E122,DX$4&lt;=$G122)*((DX$4-$E122+1)/($I122*($I122+1)/2)*$C122))+($J122="custom")*CustomCF!DQ122</f>
        <v>0</v>
      </c>
      <c r="DY122" s="19">
        <f>($J122="Bell Curve")*(_xlfn.NORM.DIST(AND(DY$4&gt;=$E122,DY$4&lt;=$G122)*(DY$4-$E122+1),$I122/2,$L122,TRUE)-_xlfn.NORM.DIST(AND(DY$4&gt;=$E122,DY$4&lt;=$G122)*(DX$4-$E122+1),$I122/2,$L122,TRUE))/(1-2*_xlfn.NORM.DIST(0,$I122/2,$L122,TRUE))*$C122+($J122="Steady Growth")*(AND(DY$4&gt;=$E122,DY$4&lt;=$G122)*((DY$4-$E122+1)/($I122*($I122+1)/2)*$C122))+($J122="custom")*CustomCF!DR122</f>
        <v>0</v>
      </c>
      <c r="DZ122" s="19">
        <f>($J122="Bell Curve")*(_xlfn.NORM.DIST(AND(DZ$4&gt;=$E122,DZ$4&lt;=$G122)*(DZ$4-$E122+1),$I122/2,$L122,TRUE)-_xlfn.NORM.DIST(AND(DZ$4&gt;=$E122,DZ$4&lt;=$G122)*(DY$4-$E122+1),$I122/2,$L122,TRUE))/(1-2*_xlfn.NORM.DIST(0,$I122/2,$L122,TRUE))*$C122+($J122="Steady Growth")*(AND(DZ$4&gt;=$E122,DZ$4&lt;=$G122)*((DZ$4-$E122+1)/($I122*($I122+1)/2)*$C122))+($J122="custom")*CustomCF!DS122</f>
        <v>0</v>
      </c>
      <c r="EA122" s="19">
        <f>($J122="Bell Curve")*(_xlfn.NORM.DIST(AND(EA$4&gt;=$E122,EA$4&lt;=$G122)*(EA$4-$E122+1),$I122/2,$L122,TRUE)-_xlfn.NORM.DIST(AND(EA$4&gt;=$E122,EA$4&lt;=$G122)*(DZ$4-$E122+1),$I122/2,$L122,TRUE))/(1-2*_xlfn.NORM.DIST(0,$I122/2,$L122,TRUE))*$C122+($J122="Steady Growth")*(AND(EA$4&gt;=$E122,EA$4&lt;=$G122)*((EA$4-$E122+1)/($I122*($I122+1)/2)*$C122))+($J122="custom")*CustomCF!DT122</f>
        <v>0</v>
      </c>
      <c r="EB122" s="19">
        <f>($J122="Bell Curve")*(_xlfn.NORM.DIST(AND(EB$4&gt;=$E122,EB$4&lt;=$G122)*(EB$4-$E122+1),$I122/2,$L122,TRUE)-_xlfn.NORM.DIST(AND(EB$4&gt;=$E122,EB$4&lt;=$G122)*(EA$4-$E122+1),$I122/2,$L122,TRUE))/(1-2*_xlfn.NORM.DIST(0,$I122/2,$L122,TRUE))*$C122+($J122="Steady Growth")*(AND(EB$4&gt;=$E122,EB$4&lt;=$G122)*((EB$4-$E122+1)/($I122*($I122+1)/2)*$C122))+($J122="custom")*CustomCF!DU122</f>
        <v>0</v>
      </c>
      <c r="EC122" s="19">
        <f>($J122="Bell Curve")*(_xlfn.NORM.DIST(AND(EC$4&gt;=$E122,EC$4&lt;=$G122)*(EC$4-$E122+1),$I122/2,$L122,TRUE)-_xlfn.NORM.DIST(AND(EC$4&gt;=$E122,EC$4&lt;=$G122)*(EB$4-$E122+1),$I122/2,$L122,TRUE))/(1-2*_xlfn.NORM.DIST(0,$I122/2,$L122,TRUE))*$C122+($J122="Steady Growth")*(AND(EC$4&gt;=$E122,EC$4&lt;=$G122)*((EC$4-$E122+1)/($I122*($I122+1)/2)*$C122))+($J122="custom")*CustomCF!DV122</f>
        <v>0</v>
      </c>
      <c r="ED122" s="19">
        <f>($J122="Bell Curve")*(_xlfn.NORM.DIST(AND(ED$4&gt;=$E122,ED$4&lt;=$G122)*(ED$4-$E122+1),$I122/2,$L122,TRUE)-_xlfn.NORM.DIST(AND(ED$4&gt;=$E122,ED$4&lt;=$G122)*(EC$4-$E122+1),$I122/2,$L122,TRUE))/(1-2*_xlfn.NORM.DIST(0,$I122/2,$L122,TRUE))*$C122+($J122="Steady Growth")*(AND(ED$4&gt;=$E122,ED$4&lt;=$G122)*((ED$4-$E122+1)/($I122*($I122+1)/2)*$C122))+($J122="custom")*CustomCF!DW122</f>
        <v>0</v>
      </c>
      <c r="EE122" s="19">
        <f>($J122="Bell Curve")*(_xlfn.NORM.DIST(AND(EE$4&gt;=$E122,EE$4&lt;=$G122)*(EE$4-$E122+1),$I122/2,$L122,TRUE)-_xlfn.NORM.DIST(AND(EE$4&gt;=$E122,EE$4&lt;=$G122)*(ED$4-$E122+1),$I122/2,$L122,TRUE))/(1-2*_xlfn.NORM.DIST(0,$I122/2,$L122,TRUE))*$C122+($J122="Steady Growth")*(AND(EE$4&gt;=$E122,EE$4&lt;=$G122)*((EE$4-$E122+1)/($I122*($I122+1)/2)*$C122))+($J122="custom")*CustomCF!DX122</f>
        <v>0</v>
      </c>
      <c r="EF122" s="121">
        <f>($J122="Bell Curve")*(_xlfn.NORM.DIST(AND(EF$4&gt;=$E122,EF$4&lt;=$G122)*(EF$4-$E122+1),$I122/2,$L122,TRUE)-_xlfn.NORM.DIST(AND(EF$4&gt;=$E122,EF$4&lt;=$G122)*(EE$4-$E122+1),$I122/2,$L122,TRUE))/(1-2*_xlfn.NORM.DIST(0,$I122/2,$L122,TRUE))*$C122+($J122="Steady Growth")*(AND(EF$4&gt;=$E122,EF$4&lt;=$G122)*((EF$4-$E122+1)/($I122*($I122+1)/2)*$C122))+($J122="custom")*CustomCF!DY122</f>
        <v>0</v>
      </c>
    </row>
    <row r="123" spans="2:136" hidden="1" outlineLevel="1" x14ac:dyDescent="0.2">
      <c r="B123" s="103">
        <f>Budget!AA15</f>
        <v>0</v>
      </c>
      <c r="C123" s="19">
        <f>Budget!AB15</f>
        <v>0</v>
      </c>
      <c r="D123" s="19" t="str">
        <f t="shared" si="45"/>
        <v/>
      </c>
      <c r="E123" s="92">
        <v>29</v>
      </c>
      <c r="F123" s="18">
        <f>IF(J123="Custom",CustomCF!E123,INDEX($P$6:$DY$6,MATCH(E123,CF!$P$4:$DY$4,0)))</f>
        <v>46904</v>
      </c>
      <c r="G123" s="301">
        <v>47</v>
      </c>
      <c r="H123" s="18">
        <f>IF(J123="Custom",CustomCF!F123,INDEX($P$6:$EF$6,MATCH(G123,$P$4:$EF$4,0)))</f>
        <v>47452</v>
      </c>
      <c r="I123" s="9">
        <f t="shared" si="40"/>
        <v>19</v>
      </c>
      <c r="J123" s="92" t="s">
        <v>30</v>
      </c>
      <c r="K123" s="92" t="s">
        <v>31</v>
      </c>
      <c r="L123" s="9">
        <f t="shared" si="46"/>
        <v>10000000</v>
      </c>
      <c r="M123" s="106">
        <f t="shared" si="47"/>
        <v>0</v>
      </c>
      <c r="N123" s="112" t="str">
        <f t="shared" si="31"/>
        <v>OK</v>
      </c>
      <c r="O123" s="112"/>
      <c r="P123" s="19">
        <f>($J123="Bell Curve")*(_xlfn.NORM.DIST(AND(P$4&gt;=$E123,P$4&lt;=$G123)*(P$4-$E123+1),$I123/2,$L123,TRUE)-_xlfn.NORM.DIST(AND(P$4&gt;=$E123,P$4&lt;=$G123)*(N$4-$E123+1),$I123/2,$L123,TRUE))/(1-2*_xlfn.NORM.DIST(0,$I123/2,$L123,TRUE))*$C123+($J123="Steady Growth")*(AND(P$4&gt;=$E123,P$4&lt;=$G123)*((P$4-$E123+1)/($I123*($I123+1)/2)*$C123))+($J123="custom")*CustomCF!I123</f>
        <v>0</v>
      </c>
      <c r="Q123" s="19">
        <f>($J123="Bell Curve")*(_xlfn.NORM.DIST(AND(Q$4&gt;=$E123,Q$4&lt;=$G123)*(Q$4-$E123+1),$I123/2,$L123,TRUE)-_xlfn.NORM.DIST(AND(Q$4&gt;=$E123,Q$4&lt;=$G123)*(P$4-$E123+1),$I123/2,$L123,TRUE))/(1-2*_xlfn.NORM.DIST(0,$I123/2,$L123,TRUE))*$C123+($J123="Steady Growth")*(AND(Q$4&gt;=$E123,Q$4&lt;=$G123)*((Q$4-$E123+1)/($I123*($I123+1)/2)*$C123))+($J123="custom")*CustomCF!J123</f>
        <v>0</v>
      </c>
      <c r="R123" s="19">
        <f>($J123="Bell Curve")*(_xlfn.NORM.DIST(AND(R$4&gt;=$E123,R$4&lt;=$G123)*(R$4-$E123+1),$I123/2,$L123,TRUE)-_xlfn.NORM.DIST(AND(R$4&gt;=$E123,R$4&lt;=$G123)*(Q$4-$E123+1),$I123/2,$L123,TRUE))/(1-2*_xlfn.NORM.DIST(0,$I123/2,$L123,TRUE))*$C123+($J123="Steady Growth")*(AND(R$4&gt;=$E123,R$4&lt;=$G123)*((R$4-$E123+1)/($I123*($I123+1)/2)*$C123))+($J123="custom")*CustomCF!K123</f>
        <v>0</v>
      </c>
      <c r="S123" s="19">
        <f>($J123="Bell Curve")*(_xlfn.NORM.DIST(AND(S$4&gt;=$E123,S$4&lt;=$G123)*(S$4-$E123+1),$I123/2,$L123,TRUE)-_xlfn.NORM.DIST(AND(S$4&gt;=$E123,S$4&lt;=$G123)*(R$4-$E123+1),$I123/2,$L123,TRUE))/(1-2*_xlfn.NORM.DIST(0,$I123/2,$L123,TRUE))*$C123+($J123="Steady Growth")*(AND(S$4&gt;=$E123,S$4&lt;=$G123)*((S$4-$E123+1)/($I123*($I123+1)/2)*$C123))+($J123="custom")*CustomCF!L123</f>
        <v>0</v>
      </c>
      <c r="T123" s="19">
        <f>($J123="Bell Curve")*(_xlfn.NORM.DIST(AND(T$4&gt;=$E123,T$4&lt;=$G123)*(T$4-$E123+1),$I123/2,$L123,TRUE)-_xlfn.NORM.DIST(AND(T$4&gt;=$E123,T$4&lt;=$G123)*(S$4-$E123+1),$I123/2,$L123,TRUE))/(1-2*_xlfn.NORM.DIST(0,$I123/2,$L123,TRUE))*$C123+($J123="Steady Growth")*(AND(T$4&gt;=$E123,T$4&lt;=$G123)*((T$4-$E123+1)/($I123*($I123+1)/2)*$C123))+($J123="custom")*CustomCF!M123</f>
        <v>0</v>
      </c>
      <c r="U123" s="19">
        <f>($J123="Bell Curve")*(_xlfn.NORM.DIST(AND(U$4&gt;=$E123,U$4&lt;=$G123)*(U$4-$E123+1),$I123/2,$L123,TRUE)-_xlfn.NORM.DIST(AND(U$4&gt;=$E123,U$4&lt;=$G123)*(T$4-$E123+1),$I123/2,$L123,TRUE))/(1-2*_xlfn.NORM.DIST(0,$I123/2,$L123,TRUE))*$C123+($J123="Steady Growth")*(AND(U$4&gt;=$E123,U$4&lt;=$G123)*((U$4-$E123+1)/($I123*($I123+1)/2)*$C123))+($J123="custom")*CustomCF!N123</f>
        <v>0</v>
      </c>
      <c r="V123" s="19">
        <f>($J123="Bell Curve")*(_xlfn.NORM.DIST(AND(V$4&gt;=$E123,V$4&lt;=$G123)*(V$4-$E123+1),$I123/2,$L123,TRUE)-_xlfn.NORM.DIST(AND(V$4&gt;=$E123,V$4&lt;=$G123)*(U$4-$E123+1),$I123/2,$L123,TRUE))/(1-2*_xlfn.NORM.DIST(0,$I123/2,$L123,TRUE))*$C123+($J123="Steady Growth")*(AND(V$4&gt;=$E123,V$4&lt;=$G123)*((V$4-$E123+1)/($I123*($I123+1)/2)*$C123))+($J123="custom")*CustomCF!O123</f>
        <v>0</v>
      </c>
      <c r="W123" s="19">
        <f>($J123="Bell Curve")*(_xlfn.NORM.DIST(AND(W$4&gt;=$E123,W$4&lt;=$G123)*(W$4-$E123+1),$I123/2,$L123,TRUE)-_xlfn.NORM.DIST(AND(W$4&gt;=$E123,W$4&lt;=$G123)*(V$4-$E123+1),$I123/2,$L123,TRUE))/(1-2*_xlfn.NORM.DIST(0,$I123/2,$L123,TRUE))*$C123+($J123="Steady Growth")*(AND(W$4&gt;=$E123,W$4&lt;=$G123)*((W$4-$E123+1)/($I123*($I123+1)/2)*$C123))+($J123="custom")*CustomCF!P123</f>
        <v>0</v>
      </c>
      <c r="X123" s="19">
        <f>($J123="Bell Curve")*(_xlfn.NORM.DIST(AND(X$4&gt;=$E123,X$4&lt;=$G123)*(X$4-$E123+1),$I123/2,$L123,TRUE)-_xlfn.NORM.DIST(AND(X$4&gt;=$E123,X$4&lt;=$G123)*(W$4-$E123+1),$I123/2,$L123,TRUE))/(1-2*_xlfn.NORM.DIST(0,$I123/2,$L123,TRUE))*$C123+($J123="Steady Growth")*(AND(X$4&gt;=$E123,X$4&lt;=$G123)*((X$4-$E123+1)/($I123*($I123+1)/2)*$C123))+($J123="custom")*CustomCF!Q123</f>
        <v>0</v>
      </c>
      <c r="Y123" s="19">
        <f>($J123="Bell Curve")*(_xlfn.NORM.DIST(AND(Y$4&gt;=$E123,Y$4&lt;=$G123)*(Y$4-$E123+1),$I123/2,$L123,TRUE)-_xlfn.NORM.DIST(AND(Y$4&gt;=$E123,Y$4&lt;=$G123)*(X$4-$E123+1),$I123/2,$L123,TRUE))/(1-2*_xlfn.NORM.DIST(0,$I123/2,$L123,TRUE))*$C123+($J123="Steady Growth")*(AND(Y$4&gt;=$E123,Y$4&lt;=$G123)*((Y$4-$E123+1)/($I123*($I123+1)/2)*$C123))+($J123="custom")*CustomCF!R123</f>
        <v>0</v>
      </c>
      <c r="Z123" s="19">
        <f>($J123="Bell Curve")*(_xlfn.NORM.DIST(AND(Z$4&gt;=$E123,Z$4&lt;=$G123)*(Z$4-$E123+1),$I123/2,$L123,TRUE)-_xlfn.NORM.DIST(AND(Z$4&gt;=$E123,Z$4&lt;=$G123)*(Y$4-$E123+1),$I123/2,$L123,TRUE))/(1-2*_xlfn.NORM.DIST(0,$I123/2,$L123,TRUE))*$C123+($J123="Steady Growth")*(AND(Z$4&gt;=$E123,Z$4&lt;=$G123)*((Z$4-$E123+1)/($I123*($I123+1)/2)*$C123))+($J123="custom")*CustomCF!S123</f>
        <v>0</v>
      </c>
      <c r="AA123" s="19">
        <f>($J123="Bell Curve")*(_xlfn.NORM.DIST(AND(AA$4&gt;=$E123,AA$4&lt;=$G123)*(AA$4-$E123+1),$I123/2,$L123,TRUE)-_xlfn.NORM.DIST(AND(AA$4&gt;=$E123,AA$4&lt;=$G123)*(Z$4-$E123+1),$I123/2,$L123,TRUE))/(1-2*_xlfn.NORM.DIST(0,$I123/2,$L123,TRUE))*$C123+($J123="Steady Growth")*(AND(AA$4&gt;=$E123,AA$4&lt;=$G123)*((AA$4-$E123+1)/($I123*($I123+1)/2)*$C123))+($J123="custom")*CustomCF!T123</f>
        <v>0</v>
      </c>
      <c r="AB123" s="19">
        <f>($J123="Bell Curve")*(_xlfn.NORM.DIST(AND(AB$4&gt;=$E123,AB$4&lt;=$G123)*(AB$4-$E123+1),$I123/2,$L123,TRUE)-_xlfn.NORM.DIST(AND(AB$4&gt;=$E123,AB$4&lt;=$G123)*(AA$4-$E123+1),$I123/2,$L123,TRUE))/(1-2*_xlfn.NORM.DIST(0,$I123/2,$L123,TRUE))*$C123+($J123="Steady Growth")*(AND(AB$4&gt;=$E123,AB$4&lt;=$G123)*((AB$4-$E123+1)/($I123*($I123+1)/2)*$C123))+($J123="custom")*CustomCF!U123</f>
        <v>0</v>
      </c>
      <c r="AC123" s="19">
        <f>($J123="Bell Curve")*(_xlfn.NORM.DIST(AND(AC$4&gt;=$E123,AC$4&lt;=$G123)*(AC$4-$E123+1),$I123/2,$L123,TRUE)-_xlfn.NORM.DIST(AND(AC$4&gt;=$E123,AC$4&lt;=$G123)*(AB$4-$E123+1),$I123/2,$L123,TRUE))/(1-2*_xlfn.NORM.DIST(0,$I123/2,$L123,TRUE))*$C123+($J123="Steady Growth")*(AND(AC$4&gt;=$E123,AC$4&lt;=$G123)*((AC$4-$E123+1)/($I123*($I123+1)/2)*$C123))+($J123="custom")*CustomCF!V123</f>
        <v>0</v>
      </c>
      <c r="AD123" s="19">
        <f>($J123="Bell Curve")*(_xlfn.NORM.DIST(AND(AD$4&gt;=$E123,AD$4&lt;=$G123)*(AD$4-$E123+1),$I123/2,$L123,TRUE)-_xlfn.NORM.DIST(AND(AD$4&gt;=$E123,AD$4&lt;=$G123)*(AC$4-$E123+1),$I123/2,$L123,TRUE))/(1-2*_xlfn.NORM.DIST(0,$I123/2,$L123,TRUE))*$C123+($J123="Steady Growth")*(AND(AD$4&gt;=$E123,AD$4&lt;=$G123)*((AD$4-$E123+1)/($I123*($I123+1)/2)*$C123))+($J123="custom")*CustomCF!W123</f>
        <v>0</v>
      </c>
      <c r="AE123" s="19">
        <f>($J123="Bell Curve")*(_xlfn.NORM.DIST(AND(AE$4&gt;=$E123,AE$4&lt;=$G123)*(AE$4-$E123+1),$I123/2,$L123,TRUE)-_xlfn.NORM.DIST(AND(AE$4&gt;=$E123,AE$4&lt;=$G123)*(AD$4-$E123+1),$I123/2,$L123,TRUE))/(1-2*_xlfn.NORM.DIST(0,$I123/2,$L123,TRUE))*$C123+($J123="Steady Growth")*(AND(AE$4&gt;=$E123,AE$4&lt;=$G123)*((AE$4-$E123+1)/($I123*($I123+1)/2)*$C123))+($J123="custom")*CustomCF!X123</f>
        <v>0</v>
      </c>
      <c r="AF123" s="19">
        <f>($J123="Bell Curve")*(_xlfn.NORM.DIST(AND(AF$4&gt;=$E123,AF$4&lt;=$G123)*(AF$4-$E123+1),$I123/2,$L123,TRUE)-_xlfn.NORM.DIST(AND(AF$4&gt;=$E123,AF$4&lt;=$G123)*(AE$4-$E123+1),$I123/2,$L123,TRUE))/(1-2*_xlfn.NORM.DIST(0,$I123/2,$L123,TRUE))*$C123+($J123="Steady Growth")*(AND(AF$4&gt;=$E123,AF$4&lt;=$G123)*((AF$4-$E123+1)/($I123*($I123+1)/2)*$C123))+($J123="custom")*CustomCF!Y123</f>
        <v>0</v>
      </c>
      <c r="AG123" s="19">
        <f>($J123="Bell Curve")*(_xlfn.NORM.DIST(AND(AG$4&gt;=$E123,AG$4&lt;=$G123)*(AG$4-$E123+1),$I123/2,$L123,TRUE)-_xlfn.NORM.DIST(AND(AG$4&gt;=$E123,AG$4&lt;=$G123)*(AF$4-$E123+1),$I123/2,$L123,TRUE))/(1-2*_xlfn.NORM.DIST(0,$I123/2,$L123,TRUE))*$C123+($J123="Steady Growth")*(AND(AG$4&gt;=$E123,AG$4&lt;=$G123)*((AG$4-$E123+1)/($I123*($I123+1)/2)*$C123))+($J123="custom")*CustomCF!Z123</f>
        <v>0</v>
      </c>
      <c r="AH123" s="19">
        <f>($J123="Bell Curve")*(_xlfn.NORM.DIST(AND(AH$4&gt;=$E123,AH$4&lt;=$G123)*(AH$4-$E123+1),$I123/2,$L123,TRUE)-_xlfn.NORM.DIST(AND(AH$4&gt;=$E123,AH$4&lt;=$G123)*(AG$4-$E123+1),$I123/2,$L123,TRUE))/(1-2*_xlfn.NORM.DIST(0,$I123/2,$L123,TRUE))*$C123+($J123="Steady Growth")*(AND(AH$4&gt;=$E123,AH$4&lt;=$G123)*((AH$4-$E123+1)/($I123*($I123+1)/2)*$C123))+($J123="custom")*CustomCF!AA123</f>
        <v>0</v>
      </c>
      <c r="AI123" s="19">
        <f>($J123="Bell Curve")*(_xlfn.NORM.DIST(AND(AI$4&gt;=$E123,AI$4&lt;=$G123)*(AI$4-$E123+1),$I123/2,$L123,TRUE)-_xlfn.NORM.DIST(AND(AI$4&gt;=$E123,AI$4&lt;=$G123)*(AH$4-$E123+1),$I123/2,$L123,TRUE))/(1-2*_xlfn.NORM.DIST(0,$I123/2,$L123,TRUE))*$C123+($J123="Steady Growth")*(AND(AI$4&gt;=$E123,AI$4&lt;=$G123)*((AI$4-$E123+1)/($I123*($I123+1)/2)*$C123))+($J123="custom")*CustomCF!AB123</f>
        <v>0</v>
      </c>
      <c r="AJ123" s="19">
        <f>($J123="Bell Curve")*(_xlfn.NORM.DIST(AND(AJ$4&gt;=$E123,AJ$4&lt;=$G123)*(AJ$4-$E123+1),$I123/2,$L123,TRUE)-_xlfn.NORM.DIST(AND(AJ$4&gt;=$E123,AJ$4&lt;=$G123)*(AI$4-$E123+1),$I123/2,$L123,TRUE))/(1-2*_xlfn.NORM.DIST(0,$I123/2,$L123,TRUE))*$C123+($J123="Steady Growth")*(AND(AJ$4&gt;=$E123,AJ$4&lt;=$G123)*((AJ$4-$E123+1)/($I123*($I123+1)/2)*$C123))+($J123="custom")*CustomCF!AC123</f>
        <v>0</v>
      </c>
      <c r="AK123" s="19">
        <f>($J123="Bell Curve")*(_xlfn.NORM.DIST(AND(AK$4&gt;=$E123,AK$4&lt;=$G123)*(AK$4-$E123+1),$I123/2,$L123,TRUE)-_xlfn.NORM.DIST(AND(AK$4&gt;=$E123,AK$4&lt;=$G123)*(AJ$4-$E123+1),$I123/2,$L123,TRUE))/(1-2*_xlfn.NORM.DIST(0,$I123/2,$L123,TRUE))*$C123+($J123="Steady Growth")*(AND(AK$4&gt;=$E123,AK$4&lt;=$G123)*((AK$4-$E123+1)/($I123*($I123+1)/2)*$C123))+($J123="custom")*CustomCF!AD123</f>
        <v>0</v>
      </c>
      <c r="AL123" s="19">
        <f>($J123="Bell Curve")*(_xlfn.NORM.DIST(AND(AL$4&gt;=$E123,AL$4&lt;=$G123)*(AL$4-$E123+1),$I123/2,$L123,TRUE)-_xlfn.NORM.DIST(AND(AL$4&gt;=$E123,AL$4&lt;=$G123)*(AK$4-$E123+1),$I123/2,$L123,TRUE))/(1-2*_xlfn.NORM.DIST(0,$I123/2,$L123,TRUE))*$C123+($J123="Steady Growth")*(AND(AL$4&gt;=$E123,AL$4&lt;=$G123)*((AL$4-$E123+1)/($I123*($I123+1)/2)*$C123))+($J123="custom")*CustomCF!AE123</f>
        <v>0</v>
      </c>
      <c r="AM123" s="19">
        <f>($J123="Bell Curve")*(_xlfn.NORM.DIST(AND(AM$4&gt;=$E123,AM$4&lt;=$G123)*(AM$4-$E123+1),$I123/2,$L123,TRUE)-_xlfn.NORM.DIST(AND(AM$4&gt;=$E123,AM$4&lt;=$G123)*(AL$4-$E123+1),$I123/2,$L123,TRUE))/(1-2*_xlfn.NORM.DIST(0,$I123/2,$L123,TRUE))*$C123+($J123="Steady Growth")*(AND(AM$4&gt;=$E123,AM$4&lt;=$G123)*((AM$4-$E123+1)/($I123*($I123+1)/2)*$C123))+($J123="custom")*CustomCF!AF123</f>
        <v>0</v>
      </c>
      <c r="AN123" s="19">
        <f>($J123="Bell Curve")*(_xlfn.NORM.DIST(AND(AN$4&gt;=$E123,AN$4&lt;=$G123)*(AN$4-$E123+1),$I123/2,$L123,TRUE)-_xlfn.NORM.DIST(AND(AN$4&gt;=$E123,AN$4&lt;=$G123)*(AM$4-$E123+1),$I123/2,$L123,TRUE))/(1-2*_xlfn.NORM.DIST(0,$I123/2,$L123,TRUE))*$C123+($J123="Steady Growth")*(AND(AN$4&gt;=$E123,AN$4&lt;=$G123)*((AN$4-$E123+1)/($I123*($I123+1)/2)*$C123))+($J123="custom")*CustomCF!AG123</f>
        <v>0</v>
      </c>
      <c r="AO123" s="19">
        <f>($J123="Bell Curve")*(_xlfn.NORM.DIST(AND(AO$4&gt;=$E123,AO$4&lt;=$G123)*(AO$4-$E123+1),$I123/2,$L123,TRUE)-_xlfn.NORM.DIST(AND(AO$4&gt;=$E123,AO$4&lt;=$G123)*(AN$4-$E123+1),$I123/2,$L123,TRUE))/(1-2*_xlfn.NORM.DIST(0,$I123/2,$L123,TRUE))*$C123+($J123="Steady Growth")*(AND(AO$4&gt;=$E123,AO$4&lt;=$G123)*((AO$4-$E123+1)/($I123*($I123+1)/2)*$C123))+($J123="custom")*CustomCF!AH123</f>
        <v>0</v>
      </c>
      <c r="AP123" s="19">
        <f>($J123="Bell Curve")*(_xlfn.NORM.DIST(AND(AP$4&gt;=$E123,AP$4&lt;=$G123)*(AP$4-$E123+1),$I123/2,$L123,TRUE)-_xlfn.NORM.DIST(AND(AP$4&gt;=$E123,AP$4&lt;=$G123)*(AO$4-$E123+1),$I123/2,$L123,TRUE))/(1-2*_xlfn.NORM.DIST(0,$I123/2,$L123,TRUE))*$C123+($J123="Steady Growth")*(AND(AP$4&gt;=$E123,AP$4&lt;=$G123)*((AP$4-$E123+1)/($I123*($I123+1)/2)*$C123))+($J123="custom")*CustomCF!AI123</f>
        <v>0</v>
      </c>
      <c r="AQ123" s="19">
        <f>($J123="Bell Curve")*(_xlfn.NORM.DIST(AND(AQ$4&gt;=$E123,AQ$4&lt;=$G123)*(AQ$4-$E123+1),$I123/2,$L123,TRUE)-_xlfn.NORM.DIST(AND(AQ$4&gt;=$E123,AQ$4&lt;=$G123)*(AP$4-$E123+1),$I123/2,$L123,TRUE))/(1-2*_xlfn.NORM.DIST(0,$I123/2,$L123,TRUE))*$C123+($J123="Steady Growth")*(AND(AQ$4&gt;=$E123,AQ$4&lt;=$G123)*((AQ$4-$E123+1)/($I123*($I123+1)/2)*$C123))+($J123="custom")*CustomCF!AJ123</f>
        <v>0</v>
      </c>
      <c r="AR123" s="19">
        <f>($J123="Bell Curve")*(_xlfn.NORM.DIST(AND(AR$4&gt;=$E123,AR$4&lt;=$G123)*(AR$4-$E123+1),$I123/2,$L123,TRUE)-_xlfn.NORM.DIST(AND(AR$4&gt;=$E123,AR$4&lt;=$G123)*(AQ$4-$E123+1),$I123/2,$L123,TRUE))/(1-2*_xlfn.NORM.DIST(0,$I123/2,$L123,TRUE))*$C123+($J123="Steady Growth")*(AND(AR$4&gt;=$E123,AR$4&lt;=$G123)*((AR$4-$E123+1)/($I123*($I123+1)/2)*$C123))+($J123="custom")*CustomCF!AK123</f>
        <v>0</v>
      </c>
      <c r="AS123" s="19">
        <f>($J123="Bell Curve")*(_xlfn.NORM.DIST(AND(AS$4&gt;=$E123,AS$4&lt;=$G123)*(AS$4-$E123+1),$I123/2,$L123,TRUE)-_xlfn.NORM.DIST(AND(AS$4&gt;=$E123,AS$4&lt;=$G123)*(AR$4-$E123+1),$I123/2,$L123,TRUE))/(1-2*_xlfn.NORM.DIST(0,$I123/2,$L123,TRUE))*$C123+($J123="Steady Growth")*(AND(AS$4&gt;=$E123,AS$4&lt;=$G123)*((AS$4-$E123+1)/($I123*($I123+1)/2)*$C123))+($J123="custom")*CustomCF!AL123</f>
        <v>0</v>
      </c>
      <c r="AT123" s="19">
        <f>($J123="Bell Curve")*(_xlfn.NORM.DIST(AND(AT$4&gt;=$E123,AT$4&lt;=$G123)*(AT$4-$E123+1),$I123/2,$L123,TRUE)-_xlfn.NORM.DIST(AND(AT$4&gt;=$E123,AT$4&lt;=$G123)*(AS$4-$E123+1),$I123/2,$L123,TRUE))/(1-2*_xlfn.NORM.DIST(0,$I123/2,$L123,TRUE))*$C123+($J123="Steady Growth")*(AND(AT$4&gt;=$E123,AT$4&lt;=$G123)*((AT$4-$E123+1)/($I123*($I123+1)/2)*$C123))+($J123="custom")*CustomCF!AM123</f>
        <v>0</v>
      </c>
      <c r="AU123" s="19">
        <f>($J123="Bell Curve")*(_xlfn.NORM.DIST(AND(AU$4&gt;=$E123,AU$4&lt;=$G123)*(AU$4-$E123+1),$I123/2,$L123,TRUE)-_xlfn.NORM.DIST(AND(AU$4&gt;=$E123,AU$4&lt;=$G123)*(AT$4-$E123+1),$I123/2,$L123,TRUE))/(1-2*_xlfn.NORM.DIST(0,$I123/2,$L123,TRUE))*$C123+($J123="Steady Growth")*(AND(AU$4&gt;=$E123,AU$4&lt;=$G123)*((AU$4-$E123+1)/($I123*($I123+1)/2)*$C123))+($J123="custom")*CustomCF!AN123</f>
        <v>0</v>
      </c>
      <c r="AV123" s="19">
        <f>($J123="Bell Curve")*(_xlfn.NORM.DIST(AND(AV$4&gt;=$E123,AV$4&lt;=$G123)*(AV$4-$E123+1),$I123/2,$L123,TRUE)-_xlfn.NORM.DIST(AND(AV$4&gt;=$E123,AV$4&lt;=$G123)*(AU$4-$E123+1),$I123/2,$L123,TRUE))/(1-2*_xlfn.NORM.DIST(0,$I123/2,$L123,TRUE))*$C123+($J123="Steady Growth")*(AND(AV$4&gt;=$E123,AV$4&lt;=$G123)*((AV$4-$E123+1)/($I123*($I123+1)/2)*$C123))+($J123="custom")*CustomCF!AO123</f>
        <v>0</v>
      </c>
      <c r="AW123" s="19">
        <f>($J123="Bell Curve")*(_xlfn.NORM.DIST(AND(AW$4&gt;=$E123,AW$4&lt;=$G123)*(AW$4-$E123+1),$I123/2,$L123,TRUE)-_xlfn.NORM.DIST(AND(AW$4&gt;=$E123,AW$4&lt;=$G123)*(AV$4-$E123+1),$I123/2,$L123,TRUE))/(1-2*_xlfn.NORM.DIST(0,$I123/2,$L123,TRUE))*$C123+($J123="Steady Growth")*(AND(AW$4&gt;=$E123,AW$4&lt;=$G123)*((AW$4-$E123+1)/($I123*($I123+1)/2)*$C123))+($J123="custom")*CustomCF!AP123</f>
        <v>0</v>
      </c>
      <c r="AX123" s="19">
        <f>($J123="Bell Curve")*(_xlfn.NORM.DIST(AND(AX$4&gt;=$E123,AX$4&lt;=$G123)*(AX$4-$E123+1),$I123/2,$L123,TRUE)-_xlfn.NORM.DIST(AND(AX$4&gt;=$E123,AX$4&lt;=$G123)*(AW$4-$E123+1),$I123/2,$L123,TRUE))/(1-2*_xlfn.NORM.DIST(0,$I123/2,$L123,TRUE))*$C123+($J123="Steady Growth")*(AND(AX$4&gt;=$E123,AX$4&lt;=$G123)*((AX$4-$E123+1)/($I123*($I123+1)/2)*$C123))+($J123="custom")*CustomCF!AQ123</f>
        <v>0</v>
      </c>
      <c r="AY123" s="19">
        <f>($J123="Bell Curve")*(_xlfn.NORM.DIST(AND(AY$4&gt;=$E123,AY$4&lt;=$G123)*(AY$4-$E123+1),$I123/2,$L123,TRUE)-_xlfn.NORM.DIST(AND(AY$4&gt;=$E123,AY$4&lt;=$G123)*(AX$4-$E123+1),$I123/2,$L123,TRUE))/(1-2*_xlfn.NORM.DIST(0,$I123/2,$L123,TRUE))*$C123+($J123="Steady Growth")*(AND(AY$4&gt;=$E123,AY$4&lt;=$G123)*((AY$4-$E123+1)/($I123*($I123+1)/2)*$C123))+($J123="custom")*CustomCF!AR123</f>
        <v>0</v>
      </c>
      <c r="AZ123" s="19">
        <f>($J123="Bell Curve")*(_xlfn.NORM.DIST(AND(AZ$4&gt;=$E123,AZ$4&lt;=$G123)*(AZ$4-$E123+1),$I123/2,$L123,TRUE)-_xlfn.NORM.DIST(AND(AZ$4&gt;=$E123,AZ$4&lt;=$G123)*(AY$4-$E123+1),$I123/2,$L123,TRUE))/(1-2*_xlfn.NORM.DIST(0,$I123/2,$L123,TRUE))*$C123+($J123="Steady Growth")*(AND(AZ$4&gt;=$E123,AZ$4&lt;=$G123)*((AZ$4-$E123+1)/($I123*($I123+1)/2)*$C123))+($J123="custom")*CustomCF!AS123</f>
        <v>0</v>
      </c>
      <c r="BA123" s="19">
        <f>($J123="Bell Curve")*(_xlfn.NORM.DIST(AND(BA$4&gt;=$E123,BA$4&lt;=$G123)*(BA$4-$E123+1),$I123/2,$L123,TRUE)-_xlfn.NORM.DIST(AND(BA$4&gt;=$E123,BA$4&lt;=$G123)*(AZ$4-$E123+1),$I123/2,$L123,TRUE))/(1-2*_xlfn.NORM.DIST(0,$I123/2,$L123,TRUE))*$C123+($J123="Steady Growth")*(AND(BA$4&gt;=$E123,BA$4&lt;=$G123)*((BA$4-$E123+1)/($I123*($I123+1)/2)*$C123))+($J123="custom")*CustomCF!AT123</f>
        <v>0</v>
      </c>
      <c r="BB123" s="19">
        <f>($J123="Bell Curve")*(_xlfn.NORM.DIST(AND(BB$4&gt;=$E123,BB$4&lt;=$G123)*(BB$4-$E123+1),$I123/2,$L123,TRUE)-_xlfn.NORM.DIST(AND(BB$4&gt;=$E123,BB$4&lt;=$G123)*(BA$4-$E123+1),$I123/2,$L123,TRUE))/(1-2*_xlfn.NORM.DIST(0,$I123/2,$L123,TRUE))*$C123+($J123="Steady Growth")*(AND(BB$4&gt;=$E123,BB$4&lt;=$G123)*((BB$4-$E123+1)/($I123*($I123+1)/2)*$C123))+($J123="custom")*CustomCF!AU123</f>
        <v>0</v>
      </c>
      <c r="BC123" s="19">
        <f>($J123="Bell Curve")*(_xlfn.NORM.DIST(AND(BC$4&gt;=$E123,BC$4&lt;=$G123)*(BC$4-$E123+1),$I123/2,$L123,TRUE)-_xlfn.NORM.DIST(AND(BC$4&gt;=$E123,BC$4&lt;=$G123)*(BB$4-$E123+1),$I123/2,$L123,TRUE))/(1-2*_xlfn.NORM.DIST(0,$I123/2,$L123,TRUE))*$C123+($J123="Steady Growth")*(AND(BC$4&gt;=$E123,BC$4&lt;=$G123)*((BC$4-$E123+1)/($I123*($I123+1)/2)*$C123))+($J123="custom")*CustomCF!AV123</f>
        <v>0</v>
      </c>
      <c r="BD123" s="19">
        <f>($J123="Bell Curve")*(_xlfn.NORM.DIST(AND(BD$4&gt;=$E123,BD$4&lt;=$G123)*(BD$4-$E123+1),$I123/2,$L123,TRUE)-_xlfn.NORM.DIST(AND(BD$4&gt;=$E123,BD$4&lt;=$G123)*(BC$4-$E123+1),$I123/2,$L123,TRUE))/(1-2*_xlfn.NORM.DIST(0,$I123/2,$L123,TRUE))*$C123+($J123="Steady Growth")*(AND(BD$4&gt;=$E123,BD$4&lt;=$G123)*((BD$4-$E123+1)/($I123*($I123+1)/2)*$C123))+($J123="custom")*CustomCF!AW123</f>
        <v>0</v>
      </c>
      <c r="BE123" s="19">
        <f>($J123="Bell Curve")*(_xlfn.NORM.DIST(AND(BE$4&gt;=$E123,BE$4&lt;=$G123)*(BE$4-$E123+1),$I123/2,$L123,TRUE)-_xlfn.NORM.DIST(AND(BE$4&gt;=$E123,BE$4&lt;=$G123)*(BD$4-$E123+1),$I123/2,$L123,TRUE))/(1-2*_xlfn.NORM.DIST(0,$I123/2,$L123,TRUE))*$C123+($J123="Steady Growth")*(AND(BE$4&gt;=$E123,BE$4&lt;=$G123)*((BE$4-$E123+1)/($I123*($I123+1)/2)*$C123))+($J123="custom")*CustomCF!AX123</f>
        <v>0</v>
      </c>
      <c r="BF123" s="19">
        <f>($J123="Bell Curve")*(_xlfn.NORM.DIST(AND(BF$4&gt;=$E123,BF$4&lt;=$G123)*(BF$4-$E123+1),$I123/2,$L123,TRUE)-_xlfn.NORM.DIST(AND(BF$4&gt;=$E123,BF$4&lt;=$G123)*(BE$4-$E123+1),$I123/2,$L123,TRUE))/(1-2*_xlfn.NORM.DIST(0,$I123/2,$L123,TRUE))*$C123+($J123="Steady Growth")*(AND(BF$4&gt;=$E123,BF$4&lt;=$G123)*((BF$4-$E123+1)/($I123*($I123+1)/2)*$C123))+($J123="custom")*CustomCF!AY123</f>
        <v>0</v>
      </c>
      <c r="BG123" s="19">
        <f>($J123="Bell Curve")*(_xlfn.NORM.DIST(AND(BG$4&gt;=$E123,BG$4&lt;=$G123)*(BG$4-$E123+1),$I123/2,$L123,TRUE)-_xlfn.NORM.DIST(AND(BG$4&gt;=$E123,BG$4&lt;=$G123)*(BF$4-$E123+1),$I123/2,$L123,TRUE))/(1-2*_xlfn.NORM.DIST(0,$I123/2,$L123,TRUE))*$C123+($J123="Steady Growth")*(AND(BG$4&gt;=$E123,BG$4&lt;=$G123)*((BG$4-$E123+1)/($I123*($I123+1)/2)*$C123))+($J123="custom")*CustomCF!AZ123</f>
        <v>0</v>
      </c>
      <c r="BH123" s="19">
        <f>($J123="Bell Curve")*(_xlfn.NORM.DIST(AND(BH$4&gt;=$E123,BH$4&lt;=$G123)*(BH$4-$E123+1),$I123/2,$L123,TRUE)-_xlfn.NORM.DIST(AND(BH$4&gt;=$E123,BH$4&lt;=$G123)*(BG$4-$E123+1),$I123/2,$L123,TRUE))/(1-2*_xlfn.NORM.DIST(0,$I123/2,$L123,TRUE))*$C123+($J123="Steady Growth")*(AND(BH$4&gt;=$E123,BH$4&lt;=$G123)*((BH$4-$E123+1)/($I123*($I123+1)/2)*$C123))+($J123="custom")*CustomCF!BA123</f>
        <v>0</v>
      </c>
      <c r="BI123" s="19">
        <f>($J123="Bell Curve")*(_xlfn.NORM.DIST(AND(BI$4&gt;=$E123,BI$4&lt;=$G123)*(BI$4-$E123+1),$I123/2,$L123,TRUE)-_xlfn.NORM.DIST(AND(BI$4&gt;=$E123,BI$4&lt;=$G123)*(BH$4-$E123+1),$I123/2,$L123,TRUE))/(1-2*_xlfn.NORM.DIST(0,$I123/2,$L123,TRUE))*$C123+($J123="Steady Growth")*(AND(BI$4&gt;=$E123,BI$4&lt;=$G123)*((BI$4-$E123+1)/($I123*($I123+1)/2)*$C123))+($J123="custom")*CustomCF!BB123</f>
        <v>0</v>
      </c>
      <c r="BJ123" s="19">
        <f>($J123="Bell Curve")*(_xlfn.NORM.DIST(AND(BJ$4&gt;=$E123,BJ$4&lt;=$G123)*(BJ$4-$E123+1),$I123/2,$L123,TRUE)-_xlfn.NORM.DIST(AND(BJ$4&gt;=$E123,BJ$4&lt;=$G123)*(BI$4-$E123+1),$I123/2,$L123,TRUE))/(1-2*_xlfn.NORM.DIST(0,$I123/2,$L123,TRUE))*$C123+($J123="Steady Growth")*(AND(BJ$4&gt;=$E123,BJ$4&lt;=$G123)*((BJ$4-$E123+1)/($I123*($I123+1)/2)*$C123))+($J123="custom")*CustomCF!BC123</f>
        <v>0</v>
      </c>
      <c r="BK123" s="19">
        <f>($J123="Bell Curve")*(_xlfn.NORM.DIST(AND(BK$4&gt;=$E123,BK$4&lt;=$G123)*(BK$4-$E123+1),$I123/2,$L123,TRUE)-_xlfn.NORM.DIST(AND(BK$4&gt;=$E123,BK$4&lt;=$G123)*(BJ$4-$E123+1),$I123/2,$L123,TRUE))/(1-2*_xlfn.NORM.DIST(0,$I123/2,$L123,TRUE))*$C123+($J123="Steady Growth")*(AND(BK$4&gt;=$E123,BK$4&lt;=$G123)*((BK$4-$E123+1)/($I123*($I123+1)/2)*$C123))+($J123="custom")*CustomCF!BD123</f>
        <v>0</v>
      </c>
      <c r="BL123" s="19">
        <f>($J123="Bell Curve")*(_xlfn.NORM.DIST(AND(BL$4&gt;=$E123,BL$4&lt;=$G123)*(BL$4-$E123+1),$I123/2,$L123,TRUE)-_xlfn.NORM.DIST(AND(BL$4&gt;=$E123,BL$4&lt;=$G123)*(BK$4-$E123+1),$I123/2,$L123,TRUE))/(1-2*_xlfn.NORM.DIST(0,$I123/2,$L123,TRUE))*$C123+($J123="Steady Growth")*(AND(BL$4&gt;=$E123,BL$4&lt;=$G123)*((BL$4-$E123+1)/($I123*($I123+1)/2)*$C123))+($J123="custom")*CustomCF!BE123</f>
        <v>0</v>
      </c>
      <c r="BM123" s="19">
        <f>($J123="Bell Curve")*(_xlfn.NORM.DIST(AND(BM$4&gt;=$E123,BM$4&lt;=$G123)*(BM$4-$E123+1),$I123/2,$L123,TRUE)-_xlfn.NORM.DIST(AND(BM$4&gt;=$E123,BM$4&lt;=$G123)*(BL$4-$E123+1),$I123/2,$L123,TRUE))/(1-2*_xlfn.NORM.DIST(0,$I123/2,$L123,TRUE))*$C123+($J123="Steady Growth")*(AND(BM$4&gt;=$E123,BM$4&lt;=$G123)*((BM$4-$E123+1)/($I123*($I123+1)/2)*$C123))+($J123="custom")*CustomCF!BF123</f>
        <v>0</v>
      </c>
      <c r="BN123" s="19">
        <f>($J123="Bell Curve")*(_xlfn.NORM.DIST(AND(BN$4&gt;=$E123,BN$4&lt;=$G123)*(BN$4-$E123+1),$I123/2,$L123,TRUE)-_xlfn.NORM.DIST(AND(BN$4&gt;=$E123,BN$4&lt;=$G123)*(BM$4-$E123+1),$I123/2,$L123,TRUE))/(1-2*_xlfn.NORM.DIST(0,$I123/2,$L123,TRUE))*$C123+($J123="Steady Growth")*(AND(BN$4&gt;=$E123,BN$4&lt;=$G123)*((BN$4-$E123+1)/($I123*($I123+1)/2)*$C123))+($J123="custom")*CustomCF!BG123</f>
        <v>0</v>
      </c>
      <c r="BO123" s="19">
        <f>($J123="Bell Curve")*(_xlfn.NORM.DIST(AND(BO$4&gt;=$E123,BO$4&lt;=$G123)*(BO$4-$E123+1),$I123/2,$L123,TRUE)-_xlfn.NORM.DIST(AND(BO$4&gt;=$E123,BO$4&lt;=$G123)*(BN$4-$E123+1),$I123/2,$L123,TRUE))/(1-2*_xlfn.NORM.DIST(0,$I123/2,$L123,TRUE))*$C123+($J123="Steady Growth")*(AND(BO$4&gt;=$E123,BO$4&lt;=$G123)*((BO$4-$E123+1)/($I123*($I123+1)/2)*$C123))+($J123="custom")*CustomCF!BH123</f>
        <v>0</v>
      </c>
      <c r="BP123" s="19">
        <f>($J123="Bell Curve")*(_xlfn.NORM.DIST(AND(BP$4&gt;=$E123,BP$4&lt;=$G123)*(BP$4-$E123+1),$I123/2,$L123,TRUE)-_xlfn.NORM.DIST(AND(BP$4&gt;=$E123,BP$4&lt;=$G123)*(BO$4-$E123+1),$I123/2,$L123,TRUE))/(1-2*_xlfn.NORM.DIST(0,$I123/2,$L123,TRUE))*$C123+($J123="Steady Growth")*(AND(BP$4&gt;=$E123,BP$4&lt;=$G123)*((BP$4-$E123+1)/($I123*($I123+1)/2)*$C123))+($J123="custom")*CustomCF!BI123</f>
        <v>0</v>
      </c>
      <c r="BQ123" s="19">
        <f>($J123="Bell Curve")*(_xlfn.NORM.DIST(AND(BQ$4&gt;=$E123,BQ$4&lt;=$G123)*(BQ$4-$E123+1),$I123/2,$L123,TRUE)-_xlfn.NORM.DIST(AND(BQ$4&gt;=$E123,BQ$4&lt;=$G123)*(BP$4-$E123+1),$I123/2,$L123,TRUE))/(1-2*_xlfn.NORM.DIST(0,$I123/2,$L123,TRUE))*$C123+($J123="Steady Growth")*(AND(BQ$4&gt;=$E123,BQ$4&lt;=$G123)*((BQ$4-$E123+1)/($I123*($I123+1)/2)*$C123))+($J123="custom")*CustomCF!BJ123</f>
        <v>0</v>
      </c>
      <c r="BR123" s="19">
        <f>($J123="Bell Curve")*(_xlfn.NORM.DIST(AND(BR$4&gt;=$E123,BR$4&lt;=$G123)*(BR$4-$E123+1),$I123/2,$L123,TRUE)-_xlfn.NORM.DIST(AND(BR$4&gt;=$E123,BR$4&lt;=$G123)*(BQ$4-$E123+1),$I123/2,$L123,TRUE))/(1-2*_xlfn.NORM.DIST(0,$I123/2,$L123,TRUE))*$C123+($J123="Steady Growth")*(AND(BR$4&gt;=$E123,BR$4&lt;=$G123)*((BR$4-$E123+1)/($I123*($I123+1)/2)*$C123))+($J123="custom")*CustomCF!BK123</f>
        <v>0</v>
      </c>
      <c r="BS123" s="19">
        <f>($J123="Bell Curve")*(_xlfn.NORM.DIST(AND(BS$4&gt;=$E123,BS$4&lt;=$G123)*(BS$4-$E123+1),$I123/2,$L123,TRUE)-_xlfn.NORM.DIST(AND(BS$4&gt;=$E123,BS$4&lt;=$G123)*(BR$4-$E123+1),$I123/2,$L123,TRUE))/(1-2*_xlfn.NORM.DIST(0,$I123/2,$L123,TRUE))*$C123+($J123="Steady Growth")*(AND(BS$4&gt;=$E123,BS$4&lt;=$G123)*((BS$4-$E123+1)/($I123*($I123+1)/2)*$C123))+($J123="custom")*CustomCF!BL123</f>
        <v>0</v>
      </c>
      <c r="BT123" s="19">
        <f>($J123="Bell Curve")*(_xlfn.NORM.DIST(AND(BT$4&gt;=$E123,BT$4&lt;=$G123)*(BT$4-$E123+1),$I123/2,$L123,TRUE)-_xlfn.NORM.DIST(AND(BT$4&gt;=$E123,BT$4&lt;=$G123)*(BS$4-$E123+1),$I123/2,$L123,TRUE))/(1-2*_xlfn.NORM.DIST(0,$I123/2,$L123,TRUE))*$C123+($J123="Steady Growth")*(AND(BT$4&gt;=$E123,BT$4&lt;=$G123)*((BT$4-$E123+1)/($I123*($I123+1)/2)*$C123))+($J123="custom")*CustomCF!BM123</f>
        <v>0</v>
      </c>
      <c r="BU123" s="19">
        <f>($J123="Bell Curve")*(_xlfn.NORM.DIST(AND(BU$4&gt;=$E123,BU$4&lt;=$G123)*(BU$4-$E123+1),$I123/2,$L123,TRUE)-_xlfn.NORM.DIST(AND(BU$4&gt;=$E123,BU$4&lt;=$G123)*(BT$4-$E123+1),$I123/2,$L123,TRUE))/(1-2*_xlfn.NORM.DIST(0,$I123/2,$L123,TRUE))*$C123+($J123="Steady Growth")*(AND(BU$4&gt;=$E123,BU$4&lt;=$G123)*((BU$4-$E123+1)/($I123*($I123+1)/2)*$C123))+($J123="custom")*CustomCF!BN123</f>
        <v>0</v>
      </c>
      <c r="BV123" s="19">
        <f>($J123="Bell Curve")*(_xlfn.NORM.DIST(AND(BV$4&gt;=$E123,BV$4&lt;=$G123)*(BV$4-$E123+1),$I123/2,$L123,TRUE)-_xlfn.NORM.DIST(AND(BV$4&gt;=$E123,BV$4&lt;=$G123)*(BU$4-$E123+1),$I123/2,$L123,TRUE))/(1-2*_xlfn.NORM.DIST(0,$I123/2,$L123,TRUE))*$C123+($J123="Steady Growth")*(AND(BV$4&gt;=$E123,BV$4&lt;=$G123)*((BV$4-$E123+1)/($I123*($I123+1)/2)*$C123))+($J123="custom")*CustomCF!BO123</f>
        <v>0</v>
      </c>
      <c r="BW123" s="19">
        <f>($J123="Bell Curve")*(_xlfn.NORM.DIST(AND(BW$4&gt;=$E123,BW$4&lt;=$G123)*(BW$4-$E123+1),$I123/2,$L123,TRUE)-_xlfn.NORM.DIST(AND(BW$4&gt;=$E123,BW$4&lt;=$G123)*(BV$4-$E123+1),$I123/2,$L123,TRUE))/(1-2*_xlfn.NORM.DIST(0,$I123/2,$L123,TRUE))*$C123+($J123="Steady Growth")*(AND(BW$4&gt;=$E123,BW$4&lt;=$G123)*((BW$4-$E123+1)/($I123*($I123+1)/2)*$C123))+($J123="custom")*CustomCF!BP123</f>
        <v>0</v>
      </c>
      <c r="BX123" s="19">
        <f>($J123="Bell Curve")*(_xlfn.NORM.DIST(AND(BX$4&gt;=$E123,BX$4&lt;=$G123)*(BX$4-$E123+1),$I123/2,$L123,TRUE)-_xlfn.NORM.DIST(AND(BX$4&gt;=$E123,BX$4&lt;=$G123)*(BW$4-$E123+1),$I123/2,$L123,TRUE))/(1-2*_xlfn.NORM.DIST(0,$I123/2,$L123,TRUE))*$C123+($J123="Steady Growth")*(AND(BX$4&gt;=$E123,BX$4&lt;=$G123)*((BX$4-$E123+1)/($I123*($I123+1)/2)*$C123))+($J123="custom")*CustomCF!BQ123</f>
        <v>0</v>
      </c>
      <c r="BY123" s="19">
        <f>($J123="Bell Curve")*(_xlfn.NORM.DIST(AND(BY$4&gt;=$E123,BY$4&lt;=$G123)*(BY$4-$E123+1),$I123/2,$L123,TRUE)-_xlfn.NORM.DIST(AND(BY$4&gt;=$E123,BY$4&lt;=$G123)*(BX$4-$E123+1),$I123/2,$L123,TRUE))/(1-2*_xlfn.NORM.DIST(0,$I123/2,$L123,TRUE))*$C123+($J123="Steady Growth")*(AND(BY$4&gt;=$E123,BY$4&lt;=$G123)*((BY$4-$E123+1)/($I123*($I123+1)/2)*$C123))+($J123="custom")*CustomCF!BR123</f>
        <v>0</v>
      </c>
      <c r="BZ123" s="19">
        <f>($J123="Bell Curve")*(_xlfn.NORM.DIST(AND(BZ$4&gt;=$E123,BZ$4&lt;=$G123)*(BZ$4-$E123+1),$I123/2,$L123,TRUE)-_xlfn.NORM.DIST(AND(BZ$4&gt;=$E123,BZ$4&lt;=$G123)*(BY$4-$E123+1),$I123/2,$L123,TRUE))/(1-2*_xlfn.NORM.DIST(0,$I123/2,$L123,TRUE))*$C123+($J123="Steady Growth")*(AND(BZ$4&gt;=$E123,BZ$4&lt;=$G123)*((BZ$4-$E123+1)/($I123*($I123+1)/2)*$C123))+($J123="custom")*CustomCF!BS123</f>
        <v>0</v>
      </c>
      <c r="CA123" s="19">
        <f>($J123="Bell Curve")*(_xlfn.NORM.DIST(AND(CA$4&gt;=$E123,CA$4&lt;=$G123)*(CA$4-$E123+1),$I123/2,$L123,TRUE)-_xlfn.NORM.DIST(AND(CA$4&gt;=$E123,CA$4&lt;=$G123)*(BZ$4-$E123+1),$I123/2,$L123,TRUE))/(1-2*_xlfn.NORM.DIST(0,$I123/2,$L123,TRUE))*$C123+($J123="Steady Growth")*(AND(CA$4&gt;=$E123,CA$4&lt;=$G123)*((CA$4-$E123+1)/($I123*($I123+1)/2)*$C123))+($J123="custom")*CustomCF!BT123</f>
        <v>0</v>
      </c>
      <c r="CB123" s="19">
        <f>($J123="Bell Curve")*(_xlfn.NORM.DIST(AND(CB$4&gt;=$E123,CB$4&lt;=$G123)*(CB$4-$E123+1),$I123/2,$L123,TRUE)-_xlfn.NORM.DIST(AND(CB$4&gt;=$E123,CB$4&lt;=$G123)*(CA$4-$E123+1),$I123/2,$L123,TRUE))/(1-2*_xlfn.NORM.DIST(0,$I123/2,$L123,TRUE))*$C123+($J123="Steady Growth")*(AND(CB$4&gt;=$E123,CB$4&lt;=$G123)*((CB$4-$E123+1)/($I123*($I123+1)/2)*$C123))+($J123="custom")*CustomCF!BU123</f>
        <v>0</v>
      </c>
      <c r="CC123" s="19">
        <f>($J123="Bell Curve")*(_xlfn.NORM.DIST(AND(CC$4&gt;=$E123,CC$4&lt;=$G123)*(CC$4-$E123+1),$I123/2,$L123,TRUE)-_xlfn.NORM.DIST(AND(CC$4&gt;=$E123,CC$4&lt;=$G123)*(CB$4-$E123+1),$I123/2,$L123,TRUE))/(1-2*_xlfn.NORM.DIST(0,$I123/2,$L123,TRUE))*$C123+($J123="Steady Growth")*(AND(CC$4&gt;=$E123,CC$4&lt;=$G123)*((CC$4-$E123+1)/($I123*($I123+1)/2)*$C123))+($J123="custom")*CustomCF!BV123</f>
        <v>0</v>
      </c>
      <c r="CD123" s="19">
        <f>($J123="Bell Curve")*(_xlfn.NORM.DIST(AND(CD$4&gt;=$E123,CD$4&lt;=$G123)*(CD$4-$E123+1),$I123/2,$L123,TRUE)-_xlfn.NORM.DIST(AND(CD$4&gt;=$E123,CD$4&lt;=$G123)*(CC$4-$E123+1),$I123/2,$L123,TRUE))/(1-2*_xlfn.NORM.DIST(0,$I123/2,$L123,TRUE))*$C123+($J123="Steady Growth")*(AND(CD$4&gt;=$E123,CD$4&lt;=$G123)*((CD$4-$E123+1)/($I123*($I123+1)/2)*$C123))+($J123="custom")*CustomCF!BW123</f>
        <v>0</v>
      </c>
      <c r="CE123" s="19">
        <f>($J123="Bell Curve")*(_xlfn.NORM.DIST(AND(CE$4&gt;=$E123,CE$4&lt;=$G123)*(CE$4-$E123+1),$I123/2,$L123,TRUE)-_xlfn.NORM.DIST(AND(CE$4&gt;=$E123,CE$4&lt;=$G123)*(CD$4-$E123+1),$I123/2,$L123,TRUE))/(1-2*_xlfn.NORM.DIST(0,$I123/2,$L123,TRUE))*$C123+($J123="Steady Growth")*(AND(CE$4&gt;=$E123,CE$4&lt;=$G123)*((CE$4-$E123+1)/($I123*($I123+1)/2)*$C123))+($J123="custom")*CustomCF!BX123</f>
        <v>0</v>
      </c>
      <c r="CF123" s="19">
        <f>($J123="Bell Curve")*(_xlfn.NORM.DIST(AND(CF$4&gt;=$E123,CF$4&lt;=$G123)*(CF$4-$E123+1),$I123/2,$L123,TRUE)-_xlfn.NORM.DIST(AND(CF$4&gt;=$E123,CF$4&lt;=$G123)*(CE$4-$E123+1),$I123/2,$L123,TRUE))/(1-2*_xlfn.NORM.DIST(0,$I123/2,$L123,TRUE))*$C123+($J123="Steady Growth")*(AND(CF$4&gt;=$E123,CF$4&lt;=$G123)*((CF$4-$E123+1)/($I123*($I123+1)/2)*$C123))+($J123="custom")*CustomCF!BY123</f>
        <v>0</v>
      </c>
      <c r="CG123" s="19">
        <f>($J123="Bell Curve")*(_xlfn.NORM.DIST(AND(CG$4&gt;=$E123,CG$4&lt;=$G123)*(CG$4-$E123+1),$I123/2,$L123,TRUE)-_xlfn.NORM.DIST(AND(CG$4&gt;=$E123,CG$4&lt;=$G123)*(CF$4-$E123+1),$I123/2,$L123,TRUE))/(1-2*_xlfn.NORM.DIST(0,$I123/2,$L123,TRUE))*$C123+($J123="Steady Growth")*(AND(CG$4&gt;=$E123,CG$4&lt;=$G123)*((CG$4-$E123+1)/($I123*($I123+1)/2)*$C123))+($J123="custom")*CustomCF!BZ123</f>
        <v>0</v>
      </c>
      <c r="CH123" s="19">
        <f>($J123="Bell Curve")*(_xlfn.NORM.DIST(AND(CH$4&gt;=$E123,CH$4&lt;=$G123)*(CH$4-$E123+1),$I123/2,$L123,TRUE)-_xlfn.NORM.DIST(AND(CH$4&gt;=$E123,CH$4&lt;=$G123)*(CG$4-$E123+1),$I123/2,$L123,TRUE))/(1-2*_xlfn.NORM.DIST(0,$I123/2,$L123,TRUE))*$C123+($J123="Steady Growth")*(AND(CH$4&gt;=$E123,CH$4&lt;=$G123)*((CH$4-$E123+1)/($I123*($I123+1)/2)*$C123))+($J123="custom")*CustomCF!CA123</f>
        <v>0</v>
      </c>
      <c r="CI123" s="19">
        <f>($J123="Bell Curve")*(_xlfn.NORM.DIST(AND(CI$4&gt;=$E123,CI$4&lt;=$G123)*(CI$4-$E123+1),$I123/2,$L123,TRUE)-_xlfn.NORM.DIST(AND(CI$4&gt;=$E123,CI$4&lt;=$G123)*(CH$4-$E123+1),$I123/2,$L123,TRUE))/(1-2*_xlfn.NORM.DIST(0,$I123/2,$L123,TRUE))*$C123+($J123="Steady Growth")*(AND(CI$4&gt;=$E123,CI$4&lt;=$G123)*((CI$4-$E123+1)/($I123*($I123+1)/2)*$C123))+($J123="custom")*CustomCF!CB123</f>
        <v>0</v>
      </c>
      <c r="CJ123" s="19">
        <f>($J123="Bell Curve")*(_xlfn.NORM.DIST(AND(CJ$4&gt;=$E123,CJ$4&lt;=$G123)*(CJ$4-$E123+1),$I123/2,$L123,TRUE)-_xlfn.NORM.DIST(AND(CJ$4&gt;=$E123,CJ$4&lt;=$G123)*(CI$4-$E123+1),$I123/2,$L123,TRUE))/(1-2*_xlfn.NORM.DIST(0,$I123/2,$L123,TRUE))*$C123+($J123="Steady Growth")*(AND(CJ$4&gt;=$E123,CJ$4&lt;=$G123)*((CJ$4-$E123+1)/($I123*($I123+1)/2)*$C123))+($J123="custom")*CustomCF!CC123</f>
        <v>0</v>
      </c>
      <c r="CK123" s="19">
        <f>($J123="Bell Curve")*(_xlfn.NORM.DIST(AND(CK$4&gt;=$E123,CK$4&lt;=$G123)*(CK$4-$E123+1),$I123/2,$L123,TRUE)-_xlfn.NORM.DIST(AND(CK$4&gt;=$E123,CK$4&lt;=$G123)*(CJ$4-$E123+1),$I123/2,$L123,TRUE))/(1-2*_xlfn.NORM.DIST(0,$I123/2,$L123,TRUE))*$C123+($J123="Steady Growth")*(AND(CK$4&gt;=$E123,CK$4&lt;=$G123)*((CK$4-$E123+1)/($I123*($I123+1)/2)*$C123))+($J123="custom")*CustomCF!CD123</f>
        <v>0</v>
      </c>
      <c r="CL123" s="19">
        <f>($J123="Bell Curve")*(_xlfn.NORM.DIST(AND(CL$4&gt;=$E123,CL$4&lt;=$G123)*(CL$4-$E123+1),$I123/2,$L123,TRUE)-_xlfn.NORM.DIST(AND(CL$4&gt;=$E123,CL$4&lt;=$G123)*(CK$4-$E123+1),$I123/2,$L123,TRUE))/(1-2*_xlfn.NORM.DIST(0,$I123/2,$L123,TRUE))*$C123+($J123="Steady Growth")*(AND(CL$4&gt;=$E123,CL$4&lt;=$G123)*((CL$4-$E123+1)/($I123*($I123+1)/2)*$C123))+($J123="custom")*CustomCF!CE123</f>
        <v>0</v>
      </c>
      <c r="CM123" s="19">
        <f>($J123="Bell Curve")*(_xlfn.NORM.DIST(AND(CM$4&gt;=$E123,CM$4&lt;=$G123)*(CM$4-$E123+1),$I123/2,$L123,TRUE)-_xlfn.NORM.DIST(AND(CM$4&gt;=$E123,CM$4&lt;=$G123)*(CL$4-$E123+1),$I123/2,$L123,TRUE))/(1-2*_xlfn.NORM.DIST(0,$I123/2,$L123,TRUE))*$C123+($J123="Steady Growth")*(AND(CM$4&gt;=$E123,CM$4&lt;=$G123)*((CM$4-$E123+1)/($I123*($I123+1)/2)*$C123))+($J123="custom")*CustomCF!CF123</f>
        <v>0</v>
      </c>
      <c r="CN123" s="19">
        <f>($J123="Bell Curve")*(_xlfn.NORM.DIST(AND(CN$4&gt;=$E123,CN$4&lt;=$G123)*(CN$4-$E123+1),$I123/2,$L123,TRUE)-_xlfn.NORM.DIST(AND(CN$4&gt;=$E123,CN$4&lt;=$G123)*(CM$4-$E123+1),$I123/2,$L123,TRUE))/(1-2*_xlfn.NORM.DIST(0,$I123/2,$L123,TRUE))*$C123+($J123="Steady Growth")*(AND(CN$4&gt;=$E123,CN$4&lt;=$G123)*((CN$4-$E123+1)/($I123*($I123+1)/2)*$C123))+($J123="custom")*CustomCF!CG123</f>
        <v>0</v>
      </c>
      <c r="CO123" s="19">
        <f>($J123="Bell Curve")*(_xlfn.NORM.DIST(AND(CO$4&gt;=$E123,CO$4&lt;=$G123)*(CO$4-$E123+1),$I123/2,$L123,TRUE)-_xlfn.NORM.DIST(AND(CO$4&gt;=$E123,CO$4&lt;=$G123)*(CN$4-$E123+1),$I123/2,$L123,TRUE))/(1-2*_xlfn.NORM.DIST(0,$I123/2,$L123,TRUE))*$C123+($J123="Steady Growth")*(AND(CO$4&gt;=$E123,CO$4&lt;=$G123)*((CO$4-$E123+1)/($I123*($I123+1)/2)*$C123))+($J123="custom")*CustomCF!CH123</f>
        <v>0</v>
      </c>
      <c r="CP123" s="19">
        <f>($J123="Bell Curve")*(_xlfn.NORM.DIST(AND(CP$4&gt;=$E123,CP$4&lt;=$G123)*(CP$4-$E123+1),$I123/2,$L123,TRUE)-_xlfn.NORM.DIST(AND(CP$4&gt;=$E123,CP$4&lt;=$G123)*(CO$4-$E123+1),$I123/2,$L123,TRUE))/(1-2*_xlfn.NORM.DIST(0,$I123/2,$L123,TRUE))*$C123+($J123="Steady Growth")*(AND(CP$4&gt;=$E123,CP$4&lt;=$G123)*((CP$4-$E123+1)/($I123*($I123+1)/2)*$C123))+($J123="custom")*CustomCF!CI123</f>
        <v>0</v>
      </c>
      <c r="CQ123" s="19">
        <f>($J123="Bell Curve")*(_xlfn.NORM.DIST(AND(CQ$4&gt;=$E123,CQ$4&lt;=$G123)*(CQ$4-$E123+1),$I123/2,$L123,TRUE)-_xlfn.NORM.DIST(AND(CQ$4&gt;=$E123,CQ$4&lt;=$G123)*(CP$4-$E123+1),$I123/2,$L123,TRUE))/(1-2*_xlfn.NORM.DIST(0,$I123/2,$L123,TRUE))*$C123+($J123="Steady Growth")*(AND(CQ$4&gt;=$E123,CQ$4&lt;=$G123)*((CQ$4-$E123+1)/($I123*($I123+1)/2)*$C123))+($J123="custom")*CustomCF!CJ123</f>
        <v>0</v>
      </c>
      <c r="CR123" s="19">
        <f>($J123="Bell Curve")*(_xlfn.NORM.DIST(AND(CR$4&gt;=$E123,CR$4&lt;=$G123)*(CR$4-$E123+1),$I123/2,$L123,TRUE)-_xlfn.NORM.DIST(AND(CR$4&gt;=$E123,CR$4&lt;=$G123)*(CQ$4-$E123+1),$I123/2,$L123,TRUE))/(1-2*_xlfn.NORM.DIST(0,$I123/2,$L123,TRUE))*$C123+($J123="Steady Growth")*(AND(CR$4&gt;=$E123,CR$4&lt;=$G123)*((CR$4-$E123+1)/($I123*($I123+1)/2)*$C123))+($J123="custom")*CustomCF!CK123</f>
        <v>0</v>
      </c>
      <c r="CS123" s="19">
        <f>($J123="Bell Curve")*(_xlfn.NORM.DIST(AND(CS$4&gt;=$E123,CS$4&lt;=$G123)*(CS$4-$E123+1),$I123/2,$L123,TRUE)-_xlfn.NORM.DIST(AND(CS$4&gt;=$E123,CS$4&lt;=$G123)*(CR$4-$E123+1),$I123/2,$L123,TRUE))/(1-2*_xlfn.NORM.DIST(0,$I123/2,$L123,TRUE))*$C123+($J123="Steady Growth")*(AND(CS$4&gt;=$E123,CS$4&lt;=$G123)*((CS$4-$E123+1)/($I123*($I123+1)/2)*$C123))+($J123="custom")*CustomCF!CL123</f>
        <v>0</v>
      </c>
      <c r="CT123" s="19">
        <f>($J123="Bell Curve")*(_xlfn.NORM.DIST(AND(CT$4&gt;=$E123,CT$4&lt;=$G123)*(CT$4-$E123+1),$I123/2,$L123,TRUE)-_xlfn.NORM.DIST(AND(CT$4&gt;=$E123,CT$4&lt;=$G123)*(CS$4-$E123+1),$I123/2,$L123,TRUE))/(1-2*_xlfn.NORM.DIST(0,$I123/2,$L123,TRUE))*$C123+($J123="Steady Growth")*(AND(CT$4&gt;=$E123,CT$4&lt;=$G123)*((CT$4-$E123+1)/($I123*($I123+1)/2)*$C123))+($J123="custom")*CustomCF!CM123</f>
        <v>0</v>
      </c>
      <c r="CU123" s="19">
        <f>($J123="Bell Curve")*(_xlfn.NORM.DIST(AND(CU$4&gt;=$E123,CU$4&lt;=$G123)*(CU$4-$E123+1),$I123/2,$L123,TRUE)-_xlfn.NORM.DIST(AND(CU$4&gt;=$E123,CU$4&lt;=$G123)*(CT$4-$E123+1),$I123/2,$L123,TRUE))/(1-2*_xlfn.NORM.DIST(0,$I123/2,$L123,TRUE))*$C123+($J123="Steady Growth")*(AND(CU$4&gt;=$E123,CU$4&lt;=$G123)*((CU$4-$E123+1)/($I123*($I123+1)/2)*$C123))+($J123="custom")*CustomCF!CN123</f>
        <v>0</v>
      </c>
      <c r="CV123" s="19">
        <f>($J123="Bell Curve")*(_xlfn.NORM.DIST(AND(CV$4&gt;=$E123,CV$4&lt;=$G123)*(CV$4-$E123+1),$I123/2,$L123,TRUE)-_xlfn.NORM.DIST(AND(CV$4&gt;=$E123,CV$4&lt;=$G123)*(CU$4-$E123+1),$I123/2,$L123,TRUE))/(1-2*_xlfn.NORM.DIST(0,$I123/2,$L123,TRUE))*$C123+($J123="Steady Growth")*(AND(CV$4&gt;=$E123,CV$4&lt;=$G123)*((CV$4-$E123+1)/($I123*($I123+1)/2)*$C123))+($J123="custom")*CustomCF!CO123</f>
        <v>0</v>
      </c>
      <c r="CW123" s="19">
        <f>($J123="Bell Curve")*(_xlfn.NORM.DIST(AND(CW$4&gt;=$E123,CW$4&lt;=$G123)*(CW$4-$E123+1),$I123/2,$L123,TRUE)-_xlfn.NORM.DIST(AND(CW$4&gt;=$E123,CW$4&lt;=$G123)*(CV$4-$E123+1),$I123/2,$L123,TRUE))/(1-2*_xlfn.NORM.DIST(0,$I123/2,$L123,TRUE))*$C123+($J123="Steady Growth")*(AND(CW$4&gt;=$E123,CW$4&lt;=$G123)*((CW$4-$E123+1)/($I123*($I123+1)/2)*$C123))+($J123="custom")*CustomCF!CP123</f>
        <v>0</v>
      </c>
      <c r="CX123" s="19">
        <f>($J123="Bell Curve")*(_xlfn.NORM.DIST(AND(CX$4&gt;=$E123,CX$4&lt;=$G123)*(CX$4-$E123+1),$I123/2,$L123,TRUE)-_xlfn.NORM.DIST(AND(CX$4&gt;=$E123,CX$4&lt;=$G123)*(CW$4-$E123+1),$I123/2,$L123,TRUE))/(1-2*_xlfn.NORM.DIST(0,$I123/2,$L123,TRUE))*$C123+($J123="Steady Growth")*(AND(CX$4&gt;=$E123,CX$4&lt;=$G123)*((CX$4-$E123+1)/($I123*($I123+1)/2)*$C123))+($J123="custom")*CustomCF!CQ123</f>
        <v>0</v>
      </c>
      <c r="CY123" s="19">
        <f>($J123="Bell Curve")*(_xlfn.NORM.DIST(AND(CY$4&gt;=$E123,CY$4&lt;=$G123)*(CY$4-$E123+1),$I123/2,$L123,TRUE)-_xlfn.NORM.DIST(AND(CY$4&gt;=$E123,CY$4&lt;=$G123)*(CX$4-$E123+1),$I123/2,$L123,TRUE))/(1-2*_xlfn.NORM.DIST(0,$I123/2,$L123,TRUE))*$C123+($J123="Steady Growth")*(AND(CY$4&gt;=$E123,CY$4&lt;=$G123)*((CY$4-$E123+1)/($I123*($I123+1)/2)*$C123))+($J123="custom")*CustomCF!CR123</f>
        <v>0</v>
      </c>
      <c r="CZ123" s="19">
        <f>($J123="Bell Curve")*(_xlfn.NORM.DIST(AND(CZ$4&gt;=$E123,CZ$4&lt;=$G123)*(CZ$4-$E123+1),$I123/2,$L123,TRUE)-_xlfn.NORM.DIST(AND(CZ$4&gt;=$E123,CZ$4&lt;=$G123)*(CY$4-$E123+1),$I123/2,$L123,TRUE))/(1-2*_xlfn.NORM.DIST(0,$I123/2,$L123,TRUE))*$C123+($J123="Steady Growth")*(AND(CZ$4&gt;=$E123,CZ$4&lt;=$G123)*((CZ$4-$E123+1)/($I123*($I123+1)/2)*$C123))+($J123="custom")*CustomCF!CS123</f>
        <v>0</v>
      </c>
      <c r="DA123" s="19">
        <f>($J123="Bell Curve")*(_xlfn.NORM.DIST(AND(DA$4&gt;=$E123,DA$4&lt;=$G123)*(DA$4-$E123+1),$I123/2,$L123,TRUE)-_xlfn.NORM.DIST(AND(DA$4&gt;=$E123,DA$4&lt;=$G123)*(CZ$4-$E123+1),$I123/2,$L123,TRUE))/(1-2*_xlfn.NORM.DIST(0,$I123/2,$L123,TRUE))*$C123+($J123="Steady Growth")*(AND(DA$4&gt;=$E123,DA$4&lt;=$G123)*((DA$4-$E123+1)/($I123*($I123+1)/2)*$C123))+($J123="custom")*CustomCF!CT123</f>
        <v>0</v>
      </c>
      <c r="DB123" s="19">
        <f>($J123="Bell Curve")*(_xlfn.NORM.DIST(AND(DB$4&gt;=$E123,DB$4&lt;=$G123)*(DB$4-$E123+1),$I123/2,$L123,TRUE)-_xlfn.NORM.DIST(AND(DB$4&gt;=$E123,DB$4&lt;=$G123)*(DA$4-$E123+1),$I123/2,$L123,TRUE))/(1-2*_xlfn.NORM.DIST(0,$I123/2,$L123,TRUE))*$C123+($J123="Steady Growth")*(AND(DB$4&gt;=$E123,DB$4&lt;=$G123)*((DB$4-$E123+1)/($I123*($I123+1)/2)*$C123))+($J123="custom")*CustomCF!CU123</f>
        <v>0</v>
      </c>
      <c r="DC123" s="19">
        <f>($J123="Bell Curve")*(_xlfn.NORM.DIST(AND(DC$4&gt;=$E123,DC$4&lt;=$G123)*(DC$4-$E123+1),$I123/2,$L123,TRUE)-_xlfn.NORM.DIST(AND(DC$4&gt;=$E123,DC$4&lt;=$G123)*(DB$4-$E123+1),$I123/2,$L123,TRUE))/(1-2*_xlfn.NORM.DIST(0,$I123/2,$L123,TRUE))*$C123+($J123="Steady Growth")*(AND(DC$4&gt;=$E123,DC$4&lt;=$G123)*((DC$4-$E123+1)/($I123*($I123+1)/2)*$C123))+($J123="custom")*CustomCF!CV123</f>
        <v>0</v>
      </c>
      <c r="DD123" s="19">
        <f>($J123="Bell Curve")*(_xlfn.NORM.DIST(AND(DD$4&gt;=$E123,DD$4&lt;=$G123)*(DD$4-$E123+1),$I123/2,$L123,TRUE)-_xlfn.NORM.DIST(AND(DD$4&gt;=$E123,DD$4&lt;=$G123)*(DC$4-$E123+1),$I123/2,$L123,TRUE))/(1-2*_xlfn.NORM.DIST(0,$I123/2,$L123,TRUE))*$C123+($J123="Steady Growth")*(AND(DD$4&gt;=$E123,DD$4&lt;=$G123)*((DD$4-$E123+1)/($I123*($I123+1)/2)*$C123))+($J123="custom")*CustomCF!CW123</f>
        <v>0</v>
      </c>
      <c r="DE123" s="19">
        <f>($J123="Bell Curve")*(_xlfn.NORM.DIST(AND(DE$4&gt;=$E123,DE$4&lt;=$G123)*(DE$4-$E123+1),$I123/2,$L123,TRUE)-_xlfn.NORM.DIST(AND(DE$4&gt;=$E123,DE$4&lt;=$G123)*(DD$4-$E123+1),$I123/2,$L123,TRUE))/(1-2*_xlfn.NORM.DIST(0,$I123/2,$L123,TRUE))*$C123+($J123="Steady Growth")*(AND(DE$4&gt;=$E123,DE$4&lt;=$G123)*((DE$4-$E123+1)/($I123*($I123+1)/2)*$C123))+($J123="custom")*CustomCF!CX123</f>
        <v>0</v>
      </c>
      <c r="DF123" s="19">
        <f>($J123="Bell Curve")*(_xlfn.NORM.DIST(AND(DF$4&gt;=$E123,DF$4&lt;=$G123)*(DF$4-$E123+1),$I123/2,$L123,TRUE)-_xlfn.NORM.DIST(AND(DF$4&gt;=$E123,DF$4&lt;=$G123)*(DE$4-$E123+1),$I123/2,$L123,TRUE))/(1-2*_xlfn.NORM.DIST(0,$I123/2,$L123,TRUE))*$C123+($J123="Steady Growth")*(AND(DF$4&gt;=$E123,DF$4&lt;=$G123)*((DF$4-$E123+1)/($I123*($I123+1)/2)*$C123))+($J123="custom")*CustomCF!CY123</f>
        <v>0</v>
      </c>
      <c r="DG123" s="19">
        <f>($J123="Bell Curve")*(_xlfn.NORM.DIST(AND(DG$4&gt;=$E123,DG$4&lt;=$G123)*(DG$4-$E123+1),$I123/2,$L123,TRUE)-_xlfn.NORM.DIST(AND(DG$4&gt;=$E123,DG$4&lt;=$G123)*(DF$4-$E123+1),$I123/2,$L123,TRUE))/(1-2*_xlfn.NORM.DIST(0,$I123/2,$L123,TRUE))*$C123+($J123="Steady Growth")*(AND(DG$4&gt;=$E123,DG$4&lt;=$G123)*((DG$4-$E123+1)/($I123*($I123+1)/2)*$C123))+($J123="custom")*CustomCF!CZ123</f>
        <v>0</v>
      </c>
      <c r="DH123" s="19">
        <f>($J123="Bell Curve")*(_xlfn.NORM.DIST(AND(DH$4&gt;=$E123,DH$4&lt;=$G123)*(DH$4-$E123+1),$I123/2,$L123,TRUE)-_xlfn.NORM.DIST(AND(DH$4&gt;=$E123,DH$4&lt;=$G123)*(DG$4-$E123+1),$I123/2,$L123,TRUE))/(1-2*_xlfn.NORM.DIST(0,$I123/2,$L123,TRUE))*$C123+($J123="Steady Growth")*(AND(DH$4&gt;=$E123,DH$4&lt;=$G123)*((DH$4-$E123+1)/($I123*($I123+1)/2)*$C123))+($J123="custom")*CustomCF!DA123</f>
        <v>0</v>
      </c>
      <c r="DI123" s="19">
        <f>($J123="Bell Curve")*(_xlfn.NORM.DIST(AND(DI$4&gt;=$E123,DI$4&lt;=$G123)*(DI$4-$E123+1),$I123/2,$L123,TRUE)-_xlfn.NORM.DIST(AND(DI$4&gt;=$E123,DI$4&lt;=$G123)*(DH$4-$E123+1),$I123/2,$L123,TRUE))/(1-2*_xlfn.NORM.DIST(0,$I123/2,$L123,TRUE))*$C123+($J123="Steady Growth")*(AND(DI$4&gt;=$E123,DI$4&lt;=$G123)*((DI$4-$E123+1)/($I123*($I123+1)/2)*$C123))+($J123="custom")*CustomCF!DB123</f>
        <v>0</v>
      </c>
      <c r="DJ123" s="19">
        <f>($J123="Bell Curve")*(_xlfn.NORM.DIST(AND(DJ$4&gt;=$E123,DJ$4&lt;=$G123)*(DJ$4-$E123+1),$I123/2,$L123,TRUE)-_xlfn.NORM.DIST(AND(DJ$4&gt;=$E123,DJ$4&lt;=$G123)*(DI$4-$E123+1),$I123/2,$L123,TRUE))/(1-2*_xlfn.NORM.DIST(0,$I123/2,$L123,TRUE))*$C123+($J123="Steady Growth")*(AND(DJ$4&gt;=$E123,DJ$4&lt;=$G123)*((DJ$4-$E123+1)/($I123*($I123+1)/2)*$C123))+($J123="custom")*CustomCF!DC123</f>
        <v>0</v>
      </c>
      <c r="DK123" s="19">
        <f>($J123="Bell Curve")*(_xlfn.NORM.DIST(AND(DK$4&gt;=$E123,DK$4&lt;=$G123)*(DK$4-$E123+1),$I123/2,$L123,TRUE)-_xlfn.NORM.DIST(AND(DK$4&gt;=$E123,DK$4&lt;=$G123)*(DJ$4-$E123+1),$I123/2,$L123,TRUE))/(1-2*_xlfn.NORM.DIST(0,$I123/2,$L123,TRUE))*$C123+($J123="Steady Growth")*(AND(DK$4&gt;=$E123,DK$4&lt;=$G123)*((DK$4-$E123+1)/($I123*($I123+1)/2)*$C123))+($J123="custom")*CustomCF!DD123</f>
        <v>0</v>
      </c>
      <c r="DL123" s="19">
        <f>($J123="Bell Curve")*(_xlfn.NORM.DIST(AND(DL$4&gt;=$E123,DL$4&lt;=$G123)*(DL$4-$E123+1),$I123/2,$L123,TRUE)-_xlfn.NORM.DIST(AND(DL$4&gt;=$E123,DL$4&lt;=$G123)*(DK$4-$E123+1),$I123/2,$L123,TRUE))/(1-2*_xlfn.NORM.DIST(0,$I123/2,$L123,TRUE))*$C123+($J123="Steady Growth")*(AND(DL$4&gt;=$E123,DL$4&lt;=$G123)*((DL$4-$E123+1)/($I123*($I123+1)/2)*$C123))+($J123="custom")*CustomCF!DE123</f>
        <v>0</v>
      </c>
      <c r="DM123" s="19">
        <f>($J123="Bell Curve")*(_xlfn.NORM.DIST(AND(DM$4&gt;=$E123,DM$4&lt;=$G123)*(DM$4-$E123+1),$I123/2,$L123,TRUE)-_xlfn.NORM.DIST(AND(DM$4&gt;=$E123,DM$4&lt;=$G123)*(DL$4-$E123+1),$I123/2,$L123,TRUE))/(1-2*_xlfn.NORM.DIST(0,$I123/2,$L123,TRUE))*$C123+($J123="Steady Growth")*(AND(DM$4&gt;=$E123,DM$4&lt;=$G123)*((DM$4-$E123+1)/($I123*($I123+1)/2)*$C123))+($J123="custom")*CustomCF!DF123</f>
        <v>0</v>
      </c>
      <c r="DN123" s="19">
        <f>($J123="Bell Curve")*(_xlfn.NORM.DIST(AND(DN$4&gt;=$E123,DN$4&lt;=$G123)*(DN$4-$E123+1),$I123/2,$L123,TRUE)-_xlfn.NORM.DIST(AND(DN$4&gt;=$E123,DN$4&lt;=$G123)*(DM$4-$E123+1),$I123/2,$L123,TRUE))/(1-2*_xlfn.NORM.DIST(0,$I123/2,$L123,TRUE))*$C123+($J123="Steady Growth")*(AND(DN$4&gt;=$E123,DN$4&lt;=$G123)*((DN$4-$E123+1)/($I123*($I123+1)/2)*$C123))+($J123="custom")*CustomCF!DG123</f>
        <v>0</v>
      </c>
      <c r="DO123" s="19">
        <f>($J123="Bell Curve")*(_xlfn.NORM.DIST(AND(DO$4&gt;=$E123,DO$4&lt;=$G123)*(DO$4-$E123+1),$I123/2,$L123,TRUE)-_xlfn.NORM.DIST(AND(DO$4&gt;=$E123,DO$4&lt;=$G123)*(DN$4-$E123+1),$I123/2,$L123,TRUE))/(1-2*_xlfn.NORM.DIST(0,$I123/2,$L123,TRUE))*$C123+($J123="Steady Growth")*(AND(DO$4&gt;=$E123,DO$4&lt;=$G123)*((DO$4-$E123+1)/($I123*($I123+1)/2)*$C123))+($J123="custom")*CustomCF!DH123</f>
        <v>0</v>
      </c>
      <c r="DP123" s="19">
        <f>($J123="Bell Curve")*(_xlfn.NORM.DIST(AND(DP$4&gt;=$E123,DP$4&lt;=$G123)*(DP$4-$E123+1),$I123/2,$L123,TRUE)-_xlfn.NORM.DIST(AND(DP$4&gt;=$E123,DP$4&lt;=$G123)*(DO$4-$E123+1),$I123/2,$L123,TRUE))/(1-2*_xlfn.NORM.DIST(0,$I123/2,$L123,TRUE))*$C123+($J123="Steady Growth")*(AND(DP$4&gt;=$E123,DP$4&lt;=$G123)*((DP$4-$E123+1)/($I123*($I123+1)/2)*$C123))+($J123="custom")*CustomCF!DI123</f>
        <v>0</v>
      </c>
      <c r="DQ123" s="19">
        <f>($J123="Bell Curve")*(_xlfn.NORM.DIST(AND(DQ$4&gt;=$E123,DQ$4&lt;=$G123)*(DQ$4-$E123+1),$I123/2,$L123,TRUE)-_xlfn.NORM.DIST(AND(DQ$4&gt;=$E123,DQ$4&lt;=$G123)*(DP$4-$E123+1),$I123/2,$L123,TRUE))/(1-2*_xlfn.NORM.DIST(0,$I123/2,$L123,TRUE))*$C123+($J123="Steady Growth")*(AND(DQ$4&gt;=$E123,DQ$4&lt;=$G123)*((DQ$4-$E123+1)/($I123*($I123+1)/2)*$C123))+($J123="custom")*CustomCF!DJ123</f>
        <v>0</v>
      </c>
      <c r="DR123" s="19">
        <f>($J123="Bell Curve")*(_xlfn.NORM.DIST(AND(DR$4&gt;=$E123,DR$4&lt;=$G123)*(DR$4-$E123+1),$I123/2,$L123,TRUE)-_xlfn.NORM.DIST(AND(DR$4&gt;=$E123,DR$4&lt;=$G123)*(DQ$4-$E123+1),$I123/2,$L123,TRUE))/(1-2*_xlfn.NORM.DIST(0,$I123/2,$L123,TRUE))*$C123+($J123="Steady Growth")*(AND(DR$4&gt;=$E123,DR$4&lt;=$G123)*((DR$4-$E123+1)/($I123*($I123+1)/2)*$C123))+($J123="custom")*CustomCF!DK123</f>
        <v>0</v>
      </c>
      <c r="DS123" s="19">
        <f>($J123="Bell Curve")*(_xlfn.NORM.DIST(AND(DS$4&gt;=$E123,DS$4&lt;=$G123)*(DS$4-$E123+1),$I123/2,$L123,TRUE)-_xlfn.NORM.DIST(AND(DS$4&gt;=$E123,DS$4&lt;=$G123)*(DR$4-$E123+1),$I123/2,$L123,TRUE))/(1-2*_xlfn.NORM.DIST(0,$I123/2,$L123,TRUE))*$C123+($J123="Steady Growth")*(AND(DS$4&gt;=$E123,DS$4&lt;=$G123)*((DS$4-$E123+1)/($I123*($I123+1)/2)*$C123))+($J123="custom")*CustomCF!DL123</f>
        <v>0</v>
      </c>
      <c r="DT123" s="19">
        <f>($J123="Bell Curve")*(_xlfn.NORM.DIST(AND(DT$4&gt;=$E123,DT$4&lt;=$G123)*(DT$4-$E123+1),$I123/2,$L123,TRUE)-_xlfn.NORM.DIST(AND(DT$4&gt;=$E123,DT$4&lt;=$G123)*(DS$4-$E123+1),$I123/2,$L123,TRUE))/(1-2*_xlfn.NORM.DIST(0,$I123/2,$L123,TRUE))*$C123+($J123="Steady Growth")*(AND(DT$4&gt;=$E123,DT$4&lt;=$G123)*((DT$4-$E123+1)/($I123*($I123+1)/2)*$C123))+($J123="custom")*CustomCF!DM123</f>
        <v>0</v>
      </c>
      <c r="DU123" s="19">
        <f>($J123="Bell Curve")*(_xlfn.NORM.DIST(AND(DU$4&gt;=$E123,DU$4&lt;=$G123)*(DU$4-$E123+1),$I123/2,$L123,TRUE)-_xlfn.NORM.DIST(AND(DU$4&gt;=$E123,DU$4&lt;=$G123)*(DT$4-$E123+1),$I123/2,$L123,TRUE))/(1-2*_xlfn.NORM.DIST(0,$I123/2,$L123,TRUE))*$C123+($J123="Steady Growth")*(AND(DU$4&gt;=$E123,DU$4&lt;=$G123)*((DU$4-$E123+1)/($I123*($I123+1)/2)*$C123))+($J123="custom")*CustomCF!DN123</f>
        <v>0</v>
      </c>
      <c r="DV123" s="19">
        <f>($J123="Bell Curve")*(_xlfn.NORM.DIST(AND(DV$4&gt;=$E123,DV$4&lt;=$G123)*(DV$4-$E123+1),$I123/2,$L123,TRUE)-_xlfn.NORM.DIST(AND(DV$4&gt;=$E123,DV$4&lt;=$G123)*(DU$4-$E123+1),$I123/2,$L123,TRUE))/(1-2*_xlfn.NORM.DIST(0,$I123/2,$L123,TRUE))*$C123+($J123="Steady Growth")*(AND(DV$4&gt;=$E123,DV$4&lt;=$G123)*((DV$4-$E123+1)/($I123*($I123+1)/2)*$C123))+($J123="custom")*CustomCF!DO123</f>
        <v>0</v>
      </c>
      <c r="DW123" s="19">
        <f>($J123="Bell Curve")*(_xlfn.NORM.DIST(AND(DW$4&gt;=$E123,DW$4&lt;=$G123)*(DW$4-$E123+1),$I123/2,$L123,TRUE)-_xlfn.NORM.DIST(AND(DW$4&gt;=$E123,DW$4&lt;=$G123)*(DV$4-$E123+1),$I123/2,$L123,TRUE))/(1-2*_xlfn.NORM.DIST(0,$I123/2,$L123,TRUE))*$C123+($J123="Steady Growth")*(AND(DW$4&gt;=$E123,DW$4&lt;=$G123)*((DW$4-$E123+1)/($I123*($I123+1)/2)*$C123))+($J123="custom")*CustomCF!DP123</f>
        <v>0</v>
      </c>
      <c r="DX123" s="19">
        <f>($J123="Bell Curve")*(_xlfn.NORM.DIST(AND(DX$4&gt;=$E123,DX$4&lt;=$G123)*(DX$4-$E123+1),$I123/2,$L123,TRUE)-_xlfn.NORM.DIST(AND(DX$4&gt;=$E123,DX$4&lt;=$G123)*(DW$4-$E123+1),$I123/2,$L123,TRUE))/(1-2*_xlfn.NORM.DIST(0,$I123/2,$L123,TRUE))*$C123+($J123="Steady Growth")*(AND(DX$4&gt;=$E123,DX$4&lt;=$G123)*((DX$4-$E123+1)/($I123*($I123+1)/2)*$C123))+($J123="custom")*CustomCF!DQ123</f>
        <v>0</v>
      </c>
      <c r="DY123" s="19">
        <f>($J123="Bell Curve")*(_xlfn.NORM.DIST(AND(DY$4&gt;=$E123,DY$4&lt;=$G123)*(DY$4-$E123+1),$I123/2,$L123,TRUE)-_xlfn.NORM.DIST(AND(DY$4&gt;=$E123,DY$4&lt;=$G123)*(DX$4-$E123+1),$I123/2,$L123,TRUE))/(1-2*_xlfn.NORM.DIST(0,$I123/2,$L123,TRUE))*$C123+($J123="Steady Growth")*(AND(DY$4&gt;=$E123,DY$4&lt;=$G123)*((DY$4-$E123+1)/($I123*($I123+1)/2)*$C123))+($J123="custom")*CustomCF!DR123</f>
        <v>0</v>
      </c>
      <c r="DZ123" s="19">
        <f>($J123="Bell Curve")*(_xlfn.NORM.DIST(AND(DZ$4&gt;=$E123,DZ$4&lt;=$G123)*(DZ$4-$E123+1),$I123/2,$L123,TRUE)-_xlfn.NORM.DIST(AND(DZ$4&gt;=$E123,DZ$4&lt;=$G123)*(DY$4-$E123+1),$I123/2,$L123,TRUE))/(1-2*_xlfn.NORM.DIST(0,$I123/2,$L123,TRUE))*$C123+($J123="Steady Growth")*(AND(DZ$4&gt;=$E123,DZ$4&lt;=$G123)*((DZ$4-$E123+1)/($I123*($I123+1)/2)*$C123))+($J123="custom")*CustomCF!DS123</f>
        <v>0</v>
      </c>
      <c r="EA123" s="19">
        <f>($J123="Bell Curve")*(_xlfn.NORM.DIST(AND(EA$4&gt;=$E123,EA$4&lt;=$G123)*(EA$4-$E123+1),$I123/2,$L123,TRUE)-_xlfn.NORM.DIST(AND(EA$4&gt;=$E123,EA$4&lt;=$G123)*(DZ$4-$E123+1),$I123/2,$L123,TRUE))/(1-2*_xlfn.NORM.DIST(0,$I123/2,$L123,TRUE))*$C123+($J123="Steady Growth")*(AND(EA$4&gt;=$E123,EA$4&lt;=$G123)*((EA$4-$E123+1)/($I123*($I123+1)/2)*$C123))+($J123="custom")*CustomCF!DT123</f>
        <v>0</v>
      </c>
      <c r="EB123" s="19">
        <f>($J123="Bell Curve")*(_xlfn.NORM.DIST(AND(EB$4&gt;=$E123,EB$4&lt;=$G123)*(EB$4-$E123+1),$I123/2,$L123,TRUE)-_xlfn.NORM.DIST(AND(EB$4&gt;=$E123,EB$4&lt;=$G123)*(EA$4-$E123+1),$I123/2,$L123,TRUE))/(1-2*_xlfn.NORM.DIST(0,$I123/2,$L123,TRUE))*$C123+($J123="Steady Growth")*(AND(EB$4&gt;=$E123,EB$4&lt;=$G123)*((EB$4-$E123+1)/($I123*($I123+1)/2)*$C123))+($J123="custom")*CustomCF!DU123</f>
        <v>0</v>
      </c>
      <c r="EC123" s="19">
        <f>($J123="Bell Curve")*(_xlfn.NORM.DIST(AND(EC$4&gt;=$E123,EC$4&lt;=$G123)*(EC$4-$E123+1),$I123/2,$L123,TRUE)-_xlfn.NORM.DIST(AND(EC$4&gt;=$E123,EC$4&lt;=$G123)*(EB$4-$E123+1),$I123/2,$L123,TRUE))/(1-2*_xlfn.NORM.DIST(0,$I123/2,$L123,TRUE))*$C123+($J123="Steady Growth")*(AND(EC$4&gt;=$E123,EC$4&lt;=$G123)*((EC$4-$E123+1)/($I123*($I123+1)/2)*$C123))+($J123="custom")*CustomCF!DV123</f>
        <v>0</v>
      </c>
      <c r="ED123" s="19">
        <f>($J123="Bell Curve")*(_xlfn.NORM.DIST(AND(ED$4&gt;=$E123,ED$4&lt;=$G123)*(ED$4-$E123+1),$I123/2,$L123,TRUE)-_xlfn.NORM.DIST(AND(ED$4&gt;=$E123,ED$4&lt;=$G123)*(EC$4-$E123+1),$I123/2,$L123,TRUE))/(1-2*_xlfn.NORM.DIST(0,$I123/2,$L123,TRUE))*$C123+($J123="Steady Growth")*(AND(ED$4&gt;=$E123,ED$4&lt;=$G123)*((ED$4-$E123+1)/($I123*($I123+1)/2)*$C123))+($J123="custom")*CustomCF!DW123</f>
        <v>0</v>
      </c>
      <c r="EE123" s="19">
        <f>($J123="Bell Curve")*(_xlfn.NORM.DIST(AND(EE$4&gt;=$E123,EE$4&lt;=$G123)*(EE$4-$E123+1),$I123/2,$L123,TRUE)-_xlfn.NORM.DIST(AND(EE$4&gt;=$E123,EE$4&lt;=$G123)*(ED$4-$E123+1),$I123/2,$L123,TRUE))/(1-2*_xlfn.NORM.DIST(0,$I123/2,$L123,TRUE))*$C123+($J123="Steady Growth")*(AND(EE$4&gt;=$E123,EE$4&lt;=$G123)*((EE$4-$E123+1)/($I123*($I123+1)/2)*$C123))+($J123="custom")*CustomCF!DX123</f>
        <v>0</v>
      </c>
      <c r="EF123" s="121">
        <f>($J123="Bell Curve")*(_xlfn.NORM.DIST(AND(EF$4&gt;=$E123,EF$4&lt;=$G123)*(EF$4-$E123+1),$I123/2,$L123,TRUE)-_xlfn.NORM.DIST(AND(EF$4&gt;=$E123,EF$4&lt;=$G123)*(EE$4-$E123+1),$I123/2,$L123,TRUE))/(1-2*_xlfn.NORM.DIST(0,$I123/2,$L123,TRUE))*$C123+($J123="Steady Growth")*(AND(EF$4&gt;=$E123,EF$4&lt;=$G123)*((EF$4-$E123+1)/($I123*($I123+1)/2)*$C123))+($J123="custom")*CustomCF!DY123</f>
        <v>0</v>
      </c>
    </row>
    <row r="124" spans="2:136" hidden="1" outlineLevel="1" x14ac:dyDescent="0.2">
      <c r="B124" s="103">
        <f>Budget!AA16</f>
        <v>0</v>
      </c>
      <c r="C124" s="19">
        <f>Budget!AB16</f>
        <v>0</v>
      </c>
      <c r="D124" s="19" t="str">
        <f t="shared" si="45"/>
        <v/>
      </c>
      <c r="E124" s="92">
        <v>29</v>
      </c>
      <c r="F124" s="18">
        <f>IF(J124="Custom",CustomCF!E124,INDEX($P$6:$DY$6,MATCH(E124,CF!$P$4:$DY$4,0)))</f>
        <v>46904</v>
      </c>
      <c r="G124" s="301">
        <v>29</v>
      </c>
      <c r="H124" s="18">
        <f>IF(J124="Custom",CustomCF!F124,INDEX($P$6:$EF$6,MATCH(G124,$P$4:$EF$4,0)))</f>
        <v>46904</v>
      </c>
      <c r="I124" s="9">
        <f t="shared" si="40"/>
        <v>1</v>
      </c>
      <c r="J124" s="92" t="s">
        <v>30</v>
      </c>
      <c r="K124" s="92" t="s">
        <v>31</v>
      </c>
      <c r="L124" s="9">
        <f t="shared" si="46"/>
        <v>10000000</v>
      </c>
      <c r="M124" s="106">
        <f t="shared" si="47"/>
        <v>0</v>
      </c>
      <c r="N124" s="112" t="str">
        <f t="shared" si="31"/>
        <v>OK</v>
      </c>
      <c r="O124" s="112"/>
      <c r="P124" s="19">
        <f>($J124="Bell Curve")*(_xlfn.NORM.DIST(AND(P$4&gt;=$E124,P$4&lt;=$G124)*(P$4-$E124+1),$I124/2,$L124,TRUE)-_xlfn.NORM.DIST(AND(P$4&gt;=$E124,P$4&lt;=$G124)*(N$4-$E124+1),$I124/2,$L124,TRUE))/(1-2*_xlfn.NORM.DIST(0,$I124/2,$L124,TRUE))*$C124+($J124="Steady Growth")*(AND(P$4&gt;=$E124,P$4&lt;=$G124)*((P$4-$E124+1)/($I124*($I124+1)/2)*$C124))+($J124="custom")*CustomCF!I124</f>
        <v>0</v>
      </c>
      <c r="Q124" s="19">
        <f>($J124="Bell Curve")*(_xlfn.NORM.DIST(AND(Q$4&gt;=$E124,Q$4&lt;=$G124)*(Q$4-$E124+1),$I124/2,$L124,TRUE)-_xlfn.NORM.DIST(AND(Q$4&gt;=$E124,Q$4&lt;=$G124)*(P$4-$E124+1),$I124/2,$L124,TRUE))/(1-2*_xlfn.NORM.DIST(0,$I124/2,$L124,TRUE))*$C124+($J124="Steady Growth")*(AND(Q$4&gt;=$E124,Q$4&lt;=$G124)*((Q$4-$E124+1)/($I124*($I124+1)/2)*$C124))+($J124="custom")*CustomCF!J124</f>
        <v>0</v>
      </c>
      <c r="R124" s="19">
        <f>($J124="Bell Curve")*(_xlfn.NORM.DIST(AND(R$4&gt;=$E124,R$4&lt;=$G124)*(R$4-$E124+1),$I124/2,$L124,TRUE)-_xlfn.NORM.DIST(AND(R$4&gt;=$E124,R$4&lt;=$G124)*(Q$4-$E124+1),$I124/2,$L124,TRUE))/(1-2*_xlfn.NORM.DIST(0,$I124/2,$L124,TRUE))*$C124+($J124="Steady Growth")*(AND(R$4&gt;=$E124,R$4&lt;=$G124)*((R$4-$E124+1)/($I124*($I124+1)/2)*$C124))+($J124="custom")*CustomCF!K124</f>
        <v>0</v>
      </c>
      <c r="S124" s="19">
        <f>($J124="Bell Curve")*(_xlfn.NORM.DIST(AND(S$4&gt;=$E124,S$4&lt;=$G124)*(S$4-$E124+1),$I124/2,$L124,TRUE)-_xlfn.NORM.DIST(AND(S$4&gt;=$E124,S$4&lt;=$G124)*(R$4-$E124+1),$I124/2,$L124,TRUE))/(1-2*_xlfn.NORM.DIST(0,$I124/2,$L124,TRUE))*$C124+($J124="Steady Growth")*(AND(S$4&gt;=$E124,S$4&lt;=$G124)*((S$4-$E124+1)/($I124*($I124+1)/2)*$C124))+($J124="custom")*CustomCF!L124</f>
        <v>0</v>
      </c>
      <c r="T124" s="19">
        <f>($J124="Bell Curve")*(_xlfn.NORM.DIST(AND(T$4&gt;=$E124,T$4&lt;=$G124)*(T$4-$E124+1),$I124/2,$L124,TRUE)-_xlfn.NORM.DIST(AND(T$4&gt;=$E124,T$4&lt;=$G124)*(S$4-$E124+1),$I124/2,$L124,TRUE))/(1-2*_xlfn.NORM.DIST(0,$I124/2,$L124,TRUE))*$C124+($J124="Steady Growth")*(AND(T$4&gt;=$E124,T$4&lt;=$G124)*((T$4-$E124+1)/($I124*($I124+1)/2)*$C124))+($J124="custom")*CustomCF!M124</f>
        <v>0</v>
      </c>
      <c r="U124" s="19">
        <f>($J124="Bell Curve")*(_xlfn.NORM.DIST(AND(U$4&gt;=$E124,U$4&lt;=$G124)*(U$4-$E124+1),$I124/2,$L124,TRUE)-_xlfn.NORM.DIST(AND(U$4&gt;=$E124,U$4&lt;=$G124)*(T$4-$E124+1),$I124/2,$L124,TRUE))/(1-2*_xlfn.NORM.DIST(0,$I124/2,$L124,TRUE))*$C124+($J124="Steady Growth")*(AND(U$4&gt;=$E124,U$4&lt;=$G124)*((U$4-$E124+1)/($I124*($I124+1)/2)*$C124))+($J124="custom")*CustomCF!N124</f>
        <v>0</v>
      </c>
      <c r="V124" s="19">
        <f>($J124="Bell Curve")*(_xlfn.NORM.DIST(AND(V$4&gt;=$E124,V$4&lt;=$G124)*(V$4-$E124+1),$I124/2,$L124,TRUE)-_xlfn.NORM.DIST(AND(V$4&gt;=$E124,V$4&lt;=$G124)*(U$4-$E124+1),$I124/2,$L124,TRUE))/(1-2*_xlfn.NORM.DIST(0,$I124/2,$L124,TRUE))*$C124+($J124="Steady Growth")*(AND(V$4&gt;=$E124,V$4&lt;=$G124)*((V$4-$E124+1)/($I124*($I124+1)/2)*$C124))+($J124="custom")*CustomCF!O124</f>
        <v>0</v>
      </c>
      <c r="W124" s="19">
        <f>($J124="Bell Curve")*(_xlfn.NORM.DIST(AND(W$4&gt;=$E124,W$4&lt;=$G124)*(W$4-$E124+1),$I124/2,$L124,TRUE)-_xlfn.NORM.DIST(AND(W$4&gt;=$E124,W$4&lt;=$G124)*(V$4-$E124+1),$I124/2,$L124,TRUE))/(1-2*_xlfn.NORM.DIST(0,$I124/2,$L124,TRUE))*$C124+($J124="Steady Growth")*(AND(W$4&gt;=$E124,W$4&lt;=$G124)*((W$4-$E124+1)/($I124*($I124+1)/2)*$C124))+($J124="custom")*CustomCF!P124</f>
        <v>0</v>
      </c>
      <c r="X124" s="19">
        <f>($J124="Bell Curve")*(_xlfn.NORM.DIST(AND(X$4&gt;=$E124,X$4&lt;=$G124)*(X$4-$E124+1),$I124/2,$L124,TRUE)-_xlfn.NORM.DIST(AND(X$4&gt;=$E124,X$4&lt;=$G124)*(W$4-$E124+1),$I124/2,$L124,TRUE))/(1-2*_xlfn.NORM.DIST(0,$I124/2,$L124,TRUE))*$C124+($J124="Steady Growth")*(AND(X$4&gt;=$E124,X$4&lt;=$G124)*((X$4-$E124+1)/($I124*($I124+1)/2)*$C124))+($J124="custom")*CustomCF!Q124</f>
        <v>0</v>
      </c>
      <c r="Y124" s="19">
        <f>($J124="Bell Curve")*(_xlfn.NORM.DIST(AND(Y$4&gt;=$E124,Y$4&lt;=$G124)*(Y$4-$E124+1),$I124/2,$L124,TRUE)-_xlfn.NORM.DIST(AND(Y$4&gt;=$E124,Y$4&lt;=$G124)*(X$4-$E124+1),$I124/2,$L124,TRUE))/(1-2*_xlfn.NORM.DIST(0,$I124/2,$L124,TRUE))*$C124+($J124="Steady Growth")*(AND(Y$4&gt;=$E124,Y$4&lt;=$G124)*((Y$4-$E124+1)/($I124*($I124+1)/2)*$C124))+($J124="custom")*CustomCF!R124</f>
        <v>0</v>
      </c>
      <c r="Z124" s="19">
        <f>($J124="Bell Curve")*(_xlfn.NORM.DIST(AND(Z$4&gt;=$E124,Z$4&lt;=$G124)*(Z$4-$E124+1),$I124/2,$L124,TRUE)-_xlfn.NORM.DIST(AND(Z$4&gt;=$E124,Z$4&lt;=$G124)*(Y$4-$E124+1),$I124/2,$L124,TRUE))/(1-2*_xlfn.NORM.DIST(0,$I124/2,$L124,TRUE))*$C124+($J124="Steady Growth")*(AND(Z$4&gt;=$E124,Z$4&lt;=$G124)*((Z$4-$E124+1)/($I124*($I124+1)/2)*$C124))+($J124="custom")*CustomCF!S124</f>
        <v>0</v>
      </c>
      <c r="AA124" s="19">
        <f>($J124="Bell Curve")*(_xlfn.NORM.DIST(AND(AA$4&gt;=$E124,AA$4&lt;=$G124)*(AA$4-$E124+1),$I124/2,$L124,TRUE)-_xlfn.NORM.DIST(AND(AA$4&gt;=$E124,AA$4&lt;=$G124)*(Z$4-$E124+1),$I124/2,$L124,TRUE))/(1-2*_xlfn.NORM.DIST(0,$I124/2,$L124,TRUE))*$C124+($J124="Steady Growth")*(AND(AA$4&gt;=$E124,AA$4&lt;=$G124)*((AA$4-$E124+1)/($I124*($I124+1)/2)*$C124))+($J124="custom")*CustomCF!T124</f>
        <v>0</v>
      </c>
      <c r="AB124" s="19">
        <f>($J124="Bell Curve")*(_xlfn.NORM.DIST(AND(AB$4&gt;=$E124,AB$4&lt;=$G124)*(AB$4-$E124+1),$I124/2,$L124,TRUE)-_xlfn.NORM.DIST(AND(AB$4&gt;=$E124,AB$4&lt;=$G124)*(AA$4-$E124+1),$I124/2,$L124,TRUE))/(1-2*_xlfn.NORM.DIST(0,$I124/2,$L124,TRUE))*$C124+($J124="Steady Growth")*(AND(AB$4&gt;=$E124,AB$4&lt;=$G124)*((AB$4-$E124+1)/($I124*($I124+1)/2)*$C124))+($J124="custom")*CustomCF!U124</f>
        <v>0</v>
      </c>
      <c r="AC124" s="19">
        <f>($J124="Bell Curve")*(_xlfn.NORM.DIST(AND(AC$4&gt;=$E124,AC$4&lt;=$G124)*(AC$4-$E124+1),$I124/2,$L124,TRUE)-_xlfn.NORM.DIST(AND(AC$4&gt;=$E124,AC$4&lt;=$G124)*(AB$4-$E124+1),$I124/2,$L124,TRUE))/(1-2*_xlfn.NORM.DIST(0,$I124/2,$L124,TRUE))*$C124+($J124="Steady Growth")*(AND(AC$4&gt;=$E124,AC$4&lt;=$G124)*((AC$4-$E124+1)/($I124*($I124+1)/2)*$C124))+($J124="custom")*CustomCF!V124</f>
        <v>0</v>
      </c>
      <c r="AD124" s="19">
        <f>($J124="Bell Curve")*(_xlfn.NORM.DIST(AND(AD$4&gt;=$E124,AD$4&lt;=$G124)*(AD$4-$E124+1),$I124/2,$L124,TRUE)-_xlfn.NORM.DIST(AND(AD$4&gt;=$E124,AD$4&lt;=$G124)*(AC$4-$E124+1),$I124/2,$L124,TRUE))/(1-2*_xlfn.NORM.DIST(0,$I124/2,$L124,TRUE))*$C124+($J124="Steady Growth")*(AND(AD$4&gt;=$E124,AD$4&lt;=$G124)*((AD$4-$E124+1)/($I124*($I124+1)/2)*$C124))+($J124="custom")*CustomCF!W124</f>
        <v>0</v>
      </c>
      <c r="AE124" s="19">
        <f>($J124="Bell Curve")*(_xlfn.NORM.DIST(AND(AE$4&gt;=$E124,AE$4&lt;=$G124)*(AE$4-$E124+1),$I124/2,$L124,TRUE)-_xlfn.NORM.DIST(AND(AE$4&gt;=$E124,AE$4&lt;=$G124)*(AD$4-$E124+1),$I124/2,$L124,TRUE))/(1-2*_xlfn.NORM.DIST(0,$I124/2,$L124,TRUE))*$C124+($J124="Steady Growth")*(AND(AE$4&gt;=$E124,AE$4&lt;=$G124)*((AE$4-$E124+1)/($I124*($I124+1)/2)*$C124))+($J124="custom")*CustomCF!X124</f>
        <v>0</v>
      </c>
      <c r="AF124" s="19">
        <f>($J124="Bell Curve")*(_xlfn.NORM.DIST(AND(AF$4&gt;=$E124,AF$4&lt;=$G124)*(AF$4-$E124+1),$I124/2,$L124,TRUE)-_xlfn.NORM.DIST(AND(AF$4&gt;=$E124,AF$4&lt;=$G124)*(AE$4-$E124+1),$I124/2,$L124,TRUE))/(1-2*_xlfn.NORM.DIST(0,$I124/2,$L124,TRUE))*$C124+($J124="Steady Growth")*(AND(AF$4&gt;=$E124,AF$4&lt;=$G124)*((AF$4-$E124+1)/($I124*($I124+1)/2)*$C124))+($J124="custom")*CustomCF!Y124</f>
        <v>0</v>
      </c>
      <c r="AG124" s="19">
        <f>($J124="Bell Curve")*(_xlfn.NORM.DIST(AND(AG$4&gt;=$E124,AG$4&lt;=$G124)*(AG$4-$E124+1),$I124/2,$L124,TRUE)-_xlfn.NORM.DIST(AND(AG$4&gt;=$E124,AG$4&lt;=$G124)*(AF$4-$E124+1),$I124/2,$L124,TRUE))/(1-2*_xlfn.NORM.DIST(0,$I124/2,$L124,TRUE))*$C124+($J124="Steady Growth")*(AND(AG$4&gt;=$E124,AG$4&lt;=$G124)*((AG$4-$E124+1)/($I124*($I124+1)/2)*$C124))+($J124="custom")*CustomCF!Z124</f>
        <v>0</v>
      </c>
      <c r="AH124" s="19">
        <f>($J124="Bell Curve")*(_xlfn.NORM.DIST(AND(AH$4&gt;=$E124,AH$4&lt;=$G124)*(AH$4-$E124+1),$I124/2,$L124,TRUE)-_xlfn.NORM.DIST(AND(AH$4&gt;=$E124,AH$4&lt;=$G124)*(AG$4-$E124+1),$I124/2,$L124,TRUE))/(1-2*_xlfn.NORM.DIST(0,$I124/2,$L124,TRUE))*$C124+($J124="Steady Growth")*(AND(AH$4&gt;=$E124,AH$4&lt;=$G124)*((AH$4-$E124+1)/($I124*($I124+1)/2)*$C124))+($J124="custom")*CustomCF!AA124</f>
        <v>0</v>
      </c>
      <c r="AI124" s="19">
        <f>($J124="Bell Curve")*(_xlfn.NORM.DIST(AND(AI$4&gt;=$E124,AI$4&lt;=$G124)*(AI$4-$E124+1),$I124/2,$L124,TRUE)-_xlfn.NORM.DIST(AND(AI$4&gt;=$E124,AI$4&lt;=$G124)*(AH$4-$E124+1),$I124/2,$L124,TRUE))/(1-2*_xlfn.NORM.DIST(0,$I124/2,$L124,TRUE))*$C124+($J124="Steady Growth")*(AND(AI$4&gt;=$E124,AI$4&lt;=$G124)*((AI$4-$E124+1)/($I124*($I124+1)/2)*$C124))+($J124="custom")*CustomCF!AB124</f>
        <v>0</v>
      </c>
      <c r="AJ124" s="19">
        <f>($J124="Bell Curve")*(_xlfn.NORM.DIST(AND(AJ$4&gt;=$E124,AJ$4&lt;=$G124)*(AJ$4-$E124+1),$I124/2,$L124,TRUE)-_xlfn.NORM.DIST(AND(AJ$4&gt;=$E124,AJ$4&lt;=$G124)*(AI$4-$E124+1),$I124/2,$L124,TRUE))/(1-2*_xlfn.NORM.DIST(0,$I124/2,$L124,TRUE))*$C124+($J124="Steady Growth")*(AND(AJ$4&gt;=$E124,AJ$4&lt;=$G124)*((AJ$4-$E124+1)/($I124*($I124+1)/2)*$C124))+($J124="custom")*CustomCF!AC124</f>
        <v>0</v>
      </c>
      <c r="AK124" s="19">
        <f>($J124="Bell Curve")*(_xlfn.NORM.DIST(AND(AK$4&gt;=$E124,AK$4&lt;=$G124)*(AK$4-$E124+1),$I124/2,$L124,TRUE)-_xlfn.NORM.DIST(AND(AK$4&gt;=$E124,AK$4&lt;=$G124)*(AJ$4-$E124+1),$I124/2,$L124,TRUE))/(1-2*_xlfn.NORM.DIST(0,$I124/2,$L124,TRUE))*$C124+($J124="Steady Growth")*(AND(AK$4&gt;=$E124,AK$4&lt;=$G124)*((AK$4-$E124+1)/($I124*($I124+1)/2)*$C124))+($J124="custom")*CustomCF!AD124</f>
        <v>0</v>
      </c>
      <c r="AL124" s="19">
        <f>($J124="Bell Curve")*(_xlfn.NORM.DIST(AND(AL$4&gt;=$E124,AL$4&lt;=$G124)*(AL$4-$E124+1),$I124/2,$L124,TRUE)-_xlfn.NORM.DIST(AND(AL$4&gt;=$E124,AL$4&lt;=$G124)*(AK$4-$E124+1),$I124/2,$L124,TRUE))/(1-2*_xlfn.NORM.DIST(0,$I124/2,$L124,TRUE))*$C124+($J124="Steady Growth")*(AND(AL$4&gt;=$E124,AL$4&lt;=$G124)*((AL$4-$E124+1)/($I124*($I124+1)/2)*$C124))+($J124="custom")*CustomCF!AE124</f>
        <v>0</v>
      </c>
      <c r="AM124" s="19">
        <f>($J124="Bell Curve")*(_xlfn.NORM.DIST(AND(AM$4&gt;=$E124,AM$4&lt;=$G124)*(AM$4-$E124+1),$I124/2,$L124,TRUE)-_xlfn.NORM.DIST(AND(AM$4&gt;=$E124,AM$4&lt;=$G124)*(AL$4-$E124+1),$I124/2,$L124,TRUE))/(1-2*_xlfn.NORM.DIST(0,$I124/2,$L124,TRUE))*$C124+($J124="Steady Growth")*(AND(AM$4&gt;=$E124,AM$4&lt;=$G124)*((AM$4-$E124+1)/($I124*($I124+1)/2)*$C124))+($J124="custom")*CustomCF!AF124</f>
        <v>0</v>
      </c>
      <c r="AN124" s="19">
        <f>($J124="Bell Curve")*(_xlfn.NORM.DIST(AND(AN$4&gt;=$E124,AN$4&lt;=$G124)*(AN$4-$E124+1),$I124/2,$L124,TRUE)-_xlfn.NORM.DIST(AND(AN$4&gt;=$E124,AN$4&lt;=$G124)*(AM$4-$E124+1),$I124/2,$L124,TRUE))/(1-2*_xlfn.NORM.DIST(0,$I124/2,$L124,TRUE))*$C124+($J124="Steady Growth")*(AND(AN$4&gt;=$E124,AN$4&lt;=$G124)*((AN$4-$E124+1)/($I124*($I124+1)/2)*$C124))+($J124="custom")*CustomCF!AG124</f>
        <v>0</v>
      </c>
      <c r="AO124" s="19">
        <f>($J124="Bell Curve")*(_xlfn.NORM.DIST(AND(AO$4&gt;=$E124,AO$4&lt;=$G124)*(AO$4-$E124+1),$I124/2,$L124,TRUE)-_xlfn.NORM.DIST(AND(AO$4&gt;=$E124,AO$4&lt;=$G124)*(AN$4-$E124+1),$I124/2,$L124,TRUE))/(1-2*_xlfn.NORM.DIST(0,$I124/2,$L124,TRUE))*$C124+($J124="Steady Growth")*(AND(AO$4&gt;=$E124,AO$4&lt;=$G124)*((AO$4-$E124+1)/($I124*($I124+1)/2)*$C124))+($J124="custom")*CustomCF!AH124</f>
        <v>0</v>
      </c>
      <c r="AP124" s="19">
        <f>($J124="Bell Curve")*(_xlfn.NORM.DIST(AND(AP$4&gt;=$E124,AP$4&lt;=$G124)*(AP$4-$E124+1),$I124/2,$L124,TRUE)-_xlfn.NORM.DIST(AND(AP$4&gt;=$E124,AP$4&lt;=$G124)*(AO$4-$E124+1),$I124/2,$L124,TRUE))/(1-2*_xlfn.NORM.DIST(0,$I124/2,$L124,TRUE))*$C124+($J124="Steady Growth")*(AND(AP$4&gt;=$E124,AP$4&lt;=$G124)*((AP$4-$E124+1)/($I124*($I124+1)/2)*$C124))+($J124="custom")*CustomCF!AI124</f>
        <v>0</v>
      </c>
      <c r="AQ124" s="19">
        <f>($J124="Bell Curve")*(_xlfn.NORM.DIST(AND(AQ$4&gt;=$E124,AQ$4&lt;=$G124)*(AQ$4-$E124+1),$I124/2,$L124,TRUE)-_xlfn.NORM.DIST(AND(AQ$4&gt;=$E124,AQ$4&lt;=$G124)*(AP$4-$E124+1),$I124/2,$L124,TRUE))/(1-2*_xlfn.NORM.DIST(0,$I124/2,$L124,TRUE))*$C124+($J124="Steady Growth")*(AND(AQ$4&gt;=$E124,AQ$4&lt;=$G124)*((AQ$4-$E124+1)/($I124*($I124+1)/2)*$C124))+($J124="custom")*CustomCF!AJ124</f>
        <v>0</v>
      </c>
      <c r="AR124" s="19">
        <f>($J124="Bell Curve")*(_xlfn.NORM.DIST(AND(AR$4&gt;=$E124,AR$4&lt;=$G124)*(AR$4-$E124+1),$I124/2,$L124,TRUE)-_xlfn.NORM.DIST(AND(AR$4&gt;=$E124,AR$4&lt;=$G124)*(AQ$4-$E124+1),$I124/2,$L124,TRUE))/(1-2*_xlfn.NORM.DIST(0,$I124/2,$L124,TRUE))*$C124+($J124="Steady Growth")*(AND(AR$4&gt;=$E124,AR$4&lt;=$G124)*((AR$4-$E124+1)/($I124*($I124+1)/2)*$C124))+($J124="custom")*CustomCF!AK124</f>
        <v>0</v>
      </c>
      <c r="AS124" s="19">
        <f>($J124="Bell Curve")*(_xlfn.NORM.DIST(AND(AS$4&gt;=$E124,AS$4&lt;=$G124)*(AS$4-$E124+1),$I124/2,$L124,TRUE)-_xlfn.NORM.DIST(AND(AS$4&gt;=$E124,AS$4&lt;=$G124)*(AR$4-$E124+1),$I124/2,$L124,TRUE))/(1-2*_xlfn.NORM.DIST(0,$I124/2,$L124,TRUE))*$C124+($J124="Steady Growth")*(AND(AS$4&gt;=$E124,AS$4&lt;=$G124)*((AS$4-$E124+1)/($I124*($I124+1)/2)*$C124))+($J124="custom")*CustomCF!AL124</f>
        <v>0</v>
      </c>
      <c r="AT124" s="19">
        <f>($J124="Bell Curve")*(_xlfn.NORM.DIST(AND(AT$4&gt;=$E124,AT$4&lt;=$G124)*(AT$4-$E124+1),$I124/2,$L124,TRUE)-_xlfn.NORM.DIST(AND(AT$4&gt;=$E124,AT$4&lt;=$G124)*(AS$4-$E124+1),$I124/2,$L124,TRUE))/(1-2*_xlfn.NORM.DIST(0,$I124/2,$L124,TRUE))*$C124+($J124="Steady Growth")*(AND(AT$4&gt;=$E124,AT$4&lt;=$G124)*((AT$4-$E124+1)/($I124*($I124+1)/2)*$C124))+($J124="custom")*CustomCF!AM124</f>
        <v>0</v>
      </c>
      <c r="AU124" s="19">
        <f>($J124="Bell Curve")*(_xlfn.NORM.DIST(AND(AU$4&gt;=$E124,AU$4&lt;=$G124)*(AU$4-$E124+1),$I124/2,$L124,TRUE)-_xlfn.NORM.DIST(AND(AU$4&gt;=$E124,AU$4&lt;=$G124)*(AT$4-$E124+1),$I124/2,$L124,TRUE))/(1-2*_xlfn.NORM.DIST(0,$I124/2,$L124,TRUE))*$C124+($J124="Steady Growth")*(AND(AU$4&gt;=$E124,AU$4&lt;=$G124)*((AU$4-$E124+1)/($I124*($I124+1)/2)*$C124))+($J124="custom")*CustomCF!AN124</f>
        <v>0</v>
      </c>
      <c r="AV124" s="19">
        <f>($J124="Bell Curve")*(_xlfn.NORM.DIST(AND(AV$4&gt;=$E124,AV$4&lt;=$G124)*(AV$4-$E124+1),$I124/2,$L124,TRUE)-_xlfn.NORM.DIST(AND(AV$4&gt;=$E124,AV$4&lt;=$G124)*(AU$4-$E124+1),$I124/2,$L124,TRUE))/(1-2*_xlfn.NORM.DIST(0,$I124/2,$L124,TRUE))*$C124+($J124="Steady Growth")*(AND(AV$4&gt;=$E124,AV$4&lt;=$G124)*((AV$4-$E124+1)/($I124*($I124+1)/2)*$C124))+($J124="custom")*CustomCF!AO124</f>
        <v>0</v>
      </c>
      <c r="AW124" s="19">
        <f>($J124="Bell Curve")*(_xlfn.NORM.DIST(AND(AW$4&gt;=$E124,AW$4&lt;=$G124)*(AW$4-$E124+1),$I124/2,$L124,TRUE)-_xlfn.NORM.DIST(AND(AW$4&gt;=$E124,AW$4&lt;=$G124)*(AV$4-$E124+1),$I124/2,$L124,TRUE))/(1-2*_xlfn.NORM.DIST(0,$I124/2,$L124,TRUE))*$C124+($J124="Steady Growth")*(AND(AW$4&gt;=$E124,AW$4&lt;=$G124)*((AW$4-$E124+1)/($I124*($I124+1)/2)*$C124))+($J124="custom")*CustomCF!AP124</f>
        <v>0</v>
      </c>
      <c r="AX124" s="19">
        <f>($J124="Bell Curve")*(_xlfn.NORM.DIST(AND(AX$4&gt;=$E124,AX$4&lt;=$G124)*(AX$4-$E124+1),$I124/2,$L124,TRUE)-_xlfn.NORM.DIST(AND(AX$4&gt;=$E124,AX$4&lt;=$G124)*(AW$4-$E124+1),$I124/2,$L124,TRUE))/(1-2*_xlfn.NORM.DIST(0,$I124/2,$L124,TRUE))*$C124+($J124="Steady Growth")*(AND(AX$4&gt;=$E124,AX$4&lt;=$G124)*((AX$4-$E124+1)/($I124*($I124+1)/2)*$C124))+($J124="custom")*CustomCF!AQ124</f>
        <v>0</v>
      </c>
      <c r="AY124" s="19">
        <f>($J124="Bell Curve")*(_xlfn.NORM.DIST(AND(AY$4&gt;=$E124,AY$4&lt;=$G124)*(AY$4-$E124+1),$I124/2,$L124,TRUE)-_xlfn.NORM.DIST(AND(AY$4&gt;=$E124,AY$4&lt;=$G124)*(AX$4-$E124+1),$I124/2,$L124,TRUE))/(1-2*_xlfn.NORM.DIST(0,$I124/2,$L124,TRUE))*$C124+($J124="Steady Growth")*(AND(AY$4&gt;=$E124,AY$4&lt;=$G124)*((AY$4-$E124+1)/($I124*($I124+1)/2)*$C124))+($J124="custom")*CustomCF!AR124</f>
        <v>0</v>
      </c>
      <c r="AZ124" s="19">
        <f>($J124="Bell Curve")*(_xlfn.NORM.DIST(AND(AZ$4&gt;=$E124,AZ$4&lt;=$G124)*(AZ$4-$E124+1),$I124/2,$L124,TRUE)-_xlfn.NORM.DIST(AND(AZ$4&gt;=$E124,AZ$4&lt;=$G124)*(AY$4-$E124+1),$I124/2,$L124,TRUE))/(1-2*_xlfn.NORM.DIST(0,$I124/2,$L124,TRUE))*$C124+($J124="Steady Growth")*(AND(AZ$4&gt;=$E124,AZ$4&lt;=$G124)*((AZ$4-$E124+1)/($I124*($I124+1)/2)*$C124))+($J124="custom")*CustomCF!AS124</f>
        <v>0</v>
      </c>
      <c r="BA124" s="19">
        <f>($J124="Bell Curve")*(_xlfn.NORM.DIST(AND(BA$4&gt;=$E124,BA$4&lt;=$G124)*(BA$4-$E124+1),$I124/2,$L124,TRUE)-_xlfn.NORM.DIST(AND(BA$4&gt;=$E124,BA$4&lt;=$G124)*(AZ$4-$E124+1),$I124/2,$L124,TRUE))/(1-2*_xlfn.NORM.DIST(0,$I124/2,$L124,TRUE))*$C124+($J124="Steady Growth")*(AND(BA$4&gt;=$E124,BA$4&lt;=$G124)*((BA$4-$E124+1)/($I124*($I124+1)/2)*$C124))+($J124="custom")*CustomCF!AT124</f>
        <v>0</v>
      </c>
      <c r="BB124" s="19">
        <f>($J124="Bell Curve")*(_xlfn.NORM.DIST(AND(BB$4&gt;=$E124,BB$4&lt;=$G124)*(BB$4-$E124+1),$I124/2,$L124,TRUE)-_xlfn.NORM.DIST(AND(BB$4&gt;=$E124,BB$4&lt;=$G124)*(BA$4-$E124+1),$I124/2,$L124,TRUE))/(1-2*_xlfn.NORM.DIST(0,$I124/2,$L124,TRUE))*$C124+($J124="Steady Growth")*(AND(BB$4&gt;=$E124,BB$4&lt;=$G124)*((BB$4-$E124+1)/($I124*($I124+1)/2)*$C124))+($J124="custom")*CustomCF!AU124</f>
        <v>0</v>
      </c>
      <c r="BC124" s="19">
        <f>($J124="Bell Curve")*(_xlfn.NORM.DIST(AND(BC$4&gt;=$E124,BC$4&lt;=$G124)*(BC$4-$E124+1),$I124/2,$L124,TRUE)-_xlfn.NORM.DIST(AND(BC$4&gt;=$E124,BC$4&lt;=$G124)*(BB$4-$E124+1),$I124/2,$L124,TRUE))/(1-2*_xlfn.NORM.DIST(0,$I124/2,$L124,TRUE))*$C124+($J124="Steady Growth")*(AND(BC$4&gt;=$E124,BC$4&lt;=$G124)*((BC$4-$E124+1)/($I124*($I124+1)/2)*$C124))+($J124="custom")*CustomCF!AV124</f>
        <v>0</v>
      </c>
      <c r="BD124" s="19">
        <f>($J124="Bell Curve")*(_xlfn.NORM.DIST(AND(BD$4&gt;=$E124,BD$4&lt;=$G124)*(BD$4-$E124+1),$I124/2,$L124,TRUE)-_xlfn.NORM.DIST(AND(BD$4&gt;=$E124,BD$4&lt;=$G124)*(BC$4-$E124+1),$I124/2,$L124,TRUE))/(1-2*_xlfn.NORM.DIST(0,$I124/2,$L124,TRUE))*$C124+($J124="Steady Growth")*(AND(BD$4&gt;=$E124,BD$4&lt;=$G124)*((BD$4-$E124+1)/($I124*($I124+1)/2)*$C124))+($J124="custom")*CustomCF!AW124</f>
        <v>0</v>
      </c>
      <c r="BE124" s="19">
        <f>($J124="Bell Curve")*(_xlfn.NORM.DIST(AND(BE$4&gt;=$E124,BE$4&lt;=$G124)*(BE$4-$E124+1),$I124/2,$L124,TRUE)-_xlfn.NORM.DIST(AND(BE$4&gt;=$E124,BE$4&lt;=$G124)*(BD$4-$E124+1),$I124/2,$L124,TRUE))/(1-2*_xlfn.NORM.DIST(0,$I124/2,$L124,TRUE))*$C124+($J124="Steady Growth")*(AND(BE$4&gt;=$E124,BE$4&lt;=$G124)*((BE$4-$E124+1)/($I124*($I124+1)/2)*$C124))+($J124="custom")*CustomCF!AX124</f>
        <v>0</v>
      </c>
      <c r="BF124" s="19">
        <f>($J124="Bell Curve")*(_xlfn.NORM.DIST(AND(BF$4&gt;=$E124,BF$4&lt;=$G124)*(BF$4-$E124+1),$I124/2,$L124,TRUE)-_xlfn.NORM.DIST(AND(BF$4&gt;=$E124,BF$4&lt;=$G124)*(BE$4-$E124+1),$I124/2,$L124,TRUE))/(1-2*_xlfn.NORM.DIST(0,$I124/2,$L124,TRUE))*$C124+($J124="Steady Growth")*(AND(BF$4&gt;=$E124,BF$4&lt;=$G124)*((BF$4-$E124+1)/($I124*($I124+1)/2)*$C124))+($J124="custom")*CustomCF!AY124</f>
        <v>0</v>
      </c>
      <c r="BG124" s="19">
        <f>($J124="Bell Curve")*(_xlfn.NORM.DIST(AND(BG$4&gt;=$E124,BG$4&lt;=$G124)*(BG$4-$E124+1),$I124/2,$L124,TRUE)-_xlfn.NORM.DIST(AND(BG$4&gt;=$E124,BG$4&lt;=$G124)*(BF$4-$E124+1),$I124/2,$L124,TRUE))/(1-2*_xlfn.NORM.DIST(0,$I124/2,$L124,TRUE))*$C124+($J124="Steady Growth")*(AND(BG$4&gt;=$E124,BG$4&lt;=$G124)*((BG$4-$E124+1)/($I124*($I124+1)/2)*$C124))+($J124="custom")*CustomCF!AZ124</f>
        <v>0</v>
      </c>
      <c r="BH124" s="19">
        <f>($J124="Bell Curve")*(_xlfn.NORM.DIST(AND(BH$4&gt;=$E124,BH$4&lt;=$G124)*(BH$4-$E124+1),$I124/2,$L124,TRUE)-_xlfn.NORM.DIST(AND(BH$4&gt;=$E124,BH$4&lt;=$G124)*(BG$4-$E124+1),$I124/2,$L124,TRUE))/(1-2*_xlfn.NORM.DIST(0,$I124/2,$L124,TRUE))*$C124+($J124="Steady Growth")*(AND(BH$4&gt;=$E124,BH$4&lt;=$G124)*((BH$4-$E124+1)/($I124*($I124+1)/2)*$C124))+($J124="custom")*CustomCF!BA124</f>
        <v>0</v>
      </c>
      <c r="BI124" s="19">
        <f>($J124="Bell Curve")*(_xlfn.NORM.DIST(AND(BI$4&gt;=$E124,BI$4&lt;=$G124)*(BI$4-$E124+1),$I124/2,$L124,TRUE)-_xlfn.NORM.DIST(AND(BI$4&gt;=$E124,BI$4&lt;=$G124)*(BH$4-$E124+1),$I124/2,$L124,TRUE))/(1-2*_xlfn.NORM.DIST(0,$I124/2,$L124,TRUE))*$C124+($J124="Steady Growth")*(AND(BI$4&gt;=$E124,BI$4&lt;=$G124)*((BI$4-$E124+1)/($I124*($I124+1)/2)*$C124))+($J124="custom")*CustomCF!BB124</f>
        <v>0</v>
      </c>
      <c r="BJ124" s="19">
        <f>($J124="Bell Curve")*(_xlfn.NORM.DIST(AND(BJ$4&gt;=$E124,BJ$4&lt;=$G124)*(BJ$4-$E124+1),$I124/2,$L124,TRUE)-_xlfn.NORM.DIST(AND(BJ$4&gt;=$E124,BJ$4&lt;=$G124)*(BI$4-$E124+1),$I124/2,$L124,TRUE))/(1-2*_xlfn.NORM.DIST(0,$I124/2,$L124,TRUE))*$C124+($J124="Steady Growth")*(AND(BJ$4&gt;=$E124,BJ$4&lt;=$G124)*((BJ$4-$E124+1)/($I124*($I124+1)/2)*$C124))+($J124="custom")*CustomCF!BC124</f>
        <v>0</v>
      </c>
      <c r="BK124" s="19">
        <f>($J124="Bell Curve")*(_xlfn.NORM.DIST(AND(BK$4&gt;=$E124,BK$4&lt;=$G124)*(BK$4-$E124+1),$I124/2,$L124,TRUE)-_xlfn.NORM.DIST(AND(BK$4&gt;=$E124,BK$4&lt;=$G124)*(BJ$4-$E124+1),$I124/2,$L124,TRUE))/(1-2*_xlfn.NORM.DIST(0,$I124/2,$L124,TRUE))*$C124+($J124="Steady Growth")*(AND(BK$4&gt;=$E124,BK$4&lt;=$G124)*((BK$4-$E124+1)/($I124*($I124+1)/2)*$C124))+($J124="custom")*CustomCF!BD124</f>
        <v>0</v>
      </c>
      <c r="BL124" s="19">
        <f>($J124="Bell Curve")*(_xlfn.NORM.DIST(AND(BL$4&gt;=$E124,BL$4&lt;=$G124)*(BL$4-$E124+1),$I124/2,$L124,TRUE)-_xlfn.NORM.DIST(AND(BL$4&gt;=$E124,BL$4&lt;=$G124)*(BK$4-$E124+1),$I124/2,$L124,TRUE))/(1-2*_xlfn.NORM.DIST(0,$I124/2,$L124,TRUE))*$C124+($J124="Steady Growth")*(AND(BL$4&gt;=$E124,BL$4&lt;=$G124)*((BL$4-$E124+1)/($I124*($I124+1)/2)*$C124))+($J124="custom")*CustomCF!BE124</f>
        <v>0</v>
      </c>
      <c r="BM124" s="19">
        <f>($J124="Bell Curve")*(_xlfn.NORM.DIST(AND(BM$4&gt;=$E124,BM$4&lt;=$G124)*(BM$4-$E124+1),$I124/2,$L124,TRUE)-_xlfn.NORM.DIST(AND(BM$4&gt;=$E124,BM$4&lt;=$G124)*(BL$4-$E124+1),$I124/2,$L124,TRUE))/(1-2*_xlfn.NORM.DIST(0,$I124/2,$L124,TRUE))*$C124+($J124="Steady Growth")*(AND(BM$4&gt;=$E124,BM$4&lt;=$G124)*((BM$4-$E124+1)/($I124*($I124+1)/2)*$C124))+($J124="custom")*CustomCF!BF124</f>
        <v>0</v>
      </c>
      <c r="BN124" s="19">
        <f>($J124="Bell Curve")*(_xlfn.NORM.DIST(AND(BN$4&gt;=$E124,BN$4&lt;=$G124)*(BN$4-$E124+1),$I124/2,$L124,TRUE)-_xlfn.NORM.DIST(AND(BN$4&gt;=$E124,BN$4&lt;=$G124)*(BM$4-$E124+1),$I124/2,$L124,TRUE))/(1-2*_xlfn.NORM.DIST(0,$I124/2,$L124,TRUE))*$C124+($J124="Steady Growth")*(AND(BN$4&gt;=$E124,BN$4&lt;=$G124)*((BN$4-$E124+1)/($I124*($I124+1)/2)*$C124))+($J124="custom")*CustomCF!BG124</f>
        <v>0</v>
      </c>
      <c r="BO124" s="19">
        <f>($J124="Bell Curve")*(_xlfn.NORM.DIST(AND(BO$4&gt;=$E124,BO$4&lt;=$G124)*(BO$4-$E124+1),$I124/2,$L124,TRUE)-_xlfn.NORM.DIST(AND(BO$4&gt;=$E124,BO$4&lt;=$G124)*(BN$4-$E124+1),$I124/2,$L124,TRUE))/(1-2*_xlfn.NORM.DIST(0,$I124/2,$L124,TRUE))*$C124+($J124="Steady Growth")*(AND(BO$4&gt;=$E124,BO$4&lt;=$G124)*((BO$4-$E124+1)/($I124*($I124+1)/2)*$C124))+($J124="custom")*CustomCF!BH124</f>
        <v>0</v>
      </c>
      <c r="BP124" s="19">
        <f>($J124="Bell Curve")*(_xlfn.NORM.DIST(AND(BP$4&gt;=$E124,BP$4&lt;=$G124)*(BP$4-$E124+1),$I124/2,$L124,TRUE)-_xlfn.NORM.DIST(AND(BP$4&gt;=$E124,BP$4&lt;=$G124)*(BO$4-$E124+1),$I124/2,$L124,TRUE))/(1-2*_xlfn.NORM.DIST(0,$I124/2,$L124,TRUE))*$C124+($J124="Steady Growth")*(AND(BP$4&gt;=$E124,BP$4&lt;=$G124)*((BP$4-$E124+1)/($I124*($I124+1)/2)*$C124))+($J124="custom")*CustomCF!BI124</f>
        <v>0</v>
      </c>
      <c r="BQ124" s="19">
        <f>($J124="Bell Curve")*(_xlfn.NORM.DIST(AND(BQ$4&gt;=$E124,BQ$4&lt;=$G124)*(BQ$4-$E124+1),$I124/2,$L124,TRUE)-_xlfn.NORM.DIST(AND(BQ$4&gt;=$E124,BQ$4&lt;=$G124)*(BP$4-$E124+1),$I124/2,$L124,TRUE))/(1-2*_xlfn.NORM.DIST(0,$I124/2,$L124,TRUE))*$C124+($J124="Steady Growth")*(AND(BQ$4&gt;=$E124,BQ$4&lt;=$G124)*((BQ$4-$E124+1)/($I124*($I124+1)/2)*$C124))+($J124="custom")*CustomCF!BJ124</f>
        <v>0</v>
      </c>
      <c r="BR124" s="19">
        <f>($J124="Bell Curve")*(_xlfn.NORM.DIST(AND(BR$4&gt;=$E124,BR$4&lt;=$G124)*(BR$4-$E124+1),$I124/2,$L124,TRUE)-_xlfn.NORM.DIST(AND(BR$4&gt;=$E124,BR$4&lt;=$G124)*(BQ$4-$E124+1),$I124/2,$L124,TRUE))/(1-2*_xlfn.NORM.DIST(0,$I124/2,$L124,TRUE))*$C124+($J124="Steady Growth")*(AND(BR$4&gt;=$E124,BR$4&lt;=$G124)*((BR$4-$E124+1)/($I124*($I124+1)/2)*$C124))+($J124="custom")*CustomCF!BK124</f>
        <v>0</v>
      </c>
      <c r="BS124" s="19">
        <f>($J124="Bell Curve")*(_xlfn.NORM.DIST(AND(BS$4&gt;=$E124,BS$4&lt;=$G124)*(BS$4-$E124+1),$I124/2,$L124,TRUE)-_xlfn.NORM.DIST(AND(BS$4&gt;=$E124,BS$4&lt;=$G124)*(BR$4-$E124+1),$I124/2,$L124,TRUE))/(1-2*_xlfn.NORM.DIST(0,$I124/2,$L124,TRUE))*$C124+($J124="Steady Growth")*(AND(BS$4&gt;=$E124,BS$4&lt;=$G124)*((BS$4-$E124+1)/($I124*($I124+1)/2)*$C124))+($J124="custom")*CustomCF!BL124</f>
        <v>0</v>
      </c>
      <c r="BT124" s="19">
        <f>($J124="Bell Curve")*(_xlfn.NORM.DIST(AND(BT$4&gt;=$E124,BT$4&lt;=$G124)*(BT$4-$E124+1),$I124/2,$L124,TRUE)-_xlfn.NORM.DIST(AND(BT$4&gt;=$E124,BT$4&lt;=$G124)*(BS$4-$E124+1),$I124/2,$L124,TRUE))/(1-2*_xlfn.NORM.DIST(0,$I124/2,$L124,TRUE))*$C124+($J124="Steady Growth")*(AND(BT$4&gt;=$E124,BT$4&lt;=$G124)*((BT$4-$E124+1)/($I124*($I124+1)/2)*$C124))+($J124="custom")*CustomCF!BM124</f>
        <v>0</v>
      </c>
      <c r="BU124" s="19">
        <f>($J124="Bell Curve")*(_xlfn.NORM.DIST(AND(BU$4&gt;=$E124,BU$4&lt;=$G124)*(BU$4-$E124+1),$I124/2,$L124,TRUE)-_xlfn.NORM.DIST(AND(BU$4&gt;=$E124,BU$4&lt;=$G124)*(BT$4-$E124+1),$I124/2,$L124,TRUE))/(1-2*_xlfn.NORM.DIST(0,$I124/2,$L124,TRUE))*$C124+($J124="Steady Growth")*(AND(BU$4&gt;=$E124,BU$4&lt;=$G124)*((BU$4-$E124+1)/($I124*($I124+1)/2)*$C124))+($J124="custom")*CustomCF!BN124</f>
        <v>0</v>
      </c>
      <c r="BV124" s="19">
        <f>($J124="Bell Curve")*(_xlfn.NORM.DIST(AND(BV$4&gt;=$E124,BV$4&lt;=$G124)*(BV$4-$E124+1),$I124/2,$L124,TRUE)-_xlfn.NORM.DIST(AND(BV$4&gt;=$E124,BV$4&lt;=$G124)*(BU$4-$E124+1),$I124/2,$L124,TRUE))/(1-2*_xlfn.NORM.DIST(0,$I124/2,$L124,TRUE))*$C124+($J124="Steady Growth")*(AND(BV$4&gt;=$E124,BV$4&lt;=$G124)*((BV$4-$E124+1)/($I124*($I124+1)/2)*$C124))+($J124="custom")*CustomCF!BO124</f>
        <v>0</v>
      </c>
      <c r="BW124" s="19">
        <f>($J124="Bell Curve")*(_xlfn.NORM.DIST(AND(BW$4&gt;=$E124,BW$4&lt;=$G124)*(BW$4-$E124+1),$I124/2,$L124,TRUE)-_xlfn.NORM.DIST(AND(BW$4&gt;=$E124,BW$4&lt;=$G124)*(BV$4-$E124+1),$I124/2,$L124,TRUE))/(1-2*_xlfn.NORM.DIST(0,$I124/2,$L124,TRUE))*$C124+($J124="Steady Growth")*(AND(BW$4&gt;=$E124,BW$4&lt;=$G124)*((BW$4-$E124+1)/($I124*($I124+1)/2)*$C124))+($J124="custom")*CustomCF!BP124</f>
        <v>0</v>
      </c>
      <c r="BX124" s="19">
        <f>($J124="Bell Curve")*(_xlfn.NORM.DIST(AND(BX$4&gt;=$E124,BX$4&lt;=$G124)*(BX$4-$E124+1),$I124/2,$L124,TRUE)-_xlfn.NORM.DIST(AND(BX$4&gt;=$E124,BX$4&lt;=$G124)*(BW$4-$E124+1),$I124/2,$L124,TRUE))/(1-2*_xlfn.NORM.DIST(0,$I124/2,$L124,TRUE))*$C124+($J124="Steady Growth")*(AND(BX$4&gt;=$E124,BX$4&lt;=$G124)*((BX$4-$E124+1)/($I124*($I124+1)/2)*$C124))+($J124="custom")*CustomCF!BQ124</f>
        <v>0</v>
      </c>
      <c r="BY124" s="19">
        <f>($J124="Bell Curve")*(_xlfn.NORM.DIST(AND(BY$4&gt;=$E124,BY$4&lt;=$G124)*(BY$4-$E124+1),$I124/2,$L124,TRUE)-_xlfn.NORM.DIST(AND(BY$4&gt;=$E124,BY$4&lt;=$G124)*(BX$4-$E124+1),$I124/2,$L124,TRUE))/(1-2*_xlfn.NORM.DIST(0,$I124/2,$L124,TRUE))*$C124+($J124="Steady Growth")*(AND(BY$4&gt;=$E124,BY$4&lt;=$G124)*((BY$4-$E124+1)/($I124*($I124+1)/2)*$C124))+($J124="custom")*CustomCF!BR124</f>
        <v>0</v>
      </c>
      <c r="BZ124" s="19">
        <f>($J124="Bell Curve")*(_xlfn.NORM.DIST(AND(BZ$4&gt;=$E124,BZ$4&lt;=$G124)*(BZ$4-$E124+1),$I124/2,$L124,TRUE)-_xlfn.NORM.DIST(AND(BZ$4&gt;=$E124,BZ$4&lt;=$G124)*(BY$4-$E124+1),$I124/2,$L124,TRUE))/(1-2*_xlfn.NORM.DIST(0,$I124/2,$L124,TRUE))*$C124+($J124="Steady Growth")*(AND(BZ$4&gt;=$E124,BZ$4&lt;=$G124)*((BZ$4-$E124+1)/($I124*($I124+1)/2)*$C124))+($J124="custom")*CustomCF!BS124</f>
        <v>0</v>
      </c>
      <c r="CA124" s="19">
        <f>($J124="Bell Curve")*(_xlfn.NORM.DIST(AND(CA$4&gt;=$E124,CA$4&lt;=$G124)*(CA$4-$E124+1),$I124/2,$L124,TRUE)-_xlfn.NORM.DIST(AND(CA$4&gt;=$E124,CA$4&lt;=$G124)*(BZ$4-$E124+1),$I124/2,$L124,TRUE))/(1-2*_xlfn.NORM.DIST(0,$I124/2,$L124,TRUE))*$C124+($J124="Steady Growth")*(AND(CA$4&gt;=$E124,CA$4&lt;=$G124)*((CA$4-$E124+1)/($I124*($I124+1)/2)*$C124))+($J124="custom")*CustomCF!BT124</f>
        <v>0</v>
      </c>
      <c r="CB124" s="19">
        <f>($J124="Bell Curve")*(_xlfn.NORM.DIST(AND(CB$4&gt;=$E124,CB$4&lt;=$G124)*(CB$4-$E124+1),$I124/2,$L124,TRUE)-_xlfn.NORM.DIST(AND(CB$4&gt;=$E124,CB$4&lt;=$G124)*(CA$4-$E124+1),$I124/2,$L124,TRUE))/(1-2*_xlfn.NORM.DIST(0,$I124/2,$L124,TRUE))*$C124+($J124="Steady Growth")*(AND(CB$4&gt;=$E124,CB$4&lt;=$G124)*((CB$4-$E124+1)/($I124*($I124+1)/2)*$C124))+($J124="custom")*CustomCF!BU124</f>
        <v>0</v>
      </c>
      <c r="CC124" s="19">
        <f>($J124="Bell Curve")*(_xlfn.NORM.DIST(AND(CC$4&gt;=$E124,CC$4&lt;=$G124)*(CC$4-$E124+1),$I124/2,$L124,TRUE)-_xlfn.NORM.DIST(AND(CC$4&gt;=$E124,CC$4&lt;=$G124)*(CB$4-$E124+1),$I124/2,$L124,TRUE))/(1-2*_xlfn.NORM.DIST(0,$I124/2,$L124,TRUE))*$C124+($J124="Steady Growth")*(AND(CC$4&gt;=$E124,CC$4&lt;=$G124)*((CC$4-$E124+1)/($I124*($I124+1)/2)*$C124))+($J124="custom")*CustomCF!BV124</f>
        <v>0</v>
      </c>
      <c r="CD124" s="19">
        <f>($J124="Bell Curve")*(_xlfn.NORM.DIST(AND(CD$4&gt;=$E124,CD$4&lt;=$G124)*(CD$4-$E124+1),$I124/2,$L124,TRUE)-_xlfn.NORM.DIST(AND(CD$4&gt;=$E124,CD$4&lt;=$G124)*(CC$4-$E124+1),$I124/2,$L124,TRUE))/(1-2*_xlfn.NORM.DIST(0,$I124/2,$L124,TRUE))*$C124+($J124="Steady Growth")*(AND(CD$4&gt;=$E124,CD$4&lt;=$G124)*((CD$4-$E124+1)/($I124*($I124+1)/2)*$C124))+($J124="custom")*CustomCF!BW124</f>
        <v>0</v>
      </c>
      <c r="CE124" s="19">
        <f>($J124="Bell Curve")*(_xlfn.NORM.DIST(AND(CE$4&gt;=$E124,CE$4&lt;=$G124)*(CE$4-$E124+1),$I124/2,$L124,TRUE)-_xlfn.NORM.DIST(AND(CE$4&gt;=$E124,CE$4&lt;=$G124)*(CD$4-$E124+1),$I124/2,$L124,TRUE))/(1-2*_xlfn.NORM.DIST(0,$I124/2,$L124,TRUE))*$C124+($J124="Steady Growth")*(AND(CE$4&gt;=$E124,CE$4&lt;=$G124)*((CE$4-$E124+1)/($I124*($I124+1)/2)*$C124))+($J124="custom")*CustomCF!BX124</f>
        <v>0</v>
      </c>
      <c r="CF124" s="19">
        <f>($J124="Bell Curve")*(_xlfn.NORM.DIST(AND(CF$4&gt;=$E124,CF$4&lt;=$G124)*(CF$4-$E124+1),$I124/2,$L124,TRUE)-_xlfn.NORM.DIST(AND(CF$4&gt;=$E124,CF$4&lt;=$G124)*(CE$4-$E124+1),$I124/2,$L124,TRUE))/(1-2*_xlfn.NORM.DIST(0,$I124/2,$L124,TRUE))*$C124+($J124="Steady Growth")*(AND(CF$4&gt;=$E124,CF$4&lt;=$G124)*((CF$4-$E124+1)/($I124*($I124+1)/2)*$C124))+($J124="custom")*CustomCF!BY124</f>
        <v>0</v>
      </c>
      <c r="CG124" s="19">
        <f>($J124="Bell Curve")*(_xlfn.NORM.DIST(AND(CG$4&gt;=$E124,CG$4&lt;=$G124)*(CG$4-$E124+1),$I124/2,$L124,TRUE)-_xlfn.NORM.DIST(AND(CG$4&gt;=$E124,CG$4&lt;=$G124)*(CF$4-$E124+1),$I124/2,$L124,TRUE))/(1-2*_xlfn.NORM.DIST(0,$I124/2,$L124,TRUE))*$C124+($J124="Steady Growth")*(AND(CG$4&gt;=$E124,CG$4&lt;=$G124)*((CG$4-$E124+1)/($I124*($I124+1)/2)*$C124))+($J124="custom")*CustomCF!BZ124</f>
        <v>0</v>
      </c>
      <c r="CH124" s="19">
        <f>($J124="Bell Curve")*(_xlfn.NORM.DIST(AND(CH$4&gt;=$E124,CH$4&lt;=$G124)*(CH$4-$E124+1),$I124/2,$L124,TRUE)-_xlfn.NORM.DIST(AND(CH$4&gt;=$E124,CH$4&lt;=$G124)*(CG$4-$E124+1),$I124/2,$L124,TRUE))/(1-2*_xlfn.NORM.DIST(0,$I124/2,$L124,TRUE))*$C124+($J124="Steady Growth")*(AND(CH$4&gt;=$E124,CH$4&lt;=$G124)*((CH$4-$E124+1)/($I124*($I124+1)/2)*$C124))+($J124="custom")*CustomCF!CA124</f>
        <v>0</v>
      </c>
      <c r="CI124" s="19">
        <f>($J124="Bell Curve")*(_xlfn.NORM.DIST(AND(CI$4&gt;=$E124,CI$4&lt;=$G124)*(CI$4-$E124+1),$I124/2,$L124,TRUE)-_xlfn.NORM.DIST(AND(CI$4&gt;=$E124,CI$4&lt;=$G124)*(CH$4-$E124+1),$I124/2,$L124,TRUE))/(1-2*_xlfn.NORM.DIST(0,$I124/2,$L124,TRUE))*$C124+($J124="Steady Growth")*(AND(CI$4&gt;=$E124,CI$4&lt;=$G124)*((CI$4-$E124+1)/($I124*($I124+1)/2)*$C124))+($J124="custom")*CustomCF!CB124</f>
        <v>0</v>
      </c>
      <c r="CJ124" s="19">
        <f>($J124="Bell Curve")*(_xlfn.NORM.DIST(AND(CJ$4&gt;=$E124,CJ$4&lt;=$G124)*(CJ$4-$E124+1),$I124/2,$L124,TRUE)-_xlfn.NORM.DIST(AND(CJ$4&gt;=$E124,CJ$4&lt;=$G124)*(CI$4-$E124+1),$I124/2,$L124,TRUE))/(1-2*_xlfn.NORM.DIST(0,$I124/2,$L124,TRUE))*$C124+($J124="Steady Growth")*(AND(CJ$4&gt;=$E124,CJ$4&lt;=$G124)*((CJ$4-$E124+1)/($I124*($I124+1)/2)*$C124))+($J124="custom")*CustomCF!CC124</f>
        <v>0</v>
      </c>
      <c r="CK124" s="19">
        <f>($J124="Bell Curve")*(_xlfn.NORM.DIST(AND(CK$4&gt;=$E124,CK$4&lt;=$G124)*(CK$4-$E124+1),$I124/2,$L124,TRUE)-_xlfn.NORM.DIST(AND(CK$4&gt;=$E124,CK$4&lt;=$G124)*(CJ$4-$E124+1),$I124/2,$L124,TRUE))/(1-2*_xlfn.NORM.DIST(0,$I124/2,$L124,TRUE))*$C124+($J124="Steady Growth")*(AND(CK$4&gt;=$E124,CK$4&lt;=$G124)*((CK$4-$E124+1)/($I124*($I124+1)/2)*$C124))+($J124="custom")*CustomCF!CD124</f>
        <v>0</v>
      </c>
      <c r="CL124" s="19">
        <f>($J124="Bell Curve")*(_xlfn.NORM.DIST(AND(CL$4&gt;=$E124,CL$4&lt;=$G124)*(CL$4-$E124+1),$I124/2,$L124,TRUE)-_xlfn.NORM.DIST(AND(CL$4&gt;=$E124,CL$4&lt;=$G124)*(CK$4-$E124+1),$I124/2,$L124,TRUE))/(1-2*_xlfn.NORM.DIST(0,$I124/2,$L124,TRUE))*$C124+($J124="Steady Growth")*(AND(CL$4&gt;=$E124,CL$4&lt;=$G124)*((CL$4-$E124+1)/($I124*($I124+1)/2)*$C124))+($J124="custom")*CustomCF!CE124</f>
        <v>0</v>
      </c>
      <c r="CM124" s="19">
        <f>($J124="Bell Curve")*(_xlfn.NORM.DIST(AND(CM$4&gt;=$E124,CM$4&lt;=$G124)*(CM$4-$E124+1),$I124/2,$L124,TRUE)-_xlfn.NORM.DIST(AND(CM$4&gt;=$E124,CM$4&lt;=$G124)*(CL$4-$E124+1),$I124/2,$L124,TRUE))/(1-2*_xlfn.NORM.DIST(0,$I124/2,$L124,TRUE))*$C124+($J124="Steady Growth")*(AND(CM$4&gt;=$E124,CM$4&lt;=$G124)*((CM$4-$E124+1)/($I124*($I124+1)/2)*$C124))+($J124="custom")*CustomCF!CF124</f>
        <v>0</v>
      </c>
      <c r="CN124" s="19">
        <f>($J124="Bell Curve")*(_xlfn.NORM.DIST(AND(CN$4&gt;=$E124,CN$4&lt;=$G124)*(CN$4-$E124+1),$I124/2,$L124,TRUE)-_xlfn.NORM.DIST(AND(CN$4&gt;=$E124,CN$4&lt;=$G124)*(CM$4-$E124+1),$I124/2,$L124,TRUE))/(1-2*_xlfn.NORM.DIST(0,$I124/2,$L124,TRUE))*$C124+($J124="Steady Growth")*(AND(CN$4&gt;=$E124,CN$4&lt;=$G124)*((CN$4-$E124+1)/($I124*($I124+1)/2)*$C124))+($J124="custom")*CustomCF!CG124</f>
        <v>0</v>
      </c>
      <c r="CO124" s="19">
        <f>($J124="Bell Curve")*(_xlfn.NORM.DIST(AND(CO$4&gt;=$E124,CO$4&lt;=$G124)*(CO$4-$E124+1),$I124/2,$L124,TRUE)-_xlfn.NORM.DIST(AND(CO$4&gt;=$E124,CO$4&lt;=$G124)*(CN$4-$E124+1),$I124/2,$L124,TRUE))/(1-2*_xlfn.NORM.DIST(0,$I124/2,$L124,TRUE))*$C124+($J124="Steady Growth")*(AND(CO$4&gt;=$E124,CO$4&lt;=$G124)*((CO$4-$E124+1)/($I124*($I124+1)/2)*$C124))+($J124="custom")*CustomCF!CH124</f>
        <v>0</v>
      </c>
      <c r="CP124" s="19">
        <f>($J124="Bell Curve")*(_xlfn.NORM.DIST(AND(CP$4&gt;=$E124,CP$4&lt;=$G124)*(CP$4-$E124+1),$I124/2,$L124,TRUE)-_xlfn.NORM.DIST(AND(CP$4&gt;=$E124,CP$4&lt;=$G124)*(CO$4-$E124+1),$I124/2,$L124,TRUE))/(1-2*_xlfn.NORM.DIST(0,$I124/2,$L124,TRUE))*$C124+($J124="Steady Growth")*(AND(CP$4&gt;=$E124,CP$4&lt;=$G124)*((CP$4-$E124+1)/($I124*($I124+1)/2)*$C124))+($J124="custom")*CustomCF!CI124</f>
        <v>0</v>
      </c>
      <c r="CQ124" s="19">
        <f>($J124="Bell Curve")*(_xlfn.NORM.DIST(AND(CQ$4&gt;=$E124,CQ$4&lt;=$G124)*(CQ$4-$E124+1),$I124/2,$L124,TRUE)-_xlfn.NORM.DIST(AND(CQ$4&gt;=$E124,CQ$4&lt;=$G124)*(CP$4-$E124+1),$I124/2,$L124,TRUE))/(1-2*_xlfn.NORM.DIST(0,$I124/2,$L124,TRUE))*$C124+($J124="Steady Growth")*(AND(CQ$4&gt;=$E124,CQ$4&lt;=$G124)*((CQ$4-$E124+1)/($I124*($I124+1)/2)*$C124))+($J124="custom")*CustomCF!CJ124</f>
        <v>0</v>
      </c>
      <c r="CR124" s="19">
        <f>($J124="Bell Curve")*(_xlfn.NORM.DIST(AND(CR$4&gt;=$E124,CR$4&lt;=$G124)*(CR$4-$E124+1),$I124/2,$L124,TRUE)-_xlfn.NORM.DIST(AND(CR$4&gt;=$E124,CR$4&lt;=$G124)*(CQ$4-$E124+1),$I124/2,$L124,TRUE))/(1-2*_xlfn.NORM.DIST(0,$I124/2,$L124,TRUE))*$C124+($J124="Steady Growth")*(AND(CR$4&gt;=$E124,CR$4&lt;=$G124)*((CR$4-$E124+1)/($I124*($I124+1)/2)*$C124))+($J124="custom")*CustomCF!CK124</f>
        <v>0</v>
      </c>
      <c r="CS124" s="19">
        <f>($J124="Bell Curve")*(_xlfn.NORM.DIST(AND(CS$4&gt;=$E124,CS$4&lt;=$G124)*(CS$4-$E124+1),$I124/2,$L124,TRUE)-_xlfn.NORM.DIST(AND(CS$4&gt;=$E124,CS$4&lt;=$G124)*(CR$4-$E124+1),$I124/2,$L124,TRUE))/(1-2*_xlfn.NORM.DIST(0,$I124/2,$L124,TRUE))*$C124+($J124="Steady Growth")*(AND(CS$4&gt;=$E124,CS$4&lt;=$G124)*((CS$4-$E124+1)/($I124*($I124+1)/2)*$C124))+($J124="custom")*CustomCF!CL124</f>
        <v>0</v>
      </c>
      <c r="CT124" s="19">
        <f>($J124="Bell Curve")*(_xlfn.NORM.DIST(AND(CT$4&gt;=$E124,CT$4&lt;=$G124)*(CT$4-$E124+1),$I124/2,$L124,TRUE)-_xlfn.NORM.DIST(AND(CT$4&gt;=$E124,CT$4&lt;=$G124)*(CS$4-$E124+1),$I124/2,$L124,TRUE))/(1-2*_xlfn.NORM.DIST(0,$I124/2,$L124,TRUE))*$C124+($J124="Steady Growth")*(AND(CT$4&gt;=$E124,CT$4&lt;=$G124)*((CT$4-$E124+1)/($I124*($I124+1)/2)*$C124))+($J124="custom")*CustomCF!CM124</f>
        <v>0</v>
      </c>
      <c r="CU124" s="19">
        <f>($J124="Bell Curve")*(_xlfn.NORM.DIST(AND(CU$4&gt;=$E124,CU$4&lt;=$G124)*(CU$4-$E124+1),$I124/2,$L124,TRUE)-_xlfn.NORM.DIST(AND(CU$4&gt;=$E124,CU$4&lt;=$G124)*(CT$4-$E124+1),$I124/2,$L124,TRUE))/(1-2*_xlfn.NORM.DIST(0,$I124/2,$L124,TRUE))*$C124+($J124="Steady Growth")*(AND(CU$4&gt;=$E124,CU$4&lt;=$G124)*((CU$4-$E124+1)/($I124*($I124+1)/2)*$C124))+($J124="custom")*CustomCF!CN124</f>
        <v>0</v>
      </c>
      <c r="CV124" s="19">
        <f>($J124="Bell Curve")*(_xlfn.NORM.DIST(AND(CV$4&gt;=$E124,CV$4&lt;=$G124)*(CV$4-$E124+1),$I124/2,$L124,TRUE)-_xlfn.NORM.DIST(AND(CV$4&gt;=$E124,CV$4&lt;=$G124)*(CU$4-$E124+1),$I124/2,$L124,TRUE))/(1-2*_xlfn.NORM.DIST(0,$I124/2,$L124,TRUE))*$C124+($J124="Steady Growth")*(AND(CV$4&gt;=$E124,CV$4&lt;=$G124)*((CV$4-$E124+1)/($I124*($I124+1)/2)*$C124))+($J124="custom")*CustomCF!CO124</f>
        <v>0</v>
      </c>
      <c r="CW124" s="19">
        <f>($J124="Bell Curve")*(_xlfn.NORM.DIST(AND(CW$4&gt;=$E124,CW$4&lt;=$G124)*(CW$4-$E124+1),$I124/2,$L124,TRUE)-_xlfn.NORM.DIST(AND(CW$4&gt;=$E124,CW$4&lt;=$G124)*(CV$4-$E124+1),$I124/2,$L124,TRUE))/(1-2*_xlfn.NORM.DIST(0,$I124/2,$L124,TRUE))*$C124+($J124="Steady Growth")*(AND(CW$4&gt;=$E124,CW$4&lt;=$G124)*((CW$4-$E124+1)/($I124*($I124+1)/2)*$C124))+($J124="custom")*CustomCF!CP124</f>
        <v>0</v>
      </c>
      <c r="CX124" s="19">
        <f>($J124="Bell Curve")*(_xlfn.NORM.DIST(AND(CX$4&gt;=$E124,CX$4&lt;=$G124)*(CX$4-$E124+1),$I124/2,$L124,TRUE)-_xlfn.NORM.DIST(AND(CX$4&gt;=$E124,CX$4&lt;=$G124)*(CW$4-$E124+1),$I124/2,$L124,TRUE))/(1-2*_xlfn.NORM.DIST(0,$I124/2,$L124,TRUE))*$C124+($J124="Steady Growth")*(AND(CX$4&gt;=$E124,CX$4&lt;=$G124)*((CX$4-$E124+1)/($I124*($I124+1)/2)*$C124))+($J124="custom")*CustomCF!CQ124</f>
        <v>0</v>
      </c>
      <c r="CY124" s="19">
        <f>($J124="Bell Curve")*(_xlfn.NORM.DIST(AND(CY$4&gt;=$E124,CY$4&lt;=$G124)*(CY$4-$E124+1),$I124/2,$L124,TRUE)-_xlfn.NORM.DIST(AND(CY$4&gt;=$E124,CY$4&lt;=$G124)*(CX$4-$E124+1),$I124/2,$L124,TRUE))/(1-2*_xlfn.NORM.DIST(0,$I124/2,$L124,TRUE))*$C124+($J124="Steady Growth")*(AND(CY$4&gt;=$E124,CY$4&lt;=$G124)*((CY$4-$E124+1)/($I124*($I124+1)/2)*$C124))+($J124="custom")*CustomCF!CR124</f>
        <v>0</v>
      </c>
      <c r="CZ124" s="19">
        <f>($J124="Bell Curve")*(_xlfn.NORM.DIST(AND(CZ$4&gt;=$E124,CZ$4&lt;=$G124)*(CZ$4-$E124+1),$I124/2,$L124,TRUE)-_xlfn.NORM.DIST(AND(CZ$4&gt;=$E124,CZ$4&lt;=$G124)*(CY$4-$E124+1),$I124/2,$L124,TRUE))/(1-2*_xlfn.NORM.DIST(0,$I124/2,$L124,TRUE))*$C124+($J124="Steady Growth")*(AND(CZ$4&gt;=$E124,CZ$4&lt;=$G124)*((CZ$4-$E124+1)/($I124*($I124+1)/2)*$C124))+($J124="custom")*CustomCF!CS124</f>
        <v>0</v>
      </c>
      <c r="DA124" s="19">
        <f>($J124="Bell Curve")*(_xlfn.NORM.DIST(AND(DA$4&gt;=$E124,DA$4&lt;=$G124)*(DA$4-$E124+1),$I124/2,$L124,TRUE)-_xlfn.NORM.DIST(AND(DA$4&gt;=$E124,DA$4&lt;=$G124)*(CZ$4-$E124+1),$I124/2,$L124,TRUE))/(1-2*_xlfn.NORM.DIST(0,$I124/2,$L124,TRUE))*$C124+($J124="Steady Growth")*(AND(DA$4&gt;=$E124,DA$4&lt;=$G124)*((DA$4-$E124+1)/($I124*($I124+1)/2)*$C124))+($J124="custom")*CustomCF!CT124</f>
        <v>0</v>
      </c>
      <c r="DB124" s="19">
        <f>($J124="Bell Curve")*(_xlfn.NORM.DIST(AND(DB$4&gt;=$E124,DB$4&lt;=$G124)*(DB$4-$E124+1),$I124/2,$L124,TRUE)-_xlfn.NORM.DIST(AND(DB$4&gt;=$E124,DB$4&lt;=$G124)*(DA$4-$E124+1),$I124/2,$L124,TRUE))/(1-2*_xlfn.NORM.DIST(0,$I124/2,$L124,TRUE))*$C124+($J124="Steady Growth")*(AND(DB$4&gt;=$E124,DB$4&lt;=$G124)*((DB$4-$E124+1)/($I124*($I124+1)/2)*$C124))+($J124="custom")*CustomCF!CU124</f>
        <v>0</v>
      </c>
      <c r="DC124" s="19">
        <f>($J124="Bell Curve")*(_xlfn.NORM.DIST(AND(DC$4&gt;=$E124,DC$4&lt;=$G124)*(DC$4-$E124+1),$I124/2,$L124,TRUE)-_xlfn.NORM.DIST(AND(DC$4&gt;=$E124,DC$4&lt;=$G124)*(DB$4-$E124+1),$I124/2,$L124,TRUE))/(1-2*_xlfn.NORM.DIST(0,$I124/2,$L124,TRUE))*$C124+($J124="Steady Growth")*(AND(DC$4&gt;=$E124,DC$4&lt;=$G124)*((DC$4-$E124+1)/($I124*($I124+1)/2)*$C124))+($J124="custom")*CustomCF!CV124</f>
        <v>0</v>
      </c>
      <c r="DD124" s="19">
        <f>($J124="Bell Curve")*(_xlfn.NORM.DIST(AND(DD$4&gt;=$E124,DD$4&lt;=$G124)*(DD$4-$E124+1),$I124/2,$L124,TRUE)-_xlfn.NORM.DIST(AND(DD$4&gt;=$E124,DD$4&lt;=$G124)*(DC$4-$E124+1),$I124/2,$L124,TRUE))/(1-2*_xlfn.NORM.DIST(0,$I124/2,$L124,TRUE))*$C124+($J124="Steady Growth")*(AND(DD$4&gt;=$E124,DD$4&lt;=$G124)*((DD$4-$E124+1)/($I124*($I124+1)/2)*$C124))+($J124="custom")*CustomCF!CW124</f>
        <v>0</v>
      </c>
      <c r="DE124" s="19">
        <f>($J124="Bell Curve")*(_xlfn.NORM.DIST(AND(DE$4&gt;=$E124,DE$4&lt;=$G124)*(DE$4-$E124+1),$I124/2,$L124,TRUE)-_xlfn.NORM.DIST(AND(DE$4&gt;=$E124,DE$4&lt;=$G124)*(DD$4-$E124+1),$I124/2,$L124,TRUE))/(1-2*_xlfn.NORM.DIST(0,$I124/2,$L124,TRUE))*$C124+($J124="Steady Growth")*(AND(DE$4&gt;=$E124,DE$4&lt;=$G124)*((DE$4-$E124+1)/($I124*($I124+1)/2)*$C124))+($J124="custom")*CustomCF!CX124</f>
        <v>0</v>
      </c>
      <c r="DF124" s="19">
        <f>($J124="Bell Curve")*(_xlfn.NORM.DIST(AND(DF$4&gt;=$E124,DF$4&lt;=$G124)*(DF$4-$E124+1),$I124/2,$L124,TRUE)-_xlfn.NORM.DIST(AND(DF$4&gt;=$E124,DF$4&lt;=$G124)*(DE$4-$E124+1),$I124/2,$L124,TRUE))/(1-2*_xlfn.NORM.DIST(0,$I124/2,$L124,TRUE))*$C124+($J124="Steady Growth")*(AND(DF$4&gt;=$E124,DF$4&lt;=$G124)*((DF$4-$E124+1)/($I124*($I124+1)/2)*$C124))+($J124="custom")*CustomCF!CY124</f>
        <v>0</v>
      </c>
      <c r="DG124" s="19">
        <f>($J124="Bell Curve")*(_xlfn.NORM.DIST(AND(DG$4&gt;=$E124,DG$4&lt;=$G124)*(DG$4-$E124+1),$I124/2,$L124,TRUE)-_xlfn.NORM.DIST(AND(DG$4&gt;=$E124,DG$4&lt;=$G124)*(DF$4-$E124+1),$I124/2,$L124,TRUE))/(1-2*_xlfn.NORM.DIST(0,$I124/2,$L124,TRUE))*$C124+($J124="Steady Growth")*(AND(DG$4&gt;=$E124,DG$4&lt;=$G124)*((DG$4-$E124+1)/($I124*($I124+1)/2)*$C124))+($J124="custom")*CustomCF!CZ124</f>
        <v>0</v>
      </c>
      <c r="DH124" s="19">
        <f>($J124="Bell Curve")*(_xlfn.NORM.DIST(AND(DH$4&gt;=$E124,DH$4&lt;=$G124)*(DH$4-$E124+1),$I124/2,$L124,TRUE)-_xlfn.NORM.DIST(AND(DH$4&gt;=$E124,DH$4&lt;=$G124)*(DG$4-$E124+1),$I124/2,$L124,TRUE))/(1-2*_xlfn.NORM.DIST(0,$I124/2,$L124,TRUE))*$C124+($J124="Steady Growth")*(AND(DH$4&gt;=$E124,DH$4&lt;=$G124)*((DH$4-$E124+1)/($I124*($I124+1)/2)*$C124))+($J124="custom")*CustomCF!DA124</f>
        <v>0</v>
      </c>
      <c r="DI124" s="19">
        <f>($J124="Bell Curve")*(_xlfn.NORM.DIST(AND(DI$4&gt;=$E124,DI$4&lt;=$G124)*(DI$4-$E124+1),$I124/2,$L124,TRUE)-_xlfn.NORM.DIST(AND(DI$4&gt;=$E124,DI$4&lt;=$G124)*(DH$4-$E124+1),$I124/2,$L124,TRUE))/(1-2*_xlfn.NORM.DIST(0,$I124/2,$L124,TRUE))*$C124+($J124="Steady Growth")*(AND(DI$4&gt;=$E124,DI$4&lt;=$G124)*((DI$4-$E124+1)/($I124*($I124+1)/2)*$C124))+($J124="custom")*CustomCF!DB124</f>
        <v>0</v>
      </c>
      <c r="DJ124" s="19">
        <f>($J124="Bell Curve")*(_xlfn.NORM.DIST(AND(DJ$4&gt;=$E124,DJ$4&lt;=$G124)*(DJ$4-$E124+1),$I124/2,$L124,TRUE)-_xlfn.NORM.DIST(AND(DJ$4&gt;=$E124,DJ$4&lt;=$G124)*(DI$4-$E124+1),$I124/2,$L124,TRUE))/(1-2*_xlfn.NORM.DIST(0,$I124/2,$L124,TRUE))*$C124+($J124="Steady Growth")*(AND(DJ$4&gt;=$E124,DJ$4&lt;=$G124)*((DJ$4-$E124+1)/($I124*($I124+1)/2)*$C124))+($J124="custom")*CustomCF!DC124</f>
        <v>0</v>
      </c>
      <c r="DK124" s="19">
        <f>($J124="Bell Curve")*(_xlfn.NORM.DIST(AND(DK$4&gt;=$E124,DK$4&lt;=$G124)*(DK$4-$E124+1),$I124/2,$L124,TRUE)-_xlfn.NORM.DIST(AND(DK$4&gt;=$E124,DK$4&lt;=$G124)*(DJ$4-$E124+1),$I124/2,$L124,TRUE))/(1-2*_xlfn.NORM.DIST(0,$I124/2,$L124,TRUE))*$C124+($J124="Steady Growth")*(AND(DK$4&gt;=$E124,DK$4&lt;=$G124)*((DK$4-$E124+1)/($I124*($I124+1)/2)*$C124))+($J124="custom")*CustomCF!DD124</f>
        <v>0</v>
      </c>
      <c r="DL124" s="19">
        <f>($J124="Bell Curve")*(_xlfn.NORM.DIST(AND(DL$4&gt;=$E124,DL$4&lt;=$G124)*(DL$4-$E124+1),$I124/2,$L124,TRUE)-_xlfn.NORM.DIST(AND(DL$4&gt;=$E124,DL$4&lt;=$G124)*(DK$4-$E124+1),$I124/2,$L124,TRUE))/(1-2*_xlfn.NORM.DIST(0,$I124/2,$L124,TRUE))*$C124+($J124="Steady Growth")*(AND(DL$4&gt;=$E124,DL$4&lt;=$G124)*((DL$4-$E124+1)/($I124*($I124+1)/2)*$C124))+($J124="custom")*CustomCF!DE124</f>
        <v>0</v>
      </c>
      <c r="DM124" s="19">
        <f>($J124="Bell Curve")*(_xlfn.NORM.DIST(AND(DM$4&gt;=$E124,DM$4&lt;=$G124)*(DM$4-$E124+1),$I124/2,$L124,TRUE)-_xlfn.NORM.DIST(AND(DM$4&gt;=$E124,DM$4&lt;=$G124)*(DL$4-$E124+1),$I124/2,$L124,TRUE))/(1-2*_xlfn.NORM.DIST(0,$I124/2,$L124,TRUE))*$C124+($J124="Steady Growth")*(AND(DM$4&gt;=$E124,DM$4&lt;=$G124)*((DM$4-$E124+1)/($I124*($I124+1)/2)*$C124))+($J124="custom")*CustomCF!DF124</f>
        <v>0</v>
      </c>
      <c r="DN124" s="19">
        <f>($J124="Bell Curve")*(_xlfn.NORM.DIST(AND(DN$4&gt;=$E124,DN$4&lt;=$G124)*(DN$4-$E124+1),$I124/2,$L124,TRUE)-_xlfn.NORM.DIST(AND(DN$4&gt;=$E124,DN$4&lt;=$G124)*(DM$4-$E124+1),$I124/2,$L124,TRUE))/(1-2*_xlfn.NORM.DIST(0,$I124/2,$L124,TRUE))*$C124+($J124="Steady Growth")*(AND(DN$4&gt;=$E124,DN$4&lt;=$G124)*((DN$4-$E124+1)/($I124*($I124+1)/2)*$C124))+($J124="custom")*CustomCF!DG124</f>
        <v>0</v>
      </c>
      <c r="DO124" s="19">
        <f>($J124="Bell Curve")*(_xlfn.NORM.DIST(AND(DO$4&gt;=$E124,DO$4&lt;=$G124)*(DO$4-$E124+1),$I124/2,$L124,TRUE)-_xlfn.NORM.DIST(AND(DO$4&gt;=$E124,DO$4&lt;=$G124)*(DN$4-$E124+1),$I124/2,$L124,TRUE))/(1-2*_xlfn.NORM.DIST(0,$I124/2,$L124,TRUE))*$C124+($J124="Steady Growth")*(AND(DO$4&gt;=$E124,DO$4&lt;=$G124)*((DO$4-$E124+1)/($I124*($I124+1)/2)*$C124))+($J124="custom")*CustomCF!DH124</f>
        <v>0</v>
      </c>
      <c r="DP124" s="19">
        <f>($J124="Bell Curve")*(_xlfn.NORM.DIST(AND(DP$4&gt;=$E124,DP$4&lt;=$G124)*(DP$4-$E124+1),$I124/2,$L124,TRUE)-_xlfn.NORM.DIST(AND(DP$4&gt;=$E124,DP$4&lt;=$G124)*(DO$4-$E124+1),$I124/2,$L124,TRUE))/(1-2*_xlfn.NORM.DIST(0,$I124/2,$L124,TRUE))*$C124+($J124="Steady Growth")*(AND(DP$4&gt;=$E124,DP$4&lt;=$G124)*((DP$4-$E124+1)/($I124*($I124+1)/2)*$C124))+($J124="custom")*CustomCF!DI124</f>
        <v>0</v>
      </c>
      <c r="DQ124" s="19">
        <f>($J124="Bell Curve")*(_xlfn.NORM.DIST(AND(DQ$4&gt;=$E124,DQ$4&lt;=$G124)*(DQ$4-$E124+1),$I124/2,$L124,TRUE)-_xlfn.NORM.DIST(AND(DQ$4&gt;=$E124,DQ$4&lt;=$G124)*(DP$4-$E124+1),$I124/2,$L124,TRUE))/(1-2*_xlfn.NORM.DIST(0,$I124/2,$L124,TRUE))*$C124+($J124="Steady Growth")*(AND(DQ$4&gt;=$E124,DQ$4&lt;=$G124)*((DQ$4-$E124+1)/($I124*($I124+1)/2)*$C124))+($J124="custom")*CustomCF!DJ124</f>
        <v>0</v>
      </c>
      <c r="DR124" s="19">
        <f>($J124="Bell Curve")*(_xlfn.NORM.DIST(AND(DR$4&gt;=$E124,DR$4&lt;=$G124)*(DR$4-$E124+1),$I124/2,$L124,TRUE)-_xlfn.NORM.DIST(AND(DR$4&gt;=$E124,DR$4&lt;=$G124)*(DQ$4-$E124+1),$I124/2,$L124,TRUE))/(1-2*_xlfn.NORM.DIST(0,$I124/2,$L124,TRUE))*$C124+($J124="Steady Growth")*(AND(DR$4&gt;=$E124,DR$4&lt;=$G124)*((DR$4-$E124+1)/($I124*($I124+1)/2)*$C124))+($J124="custom")*CustomCF!DK124</f>
        <v>0</v>
      </c>
      <c r="DS124" s="19">
        <f>($J124="Bell Curve")*(_xlfn.NORM.DIST(AND(DS$4&gt;=$E124,DS$4&lt;=$G124)*(DS$4-$E124+1),$I124/2,$L124,TRUE)-_xlfn.NORM.DIST(AND(DS$4&gt;=$E124,DS$4&lt;=$G124)*(DR$4-$E124+1),$I124/2,$L124,TRUE))/(1-2*_xlfn.NORM.DIST(0,$I124/2,$L124,TRUE))*$C124+($J124="Steady Growth")*(AND(DS$4&gt;=$E124,DS$4&lt;=$G124)*((DS$4-$E124+1)/($I124*($I124+1)/2)*$C124))+($J124="custom")*CustomCF!DL124</f>
        <v>0</v>
      </c>
      <c r="DT124" s="19">
        <f>($J124="Bell Curve")*(_xlfn.NORM.DIST(AND(DT$4&gt;=$E124,DT$4&lt;=$G124)*(DT$4-$E124+1),$I124/2,$L124,TRUE)-_xlfn.NORM.DIST(AND(DT$4&gt;=$E124,DT$4&lt;=$G124)*(DS$4-$E124+1),$I124/2,$L124,TRUE))/(1-2*_xlfn.NORM.DIST(0,$I124/2,$L124,TRUE))*$C124+($J124="Steady Growth")*(AND(DT$4&gt;=$E124,DT$4&lt;=$G124)*((DT$4-$E124+1)/($I124*($I124+1)/2)*$C124))+($J124="custom")*CustomCF!DM124</f>
        <v>0</v>
      </c>
      <c r="DU124" s="19">
        <f>($J124="Bell Curve")*(_xlfn.NORM.DIST(AND(DU$4&gt;=$E124,DU$4&lt;=$G124)*(DU$4-$E124+1),$I124/2,$L124,TRUE)-_xlfn.NORM.DIST(AND(DU$4&gt;=$E124,DU$4&lt;=$G124)*(DT$4-$E124+1),$I124/2,$L124,TRUE))/(1-2*_xlfn.NORM.DIST(0,$I124/2,$L124,TRUE))*$C124+($J124="Steady Growth")*(AND(DU$4&gt;=$E124,DU$4&lt;=$G124)*((DU$4-$E124+1)/($I124*($I124+1)/2)*$C124))+($J124="custom")*CustomCF!DN124</f>
        <v>0</v>
      </c>
      <c r="DV124" s="19">
        <f>($J124="Bell Curve")*(_xlfn.NORM.DIST(AND(DV$4&gt;=$E124,DV$4&lt;=$G124)*(DV$4-$E124+1),$I124/2,$L124,TRUE)-_xlfn.NORM.DIST(AND(DV$4&gt;=$E124,DV$4&lt;=$G124)*(DU$4-$E124+1),$I124/2,$L124,TRUE))/(1-2*_xlfn.NORM.DIST(0,$I124/2,$L124,TRUE))*$C124+($J124="Steady Growth")*(AND(DV$4&gt;=$E124,DV$4&lt;=$G124)*((DV$4-$E124+1)/($I124*($I124+1)/2)*$C124))+($J124="custom")*CustomCF!DO124</f>
        <v>0</v>
      </c>
      <c r="DW124" s="19">
        <f>($J124="Bell Curve")*(_xlfn.NORM.DIST(AND(DW$4&gt;=$E124,DW$4&lt;=$G124)*(DW$4-$E124+1),$I124/2,$L124,TRUE)-_xlfn.NORM.DIST(AND(DW$4&gt;=$E124,DW$4&lt;=$G124)*(DV$4-$E124+1),$I124/2,$L124,TRUE))/(1-2*_xlfn.NORM.DIST(0,$I124/2,$L124,TRUE))*$C124+($J124="Steady Growth")*(AND(DW$4&gt;=$E124,DW$4&lt;=$G124)*((DW$4-$E124+1)/($I124*($I124+1)/2)*$C124))+($J124="custom")*CustomCF!DP124</f>
        <v>0</v>
      </c>
      <c r="DX124" s="19">
        <f>($J124="Bell Curve")*(_xlfn.NORM.DIST(AND(DX$4&gt;=$E124,DX$4&lt;=$G124)*(DX$4-$E124+1),$I124/2,$L124,TRUE)-_xlfn.NORM.DIST(AND(DX$4&gt;=$E124,DX$4&lt;=$G124)*(DW$4-$E124+1),$I124/2,$L124,TRUE))/(1-2*_xlfn.NORM.DIST(0,$I124/2,$L124,TRUE))*$C124+($J124="Steady Growth")*(AND(DX$4&gt;=$E124,DX$4&lt;=$G124)*((DX$4-$E124+1)/($I124*($I124+1)/2)*$C124))+($J124="custom")*CustomCF!DQ124</f>
        <v>0</v>
      </c>
      <c r="DY124" s="19">
        <f>($J124="Bell Curve")*(_xlfn.NORM.DIST(AND(DY$4&gt;=$E124,DY$4&lt;=$G124)*(DY$4-$E124+1),$I124/2,$L124,TRUE)-_xlfn.NORM.DIST(AND(DY$4&gt;=$E124,DY$4&lt;=$G124)*(DX$4-$E124+1),$I124/2,$L124,TRUE))/(1-2*_xlfn.NORM.DIST(0,$I124/2,$L124,TRUE))*$C124+($J124="Steady Growth")*(AND(DY$4&gt;=$E124,DY$4&lt;=$G124)*((DY$4-$E124+1)/($I124*($I124+1)/2)*$C124))+($J124="custom")*CustomCF!DR124</f>
        <v>0</v>
      </c>
      <c r="DZ124" s="19">
        <f>($J124="Bell Curve")*(_xlfn.NORM.DIST(AND(DZ$4&gt;=$E124,DZ$4&lt;=$G124)*(DZ$4-$E124+1),$I124/2,$L124,TRUE)-_xlfn.NORM.DIST(AND(DZ$4&gt;=$E124,DZ$4&lt;=$G124)*(DY$4-$E124+1),$I124/2,$L124,TRUE))/(1-2*_xlfn.NORM.DIST(0,$I124/2,$L124,TRUE))*$C124+($J124="Steady Growth")*(AND(DZ$4&gt;=$E124,DZ$4&lt;=$G124)*((DZ$4-$E124+1)/($I124*($I124+1)/2)*$C124))+($J124="custom")*CustomCF!DS124</f>
        <v>0</v>
      </c>
      <c r="EA124" s="19">
        <f>($J124="Bell Curve")*(_xlfn.NORM.DIST(AND(EA$4&gt;=$E124,EA$4&lt;=$G124)*(EA$4-$E124+1),$I124/2,$L124,TRUE)-_xlfn.NORM.DIST(AND(EA$4&gt;=$E124,EA$4&lt;=$G124)*(DZ$4-$E124+1),$I124/2,$L124,TRUE))/(1-2*_xlfn.NORM.DIST(0,$I124/2,$L124,TRUE))*$C124+($J124="Steady Growth")*(AND(EA$4&gt;=$E124,EA$4&lt;=$G124)*((EA$4-$E124+1)/($I124*($I124+1)/2)*$C124))+($J124="custom")*CustomCF!DT124</f>
        <v>0</v>
      </c>
      <c r="EB124" s="19">
        <f>($J124="Bell Curve")*(_xlfn.NORM.DIST(AND(EB$4&gt;=$E124,EB$4&lt;=$G124)*(EB$4-$E124+1),$I124/2,$L124,TRUE)-_xlfn.NORM.DIST(AND(EB$4&gt;=$E124,EB$4&lt;=$G124)*(EA$4-$E124+1),$I124/2,$L124,TRUE))/(1-2*_xlfn.NORM.DIST(0,$I124/2,$L124,TRUE))*$C124+($J124="Steady Growth")*(AND(EB$4&gt;=$E124,EB$4&lt;=$G124)*((EB$4-$E124+1)/($I124*($I124+1)/2)*$C124))+($J124="custom")*CustomCF!DU124</f>
        <v>0</v>
      </c>
      <c r="EC124" s="19">
        <f>($J124="Bell Curve")*(_xlfn.NORM.DIST(AND(EC$4&gt;=$E124,EC$4&lt;=$G124)*(EC$4-$E124+1),$I124/2,$L124,TRUE)-_xlfn.NORM.DIST(AND(EC$4&gt;=$E124,EC$4&lt;=$G124)*(EB$4-$E124+1),$I124/2,$L124,TRUE))/(1-2*_xlfn.NORM.DIST(0,$I124/2,$L124,TRUE))*$C124+($J124="Steady Growth")*(AND(EC$4&gt;=$E124,EC$4&lt;=$G124)*((EC$4-$E124+1)/($I124*($I124+1)/2)*$C124))+($J124="custom")*CustomCF!DV124</f>
        <v>0</v>
      </c>
      <c r="ED124" s="19">
        <f>($J124="Bell Curve")*(_xlfn.NORM.DIST(AND(ED$4&gt;=$E124,ED$4&lt;=$G124)*(ED$4-$E124+1),$I124/2,$L124,TRUE)-_xlfn.NORM.DIST(AND(ED$4&gt;=$E124,ED$4&lt;=$G124)*(EC$4-$E124+1),$I124/2,$L124,TRUE))/(1-2*_xlfn.NORM.DIST(0,$I124/2,$L124,TRUE))*$C124+($J124="Steady Growth")*(AND(ED$4&gt;=$E124,ED$4&lt;=$G124)*((ED$4-$E124+1)/($I124*($I124+1)/2)*$C124))+($J124="custom")*CustomCF!DW124</f>
        <v>0</v>
      </c>
      <c r="EE124" s="19">
        <f>($J124="Bell Curve")*(_xlfn.NORM.DIST(AND(EE$4&gt;=$E124,EE$4&lt;=$G124)*(EE$4-$E124+1),$I124/2,$L124,TRUE)-_xlfn.NORM.DIST(AND(EE$4&gt;=$E124,EE$4&lt;=$G124)*(ED$4-$E124+1),$I124/2,$L124,TRUE))/(1-2*_xlfn.NORM.DIST(0,$I124/2,$L124,TRUE))*$C124+($J124="Steady Growth")*(AND(EE$4&gt;=$E124,EE$4&lt;=$G124)*((EE$4-$E124+1)/($I124*($I124+1)/2)*$C124))+($J124="custom")*CustomCF!DX124</f>
        <v>0</v>
      </c>
      <c r="EF124" s="121">
        <f>($J124="Bell Curve")*(_xlfn.NORM.DIST(AND(EF$4&gt;=$E124,EF$4&lt;=$G124)*(EF$4-$E124+1),$I124/2,$L124,TRUE)-_xlfn.NORM.DIST(AND(EF$4&gt;=$E124,EF$4&lt;=$G124)*(EE$4-$E124+1),$I124/2,$L124,TRUE))/(1-2*_xlfn.NORM.DIST(0,$I124/2,$L124,TRUE))*$C124+($J124="Steady Growth")*(AND(EF$4&gt;=$E124,EF$4&lt;=$G124)*((EF$4-$E124+1)/($I124*($I124+1)/2)*$C124))+($J124="custom")*CustomCF!DY124</f>
        <v>0</v>
      </c>
    </row>
    <row r="125" spans="2:136" hidden="1" outlineLevel="1" x14ac:dyDescent="0.2">
      <c r="B125" s="103">
        <f>Budget!AA17</f>
        <v>0</v>
      </c>
      <c r="C125" s="19">
        <f>Budget!AB17</f>
        <v>0</v>
      </c>
      <c r="D125" s="19" t="str">
        <f t="shared" si="45"/>
        <v/>
      </c>
      <c r="E125" s="92">
        <v>29</v>
      </c>
      <c r="F125" s="18">
        <f>IF(J125="Custom",CustomCF!E125,INDEX($P$6:$DY$6,MATCH(E125,CF!$P$4:$DY$4,0)))</f>
        <v>46904</v>
      </c>
      <c r="G125" s="301">
        <v>47</v>
      </c>
      <c r="H125" s="18">
        <f>IF(J125="Custom",CustomCF!F125,INDEX($P$6:$EF$6,MATCH(G125,$P$4:$EF$4,0)))</f>
        <v>47452</v>
      </c>
      <c r="I125" s="9">
        <f t="shared" si="40"/>
        <v>19</v>
      </c>
      <c r="J125" s="92" t="s">
        <v>30</v>
      </c>
      <c r="K125" s="92" t="s">
        <v>31</v>
      </c>
      <c r="L125" s="9">
        <f t="shared" si="46"/>
        <v>10000000</v>
      </c>
      <c r="M125" s="106">
        <f t="shared" si="47"/>
        <v>0</v>
      </c>
      <c r="N125" s="112" t="str">
        <f t="shared" si="31"/>
        <v>OK</v>
      </c>
      <c r="O125" s="112"/>
      <c r="P125" s="19">
        <f>($J125="Bell Curve")*(_xlfn.NORM.DIST(AND(P$4&gt;=$E125,P$4&lt;=$G125)*(P$4-$E125+1),$I125/2,$L125,TRUE)-_xlfn.NORM.DIST(AND(P$4&gt;=$E125,P$4&lt;=$G125)*(N$4-$E125+1),$I125/2,$L125,TRUE))/(1-2*_xlfn.NORM.DIST(0,$I125/2,$L125,TRUE))*$C125+($J125="Steady Growth")*(AND(P$4&gt;=$E125,P$4&lt;=$G125)*((P$4-$E125+1)/($I125*($I125+1)/2)*$C125))+($J125="custom")*CustomCF!I125</f>
        <v>0</v>
      </c>
      <c r="Q125" s="19">
        <f>($J125="Bell Curve")*(_xlfn.NORM.DIST(AND(Q$4&gt;=$E125,Q$4&lt;=$G125)*(Q$4-$E125+1),$I125/2,$L125,TRUE)-_xlfn.NORM.DIST(AND(Q$4&gt;=$E125,Q$4&lt;=$G125)*(P$4-$E125+1),$I125/2,$L125,TRUE))/(1-2*_xlfn.NORM.DIST(0,$I125/2,$L125,TRUE))*$C125+($J125="Steady Growth")*(AND(Q$4&gt;=$E125,Q$4&lt;=$G125)*((Q$4-$E125+1)/($I125*($I125+1)/2)*$C125))+($J125="custom")*CustomCF!J125</f>
        <v>0</v>
      </c>
      <c r="R125" s="19">
        <f>($J125="Bell Curve")*(_xlfn.NORM.DIST(AND(R$4&gt;=$E125,R$4&lt;=$G125)*(R$4-$E125+1),$I125/2,$L125,TRUE)-_xlfn.NORM.DIST(AND(R$4&gt;=$E125,R$4&lt;=$G125)*(Q$4-$E125+1),$I125/2,$L125,TRUE))/(1-2*_xlfn.NORM.DIST(0,$I125/2,$L125,TRUE))*$C125+($J125="Steady Growth")*(AND(R$4&gt;=$E125,R$4&lt;=$G125)*((R$4-$E125+1)/($I125*($I125+1)/2)*$C125))+($J125="custom")*CustomCF!K125</f>
        <v>0</v>
      </c>
      <c r="S125" s="19">
        <f>($J125="Bell Curve")*(_xlfn.NORM.DIST(AND(S$4&gt;=$E125,S$4&lt;=$G125)*(S$4-$E125+1),$I125/2,$L125,TRUE)-_xlfn.NORM.DIST(AND(S$4&gt;=$E125,S$4&lt;=$G125)*(R$4-$E125+1),$I125/2,$L125,TRUE))/(1-2*_xlfn.NORM.DIST(0,$I125/2,$L125,TRUE))*$C125+($J125="Steady Growth")*(AND(S$4&gt;=$E125,S$4&lt;=$G125)*((S$4-$E125+1)/($I125*($I125+1)/2)*$C125))+($J125="custom")*CustomCF!L125</f>
        <v>0</v>
      </c>
      <c r="T125" s="19">
        <f>($J125="Bell Curve")*(_xlfn.NORM.DIST(AND(T$4&gt;=$E125,T$4&lt;=$G125)*(T$4-$E125+1),$I125/2,$L125,TRUE)-_xlfn.NORM.DIST(AND(T$4&gt;=$E125,T$4&lt;=$G125)*(S$4-$E125+1),$I125/2,$L125,TRUE))/(1-2*_xlfn.NORM.DIST(0,$I125/2,$L125,TRUE))*$C125+($J125="Steady Growth")*(AND(T$4&gt;=$E125,T$4&lt;=$G125)*((T$4-$E125+1)/($I125*($I125+1)/2)*$C125))+($J125="custom")*CustomCF!M125</f>
        <v>0</v>
      </c>
      <c r="U125" s="19">
        <f>($J125="Bell Curve")*(_xlfn.NORM.DIST(AND(U$4&gt;=$E125,U$4&lt;=$G125)*(U$4-$E125+1),$I125/2,$L125,TRUE)-_xlfn.NORM.DIST(AND(U$4&gt;=$E125,U$4&lt;=$G125)*(T$4-$E125+1),$I125/2,$L125,TRUE))/(1-2*_xlfn.NORM.DIST(0,$I125/2,$L125,TRUE))*$C125+($J125="Steady Growth")*(AND(U$4&gt;=$E125,U$4&lt;=$G125)*((U$4-$E125+1)/($I125*($I125+1)/2)*$C125))+($J125="custom")*CustomCF!N125</f>
        <v>0</v>
      </c>
      <c r="V125" s="19">
        <f>($J125="Bell Curve")*(_xlfn.NORM.DIST(AND(V$4&gt;=$E125,V$4&lt;=$G125)*(V$4-$E125+1),$I125/2,$L125,TRUE)-_xlfn.NORM.DIST(AND(V$4&gt;=$E125,V$4&lt;=$G125)*(U$4-$E125+1),$I125/2,$L125,TRUE))/(1-2*_xlfn.NORM.DIST(0,$I125/2,$L125,TRUE))*$C125+($J125="Steady Growth")*(AND(V$4&gt;=$E125,V$4&lt;=$G125)*((V$4-$E125+1)/($I125*($I125+1)/2)*$C125))+($J125="custom")*CustomCF!O125</f>
        <v>0</v>
      </c>
      <c r="W125" s="19">
        <f>($J125="Bell Curve")*(_xlfn.NORM.DIST(AND(W$4&gt;=$E125,W$4&lt;=$G125)*(W$4-$E125+1),$I125/2,$L125,TRUE)-_xlfn.NORM.DIST(AND(W$4&gt;=$E125,W$4&lt;=$G125)*(V$4-$E125+1),$I125/2,$L125,TRUE))/(1-2*_xlfn.NORM.DIST(0,$I125/2,$L125,TRUE))*$C125+($J125="Steady Growth")*(AND(W$4&gt;=$E125,W$4&lt;=$G125)*((W$4-$E125+1)/($I125*($I125+1)/2)*$C125))+($J125="custom")*CustomCF!P125</f>
        <v>0</v>
      </c>
      <c r="X125" s="19">
        <f>($J125="Bell Curve")*(_xlfn.NORM.DIST(AND(X$4&gt;=$E125,X$4&lt;=$G125)*(X$4-$E125+1),$I125/2,$L125,TRUE)-_xlfn.NORM.DIST(AND(X$4&gt;=$E125,X$4&lt;=$G125)*(W$4-$E125+1),$I125/2,$L125,TRUE))/(1-2*_xlfn.NORM.DIST(0,$I125/2,$L125,TRUE))*$C125+($J125="Steady Growth")*(AND(X$4&gt;=$E125,X$4&lt;=$G125)*((X$4-$E125+1)/($I125*($I125+1)/2)*$C125))+($J125="custom")*CustomCF!Q125</f>
        <v>0</v>
      </c>
      <c r="Y125" s="19">
        <f>($J125="Bell Curve")*(_xlfn.NORM.DIST(AND(Y$4&gt;=$E125,Y$4&lt;=$G125)*(Y$4-$E125+1),$I125/2,$L125,TRUE)-_xlfn.NORM.DIST(AND(Y$4&gt;=$E125,Y$4&lt;=$G125)*(X$4-$E125+1),$I125/2,$L125,TRUE))/(1-2*_xlfn.NORM.DIST(0,$I125/2,$L125,TRUE))*$C125+($J125="Steady Growth")*(AND(Y$4&gt;=$E125,Y$4&lt;=$G125)*((Y$4-$E125+1)/($I125*($I125+1)/2)*$C125))+($J125="custom")*CustomCF!R125</f>
        <v>0</v>
      </c>
      <c r="Z125" s="19">
        <f>($J125="Bell Curve")*(_xlfn.NORM.DIST(AND(Z$4&gt;=$E125,Z$4&lt;=$G125)*(Z$4-$E125+1),$I125/2,$L125,TRUE)-_xlfn.NORM.DIST(AND(Z$4&gt;=$E125,Z$4&lt;=$G125)*(Y$4-$E125+1),$I125/2,$L125,TRUE))/(1-2*_xlfn.NORM.DIST(0,$I125/2,$L125,TRUE))*$C125+($J125="Steady Growth")*(AND(Z$4&gt;=$E125,Z$4&lt;=$G125)*((Z$4-$E125+1)/($I125*($I125+1)/2)*$C125))+($J125="custom")*CustomCF!S125</f>
        <v>0</v>
      </c>
      <c r="AA125" s="19">
        <f>($J125="Bell Curve")*(_xlfn.NORM.DIST(AND(AA$4&gt;=$E125,AA$4&lt;=$G125)*(AA$4-$E125+1),$I125/2,$L125,TRUE)-_xlfn.NORM.DIST(AND(AA$4&gt;=$E125,AA$4&lt;=$G125)*(Z$4-$E125+1),$I125/2,$L125,TRUE))/(1-2*_xlfn.NORM.DIST(0,$I125/2,$L125,TRUE))*$C125+($J125="Steady Growth")*(AND(AA$4&gt;=$E125,AA$4&lt;=$G125)*((AA$4-$E125+1)/($I125*($I125+1)/2)*$C125))+($J125="custom")*CustomCF!T125</f>
        <v>0</v>
      </c>
      <c r="AB125" s="19">
        <f>($J125="Bell Curve")*(_xlfn.NORM.DIST(AND(AB$4&gt;=$E125,AB$4&lt;=$G125)*(AB$4-$E125+1),$I125/2,$L125,TRUE)-_xlfn.NORM.DIST(AND(AB$4&gt;=$E125,AB$4&lt;=$G125)*(AA$4-$E125+1),$I125/2,$L125,TRUE))/(1-2*_xlfn.NORM.DIST(0,$I125/2,$L125,TRUE))*$C125+($J125="Steady Growth")*(AND(AB$4&gt;=$E125,AB$4&lt;=$G125)*((AB$4-$E125+1)/($I125*($I125+1)/2)*$C125))+($J125="custom")*CustomCF!U125</f>
        <v>0</v>
      </c>
      <c r="AC125" s="19">
        <f>($J125="Bell Curve")*(_xlfn.NORM.DIST(AND(AC$4&gt;=$E125,AC$4&lt;=$G125)*(AC$4-$E125+1),$I125/2,$L125,TRUE)-_xlfn.NORM.DIST(AND(AC$4&gt;=$E125,AC$4&lt;=$G125)*(AB$4-$E125+1),$I125/2,$L125,TRUE))/(1-2*_xlfn.NORM.DIST(0,$I125/2,$L125,TRUE))*$C125+($J125="Steady Growth")*(AND(AC$4&gt;=$E125,AC$4&lt;=$G125)*((AC$4-$E125+1)/($I125*($I125+1)/2)*$C125))+($J125="custom")*CustomCF!V125</f>
        <v>0</v>
      </c>
      <c r="AD125" s="19">
        <f>($J125="Bell Curve")*(_xlfn.NORM.DIST(AND(AD$4&gt;=$E125,AD$4&lt;=$G125)*(AD$4-$E125+1),$I125/2,$L125,TRUE)-_xlfn.NORM.DIST(AND(AD$4&gt;=$E125,AD$4&lt;=$G125)*(AC$4-$E125+1),$I125/2,$L125,TRUE))/(1-2*_xlfn.NORM.DIST(0,$I125/2,$L125,TRUE))*$C125+($J125="Steady Growth")*(AND(AD$4&gt;=$E125,AD$4&lt;=$G125)*((AD$4-$E125+1)/($I125*($I125+1)/2)*$C125))+($J125="custom")*CustomCF!W125</f>
        <v>0</v>
      </c>
      <c r="AE125" s="19">
        <f>($J125="Bell Curve")*(_xlfn.NORM.DIST(AND(AE$4&gt;=$E125,AE$4&lt;=$G125)*(AE$4-$E125+1),$I125/2,$L125,TRUE)-_xlfn.NORM.DIST(AND(AE$4&gt;=$E125,AE$4&lt;=$G125)*(AD$4-$E125+1),$I125/2,$L125,TRUE))/(1-2*_xlfn.NORM.DIST(0,$I125/2,$L125,TRUE))*$C125+($J125="Steady Growth")*(AND(AE$4&gt;=$E125,AE$4&lt;=$G125)*((AE$4-$E125+1)/($I125*($I125+1)/2)*$C125))+($J125="custom")*CustomCF!X125</f>
        <v>0</v>
      </c>
      <c r="AF125" s="19">
        <f>($J125="Bell Curve")*(_xlfn.NORM.DIST(AND(AF$4&gt;=$E125,AF$4&lt;=$G125)*(AF$4-$E125+1),$I125/2,$L125,TRUE)-_xlfn.NORM.DIST(AND(AF$4&gt;=$E125,AF$4&lt;=$G125)*(AE$4-$E125+1),$I125/2,$L125,TRUE))/(1-2*_xlfn.NORM.DIST(0,$I125/2,$L125,TRUE))*$C125+($J125="Steady Growth")*(AND(AF$4&gt;=$E125,AF$4&lt;=$G125)*((AF$4-$E125+1)/($I125*($I125+1)/2)*$C125))+($J125="custom")*CustomCF!Y125</f>
        <v>0</v>
      </c>
      <c r="AG125" s="19">
        <f>($J125="Bell Curve")*(_xlfn.NORM.DIST(AND(AG$4&gt;=$E125,AG$4&lt;=$G125)*(AG$4-$E125+1),$I125/2,$L125,TRUE)-_xlfn.NORM.DIST(AND(AG$4&gt;=$E125,AG$4&lt;=$G125)*(AF$4-$E125+1),$I125/2,$L125,TRUE))/(1-2*_xlfn.NORM.DIST(0,$I125/2,$L125,TRUE))*$C125+($J125="Steady Growth")*(AND(AG$4&gt;=$E125,AG$4&lt;=$G125)*((AG$4-$E125+1)/($I125*($I125+1)/2)*$C125))+($J125="custom")*CustomCF!Z125</f>
        <v>0</v>
      </c>
      <c r="AH125" s="19">
        <f>($J125="Bell Curve")*(_xlfn.NORM.DIST(AND(AH$4&gt;=$E125,AH$4&lt;=$G125)*(AH$4-$E125+1),$I125/2,$L125,TRUE)-_xlfn.NORM.DIST(AND(AH$4&gt;=$E125,AH$4&lt;=$G125)*(AG$4-$E125+1),$I125/2,$L125,TRUE))/(1-2*_xlfn.NORM.DIST(0,$I125/2,$L125,TRUE))*$C125+($J125="Steady Growth")*(AND(AH$4&gt;=$E125,AH$4&lt;=$G125)*((AH$4-$E125+1)/($I125*($I125+1)/2)*$C125))+($J125="custom")*CustomCF!AA125</f>
        <v>0</v>
      </c>
      <c r="AI125" s="19">
        <f>($J125="Bell Curve")*(_xlfn.NORM.DIST(AND(AI$4&gt;=$E125,AI$4&lt;=$G125)*(AI$4-$E125+1),$I125/2,$L125,TRUE)-_xlfn.NORM.DIST(AND(AI$4&gt;=$E125,AI$4&lt;=$G125)*(AH$4-$E125+1),$I125/2,$L125,TRUE))/(1-2*_xlfn.NORM.DIST(0,$I125/2,$L125,TRUE))*$C125+($J125="Steady Growth")*(AND(AI$4&gt;=$E125,AI$4&lt;=$G125)*((AI$4-$E125+1)/($I125*($I125+1)/2)*$C125))+($J125="custom")*CustomCF!AB125</f>
        <v>0</v>
      </c>
      <c r="AJ125" s="19">
        <f>($J125="Bell Curve")*(_xlfn.NORM.DIST(AND(AJ$4&gt;=$E125,AJ$4&lt;=$G125)*(AJ$4-$E125+1),$I125/2,$L125,TRUE)-_xlfn.NORM.DIST(AND(AJ$4&gt;=$E125,AJ$4&lt;=$G125)*(AI$4-$E125+1),$I125/2,$L125,TRUE))/(1-2*_xlfn.NORM.DIST(0,$I125/2,$L125,TRUE))*$C125+($J125="Steady Growth")*(AND(AJ$4&gt;=$E125,AJ$4&lt;=$G125)*((AJ$4-$E125+1)/($I125*($I125+1)/2)*$C125))+($J125="custom")*CustomCF!AC125</f>
        <v>0</v>
      </c>
      <c r="AK125" s="19">
        <f>($J125="Bell Curve")*(_xlfn.NORM.DIST(AND(AK$4&gt;=$E125,AK$4&lt;=$G125)*(AK$4-$E125+1),$I125/2,$L125,TRUE)-_xlfn.NORM.DIST(AND(AK$4&gt;=$E125,AK$4&lt;=$G125)*(AJ$4-$E125+1),$I125/2,$L125,TRUE))/(1-2*_xlfn.NORM.DIST(0,$I125/2,$L125,TRUE))*$C125+($J125="Steady Growth")*(AND(AK$4&gt;=$E125,AK$4&lt;=$G125)*((AK$4-$E125+1)/($I125*($I125+1)/2)*$C125))+($J125="custom")*CustomCF!AD125</f>
        <v>0</v>
      </c>
      <c r="AL125" s="19">
        <f>($J125="Bell Curve")*(_xlfn.NORM.DIST(AND(AL$4&gt;=$E125,AL$4&lt;=$G125)*(AL$4-$E125+1),$I125/2,$L125,TRUE)-_xlfn.NORM.DIST(AND(AL$4&gt;=$E125,AL$4&lt;=$G125)*(AK$4-$E125+1),$I125/2,$L125,TRUE))/(1-2*_xlfn.NORM.DIST(0,$I125/2,$L125,TRUE))*$C125+($J125="Steady Growth")*(AND(AL$4&gt;=$E125,AL$4&lt;=$G125)*((AL$4-$E125+1)/($I125*($I125+1)/2)*$C125))+($J125="custom")*CustomCF!AE125</f>
        <v>0</v>
      </c>
      <c r="AM125" s="19">
        <f>($J125="Bell Curve")*(_xlfn.NORM.DIST(AND(AM$4&gt;=$E125,AM$4&lt;=$G125)*(AM$4-$E125+1),$I125/2,$L125,TRUE)-_xlfn.NORM.DIST(AND(AM$4&gt;=$E125,AM$4&lt;=$G125)*(AL$4-$E125+1),$I125/2,$L125,TRUE))/(1-2*_xlfn.NORM.DIST(0,$I125/2,$L125,TRUE))*$C125+($J125="Steady Growth")*(AND(AM$4&gt;=$E125,AM$4&lt;=$G125)*((AM$4-$E125+1)/($I125*($I125+1)/2)*$C125))+($J125="custom")*CustomCF!AF125</f>
        <v>0</v>
      </c>
      <c r="AN125" s="19">
        <f>($J125="Bell Curve")*(_xlfn.NORM.DIST(AND(AN$4&gt;=$E125,AN$4&lt;=$G125)*(AN$4-$E125+1),$I125/2,$L125,TRUE)-_xlfn.NORM.DIST(AND(AN$4&gt;=$E125,AN$4&lt;=$G125)*(AM$4-$E125+1),$I125/2,$L125,TRUE))/(1-2*_xlfn.NORM.DIST(0,$I125/2,$L125,TRUE))*$C125+($J125="Steady Growth")*(AND(AN$4&gt;=$E125,AN$4&lt;=$G125)*((AN$4-$E125+1)/($I125*($I125+1)/2)*$C125))+($J125="custom")*CustomCF!AG125</f>
        <v>0</v>
      </c>
      <c r="AO125" s="19">
        <f>($J125="Bell Curve")*(_xlfn.NORM.DIST(AND(AO$4&gt;=$E125,AO$4&lt;=$G125)*(AO$4-$E125+1),$I125/2,$L125,TRUE)-_xlfn.NORM.DIST(AND(AO$4&gt;=$E125,AO$4&lt;=$G125)*(AN$4-$E125+1),$I125/2,$L125,TRUE))/(1-2*_xlfn.NORM.DIST(0,$I125/2,$L125,TRUE))*$C125+($J125="Steady Growth")*(AND(AO$4&gt;=$E125,AO$4&lt;=$G125)*((AO$4-$E125+1)/($I125*($I125+1)/2)*$C125))+($J125="custom")*CustomCF!AH125</f>
        <v>0</v>
      </c>
      <c r="AP125" s="19">
        <f>($J125="Bell Curve")*(_xlfn.NORM.DIST(AND(AP$4&gt;=$E125,AP$4&lt;=$G125)*(AP$4-$E125+1),$I125/2,$L125,TRUE)-_xlfn.NORM.DIST(AND(AP$4&gt;=$E125,AP$4&lt;=$G125)*(AO$4-$E125+1),$I125/2,$L125,TRUE))/(1-2*_xlfn.NORM.DIST(0,$I125/2,$L125,TRUE))*$C125+($J125="Steady Growth")*(AND(AP$4&gt;=$E125,AP$4&lt;=$G125)*((AP$4-$E125+1)/($I125*($I125+1)/2)*$C125))+($J125="custom")*CustomCF!AI125</f>
        <v>0</v>
      </c>
      <c r="AQ125" s="19">
        <f>($J125="Bell Curve")*(_xlfn.NORM.DIST(AND(AQ$4&gt;=$E125,AQ$4&lt;=$G125)*(AQ$4-$E125+1),$I125/2,$L125,TRUE)-_xlfn.NORM.DIST(AND(AQ$4&gt;=$E125,AQ$4&lt;=$G125)*(AP$4-$E125+1),$I125/2,$L125,TRUE))/(1-2*_xlfn.NORM.DIST(0,$I125/2,$L125,TRUE))*$C125+($J125="Steady Growth")*(AND(AQ$4&gt;=$E125,AQ$4&lt;=$G125)*((AQ$4-$E125+1)/($I125*($I125+1)/2)*$C125))+($J125="custom")*CustomCF!AJ125</f>
        <v>0</v>
      </c>
      <c r="AR125" s="19">
        <f>($J125="Bell Curve")*(_xlfn.NORM.DIST(AND(AR$4&gt;=$E125,AR$4&lt;=$G125)*(AR$4-$E125+1),$I125/2,$L125,TRUE)-_xlfn.NORM.DIST(AND(AR$4&gt;=$E125,AR$4&lt;=$G125)*(AQ$4-$E125+1),$I125/2,$L125,TRUE))/(1-2*_xlfn.NORM.DIST(0,$I125/2,$L125,TRUE))*$C125+($J125="Steady Growth")*(AND(AR$4&gt;=$E125,AR$4&lt;=$G125)*((AR$4-$E125+1)/($I125*($I125+1)/2)*$C125))+($J125="custom")*CustomCF!AK125</f>
        <v>0</v>
      </c>
      <c r="AS125" s="19">
        <f>($J125="Bell Curve")*(_xlfn.NORM.DIST(AND(AS$4&gt;=$E125,AS$4&lt;=$G125)*(AS$4-$E125+1),$I125/2,$L125,TRUE)-_xlfn.NORM.DIST(AND(AS$4&gt;=$E125,AS$4&lt;=$G125)*(AR$4-$E125+1),$I125/2,$L125,TRUE))/(1-2*_xlfn.NORM.DIST(0,$I125/2,$L125,TRUE))*$C125+($J125="Steady Growth")*(AND(AS$4&gt;=$E125,AS$4&lt;=$G125)*((AS$4-$E125+1)/($I125*($I125+1)/2)*$C125))+($J125="custom")*CustomCF!AL125</f>
        <v>0</v>
      </c>
      <c r="AT125" s="19">
        <f>($J125="Bell Curve")*(_xlfn.NORM.DIST(AND(AT$4&gt;=$E125,AT$4&lt;=$G125)*(AT$4-$E125+1),$I125/2,$L125,TRUE)-_xlfn.NORM.DIST(AND(AT$4&gt;=$E125,AT$4&lt;=$G125)*(AS$4-$E125+1),$I125/2,$L125,TRUE))/(1-2*_xlfn.NORM.DIST(0,$I125/2,$L125,TRUE))*$C125+($J125="Steady Growth")*(AND(AT$4&gt;=$E125,AT$4&lt;=$G125)*((AT$4-$E125+1)/($I125*($I125+1)/2)*$C125))+($J125="custom")*CustomCF!AM125</f>
        <v>0</v>
      </c>
      <c r="AU125" s="19">
        <f>($J125="Bell Curve")*(_xlfn.NORM.DIST(AND(AU$4&gt;=$E125,AU$4&lt;=$G125)*(AU$4-$E125+1),$I125/2,$L125,TRUE)-_xlfn.NORM.DIST(AND(AU$4&gt;=$E125,AU$4&lt;=$G125)*(AT$4-$E125+1),$I125/2,$L125,TRUE))/(1-2*_xlfn.NORM.DIST(0,$I125/2,$L125,TRUE))*$C125+($J125="Steady Growth")*(AND(AU$4&gt;=$E125,AU$4&lt;=$G125)*((AU$4-$E125+1)/($I125*($I125+1)/2)*$C125))+($J125="custom")*CustomCF!AN125</f>
        <v>0</v>
      </c>
      <c r="AV125" s="19">
        <f>($J125="Bell Curve")*(_xlfn.NORM.DIST(AND(AV$4&gt;=$E125,AV$4&lt;=$G125)*(AV$4-$E125+1),$I125/2,$L125,TRUE)-_xlfn.NORM.DIST(AND(AV$4&gt;=$E125,AV$4&lt;=$G125)*(AU$4-$E125+1),$I125/2,$L125,TRUE))/(1-2*_xlfn.NORM.DIST(0,$I125/2,$L125,TRUE))*$C125+($J125="Steady Growth")*(AND(AV$4&gt;=$E125,AV$4&lt;=$G125)*((AV$4-$E125+1)/($I125*($I125+1)/2)*$C125))+($J125="custom")*CustomCF!AO125</f>
        <v>0</v>
      </c>
      <c r="AW125" s="19">
        <f>($J125="Bell Curve")*(_xlfn.NORM.DIST(AND(AW$4&gt;=$E125,AW$4&lt;=$G125)*(AW$4-$E125+1),$I125/2,$L125,TRUE)-_xlfn.NORM.DIST(AND(AW$4&gt;=$E125,AW$4&lt;=$G125)*(AV$4-$E125+1),$I125/2,$L125,TRUE))/(1-2*_xlfn.NORM.DIST(0,$I125/2,$L125,TRUE))*$C125+($J125="Steady Growth")*(AND(AW$4&gt;=$E125,AW$4&lt;=$G125)*((AW$4-$E125+1)/($I125*($I125+1)/2)*$C125))+($J125="custom")*CustomCF!AP125</f>
        <v>0</v>
      </c>
      <c r="AX125" s="19">
        <f>($J125="Bell Curve")*(_xlfn.NORM.DIST(AND(AX$4&gt;=$E125,AX$4&lt;=$G125)*(AX$4-$E125+1),$I125/2,$L125,TRUE)-_xlfn.NORM.DIST(AND(AX$4&gt;=$E125,AX$4&lt;=$G125)*(AW$4-$E125+1),$I125/2,$L125,TRUE))/(1-2*_xlfn.NORM.DIST(0,$I125/2,$L125,TRUE))*$C125+($J125="Steady Growth")*(AND(AX$4&gt;=$E125,AX$4&lt;=$G125)*((AX$4-$E125+1)/($I125*($I125+1)/2)*$C125))+($J125="custom")*CustomCF!AQ125</f>
        <v>0</v>
      </c>
      <c r="AY125" s="19">
        <f>($J125="Bell Curve")*(_xlfn.NORM.DIST(AND(AY$4&gt;=$E125,AY$4&lt;=$G125)*(AY$4-$E125+1),$I125/2,$L125,TRUE)-_xlfn.NORM.DIST(AND(AY$4&gt;=$E125,AY$4&lt;=$G125)*(AX$4-$E125+1),$I125/2,$L125,TRUE))/(1-2*_xlfn.NORM.DIST(0,$I125/2,$L125,TRUE))*$C125+($J125="Steady Growth")*(AND(AY$4&gt;=$E125,AY$4&lt;=$G125)*((AY$4-$E125+1)/($I125*($I125+1)/2)*$C125))+($J125="custom")*CustomCF!AR125</f>
        <v>0</v>
      </c>
      <c r="AZ125" s="19">
        <f>($J125="Bell Curve")*(_xlfn.NORM.DIST(AND(AZ$4&gt;=$E125,AZ$4&lt;=$G125)*(AZ$4-$E125+1),$I125/2,$L125,TRUE)-_xlfn.NORM.DIST(AND(AZ$4&gt;=$E125,AZ$4&lt;=$G125)*(AY$4-$E125+1),$I125/2,$L125,TRUE))/(1-2*_xlfn.NORM.DIST(0,$I125/2,$L125,TRUE))*$C125+($J125="Steady Growth")*(AND(AZ$4&gt;=$E125,AZ$4&lt;=$G125)*((AZ$4-$E125+1)/($I125*($I125+1)/2)*$C125))+($J125="custom")*CustomCF!AS125</f>
        <v>0</v>
      </c>
      <c r="BA125" s="19">
        <f>($J125="Bell Curve")*(_xlfn.NORM.DIST(AND(BA$4&gt;=$E125,BA$4&lt;=$G125)*(BA$4-$E125+1),$I125/2,$L125,TRUE)-_xlfn.NORM.DIST(AND(BA$4&gt;=$E125,BA$4&lt;=$G125)*(AZ$4-$E125+1),$I125/2,$L125,TRUE))/(1-2*_xlfn.NORM.DIST(0,$I125/2,$L125,TRUE))*$C125+($J125="Steady Growth")*(AND(BA$4&gt;=$E125,BA$4&lt;=$G125)*((BA$4-$E125+1)/($I125*($I125+1)/2)*$C125))+($J125="custom")*CustomCF!AT125</f>
        <v>0</v>
      </c>
      <c r="BB125" s="19">
        <f>($J125="Bell Curve")*(_xlfn.NORM.DIST(AND(BB$4&gt;=$E125,BB$4&lt;=$G125)*(BB$4-$E125+1),$I125/2,$L125,TRUE)-_xlfn.NORM.DIST(AND(BB$4&gt;=$E125,BB$4&lt;=$G125)*(BA$4-$E125+1),$I125/2,$L125,TRUE))/(1-2*_xlfn.NORM.DIST(0,$I125/2,$L125,TRUE))*$C125+($J125="Steady Growth")*(AND(BB$4&gt;=$E125,BB$4&lt;=$G125)*((BB$4-$E125+1)/($I125*($I125+1)/2)*$C125))+($J125="custom")*CustomCF!AU125</f>
        <v>0</v>
      </c>
      <c r="BC125" s="19">
        <f>($J125="Bell Curve")*(_xlfn.NORM.DIST(AND(BC$4&gt;=$E125,BC$4&lt;=$G125)*(BC$4-$E125+1),$I125/2,$L125,TRUE)-_xlfn.NORM.DIST(AND(BC$4&gt;=$E125,BC$4&lt;=$G125)*(BB$4-$E125+1),$I125/2,$L125,TRUE))/(1-2*_xlfn.NORM.DIST(0,$I125/2,$L125,TRUE))*$C125+($J125="Steady Growth")*(AND(BC$4&gt;=$E125,BC$4&lt;=$G125)*((BC$4-$E125+1)/($I125*($I125+1)/2)*$C125))+($J125="custom")*CustomCF!AV125</f>
        <v>0</v>
      </c>
      <c r="BD125" s="19">
        <f>($J125="Bell Curve")*(_xlfn.NORM.DIST(AND(BD$4&gt;=$E125,BD$4&lt;=$G125)*(BD$4-$E125+1),$I125/2,$L125,TRUE)-_xlfn.NORM.DIST(AND(BD$4&gt;=$E125,BD$4&lt;=$G125)*(BC$4-$E125+1),$I125/2,$L125,TRUE))/(1-2*_xlfn.NORM.DIST(0,$I125/2,$L125,TRUE))*$C125+($J125="Steady Growth")*(AND(BD$4&gt;=$E125,BD$4&lt;=$G125)*((BD$4-$E125+1)/($I125*($I125+1)/2)*$C125))+($J125="custom")*CustomCF!AW125</f>
        <v>0</v>
      </c>
      <c r="BE125" s="19">
        <f>($J125="Bell Curve")*(_xlfn.NORM.DIST(AND(BE$4&gt;=$E125,BE$4&lt;=$G125)*(BE$4-$E125+1),$I125/2,$L125,TRUE)-_xlfn.NORM.DIST(AND(BE$4&gt;=$E125,BE$4&lt;=$G125)*(BD$4-$E125+1),$I125/2,$L125,TRUE))/(1-2*_xlfn.NORM.DIST(0,$I125/2,$L125,TRUE))*$C125+($J125="Steady Growth")*(AND(BE$4&gt;=$E125,BE$4&lt;=$G125)*((BE$4-$E125+1)/($I125*($I125+1)/2)*$C125))+($J125="custom")*CustomCF!AX125</f>
        <v>0</v>
      </c>
      <c r="BF125" s="19">
        <f>($J125="Bell Curve")*(_xlfn.NORM.DIST(AND(BF$4&gt;=$E125,BF$4&lt;=$G125)*(BF$4-$E125+1),$I125/2,$L125,TRUE)-_xlfn.NORM.DIST(AND(BF$4&gt;=$E125,BF$4&lt;=$G125)*(BE$4-$E125+1),$I125/2,$L125,TRUE))/(1-2*_xlfn.NORM.DIST(0,$I125/2,$L125,TRUE))*$C125+($J125="Steady Growth")*(AND(BF$4&gt;=$E125,BF$4&lt;=$G125)*((BF$4-$E125+1)/($I125*($I125+1)/2)*$C125))+($J125="custom")*CustomCF!AY125</f>
        <v>0</v>
      </c>
      <c r="BG125" s="19">
        <f>($J125="Bell Curve")*(_xlfn.NORM.DIST(AND(BG$4&gt;=$E125,BG$4&lt;=$G125)*(BG$4-$E125+1),$I125/2,$L125,TRUE)-_xlfn.NORM.DIST(AND(BG$4&gt;=$E125,BG$4&lt;=$G125)*(BF$4-$E125+1),$I125/2,$L125,TRUE))/(1-2*_xlfn.NORM.DIST(0,$I125/2,$L125,TRUE))*$C125+($J125="Steady Growth")*(AND(BG$4&gt;=$E125,BG$4&lt;=$G125)*((BG$4-$E125+1)/($I125*($I125+1)/2)*$C125))+($J125="custom")*CustomCF!AZ125</f>
        <v>0</v>
      </c>
      <c r="BH125" s="19">
        <f>($J125="Bell Curve")*(_xlfn.NORM.DIST(AND(BH$4&gt;=$E125,BH$4&lt;=$G125)*(BH$4-$E125+1),$I125/2,$L125,TRUE)-_xlfn.NORM.DIST(AND(BH$4&gt;=$E125,BH$4&lt;=$G125)*(BG$4-$E125+1),$I125/2,$L125,TRUE))/(1-2*_xlfn.NORM.DIST(0,$I125/2,$L125,TRUE))*$C125+($J125="Steady Growth")*(AND(BH$4&gt;=$E125,BH$4&lt;=$G125)*((BH$4-$E125+1)/($I125*($I125+1)/2)*$C125))+($J125="custom")*CustomCF!BA125</f>
        <v>0</v>
      </c>
      <c r="BI125" s="19">
        <f>($J125="Bell Curve")*(_xlfn.NORM.DIST(AND(BI$4&gt;=$E125,BI$4&lt;=$G125)*(BI$4-$E125+1),$I125/2,$L125,TRUE)-_xlfn.NORM.DIST(AND(BI$4&gt;=$E125,BI$4&lt;=$G125)*(BH$4-$E125+1),$I125/2,$L125,TRUE))/(1-2*_xlfn.NORM.DIST(0,$I125/2,$L125,TRUE))*$C125+($J125="Steady Growth")*(AND(BI$4&gt;=$E125,BI$4&lt;=$G125)*((BI$4-$E125+1)/($I125*($I125+1)/2)*$C125))+($J125="custom")*CustomCF!BB125</f>
        <v>0</v>
      </c>
      <c r="BJ125" s="19">
        <f>($J125="Bell Curve")*(_xlfn.NORM.DIST(AND(BJ$4&gt;=$E125,BJ$4&lt;=$G125)*(BJ$4-$E125+1),$I125/2,$L125,TRUE)-_xlfn.NORM.DIST(AND(BJ$4&gt;=$E125,BJ$4&lt;=$G125)*(BI$4-$E125+1),$I125/2,$L125,TRUE))/(1-2*_xlfn.NORM.DIST(0,$I125/2,$L125,TRUE))*$C125+($J125="Steady Growth")*(AND(BJ$4&gt;=$E125,BJ$4&lt;=$G125)*((BJ$4-$E125+1)/($I125*($I125+1)/2)*$C125))+($J125="custom")*CustomCF!BC125</f>
        <v>0</v>
      </c>
      <c r="BK125" s="19">
        <f>($J125="Bell Curve")*(_xlfn.NORM.DIST(AND(BK$4&gt;=$E125,BK$4&lt;=$G125)*(BK$4-$E125+1),$I125/2,$L125,TRUE)-_xlfn.NORM.DIST(AND(BK$4&gt;=$E125,BK$4&lt;=$G125)*(BJ$4-$E125+1),$I125/2,$L125,TRUE))/(1-2*_xlfn.NORM.DIST(0,$I125/2,$L125,TRUE))*$C125+($J125="Steady Growth")*(AND(BK$4&gt;=$E125,BK$4&lt;=$G125)*((BK$4-$E125+1)/($I125*($I125+1)/2)*$C125))+($J125="custom")*CustomCF!BD125</f>
        <v>0</v>
      </c>
      <c r="BL125" s="19">
        <f>($J125="Bell Curve")*(_xlfn.NORM.DIST(AND(BL$4&gt;=$E125,BL$4&lt;=$G125)*(BL$4-$E125+1),$I125/2,$L125,TRUE)-_xlfn.NORM.DIST(AND(BL$4&gt;=$E125,BL$4&lt;=$G125)*(BK$4-$E125+1),$I125/2,$L125,TRUE))/(1-2*_xlfn.NORM.DIST(0,$I125/2,$L125,TRUE))*$C125+($J125="Steady Growth")*(AND(BL$4&gt;=$E125,BL$4&lt;=$G125)*((BL$4-$E125+1)/($I125*($I125+1)/2)*$C125))+($J125="custom")*CustomCF!BE125</f>
        <v>0</v>
      </c>
      <c r="BM125" s="19">
        <f>($J125="Bell Curve")*(_xlfn.NORM.DIST(AND(BM$4&gt;=$E125,BM$4&lt;=$G125)*(BM$4-$E125+1),$I125/2,$L125,TRUE)-_xlfn.NORM.DIST(AND(BM$4&gt;=$E125,BM$4&lt;=$G125)*(BL$4-$E125+1),$I125/2,$L125,TRUE))/(1-2*_xlfn.NORM.DIST(0,$I125/2,$L125,TRUE))*$C125+($J125="Steady Growth")*(AND(BM$4&gt;=$E125,BM$4&lt;=$G125)*((BM$4-$E125+1)/($I125*($I125+1)/2)*$C125))+($J125="custom")*CustomCF!BF125</f>
        <v>0</v>
      </c>
      <c r="BN125" s="19">
        <f>($J125="Bell Curve")*(_xlfn.NORM.DIST(AND(BN$4&gt;=$E125,BN$4&lt;=$G125)*(BN$4-$E125+1),$I125/2,$L125,TRUE)-_xlfn.NORM.DIST(AND(BN$4&gt;=$E125,BN$4&lt;=$G125)*(BM$4-$E125+1),$I125/2,$L125,TRUE))/(1-2*_xlfn.NORM.DIST(0,$I125/2,$L125,TRUE))*$C125+($J125="Steady Growth")*(AND(BN$4&gt;=$E125,BN$4&lt;=$G125)*((BN$4-$E125+1)/($I125*($I125+1)/2)*$C125))+($J125="custom")*CustomCF!BG125</f>
        <v>0</v>
      </c>
      <c r="BO125" s="19">
        <f>($J125="Bell Curve")*(_xlfn.NORM.DIST(AND(BO$4&gt;=$E125,BO$4&lt;=$G125)*(BO$4-$E125+1),$I125/2,$L125,TRUE)-_xlfn.NORM.DIST(AND(BO$4&gt;=$E125,BO$4&lt;=$G125)*(BN$4-$E125+1),$I125/2,$L125,TRUE))/(1-2*_xlfn.NORM.DIST(0,$I125/2,$L125,TRUE))*$C125+($J125="Steady Growth")*(AND(BO$4&gt;=$E125,BO$4&lt;=$G125)*((BO$4-$E125+1)/($I125*($I125+1)/2)*$C125))+($J125="custom")*CustomCF!BH125</f>
        <v>0</v>
      </c>
      <c r="BP125" s="19">
        <f>($J125="Bell Curve")*(_xlfn.NORM.DIST(AND(BP$4&gt;=$E125,BP$4&lt;=$G125)*(BP$4-$E125+1),$I125/2,$L125,TRUE)-_xlfn.NORM.DIST(AND(BP$4&gt;=$E125,BP$4&lt;=$G125)*(BO$4-$E125+1),$I125/2,$L125,TRUE))/(1-2*_xlfn.NORM.DIST(0,$I125/2,$L125,TRUE))*$C125+($J125="Steady Growth")*(AND(BP$4&gt;=$E125,BP$4&lt;=$G125)*((BP$4-$E125+1)/($I125*($I125+1)/2)*$C125))+($J125="custom")*CustomCF!BI125</f>
        <v>0</v>
      </c>
      <c r="BQ125" s="19">
        <f>($J125="Bell Curve")*(_xlfn.NORM.DIST(AND(BQ$4&gt;=$E125,BQ$4&lt;=$G125)*(BQ$4-$E125+1),$I125/2,$L125,TRUE)-_xlfn.NORM.DIST(AND(BQ$4&gt;=$E125,BQ$4&lt;=$G125)*(BP$4-$E125+1),$I125/2,$L125,TRUE))/(1-2*_xlfn.NORM.DIST(0,$I125/2,$L125,TRUE))*$C125+($J125="Steady Growth")*(AND(BQ$4&gt;=$E125,BQ$4&lt;=$G125)*((BQ$4-$E125+1)/($I125*($I125+1)/2)*$C125))+($J125="custom")*CustomCF!BJ125</f>
        <v>0</v>
      </c>
      <c r="BR125" s="19">
        <f>($J125="Bell Curve")*(_xlfn.NORM.DIST(AND(BR$4&gt;=$E125,BR$4&lt;=$G125)*(BR$4-$E125+1),$I125/2,$L125,TRUE)-_xlfn.NORM.DIST(AND(BR$4&gt;=$E125,BR$4&lt;=$G125)*(BQ$4-$E125+1),$I125/2,$L125,TRUE))/(1-2*_xlfn.NORM.DIST(0,$I125/2,$L125,TRUE))*$C125+($J125="Steady Growth")*(AND(BR$4&gt;=$E125,BR$4&lt;=$G125)*((BR$4-$E125+1)/($I125*($I125+1)/2)*$C125))+($J125="custom")*CustomCF!BK125</f>
        <v>0</v>
      </c>
      <c r="BS125" s="19">
        <f>($J125="Bell Curve")*(_xlfn.NORM.DIST(AND(BS$4&gt;=$E125,BS$4&lt;=$G125)*(BS$4-$E125+1),$I125/2,$L125,TRUE)-_xlfn.NORM.DIST(AND(BS$4&gt;=$E125,BS$4&lt;=$G125)*(BR$4-$E125+1),$I125/2,$L125,TRUE))/(1-2*_xlfn.NORM.DIST(0,$I125/2,$L125,TRUE))*$C125+($J125="Steady Growth")*(AND(BS$4&gt;=$E125,BS$4&lt;=$G125)*((BS$4-$E125+1)/($I125*($I125+1)/2)*$C125))+($J125="custom")*CustomCF!BL125</f>
        <v>0</v>
      </c>
      <c r="BT125" s="19">
        <f>($J125="Bell Curve")*(_xlfn.NORM.DIST(AND(BT$4&gt;=$E125,BT$4&lt;=$G125)*(BT$4-$E125+1),$I125/2,$L125,TRUE)-_xlfn.NORM.DIST(AND(BT$4&gt;=$E125,BT$4&lt;=$G125)*(BS$4-$E125+1),$I125/2,$L125,TRUE))/(1-2*_xlfn.NORM.DIST(0,$I125/2,$L125,TRUE))*$C125+($J125="Steady Growth")*(AND(BT$4&gt;=$E125,BT$4&lt;=$G125)*((BT$4-$E125+1)/($I125*($I125+1)/2)*$C125))+($J125="custom")*CustomCF!BM125</f>
        <v>0</v>
      </c>
      <c r="BU125" s="19">
        <f>($J125="Bell Curve")*(_xlfn.NORM.DIST(AND(BU$4&gt;=$E125,BU$4&lt;=$G125)*(BU$4-$E125+1),$I125/2,$L125,TRUE)-_xlfn.NORM.DIST(AND(BU$4&gt;=$E125,BU$4&lt;=$G125)*(BT$4-$E125+1),$I125/2,$L125,TRUE))/(1-2*_xlfn.NORM.DIST(0,$I125/2,$L125,TRUE))*$C125+($J125="Steady Growth")*(AND(BU$4&gt;=$E125,BU$4&lt;=$G125)*((BU$4-$E125+1)/($I125*($I125+1)/2)*$C125))+($J125="custom")*CustomCF!BN125</f>
        <v>0</v>
      </c>
      <c r="BV125" s="19">
        <f>($J125="Bell Curve")*(_xlfn.NORM.DIST(AND(BV$4&gt;=$E125,BV$4&lt;=$G125)*(BV$4-$E125+1),$I125/2,$L125,TRUE)-_xlfn.NORM.DIST(AND(BV$4&gt;=$E125,BV$4&lt;=$G125)*(BU$4-$E125+1),$I125/2,$L125,TRUE))/(1-2*_xlfn.NORM.DIST(0,$I125/2,$L125,TRUE))*$C125+($J125="Steady Growth")*(AND(BV$4&gt;=$E125,BV$4&lt;=$G125)*((BV$4-$E125+1)/($I125*($I125+1)/2)*$C125))+($J125="custom")*CustomCF!BO125</f>
        <v>0</v>
      </c>
      <c r="BW125" s="19">
        <f>($J125="Bell Curve")*(_xlfn.NORM.DIST(AND(BW$4&gt;=$E125,BW$4&lt;=$G125)*(BW$4-$E125+1),$I125/2,$L125,TRUE)-_xlfn.NORM.DIST(AND(BW$4&gt;=$E125,BW$4&lt;=$G125)*(BV$4-$E125+1),$I125/2,$L125,TRUE))/(1-2*_xlfn.NORM.DIST(0,$I125/2,$L125,TRUE))*$C125+($J125="Steady Growth")*(AND(BW$4&gt;=$E125,BW$4&lt;=$G125)*((BW$4-$E125+1)/($I125*($I125+1)/2)*$C125))+($J125="custom")*CustomCF!BP125</f>
        <v>0</v>
      </c>
      <c r="BX125" s="19">
        <f>($J125="Bell Curve")*(_xlfn.NORM.DIST(AND(BX$4&gt;=$E125,BX$4&lt;=$G125)*(BX$4-$E125+1),$I125/2,$L125,TRUE)-_xlfn.NORM.DIST(AND(BX$4&gt;=$E125,BX$4&lt;=$G125)*(BW$4-$E125+1),$I125/2,$L125,TRUE))/(1-2*_xlfn.NORM.DIST(0,$I125/2,$L125,TRUE))*$C125+($J125="Steady Growth")*(AND(BX$4&gt;=$E125,BX$4&lt;=$G125)*((BX$4-$E125+1)/($I125*($I125+1)/2)*$C125))+($J125="custom")*CustomCF!BQ125</f>
        <v>0</v>
      </c>
      <c r="BY125" s="19">
        <f>($J125="Bell Curve")*(_xlfn.NORM.DIST(AND(BY$4&gt;=$E125,BY$4&lt;=$G125)*(BY$4-$E125+1),$I125/2,$L125,TRUE)-_xlfn.NORM.DIST(AND(BY$4&gt;=$E125,BY$4&lt;=$G125)*(BX$4-$E125+1),$I125/2,$L125,TRUE))/(1-2*_xlfn.NORM.DIST(0,$I125/2,$L125,TRUE))*$C125+($J125="Steady Growth")*(AND(BY$4&gt;=$E125,BY$4&lt;=$G125)*((BY$4-$E125+1)/($I125*($I125+1)/2)*$C125))+($J125="custom")*CustomCF!BR125</f>
        <v>0</v>
      </c>
      <c r="BZ125" s="19">
        <f>($J125="Bell Curve")*(_xlfn.NORM.DIST(AND(BZ$4&gt;=$E125,BZ$4&lt;=$G125)*(BZ$4-$E125+1),$I125/2,$L125,TRUE)-_xlfn.NORM.DIST(AND(BZ$4&gt;=$E125,BZ$4&lt;=$G125)*(BY$4-$E125+1),$I125/2,$L125,TRUE))/(1-2*_xlfn.NORM.DIST(0,$I125/2,$L125,TRUE))*$C125+($J125="Steady Growth")*(AND(BZ$4&gt;=$E125,BZ$4&lt;=$G125)*((BZ$4-$E125+1)/($I125*($I125+1)/2)*$C125))+($J125="custom")*CustomCF!BS125</f>
        <v>0</v>
      </c>
      <c r="CA125" s="19">
        <f>($J125="Bell Curve")*(_xlfn.NORM.DIST(AND(CA$4&gt;=$E125,CA$4&lt;=$G125)*(CA$4-$E125+1),$I125/2,$L125,TRUE)-_xlfn.NORM.DIST(AND(CA$4&gt;=$E125,CA$4&lt;=$G125)*(BZ$4-$E125+1),$I125/2,$L125,TRUE))/(1-2*_xlfn.NORM.DIST(0,$I125/2,$L125,TRUE))*$C125+($J125="Steady Growth")*(AND(CA$4&gt;=$E125,CA$4&lt;=$G125)*((CA$4-$E125+1)/($I125*($I125+1)/2)*$C125))+($J125="custom")*CustomCF!BT125</f>
        <v>0</v>
      </c>
      <c r="CB125" s="19">
        <f>($J125="Bell Curve")*(_xlfn.NORM.DIST(AND(CB$4&gt;=$E125,CB$4&lt;=$G125)*(CB$4-$E125+1),$I125/2,$L125,TRUE)-_xlfn.NORM.DIST(AND(CB$4&gt;=$E125,CB$4&lt;=$G125)*(CA$4-$E125+1),$I125/2,$L125,TRUE))/(1-2*_xlfn.NORM.DIST(0,$I125/2,$L125,TRUE))*$C125+($J125="Steady Growth")*(AND(CB$4&gt;=$E125,CB$4&lt;=$G125)*((CB$4-$E125+1)/($I125*($I125+1)/2)*$C125))+($J125="custom")*CustomCF!BU125</f>
        <v>0</v>
      </c>
      <c r="CC125" s="19">
        <f>($J125="Bell Curve")*(_xlfn.NORM.DIST(AND(CC$4&gt;=$E125,CC$4&lt;=$G125)*(CC$4-$E125+1),$I125/2,$L125,TRUE)-_xlfn.NORM.DIST(AND(CC$4&gt;=$E125,CC$4&lt;=$G125)*(CB$4-$E125+1),$I125/2,$L125,TRUE))/(1-2*_xlfn.NORM.DIST(0,$I125/2,$L125,TRUE))*$C125+($J125="Steady Growth")*(AND(CC$4&gt;=$E125,CC$4&lt;=$G125)*((CC$4-$E125+1)/($I125*($I125+1)/2)*$C125))+($J125="custom")*CustomCF!BV125</f>
        <v>0</v>
      </c>
      <c r="CD125" s="19">
        <f>($J125="Bell Curve")*(_xlfn.NORM.DIST(AND(CD$4&gt;=$E125,CD$4&lt;=$G125)*(CD$4-$E125+1),$I125/2,$L125,TRUE)-_xlfn.NORM.DIST(AND(CD$4&gt;=$E125,CD$4&lt;=$G125)*(CC$4-$E125+1),$I125/2,$L125,TRUE))/(1-2*_xlfn.NORM.DIST(0,$I125/2,$L125,TRUE))*$C125+($J125="Steady Growth")*(AND(CD$4&gt;=$E125,CD$4&lt;=$G125)*((CD$4-$E125+1)/($I125*($I125+1)/2)*$C125))+($J125="custom")*CustomCF!BW125</f>
        <v>0</v>
      </c>
      <c r="CE125" s="19">
        <f>($J125="Bell Curve")*(_xlfn.NORM.DIST(AND(CE$4&gt;=$E125,CE$4&lt;=$G125)*(CE$4-$E125+1),$I125/2,$L125,TRUE)-_xlfn.NORM.DIST(AND(CE$4&gt;=$E125,CE$4&lt;=$G125)*(CD$4-$E125+1),$I125/2,$L125,TRUE))/(1-2*_xlfn.NORM.DIST(0,$I125/2,$L125,TRUE))*$C125+($J125="Steady Growth")*(AND(CE$4&gt;=$E125,CE$4&lt;=$G125)*((CE$4-$E125+1)/($I125*($I125+1)/2)*$C125))+($J125="custom")*CustomCF!BX125</f>
        <v>0</v>
      </c>
      <c r="CF125" s="19">
        <f>($J125="Bell Curve")*(_xlfn.NORM.DIST(AND(CF$4&gt;=$E125,CF$4&lt;=$G125)*(CF$4-$E125+1),$I125/2,$L125,TRUE)-_xlfn.NORM.DIST(AND(CF$4&gt;=$E125,CF$4&lt;=$G125)*(CE$4-$E125+1),$I125/2,$L125,TRUE))/(1-2*_xlfn.NORM.DIST(0,$I125/2,$L125,TRUE))*$C125+($J125="Steady Growth")*(AND(CF$4&gt;=$E125,CF$4&lt;=$G125)*((CF$4-$E125+1)/($I125*($I125+1)/2)*$C125))+($J125="custom")*CustomCF!BY125</f>
        <v>0</v>
      </c>
      <c r="CG125" s="19">
        <f>($J125="Bell Curve")*(_xlfn.NORM.DIST(AND(CG$4&gt;=$E125,CG$4&lt;=$G125)*(CG$4-$E125+1),$I125/2,$L125,TRUE)-_xlfn.NORM.DIST(AND(CG$4&gt;=$E125,CG$4&lt;=$G125)*(CF$4-$E125+1),$I125/2,$L125,TRUE))/(1-2*_xlfn.NORM.DIST(0,$I125/2,$L125,TRUE))*$C125+($J125="Steady Growth")*(AND(CG$4&gt;=$E125,CG$4&lt;=$G125)*((CG$4-$E125+1)/($I125*($I125+1)/2)*$C125))+($J125="custom")*CustomCF!BZ125</f>
        <v>0</v>
      </c>
      <c r="CH125" s="19">
        <f>($J125="Bell Curve")*(_xlfn.NORM.DIST(AND(CH$4&gt;=$E125,CH$4&lt;=$G125)*(CH$4-$E125+1),$I125/2,$L125,TRUE)-_xlfn.NORM.DIST(AND(CH$4&gt;=$E125,CH$4&lt;=$G125)*(CG$4-$E125+1),$I125/2,$L125,TRUE))/(1-2*_xlfn.NORM.DIST(0,$I125/2,$L125,TRUE))*$C125+($J125="Steady Growth")*(AND(CH$4&gt;=$E125,CH$4&lt;=$G125)*((CH$4-$E125+1)/($I125*($I125+1)/2)*$C125))+($J125="custom")*CustomCF!CA125</f>
        <v>0</v>
      </c>
      <c r="CI125" s="19">
        <f>($J125="Bell Curve")*(_xlfn.NORM.DIST(AND(CI$4&gt;=$E125,CI$4&lt;=$G125)*(CI$4-$E125+1),$I125/2,$L125,TRUE)-_xlfn.NORM.DIST(AND(CI$4&gt;=$E125,CI$4&lt;=$G125)*(CH$4-$E125+1),$I125/2,$L125,TRUE))/(1-2*_xlfn.NORM.DIST(0,$I125/2,$L125,TRUE))*$C125+($J125="Steady Growth")*(AND(CI$4&gt;=$E125,CI$4&lt;=$G125)*((CI$4-$E125+1)/($I125*($I125+1)/2)*$C125))+($J125="custom")*CustomCF!CB125</f>
        <v>0</v>
      </c>
      <c r="CJ125" s="19">
        <f>($J125="Bell Curve")*(_xlfn.NORM.DIST(AND(CJ$4&gt;=$E125,CJ$4&lt;=$G125)*(CJ$4-$E125+1),$I125/2,$L125,TRUE)-_xlfn.NORM.DIST(AND(CJ$4&gt;=$E125,CJ$4&lt;=$G125)*(CI$4-$E125+1),$I125/2,$L125,TRUE))/(1-2*_xlfn.NORM.DIST(0,$I125/2,$L125,TRUE))*$C125+($J125="Steady Growth")*(AND(CJ$4&gt;=$E125,CJ$4&lt;=$G125)*((CJ$4-$E125+1)/($I125*($I125+1)/2)*$C125))+($J125="custom")*CustomCF!CC125</f>
        <v>0</v>
      </c>
      <c r="CK125" s="19">
        <f>($J125="Bell Curve")*(_xlfn.NORM.DIST(AND(CK$4&gt;=$E125,CK$4&lt;=$G125)*(CK$4-$E125+1),$I125/2,$L125,TRUE)-_xlfn.NORM.DIST(AND(CK$4&gt;=$E125,CK$4&lt;=$G125)*(CJ$4-$E125+1),$I125/2,$L125,TRUE))/(1-2*_xlfn.NORM.DIST(0,$I125/2,$L125,TRUE))*$C125+($J125="Steady Growth")*(AND(CK$4&gt;=$E125,CK$4&lt;=$G125)*((CK$4-$E125+1)/($I125*($I125+1)/2)*$C125))+($J125="custom")*CustomCF!CD125</f>
        <v>0</v>
      </c>
      <c r="CL125" s="19">
        <f>($J125="Bell Curve")*(_xlfn.NORM.DIST(AND(CL$4&gt;=$E125,CL$4&lt;=$G125)*(CL$4-$E125+1),$I125/2,$L125,TRUE)-_xlfn.NORM.DIST(AND(CL$4&gt;=$E125,CL$4&lt;=$G125)*(CK$4-$E125+1),$I125/2,$L125,TRUE))/(1-2*_xlfn.NORM.DIST(0,$I125/2,$L125,TRUE))*$C125+($J125="Steady Growth")*(AND(CL$4&gt;=$E125,CL$4&lt;=$G125)*((CL$4-$E125+1)/($I125*($I125+1)/2)*$C125))+($J125="custom")*CustomCF!CE125</f>
        <v>0</v>
      </c>
      <c r="CM125" s="19">
        <f>($J125="Bell Curve")*(_xlfn.NORM.DIST(AND(CM$4&gt;=$E125,CM$4&lt;=$G125)*(CM$4-$E125+1),$I125/2,$L125,TRUE)-_xlfn.NORM.DIST(AND(CM$4&gt;=$E125,CM$4&lt;=$G125)*(CL$4-$E125+1),$I125/2,$L125,TRUE))/(1-2*_xlfn.NORM.DIST(0,$I125/2,$L125,TRUE))*$C125+($J125="Steady Growth")*(AND(CM$4&gt;=$E125,CM$4&lt;=$G125)*((CM$4-$E125+1)/($I125*($I125+1)/2)*$C125))+($J125="custom")*CustomCF!CF125</f>
        <v>0</v>
      </c>
      <c r="CN125" s="19">
        <f>($J125="Bell Curve")*(_xlfn.NORM.DIST(AND(CN$4&gt;=$E125,CN$4&lt;=$G125)*(CN$4-$E125+1),$I125/2,$L125,TRUE)-_xlfn.NORM.DIST(AND(CN$4&gt;=$E125,CN$4&lt;=$G125)*(CM$4-$E125+1),$I125/2,$L125,TRUE))/(1-2*_xlfn.NORM.DIST(0,$I125/2,$L125,TRUE))*$C125+($J125="Steady Growth")*(AND(CN$4&gt;=$E125,CN$4&lt;=$G125)*((CN$4-$E125+1)/($I125*($I125+1)/2)*$C125))+($J125="custom")*CustomCF!CG125</f>
        <v>0</v>
      </c>
      <c r="CO125" s="19">
        <f>($J125="Bell Curve")*(_xlfn.NORM.DIST(AND(CO$4&gt;=$E125,CO$4&lt;=$G125)*(CO$4-$E125+1),$I125/2,$L125,TRUE)-_xlfn.NORM.DIST(AND(CO$4&gt;=$E125,CO$4&lt;=$G125)*(CN$4-$E125+1),$I125/2,$L125,TRUE))/(1-2*_xlfn.NORM.DIST(0,$I125/2,$L125,TRUE))*$C125+($J125="Steady Growth")*(AND(CO$4&gt;=$E125,CO$4&lt;=$G125)*((CO$4-$E125+1)/($I125*($I125+1)/2)*$C125))+($J125="custom")*CustomCF!CH125</f>
        <v>0</v>
      </c>
      <c r="CP125" s="19">
        <f>($J125="Bell Curve")*(_xlfn.NORM.DIST(AND(CP$4&gt;=$E125,CP$4&lt;=$G125)*(CP$4-$E125+1),$I125/2,$L125,TRUE)-_xlfn.NORM.DIST(AND(CP$4&gt;=$E125,CP$4&lt;=$G125)*(CO$4-$E125+1),$I125/2,$L125,TRUE))/(1-2*_xlfn.NORM.DIST(0,$I125/2,$L125,TRUE))*$C125+($J125="Steady Growth")*(AND(CP$4&gt;=$E125,CP$4&lt;=$G125)*((CP$4-$E125+1)/($I125*($I125+1)/2)*$C125))+($J125="custom")*CustomCF!CI125</f>
        <v>0</v>
      </c>
      <c r="CQ125" s="19">
        <f>($J125="Bell Curve")*(_xlfn.NORM.DIST(AND(CQ$4&gt;=$E125,CQ$4&lt;=$G125)*(CQ$4-$E125+1),$I125/2,$L125,TRUE)-_xlfn.NORM.DIST(AND(CQ$4&gt;=$E125,CQ$4&lt;=$G125)*(CP$4-$E125+1),$I125/2,$L125,TRUE))/(1-2*_xlfn.NORM.DIST(0,$I125/2,$L125,TRUE))*$C125+($J125="Steady Growth")*(AND(CQ$4&gt;=$E125,CQ$4&lt;=$G125)*((CQ$4-$E125+1)/($I125*($I125+1)/2)*$C125))+($J125="custom")*CustomCF!CJ125</f>
        <v>0</v>
      </c>
      <c r="CR125" s="19">
        <f>($J125="Bell Curve")*(_xlfn.NORM.DIST(AND(CR$4&gt;=$E125,CR$4&lt;=$G125)*(CR$4-$E125+1),$I125/2,$L125,TRUE)-_xlfn.NORM.DIST(AND(CR$4&gt;=$E125,CR$4&lt;=$G125)*(CQ$4-$E125+1),$I125/2,$L125,TRUE))/(1-2*_xlfn.NORM.DIST(0,$I125/2,$L125,TRUE))*$C125+($J125="Steady Growth")*(AND(CR$4&gt;=$E125,CR$4&lt;=$G125)*((CR$4-$E125+1)/($I125*($I125+1)/2)*$C125))+($J125="custom")*CustomCF!CK125</f>
        <v>0</v>
      </c>
      <c r="CS125" s="19">
        <f>($J125="Bell Curve")*(_xlfn.NORM.DIST(AND(CS$4&gt;=$E125,CS$4&lt;=$G125)*(CS$4-$E125+1),$I125/2,$L125,TRUE)-_xlfn.NORM.DIST(AND(CS$4&gt;=$E125,CS$4&lt;=$G125)*(CR$4-$E125+1),$I125/2,$L125,TRUE))/(1-2*_xlfn.NORM.DIST(0,$I125/2,$L125,TRUE))*$C125+($J125="Steady Growth")*(AND(CS$4&gt;=$E125,CS$4&lt;=$G125)*((CS$4-$E125+1)/($I125*($I125+1)/2)*$C125))+($J125="custom")*CustomCF!CL125</f>
        <v>0</v>
      </c>
      <c r="CT125" s="19">
        <f>($J125="Bell Curve")*(_xlfn.NORM.DIST(AND(CT$4&gt;=$E125,CT$4&lt;=$G125)*(CT$4-$E125+1),$I125/2,$L125,TRUE)-_xlfn.NORM.DIST(AND(CT$4&gt;=$E125,CT$4&lt;=$G125)*(CS$4-$E125+1),$I125/2,$L125,TRUE))/(1-2*_xlfn.NORM.DIST(0,$I125/2,$L125,TRUE))*$C125+($J125="Steady Growth")*(AND(CT$4&gt;=$E125,CT$4&lt;=$G125)*((CT$4-$E125+1)/($I125*($I125+1)/2)*$C125))+($J125="custom")*CustomCF!CM125</f>
        <v>0</v>
      </c>
      <c r="CU125" s="19">
        <f>($J125="Bell Curve")*(_xlfn.NORM.DIST(AND(CU$4&gt;=$E125,CU$4&lt;=$G125)*(CU$4-$E125+1),$I125/2,$L125,TRUE)-_xlfn.NORM.DIST(AND(CU$4&gt;=$E125,CU$4&lt;=$G125)*(CT$4-$E125+1),$I125/2,$L125,TRUE))/(1-2*_xlfn.NORM.DIST(0,$I125/2,$L125,TRUE))*$C125+($J125="Steady Growth")*(AND(CU$4&gt;=$E125,CU$4&lt;=$G125)*((CU$4-$E125+1)/($I125*($I125+1)/2)*$C125))+($J125="custom")*CustomCF!CN125</f>
        <v>0</v>
      </c>
      <c r="CV125" s="19">
        <f>($J125="Bell Curve")*(_xlfn.NORM.DIST(AND(CV$4&gt;=$E125,CV$4&lt;=$G125)*(CV$4-$E125+1),$I125/2,$L125,TRUE)-_xlfn.NORM.DIST(AND(CV$4&gt;=$E125,CV$4&lt;=$G125)*(CU$4-$E125+1),$I125/2,$L125,TRUE))/(1-2*_xlfn.NORM.DIST(0,$I125/2,$L125,TRUE))*$C125+($J125="Steady Growth")*(AND(CV$4&gt;=$E125,CV$4&lt;=$G125)*((CV$4-$E125+1)/($I125*($I125+1)/2)*$C125))+($J125="custom")*CustomCF!CO125</f>
        <v>0</v>
      </c>
      <c r="CW125" s="19">
        <f>($J125="Bell Curve")*(_xlfn.NORM.DIST(AND(CW$4&gt;=$E125,CW$4&lt;=$G125)*(CW$4-$E125+1),$I125/2,$L125,TRUE)-_xlfn.NORM.DIST(AND(CW$4&gt;=$E125,CW$4&lt;=$G125)*(CV$4-$E125+1),$I125/2,$L125,TRUE))/(1-2*_xlfn.NORM.DIST(0,$I125/2,$L125,TRUE))*$C125+($J125="Steady Growth")*(AND(CW$4&gt;=$E125,CW$4&lt;=$G125)*((CW$4-$E125+1)/($I125*($I125+1)/2)*$C125))+($J125="custom")*CustomCF!CP125</f>
        <v>0</v>
      </c>
      <c r="CX125" s="19">
        <f>($J125="Bell Curve")*(_xlfn.NORM.DIST(AND(CX$4&gt;=$E125,CX$4&lt;=$G125)*(CX$4-$E125+1),$I125/2,$L125,TRUE)-_xlfn.NORM.DIST(AND(CX$4&gt;=$E125,CX$4&lt;=$G125)*(CW$4-$E125+1),$I125/2,$L125,TRUE))/(1-2*_xlfn.NORM.DIST(0,$I125/2,$L125,TRUE))*$C125+($J125="Steady Growth")*(AND(CX$4&gt;=$E125,CX$4&lt;=$G125)*((CX$4-$E125+1)/($I125*($I125+1)/2)*$C125))+($J125="custom")*CustomCF!CQ125</f>
        <v>0</v>
      </c>
      <c r="CY125" s="19">
        <f>($J125="Bell Curve")*(_xlfn.NORM.DIST(AND(CY$4&gt;=$E125,CY$4&lt;=$G125)*(CY$4-$E125+1),$I125/2,$L125,TRUE)-_xlfn.NORM.DIST(AND(CY$4&gt;=$E125,CY$4&lt;=$G125)*(CX$4-$E125+1),$I125/2,$L125,TRUE))/(1-2*_xlfn.NORM.DIST(0,$I125/2,$L125,TRUE))*$C125+($J125="Steady Growth")*(AND(CY$4&gt;=$E125,CY$4&lt;=$G125)*((CY$4-$E125+1)/($I125*($I125+1)/2)*$C125))+($J125="custom")*CustomCF!CR125</f>
        <v>0</v>
      </c>
      <c r="CZ125" s="19">
        <f>($J125="Bell Curve")*(_xlfn.NORM.DIST(AND(CZ$4&gt;=$E125,CZ$4&lt;=$G125)*(CZ$4-$E125+1),$I125/2,$L125,TRUE)-_xlfn.NORM.DIST(AND(CZ$4&gt;=$E125,CZ$4&lt;=$G125)*(CY$4-$E125+1),$I125/2,$L125,TRUE))/(1-2*_xlfn.NORM.DIST(0,$I125/2,$L125,TRUE))*$C125+($J125="Steady Growth")*(AND(CZ$4&gt;=$E125,CZ$4&lt;=$G125)*((CZ$4-$E125+1)/($I125*($I125+1)/2)*$C125))+($J125="custom")*CustomCF!CS125</f>
        <v>0</v>
      </c>
      <c r="DA125" s="19">
        <f>($J125="Bell Curve")*(_xlfn.NORM.DIST(AND(DA$4&gt;=$E125,DA$4&lt;=$G125)*(DA$4-$E125+1),$I125/2,$L125,TRUE)-_xlfn.NORM.DIST(AND(DA$4&gt;=$E125,DA$4&lt;=$G125)*(CZ$4-$E125+1),$I125/2,$L125,TRUE))/(1-2*_xlfn.NORM.DIST(0,$I125/2,$L125,TRUE))*$C125+($J125="Steady Growth")*(AND(DA$4&gt;=$E125,DA$4&lt;=$G125)*((DA$4-$E125+1)/($I125*($I125+1)/2)*$C125))+($J125="custom")*CustomCF!CT125</f>
        <v>0</v>
      </c>
      <c r="DB125" s="19">
        <f>($J125="Bell Curve")*(_xlfn.NORM.DIST(AND(DB$4&gt;=$E125,DB$4&lt;=$G125)*(DB$4-$E125+1),$I125/2,$L125,TRUE)-_xlfn.NORM.DIST(AND(DB$4&gt;=$E125,DB$4&lt;=$G125)*(DA$4-$E125+1),$I125/2,$L125,TRUE))/(1-2*_xlfn.NORM.DIST(0,$I125/2,$L125,TRUE))*$C125+($J125="Steady Growth")*(AND(DB$4&gt;=$E125,DB$4&lt;=$G125)*((DB$4-$E125+1)/($I125*($I125+1)/2)*$C125))+($J125="custom")*CustomCF!CU125</f>
        <v>0</v>
      </c>
      <c r="DC125" s="19">
        <f>($J125="Bell Curve")*(_xlfn.NORM.DIST(AND(DC$4&gt;=$E125,DC$4&lt;=$G125)*(DC$4-$E125+1),$I125/2,$L125,TRUE)-_xlfn.NORM.DIST(AND(DC$4&gt;=$E125,DC$4&lt;=$G125)*(DB$4-$E125+1),$I125/2,$L125,TRUE))/(1-2*_xlfn.NORM.DIST(0,$I125/2,$L125,TRUE))*$C125+($J125="Steady Growth")*(AND(DC$4&gt;=$E125,DC$4&lt;=$G125)*((DC$4-$E125+1)/($I125*($I125+1)/2)*$C125))+($J125="custom")*CustomCF!CV125</f>
        <v>0</v>
      </c>
      <c r="DD125" s="19">
        <f>($J125="Bell Curve")*(_xlfn.NORM.DIST(AND(DD$4&gt;=$E125,DD$4&lt;=$G125)*(DD$4-$E125+1),$I125/2,$L125,TRUE)-_xlfn.NORM.DIST(AND(DD$4&gt;=$E125,DD$4&lt;=$G125)*(DC$4-$E125+1),$I125/2,$L125,TRUE))/(1-2*_xlfn.NORM.DIST(0,$I125/2,$L125,TRUE))*$C125+($J125="Steady Growth")*(AND(DD$4&gt;=$E125,DD$4&lt;=$G125)*((DD$4-$E125+1)/($I125*($I125+1)/2)*$C125))+($J125="custom")*CustomCF!CW125</f>
        <v>0</v>
      </c>
      <c r="DE125" s="19">
        <f>($J125="Bell Curve")*(_xlfn.NORM.DIST(AND(DE$4&gt;=$E125,DE$4&lt;=$G125)*(DE$4-$E125+1),$I125/2,$L125,TRUE)-_xlfn.NORM.DIST(AND(DE$4&gt;=$E125,DE$4&lt;=$G125)*(DD$4-$E125+1),$I125/2,$L125,TRUE))/(1-2*_xlfn.NORM.DIST(0,$I125/2,$L125,TRUE))*$C125+($J125="Steady Growth")*(AND(DE$4&gt;=$E125,DE$4&lt;=$G125)*((DE$4-$E125+1)/($I125*($I125+1)/2)*$C125))+($J125="custom")*CustomCF!CX125</f>
        <v>0</v>
      </c>
      <c r="DF125" s="19">
        <f>($J125="Bell Curve")*(_xlfn.NORM.DIST(AND(DF$4&gt;=$E125,DF$4&lt;=$G125)*(DF$4-$E125+1),$I125/2,$L125,TRUE)-_xlfn.NORM.DIST(AND(DF$4&gt;=$E125,DF$4&lt;=$G125)*(DE$4-$E125+1),$I125/2,$L125,TRUE))/(1-2*_xlfn.NORM.DIST(0,$I125/2,$L125,TRUE))*$C125+($J125="Steady Growth")*(AND(DF$4&gt;=$E125,DF$4&lt;=$G125)*((DF$4-$E125+1)/($I125*($I125+1)/2)*$C125))+($J125="custom")*CustomCF!CY125</f>
        <v>0</v>
      </c>
      <c r="DG125" s="19">
        <f>($J125="Bell Curve")*(_xlfn.NORM.DIST(AND(DG$4&gt;=$E125,DG$4&lt;=$G125)*(DG$4-$E125+1),$I125/2,$L125,TRUE)-_xlfn.NORM.DIST(AND(DG$4&gt;=$E125,DG$4&lt;=$G125)*(DF$4-$E125+1),$I125/2,$L125,TRUE))/(1-2*_xlfn.NORM.DIST(0,$I125/2,$L125,TRUE))*$C125+($J125="Steady Growth")*(AND(DG$4&gt;=$E125,DG$4&lt;=$G125)*((DG$4-$E125+1)/($I125*($I125+1)/2)*$C125))+($J125="custom")*CustomCF!CZ125</f>
        <v>0</v>
      </c>
      <c r="DH125" s="19">
        <f>($J125="Bell Curve")*(_xlfn.NORM.DIST(AND(DH$4&gt;=$E125,DH$4&lt;=$G125)*(DH$4-$E125+1),$I125/2,$L125,TRUE)-_xlfn.NORM.DIST(AND(DH$4&gt;=$E125,DH$4&lt;=$G125)*(DG$4-$E125+1),$I125/2,$L125,TRUE))/(1-2*_xlfn.NORM.DIST(0,$I125/2,$L125,TRUE))*$C125+($J125="Steady Growth")*(AND(DH$4&gt;=$E125,DH$4&lt;=$G125)*((DH$4-$E125+1)/($I125*($I125+1)/2)*$C125))+($J125="custom")*CustomCF!DA125</f>
        <v>0</v>
      </c>
      <c r="DI125" s="19">
        <f>($J125="Bell Curve")*(_xlfn.NORM.DIST(AND(DI$4&gt;=$E125,DI$4&lt;=$G125)*(DI$4-$E125+1),$I125/2,$L125,TRUE)-_xlfn.NORM.DIST(AND(DI$4&gt;=$E125,DI$4&lt;=$G125)*(DH$4-$E125+1),$I125/2,$L125,TRUE))/(1-2*_xlfn.NORM.DIST(0,$I125/2,$L125,TRUE))*$C125+($J125="Steady Growth")*(AND(DI$4&gt;=$E125,DI$4&lt;=$G125)*((DI$4-$E125+1)/($I125*($I125+1)/2)*$C125))+($J125="custom")*CustomCF!DB125</f>
        <v>0</v>
      </c>
      <c r="DJ125" s="19">
        <f>($J125="Bell Curve")*(_xlfn.NORM.DIST(AND(DJ$4&gt;=$E125,DJ$4&lt;=$G125)*(DJ$4-$E125+1),$I125/2,$L125,TRUE)-_xlfn.NORM.DIST(AND(DJ$4&gt;=$E125,DJ$4&lt;=$G125)*(DI$4-$E125+1),$I125/2,$L125,TRUE))/(1-2*_xlfn.NORM.DIST(0,$I125/2,$L125,TRUE))*$C125+($J125="Steady Growth")*(AND(DJ$4&gt;=$E125,DJ$4&lt;=$G125)*((DJ$4-$E125+1)/($I125*($I125+1)/2)*$C125))+($J125="custom")*CustomCF!DC125</f>
        <v>0</v>
      </c>
      <c r="DK125" s="19">
        <f>($J125="Bell Curve")*(_xlfn.NORM.DIST(AND(DK$4&gt;=$E125,DK$4&lt;=$G125)*(DK$4-$E125+1),$I125/2,$L125,TRUE)-_xlfn.NORM.DIST(AND(DK$4&gt;=$E125,DK$4&lt;=$G125)*(DJ$4-$E125+1),$I125/2,$L125,TRUE))/(1-2*_xlfn.NORM.DIST(0,$I125/2,$L125,TRUE))*$C125+($J125="Steady Growth")*(AND(DK$4&gt;=$E125,DK$4&lt;=$G125)*((DK$4-$E125+1)/($I125*($I125+1)/2)*$C125))+($J125="custom")*CustomCF!DD125</f>
        <v>0</v>
      </c>
      <c r="DL125" s="19">
        <f>($J125="Bell Curve")*(_xlfn.NORM.DIST(AND(DL$4&gt;=$E125,DL$4&lt;=$G125)*(DL$4-$E125+1),$I125/2,$L125,TRUE)-_xlfn.NORM.DIST(AND(DL$4&gt;=$E125,DL$4&lt;=$G125)*(DK$4-$E125+1),$I125/2,$L125,TRUE))/(1-2*_xlfn.NORM.DIST(0,$I125/2,$L125,TRUE))*$C125+($J125="Steady Growth")*(AND(DL$4&gt;=$E125,DL$4&lt;=$G125)*((DL$4-$E125+1)/($I125*($I125+1)/2)*$C125))+($J125="custom")*CustomCF!DE125</f>
        <v>0</v>
      </c>
      <c r="DM125" s="19">
        <f>($J125="Bell Curve")*(_xlfn.NORM.DIST(AND(DM$4&gt;=$E125,DM$4&lt;=$G125)*(DM$4-$E125+1),$I125/2,$L125,TRUE)-_xlfn.NORM.DIST(AND(DM$4&gt;=$E125,DM$4&lt;=$G125)*(DL$4-$E125+1),$I125/2,$L125,TRUE))/(1-2*_xlfn.NORM.DIST(0,$I125/2,$L125,TRUE))*$C125+($J125="Steady Growth")*(AND(DM$4&gt;=$E125,DM$4&lt;=$G125)*((DM$4-$E125+1)/($I125*($I125+1)/2)*$C125))+($J125="custom")*CustomCF!DF125</f>
        <v>0</v>
      </c>
      <c r="DN125" s="19">
        <f>($J125="Bell Curve")*(_xlfn.NORM.DIST(AND(DN$4&gt;=$E125,DN$4&lt;=$G125)*(DN$4-$E125+1),$I125/2,$L125,TRUE)-_xlfn.NORM.DIST(AND(DN$4&gt;=$E125,DN$4&lt;=$G125)*(DM$4-$E125+1),$I125/2,$L125,TRUE))/(1-2*_xlfn.NORM.DIST(0,$I125/2,$L125,TRUE))*$C125+($J125="Steady Growth")*(AND(DN$4&gt;=$E125,DN$4&lt;=$G125)*((DN$4-$E125+1)/($I125*($I125+1)/2)*$C125))+($J125="custom")*CustomCF!DG125</f>
        <v>0</v>
      </c>
      <c r="DO125" s="19">
        <f>($J125="Bell Curve")*(_xlfn.NORM.DIST(AND(DO$4&gt;=$E125,DO$4&lt;=$G125)*(DO$4-$E125+1),$I125/2,$L125,TRUE)-_xlfn.NORM.DIST(AND(DO$4&gt;=$E125,DO$4&lt;=$G125)*(DN$4-$E125+1),$I125/2,$L125,TRUE))/(1-2*_xlfn.NORM.DIST(0,$I125/2,$L125,TRUE))*$C125+($J125="Steady Growth")*(AND(DO$4&gt;=$E125,DO$4&lt;=$G125)*((DO$4-$E125+1)/($I125*($I125+1)/2)*$C125))+($J125="custom")*CustomCF!DH125</f>
        <v>0</v>
      </c>
      <c r="DP125" s="19">
        <f>($J125="Bell Curve")*(_xlfn.NORM.DIST(AND(DP$4&gt;=$E125,DP$4&lt;=$G125)*(DP$4-$E125+1),$I125/2,$L125,TRUE)-_xlfn.NORM.DIST(AND(DP$4&gt;=$E125,DP$4&lt;=$G125)*(DO$4-$E125+1),$I125/2,$L125,TRUE))/(1-2*_xlfn.NORM.DIST(0,$I125/2,$L125,TRUE))*$C125+($J125="Steady Growth")*(AND(DP$4&gt;=$E125,DP$4&lt;=$G125)*((DP$4-$E125+1)/($I125*($I125+1)/2)*$C125))+($J125="custom")*CustomCF!DI125</f>
        <v>0</v>
      </c>
      <c r="DQ125" s="19">
        <f>($J125="Bell Curve")*(_xlfn.NORM.DIST(AND(DQ$4&gt;=$E125,DQ$4&lt;=$G125)*(DQ$4-$E125+1),$I125/2,$L125,TRUE)-_xlfn.NORM.DIST(AND(DQ$4&gt;=$E125,DQ$4&lt;=$G125)*(DP$4-$E125+1),$I125/2,$L125,TRUE))/(1-2*_xlfn.NORM.DIST(0,$I125/2,$L125,TRUE))*$C125+($J125="Steady Growth")*(AND(DQ$4&gt;=$E125,DQ$4&lt;=$G125)*((DQ$4-$E125+1)/($I125*($I125+1)/2)*$C125))+($J125="custom")*CustomCF!DJ125</f>
        <v>0</v>
      </c>
      <c r="DR125" s="19">
        <f>($J125="Bell Curve")*(_xlfn.NORM.DIST(AND(DR$4&gt;=$E125,DR$4&lt;=$G125)*(DR$4-$E125+1),$I125/2,$L125,TRUE)-_xlfn.NORM.DIST(AND(DR$4&gt;=$E125,DR$4&lt;=$G125)*(DQ$4-$E125+1),$I125/2,$L125,TRUE))/(1-2*_xlfn.NORM.DIST(0,$I125/2,$L125,TRUE))*$C125+($J125="Steady Growth")*(AND(DR$4&gt;=$E125,DR$4&lt;=$G125)*((DR$4-$E125+1)/($I125*($I125+1)/2)*$C125))+($J125="custom")*CustomCF!DK125</f>
        <v>0</v>
      </c>
      <c r="DS125" s="19">
        <f>($J125="Bell Curve")*(_xlfn.NORM.DIST(AND(DS$4&gt;=$E125,DS$4&lt;=$G125)*(DS$4-$E125+1),$I125/2,$L125,TRUE)-_xlfn.NORM.DIST(AND(DS$4&gt;=$E125,DS$4&lt;=$G125)*(DR$4-$E125+1),$I125/2,$L125,TRUE))/(1-2*_xlfn.NORM.DIST(0,$I125/2,$L125,TRUE))*$C125+($J125="Steady Growth")*(AND(DS$4&gt;=$E125,DS$4&lt;=$G125)*((DS$4-$E125+1)/($I125*($I125+1)/2)*$C125))+($J125="custom")*CustomCF!DL125</f>
        <v>0</v>
      </c>
      <c r="DT125" s="19">
        <f>($J125="Bell Curve")*(_xlfn.NORM.DIST(AND(DT$4&gt;=$E125,DT$4&lt;=$G125)*(DT$4-$E125+1),$I125/2,$L125,TRUE)-_xlfn.NORM.DIST(AND(DT$4&gt;=$E125,DT$4&lt;=$G125)*(DS$4-$E125+1),$I125/2,$L125,TRUE))/(1-2*_xlfn.NORM.DIST(0,$I125/2,$L125,TRUE))*$C125+($J125="Steady Growth")*(AND(DT$4&gt;=$E125,DT$4&lt;=$G125)*((DT$4-$E125+1)/($I125*($I125+1)/2)*$C125))+($J125="custom")*CustomCF!DM125</f>
        <v>0</v>
      </c>
      <c r="DU125" s="19">
        <f>($J125="Bell Curve")*(_xlfn.NORM.DIST(AND(DU$4&gt;=$E125,DU$4&lt;=$G125)*(DU$4-$E125+1),$I125/2,$L125,TRUE)-_xlfn.NORM.DIST(AND(DU$4&gt;=$E125,DU$4&lt;=$G125)*(DT$4-$E125+1),$I125/2,$L125,TRUE))/(1-2*_xlfn.NORM.DIST(0,$I125/2,$L125,TRUE))*$C125+($J125="Steady Growth")*(AND(DU$4&gt;=$E125,DU$4&lt;=$G125)*((DU$4-$E125+1)/($I125*($I125+1)/2)*$C125))+($J125="custom")*CustomCF!DN125</f>
        <v>0</v>
      </c>
      <c r="DV125" s="19">
        <f>($J125="Bell Curve")*(_xlfn.NORM.DIST(AND(DV$4&gt;=$E125,DV$4&lt;=$G125)*(DV$4-$E125+1),$I125/2,$L125,TRUE)-_xlfn.NORM.DIST(AND(DV$4&gt;=$E125,DV$4&lt;=$G125)*(DU$4-$E125+1),$I125/2,$L125,TRUE))/(1-2*_xlfn.NORM.DIST(0,$I125/2,$L125,TRUE))*$C125+($J125="Steady Growth")*(AND(DV$4&gt;=$E125,DV$4&lt;=$G125)*((DV$4-$E125+1)/($I125*($I125+1)/2)*$C125))+($J125="custom")*CustomCF!DO125</f>
        <v>0</v>
      </c>
      <c r="DW125" s="19">
        <f>($J125="Bell Curve")*(_xlfn.NORM.DIST(AND(DW$4&gt;=$E125,DW$4&lt;=$G125)*(DW$4-$E125+1),$I125/2,$L125,TRUE)-_xlfn.NORM.DIST(AND(DW$4&gt;=$E125,DW$4&lt;=$G125)*(DV$4-$E125+1),$I125/2,$L125,TRUE))/(1-2*_xlfn.NORM.DIST(0,$I125/2,$L125,TRUE))*$C125+($J125="Steady Growth")*(AND(DW$4&gt;=$E125,DW$4&lt;=$G125)*((DW$4-$E125+1)/($I125*($I125+1)/2)*$C125))+($J125="custom")*CustomCF!DP125</f>
        <v>0</v>
      </c>
      <c r="DX125" s="19">
        <f>($J125="Bell Curve")*(_xlfn.NORM.DIST(AND(DX$4&gt;=$E125,DX$4&lt;=$G125)*(DX$4-$E125+1),$I125/2,$L125,TRUE)-_xlfn.NORM.DIST(AND(DX$4&gt;=$E125,DX$4&lt;=$G125)*(DW$4-$E125+1),$I125/2,$L125,TRUE))/(1-2*_xlfn.NORM.DIST(0,$I125/2,$L125,TRUE))*$C125+($J125="Steady Growth")*(AND(DX$4&gt;=$E125,DX$4&lt;=$G125)*((DX$4-$E125+1)/($I125*($I125+1)/2)*$C125))+($J125="custom")*CustomCF!DQ125</f>
        <v>0</v>
      </c>
      <c r="DY125" s="19">
        <f>($J125="Bell Curve")*(_xlfn.NORM.DIST(AND(DY$4&gt;=$E125,DY$4&lt;=$G125)*(DY$4-$E125+1),$I125/2,$L125,TRUE)-_xlfn.NORM.DIST(AND(DY$4&gt;=$E125,DY$4&lt;=$G125)*(DX$4-$E125+1),$I125/2,$L125,TRUE))/(1-2*_xlfn.NORM.DIST(0,$I125/2,$L125,TRUE))*$C125+($J125="Steady Growth")*(AND(DY$4&gt;=$E125,DY$4&lt;=$G125)*((DY$4-$E125+1)/($I125*($I125+1)/2)*$C125))+($J125="custom")*CustomCF!DR125</f>
        <v>0</v>
      </c>
      <c r="DZ125" s="19">
        <f>($J125="Bell Curve")*(_xlfn.NORM.DIST(AND(DZ$4&gt;=$E125,DZ$4&lt;=$G125)*(DZ$4-$E125+1),$I125/2,$L125,TRUE)-_xlfn.NORM.DIST(AND(DZ$4&gt;=$E125,DZ$4&lt;=$G125)*(DY$4-$E125+1),$I125/2,$L125,TRUE))/(1-2*_xlfn.NORM.DIST(0,$I125/2,$L125,TRUE))*$C125+($J125="Steady Growth")*(AND(DZ$4&gt;=$E125,DZ$4&lt;=$G125)*((DZ$4-$E125+1)/($I125*($I125+1)/2)*$C125))+($J125="custom")*CustomCF!DS125</f>
        <v>0</v>
      </c>
      <c r="EA125" s="19">
        <f>($J125="Bell Curve")*(_xlfn.NORM.DIST(AND(EA$4&gt;=$E125,EA$4&lt;=$G125)*(EA$4-$E125+1),$I125/2,$L125,TRUE)-_xlfn.NORM.DIST(AND(EA$4&gt;=$E125,EA$4&lt;=$G125)*(DZ$4-$E125+1),$I125/2,$L125,TRUE))/(1-2*_xlfn.NORM.DIST(0,$I125/2,$L125,TRUE))*$C125+($J125="Steady Growth")*(AND(EA$4&gt;=$E125,EA$4&lt;=$G125)*((EA$4-$E125+1)/($I125*($I125+1)/2)*$C125))+($J125="custom")*CustomCF!DT125</f>
        <v>0</v>
      </c>
      <c r="EB125" s="19">
        <f>($J125="Bell Curve")*(_xlfn.NORM.DIST(AND(EB$4&gt;=$E125,EB$4&lt;=$G125)*(EB$4-$E125+1),$I125/2,$L125,TRUE)-_xlfn.NORM.DIST(AND(EB$4&gt;=$E125,EB$4&lt;=$G125)*(EA$4-$E125+1),$I125/2,$L125,TRUE))/(1-2*_xlfn.NORM.DIST(0,$I125/2,$L125,TRUE))*$C125+($J125="Steady Growth")*(AND(EB$4&gt;=$E125,EB$4&lt;=$G125)*((EB$4-$E125+1)/($I125*($I125+1)/2)*$C125))+($J125="custom")*CustomCF!DU125</f>
        <v>0</v>
      </c>
      <c r="EC125" s="19">
        <f>($J125="Bell Curve")*(_xlfn.NORM.DIST(AND(EC$4&gt;=$E125,EC$4&lt;=$G125)*(EC$4-$E125+1),$I125/2,$L125,TRUE)-_xlfn.NORM.DIST(AND(EC$4&gt;=$E125,EC$4&lt;=$G125)*(EB$4-$E125+1),$I125/2,$L125,TRUE))/(1-2*_xlfn.NORM.DIST(0,$I125/2,$L125,TRUE))*$C125+($J125="Steady Growth")*(AND(EC$4&gt;=$E125,EC$4&lt;=$G125)*((EC$4-$E125+1)/($I125*($I125+1)/2)*$C125))+($J125="custom")*CustomCF!DV125</f>
        <v>0</v>
      </c>
      <c r="ED125" s="19">
        <f>($J125="Bell Curve")*(_xlfn.NORM.DIST(AND(ED$4&gt;=$E125,ED$4&lt;=$G125)*(ED$4-$E125+1),$I125/2,$L125,TRUE)-_xlfn.NORM.DIST(AND(ED$4&gt;=$E125,ED$4&lt;=$G125)*(EC$4-$E125+1),$I125/2,$L125,TRUE))/(1-2*_xlfn.NORM.DIST(0,$I125/2,$L125,TRUE))*$C125+($J125="Steady Growth")*(AND(ED$4&gt;=$E125,ED$4&lt;=$G125)*((ED$4-$E125+1)/($I125*($I125+1)/2)*$C125))+($J125="custom")*CustomCF!DW125</f>
        <v>0</v>
      </c>
      <c r="EE125" s="19">
        <f>($J125="Bell Curve")*(_xlfn.NORM.DIST(AND(EE$4&gt;=$E125,EE$4&lt;=$G125)*(EE$4-$E125+1),$I125/2,$L125,TRUE)-_xlfn.NORM.DIST(AND(EE$4&gt;=$E125,EE$4&lt;=$G125)*(ED$4-$E125+1),$I125/2,$L125,TRUE))/(1-2*_xlfn.NORM.DIST(0,$I125/2,$L125,TRUE))*$C125+($J125="Steady Growth")*(AND(EE$4&gt;=$E125,EE$4&lt;=$G125)*((EE$4-$E125+1)/($I125*($I125+1)/2)*$C125))+($J125="custom")*CustomCF!DX125</f>
        <v>0</v>
      </c>
      <c r="EF125" s="121">
        <f>($J125="Bell Curve")*(_xlfn.NORM.DIST(AND(EF$4&gt;=$E125,EF$4&lt;=$G125)*(EF$4-$E125+1),$I125/2,$L125,TRUE)-_xlfn.NORM.DIST(AND(EF$4&gt;=$E125,EF$4&lt;=$G125)*(EE$4-$E125+1),$I125/2,$L125,TRUE))/(1-2*_xlfn.NORM.DIST(0,$I125/2,$L125,TRUE))*$C125+($J125="Steady Growth")*(AND(EF$4&gt;=$E125,EF$4&lt;=$G125)*((EF$4-$E125+1)/($I125*($I125+1)/2)*$C125))+($J125="custom")*CustomCF!DY125</f>
        <v>0</v>
      </c>
    </row>
    <row r="126" spans="2:136" hidden="1" outlineLevel="1" x14ac:dyDescent="0.2">
      <c r="B126" s="103">
        <f>Budget!AA18</f>
        <v>0</v>
      </c>
      <c r="C126" s="19">
        <f>Budget!AB18</f>
        <v>0</v>
      </c>
      <c r="D126" s="19" t="str">
        <f t="shared" si="45"/>
        <v/>
      </c>
      <c r="E126" s="92">
        <v>29</v>
      </c>
      <c r="F126" s="18">
        <f>IF(J126="Custom",CustomCF!E126,INDEX($P$6:$DY$6,MATCH(E126,CF!$P$4:$DY$4,0)))</f>
        <v>46904</v>
      </c>
      <c r="G126" s="301">
        <v>47</v>
      </c>
      <c r="H126" s="18">
        <f>IF(J126="Custom",CustomCF!F126,INDEX($P$6:$EF$6,MATCH(G126,$P$4:$EF$4,0)))</f>
        <v>47452</v>
      </c>
      <c r="I126" s="9">
        <f t="shared" si="40"/>
        <v>19</v>
      </c>
      <c r="J126" s="92" t="s">
        <v>30</v>
      </c>
      <c r="K126" s="92" t="s">
        <v>31</v>
      </c>
      <c r="L126" s="9">
        <f t="shared" si="46"/>
        <v>10000000</v>
      </c>
      <c r="M126" s="106">
        <f t="shared" si="47"/>
        <v>0</v>
      </c>
      <c r="N126" s="112" t="str">
        <f t="shared" si="31"/>
        <v>OK</v>
      </c>
      <c r="O126" s="112"/>
      <c r="P126" s="19">
        <f>($J126="Bell Curve")*(_xlfn.NORM.DIST(AND(P$4&gt;=$E126,P$4&lt;=$G126)*(P$4-$E126+1),$I126/2,$L126,TRUE)-_xlfn.NORM.DIST(AND(P$4&gt;=$E126,P$4&lt;=$G126)*(N$4-$E126+1),$I126/2,$L126,TRUE))/(1-2*_xlfn.NORM.DIST(0,$I126/2,$L126,TRUE))*$C126+($J126="Steady Growth")*(AND(P$4&gt;=$E126,P$4&lt;=$G126)*((P$4-$E126+1)/($I126*($I126+1)/2)*$C126))+($J126="custom")*CustomCF!I126</f>
        <v>0</v>
      </c>
      <c r="Q126" s="19">
        <f>($J126="Bell Curve")*(_xlfn.NORM.DIST(AND(Q$4&gt;=$E126,Q$4&lt;=$G126)*(Q$4-$E126+1),$I126/2,$L126,TRUE)-_xlfn.NORM.DIST(AND(Q$4&gt;=$E126,Q$4&lt;=$G126)*(P$4-$E126+1),$I126/2,$L126,TRUE))/(1-2*_xlfn.NORM.DIST(0,$I126/2,$L126,TRUE))*$C126+($J126="Steady Growth")*(AND(Q$4&gt;=$E126,Q$4&lt;=$G126)*((Q$4-$E126+1)/($I126*($I126+1)/2)*$C126))+($J126="custom")*CustomCF!J126</f>
        <v>0</v>
      </c>
      <c r="R126" s="19">
        <f>($J126="Bell Curve")*(_xlfn.NORM.DIST(AND(R$4&gt;=$E126,R$4&lt;=$G126)*(R$4-$E126+1),$I126/2,$L126,TRUE)-_xlfn.NORM.DIST(AND(R$4&gt;=$E126,R$4&lt;=$G126)*(Q$4-$E126+1),$I126/2,$L126,TRUE))/(1-2*_xlfn.NORM.DIST(0,$I126/2,$L126,TRUE))*$C126+($J126="Steady Growth")*(AND(R$4&gt;=$E126,R$4&lt;=$G126)*((R$4-$E126+1)/($I126*($I126+1)/2)*$C126))+($J126="custom")*CustomCF!K126</f>
        <v>0</v>
      </c>
      <c r="S126" s="19">
        <f>($J126="Bell Curve")*(_xlfn.NORM.DIST(AND(S$4&gt;=$E126,S$4&lt;=$G126)*(S$4-$E126+1),$I126/2,$L126,TRUE)-_xlfn.NORM.DIST(AND(S$4&gt;=$E126,S$4&lt;=$G126)*(R$4-$E126+1),$I126/2,$L126,TRUE))/(1-2*_xlfn.NORM.DIST(0,$I126/2,$L126,TRUE))*$C126+($J126="Steady Growth")*(AND(S$4&gt;=$E126,S$4&lt;=$G126)*((S$4-$E126+1)/($I126*($I126+1)/2)*$C126))+($J126="custom")*CustomCF!L126</f>
        <v>0</v>
      </c>
      <c r="T126" s="19">
        <f>($J126="Bell Curve")*(_xlfn.NORM.DIST(AND(T$4&gt;=$E126,T$4&lt;=$G126)*(T$4-$E126+1),$I126/2,$L126,TRUE)-_xlfn.NORM.DIST(AND(T$4&gt;=$E126,T$4&lt;=$G126)*(S$4-$E126+1),$I126/2,$L126,TRUE))/(1-2*_xlfn.NORM.DIST(0,$I126/2,$L126,TRUE))*$C126+($J126="Steady Growth")*(AND(T$4&gt;=$E126,T$4&lt;=$G126)*((T$4-$E126+1)/($I126*($I126+1)/2)*$C126))+($J126="custom")*CustomCF!M126</f>
        <v>0</v>
      </c>
      <c r="U126" s="19">
        <f>($J126="Bell Curve")*(_xlfn.NORM.DIST(AND(U$4&gt;=$E126,U$4&lt;=$G126)*(U$4-$E126+1),$I126/2,$L126,TRUE)-_xlfn.NORM.DIST(AND(U$4&gt;=$E126,U$4&lt;=$G126)*(T$4-$E126+1),$I126/2,$L126,TRUE))/(1-2*_xlfn.NORM.DIST(0,$I126/2,$L126,TRUE))*$C126+($J126="Steady Growth")*(AND(U$4&gt;=$E126,U$4&lt;=$G126)*((U$4-$E126+1)/($I126*($I126+1)/2)*$C126))+($J126="custom")*CustomCF!N126</f>
        <v>0</v>
      </c>
      <c r="V126" s="19">
        <f>($J126="Bell Curve")*(_xlfn.NORM.DIST(AND(V$4&gt;=$E126,V$4&lt;=$G126)*(V$4-$E126+1),$I126/2,$L126,TRUE)-_xlfn.NORM.DIST(AND(V$4&gt;=$E126,V$4&lt;=$G126)*(U$4-$E126+1),$I126/2,$L126,TRUE))/(1-2*_xlfn.NORM.DIST(0,$I126/2,$L126,TRUE))*$C126+($J126="Steady Growth")*(AND(V$4&gt;=$E126,V$4&lt;=$G126)*((V$4-$E126+1)/($I126*($I126+1)/2)*$C126))+($J126="custom")*CustomCF!O126</f>
        <v>0</v>
      </c>
      <c r="W126" s="19">
        <f>($J126="Bell Curve")*(_xlfn.NORM.DIST(AND(W$4&gt;=$E126,W$4&lt;=$G126)*(W$4-$E126+1),$I126/2,$L126,TRUE)-_xlfn.NORM.DIST(AND(W$4&gt;=$E126,W$4&lt;=$G126)*(V$4-$E126+1),$I126/2,$L126,TRUE))/(1-2*_xlfn.NORM.DIST(0,$I126/2,$L126,TRUE))*$C126+($J126="Steady Growth")*(AND(W$4&gt;=$E126,W$4&lt;=$G126)*((W$4-$E126+1)/($I126*($I126+1)/2)*$C126))+($J126="custom")*CustomCF!P126</f>
        <v>0</v>
      </c>
      <c r="X126" s="19">
        <f>($J126="Bell Curve")*(_xlfn.NORM.DIST(AND(X$4&gt;=$E126,X$4&lt;=$G126)*(X$4-$E126+1),$I126/2,$L126,TRUE)-_xlfn.NORM.DIST(AND(X$4&gt;=$E126,X$4&lt;=$G126)*(W$4-$E126+1),$I126/2,$L126,TRUE))/(1-2*_xlfn.NORM.DIST(0,$I126/2,$L126,TRUE))*$C126+($J126="Steady Growth")*(AND(X$4&gt;=$E126,X$4&lt;=$G126)*((X$4-$E126+1)/($I126*($I126+1)/2)*$C126))+($J126="custom")*CustomCF!Q126</f>
        <v>0</v>
      </c>
      <c r="Y126" s="19">
        <f>($J126="Bell Curve")*(_xlfn.NORM.DIST(AND(Y$4&gt;=$E126,Y$4&lt;=$G126)*(Y$4-$E126+1),$I126/2,$L126,TRUE)-_xlfn.NORM.DIST(AND(Y$4&gt;=$E126,Y$4&lt;=$G126)*(X$4-$E126+1),$I126/2,$L126,TRUE))/(1-2*_xlfn.NORM.DIST(0,$I126/2,$L126,TRUE))*$C126+($J126="Steady Growth")*(AND(Y$4&gt;=$E126,Y$4&lt;=$G126)*((Y$4-$E126+1)/($I126*($I126+1)/2)*$C126))+($J126="custom")*CustomCF!R126</f>
        <v>0</v>
      </c>
      <c r="Z126" s="19">
        <f>($J126="Bell Curve")*(_xlfn.NORM.DIST(AND(Z$4&gt;=$E126,Z$4&lt;=$G126)*(Z$4-$E126+1),$I126/2,$L126,TRUE)-_xlfn.NORM.DIST(AND(Z$4&gt;=$E126,Z$4&lt;=$G126)*(Y$4-$E126+1),$I126/2,$L126,TRUE))/(1-2*_xlfn.NORM.DIST(0,$I126/2,$L126,TRUE))*$C126+($J126="Steady Growth")*(AND(Z$4&gt;=$E126,Z$4&lt;=$G126)*((Z$4-$E126+1)/($I126*($I126+1)/2)*$C126))+($J126="custom")*CustomCF!S126</f>
        <v>0</v>
      </c>
      <c r="AA126" s="19">
        <f>($J126="Bell Curve")*(_xlfn.NORM.DIST(AND(AA$4&gt;=$E126,AA$4&lt;=$G126)*(AA$4-$E126+1),$I126/2,$L126,TRUE)-_xlfn.NORM.DIST(AND(AA$4&gt;=$E126,AA$4&lt;=$G126)*(Z$4-$E126+1),$I126/2,$L126,TRUE))/(1-2*_xlfn.NORM.DIST(0,$I126/2,$L126,TRUE))*$C126+($J126="Steady Growth")*(AND(AA$4&gt;=$E126,AA$4&lt;=$G126)*((AA$4-$E126+1)/($I126*($I126+1)/2)*$C126))+($J126="custom")*CustomCF!T126</f>
        <v>0</v>
      </c>
      <c r="AB126" s="19">
        <f>($J126="Bell Curve")*(_xlfn.NORM.DIST(AND(AB$4&gt;=$E126,AB$4&lt;=$G126)*(AB$4-$E126+1),$I126/2,$L126,TRUE)-_xlfn.NORM.DIST(AND(AB$4&gt;=$E126,AB$4&lt;=$G126)*(AA$4-$E126+1),$I126/2,$L126,TRUE))/(1-2*_xlfn.NORM.DIST(0,$I126/2,$L126,TRUE))*$C126+($J126="Steady Growth")*(AND(AB$4&gt;=$E126,AB$4&lt;=$G126)*((AB$4-$E126+1)/($I126*($I126+1)/2)*$C126))+($J126="custom")*CustomCF!U126</f>
        <v>0</v>
      </c>
      <c r="AC126" s="19">
        <f>($J126="Bell Curve")*(_xlfn.NORM.DIST(AND(AC$4&gt;=$E126,AC$4&lt;=$G126)*(AC$4-$E126+1),$I126/2,$L126,TRUE)-_xlfn.NORM.DIST(AND(AC$4&gt;=$E126,AC$4&lt;=$G126)*(AB$4-$E126+1),$I126/2,$L126,TRUE))/(1-2*_xlfn.NORM.DIST(0,$I126/2,$L126,TRUE))*$C126+($J126="Steady Growth")*(AND(AC$4&gt;=$E126,AC$4&lt;=$G126)*((AC$4-$E126+1)/($I126*($I126+1)/2)*$C126))+($J126="custom")*CustomCF!V126</f>
        <v>0</v>
      </c>
      <c r="AD126" s="19">
        <f>($J126="Bell Curve")*(_xlfn.NORM.DIST(AND(AD$4&gt;=$E126,AD$4&lt;=$G126)*(AD$4-$E126+1),$I126/2,$L126,TRUE)-_xlfn.NORM.DIST(AND(AD$4&gt;=$E126,AD$4&lt;=$G126)*(AC$4-$E126+1),$I126/2,$L126,TRUE))/(1-2*_xlfn.NORM.DIST(0,$I126/2,$L126,TRUE))*$C126+($J126="Steady Growth")*(AND(AD$4&gt;=$E126,AD$4&lt;=$G126)*((AD$4-$E126+1)/($I126*($I126+1)/2)*$C126))+($J126="custom")*CustomCF!W126</f>
        <v>0</v>
      </c>
      <c r="AE126" s="19">
        <f>($J126="Bell Curve")*(_xlfn.NORM.DIST(AND(AE$4&gt;=$E126,AE$4&lt;=$G126)*(AE$4-$E126+1),$I126/2,$L126,TRUE)-_xlfn.NORM.DIST(AND(AE$4&gt;=$E126,AE$4&lt;=$G126)*(AD$4-$E126+1),$I126/2,$L126,TRUE))/(1-2*_xlfn.NORM.DIST(0,$I126/2,$L126,TRUE))*$C126+($J126="Steady Growth")*(AND(AE$4&gt;=$E126,AE$4&lt;=$G126)*((AE$4-$E126+1)/($I126*($I126+1)/2)*$C126))+($J126="custom")*CustomCF!X126</f>
        <v>0</v>
      </c>
      <c r="AF126" s="19">
        <f>($J126="Bell Curve")*(_xlfn.NORM.DIST(AND(AF$4&gt;=$E126,AF$4&lt;=$G126)*(AF$4-$E126+1),$I126/2,$L126,TRUE)-_xlfn.NORM.DIST(AND(AF$4&gt;=$E126,AF$4&lt;=$G126)*(AE$4-$E126+1),$I126/2,$L126,TRUE))/(1-2*_xlfn.NORM.DIST(0,$I126/2,$L126,TRUE))*$C126+($J126="Steady Growth")*(AND(AF$4&gt;=$E126,AF$4&lt;=$G126)*((AF$4-$E126+1)/($I126*($I126+1)/2)*$C126))+($J126="custom")*CustomCF!Y126</f>
        <v>0</v>
      </c>
      <c r="AG126" s="19">
        <f>($J126="Bell Curve")*(_xlfn.NORM.DIST(AND(AG$4&gt;=$E126,AG$4&lt;=$G126)*(AG$4-$E126+1),$I126/2,$L126,TRUE)-_xlfn.NORM.DIST(AND(AG$4&gt;=$E126,AG$4&lt;=$G126)*(AF$4-$E126+1),$I126/2,$L126,TRUE))/(1-2*_xlfn.NORM.DIST(0,$I126/2,$L126,TRUE))*$C126+($J126="Steady Growth")*(AND(AG$4&gt;=$E126,AG$4&lt;=$G126)*((AG$4-$E126+1)/($I126*($I126+1)/2)*$C126))+($J126="custom")*CustomCF!Z126</f>
        <v>0</v>
      </c>
      <c r="AH126" s="19">
        <f>($J126="Bell Curve")*(_xlfn.NORM.DIST(AND(AH$4&gt;=$E126,AH$4&lt;=$G126)*(AH$4-$E126+1),$I126/2,$L126,TRUE)-_xlfn.NORM.DIST(AND(AH$4&gt;=$E126,AH$4&lt;=$G126)*(AG$4-$E126+1),$I126/2,$L126,TRUE))/(1-2*_xlfn.NORM.DIST(0,$I126/2,$L126,TRUE))*$C126+($J126="Steady Growth")*(AND(AH$4&gt;=$E126,AH$4&lt;=$G126)*((AH$4-$E126+1)/($I126*($I126+1)/2)*$C126))+($J126="custom")*CustomCF!AA126</f>
        <v>0</v>
      </c>
      <c r="AI126" s="19">
        <f>($J126="Bell Curve")*(_xlfn.NORM.DIST(AND(AI$4&gt;=$E126,AI$4&lt;=$G126)*(AI$4-$E126+1),$I126/2,$L126,TRUE)-_xlfn.NORM.DIST(AND(AI$4&gt;=$E126,AI$4&lt;=$G126)*(AH$4-$E126+1),$I126/2,$L126,TRUE))/(1-2*_xlfn.NORM.DIST(0,$I126/2,$L126,TRUE))*$C126+($J126="Steady Growth")*(AND(AI$4&gt;=$E126,AI$4&lt;=$G126)*((AI$4-$E126+1)/($I126*($I126+1)/2)*$C126))+($J126="custom")*CustomCF!AB126</f>
        <v>0</v>
      </c>
      <c r="AJ126" s="19">
        <f>($J126="Bell Curve")*(_xlfn.NORM.DIST(AND(AJ$4&gt;=$E126,AJ$4&lt;=$G126)*(AJ$4-$E126+1),$I126/2,$L126,TRUE)-_xlfn.NORM.DIST(AND(AJ$4&gt;=$E126,AJ$4&lt;=$G126)*(AI$4-$E126+1),$I126/2,$L126,TRUE))/(1-2*_xlfn.NORM.DIST(0,$I126/2,$L126,TRUE))*$C126+($J126="Steady Growth")*(AND(AJ$4&gt;=$E126,AJ$4&lt;=$G126)*((AJ$4-$E126+1)/($I126*($I126+1)/2)*$C126))+($J126="custom")*CustomCF!AC126</f>
        <v>0</v>
      </c>
      <c r="AK126" s="19">
        <f>($J126="Bell Curve")*(_xlfn.NORM.DIST(AND(AK$4&gt;=$E126,AK$4&lt;=$G126)*(AK$4-$E126+1),$I126/2,$L126,TRUE)-_xlfn.NORM.DIST(AND(AK$4&gt;=$E126,AK$4&lt;=$G126)*(AJ$4-$E126+1),$I126/2,$L126,TRUE))/(1-2*_xlfn.NORM.DIST(0,$I126/2,$L126,TRUE))*$C126+($J126="Steady Growth")*(AND(AK$4&gt;=$E126,AK$4&lt;=$G126)*((AK$4-$E126+1)/($I126*($I126+1)/2)*$C126))+($J126="custom")*CustomCF!AD126</f>
        <v>0</v>
      </c>
      <c r="AL126" s="19">
        <f>($J126="Bell Curve")*(_xlfn.NORM.DIST(AND(AL$4&gt;=$E126,AL$4&lt;=$G126)*(AL$4-$E126+1),$I126/2,$L126,TRUE)-_xlfn.NORM.DIST(AND(AL$4&gt;=$E126,AL$4&lt;=$G126)*(AK$4-$E126+1),$I126/2,$L126,TRUE))/(1-2*_xlfn.NORM.DIST(0,$I126/2,$L126,TRUE))*$C126+($J126="Steady Growth")*(AND(AL$4&gt;=$E126,AL$4&lt;=$G126)*((AL$4-$E126+1)/($I126*($I126+1)/2)*$C126))+($J126="custom")*CustomCF!AE126</f>
        <v>0</v>
      </c>
      <c r="AM126" s="19">
        <f>($J126="Bell Curve")*(_xlfn.NORM.DIST(AND(AM$4&gt;=$E126,AM$4&lt;=$G126)*(AM$4-$E126+1),$I126/2,$L126,TRUE)-_xlfn.NORM.DIST(AND(AM$4&gt;=$E126,AM$4&lt;=$G126)*(AL$4-$E126+1),$I126/2,$L126,TRUE))/(1-2*_xlfn.NORM.DIST(0,$I126/2,$L126,TRUE))*$C126+($J126="Steady Growth")*(AND(AM$4&gt;=$E126,AM$4&lt;=$G126)*((AM$4-$E126+1)/($I126*($I126+1)/2)*$C126))+($J126="custom")*CustomCF!AF126</f>
        <v>0</v>
      </c>
      <c r="AN126" s="19">
        <f>($J126="Bell Curve")*(_xlfn.NORM.DIST(AND(AN$4&gt;=$E126,AN$4&lt;=$G126)*(AN$4-$E126+1),$I126/2,$L126,TRUE)-_xlfn.NORM.DIST(AND(AN$4&gt;=$E126,AN$4&lt;=$G126)*(AM$4-$E126+1),$I126/2,$L126,TRUE))/(1-2*_xlfn.NORM.DIST(0,$I126/2,$L126,TRUE))*$C126+($J126="Steady Growth")*(AND(AN$4&gt;=$E126,AN$4&lt;=$G126)*((AN$4-$E126+1)/($I126*($I126+1)/2)*$C126))+($J126="custom")*CustomCF!AG126</f>
        <v>0</v>
      </c>
      <c r="AO126" s="19">
        <f>($J126="Bell Curve")*(_xlfn.NORM.DIST(AND(AO$4&gt;=$E126,AO$4&lt;=$G126)*(AO$4-$E126+1),$I126/2,$L126,TRUE)-_xlfn.NORM.DIST(AND(AO$4&gt;=$E126,AO$4&lt;=$G126)*(AN$4-$E126+1),$I126/2,$L126,TRUE))/(1-2*_xlfn.NORM.DIST(0,$I126/2,$L126,TRUE))*$C126+($J126="Steady Growth")*(AND(AO$4&gt;=$E126,AO$4&lt;=$G126)*((AO$4-$E126+1)/($I126*($I126+1)/2)*$C126))+($J126="custom")*CustomCF!AH126</f>
        <v>0</v>
      </c>
      <c r="AP126" s="19">
        <f>($J126="Bell Curve")*(_xlfn.NORM.DIST(AND(AP$4&gt;=$E126,AP$4&lt;=$G126)*(AP$4-$E126+1),$I126/2,$L126,TRUE)-_xlfn.NORM.DIST(AND(AP$4&gt;=$E126,AP$4&lt;=$G126)*(AO$4-$E126+1),$I126/2,$L126,TRUE))/(1-2*_xlfn.NORM.DIST(0,$I126/2,$L126,TRUE))*$C126+($J126="Steady Growth")*(AND(AP$4&gt;=$E126,AP$4&lt;=$G126)*((AP$4-$E126+1)/($I126*($I126+1)/2)*$C126))+($J126="custom")*CustomCF!AI126</f>
        <v>0</v>
      </c>
      <c r="AQ126" s="19">
        <f>($J126="Bell Curve")*(_xlfn.NORM.DIST(AND(AQ$4&gt;=$E126,AQ$4&lt;=$G126)*(AQ$4-$E126+1),$I126/2,$L126,TRUE)-_xlfn.NORM.DIST(AND(AQ$4&gt;=$E126,AQ$4&lt;=$G126)*(AP$4-$E126+1),$I126/2,$L126,TRUE))/(1-2*_xlfn.NORM.DIST(0,$I126/2,$L126,TRUE))*$C126+($J126="Steady Growth")*(AND(AQ$4&gt;=$E126,AQ$4&lt;=$G126)*((AQ$4-$E126+1)/($I126*($I126+1)/2)*$C126))+($J126="custom")*CustomCF!AJ126</f>
        <v>0</v>
      </c>
      <c r="AR126" s="19">
        <f>($J126="Bell Curve")*(_xlfn.NORM.DIST(AND(AR$4&gt;=$E126,AR$4&lt;=$G126)*(AR$4-$E126+1),$I126/2,$L126,TRUE)-_xlfn.NORM.DIST(AND(AR$4&gt;=$E126,AR$4&lt;=$G126)*(AQ$4-$E126+1),$I126/2,$L126,TRUE))/(1-2*_xlfn.NORM.DIST(0,$I126/2,$L126,TRUE))*$C126+($J126="Steady Growth")*(AND(AR$4&gt;=$E126,AR$4&lt;=$G126)*((AR$4-$E126+1)/($I126*($I126+1)/2)*$C126))+($J126="custom")*CustomCF!AK126</f>
        <v>0</v>
      </c>
      <c r="AS126" s="19">
        <f>($J126="Bell Curve")*(_xlfn.NORM.DIST(AND(AS$4&gt;=$E126,AS$4&lt;=$G126)*(AS$4-$E126+1),$I126/2,$L126,TRUE)-_xlfn.NORM.DIST(AND(AS$4&gt;=$E126,AS$4&lt;=$G126)*(AR$4-$E126+1),$I126/2,$L126,TRUE))/(1-2*_xlfn.NORM.DIST(0,$I126/2,$L126,TRUE))*$C126+($J126="Steady Growth")*(AND(AS$4&gt;=$E126,AS$4&lt;=$G126)*((AS$4-$E126+1)/($I126*($I126+1)/2)*$C126))+($J126="custom")*CustomCF!AL126</f>
        <v>0</v>
      </c>
      <c r="AT126" s="19">
        <f>($J126="Bell Curve")*(_xlfn.NORM.DIST(AND(AT$4&gt;=$E126,AT$4&lt;=$G126)*(AT$4-$E126+1),$I126/2,$L126,TRUE)-_xlfn.NORM.DIST(AND(AT$4&gt;=$E126,AT$4&lt;=$G126)*(AS$4-$E126+1),$I126/2,$L126,TRUE))/(1-2*_xlfn.NORM.DIST(0,$I126/2,$L126,TRUE))*$C126+($J126="Steady Growth")*(AND(AT$4&gt;=$E126,AT$4&lt;=$G126)*((AT$4-$E126+1)/($I126*($I126+1)/2)*$C126))+($J126="custom")*CustomCF!AM126</f>
        <v>0</v>
      </c>
      <c r="AU126" s="19">
        <f>($J126="Bell Curve")*(_xlfn.NORM.DIST(AND(AU$4&gt;=$E126,AU$4&lt;=$G126)*(AU$4-$E126+1),$I126/2,$L126,TRUE)-_xlfn.NORM.DIST(AND(AU$4&gt;=$E126,AU$4&lt;=$G126)*(AT$4-$E126+1),$I126/2,$L126,TRUE))/(1-2*_xlfn.NORM.DIST(0,$I126/2,$L126,TRUE))*$C126+($J126="Steady Growth")*(AND(AU$4&gt;=$E126,AU$4&lt;=$G126)*((AU$4-$E126+1)/($I126*($I126+1)/2)*$C126))+($J126="custom")*CustomCF!AN126</f>
        <v>0</v>
      </c>
      <c r="AV126" s="19">
        <f>($J126="Bell Curve")*(_xlfn.NORM.DIST(AND(AV$4&gt;=$E126,AV$4&lt;=$G126)*(AV$4-$E126+1),$I126/2,$L126,TRUE)-_xlfn.NORM.DIST(AND(AV$4&gt;=$E126,AV$4&lt;=$G126)*(AU$4-$E126+1),$I126/2,$L126,TRUE))/(1-2*_xlfn.NORM.DIST(0,$I126/2,$L126,TRUE))*$C126+($J126="Steady Growth")*(AND(AV$4&gt;=$E126,AV$4&lt;=$G126)*((AV$4-$E126+1)/($I126*($I126+1)/2)*$C126))+($J126="custom")*CustomCF!AO126</f>
        <v>0</v>
      </c>
      <c r="AW126" s="19">
        <f>($J126="Bell Curve")*(_xlfn.NORM.DIST(AND(AW$4&gt;=$E126,AW$4&lt;=$G126)*(AW$4-$E126+1),$I126/2,$L126,TRUE)-_xlfn.NORM.DIST(AND(AW$4&gt;=$E126,AW$4&lt;=$G126)*(AV$4-$E126+1),$I126/2,$L126,TRUE))/(1-2*_xlfn.NORM.DIST(0,$I126/2,$L126,TRUE))*$C126+($J126="Steady Growth")*(AND(AW$4&gt;=$E126,AW$4&lt;=$G126)*((AW$4-$E126+1)/($I126*($I126+1)/2)*$C126))+($J126="custom")*CustomCF!AP126</f>
        <v>0</v>
      </c>
      <c r="AX126" s="19">
        <f>($J126="Bell Curve")*(_xlfn.NORM.DIST(AND(AX$4&gt;=$E126,AX$4&lt;=$G126)*(AX$4-$E126+1),$I126/2,$L126,TRUE)-_xlfn.NORM.DIST(AND(AX$4&gt;=$E126,AX$4&lt;=$G126)*(AW$4-$E126+1),$I126/2,$L126,TRUE))/(1-2*_xlfn.NORM.DIST(0,$I126/2,$L126,TRUE))*$C126+($J126="Steady Growth")*(AND(AX$4&gt;=$E126,AX$4&lt;=$G126)*((AX$4-$E126+1)/($I126*($I126+1)/2)*$C126))+($J126="custom")*CustomCF!AQ126</f>
        <v>0</v>
      </c>
      <c r="AY126" s="19">
        <f>($J126="Bell Curve")*(_xlfn.NORM.DIST(AND(AY$4&gt;=$E126,AY$4&lt;=$G126)*(AY$4-$E126+1),$I126/2,$L126,TRUE)-_xlfn.NORM.DIST(AND(AY$4&gt;=$E126,AY$4&lt;=$G126)*(AX$4-$E126+1),$I126/2,$L126,TRUE))/(1-2*_xlfn.NORM.DIST(0,$I126/2,$L126,TRUE))*$C126+($J126="Steady Growth")*(AND(AY$4&gt;=$E126,AY$4&lt;=$G126)*((AY$4-$E126+1)/($I126*($I126+1)/2)*$C126))+($J126="custom")*CustomCF!AR126</f>
        <v>0</v>
      </c>
      <c r="AZ126" s="19">
        <f>($J126="Bell Curve")*(_xlfn.NORM.DIST(AND(AZ$4&gt;=$E126,AZ$4&lt;=$G126)*(AZ$4-$E126+1),$I126/2,$L126,TRUE)-_xlfn.NORM.DIST(AND(AZ$4&gt;=$E126,AZ$4&lt;=$G126)*(AY$4-$E126+1),$I126/2,$L126,TRUE))/(1-2*_xlfn.NORM.DIST(0,$I126/2,$L126,TRUE))*$C126+($J126="Steady Growth")*(AND(AZ$4&gt;=$E126,AZ$4&lt;=$G126)*((AZ$4-$E126+1)/($I126*($I126+1)/2)*$C126))+($J126="custom")*CustomCF!AS126</f>
        <v>0</v>
      </c>
      <c r="BA126" s="19">
        <f>($J126="Bell Curve")*(_xlfn.NORM.DIST(AND(BA$4&gt;=$E126,BA$4&lt;=$G126)*(BA$4-$E126+1),$I126/2,$L126,TRUE)-_xlfn.NORM.DIST(AND(BA$4&gt;=$E126,BA$4&lt;=$G126)*(AZ$4-$E126+1),$I126/2,$L126,TRUE))/(1-2*_xlfn.NORM.DIST(0,$I126/2,$L126,TRUE))*$C126+($J126="Steady Growth")*(AND(BA$4&gt;=$E126,BA$4&lt;=$G126)*((BA$4-$E126+1)/($I126*($I126+1)/2)*$C126))+($J126="custom")*CustomCF!AT126</f>
        <v>0</v>
      </c>
      <c r="BB126" s="19">
        <f>($J126="Bell Curve")*(_xlfn.NORM.DIST(AND(BB$4&gt;=$E126,BB$4&lt;=$G126)*(BB$4-$E126+1),$I126/2,$L126,TRUE)-_xlfn.NORM.DIST(AND(BB$4&gt;=$E126,BB$4&lt;=$G126)*(BA$4-$E126+1),$I126/2,$L126,TRUE))/(1-2*_xlfn.NORM.DIST(0,$I126/2,$L126,TRUE))*$C126+($J126="Steady Growth")*(AND(BB$4&gt;=$E126,BB$4&lt;=$G126)*((BB$4-$E126+1)/($I126*($I126+1)/2)*$C126))+($J126="custom")*CustomCF!AU126</f>
        <v>0</v>
      </c>
      <c r="BC126" s="19">
        <f>($J126="Bell Curve")*(_xlfn.NORM.DIST(AND(BC$4&gt;=$E126,BC$4&lt;=$G126)*(BC$4-$E126+1),$I126/2,$L126,TRUE)-_xlfn.NORM.DIST(AND(BC$4&gt;=$E126,BC$4&lt;=$G126)*(BB$4-$E126+1),$I126/2,$L126,TRUE))/(1-2*_xlfn.NORM.DIST(0,$I126/2,$L126,TRUE))*$C126+($J126="Steady Growth")*(AND(BC$4&gt;=$E126,BC$4&lt;=$G126)*((BC$4-$E126+1)/($I126*($I126+1)/2)*$C126))+($J126="custom")*CustomCF!AV126</f>
        <v>0</v>
      </c>
      <c r="BD126" s="19">
        <f>($J126="Bell Curve")*(_xlfn.NORM.DIST(AND(BD$4&gt;=$E126,BD$4&lt;=$G126)*(BD$4-$E126+1),$I126/2,$L126,TRUE)-_xlfn.NORM.DIST(AND(BD$4&gt;=$E126,BD$4&lt;=$G126)*(BC$4-$E126+1),$I126/2,$L126,TRUE))/(1-2*_xlfn.NORM.DIST(0,$I126/2,$L126,TRUE))*$C126+($J126="Steady Growth")*(AND(BD$4&gt;=$E126,BD$4&lt;=$G126)*((BD$4-$E126+1)/($I126*($I126+1)/2)*$C126))+($J126="custom")*CustomCF!AW126</f>
        <v>0</v>
      </c>
      <c r="BE126" s="19">
        <f>($J126="Bell Curve")*(_xlfn.NORM.DIST(AND(BE$4&gt;=$E126,BE$4&lt;=$G126)*(BE$4-$E126+1),$I126/2,$L126,TRUE)-_xlfn.NORM.DIST(AND(BE$4&gt;=$E126,BE$4&lt;=$G126)*(BD$4-$E126+1),$I126/2,$L126,TRUE))/(1-2*_xlfn.NORM.DIST(0,$I126/2,$L126,TRUE))*$C126+($J126="Steady Growth")*(AND(BE$4&gt;=$E126,BE$4&lt;=$G126)*((BE$4-$E126+1)/($I126*($I126+1)/2)*$C126))+($J126="custom")*CustomCF!AX126</f>
        <v>0</v>
      </c>
      <c r="BF126" s="19">
        <f>($J126="Bell Curve")*(_xlfn.NORM.DIST(AND(BF$4&gt;=$E126,BF$4&lt;=$G126)*(BF$4-$E126+1),$I126/2,$L126,TRUE)-_xlfn.NORM.DIST(AND(BF$4&gt;=$E126,BF$4&lt;=$G126)*(BE$4-$E126+1),$I126/2,$L126,TRUE))/(1-2*_xlfn.NORM.DIST(0,$I126/2,$L126,TRUE))*$C126+($J126="Steady Growth")*(AND(BF$4&gt;=$E126,BF$4&lt;=$G126)*((BF$4-$E126+1)/($I126*($I126+1)/2)*$C126))+($J126="custom")*CustomCF!AY126</f>
        <v>0</v>
      </c>
      <c r="BG126" s="19">
        <f>($J126="Bell Curve")*(_xlfn.NORM.DIST(AND(BG$4&gt;=$E126,BG$4&lt;=$G126)*(BG$4-$E126+1),$I126/2,$L126,TRUE)-_xlfn.NORM.DIST(AND(BG$4&gt;=$E126,BG$4&lt;=$G126)*(BF$4-$E126+1),$I126/2,$L126,TRUE))/(1-2*_xlfn.NORM.DIST(0,$I126/2,$L126,TRUE))*$C126+($J126="Steady Growth")*(AND(BG$4&gt;=$E126,BG$4&lt;=$G126)*((BG$4-$E126+1)/($I126*($I126+1)/2)*$C126))+($J126="custom")*CustomCF!AZ126</f>
        <v>0</v>
      </c>
      <c r="BH126" s="19">
        <f>($J126="Bell Curve")*(_xlfn.NORM.DIST(AND(BH$4&gt;=$E126,BH$4&lt;=$G126)*(BH$4-$E126+1),$I126/2,$L126,TRUE)-_xlfn.NORM.DIST(AND(BH$4&gt;=$E126,BH$4&lt;=$G126)*(BG$4-$E126+1),$I126/2,$L126,TRUE))/(1-2*_xlfn.NORM.DIST(0,$I126/2,$L126,TRUE))*$C126+($J126="Steady Growth")*(AND(BH$4&gt;=$E126,BH$4&lt;=$G126)*((BH$4-$E126+1)/($I126*($I126+1)/2)*$C126))+($J126="custom")*CustomCF!BA126</f>
        <v>0</v>
      </c>
      <c r="BI126" s="19">
        <f>($J126="Bell Curve")*(_xlfn.NORM.DIST(AND(BI$4&gt;=$E126,BI$4&lt;=$G126)*(BI$4-$E126+1),$I126/2,$L126,TRUE)-_xlfn.NORM.DIST(AND(BI$4&gt;=$E126,BI$4&lt;=$G126)*(BH$4-$E126+1),$I126/2,$L126,TRUE))/(1-2*_xlfn.NORM.DIST(0,$I126/2,$L126,TRUE))*$C126+($J126="Steady Growth")*(AND(BI$4&gt;=$E126,BI$4&lt;=$G126)*((BI$4-$E126+1)/($I126*($I126+1)/2)*$C126))+($J126="custom")*CustomCF!BB126</f>
        <v>0</v>
      </c>
      <c r="BJ126" s="19">
        <f>($J126="Bell Curve")*(_xlfn.NORM.DIST(AND(BJ$4&gt;=$E126,BJ$4&lt;=$G126)*(BJ$4-$E126+1),$I126/2,$L126,TRUE)-_xlfn.NORM.DIST(AND(BJ$4&gt;=$E126,BJ$4&lt;=$G126)*(BI$4-$E126+1),$I126/2,$L126,TRUE))/(1-2*_xlfn.NORM.DIST(0,$I126/2,$L126,TRUE))*$C126+($J126="Steady Growth")*(AND(BJ$4&gt;=$E126,BJ$4&lt;=$G126)*((BJ$4-$E126+1)/($I126*($I126+1)/2)*$C126))+($J126="custom")*CustomCF!BC126</f>
        <v>0</v>
      </c>
      <c r="BK126" s="19">
        <f>($J126="Bell Curve")*(_xlfn.NORM.DIST(AND(BK$4&gt;=$E126,BK$4&lt;=$G126)*(BK$4-$E126+1),$I126/2,$L126,TRUE)-_xlfn.NORM.DIST(AND(BK$4&gt;=$E126,BK$4&lt;=$G126)*(BJ$4-$E126+1),$I126/2,$L126,TRUE))/(1-2*_xlfn.NORM.DIST(0,$I126/2,$L126,TRUE))*$C126+($J126="Steady Growth")*(AND(BK$4&gt;=$E126,BK$4&lt;=$G126)*((BK$4-$E126+1)/($I126*($I126+1)/2)*$C126))+($J126="custom")*CustomCF!BD126</f>
        <v>0</v>
      </c>
      <c r="BL126" s="19">
        <f>($J126="Bell Curve")*(_xlfn.NORM.DIST(AND(BL$4&gt;=$E126,BL$4&lt;=$G126)*(BL$4-$E126+1),$I126/2,$L126,TRUE)-_xlfn.NORM.DIST(AND(BL$4&gt;=$E126,BL$4&lt;=$G126)*(BK$4-$E126+1),$I126/2,$L126,TRUE))/(1-2*_xlfn.NORM.DIST(0,$I126/2,$L126,TRUE))*$C126+($J126="Steady Growth")*(AND(BL$4&gt;=$E126,BL$4&lt;=$G126)*((BL$4-$E126+1)/($I126*($I126+1)/2)*$C126))+($J126="custom")*CustomCF!BE126</f>
        <v>0</v>
      </c>
      <c r="BM126" s="19">
        <f>($J126="Bell Curve")*(_xlfn.NORM.DIST(AND(BM$4&gt;=$E126,BM$4&lt;=$G126)*(BM$4-$E126+1),$I126/2,$L126,TRUE)-_xlfn.NORM.DIST(AND(BM$4&gt;=$E126,BM$4&lt;=$G126)*(BL$4-$E126+1),$I126/2,$L126,TRUE))/(1-2*_xlfn.NORM.DIST(0,$I126/2,$L126,TRUE))*$C126+($J126="Steady Growth")*(AND(BM$4&gt;=$E126,BM$4&lt;=$G126)*((BM$4-$E126+1)/($I126*($I126+1)/2)*$C126))+($J126="custom")*CustomCF!BF126</f>
        <v>0</v>
      </c>
      <c r="BN126" s="19">
        <f>($J126="Bell Curve")*(_xlfn.NORM.DIST(AND(BN$4&gt;=$E126,BN$4&lt;=$G126)*(BN$4-$E126+1),$I126/2,$L126,TRUE)-_xlfn.NORM.DIST(AND(BN$4&gt;=$E126,BN$4&lt;=$G126)*(BM$4-$E126+1),$I126/2,$L126,TRUE))/(1-2*_xlfn.NORM.DIST(0,$I126/2,$L126,TRUE))*$C126+($J126="Steady Growth")*(AND(BN$4&gt;=$E126,BN$4&lt;=$G126)*((BN$4-$E126+1)/($I126*($I126+1)/2)*$C126))+($J126="custom")*CustomCF!BG126</f>
        <v>0</v>
      </c>
      <c r="BO126" s="19">
        <f>($J126="Bell Curve")*(_xlfn.NORM.DIST(AND(BO$4&gt;=$E126,BO$4&lt;=$G126)*(BO$4-$E126+1),$I126/2,$L126,TRUE)-_xlfn.NORM.DIST(AND(BO$4&gt;=$E126,BO$4&lt;=$G126)*(BN$4-$E126+1),$I126/2,$L126,TRUE))/(1-2*_xlfn.NORM.DIST(0,$I126/2,$L126,TRUE))*$C126+($J126="Steady Growth")*(AND(BO$4&gt;=$E126,BO$4&lt;=$G126)*((BO$4-$E126+1)/($I126*($I126+1)/2)*$C126))+($J126="custom")*CustomCF!BH126</f>
        <v>0</v>
      </c>
      <c r="BP126" s="19">
        <f>($J126="Bell Curve")*(_xlfn.NORM.DIST(AND(BP$4&gt;=$E126,BP$4&lt;=$G126)*(BP$4-$E126+1),$I126/2,$L126,TRUE)-_xlfn.NORM.DIST(AND(BP$4&gt;=$E126,BP$4&lt;=$G126)*(BO$4-$E126+1),$I126/2,$L126,TRUE))/(1-2*_xlfn.NORM.DIST(0,$I126/2,$L126,TRUE))*$C126+($J126="Steady Growth")*(AND(BP$4&gt;=$E126,BP$4&lt;=$G126)*((BP$4-$E126+1)/($I126*($I126+1)/2)*$C126))+($J126="custom")*CustomCF!BI126</f>
        <v>0</v>
      </c>
      <c r="BQ126" s="19">
        <f>($J126="Bell Curve")*(_xlfn.NORM.DIST(AND(BQ$4&gt;=$E126,BQ$4&lt;=$G126)*(BQ$4-$E126+1),$I126/2,$L126,TRUE)-_xlfn.NORM.DIST(AND(BQ$4&gt;=$E126,BQ$4&lt;=$G126)*(BP$4-$E126+1),$I126/2,$L126,TRUE))/(1-2*_xlfn.NORM.DIST(0,$I126/2,$L126,TRUE))*$C126+($J126="Steady Growth")*(AND(BQ$4&gt;=$E126,BQ$4&lt;=$G126)*((BQ$4-$E126+1)/($I126*($I126+1)/2)*$C126))+($J126="custom")*CustomCF!BJ126</f>
        <v>0</v>
      </c>
      <c r="BR126" s="19">
        <f>($J126="Bell Curve")*(_xlfn.NORM.DIST(AND(BR$4&gt;=$E126,BR$4&lt;=$G126)*(BR$4-$E126+1),$I126/2,$L126,TRUE)-_xlfn.NORM.DIST(AND(BR$4&gt;=$E126,BR$4&lt;=$G126)*(BQ$4-$E126+1),$I126/2,$L126,TRUE))/(1-2*_xlfn.NORM.DIST(0,$I126/2,$L126,TRUE))*$C126+($J126="Steady Growth")*(AND(BR$4&gt;=$E126,BR$4&lt;=$G126)*((BR$4-$E126+1)/($I126*($I126+1)/2)*$C126))+($J126="custom")*CustomCF!BK126</f>
        <v>0</v>
      </c>
      <c r="BS126" s="19">
        <f>($J126="Bell Curve")*(_xlfn.NORM.DIST(AND(BS$4&gt;=$E126,BS$4&lt;=$G126)*(BS$4-$E126+1),$I126/2,$L126,TRUE)-_xlfn.NORM.DIST(AND(BS$4&gt;=$E126,BS$4&lt;=$G126)*(BR$4-$E126+1),$I126/2,$L126,TRUE))/(1-2*_xlfn.NORM.DIST(0,$I126/2,$L126,TRUE))*$C126+($J126="Steady Growth")*(AND(BS$4&gt;=$E126,BS$4&lt;=$G126)*((BS$4-$E126+1)/($I126*($I126+1)/2)*$C126))+($J126="custom")*CustomCF!BL126</f>
        <v>0</v>
      </c>
      <c r="BT126" s="19">
        <f>($J126="Bell Curve")*(_xlfn.NORM.DIST(AND(BT$4&gt;=$E126,BT$4&lt;=$G126)*(BT$4-$E126+1),$I126/2,$L126,TRUE)-_xlfn.NORM.DIST(AND(BT$4&gt;=$E126,BT$4&lt;=$G126)*(BS$4-$E126+1),$I126/2,$L126,TRUE))/(1-2*_xlfn.NORM.DIST(0,$I126/2,$L126,TRUE))*$C126+($J126="Steady Growth")*(AND(BT$4&gt;=$E126,BT$4&lt;=$G126)*((BT$4-$E126+1)/($I126*($I126+1)/2)*$C126))+($J126="custom")*CustomCF!BM126</f>
        <v>0</v>
      </c>
      <c r="BU126" s="19">
        <f>($J126="Bell Curve")*(_xlfn.NORM.DIST(AND(BU$4&gt;=$E126,BU$4&lt;=$G126)*(BU$4-$E126+1),$I126/2,$L126,TRUE)-_xlfn.NORM.DIST(AND(BU$4&gt;=$E126,BU$4&lt;=$G126)*(BT$4-$E126+1),$I126/2,$L126,TRUE))/(1-2*_xlfn.NORM.DIST(0,$I126/2,$L126,TRUE))*$C126+($J126="Steady Growth")*(AND(BU$4&gt;=$E126,BU$4&lt;=$G126)*((BU$4-$E126+1)/($I126*($I126+1)/2)*$C126))+($J126="custom")*CustomCF!BN126</f>
        <v>0</v>
      </c>
      <c r="BV126" s="19">
        <f>($J126="Bell Curve")*(_xlfn.NORM.DIST(AND(BV$4&gt;=$E126,BV$4&lt;=$G126)*(BV$4-$E126+1),$I126/2,$L126,TRUE)-_xlfn.NORM.DIST(AND(BV$4&gt;=$E126,BV$4&lt;=$G126)*(BU$4-$E126+1),$I126/2,$L126,TRUE))/(1-2*_xlfn.NORM.DIST(0,$I126/2,$L126,TRUE))*$C126+($J126="Steady Growth")*(AND(BV$4&gt;=$E126,BV$4&lt;=$G126)*((BV$4-$E126+1)/($I126*($I126+1)/2)*$C126))+($J126="custom")*CustomCF!BO126</f>
        <v>0</v>
      </c>
      <c r="BW126" s="19">
        <f>($J126="Bell Curve")*(_xlfn.NORM.DIST(AND(BW$4&gt;=$E126,BW$4&lt;=$G126)*(BW$4-$E126+1),$I126/2,$L126,TRUE)-_xlfn.NORM.DIST(AND(BW$4&gt;=$E126,BW$4&lt;=$G126)*(BV$4-$E126+1),$I126/2,$L126,TRUE))/(1-2*_xlfn.NORM.DIST(0,$I126/2,$L126,TRUE))*$C126+($J126="Steady Growth")*(AND(BW$4&gt;=$E126,BW$4&lt;=$G126)*((BW$4-$E126+1)/($I126*($I126+1)/2)*$C126))+($J126="custom")*CustomCF!BP126</f>
        <v>0</v>
      </c>
      <c r="BX126" s="19">
        <f>($J126="Bell Curve")*(_xlfn.NORM.DIST(AND(BX$4&gt;=$E126,BX$4&lt;=$G126)*(BX$4-$E126+1),$I126/2,$L126,TRUE)-_xlfn.NORM.DIST(AND(BX$4&gt;=$E126,BX$4&lt;=$G126)*(BW$4-$E126+1),$I126/2,$L126,TRUE))/(1-2*_xlfn.NORM.DIST(0,$I126/2,$L126,TRUE))*$C126+($J126="Steady Growth")*(AND(BX$4&gt;=$E126,BX$4&lt;=$G126)*((BX$4-$E126+1)/($I126*($I126+1)/2)*$C126))+($J126="custom")*CustomCF!BQ126</f>
        <v>0</v>
      </c>
      <c r="BY126" s="19">
        <f>($J126="Bell Curve")*(_xlfn.NORM.DIST(AND(BY$4&gt;=$E126,BY$4&lt;=$G126)*(BY$4-$E126+1),$I126/2,$L126,TRUE)-_xlfn.NORM.DIST(AND(BY$4&gt;=$E126,BY$4&lt;=$G126)*(BX$4-$E126+1),$I126/2,$L126,TRUE))/(1-2*_xlfn.NORM.DIST(0,$I126/2,$L126,TRUE))*$C126+($J126="Steady Growth")*(AND(BY$4&gt;=$E126,BY$4&lt;=$G126)*((BY$4-$E126+1)/($I126*($I126+1)/2)*$C126))+($J126="custom")*CustomCF!BR126</f>
        <v>0</v>
      </c>
      <c r="BZ126" s="19">
        <f>($J126="Bell Curve")*(_xlfn.NORM.DIST(AND(BZ$4&gt;=$E126,BZ$4&lt;=$G126)*(BZ$4-$E126+1),$I126/2,$L126,TRUE)-_xlfn.NORM.DIST(AND(BZ$4&gt;=$E126,BZ$4&lt;=$G126)*(BY$4-$E126+1),$I126/2,$L126,TRUE))/(1-2*_xlfn.NORM.DIST(0,$I126/2,$L126,TRUE))*$C126+($J126="Steady Growth")*(AND(BZ$4&gt;=$E126,BZ$4&lt;=$G126)*((BZ$4-$E126+1)/($I126*($I126+1)/2)*$C126))+($J126="custom")*CustomCF!BS126</f>
        <v>0</v>
      </c>
      <c r="CA126" s="19">
        <f>($J126="Bell Curve")*(_xlfn.NORM.DIST(AND(CA$4&gt;=$E126,CA$4&lt;=$G126)*(CA$4-$E126+1),$I126/2,$L126,TRUE)-_xlfn.NORM.DIST(AND(CA$4&gt;=$E126,CA$4&lt;=$G126)*(BZ$4-$E126+1),$I126/2,$L126,TRUE))/(1-2*_xlfn.NORM.DIST(0,$I126/2,$L126,TRUE))*$C126+($J126="Steady Growth")*(AND(CA$4&gt;=$E126,CA$4&lt;=$G126)*((CA$4-$E126+1)/($I126*($I126+1)/2)*$C126))+($J126="custom")*CustomCF!BT126</f>
        <v>0</v>
      </c>
      <c r="CB126" s="19">
        <f>($J126="Bell Curve")*(_xlfn.NORM.DIST(AND(CB$4&gt;=$E126,CB$4&lt;=$G126)*(CB$4-$E126+1),$I126/2,$L126,TRUE)-_xlfn.NORM.DIST(AND(CB$4&gt;=$E126,CB$4&lt;=$G126)*(CA$4-$E126+1),$I126/2,$L126,TRUE))/(1-2*_xlfn.NORM.DIST(0,$I126/2,$L126,TRUE))*$C126+($J126="Steady Growth")*(AND(CB$4&gt;=$E126,CB$4&lt;=$G126)*((CB$4-$E126+1)/($I126*($I126+1)/2)*$C126))+($J126="custom")*CustomCF!BU126</f>
        <v>0</v>
      </c>
      <c r="CC126" s="19">
        <f>($J126="Bell Curve")*(_xlfn.NORM.DIST(AND(CC$4&gt;=$E126,CC$4&lt;=$G126)*(CC$4-$E126+1),$I126/2,$L126,TRUE)-_xlfn.NORM.DIST(AND(CC$4&gt;=$E126,CC$4&lt;=$G126)*(CB$4-$E126+1),$I126/2,$L126,TRUE))/(1-2*_xlfn.NORM.DIST(0,$I126/2,$L126,TRUE))*$C126+($J126="Steady Growth")*(AND(CC$4&gt;=$E126,CC$4&lt;=$G126)*((CC$4-$E126+1)/($I126*($I126+1)/2)*$C126))+($J126="custom")*CustomCF!BV126</f>
        <v>0</v>
      </c>
      <c r="CD126" s="19">
        <f>($J126="Bell Curve")*(_xlfn.NORM.DIST(AND(CD$4&gt;=$E126,CD$4&lt;=$G126)*(CD$4-$E126+1),$I126/2,$L126,TRUE)-_xlfn.NORM.DIST(AND(CD$4&gt;=$E126,CD$4&lt;=$G126)*(CC$4-$E126+1),$I126/2,$L126,TRUE))/(1-2*_xlfn.NORM.DIST(0,$I126/2,$L126,TRUE))*$C126+($J126="Steady Growth")*(AND(CD$4&gt;=$E126,CD$4&lt;=$G126)*((CD$4-$E126+1)/($I126*($I126+1)/2)*$C126))+($J126="custom")*CustomCF!BW126</f>
        <v>0</v>
      </c>
      <c r="CE126" s="19">
        <f>($J126="Bell Curve")*(_xlfn.NORM.DIST(AND(CE$4&gt;=$E126,CE$4&lt;=$G126)*(CE$4-$E126+1),$I126/2,$L126,TRUE)-_xlfn.NORM.DIST(AND(CE$4&gt;=$E126,CE$4&lt;=$G126)*(CD$4-$E126+1),$I126/2,$L126,TRUE))/(1-2*_xlfn.NORM.DIST(0,$I126/2,$L126,TRUE))*$C126+($J126="Steady Growth")*(AND(CE$4&gt;=$E126,CE$4&lt;=$G126)*((CE$4-$E126+1)/($I126*($I126+1)/2)*$C126))+($J126="custom")*CustomCF!BX126</f>
        <v>0</v>
      </c>
      <c r="CF126" s="19">
        <f>($J126="Bell Curve")*(_xlfn.NORM.DIST(AND(CF$4&gt;=$E126,CF$4&lt;=$G126)*(CF$4-$E126+1),$I126/2,$L126,TRUE)-_xlfn.NORM.DIST(AND(CF$4&gt;=$E126,CF$4&lt;=$G126)*(CE$4-$E126+1),$I126/2,$L126,TRUE))/(1-2*_xlfn.NORM.DIST(0,$I126/2,$L126,TRUE))*$C126+($J126="Steady Growth")*(AND(CF$4&gt;=$E126,CF$4&lt;=$G126)*((CF$4-$E126+1)/($I126*($I126+1)/2)*$C126))+($J126="custom")*CustomCF!BY126</f>
        <v>0</v>
      </c>
      <c r="CG126" s="19">
        <f>($J126="Bell Curve")*(_xlfn.NORM.DIST(AND(CG$4&gt;=$E126,CG$4&lt;=$G126)*(CG$4-$E126+1),$I126/2,$L126,TRUE)-_xlfn.NORM.DIST(AND(CG$4&gt;=$E126,CG$4&lt;=$G126)*(CF$4-$E126+1),$I126/2,$L126,TRUE))/(1-2*_xlfn.NORM.DIST(0,$I126/2,$L126,TRUE))*$C126+($J126="Steady Growth")*(AND(CG$4&gt;=$E126,CG$4&lt;=$G126)*((CG$4-$E126+1)/($I126*($I126+1)/2)*$C126))+($J126="custom")*CustomCF!BZ126</f>
        <v>0</v>
      </c>
      <c r="CH126" s="19">
        <f>($J126="Bell Curve")*(_xlfn.NORM.DIST(AND(CH$4&gt;=$E126,CH$4&lt;=$G126)*(CH$4-$E126+1),$I126/2,$L126,TRUE)-_xlfn.NORM.DIST(AND(CH$4&gt;=$E126,CH$4&lt;=$G126)*(CG$4-$E126+1),$I126/2,$L126,TRUE))/(1-2*_xlfn.NORM.DIST(0,$I126/2,$L126,TRUE))*$C126+($J126="Steady Growth")*(AND(CH$4&gt;=$E126,CH$4&lt;=$G126)*((CH$4-$E126+1)/($I126*($I126+1)/2)*$C126))+($J126="custom")*CustomCF!CA126</f>
        <v>0</v>
      </c>
      <c r="CI126" s="19">
        <f>($J126="Bell Curve")*(_xlfn.NORM.DIST(AND(CI$4&gt;=$E126,CI$4&lt;=$G126)*(CI$4-$E126+1),$I126/2,$L126,TRUE)-_xlfn.NORM.DIST(AND(CI$4&gt;=$E126,CI$4&lt;=$G126)*(CH$4-$E126+1),$I126/2,$L126,TRUE))/(1-2*_xlfn.NORM.DIST(0,$I126/2,$L126,TRUE))*$C126+($J126="Steady Growth")*(AND(CI$4&gt;=$E126,CI$4&lt;=$G126)*((CI$4-$E126+1)/($I126*($I126+1)/2)*$C126))+($J126="custom")*CustomCF!CB126</f>
        <v>0</v>
      </c>
      <c r="CJ126" s="19">
        <f>($J126="Bell Curve")*(_xlfn.NORM.DIST(AND(CJ$4&gt;=$E126,CJ$4&lt;=$G126)*(CJ$4-$E126+1),$I126/2,$L126,TRUE)-_xlfn.NORM.DIST(AND(CJ$4&gt;=$E126,CJ$4&lt;=$G126)*(CI$4-$E126+1),$I126/2,$L126,TRUE))/(1-2*_xlfn.NORM.DIST(0,$I126/2,$L126,TRUE))*$C126+($J126="Steady Growth")*(AND(CJ$4&gt;=$E126,CJ$4&lt;=$G126)*((CJ$4-$E126+1)/($I126*($I126+1)/2)*$C126))+($J126="custom")*CustomCF!CC126</f>
        <v>0</v>
      </c>
      <c r="CK126" s="19">
        <f>($J126="Bell Curve")*(_xlfn.NORM.DIST(AND(CK$4&gt;=$E126,CK$4&lt;=$G126)*(CK$4-$E126+1),$I126/2,$L126,TRUE)-_xlfn.NORM.DIST(AND(CK$4&gt;=$E126,CK$4&lt;=$G126)*(CJ$4-$E126+1),$I126/2,$L126,TRUE))/(1-2*_xlfn.NORM.DIST(0,$I126/2,$L126,TRUE))*$C126+($J126="Steady Growth")*(AND(CK$4&gt;=$E126,CK$4&lt;=$G126)*((CK$4-$E126+1)/($I126*($I126+1)/2)*$C126))+($J126="custom")*CustomCF!CD126</f>
        <v>0</v>
      </c>
      <c r="CL126" s="19">
        <f>($J126="Bell Curve")*(_xlfn.NORM.DIST(AND(CL$4&gt;=$E126,CL$4&lt;=$G126)*(CL$4-$E126+1),$I126/2,$L126,TRUE)-_xlfn.NORM.DIST(AND(CL$4&gt;=$E126,CL$4&lt;=$G126)*(CK$4-$E126+1),$I126/2,$L126,TRUE))/(1-2*_xlfn.NORM.DIST(0,$I126/2,$L126,TRUE))*$C126+($J126="Steady Growth")*(AND(CL$4&gt;=$E126,CL$4&lt;=$G126)*((CL$4-$E126+1)/($I126*($I126+1)/2)*$C126))+($J126="custom")*CustomCF!CE126</f>
        <v>0</v>
      </c>
      <c r="CM126" s="19">
        <f>($J126="Bell Curve")*(_xlfn.NORM.DIST(AND(CM$4&gt;=$E126,CM$4&lt;=$G126)*(CM$4-$E126+1),$I126/2,$L126,TRUE)-_xlfn.NORM.DIST(AND(CM$4&gt;=$E126,CM$4&lt;=$G126)*(CL$4-$E126+1),$I126/2,$L126,TRUE))/(1-2*_xlfn.NORM.DIST(0,$I126/2,$L126,TRUE))*$C126+($J126="Steady Growth")*(AND(CM$4&gt;=$E126,CM$4&lt;=$G126)*((CM$4-$E126+1)/($I126*($I126+1)/2)*$C126))+($J126="custom")*CustomCF!CF126</f>
        <v>0</v>
      </c>
      <c r="CN126" s="19">
        <f>($J126="Bell Curve")*(_xlfn.NORM.DIST(AND(CN$4&gt;=$E126,CN$4&lt;=$G126)*(CN$4-$E126+1),$I126/2,$L126,TRUE)-_xlfn.NORM.DIST(AND(CN$4&gt;=$E126,CN$4&lt;=$G126)*(CM$4-$E126+1),$I126/2,$L126,TRUE))/(1-2*_xlfn.NORM.DIST(0,$I126/2,$L126,TRUE))*$C126+($J126="Steady Growth")*(AND(CN$4&gt;=$E126,CN$4&lt;=$G126)*((CN$4-$E126+1)/($I126*($I126+1)/2)*$C126))+($J126="custom")*CustomCF!CG126</f>
        <v>0</v>
      </c>
      <c r="CO126" s="19">
        <f>($J126="Bell Curve")*(_xlfn.NORM.DIST(AND(CO$4&gt;=$E126,CO$4&lt;=$G126)*(CO$4-$E126+1),$I126/2,$L126,TRUE)-_xlfn.NORM.DIST(AND(CO$4&gt;=$E126,CO$4&lt;=$G126)*(CN$4-$E126+1),$I126/2,$L126,TRUE))/(1-2*_xlfn.NORM.DIST(0,$I126/2,$L126,TRUE))*$C126+($J126="Steady Growth")*(AND(CO$4&gt;=$E126,CO$4&lt;=$G126)*((CO$4-$E126+1)/($I126*($I126+1)/2)*$C126))+($J126="custom")*CustomCF!CH126</f>
        <v>0</v>
      </c>
      <c r="CP126" s="19">
        <f>($J126="Bell Curve")*(_xlfn.NORM.DIST(AND(CP$4&gt;=$E126,CP$4&lt;=$G126)*(CP$4-$E126+1),$I126/2,$L126,TRUE)-_xlfn.NORM.DIST(AND(CP$4&gt;=$E126,CP$4&lt;=$G126)*(CO$4-$E126+1),$I126/2,$L126,TRUE))/(1-2*_xlfn.NORM.DIST(0,$I126/2,$L126,TRUE))*$C126+($J126="Steady Growth")*(AND(CP$4&gt;=$E126,CP$4&lt;=$G126)*((CP$4-$E126+1)/($I126*($I126+1)/2)*$C126))+($J126="custom")*CustomCF!CI126</f>
        <v>0</v>
      </c>
      <c r="CQ126" s="19">
        <f>($J126="Bell Curve")*(_xlfn.NORM.DIST(AND(CQ$4&gt;=$E126,CQ$4&lt;=$G126)*(CQ$4-$E126+1),$I126/2,$L126,TRUE)-_xlfn.NORM.DIST(AND(CQ$4&gt;=$E126,CQ$4&lt;=$G126)*(CP$4-$E126+1),$I126/2,$L126,TRUE))/(1-2*_xlfn.NORM.DIST(0,$I126/2,$L126,TRUE))*$C126+($J126="Steady Growth")*(AND(CQ$4&gt;=$E126,CQ$4&lt;=$G126)*((CQ$4-$E126+1)/($I126*($I126+1)/2)*$C126))+($J126="custom")*CustomCF!CJ126</f>
        <v>0</v>
      </c>
      <c r="CR126" s="19">
        <f>($J126="Bell Curve")*(_xlfn.NORM.DIST(AND(CR$4&gt;=$E126,CR$4&lt;=$G126)*(CR$4-$E126+1),$I126/2,$L126,TRUE)-_xlfn.NORM.DIST(AND(CR$4&gt;=$E126,CR$4&lt;=$G126)*(CQ$4-$E126+1),$I126/2,$L126,TRUE))/(1-2*_xlfn.NORM.DIST(0,$I126/2,$L126,TRUE))*$C126+($J126="Steady Growth")*(AND(CR$4&gt;=$E126,CR$4&lt;=$G126)*((CR$4-$E126+1)/($I126*($I126+1)/2)*$C126))+($J126="custom")*CustomCF!CK126</f>
        <v>0</v>
      </c>
      <c r="CS126" s="19">
        <f>($J126="Bell Curve")*(_xlfn.NORM.DIST(AND(CS$4&gt;=$E126,CS$4&lt;=$G126)*(CS$4-$E126+1),$I126/2,$L126,TRUE)-_xlfn.NORM.DIST(AND(CS$4&gt;=$E126,CS$4&lt;=$G126)*(CR$4-$E126+1),$I126/2,$L126,TRUE))/(1-2*_xlfn.NORM.DIST(0,$I126/2,$L126,TRUE))*$C126+($J126="Steady Growth")*(AND(CS$4&gt;=$E126,CS$4&lt;=$G126)*((CS$4-$E126+1)/($I126*($I126+1)/2)*$C126))+($J126="custom")*CustomCF!CL126</f>
        <v>0</v>
      </c>
      <c r="CT126" s="19">
        <f>($J126="Bell Curve")*(_xlfn.NORM.DIST(AND(CT$4&gt;=$E126,CT$4&lt;=$G126)*(CT$4-$E126+1),$I126/2,$L126,TRUE)-_xlfn.NORM.DIST(AND(CT$4&gt;=$E126,CT$4&lt;=$G126)*(CS$4-$E126+1),$I126/2,$L126,TRUE))/(1-2*_xlfn.NORM.DIST(0,$I126/2,$L126,TRUE))*$C126+($J126="Steady Growth")*(AND(CT$4&gt;=$E126,CT$4&lt;=$G126)*((CT$4-$E126+1)/($I126*($I126+1)/2)*$C126))+($J126="custom")*CustomCF!CM126</f>
        <v>0</v>
      </c>
      <c r="CU126" s="19">
        <f>($J126="Bell Curve")*(_xlfn.NORM.DIST(AND(CU$4&gt;=$E126,CU$4&lt;=$G126)*(CU$4-$E126+1),$I126/2,$L126,TRUE)-_xlfn.NORM.DIST(AND(CU$4&gt;=$E126,CU$4&lt;=$G126)*(CT$4-$E126+1),$I126/2,$L126,TRUE))/(1-2*_xlfn.NORM.DIST(0,$I126/2,$L126,TRUE))*$C126+($J126="Steady Growth")*(AND(CU$4&gt;=$E126,CU$4&lt;=$G126)*((CU$4-$E126+1)/($I126*($I126+1)/2)*$C126))+($J126="custom")*CustomCF!CN126</f>
        <v>0</v>
      </c>
      <c r="CV126" s="19">
        <f>($J126="Bell Curve")*(_xlfn.NORM.DIST(AND(CV$4&gt;=$E126,CV$4&lt;=$G126)*(CV$4-$E126+1),$I126/2,$L126,TRUE)-_xlfn.NORM.DIST(AND(CV$4&gt;=$E126,CV$4&lt;=$G126)*(CU$4-$E126+1),$I126/2,$L126,TRUE))/(1-2*_xlfn.NORM.DIST(0,$I126/2,$L126,TRUE))*$C126+($J126="Steady Growth")*(AND(CV$4&gt;=$E126,CV$4&lt;=$G126)*((CV$4-$E126+1)/($I126*($I126+1)/2)*$C126))+($J126="custom")*CustomCF!CO126</f>
        <v>0</v>
      </c>
      <c r="CW126" s="19">
        <f>($J126="Bell Curve")*(_xlfn.NORM.DIST(AND(CW$4&gt;=$E126,CW$4&lt;=$G126)*(CW$4-$E126+1),$I126/2,$L126,TRUE)-_xlfn.NORM.DIST(AND(CW$4&gt;=$E126,CW$4&lt;=$G126)*(CV$4-$E126+1),$I126/2,$L126,TRUE))/(1-2*_xlfn.NORM.DIST(0,$I126/2,$L126,TRUE))*$C126+($J126="Steady Growth")*(AND(CW$4&gt;=$E126,CW$4&lt;=$G126)*((CW$4-$E126+1)/($I126*($I126+1)/2)*$C126))+($J126="custom")*CustomCF!CP126</f>
        <v>0</v>
      </c>
      <c r="CX126" s="19">
        <f>($J126="Bell Curve")*(_xlfn.NORM.DIST(AND(CX$4&gt;=$E126,CX$4&lt;=$G126)*(CX$4-$E126+1),$I126/2,$L126,TRUE)-_xlfn.NORM.DIST(AND(CX$4&gt;=$E126,CX$4&lt;=$G126)*(CW$4-$E126+1),$I126/2,$L126,TRUE))/(1-2*_xlfn.NORM.DIST(0,$I126/2,$L126,TRUE))*$C126+($J126="Steady Growth")*(AND(CX$4&gt;=$E126,CX$4&lt;=$G126)*((CX$4-$E126+1)/($I126*($I126+1)/2)*$C126))+($J126="custom")*CustomCF!CQ126</f>
        <v>0</v>
      </c>
      <c r="CY126" s="19">
        <f>($J126="Bell Curve")*(_xlfn.NORM.DIST(AND(CY$4&gt;=$E126,CY$4&lt;=$G126)*(CY$4-$E126+1),$I126/2,$L126,TRUE)-_xlfn.NORM.DIST(AND(CY$4&gt;=$E126,CY$4&lt;=$G126)*(CX$4-$E126+1),$I126/2,$L126,TRUE))/(1-2*_xlfn.NORM.DIST(0,$I126/2,$L126,TRUE))*$C126+($J126="Steady Growth")*(AND(CY$4&gt;=$E126,CY$4&lt;=$G126)*((CY$4-$E126+1)/($I126*($I126+1)/2)*$C126))+($J126="custom")*CustomCF!CR126</f>
        <v>0</v>
      </c>
      <c r="CZ126" s="19">
        <f>($J126="Bell Curve")*(_xlfn.NORM.DIST(AND(CZ$4&gt;=$E126,CZ$4&lt;=$G126)*(CZ$4-$E126+1),$I126/2,$L126,TRUE)-_xlfn.NORM.DIST(AND(CZ$4&gt;=$E126,CZ$4&lt;=$G126)*(CY$4-$E126+1),$I126/2,$L126,TRUE))/(1-2*_xlfn.NORM.DIST(0,$I126/2,$L126,TRUE))*$C126+($J126="Steady Growth")*(AND(CZ$4&gt;=$E126,CZ$4&lt;=$G126)*((CZ$4-$E126+1)/($I126*($I126+1)/2)*$C126))+($J126="custom")*CustomCF!CS126</f>
        <v>0</v>
      </c>
      <c r="DA126" s="19">
        <f>($J126="Bell Curve")*(_xlfn.NORM.DIST(AND(DA$4&gt;=$E126,DA$4&lt;=$G126)*(DA$4-$E126+1),$I126/2,$L126,TRUE)-_xlfn.NORM.DIST(AND(DA$4&gt;=$E126,DA$4&lt;=$G126)*(CZ$4-$E126+1),$I126/2,$L126,TRUE))/(1-2*_xlfn.NORM.DIST(0,$I126/2,$L126,TRUE))*$C126+($J126="Steady Growth")*(AND(DA$4&gt;=$E126,DA$4&lt;=$G126)*((DA$4-$E126+1)/($I126*($I126+1)/2)*$C126))+($J126="custom")*CustomCF!CT126</f>
        <v>0</v>
      </c>
      <c r="DB126" s="19">
        <f>($J126="Bell Curve")*(_xlfn.NORM.DIST(AND(DB$4&gt;=$E126,DB$4&lt;=$G126)*(DB$4-$E126+1),$I126/2,$L126,TRUE)-_xlfn.NORM.DIST(AND(DB$4&gt;=$E126,DB$4&lt;=$G126)*(DA$4-$E126+1),$I126/2,$L126,TRUE))/(1-2*_xlfn.NORM.DIST(0,$I126/2,$L126,TRUE))*$C126+($J126="Steady Growth")*(AND(DB$4&gt;=$E126,DB$4&lt;=$G126)*((DB$4-$E126+1)/($I126*($I126+1)/2)*$C126))+($J126="custom")*CustomCF!CU126</f>
        <v>0</v>
      </c>
      <c r="DC126" s="19">
        <f>($J126="Bell Curve")*(_xlfn.NORM.DIST(AND(DC$4&gt;=$E126,DC$4&lt;=$G126)*(DC$4-$E126+1),$I126/2,$L126,TRUE)-_xlfn.NORM.DIST(AND(DC$4&gt;=$E126,DC$4&lt;=$G126)*(DB$4-$E126+1),$I126/2,$L126,TRUE))/(1-2*_xlfn.NORM.DIST(0,$I126/2,$L126,TRUE))*$C126+($J126="Steady Growth")*(AND(DC$4&gt;=$E126,DC$4&lt;=$G126)*((DC$4-$E126+1)/($I126*($I126+1)/2)*$C126))+($J126="custom")*CustomCF!CV126</f>
        <v>0</v>
      </c>
      <c r="DD126" s="19">
        <f>($J126="Bell Curve")*(_xlfn.NORM.DIST(AND(DD$4&gt;=$E126,DD$4&lt;=$G126)*(DD$4-$E126+1),$I126/2,$L126,TRUE)-_xlfn.NORM.DIST(AND(DD$4&gt;=$E126,DD$4&lt;=$G126)*(DC$4-$E126+1),$I126/2,$L126,TRUE))/(1-2*_xlfn.NORM.DIST(0,$I126/2,$L126,TRUE))*$C126+($J126="Steady Growth")*(AND(DD$4&gt;=$E126,DD$4&lt;=$G126)*((DD$4-$E126+1)/($I126*($I126+1)/2)*$C126))+($J126="custom")*CustomCF!CW126</f>
        <v>0</v>
      </c>
      <c r="DE126" s="19">
        <f>($J126="Bell Curve")*(_xlfn.NORM.DIST(AND(DE$4&gt;=$E126,DE$4&lt;=$G126)*(DE$4-$E126+1),$I126/2,$L126,TRUE)-_xlfn.NORM.DIST(AND(DE$4&gt;=$E126,DE$4&lt;=$G126)*(DD$4-$E126+1),$I126/2,$L126,TRUE))/(1-2*_xlfn.NORM.DIST(0,$I126/2,$L126,TRUE))*$C126+($J126="Steady Growth")*(AND(DE$4&gt;=$E126,DE$4&lt;=$G126)*((DE$4-$E126+1)/($I126*($I126+1)/2)*$C126))+($J126="custom")*CustomCF!CX126</f>
        <v>0</v>
      </c>
      <c r="DF126" s="19">
        <f>($J126="Bell Curve")*(_xlfn.NORM.DIST(AND(DF$4&gt;=$E126,DF$4&lt;=$G126)*(DF$4-$E126+1),$I126/2,$L126,TRUE)-_xlfn.NORM.DIST(AND(DF$4&gt;=$E126,DF$4&lt;=$G126)*(DE$4-$E126+1),$I126/2,$L126,TRUE))/(1-2*_xlfn.NORM.DIST(0,$I126/2,$L126,TRUE))*$C126+($J126="Steady Growth")*(AND(DF$4&gt;=$E126,DF$4&lt;=$G126)*((DF$4-$E126+1)/($I126*($I126+1)/2)*$C126))+($J126="custom")*CustomCF!CY126</f>
        <v>0</v>
      </c>
      <c r="DG126" s="19">
        <f>($J126="Bell Curve")*(_xlfn.NORM.DIST(AND(DG$4&gt;=$E126,DG$4&lt;=$G126)*(DG$4-$E126+1),$I126/2,$L126,TRUE)-_xlfn.NORM.DIST(AND(DG$4&gt;=$E126,DG$4&lt;=$G126)*(DF$4-$E126+1),$I126/2,$L126,TRUE))/(1-2*_xlfn.NORM.DIST(0,$I126/2,$L126,TRUE))*$C126+($J126="Steady Growth")*(AND(DG$4&gt;=$E126,DG$4&lt;=$G126)*((DG$4-$E126+1)/($I126*($I126+1)/2)*$C126))+($J126="custom")*CustomCF!CZ126</f>
        <v>0</v>
      </c>
      <c r="DH126" s="19">
        <f>($J126="Bell Curve")*(_xlfn.NORM.DIST(AND(DH$4&gt;=$E126,DH$4&lt;=$G126)*(DH$4-$E126+1),$I126/2,$L126,TRUE)-_xlfn.NORM.DIST(AND(DH$4&gt;=$E126,DH$4&lt;=$G126)*(DG$4-$E126+1),$I126/2,$L126,TRUE))/(1-2*_xlfn.NORM.DIST(0,$I126/2,$L126,TRUE))*$C126+($J126="Steady Growth")*(AND(DH$4&gt;=$E126,DH$4&lt;=$G126)*((DH$4-$E126+1)/($I126*($I126+1)/2)*$C126))+($J126="custom")*CustomCF!DA126</f>
        <v>0</v>
      </c>
      <c r="DI126" s="19">
        <f>($J126="Bell Curve")*(_xlfn.NORM.DIST(AND(DI$4&gt;=$E126,DI$4&lt;=$G126)*(DI$4-$E126+1),$I126/2,$L126,TRUE)-_xlfn.NORM.DIST(AND(DI$4&gt;=$E126,DI$4&lt;=$G126)*(DH$4-$E126+1),$I126/2,$L126,TRUE))/(1-2*_xlfn.NORM.DIST(0,$I126/2,$L126,TRUE))*$C126+($J126="Steady Growth")*(AND(DI$4&gt;=$E126,DI$4&lt;=$G126)*((DI$4-$E126+1)/($I126*($I126+1)/2)*$C126))+($J126="custom")*CustomCF!DB126</f>
        <v>0</v>
      </c>
      <c r="DJ126" s="19">
        <f>($J126="Bell Curve")*(_xlfn.NORM.DIST(AND(DJ$4&gt;=$E126,DJ$4&lt;=$G126)*(DJ$4-$E126+1),$I126/2,$L126,TRUE)-_xlfn.NORM.DIST(AND(DJ$4&gt;=$E126,DJ$4&lt;=$G126)*(DI$4-$E126+1),$I126/2,$L126,TRUE))/(1-2*_xlfn.NORM.DIST(0,$I126/2,$L126,TRUE))*$C126+($J126="Steady Growth")*(AND(DJ$4&gt;=$E126,DJ$4&lt;=$G126)*((DJ$4-$E126+1)/($I126*($I126+1)/2)*$C126))+($J126="custom")*CustomCF!DC126</f>
        <v>0</v>
      </c>
      <c r="DK126" s="19">
        <f>($J126="Bell Curve")*(_xlfn.NORM.DIST(AND(DK$4&gt;=$E126,DK$4&lt;=$G126)*(DK$4-$E126+1),$I126/2,$L126,TRUE)-_xlfn.NORM.DIST(AND(DK$4&gt;=$E126,DK$4&lt;=$G126)*(DJ$4-$E126+1),$I126/2,$L126,TRUE))/(1-2*_xlfn.NORM.DIST(0,$I126/2,$L126,TRUE))*$C126+($J126="Steady Growth")*(AND(DK$4&gt;=$E126,DK$4&lt;=$G126)*((DK$4-$E126+1)/($I126*($I126+1)/2)*$C126))+($J126="custom")*CustomCF!DD126</f>
        <v>0</v>
      </c>
      <c r="DL126" s="19">
        <f>($J126="Bell Curve")*(_xlfn.NORM.DIST(AND(DL$4&gt;=$E126,DL$4&lt;=$G126)*(DL$4-$E126+1),$I126/2,$L126,TRUE)-_xlfn.NORM.DIST(AND(DL$4&gt;=$E126,DL$4&lt;=$G126)*(DK$4-$E126+1),$I126/2,$L126,TRUE))/(1-2*_xlfn.NORM.DIST(0,$I126/2,$L126,TRUE))*$C126+($J126="Steady Growth")*(AND(DL$4&gt;=$E126,DL$4&lt;=$G126)*((DL$4-$E126+1)/($I126*($I126+1)/2)*$C126))+($J126="custom")*CustomCF!DE126</f>
        <v>0</v>
      </c>
      <c r="DM126" s="19">
        <f>($J126="Bell Curve")*(_xlfn.NORM.DIST(AND(DM$4&gt;=$E126,DM$4&lt;=$G126)*(DM$4-$E126+1),$I126/2,$L126,TRUE)-_xlfn.NORM.DIST(AND(DM$4&gt;=$E126,DM$4&lt;=$G126)*(DL$4-$E126+1),$I126/2,$L126,TRUE))/(1-2*_xlfn.NORM.DIST(0,$I126/2,$L126,TRUE))*$C126+($J126="Steady Growth")*(AND(DM$4&gt;=$E126,DM$4&lt;=$G126)*((DM$4-$E126+1)/($I126*($I126+1)/2)*$C126))+($J126="custom")*CustomCF!DF126</f>
        <v>0</v>
      </c>
      <c r="DN126" s="19">
        <f>($J126="Bell Curve")*(_xlfn.NORM.DIST(AND(DN$4&gt;=$E126,DN$4&lt;=$G126)*(DN$4-$E126+1),$I126/2,$L126,TRUE)-_xlfn.NORM.DIST(AND(DN$4&gt;=$E126,DN$4&lt;=$G126)*(DM$4-$E126+1),$I126/2,$L126,TRUE))/(1-2*_xlfn.NORM.DIST(0,$I126/2,$L126,TRUE))*$C126+($J126="Steady Growth")*(AND(DN$4&gt;=$E126,DN$4&lt;=$G126)*((DN$4-$E126+1)/($I126*($I126+1)/2)*$C126))+($J126="custom")*CustomCF!DG126</f>
        <v>0</v>
      </c>
      <c r="DO126" s="19">
        <f>($J126="Bell Curve")*(_xlfn.NORM.DIST(AND(DO$4&gt;=$E126,DO$4&lt;=$G126)*(DO$4-$E126+1),$I126/2,$L126,TRUE)-_xlfn.NORM.DIST(AND(DO$4&gt;=$E126,DO$4&lt;=$G126)*(DN$4-$E126+1),$I126/2,$L126,TRUE))/(1-2*_xlfn.NORM.DIST(0,$I126/2,$L126,TRUE))*$C126+($J126="Steady Growth")*(AND(DO$4&gt;=$E126,DO$4&lt;=$G126)*((DO$4-$E126+1)/($I126*($I126+1)/2)*$C126))+($J126="custom")*CustomCF!DH126</f>
        <v>0</v>
      </c>
      <c r="DP126" s="19">
        <f>($J126="Bell Curve")*(_xlfn.NORM.DIST(AND(DP$4&gt;=$E126,DP$4&lt;=$G126)*(DP$4-$E126+1),$I126/2,$L126,TRUE)-_xlfn.NORM.DIST(AND(DP$4&gt;=$E126,DP$4&lt;=$G126)*(DO$4-$E126+1),$I126/2,$L126,TRUE))/(1-2*_xlfn.NORM.DIST(0,$I126/2,$L126,TRUE))*$C126+($J126="Steady Growth")*(AND(DP$4&gt;=$E126,DP$4&lt;=$G126)*((DP$4-$E126+1)/($I126*($I126+1)/2)*$C126))+($J126="custom")*CustomCF!DI126</f>
        <v>0</v>
      </c>
      <c r="DQ126" s="19">
        <f>($J126="Bell Curve")*(_xlfn.NORM.DIST(AND(DQ$4&gt;=$E126,DQ$4&lt;=$G126)*(DQ$4-$E126+1),$I126/2,$L126,TRUE)-_xlfn.NORM.DIST(AND(DQ$4&gt;=$E126,DQ$4&lt;=$G126)*(DP$4-$E126+1),$I126/2,$L126,TRUE))/(1-2*_xlfn.NORM.DIST(0,$I126/2,$L126,TRUE))*$C126+($J126="Steady Growth")*(AND(DQ$4&gt;=$E126,DQ$4&lt;=$G126)*((DQ$4-$E126+1)/($I126*($I126+1)/2)*$C126))+($J126="custom")*CustomCF!DJ126</f>
        <v>0</v>
      </c>
      <c r="DR126" s="19">
        <f>($J126="Bell Curve")*(_xlfn.NORM.DIST(AND(DR$4&gt;=$E126,DR$4&lt;=$G126)*(DR$4-$E126+1),$I126/2,$L126,TRUE)-_xlfn.NORM.DIST(AND(DR$4&gt;=$E126,DR$4&lt;=$G126)*(DQ$4-$E126+1),$I126/2,$L126,TRUE))/(1-2*_xlfn.NORM.DIST(0,$I126/2,$L126,TRUE))*$C126+($J126="Steady Growth")*(AND(DR$4&gt;=$E126,DR$4&lt;=$G126)*((DR$4-$E126+1)/($I126*($I126+1)/2)*$C126))+($J126="custom")*CustomCF!DK126</f>
        <v>0</v>
      </c>
      <c r="DS126" s="19">
        <f>($J126="Bell Curve")*(_xlfn.NORM.DIST(AND(DS$4&gt;=$E126,DS$4&lt;=$G126)*(DS$4-$E126+1),$I126/2,$L126,TRUE)-_xlfn.NORM.DIST(AND(DS$4&gt;=$E126,DS$4&lt;=$G126)*(DR$4-$E126+1),$I126/2,$L126,TRUE))/(1-2*_xlfn.NORM.DIST(0,$I126/2,$L126,TRUE))*$C126+($J126="Steady Growth")*(AND(DS$4&gt;=$E126,DS$4&lt;=$G126)*((DS$4-$E126+1)/($I126*($I126+1)/2)*$C126))+($J126="custom")*CustomCF!DL126</f>
        <v>0</v>
      </c>
      <c r="DT126" s="19">
        <f>($J126="Bell Curve")*(_xlfn.NORM.DIST(AND(DT$4&gt;=$E126,DT$4&lt;=$G126)*(DT$4-$E126+1),$I126/2,$L126,TRUE)-_xlfn.NORM.DIST(AND(DT$4&gt;=$E126,DT$4&lt;=$G126)*(DS$4-$E126+1),$I126/2,$L126,TRUE))/(1-2*_xlfn.NORM.DIST(0,$I126/2,$L126,TRUE))*$C126+($J126="Steady Growth")*(AND(DT$4&gt;=$E126,DT$4&lt;=$G126)*((DT$4-$E126+1)/($I126*($I126+1)/2)*$C126))+($J126="custom")*CustomCF!DM126</f>
        <v>0</v>
      </c>
      <c r="DU126" s="19">
        <f>($J126="Bell Curve")*(_xlfn.NORM.DIST(AND(DU$4&gt;=$E126,DU$4&lt;=$G126)*(DU$4-$E126+1),$I126/2,$L126,TRUE)-_xlfn.NORM.DIST(AND(DU$4&gt;=$E126,DU$4&lt;=$G126)*(DT$4-$E126+1),$I126/2,$L126,TRUE))/(1-2*_xlfn.NORM.DIST(0,$I126/2,$L126,TRUE))*$C126+($J126="Steady Growth")*(AND(DU$4&gt;=$E126,DU$4&lt;=$G126)*((DU$4-$E126+1)/($I126*($I126+1)/2)*$C126))+($J126="custom")*CustomCF!DN126</f>
        <v>0</v>
      </c>
      <c r="DV126" s="19">
        <f>($J126="Bell Curve")*(_xlfn.NORM.DIST(AND(DV$4&gt;=$E126,DV$4&lt;=$G126)*(DV$4-$E126+1),$I126/2,$L126,TRUE)-_xlfn.NORM.DIST(AND(DV$4&gt;=$E126,DV$4&lt;=$G126)*(DU$4-$E126+1),$I126/2,$L126,TRUE))/(1-2*_xlfn.NORM.DIST(0,$I126/2,$L126,TRUE))*$C126+($J126="Steady Growth")*(AND(DV$4&gt;=$E126,DV$4&lt;=$G126)*((DV$4-$E126+1)/($I126*($I126+1)/2)*$C126))+($J126="custom")*CustomCF!DO126</f>
        <v>0</v>
      </c>
      <c r="DW126" s="19">
        <f>($J126="Bell Curve")*(_xlfn.NORM.DIST(AND(DW$4&gt;=$E126,DW$4&lt;=$G126)*(DW$4-$E126+1),$I126/2,$L126,TRUE)-_xlfn.NORM.DIST(AND(DW$4&gt;=$E126,DW$4&lt;=$G126)*(DV$4-$E126+1),$I126/2,$L126,TRUE))/(1-2*_xlfn.NORM.DIST(0,$I126/2,$L126,TRUE))*$C126+($J126="Steady Growth")*(AND(DW$4&gt;=$E126,DW$4&lt;=$G126)*((DW$4-$E126+1)/($I126*($I126+1)/2)*$C126))+($J126="custom")*CustomCF!DP126</f>
        <v>0</v>
      </c>
      <c r="DX126" s="19">
        <f>($J126="Bell Curve")*(_xlfn.NORM.DIST(AND(DX$4&gt;=$E126,DX$4&lt;=$G126)*(DX$4-$E126+1),$I126/2,$L126,TRUE)-_xlfn.NORM.DIST(AND(DX$4&gt;=$E126,DX$4&lt;=$G126)*(DW$4-$E126+1),$I126/2,$L126,TRUE))/(1-2*_xlfn.NORM.DIST(0,$I126/2,$L126,TRUE))*$C126+($J126="Steady Growth")*(AND(DX$4&gt;=$E126,DX$4&lt;=$G126)*((DX$4-$E126+1)/($I126*($I126+1)/2)*$C126))+($J126="custom")*CustomCF!DQ126</f>
        <v>0</v>
      </c>
      <c r="DY126" s="19">
        <f>($J126="Bell Curve")*(_xlfn.NORM.DIST(AND(DY$4&gt;=$E126,DY$4&lt;=$G126)*(DY$4-$E126+1),$I126/2,$L126,TRUE)-_xlfn.NORM.DIST(AND(DY$4&gt;=$E126,DY$4&lt;=$G126)*(DX$4-$E126+1),$I126/2,$L126,TRUE))/(1-2*_xlfn.NORM.DIST(0,$I126/2,$L126,TRUE))*$C126+($J126="Steady Growth")*(AND(DY$4&gt;=$E126,DY$4&lt;=$G126)*((DY$4-$E126+1)/($I126*($I126+1)/2)*$C126))+($J126="custom")*CustomCF!DR126</f>
        <v>0</v>
      </c>
      <c r="DZ126" s="19">
        <f>($J126="Bell Curve")*(_xlfn.NORM.DIST(AND(DZ$4&gt;=$E126,DZ$4&lt;=$G126)*(DZ$4-$E126+1),$I126/2,$L126,TRUE)-_xlfn.NORM.DIST(AND(DZ$4&gt;=$E126,DZ$4&lt;=$G126)*(DY$4-$E126+1),$I126/2,$L126,TRUE))/(1-2*_xlfn.NORM.DIST(0,$I126/2,$L126,TRUE))*$C126+($J126="Steady Growth")*(AND(DZ$4&gt;=$E126,DZ$4&lt;=$G126)*((DZ$4-$E126+1)/($I126*($I126+1)/2)*$C126))+($J126="custom")*CustomCF!DS126</f>
        <v>0</v>
      </c>
      <c r="EA126" s="19">
        <f>($J126="Bell Curve")*(_xlfn.NORM.DIST(AND(EA$4&gt;=$E126,EA$4&lt;=$G126)*(EA$4-$E126+1),$I126/2,$L126,TRUE)-_xlfn.NORM.DIST(AND(EA$4&gt;=$E126,EA$4&lt;=$G126)*(DZ$4-$E126+1),$I126/2,$L126,TRUE))/(1-2*_xlfn.NORM.DIST(0,$I126/2,$L126,TRUE))*$C126+($J126="Steady Growth")*(AND(EA$4&gt;=$E126,EA$4&lt;=$G126)*((EA$4-$E126+1)/($I126*($I126+1)/2)*$C126))+($J126="custom")*CustomCF!DT126</f>
        <v>0</v>
      </c>
      <c r="EB126" s="19">
        <f>($J126="Bell Curve")*(_xlfn.NORM.DIST(AND(EB$4&gt;=$E126,EB$4&lt;=$G126)*(EB$4-$E126+1),$I126/2,$L126,TRUE)-_xlfn.NORM.DIST(AND(EB$4&gt;=$E126,EB$4&lt;=$G126)*(EA$4-$E126+1),$I126/2,$L126,TRUE))/(1-2*_xlfn.NORM.DIST(0,$I126/2,$L126,TRUE))*$C126+($J126="Steady Growth")*(AND(EB$4&gt;=$E126,EB$4&lt;=$G126)*((EB$4-$E126+1)/($I126*($I126+1)/2)*$C126))+($J126="custom")*CustomCF!DU126</f>
        <v>0</v>
      </c>
      <c r="EC126" s="19">
        <f>($J126="Bell Curve")*(_xlfn.NORM.DIST(AND(EC$4&gt;=$E126,EC$4&lt;=$G126)*(EC$4-$E126+1),$I126/2,$L126,TRUE)-_xlfn.NORM.DIST(AND(EC$4&gt;=$E126,EC$4&lt;=$G126)*(EB$4-$E126+1),$I126/2,$L126,TRUE))/(1-2*_xlfn.NORM.DIST(0,$I126/2,$L126,TRUE))*$C126+($J126="Steady Growth")*(AND(EC$4&gt;=$E126,EC$4&lt;=$G126)*((EC$4-$E126+1)/($I126*($I126+1)/2)*$C126))+($J126="custom")*CustomCF!DV126</f>
        <v>0</v>
      </c>
      <c r="ED126" s="19">
        <f>($J126="Bell Curve")*(_xlfn.NORM.DIST(AND(ED$4&gt;=$E126,ED$4&lt;=$G126)*(ED$4-$E126+1),$I126/2,$L126,TRUE)-_xlfn.NORM.DIST(AND(ED$4&gt;=$E126,ED$4&lt;=$G126)*(EC$4-$E126+1),$I126/2,$L126,TRUE))/(1-2*_xlfn.NORM.DIST(0,$I126/2,$L126,TRUE))*$C126+($J126="Steady Growth")*(AND(ED$4&gt;=$E126,ED$4&lt;=$G126)*((ED$4-$E126+1)/($I126*($I126+1)/2)*$C126))+($J126="custom")*CustomCF!DW126</f>
        <v>0</v>
      </c>
      <c r="EE126" s="19">
        <f>($J126="Bell Curve")*(_xlfn.NORM.DIST(AND(EE$4&gt;=$E126,EE$4&lt;=$G126)*(EE$4-$E126+1),$I126/2,$L126,TRUE)-_xlfn.NORM.DIST(AND(EE$4&gt;=$E126,EE$4&lt;=$G126)*(ED$4-$E126+1),$I126/2,$L126,TRUE))/(1-2*_xlfn.NORM.DIST(0,$I126/2,$L126,TRUE))*$C126+($J126="Steady Growth")*(AND(EE$4&gt;=$E126,EE$4&lt;=$G126)*((EE$4-$E126+1)/($I126*($I126+1)/2)*$C126))+($J126="custom")*CustomCF!DX126</f>
        <v>0</v>
      </c>
      <c r="EF126" s="121">
        <f>($J126="Bell Curve")*(_xlfn.NORM.DIST(AND(EF$4&gt;=$E126,EF$4&lt;=$G126)*(EF$4-$E126+1),$I126/2,$L126,TRUE)-_xlfn.NORM.DIST(AND(EF$4&gt;=$E126,EF$4&lt;=$G126)*(EE$4-$E126+1),$I126/2,$L126,TRUE))/(1-2*_xlfn.NORM.DIST(0,$I126/2,$L126,TRUE))*$C126+($J126="Steady Growth")*(AND(EF$4&gt;=$E126,EF$4&lt;=$G126)*((EF$4-$E126+1)/($I126*($I126+1)/2)*$C126))+($J126="custom")*CustomCF!DY126</f>
        <v>0</v>
      </c>
    </row>
    <row r="127" spans="2:136" hidden="1" outlineLevel="1" x14ac:dyDescent="0.2">
      <c r="B127" s="103">
        <f>Budget!AA19</f>
        <v>0</v>
      </c>
      <c r="C127" s="19">
        <f>Budget!AB19</f>
        <v>0</v>
      </c>
      <c r="D127" s="19" t="str">
        <f t="shared" si="45"/>
        <v/>
      </c>
      <c r="E127" s="92">
        <v>29</v>
      </c>
      <c r="F127" s="18">
        <f>IF(J127="Custom",CustomCF!E127,INDEX($P$6:$DY$6,MATCH(E127,CF!$P$4:$DY$4,0)))</f>
        <v>46904</v>
      </c>
      <c r="G127" s="301">
        <v>47</v>
      </c>
      <c r="H127" s="18">
        <f>IF(J127="Custom",CustomCF!F127,INDEX($P$6:$EF$6,MATCH(G127,$P$4:$EF$4,0)))</f>
        <v>47452</v>
      </c>
      <c r="I127" s="9">
        <f t="shared" si="40"/>
        <v>19</v>
      </c>
      <c r="J127" s="92" t="s">
        <v>30</v>
      </c>
      <c r="K127" s="92" t="s">
        <v>31</v>
      </c>
      <c r="L127" s="9">
        <f t="shared" si="46"/>
        <v>10000000</v>
      </c>
      <c r="M127" s="106">
        <f t="shared" si="47"/>
        <v>0</v>
      </c>
      <c r="N127" s="112" t="str">
        <f t="shared" si="31"/>
        <v>OK</v>
      </c>
      <c r="O127" s="112"/>
      <c r="P127" s="19">
        <f>($J127="Bell Curve")*(_xlfn.NORM.DIST(AND(P$4&gt;=$E127,P$4&lt;=$G127)*(P$4-$E127+1),$I127/2,$L127,TRUE)-_xlfn.NORM.DIST(AND(P$4&gt;=$E127,P$4&lt;=$G127)*(N$4-$E127+1),$I127/2,$L127,TRUE))/(1-2*_xlfn.NORM.DIST(0,$I127/2,$L127,TRUE))*$C127+($J127="Steady Growth")*(AND(P$4&gt;=$E127,P$4&lt;=$G127)*((P$4-$E127+1)/($I127*($I127+1)/2)*$C127))+($J127="custom")*CustomCF!I127</f>
        <v>0</v>
      </c>
      <c r="Q127" s="19">
        <f>($J127="Bell Curve")*(_xlfn.NORM.DIST(AND(Q$4&gt;=$E127,Q$4&lt;=$G127)*(Q$4-$E127+1),$I127/2,$L127,TRUE)-_xlfn.NORM.DIST(AND(Q$4&gt;=$E127,Q$4&lt;=$G127)*(P$4-$E127+1),$I127/2,$L127,TRUE))/(1-2*_xlfn.NORM.DIST(0,$I127/2,$L127,TRUE))*$C127+($J127="Steady Growth")*(AND(Q$4&gt;=$E127,Q$4&lt;=$G127)*((Q$4-$E127+1)/($I127*($I127+1)/2)*$C127))+($J127="custom")*CustomCF!J127</f>
        <v>0</v>
      </c>
      <c r="R127" s="19">
        <f>($J127="Bell Curve")*(_xlfn.NORM.DIST(AND(R$4&gt;=$E127,R$4&lt;=$G127)*(R$4-$E127+1),$I127/2,$L127,TRUE)-_xlfn.NORM.DIST(AND(R$4&gt;=$E127,R$4&lt;=$G127)*(Q$4-$E127+1),$I127/2,$L127,TRUE))/(1-2*_xlfn.NORM.DIST(0,$I127/2,$L127,TRUE))*$C127+($J127="Steady Growth")*(AND(R$4&gt;=$E127,R$4&lt;=$G127)*((R$4-$E127+1)/($I127*($I127+1)/2)*$C127))+($J127="custom")*CustomCF!K127</f>
        <v>0</v>
      </c>
      <c r="S127" s="19">
        <f>($J127="Bell Curve")*(_xlfn.NORM.DIST(AND(S$4&gt;=$E127,S$4&lt;=$G127)*(S$4-$E127+1),$I127/2,$L127,TRUE)-_xlfn.NORM.DIST(AND(S$4&gt;=$E127,S$4&lt;=$G127)*(R$4-$E127+1),$I127/2,$L127,TRUE))/(1-2*_xlfn.NORM.DIST(0,$I127/2,$L127,TRUE))*$C127+($J127="Steady Growth")*(AND(S$4&gt;=$E127,S$4&lt;=$G127)*((S$4-$E127+1)/($I127*($I127+1)/2)*$C127))+($J127="custom")*CustomCF!L127</f>
        <v>0</v>
      </c>
      <c r="T127" s="19">
        <f>($J127="Bell Curve")*(_xlfn.NORM.DIST(AND(T$4&gt;=$E127,T$4&lt;=$G127)*(T$4-$E127+1),$I127/2,$L127,TRUE)-_xlfn.NORM.DIST(AND(T$4&gt;=$E127,T$4&lt;=$G127)*(S$4-$E127+1),$I127/2,$L127,TRUE))/(1-2*_xlfn.NORM.DIST(0,$I127/2,$L127,TRUE))*$C127+($J127="Steady Growth")*(AND(T$4&gt;=$E127,T$4&lt;=$G127)*((T$4-$E127+1)/($I127*($I127+1)/2)*$C127))+($J127="custom")*CustomCF!M127</f>
        <v>0</v>
      </c>
      <c r="U127" s="19">
        <f>($J127="Bell Curve")*(_xlfn.NORM.DIST(AND(U$4&gt;=$E127,U$4&lt;=$G127)*(U$4-$E127+1),$I127/2,$L127,TRUE)-_xlfn.NORM.DIST(AND(U$4&gt;=$E127,U$4&lt;=$G127)*(T$4-$E127+1),$I127/2,$L127,TRUE))/(1-2*_xlfn.NORM.DIST(0,$I127/2,$L127,TRUE))*$C127+($J127="Steady Growth")*(AND(U$4&gt;=$E127,U$4&lt;=$G127)*((U$4-$E127+1)/($I127*($I127+1)/2)*$C127))+($J127="custom")*CustomCF!N127</f>
        <v>0</v>
      </c>
      <c r="V127" s="19">
        <f>($J127="Bell Curve")*(_xlfn.NORM.DIST(AND(V$4&gt;=$E127,V$4&lt;=$G127)*(V$4-$E127+1),$I127/2,$L127,TRUE)-_xlfn.NORM.DIST(AND(V$4&gt;=$E127,V$4&lt;=$G127)*(U$4-$E127+1),$I127/2,$L127,TRUE))/(1-2*_xlfn.NORM.DIST(0,$I127/2,$L127,TRUE))*$C127+($J127="Steady Growth")*(AND(V$4&gt;=$E127,V$4&lt;=$G127)*((V$4-$E127+1)/($I127*($I127+1)/2)*$C127))+($J127="custom")*CustomCF!O127</f>
        <v>0</v>
      </c>
      <c r="W127" s="19">
        <f>($J127="Bell Curve")*(_xlfn.NORM.DIST(AND(W$4&gt;=$E127,W$4&lt;=$G127)*(W$4-$E127+1),$I127/2,$L127,TRUE)-_xlfn.NORM.DIST(AND(W$4&gt;=$E127,W$4&lt;=$G127)*(V$4-$E127+1),$I127/2,$L127,TRUE))/(1-2*_xlfn.NORM.DIST(0,$I127/2,$L127,TRUE))*$C127+($J127="Steady Growth")*(AND(W$4&gt;=$E127,W$4&lt;=$G127)*((W$4-$E127+1)/($I127*($I127+1)/2)*$C127))+($J127="custom")*CustomCF!P127</f>
        <v>0</v>
      </c>
      <c r="X127" s="19">
        <f>($J127="Bell Curve")*(_xlfn.NORM.DIST(AND(X$4&gt;=$E127,X$4&lt;=$G127)*(X$4-$E127+1),$I127/2,$L127,TRUE)-_xlfn.NORM.DIST(AND(X$4&gt;=$E127,X$4&lt;=$G127)*(W$4-$E127+1),$I127/2,$L127,TRUE))/(1-2*_xlfn.NORM.DIST(0,$I127/2,$L127,TRUE))*$C127+($J127="Steady Growth")*(AND(X$4&gt;=$E127,X$4&lt;=$G127)*((X$4-$E127+1)/($I127*($I127+1)/2)*$C127))+($J127="custom")*CustomCF!Q127</f>
        <v>0</v>
      </c>
      <c r="Y127" s="19">
        <f>($J127="Bell Curve")*(_xlfn.NORM.DIST(AND(Y$4&gt;=$E127,Y$4&lt;=$G127)*(Y$4-$E127+1),$I127/2,$L127,TRUE)-_xlfn.NORM.DIST(AND(Y$4&gt;=$E127,Y$4&lt;=$G127)*(X$4-$E127+1),$I127/2,$L127,TRUE))/(1-2*_xlfn.NORM.DIST(0,$I127/2,$L127,TRUE))*$C127+($J127="Steady Growth")*(AND(Y$4&gt;=$E127,Y$4&lt;=$G127)*((Y$4-$E127+1)/($I127*($I127+1)/2)*$C127))+($J127="custom")*CustomCF!R127</f>
        <v>0</v>
      </c>
      <c r="Z127" s="19">
        <f>($J127="Bell Curve")*(_xlfn.NORM.DIST(AND(Z$4&gt;=$E127,Z$4&lt;=$G127)*(Z$4-$E127+1),$I127/2,$L127,TRUE)-_xlfn.NORM.DIST(AND(Z$4&gt;=$E127,Z$4&lt;=$G127)*(Y$4-$E127+1),$I127/2,$L127,TRUE))/(1-2*_xlfn.NORM.DIST(0,$I127/2,$L127,TRUE))*$C127+($J127="Steady Growth")*(AND(Z$4&gt;=$E127,Z$4&lt;=$G127)*((Z$4-$E127+1)/($I127*($I127+1)/2)*$C127))+($J127="custom")*CustomCF!S127</f>
        <v>0</v>
      </c>
      <c r="AA127" s="19">
        <f>($J127="Bell Curve")*(_xlfn.NORM.DIST(AND(AA$4&gt;=$E127,AA$4&lt;=$G127)*(AA$4-$E127+1),$I127/2,$L127,TRUE)-_xlfn.NORM.DIST(AND(AA$4&gt;=$E127,AA$4&lt;=$G127)*(Z$4-$E127+1),$I127/2,$L127,TRUE))/(1-2*_xlfn.NORM.DIST(0,$I127/2,$L127,TRUE))*$C127+($J127="Steady Growth")*(AND(AA$4&gt;=$E127,AA$4&lt;=$G127)*((AA$4-$E127+1)/($I127*($I127+1)/2)*$C127))+($J127="custom")*CustomCF!T127</f>
        <v>0</v>
      </c>
      <c r="AB127" s="19">
        <f>($J127="Bell Curve")*(_xlfn.NORM.DIST(AND(AB$4&gt;=$E127,AB$4&lt;=$G127)*(AB$4-$E127+1),$I127/2,$L127,TRUE)-_xlfn.NORM.DIST(AND(AB$4&gt;=$E127,AB$4&lt;=$G127)*(AA$4-$E127+1),$I127/2,$L127,TRUE))/(1-2*_xlfn.NORM.DIST(0,$I127/2,$L127,TRUE))*$C127+($J127="Steady Growth")*(AND(AB$4&gt;=$E127,AB$4&lt;=$G127)*((AB$4-$E127+1)/($I127*($I127+1)/2)*$C127))+($J127="custom")*CustomCF!U127</f>
        <v>0</v>
      </c>
      <c r="AC127" s="19">
        <f>($J127="Bell Curve")*(_xlfn.NORM.DIST(AND(AC$4&gt;=$E127,AC$4&lt;=$G127)*(AC$4-$E127+1),$I127/2,$L127,TRUE)-_xlfn.NORM.DIST(AND(AC$4&gt;=$E127,AC$4&lt;=$G127)*(AB$4-$E127+1),$I127/2,$L127,TRUE))/(1-2*_xlfn.NORM.DIST(0,$I127/2,$L127,TRUE))*$C127+($J127="Steady Growth")*(AND(AC$4&gt;=$E127,AC$4&lt;=$G127)*((AC$4-$E127+1)/($I127*($I127+1)/2)*$C127))+($J127="custom")*CustomCF!V127</f>
        <v>0</v>
      </c>
      <c r="AD127" s="19">
        <f>($J127="Bell Curve")*(_xlfn.NORM.DIST(AND(AD$4&gt;=$E127,AD$4&lt;=$G127)*(AD$4-$E127+1),$I127/2,$L127,TRUE)-_xlfn.NORM.DIST(AND(AD$4&gt;=$E127,AD$4&lt;=$G127)*(AC$4-$E127+1),$I127/2,$L127,TRUE))/(1-2*_xlfn.NORM.DIST(0,$I127/2,$L127,TRUE))*$C127+($J127="Steady Growth")*(AND(AD$4&gt;=$E127,AD$4&lt;=$G127)*((AD$4-$E127+1)/($I127*($I127+1)/2)*$C127))+($J127="custom")*CustomCF!W127</f>
        <v>0</v>
      </c>
      <c r="AE127" s="19">
        <f>($J127="Bell Curve")*(_xlfn.NORM.DIST(AND(AE$4&gt;=$E127,AE$4&lt;=$G127)*(AE$4-$E127+1),$I127/2,$L127,TRUE)-_xlfn.NORM.DIST(AND(AE$4&gt;=$E127,AE$4&lt;=$G127)*(AD$4-$E127+1),$I127/2,$L127,TRUE))/(1-2*_xlfn.NORM.DIST(0,$I127/2,$L127,TRUE))*$C127+($J127="Steady Growth")*(AND(AE$4&gt;=$E127,AE$4&lt;=$G127)*((AE$4-$E127+1)/($I127*($I127+1)/2)*$C127))+($J127="custom")*CustomCF!X127</f>
        <v>0</v>
      </c>
      <c r="AF127" s="19">
        <f>($J127="Bell Curve")*(_xlfn.NORM.DIST(AND(AF$4&gt;=$E127,AF$4&lt;=$G127)*(AF$4-$E127+1),$I127/2,$L127,TRUE)-_xlfn.NORM.DIST(AND(AF$4&gt;=$E127,AF$4&lt;=$G127)*(AE$4-$E127+1),$I127/2,$L127,TRUE))/(1-2*_xlfn.NORM.DIST(0,$I127/2,$L127,TRUE))*$C127+($J127="Steady Growth")*(AND(AF$4&gt;=$E127,AF$4&lt;=$G127)*((AF$4-$E127+1)/($I127*($I127+1)/2)*$C127))+($J127="custom")*CustomCF!Y127</f>
        <v>0</v>
      </c>
      <c r="AG127" s="19">
        <f>($J127="Bell Curve")*(_xlfn.NORM.DIST(AND(AG$4&gt;=$E127,AG$4&lt;=$G127)*(AG$4-$E127+1),$I127/2,$L127,TRUE)-_xlfn.NORM.DIST(AND(AG$4&gt;=$E127,AG$4&lt;=$G127)*(AF$4-$E127+1),$I127/2,$L127,TRUE))/(1-2*_xlfn.NORM.DIST(0,$I127/2,$L127,TRUE))*$C127+($J127="Steady Growth")*(AND(AG$4&gt;=$E127,AG$4&lt;=$G127)*((AG$4-$E127+1)/($I127*($I127+1)/2)*$C127))+($J127="custom")*CustomCF!Z127</f>
        <v>0</v>
      </c>
      <c r="AH127" s="19">
        <f>($J127="Bell Curve")*(_xlfn.NORM.DIST(AND(AH$4&gt;=$E127,AH$4&lt;=$G127)*(AH$4-$E127+1),$I127/2,$L127,TRUE)-_xlfn.NORM.DIST(AND(AH$4&gt;=$E127,AH$4&lt;=$G127)*(AG$4-$E127+1),$I127/2,$L127,TRUE))/(1-2*_xlfn.NORM.DIST(0,$I127/2,$L127,TRUE))*$C127+($J127="Steady Growth")*(AND(AH$4&gt;=$E127,AH$4&lt;=$G127)*((AH$4-$E127+1)/($I127*($I127+1)/2)*$C127))+($J127="custom")*CustomCF!AA127</f>
        <v>0</v>
      </c>
      <c r="AI127" s="19">
        <f>($J127="Bell Curve")*(_xlfn.NORM.DIST(AND(AI$4&gt;=$E127,AI$4&lt;=$G127)*(AI$4-$E127+1),$I127/2,$L127,TRUE)-_xlfn.NORM.DIST(AND(AI$4&gt;=$E127,AI$4&lt;=$G127)*(AH$4-$E127+1),$I127/2,$L127,TRUE))/(1-2*_xlfn.NORM.DIST(0,$I127/2,$L127,TRUE))*$C127+($J127="Steady Growth")*(AND(AI$4&gt;=$E127,AI$4&lt;=$G127)*((AI$4-$E127+1)/($I127*($I127+1)/2)*$C127))+($J127="custom")*CustomCF!AB127</f>
        <v>0</v>
      </c>
      <c r="AJ127" s="19">
        <f>($J127="Bell Curve")*(_xlfn.NORM.DIST(AND(AJ$4&gt;=$E127,AJ$4&lt;=$G127)*(AJ$4-$E127+1),$I127/2,$L127,TRUE)-_xlfn.NORM.DIST(AND(AJ$4&gt;=$E127,AJ$4&lt;=$G127)*(AI$4-$E127+1),$I127/2,$L127,TRUE))/(1-2*_xlfn.NORM.DIST(0,$I127/2,$L127,TRUE))*$C127+($J127="Steady Growth")*(AND(AJ$4&gt;=$E127,AJ$4&lt;=$G127)*((AJ$4-$E127+1)/($I127*($I127+1)/2)*$C127))+($J127="custom")*CustomCF!AC127</f>
        <v>0</v>
      </c>
      <c r="AK127" s="19">
        <f>($J127="Bell Curve")*(_xlfn.NORM.DIST(AND(AK$4&gt;=$E127,AK$4&lt;=$G127)*(AK$4-$E127+1),$I127/2,$L127,TRUE)-_xlfn.NORM.DIST(AND(AK$4&gt;=$E127,AK$4&lt;=$G127)*(AJ$4-$E127+1),$I127/2,$L127,TRUE))/(1-2*_xlfn.NORM.DIST(0,$I127/2,$L127,TRUE))*$C127+($J127="Steady Growth")*(AND(AK$4&gt;=$E127,AK$4&lt;=$G127)*((AK$4-$E127+1)/($I127*($I127+1)/2)*$C127))+($J127="custom")*CustomCF!AD127</f>
        <v>0</v>
      </c>
      <c r="AL127" s="19">
        <f>($J127="Bell Curve")*(_xlfn.NORM.DIST(AND(AL$4&gt;=$E127,AL$4&lt;=$G127)*(AL$4-$E127+1),$I127/2,$L127,TRUE)-_xlfn.NORM.DIST(AND(AL$4&gt;=$E127,AL$4&lt;=$G127)*(AK$4-$E127+1),$I127/2,$L127,TRUE))/(1-2*_xlfn.NORM.DIST(0,$I127/2,$L127,TRUE))*$C127+($J127="Steady Growth")*(AND(AL$4&gt;=$E127,AL$4&lt;=$G127)*((AL$4-$E127+1)/($I127*($I127+1)/2)*$C127))+($J127="custom")*CustomCF!AE127</f>
        <v>0</v>
      </c>
      <c r="AM127" s="19">
        <f>($J127="Bell Curve")*(_xlfn.NORM.DIST(AND(AM$4&gt;=$E127,AM$4&lt;=$G127)*(AM$4-$E127+1),$I127/2,$L127,TRUE)-_xlfn.NORM.DIST(AND(AM$4&gt;=$E127,AM$4&lt;=$G127)*(AL$4-$E127+1),$I127/2,$L127,TRUE))/(1-2*_xlfn.NORM.DIST(0,$I127/2,$L127,TRUE))*$C127+($J127="Steady Growth")*(AND(AM$4&gt;=$E127,AM$4&lt;=$G127)*((AM$4-$E127+1)/($I127*($I127+1)/2)*$C127))+($J127="custom")*CustomCF!AF127</f>
        <v>0</v>
      </c>
      <c r="AN127" s="19">
        <f>($J127="Bell Curve")*(_xlfn.NORM.DIST(AND(AN$4&gt;=$E127,AN$4&lt;=$G127)*(AN$4-$E127+1),$I127/2,$L127,TRUE)-_xlfn.NORM.DIST(AND(AN$4&gt;=$E127,AN$4&lt;=$G127)*(AM$4-$E127+1),$I127/2,$L127,TRUE))/(1-2*_xlfn.NORM.DIST(0,$I127/2,$L127,TRUE))*$C127+($J127="Steady Growth")*(AND(AN$4&gt;=$E127,AN$4&lt;=$G127)*((AN$4-$E127+1)/($I127*($I127+1)/2)*$C127))+($J127="custom")*CustomCF!AG127</f>
        <v>0</v>
      </c>
      <c r="AO127" s="19">
        <f>($J127="Bell Curve")*(_xlfn.NORM.DIST(AND(AO$4&gt;=$E127,AO$4&lt;=$G127)*(AO$4-$E127+1),$I127/2,$L127,TRUE)-_xlfn.NORM.DIST(AND(AO$4&gt;=$E127,AO$4&lt;=$G127)*(AN$4-$E127+1),$I127/2,$L127,TRUE))/(1-2*_xlfn.NORM.DIST(0,$I127/2,$L127,TRUE))*$C127+($J127="Steady Growth")*(AND(AO$4&gt;=$E127,AO$4&lt;=$G127)*((AO$4-$E127+1)/($I127*($I127+1)/2)*$C127))+($J127="custom")*CustomCF!AH127</f>
        <v>0</v>
      </c>
      <c r="AP127" s="19">
        <f>($J127="Bell Curve")*(_xlfn.NORM.DIST(AND(AP$4&gt;=$E127,AP$4&lt;=$G127)*(AP$4-$E127+1),$I127/2,$L127,TRUE)-_xlfn.NORM.DIST(AND(AP$4&gt;=$E127,AP$4&lt;=$G127)*(AO$4-$E127+1),$I127/2,$L127,TRUE))/(1-2*_xlfn.NORM.DIST(0,$I127/2,$L127,TRUE))*$C127+($J127="Steady Growth")*(AND(AP$4&gt;=$E127,AP$4&lt;=$G127)*((AP$4-$E127+1)/($I127*($I127+1)/2)*$C127))+($J127="custom")*CustomCF!AI127</f>
        <v>0</v>
      </c>
      <c r="AQ127" s="19">
        <f>($J127="Bell Curve")*(_xlfn.NORM.DIST(AND(AQ$4&gt;=$E127,AQ$4&lt;=$G127)*(AQ$4-$E127+1),$I127/2,$L127,TRUE)-_xlfn.NORM.DIST(AND(AQ$4&gt;=$E127,AQ$4&lt;=$G127)*(AP$4-$E127+1),$I127/2,$L127,TRUE))/(1-2*_xlfn.NORM.DIST(0,$I127/2,$L127,TRUE))*$C127+($J127="Steady Growth")*(AND(AQ$4&gt;=$E127,AQ$4&lt;=$G127)*((AQ$4-$E127+1)/($I127*($I127+1)/2)*$C127))+($J127="custom")*CustomCF!AJ127</f>
        <v>0</v>
      </c>
      <c r="AR127" s="19">
        <f>($J127="Bell Curve")*(_xlfn.NORM.DIST(AND(AR$4&gt;=$E127,AR$4&lt;=$G127)*(AR$4-$E127+1),$I127/2,$L127,TRUE)-_xlfn.NORM.DIST(AND(AR$4&gt;=$E127,AR$4&lt;=$G127)*(AQ$4-$E127+1),$I127/2,$L127,TRUE))/(1-2*_xlfn.NORM.DIST(0,$I127/2,$L127,TRUE))*$C127+($J127="Steady Growth")*(AND(AR$4&gt;=$E127,AR$4&lt;=$G127)*((AR$4-$E127+1)/($I127*($I127+1)/2)*$C127))+($J127="custom")*CustomCF!AK127</f>
        <v>0</v>
      </c>
      <c r="AS127" s="19">
        <f>($J127="Bell Curve")*(_xlfn.NORM.DIST(AND(AS$4&gt;=$E127,AS$4&lt;=$G127)*(AS$4-$E127+1),$I127/2,$L127,TRUE)-_xlfn.NORM.DIST(AND(AS$4&gt;=$E127,AS$4&lt;=$G127)*(AR$4-$E127+1),$I127/2,$L127,TRUE))/(1-2*_xlfn.NORM.DIST(0,$I127/2,$L127,TRUE))*$C127+($J127="Steady Growth")*(AND(AS$4&gt;=$E127,AS$4&lt;=$G127)*((AS$4-$E127+1)/($I127*($I127+1)/2)*$C127))+($J127="custom")*CustomCF!AL127</f>
        <v>0</v>
      </c>
      <c r="AT127" s="19">
        <f>($J127="Bell Curve")*(_xlfn.NORM.DIST(AND(AT$4&gt;=$E127,AT$4&lt;=$G127)*(AT$4-$E127+1),$I127/2,$L127,TRUE)-_xlfn.NORM.DIST(AND(AT$4&gt;=$E127,AT$4&lt;=$G127)*(AS$4-$E127+1),$I127/2,$L127,TRUE))/(1-2*_xlfn.NORM.DIST(0,$I127/2,$L127,TRUE))*$C127+($J127="Steady Growth")*(AND(AT$4&gt;=$E127,AT$4&lt;=$G127)*((AT$4-$E127+1)/($I127*($I127+1)/2)*$C127))+($J127="custom")*CustomCF!AM127</f>
        <v>0</v>
      </c>
      <c r="AU127" s="19">
        <f>($J127="Bell Curve")*(_xlfn.NORM.DIST(AND(AU$4&gt;=$E127,AU$4&lt;=$G127)*(AU$4-$E127+1),$I127/2,$L127,TRUE)-_xlfn.NORM.DIST(AND(AU$4&gt;=$E127,AU$4&lt;=$G127)*(AT$4-$E127+1),$I127/2,$L127,TRUE))/(1-2*_xlfn.NORM.DIST(0,$I127/2,$L127,TRUE))*$C127+($J127="Steady Growth")*(AND(AU$4&gt;=$E127,AU$4&lt;=$G127)*((AU$4-$E127+1)/($I127*($I127+1)/2)*$C127))+($J127="custom")*CustomCF!AN127</f>
        <v>0</v>
      </c>
      <c r="AV127" s="19">
        <f>($J127="Bell Curve")*(_xlfn.NORM.DIST(AND(AV$4&gt;=$E127,AV$4&lt;=$G127)*(AV$4-$E127+1),$I127/2,$L127,TRUE)-_xlfn.NORM.DIST(AND(AV$4&gt;=$E127,AV$4&lt;=$G127)*(AU$4-$E127+1),$I127/2,$L127,TRUE))/(1-2*_xlfn.NORM.DIST(0,$I127/2,$L127,TRUE))*$C127+($J127="Steady Growth")*(AND(AV$4&gt;=$E127,AV$4&lt;=$G127)*((AV$4-$E127+1)/($I127*($I127+1)/2)*$C127))+($J127="custom")*CustomCF!AO127</f>
        <v>0</v>
      </c>
      <c r="AW127" s="19">
        <f>($J127="Bell Curve")*(_xlfn.NORM.DIST(AND(AW$4&gt;=$E127,AW$4&lt;=$G127)*(AW$4-$E127+1),$I127/2,$L127,TRUE)-_xlfn.NORM.DIST(AND(AW$4&gt;=$E127,AW$4&lt;=$G127)*(AV$4-$E127+1),$I127/2,$L127,TRUE))/(1-2*_xlfn.NORM.DIST(0,$I127/2,$L127,TRUE))*$C127+($J127="Steady Growth")*(AND(AW$4&gt;=$E127,AW$4&lt;=$G127)*((AW$4-$E127+1)/($I127*($I127+1)/2)*$C127))+($J127="custom")*CustomCF!AP127</f>
        <v>0</v>
      </c>
      <c r="AX127" s="19">
        <f>($J127="Bell Curve")*(_xlfn.NORM.DIST(AND(AX$4&gt;=$E127,AX$4&lt;=$G127)*(AX$4-$E127+1),$I127/2,$L127,TRUE)-_xlfn.NORM.DIST(AND(AX$4&gt;=$E127,AX$4&lt;=$G127)*(AW$4-$E127+1),$I127/2,$L127,TRUE))/(1-2*_xlfn.NORM.DIST(0,$I127/2,$L127,TRUE))*$C127+($J127="Steady Growth")*(AND(AX$4&gt;=$E127,AX$4&lt;=$G127)*((AX$4-$E127+1)/($I127*($I127+1)/2)*$C127))+($J127="custom")*CustomCF!AQ127</f>
        <v>0</v>
      </c>
      <c r="AY127" s="19">
        <f>($J127="Bell Curve")*(_xlfn.NORM.DIST(AND(AY$4&gt;=$E127,AY$4&lt;=$G127)*(AY$4-$E127+1),$I127/2,$L127,TRUE)-_xlfn.NORM.DIST(AND(AY$4&gt;=$E127,AY$4&lt;=$G127)*(AX$4-$E127+1),$I127/2,$L127,TRUE))/(1-2*_xlfn.NORM.DIST(0,$I127/2,$L127,TRUE))*$C127+($J127="Steady Growth")*(AND(AY$4&gt;=$E127,AY$4&lt;=$G127)*((AY$4-$E127+1)/($I127*($I127+1)/2)*$C127))+($J127="custom")*CustomCF!AR127</f>
        <v>0</v>
      </c>
      <c r="AZ127" s="19">
        <f>($J127="Bell Curve")*(_xlfn.NORM.DIST(AND(AZ$4&gt;=$E127,AZ$4&lt;=$G127)*(AZ$4-$E127+1),$I127/2,$L127,TRUE)-_xlfn.NORM.DIST(AND(AZ$4&gt;=$E127,AZ$4&lt;=$G127)*(AY$4-$E127+1),$I127/2,$L127,TRUE))/(1-2*_xlfn.NORM.DIST(0,$I127/2,$L127,TRUE))*$C127+($J127="Steady Growth")*(AND(AZ$4&gt;=$E127,AZ$4&lt;=$G127)*((AZ$4-$E127+1)/($I127*($I127+1)/2)*$C127))+($J127="custom")*CustomCF!AS127</f>
        <v>0</v>
      </c>
      <c r="BA127" s="19">
        <f>($J127="Bell Curve")*(_xlfn.NORM.DIST(AND(BA$4&gt;=$E127,BA$4&lt;=$G127)*(BA$4-$E127+1),$I127/2,$L127,TRUE)-_xlfn.NORM.DIST(AND(BA$4&gt;=$E127,BA$4&lt;=$G127)*(AZ$4-$E127+1),$I127/2,$L127,TRUE))/(1-2*_xlfn.NORM.DIST(0,$I127/2,$L127,TRUE))*$C127+($J127="Steady Growth")*(AND(BA$4&gt;=$E127,BA$4&lt;=$G127)*((BA$4-$E127+1)/($I127*($I127+1)/2)*$C127))+($J127="custom")*CustomCF!AT127</f>
        <v>0</v>
      </c>
      <c r="BB127" s="19">
        <f>($J127="Bell Curve")*(_xlfn.NORM.DIST(AND(BB$4&gt;=$E127,BB$4&lt;=$G127)*(BB$4-$E127+1),$I127/2,$L127,TRUE)-_xlfn.NORM.DIST(AND(BB$4&gt;=$E127,BB$4&lt;=$G127)*(BA$4-$E127+1),$I127/2,$L127,TRUE))/(1-2*_xlfn.NORM.DIST(0,$I127/2,$L127,TRUE))*$C127+($J127="Steady Growth")*(AND(BB$4&gt;=$E127,BB$4&lt;=$G127)*((BB$4-$E127+1)/($I127*($I127+1)/2)*$C127))+($J127="custom")*CustomCF!AU127</f>
        <v>0</v>
      </c>
      <c r="BC127" s="19">
        <f>($J127="Bell Curve")*(_xlfn.NORM.DIST(AND(BC$4&gt;=$E127,BC$4&lt;=$G127)*(BC$4-$E127+1),$I127/2,$L127,TRUE)-_xlfn.NORM.DIST(AND(BC$4&gt;=$E127,BC$4&lt;=$G127)*(BB$4-$E127+1),$I127/2,$L127,TRUE))/(1-2*_xlfn.NORM.DIST(0,$I127/2,$L127,TRUE))*$C127+($J127="Steady Growth")*(AND(BC$4&gt;=$E127,BC$4&lt;=$G127)*((BC$4-$E127+1)/($I127*($I127+1)/2)*$C127))+($J127="custom")*CustomCF!AV127</f>
        <v>0</v>
      </c>
      <c r="BD127" s="19">
        <f>($J127="Bell Curve")*(_xlfn.NORM.DIST(AND(BD$4&gt;=$E127,BD$4&lt;=$G127)*(BD$4-$E127+1),$I127/2,$L127,TRUE)-_xlfn.NORM.DIST(AND(BD$4&gt;=$E127,BD$4&lt;=$G127)*(BC$4-$E127+1),$I127/2,$L127,TRUE))/(1-2*_xlfn.NORM.DIST(0,$I127/2,$L127,TRUE))*$C127+($J127="Steady Growth")*(AND(BD$4&gt;=$E127,BD$4&lt;=$G127)*((BD$4-$E127+1)/($I127*($I127+1)/2)*$C127))+($J127="custom")*CustomCF!AW127</f>
        <v>0</v>
      </c>
      <c r="BE127" s="19">
        <f>($J127="Bell Curve")*(_xlfn.NORM.DIST(AND(BE$4&gt;=$E127,BE$4&lt;=$G127)*(BE$4-$E127+1),$I127/2,$L127,TRUE)-_xlfn.NORM.DIST(AND(BE$4&gt;=$E127,BE$4&lt;=$G127)*(BD$4-$E127+1),$I127/2,$L127,TRUE))/(1-2*_xlfn.NORM.DIST(0,$I127/2,$L127,TRUE))*$C127+($J127="Steady Growth")*(AND(BE$4&gt;=$E127,BE$4&lt;=$G127)*((BE$4-$E127+1)/($I127*($I127+1)/2)*$C127))+($J127="custom")*CustomCF!AX127</f>
        <v>0</v>
      </c>
      <c r="BF127" s="19">
        <f>($J127="Bell Curve")*(_xlfn.NORM.DIST(AND(BF$4&gt;=$E127,BF$4&lt;=$G127)*(BF$4-$E127+1),$I127/2,$L127,TRUE)-_xlfn.NORM.DIST(AND(BF$4&gt;=$E127,BF$4&lt;=$G127)*(BE$4-$E127+1),$I127/2,$L127,TRUE))/(1-2*_xlfn.NORM.DIST(0,$I127/2,$L127,TRUE))*$C127+($J127="Steady Growth")*(AND(BF$4&gt;=$E127,BF$4&lt;=$G127)*((BF$4-$E127+1)/($I127*($I127+1)/2)*$C127))+($J127="custom")*CustomCF!AY127</f>
        <v>0</v>
      </c>
      <c r="BG127" s="19">
        <f>($J127="Bell Curve")*(_xlfn.NORM.DIST(AND(BG$4&gt;=$E127,BG$4&lt;=$G127)*(BG$4-$E127+1),$I127/2,$L127,TRUE)-_xlfn.NORM.DIST(AND(BG$4&gt;=$E127,BG$4&lt;=$G127)*(BF$4-$E127+1),$I127/2,$L127,TRUE))/(1-2*_xlfn.NORM.DIST(0,$I127/2,$L127,TRUE))*$C127+($J127="Steady Growth")*(AND(BG$4&gt;=$E127,BG$4&lt;=$G127)*((BG$4-$E127+1)/($I127*($I127+1)/2)*$C127))+($J127="custom")*CustomCF!AZ127</f>
        <v>0</v>
      </c>
      <c r="BH127" s="19">
        <f>($J127="Bell Curve")*(_xlfn.NORM.DIST(AND(BH$4&gt;=$E127,BH$4&lt;=$G127)*(BH$4-$E127+1),$I127/2,$L127,TRUE)-_xlfn.NORM.DIST(AND(BH$4&gt;=$E127,BH$4&lt;=$G127)*(BG$4-$E127+1),$I127/2,$L127,TRUE))/(1-2*_xlfn.NORM.DIST(0,$I127/2,$L127,TRUE))*$C127+($J127="Steady Growth")*(AND(BH$4&gt;=$E127,BH$4&lt;=$G127)*((BH$4-$E127+1)/($I127*($I127+1)/2)*$C127))+($J127="custom")*CustomCF!BA127</f>
        <v>0</v>
      </c>
      <c r="BI127" s="19">
        <f>($J127="Bell Curve")*(_xlfn.NORM.DIST(AND(BI$4&gt;=$E127,BI$4&lt;=$G127)*(BI$4-$E127+1),$I127/2,$L127,TRUE)-_xlfn.NORM.DIST(AND(BI$4&gt;=$E127,BI$4&lt;=$G127)*(BH$4-$E127+1),$I127/2,$L127,TRUE))/(1-2*_xlfn.NORM.DIST(0,$I127/2,$L127,TRUE))*$C127+($J127="Steady Growth")*(AND(BI$4&gt;=$E127,BI$4&lt;=$G127)*((BI$4-$E127+1)/($I127*($I127+1)/2)*$C127))+($J127="custom")*CustomCF!BB127</f>
        <v>0</v>
      </c>
      <c r="BJ127" s="19">
        <f>($J127="Bell Curve")*(_xlfn.NORM.DIST(AND(BJ$4&gt;=$E127,BJ$4&lt;=$G127)*(BJ$4-$E127+1),$I127/2,$L127,TRUE)-_xlfn.NORM.DIST(AND(BJ$4&gt;=$E127,BJ$4&lt;=$G127)*(BI$4-$E127+1),$I127/2,$L127,TRUE))/(1-2*_xlfn.NORM.DIST(0,$I127/2,$L127,TRUE))*$C127+($J127="Steady Growth")*(AND(BJ$4&gt;=$E127,BJ$4&lt;=$G127)*((BJ$4-$E127+1)/($I127*($I127+1)/2)*$C127))+($J127="custom")*CustomCF!BC127</f>
        <v>0</v>
      </c>
      <c r="BK127" s="19">
        <f>($J127="Bell Curve")*(_xlfn.NORM.DIST(AND(BK$4&gt;=$E127,BK$4&lt;=$G127)*(BK$4-$E127+1),$I127/2,$L127,TRUE)-_xlfn.NORM.DIST(AND(BK$4&gt;=$E127,BK$4&lt;=$G127)*(BJ$4-$E127+1),$I127/2,$L127,TRUE))/(1-2*_xlfn.NORM.DIST(0,$I127/2,$L127,TRUE))*$C127+($J127="Steady Growth")*(AND(BK$4&gt;=$E127,BK$4&lt;=$G127)*((BK$4-$E127+1)/($I127*($I127+1)/2)*$C127))+($J127="custom")*CustomCF!BD127</f>
        <v>0</v>
      </c>
      <c r="BL127" s="19">
        <f>($J127="Bell Curve")*(_xlfn.NORM.DIST(AND(BL$4&gt;=$E127,BL$4&lt;=$G127)*(BL$4-$E127+1),$I127/2,$L127,TRUE)-_xlfn.NORM.DIST(AND(BL$4&gt;=$E127,BL$4&lt;=$G127)*(BK$4-$E127+1),$I127/2,$L127,TRUE))/(1-2*_xlfn.NORM.DIST(0,$I127/2,$L127,TRUE))*$C127+($J127="Steady Growth")*(AND(BL$4&gt;=$E127,BL$4&lt;=$G127)*((BL$4-$E127+1)/($I127*($I127+1)/2)*$C127))+($J127="custom")*CustomCF!BE127</f>
        <v>0</v>
      </c>
      <c r="BM127" s="19">
        <f>($J127="Bell Curve")*(_xlfn.NORM.DIST(AND(BM$4&gt;=$E127,BM$4&lt;=$G127)*(BM$4-$E127+1),$I127/2,$L127,TRUE)-_xlfn.NORM.DIST(AND(BM$4&gt;=$E127,BM$4&lt;=$G127)*(BL$4-$E127+1),$I127/2,$L127,TRUE))/(1-2*_xlfn.NORM.DIST(0,$I127/2,$L127,TRUE))*$C127+($J127="Steady Growth")*(AND(BM$4&gt;=$E127,BM$4&lt;=$G127)*((BM$4-$E127+1)/($I127*($I127+1)/2)*$C127))+($J127="custom")*CustomCF!BF127</f>
        <v>0</v>
      </c>
      <c r="BN127" s="19">
        <f>($J127="Bell Curve")*(_xlfn.NORM.DIST(AND(BN$4&gt;=$E127,BN$4&lt;=$G127)*(BN$4-$E127+1),$I127/2,$L127,TRUE)-_xlfn.NORM.DIST(AND(BN$4&gt;=$E127,BN$4&lt;=$G127)*(BM$4-$E127+1),$I127/2,$L127,TRUE))/(1-2*_xlfn.NORM.DIST(0,$I127/2,$L127,TRUE))*$C127+($J127="Steady Growth")*(AND(BN$4&gt;=$E127,BN$4&lt;=$G127)*((BN$4-$E127+1)/($I127*($I127+1)/2)*$C127))+($J127="custom")*CustomCF!BG127</f>
        <v>0</v>
      </c>
      <c r="BO127" s="19">
        <f>($J127="Bell Curve")*(_xlfn.NORM.DIST(AND(BO$4&gt;=$E127,BO$4&lt;=$G127)*(BO$4-$E127+1),$I127/2,$L127,TRUE)-_xlfn.NORM.DIST(AND(BO$4&gt;=$E127,BO$4&lt;=$G127)*(BN$4-$E127+1),$I127/2,$L127,TRUE))/(1-2*_xlfn.NORM.DIST(0,$I127/2,$L127,TRUE))*$C127+($J127="Steady Growth")*(AND(BO$4&gt;=$E127,BO$4&lt;=$G127)*((BO$4-$E127+1)/($I127*($I127+1)/2)*$C127))+($J127="custom")*CustomCF!BH127</f>
        <v>0</v>
      </c>
      <c r="BP127" s="19">
        <f>($J127="Bell Curve")*(_xlfn.NORM.DIST(AND(BP$4&gt;=$E127,BP$4&lt;=$G127)*(BP$4-$E127+1),$I127/2,$L127,TRUE)-_xlfn.NORM.DIST(AND(BP$4&gt;=$E127,BP$4&lt;=$G127)*(BO$4-$E127+1),$I127/2,$L127,TRUE))/(1-2*_xlfn.NORM.DIST(0,$I127/2,$L127,TRUE))*$C127+($J127="Steady Growth")*(AND(BP$4&gt;=$E127,BP$4&lt;=$G127)*((BP$4-$E127+1)/($I127*($I127+1)/2)*$C127))+($J127="custom")*CustomCF!BI127</f>
        <v>0</v>
      </c>
      <c r="BQ127" s="19">
        <f>($J127="Bell Curve")*(_xlfn.NORM.DIST(AND(BQ$4&gt;=$E127,BQ$4&lt;=$G127)*(BQ$4-$E127+1),$I127/2,$L127,TRUE)-_xlfn.NORM.DIST(AND(BQ$4&gt;=$E127,BQ$4&lt;=$G127)*(BP$4-$E127+1),$I127/2,$L127,TRUE))/(1-2*_xlfn.NORM.DIST(0,$I127/2,$L127,TRUE))*$C127+($J127="Steady Growth")*(AND(BQ$4&gt;=$E127,BQ$4&lt;=$G127)*((BQ$4-$E127+1)/($I127*($I127+1)/2)*$C127))+($J127="custom")*CustomCF!BJ127</f>
        <v>0</v>
      </c>
      <c r="BR127" s="19">
        <f>($J127="Bell Curve")*(_xlfn.NORM.DIST(AND(BR$4&gt;=$E127,BR$4&lt;=$G127)*(BR$4-$E127+1),$I127/2,$L127,TRUE)-_xlfn.NORM.DIST(AND(BR$4&gt;=$E127,BR$4&lt;=$G127)*(BQ$4-$E127+1),$I127/2,$L127,TRUE))/(1-2*_xlfn.NORM.DIST(0,$I127/2,$L127,TRUE))*$C127+($J127="Steady Growth")*(AND(BR$4&gt;=$E127,BR$4&lt;=$G127)*((BR$4-$E127+1)/($I127*($I127+1)/2)*$C127))+($J127="custom")*CustomCF!BK127</f>
        <v>0</v>
      </c>
      <c r="BS127" s="19">
        <f>($J127="Bell Curve")*(_xlfn.NORM.DIST(AND(BS$4&gt;=$E127,BS$4&lt;=$G127)*(BS$4-$E127+1),$I127/2,$L127,TRUE)-_xlfn.NORM.DIST(AND(BS$4&gt;=$E127,BS$4&lt;=$G127)*(BR$4-$E127+1),$I127/2,$L127,TRUE))/(1-2*_xlfn.NORM.DIST(0,$I127/2,$L127,TRUE))*$C127+($J127="Steady Growth")*(AND(BS$4&gt;=$E127,BS$4&lt;=$G127)*((BS$4-$E127+1)/($I127*($I127+1)/2)*$C127))+($J127="custom")*CustomCF!BL127</f>
        <v>0</v>
      </c>
      <c r="BT127" s="19">
        <f>($J127="Bell Curve")*(_xlfn.NORM.DIST(AND(BT$4&gt;=$E127,BT$4&lt;=$G127)*(BT$4-$E127+1),$I127/2,$L127,TRUE)-_xlfn.NORM.DIST(AND(BT$4&gt;=$E127,BT$4&lt;=$G127)*(BS$4-$E127+1),$I127/2,$L127,TRUE))/(1-2*_xlfn.NORM.DIST(0,$I127/2,$L127,TRUE))*$C127+($J127="Steady Growth")*(AND(BT$4&gt;=$E127,BT$4&lt;=$G127)*((BT$4-$E127+1)/($I127*($I127+1)/2)*$C127))+($J127="custom")*CustomCF!BM127</f>
        <v>0</v>
      </c>
      <c r="BU127" s="19">
        <f>($J127="Bell Curve")*(_xlfn.NORM.DIST(AND(BU$4&gt;=$E127,BU$4&lt;=$G127)*(BU$4-$E127+1),$I127/2,$L127,TRUE)-_xlfn.NORM.DIST(AND(BU$4&gt;=$E127,BU$4&lt;=$G127)*(BT$4-$E127+1),$I127/2,$L127,TRUE))/(1-2*_xlfn.NORM.DIST(0,$I127/2,$L127,TRUE))*$C127+($J127="Steady Growth")*(AND(BU$4&gt;=$E127,BU$4&lt;=$G127)*((BU$4-$E127+1)/($I127*($I127+1)/2)*$C127))+($J127="custom")*CustomCF!BN127</f>
        <v>0</v>
      </c>
      <c r="BV127" s="19">
        <f>($J127="Bell Curve")*(_xlfn.NORM.DIST(AND(BV$4&gt;=$E127,BV$4&lt;=$G127)*(BV$4-$E127+1),$I127/2,$L127,TRUE)-_xlfn.NORM.DIST(AND(BV$4&gt;=$E127,BV$4&lt;=$G127)*(BU$4-$E127+1),$I127/2,$L127,TRUE))/(1-2*_xlfn.NORM.DIST(0,$I127/2,$L127,TRUE))*$C127+($J127="Steady Growth")*(AND(BV$4&gt;=$E127,BV$4&lt;=$G127)*((BV$4-$E127+1)/($I127*($I127+1)/2)*$C127))+($J127="custom")*CustomCF!BO127</f>
        <v>0</v>
      </c>
      <c r="BW127" s="19">
        <f>($J127="Bell Curve")*(_xlfn.NORM.DIST(AND(BW$4&gt;=$E127,BW$4&lt;=$G127)*(BW$4-$E127+1),$I127/2,$L127,TRUE)-_xlfn.NORM.DIST(AND(BW$4&gt;=$E127,BW$4&lt;=$G127)*(BV$4-$E127+1),$I127/2,$L127,TRUE))/(1-2*_xlfn.NORM.DIST(0,$I127/2,$L127,TRUE))*$C127+($J127="Steady Growth")*(AND(BW$4&gt;=$E127,BW$4&lt;=$G127)*((BW$4-$E127+1)/($I127*($I127+1)/2)*$C127))+($J127="custom")*CustomCF!BP127</f>
        <v>0</v>
      </c>
      <c r="BX127" s="19">
        <f>($J127="Bell Curve")*(_xlfn.NORM.DIST(AND(BX$4&gt;=$E127,BX$4&lt;=$G127)*(BX$4-$E127+1),$I127/2,$L127,TRUE)-_xlfn.NORM.DIST(AND(BX$4&gt;=$E127,BX$4&lt;=$G127)*(BW$4-$E127+1),$I127/2,$L127,TRUE))/(1-2*_xlfn.NORM.DIST(0,$I127/2,$L127,TRUE))*$C127+($J127="Steady Growth")*(AND(BX$4&gt;=$E127,BX$4&lt;=$G127)*((BX$4-$E127+1)/($I127*($I127+1)/2)*$C127))+($J127="custom")*CustomCF!BQ127</f>
        <v>0</v>
      </c>
      <c r="BY127" s="19">
        <f>($J127="Bell Curve")*(_xlfn.NORM.DIST(AND(BY$4&gt;=$E127,BY$4&lt;=$G127)*(BY$4-$E127+1),$I127/2,$L127,TRUE)-_xlfn.NORM.DIST(AND(BY$4&gt;=$E127,BY$4&lt;=$G127)*(BX$4-$E127+1),$I127/2,$L127,TRUE))/(1-2*_xlfn.NORM.DIST(0,$I127/2,$L127,TRUE))*$C127+($J127="Steady Growth")*(AND(BY$4&gt;=$E127,BY$4&lt;=$G127)*((BY$4-$E127+1)/($I127*($I127+1)/2)*$C127))+($J127="custom")*CustomCF!BR127</f>
        <v>0</v>
      </c>
      <c r="BZ127" s="19">
        <f>($J127="Bell Curve")*(_xlfn.NORM.DIST(AND(BZ$4&gt;=$E127,BZ$4&lt;=$G127)*(BZ$4-$E127+1),$I127/2,$L127,TRUE)-_xlfn.NORM.DIST(AND(BZ$4&gt;=$E127,BZ$4&lt;=$G127)*(BY$4-$E127+1),$I127/2,$L127,TRUE))/(1-2*_xlfn.NORM.DIST(0,$I127/2,$L127,TRUE))*$C127+($J127="Steady Growth")*(AND(BZ$4&gt;=$E127,BZ$4&lt;=$G127)*((BZ$4-$E127+1)/($I127*($I127+1)/2)*$C127))+($J127="custom")*CustomCF!BS127</f>
        <v>0</v>
      </c>
      <c r="CA127" s="19">
        <f>($J127="Bell Curve")*(_xlfn.NORM.DIST(AND(CA$4&gt;=$E127,CA$4&lt;=$G127)*(CA$4-$E127+1),$I127/2,$L127,TRUE)-_xlfn.NORM.DIST(AND(CA$4&gt;=$E127,CA$4&lt;=$G127)*(BZ$4-$E127+1),$I127/2,$L127,TRUE))/(1-2*_xlfn.NORM.DIST(0,$I127/2,$L127,TRUE))*$C127+($J127="Steady Growth")*(AND(CA$4&gt;=$E127,CA$4&lt;=$G127)*((CA$4-$E127+1)/($I127*($I127+1)/2)*$C127))+($J127="custom")*CustomCF!BT127</f>
        <v>0</v>
      </c>
      <c r="CB127" s="19">
        <f>($J127="Bell Curve")*(_xlfn.NORM.DIST(AND(CB$4&gt;=$E127,CB$4&lt;=$G127)*(CB$4-$E127+1),$I127/2,$L127,TRUE)-_xlfn.NORM.DIST(AND(CB$4&gt;=$E127,CB$4&lt;=$G127)*(CA$4-$E127+1),$I127/2,$L127,TRUE))/(1-2*_xlfn.NORM.DIST(0,$I127/2,$L127,TRUE))*$C127+($J127="Steady Growth")*(AND(CB$4&gt;=$E127,CB$4&lt;=$G127)*((CB$4-$E127+1)/($I127*($I127+1)/2)*$C127))+($J127="custom")*CustomCF!BU127</f>
        <v>0</v>
      </c>
      <c r="CC127" s="19">
        <f>($J127="Bell Curve")*(_xlfn.NORM.DIST(AND(CC$4&gt;=$E127,CC$4&lt;=$G127)*(CC$4-$E127+1),$I127/2,$L127,TRUE)-_xlfn.NORM.DIST(AND(CC$4&gt;=$E127,CC$4&lt;=$G127)*(CB$4-$E127+1),$I127/2,$L127,TRUE))/(1-2*_xlfn.NORM.DIST(0,$I127/2,$L127,TRUE))*$C127+($J127="Steady Growth")*(AND(CC$4&gt;=$E127,CC$4&lt;=$G127)*((CC$4-$E127+1)/($I127*($I127+1)/2)*$C127))+($J127="custom")*CustomCF!BV127</f>
        <v>0</v>
      </c>
      <c r="CD127" s="19">
        <f>($J127="Bell Curve")*(_xlfn.NORM.DIST(AND(CD$4&gt;=$E127,CD$4&lt;=$G127)*(CD$4-$E127+1),$I127/2,$L127,TRUE)-_xlfn.NORM.DIST(AND(CD$4&gt;=$E127,CD$4&lt;=$G127)*(CC$4-$E127+1),$I127/2,$L127,TRUE))/(1-2*_xlfn.NORM.DIST(0,$I127/2,$L127,TRUE))*$C127+($J127="Steady Growth")*(AND(CD$4&gt;=$E127,CD$4&lt;=$G127)*((CD$4-$E127+1)/($I127*($I127+1)/2)*$C127))+($J127="custom")*CustomCF!BW127</f>
        <v>0</v>
      </c>
      <c r="CE127" s="19">
        <f>($J127="Bell Curve")*(_xlfn.NORM.DIST(AND(CE$4&gt;=$E127,CE$4&lt;=$G127)*(CE$4-$E127+1),$I127/2,$L127,TRUE)-_xlfn.NORM.DIST(AND(CE$4&gt;=$E127,CE$4&lt;=$G127)*(CD$4-$E127+1),$I127/2,$L127,TRUE))/(1-2*_xlfn.NORM.DIST(0,$I127/2,$L127,TRUE))*$C127+($J127="Steady Growth")*(AND(CE$4&gt;=$E127,CE$4&lt;=$G127)*((CE$4-$E127+1)/($I127*($I127+1)/2)*$C127))+($J127="custom")*CustomCF!BX127</f>
        <v>0</v>
      </c>
      <c r="CF127" s="19">
        <f>($J127="Bell Curve")*(_xlfn.NORM.DIST(AND(CF$4&gt;=$E127,CF$4&lt;=$G127)*(CF$4-$E127+1),$I127/2,$L127,TRUE)-_xlfn.NORM.DIST(AND(CF$4&gt;=$E127,CF$4&lt;=$G127)*(CE$4-$E127+1),$I127/2,$L127,TRUE))/(1-2*_xlfn.NORM.DIST(0,$I127/2,$L127,TRUE))*$C127+($J127="Steady Growth")*(AND(CF$4&gt;=$E127,CF$4&lt;=$G127)*((CF$4-$E127+1)/($I127*($I127+1)/2)*$C127))+($J127="custom")*CustomCF!BY127</f>
        <v>0</v>
      </c>
      <c r="CG127" s="19">
        <f>($J127="Bell Curve")*(_xlfn.NORM.DIST(AND(CG$4&gt;=$E127,CG$4&lt;=$G127)*(CG$4-$E127+1),$I127/2,$L127,TRUE)-_xlfn.NORM.DIST(AND(CG$4&gt;=$E127,CG$4&lt;=$G127)*(CF$4-$E127+1),$I127/2,$L127,TRUE))/(1-2*_xlfn.NORM.DIST(0,$I127/2,$L127,TRUE))*$C127+($J127="Steady Growth")*(AND(CG$4&gt;=$E127,CG$4&lt;=$G127)*((CG$4-$E127+1)/($I127*($I127+1)/2)*$C127))+($J127="custom")*CustomCF!BZ127</f>
        <v>0</v>
      </c>
      <c r="CH127" s="19">
        <f>($J127="Bell Curve")*(_xlfn.NORM.DIST(AND(CH$4&gt;=$E127,CH$4&lt;=$G127)*(CH$4-$E127+1),$I127/2,$L127,TRUE)-_xlfn.NORM.DIST(AND(CH$4&gt;=$E127,CH$4&lt;=$G127)*(CG$4-$E127+1),$I127/2,$L127,TRUE))/(1-2*_xlfn.NORM.DIST(0,$I127/2,$L127,TRUE))*$C127+($J127="Steady Growth")*(AND(CH$4&gt;=$E127,CH$4&lt;=$G127)*((CH$4-$E127+1)/($I127*($I127+1)/2)*$C127))+($J127="custom")*CustomCF!CA127</f>
        <v>0</v>
      </c>
      <c r="CI127" s="19">
        <f>($J127="Bell Curve")*(_xlfn.NORM.DIST(AND(CI$4&gt;=$E127,CI$4&lt;=$G127)*(CI$4-$E127+1),$I127/2,$L127,TRUE)-_xlfn.NORM.DIST(AND(CI$4&gt;=$E127,CI$4&lt;=$G127)*(CH$4-$E127+1),$I127/2,$L127,TRUE))/(1-2*_xlfn.NORM.DIST(0,$I127/2,$L127,TRUE))*$C127+($J127="Steady Growth")*(AND(CI$4&gt;=$E127,CI$4&lt;=$G127)*((CI$4-$E127+1)/($I127*($I127+1)/2)*$C127))+($J127="custom")*CustomCF!CB127</f>
        <v>0</v>
      </c>
      <c r="CJ127" s="19">
        <f>($J127="Bell Curve")*(_xlfn.NORM.DIST(AND(CJ$4&gt;=$E127,CJ$4&lt;=$G127)*(CJ$4-$E127+1),$I127/2,$L127,TRUE)-_xlfn.NORM.DIST(AND(CJ$4&gt;=$E127,CJ$4&lt;=$G127)*(CI$4-$E127+1),$I127/2,$L127,TRUE))/(1-2*_xlfn.NORM.DIST(0,$I127/2,$L127,TRUE))*$C127+($J127="Steady Growth")*(AND(CJ$4&gt;=$E127,CJ$4&lt;=$G127)*((CJ$4-$E127+1)/($I127*($I127+1)/2)*$C127))+($J127="custom")*CustomCF!CC127</f>
        <v>0</v>
      </c>
      <c r="CK127" s="19">
        <f>($J127="Bell Curve")*(_xlfn.NORM.DIST(AND(CK$4&gt;=$E127,CK$4&lt;=$G127)*(CK$4-$E127+1),$I127/2,$L127,TRUE)-_xlfn.NORM.DIST(AND(CK$4&gt;=$E127,CK$4&lt;=$G127)*(CJ$4-$E127+1),$I127/2,$L127,TRUE))/(1-2*_xlfn.NORM.DIST(0,$I127/2,$L127,TRUE))*$C127+($J127="Steady Growth")*(AND(CK$4&gt;=$E127,CK$4&lt;=$G127)*((CK$4-$E127+1)/($I127*($I127+1)/2)*$C127))+($J127="custom")*CustomCF!CD127</f>
        <v>0</v>
      </c>
      <c r="CL127" s="19">
        <f>($J127="Bell Curve")*(_xlfn.NORM.DIST(AND(CL$4&gt;=$E127,CL$4&lt;=$G127)*(CL$4-$E127+1),$I127/2,$L127,TRUE)-_xlfn.NORM.DIST(AND(CL$4&gt;=$E127,CL$4&lt;=$G127)*(CK$4-$E127+1),$I127/2,$L127,TRUE))/(1-2*_xlfn.NORM.DIST(0,$I127/2,$L127,TRUE))*$C127+($J127="Steady Growth")*(AND(CL$4&gt;=$E127,CL$4&lt;=$G127)*((CL$4-$E127+1)/($I127*($I127+1)/2)*$C127))+($J127="custom")*CustomCF!CE127</f>
        <v>0</v>
      </c>
      <c r="CM127" s="19">
        <f>($J127="Bell Curve")*(_xlfn.NORM.DIST(AND(CM$4&gt;=$E127,CM$4&lt;=$G127)*(CM$4-$E127+1),$I127/2,$L127,TRUE)-_xlfn.NORM.DIST(AND(CM$4&gt;=$E127,CM$4&lt;=$G127)*(CL$4-$E127+1),$I127/2,$L127,TRUE))/(1-2*_xlfn.NORM.DIST(0,$I127/2,$L127,TRUE))*$C127+($J127="Steady Growth")*(AND(CM$4&gt;=$E127,CM$4&lt;=$G127)*((CM$4-$E127+1)/($I127*($I127+1)/2)*$C127))+($J127="custom")*CustomCF!CF127</f>
        <v>0</v>
      </c>
      <c r="CN127" s="19">
        <f>($J127="Bell Curve")*(_xlfn.NORM.DIST(AND(CN$4&gt;=$E127,CN$4&lt;=$G127)*(CN$4-$E127+1),$I127/2,$L127,TRUE)-_xlfn.NORM.DIST(AND(CN$4&gt;=$E127,CN$4&lt;=$G127)*(CM$4-$E127+1),$I127/2,$L127,TRUE))/(1-2*_xlfn.NORM.DIST(0,$I127/2,$L127,TRUE))*$C127+($J127="Steady Growth")*(AND(CN$4&gt;=$E127,CN$4&lt;=$G127)*((CN$4-$E127+1)/($I127*($I127+1)/2)*$C127))+($J127="custom")*CustomCF!CG127</f>
        <v>0</v>
      </c>
      <c r="CO127" s="19">
        <f>($J127="Bell Curve")*(_xlfn.NORM.DIST(AND(CO$4&gt;=$E127,CO$4&lt;=$G127)*(CO$4-$E127+1),$I127/2,$L127,TRUE)-_xlfn.NORM.DIST(AND(CO$4&gt;=$E127,CO$4&lt;=$G127)*(CN$4-$E127+1),$I127/2,$L127,TRUE))/(1-2*_xlfn.NORM.DIST(0,$I127/2,$L127,TRUE))*$C127+($J127="Steady Growth")*(AND(CO$4&gt;=$E127,CO$4&lt;=$G127)*((CO$4-$E127+1)/($I127*($I127+1)/2)*$C127))+($J127="custom")*CustomCF!CH127</f>
        <v>0</v>
      </c>
      <c r="CP127" s="19">
        <f>($J127="Bell Curve")*(_xlfn.NORM.DIST(AND(CP$4&gt;=$E127,CP$4&lt;=$G127)*(CP$4-$E127+1),$I127/2,$L127,TRUE)-_xlfn.NORM.DIST(AND(CP$4&gt;=$E127,CP$4&lt;=$G127)*(CO$4-$E127+1),$I127/2,$L127,TRUE))/(1-2*_xlfn.NORM.DIST(0,$I127/2,$L127,TRUE))*$C127+($J127="Steady Growth")*(AND(CP$4&gt;=$E127,CP$4&lt;=$G127)*((CP$4-$E127+1)/($I127*($I127+1)/2)*$C127))+($J127="custom")*CustomCF!CI127</f>
        <v>0</v>
      </c>
      <c r="CQ127" s="19">
        <f>($J127="Bell Curve")*(_xlfn.NORM.DIST(AND(CQ$4&gt;=$E127,CQ$4&lt;=$G127)*(CQ$4-$E127+1),$I127/2,$L127,TRUE)-_xlfn.NORM.DIST(AND(CQ$4&gt;=$E127,CQ$4&lt;=$G127)*(CP$4-$E127+1),$I127/2,$L127,TRUE))/(1-2*_xlfn.NORM.DIST(0,$I127/2,$L127,TRUE))*$C127+($J127="Steady Growth")*(AND(CQ$4&gt;=$E127,CQ$4&lt;=$G127)*((CQ$4-$E127+1)/($I127*($I127+1)/2)*$C127))+($J127="custom")*CustomCF!CJ127</f>
        <v>0</v>
      </c>
      <c r="CR127" s="19">
        <f>($J127="Bell Curve")*(_xlfn.NORM.DIST(AND(CR$4&gt;=$E127,CR$4&lt;=$G127)*(CR$4-$E127+1),$I127/2,$L127,TRUE)-_xlfn.NORM.DIST(AND(CR$4&gt;=$E127,CR$4&lt;=$G127)*(CQ$4-$E127+1),$I127/2,$L127,TRUE))/(1-2*_xlfn.NORM.DIST(0,$I127/2,$L127,TRUE))*$C127+($J127="Steady Growth")*(AND(CR$4&gt;=$E127,CR$4&lt;=$G127)*((CR$4-$E127+1)/($I127*($I127+1)/2)*$C127))+($J127="custom")*CustomCF!CK127</f>
        <v>0</v>
      </c>
      <c r="CS127" s="19">
        <f>($J127="Bell Curve")*(_xlfn.NORM.DIST(AND(CS$4&gt;=$E127,CS$4&lt;=$G127)*(CS$4-$E127+1),$I127/2,$L127,TRUE)-_xlfn.NORM.DIST(AND(CS$4&gt;=$E127,CS$4&lt;=$G127)*(CR$4-$E127+1),$I127/2,$L127,TRUE))/(1-2*_xlfn.NORM.DIST(0,$I127/2,$L127,TRUE))*$C127+($J127="Steady Growth")*(AND(CS$4&gt;=$E127,CS$4&lt;=$G127)*((CS$4-$E127+1)/($I127*($I127+1)/2)*$C127))+($J127="custom")*CustomCF!CL127</f>
        <v>0</v>
      </c>
      <c r="CT127" s="19">
        <f>($J127="Bell Curve")*(_xlfn.NORM.DIST(AND(CT$4&gt;=$E127,CT$4&lt;=$G127)*(CT$4-$E127+1),$I127/2,$L127,TRUE)-_xlfn.NORM.DIST(AND(CT$4&gt;=$E127,CT$4&lt;=$G127)*(CS$4-$E127+1),$I127/2,$L127,TRUE))/(1-2*_xlfn.NORM.DIST(0,$I127/2,$L127,TRUE))*$C127+($J127="Steady Growth")*(AND(CT$4&gt;=$E127,CT$4&lt;=$G127)*((CT$4-$E127+1)/($I127*($I127+1)/2)*$C127))+($J127="custom")*CustomCF!CM127</f>
        <v>0</v>
      </c>
      <c r="CU127" s="19">
        <f>($J127="Bell Curve")*(_xlfn.NORM.DIST(AND(CU$4&gt;=$E127,CU$4&lt;=$G127)*(CU$4-$E127+1),$I127/2,$L127,TRUE)-_xlfn.NORM.DIST(AND(CU$4&gt;=$E127,CU$4&lt;=$G127)*(CT$4-$E127+1),$I127/2,$L127,TRUE))/(1-2*_xlfn.NORM.DIST(0,$I127/2,$L127,TRUE))*$C127+($J127="Steady Growth")*(AND(CU$4&gt;=$E127,CU$4&lt;=$G127)*((CU$4-$E127+1)/($I127*($I127+1)/2)*$C127))+($J127="custom")*CustomCF!CN127</f>
        <v>0</v>
      </c>
      <c r="CV127" s="19">
        <f>($J127="Bell Curve")*(_xlfn.NORM.DIST(AND(CV$4&gt;=$E127,CV$4&lt;=$G127)*(CV$4-$E127+1),$I127/2,$L127,TRUE)-_xlfn.NORM.DIST(AND(CV$4&gt;=$E127,CV$4&lt;=$G127)*(CU$4-$E127+1),$I127/2,$L127,TRUE))/(1-2*_xlfn.NORM.DIST(0,$I127/2,$L127,TRUE))*$C127+($J127="Steady Growth")*(AND(CV$4&gt;=$E127,CV$4&lt;=$G127)*((CV$4-$E127+1)/($I127*($I127+1)/2)*$C127))+($J127="custom")*CustomCF!CO127</f>
        <v>0</v>
      </c>
      <c r="CW127" s="19">
        <f>($J127="Bell Curve")*(_xlfn.NORM.DIST(AND(CW$4&gt;=$E127,CW$4&lt;=$G127)*(CW$4-$E127+1),$I127/2,$L127,TRUE)-_xlfn.NORM.DIST(AND(CW$4&gt;=$E127,CW$4&lt;=$G127)*(CV$4-$E127+1),$I127/2,$L127,TRUE))/(1-2*_xlfn.NORM.DIST(0,$I127/2,$L127,TRUE))*$C127+($J127="Steady Growth")*(AND(CW$4&gt;=$E127,CW$4&lt;=$G127)*((CW$4-$E127+1)/($I127*($I127+1)/2)*$C127))+($J127="custom")*CustomCF!CP127</f>
        <v>0</v>
      </c>
      <c r="CX127" s="19">
        <f>($J127="Bell Curve")*(_xlfn.NORM.DIST(AND(CX$4&gt;=$E127,CX$4&lt;=$G127)*(CX$4-$E127+1),$I127/2,$L127,TRUE)-_xlfn.NORM.DIST(AND(CX$4&gt;=$E127,CX$4&lt;=$G127)*(CW$4-$E127+1),$I127/2,$L127,TRUE))/(1-2*_xlfn.NORM.DIST(0,$I127/2,$L127,TRUE))*$C127+($J127="Steady Growth")*(AND(CX$4&gt;=$E127,CX$4&lt;=$G127)*((CX$4-$E127+1)/($I127*($I127+1)/2)*$C127))+($J127="custom")*CustomCF!CQ127</f>
        <v>0</v>
      </c>
      <c r="CY127" s="19">
        <f>($J127="Bell Curve")*(_xlfn.NORM.DIST(AND(CY$4&gt;=$E127,CY$4&lt;=$G127)*(CY$4-$E127+1),$I127/2,$L127,TRUE)-_xlfn.NORM.DIST(AND(CY$4&gt;=$E127,CY$4&lt;=$G127)*(CX$4-$E127+1),$I127/2,$L127,TRUE))/(1-2*_xlfn.NORM.DIST(0,$I127/2,$L127,TRUE))*$C127+($J127="Steady Growth")*(AND(CY$4&gt;=$E127,CY$4&lt;=$G127)*((CY$4-$E127+1)/($I127*($I127+1)/2)*$C127))+($J127="custom")*CustomCF!CR127</f>
        <v>0</v>
      </c>
      <c r="CZ127" s="19">
        <f>($J127="Bell Curve")*(_xlfn.NORM.DIST(AND(CZ$4&gt;=$E127,CZ$4&lt;=$G127)*(CZ$4-$E127+1),$I127/2,$L127,TRUE)-_xlfn.NORM.DIST(AND(CZ$4&gt;=$E127,CZ$4&lt;=$G127)*(CY$4-$E127+1),$I127/2,$L127,TRUE))/(1-2*_xlfn.NORM.DIST(0,$I127/2,$L127,TRUE))*$C127+($J127="Steady Growth")*(AND(CZ$4&gt;=$E127,CZ$4&lt;=$G127)*((CZ$4-$E127+1)/($I127*($I127+1)/2)*$C127))+($J127="custom")*CustomCF!CS127</f>
        <v>0</v>
      </c>
      <c r="DA127" s="19">
        <f>($J127="Bell Curve")*(_xlfn.NORM.DIST(AND(DA$4&gt;=$E127,DA$4&lt;=$G127)*(DA$4-$E127+1),$I127/2,$L127,TRUE)-_xlfn.NORM.DIST(AND(DA$4&gt;=$E127,DA$4&lt;=$G127)*(CZ$4-$E127+1),$I127/2,$L127,TRUE))/(1-2*_xlfn.NORM.DIST(0,$I127/2,$L127,TRUE))*$C127+($J127="Steady Growth")*(AND(DA$4&gt;=$E127,DA$4&lt;=$G127)*((DA$4-$E127+1)/($I127*($I127+1)/2)*$C127))+($J127="custom")*CustomCF!CT127</f>
        <v>0</v>
      </c>
      <c r="DB127" s="19">
        <f>($J127="Bell Curve")*(_xlfn.NORM.DIST(AND(DB$4&gt;=$E127,DB$4&lt;=$G127)*(DB$4-$E127+1),$I127/2,$L127,TRUE)-_xlfn.NORM.DIST(AND(DB$4&gt;=$E127,DB$4&lt;=$G127)*(DA$4-$E127+1),$I127/2,$L127,TRUE))/(1-2*_xlfn.NORM.DIST(0,$I127/2,$L127,TRUE))*$C127+($J127="Steady Growth")*(AND(DB$4&gt;=$E127,DB$4&lt;=$G127)*((DB$4-$E127+1)/($I127*($I127+1)/2)*$C127))+($J127="custom")*CustomCF!CU127</f>
        <v>0</v>
      </c>
      <c r="DC127" s="19">
        <f>($J127="Bell Curve")*(_xlfn.NORM.DIST(AND(DC$4&gt;=$E127,DC$4&lt;=$G127)*(DC$4-$E127+1),$I127/2,$L127,TRUE)-_xlfn.NORM.DIST(AND(DC$4&gt;=$E127,DC$4&lt;=$G127)*(DB$4-$E127+1),$I127/2,$L127,TRUE))/(1-2*_xlfn.NORM.DIST(0,$I127/2,$L127,TRUE))*$C127+($J127="Steady Growth")*(AND(DC$4&gt;=$E127,DC$4&lt;=$G127)*((DC$4-$E127+1)/($I127*($I127+1)/2)*$C127))+($J127="custom")*CustomCF!CV127</f>
        <v>0</v>
      </c>
      <c r="DD127" s="19">
        <f>($J127="Bell Curve")*(_xlfn.NORM.DIST(AND(DD$4&gt;=$E127,DD$4&lt;=$G127)*(DD$4-$E127+1),$I127/2,$L127,TRUE)-_xlfn.NORM.DIST(AND(DD$4&gt;=$E127,DD$4&lt;=$G127)*(DC$4-$E127+1),$I127/2,$L127,TRUE))/(1-2*_xlfn.NORM.DIST(0,$I127/2,$L127,TRUE))*$C127+($J127="Steady Growth")*(AND(DD$4&gt;=$E127,DD$4&lt;=$G127)*((DD$4-$E127+1)/($I127*($I127+1)/2)*$C127))+($J127="custom")*CustomCF!CW127</f>
        <v>0</v>
      </c>
      <c r="DE127" s="19">
        <f>($J127="Bell Curve")*(_xlfn.NORM.DIST(AND(DE$4&gt;=$E127,DE$4&lt;=$G127)*(DE$4-$E127+1),$I127/2,$L127,TRUE)-_xlfn.NORM.DIST(AND(DE$4&gt;=$E127,DE$4&lt;=$G127)*(DD$4-$E127+1),$I127/2,$L127,TRUE))/(1-2*_xlfn.NORM.DIST(0,$I127/2,$L127,TRUE))*$C127+($J127="Steady Growth")*(AND(DE$4&gt;=$E127,DE$4&lt;=$G127)*((DE$4-$E127+1)/($I127*($I127+1)/2)*$C127))+($J127="custom")*CustomCF!CX127</f>
        <v>0</v>
      </c>
      <c r="DF127" s="19">
        <f>($J127="Bell Curve")*(_xlfn.NORM.DIST(AND(DF$4&gt;=$E127,DF$4&lt;=$G127)*(DF$4-$E127+1),$I127/2,$L127,TRUE)-_xlfn.NORM.DIST(AND(DF$4&gt;=$E127,DF$4&lt;=$G127)*(DE$4-$E127+1),$I127/2,$L127,TRUE))/(1-2*_xlfn.NORM.DIST(0,$I127/2,$L127,TRUE))*$C127+($J127="Steady Growth")*(AND(DF$4&gt;=$E127,DF$4&lt;=$G127)*((DF$4-$E127+1)/($I127*($I127+1)/2)*$C127))+($J127="custom")*CustomCF!CY127</f>
        <v>0</v>
      </c>
      <c r="DG127" s="19">
        <f>($J127="Bell Curve")*(_xlfn.NORM.DIST(AND(DG$4&gt;=$E127,DG$4&lt;=$G127)*(DG$4-$E127+1),$I127/2,$L127,TRUE)-_xlfn.NORM.DIST(AND(DG$4&gt;=$E127,DG$4&lt;=$G127)*(DF$4-$E127+1),$I127/2,$L127,TRUE))/(1-2*_xlfn.NORM.DIST(0,$I127/2,$L127,TRUE))*$C127+($J127="Steady Growth")*(AND(DG$4&gt;=$E127,DG$4&lt;=$G127)*((DG$4-$E127+1)/($I127*($I127+1)/2)*$C127))+($J127="custom")*CustomCF!CZ127</f>
        <v>0</v>
      </c>
      <c r="DH127" s="19">
        <f>($J127="Bell Curve")*(_xlfn.NORM.DIST(AND(DH$4&gt;=$E127,DH$4&lt;=$G127)*(DH$4-$E127+1),$I127/2,$L127,TRUE)-_xlfn.NORM.DIST(AND(DH$4&gt;=$E127,DH$4&lt;=$G127)*(DG$4-$E127+1),$I127/2,$L127,TRUE))/(1-2*_xlfn.NORM.DIST(0,$I127/2,$L127,TRUE))*$C127+($J127="Steady Growth")*(AND(DH$4&gt;=$E127,DH$4&lt;=$G127)*((DH$4-$E127+1)/($I127*($I127+1)/2)*$C127))+($J127="custom")*CustomCF!DA127</f>
        <v>0</v>
      </c>
      <c r="DI127" s="19">
        <f>($J127="Bell Curve")*(_xlfn.NORM.DIST(AND(DI$4&gt;=$E127,DI$4&lt;=$G127)*(DI$4-$E127+1),$I127/2,$L127,TRUE)-_xlfn.NORM.DIST(AND(DI$4&gt;=$E127,DI$4&lt;=$G127)*(DH$4-$E127+1),$I127/2,$L127,TRUE))/(1-2*_xlfn.NORM.DIST(0,$I127/2,$L127,TRUE))*$C127+($J127="Steady Growth")*(AND(DI$4&gt;=$E127,DI$4&lt;=$G127)*((DI$4-$E127+1)/($I127*($I127+1)/2)*$C127))+($J127="custom")*CustomCF!DB127</f>
        <v>0</v>
      </c>
      <c r="DJ127" s="19">
        <f>($J127="Bell Curve")*(_xlfn.NORM.DIST(AND(DJ$4&gt;=$E127,DJ$4&lt;=$G127)*(DJ$4-$E127+1),$I127/2,$L127,TRUE)-_xlfn.NORM.DIST(AND(DJ$4&gt;=$E127,DJ$4&lt;=$G127)*(DI$4-$E127+1),$I127/2,$L127,TRUE))/(1-2*_xlfn.NORM.DIST(0,$I127/2,$L127,TRUE))*$C127+($J127="Steady Growth")*(AND(DJ$4&gt;=$E127,DJ$4&lt;=$G127)*((DJ$4-$E127+1)/($I127*($I127+1)/2)*$C127))+($J127="custom")*CustomCF!DC127</f>
        <v>0</v>
      </c>
      <c r="DK127" s="19">
        <f>($J127="Bell Curve")*(_xlfn.NORM.DIST(AND(DK$4&gt;=$E127,DK$4&lt;=$G127)*(DK$4-$E127+1),$I127/2,$L127,TRUE)-_xlfn.NORM.DIST(AND(DK$4&gt;=$E127,DK$4&lt;=$G127)*(DJ$4-$E127+1),$I127/2,$L127,TRUE))/(1-2*_xlfn.NORM.DIST(0,$I127/2,$L127,TRUE))*$C127+($J127="Steady Growth")*(AND(DK$4&gt;=$E127,DK$4&lt;=$G127)*((DK$4-$E127+1)/($I127*($I127+1)/2)*$C127))+($J127="custom")*CustomCF!DD127</f>
        <v>0</v>
      </c>
      <c r="DL127" s="19">
        <f>($J127="Bell Curve")*(_xlfn.NORM.DIST(AND(DL$4&gt;=$E127,DL$4&lt;=$G127)*(DL$4-$E127+1),$I127/2,$L127,TRUE)-_xlfn.NORM.DIST(AND(DL$4&gt;=$E127,DL$4&lt;=$G127)*(DK$4-$E127+1),$I127/2,$L127,TRUE))/(1-2*_xlfn.NORM.DIST(0,$I127/2,$L127,TRUE))*$C127+($J127="Steady Growth")*(AND(DL$4&gt;=$E127,DL$4&lt;=$G127)*((DL$4-$E127+1)/($I127*($I127+1)/2)*$C127))+($J127="custom")*CustomCF!DE127</f>
        <v>0</v>
      </c>
      <c r="DM127" s="19">
        <f>($J127="Bell Curve")*(_xlfn.NORM.DIST(AND(DM$4&gt;=$E127,DM$4&lt;=$G127)*(DM$4-$E127+1),$I127/2,$L127,TRUE)-_xlfn.NORM.DIST(AND(DM$4&gt;=$E127,DM$4&lt;=$G127)*(DL$4-$E127+1),$I127/2,$L127,TRUE))/(1-2*_xlfn.NORM.DIST(0,$I127/2,$L127,TRUE))*$C127+($J127="Steady Growth")*(AND(DM$4&gt;=$E127,DM$4&lt;=$G127)*((DM$4-$E127+1)/($I127*($I127+1)/2)*$C127))+($J127="custom")*CustomCF!DF127</f>
        <v>0</v>
      </c>
      <c r="DN127" s="19">
        <f>($J127="Bell Curve")*(_xlfn.NORM.DIST(AND(DN$4&gt;=$E127,DN$4&lt;=$G127)*(DN$4-$E127+1),$I127/2,$L127,TRUE)-_xlfn.NORM.DIST(AND(DN$4&gt;=$E127,DN$4&lt;=$G127)*(DM$4-$E127+1),$I127/2,$L127,TRUE))/(1-2*_xlfn.NORM.DIST(0,$I127/2,$L127,TRUE))*$C127+($J127="Steady Growth")*(AND(DN$4&gt;=$E127,DN$4&lt;=$G127)*((DN$4-$E127+1)/($I127*($I127+1)/2)*$C127))+($J127="custom")*CustomCF!DG127</f>
        <v>0</v>
      </c>
      <c r="DO127" s="19">
        <f>($J127="Bell Curve")*(_xlfn.NORM.DIST(AND(DO$4&gt;=$E127,DO$4&lt;=$G127)*(DO$4-$E127+1),$I127/2,$L127,TRUE)-_xlfn.NORM.DIST(AND(DO$4&gt;=$E127,DO$4&lt;=$G127)*(DN$4-$E127+1),$I127/2,$L127,TRUE))/(1-2*_xlfn.NORM.DIST(0,$I127/2,$L127,TRUE))*$C127+($J127="Steady Growth")*(AND(DO$4&gt;=$E127,DO$4&lt;=$G127)*((DO$4-$E127+1)/($I127*($I127+1)/2)*$C127))+($J127="custom")*CustomCF!DH127</f>
        <v>0</v>
      </c>
      <c r="DP127" s="19">
        <f>($J127="Bell Curve")*(_xlfn.NORM.DIST(AND(DP$4&gt;=$E127,DP$4&lt;=$G127)*(DP$4-$E127+1),$I127/2,$L127,TRUE)-_xlfn.NORM.DIST(AND(DP$4&gt;=$E127,DP$4&lt;=$G127)*(DO$4-$E127+1),$I127/2,$L127,TRUE))/(1-2*_xlfn.NORM.DIST(0,$I127/2,$L127,TRUE))*$C127+($J127="Steady Growth")*(AND(DP$4&gt;=$E127,DP$4&lt;=$G127)*((DP$4-$E127+1)/($I127*($I127+1)/2)*$C127))+($J127="custom")*CustomCF!DI127</f>
        <v>0</v>
      </c>
      <c r="DQ127" s="19">
        <f>($J127="Bell Curve")*(_xlfn.NORM.DIST(AND(DQ$4&gt;=$E127,DQ$4&lt;=$G127)*(DQ$4-$E127+1),$I127/2,$L127,TRUE)-_xlfn.NORM.DIST(AND(DQ$4&gt;=$E127,DQ$4&lt;=$G127)*(DP$4-$E127+1),$I127/2,$L127,TRUE))/(1-2*_xlfn.NORM.DIST(0,$I127/2,$L127,TRUE))*$C127+($J127="Steady Growth")*(AND(DQ$4&gt;=$E127,DQ$4&lt;=$G127)*((DQ$4-$E127+1)/($I127*($I127+1)/2)*$C127))+($J127="custom")*CustomCF!DJ127</f>
        <v>0</v>
      </c>
      <c r="DR127" s="19">
        <f>($J127="Bell Curve")*(_xlfn.NORM.DIST(AND(DR$4&gt;=$E127,DR$4&lt;=$G127)*(DR$4-$E127+1),$I127/2,$L127,TRUE)-_xlfn.NORM.DIST(AND(DR$4&gt;=$E127,DR$4&lt;=$G127)*(DQ$4-$E127+1),$I127/2,$L127,TRUE))/(1-2*_xlfn.NORM.DIST(0,$I127/2,$L127,TRUE))*$C127+($J127="Steady Growth")*(AND(DR$4&gt;=$E127,DR$4&lt;=$G127)*((DR$4-$E127+1)/($I127*($I127+1)/2)*$C127))+($J127="custom")*CustomCF!DK127</f>
        <v>0</v>
      </c>
      <c r="DS127" s="19">
        <f>($J127="Bell Curve")*(_xlfn.NORM.DIST(AND(DS$4&gt;=$E127,DS$4&lt;=$G127)*(DS$4-$E127+1),$I127/2,$L127,TRUE)-_xlfn.NORM.DIST(AND(DS$4&gt;=$E127,DS$4&lt;=$G127)*(DR$4-$E127+1),$I127/2,$L127,TRUE))/(1-2*_xlfn.NORM.DIST(0,$I127/2,$L127,TRUE))*$C127+($J127="Steady Growth")*(AND(DS$4&gt;=$E127,DS$4&lt;=$G127)*((DS$4-$E127+1)/($I127*($I127+1)/2)*$C127))+($J127="custom")*CustomCF!DL127</f>
        <v>0</v>
      </c>
      <c r="DT127" s="19">
        <f>($J127="Bell Curve")*(_xlfn.NORM.DIST(AND(DT$4&gt;=$E127,DT$4&lt;=$G127)*(DT$4-$E127+1),$I127/2,$L127,TRUE)-_xlfn.NORM.DIST(AND(DT$4&gt;=$E127,DT$4&lt;=$G127)*(DS$4-$E127+1),$I127/2,$L127,TRUE))/(1-2*_xlfn.NORM.DIST(0,$I127/2,$L127,TRUE))*$C127+($J127="Steady Growth")*(AND(DT$4&gt;=$E127,DT$4&lt;=$G127)*((DT$4-$E127+1)/($I127*($I127+1)/2)*$C127))+($J127="custom")*CustomCF!DM127</f>
        <v>0</v>
      </c>
      <c r="DU127" s="19">
        <f>($J127="Bell Curve")*(_xlfn.NORM.DIST(AND(DU$4&gt;=$E127,DU$4&lt;=$G127)*(DU$4-$E127+1),$I127/2,$L127,TRUE)-_xlfn.NORM.DIST(AND(DU$4&gt;=$E127,DU$4&lt;=$G127)*(DT$4-$E127+1),$I127/2,$L127,TRUE))/(1-2*_xlfn.NORM.DIST(0,$I127/2,$L127,TRUE))*$C127+($J127="Steady Growth")*(AND(DU$4&gt;=$E127,DU$4&lt;=$G127)*((DU$4-$E127+1)/($I127*($I127+1)/2)*$C127))+($J127="custom")*CustomCF!DN127</f>
        <v>0</v>
      </c>
      <c r="DV127" s="19">
        <f>($J127="Bell Curve")*(_xlfn.NORM.DIST(AND(DV$4&gt;=$E127,DV$4&lt;=$G127)*(DV$4-$E127+1),$I127/2,$L127,TRUE)-_xlfn.NORM.DIST(AND(DV$4&gt;=$E127,DV$4&lt;=$G127)*(DU$4-$E127+1),$I127/2,$L127,TRUE))/(1-2*_xlfn.NORM.DIST(0,$I127/2,$L127,TRUE))*$C127+($J127="Steady Growth")*(AND(DV$4&gt;=$E127,DV$4&lt;=$G127)*((DV$4-$E127+1)/($I127*($I127+1)/2)*$C127))+($J127="custom")*CustomCF!DO127</f>
        <v>0</v>
      </c>
      <c r="DW127" s="19">
        <f>($J127="Bell Curve")*(_xlfn.NORM.DIST(AND(DW$4&gt;=$E127,DW$4&lt;=$G127)*(DW$4-$E127+1),$I127/2,$L127,TRUE)-_xlfn.NORM.DIST(AND(DW$4&gt;=$E127,DW$4&lt;=$G127)*(DV$4-$E127+1),$I127/2,$L127,TRUE))/(1-2*_xlfn.NORM.DIST(0,$I127/2,$L127,TRUE))*$C127+($J127="Steady Growth")*(AND(DW$4&gt;=$E127,DW$4&lt;=$G127)*((DW$4-$E127+1)/($I127*($I127+1)/2)*$C127))+($J127="custom")*CustomCF!DP127</f>
        <v>0</v>
      </c>
      <c r="DX127" s="19">
        <f>($J127="Bell Curve")*(_xlfn.NORM.DIST(AND(DX$4&gt;=$E127,DX$4&lt;=$G127)*(DX$4-$E127+1),$I127/2,$L127,TRUE)-_xlfn.NORM.DIST(AND(DX$4&gt;=$E127,DX$4&lt;=$G127)*(DW$4-$E127+1),$I127/2,$L127,TRUE))/(1-2*_xlfn.NORM.DIST(0,$I127/2,$L127,TRUE))*$C127+($J127="Steady Growth")*(AND(DX$4&gt;=$E127,DX$4&lt;=$G127)*((DX$4-$E127+1)/($I127*($I127+1)/2)*$C127))+($J127="custom")*CustomCF!DQ127</f>
        <v>0</v>
      </c>
      <c r="DY127" s="19">
        <f>($J127="Bell Curve")*(_xlfn.NORM.DIST(AND(DY$4&gt;=$E127,DY$4&lt;=$G127)*(DY$4-$E127+1),$I127/2,$L127,TRUE)-_xlfn.NORM.DIST(AND(DY$4&gt;=$E127,DY$4&lt;=$G127)*(DX$4-$E127+1),$I127/2,$L127,TRUE))/(1-2*_xlfn.NORM.DIST(0,$I127/2,$L127,TRUE))*$C127+($J127="Steady Growth")*(AND(DY$4&gt;=$E127,DY$4&lt;=$G127)*((DY$4-$E127+1)/($I127*($I127+1)/2)*$C127))+($J127="custom")*CustomCF!DR127</f>
        <v>0</v>
      </c>
      <c r="DZ127" s="19">
        <f>($J127="Bell Curve")*(_xlfn.NORM.DIST(AND(DZ$4&gt;=$E127,DZ$4&lt;=$G127)*(DZ$4-$E127+1),$I127/2,$L127,TRUE)-_xlfn.NORM.DIST(AND(DZ$4&gt;=$E127,DZ$4&lt;=$G127)*(DY$4-$E127+1),$I127/2,$L127,TRUE))/(1-2*_xlfn.NORM.DIST(0,$I127/2,$L127,TRUE))*$C127+($J127="Steady Growth")*(AND(DZ$4&gt;=$E127,DZ$4&lt;=$G127)*((DZ$4-$E127+1)/($I127*($I127+1)/2)*$C127))+($J127="custom")*CustomCF!DS127</f>
        <v>0</v>
      </c>
      <c r="EA127" s="19">
        <f>($J127="Bell Curve")*(_xlfn.NORM.DIST(AND(EA$4&gt;=$E127,EA$4&lt;=$G127)*(EA$4-$E127+1),$I127/2,$L127,TRUE)-_xlfn.NORM.DIST(AND(EA$4&gt;=$E127,EA$4&lt;=$G127)*(DZ$4-$E127+1),$I127/2,$L127,TRUE))/(1-2*_xlfn.NORM.DIST(0,$I127/2,$L127,TRUE))*$C127+($J127="Steady Growth")*(AND(EA$4&gt;=$E127,EA$4&lt;=$G127)*((EA$4-$E127+1)/($I127*($I127+1)/2)*$C127))+($J127="custom")*CustomCF!DT127</f>
        <v>0</v>
      </c>
      <c r="EB127" s="19">
        <f>($J127="Bell Curve")*(_xlfn.NORM.DIST(AND(EB$4&gt;=$E127,EB$4&lt;=$G127)*(EB$4-$E127+1),$I127/2,$L127,TRUE)-_xlfn.NORM.DIST(AND(EB$4&gt;=$E127,EB$4&lt;=$G127)*(EA$4-$E127+1),$I127/2,$L127,TRUE))/(1-2*_xlfn.NORM.DIST(0,$I127/2,$L127,TRUE))*$C127+($J127="Steady Growth")*(AND(EB$4&gt;=$E127,EB$4&lt;=$G127)*((EB$4-$E127+1)/($I127*($I127+1)/2)*$C127))+($J127="custom")*CustomCF!DU127</f>
        <v>0</v>
      </c>
      <c r="EC127" s="19">
        <f>($J127="Bell Curve")*(_xlfn.NORM.DIST(AND(EC$4&gt;=$E127,EC$4&lt;=$G127)*(EC$4-$E127+1),$I127/2,$L127,TRUE)-_xlfn.NORM.DIST(AND(EC$4&gt;=$E127,EC$4&lt;=$G127)*(EB$4-$E127+1),$I127/2,$L127,TRUE))/(1-2*_xlfn.NORM.DIST(0,$I127/2,$L127,TRUE))*$C127+($J127="Steady Growth")*(AND(EC$4&gt;=$E127,EC$4&lt;=$G127)*((EC$4-$E127+1)/($I127*($I127+1)/2)*$C127))+($J127="custom")*CustomCF!DV127</f>
        <v>0</v>
      </c>
      <c r="ED127" s="19">
        <f>($J127="Bell Curve")*(_xlfn.NORM.DIST(AND(ED$4&gt;=$E127,ED$4&lt;=$G127)*(ED$4-$E127+1),$I127/2,$L127,TRUE)-_xlfn.NORM.DIST(AND(ED$4&gt;=$E127,ED$4&lt;=$G127)*(EC$4-$E127+1),$I127/2,$L127,TRUE))/(1-2*_xlfn.NORM.DIST(0,$I127/2,$L127,TRUE))*$C127+($J127="Steady Growth")*(AND(ED$4&gt;=$E127,ED$4&lt;=$G127)*((ED$4-$E127+1)/($I127*($I127+1)/2)*$C127))+($J127="custom")*CustomCF!DW127</f>
        <v>0</v>
      </c>
      <c r="EE127" s="19">
        <f>($J127="Bell Curve")*(_xlfn.NORM.DIST(AND(EE$4&gt;=$E127,EE$4&lt;=$G127)*(EE$4-$E127+1),$I127/2,$L127,TRUE)-_xlfn.NORM.DIST(AND(EE$4&gt;=$E127,EE$4&lt;=$G127)*(ED$4-$E127+1),$I127/2,$L127,TRUE))/(1-2*_xlfn.NORM.DIST(0,$I127/2,$L127,TRUE))*$C127+($J127="Steady Growth")*(AND(EE$4&gt;=$E127,EE$4&lt;=$G127)*((EE$4-$E127+1)/($I127*($I127+1)/2)*$C127))+($J127="custom")*CustomCF!DX127</f>
        <v>0</v>
      </c>
      <c r="EF127" s="121">
        <f>($J127="Bell Curve")*(_xlfn.NORM.DIST(AND(EF$4&gt;=$E127,EF$4&lt;=$G127)*(EF$4-$E127+1),$I127/2,$L127,TRUE)-_xlfn.NORM.DIST(AND(EF$4&gt;=$E127,EF$4&lt;=$G127)*(EE$4-$E127+1),$I127/2,$L127,TRUE))/(1-2*_xlfn.NORM.DIST(0,$I127/2,$L127,TRUE))*$C127+($J127="Steady Growth")*(AND(EF$4&gt;=$E127,EF$4&lt;=$G127)*((EF$4-$E127+1)/($I127*($I127+1)/2)*$C127))+($J127="custom")*CustomCF!DY127</f>
        <v>0</v>
      </c>
    </row>
    <row r="128" spans="2:136" hidden="1" outlineLevel="1" x14ac:dyDescent="0.2">
      <c r="B128" s="103">
        <f>Budget!AA20</f>
        <v>0</v>
      </c>
      <c r="C128" s="19">
        <f>Budget!AB20</f>
        <v>0</v>
      </c>
      <c r="D128" s="19" t="str">
        <f t="shared" si="45"/>
        <v/>
      </c>
      <c r="E128" s="92">
        <v>29</v>
      </c>
      <c r="F128" s="18">
        <f>IF(J128="Custom",CustomCF!E128,INDEX($P$6:$DY$6,MATCH(E128,CF!$P$4:$DY$4,0)))</f>
        <v>46904</v>
      </c>
      <c r="G128" s="301">
        <v>47</v>
      </c>
      <c r="H128" s="18">
        <f>IF(J128="Custom",CustomCF!F128,INDEX($P$6:$EF$6,MATCH(G128,$P$4:$EF$4,0)))</f>
        <v>47452</v>
      </c>
      <c r="I128" s="9">
        <f t="shared" si="40"/>
        <v>19</v>
      </c>
      <c r="J128" s="92" t="s">
        <v>30</v>
      </c>
      <c r="K128" s="92" t="s">
        <v>31</v>
      </c>
      <c r="L128" s="9">
        <f t="shared" si="46"/>
        <v>10000000</v>
      </c>
      <c r="M128" s="106">
        <f t="shared" si="47"/>
        <v>0</v>
      </c>
      <c r="N128" s="112" t="str">
        <f t="shared" si="31"/>
        <v>OK</v>
      </c>
      <c r="O128" s="112"/>
      <c r="P128" s="19">
        <f>($J128="Bell Curve")*(_xlfn.NORM.DIST(AND(P$4&gt;=$E128,P$4&lt;=$G128)*(P$4-$E128+1),$I128/2,$L128,TRUE)-_xlfn.NORM.DIST(AND(P$4&gt;=$E128,P$4&lt;=$G128)*(N$4-$E128+1),$I128/2,$L128,TRUE))/(1-2*_xlfn.NORM.DIST(0,$I128/2,$L128,TRUE))*$C128+($J128="Steady Growth")*(AND(P$4&gt;=$E128,P$4&lt;=$G128)*((P$4-$E128+1)/($I128*($I128+1)/2)*$C128))+($J128="custom")*CustomCF!I128</f>
        <v>0</v>
      </c>
      <c r="Q128" s="19">
        <f>($J128="Bell Curve")*(_xlfn.NORM.DIST(AND(Q$4&gt;=$E128,Q$4&lt;=$G128)*(Q$4-$E128+1),$I128/2,$L128,TRUE)-_xlfn.NORM.DIST(AND(Q$4&gt;=$E128,Q$4&lt;=$G128)*(P$4-$E128+1),$I128/2,$L128,TRUE))/(1-2*_xlfn.NORM.DIST(0,$I128/2,$L128,TRUE))*$C128+($J128="Steady Growth")*(AND(Q$4&gt;=$E128,Q$4&lt;=$G128)*((Q$4-$E128+1)/($I128*($I128+1)/2)*$C128))+($J128="custom")*CustomCF!J128</f>
        <v>0</v>
      </c>
      <c r="R128" s="19">
        <f>($J128="Bell Curve")*(_xlfn.NORM.DIST(AND(R$4&gt;=$E128,R$4&lt;=$G128)*(R$4-$E128+1),$I128/2,$L128,TRUE)-_xlfn.NORM.DIST(AND(R$4&gt;=$E128,R$4&lt;=$G128)*(Q$4-$E128+1),$I128/2,$L128,TRUE))/(1-2*_xlfn.NORM.DIST(0,$I128/2,$L128,TRUE))*$C128+($J128="Steady Growth")*(AND(R$4&gt;=$E128,R$4&lt;=$G128)*((R$4-$E128+1)/($I128*($I128+1)/2)*$C128))+($J128="custom")*CustomCF!K128</f>
        <v>0</v>
      </c>
      <c r="S128" s="19">
        <f>($J128="Bell Curve")*(_xlfn.NORM.DIST(AND(S$4&gt;=$E128,S$4&lt;=$G128)*(S$4-$E128+1),$I128/2,$L128,TRUE)-_xlfn.NORM.DIST(AND(S$4&gt;=$E128,S$4&lt;=$G128)*(R$4-$E128+1),$I128/2,$L128,TRUE))/(1-2*_xlfn.NORM.DIST(0,$I128/2,$L128,TRUE))*$C128+($J128="Steady Growth")*(AND(S$4&gt;=$E128,S$4&lt;=$G128)*((S$4-$E128+1)/($I128*($I128+1)/2)*$C128))+($J128="custom")*CustomCF!L128</f>
        <v>0</v>
      </c>
      <c r="T128" s="19">
        <f>($J128="Bell Curve")*(_xlfn.NORM.DIST(AND(T$4&gt;=$E128,T$4&lt;=$G128)*(T$4-$E128+1),$I128/2,$L128,TRUE)-_xlfn.NORM.DIST(AND(T$4&gt;=$E128,T$4&lt;=$G128)*(S$4-$E128+1),$I128/2,$L128,TRUE))/(1-2*_xlfn.NORM.DIST(0,$I128/2,$L128,TRUE))*$C128+($J128="Steady Growth")*(AND(T$4&gt;=$E128,T$4&lt;=$G128)*((T$4-$E128+1)/($I128*($I128+1)/2)*$C128))+($J128="custom")*CustomCF!M128</f>
        <v>0</v>
      </c>
      <c r="U128" s="19">
        <f>($J128="Bell Curve")*(_xlfn.NORM.DIST(AND(U$4&gt;=$E128,U$4&lt;=$G128)*(U$4-$E128+1),$I128/2,$L128,TRUE)-_xlfn.NORM.DIST(AND(U$4&gt;=$E128,U$4&lt;=$G128)*(T$4-$E128+1),$I128/2,$L128,TRUE))/(1-2*_xlfn.NORM.DIST(0,$I128/2,$L128,TRUE))*$C128+($J128="Steady Growth")*(AND(U$4&gt;=$E128,U$4&lt;=$G128)*((U$4-$E128+1)/($I128*($I128+1)/2)*$C128))+($J128="custom")*CustomCF!N128</f>
        <v>0</v>
      </c>
      <c r="V128" s="19">
        <f>($J128="Bell Curve")*(_xlfn.NORM.DIST(AND(V$4&gt;=$E128,V$4&lt;=$G128)*(V$4-$E128+1),$I128/2,$L128,TRUE)-_xlfn.NORM.DIST(AND(V$4&gt;=$E128,V$4&lt;=$G128)*(U$4-$E128+1),$I128/2,$L128,TRUE))/(1-2*_xlfn.NORM.DIST(0,$I128/2,$L128,TRUE))*$C128+($J128="Steady Growth")*(AND(V$4&gt;=$E128,V$4&lt;=$G128)*((V$4-$E128+1)/($I128*($I128+1)/2)*$C128))+($J128="custom")*CustomCF!O128</f>
        <v>0</v>
      </c>
      <c r="W128" s="19">
        <f>($J128="Bell Curve")*(_xlfn.NORM.DIST(AND(W$4&gt;=$E128,W$4&lt;=$G128)*(W$4-$E128+1),$I128/2,$L128,TRUE)-_xlfn.NORM.DIST(AND(W$4&gt;=$E128,W$4&lt;=$G128)*(V$4-$E128+1),$I128/2,$L128,TRUE))/(1-2*_xlfn.NORM.DIST(0,$I128/2,$L128,TRUE))*$C128+($J128="Steady Growth")*(AND(W$4&gt;=$E128,W$4&lt;=$G128)*((W$4-$E128+1)/($I128*($I128+1)/2)*$C128))+($J128="custom")*CustomCF!P128</f>
        <v>0</v>
      </c>
      <c r="X128" s="19">
        <f>($J128="Bell Curve")*(_xlfn.NORM.DIST(AND(X$4&gt;=$E128,X$4&lt;=$G128)*(X$4-$E128+1),$I128/2,$L128,TRUE)-_xlfn.NORM.DIST(AND(X$4&gt;=$E128,X$4&lt;=$G128)*(W$4-$E128+1),$I128/2,$L128,TRUE))/(1-2*_xlfn.NORM.DIST(0,$I128/2,$L128,TRUE))*$C128+($J128="Steady Growth")*(AND(X$4&gt;=$E128,X$4&lt;=$G128)*((X$4-$E128+1)/($I128*($I128+1)/2)*$C128))+($J128="custom")*CustomCF!Q128</f>
        <v>0</v>
      </c>
      <c r="Y128" s="19">
        <f>($J128="Bell Curve")*(_xlfn.NORM.DIST(AND(Y$4&gt;=$E128,Y$4&lt;=$G128)*(Y$4-$E128+1),$I128/2,$L128,TRUE)-_xlfn.NORM.DIST(AND(Y$4&gt;=$E128,Y$4&lt;=$G128)*(X$4-$E128+1),$I128/2,$L128,TRUE))/(1-2*_xlfn.NORM.DIST(0,$I128/2,$L128,TRUE))*$C128+($J128="Steady Growth")*(AND(Y$4&gt;=$E128,Y$4&lt;=$G128)*((Y$4-$E128+1)/($I128*($I128+1)/2)*$C128))+($J128="custom")*CustomCF!R128</f>
        <v>0</v>
      </c>
      <c r="Z128" s="19">
        <f>($J128="Bell Curve")*(_xlfn.NORM.DIST(AND(Z$4&gt;=$E128,Z$4&lt;=$G128)*(Z$4-$E128+1),$I128/2,$L128,TRUE)-_xlfn.NORM.DIST(AND(Z$4&gt;=$E128,Z$4&lt;=$G128)*(Y$4-$E128+1),$I128/2,$L128,TRUE))/(1-2*_xlfn.NORM.DIST(0,$I128/2,$L128,TRUE))*$C128+($J128="Steady Growth")*(AND(Z$4&gt;=$E128,Z$4&lt;=$G128)*((Z$4-$E128+1)/($I128*($I128+1)/2)*$C128))+($J128="custom")*CustomCF!S128</f>
        <v>0</v>
      </c>
      <c r="AA128" s="19">
        <f>($J128="Bell Curve")*(_xlfn.NORM.DIST(AND(AA$4&gt;=$E128,AA$4&lt;=$G128)*(AA$4-$E128+1),$I128/2,$L128,TRUE)-_xlfn.NORM.DIST(AND(AA$4&gt;=$E128,AA$4&lt;=$G128)*(Z$4-$E128+1),$I128/2,$L128,TRUE))/(1-2*_xlfn.NORM.DIST(0,$I128/2,$L128,TRUE))*$C128+($J128="Steady Growth")*(AND(AA$4&gt;=$E128,AA$4&lt;=$G128)*((AA$4-$E128+1)/($I128*($I128+1)/2)*$C128))+($J128="custom")*CustomCF!T128</f>
        <v>0</v>
      </c>
      <c r="AB128" s="19">
        <f>($J128="Bell Curve")*(_xlfn.NORM.DIST(AND(AB$4&gt;=$E128,AB$4&lt;=$G128)*(AB$4-$E128+1),$I128/2,$L128,TRUE)-_xlfn.NORM.DIST(AND(AB$4&gt;=$E128,AB$4&lt;=$G128)*(AA$4-$E128+1),$I128/2,$L128,TRUE))/(1-2*_xlfn.NORM.DIST(0,$I128/2,$L128,TRUE))*$C128+($J128="Steady Growth")*(AND(AB$4&gt;=$E128,AB$4&lt;=$G128)*((AB$4-$E128+1)/($I128*($I128+1)/2)*$C128))+($J128="custom")*CustomCF!U128</f>
        <v>0</v>
      </c>
      <c r="AC128" s="19">
        <f>($J128="Bell Curve")*(_xlfn.NORM.DIST(AND(AC$4&gt;=$E128,AC$4&lt;=$G128)*(AC$4-$E128+1),$I128/2,$L128,TRUE)-_xlfn.NORM.DIST(AND(AC$4&gt;=$E128,AC$4&lt;=$G128)*(AB$4-$E128+1),$I128/2,$L128,TRUE))/(1-2*_xlfn.NORM.DIST(0,$I128/2,$L128,TRUE))*$C128+($J128="Steady Growth")*(AND(AC$4&gt;=$E128,AC$4&lt;=$G128)*((AC$4-$E128+1)/($I128*($I128+1)/2)*$C128))+($J128="custom")*CustomCF!V128</f>
        <v>0</v>
      </c>
      <c r="AD128" s="19">
        <f>($J128="Bell Curve")*(_xlfn.NORM.DIST(AND(AD$4&gt;=$E128,AD$4&lt;=$G128)*(AD$4-$E128+1),$I128/2,$L128,TRUE)-_xlfn.NORM.DIST(AND(AD$4&gt;=$E128,AD$4&lt;=$G128)*(AC$4-$E128+1),$I128/2,$L128,TRUE))/(1-2*_xlfn.NORM.DIST(0,$I128/2,$L128,TRUE))*$C128+($J128="Steady Growth")*(AND(AD$4&gt;=$E128,AD$4&lt;=$G128)*((AD$4-$E128+1)/($I128*($I128+1)/2)*$C128))+($J128="custom")*CustomCF!W128</f>
        <v>0</v>
      </c>
      <c r="AE128" s="19">
        <f>($J128="Bell Curve")*(_xlfn.NORM.DIST(AND(AE$4&gt;=$E128,AE$4&lt;=$G128)*(AE$4-$E128+1),$I128/2,$L128,TRUE)-_xlfn.NORM.DIST(AND(AE$4&gt;=$E128,AE$4&lt;=$G128)*(AD$4-$E128+1),$I128/2,$L128,TRUE))/(1-2*_xlfn.NORM.DIST(0,$I128/2,$L128,TRUE))*$C128+($J128="Steady Growth")*(AND(AE$4&gt;=$E128,AE$4&lt;=$G128)*((AE$4-$E128+1)/($I128*($I128+1)/2)*$C128))+($J128="custom")*CustomCF!X128</f>
        <v>0</v>
      </c>
      <c r="AF128" s="19">
        <f>($J128="Bell Curve")*(_xlfn.NORM.DIST(AND(AF$4&gt;=$E128,AF$4&lt;=$G128)*(AF$4-$E128+1),$I128/2,$L128,TRUE)-_xlfn.NORM.DIST(AND(AF$4&gt;=$E128,AF$4&lt;=$G128)*(AE$4-$E128+1),$I128/2,$L128,TRUE))/(1-2*_xlfn.NORM.DIST(0,$I128/2,$L128,TRUE))*$C128+($J128="Steady Growth")*(AND(AF$4&gt;=$E128,AF$4&lt;=$G128)*((AF$4-$E128+1)/($I128*($I128+1)/2)*$C128))+($J128="custom")*CustomCF!Y128</f>
        <v>0</v>
      </c>
      <c r="AG128" s="19">
        <f>($J128="Bell Curve")*(_xlfn.NORM.DIST(AND(AG$4&gt;=$E128,AG$4&lt;=$G128)*(AG$4-$E128+1),$I128/2,$L128,TRUE)-_xlfn.NORM.DIST(AND(AG$4&gt;=$E128,AG$4&lt;=$G128)*(AF$4-$E128+1),$I128/2,$L128,TRUE))/(1-2*_xlfn.NORM.DIST(0,$I128/2,$L128,TRUE))*$C128+($J128="Steady Growth")*(AND(AG$4&gt;=$E128,AG$4&lt;=$G128)*((AG$4-$E128+1)/($I128*($I128+1)/2)*$C128))+($J128="custom")*CustomCF!Z128</f>
        <v>0</v>
      </c>
      <c r="AH128" s="19">
        <f>($J128="Bell Curve")*(_xlfn.NORM.DIST(AND(AH$4&gt;=$E128,AH$4&lt;=$G128)*(AH$4-$E128+1),$I128/2,$L128,TRUE)-_xlfn.NORM.DIST(AND(AH$4&gt;=$E128,AH$4&lt;=$G128)*(AG$4-$E128+1),$I128/2,$L128,TRUE))/(1-2*_xlfn.NORM.DIST(0,$I128/2,$L128,TRUE))*$C128+($J128="Steady Growth")*(AND(AH$4&gt;=$E128,AH$4&lt;=$G128)*((AH$4-$E128+1)/($I128*($I128+1)/2)*$C128))+($J128="custom")*CustomCF!AA128</f>
        <v>0</v>
      </c>
      <c r="AI128" s="19">
        <f>($J128="Bell Curve")*(_xlfn.NORM.DIST(AND(AI$4&gt;=$E128,AI$4&lt;=$G128)*(AI$4-$E128+1),$I128/2,$L128,TRUE)-_xlfn.NORM.DIST(AND(AI$4&gt;=$E128,AI$4&lt;=$G128)*(AH$4-$E128+1),$I128/2,$L128,TRUE))/(1-2*_xlfn.NORM.DIST(0,$I128/2,$L128,TRUE))*$C128+($J128="Steady Growth")*(AND(AI$4&gt;=$E128,AI$4&lt;=$G128)*((AI$4-$E128+1)/($I128*($I128+1)/2)*$C128))+($J128="custom")*CustomCF!AB128</f>
        <v>0</v>
      </c>
      <c r="AJ128" s="19">
        <f>($J128="Bell Curve")*(_xlfn.NORM.DIST(AND(AJ$4&gt;=$E128,AJ$4&lt;=$G128)*(AJ$4-$E128+1),$I128/2,$L128,TRUE)-_xlfn.NORM.DIST(AND(AJ$4&gt;=$E128,AJ$4&lt;=$G128)*(AI$4-$E128+1),$I128/2,$L128,TRUE))/(1-2*_xlfn.NORM.DIST(0,$I128/2,$L128,TRUE))*$C128+($J128="Steady Growth")*(AND(AJ$4&gt;=$E128,AJ$4&lt;=$G128)*((AJ$4-$E128+1)/($I128*($I128+1)/2)*$C128))+($J128="custom")*CustomCF!AC128</f>
        <v>0</v>
      </c>
      <c r="AK128" s="19">
        <f>($J128="Bell Curve")*(_xlfn.NORM.DIST(AND(AK$4&gt;=$E128,AK$4&lt;=$G128)*(AK$4-$E128+1),$I128/2,$L128,TRUE)-_xlfn.NORM.DIST(AND(AK$4&gt;=$E128,AK$4&lt;=$G128)*(AJ$4-$E128+1),$I128/2,$L128,TRUE))/(1-2*_xlfn.NORM.DIST(0,$I128/2,$L128,TRUE))*$C128+($J128="Steady Growth")*(AND(AK$4&gt;=$E128,AK$4&lt;=$G128)*((AK$4-$E128+1)/($I128*($I128+1)/2)*$C128))+($J128="custom")*CustomCF!AD128</f>
        <v>0</v>
      </c>
      <c r="AL128" s="19">
        <f>($J128="Bell Curve")*(_xlfn.NORM.DIST(AND(AL$4&gt;=$E128,AL$4&lt;=$G128)*(AL$4-$E128+1),$I128/2,$L128,TRUE)-_xlfn.NORM.DIST(AND(AL$4&gt;=$E128,AL$4&lt;=$G128)*(AK$4-$E128+1),$I128/2,$L128,TRUE))/(1-2*_xlfn.NORM.DIST(0,$I128/2,$L128,TRUE))*$C128+($J128="Steady Growth")*(AND(AL$4&gt;=$E128,AL$4&lt;=$G128)*((AL$4-$E128+1)/($I128*($I128+1)/2)*$C128))+($J128="custom")*CustomCF!AE128</f>
        <v>0</v>
      </c>
      <c r="AM128" s="19">
        <f>($J128="Bell Curve")*(_xlfn.NORM.DIST(AND(AM$4&gt;=$E128,AM$4&lt;=$G128)*(AM$4-$E128+1),$I128/2,$L128,TRUE)-_xlfn.NORM.DIST(AND(AM$4&gt;=$E128,AM$4&lt;=$G128)*(AL$4-$E128+1),$I128/2,$L128,TRUE))/(1-2*_xlfn.NORM.DIST(0,$I128/2,$L128,TRUE))*$C128+($J128="Steady Growth")*(AND(AM$4&gt;=$E128,AM$4&lt;=$G128)*((AM$4-$E128+1)/($I128*($I128+1)/2)*$C128))+($J128="custom")*CustomCF!AF128</f>
        <v>0</v>
      </c>
      <c r="AN128" s="19">
        <f>($J128="Bell Curve")*(_xlfn.NORM.DIST(AND(AN$4&gt;=$E128,AN$4&lt;=$G128)*(AN$4-$E128+1),$I128/2,$L128,TRUE)-_xlfn.NORM.DIST(AND(AN$4&gt;=$E128,AN$4&lt;=$G128)*(AM$4-$E128+1),$I128/2,$L128,TRUE))/(1-2*_xlfn.NORM.DIST(0,$I128/2,$L128,TRUE))*$C128+($J128="Steady Growth")*(AND(AN$4&gt;=$E128,AN$4&lt;=$G128)*((AN$4-$E128+1)/($I128*($I128+1)/2)*$C128))+($J128="custom")*CustomCF!AG128</f>
        <v>0</v>
      </c>
      <c r="AO128" s="19">
        <f>($J128="Bell Curve")*(_xlfn.NORM.DIST(AND(AO$4&gt;=$E128,AO$4&lt;=$G128)*(AO$4-$E128+1),$I128/2,$L128,TRUE)-_xlfn.NORM.DIST(AND(AO$4&gt;=$E128,AO$4&lt;=$G128)*(AN$4-$E128+1),$I128/2,$L128,TRUE))/(1-2*_xlfn.NORM.DIST(0,$I128/2,$L128,TRUE))*$C128+($J128="Steady Growth")*(AND(AO$4&gt;=$E128,AO$4&lt;=$G128)*((AO$4-$E128+1)/($I128*($I128+1)/2)*$C128))+($J128="custom")*CustomCF!AH128</f>
        <v>0</v>
      </c>
      <c r="AP128" s="19">
        <f>($J128="Bell Curve")*(_xlfn.NORM.DIST(AND(AP$4&gt;=$E128,AP$4&lt;=$G128)*(AP$4-$E128+1),$I128/2,$L128,TRUE)-_xlfn.NORM.DIST(AND(AP$4&gt;=$E128,AP$4&lt;=$G128)*(AO$4-$E128+1),$I128/2,$L128,TRUE))/(1-2*_xlfn.NORM.DIST(0,$I128/2,$L128,TRUE))*$C128+($J128="Steady Growth")*(AND(AP$4&gt;=$E128,AP$4&lt;=$G128)*((AP$4-$E128+1)/($I128*($I128+1)/2)*$C128))+($J128="custom")*CustomCF!AI128</f>
        <v>0</v>
      </c>
      <c r="AQ128" s="19">
        <f>($J128="Bell Curve")*(_xlfn.NORM.DIST(AND(AQ$4&gt;=$E128,AQ$4&lt;=$G128)*(AQ$4-$E128+1),$I128/2,$L128,TRUE)-_xlfn.NORM.DIST(AND(AQ$4&gt;=$E128,AQ$4&lt;=$G128)*(AP$4-$E128+1),$I128/2,$L128,TRUE))/(1-2*_xlfn.NORM.DIST(0,$I128/2,$L128,TRUE))*$C128+($J128="Steady Growth")*(AND(AQ$4&gt;=$E128,AQ$4&lt;=$G128)*((AQ$4-$E128+1)/($I128*($I128+1)/2)*$C128))+($J128="custom")*CustomCF!AJ128</f>
        <v>0</v>
      </c>
      <c r="AR128" s="19">
        <f>($J128="Bell Curve")*(_xlfn.NORM.DIST(AND(AR$4&gt;=$E128,AR$4&lt;=$G128)*(AR$4-$E128+1),$I128/2,$L128,TRUE)-_xlfn.NORM.DIST(AND(AR$4&gt;=$E128,AR$4&lt;=$G128)*(AQ$4-$E128+1),$I128/2,$L128,TRUE))/(1-2*_xlfn.NORM.DIST(0,$I128/2,$L128,TRUE))*$C128+($J128="Steady Growth")*(AND(AR$4&gt;=$E128,AR$4&lt;=$G128)*((AR$4-$E128+1)/($I128*($I128+1)/2)*$C128))+($J128="custom")*CustomCF!AK128</f>
        <v>0</v>
      </c>
      <c r="AS128" s="19">
        <f>($J128="Bell Curve")*(_xlfn.NORM.DIST(AND(AS$4&gt;=$E128,AS$4&lt;=$G128)*(AS$4-$E128+1),$I128/2,$L128,TRUE)-_xlfn.NORM.DIST(AND(AS$4&gt;=$E128,AS$4&lt;=$G128)*(AR$4-$E128+1),$I128/2,$L128,TRUE))/(1-2*_xlfn.NORM.DIST(0,$I128/2,$L128,TRUE))*$C128+($J128="Steady Growth")*(AND(AS$4&gt;=$E128,AS$4&lt;=$G128)*((AS$4-$E128+1)/($I128*($I128+1)/2)*$C128))+($J128="custom")*CustomCF!AL128</f>
        <v>0</v>
      </c>
      <c r="AT128" s="19">
        <f>($J128="Bell Curve")*(_xlfn.NORM.DIST(AND(AT$4&gt;=$E128,AT$4&lt;=$G128)*(AT$4-$E128+1),$I128/2,$L128,TRUE)-_xlfn.NORM.DIST(AND(AT$4&gt;=$E128,AT$4&lt;=$G128)*(AS$4-$E128+1),$I128/2,$L128,TRUE))/(1-2*_xlfn.NORM.DIST(0,$I128/2,$L128,TRUE))*$C128+($J128="Steady Growth")*(AND(AT$4&gt;=$E128,AT$4&lt;=$G128)*((AT$4-$E128+1)/($I128*($I128+1)/2)*$C128))+($J128="custom")*CustomCF!AM128</f>
        <v>0</v>
      </c>
      <c r="AU128" s="19">
        <f>($J128="Bell Curve")*(_xlfn.NORM.DIST(AND(AU$4&gt;=$E128,AU$4&lt;=$G128)*(AU$4-$E128+1),$I128/2,$L128,TRUE)-_xlfn.NORM.DIST(AND(AU$4&gt;=$E128,AU$4&lt;=$G128)*(AT$4-$E128+1),$I128/2,$L128,TRUE))/(1-2*_xlfn.NORM.DIST(0,$I128/2,$L128,TRUE))*$C128+($J128="Steady Growth")*(AND(AU$4&gt;=$E128,AU$4&lt;=$G128)*((AU$4-$E128+1)/($I128*($I128+1)/2)*$C128))+($J128="custom")*CustomCF!AN128</f>
        <v>0</v>
      </c>
      <c r="AV128" s="19">
        <f>($J128="Bell Curve")*(_xlfn.NORM.DIST(AND(AV$4&gt;=$E128,AV$4&lt;=$G128)*(AV$4-$E128+1),$I128/2,$L128,TRUE)-_xlfn.NORM.DIST(AND(AV$4&gt;=$E128,AV$4&lt;=$G128)*(AU$4-$E128+1),$I128/2,$L128,TRUE))/(1-2*_xlfn.NORM.DIST(0,$I128/2,$L128,TRUE))*$C128+($J128="Steady Growth")*(AND(AV$4&gt;=$E128,AV$4&lt;=$G128)*((AV$4-$E128+1)/($I128*($I128+1)/2)*$C128))+($J128="custom")*CustomCF!AO128</f>
        <v>0</v>
      </c>
      <c r="AW128" s="19">
        <f>($J128="Bell Curve")*(_xlfn.NORM.DIST(AND(AW$4&gt;=$E128,AW$4&lt;=$G128)*(AW$4-$E128+1),$I128/2,$L128,TRUE)-_xlfn.NORM.DIST(AND(AW$4&gt;=$E128,AW$4&lt;=$G128)*(AV$4-$E128+1),$I128/2,$L128,TRUE))/(1-2*_xlfn.NORM.DIST(0,$I128/2,$L128,TRUE))*$C128+($J128="Steady Growth")*(AND(AW$4&gt;=$E128,AW$4&lt;=$G128)*((AW$4-$E128+1)/($I128*($I128+1)/2)*$C128))+($J128="custom")*CustomCF!AP128</f>
        <v>0</v>
      </c>
      <c r="AX128" s="19">
        <f>($J128="Bell Curve")*(_xlfn.NORM.DIST(AND(AX$4&gt;=$E128,AX$4&lt;=$G128)*(AX$4-$E128+1),$I128/2,$L128,TRUE)-_xlfn.NORM.DIST(AND(AX$4&gt;=$E128,AX$4&lt;=$G128)*(AW$4-$E128+1),$I128/2,$L128,TRUE))/(1-2*_xlfn.NORM.DIST(0,$I128/2,$L128,TRUE))*$C128+($J128="Steady Growth")*(AND(AX$4&gt;=$E128,AX$4&lt;=$G128)*((AX$4-$E128+1)/($I128*($I128+1)/2)*$C128))+($J128="custom")*CustomCF!AQ128</f>
        <v>0</v>
      </c>
      <c r="AY128" s="19">
        <f>($J128="Bell Curve")*(_xlfn.NORM.DIST(AND(AY$4&gt;=$E128,AY$4&lt;=$G128)*(AY$4-$E128+1),$I128/2,$L128,TRUE)-_xlfn.NORM.DIST(AND(AY$4&gt;=$E128,AY$4&lt;=$G128)*(AX$4-$E128+1),$I128/2,$L128,TRUE))/(1-2*_xlfn.NORM.DIST(0,$I128/2,$L128,TRUE))*$C128+($J128="Steady Growth")*(AND(AY$4&gt;=$E128,AY$4&lt;=$G128)*((AY$4-$E128+1)/($I128*($I128+1)/2)*$C128))+($J128="custom")*CustomCF!AR128</f>
        <v>0</v>
      </c>
      <c r="AZ128" s="19">
        <f>($J128="Bell Curve")*(_xlfn.NORM.DIST(AND(AZ$4&gt;=$E128,AZ$4&lt;=$G128)*(AZ$4-$E128+1),$I128/2,$L128,TRUE)-_xlfn.NORM.DIST(AND(AZ$4&gt;=$E128,AZ$4&lt;=$G128)*(AY$4-$E128+1),$I128/2,$L128,TRUE))/(1-2*_xlfn.NORM.DIST(0,$I128/2,$L128,TRUE))*$C128+($J128="Steady Growth")*(AND(AZ$4&gt;=$E128,AZ$4&lt;=$G128)*((AZ$4-$E128+1)/($I128*($I128+1)/2)*$C128))+($J128="custom")*CustomCF!AS128</f>
        <v>0</v>
      </c>
      <c r="BA128" s="19">
        <f>($J128="Bell Curve")*(_xlfn.NORM.DIST(AND(BA$4&gt;=$E128,BA$4&lt;=$G128)*(BA$4-$E128+1),$I128/2,$L128,TRUE)-_xlfn.NORM.DIST(AND(BA$4&gt;=$E128,BA$4&lt;=$G128)*(AZ$4-$E128+1),$I128/2,$L128,TRUE))/(1-2*_xlfn.NORM.DIST(0,$I128/2,$L128,TRUE))*$C128+($J128="Steady Growth")*(AND(BA$4&gt;=$E128,BA$4&lt;=$G128)*((BA$4-$E128+1)/($I128*($I128+1)/2)*$C128))+($J128="custom")*CustomCF!AT128</f>
        <v>0</v>
      </c>
      <c r="BB128" s="19">
        <f>($J128="Bell Curve")*(_xlfn.NORM.DIST(AND(BB$4&gt;=$E128,BB$4&lt;=$G128)*(BB$4-$E128+1),$I128/2,$L128,TRUE)-_xlfn.NORM.DIST(AND(BB$4&gt;=$E128,BB$4&lt;=$G128)*(BA$4-$E128+1),$I128/2,$L128,TRUE))/(1-2*_xlfn.NORM.DIST(0,$I128/2,$L128,TRUE))*$C128+($J128="Steady Growth")*(AND(BB$4&gt;=$E128,BB$4&lt;=$G128)*((BB$4-$E128+1)/($I128*($I128+1)/2)*$C128))+($J128="custom")*CustomCF!AU128</f>
        <v>0</v>
      </c>
      <c r="BC128" s="19">
        <f>($J128="Bell Curve")*(_xlfn.NORM.DIST(AND(BC$4&gt;=$E128,BC$4&lt;=$G128)*(BC$4-$E128+1),$I128/2,$L128,TRUE)-_xlfn.NORM.DIST(AND(BC$4&gt;=$E128,BC$4&lt;=$G128)*(BB$4-$E128+1),$I128/2,$L128,TRUE))/(1-2*_xlfn.NORM.DIST(0,$I128/2,$L128,TRUE))*$C128+($J128="Steady Growth")*(AND(BC$4&gt;=$E128,BC$4&lt;=$G128)*((BC$4-$E128+1)/($I128*($I128+1)/2)*$C128))+($J128="custom")*CustomCF!AV128</f>
        <v>0</v>
      </c>
      <c r="BD128" s="19">
        <f>($J128="Bell Curve")*(_xlfn.NORM.DIST(AND(BD$4&gt;=$E128,BD$4&lt;=$G128)*(BD$4-$E128+1),$I128/2,$L128,TRUE)-_xlfn.NORM.DIST(AND(BD$4&gt;=$E128,BD$4&lt;=$G128)*(BC$4-$E128+1),$I128/2,$L128,TRUE))/(1-2*_xlfn.NORM.DIST(0,$I128/2,$L128,TRUE))*$C128+($J128="Steady Growth")*(AND(BD$4&gt;=$E128,BD$4&lt;=$G128)*((BD$4-$E128+1)/($I128*($I128+1)/2)*$C128))+($J128="custom")*CustomCF!AW128</f>
        <v>0</v>
      </c>
      <c r="BE128" s="19">
        <f>($J128="Bell Curve")*(_xlfn.NORM.DIST(AND(BE$4&gt;=$E128,BE$4&lt;=$G128)*(BE$4-$E128+1),$I128/2,$L128,TRUE)-_xlfn.NORM.DIST(AND(BE$4&gt;=$E128,BE$4&lt;=$G128)*(BD$4-$E128+1),$I128/2,$L128,TRUE))/(1-2*_xlfn.NORM.DIST(0,$I128/2,$L128,TRUE))*$C128+($J128="Steady Growth")*(AND(BE$4&gt;=$E128,BE$4&lt;=$G128)*((BE$4-$E128+1)/($I128*($I128+1)/2)*$C128))+($J128="custom")*CustomCF!AX128</f>
        <v>0</v>
      </c>
      <c r="BF128" s="19">
        <f>($J128="Bell Curve")*(_xlfn.NORM.DIST(AND(BF$4&gt;=$E128,BF$4&lt;=$G128)*(BF$4-$E128+1),$I128/2,$L128,TRUE)-_xlfn.NORM.DIST(AND(BF$4&gt;=$E128,BF$4&lt;=$G128)*(BE$4-$E128+1),$I128/2,$L128,TRUE))/(1-2*_xlfn.NORM.DIST(0,$I128/2,$L128,TRUE))*$C128+($J128="Steady Growth")*(AND(BF$4&gt;=$E128,BF$4&lt;=$G128)*((BF$4-$E128+1)/($I128*($I128+1)/2)*$C128))+($J128="custom")*CustomCF!AY128</f>
        <v>0</v>
      </c>
      <c r="BG128" s="19">
        <f>($J128="Bell Curve")*(_xlfn.NORM.DIST(AND(BG$4&gt;=$E128,BG$4&lt;=$G128)*(BG$4-$E128+1),$I128/2,$L128,TRUE)-_xlfn.NORM.DIST(AND(BG$4&gt;=$E128,BG$4&lt;=$G128)*(BF$4-$E128+1),$I128/2,$L128,TRUE))/(1-2*_xlfn.NORM.DIST(0,$I128/2,$L128,TRUE))*$C128+($J128="Steady Growth")*(AND(BG$4&gt;=$E128,BG$4&lt;=$G128)*((BG$4-$E128+1)/($I128*($I128+1)/2)*$C128))+($J128="custom")*CustomCF!AZ128</f>
        <v>0</v>
      </c>
      <c r="BH128" s="19">
        <f>($J128="Bell Curve")*(_xlfn.NORM.DIST(AND(BH$4&gt;=$E128,BH$4&lt;=$G128)*(BH$4-$E128+1),$I128/2,$L128,TRUE)-_xlfn.NORM.DIST(AND(BH$4&gt;=$E128,BH$4&lt;=$G128)*(BG$4-$E128+1),$I128/2,$L128,TRUE))/(1-2*_xlfn.NORM.DIST(0,$I128/2,$L128,TRUE))*$C128+($J128="Steady Growth")*(AND(BH$4&gt;=$E128,BH$4&lt;=$G128)*((BH$4-$E128+1)/($I128*($I128+1)/2)*$C128))+($J128="custom")*CustomCF!BA128</f>
        <v>0</v>
      </c>
      <c r="BI128" s="19">
        <f>($J128="Bell Curve")*(_xlfn.NORM.DIST(AND(BI$4&gt;=$E128,BI$4&lt;=$G128)*(BI$4-$E128+1),$I128/2,$L128,TRUE)-_xlfn.NORM.DIST(AND(BI$4&gt;=$E128,BI$4&lt;=$G128)*(BH$4-$E128+1),$I128/2,$L128,TRUE))/(1-2*_xlfn.NORM.DIST(0,$I128/2,$L128,TRUE))*$C128+($J128="Steady Growth")*(AND(BI$4&gt;=$E128,BI$4&lt;=$G128)*((BI$4-$E128+1)/($I128*($I128+1)/2)*$C128))+($J128="custom")*CustomCF!BB128</f>
        <v>0</v>
      </c>
      <c r="BJ128" s="19">
        <f>($J128="Bell Curve")*(_xlfn.NORM.DIST(AND(BJ$4&gt;=$E128,BJ$4&lt;=$G128)*(BJ$4-$E128+1),$I128/2,$L128,TRUE)-_xlfn.NORM.DIST(AND(BJ$4&gt;=$E128,BJ$4&lt;=$G128)*(BI$4-$E128+1),$I128/2,$L128,TRUE))/(1-2*_xlfn.NORM.DIST(0,$I128/2,$L128,TRUE))*$C128+($J128="Steady Growth")*(AND(BJ$4&gt;=$E128,BJ$4&lt;=$G128)*((BJ$4-$E128+1)/($I128*($I128+1)/2)*$C128))+($J128="custom")*CustomCF!BC128</f>
        <v>0</v>
      </c>
      <c r="BK128" s="19">
        <f>($J128="Bell Curve")*(_xlfn.NORM.DIST(AND(BK$4&gt;=$E128,BK$4&lt;=$G128)*(BK$4-$E128+1),$I128/2,$L128,TRUE)-_xlfn.NORM.DIST(AND(BK$4&gt;=$E128,BK$4&lt;=$G128)*(BJ$4-$E128+1),$I128/2,$L128,TRUE))/(1-2*_xlfn.NORM.DIST(0,$I128/2,$L128,TRUE))*$C128+($J128="Steady Growth")*(AND(BK$4&gt;=$E128,BK$4&lt;=$G128)*((BK$4-$E128+1)/($I128*($I128+1)/2)*$C128))+($J128="custom")*CustomCF!BD128</f>
        <v>0</v>
      </c>
      <c r="BL128" s="19">
        <f>($J128="Bell Curve")*(_xlfn.NORM.DIST(AND(BL$4&gt;=$E128,BL$4&lt;=$G128)*(BL$4-$E128+1),$I128/2,$L128,TRUE)-_xlfn.NORM.DIST(AND(BL$4&gt;=$E128,BL$4&lt;=$G128)*(BK$4-$E128+1),$I128/2,$L128,TRUE))/(1-2*_xlfn.NORM.DIST(0,$I128/2,$L128,TRUE))*$C128+($J128="Steady Growth")*(AND(BL$4&gt;=$E128,BL$4&lt;=$G128)*((BL$4-$E128+1)/($I128*($I128+1)/2)*$C128))+($J128="custom")*CustomCF!BE128</f>
        <v>0</v>
      </c>
      <c r="BM128" s="19">
        <f>($J128="Bell Curve")*(_xlfn.NORM.DIST(AND(BM$4&gt;=$E128,BM$4&lt;=$G128)*(BM$4-$E128+1),$I128/2,$L128,TRUE)-_xlfn.NORM.DIST(AND(BM$4&gt;=$E128,BM$4&lt;=$G128)*(BL$4-$E128+1),$I128/2,$L128,TRUE))/(1-2*_xlfn.NORM.DIST(0,$I128/2,$L128,TRUE))*$C128+($J128="Steady Growth")*(AND(BM$4&gt;=$E128,BM$4&lt;=$G128)*((BM$4-$E128+1)/($I128*($I128+1)/2)*$C128))+($J128="custom")*CustomCF!BF128</f>
        <v>0</v>
      </c>
      <c r="BN128" s="19">
        <f>($J128="Bell Curve")*(_xlfn.NORM.DIST(AND(BN$4&gt;=$E128,BN$4&lt;=$G128)*(BN$4-$E128+1),$I128/2,$L128,TRUE)-_xlfn.NORM.DIST(AND(BN$4&gt;=$E128,BN$4&lt;=$G128)*(BM$4-$E128+1),$I128/2,$L128,TRUE))/(1-2*_xlfn.NORM.DIST(0,$I128/2,$L128,TRUE))*$C128+($J128="Steady Growth")*(AND(BN$4&gt;=$E128,BN$4&lt;=$G128)*((BN$4-$E128+1)/($I128*($I128+1)/2)*$C128))+($J128="custom")*CustomCF!BG128</f>
        <v>0</v>
      </c>
      <c r="BO128" s="19">
        <f>($J128="Bell Curve")*(_xlfn.NORM.DIST(AND(BO$4&gt;=$E128,BO$4&lt;=$G128)*(BO$4-$E128+1),$I128/2,$L128,TRUE)-_xlfn.NORM.DIST(AND(BO$4&gt;=$E128,BO$4&lt;=$G128)*(BN$4-$E128+1),$I128/2,$L128,TRUE))/(1-2*_xlfn.NORM.DIST(0,$I128/2,$L128,TRUE))*$C128+($J128="Steady Growth")*(AND(BO$4&gt;=$E128,BO$4&lt;=$G128)*((BO$4-$E128+1)/($I128*($I128+1)/2)*$C128))+($J128="custom")*CustomCF!BH128</f>
        <v>0</v>
      </c>
      <c r="BP128" s="19">
        <f>($J128="Bell Curve")*(_xlfn.NORM.DIST(AND(BP$4&gt;=$E128,BP$4&lt;=$G128)*(BP$4-$E128+1),$I128/2,$L128,TRUE)-_xlfn.NORM.DIST(AND(BP$4&gt;=$E128,BP$4&lt;=$G128)*(BO$4-$E128+1),$I128/2,$L128,TRUE))/(1-2*_xlfn.NORM.DIST(0,$I128/2,$L128,TRUE))*$C128+($J128="Steady Growth")*(AND(BP$4&gt;=$E128,BP$4&lt;=$G128)*((BP$4-$E128+1)/($I128*($I128+1)/2)*$C128))+($J128="custom")*CustomCF!BI128</f>
        <v>0</v>
      </c>
      <c r="BQ128" s="19">
        <f>($J128="Bell Curve")*(_xlfn.NORM.DIST(AND(BQ$4&gt;=$E128,BQ$4&lt;=$G128)*(BQ$4-$E128+1),$I128/2,$L128,TRUE)-_xlfn.NORM.DIST(AND(BQ$4&gt;=$E128,BQ$4&lt;=$G128)*(BP$4-$E128+1),$I128/2,$L128,TRUE))/(1-2*_xlfn.NORM.DIST(0,$I128/2,$L128,TRUE))*$C128+($J128="Steady Growth")*(AND(BQ$4&gt;=$E128,BQ$4&lt;=$G128)*((BQ$4-$E128+1)/($I128*($I128+1)/2)*$C128))+($J128="custom")*CustomCF!BJ128</f>
        <v>0</v>
      </c>
      <c r="BR128" s="19">
        <f>($J128="Bell Curve")*(_xlfn.NORM.DIST(AND(BR$4&gt;=$E128,BR$4&lt;=$G128)*(BR$4-$E128+1),$I128/2,$L128,TRUE)-_xlfn.NORM.DIST(AND(BR$4&gt;=$E128,BR$4&lt;=$G128)*(BQ$4-$E128+1),$I128/2,$L128,TRUE))/(1-2*_xlfn.NORM.DIST(0,$I128/2,$L128,TRUE))*$C128+($J128="Steady Growth")*(AND(BR$4&gt;=$E128,BR$4&lt;=$G128)*((BR$4-$E128+1)/($I128*($I128+1)/2)*$C128))+($J128="custom")*CustomCF!BK128</f>
        <v>0</v>
      </c>
      <c r="BS128" s="19">
        <f>($J128="Bell Curve")*(_xlfn.NORM.DIST(AND(BS$4&gt;=$E128,BS$4&lt;=$G128)*(BS$4-$E128+1),$I128/2,$L128,TRUE)-_xlfn.NORM.DIST(AND(BS$4&gt;=$E128,BS$4&lt;=$G128)*(BR$4-$E128+1),$I128/2,$L128,TRUE))/(1-2*_xlfn.NORM.DIST(0,$I128/2,$L128,TRUE))*$C128+($J128="Steady Growth")*(AND(BS$4&gt;=$E128,BS$4&lt;=$G128)*((BS$4-$E128+1)/($I128*($I128+1)/2)*$C128))+($J128="custom")*CustomCF!BL128</f>
        <v>0</v>
      </c>
      <c r="BT128" s="19">
        <f>($J128="Bell Curve")*(_xlfn.NORM.DIST(AND(BT$4&gt;=$E128,BT$4&lt;=$G128)*(BT$4-$E128+1),$I128/2,$L128,TRUE)-_xlfn.NORM.DIST(AND(BT$4&gt;=$E128,BT$4&lt;=$G128)*(BS$4-$E128+1),$I128/2,$L128,TRUE))/(1-2*_xlfn.NORM.DIST(0,$I128/2,$L128,TRUE))*$C128+($J128="Steady Growth")*(AND(BT$4&gt;=$E128,BT$4&lt;=$G128)*((BT$4-$E128+1)/($I128*($I128+1)/2)*$C128))+($J128="custom")*CustomCF!BM128</f>
        <v>0</v>
      </c>
      <c r="BU128" s="19">
        <f>($J128="Bell Curve")*(_xlfn.NORM.DIST(AND(BU$4&gt;=$E128,BU$4&lt;=$G128)*(BU$4-$E128+1),$I128/2,$L128,TRUE)-_xlfn.NORM.DIST(AND(BU$4&gt;=$E128,BU$4&lt;=$G128)*(BT$4-$E128+1),$I128/2,$L128,TRUE))/(1-2*_xlfn.NORM.DIST(0,$I128/2,$L128,TRUE))*$C128+($J128="Steady Growth")*(AND(BU$4&gt;=$E128,BU$4&lt;=$G128)*((BU$4-$E128+1)/($I128*($I128+1)/2)*$C128))+($J128="custom")*CustomCF!BN128</f>
        <v>0</v>
      </c>
      <c r="BV128" s="19">
        <f>($J128="Bell Curve")*(_xlfn.NORM.DIST(AND(BV$4&gt;=$E128,BV$4&lt;=$G128)*(BV$4-$E128+1),$I128/2,$L128,TRUE)-_xlfn.NORM.DIST(AND(BV$4&gt;=$E128,BV$4&lt;=$G128)*(BU$4-$E128+1),$I128/2,$L128,TRUE))/(1-2*_xlfn.NORM.DIST(0,$I128/2,$L128,TRUE))*$C128+($J128="Steady Growth")*(AND(BV$4&gt;=$E128,BV$4&lt;=$G128)*((BV$4-$E128+1)/($I128*($I128+1)/2)*$C128))+($J128="custom")*CustomCF!BO128</f>
        <v>0</v>
      </c>
      <c r="BW128" s="19">
        <f>($J128="Bell Curve")*(_xlfn.NORM.DIST(AND(BW$4&gt;=$E128,BW$4&lt;=$G128)*(BW$4-$E128+1),$I128/2,$L128,TRUE)-_xlfn.NORM.DIST(AND(BW$4&gt;=$E128,BW$4&lt;=$G128)*(BV$4-$E128+1),$I128/2,$L128,TRUE))/(1-2*_xlfn.NORM.DIST(0,$I128/2,$L128,TRUE))*$C128+($J128="Steady Growth")*(AND(BW$4&gt;=$E128,BW$4&lt;=$G128)*((BW$4-$E128+1)/($I128*($I128+1)/2)*$C128))+($J128="custom")*CustomCF!BP128</f>
        <v>0</v>
      </c>
      <c r="BX128" s="19">
        <f>($J128="Bell Curve")*(_xlfn.NORM.DIST(AND(BX$4&gt;=$E128,BX$4&lt;=$G128)*(BX$4-$E128+1),$I128/2,$L128,TRUE)-_xlfn.NORM.DIST(AND(BX$4&gt;=$E128,BX$4&lt;=$G128)*(BW$4-$E128+1),$I128/2,$L128,TRUE))/(1-2*_xlfn.NORM.DIST(0,$I128/2,$L128,TRUE))*$C128+($J128="Steady Growth")*(AND(BX$4&gt;=$E128,BX$4&lt;=$G128)*((BX$4-$E128+1)/($I128*($I128+1)/2)*$C128))+($J128="custom")*CustomCF!BQ128</f>
        <v>0</v>
      </c>
      <c r="BY128" s="19">
        <f>($J128="Bell Curve")*(_xlfn.NORM.DIST(AND(BY$4&gt;=$E128,BY$4&lt;=$G128)*(BY$4-$E128+1),$I128/2,$L128,TRUE)-_xlfn.NORM.DIST(AND(BY$4&gt;=$E128,BY$4&lt;=$G128)*(BX$4-$E128+1),$I128/2,$L128,TRUE))/(1-2*_xlfn.NORM.DIST(0,$I128/2,$L128,TRUE))*$C128+($J128="Steady Growth")*(AND(BY$4&gt;=$E128,BY$4&lt;=$G128)*((BY$4-$E128+1)/($I128*($I128+1)/2)*$C128))+($J128="custom")*CustomCF!BR128</f>
        <v>0</v>
      </c>
      <c r="BZ128" s="19">
        <f>($J128="Bell Curve")*(_xlfn.NORM.DIST(AND(BZ$4&gt;=$E128,BZ$4&lt;=$G128)*(BZ$4-$E128+1),$I128/2,$L128,TRUE)-_xlfn.NORM.DIST(AND(BZ$4&gt;=$E128,BZ$4&lt;=$G128)*(BY$4-$E128+1),$I128/2,$L128,TRUE))/(1-2*_xlfn.NORM.DIST(0,$I128/2,$L128,TRUE))*$C128+($J128="Steady Growth")*(AND(BZ$4&gt;=$E128,BZ$4&lt;=$G128)*((BZ$4-$E128+1)/($I128*($I128+1)/2)*$C128))+($J128="custom")*CustomCF!BS128</f>
        <v>0</v>
      </c>
      <c r="CA128" s="19">
        <f>($J128="Bell Curve")*(_xlfn.NORM.DIST(AND(CA$4&gt;=$E128,CA$4&lt;=$G128)*(CA$4-$E128+1),$I128/2,$L128,TRUE)-_xlfn.NORM.DIST(AND(CA$4&gt;=$E128,CA$4&lt;=$G128)*(BZ$4-$E128+1),$I128/2,$L128,TRUE))/(1-2*_xlfn.NORM.DIST(0,$I128/2,$L128,TRUE))*$C128+($J128="Steady Growth")*(AND(CA$4&gt;=$E128,CA$4&lt;=$G128)*((CA$4-$E128+1)/($I128*($I128+1)/2)*$C128))+($J128="custom")*CustomCF!BT128</f>
        <v>0</v>
      </c>
      <c r="CB128" s="19">
        <f>($J128="Bell Curve")*(_xlfn.NORM.DIST(AND(CB$4&gt;=$E128,CB$4&lt;=$G128)*(CB$4-$E128+1),$I128/2,$L128,TRUE)-_xlfn.NORM.DIST(AND(CB$4&gt;=$E128,CB$4&lt;=$G128)*(CA$4-$E128+1),$I128/2,$L128,TRUE))/(1-2*_xlfn.NORM.DIST(0,$I128/2,$L128,TRUE))*$C128+($J128="Steady Growth")*(AND(CB$4&gt;=$E128,CB$4&lt;=$G128)*((CB$4-$E128+1)/($I128*($I128+1)/2)*$C128))+($J128="custom")*CustomCF!BU128</f>
        <v>0</v>
      </c>
      <c r="CC128" s="19">
        <f>($J128="Bell Curve")*(_xlfn.NORM.DIST(AND(CC$4&gt;=$E128,CC$4&lt;=$G128)*(CC$4-$E128+1),$I128/2,$L128,TRUE)-_xlfn.NORM.DIST(AND(CC$4&gt;=$E128,CC$4&lt;=$G128)*(CB$4-$E128+1),$I128/2,$L128,TRUE))/(1-2*_xlfn.NORM.DIST(0,$I128/2,$L128,TRUE))*$C128+($J128="Steady Growth")*(AND(CC$4&gt;=$E128,CC$4&lt;=$G128)*((CC$4-$E128+1)/($I128*($I128+1)/2)*$C128))+($J128="custom")*CustomCF!BV128</f>
        <v>0</v>
      </c>
      <c r="CD128" s="19">
        <f>($J128="Bell Curve")*(_xlfn.NORM.DIST(AND(CD$4&gt;=$E128,CD$4&lt;=$G128)*(CD$4-$E128+1),$I128/2,$L128,TRUE)-_xlfn.NORM.DIST(AND(CD$4&gt;=$E128,CD$4&lt;=$G128)*(CC$4-$E128+1),$I128/2,$L128,TRUE))/(1-2*_xlfn.NORM.DIST(0,$I128/2,$L128,TRUE))*$C128+($J128="Steady Growth")*(AND(CD$4&gt;=$E128,CD$4&lt;=$G128)*((CD$4-$E128+1)/($I128*($I128+1)/2)*$C128))+($J128="custom")*CustomCF!BW128</f>
        <v>0</v>
      </c>
      <c r="CE128" s="19">
        <f>($J128="Bell Curve")*(_xlfn.NORM.DIST(AND(CE$4&gt;=$E128,CE$4&lt;=$G128)*(CE$4-$E128+1),$I128/2,$L128,TRUE)-_xlfn.NORM.DIST(AND(CE$4&gt;=$E128,CE$4&lt;=$G128)*(CD$4-$E128+1),$I128/2,$L128,TRUE))/(1-2*_xlfn.NORM.DIST(0,$I128/2,$L128,TRUE))*$C128+($J128="Steady Growth")*(AND(CE$4&gt;=$E128,CE$4&lt;=$G128)*((CE$4-$E128+1)/($I128*($I128+1)/2)*$C128))+($J128="custom")*CustomCF!BX128</f>
        <v>0</v>
      </c>
      <c r="CF128" s="19">
        <f>($J128="Bell Curve")*(_xlfn.NORM.DIST(AND(CF$4&gt;=$E128,CF$4&lt;=$G128)*(CF$4-$E128+1),$I128/2,$L128,TRUE)-_xlfn.NORM.DIST(AND(CF$4&gt;=$E128,CF$4&lt;=$G128)*(CE$4-$E128+1),$I128/2,$L128,TRUE))/(1-2*_xlfn.NORM.DIST(0,$I128/2,$L128,TRUE))*$C128+($J128="Steady Growth")*(AND(CF$4&gt;=$E128,CF$4&lt;=$G128)*((CF$4-$E128+1)/($I128*($I128+1)/2)*$C128))+($J128="custom")*CustomCF!BY128</f>
        <v>0</v>
      </c>
      <c r="CG128" s="19">
        <f>($J128="Bell Curve")*(_xlfn.NORM.DIST(AND(CG$4&gt;=$E128,CG$4&lt;=$G128)*(CG$4-$E128+1),$I128/2,$L128,TRUE)-_xlfn.NORM.DIST(AND(CG$4&gt;=$E128,CG$4&lt;=$G128)*(CF$4-$E128+1),$I128/2,$L128,TRUE))/(1-2*_xlfn.NORM.DIST(0,$I128/2,$L128,TRUE))*$C128+($J128="Steady Growth")*(AND(CG$4&gt;=$E128,CG$4&lt;=$G128)*((CG$4-$E128+1)/($I128*($I128+1)/2)*$C128))+($J128="custom")*CustomCF!BZ128</f>
        <v>0</v>
      </c>
      <c r="CH128" s="19">
        <f>($J128="Bell Curve")*(_xlfn.NORM.DIST(AND(CH$4&gt;=$E128,CH$4&lt;=$G128)*(CH$4-$E128+1),$I128/2,$L128,TRUE)-_xlfn.NORM.DIST(AND(CH$4&gt;=$E128,CH$4&lt;=$G128)*(CG$4-$E128+1),$I128/2,$L128,TRUE))/(1-2*_xlfn.NORM.DIST(0,$I128/2,$L128,TRUE))*$C128+($J128="Steady Growth")*(AND(CH$4&gt;=$E128,CH$4&lt;=$G128)*((CH$4-$E128+1)/($I128*($I128+1)/2)*$C128))+($J128="custom")*CustomCF!CA128</f>
        <v>0</v>
      </c>
      <c r="CI128" s="19">
        <f>($J128="Bell Curve")*(_xlfn.NORM.DIST(AND(CI$4&gt;=$E128,CI$4&lt;=$G128)*(CI$4-$E128+1),$I128/2,$L128,TRUE)-_xlfn.NORM.DIST(AND(CI$4&gt;=$E128,CI$4&lt;=$G128)*(CH$4-$E128+1),$I128/2,$L128,TRUE))/(1-2*_xlfn.NORM.DIST(0,$I128/2,$L128,TRUE))*$C128+($J128="Steady Growth")*(AND(CI$4&gt;=$E128,CI$4&lt;=$G128)*((CI$4-$E128+1)/($I128*($I128+1)/2)*$C128))+($J128="custom")*CustomCF!CB128</f>
        <v>0</v>
      </c>
      <c r="CJ128" s="19">
        <f>($J128="Bell Curve")*(_xlfn.NORM.DIST(AND(CJ$4&gt;=$E128,CJ$4&lt;=$G128)*(CJ$4-$E128+1),$I128/2,$L128,TRUE)-_xlfn.NORM.DIST(AND(CJ$4&gt;=$E128,CJ$4&lt;=$G128)*(CI$4-$E128+1),$I128/2,$L128,TRUE))/(1-2*_xlfn.NORM.DIST(0,$I128/2,$L128,TRUE))*$C128+($J128="Steady Growth")*(AND(CJ$4&gt;=$E128,CJ$4&lt;=$G128)*((CJ$4-$E128+1)/($I128*($I128+1)/2)*$C128))+($J128="custom")*CustomCF!CC128</f>
        <v>0</v>
      </c>
      <c r="CK128" s="19">
        <f>($J128="Bell Curve")*(_xlfn.NORM.DIST(AND(CK$4&gt;=$E128,CK$4&lt;=$G128)*(CK$4-$E128+1),$I128/2,$L128,TRUE)-_xlfn.NORM.DIST(AND(CK$4&gt;=$E128,CK$4&lt;=$G128)*(CJ$4-$E128+1),$I128/2,$L128,TRUE))/(1-2*_xlfn.NORM.DIST(0,$I128/2,$L128,TRUE))*$C128+($J128="Steady Growth")*(AND(CK$4&gt;=$E128,CK$4&lt;=$G128)*((CK$4-$E128+1)/($I128*($I128+1)/2)*$C128))+($J128="custom")*CustomCF!CD128</f>
        <v>0</v>
      </c>
      <c r="CL128" s="19">
        <f>($J128="Bell Curve")*(_xlfn.NORM.DIST(AND(CL$4&gt;=$E128,CL$4&lt;=$G128)*(CL$4-$E128+1),$I128/2,$L128,TRUE)-_xlfn.NORM.DIST(AND(CL$4&gt;=$E128,CL$4&lt;=$G128)*(CK$4-$E128+1),$I128/2,$L128,TRUE))/(1-2*_xlfn.NORM.DIST(0,$I128/2,$L128,TRUE))*$C128+($J128="Steady Growth")*(AND(CL$4&gt;=$E128,CL$4&lt;=$G128)*((CL$4-$E128+1)/($I128*($I128+1)/2)*$C128))+($J128="custom")*CustomCF!CE128</f>
        <v>0</v>
      </c>
      <c r="CM128" s="19">
        <f>($J128="Bell Curve")*(_xlfn.NORM.DIST(AND(CM$4&gt;=$E128,CM$4&lt;=$G128)*(CM$4-$E128+1),$I128/2,$L128,TRUE)-_xlfn.NORM.DIST(AND(CM$4&gt;=$E128,CM$4&lt;=$G128)*(CL$4-$E128+1),$I128/2,$L128,TRUE))/(1-2*_xlfn.NORM.DIST(0,$I128/2,$L128,TRUE))*$C128+($J128="Steady Growth")*(AND(CM$4&gt;=$E128,CM$4&lt;=$G128)*((CM$4-$E128+1)/($I128*($I128+1)/2)*$C128))+($J128="custom")*CustomCF!CF128</f>
        <v>0</v>
      </c>
      <c r="CN128" s="19">
        <f>($J128="Bell Curve")*(_xlfn.NORM.DIST(AND(CN$4&gt;=$E128,CN$4&lt;=$G128)*(CN$4-$E128+1),$I128/2,$L128,TRUE)-_xlfn.NORM.DIST(AND(CN$4&gt;=$E128,CN$4&lt;=$G128)*(CM$4-$E128+1),$I128/2,$L128,TRUE))/(1-2*_xlfn.NORM.DIST(0,$I128/2,$L128,TRUE))*$C128+($J128="Steady Growth")*(AND(CN$4&gt;=$E128,CN$4&lt;=$G128)*((CN$4-$E128+1)/($I128*($I128+1)/2)*$C128))+($J128="custom")*CustomCF!CG128</f>
        <v>0</v>
      </c>
      <c r="CO128" s="19">
        <f>($J128="Bell Curve")*(_xlfn.NORM.DIST(AND(CO$4&gt;=$E128,CO$4&lt;=$G128)*(CO$4-$E128+1),$I128/2,$L128,TRUE)-_xlfn.NORM.DIST(AND(CO$4&gt;=$E128,CO$4&lt;=$G128)*(CN$4-$E128+1),$I128/2,$L128,TRUE))/(1-2*_xlfn.NORM.DIST(0,$I128/2,$L128,TRUE))*$C128+($J128="Steady Growth")*(AND(CO$4&gt;=$E128,CO$4&lt;=$G128)*((CO$4-$E128+1)/($I128*($I128+1)/2)*$C128))+($J128="custom")*CustomCF!CH128</f>
        <v>0</v>
      </c>
      <c r="CP128" s="19">
        <f>($J128="Bell Curve")*(_xlfn.NORM.DIST(AND(CP$4&gt;=$E128,CP$4&lt;=$G128)*(CP$4-$E128+1),$I128/2,$L128,TRUE)-_xlfn.NORM.DIST(AND(CP$4&gt;=$E128,CP$4&lt;=$G128)*(CO$4-$E128+1),$I128/2,$L128,TRUE))/(1-2*_xlfn.NORM.DIST(0,$I128/2,$L128,TRUE))*$C128+($J128="Steady Growth")*(AND(CP$4&gt;=$E128,CP$4&lt;=$G128)*((CP$4-$E128+1)/($I128*($I128+1)/2)*$C128))+($J128="custom")*CustomCF!CI128</f>
        <v>0</v>
      </c>
      <c r="CQ128" s="19">
        <f>($J128="Bell Curve")*(_xlfn.NORM.DIST(AND(CQ$4&gt;=$E128,CQ$4&lt;=$G128)*(CQ$4-$E128+1),$I128/2,$L128,TRUE)-_xlfn.NORM.DIST(AND(CQ$4&gt;=$E128,CQ$4&lt;=$G128)*(CP$4-$E128+1),$I128/2,$L128,TRUE))/(1-2*_xlfn.NORM.DIST(0,$I128/2,$L128,TRUE))*$C128+($J128="Steady Growth")*(AND(CQ$4&gt;=$E128,CQ$4&lt;=$G128)*((CQ$4-$E128+1)/($I128*($I128+1)/2)*$C128))+($J128="custom")*CustomCF!CJ128</f>
        <v>0</v>
      </c>
      <c r="CR128" s="19">
        <f>($J128="Bell Curve")*(_xlfn.NORM.DIST(AND(CR$4&gt;=$E128,CR$4&lt;=$G128)*(CR$4-$E128+1),$I128/2,$L128,TRUE)-_xlfn.NORM.DIST(AND(CR$4&gt;=$E128,CR$4&lt;=$G128)*(CQ$4-$E128+1),$I128/2,$L128,TRUE))/(1-2*_xlfn.NORM.DIST(0,$I128/2,$L128,TRUE))*$C128+($J128="Steady Growth")*(AND(CR$4&gt;=$E128,CR$4&lt;=$G128)*((CR$4-$E128+1)/($I128*($I128+1)/2)*$C128))+($J128="custom")*CustomCF!CK128</f>
        <v>0</v>
      </c>
      <c r="CS128" s="19">
        <f>($J128="Bell Curve")*(_xlfn.NORM.DIST(AND(CS$4&gt;=$E128,CS$4&lt;=$G128)*(CS$4-$E128+1),$I128/2,$L128,TRUE)-_xlfn.NORM.DIST(AND(CS$4&gt;=$E128,CS$4&lt;=$G128)*(CR$4-$E128+1),$I128/2,$L128,TRUE))/(1-2*_xlfn.NORM.DIST(0,$I128/2,$L128,TRUE))*$C128+($J128="Steady Growth")*(AND(CS$4&gt;=$E128,CS$4&lt;=$G128)*((CS$4-$E128+1)/($I128*($I128+1)/2)*$C128))+($J128="custom")*CustomCF!CL128</f>
        <v>0</v>
      </c>
      <c r="CT128" s="19">
        <f>($J128="Bell Curve")*(_xlfn.NORM.DIST(AND(CT$4&gt;=$E128,CT$4&lt;=$G128)*(CT$4-$E128+1),$I128/2,$L128,TRUE)-_xlfn.NORM.DIST(AND(CT$4&gt;=$E128,CT$4&lt;=$G128)*(CS$4-$E128+1),$I128/2,$L128,TRUE))/(1-2*_xlfn.NORM.DIST(0,$I128/2,$L128,TRUE))*$C128+($J128="Steady Growth")*(AND(CT$4&gt;=$E128,CT$4&lt;=$G128)*((CT$4-$E128+1)/($I128*($I128+1)/2)*$C128))+($J128="custom")*CustomCF!CM128</f>
        <v>0</v>
      </c>
      <c r="CU128" s="19">
        <f>($J128="Bell Curve")*(_xlfn.NORM.DIST(AND(CU$4&gt;=$E128,CU$4&lt;=$G128)*(CU$4-$E128+1),$I128/2,$L128,TRUE)-_xlfn.NORM.DIST(AND(CU$4&gt;=$E128,CU$4&lt;=$G128)*(CT$4-$E128+1),$I128/2,$L128,TRUE))/(1-2*_xlfn.NORM.DIST(0,$I128/2,$L128,TRUE))*$C128+($J128="Steady Growth")*(AND(CU$4&gt;=$E128,CU$4&lt;=$G128)*((CU$4-$E128+1)/($I128*($I128+1)/2)*$C128))+($J128="custom")*CustomCF!CN128</f>
        <v>0</v>
      </c>
      <c r="CV128" s="19">
        <f>($J128="Bell Curve")*(_xlfn.NORM.DIST(AND(CV$4&gt;=$E128,CV$4&lt;=$G128)*(CV$4-$E128+1),$I128/2,$L128,TRUE)-_xlfn.NORM.DIST(AND(CV$4&gt;=$E128,CV$4&lt;=$G128)*(CU$4-$E128+1),$I128/2,$L128,TRUE))/(1-2*_xlfn.NORM.DIST(0,$I128/2,$L128,TRUE))*$C128+($J128="Steady Growth")*(AND(CV$4&gt;=$E128,CV$4&lt;=$G128)*((CV$4-$E128+1)/($I128*($I128+1)/2)*$C128))+($J128="custom")*CustomCF!CO128</f>
        <v>0</v>
      </c>
      <c r="CW128" s="19">
        <f>($J128="Bell Curve")*(_xlfn.NORM.DIST(AND(CW$4&gt;=$E128,CW$4&lt;=$G128)*(CW$4-$E128+1),$I128/2,$L128,TRUE)-_xlfn.NORM.DIST(AND(CW$4&gt;=$E128,CW$4&lt;=$G128)*(CV$4-$E128+1),$I128/2,$L128,TRUE))/(1-2*_xlfn.NORM.DIST(0,$I128/2,$L128,TRUE))*$C128+($J128="Steady Growth")*(AND(CW$4&gt;=$E128,CW$4&lt;=$G128)*((CW$4-$E128+1)/($I128*($I128+1)/2)*$C128))+($J128="custom")*CustomCF!CP128</f>
        <v>0</v>
      </c>
      <c r="CX128" s="19">
        <f>($J128="Bell Curve")*(_xlfn.NORM.DIST(AND(CX$4&gt;=$E128,CX$4&lt;=$G128)*(CX$4-$E128+1),$I128/2,$L128,TRUE)-_xlfn.NORM.DIST(AND(CX$4&gt;=$E128,CX$4&lt;=$G128)*(CW$4-$E128+1),$I128/2,$L128,TRUE))/(1-2*_xlfn.NORM.DIST(0,$I128/2,$L128,TRUE))*$C128+($J128="Steady Growth")*(AND(CX$4&gt;=$E128,CX$4&lt;=$G128)*((CX$4-$E128+1)/($I128*($I128+1)/2)*$C128))+($J128="custom")*CustomCF!CQ128</f>
        <v>0</v>
      </c>
      <c r="CY128" s="19">
        <f>($J128="Bell Curve")*(_xlfn.NORM.DIST(AND(CY$4&gt;=$E128,CY$4&lt;=$G128)*(CY$4-$E128+1),$I128/2,$L128,TRUE)-_xlfn.NORM.DIST(AND(CY$4&gt;=$E128,CY$4&lt;=$G128)*(CX$4-$E128+1),$I128/2,$L128,TRUE))/(1-2*_xlfn.NORM.DIST(0,$I128/2,$L128,TRUE))*$C128+($J128="Steady Growth")*(AND(CY$4&gt;=$E128,CY$4&lt;=$G128)*((CY$4-$E128+1)/($I128*($I128+1)/2)*$C128))+($J128="custom")*CustomCF!CR128</f>
        <v>0</v>
      </c>
      <c r="CZ128" s="19">
        <f>($J128="Bell Curve")*(_xlfn.NORM.DIST(AND(CZ$4&gt;=$E128,CZ$4&lt;=$G128)*(CZ$4-$E128+1),$I128/2,$L128,TRUE)-_xlfn.NORM.DIST(AND(CZ$4&gt;=$E128,CZ$4&lt;=$G128)*(CY$4-$E128+1),$I128/2,$L128,TRUE))/(1-2*_xlfn.NORM.DIST(0,$I128/2,$L128,TRUE))*$C128+($J128="Steady Growth")*(AND(CZ$4&gt;=$E128,CZ$4&lt;=$G128)*((CZ$4-$E128+1)/($I128*($I128+1)/2)*$C128))+($J128="custom")*CustomCF!CS128</f>
        <v>0</v>
      </c>
      <c r="DA128" s="19">
        <f>($J128="Bell Curve")*(_xlfn.NORM.DIST(AND(DA$4&gt;=$E128,DA$4&lt;=$G128)*(DA$4-$E128+1),$I128/2,$L128,TRUE)-_xlfn.NORM.DIST(AND(DA$4&gt;=$E128,DA$4&lt;=$G128)*(CZ$4-$E128+1),$I128/2,$L128,TRUE))/(1-2*_xlfn.NORM.DIST(0,$I128/2,$L128,TRUE))*$C128+($J128="Steady Growth")*(AND(DA$4&gt;=$E128,DA$4&lt;=$G128)*((DA$4-$E128+1)/($I128*($I128+1)/2)*$C128))+($J128="custom")*CustomCF!CT128</f>
        <v>0</v>
      </c>
      <c r="DB128" s="19">
        <f>($J128="Bell Curve")*(_xlfn.NORM.DIST(AND(DB$4&gt;=$E128,DB$4&lt;=$G128)*(DB$4-$E128+1),$I128/2,$L128,TRUE)-_xlfn.NORM.DIST(AND(DB$4&gt;=$E128,DB$4&lt;=$G128)*(DA$4-$E128+1),$I128/2,$L128,TRUE))/(1-2*_xlfn.NORM.DIST(0,$I128/2,$L128,TRUE))*$C128+($J128="Steady Growth")*(AND(DB$4&gt;=$E128,DB$4&lt;=$G128)*((DB$4-$E128+1)/($I128*($I128+1)/2)*$C128))+($J128="custom")*CustomCF!CU128</f>
        <v>0</v>
      </c>
      <c r="DC128" s="19">
        <f>($J128="Bell Curve")*(_xlfn.NORM.DIST(AND(DC$4&gt;=$E128,DC$4&lt;=$G128)*(DC$4-$E128+1),$I128/2,$L128,TRUE)-_xlfn.NORM.DIST(AND(DC$4&gt;=$E128,DC$4&lt;=$G128)*(DB$4-$E128+1),$I128/2,$L128,TRUE))/(1-2*_xlfn.NORM.DIST(0,$I128/2,$L128,TRUE))*$C128+($J128="Steady Growth")*(AND(DC$4&gt;=$E128,DC$4&lt;=$G128)*((DC$4-$E128+1)/($I128*($I128+1)/2)*$C128))+($J128="custom")*CustomCF!CV128</f>
        <v>0</v>
      </c>
      <c r="DD128" s="19">
        <f>($J128="Bell Curve")*(_xlfn.NORM.DIST(AND(DD$4&gt;=$E128,DD$4&lt;=$G128)*(DD$4-$E128+1),$I128/2,$L128,TRUE)-_xlfn.NORM.DIST(AND(DD$4&gt;=$E128,DD$4&lt;=$G128)*(DC$4-$E128+1),$I128/2,$L128,TRUE))/(1-2*_xlfn.NORM.DIST(0,$I128/2,$L128,TRUE))*$C128+($J128="Steady Growth")*(AND(DD$4&gt;=$E128,DD$4&lt;=$G128)*((DD$4-$E128+1)/($I128*($I128+1)/2)*$C128))+($J128="custom")*CustomCF!CW128</f>
        <v>0</v>
      </c>
      <c r="DE128" s="19">
        <f>($J128="Bell Curve")*(_xlfn.NORM.DIST(AND(DE$4&gt;=$E128,DE$4&lt;=$G128)*(DE$4-$E128+1),$I128/2,$L128,TRUE)-_xlfn.NORM.DIST(AND(DE$4&gt;=$E128,DE$4&lt;=$G128)*(DD$4-$E128+1),$I128/2,$L128,TRUE))/(1-2*_xlfn.NORM.DIST(0,$I128/2,$L128,TRUE))*$C128+($J128="Steady Growth")*(AND(DE$4&gt;=$E128,DE$4&lt;=$G128)*((DE$4-$E128+1)/($I128*($I128+1)/2)*$C128))+($J128="custom")*CustomCF!CX128</f>
        <v>0</v>
      </c>
      <c r="DF128" s="19">
        <f>($J128="Bell Curve")*(_xlfn.NORM.DIST(AND(DF$4&gt;=$E128,DF$4&lt;=$G128)*(DF$4-$E128+1),$I128/2,$L128,TRUE)-_xlfn.NORM.DIST(AND(DF$4&gt;=$E128,DF$4&lt;=$G128)*(DE$4-$E128+1),$I128/2,$L128,TRUE))/(1-2*_xlfn.NORM.DIST(0,$I128/2,$L128,TRUE))*$C128+($J128="Steady Growth")*(AND(DF$4&gt;=$E128,DF$4&lt;=$G128)*((DF$4-$E128+1)/($I128*($I128+1)/2)*$C128))+($J128="custom")*CustomCF!CY128</f>
        <v>0</v>
      </c>
      <c r="DG128" s="19">
        <f>($J128="Bell Curve")*(_xlfn.NORM.DIST(AND(DG$4&gt;=$E128,DG$4&lt;=$G128)*(DG$4-$E128+1),$I128/2,$L128,TRUE)-_xlfn.NORM.DIST(AND(DG$4&gt;=$E128,DG$4&lt;=$G128)*(DF$4-$E128+1),$I128/2,$L128,TRUE))/(1-2*_xlfn.NORM.DIST(0,$I128/2,$L128,TRUE))*$C128+($J128="Steady Growth")*(AND(DG$4&gt;=$E128,DG$4&lt;=$G128)*((DG$4-$E128+1)/($I128*($I128+1)/2)*$C128))+($J128="custom")*CustomCF!CZ128</f>
        <v>0</v>
      </c>
      <c r="DH128" s="19">
        <f>($J128="Bell Curve")*(_xlfn.NORM.DIST(AND(DH$4&gt;=$E128,DH$4&lt;=$G128)*(DH$4-$E128+1),$I128/2,$L128,TRUE)-_xlfn.NORM.DIST(AND(DH$4&gt;=$E128,DH$4&lt;=$G128)*(DG$4-$E128+1),$I128/2,$L128,TRUE))/(1-2*_xlfn.NORM.DIST(0,$I128/2,$L128,TRUE))*$C128+($J128="Steady Growth")*(AND(DH$4&gt;=$E128,DH$4&lt;=$G128)*((DH$4-$E128+1)/($I128*($I128+1)/2)*$C128))+($J128="custom")*CustomCF!DA128</f>
        <v>0</v>
      </c>
      <c r="DI128" s="19">
        <f>($J128="Bell Curve")*(_xlfn.NORM.DIST(AND(DI$4&gt;=$E128,DI$4&lt;=$G128)*(DI$4-$E128+1),$I128/2,$L128,TRUE)-_xlfn.NORM.DIST(AND(DI$4&gt;=$E128,DI$4&lt;=$G128)*(DH$4-$E128+1),$I128/2,$L128,TRUE))/(1-2*_xlfn.NORM.DIST(0,$I128/2,$L128,TRUE))*$C128+($J128="Steady Growth")*(AND(DI$4&gt;=$E128,DI$4&lt;=$G128)*((DI$4-$E128+1)/($I128*($I128+1)/2)*$C128))+($J128="custom")*CustomCF!DB128</f>
        <v>0</v>
      </c>
      <c r="DJ128" s="19">
        <f>($J128="Bell Curve")*(_xlfn.NORM.DIST(AND(DJ$4&gt;=$E128,DJ$4&lt;=$G128)*(DJ$4-$E128+1),$I128/2,$L128,TRUE)-_xlfn.NORM.DIST(AND(DJ$4&gt;=$E128,DJ$4&lt;=$G128)*(DI$4-$E128+1),$I128/2,$L128,TRUE))/(1-2*_xlfn.NORM.DIST(0,$I128/2,$L128,TRUE))*$C128+($J128="Steady Growth")*(AND(DJ$4&gt;=$E128,DJ$4&lt;=$G128)*((DJ$4-$E128+1)/($I128*($I128+1)/2)*$C128))+($J128="custom")*CustomCF!DC128</f>
        <v>0</v>
      </c>
      <c r="DK128" s="19">
        <f>($J128="Bell Curve")*(_xlfn.NORM.DIST(AND(DK$4&gt;=$E128,DK$4&lt;=$G128)*(DK$4-$E128+1),$I128/2,$L128,TRUE)-_xlfn.NORM.DIST(AND(DK$4&gt;=$E128,DK$4&lt;=$G128)*(DJ$4-$E128+1),$I128/2,$L128,TRUE))/(1-2*_xlfn.NORM.DIST(0,$I128/2,$L128,TRUE))*$C128+($J128="Steady Growth")*(AND(DK$4&gt;=$E128,DK$4&lt;=$G128)*((DK$4-$E128+1)/($I128*($I128+1)/2)*$C128))+($J128="custom")*CustomCF!DD128</f>
        <v>0</v>
      </c>
      <c r="DL128" s="19">
        <f>($J128="Bell Curve")*(_xlfn.NORM.DIST(AND(DL$4&gt;=$E128,DL$4&lt;=$G128)*(DL$4-$E128+1),$I128/2,$L128,TRUE)-_xlfn.NORM.DIST(AND(DL$4&gt;=$E128,DL$4&lt;=$G128)*(DK$4-$E128+1),$I128/2,$L128,TRUE))/(1-2*_xlfn.NORM.DIST(0,$I128/2,$L128,TRUE))*$C128+($J128="Steady Growth")*(AND(DL$4&gt;=$E128,DL$4&lt;=$G128)*((DL$4-$E128+1)/($I128*($I128+1)/2)*$C128))+($J128="custom")*CustomCF!DE128</f>
        <v>0</v>
      </c>
      <c r="DM128" s="19">
        <f>($J128="Bell Curve")*(_xlfn.NORM.DIST(AND(DM$4&gt;=$E128,DM$4&lt;=$G128)*(DM$4-$E128+1),$I128/2,$L128,TRUE)-_xlfn.NORM.DIST(AND(DM$4&gt;=$E128,DM$4&lt;=$G128)*(DL$4-$E128+1),$I128/2,$L128,TRUE))/(1-2*_xlfn.NORM.DIST(0,$I128/2,$L128,TRUE))*$C128+($J128="Steady Growth")*(AND(DM$4&gt;=$E128,DM$4&lt;=$G128)*((DM$4-$E128+1)/($I128*($I128+1)/2)*$C128))+($J128="custom")*CustomCF!DF128</f>
        <v>0</v>
      </c>
      <c r="DN128" s="19">
        <f>($J128="Bell Curve")*(_xlfn.NORM.DIST(AND(DN$4&gt;=$E128,DN$4&lt;=$G128)*(DN$4-$E128+1),$I128/2,$L128,TRUE)-_xlfn.NORM.DIST(AND(DN$4&gt;=$E128,DN$4&lt;=$G128)*(DM$4-$E128+1),$I128/2,$L128,TRUE))/(1-2*_xlfn.NORM.DIST(0,$I128/2,$L128,TRUE))*$C128+($J128="Steady Growth")*(AND(DN$4&gt;=$E128,DN$4&lt;=$G128)*((DN$4-$E128+1)/($I128*($I128+1)/2)*$C128))+($J128="custom")*CustomCF!DG128</f>
        <v>0</v>
      </c>
      <c r="DO128" s="19">
        <f>($J128="Bell Curve")*(_xlfn.NORM.DIST(AND(DO$4&gt;=$E128,DO$4&lt;=$G128)*(DO$4-$E128+1),$I128/2,$L128,TRUE)-_xlfn.NORM.DIST(AND(DO$4&gt;=$E128,DO$4&lt;=$G128)*(DN$4-$E128+1),$I128/2,$L128,TRUE))/(1-2*_xlfn.NORM.DIST(0,$I128/2,$L128,TRUE))*$C128+($J128="Steady Growth")*(AND(DO$4&gt;=$E128,DO$4&lt;=$G128)*((DO$4-$E128+1)/($I128*($I128+1)/2)*$C128))+($J128="custom")*CustomCF!DH128</f>
        <v>0</v>
      </c>
      <c r="DP128" s="19">
        <f>($J128="Bell Curve")*(_xlfn.NORM.DIST(AND(DP$4&gt;=$E128,DP$4&lt;=$G128)*(DP$4-$E128+1),$I128/2,$L128,TRUE)-_xlfn.NORM.DIST(AND(DP$4&gt;=$E128,DP$4&lt;=$G128)*(DO$4-$E128+1),$I128/2,$L128,TRUE))/(1-2*_xlfn.NORM.DIST(0,$I128/2,$L128,TRUE))*$C128+($J128="Steady Growth")*(AND(DP$4&gt;=$E128,DP$4&lt;=$G128)*((DP$4-$E128+1)/($I128*($I128+1)/2)*$C128))+($J128="custom")*CustomCF!DI128</f>
        <v>0</v>
      </c>
      <c r="DQ128" s="19">
        <f>($J128="Bell Curve")*(_xlfn.NORM.DIST(AND(DQ$4&gt;=$E128,DQ$4&lt;=$G128)*(DQ$4-$E128+1),$I128/2,$L128,TRUE)-_xlfn.NORM.DIST(AND(DQ$4&gt;=$E128,DQ$4&lt;=$G128)*(DP$4-$E128+1),$I128/2,$L128,TRUE))/(1-2*_xlfn.NORM.DIST(0,$I128/2,$L128,TRUE))*$C128+($J128="Steady Growth")*(AND(DQ$4&gt;=$E128,DQ$4&lt;=$G128)*((DQ$4-$E128+1)/($I128*($I128+1)/2)*$C128))+($J128="custom")*CustomCF!DJ128</f>
        <v>0</v>
      </c>
      <c r="DR128" s="19">
        <f>($J128="Bell Curve")*(_xlfn.NORM.DIST(AND(DR$4&gt;=$E128,DR$4&lt;=$G128)*(DR$4-$E128+1),$I128/2,$L128,TRUE)-_xlfn.NORM.DIST(AND(DR$4&gt;=$E128,DR$4&lt;=$G128)*(DQ$4-$E128+1),$I128/2,$L128,TRUE))/(1-2*_xlfn.NORM.DIST(0,$I128/2,$L128,TRUE))*$C128+($J128="Steady Growth")*(AND(DR$4&gt;=$E128,DR$4&lt;=$G128)*((DR$4-$E128+1)/($I128*($I128+1)/2)*$C128))+($J128="custom")*CustomCF!DK128</f>
        <v>0</v>
      </c>
      <c r="DS128" s="19">
        <f>($J128="Bell Curve")*(_xlfn.NORM.DIST(AND(DS$4&gt;=$E128,DS$4&lt;=$G128)*(DS$4-$E128+1),$I128/2,$L128,TRUE)-_xlfn.NORM.DIST(AND(DS$4&gt;=$E128,DS$4&lt;=$G128)*(DR$4-$E128+1),$I128/2,$L128,TRUE))/(1-2*_xlfn.NORM.DIST(0,$I128/2,$L128,TRUE))*$C128+($J128="Steady Growth")*(AND(DS$4&gt;=$E128,DS$4&lt;=$G128)*((DS$4-$E128+1)/($I128*($I128+1)/2)*$C128))+($J128="custom")*CustomCF!DL128</f>
        <v>0</v>
      </c>
      <c r="DT128" s="19">
        <f>($J128="Bell Curve")*(_xlfn.NORM.DIST(AND(DT$4&gt;=$E128,DT$4&lt;=$G128)*(DT$4-$E128+1),$I128/2,$L128,TRUE)-_xlfn.NORM.DIST(AND(DT$4&gt;=$E128,DT$4&lt;=$G128)*(DS$4-$E128+1),$I128/2,$L128,TRUE))/(1-2*_xlfn.NORM.DIST(0,$I128/2,$L128,TRUE))*$C128+($J128="Steady Growth")*(AND(DT$4&gt;=$E128,DT$4&lt;=$G128)*((DT$4-$E128+1)/($I128*($I128+1)/2)*$C128))+($J128="custom")*CustomCF!DM128</f>
        <v>0</v>
      </c>
      <c r="DU128" s="19">
        <f>($J128="Bell Curve")*(_xlfn.NORM.DIST(AND(DU$4&gt;=$E128,DU$4&lt;=$G128)*(DU$4-$E128+1),$I128/2,$L128,TRUE)-_xlfn.NORM.DIST(AND(DU$4&gt;=$E128,DU$4&lt;=$G128)*(DT$4-$E128+1),$I128/2,$L128,TRUE))/(1-2*_xlfn.NORM.DIST(0,$I128/2,$L128,TRUE))*$C128+($J128="Steady Growth")*(AND(DU$4&gt;=$E128,DU$4&lt;=$G128)*((DU$4-$E128+1)/($I128*($I128+1)/2)*$C128))+($J128="custom")*CustomCF!DN128</f>
        <v>0</v>
      </c>
      <c r="DV128" s="19">
        <f>($J128="Bell Curve")*(_xlfn.NORM.DIST(AND(DV$4&gt;=$E128,DV$4&lt;=$G128)*(DV$4-$E128+1),$I128/2,$L128,TRUE)-_xlfn.NORM.DIST(AND(DV$4&gt;=$E128,DV$4&lt;=$G128)*(DU$4-$E128+1),$I128/2,$L128,TRUE))/(1-2*_xlfn.NORM.DIST(0,$I128/2,$L128,TRUE))*$C128+($J128="Steady Growth")*(AND(DV$4&gt;=$E128,DV$4&lt;=$G128)*((DV$4-$E128+1)/($I128*($I128+1)/2)*$C128))+($J128="custom")*CustomCF!DO128</f>
        <v>0</v>
      </c>
      <c r="DW128" s="19">
        <f>($J128="Bell Curve")*(_xlfn.NORM.DIST(AND(DW$4&gt;=$E128,DW$4&lt;=$G128)*(DW$4-$E128+1),$I128/2,$L128,TRUE)-_xlfn.NORM.DIST(AND(DW$4&gt;=$E128,DW$4&lt;=$G128)*(DV$4-$E128+1),$I128/2,$L128,TRUE))/(1-2*_xlfn.NORM.DIST(0,$I128/2,$L128,TRUE))*$C128+($J128="Steady Growth")*(AND(DW$4&gt;=$E128,DW$4&lt;=$G128)*((DW$4-$E128+1)/($I128*($I128+1)/2)*$C128))+($J128="custom")*CustomCF!DP128</f>
        <v>0</v>
      </c>
      <c r="DX128" s="19">
        <f>($J128="Bell Curve")*(_xlfn.NORM.DIST(AND(DX$4&gt;=$E128,DX$4&lt;=$G128)*(DX$4-$E128+1),$I128/2,$L128,TRUE)-_xlfn.NORM.DIST(AND(DX$4&gt;=$E128,DX$4&lt;=$G128)*(DW$4-$E128+1),$I128/2,$L128,TRUE))/(1-2*_xlfn.NORM.DIST(0,$I128/2,$L128,TRUE))*$C128+($J128="Steady Growth")*(AND(DX$4&gt;=$E128,DX$4&lt;=$G128)*((DX$4-$E128+1)/($I128*($I128+1)/2)*$C128))+($J128="custom")*CustomCF!DQ128</f>
        <v>0</v>
      </c>
      <c r="DY128" s="19">
        <f>($J128="Bell Curve")*(_xlfn.NORM.DIST(AND(DY$4&gt;=$E128,DY$4&lt;=$G128)*(DY$4-$E128+1),$I128/2,$L128,TRUE)-_xlfn.NORM.DIST(AND(DY$4&gt;=$E128,DY$4&lt;=$G128)*(DX$4-$E128+1),$I128/2,$L128,TRUE))/(1-2*_xlfn.NORM.DIST(0,$I128/2,$L128,TRUE))*$C128+($J128="Steady Growth")*(AND(DY$4&gt;=$E128,DY$4&lt;=$G128)*((DY$4-$E128+1)/($I128*($I128+1)/2)*$C128))+($J128="custom")*CustomCF!DR128</f>
        <v>0</v>
      </c>
      <c r="DZ128" s="19">
        <f>($J128="Bell Curve")*(_xlfn.NORM.DIST(AND(DZ$4&gt;=$E128,DZ$4&lt;=$G128)*(DZ$4-$E128+1),$I128/2,$L128,TRUE)-_xlfn.NORM.DIST(AND(DZ$4&gt;=$E128,DZ$4&lt;=$G128)*(DY$4-$E128+1),$I128/2,$L128,TRUE))/(1-2*_xlfn.NORM.DIST(0,$I128/2,$L128,TRUE))*$C128+($J128="Steady Growth")*(AND(DZ$4&gt;=$E128,DZ$4&lt;=$G128)*((DZ$4-$E128+1)/($I128*($I128+1)/2)*$C128))+($J128="custom")*CustomCF!DS128</f>
        <v>0</v>
      </c>
      <c r="EA128" s="19">
        <f>($J128="Bell Curve")*(_xlfn.NORM.DIST(AND(EA$4&gt;=$E128,EA$4&lt;=$G128)*(EA$4-$E128+1),$I128/2,$L128,TRUE)-_xlfn.NORM.DIST(AND(EA$4&gt;=$E128,EA$4&lt;=$G128)*(DZ$4-$E128+1),$I128/2,$L128,TRUE))/(1-2*_xlfn.NORM.DIST(0,$I128/2,$L128,TRUE))*$C128+($J128="Steady Growth")*(AND(EA$4&gt;=$E128,EA$4&lt;=$G128)*((EA$4-$E128+1)/($I128*($I128+1)/2)*$C128))+($J128="custom")*CustomCF!DT128</f>
        <v>0</v>
      </c>
      <c r="EB128" s="19">
        <f>($J128="Bell Curve")*(_xlfn.NORM.DIST(AND(EB$4&gt;=$E128,EB$4&lt;=$G128)*(EB$4-$E128+1),$I128/2,$L128,TRUE)-_xlfn.NORM.DIST(AND(EB$4&gt;=$E128,EB$4&lt;=$G128)*(EA$4-$E128+1),$I128/2,$L128,TRUE))/(1-2*_xlfn.NORM.DIST(0,$I128/2,$L128,TRUE))*$C128+($J128="Steady Growth")*(AND(EB$4&gt;=$E128,EB$4&lt;=$G128)*((EB$4-$E128+1)/($I128*($I128+1)/2)*$C128))+($J128="custom")*CustomCF!DU128</f>
        <v>0</v>
      </c>
      <c r="EC128" s="19">
        <f>($J128="Bell Curve")*(_xlfn.NORM.DIST(AND(EC$4&gt;=$E128,EC$4&lt;=$G128)*(EC$4-$E128+1),$I128/2,$L128,TRUE)-_xlfn.NORM.DIST(AND(EC$4&gt;=$E128,EC$4&lt;=$G128)*(EB$4-$E128+1),$I128/2,$L128,TRUE))/(1-2*_xlfn.NORM.DIST(0,$I128/2,$L128,TRUE))*$C128+($J128="Steady Growth")*(AND(EC$4&gt;=$E128,EC$4&lt;=$G128)*((EC$4-$E128+1)/($I128*($I128+1)/2)*$C128))+($J128="custom")*CustomCF!DV128</f>
        <v>0</v>
      </c>
      <c r="ED128" s="19">
        <f>($J128="Bell Curve")*(_xlfn.NORM.DIST(AND(ED$4&gt;=$E128,ED$4&lt;=$G128)*(ED$4-$E128+1),$I128/2,$L128,TRUE)-_xlfn.NORM.DIST(AND(ED$4&gt;=$E128,ED$4&lt;=$G128)*(EC$4-$E128+1),$I128/2,$L128,TRUE))/(1-2*_xlfn.NORM.DIST(0,$I128/2,$L128,TRUE))*$C128+($J128="Steady Growth")*(AND(ED$4&gt;=$E128,ED$4&lt;=$G128)*((ED$4-$E128+1)/($I128*($I128+1)/2)*$C128))+($J128="custom")*CustomCF!DW128</f>
        <v>0</v>
      </c>
      <c r="EE128" s="19">
        <f>($J128="Bell Curve")*(_xlfn.NORM.DIST(AND(EE$4&gt;=$E128,EE$4&lt;=$G128)*(EE$4-$E128+1),$I128/2,$L128,TRUE)-_xlfn.NORM.DIST(AND(EE$4&gt;=$E128,EE$4&lt;=$G128)*(ED$4-$E128+1),$I128/2,$L128,TRUE))/(1-2*_xlfn.NORM.DIST(0,$I128/2,$L128,TRUE))*$C128+($J128="Steady Growth")*(AND(EE$4&gt;=$E128,EE$4&lt;=$G128)*((EE$4-$E128+1)/($I128*($I128+1)/2)*$C128))+($J128="custom")*CustomCF!DX128</f>
        <v>0</v>
      </c>
      <c r="EF128" s="121">
        <f>($J128="Bell Curve")*(_xlfn.NORM.DIST(AND(EF$4&gt;=$E128,EF$4&lt;=$G128)*(EF$4-$E128+1),$I128/2,$L128,TRUE)-_xlfn.NORM.DIST(AND(EF$4&gt;=$E128,EF$4&lt;=$G128)*(EE$4-$E128+1),$I128/2,$L128,TRUE))/(1-2*_xlfn.NORM.DIST(0,$I128/2,$L128,TRUE))*$C128+($J128="Steady Growth")*(AND(EF$4&gt;=$E128,EF$4&lt;=$G128)*((EF$4-$E128+1)/($I128*($I128+1)/2)*$C128))+($J128="custom")*CustomCF!DY128</f>
        <v>0</v>
      </c>
    </row>
    <row r="129" spans="2:136" hidden="1" outlineLevel="1" x14ac:dyDescent="0.2">
      <c r="B129" s="103">
        <f>Budget!AA21</f>
        <v>0</v>
      </c>
      <c r="C129" s="19">
        <f>Budget!AB21</f>
        <v>0</v>
      </c>
      <c r="D129" s="19" t="str">
        <f t="shared" si="45"/>
        <v/>
      </c>
      <c r="E129" s="92">
        <v>29</v>
      </c>
      <c r="F129" s="18">
        <f>IF(J129="Custom",CustomCF!E129,INDEX($P$6:$DY$6,MATCH(E129,CF!$P$4:$DY$4,0)))</f>
        <v>46904</v>
      </c>
      <c r="G129" s="301">
        <v>47</v>
      </c>
      <c r="H129" s="18">
        <f>IF(J129="Custom",CustomCF!F129,INDEX($P$6:$EF$6,MATCH(G129,$P$4:$EF$4,0)))</f>
        <v>47452</v>
      </c>
      <c r="I129" s="9">
        <f t="shared" si="40"/>
        <v>19</v>
      </c>
      <c r="J129" s="92" t="s">
        <v>30</v>
      </c>
      <c r="K129" s="92" t="s">
        <v>31</v>
      </c>
      <c r="L129" s="9">
        <f t="shared" si="46"/>
        <v>10000000</v>
      </c>
      <c r="M129" s="106">
        <f t="shared" si="47"/>
        <v>0</v>
      </c>
      <c r="N129" s="112" t="str">
        <f t="shared" si="31"/>
        <v>OK</v>
      </c>
      <c r="O129" s="112"/>
      <c r="P129" s="19">
        <f>($J129="Bell Curve")*(_xlfn.NORM.DIST(AND(P$4&gt;=$E129,P$4&lt;=$G129)*(P$4-$E129+1),$I129/2,$L129,TRUE)-_xlfn.NORM.DIST(AND(P$4&gt;=$E129,P$4&lt;=$G129)*(N$4-$E129+1),$I129/2,$L129,TRUE))/(1-2*_xlfn.NORM.DIST(0,$I129/2,$L129,TRUE))*$C129+($J129="Steady Growth")*(AND(P$4&gt;=$E129,P$4&lt;=$G129)*((P$4-$E129+1)/($I129*($I129+1)/2)*$C129))+($J129="custom")*CustomCF!I129</f>
        <v>0</v>
      </c>
      <c r="Q129" s="19">
        <f>($J129="Bell Curve")*(_xlfn.NORM.DIST(AND(Q$4&gt;=$E129,Q$4&lt;=$G129)*(Q$4-$E129+1),$I129/2,$L129,TRUE)-_xlfn.NORM.DIST(AND(Q$4&gt;=$E129,Q$4&lt;=$G129)*(P$4-$E129+1),$I129/2,$L129,TRUE))/(1-2*_xlfn.NORM.DIST(0,$I129/2,$L129,TRUE))*$C129+($J129="Steady Growth")*(AND(Q$4&gt;=$E129,Q$4&lt;=$G129)*((Q$4-$E129+1)/($I129*($I129+1)/2)*$C129))+($J129="custom")*CustomCF!J129</f>
        <v>0</v>
      </c>
      <c r="R129" s="19">
        <f>($J129="Bell Curve")*(_xlfn.NORM.DIST(AND(R$4&gt;=$E129,R$4&lt;=$G129)*(R$4-$E129+1),$I129/2,$L129,TRUE)-_xlfn.NORM.DIST(AND(R$4&gt;=$E129,R$4&lt;=$G129)*(Q$4-$E129+1),$I129/2,$L129,TRUE))/(1-2*_xlfn.NORM.DIST(0,$I129/2,$L129,TRUE))*$C129+($J129="Steady Growth")*(AND(R$4&gt;=$E129,R$4&lt;=$G129)*((R$4-$E129+1)/($I129*($I129+1)/2)*$C129))+($J129="custom")*CustomCF!K129</f>
        <v>0</v>
      </c>
      <c r="S129" s="19">
        <f>($J129="Bell Curve")*(_xlfn.NORM.DIST(AND(S$4&gt;=$E129,S$4&lt;=$G129)*(S$4-$E129+1),$I129/2,$L129,TRUE)-_xlfn.NORM.DIST(AND(S$4&gt;=$E129,S$4&lt;=$G129)*(R$4-$E129+1),$I129/2,$L129,TRUE))/(1-2*_xlfn.NORM.DIST(0,$I129/2,$L129,TRUE))*$C129+($J129="Steady Growth")*(AND(S$4&gt;=$E129,S$4&lt;=$G129)*((S$4-$E129+1)/($I129*($I129+1)/2)*$C129))+($J129="custom")*CustomCF!L129</f>
        <v>0</v>
      </c>
      <c r="T129" s="19">
        <f>($J129="Bell Curve")*(_xlfn.NORM.DIST(AND(T$4&gt;=$E129,T$4&lt;=$G129)*(T$4-$E129+1),$I129/2,$L129,TRUE)-_xlfn.NORM.DIST(AND(T$4&gt;=$E129,T$4&lt;=$G129)*(S$4-$E129+1),$I129/2,$L129,TRUE))/(1-2*_xlfn.NORM.DIST(0,$I129/2,$L129,TRUE))*$C129+($J129="Steady Growth")*(AND(T$4&gt;=$E129,T$4&lt;=$G129)*((T$4-$E129+1)/($I129*($I129+1)/2)*$C129))+($J129="custom")*CustomCF!M129</f>
        <v>0</v>
      </c>
      <c r="U129" s="19">
        <f>($J129="Bell Curve")*(_xlfn.NORM.DIST(AND(U$4&gt;=$E129,U$4&lt;=$G129)*(U$4-$E129+1),$I129/2,$L129,TRUE)-_xlfn.NORM.DIST(AND(U$4&gt;=$E129,U$4&lt;=$G129)*(T$4-$E129+1),$I129/2,$L129,TRUE))/(1-2*_xlfn.NORM.DIST(0,$I129/2,$L129,TRUE))*$C129+($J129="Steady Growth")*(AND(U$4&gt;=$E129,U$4&lt;=$G129)*((U$4-$E129+1)/($I129*($I129+1)/2)*$C129))+($J129="custom")*CustomCF!N129</f>
        <v>0</v>
      </c>
      <c r="V129" s="19">
        <f>($J129="Bell Curve")*(_xlfn.NORM.DIST(AND(V$4&gt;=$E129,V$4&lt;=$G129)*(V$4-$E129+1),$I129/2,$L129,TRUE)-_xlfn.NORM.DIST(AND(V$4&gt;=$E129,V$4&lt;=$G129)*(U$4-$E129+1),$I129/2,$L129,TRUE))/(1-2*_xlfn.NORM.DIST(0,$I129/2,$L129,TRUE))*$C129+($J129="Steady Growth")*(AND(V$4&gt;=$E129,V$4&lt;=$G129)*((V$4-$E129+1)/($I129*($I129+1)/2)*$C129))+($J129="custom")*CustomCF!O129</f>
        <v>0</v>
      </c>
      <c r="W129" s="19">
        <f>($J129="Bell Curve")*(_xlfn.NORM.DIST(AND(W$4&gt;=$E129,W$4&lt;=$G129)*(W$4-$E129+1),$I129/2,$L129,TRUE)-_xlfn.NORM.DIST(AND(W$4&gt;=$E129,W$4&lt;=$G129)*(V$4-$E129+1),$I129/2,$L129,TRUE))/(1-2*_xlfn.NORM.DIST(0,$I129/2,$L129,TRUE))*$C129+($J129="Steady Growth")*(AND(W$4&gt;=$E129,W$4&lt;=$G129)*((W$4-$E129+1)/($I129*($I129+1)/2)*$C129))+($J129="custom")*CustomCF!P129</f>
        <v>0</v>
      </c>
      <c r="X129" s="19">
        <f>($J129="Bell Curve")*(_xlfn.NORM.DIST(AND(X$4&gt;=$E129,X$4&lt;=$G129)*(X$4-$E129+1),$I129/2,$L129,TRUE)-_xlfn.NORM.DIST(AND(X$4&gt;=$E129,X$4&lt;=$G129)*(W$4-$E129+1),$I129/2,$L129,TRUE))/(1-2*_xlfn.NORM.DIST(0,$I129/2,$L129,TRUE))*$C129+($J129="Steady Growth")*(AND(X$4&gt;=$E129,X$4&lt;=$G129)*((X$4-$E129+1)/($I129*($I129+1)/2)*$C129))+($J129="custom")*CustomCF!Q129</f>
        <v>0</v>
      </c>
      <c r="Y129" s="19">
        <f>($J129="Bell Curve")*(_xlfn.NORM.DIST(AND(Y$4&gt;=$E129,Y$4&lt;=$G129)*(Y$4-$E129+1),$I129/2,$L129,TRUE)-_xlfn.NORM.DIST(AND(Y$4&gt;=$E129,Y$4&lt;=$G129)*(X$4-$E129+1),$I129/2,$L129,TRUE))/(1-2*_xlfn.NORM.DIST(0,$I129/2,$L129,TRUE))*$C129+($J129="Steady Growth")*(AND(Y$4&gt;=$E129,Y$4&lt;=$G129)*((Y$4-$E129+1)/($I129*($I129+1)/2)*$C129))+($J129="custom")*CustomCF!R129</f>
        <v>0</v>
      </c>
      <c r="Z129" s="19">
        <f>($J129="Bell Curve")*(_xlfn.NORM.DIST(AND(Z$4&gt;=$E129,Z$4&lt;=$G129)*(Z$4-$E129+1),$I129/2,$L129,TRUE)-_xlfn.NORM.DIST(AND(Z$4&gt;=$E129,Z$4&lt;=$G129)*(Y$4-$E129+1),$I129/2,$L129,TRUE))/(1-2*_xlfn.NORM.DIST(0,$I129/2,$L129,TRUE))*$C129+($J129="Steady Growth")*(AND(Z$4&gt;=$E129,Z$4&lt;=$G129)*((Z$4-$E129+1)/($I129*($I129+1)/2)*$C129))+($J129="custom")*CustomCF!S129</f>
        <v>0</v>
      </c>
      <c r="AA129" s="19">
        <f>($J129="Bell Curve")*(_xlfn.NORM.DIST(AND(AA$4&gt;=$E129,AA$4&lt;=$G129)*(AA$4-$E129+1),$I129/2,$L129,TRUE)-_xlfn.NORM.DIST(AND(AA$4&gt;=$E129,AA$4&lt;=$G129)*(Z$4-$E129+1),$I129/2,$L129,TRUE))/(1-2*_xlfn.NORM.DIST(0,$I129/2,$L129,TRUE))*$C129+($J129="Steady Growth")*(AND(AA$4&gt;=$E129,AA$4&lt;=$G129)*((AA$4-$E129+1)/($I129*($I129+1)/2)*$C129))+($J129="custom")*CustomCF!T129</f>
        <v>0</v>
      </c>
      <c r="AB129" s="19">
        <f>($J129="Bell Curve")*(_xlfn.NORM.DIST(AND(AB$4&gt;=$E129,AB$4&lt;=$G129)*(AB$4-$E129+1),$I129/2,$L129,TRUE)-_xlfn.NORM.DIST(AND(AB$4&gt;=$E129,AB$4&lt;=$G129)*(AA$4-$E129+1),$I129/2,$L129,TRUE))/(1-2*_xlfn.NORM.DIST(0,$I129/2,$L129,TRUE))*$C129+($J129="Steady Growth")*(AND(AB$4&gt;=$E129,AB$4&lt;=$G129)*((AB$4-$E129+1)/($I129*($I129+1)/2)*$C129))+($J129="custom")*CustomCF!U129</f>
        <v>0</v>
      </c>
      <c r="AC129" s="19">
        <f>($J129="Bell Curve")*(_xlfn.NORM.DIST(AND(AC$4&gt;=$E129,AC$4&lt;=$G129)*(AC$4-$E129+1),$I129/2,$L129,TRUE)-_xlfn.NORM.DIST(AND(AC$4&gt;=$E129,AC$4&lt;=$G129)*(AB$4-$E129+1),$I129/2,$L129,TRUE))/(1-2*_xlfn.NORM.DIST(0,$I129/2,$L129,TRUE))*$C129+($J129="Steady Growth")*(AND(AC$4&gt;=$E129,AC$4&lt;=$G129)*((AC$4-$E129+1)/($I129*($I129+1)/2)*$C129))+($J129="custom")*CustomCF!V129</f>
        <v>0</v>
      </c>
      <c r="AD129" s="19">
        <f>($J129="Bell Curve")*(_xlfn.NORM.DIST(AND(AD$4&gt;=$E129,AD$4&lt;=$G129)*(AD$4-$E129+1),$I129/2,$L129,TRUE)-_xlfn.NORM.DIST(AND(AD$4&gt;=$E129,AD$4&lt;=$G129)*(AC$4-$E129+1),$I129/2,$L129,TRUE))/(1-2*_xlfn.NORM.DIST(0,$I129/2,$L129,TRUE))*$C129+($J129="Steady Growth")*(AND(AD$4&gt;=$E129,AD$4&lt;=$G129)*((AD$4-$E129+1)/($I129*($I129+1)/2)*$C129))+($J129="custom")*CustomCF!W129</f>
        <v>0</v>
      </c>
      <c r="AE129" s="19">
        <f>($J129="Bell Curve")*(_xlfn.NORM.DIST(AND(AE$4&gt;=$E129,AE$4&lt;=$G129)*(AE$4-$E129+1),$I129/2,$L129,TRUE)-_xlfn.NORM.DIST(AND(AE$4&gt;=$E129,AE$4&lt;=$G129)*(AD$4-$E129+1),$I129/2,$L129,TRUE))/(1-2*_xlfn.NORM.DIST(0,$I129/2,$L129,TRUE))*$C129+($J129="Steady Growth")*(AND(AE$4&gt;=$E129,AE$4&lt;=$G129)*((AE$4-$E129+1)/($I129*($I129+1)/2)*$C129))+($J129="custom")*CustomCF!X129</f>
        <v>0</v>
      </c>
      <c r="AF129" s="19">
        <f>($J129="Bell Curve")*(_xlfn.NORM.DIST(AND(AF$4&gt;=$E129,AF$4&lt;=$G129)*(AF$4-$E129+1),$I129/2,$L129,TRUE)-_xlfn.NORM.DIST(AND(AF$4&gt;=$E129,AF$4&lt;=$G129)*(AE$4-$E129+1),$I129/2,$L129,TRUE))/(1-2*_xlfn.NORM.DIST(0,$I129/2,$L129,TRUE))*$C129+($J129="Steady Growth")*(AND(AF$4&gt;=$E129,AF$4&lt;=$G129)*((AF$4-$E129+1)/($I129*($I129+1)/2)*$C129))+($J129="custom")*CustomCF!Y129</f>
        <v>0</v>
      </c>
      <c r="AG129" s="19">
        <f>($J129="Bell Curve")*(_xlfn.NORM.DIST(AND(AG$4&gt;=$E129,AG$4&lt;=$G129)*(AG$4-$E129+1),$I129/2,$L129,TRUE)-_xlfn.NORM.DIST(AND(AG$4&gt;=$E129,AG$4&lt;=$G129)*(AF$4-$E129+1),$I129/2,$L129,TRUE))/(1-2*_xlfn.NORM.DIST(0,$I129/2,$L129,TRUE))*$C129+($J129="Steady Growth")*(AND(AG$4&gt;=$E129,AG$4&lt;=$G129)*((AG$4-$E129+1)/($I129*($I129+1)/2)*$C129))+($J129="custom")*CustomCF!Z129</f>
        <v>0</v>
      </c>
      <c r="AH129" s="19">
        <f>($J129="Bell Curve")*(_xlfn.NORM.DIST(AND(AH$4&gt;=$E129,AH$4&lt;=$G129)*(AH$4-$E129+1),$I129/2,$L129,TRUE)-_xlfn.NORM.DIST(AND(AH$4&gt;=$E129,AH$4&lt;=$G129)*(AG$4-$E129+1),$I129/2,$L129,TRUE))/(1-2*_xlfn.NORM.DIST(0,$I129/2,$L129,TRUE))*$C129+($J129="Steady Growth")*(AND(AH$4&gt;=$E129,AH$4&lt;=$G129)*((AH$4-$E129+1)/($I129*($I129+1)/2)*$C129))+($J129="custom")*CustomCF!AA129</f>
        <v>0</v>
      </c>
      <c r="AI129" s="19">
        <f>($J129="Bell Curve")*(_xlfn.NORM.DIST(AND(AI$4&gt;=$E129,AI$4&lt;=$G129)*(AI$4-$E129+1),$I129/2,$L129,TRUE)-_xlfn.NORM.DIST(AND(AI$4&gt;=$E129,AI$4&lt;=$G129)*(AH$4-$E129+1),$I129/2,$L129,TRUE))/(1-2*_xlfn.NORM.DIST(0,$I129/2,$L129,TRUE))*$C129+($J129="Steady Growth")*(AND(AI$4&gt;=$E129,AI$4&lt;=$G129)*((AI$4-$E129+1)/($I129*($I129+1)/2)*$C129))+($J129="custom")*CustomCF!AB129</f>
        <v>0</v>
      </c>
      <c r="AJ129" s="19">
        <f>($J129="Bell Curve")*(_xlfn.NORM.DIST(AND(AJ$4&gt;=$E129,AJ$4&lt;=$G129)*(AJ$4-$E129+1),$I129/2,$L129,TRUE)-_xlfn.NORM.DIST(AND(AJ$4&gt;=$E129,AJ$4&lt;=$G129)*(AI$4-$E129+1),$I129/2,$L129,TRUE))/(1-2*_xlfn.NORM.DIST(0,$I129/2,$L129,TRUE))*$C129+($J129="Steady Growth")*(AND(AJ$4&gt;=$E129,AJ$4&lt;=$G129)*((AJ$4-$E129+1)/($I129*($I129+1)/2)*$C129))+($J129="custom")*CustomCF!AC129</f>
        <v>0</v>
      </c>
      <c r="AK129" s="19">
        <f>($J129="Bell Curve")*(_xlfn.NORM.DIST(AND(AK$4&gt;=$E129,AK$4&lt;=$G129)*(AK$4-$E129+1),$I129/2,$L129,TRUE)-_xlfn.NORM.DIST(AND(AK$4&gt;=$E129,AK$4&lt;=$G129)*(AJ$4-$E129+1),$I129/2,$L129,TRUE))/(1-2*_xlfn.NORM.DIST(0,$I129/2,$L129,TRUE))*$C129+($J129="Steady Growth")*(AND(AK$4&gt;=$E129,AK$4&lt;=$G129)*((AK$4-$E129+1)/($I129*($I129+1)/2)*$C129))+($J129="custom")*CustomCF!AD129</f>
        <v>0</v>
      </c>
      <c r="AL129" s="19">
        <f>($J129="Bell Curve")*(_xlfn.NORM.DIST(AND(AL$4&gt;=$E129,AL$4&lt;=$G129)*(AL$4-$E129+1),$I129/2,$L129,TRUE)-_xlfn.NORM.DIST(AND(AL$4&gt;=$E129,AL$4&lt;=$G129)*(AK$4-$E129+1),$I129/2,$L129,TRUE))/(1-2*_xlfn.NORM.DIST(0,$I129/2,$L129,TRUE))*$C129+($J129="Steady Growth")*(AND(AL$4&gt;=$E129,AL$4&lt;=$G129)*((AL$4-$E129+1)/($I129*($I129+1)/2)*$C129))+($J129="custom")*CustomCF!AE129</f>
        <v>0</v>
      </c>
      <c r="AM129" s="19">
        <f>($J129="Bell Curve")*(_xlfn.NORM.DIST(AND(AM$4&gt;=$E129,AM$4&lt;=$G129)*(AM$4-$E129+1),$I129/2,$L129,TRUE)-_xlfn.NORM.DIST(AND(AM$4&gt;=$E129,AM$4&lt;=$G129)*(AL$4-$E129+1),$I129/2,$L129,TRUE))/(1-2*_xlfn.NORM.DIST(0,$I129/2,$L129,TRUE))*$C129+($J129="Steady Growth")*(AND(AM$4&gt;=$E129,AM$4&lt;=$G129)*((AM$4-$E129+1)/($I129*($I129+1)/2)*$C129))+($J129="custom")*CustomCF!AF129</f>
        <v>0</v>
      </c>
      <c r="AN129" s="19">
        <f>($J129="Bell Curve")*(_xlfn.NORM.DIST(AND(AN$4&gt;=$E129,AN$4&lt;=$G129)*(AN$4-$E129+1),$I129/2,$L129,TRUE)-_xlfn.NORM.DIST(AND(AN$4&gt;=$E129,AN$4&lt;=$G129)*(AM$4-$E129+1),$I129/2,$L129,TRUE))/(1-2*_xlfn.NORM.DIST(0,$I129/2,$L129,TRUE))*$C129+($J129="Steady Growth")*(AND(AN$4&gt;=$E129,AN$4&lt;=$G129)*((AN$4-$E129+1)/($I129*($I129+1)/2)*$C129))+($J129="custom")*CustomCF!AG129</f>
        <v>0</v>
      </c>
      <c r="AO129" s="19">
        <f>($J129="Bell Curve")*(_xlfn.NORM.DIST(AND(AO$4&gt;=$E129,AO$4&lt;=$G129)*(AO$4-$E129+1),$I129/2,$L129,TRUE)-_xlfn.NORM.DIST(AND(AO$4&gt;=$E129,AO$4&lt;=$G129)*(AN$4-$E129+1),$I129/2,$L129,TRUE))/(1-2*_xlfn.NORM.DIST(0,$I129/2,$L129,TRUE))*$C129+($J129="Steady Growth")*(AND(AO$4&gt;=$E129,AO$4&lt;=$G129)*((AO$4-$E129+1)/($I129*($I129+1)/2)*$C129))+($J129="custom")*CustomCF!AH129</f>
        <v>0</v>
      </c>
      <c r="AP129" s="19">
        <f>($J129="Bell Curve")*(_xlfn.NORM.DIST(AND(AP$4&gt;=$E129,AP$4&lt;=$G129)*(AP$4-$E129+1),$I129/2,$L129,TRUE)-_xlfn.NORM.DIST(AND(AP$4&gt;=$E129,AP$4&lt;=$G129)*(AO$4-$E129+1),$I129/2,$L129,TRUE))/(1-2*_xlfn.NORM.DIST(0,$I129/2,$L129,TRUE))*$C129+($J129="Steady Growth")*(AND(AP$4&gt;=$E129,AP$4&lt;=$G129)*((AP$4-$E129+1)/($I129*($I129+1)/2)*$C129))+($J129="custom")*CustomCF!AI129</f>
        <v>0</v>
      </c>
      <c r="AQ129" s="19">
        <f>($J129="Bell Curve")*(_xlfn.NORM.DIST(AND(AQ$4&gt;=$E129,AQ$4&lt;=$G129)*(AQ$4-$E129+1),$I129/2,$L129,TRUE)-_xlfn.NORM.DIST(AND(AQ$4&gt;=$E129,AQ$4&lt;=$G129)*(AP$4-$E129+1),$I129/2,$L129,TRUE))/(1-2*_xlfn.NORM.DIST(0,$I129/2,$L129,TRUE))*$C129+($J129="Steady Growth")*(AND(AQ$4&gt;=$E129,AQ$4&lt;=$G129)*((AQ$4-$E129+1)/($I129*($I129+1)/2)*$C129))+($J129="custom")*CustomCF!AJ129</f>
        <v>0</v>
      </c>
      <c r="AR129" s="19">
        <f>($J129="Bell Curve")*(_xlfn.NORM.DIST(AND(AR$4&gt;=$E129,AR$4&lt;=$G129)*(AR$4-$E129+1),$I129/2,$L129,TRUE)-_xlfn.NORM.DIST(AND(AR$4&gt;=$E129,AR$4&lt;=$G129)*(AQ$4-$E129+1),$I129/2,$L129,TRUE))/(1-2*_xlfn.NORM.DIST(0,$I129/2,$L129,TRUE))*$C129+($J129="Steady Growth")*(AND(AR$4&gt;=$E129,AR$4&lt;=$G129)*((AR$4-$E129+1)/($I129*($I129+1)/2)*$C129))+($J129="custom")*CustomCF!AK129</f>
        <v>0</v>
      </c>
      <c r="AS129" s="19">
        <f>($J129="Bell Curve")*(_xlfn.NORM.DIST(AND(AS$4&gt;=$E129,AS$4&lt;=$G129)*(AS$4-$E129+1),$I129/2,$L129,TRUE)-_xlfn.NORM.DIST(AND(AS$4&gt;=$E129,AS$4&lt;=$G129)*(AR$4-$E129+1),$I129/2,$L129,TRUE))/(1-2*_xlfn.NORM.DIST(0,$I129/2,$L129,TRUE))*$C129+($J129="Steady Growth")*(AND(AS$4&gt;=$E129,AS$4&lt;=$G129)*((AS$4-$E129+1)/($I129*($I129+1)/2)*$C129))+($J129="custom")*CustomCF!AL129</f>
        <v>0</v>
      </c>
      <c r="AT129" s="19">
        <f>($J129="Bell Curve")*(_xlfn.NORM.DIST(AND(AT$4&gt;=$E129,AT$4&lt;=$G129)*(AT$4-$E129+1),$I129/2,$L129,TRUE)-_xlfn.NORM.DIST(AND(AT$4&gt;=$E129,AT$4&lt;=$G129)*(AS$4-$E129+1),$I129/2,$L129,TRUE))/(1-2*_xlfn.NORM.DIST(0,$I129/2,$L129,TRUE))*$C129+($J129="Steady Growth")*(AND(AT$4&gt;=$E129,AT$4&lt;=$G129)*((AT$4-$E129+1)/($I129*($I129+1)/2)*$C129))+($J129="custom")*CustomCF!AM129</f>
        <v>0</v>
      </c>
      <c r="AU129" s="19">
        <f>($J129="Bell Curve")*(_xlfn.NORM.DIST(AND(AU$4&gt;=$E129,AU$4&lt;=$G129)*(AU$4-$E129+1),$I129/2,$L129,TRUE)-_xlfn.NORM.DIST(AND(AU$4&gt;=$E129,AU$4&lt;=$G129)*(AT$4-$E129+1),$I129/2,$L129,TRUE))/(1-2*_xlfn.NORM.DIST(0,$I129/2,$L129,TRUE))*$C129+($J129="Steady Growth")*(AND(AU$4&gt;=$E129,AU$4&lt;=$G129)*((AU$4-$E129+1)/($I129*($I129+1)/2)*$C129))+($J129="custom")*CustomCF!AN129</f>
        <v>0</v>
      </c>
      <c r="AV129" s="19">
        <f>($J129="Bell Curve")*(_xlfn.NORM.DIST(AND(AV$4&gt;=$E129,AV$4&lt;=$G129)*(AV$4-$E129+1),$I129/2,$L129,TRUE)-_xlfn.NORM.DIST(AND(AV$4&gt;=$E129,AV$4&lt;=$G129)*(AU$4-$E129+1),$I129/2,$L129,TRUE))/(1-2*_xlfn.NORM.DIST(0,$I129/2,$L129,TRUE))*$C129+($J129="Steady Growth")*(AND(AV$4&gt;=$E129,AV$4&lt;=$G129)*((AV$4-$E129+1)/($I129*($I129+1)/2)*$C129))+($J129="custom")*CustomCF!AO129</f>
        <v>0</v>
      </c>
      <c r="AW129" s="19">
        <f>($J129="Bell Curve")*(_xlfn.NORM.DIST(AND(AW$4&gt;=$E129,AW$4&lt;=$G129)*(AW$4-$E129+1),$I129/2,$L129,TRUE)-_xlfn.NORM.DIST(AND(AW$4&gt;=$E129,AW$4&lt;=$G129)*(AV$4-$E129+1),$I129/2,$L129,TRUE))/(1-2*_xlfn.NORM.DIST(0,$I129/2,$L129,TRUE))*$C129+($J129="Steady Growth")*(AND(AW$4&gt;=$E129,AW$4&lt;=$G129)*((AW$4-$E129+1)/($I129*($I129+1)/2)*$C129))+($J129="custom")*CustomCF!AP129</f>
        <v>0</v>
      </c>
      <c r="AX129" s="19">
        <f>($J129="Bell Curve")*(_xlfn.NORM.DIST(AND(AX$4&gt;=$E129,AX$4&lt;=$G129)*(AX$4-$E129+1),$I129/2,$L129,TRUE)-_xlfn.NORM.DIST(AND(AX$4&gt;=$E129,AX$4&lt;=$G129)*(AW$4-$E129+1),$I129/2,$L129,TRUE))/(1-2*_xlfn.NORM.DIST(0,$I129/2,$L129,TRUE))*$C129+($J129="Steady Growth")*(AND(AX$4&gt;=$E129,AX$4&lt;=$G129)*((AX$4-$E129+1)/($I129*($I129+1)/2)*$C129))+($J129="custom")*CustomCF!AQ129</f>
        <v>0</v>
      </c>
      <c r="AY129" s="19">
        <f>($J129="Bell Curve")*(_xlfn.NORM.DIST(AND(AY$4&gt;=$E129,AY$4&lt;=$G129)*(AY$4-$E129+1),$I129/2,$L129,TRUE)-_xlfn.NORM.DIST(AND(AY$4&gt;=$E129,AY$4&lt;=$G129)*(AX$4-$E129+1),$I129/2,$L129,TRUE))/(1-2*_xlfn.NORM.DIST(0,$I129/2,$L129,TRUE))*$C129+($J129="Steady Growth")*(AND(AY$4&gt;=$E129,AY$4&lt;=$G129)*((AY$4-$E129+1)/($I129*($I129+1)/2)*$C129))+($J129="custom")*CustomCF!AR129</f>
        <v>0</v>
      </c>
      <c r="AZ129" s="19">
        <f>($J129="Bell Curve")*(_xlfn.NORM.DIST(AND(AZ$4&gt;=$E129,AZ$4&lt;=$G129)*(AZ$4-$E129+1),$I129/2,$L129,TRUE)-_xlfn.NORM.DIST(AND(AZ$4&gt;=$E129,AZ$4&lt;=$G129)*(AY$4-$E129+1),$I129/2,$L129,TRUE))/(1-2*_xlfn.NORM.DIST(0,$I129/2,$L129,TRUE))*$C129+($J129="Steady Growth")*(AND(AZ$4&gt;=$E129,AZ$4&lt;=$G129)*((AZ$4-$E129+1)/($I129*($I129+1)/2)*$C129))+($J129="custom")*CustomCF!AS129</f>
        <v>0</v>
      </c>
      <c r="BA129" s="19">
        <f>($J129="Bell Curve")*(_xlfn.NORM.DIST(AND(BA$4&gt;=$E129,BA$4&lt;=$G129)*(BA$4-$E129+1),$I129/2,$L129,TRUE)-_xlfn.NORM.DIST(AND(BA$4&gt;=$E129,BA$4&lt;=$G129)*(AZ$4-$E129+1),$I129/2,$L129,TRUE))/(1-2*_xlfn.NORM.DIST(0,$I129/2,$L129,TRUE))*$C129+($J129="Steady Growth")*(AND(BA$4&gt;=$E129,BA$4&lt;=$G129)*((BA$4-$E129+1)/($I129*($I129+1)/2)*$C129))+($J129="custom")*CustomCF!AT129</f>
        <v>0</v>
      </c>
      <c r="BB129" s="19">
        <f>($J129="Bell Curve")*(_xlfn.NORM.DIST(AND(BB$4&gt;=$E129,BB$4&lt;=$G129)*(BB$4-$E129+1),$I129/2,$L129,TRUE)-_xlfn.NORM.DIST(AND(BB$4&gt;=$E129,BB$4&lt;=$G129)*(BA$4-$E129+1),$I129/2,$L129,TRUE))/(1-2*_xlfn.NORM.DIST(0,$I129/2,$L129,TRUE))*$C129+($J129="Steady Growth")*(AND(BB$4&gt;=$E129,BB$4&lt;=$G129)*((BB$4-$E129+1)/($I129*($I129+1)/2)*$C129))+($J129="custom")*CustomCF!AU129</f>
        <v>0</v>
      </c>
      <c r="BC129" s="19">
        <f>($J129="Bell Curve")*(_xlfn.NORM.DIST(AND(BC$4&gt;=$E129,BC$4&lt;=$G129)*(BC$4-$E129+1),$I129/2,$L129,TRUE)-_xlfn.NORM.DIST(AND(BC$4&gt;=$E129,BC$4&lt;=$G129)*(BB$4-$E129+1),$I129/2,$L129,TRUE))/(1-2*_xlfn.NORM.DIST(0,$I129/2,$L129,TRUE))*$C129+($J129="Steady Growth")*(AND(BC$4&gt;=$E129,BC$4&lt;=$G129)*((BC$4-$E129+1)/($I129*($I129+1)/2)*$C129))+($J129="custom")*CustomCF!AV129</f>
        <v>0</v>
      </c>
      <c r="BD129" s="19">
        <f>($J129="Bell Curve")*(_xlfn.NORM.DIST(AND(BD$4&gt;=$E129,BD$4&lt;=$G129)*(BD$4-$E129+1),$I129/2,$L129,TRUE)-_xlfn.NORM.DIST(AND(BD$4&gt;=$E129,BD$4&lt;=$G129)*(BC$4-$E129+1),$I129/2,$L129,TRUE))/(1-2*_xlfn.NORM.DIST(0,$I129/2,$L129,TRUE))*$C129+($J129="Steady Growth")*(AND(BD$4&gt;=$E129,BD$4&lt;=$G129)*((BD$4-$E129+1)/($I129*($I129+1)/2)*$C129))+($J129="custom")*CustomCF!AW129</f>
        <v>0</v>
      </c>
      <c r="BE129" s="19">
        <f>($J129="Bell Curve")*(_xlfn.NORM.DIST(AND(BE$4&gt;=$E129,BE$4&lt;=$G129)*(BE$4-$E129+1),$I129/2,$L129,TRUE)-_xlfn.NORM.DIST(AND(BE$4&gt;=$E129,BE$4&lt;=$G129)*(BD$4-$E129+1),$I129/2,$L129,TRUE))/(1-2*_xlfn.NORM.DIST(0,$I129/2,$L129,TRUE))*$C129+($J129="Steady Growth")*(AND(BE$4&gt;=$E129,BE$4&lt;=$G129)*((BE$4-$E129+1)/($I129*($I129+1)/2)*$C129))+($J129="custom")*CustomCF!AX129</f>
        <v>0</v>
      </c>
      <c r="BF129" s="19">
        <f>($J129="Bell Curve")*(_xlfn.NORM.DIST(AND(BF$4&gt;=$E129,BF$4&lt;=$G129)*(BF$4-$E129+1),$I129/2,$L129,TRUE)-_xlfn.NORM.DIST(AND(BF$4&gt;=$E129,BF$4&lt;=$G129)*(BE$4-$E129+1),$I129/2,$L129,TRUE))/(1-2*_xlfn.NORM.DIST(0,$I129/2,$L129,TRUE))*$C129+($J129="Steady Growth")*(AND(BF$4&gt;=$E129,BF$4&lt;=$G129)*((BF$4-$E129+1)/($I129*($I129+1)/2)*$C129))+($J129="custom")*CustomCF!AY129</f>
        <v>0</v>
      </c>
      <c r="BG129" s="19">
        <f>($J129="Bell Curve")*(_xlfn.NORM.DIST(AND(BG$4&gt;=$E129,BG$4&lt;=$G129)*(BG$4-$E129+1),$I129/2,$L129,TRUE)-_xlfn.NORM.DIST(AND(BG$4&gt;=$E129,BG$4&lt;=$G129)*(BF$4-$E129+1),$I129/2,$L129,TRUE))/(1-2*_xlfn.NORM.DIST(0,$I129/2,$L129,TRUE))*$C129+($J129="Steady Growth")*(AND(BG$4&gt;=$E129,BG$4&lt;=$G129)*((BG$4-$E129+1)/($I129*($I129+1)/2)*$C129))+($J129="custom")*CustomCF!AZ129</f>
        <v>0</v>
      </c>
      <c r="BH129" s="19">
        <f>($J129="Bell Curve")*(_xlfn.NORM.DIST(AND(BH$4&gt;=$E129,BH$4&lt;=$G129)*(BH$4-$E129+1),$I129/2,$L129,TRUE)-_xlfn.NORM.DIST(AND(BH$4&gt;=$E129,BH$4&lt;=$G129)*(BG$4-$E129+1),$I129/2,$L129,TRUE))/(1-2*_xlfn.NORM.DIST(0,$I129/2,$L129,TRUE))*$C129+($J129="Steady Growth")*(AND(BH$4&gt;=$E129,BH$4&lt;=$G129)*((BH$4-$E129+1)/($I129*($I129+1)/2)*$C129))+($J129="custom")*CustomCF!BA129</f>
        <v>0</v>
      </c>
      <c r="BI129" s="19">
        <f>($J129="Bell Curve")*(_xlfn.NORM.DIST(AND(BI$4&gt;=$E129,BI$4&lt;=$G129)*(BI$4-$E129+1),$I129/2,$L129,TRUE)-_xlfn.NORM.DIST(AND(BI$4&gt;=$E129,BI$4&lt;=$G129)*(BH$4-$E129+1),$I129/2,$L129,TRUE))/(1-2*_xlfn.NORM.DIST(0,$I129/2,$L129,TRUE))*$C129+($J129="Steady Growth")*(AND(BI$4&gt;=$E129,BI$4&lt;=$G129)*((BI$4-$E129+1)/($I129*($I129+1)/2)*$C129))+($J129="custom")*CustomCF!BB129</f>
        <v>0</v>
      </c>
      <c r="BJ129" s="19">
        <f>($J129="Bell Curve")*(_xlfn.NORM.DIST(AND(BJ$4&gt;=$E129,BJ$4&lt;=$G129)*(BJ$4-$E129+1),$I129/2,$L129,TRUE)-_xlfn.NORM.DIST(AND(BJ$4&gt;=$E129,BJ$4&lt;=$G129)*(BI$4-$E129+1),$I129/2,$L129,TRUE))/(1-2*_xlfn.NORM.DIST(0,$I129/2,$L129,TRUE))*$C129+($J129="Steady Growth")*(AND(BJ$4&gt;=$E129,BJ$4&lt;=$G129)*((BJ$4-$E129+1)/($I129*($I129+1)/2)*$C129))+($J129="custom")*CustomCF!BC129</f>
        <v>0</v>
      </c>
      <c r="BK129" s="19">
        <f>($J129="Bell Curve")*(_xlfn.NORM.DIST(AND(BK$4&gt;=$E129,BK$4&lt;=$G129)*(BK$4-$E129+1),$I129/2,$L129,TRUE)-_xlfn.NORM.DIST(AND(BK$4&gt;=$E129,BK$4&lt;=$G129)*(BJ$4-$E129+1),$I129/2,$L129,TRUE))/(1-2*_xlfn.NORM.DIST(0,$I129/2,$L129,TRUE))*$C129+($J129="Steady Growth")*(AND(BK$4&gt;=$E129,BK$4&lt;=$G129)*((BK$4-$E129+1)/($I129*($I129+1)/2)*$C129))+($J129="custom")*CustomCF!BD129</f>
        <v>0</v>
      </c>
      <c r="BL129" s="19">
        <f>($J129="Bell Curve")*(_xlfn.NORM.DIST(AND(BL$4&gt;=$E129,BL$4&lt;=$G129)*(BL$4-$E129+1),$I129/2,$L129,TRUE)-_xlfn.NORM.DIST(AND(BL$4&gt;=$E129,BL$4&lt;=$G129)*(BK$4-$E129+1),$I129/2,$L129,TRUE))/(1-2*_xlfn.NORM.DIST(0,$I129/2,$L129,TRUE))*$C129+($J129="Steady Growth")*(AND(BL$4&gt;=$E129,BL$4&lt;=$G129)*((BL$4-$E129+1)/($I129*($I129+1)/2)*$C129))+($J129="custom")*CustomCF!BE129</f>
        <v>0</v>
      </c>
      <c r="BM129" s="19">
        <f>($J129="Bell Curve")*(_xlfn.NORM.DIST(AND(BM$4&gt;=$E129,BM$4&lt;=$G129)*(BM$4-$E129+1),$I129/2,$L129,TRUE)-_xlfn.NORM.DIST(AND(BM$4&gt;=$E129,BM$4&lt;=$G129)*(BL$4-$E129+1),$I129/2,$L129,TRUE))/(1-2*_xlfn.NORM.DIST(0,$I129/2,$L129,TRUE))*$C129+($J129="Steady Growth")*(AND(BM$4&gt;=$E129,BM$4&lt;=$G129)*((BM$4-$E129+1)/($I129*($I129+1)/2)*$C129))+($J129="custom")*CustomCF!BF129</f>
        <v>0</v>
      </c>
      <c r="BN129" s="19">
        <f>($J129="Bell Curve")*(_xlfn.NORM.DIST(AND(BN$4&gt;=$E129,BN$4&lt;=$G129)*(BN$4-$E129+1),$I129/2,$L129,TRUE)-_xlfn.NORM.DIST(AND(BN$4&gt;=$E129,BN$4&lt;=$G129)*(BM$4-$E129+1),$I129/2,$L129,TRUE))/(1-2*_xlfn.NORM.DIST(0,$I129/2,$L129,TRUE))*$C129+($J129="Steady Growth")*(AND(BN$4&gt;=$E129,BN$4&lt;=$G129)*((BN$4-$E129+1)/($I129*($I129+1)/2)*$C129))+($J129="custom")*CustomCF!BG129</f>
        <v>0</v>
      </c>
      <c r="BO129" s="19">
        <f>($J129="Bell Curve")*(_xlfn.NORM.DIST(AND(BO$4&gt;=$E129,BO$4&lt;=$G129)*(BO$4-$E129+1),$I129/2,$L129,TRUE)-_xlfn.NORM.DIST(AND(BO$4&gt;=$E129,BO$4&lt;=$G129)*(BN$4-$E129+1),$I129/2,$L129,TRUE))/(1-2*_xlfn.NORM.DIST(0,$I129/2,$L129,TRUE))*$C129+($J129="Steady Growth")*(AND(BO$4&gt;=$E129,BO$4&lt;=$G129)*((BO$4-$E129+1)/($I129*($I129+1)/2)*$C129))+($J129="custom")*CustomCF!BH129</f>
        <v>0</v>
      </c>
      <c r="BP129" s="19">
        <f>($J129="Bell Curve")*(_xlfn.NORM.DIST(AND(BP$4&gt;=$E129,BP$4&lt;=$G129)*(BP$4-$E129+1),$I129/2,$L129,TRUE)-_xlfn.NORM.DIST(AND(BP$4&gt;=$E129,BP$4&lt;=$G129)*(BO$4-$E129+1),$I129/2,$L129,TRUE))/(1-2*_xlfn.NORM.DIST(0,$I129/2,$L129,TRUE))*$C129+($J129="Steady Growth")*(AND(BP$4&gt;=$E129,BP$4&lt;=$G129)*((BP$4-$E129+1)/($I129*($I129+1)/2)*$C129))+($J129="custom")*CustomCF!BI129</f>
        <v>0</v>
      </c>
      <c r="BQ129" s="19">
        <f>($J129="Bell Curve")*(_xlfn.NORM.DIST(AND(BQ$4&gt;=$E129,BQ$4&lt;=$G129)*(BQ$4-$E129+1),$I129/2,$L129,TRUE)-_xlfn.NORM.DIST(AND(BQ$4&gt;=$E129,BQ$4&lt;=$G129)*(BP$4-$E129+1),$I129/2,$L129,TRUE))/(1-2*_xlfn.NORM.DIST(0,$I129/2,$L129,TRUE))*$C129+($J129="Steady Growth")*(AND(BQ$4&gt;=$E129,BQ$4&lt;=$G129)*((BQ$4-$E129+1)/($I129*($I129+1)/2)*$C129))+($J129="custom")*CustomCF!BJ129</f>
        <v>0</v>
      </c>
      <c r="BR129" s="19">
        <f>($J129="Bell Curve")*(_xlfn.NORM.DIST(AND(BR$4&gt;=$E129,BR$4&lt;=$G129)*(BR$4-$E129+1),$I129/2,$L129,TRUE)-_xlfn.NORM.DIST(AND(BR$4&gt;=$E129,BR$4&lt;=$G129)*(BQ$4-$E129+1),$I129/2,$L129,TRUE))/(1-2*_xlfn.NORM.DIST(0,$I129/2,$L129,TRUE))*$C129+($J129="Steady Growth")*(AND(BR$4&gt;=$E129,BR$4&lt;=$G129)*((BR$4-$E129+1)/($I129*($I129+1)/2)*$C129))+($J129="custom")*CustomCF!BK129</f>
        <v>0</v>
      </c>
      <c r="BS129" s="19">
        <f>($J129="Bell Curve")*(_xlfn.NORM.DIST(AND(BS$4&gt;=$E129,BS$4&lt;=$G129)*(BS$4-$E129+1),$I129/2,$L129,TRUE)-_xlfn.NORM.DIST(AND(BS$4&gt;=$E129,BS$4&lt;=$G129)*(BR$4-$E129+1),$I129/2,$L129,TRUE))/(1-2*_xlfn.NORM.DIST(0,$I129/2,$L129,TRUE))*$C129+($J129="Steady Growth")*(AND(BS$4&gt;=$E129,BS$4&lt;=$G129)*((BS$4-$E129+1)/($I129*($I129+1)/2)*$C129))+($J129="custom")*CustomCF!BL129</f>
        <v>0</v>
      </c>
      <c r="BT129" s="19">
        <f>($J129="Bell Curve")*(_xlfn.NORM.DIST(AND(BT$4&gt;=$E129,BT$4&lt;=$G129)*(BT$4-$E129+1),$I129/2,$L129,TRUE)-_xlfn.NORM.DIST(AND(BT$4&gt;=$E129,BT$4&lt;=$G129)*(BS$4-$E129+1),$I129/2,$L129,TRUE))/(1-2*_xlfn.NORM.DIST(0,$I129/2,$L129,TRUE))*$C129+($J129="Steady Growth")*(AND(BT$4&gt;=$E129,BT$4&lt;=$G129)*((BT$4-$E129+1)/($I129*($I129+1)/2)*$C129))+($J129="custom")*CustomCF!BM129</f>
        <v>0</v>
      </c>
      <c r="BU129" s="19">
        <f>($J129="Bell Curve")*(_xlfn.NORM.DIST(AND(BU$4&gt;=$E129,BU$4&lt;=$G129)*(BU$4-$E129+1),$I129/2,$L129,TRUE)-_xlfn.NORM.DIST(AND(BU$4&gt;=$E129,BU$4&lt;=$G129)*(BT$4-$E129+1),$I129/2,$L129,TRUE))/(1-2*_xlfn.NORM.DIST(0,$I129/2,$L129,TRUE))*$C129+($J129="Steady Growth")*(AND(BU$4&gt;=$E129,BU$4&lt;=$G129)*((BU$4-$E129+1)/($I129*($I129+1)/2)*$C129))+($J129="custom")*CustomCF!BN129</f>
        <v>0</v>
      </c>
      <c r="BV129" s="19">
        <f>($J129="Bell Curve")*(_xlfn.NORM.DIST(AND(BV$4&gt;=$E129,BV$4&lt;=$G129)*(BV$4-$E129+1),$I129/2,$L129,TRUE)-_xlfn.NORM.DIST(AND(BV$4&gt;=$E129,BV$4&lt;=$G129)*(BU$4-$E129+1),$I129/2,$L129,TRUE))/(1-2*_xlfn.NORM.DIST(0,$I129/2,$L129,TRUE))*$C129+($J129="Steady Growth")*(AND(BV$4&gt;=$E129,BV$4&lt;=$G129)*((BV$4-$E129+1)/($I129*($I129+1)/2)*$C129))+($J129="custom")*CustomCF!BO129</f>
        <v>0</v>
      </c>
      <c r="BW129" s="19">
        <f>($J129="Bell Curve")*(_xlfn.NORM.DIST(AND(BW$4&gt;=$E129,BW$4&lt;=$G129)*(BW$4-$E129+1),$I129/2,$L129,TRUE)-_xlfn.NORM.DIST(AND(BW$4&gt;=$E129,BW$4&lt;=$G129)*(BV$4-$E129+1),$I129/2,$L129,TRUE))/(1-2*_xlfn.NORM.DIST(0,$I129/2,$L129,TRUE))*$C129+($J129="Steady Growth")*(AND(BW$4&gt;=$E129,BW$4&lt;=$G129)*((BW$4-$E129+1)/($I129*($I129+1)/2)*$C129))+($J129="custom")*CustomCF!BP129</f>
        <v>0</v>
      </c>
      <c r="BX129" s="19">
        <f>($J129="Bell Curve")*(_xlfn.NORM.DIST(AND(BX$4&gt;=$E129,BX$4&lt;=$G129)*(BX$4-$E129+1),$I129/2,$L129,TRUE)-_xlfn.NORM.DIST(AND(BX$4&gt;=$E129,BX$4&lt;=$G129)*(BW$4-$E129+1),$I129/2,$L129,TRUE))/(1-2*_xlfn.NORM.DIST(0,$I129/2,$L129,TRUE))*$C129+($J129="Steady Growth")*(AND(BX$4&gt;=$E129,BX$4&lt;=$G129)*((BX$4-$E129+1)/($I129*($I129+1)/2)*$C129))+($J129="custom")*CustomCF!BQ129</f>
        <v>0</v>
      </c>
      <c r="BY129" s="19">
        <f>($J129="Bell Curve")*(_xlfn.NORM.DIST(AND(BY$4&gt;=$E129,BY$4&lt;=$G129)*(BY$4-$E129+1),$I129/2,$L129,TRUE)-_xlfn.NORM.DIST(AND(BY$4&gt;=$E129,BY$4&lt;=$G129)*(BX$4-$E129+1),$I129/2,$L129,TRUE))/(1-2*_xlfn.NORM.DIST(0,$I129/2,$L129,TRUE))*$C129+($J129="Steady Growth")*(AND(BY$4&gt;=$E129,BY$4&lt;=$G129)*((BY$4-$E129+1)/($I129*($I129+1)/2)*$C129))+($J129="custom")*CustomCF!BR129</f>
        <v>0</v>
      </c>
      <c r="BZ129" s="19">
        <f>($J129="Bell Curve")*(_xlfn.NORM.DIST(AND(BZ$4&gt;=$E129,BZ$4&lt;=$G129)*(BZ$4-$E129+1),$I129/2,$L129,TRUE)-_xlfn.NORM.DIST(AND(BZ$4&gt;=$E129,BZ$4&lt;=$G129)*(BY$4-$E129+1),$I129/2,$L129,TRUE))/(1-2*_xlfn.NORM.DIST(0,$I129/2,$L129,TRUE))*$C129+($J129="Steady Growth")*(AND(BZ$4&gt;=$E129,BZ$4&lt;=$G129)*((BZ$4-$E129+1)/($I129*($I129+1)/2)*$C129))+($J129="custom")*CustomCF!BS129</f>
        <v>0</v>
      </c>
      <c r="CA129" s="19">
        <f>($J129="Bell Curve")*(_xlfn.NORM.DIST(AND(CA$4&gt;=$E129,CA$4&lt;=$G129)*(CA$4-$E129+1),$I129/2,$L129,TRUE)-_xlfn.NORM.DIST(AND(CA$4&gt;=$E129,CA$4&lt;=$G129)*(BZ$4-$E129+1),$I129/2,$L129,TRUE))/(1-2*_xlfn.NORM.DIST(0,$I129/2,$L129,TRUE))*$C129+($J129="Steady Growth")*(AND(CA$4&gt;=$E129,CA$4&lt;=$G129)*((CA$4-$E129+1)/($I129*($I129+1)/2)*$C129))+($J129="custom")*CustomCF!BT129</f>
        <v>0</v>
      </c>
      <c r="CB129" s="19">
        <f>($J129="Bell Curve")*(_xlfn.NORM.DIST(AND(CB$4&gt;=$E129,CB$4&lt;=$G129)*(CB$4-$E129+1),$I129/2,$L129,TRUE)-_xlfn.NORM.DIST(AND(CB$4&gt;=$E129,CB$4&lt;=$G129)*(CA$4-$E129+1),$I129/2,$L129,TRUE))/(1-2*_xlfn.NORM.DIST(0,$I129/2,$L129,TRUE))*$C129+($J129="Steady Growth")*(AND(CB$4&gt;=$E129,CB$4&lt;=$G129)*((CB$4-$E129+1)/($I129*($I129+1)/2)*$C129))+($J129="custom")*CustomCF!BU129</f>
        <v>0</v>
      </c>
      <c r="CC129" s="19">
        <f>($J129="Bell Curve")*(_xlfn.NORM.DIST(AND(CC$4&gt;=$E129,CC$4&lt;=$G129)*(CC$4-$E129+1),$I129/2,$L129,TRUE)-_xlfn.NORM.DIST(AND(CC$4&gt;=$E129,CC$4&lt;=$G129)*(CB$4-$E129+1),$I129/2,$L129,TRUE))/(1-2*_xlfn.NORM.DIST(0,$I129/2,$L129,TRUE))*$C129+($J129="Steady Growth")*(AND(CC$4&gt;=$E129,CC$4&lt;=$G129)*((CC$4-$E129+1)/($I129*($I129+1)/2)*$C129))+($J129="custom")*CustomCF!BV129</f>
        <v>0</v>
      </c>
      <c r="CD129" s="19">
        <f>($J129="Bell Curve")*(_xlfn.NORM.DIST(AND(CD$4&gt;=$E129,CD$4&lt;=$G129)*(CD$4-$E129+1),$I129/2,$L129,TRUE)-_xlfn.NORM.DIST(AND(CD$4&gt;=$E129,CD$4&lt;=$G129)*(CC$4-$E129+1),$I129/2,$L129,TRUE))/(1-2*_xlfn.NORM.DIST(0,$I129/2,$L129,TRUE))*$C129+($J129="Steady Growth")*(AND(CD$4&gt;=$E129,CD$4&lt;=$G129)*((CD$4-$E129+1)/($I129*($I129+1)/2)*$C129))+($J129="custom")*CustomCF!BW129</f>
        <v>0</v>
      </c>
      <c r="CE129" s="19">
        <f>($J129="Bell Curve")*(_xlfn.NORM.DIST(AND(CE$4&gt;=$E129,CE$4&lt;=$G129)*(CE$4-$E129+1),$I129/2,$L129,TRUE)-_xlfn.NORM.DIST(AND(CE$4&gt;=$E129,CE$4&lt;=$G129)*(CD$4-$E129+1),$I129/2,$L129,TRUE))/(1-2*_xlfn.NORM.DIST(0,$I129/2,$L129,TRUE))*$C129+($J129="Steady Growth")*(AND(CE$4&gt;=$E129,CE$4&lt;=$G129)*((CE$4-$E129+1)/($I129*($I129+1)/2)*$C129))+($J129="custom")*CustomCF!BX129</f>
        <v>0</v>
      </c>
      <c r="CF129" s="19">
        <f>($J129="Bell Curve")*(_xlfn.NORM.DIST(AND(CF$4&gt;=$E129,CF$4&lt;=$G129)*(CF$4-$E129+1),$I129/2,$L129,TRUE)-_xlfn.NORM.DIST(AND(CF$4&gt;=$E129,CF$4&lt;=$G129)*(CE$4-$E129+1),$I129/2,$L129,TRUE))/(1-2*_xlfn.NORM.DIST(0,$I129/2,$L129,TRUE))*$C129+($J129="Steady Growth")*(AND(CF$4&gt;=$E129,CF$4&lt;=$G129)*((CF$4-$E129+1)/($I129*($I129+1)/2)*$C129))+($J129="custom")*CustomCF!BY129</f>
        <v>0</v>
      </c>
      <c r="CG129" s="19">
        <f>($J129="Bell Curve")*(_xlfn.NORM.DIST(AND(CG$4&gt;=$E129,CG$4&lt;=$G129)*(CG$4-$E129+1),$I129/2,$L129,TRUE)-_xlfn.NORM.DIST(AND(CG$4&gt;=$E129,CG$4&lt;=$G129)*(CF$4-$E129+1),$I129/2,$L129,TRUE))/(1-2*_xlfn.NORM.DIST(0,$I129/2,$L129,TRUE))*$C129+($J129="Steady Growth")*(AND(CG$4&gt;=$E129,CG$4&lt;=$G129)*((CG$4-$E129+1)/($I129*($I129+1)/2)*$C129))+($J129="custom")*CustomCF!BZ129</f>
        <v>0</v>
      </c>
      <c r="CH129" s="19">
        <f>($J129="Bell Curve")*(_xlfn.NORM.DIST(AND(CH$4&gt;=$E129,CH$4&lt;=$G129)*(CH$4-$E129+1),$I129/2,$L129,TRUE)-_xlfn.NORM.DIST(AND(CH$4&gt;=$E129,CH$4&lt;=$G129)*(CG$4-$E129+1),$I129/2,$L129,TRUE))/(1-2*_xlfn.NORM.DIST(0,$I129/2,$L129,TRUE))*$C129+($J129="Steady Growth")*(AND(CH$4&gt;=$E129,CH$4&lt;=$G129)*((CH$4-$E129+1)/($I129*($I129+1)/2)*$C129))+($J129="custom")*CustomCF!CA129</f>
        <v>0</v>
      </c>
      <c r="CI129" s="19">
        <f>($J129="Bell Curve")*(_xlfn.NORM.DIST(AND(CI$4&gt;=$E129,CI$4&lt;=$G129)*(CI$4-$E129+1),$I129/2,$L129,TRUE)-_xlfn.NORM.DIST(AND(CI$4&gt;=$E129,CI$4&lt;=$G129)*(CH$4-$E129+1),$I129/2,$L129,TRUE))/(1-2*_xlfn.NORM.DIST(0,$I129/2,$L129,TRUE))*$C129+($J129="Steady Growth")*(AND(CI$4&gt;=$E129,CI$4&lt;=$G129)*((CI$4-$E129+1)/($I129*($I129+1)/2)*$C129))+($J129="custom")*CustomCF!CB129</f>
        <v>0</v>
      </c>
      <c r="CJ129" s="19">
        <f>($J129="Bell Curve")*(_xlfn.NORM.DIST(AND(CJ$4&gt;=$E129,CJ$4&lt;=$G129)*(CJ$4-$E129+1),$I129/2,$L129,TRUE)-_xlfn.NORM.DIST(AND(CJ$4&gt;=$E129,CJ$4&lt;=$G129)*(CI$4-$E129+1),$I129/2,$L129,TRUE))/(1-2*_xlfn.NORM.DIST(0,$I129/2,$L129,TRUE))*$C129+($J129="Steady Growth")*(AND(CJ$4&gt;=$E129,CJ$4&lt;=$G129)*((CJ$4-$E129+1)/($I129*($I129+1)/2)*$C129))+($J129="custom")*CustomCF!CC129</f>
        <v>0</v>
      </c>
      <c r="CK129" s="19">
        <f>($J129="Bell Curve")*(_xlfn.NORM.DIST(AND(CK$4&gt;=$E129,CK$4&lt;=$G129)*(CK$4-$E129+1),$I129/2,$L129,TRUE)-_xlfn.NORM.DIST(AND(CK$4&gt;=$E129,CK$4&lt;=$G129)*(CJ$4-$E129+1),$I129/2,$L129,TRUE))/(1-2*_xlfn.NORM.DIST(0,$I129/2,$L129,TRUE))*$C129+($J129="Steady Growth")*(AND(CK$4&gt;=$E129,CK$4&lt;=$G129)*((CK$4-$E129+1)/($I129*($I129+1)/2)*$C129))+($J129="custom")*CustomCF!CD129</f>
        <v>0</v>
      </c>
      <c r="CL129" s="19">
        <f>($J129="Bell Curve")*(_xlfn.NORM.DIST(AND(CL$4&gt;=$E129,CL$4&lt;=$G129)*(CL$4-$E129+1),$I129/2,$L129,TRUE)-_xlfn.NORM.DIST(AND(CL$4&gt;=$E129,CL$4&lt;=$G129)*(CK$4-$E129+1),$I129/2,$L129,TRUE))/(1-2*_xlfn.NORM.DIST(0,$I129/2,$L129,TRUE))*$C129+($J129="Steady Growth")*(AND(CL$4&gt;=$E129,CL$4&lt;=$G129)*((CL$4-$E129+1)/($I129*($I129+1)/2)*$C129))+($J129="custom")*CustomCF!CE129</f>
        <v>0</v>
      </c>
      <c r="CM129" s="19">
        <f>($J129="Bell Curve")*(_xlfn.NORM.DIST(AND(CM$4&gt;=$E129,CM$4&lt;=$G129)*(CM$4-$E129+1),$I129/2,$L129,TRUE)-_xlfn.NORM.DIST(AND(CM$4&gt;=$E129,CM$4&lt;=$G129)*(CL$4-$E129+1),$I129/2,$L129,TRUE))/(1-2*_xlfn.NORM.DIST(0,$I129/2,$L129,TRUE))*$C129+($J129="Steady Growth")*(AND(CM$4&gt;=$E129,CM$4&lt;=$G129)*((CM$4-$E129+1)/($I129*($I129+1)/2)*$C129))+($J129="custom")*CustomCF!CF129</f>
        <v>0</v>
      </c>
      <c r="CN129" s="19">
        <f>($J129="Bell Curve")*(_xlfn.NORM.DIST(AND(CN$4&gt;=$E129,CN$4&lt;=$G129)*(CN$4-$E129+1),$I129/2,$L129,TRUE)-_xlfn.NORM.DIST(AND(CN$4&gt;=$E129,CN$4&lt;=$G129)*(CM$4-$E129+1),$I129/2,$L129,TRUE))/(1-2*_xlfn.NORM.DIST(0,$I129/2,$L129,TRUE))*$C129+($J129="Steady Growth")*(AND(CN$4&gt;=$E129,CN$4&lt;=$G129)*((CN$4-$E129+1)/($I129*($I129+1)/2)*$C129))+($J129="custom")*CustomCF!CG129</f>
        <v>0</v>
      </c>
      <c r="CO129" s="19">
        <f>($J129="Bell Curve")*(_xlfn.NORM.DIST(AND(CO$4&gt;=$E129,CO$4&lt;=$G129)*(CO$4-$E129+1),$I129/2,$L129,TRUE)-_xlfn.NORM.DIST(AND(CO$4&gt;=$E129,CO$4&lt;=$G129)*(CN$4-$E129+1),$I129/2,$L129,TRUE))/(1-2*_xlfn.NORM.DIST(0,$I129/2,$L129,TRUE))*$C129+($J129="Steady Growth")*(AND(CO$4&gt;=$E129,CO$4&lt;=$G129)*((CO$4-$E129+1)/($I129*($I129+1)/2)*$C129))+($J129="custom")*CustomCF!CH129</f>
        <v>0</v>
      </c>
      <c r="CP129" s="19">
        <f>($J129="Bell Curve")*(_xlfn.NORM.DIST(AND(CP$4&gt;=$E129,CP$4&lt;=$G129)*(CP$4-$E129+1),$I129/2,$L129,TRUE)-_xlfn.NORM.DIST(AND(CP$4&gt;=$E129,CP$4&lt;=$G129)*(CO$4-$E129+1),$I129/2,$L129,TRUE))/(1-2*_xlfn.NORM.DIST(0,$I129/2,$L129,TRUE))*$C129+($J129="Steady Growth")*(AND(CP$4&gt;=$E129,CP$4&lt;=$G129)*((CP$4-$E129+1)/($I129*($I129+1)/2)*$C129))+($J129="custom")*CustomCF!CI129</f>
        <v>0</v>
      </c>
      <c r="CQ129" s="19">
        <f>($J129="Bell Curve")*(_xlfn.NORM.DIST(AND(CQ$4&gt;=$E129,CQ$4&lt;=$G129)*(CQ$4-$E129+1),$I129/2,$L129,TRUE)-_xlfn.NORM.DIST(AND(CQ$4&gt;=$E129,CQ$4&lt;=$G129)*(CP$4-$E129+1),$I129/2,$L129,TRUE))/(1-2*_xlfn.NORM.DIST(0,$I129/2,$L129,TRUE))*$C129+($J129="Steady Growth")*(AND(CQ$4&gt;=$E129,CQ$4&lt;=$G129)*((CQ$4-$E129+1)/($I129*($I129+1)/2)*$C129))+($J129="custom")*CustomCF!CJ129</f>
        <v>0</v>
      </c>
      <c r="CR129" s="19">
        <f>($J129="Bell Curve")*(_xlfn.NORM.DIST(AND(CR$4&gt;=$E129,CR$4&lt;=$G129)*(CR$4-$E129+1),$I129/2,$L129,TRUE)-_xlfn.NORM.DIST(AND(CR$4&gt;=$E129,CR$4&lt;=$G129)*(CQ$4-$E129+1),$I129/2,$L129,TRUE))/(1-2*_xlfn.NORM.DIST(0,$I129/2,$L129,TRUE))*$C129+($J129="Steady Growth")*(AND(CR$4&gt;=$E129,CR$4&lt;=$G129)*((CR$4-$E129+1)/($I129*($I129+1)/2)*$C129))+($J129="custom")*CustomCF!CK129</f>
        <v>0</v>
      </c>
      <c r="CS129" s="19">
        <f>($J129="Bell Curve")*(_xlfn.NORM.DIST(AND(CS$4&gt;=$E129,CS$4&lt;=$G129)*(CS$4-$E129+1),$I129/2,$L129,TRUE)-_xlfn.NORM.DIST(AND(CS$4&gt;=$E129,CS$4&lt;=$G129)*(CR$4-$E129+1),$I129/2,$L129,TRUE))/(1-2*_xlfn.NORM.DIST(0,$I129/2,$L129,TRUE))*$C129+($J129="Steady Growth")*(AND(CS$4&gt;=$E129,CS$4&lt;=$G129)*((CS$4-$E129+1)/($I129*($I129+1)/2)*$C129))+($J129="custom")*CustomCF!CL129</f>
        <v>0</v>
      </c>
      <c r="CT129" s="19">
        <f>($J129="Bell Curve")*(_xlfn.NORM.DIST(AND(CT$4&gt;=$E129,CT$4&lt;=$G129)*(CT$4-$E129+1),$I129/2,$L129,TRUE)-_xlfn.NORM.DIST(AND(CT$4&gt;=$E129,CT$4&lt;=$G129)*(CS$4-$E129+1),$I129/2,$L129,TRUE))/(1-2*_xlfn.NORM.DIST(0,$I129/2,$L129,TRUE))*$C129+($J129="Steady Growth")*(AND(CT$4&gt;=$E129,CT$4&lt;=$G129)*((CT$4-$E129+1)/($I129*($I129+1)/2)*$C129))+($J129="custom")*CustomCF!CM129</f>
        <v>0</v>
      </c>
      <c r="CU129" s="19">
        <f>($J129="Bell Curve")*(_xlfn.NORM.DIST(AND(CU$4&gt;=$E129,CU$4&lt;=$G129)*(CU$4-$E129+1),$I129/2,$L129,TRUE)-_xlfn.NORM.DIST(AND(CU$4&gt;=$E129,CU$4&lt;=$G129)*(CT$4-$E129+1),$I129/2,$L129,TRUE))/(1-2*_xlfn.NORM.DIST(0,$I129/2,$L129,TRUE))*$C129+($J129="Steady Growth")*(AND(CU$4&gt;=$E129,CU$4&lt;=$G129)*((CU$4-$E129+1)/($I129*($I129+1)/2)*$C129))+($J129="custom")*CustomCF!CN129</f>
        <v>0</v>
      </c>
      <c r="CV129" s="19">
        <f>($J129="Bell Curve")*(_xlfn.NORM.DIST(AND(CV$4&gt;=$E129,CV$4&lt;=$G129)*(CV$4-$E129+1),$I129/2,$L129,TRUE)-_xlfn.NORM.DIST(AND(CV$4&gt;=$E129,CV$4&lt;=$G129)*(CU$4-$E129+1),$I129/2,$L129,TRUE))/(1-2*_xlfn.NORM.DIST(0,$I129/2,$L129,TRUE))*$C129+($J129="Steady Growth")*(AND(CV$4&gt;=$E129,CV$4&lt;=$G129)*((CV$4-$E129+1)/($I129*($I129+1)/2)*$C129))+($J129="custom")*CustomCF!CO129</f>
        <v>0</v>
      </c>
      <c r="CW129" s="19">
        <f>($J129="Bell Curve")*(_xlfn.NORM.DIST(AND(CW$4&gt;=$E129,CW$4&lt;=$G129)*(CW$4-$E129+1),$I129/2,$L129,TRUE)-_xlfn.NORM.DIST(AND(CW$4&gt;=$E129,CW$4&lt;=$G129)*(CV$4-$E129+1),$I129/2,$L129,TRUE))/(1-2*_xlfn.NORM.DIST(0,$I129/2,$L129,TRUE))*$C129+($J129="Steady Growth")*(AND(CW$4&gt;=$E129,CW$4&lt;=$G129)*((CW$4-$E129+1)/($I129*($I129+1)/2)*$C129))+($J129="custom")*CustomCF!CP129</f>
        <v>0</v>
      </c>
      <c r="CX129" s="19">
        <f>($J129="Bell Curve")*(_xlfn.NORM.DIST(AND(CX$4&gt;=$E129,CX$4&lt;=$G129)*(CX$4-$E129+1),$I129/2,$L129,TRUE)-_xlfn.NORM.DIST(AND(CX$4&gt;=$E129,CX$4&lt;=$G129)*(CW$4-$E129+1),$I129/2,$L129,TRUE))/(1-2*_xlfn.NORM.DIST(0,$I129/2,$L129,TRUE))*$C129+($J129="Steady Growth")*(AND(CX$4&gt;=$E129,CX$4&lt;=$G129)*((CX$4-$E129+1)/($I129*($I129+1)/2)*$C129))+($J129="custom")*CustomCF!CQ129</f>
        <v>0</v>
      </c>
      <c r="CY129" s="19">
        <f>($J129="Bell Curve")*(_xlfn.NORM.DIST(AND(CY$4&gt;=$E129,CY$4&lt;=$G129)*(CY$4-$E129+1),$I129/2,$L129,TRUE)-_xlfn.NORM.DIST(AND(CY$4&gt;=$E129,CY$4&lt;=$G129)*(CX$4-$E129+1),$I129/2,$L129,TRUE))/(1-2*_xlfn.NORM.DIST(0,$I129/2,$L129,TRUE))*$C129+($J129="Steady Growth")*(AND(CY$4&gt;=$E129,CY$4&lt;=$G129)*((CY$4-$E129+1)/($I129*($I129+1)/2)*$C129))+($J129="custom")*CustomCF!CR129</f>
        <v>0</v>
      </c>
      <c r="CZ129" s="19">
        <f>($J129="Bell Curve")*(_xlfn.NORM.DIST(AND(CZ$4&gt;=$E129,CZ$4&lt;=$G129)*(CZ$4-$E129+1),$I129/2,$L129,TRUE)-_xlfn.NORM.DIST(AND(CZ$4&gt;=$E129,CZ$4&lt;=$G129)*(CY$4-$E129+1),$I129/2,$L129,TRUE))/(1-2*_xlfn.NORM.DIST(0,$I129/2,$L129,TRUE))*$C129+($J129="Steady Growth")*(AND(CZ$4&gt;=$E129,CZ$4&lt;=$G129)*((CZ$4-$E129+1)/($I129*($I129+1)/2)*$C129))+($J129="custom")*CustomCF!CS129</f>
        <v>0</v>
      </c>
      <c r="DA129" s="19">
        <f>($J129="Bell Curve")*(_xlfn.NORM.DIST(AND(DA$4&gt;=$E129,DA$4&lt;=$G129)*(DA$4-$E129+1),$I129/2,$L129,TRUE)-_xlfn.NORM.DIST(AND(DA$4&gt;=$E129,DA$4&lt;=$G129)*(CZ$4-$E129+1),$I129/2,$L129,TRUE))/(1-2*_xlfn.NORM.DIST(0,$I129/2,$L129,TRUE))*$C129+($J129="Steady Growth")*(AND(DA$4&gt;=$E129,DA$4&lt;=$G129)*((DA$4-$E129+1)/($I129*($I129+1)/2)*$C129))+($J129="custom")*CustomCF!CT129</f>
        <v>0</v>
      </c>
      <c r="DB129" s="19">
        <f>($J129="Bell Curve")*(_xlfn.NORM.DIST(AND(DB$4&gt;=$E129,DB$4&lt;=$G129)*(DB$4-$E129+1),$I129/2,$L129,TRUE)-_xlfn.NORM.DIST(AND(DB$4&gt;=$E129,DB$4&lt;=$G129)*(DA$4-$E129+1),$I129/2,$L129,TRUE))/(1-2*_xlfn.NORM.DIST(0,$I129/2,$L129,TRUE))*$C129+($J129="Steady Growth")*(AND(DB$4&gt;=$E129,DB$4&lt;=$G129)*((DB$4-$E129+1)/($I129*($I129+1)/2)*$C129))+($J129="custom")*CustomCF!CU129</f>
        <v>0</v>
      </c>
      <c r="DC129" s="19">
        <f>($J129="Bell Curve")*(_xlfn.NORM.DIST(AND(DC$4&gt;=$E129,DC$4&lt;=$G129)*(DC$4-$E129+1),$I129/2,$L129,TRUE)-_xlfn.NORM.DIST(AND(DC$4&gt;=$E129,DC$4&lt;=$G129)*(DB$4-$E129+1),$I129/2,$L129,TRUE))/(1-2*_xlfn.NORM.DIST(0,$I129/2,$L129,TRUE))*$C129+($J129="Steady Growth")*(AND(DC$4&gt;=$E129,DC$4&lt;=$G129)*((DC$4-$E129+1)/($I129*($I129+1)/2)*$C129))+($J129="custom")*CustomCF!CV129</f>
        <v>0</v>
      </c>
      <c r="DD129" s="19">
        <f>($J129="Bell Curve")*(_xlfn.NORM.DIST(AND(DD$4&gt;=$E129,DD$4&lt;=$G129)*(DD$4-$E129+1),$I129/2,$L129,TRUE)-_xlfn.NORM.DIST(AND(DD$4&gt;=$E129,DD$4&lt;=$G129)*(DC$4-$E129+1),$I129/2,$L129,TRUE))/(1-2*_xlfn.NORM.DIST(0,$I129/2,$L129,TRUE))*$C129+($J129="Steady Growth")*(AND(DD$4&gt;=$E129,DD$4&lt;=$G129)*((DD$4-$E129+1)/($I129*($I129+1)/2)*$C129))+($J129="custom")*CustomCF!CW129</f>
        <v>0</v>
      </c>
      <c r="DE129" s="19">
        <f>($J129="Bell Curve")*(_xlfn.NORM.DIST(AND(DE$4&gt;=$E129,DE$4&lt;=$G129)*(DE$4-$E129+1),$I129/2,$L129,TRUE)-_xlfn.NORM.DIST(AND(DE$4&gt;=$E129,DE$4&lt;=$G129)*(DD$4-$E129+1),$I129/2,$L129,TRUE))/(1-2*_xlfn.NORM.DIST(0,$I129/2,$L129,TRUE))*$C129+($J129="Steady Growth")*(AND(DE$4&gt;=$E129,DE$4&lt;=$G129)*((DE$4-$E129+1)/($I129*($I129+1)/2)*$C129))+($J129="custom")*CustomCF!CX129</f>
        <v>0</v>
      </c>
      <c r="DF129" s="19">
        <f>($J129="Bell Curve")*(_xlfn.NORM.DIST(AND(DF$4&gt;=$E129,DF$4&lt;=$G129)*(DF$4-$E129+1),$I129/2,$L129,TRUE)-_xlfn.NORM.DIST(AND(DF$4&gt;=$E129,DF$4&lt;=$G129)*(DE$4-$E129+1),$I129/2,$L129,TRUE))/(1-2*_xlfn.NORM.DIST(0,$I129/2,$L129,TRUE))*$C129+($J129="Steady Growth")*(AND(DF$4&gt;=$E129,DF$4&lt;=$G129)*((DF$4-$E129+1)/($I129*($I129+1)/2)*$C129))+($J129="custom")*CustomCF!CY129</f>
        <v>0</v>
      </c>
      <c r="DG129" s="19">
        <f>($J129="Bell Curve")*(_xlfn.NORM.DIST(AND(DG$4&gt;=$E129,DG$4&lt;=$G129)*(DG$4-$E129+1),$I129/2,$L129,TRUE)-_xlfn.NORM.DIST(AND(DG$4&gt;=$E129,DG$4&lt;=$G129)*(DF$4-$E129+1),$I129/2,$L129,TRUE))/(1-2*_xlfn.NORM.DIST(0,$I129/2,$L129,TRUE))*$C129+($J129="Steady Growth")*(AND(DG$4&gt;=$E129,DG$4&lt;=$G129)*((DG$4-$E129+1)/($I129*($I129+1)/2)*$C129))+($J129="custom")*CustomCF!CZ129</f>
        <v>0</v>
      </c>
      <c r="DH129" s="19">
        <f>($J129="Bell Curve")*(_xlfn.NORM.DIST(AND(DH$4&gt;=$E129,DH$4&lt;=$G129)*(DH$4-$E129+1),$I129/2,$L129,TRUE)-_xlfn.NORM.DIST(AND(DH$4&gt;=$E129,DH$4&lt;=$G129)*(DG$4-$E129+1),$I129/2,$L129,TRUE))/(1-2*_xlfn.NORM.DIST(0,$I129/2,$L129,TRUE))*$C129+($J129="Steady Growth")*(AND(DH$4&gt;=$E129,DH$4&lt;=$G129)*((DH$4-$E129+1)/($I129*($I129+1)/2)*$C129))+($J129="custom")*CustomCF!DA129</f>
        <v>0</v>
      </c>
      <c r="DI129" s="19">
        <f>($J129="Bell Curve")*(_xlfn.NORM.DIST(AND(DI$4&gt;=$E129,DI$4&lt;=$G129)*(DI$4-$E129+1),$I129/2,$L129,TRUE)-_xlfn.NORM.DIST(AND(DI$4&gt;=$E129,DI$4&lt;=$G129)*(DH$4-$E129+1),$I129/2,$L129,TRUE))/(1-2*_xlfn.NORM.DIST(0,$I129/2,$L129,TRUE))*$C129+($J129="Steady Growth")*(AND(DI$4&gt;=$E129,DI$4&lt;=$G129)*((DI$4-$E129+1)/($I129*($I129+1)/2)*$C129))+($J129="custom")*CustomCF!DB129</f>
        <v>0</v>
      </c>
      <c r="DJ129" s="19">
        <f>($J129="Bell Curve")*(_xlfn.NORM.DIST(AND(DJ$4&gt;=$E129,DJ$4&lt;=$G129)*(DJ$4-$E129+1),$I129/2,$L129,TRUE)-_xlfn.NORM.DIST(AND(DJ$4&gt;=$E129,DJ$4&lt;=$G129)*(DI$4-$E129+1),$I129/2,$L129,TRUE))/(1-2*_xlfn.NORM.DIST(0,$I129/2,$L129,TRUE))*$C129+($J129="Steady Growth")*(AND(DJ$4&gt;=$E129,DJ$4&lt;=$G129)*((DJ$4-$E129+1)/($I129*($I129+1)/2)*$C129))+($J129="custom")*CustomCF!DC129</f>
        <v>0</v>
      </c>
      <c r="DK129" s="19">
        <f>($J129="Bell Curve")*(_xlfn.NORM.DIST(AND(DK$4&gt;=$E129,DK$4&lt;=$G129)*(DK$4-$E129+1),$I129/2,$L129,TRUE)-_xlfn.NORM.DIST(AND(DK$4&gt;=$E129,DK$4&lt;=$G129)*(DJ$4-$E129+1),$I129/2,$L129,TRUE))/(1-2*_xlfn.NORM.DIST(0,$I129/2,$L129,TRUE))*$C129+($J129="Steady Growth")*(AND(DK$4&gt;=$E129,DK$4&lt;=$G129)*((DK$4-$E129+1)/($I129*($I129+1)/2)*$C129))+($J129="custom")*CustomCF!DD129</f>
        <v>0</v>
      </c>
      <c r="DL129" s="19">
        <f>($J129="Bell Curve")*(_xlfn.NORM.DIST(AND(DL$4&gt;=$E129,DL$4&lt;=$G129)*(DL$4-$E129+1),$I129/2,$L129,TRUE)-_xlfn.NORM.DIST(AND(DL$4&gt;=$E129,DL$4&lt;=$G129)*(DK$4-$E129+1),$I129/2,$L129,TRUE))/(1-2*_xlfn.NORM.DIST(0,$I129/2,$L129,TRUE))*$C129+($J129="Steady Growth")*(AND(DL$4&gt;=$E129,DL$4&lt;=$G129)*((DL$4-$E129+1)/($I129*($I129+1)/2)*$C129))+($J129="custom")*CustomCF!DE129</f>
        <v>0</v>
      </c>
      <c r="DM129" s="19">
        <f>($J129="Bell Curve")*(_xlfn.NORM.DIST(AND(DM$4&gt;=$E129,DM$4&lt;=$G129)*(DM$4-$E129+1),$I129/2,$L129,TRUE)-_xlfn.NORM.DIST(AND(DM$4&gt;=$E129,DM$4&lt;=$G129)*(DL$4-$E129+1),$I129/2,$L129,TRUE))/(1-2*_xlfn.NORM.DIST(0,$I129/2,$L129,TRUE))*$C129+($J129="Steady Growth")*(AND(DM$4&gt;=$E129,DM$4&lt;=$G129)*((DM$4-$E129+1)/($I129*($I129+1)/2)*$C129))+($J129="custom")*CustomCF!DF129</f>
        <v>0</v>
      </c>
      <c r="DN129" s="19">
        <f>($J129="Bell Curve")*(_xlfn.NORM.DIST(AND(DN$4&gt;=$E129,DN$4&lt;=$G129)*(DN$4-$E129+1),$I129/2,$L129,TRUE)-_xlfn.NORM.DIST(AND(DN$4&gt;=$E129,DN$4&lt;=$G129)*(DM$4-$E129+1),$I129/2,$L129,TRUE))/(1-2*_xlfn.NORM.DIST(0,$I129/2,$L129,TRUE))*$C129+($J129="Steady Growth")*(AND(DN$4&gt;=$E129,DN$4&lt;=$G129)*((DN$4-$E129+1)/($I129*($I129+1)/2)*$C129))+($J129="custom")*CustomCF!DG129</f>
        <v>0</v>
      </c>
      <c r="DO129" s="19">
        <f>($J129="Bell Curve")*(_xlfn.NORM.DIST(AND(DO$4&gt;=$E129,DO$4&lt;=$G129)*(DO$4-$E129+1),$I129/2,$L129,TRUE)-_xlfn.NORM.DIST(AND(DO$4&gt;=$E129,DO$4&lt;=$G129)*(DN$4-$E129+1),$I129/2,$L129,TRUE))/(1-2*_xlfn.NORM.DIST(0,$I129/2,$L129,TRUE))*$C129+($J129="Steady Growth")*(AND(DO$4&gt;=$E129,DO$4&lt;=$G129)*((DO$4-$E129+1)/($I129*($I129+1)/2)*$C129))+($J129="custom")*CustomCF!DH129</f>
        <v>0</v>
      </c>
      <c r="DP129" s="19">
        <f>($J129="Bell Curve")*(_xlfn.NORM.DIST(AND(DP$4&gt;=$E129,DP$4&lt;=$G129)*(DP$4-$E129+1),$I129/2,$L129,TRUE)-_xlfn.NORM.DIST(AND(DP$4&gt;=$E129,DP$4&lt;=$G129)*(DO$4-$E129+1),$I129/2,$L129,TRUE))/(1-2*_xlfn.NORM.DIST(0,$I129/2,$L129,TRUE))*$C129+($J129="Steady Growth")*(AND(DP$4&gt;=$E129,DP$4&lt;=$G129)*((DP$4-$E129+1)/($I129*($I129+1)/2)*$C129))+($J129="custom")*CustomCF!DI129</f>
        <v>0</v>
      </c>
      <c r="DQ129" s="19">
        <f>($J129="Bell Curve")*(_xlfn.NORM.DIST(AND(DQ$4&gt;=$E129,DQ$4&lt;=$G129)*(DQ$4-$E129+1),$I129/2,$L129,TRUE)-_xlfn.NORM.DIST(AND(DQ$4&gt;=$E129,DQ$4&lt;=$G129)*(DP$4-$E129+1),$I129/2,$L129,TRUE))/(1-2*_xlfn.NORM.DIST(0,$I129/2,$L129,TRUE))*$C129+($J129="Steady Growth")*(AND(DQ$4&gt;=$E129,DQ$4&lt;=$G129)*((DQ$4-$E129+1)/($I129*($I129+1)/2)*$C129))+($J129="custom")*CustomCF!DJ129</f>
        <v>0</v>
      </c>
      <c r="DR129" s="19">
        <f>($J129="Bell Curve")*(_xlfn.NORM.DIST(AND(DR$4&gt;=$E129,DR$4&lt;=$G129)*(DR$4-$E129+1),$I129/2,$L129,TRUE)-_xlfn.NORM.DIST(AND(DR$4&gt;=$E129,DR$4&lt;=$G129)*(DQ$4-$E129+1),$I129/2,$L129,TRUE))/(1-2*_xlfn.NORM.DIST(0,$I129/2,$L129,TRUE))*$C129+($J129="Steady Growth")*(AND(DR$4&gt;=$E129,DR$4&lt;=$G129)*((DR$4-$E129+1)/($I129*($I129+1)/2)*$C129))+($J129="custom")*CustomCF!DK129</f>
        <v>0</v>
      </c>
      <c r="DS129" s="19">
        <f>($J129="Bell Curve")*(_xlfn.NORM.DIST(AND(DS$4&gt;=$E129,DS$4&lt;=$G129)*(DS$4-$E129+1),$I129/2,$L129,TRUE)-_xlfn.NORM.DIST(AND(DS$4&gt;=$E129,DS$4&lt;=$G129)*(DR$4-$E129+1),$I129/2,$L129,TRUE))/(1-2*_xlfn.NORM.DIST(0,$I129/2,$L129,TRUE))*$C129+($J129="Steady Growth")*(AND(DS$4&gt;=$E129,DS$4&lt;=$G129)*((DS$4-$E129+1)/($I129*($I129+1)/2)*$C129))+($J129="custom")*CustomCF!DL129</f>
        <v>0</v>
      </c>
      <c r="DT129" s="19">
        <f>($J129="Bell Curve")*(_xlfn.NORM.DIST(AND(DT$4&gt;=$E129,DT$4&lt;=$G129)*(DT$4-$E129+1),$I129/2,$L129,TRUE)-_xlfn.NORM.DIST(AND(DT$4&gt;=$E129,DT$4&lt;=$G129)*(DS$4-$E129+1),$I129/2,$L129,TRUE))/(1-2*_xlfn.NORM.DIST(0,$I129/2,$L129,TRUE))*$C129+($J129="Steady Growth")*(AND(DT$4&gt;=$E129,DT$4&lt;=$G129)*((DT$4-$E129+1)/($I129*($I129+1)/2)*$C129))+($J129="custom")*CustomCF!DM129</f>
        <v>0</v>
      </c>
      <c r="DU129" s="19">
        <f>($J129="Bell Curve")*(_xlfn.NORM.DIST(AND(DU$4&gt;=$E129,DU$4&lt;=$G129)*(DU$4-$E129+1),$I129/2,$L129,TRUE)-_xlfn.NORM.DIST(AND(DU$4&gt;=$E129,DU$4&lt;=$G129)*(DT$4-$E129+1),$I129/2,$L129,TRUE))/(1-2*_xlfn.NORM.DIST(0,$I129/2,$L129,TRUE))*$C129+($J129="Steady Growth")*(AND(DU$4&gt;=$E129,DU$4&lt;=$G129)*((DU$4-$E129+1)/($I129*($I129+1)/2)*$C129))+($J129="custom")*CustomCF!DN129</f>
        <v>0</v>
      </c>
      <c r="DV129" s="19">
        <f>($J129="Bell Curve")*(_xlfn.NORM.DIST(AND(DV$4&gt;=$E129,DV$4&lt;=$G129)*(DV$4-$E129+1),$I129/2,$L129,TRUE)-_xlfn.NORM.DIST(AND(DV$4&gt;=$E129,DV$4&lt;=$G129)*(DU$4-$E129+1),$I129/2,$L129,TRUE))/(1-2*_xlfn.NORM.DIST(0,$I129/2,$L129,TRUE))*$C129+($J129="Steady Growth")*(AND(DV$4&gt;=$E129,DV$4&lt;=$G129)*((DV$4-$E129+1)/($I129*($I129+1)/2)*$C129))+($J129="custom")*CustomCF!DO129</f>
        <v>0</v>
      </c>
      <c r="DW129" s="19">
        <f>($J129="Bell Curve")*(_xlfn.NORM.DIST(AND(DW$4&gt;=$E129,DW$4&lt;=$G129)*(DW$4-$E129+1),$I129/2,$L129,TRUE)-_xlfn.NORM.DIST(AND(DW$4&gt;=$E129,DW$4&lt;=$G129)*(DV$4-$E129+1),$I129/2,$L129,TRUE))/(1-2*_xlfn.NORM.DIST(0,$I129/2,$L129,TRUE))*$C129+($J129="Steady Growth")*(AND(DW$4&gt;=$E129,DW$4&lt;=$G129)*((DW$4-$E129+1)/($I129*($I129+1)/2)*$C129))+($J129="custom")*CustomCF!DP129</f>
        <v>0</v>
      </c>
      <c r="DX129" s="19">
        <f>($J129="Bell Curve")*(_xlfn.NORM.DIST(AND(DX$4&gt;=$E129,DX$4&lt;=$G129)*(DX$4-$E129+1),$I129/2,$L129,TRUE)-_xlfn.NORM.DIST(AND(DX$4&gt;=$E129,DX$4&lt;=$G129)*(DW$4-$E129+1),$I129/2,$L129,TRUE))/(1-2*_xlfn.NORM.DIST(0,$I129/2,$L129,TRUE))*$C129+($J129="Steady Growth")*(AND(DX$4&gt;=$E129,DX$4&lt;=$G129)*((DX$4-$E129+1)/($I129*($I129+1)/2)*$C129))+($J129="custom")*CustomCF!DQ129</f>
        <v>0</v>
      </c>
      <c r="DY129" s="19">
        <f>($J129="Bell Curve")*(_xlfn.NORM.DIST(AND(DY$4&gt;=$E129,DY$4&lt;=$G129)*(DY$4-$E129+1),$I129/2,$L129,TRUE)-_xlfn.NORM.DIST(AND(DY$4&gt;=$E129,DY$4&lt;=$G129)*(DX$4-$E129+1),$I129/2,$L129,TRUE))/(1-2*_xlfn.NORM.DIST(0,$I129/2,$L129,TRUE))*$C129+($J129="Steady Growth")*(AND(DY$4&gt;=$E129,DY$4&lt;=$G129)*((DY$4-$E129+1)/($I129*($I129+1)/2)*$C129))+($J129="custom")*CustomCF!DR129</f>
        <v>0</v>
      </c>
      <c r="DZ129" s="19">
        <f>($J129="Bell Curve")*(_xlfn.NORM.DIST(AND(DZ$4&gt;=$E129,DZ$4&lt;=$G129)*(DZ$4-$E129+1),$I129/2,$L129,TRUE)-_xlfn.NORM.DIST(AND(DZ$4&gt;=$E129,DZ$4&lt;=$G129)*(DY$4-$E129+1),$I129/2,$L129,TRUE))/(1-2*_xlfn.NORM.DIST(0,$I129/2,$L129,TRUE))*$C129+($J129="Steady Growth")*(AND(DZ$4&gt;=$E129,DZ$4&lt;=$G129)*((DZ$4-$E129+1)/($I129*($I129+1)/2)*$C129))+($J129="custom")*CustomCF!DS129</f>
        <v>0</v>
      </c>
      <c r="EA129" s="19">
        <f>($J129="Bell Curve")*(_xlfn.NORM.DIST(AND(EA$4&gt;=$E129,EA$4&lt;=$G129)*(EA$4-$E129+1),$I129/2,$L129,TRUE)-_xlfn.NORM.DIST(AND(EA$4&gt;=$E129,EA$4&lt;=$G129)*(DZ$4-$E129+1),$I129/2,$L129,TRUE))/(1-2*_xlfn.NORM.DIST(0,$I129/2,$L129,TRUE))*$C129+($J129="Steady Growth")*(AND(EA$4&gt;=$E129,EA$4&lt;=$G129)*((EA$4-$E129+1)/($I129*($I129+1)/2)*$C129))+($J129="custom")*CustomCF!DT129</f>
        <v>0</v>
      </c>
      <c r="EB129" s="19">
        <f>($J129="Bell Curve")*(_xlfn.NORM.DIST(AND(EB$4&gt;=$E129,EB$4&lt;=$G129)*(EB$4-$E129+1),$I129/2,$L129,TRUE)-_xlfn.NORM.DIST(AND(EB$4&gt;=$E129,EB$4&lt;=$G129)*(EA$4-$E129+1),$I129/2,$L129,TRUE))/(1-2*_xlfn.NORM.DIST(0,$I129/2,$L129,TRUE))*$C129+($J129="Steady Growth")*(AND(EB$4&gt;=$E129,EB$4&lt;=$G129)*((EB$4-$E129+1)/($I129*($I129+1)/2)*$C129))+($J129="custom")*CustomCF!DU129</f>
        <v>0</v>
      </c>
      <c r="EC129" s="19">
        <f>($J129="Bell Curve")*(_xlfn.NORM.DIST(AND(EC$4&gt;=$E129,EC$4&lt;=$G129)*(EC$4-$E129+1),$I129/2,$L129,TRUE)-_xlfn.NORM.DIST(AND(EC$4&gt;=$E129,EC$4&lt;=$G129)*(EB$4-$E129+1),$I129/2,$L129,TRUE))/(1-2*_xlfn.NORM.DIST(0,$I129/2,$L129,TRUE))*$C129+($J129="Steady Growth")*(AND(EC$4&gt;=$E129,EC$4&lt;=$G129)*((EC$4-$E129+1)/($I129*($I129+1)/2)*$C129))+($J129="custom")*CustomCF!DV129</f>
        <v>0</v>
      </c>
      <c r="ED129" s="19">
        <f>($J129="Bell Curve")*(_xlfn.NORM.DIST(AND(ED$4&gt;=$E129,ED$4&lt;=$G129)*(ED$4-$E129+1),$I129/2,$L129,TRUE)-_xlfn.NORM.DIST(AND(ED$4&gt;=$E129,ED$4&lt;=$G129)*(EC$4-$E129+1),$I129/2,$L129,TRUE))/(1-2*_xlfn.NORM.DIST(0,$I129/2,$L129,TRUE))*$C129+($J129="Steady Growth")*(AND(ED$4&gt;=$E129,ED$4&lt;=$G129)*((ED$4-$E129+1)/($I129*($I129+1)/2)*$C129))+($J129="custom")*CustomCF!DW129</f>
        <v>0</v>
      </c>
      <c r="EE129" s="19">
        <f>($J129="Bell Curve")*(_xlfn.NORM.DIST(AND(EE$4&gt;=$E129,EE$4&lt;=$G129)*(EE$4-$E129+1),$I129/2,$L129,TRUE)-_xlfn.NORM.DIST(AND(EE$4&gt;=$E129,EE$4&lt;=$G129)*(ED$4-$E129+1),$I129/2,$L129,TRUE))/(1-2*_xlfn.NORM.DIST(0,$I129/2,$L129,TRUE))*$C129+($J129="Steady Growth")*(AND(EE$4&gt;=$E129,EE$4&lt;=$G129)*((EE$4-$E129+1)/($I129*($I129+1)/2)*$C129))+($J129="custom")*CustomCF!DX129</f>
        <v>0</v>
      </c>
      <c r="EF129" s="121">
        <f>($J129="Bell Curve")*(_xlfn.NORM.DIST(AND(EF$4&gt;=$E129,EF$4&lt;=$G129)*(EF$4-$E129+1),$I129/2,$L129,TRUE)-_xlfn.NORM.DIST(AND(EF$4&gt;=$E129,EF$4&lt;=$G129)*(EE$4-$E129+1),$I129/2,$L129,TRUE))/(1-2*_xlfn.NORM.DIST(0,$I129/2,$L129,TRUE))*$C129+($J129="Steady Growth")*(AND(EF$4&gt;=$E129,EF$4&lt;=$G129)*((EF$4-$E129+1)/($I129*($I129+1)/2)*$C129))+($J129="custom")*CustomCF!DY129</f>
        <v>0</v>
      </c>
    </row>
    <row r="130" spans="2:136" hidden="1" outlineLevel="1" x14ac:dyDescent="0.2">
      <c r="B130" s="103">
        <f>Budget!AA22</f>
        <v>0</v>
      </c>
      <c r="C130" s="19">
        <f>Budget!AB22</f>
        <v>0</v>
      </c>
      <c r="D130" s="19" t="str">
        <f t="shared" si="45"/>
        <v/>
      </c>
      <c r="E130" s="92">
        <v>29</v>
      </c>
      <c r="F130" s="18">
        <f>IF(J130="Custom",CustomCF!E130,INDEX($P$6:$DY$6,MATCH(E130,CF!$P$4:$DY$4,0)))</f>
        <v>46904</v>
      </c>
      <c r="G130" s="301">
        <v>47</v>
      </c>
      <c r="H130" s="18">
        <f>IF(J130="Custom",CustomCF!F130,INDEX($P$6:$EF$6,MATCH(G130,$P$4:$EF$4,0)))</f>
        <v>47452</v>
      </c>
      <c r="I130" s="9">
        <f t="shared" si="40"/>
        <v>19</v>
      </c>
      <c r="J130" s="92" t="s">
        <v>30</v>
      </c>
      <c r="K130" s="92" t="s">
        <v>31</v>
      </c>
      <c r="L130" s="9">
        <f t="shared" si="46"/>
        <v>10000000</v>
      </c>
      <c r="M130" s="106">
        <f t="shared" si="47"/>
        <v>0</v>
      </c>
      <c r="N130" s="112" t="str">
        <f t="shared" ref="N130:N170" si="48">IF(ROUND(M130,0)=ROUND(C130,0),"OK","ERROR")</f>
        <v>OK</v>
      </c>
      <c r="O130" s="112"/>
      <c r="P130" s="19">
        <f>($J130="Bell Curve")*(_xlfn.NORM.DIST(AND(P$4&gt;=$E130,P$4&lt;=$G130)*(P$4-$E130+1),$I130/2,$L130,TRUE)-_xlfn.NORM.DIST(AND(P$4&gt;=$E130,P$4&lt;=$G130)*(N$4-$E130+1),$I130/2,$L130,TRUE))/(1-2*_xlfn.NORM.DIST(0,$I130/2,$L130,TRUE))*$C130+($J130="Steady Growth")*(AND(P$4&gt;=$E130,P$4&lt;=$G130)*((P$4-$E130+1)/($I130*($I130+1)/2)*$C130))+($J130="custom")*CustomCF!I130</f>
        <v>0</v>
      </c>
      <c r="Q130" s="19">
        <f>($J130="Bell Curve")*(_xlfn.NORM.DIST(AND(Q$4&gt;=$E130,Q$4&lt;=$G130)*(Q$4-$E130+1),$I130/2,$L130,TRUE)-_xlfn.NORM.DIST(AND(Q$4&gt;=$E130,Q$4&lt;=$G130)*(P$4-$E130+1),$I130/2,$L130,TRUE))/(1-2*_xlfn.NORM.DIST(0,$I130/2,$L130,TRUE))*$C130+($J130="Steady Growth")*(AND(Q$4&gt;=$E130,Q$4&lt;=$G130)*((Q$4-$E130+1)/($I130*($I130+1)/2)*$C130))+($J130="custom")*CustomCF!J130</f>
        <v>0</v>
      </c>
      <c r="R130" s="19">
        <f>($J130="Bell Curve")*(_xlfn.NORM.DIST(AND(R$4&gt;=$E130,R$4&lt;=$G130)*(R$4-$E130+1),$I130/2,$L130,TRUE)-_xlfn.NORM.DIST(AND(R$4&gt;=$E130,R$4&lt;=$G130)*(Q$4-$E130+1),$I130/2,$L130,TRUE))/(1-2*_xlfn.NORM.DIST(0,$I130/2,$L130,TRUE))*$C130+($J130="Steady Growth")*(AND(R$4&gt;=$E130,R$4&lt;=$G130)*((R$4-$E130+1)/($I130*($I130+1)/2)*$C130))+($J130="custom")*CustomCF!K130</f>
        <v>0</v>
      </c>
      <c r="S130" s="19">
        <f>($J130="Bell Curve")*(_xlfn.NORM.DIST(AND(S$4&gt;=$E130,S$4&lt;=$G130)*(S$4-$E130+1),$I130/2,$L130,TRUE)-_xlfn.NORM.DIST(AND(S$4&gt;=$E130,S$4&lt;=$G130)*(R$4-$E130+1),$I130/2,$L130,TRUE))/(1-2*_xlfn.NORM.DIST(0,$I130/2,$L130,TRUE))*$C130+($J130="Steady Growth")*(AND(S$4&gt;=$E130,S$4&lt;=$G130)*((S$4-$E130+1)/($I130*($I130+1)/2)*$C130))+($J130="custom")*CustomCF!L130</f>
        <v>0</v>
      </c>
      <c r="T130" s="19">
        <f>($J130="Bell Curve")*(_xlfn.NORM.DIST(AND(T$4&gt;=$E130,T$4&lt;=$G130)*(T$4-$E130+1),$I130/2,$L130,TRUE)-_xlfn.NORM.DIST(AND(T$4&gt;=$E130,T$4&lt;=$G130)*(S$4-$E130+1),$I130/2,$L130,TRUE))/(1-2*_xlfn.NORM.DIST(0,$I130/2,$L130,TRUE))*$C130+($J130="Steady Growth")*(AND(T$4&gt;=$E130,T$4&lt;=$G130)*((T$4-$E130+1)/($I130*($I130+1)/2)*$C130))+($J130="custom")*CustomCF!M130</f>
        <v>0</v>
      </c>
      <c r="U130" s="19">
        <f>($J130="Bell Curve")*(_xlfn.NORM.DIST(AND(U$4&gt;=$E130,U$4&lt;=$G130)*(U$4-$E130+1),$I130/2,$L130,TRUE)-_xlfn.NORM.DIST(AND(U$4&gt;=$E130,U$4&lt;=$G130)*(T$4-$E130+1),$I130/2,$L130,TRUE))/(1-2*_xlfn.NORM.DIST(0,$I130/2,$L130,TRUE))*$C130+($J130="Steady Growth")*(AND(U$4&gt;=$E130,U$4&lt;=$G130)*((U$4-$E130+1)/($I130*($I130+1)/2)*$C130))+($J130="custom")*CustomCF!N130</f>
        <v>0</v>
      </c>
      <c r="V130" s="19">
        <f>($J130="Bell Curve")*(_xlfn.NORM.DIST(AND(V$4&gt;=$E130,V$4&lt;=$G130)*(V$4-$E130+1),$I130/2,$L130,TRUE)-_xlfn.NORM.DIST(AND(V$4&gt;=$E130,V$4&lt;=$G130)*(U$4-$E130+1),$I130/2,$L130,TRUE))/(1-2*_xlfn.NORM.DIST(0,$I130/2,$L130,TRUE))*$C130+($J130="Steady Growth")*(AND(V$4&gt;=$E130,V$4&lt;=$G130)*((V$4-$E130+1)/($I130*($I130+1)/2)*$C130))+($J130="custom")*CustomCF!O130</f>
        <v>0</v>
      </c>
      <c r="W130" s="19">
        <f>($J130="Bell Curve")*(_xlfn.NORM.DIST(AND(W$4&gt;=$E130,W$4&lt;=$G130)*(W$4-$E130+1),$I130/2,$L130,TRUE)-_xlfn.NORM.DIST(AND(W$4&gt;=$E130,W$4&lt;=$G130)*(V$4-$E130+1),$I130/2,$L130,TRUE))/(1-2*_xlfn.NORM.DIST(0,$I130/2,$L130,TRUE))*$C130+($J130="Steady Growth")*(AND(W$4&gt;=$E130,W$4&lt;=$G130)*((W$4-$E130+1)/($I130*($I130+1)/2)*$C130))+($J130="custom")*CustomCF!P130</f>
        <v>0</v>
      </c>
      <c r="X130" s="19">
        <f>($J130="Bell Curve")*(_xlfn.NORM.DIST(AND(X$4&gt;=$E130,X$4&lt;=$G130)*(X$4-$E130+1),$I130/2,$L130,TRUE)-_xlfn.NORM.DIST(AND(X$4&gt;=$E130,X$4&lt;=$G130)*(W$4-$E130+1),$I130/2,$L130,TRUE))/(1-2*_xlfn.NORM.DIST(0,$I130/2,$L130,TRUE))*$C130+($J130="Steady Growth")*(AND(X$4&gt;=$E130,X$4&lt;=$G130)*((X$4-$E130+1)/($I130*($I130+1)/2)*$C130))+($J130="custom")*CustomCF!Q130</f>
        <v>0</v>
      </c>
      <c r="Y130" s="19">
        <f>($J130="Bell Curve")*(_xlfn.NORM.DIST(AND(Y$4&gt;=$E130,Y$4&lt;=$G130)*(Y$4-$E130+1),$I130/2,$L130,TRUE)-_xlfn.NORM.DIST(AND(Y$4&gt;=$E130,Y$4&lt;=$G130)*(X$4-$E130+1),$I130/2,$L130,TRUE))/(1-2*_xlfn.NORM.DIST(0,$I130/2,$L130,TRUE))*$C130+($J130="Steady Growth")*(AND(Y$4&gt;=$E130,Y$4&lt;=$G130)*((Y$4-$E130+1)/($I130*($I130+1)/2)*$C130))+($J130="custom")*CustomCF!R130</f>
        <v>0</v>
      </c>
      <c r="Z130" s="19">
        <f>($J130="Bell Curve")*(_xlfn.NORM.DIST(AND(Z$4&gt;=$E130,Z$4&lt;=$G130)*(Z$4-$E130+1),$I130/2,$L130,TRUE)-_xlfn.NORM.DIST(AND(Z$4&gt;=$E130,Z$4&lt;=$G130)*(Y$4-$E130+1),$I130/2,$L130,TRUE))/(1-2*_xlfn.NORM.DIST(0,$I130/2,$L130,TRUE))*$C130+($J130="Steady Growth")*(AND(Z$4&gt;=$E130,Z$4&lt;=$G130)*((Z$4-$E130+1)/($I130*($I130+1)/2)*$C130))+($J130="custom")*CustomCF!S130</f>
        <v>0</v>
      </c>
      <c r="AA130" s="19">
        <f>($J130="Bell Curve")*(_xlfn.NORM.DIST(AND(AA$4&gt;=$E130,AA$4&lt;=$G130)*(AA$4-$E130+1),$I130/2,$L130,TRUE)-_xlfn.NORM.DIST(AND(AA$4&gt;=$E130,AA$4&lt;=$G130)*(Z$4-$E130+1),$I130/2,$L130,TRUE))/(1-2*_xlfn.NORM.DIST(0,$I130/2,$L130,TRUE))*$C130+($J130="Steady Growth")*(AND(AA$4&gt;=$E130,AA$4&lt;=$G130)*((AA$4-$E130+1)/($I130*($I130+1)/2)*$C130))+($J130="custom")*CustomCF!T130</f>
        <v>0</v>
      </c>
      <c r="AB130" s="19">
        <f>($J130="Bell Curve")*(_xlfn.NORM.DIST(AND(AB$4&gt;=$E130,AB$4&lt;=$G130)*(AB$4-$E130+1),$I130/2,$L130,TRUE)-_xlfn.NORM.DIST(AND(AB$4&gt;=$E130,AB$4&lt;=$G130)*(AA$4-$E130+1),$I130/2,$L130,TRUE))/(1-2*_xlfn.NORM.DIST(0,$I130/2,$L130,TRUE))*$C130+($J130="Steady Growth")*(AND(AB$4&gt;=$E130,AB$4&lt;=$G130)*((AB$4-$E130+1)/($I130*($I130+1)/2)*$C130))+($J130="custom")*CustomCF!U130</f>
        <v>0</v>
      </c>
      <c r="AC130" s="19">
        <f>($J130="Bell Curve")*(_xlfn.NORM.DIST(AND(AC$4&gt;=$E130,AC$4&lt;=$G130)*(AC$4-$E130+1),$I130/2,$L130,TRUE)-_xlfn.NORM.DIST(AND(AC$4&gt;=$E130,AC$4&lt;=$G130)*(AB$4-$E130+1),$I130/2,$L130,TRUE))/(1-2*_xlfn.NORM.DIST(0,$I130/2,$L130,TRUE))*$C130+($J130="Steady Growth")*(AND(AC$4&gt;=$E130,AC$4&lt;=$G130)*((AC$4-$E130+1)/($I130*($I130+1)/2)*$C130))+($J130="custom")*CustomCF!V130</f>
        <v>0</v>
      </c>
      <c r="AD130" s="19">
        <f>($J130="Bell Curve")*(_xlfn.NORM.DIST(AND(AD$4&gt;=$E130,AD$4&lt;=$G130)*(AD$4-$E130+1),$I130/2,$L130,TRUE)-_xlfn.NORM.DIST(AND(AD$4&gt;=$E130,AD$4&lt;=$G130)*(AC$4-$E130+1),$I130/2,$L130,TRUE))/(1-2*_xlfn.NORM.DIST(0,$I130/2,$L130,TRUE))*$C130+($J130="Steady Growth")*(AND(AD$4&gt;=$E130,AD$4&lt;=$G130)*((AD$4-$E130+1)/($I130*($I130+1)/2)*$C130))+($J130="custom")*CustomCF!W130</f>
        <v>0</v>
      </c>
      <c r="AE130" s="19">
        <f>($J130="Bell Curve")*(_xlfn.NORM.DIST(AND(AE$4&gt;=$E130,AE$4&lt;=$G130)*(AE$4-$E130+1),$I130/2,$L130,TRUE)-_xlfn.NORM.DIST(AND(AE$4&gt;=$E130,AE$4&lt;=$G130)*(AD$4-$E130+1),$I130/2,$L130,TRUE))/(1-2*_xlfn.NORM.DIST(0,$I130/2,$L130,TRUE))*$C130+($J130="Steady Growth")*(AND(AE$4&gt;=$E130,AE$4&lt;=$G130)*((AE$4-$E130+1)/($I130*($I130+1)/2)*$C130))+($J130="custom")*CustomCF!X130</f>
        <v>0</v>
      </c>
      <c r="AF130" s="19">
        <f>($J130="Bell Curve")*(_xlfn.NORM.DIST(AND(AF$4&gt;=$E130,AF$4&lt;=$G130)*(AF$4-$E130+1),$I130/2,$L130,TRUE)-_xlfn.NORM.DIST(AND(AF$4&gt;=$E130,AF$4&lt;=$G130)*(AE$4-$E130+1),$I130/2,$L130,TRUE))/(1-2*_xlfn.NORM.DIST(0,$I130/2,$L130,TRUE))*$C130+($J130="Steady Growth")*(AND(AF$4&gt;=$E130,AF$4&lt;=$G130)*((AF$4-$E130+1)/($I130*($I130+1)/2)*$C130))+($J130="custom")*CustomCF!Y130</f>
        <v>0</v>
      </c>
      <c r="AG130" s="19">
        <f>($J130="Bell Curve")*(_xlfn.NORM.DIST(AND(AG$4&gt;=$E130,AG$4&lt;=$G130)*(AG$4-$E130+1),$I130/2,$L130,TRUE)-_xlfn.NORM.DIST(AND(AG$4&gt;=$E130,AG$4&lt;=$G130)*(AF$4-$E130+1),$I130/2,$L130,TRUE))/(1-2*_xlfn.NORM.DIST(0,$I130/2,$L130,TRUE))*$C130+($J130="Steady Growth")*(AND(AG$4&gt;=$E130,AG$4&lt;=$G130)*((AG$4-$E130+1)/($I130*($I130+1)/2)*$C130))+($J130="custom")*CustomCF!Z130</f>
        <v>0</v>
      </c>
      <c r="AH130" s="19">
        <f>($J130="Bell Curve")*(_xlfn.NORM.DIST(AND(AH$4&gt;=$E130,AH$4&lt;=$G130)*(AH$4-$E130+1),$I130/2,$L130,TRUE)-_xlfn.NORM.DIST(AND(AH$4&gt;=$E130,AH$4&lt;=$G130)*(AG$4-$E130+1),$I130/2,$L130,TRUE))/(1-2*_xlfn.NORM.DIST(0,$I130/2,$L130,TRUE))*$C130+($J130="Steady Growth")*(AND(AH$4&gt;=$E130,AH$4&lt;=$G130)*((AH$4-$E130+1)/($I130*($I130+1)/2)*$C130))+($J130="custom")*CustomCF!AA130</f>
        <v>0</v>
      </c>
      <c r="AI130" s="19">
        <f>($J130="Bell Curve")*(_xlfn.NORM.DIST(AND(AI$4&gt;=$E130,AI$4&lt;=$G130)*(AI$4-$E130+1),$I130/2,$L130,TRUE)-_xlfn.NORM.DIST(AND(AI$4&gt;=$E130,AI$4&lt;=$G130)*(AH$4-$E130+1),$I130/2,$L130,TRUE))/(1-2*_xlfn.NORM.DIST(0,$I130/2,$L130,TRUE))*$C130+($J130="Steady Growth")*(AND(AI$4&gt;=$E130,AI$4&lt;=$G130)*((AI$4-$E130+1)/($I130*($I130+1)/2)*$C130))+($J130="custom")*CustomCF!AB130</f>
        <v>0</v>
      </c>
      <c r="AJ130" s="19">
        <f>($J130="Bell Curve")*(_xlfn.NORM.DIST(AND(AJ$4&gt;=$E130,AJ$4&lt;=$G130)*(AJ$4-$E130+1),$I130/2,$L130,TRUE)-_xlfn.NORM.DIST(AND(AJ$4&gt;=$E130,AJ$4&lt;=$G130)*(AI$4-$E130+1),$I130/2,$L130,TRUE))/(1-2*_xlfn.NORM.DIST(0,$I130/2,$L130,TRUE))*$C130+($J130="Steady Growth")*(AND(AJ$4&gt;=$E130,AJ$4&lt;=$G130)*((AJ$4-$E130+1)/($I130*($I130+1)/2)*$C130))+($J130="custom")*CustomCF!AC130</f>
        <v>0</v>
      </c>
      <c r="AK130" s="19">
        <f>($J130="Bell Curve")*(_xlfn.NORM.DIST(AND(AK$4&gt;=$E130,AK$4&lt;=$G130)*(AK$4-$E130+1),$I130/2,$L130,TRUE)-_xlfn.NORM.DIST(AND(AK$4&gt;=$E130,AK$4&lt;=$G130)*(AJ$4-$E130+1),$I130/2,$L130,TRUE))/(1-2*_xlfn.NORM.DIST(0,$I130/2,$L130,TRUE))*$C130+($J130="Steady Growth")*(AND(AK$4&gt;=$E130,AK$4&lt;=$G130)*((AK$4-$E130+1)/($I130*($I130+1)/2)*$C130))+($J130="custom")*CustomCF!AD130</f>
        <v>0</v>
      </c>
      <c r="AL130" s="19">
        <f>($J130="Bell Curve")*(_xlfn.NORM.DIST(AND(AL$4&gt;=$E130,AL$4&lt;=$G130)*(AL$4-$E130+1),$I130/2,$L130,TRUE)-_xlfn.NORM.DIST(AND(AL$4&gt;=$E130,AL$4&lt;=$G130)*(AK$4-$E130+1),$I130/2,$L130,TRUE))/(1-2*_xlfn.NORM.DIST(0,$I130/2,$L130,TRUE))*$C130+($J130="Steady Growth")*(AND(AL$4&gt;=$E130,AL$4&lt;=$G130)*((AL$4-$E130+1)/($I130*($I130+1)/2)*$C130))+($J130="custom")*CustomCF!AE130</f>
        <v>0</v>
      </c>
      <c r="AM130" s="19">
        <f>($J130="Bell Curve")*(_xlfn.NORM.DIST(AND(AM$4&gt;=$E130,AM$4&lt;=$G130)*(AM$4-$E130+1),$I130/2,$L130,TRUE)-_xlfn.NORM.DIST(AND(AM$4&gt;=$E130,AM$4&lt;=$G130)*(AL$4-$E130+1),$I130/2,$L130,TRUE))/(1-2*_xlfn.NORM.DIST(0,$I130/2,$L130,TRUE))*$C130+($J130="Steady Growth")*(AND(AM$4&gt;=$E130,AM$4&lt;=$G130)*((AM$4-$E130+1)/($I130*($I130+1)/2)*$C130))+($J130="custom")*CustomCF!AF130</f>
        <v>0</v>
      </c>
      <c r="AN130" s="19">
        <f>($J130="Bell Curve")*(_xlfn.NORM.DIST(AND(AN$4&gt;=$E130,AN$4&lt;=$G130)*(AN$4-$E130+1),$I130/2,$L130,TRUE)-_xlfn.NORM.DIST(AND(AN$4&gt;=$E130,AN$4&lt;=$G130)*(AM$4-$E130+1),$I130/2,$L130,TRUE))/(1-2*_xlfn.NORM.DIST(0,$I130/2,$L130,TRUE))*$C130+($J130="Steady Growth")*(AND(AN$4&gt;=$E130,AN$4&lt;=$G130)*((AN$4-$E130+1)/($I130*($I130+1)/2)*$C130))+($J130="custom")*CustomCF!AG130</f>
        <v>0</v>
      </c>
      <c r="AO130" s="19">
        <f>($J130="Bell Curve")*(_xlfn.NORM.DIST(AND(AO$4&gt;=$E130,AO$4&lt;=$G130)*(AO$4-$E130+1),$I130/2,$L130,TRUE)-_xlfn.NORM.DIST(AND(AO$4&gt;=$E130,AO$4&lt;=$G130)*(AN$4-$E130+1),$I130/2,$L130,TRUE))/(1-2*_xlfn.NORM.DIST(0,$I130/2,$L130,TRUE))*$C130+($J130="Steady Growth")*(AND(AO$4&gt;=$E130,AO$4&lt;=$G130)*((AO$4-$E130+1)/($I130*($I130+1)/2)*$C130))+($J130="custom")*CustomCF!AH130</f>
        <v>0</v>
      </c>
      <c r="AP130" s="19">
        <f>($J130="Bell Curve")*(_xlfn.NORM.DIST(AND(AP$4&gt;=$E130,AP$4&lt;=$G130)*(AP$4-$E130+1),$I130/2,$L130,TRUE)-_xlfn.NORM.DIST(AND(AP$4&gt;=$E130,AP$4&lt;=$G130)*(AO$4-$E130+1),$I130/2,$L130,TRUE))/(1-2*_xlfn.NORM.DIST(0,$I130/2,$L130,TRUE))*$C130+($J130="Steady Growth")*(AND(AP$4&gt;=$E130,AP$4&lt;=$G130)*((AP$4-$E130+1)/($I130*($I130+1)/2)*$C130))+($J130="custom")*CustomCF!AI130</f>
        <v>0</v>
      </c>
      <c r="AQ130" s="19">
        <f>($J130="Bell Curve")*(_xlfn.NORM.DIST(AND(AQ$4&gt;=$E130,AQ$4&lt;=$G130)*(AQ$4-$E130+1),$I130/2,$L130,TRUE)-_xlfn.NORM.DIST(AND(AQ$4&gt;=$E130,AQ$4&lt;=$G130)*(AP$4-$E130+1),$I130/2,$L130,TRUE))/(1-2*_xlfn.NORM.DIST(0,$I130/2,$L130,TRUE))*$C130+($J130="Steady Growth")*(AND(AQ$4&gt;=$E130,AQ$4&lt;=$G130)*((AQ$4-$E130+1)/($I130*($I130+1)/2)*$C130))+($J130="custom")*CustomCF!AJ130</f>
        <v>0</v>
      </c>
      <c r="AR130" s="19">
        <f>($J130="Bell Curve")*(_xlfn.NORM.DIST(AND(AR$4&gt;=$E130,AR$4&lt;=$G130)*(AR$4-$E130+1),$I130/2,$L130,TRUE)-_xlfn.NORM.DIST(AND(AR$4&gt;=$E130,AR$4&lt;=$G130)*(AQ$4-$E130+1),$I130/2,$L130,TRUE))/(1-2*_xlfn.NORM.DIST(0,$I130/2,$L130,TRUE))*$C130+($J130="Steady Growth")*(AND(AR$4&gt;=$E130,AR$4&lt;=$G130)*((AR$4-$E130+1)/($I130*($I130+1)/2)*$C130))+($J130="custom")*CustomCF!AK130</f>
        <v>0</v>
      </c>
      <c r="AS130" s="19">
        <f>($J130="Bell Curve")*(_xlfn.NORM.DIST(AND(AS$4&gt;=$E130,AS$4&lt;=$G130)*(AS$4-$E130+1),$I130/2,$L130,TRUE)-_xlfn.NORM.DIST(AND(AS$4&gt;=$E130,AS$4&lt;=$G130)*(AR$4-$E130+1),$I130/2,$L130,TRUE))/(1-2*_xlfn.NORM.DIST(0,$I130/2,$L130,TRUE))*$C130+($J130="Steady Growth")*(AND(AS$4&gt;=$E130,AS$4&lt;=$G130)*((AS$4-$E130+1)/($I130*($I130+1)/2)*$C130))+($J130="custom")*CustomCF!AL130</f>
        <v>0</v>
      </c>
      <c r="AT130" s="19">
        <f>($J130="Bell Curve")*(_xlfn.NORM.DIST(AND(AT$4&gt;=$E130,AT$4&lt;=$G130)*(AT$4-$E130+1),$I130/2,$L130,TRUE)-_xlfn.NORM.DIST(AND(AT$4&gt;=$E130,AT$4&lt;=$G130)*(AS$4-$E130+1),$I130/2,$L130,TRUE))/(1-2*_xlfn.NORM.DIST(0,$I130/2,$L130,TRUE))*$C130+($J130="Steady Growth")*(AND(AT$4&gt;=$E130,AT$4&lt;=$G130)*((AT$4-$E130+1)/($I130*($I130+1)/2)*$C130))+($J130="custom")*CustomCF!AM130</f>
        <v>0</v>
      </c>
      <c r="AU130" s="19">
        <f>($J130="Bell Curve")*(_xlfn.NORM.DIST(AND(AU$4&gt;=$E130,AU$4&lt;=$G130)*(AU$4-$E130+1),$I130/2,$L130,TRUE)-_xlfn.NORM.DIST(AND(AU$4&gt;=$E130,AU$4&lt;=$G130)*(AT$4-$E130+1),$I130/2,$L130,TRUE))/(1-2*_xlfn.NORM.DIST(0,$I130/2,$L130,TRUE))*$C130+($J130="Steady Growth")*(AND(AU$4&gt;=$E130,AU$4&lt;=$G130)*((AU$4-$E130+1)/($I130*($I130+1)/2)*$C130))+($J130="custom")*CustomCF!AN130</f>
        <v>0</v>
      </c>
      <c r="AV130" s="19">
        <f>($J130="Bell Curve")*(_xlfn.NORM.DIST(AND(AV$4&gt;=$E130,AV$4&lt;=$G130)*(AV$4-$E130+1),$I130/2,$L130,TRUE)-_xlfn.NORM.DIST(AND(AV$4&gt;=$E130,AV$4&lt;=$G130)*(AU$4-$E130+1),$I130/2,$L130,TRUE))/(1-2*_xlfn.NORM.DIST(0,$I130/2,$L130,TRUE))*$C130+($J130="Steady Growth")*(AND(AV$4&gt;=$E130,AV$4&lt;=$G130)*((AV$4-$E130+1)/($I130*($I130+1)/2)*$C130))+($J130="custom")*CustomCF!AO130</f>
        <v>0</v>
      </c>
      <c r="AW130" s="19">
        <f>($J130="Bell Curve")*(_xlfn.NORM.DIST(AND(AW$4&gt;=$E130,AW$4&lt;=$G130)*(AW$4-$E130+1),$I130/2,$L130,TRUE)-_xlfn.NORM.DIST(AND(AW$4&gt;=$E130,AW$4&lt;=$G130)*(AV$4-$E130+1),$I130/2,$L130,TRUE))/(1-2*_xlfn.NORM.DIST(0,$I130/2,$L130,TRUE))*$C130+($J130="Steady Growth")*(AND(AW$4&gt;=$E130,AW$4&lt;=$G130)*((AW$4-$E130+1)/($I130*($I130+1)/2)*$C130))+($J130="custom")*CustomCF!AP130</f>
        <v>0</v>
      </c>
      <c r="AX130" s="19">
        <f>($J130="Bell Curve")*(_xlfn.NORM.DIST(AND(AX$4&gt;=$E130,AX$4&lt;=$G130)*(AX$4-$E130+1),$I130/2,$L130,TRUE)-_xlfn.NORM.DIST(AND(AX$4&gt;=$E130,AX$4&lt;=$G130)*(AW$4-$E130+1),$I130/2,$L130,TRUE))/(1-2*_xlfn.NORM.DIST(0,$I130/2,$L130,TRUE))*$C130+($J130="Steady Growth")*(AND(AX$4&gt;=$E130,AX$4&lt;=$G130)*((AX$4-$E130+1)/($I130*($I130+1)/2)*$C130))+($J130="custom")*CustomCF!AQ130</f>
        <v>0</v>
      </c>
      <c r="AY130" s="19">
        <f>($J130="Bell Curve")*(_xlfn.NORM.DIST(AND(AY$4&gt;=$E130,AY$4&lt;=$G130)*(AY$4-$E130+1),$I130/2,$L130,TRUE)-_xlfn.NORM.DIST(AND(AY$4&gt;=$E130,AY$4&lt;=$G130)*(AX$4-$E130+1),$I130/2,$L130,TRUE))/(1-2*_xlfn.NORM.DIST(0,$I130/2,$L130,TRUE))*$C130+($J130="Steady Growth")*(AND(AY$4&gt;=$E130,AY$4&lt;=$G130)*((AY$4-$E130+1)/($I130*($I130+1)/2)*$C130))+($J130="custom")*CustomCF!AR130</f>
        <v>0</v>
      </c>
      <c r="AZ130" s="19">
        <f>($J130="Bell Curve")*(_xlfn.NORM.DIST(AND(AZ$4&gt;=$E130,AZ$4&lt;=$G130)*(AZ$4-$E130+1),$I130/2,$L130,TRUE)-_xlfn.NORM.DIST(AND(AZ$4&gt;=$E130,AZ$4&lt;=$G130)*(AY$4-$E130+1),$I130/2,$L130,TRUE))/(1-2*_xlfn.NORM.DIST(0,$I130/2,$L130,TRUE))*$C130+($J130="Steady Growth")*(AND(AZ$4&gt;=$E130,AZ$4&lt;=$G130)*((AZ$4-$E130+1)/($I130*($I130+1)/2)*$C130))+($J130="custom")*CustomCF!AS130</f>
        <v>0</v>
      </c>
      <c r="BA130" s="19">
        <f>($J130="Bell Curve")*(_xlfn.NORM.DIST(AND(BA$4&gt;=$E130,BA$4&lt;=$G130)*(BA$4-$E130+1),$I130/2,$L130,TRUE)-_xlfn.NORM.DIST(AND(BA$4&gt;=$E130,BA$4&lt;=$G130)*(AZ$4-$E130+1),$I130/2,$L130,TRUE))/(1-2*_xlfn.NORM.DIST(0,$I130/2,$L130,TRUE))*$C130+($J130="Steady Growth")*(AND(BA$4&gt;=$E130,BA$4&lt;=$G130)*((BA$4-$E130+1)/($I130*($I130+1)/2)*$C130))+($J130="custom")*CustomCF!AT130</f>
        <v>0</v>
      </c>
      <c r="BB130" s="19">
        <f>($J130="Bell Curve")*(_xlfn.NORM.DIST(AND(BB$4&gt;=$E130,BB$4&lt;=$G130)*(BB$4-$E130+1),$I130/2,$L130,TRUE)-_xlfn.NORM.DIST(AND(BB$4&gt;=$E130,BB$4&lt;=$G130)*(BA$4-$E130+1),$I130/2,$L130,TRUE))/(1-2*_xlfn.NORM.DIST(0,$I130/2,$L130,TRUE))*$C130+($J130="Steady Growth")*(AND(BB$4&gt;=$E130,BB$4&lt;=$G130)*((BB$4-$E130+1)/($I130*($I130+1)/2)*$C130))+($J130="custom")*CustomCF!AU130</f>
        <v>0</v>
      </c>
      <c r="BC130" s="19">
        <f>($J130="Bell Curve")*(_xlfn.NORM.DIST(AND(BC$4&gt;=$E130,BC$4&lt;=$G130)*(BC$4-$E130+1),$I130/2,$L130,TRUE)-_xlfn.NORM.DIST(AND(BC$4&gt;=$E130,BC$4&lt;=$G130)*(BB$4-$E130+1),$I130/2,$L130,TRUE))/(1-2*_xlfn.NORM.DIST(0,$I130/2,$L130,TRUE))*$C130+($J130="Steady Growth")*(AND(BC$4&gt;=$E130,BC$4&lt;=$G130)*((BC$4-$E130+1)/($I130*($I130+1)/2)*$C130))+($J130="custom")*CustomCF!AV130</f>
        <v>0</v>
      </c>
      <c r="BD130" s="19">
        <f>($J130="Bell Curve")*(_xlfn.NORM.DIST(AND(BD$4&gt;=$E130,BD$4&lt;=$G130)*(BD$4-$E130+1),$I130/2,$L130,TRUE)-_xlfn.NORM.DIST(AND(BD$4&gt;=$E130,BD$4&lt;=$G130)*(BC$4-$E130+1),$I130/2,$L130,TRUE))/(1-2*_xlfn.NORM.DIST(0,$I130/2,$L130,TRUE))*$C130+($J130="Steady Growth")*(AND(BD$4&gt;=$E130,BD$4&lt;=$G130)*((BD$4-$E130+1)/($I130*($I130+1)/2)*$C130))+($J130="custom")*CustomCF!AW130</f>
        <v>0</v>
      </c>
      <c r="BE130" s="19">
        <f>($J130="Bell Curve")*(_xlfn.NORM.DIST(AND(BE$4&gt;=$E130,BE$4&lt;=$G130)*(BE$4-$E130+1),$I130/2,$L130,TRUE)-_xlfn.NORM.DIST(AND(BE$4&gt;=$E130,BE$4&lt;=$G130)*(BD$4-$E130+1),$I130/2,$L130,TRUE))/(1-2*_xlfn.NORM.DIST(0,$I130/2,$L130,TRUE))*$C130+($J130="Steady Growth")*(AND(BE$4&gt;=$E130,BE$4&lt;=$G130)*((BE$4-$E130+1)/($I130*($I130+1)/2)*$C130))+($J130="custom")*CustomCF!AX130</f>
        <v>0</v>
      </c>
      <c r="BF130" s="19">
        <f>($J130="Bell Curve")*(_xlfn.NORM.DIST(AND(BF$4&gt;=$E130,BF$4&lt;=$G130)*(BF$4-$E130+1),$I130/2,$L130,TRUE)-_xlfn.NORM.DIST(AND(BF$4&gt;=$E130,BF$4&lt;=$G130)*(BE$4-$E130+1),$I130/2,$L130,TRUE))/(1-2*_xlfn.NORM.DIST(0,$I130/2,$L130,TRUE))*$C130+($J130="Steady Growth")*(AND(BF$4&gt;=$E130,BF$4&lt;=$G130)*((BF$4-$E130+1)/($I130*($I130+1)/2)*$C130))+($J130="custom")*CustomCF!AY130</f>
        <v>0</v>
      </c>
      <c r="BG130" s="19">
        <f>($J130="Bell Curve")*(_xlfn.NORM.DIST(AND(BG$4&gt;=$E130,BG$4&lt;=$G130)*(BG$4-$E130+1),$I130/2,$L130,TRUE)-_xlfn.NORM.DIST(AND(BG$4&gt;=$E130,BG$4&lt;=$G130)*(BF$4-$E130+1),$I130/2,$L130,TRUE))/(1-2*_xlfn.NORM.DIST(0,$I130/2,$L130,TRUE))*$C130+($J130="Steady Growth")*(AND(BG$4&gt;=$E130,BG$4&lt;=$G130)*((BG$4-$E130+1)/($I130*($I130+1)/2)*$C130))+($J130="custom")*CustomCF!AZ130</f>
        <v>0</v>
      </c>
      <c r="BH130" s="19">
        <f>($J130="Bell Curve")*(_xlfn.NORM.DIST(AND(BH$4&gt;=$E130,BH$4&lt;=$G130)*(BH$4-$E130+1),$I130/2,$L130,TRUE)-_xlfn.NORM.DIST(AND(BH$4&gt;=$E130,BH$4&lt;=$G130)*(BG$4-$E130+1),$I130/2,$L130,TRUE))/(1-2*_xlfn.NORM.DIST(0,$I130/2,$L130,TRUE))*$C130+($J130="Steady Growth")*(AND(BH$4&gt;=$E130,BH$4&lt;=$G130)*((BH$4-$E130+1)/($I130*($I130+1)/2)*$C130))+($J130="custom")*CustomCF!BA130</f>
        <v>0</v>
      </c>
      <c r="BI130" s="19">
        <f>($J130="Bell Curve")*(_xlfn.NORM.DIST(AND(BI$4&gt;=$E130,BI$4&lt;=$G130)*(BI$4-$E130+1),$I130/2,$L130,TRUE)-_xlfn.NORM.DIST(AND(BI$4&gt;=$E130,BI$4&lt;=$G130)*(BH$4-$E130+1),$I130/2,$L130,TRUE))/(1-2*_xlfn.NORM.DIST(0,$I130/2,$L130,TRUE))*$C130+($J130="Steady Growth")*(AND(BI$4&gt;=$E130,BI$4&lt;=$G130)*((BI$4-$E130+1)/($I130*($I130+1)/2)*$C130))+($J130="custom")*CustomCF!BB130</f>
        <v>0</v>
      </c>
      <c r="BJ130" s="19">
        <f>($J130="Bell Curve")*(_xlfn.NORM.DIST(AND(BJ$4&gt;=$E130,BJ$4&lt;=$G130)*(BJ$4-$E130+1),$I130/2,$L130,TRUE)-_xlfn.NORM.DIST(AND(BJ$4&gt;=$E130,BJ$4&lt;=$G130)*(BI$4-$E130+1),$I130/2,$L130,TRUE))/(1-2*_xlfn.NORM.DIST(0,$I130/2,$L130,TRUE))*$C130+($J130="Steady Growth")*(AND(BJ$4&gt;=$E130,BJ$4&lt;=$G130)*((BJ$4-$E130+1)/($I130*($I130+1)/2)*$C130))+($J130="custom")*CustomCF!BC130</f>
        <v>0</v>
      </c>
      <c r="BK130" s="19">
        <f>($J130="Bell Curve")*(_xlfn.NORM.DIST(AND(BK$4&gt;=$E130,BK$4&lt;=$G130)*(BK$4-$E130+1),$I130/2,$L130,TRUE)-_xlfn.NORM.DIST(AND(BK$4&gt;=$E130,BK$4&lt;=$G130)*(BJ$4-$E130+1),$I130/2,$L130,TRUE))/(1-2*_xlfn.NORM.DIST(0,$I130/2,$L130,TRUE))*$C130+($J130="Steady Growth")*(AND(BK$4&gt;=$E130,BK$4&lt;=$G130)*((BK$4-$E130+1)/($I130*($I130+1)/2)*$C130))+($J130="custom")*CustomCF!BD130</f>
        <v>0</v>
      </c>
      <c r="BL130" s="19">
        <f>($J130="Bell Curve")*(_xlfn.NORM.DIST(AND(BL$4&gt;=$E130,BL$4&lt;=$G130)*(BL$4-$E130+1),$I130/2,$L130,TRUE)-_xlfn.NORM.DIST(AND(BL$4&gt;=$E130,BL$4&lt;=$G130)*(BK$4-$E130+1),$I130/2,$L130,TRUE))/(1-2*_xlfn.NORM.DIST(0,$I130/2,$L130,TRUE))*$C130+($J130="Steady Growth")*(AND(BL$4&gt;=$E130,BL$4&lt;=$G130)*((BL$4-$E130+1)/($I130*($I130+1)/2)*$C130))+($J130="custom")*CustomCF!BE130</f>
        <v>0</v>
      </c>
      <c r="BM130" s="19">
        <f>($J130="Bell Curve")*(_xlfn.NORM.DIST(AND(BM$4&gt;=$E130,BM$4&lt;=$G130)*(BM$4-$E130+1),$I130/2,$L130,TRUE)-_xlfn.NORM.DIST(AND(BM$4&gt;=$E130,BM$4&lt;=$G130)*(BL$4-$E130+1),$I130/2,$L130,TRUE))/(1-2*_xlfn.NORM.DIST(0,$I130/2,$L130,TRUE))*$C130+($J130="Steady Growth")*(AND(BM$4&gt;=$E130,BM$4&lt;=$G130)*((BM$4-$E130+1)/($I130*($I130+1)/2)*$C130))+($J130="custom")*CustomCF!BF130</f>
        <v>0</v>
      </c>
      <c r="BN130" s="19">
        <f>($J130="Bell Curve")*(_xlfn.NORM.DIST(AND(BN$4&gt;=$E130,BN$4&lt;=$G130)*(BN$4-$E130+1),$I130/2,$L130,TRUE)-_xlfn.NORM.DIST(AND(BN$4&gt;=$E130,BN$4&lt;=$G130)*(BM$4-$E130+1),$I130/2,$L130,TRUE))/(1-2*_xlfn.NORM.DIST(0,$I130/2,$L130,TRUE))*$C130+($J130="Steady Growth")*(AND(BN$4&gt;=$E130,BN$4&lt;=$G130)*((BN$4-$E130+1)/($I130*($I130+1)/2)*$C130))+($J130="custom")*CustomCF!BG130</f>
        <v>0</v>
      </c>
      <c r="BO130" s="19">
        <f>($J130="Bell Curve")*(_xlfn.NORM.DIST(AND(BO$4&gt;=$E130,BO$4&lt;=$G130)*(BO$4-$E130+1),$I130/2,$L130,TRUE)-_xlfn.NORM.DIST(AND(BO$4&gt;=$E130,BO$4&lt;=$G130)*(BN$4-$E130+1),$I130/2,$L130,TRUE))/(1-2*_xlfn.NORM.DIST(0,$I130/2,$L130,TRUE))*$C130+($J130="Steady Growth")*(AND(BO$4&gt;=$E130,BO$4&lt;=$G130)*((BO$4-$E130+1)/($I130*($I130+1)/2)*$C130))+($J130="custom")*CustomCF!BH130</f>
        <v>0</v>
      </c>
      <c r="BP130" s="19">
        <f>($J130="Bell Curve")*(_xlfn.NORM.DIST(AND(BP$4&gt;=$E130,BP$4&lt;=$G130)*(BP$4-$E130+1),$I130/2,$L130,TRUE)-_xlfn.NORM.DIST(AND(BP$4&gt;=$E130,BP$4&lt;=$G130)*(BO$4-$E130+1),$I130/2,$L130,TRUE))/(1-2*_xlfn.NORM.DIST(0,$I130/2,$L130,TRUE))*$C130+($J130="Steady Growth")*(AND(BP$4&gt;=$E130,BP$4&lt;=$G130)*((BP$4-$E130+1)/($I130*($I130+1)/2)*$C130))+($J130="custom")*CustomCF!BI130</f>
        <v>0</v>
      </c>
      <c r="BQ130" s="19">
        <f>($J130="Bell Curve")*(_xlfn.NORM.DIST(AND(BQ$4&gt;=$E130,BQ$4&lt;=$G130)*(BQ$4-$E130+1),$I130/2,$L130,TRUE)-_xlfn.NORM.DIST(AND(BQ$4&gt;=$E130,BQ$4&lt;=$G130)*(BP$4-$E130+1),$I130/2,$L130,TRUE))/(1-2*_xlfn.NORM.DIST(0,$I130/2,$L130,TRUE))*$C130+($J130="Steady Growth")*(AND(BQ$4&gt;=$E130,BQ$4&lt;=$G130)*((BQ$4-$E130+1)/($I130*($I130+1)/2)*$C130))+($J130="custom")*CustomCF!BJ130</f>
        <v>0</v>
      </c>
      <c r="BR130" s="19">
        <f>($J130="Bell Curve")*(_xlfn.NORM.DIST(AND(BR$4&gt;=$E130,BR$4&lt;=$G130)*(BR$4-$E130+1),$I130/2,$L130,TRUE)-_xlfn.NORM.DIST(AND(BR$4&gt;=$E130,BR$4&lt;=$G130)*(BQ$4-$E130+1),$I130/2,$L130,TRUE))/(1-2*_xlfn.NORM.DIST(0,$I130/2,$L130,TRUE))*$C130+($J130="Steady Growth")*(AND(BR$4&gt;=$E130,BR$4&lt;=$G130)*((BR$4-$E130+1)/($I130*($I130+1)/2)*$C130))+($J130="custom")*CustomCF!BK130</f>
        <v>0</v>
      </c>
      <c r="BS130" s="19">
        <f>($J130="Bell Curve")*(_xlfn.NORM.DIST(AND(BS$4&gt;=$E130,BS$4&lt;=$G130)*(BS$4-$E130+1),$I130/2,$L130,TRUE)-_xlfn.NORM.DIST(AND(BS$4&gt;=$E130,BS$4&lt;=$G130)*(BR$4-$E130+1),$I130/2,$L130,TRUE))/(1-2*_xlfn.NORM.DIST(0,$I130/2,$L130,TRUE))*$C130+($J130="Steady Growth")*(AND(BS$4&gt;=$E130,BS$4&lt;=$G130)*((BS$4-$E130+1)/($I130*($I130+1)/2)*$C130))+($J130="custom")*CustomCF!BL130</f>
        <v>0</v>
      </c>
      <c r="BT130" s="19">
        <f>($J130="Bell Curve")*(_xlfn.NORM.DIST(AND(BT$4&gt;=$E130,BT$4&lt;=$G130)*(BT$4-$E130+1),$I130/2,$L130,TRUE)-_xlfn.NORM.DIST(AND(BT$4&gt;=$E130,BT$4&lt;=$G130)*(BS$4-$E130+1),$I130/2,$L130,TRUE))/(1-2*_xlfn.NORM.DIST(0,$I130/2,$L130,TRUE))*$C130+($J130="Steady Growth")*(AND(BT$4&gt;=$E130,BT$4&lt;=$G130)*((BT$4-$E130+1)/($I130*($I130+1)/2)*$C130))+($J130="custom")*CustomCF!BM130</f>
        <v>0</v>
      </c>
      <c r="BU130" s="19">
        <f>($J130="Bell Curve")*(_xlfn.NORM.DIST(AND(BU$4&gt;=$E130,BU$4&lt;=$G130)*(BU$4-$E130+1),$I130/2,$L130,TRUE)-_xlfn.NORM.DIST(AND(BU$4&gt;=$E130,BU$4&lt;=$G130)*(BT$4-$E130+1),$I130/2,$L130,TRUE))/(1-2*_xlfn.NORM.DIST(0,$I130/2,$L130,TRUE))*$C130+($J130="Steady Growth")*(AND(BU$4&gt;=$E130,BU$4&lt;=$G130)*((BU$4-$E130+1)/($I130*($I130+1)/2)*$C130))+($J130="custom")*CustomCF!BN130</f>
        <v>0</v>
      </c>
      <c r="BV130" s="19">
        <f>($J130="Bell Curve")*(_xlfn.NORM.DIST(AND(BV$4&gt;=$E130,BV$4&lt;=$G130)*(BV$4-$E130+1),$I130/2,$L130,TRUE)-_xlfn.NORM.DIST(AND(BV$4&gt;=$E130,BV$4&lt;=$G130)*(BU$4-$E130+1),$I130/2,$L130,TRUE))/(1-2*_xlfn.NORM.DIST(0,$I130/2,$L130,TRUE))*$C130+($J130="Steady Growth")*(AND(BV$4&gt;=$E130,BV$4&lt;=$G130)*((BV$4-$E130+1)/($I130*($I130+1)/2)*$C130))+($J130="custom")*CustomCF!BO130</f>
        <v>0</v>
      </c>
      <c r="BW130" s="19">
        <f>($J130="Bell Curve")*(_xlfn.NORM.DIST(AND(BW$4&gt;=$E130,BW$4&lt;=$G130)*(BW$4-$E130+1),$I130/2,$L130,TRUE)-_xlfn.NORM.DIST(AND(BW$4&gt;=$E130,BW$4&lt;=$G130)*(BV$4-$E130+1),$I130/2,$L130,TRUE))/(1-2*_xlfn.NORM.DIST(0,$I130/2,$L130,TRUE))*$C130+($J130="Steady Growth")*(AND(BW$4&gt;=$E130,BW$4&lt;=$G130)*((BW$4-$E130+1)/($I130*($I130+1)/2)*$C130))+($J130="custom")*CustomCF!BP130</f>
        <v>0</v>
      </c>
      <c r="BX130" s="19">
        <f>($J130="Bell Curve")*(_xlfn.NORM.DIST(AND(BX$4&gt;=$E130,BX$4&lt;=$G130)*(BX$4-$E130+1),$I130/2,$L130,TRUE)-_xlfn.NORM.DIST(AND(BX$4&gt;=$E130,BX$4&lt;=$G130)*(BW$4-$E130+1),$I130/2,$L130,TRUE))/(1-2*_xlfn.NORM.DIST(0,$I130/2,$L130,TRUE))*$C130+($J130="Steady Growth")*(AND(BX$4&gt;=$E130,BX$4&lt;=$G130)*((BX$4-$E130+1)/($I130*($I130+1)/2)*$C130))+($J130="custom")*CustomCF!BQ130</f>
        <v>0</v>
      </c>
      <c r="BY130" s="19">
        <f>($J130="Bell Curve")*(_xlfn.NORM.DIST(AND(BY$4&gt;=$E130,BY$4&lt;=$G130)*(BY$4-$E130+1),$I130/2,$L130,TRUE)-_xlfn.NORM.DIST(AND(BY$4&gt;=$E130,BY$4&lt;=$G130)*(BX$4-$E130+1),$I130/2,$L130,TRUE))/(1-2*_xlfn.NORM.DIST(0,$I130/2,$L130,TRUE))*$C130+($J130="Steady Growth")*(AND(BY$4&gt;=$E130,BY$4&lt;=$G130)*((BY$4-$E130+1)/($I130*($I130+1)/2)*$C130))+($J130="custom")*CustomCF!BR130</f>
        <v>0</v>
      </c>
      <c r="BZ130" s="19">
        <f>($J130="Bell Curve")*(_xlfn.NORM.DIST(AND(BZ$4&gt;=$E130,BZ$4&lt;=$G130)*(BZ$4-$E130+1),$I130/2,$L130,TRUE)-_xlfn.NORM.DIST(AND(BZ$4&gt;=$E130,BZ$4&lt;=$G130)*(BY$4-$E130+1),$I130/2,$L130,TRUE))/(1-2*_xlfn.NORM.DIST(0,$I130/2,$L130,TRUE))*$C130+($J130="Steady Growth")*(AND(BZ$4&gt;=$E130,BZ$4&lt;=$G130)*((BZ$4-$E130+1)/($I130*($I130+1)/2)*$C130))+($J130="custom")*CustomCF!BS130</f>
        <v>0</v>
      </c>
      <c r="CA130" s="19">
        <f>($J130="Bell Curve")*(_xlfn.NORM.DIST(AND(CA$4&gt;=$E130,CA$4&lt;=$G130)*(CA$4-$E130+1),$I130/2,$L130,TRUE)-_xlfn.NORM.DIST(AND(CA$4&gt;=$E130,CA$4&lt;=$G130)*(BZ$4-$E130+1),$I130/2,$L130,TRUE))/(1-2*_xlfn.NORM.DIST(0,$I130/2,$L130,TRUE))*$C130+($J130="Steady Growth")*(AND(CA$4&gt;=$E130,CA$4&lt;=$G130)*((CA$4-$E130+1)/($I130*($I130+1)/2)*$C130))+($J130="custom")*CustomCF!BT130</f>
        <v>0</v>
      </c>
      <c r="CB130" s="19">
        <f>($J130="Bell Curve")*(_xlfn.NORM.DIST(AND(CB$4&gt;=$E130,CB$4&lt;=$G130)*(CB$4-$E130+1),$I130/2,$L130,TRUE)-_xlfn.NORM.DIST(AND(CB$4&gt;=$E130,CB$4&lt;=$G130)*(CA$4-$E130+1),$I130/2,$L130,TRUE))/(1-2*_xlfn.NORM.DIST(0,$I130/2,$L130,TRUE))*$C130+($J130="Steady Growth")*(AND(CB$4&gt;=$E130,CB$4&lt;=$G130)*((CB$4-$E130+1)/($I130*($I130+1)/2)*$C130))+($J130="custom")*CustomCF!BU130</f>
        <v>0</v>
      </c>
      <c r="CC130" s="19">
        <f>($J130="Bell Curve")*(_xlfn.NORM.DIST(AND(CC$4&gt;=$E130,CC$4&lt;=$G130)*(CC$4-$E130+1),$I130/2,$L130,TRUE)-_xlfn.NORM.DIST(AND(CC$4&gt;=$E130,CC$4&lt;=$G130)*(CB$4-$E130+1),$I130/2,$L130,TRUE))/(1-2*_xlfn.NORM.DIST(0,$I130/2,$L130,TRUE))*$C130+($J130="Steady Growth")*(AND(CC$4&gt;=$E130,CC$4&lt;=$G130)*((CC$4-$E130+1)/($I130*($I130+1)/2)*$C130))+($J130="custom")*CustomCF!BV130</f>
        <v>0</v>
      </c>
      <c r="CD130" s="19">
        <f>($J130="Bell Curve")*(_xlfn.NORM.DIST(AND(CD$4&gt;=$E130,CD$4&lt;=$G130)*(CD$4-$E130+1),$I130/2,$L130,TRUE)-_xlfn.NORM.DIST(AND(CD$4&gt;=$E130,CD$4&lt;=$G130)*(CC$4-$E130+1),$I130/2,$L130,TRUE))/(1-2*_xlfn.NORM.DIST(0,$I130/2,$L130,TRUE))*$C130+($J130="Steady Growth")*(AND(CD$4&gt;=$E130,CD$4&lt;=$G130)*((CD$4-$E130+1)/($I130*($I130+1)/2)*$C130))+($J130="custom")*CustomCF!BW130</f>
        <v>0</v>
      </c>
      <c r="CE130" s="19">
        <f>($J130="Bell Curve")*(_xlfn.NORM.DIST(AND(CE$4&gt;=$E130,CE$4&lt;=$G130)*(CE$4-$E130+1),$I130/2,$L130,TRUE)-_xlfn.NORM.DIST(AND(CE$4&gt;=$E130,CE$4&lt;=$G130)*(CD$4-$E130+1),$I130/2,$L130,TRUE))/(1-2*_xlfn.NORM.DIST(0,$I130/2,$L130,TRUE))*$C130+($J130="Steady Growth")*(AND(CE$4&gt;=$E130,CE$4&lt;=$G130)*((CE$4-$E130+1)/($I130*($I130+1)/2)*$C130))+($J130="custom")*CustomCF!BX130</f>
        <v>0</v>
      </c>
      <c r="CF130" s="19">
        <f>($J130="Bell Curve")*(_xlfn.NORM.DIST(AND(CF$4&gt;=$E130,CF$4&lt;=$G130)*(CF$4-$E130+1),$I130/2,$L130,TRUE)-_xlfn.NORM.DIST(AND(CF$4&gt;=$E130,CF$4&lt;=$G130)*(CE$4-$E130+1),$I130/2,$L130,TRUE))/(1-2*_xlfn.NORM.DIST(0,$I130/2,$L130,TRUE))*$C130+($J130="Steady Growth")*(AND(CF$4&gt;=$E130,CF$4&lt;=$G130)*((CF$4-$E130+1)/($I130*($I130+1)/2)*$C130))+($J130="custom")*CustomCF!BY130</f>
        <v>0</v>
      </c>
      <c r="CG130" s="19">
        <f>($J130="Bell Curve")*(_xlfn.NORM.DIST(AND(CG$4&gt;=$E130,CG$4&lt;=$G130)*(CG$4-$E130+1),$I130/2,$L130,TRUE)-_xlfn.NORM.DIST(AND(CG$4&gt;=$E130,CG$4&lt;=$G130)*(CF$4-$E130+1),$I130/2,$L130,TRUE))/(1-2*_xlfn.NORM.DIST(0,$I130/2,$L130,TRUE))*$C130+($J130="Steady Growth")*(AND(CG$4&gt;=$E130,CG$4&lt;=$G130)*((CG$4-$E130+1)/($I130*($I130+1)/2)*$C130))+($J130="custom")*CustomCF!BZ130</f>
        <v>0</v>
      </c>
      <c r="CH130" s="19">
        <f>($J130="Bell Curve")*(_xlfn.NORM.DIST(AND(CH$4&gt;=$E130,CH$4&lt;=$G130)*(CH$4-$E130+1),$I130/2,$L130,TRUE)-_xlfn.NORM.DIST(AND(CH$4&gt;=$E130,CH$4&lt;=$G130)*(CG$4-$E130+1),$I130/2,$L130,TRUE))/(1-2*_xlfn.NORM.DIST(0,$I130/2,$L130,TRUE))*$C130+($J130="Steady Growth")*(AND(CH$4&gt;=$E130,CH$4&lt;=$G130)*((CH$4-$E130+1)/($I130*($I130+1)/2)*$C130))+($J130="custom")*CustomCF!CA130</f>
        <v>0</v>
      </c>
      <c r="CI130" s="19">
        <f>($J130="Bell Curve")*(_xlfn.NORM.DIST(AND(CI$4&gt;=$E130,CI$4&lt;=$G130)*(CI$4-$E130+1),$I130/2,$L130,TRUE)-_xlfn.NORM.DIST(AND(CI$4&gt;=$E130,CI$4&lt;=$G130)*(CH$4-$E130+1),$I130/2,$L130,TRUE))/(1-2*_xlfn.NORM.DIST(0,$I130/2,$L130,TRUE))*$C130+($J130="Steady Growth")*(AND(CI$4&gt;=$E130,CI$4&lt;=$G130)*((CI$4-$E130+1)/($I130*($I130+1)/2)*$C130))+($J130="custom")*CustomCF!CB130</f>
        <v>0</v>
      </c>
      <c r="CJ130" s="19">
        <f>($J130="Bell Curve")*(_xlfn.NORM.DIST(AND(CJ$4&gt;=$E130,CJ$4&lt;=$G130)*(CJ$4-$E130+1),$I130/2,$L130,TRUE)-_xlfn.NORM.DIST(AND(CJ$4&gt;=$E130,CJ$4&lt;=$G130)*(CI$4-$E130+1),$I130/2,$L130,TRUE))/(1-2*_xlfn.NORM.DIST(0,$I130/2,$L130,TRUE))*$C130+($J130="Steady Growth")*(AND(CJ$4&gt;=$E130,CJ$4&lt;=$G130)*((CJ$4-$E130+1)/($I130*($I130+1)/2)*$C130))+($J130="custom")*CustomCF!CC130</f>
        <v>0</v>
      </c>
      <c r="CK130" s="19">
        <f>($J130="Bell Curve")*(_xlfn.NORM.DIST(AND(CK$4&gt;=$E130,CK$4&lt;=$G130)*(CK$4-$E130+1),$I130/2,$L130,TRUE)-_xlfn.NORM.DIST(AND(CK$4&gt;=$E130,CK$4&lt;=$G130)*(CJ$4-$E130+1),$I130/2,$L130,TRUE))/(1-2*_xlfn.NORM.DIST(0,$I130/2,$L130,TRUE))*$C130+($J130="Steady Growth")*(AND(CK$4&gt;=$E130,CK$4&lt;=$G130)*((CK$4-$E130+1)/($I130*($I130+1)/2)*$C130))+($J130="custom")*CustomCF!CD130</f>
        <v>0</v>
      </c>
      <c r="CL130" s="19">
        <f>($J130="Bell Curve")*(_xlfn.NORM.DIST(AND(CL$4&gt;=$E130,CL$4&lt;=$G130)*(CL$4-$E130+1),$I130/2,$L130,TRUE)-_xlfn.NORM.DIST(AND(CL$4&gt;=$E130,CL$4&lt;=$G130)*(CK$4-$E130+1),$I130/2,$L130,TRUE))/(1-2*_xlfn.NORM.DIST(0,$I130/2,$L130,TRUE))*$C130+($J130="Steady Growth")*(AND(CL$4&gt;=$E130,CL$4&lt;=$G130)*((CL$4-$E130+1)/($I130*($I130+1)/2)*$C130))+($J130="custom")*CustomCF!CE130</f>
        <v>0</v>
      </c>
      <c r="CM130" s="19">
        <f>($J130="Bell Curve")*(_xlfn.NORM.DIST(AND(CM$4&gt;=$E130,CM$4&lt;=$G130)*(CM$4-$E130+1),$I130/2,$L130,TRUE)-_xlfn.NORM.DIST(AND(CM$4&gt;=$E130,CM$4&lt;=$G130)*(CL$4-$E130+1),$I130/2,$L130,TRUE))/(1-2*_xlfn.NORM.DIST(0,$I130/2,$L130,TRUE))*$C130+($J130="Steady Growth")*(AND(CM$4&gt;=$E130,CM$4&lt;=$G130)*((CM$4-$E130+1)/($I130*($I130+1)/2)*$C130))+($J130="custom")*CustomCF!CF130</f>
        <v>0</v>
      </c>
      <c r="CN130" s="19">
        <f>($J130="Bell Curve")*(_xlfn.NORM.DIST(AND(CN$4&gt;=$E130,CN$4&lt;=$G130)*(CN$4-$E130+1),$I130/2,$L130,TRUE)-_xlfn.NORM.DIST(AND(CN$4&gt;=$E130,CN$4&lt;=$G130)*(CM$4-$E130+1),$I130/2,$L130,TRUE))/(1-2*_xlfn.NORM.DIST(0,$I130/2,$L130,TRUE))*$C130+($J130="Steady Growth")*(AND(CN$4&gt;=$E130,CN$4&lt;=$G130)*((CN$4-$E130+1)/($I130*($I130+1)/2)*$C130))+($J130="custom")*CustomCF!CG130</f>
        <v>0</v>
      </c>
      <c r="CO130" s="19">
        <f>($J130="Bell Curve")*(_xlfn.NORM.DIST(AND(CO$4&gt;=$E130,CO$4&lt;=$G130)*(CO$4-$E130+1),$I130/2,$L130,TRUE)-_xlfn.NORM.DIST(AND(CO$4&gt;=$E130,CO$4&lt;=$G130)*(CN$4-$E130+1),$I130/2,$L130,TRUE))/(1-2*_xlfn.NORM.DIST(0,$I130/2,$L130,TRUE))*$C130+($J130="Steady Growth")*(AND(CO$4&gt;=$E130,CO$4&lt;=$G130)*((CO$4-$E130+1)/($I130*($I130+1)/2)*$C130))+($J130="custom")*CustomCF!CH130</f>
        <v>0</v>
      </c>
      <c r="CP130" s="19">
        <f>($J130="Bell Curve")*(_xlfn.NORM.DIST(AND(CP$4&gt;=$E130,CP$4&lt;=$G130)*(CP$4-$E130+1),$I130/2,$L130,TRUE)-_xlfn.NORM.DIST(AND(CP$4&gt;=$E130,CP$4&lt;=$G130)*(CO$4-$E130+1),$I130/2,$L130,TRUE))/(1-2*_xlfn.NORM.DIST(0,$I130/2,$L130,TRUE))*$C130+($J130="Steady Growth")*(AND(CP$4&gt;=$E130,CP$4&lt;=$G130)*((CP$4-$E130+1)/($I130*($I130+1)/2)*$C130))+($J130="custom")*CustomCF!CI130</f>
        <v>0</v>
      </c>
      <c r="CQ130" s="19">
        <f>($J130="Bell Curve")*(_xlfn.NORM.DIST(AND(CQ$4&gt;=$E130,CQ$4&lt;=$G130)*(CQ$4-$E130+1),$I130/2,$L130,TRUE)-_xlfn.NORM.DIST(AND(CQ$4&gt;=$E130,CQ$4&lt;=$G130)*(CP$4-$E130+1),$I130/2,$L130,TRUE))/(1-2*_xlfn.NORM.DIST(0,$I130/2,$L130,TRUE))*$C130+($J130="Steady Growth")*(AND(CQ$4&gt;=$E130,CQ$4&lt;=$G130)*((CQ$4-$E130+1)/($I130*($I130+1)/2)*$C130))+($J130="custom")*CustomCF!CJ130</f>
        <v>0</v>
      </c>
      <c r="CR130" s="19">
        <f>($J130="Bell Curve")*(_xlfn.NORM.DIST(AND(CR$4&gt;=$E130,CR$4&lt;=$G130)*(CR$4-$E130+1),$I130/2,$L130,TRUE)-_xlfn.NORM.DIST(AND(CR$4&gt;=$E130,CR$4&lt;=$G130)*(CQ$4-$E130+1),$I130/2,$L130,TRUE))/(1-2*_xlfn.NORM.DIST(0,$I130/2,$L130,TRUE))*$C130+($J130="Steady Growth")*(AND(CR$4&gt;=$E130,CR$4&lt;=$G130)*((CR$4-$E130+1)/($I130*($I130+1)/2)*$C130))+($J130="custom")*CustomCF!CK130</f>
        <v>0</v>
      </c>
      <c r="CS130" s="19">
        <f>($J130="Bell Curve")*(_xlfn.NORM.DIST(AND(CS$4&gt;=$E130,CS$4&lt;=$G130)*(CS$4-$E130+1),$I130/2,$L130,TRUE)-_xlfn.NORM.DIST(AND(CS$4&gt;=$E130,CS$4&lt;=$G130)*(CR$4-$E130+1),$I130/2,$L130,TRUE))/(1-2*_xlfn.NORM.DIST(0,$I130/2,$L130,TRUE))*$C130+($J130="Steady Growth")*(AND(CS$4&gt;=$E130,CS$4&lt;=$G130)*((CS$4-$E130+1)/($I130*($I130+1)/2)*$C130))+($J130="custom")*CustomCF!CL130</f>
        <v>0</v>
      </c>
      <c r="CT130" s="19">
        <f>($J130="Bell Curve")*(_xlfn.NORM.DIST(AND(CT$4&gt;=$E130,CT$4&lt;=$G130)*(CT$4-$E130+1),$I130/2,$L130,TRUE)-_xlfn.NORM.DIST(AND(CT$4&gt;=$E130,CT$4&lt;=$G130)*(CS$4-$E130+1),$I130/2,$L130,TRUE))/(1-2*_xlfn.NORM.DIST(0,$I130/2,$L130,TRUE))*$C130+($J130="Steady Growth")*(AND(CT$4&gt;=$E130,CT$4&lt;=$G130)*((CT$4-$E130+1)/($I130*($I130+1)/2)*$C130))+($J130="custom")*CustomCF!CM130</f>
        <v>0</v>
      </c>
      <c r="CU130" s="19">
        <f>($J130="Bell Curve")*(_xlfn.NORM.DIST(AND(CU$4&gt;=$E130,CU$4&lt;=$G130)*(CU$4-$E130+1),$I130/2,$L130,TRUE)-_xlfn.NORM.DIST(AND(CU$4&gt;=$E130,CU$4&lt;=$G130)*(CT$4-$E130+1),$I130/2,$L130,TRUE))/(1-2*_xlfn.NORM.DIST(0,$I130/2,$L130,TRUE))*$C130+($J130="Steady Growth")*(AND(CU$4&gt;=$E130,CU$4&lt;=$G130)*((CU$4-$E130+1)/($I130*($I130+1)/2)*$C130))+($J130="custom")*CustomCF!CN130</f>
        <v>0</v>
      </c>
      <c r="CV130" s="19">
        <f>($J130="Bell Curve")*(_xlfn.NORM.DIST(AND(CV$4&gt;=$E130,CV$4&lt;=$G130)*(CV$4-$E130+1),$I130/2,$L130,TRUE)-_xlfn.NORM.DIST(AND(CV$4&gt;=$E130,CV$4&lt;=$G130)*(CU$4-$E130+1),$I130/2,$L130,TRUE))/(1-2*_xlfn.NORM.DIST(0,$I130/2,$L130,TRUE))*$C130+($J130="Steady Growth")*(AND(CV$4&gt;=$E130,CV$4&lt;=$G130)*((CV$4-$E130+1)/($I130*($I130+1)/2)*$C130))+($J130="custom")*CustomCF!CO130</f>
        <v>0</v>
      </c>
      <c r="CW130" s="19">
        <f>($J130="Bell Curve")*(_xlfn.NORM.DIST(AND(CW$4&gt;=$E130,CW$4&lt;=$G130)*(CW$4-$E130+1),$I130/2,$L130,TRUE)-_xlfn.NORM.DIST(AND(CW$4&gt;=$E130,CW$4&lt;=$G130)*(CV$4-$E130+1),$I130/2,$L130,TRUE))/(1-2*_xlfn.NORM.DIST(0,$I130/2,$L130,TRUE))*$C130+($J130="Steady Growth")*(AND(CW$4&gt;=$E130,CW$4&lt;=$G130)*((CW$4-$E130+1)/($I130*($I130+1)/2)*$C130))+($J130="custom")*CustomCF!CP130</f>
        <v>0</v>
      </c>
      <c r="CX130" s="19">
        <f>($J130="Bell Curve")*(_xlfn.NORM.DIST(AND(CX$4&gt;=$E130,CX$4&lt;=$G130)*(CX$4-$E130+1),$I130/2,$L130,TRUE)-_xlfn.NORM.DIST(AND(CX$4&gt;=$E130,CX$4&lt;=$G130)*(CW$4-$E130+1),$I130/2,$L130,TRUE))/(1-2*_xlfn.NORM.DIST(0,$I130/2,$L130,TRUE))*$C130+($J130="Steady Growth")*(AND(CX$4&gt;=$E130,CX$4&lt;=$G130)*((CX$4-$E130+1)/($I130*($I130+1)/2)*$C130))+($J130="custom")*CustomCF!CQ130</f>
        <v>0</v>
      </c>
      <c r="CY130" s="19">
        <f>($J130="Bell Curve")*(_xlfn.NORM.DIST(AND(CY$4&gt;=$E130,CY$4&lt;=$G130)*(CY$4-$E130+1),$I130/2,$L130,TRUE)-_xlfn.NORM.DIST(AND(CY$4&gt;=$E130,CY$4&lt;=$G130)*(CX$4-$E130+1),$I130/2,$L130,TRUE))/(1-2*_xlfn.NORM.DIST(0,$I130/2,$L130,TRUE))*$C130+($J130="Steady Growth")*(AND(CY$4&gt;=$E130,CY$4&lt;=$G130)*((CY$4-$E130+1)/($I130*($I130+1)/2)*$C130))+($J130="custom")*CustomCF!CR130</f>
        <v>0</v>
      </c>
      <c r="CZ130" s="19">
        <f>($J130="Bell Curve")*(_xlfn.NORM.DIST(AND(CZ$4&gt;=$E130,CZ$4&lt;=$G130)*(CZ$4-$E130+1),$I130/2,$L130,TRUE)-_xlfn.NORM.DIST(AND(CZ$4&gt;=$E130,CZ$4&lt;=$G130)*(CY$4-$E130+1),$I130/2,$L130,TRUE))/(1-2*_xlfn.NORM.DIST(0,$I130/2,$L130,TRUE))*$C130+($J130="Steady Growth")*(AND(CZ$4&gt;=$E130,CZ$4&lt;=$G130)*((CZ$4-$E130+1)/($I130*($I130+1)/2)*$C130))+($J130="custom")*CustomCF!CS130</f>
        <v>0</v>
      </c>
      <c r="DA130" s="19">
        <f>($J130="Bell Curve")*(_xlfn.NORM.DIST(AND(DA$4&gt;=$E130,DA$4&lt;=$G130)*(DA$4-$E130+1),$I130/2,$L130,TRUE)-_xlfn.NORM.DIST(AND(DA$4&gt;=$E130,DA$4&lt;=$G130)*(CZ$4-$E130+1),$I130/2,$L130,TRUE))/(1-2*_xlfn.NORM.DIST(0,$I130/2,$L130,TRUE))*$C130+($J130="Steady Growth")*(AND(DA$4&gt;=$E130,DA$4&lt;=$G130)*((DA$4-$E130+1)/($I130*($I130+1)/2)*$C130))+($J130="custom")*CustomCF!CT130</f>
        <v>0</v>
      </c>
      <c r="DB130" s="19">
        <f>($J130="Bell Curve")*(_xlfn.NORM.DIST(AND(DB$4&gt;=$E130,DB$4&lt;=$G130)*(DB$4-$E130+1),$I130/2,$L130,TRUE)-_xlfn.NORM.DIST(AND(DB$4&gt;=$E130,DB$4&lt;=$G130)*(DA$4-$E130+1),$I130/2,$L130,TRUE))/(1-2*_xlfn.NORM.DIST(0,$I130/2,$L130,TRUE))*$C130+($J130="Steady Growth")*(AND(DB$4&gt;=$E130,DB$4&lt;=$G130)*((DB$4-$E130+1)/($I130*($I130+1)/2)*$C130))+($J130="custom")*CustomCF!CU130</f>
        <v>0</v>
      </c>
      <c r="DC130" s="19">
        <f>($J130="Bell Curve")*(_xlfn.NORM.DIST(AND(DC$4&gt;=$E130,DC$4&lt;=$G130)*(DC$4-$E130+1),$I130/2,$L130,TRUE)-_xlfn.NORM.DIST(AND(DC$4&gt;=$E130,DC$4&lt;=$G130)*(DB$4-$E130+1),$I130/2,$L130,TRUE))/(1-2*_xlfn.NORM.DIST(0,$I130/2,$L130,TRUE))*$C130+($J130="Steady Growth")*(AND(DC$4&gt;=$E130,DC$4&lt;=$G130)*((DC$4-$E130+1)/($I130*($I130+1)/2)*$C130))+($J130="custom")*CustomCF!CV130</f>
        <v>0</v>
      </c>
      <c r="DD130" s="19">
        <f>($J130="Bell Curve")*(_xlfn.NORM.DIST(AND(DD$4&gt;=$E130,DD$4&lt;=$G130)*(DD$4-$E130+1),$I130/2,$L130,TRUE)-_xlfn.NORM.DIST(AND(DD$4&gt;=$E130,DD$4&lt;=$G130)*(DC$4-$E130+1),$I130/2,$L130,TRUE))/(1-2*_xlfn.NORM.DIST(0,$I130/2,$L130,TRUE))*$C130+($J130="Steady Growth")*(AND(DD$4&gt;=$E130,DD$4&lt;=$G130)*((DD$4-$E130+1)/($I130*($I130+1)/2)*$C130))+($J130="custom")*CustomCF!CW130</f>
        <v>0</v>
      </c>
      <c r="DE130" s="19">
        <f>($J130="Bell Curve")*(_xlfn.NORM.DIST(AND(DE$4&gt;=$E130,DE$4&lt;=$G130)*(DE$4-$E130+1),$I130/2,$L130,TRUE)-_xlfn.NORM.DIST(AND(DE$4&gt;=$E130,DE$4&lt;=$G130)*(DD$4-$E130+1),$I130/2,$L130,TRUE))/(1-2*_xlfn.NORM.DIST(0,$I130/2,$L130,TRUE))*$C130+($J130="Steady Growth")*(AND(DE$4&gt;=$E130,DE$4&lt;=$G130)*((DE$4-$E130+1)/($I130*($I130+1)/2)*$C130))+($J130="custom")*CustomCF!CX130</f>
        <v>0</v>
      </c>
      <c r="DF130" s="19">
        <f>($J130="Bell Curve")*(_xlfn.NORM.DIST(AND(DF$4&gt;=$E130,DF$4&lt;=$G130)*(DF$4-$E130+1),$I130/2,$L130,TRUE)-_xlfn.NORM.DIST(AND(DF$4&gt;=$E130,DF$4&lt;=$G130)*(DE$4-$E130+1),$I130/2,$L130,TRUE))/(1-2*_xlfn.NORM.DIST(0,$I130/2,$L130,TRUE))*$C130+($J130="Steady Growth")*(AND(DF$4&gt;=$E130,DF$4&lt;=$G130)*((DF$4-$E130+1)/($I130*($I130+1)/2)*$C130))+($J130="custom")*CustomCF!CY130</f>
        <v>0</v>
      </c>
      <c r="DG130" s="19">
        <f>($J130="Bell Curve")*(_xlfn.NORM.DIST(AND(DG$4&gt;=$E130,DG$4&lt;=$G130)*(DG$4-$E130+1),$I130/2,$L130,TRUE)-_xlfn.NORM.DIST(AND(DG$4&gt;=$E130,DG$4&lt;=$G130)*(DF$4-$E130+1),$I130/2,$L130,TRUE))/(1-2*_xlfn.NORM.DIST(0,$I130/2,$L130,TRUE))*$C130+($J130="Steady Growth")*(AND(DG$4&gt;=$E130,DG$4&lt;=$G130)*((DG$4-$E130+1)/($I130*($I130+1)/2)*$C130))+($J130="custom")*CustomCF!CZ130</f>
        <v>0</v>
      </c>
      <c r="DH130" s="19">
        <f>($J130="Bell Curve")*(_xlfn.NORM.DIST(AND(DH$4&gt;=$E130,DH$4&lt;=$G130)*(DH$4-$E130+1),$I130/2,$L130,TRUE)-_xlfn.NORM.DIST(AND(DH$4&gt;=$E130,DH$4&lt;=$G130)*(DG$4-$E130+1),$I130/2,$L130,TRUE))/(1-2*_xlfn.NORM.DIST(0,$I130/2,$L130,TRUE))*$C130+($J130="Steady Growth")*(AND(DH$4&gt;=$E130,DH$4&lt;=$G130)*((DH$4-$E130+1)/($I130*($I130+1)/2)*$C130))+($J130="custom")*CustomCF!DA130</f>
        <v>0</v>
      </c>
      <c r="DI130" s="19">
        <f>($J130="Bell Curve")*(_xlfn.NORM.DIST(AND(DI$4&gt;=$E130,DI$4&lt;=$G130)*(DI$4-$E130+1),$I130/2,$L130,TRUE)-_xlfn.NORM.DIST(AND(DI$4&gt;=$E130,DI$4&lt;=$G130)*(DH$4-$E130+1),$I130/2,$L130,TRUE))/(1-2*_xlfn.NORM.DIST(0,$I130/2,$L130,TRUE))*$C130+($J130="Steady Growth")*(AND(DI$4&gt;=$E130,DI$4&lt;=$G130)*((DI$4-$E130+1)/($I130*($I130+1)/2)*$C130))+($J130="custom")*CustomCF!DB130</f>
        <v>0</v>
      </c>
      <c r="DJ130" s="19">
        <f>($J130="Bell Curve")*(_xlfn.NORM.DIST(AND(DJ$4&gt;=$E130,DJ$4&lt;=$G130)*(DJ$4-$E130+1),$I130/2,$L130,TRUE)-_xlfn.NORM.DIST(AND(DJ$4&gt;=$E130,DJ$4&lt;=$G130)*(DI$4-$E130+1),$I130/2,$L130,TRUE))/(1-2*_xlfn.NORM.DIST(0,$I130/2,$L130,TRUE))*$C130+($J130="Steady Growth")*(AND(DJ$4&gt;=$E130,DJ$4&lt;=$G130)*((DJ$4-$E130+1)/($I130*($I130+1)/2)*$C130))+($J130="custom")*CustomCF!DC130</f>
        <v>0</v>
      </c>
      <c r="DK130" s="19">
        <f>($J130="Bell Curve")*(_xlfn.NORM.DIST(AND(DK$4&gt;=$E130,DK$4&lt;=$G130)*(DK$4-$E130+1),$I130/2,$L130,TRUE)-_xlfn.NORM.DIST(AND(DK$4&gt;=$E130,DK$4&lt;=$G130)*(DJ$4-$E130+1),$I130/2,$L130,TRUE))/(1-2*_xlfn.NORM.DIST(0,$I130/2,$L130,TRUE))*$C130+($J130="Steady Growth")*(AND(DK$4&gt;=$E130,DK$4&lt;=$G130)*((DK$4-$E130+1)/($I130*($I130+1)/2)*$C130))+($J130="custom")*CustomCF!DD130</f>
        <v>0</v>
      </c>
      <c r="DL130" s="19">
        <f>($J130="Bell Curve")*(_xlfn.NORM.DIST(AND(DL$4&gt;=$E130,DL$4&lt;=$G130)*(DL$4-$E130+1),$I130/2,$L130,TRUE)-_xlfn.NORM.DIST(AND(DL$4&gt;=$E130,DL$4&lt;=$G130)*(DK$4-$E130+1),$I130/2,$L130,TRUE))/(1-2*_xlfn.NORM.DIST(0,$I130/2,$L130,TRUE))*$C130+($J130="Steady Growth")*(AND(DL$4&gt;=$E130,DL$4&lt;=$G130)*((DL$4-$E130+1)/($I130*($I130+1)/2)*$C130))+($J130="custom")*CustomCF!DE130</f>
        <v>0</v>
      </c>
      <c r="DM130" s="19">
        <f>($J130="Bell Curve")*(_xlfn.NORM.DIST(AND(DM$4&gt;=$E130,DM$4&lt;=$G130)*(DM$4-$E130+1),$I130/2,$L130,TRUE)-_xlfn.NORM.DIST(AND(DM$4&gt;=$E130,DM$4&lt;=$G130)*(DL$4-$E130+1),$I130/2,$L130,TRUE))/(1-2*_xlfn.NORM.DIST(0,$I130/2,$L130,TRUE))*$C130+($J130="Steady Growth")*(AND(DM$4&gt;=$E130,DM$4&lt;=$G130)*((DM$4-$E130+1)/($I130*($I130+1)/2)*$C130))+($J130="custom")*CustomCF!DF130</f>
        <v>0</v>
      </c>
      <c r="DN130" s="19">
        <f>($J130="Bell Curve")*(_xlfn.NORM.DIST(AND(DN$4&gt;=$E130,DN$4&lt;=$G130)*(DN$4-$E130+1),$I130/2,$L130,TRUE)-_xlfn.NORM.DIST(AND(DN$4&gt;=$E130,DN$4&lt;=$G130)*(DM$4-$E130+1),$I130/2,$L130,TRUE))/(1-2*_xlfn.NORM.DIST(0,$I130/2,$L130,TRUE))*$C130+($J130="Steady Growth")*(AND(DN$4&gt;=$E130,DN$4&lt;=$G130)*((DN$4-$E130+1)/($I130*($I130+1)/2)*$C130))+($J130="custom")*CustomCF!DG130</f>
        <v>0</v>
      </c>
      <c r="DO130" s="19">
        <f>($J130="Bell Curve")*(_xlfn.NORM.DIST(AND(DO$4&gt;=$E130,DO$4&lt;=$G130)*(DO$4-$E130+1),$I130/2,$L130,TRUE)-_xlfn.NORM.DIST(AND(DO$4&gt;=$E130,DO$4&lt;=$G130)*(DN$4-$E130+1),$I130/2,$L130,TRUE))/(1-2*_xlfn.NORM.DIST(0,$I130/2,$L130,TRUE))*$C130+($J130="Steady Growth")*(AND(DO$4&gt;=$E130,DO$4&lt;=$G130)*((DO$4-$E130+1)/($I130*($I130+1)/2)*$C130))+($J130="custom")*CustomCF!DH130</f>
        <v>0</v>
      </c>
      <c r="DP130" s="19">
        <f>($J130="Bell Curve")*(_xlfn.NORM.DIST(AND(DP$4&gt;=$E130,DP$4&lt;=$G130)*(DP$4-$E130+1),$I130/2,$L130,TRUE)-_xlfn.NORM.DIST(AND(DP$4&gt;=$E130,DP$4&lt;=$G130)*(DO$4-$E130+1),$I130/2,$L130,TRUE))/(1-2*_xlfn.NORM.DIST(0,$I130/2,$L130,TRUE))*$C130+($J130="Steady Growth")*(AND(DP$4&gt;=$E130,DP$4&lt;=$G130)*((DP$4-$E130+1)/($I130*($I130+1)/2)*$C130))+($J130="custom")*CustomCF!DI130</f>
        <v>0</v>
      </c>
      <c r="DQ130" s="19">
        <f>($J130="Bell Curve")*(_xlfn.NORM.DIST(AND(DQ$4&gt;=$E130,DQ$4&lt;=$G130)*(DQ$4-$E130+1),$I130/2,$L130,TRUE)-_xlfn.NORM.DIST(AND(DQ$4&gt;=$E130,DQ$4&lt;=$G130)*(DP$4-$E130+1),$I130/2,$L130,TRUE))/(1-2*_xlfn.NORM.DIST(0,$I130/2,$L130,TRUE))*$C130+($J130="Steady Growth")*(AND(DQ$4&gt;=$E130,DQ$4&lt;=$G130)*((DQ$4-$E130+1)/($I130*($I130+1)/2)*$C130))+($J130="custom")*CustomCF!DJ130</f>
        <v>0</v>
      </c>
      <c r="DR130" s="19">
        <f>($J130="Bell Curve")*(_xlfn.NORM.DIST(AND(DR$4&gt;=$E130,DR$4&lt;=$G130)*(DR$4-$E130+1),$I130/2,$L130,TRUE)-_xlfn.NORM.DIST(AND(DR$4&gt;=$E130,DR$4&lt;=$G130)*(DQ$4-$E130+1),$I130/2,$L130,TRUE))/(1-2*_xlfn.NORM.DIST(0,$I130/2,$L130,TRUE))*$C130+($J130="Steady Growth")*(AND(DR$4&gt;=$E130,DR$4&lt;=$G130)*((DR$4-$E130+1)/($I130*($I130+1)/2)*$C130))+($J130="custom")*CustomCF!DK130</f>
        <v>0</v>
      </c>
      <c r="DS130" s="19">
        <f>($J130="Bell Curve")*(_xlfn.NORM.DIST(AND(DS$4&gt;=$E130,DS$4&lt;=$G130)*(DS$4-$E130+1),$I130/2,$L130,TRUE)-_xlfn.NORM.DIST(AND(DS$4&gt;=$E130,DS$4&lt;=$G130)*(DR$4-$E130+1),$I130/2,$L130,TRUE))/(1-2*_xlfn.NORM.DIST(0,$I130/2,$L130,TRUE))*$C130+($J130="Steady Growth")*(AND(DS$4&gt;=$E130,DS$4&lt;=$G130)*((DS$4-$E130+1)/($I130*($I130+1)/2)*$C130))+($J130="custom")*CustomCF!DL130</f>
        <v>0</v>
      </c>
      <c r="DT130" s="19">
        <f>($J130="Bell Curve")*(_xlfn.NORM.DIST(AND(DT$4&gt;=$E130,DT$4&lt;=$G130)*(DT$4-$E130+1),$I130/2,$L130,TRUE)-_xlfn.NORM.DIST(AND(DT$4&gt;=$E130,DT$4&lt;=$G130)*(DS$4-$E130+1),$I130/2,$L130,TRUE))/(1-2*_xlfn.NORM.DIST(0,$I130/2,$L130,TRUE))*$C130+($J130="Steady Growth")*(AND(DT$4&gt;=$E130,DT$4&lt;=$G130)*((DT$4-$E130+1)/($I130*($I130+1)/2)*$C130))+($J130="custom")*CustomCF!DM130</f>
        <v>0</v>
      </c>
      <c r="DU130" s="19">
        <f>($J130="Bell Curve")*(_xlfn.NORM.DIST(AND(DU$4&gt;=$E130,DU$4&lt;=$G130)*(DU$4-$E130+1),$I130/2,$L130,TRUE)-_xlfn.NORM.DIST(AND(DU$4&gt;=$E130,DU$4&lt;=$G130)*(DT$4-$E130+1),$I130/2,$L130,TRUE))/(1-2*_xlfn.NORM.DIST(0,$I130/2,$L130,TRUE))*$C130+($J130="Steady Growth")*(AND(DU$4&gt;=$E130,DU$4&lt;=$G130)*((DU$4-$E130+1)/($I130*($I130+1)/2)*$C130))+($J130="custom")*CustomCF!DN130</f>
        <v>0</v>
      </c>
      <c r="DV130" s="19">
        <f>($J130="Bell Curve")*(_xlfn.NORM.DIST(AND(DV$4&gt;=$E130,DV$4&lt;=$G130)*(DV$4-$E130+1),$I130/2,$L130,TRUE)-_xlfn.NORM.DIST(AND(DV$4&gt;=$E130,DV$4&lt;=$G130)*(DU$4-$E130+1),$I130/2,$L130,TRUE))/(1-2*_xlfn.NORM.DIST(0,$I130/2,$L130,TRUE))*$C130+($J130="Steady Growth")*(AND(DV$4&gt;=$E130,DV$4&lt;=$G130)*((DV$4-$E130+1)/($I130*($I130+1)/2)*$C130))+($J130="custom")*CustomCF!DO130</f>
        <v>0</v>
      </c>
      <c r="DW130" s="19">
        <f>($J130="Bell Curve")*(_xlfn.NORM.DIST(AND(DW$4&gt;=$E130,DW$4&lt;=$G130)*(DW$4-$E130+1),$I130/2,$L130,TRUE)-_xlfn.NORM.DIST(AND(DW$4&gt;=$E130,DW$4&lt;=$G130)*(DV$4-$E130+1),$I130/2,$L130,TRUE))/(1-2*_xlfn.NORM.DIST(0,$I130/2,$L130,TRUE))*$C130+($J130="Steady Growth")*(AND(DW$4&gt;=$E130,DW$4&lt;=$G130)*((DW$4-$E130+1)/($I130*($I130+1)/2)*$C130))+($J130="custom")*CustomCF!DP130</f>
        <v>0</v>
      </c>
      <c r="DX130" s="19">
        <f>($J130="Bell Curve")*(_xlfn.NORM.DIST(AND(DX$4&gt;=$E130,DX$4&lt;=$G130)*(DX$4-$E130+1),$I130/2,$L130,TRUE)-_xlfn.NORM.DIST(AND(DX$4&gt;=$E130,DX$4&lt;=$G130)*(DW$4-$E130+1),$I130/2,$L130,TRUE))/(1-2*_xlfn.NORM.DIST(0,$I130/2,$L130,TRUE))*$C130+($J130="Steady Growth")*(AND(DX$4&gt;=$E130,DX$4&lt;=$G130)*((DX$4-$E130+1)/($I130*($I130+1)/2)*$C130))+($J130="custom")*CustomCF!DQ130</f>
        <v>0</v>
      </c>
      <c r="DY130" s="19">
        <f>($J130="Bell Curve")*(_xlfn.NORM.DIST(AND(DY$4&gt;=$E130,DY$4&lt;=$G130)*(DY$4-$E130+1),$I130/2,$L130,TRUE)-_xlfn.NORM.DIST(AND(DY$4&gt;=$E130,DY$4&lt;=$G130)*(DX$4-$E130+1),$I130/2,$L130,TRUE))/(1-2*_xlfn.NORM.DIST(0,$I130/2,$L130,TRUE))*$C130+($J130="Steady Growth")*(AND(DY$4&gt;=$E130,DY$4&lt;=$G130)*((DY$4-$E130+1)/($I130*($I130+1)/2)*$C130))+($J130="custom")*CustomCF!DR130</f>
        <v>0</v>
      </c>
      <c r="DZ130" s="19">
        <f>($J130="Bell Curve")*(_xlfn.NORM.DIST(AND(DZ$4&gt;=$E130,DZ$4&lt;=$G130)*(DZ$4-$E130+1),$I130/2,$L130,TRUE)-_xlfn.NORM.DIST(AND(DZ$4&gt;=$E130,DZ$4&lt;=$G130)*(DY$4-$E130+1),$I130/2,$L130,TRUE))/(1-2*_xlfn.NORM.DIST(0,$I130/2,$L130,TRUE))*$C130+($J130="Steady Growth")*(AND(DZ$4&gt;=$E130,DZ$4&lt;=$G130)*((DZ$4-$E130+1)/($I130*($I130+1)/2)*$C130))+($J130="custom")*CustomCF!DS130</f>
        <v>0</v>
      </c>
      <c r="EA130" s="19">
        <f>($J130="Bell Curve")*(_xlfn.NORM.DIST(AND(EA$4&gt;=$E130,EA$4&lt;=$G130)*(EA$4-$E130+1),$I130/2,$L130,TRUE)-_xlfn.NORM.DIST(AND(EA$4&gt;=$E130,EA$4&lt;=$G130)*(DZ$4-$E130+1),$I130/2,$L130,TRUE))/(1-2*_xlfn.NORM.DIST(0,$I130/2,$L130,TRUE))*$C130+($J130="Steady Growth")*(AND(EA$4&gt;=$E130,EA$4&lt;=$G130)*((EA$4-$E130+1)/($I130*($I130+1)/2)*$C130))+($J130="custom")*CustomCF!DT130</f>
        <v>0</v>
      </c>
      <c r="EB130" s="19">
        <f>($J130="Bell Curve")*(_xlfn.NORM.DIST(AND(EB$4&gt;=$E130,EB$4&lt;=$G130)*(EB$4-$E130+1),$I130/2,$L130,TRUE)-_xlfn.NORM.DIST(AND(EB$4&gt;=$E130,EB$4&lt;=$G130)*(EA$4-$E130+1),$I130/2,$L130,TRUE))/(1-2*_xlfn.NORM.DIST(0,$I130/2,$L130,TRUE))*$C130+($J130="Steady Growth")*(AND(EB$4&gt;=$E130,EB$4&lt;=$G130)*((EB$4-$E130+1)/($I130*($I130+1)/2)*$C130))+($J130="custom")*CustomCF!DU130</f>
        <v>0</v>
      </c>
      <c r="EC130" s="19">
        <f>($J130="Bell Curve")*(_xlfn.NORM.DIST(AND(EC$4&gt;=$E130,EC$4&lt;=$G130)*(EC$4-$E130+1),$I130/2,$L130,TRUE)-_xlfn.NORM.DIST(AND(EC$4&gt;=$E130,EC$4&lt;=$G130)*(EB$4-$E130+1),$I130/2,$L130,TRUE))/(1-2*_xlfn.NORM.DIST(0,$I130/2,$L130,TRUE))*$C130+($J130="Steady Growth")*(AND(EC$4&gt;=$E130,EC$4&lt;=$G130)*((EC$4-$E130+1)/($I130*($I130+1)/2)*$C130))+($J130="custom")*CustomCF!DV130</f>
        <v>0</v>
      </c>
      <c r="ED130" s="19">
        <f>($J130="Bell Curve")*(_xlfn.NORM.DIST(AND(ED$4&gt;=$E130,ED$4&lt;=$G130)*(ED$4-$E130+1),$I130/2,$L130,TRUE)-_xlfn.NORM.DIST(AND(ED$4&gt;=$E130,ED$4&lt;=$G130)*(EC$4-$E130+1),$I130/2,$L130,TRUE))/(1-2*_xlfn.NORM.DIST(0,$I130/2,$L130,TRUE))*$C130+($J130="Steady Growth")*(AND(ED$4&gt;=$E130,ED$4&lt;=$G130)*((ED$4-$E130+1)/($I130*($I130+1)/2)*$C130))+($J130="custom")*CustomCF!DW130</f>
        <v>0</v>
      </c>
      <c r="EE130" s="19">
        <f>($J130="Bell Curve")*(_xlfn.NORM.DIST(AND(EE$4&gt;=$E130,EE$4&lt;=$G130)*(EE$4-$E130+1),$I130/2,$L130,TRUE)-_xlfn.NORM.DIST(AND(EE$4&gt;=$E130,EE$4&lt;=$G130)*(ED$4-$E130+1),$I130/2,$L130,TRUE))/(1-2*_xlfn.NORM.DIST(0,$I130/2,$L130,TRUE))*$C130+($J130="Steady Growth")*(AND(EE$4&gt;=$E130,EE$4&lt;=$G130)*((EE$4-$E130+1)/($I130*($I130+1)/2)*$C130))+($J130="custom")*CustomCF!DX130</f>
        <v>0</v>
      </c>
      <c r="EF130" s="121">
        <f>($J130="Bell Curve")*(_xlfn.NORM.DIST(AND(EF$4&gt;=$E130,EF$4&lt;=$G130)*(EF$4-$E130+1),$I130/2,$L130,TRUE)-_xlfn.NORM.DIST(AND(EF$4&gt;=$E130,EF$4&lt;=$G130)*(EE$4-$E130+1),$I130/2,$L130,TRUE))/(1-2*_xlfn.NORM.DIST(0,$I130/2,$L130,TRUE))*$C130+($J130="Steady Growth")*(AND(EF$4&gt;=$E130,EF$4&lt;=$G130)*((EF$4-$E130+1)/($I130*($I130+1)/2)*$C130))+($J130="custom")*CustomCF!DY130</f>
        <v>0</v>
      </c>
    </row>
    <row r="131" spans="2:136" hidden="1" outlineLevel="1" x14ac:dyDescent="0.2">
      <c r="B131" s="103">
        <f>Budget!AA23</f>
        <v>0</v>
      </c>
      <c r="C131" s="19">
        <f>Budget!AB23</f>
        <v>0</v>
      </c>
      <c r="D131" s="19" t="str">
        <f t="shared" si="45"/>
        <v/>
      </c>
      <c r="E131" s="92">
        <v>29</v>
      </c>
      <c r="F131" s="18">
        <f>IF(J131="Custom",CustomCF!E131,INDEX($P$6:$DY$6,MATCH(E131,CF!$P$4:$DY$4,0)))</f>
        <v>46904</v>
      </c>
      <c r="G131" s="301">
        <v>47</v>
      </c>
      <c r="H131" s="18">
        <f>IF(J131="Custom",CustomCF!F131,INDEX($P$6:$EF$6,MATCH(G131,$P$4:$EF$4,0)))</f>
        <v>47452</v>
      </c>
      <c r="I131" s="9">
        <f t="shared" si="40"/>
        <v>19</v>
      </c>
      <c r="J131" s="92" t="s">
        <v>30</v>
      </c>
      <c r="K131" s="92" t="s">
        <v>31</v>
      </c>
      <c r="L131" s="9">
        <f t="shared" si="46"/>
        <v>10000000</v>
      </c>
      <c r="M131" s="106">
        <f t="shared" si="47"/>
        <v>0</v>
      </c>
      <c r="N131" s="112" t="str">
        <f t="shared" si="48"/>
        <v>OK</v>
      </c>
      <c r="O131" s="112"/>
      <c r="P131" s="19">
        <f>($J131="Bell Curve")*(_xlfn.NORM.DIST(AND(P$4&gt;=$E131,P$4&lt;=$G131)*(P$4-$E131+1),$I131/2,$L131,TRUE)-_xlfn.NORM.DIST(AND(P$4&gt;=$E131,P$4&lt;=$G131)*(N$4-$E131+1),$I131/2,$L131,TRUE))/(1-2*_xlfn.NORM.DIST(0,$I131/2,$L131,TRUE))*$C131+($J131="Steady Growth")*(AND(P$4&gt;=$E131,P$4&lt;=$G131)*((P$4-$E131+1)/($I131*($I131+1)/2)*$C131))+($J131="custom")*CustomCF!I131</f>
        <v>0</v>
      </c>
      <c r="Q131" s="19">
        <f>($J131="Bell Curve")*(_xlfn.NORM.DIST(AND(Q$4&gt;=$E131,Q$4&lt;=$G131)*(Q$4-$E131+1),$I131/2,$L131,TRUE)-_xlfn.NORM.DIST(AND(Q$4&gt;=$E131,Q$4&lt;=$G131)*(P$4-$E131+1),$I131/2,$L131,TRUE))/(1-2*_xlfn.NORM.DIST(0,$I131/2,$L131,TRUE))*$C131+($J131="Steady Growth")*(AND(Q$4&gt;=$E131,Q$4&lt;=$G131)*((Q$4-$E131+1)/($I131*($I131+1)/2)*$C131))+($J131="custom")*CustomCF!J131</f>
        <v>0</v>
      </c>
      <c r="R131" s="19">
        <f>($J131="Bell Curve")*(_xlfn.NORM.DIST(AND(R$4&gt;=$E131,R$4&lt;=$G131)*(R$4-$E131+1),$I131/2,$L131,TRUE)-_xlfn.NORM.DIST(AND(R$4&gt;=$E131,R$4&lt;=$G131)*(Q$4-$E131+1),$I131/2,$L131,TRUE))/(1-2*_xlfn.NORM.DIST(0,$I131/2,$L131,TRUE))*$C131+($J131="Steady Growth")*(AND(R$4&gt;=$E131,R$4&lt;=$G131)*((R$4-$E131+1)/($I131*($I131+1)/2)*$C131))+($J131="custom")*CustomCF!K131</f>
        <v>0</v>
      </c>
      <c r="S131" s="19">
        <f>($J131="Bell Curve")*(_xlfn.NORM.DIST(AND(S$4&gt;=$E131,S$4&lt;=$G131)*(S$4-$E131+1),$I131/2,$L131,TRUE)-_xlfn.NORM.DIST(AND(S$4&gt;=$E131,S$4&lt;=$G131)*(R$4-$E131+1),$I131/2,$L131,TRUE))/(1-2*_xlfn.NORM.DIST(0,$I131/2,$L131,TRUE))*$C131+($J131="Steady Growth")*(AND(S$4&gt;=$E131,S$4&lt;=$G131)*((S$4-$E131+1)/($I131*($I131+1)/2)*$C131))+($J131="custom")*CustomCF!L131</f>
        <v>0</v>
      </c>
      <c r="T131" s="19">
        <f>($J131="Bell Curve")*(_xlfn.NORM.DIST(AND(T$4&gt;=$E131,T$4&lt;=$G131)*(T$4-$E131+1),$I131/2,$L131,TRUE)-_xlfn.NORM.DIST(AND(T$4&gt;=$E131,T$4&lt;=$G131)*(S$4-$E131+1),$I131/2,$L131,TRUE))/(1-2*_xlfn.NORM.DIST(0,$I131/2,$L131,TRUE))*$C131+($J131="Steady Growth")*(AND(T$4&gt;=$E131,T$4&lt;=$G131)*((T$4-$E131+1)/($I131*($I131+1)/2)*$C131))+($J131="custom")*CustomCF!M131</f>
        <v>0</v>
      </c>
      <c r="U131" s="19">
        <f>($J131="Bell Curve")*(_xlfn.NORM.DIST(AND(U$4&gt;=$E131,U$4&lt;=$G131)*(U$4-$E131+1),$I131/2,$L131,TRUE)-_xlfn.NORM.DIST(AND(U$4&gt;=$E131,U$4&lt;=$G131)*(T$4-$E131+1),$I131/2,$L131,TRUE))/(1-2*_xlfn.NORM.DIST(0,$I131/2,$L131,TRUE))*$C131+($J131="Steady Growth")*(AND(U$4&gt;=$E131,U$4&lt;=$G131)*((U$4-$E131+1)/($I131*($I131+1)/2)*$C131))+($J131="custom")*CustomCF!N131</f>
        <v>0</v>
      </c>
      <c r="V131" s="19">
        <f>($J131="Bell Curve")*(_xlfn.NORM.DIST(AND(V$4&gt;=$E131,V$4&lt;=$G131)*(V$4-$E131+1),$I131/2,$L131,TRUE)-_xlfn.NORM.DIST(AND(V$4&gt;=$E131,V$4&lt;=$G131)*(U$4-$E131+1),$I131/2,$L131,TRUE))/(1-2*_xlfn.NORM.DIST(0,$I131/2,$L131,TRUE))*$C131+($J131="Steady Growth")*(AND(V$4&gt;=$E131,V$4&lt;=$G131)*((V$4-$E131+1)/($I131*($I131+1)/2)*$C131))+($J131="custom")*CustomCF!O131</f>
        <v>0</v>
      </c>
      <c r="W131" s="19">
        <f>($J131="Bell Curve")*(_xlfn.NORM.DIST(AND(W$4&gt;=$E131,W$4&lt;=$G131)*(W$4-$E131+1),$I131/2,$L131,TRUE)-_xlfn.NORM.DIST(AND(W$4&gt;=$E131,W$4&lt;=$G131)*(V$4-$E131+1),$I131/2,$L131,TRUE))/(1-2*_xlfn.NORM.DIST(0,$I131/2,$L131,TRUE))*$C131+($J131="Steady Growth")*(AND(W$4&gt;=$E131,W$4&lt;=$G131)*((W$4-$E131+1)/($I131*($I131+1)/2)*$C131))+($J131="custom")*CustomCF!P131</f>
        <v>0</v>
      </c>
      <c r="X131" s="19">
        <f>($J131="Bell Curve")*(_xlfn.NORM.DIST(AND(X$4&gt;=$E131,X$4&lt;=$G131)*(X$4-$E131+1),$I131/2,$L131,TRUE)-_xlfn.NORM.DIST(AND(X$4&gt;=$E131,X$4&lt;=$G131)*(W$4-$E131+1),$I131/2,$L131,TRUE))/(1-2*_xlfn.NORM.DIST(0,$I131/2,$L131,TRUE))*$C131+($J131="Steady Growth")*(AND(X$4&gt;=$E131,X$4&lt;=$G131)*((X$4-$E131+1)/($I131*($I131+1)/2)*$C131))+($J131="custom")*CustomCF!Q131</f>
        <v>0</v>
      </c>
      <c r="Y131" s="19">
        <f>($J131="Bell Curve")*(_xlfn.NORM.DIST(AND(Y$4&gt;=$E131,Y$4&lt;=$G131)*(Y$4-$E131+1),$I131/2,$L131,TRUE)-_xlfn.NORM.DIST(AND(Y$4&gt;=$E131,Y$4&lt;=$G131)*(X$4-$E131+1),$I131/2,$L131,TRUE))/(1-2*_xlfn.NORM.DIST(0,$I131/2,$L131,TRUE))*$C131+($J131="Steady Growth")*(AND(Y$4&gt;=$E131,Y$4&lt;=$G131)*((Y$4-$E131+1)/($I131*($I131+1)/2)*$C131))+($J131="custom")*CustomCF!R131</f>
        <v>0</v>
      </c>
      <c r="Z131" s="19">
        <f>($J131="Bell Curve")*(_xlfn.NORM.DIST(AND(Z$4&gt;=$E131,Z$4&lt;=$G131)*(Z$4-$E131+1),$I131/2,$L131,TRUE)-_xlfn.NORM.DIST(AND(Z$4&gt;=$E131,Z$4&lt;=$G131)*(Y$4-$E131+1),$I131/2,$L131,TRUE))/(1-2*_xlfn.NORM.DIST(0,$I131/2,$L131,TRUE))*$C131+($J131="Steady Growth")*(AND(Z$4&gt;=$E131,Z$4&lt;=$G131)*((Z$4-$E131+1)/($I131*($I131+1)/2)*$C131))+($J131="custom")*CustomCF!S131</f>
        <v>0</v>
      </c>
      <c r="AA131" s="19">
        <f>($J131="Bell Curve")*(_xlfn.NORM.DIST(AND(AA$4&gt;=$E131,AA$4&lt;=$G131)*(AA$4-$E131+1),$I131/2,$L131,TRUE)-_xlfn.NORM.DIST(AND(AA$4&gt;=$E131,AA$4&lt;=$G131)*(Z$4-$E131+1),$I131/2,$L131,TRUE))/(1-2*_xlfn.NORM.DIST(0,$I131/2,$L131,TRUE))*$C131+($J131="Steady Growth")*(AND(AA$4&gt;=$E131,AA$4&lt;=$G131)*((AA$4-$E131+1)/($I131*($I131+1)/2)*$C131))+($J131="custom")*CustomCF!T131</f>
        <v>0</v>
      </c>
      <c r="AB131" s="19">
        <f>($J131="Bell Curve")*(_xlfn.NORM.DIST(AND(AB$4&gt;=$E131,AB$4&lt;=$G131)*(AB$4-$E131+1),$I131/2,$L131,TRUE)-_xlfn.NORM.DIST(AND(AB$4&gt;=$E131,AB$4&lt;=$G131)*(AA$4-$E131+1),$I131/2,$L131,TRUE))/(1-2*_xlfn.NORM.DIST(0,$I131/2,$L131,TRUE))*$C131+($J131="Steady Growth")*(AND(AB$4&gt;=$E131,AB$4&lt;=$G131)*((AB$4-$E131+1)/($I131*($I131+1)/2)*$C131))+($J131="custom")*CustomCF!U131</f>
        <v>0</v>
      </c>
      <c r="AC131" s="19">
        <f>($J131="Bell Curve")*(_xlfn.NORM.DIST(AND(AC$4&gt;=$E131,AC$4&lt;=$G131)*(AC$4-$E131+1),$I131/2,$L131,TRUE)-_xlfn.NORM.DIST(AND(AC$4&gt;=$E131,AC$4&lt;=$G131)*(AB$4-$E131+1),$I131/2,$L131,TRUE))/(1-2*_xlfn.NORM.DIST(0,$I131/2,$L131,TRUE))*$C131+($J131="Steady Growth")*(AND(AC$4&gt;=$E131,AC$4&lt;=$G131)*((AC$4-$E131+1)/($I131*($I131+1)/2)*$C131))+($J131="custom")*CustomCF!V131</f>
        <v>0</v>
      </c>
      <c r="AD131" s="19">
        <f>($J131="Bell Curve")*(_xlfn.NORM.DIST(AND(AD$4&gt;=$E131,AD$4&lt;=$G131)*(AD$4-$E131+1),$I131/2,$L131,TRUE)-_xlfn.NORM.DIST(AND(AD$4&gt;=$E131,AD$4&lt;=$G131)*(AC$4-$E131+1),$I131/2,$L131,TRUE))/(1-2*_xlfn.NORM.DIST(0,$I131/2,$L131,TRUE))*$C131+($J131="Steady Growth")*(AND(AD$4&gt;=$E131,AD$4&lt;=$G131)*((AD$4-$E131+1)/($I131*($I131+1)/2)*$C131))+($J131="custom")*CustomCF!W131</f>
        <v>0</v>
      </c>
      <c r="AE131" s="19">
        <f>($J131="Bell Curve")*(_xlfn.NORM.DIST(AND(AE$4&gt;=$E131,AE$4&lt;=$G131)*(AE$4-$E131+1),$I131/2,$L131,TRUE)-_xlfn.NORM.DIST(AND(AE$4&gt;=$E131,AE$4&lt;=$G131)*(AD$4-$E131+1),$I131/2,$L131,TRUE))/(1-2*_xlfn.NORM.DIST(0,$I131/2,$L131,TRUE))*$C131+($J131="Steady Growth")*(AND(AE$4&gt;=$E131,AE$4&lt;=$G131)*((AE$4-$E131+1)/($I131*($I131+1)/2)*$C131))+($J131="custom")*CustomCF!X131</f>
        <v>0</v>
      </c>
      <c r="AF131" s="19">
        <f>($J131="Bell Curve")*(_xlfn.NORM.DIST(AND(AF$4&gt;=$E131,AF$4&lt;=$G131)*(AF$4-$E131+1),$I131/2,$L131,TRUE)-_xlfn.NORM.DIST(AND(AF$4&gt;=$E131,AF$4&lt;=$G131)*(AE$4-$E131+1),$I131/2,$L131,TRUE))/(1-2*_xlfn.NORM.DIST(0,$I131/2,$L131,TRUE))*$C131+($J131="Steady Growth")*(AND(AF$4&gt;=$E131,AF$4&lt;=$G131)*((AF$4-$E131+1)/($I131*($I131+1)/2)*$C131))+($J131="custom")*CustomCF!Y131</f>
        <v>0</v>
      </c>
      <c r="AG131" s="19">
        <f>($J131="Bell Curve")*(_xlfn.NORM.DIST(AND(AG$4&gt;=$E131,AG$4&lt;=$G131)*(AG$4-$E131+1),$I131/2,$L131,TRUE)-_xlfn.NORM.DIST(AND(AG$4&gt;=$E131,AG$4&lt;=$G131)*(AF$4-$E131+1),$I131/2,$L131,TRUE))/(1-2*_xlfn.NORM.DIST(0,$I131/2,$L131,TRUE))*$C131+($J131="Steady Growth")*(AND(AG$4&gt;=$E131,AG$4&lt;=$G131)*((AG$4-$E131+1)/($I131*($I131+1)/2)*$C131))+($J131="custom")*CustomCF!Z131</f>
        <v>0</v>
      </c>
      <c r="AH131" s="19">
        <f>($J131="Bell Curve")*(_xlfn.NORM.DIST(AND(AH$4&gt;=$E131,AH$4&lt;=$G131)*(AH$4-$E131+1),$I131/2,$L131,TRUE)-_xlfn.NORM.DIST(AND(AH$4&gt;=$E131,AH$4&lt;=$G131)*(AG$4-$E131+1),$I131/2,$L131,TRUE))/(1-2*_xlfn.NORM.DIST(0,$I131/2,$L131,TRUE))*$C131+($J131="Steady Growth")*(AND(AH$4&gt;=$E131,AH$4&lt;=$G131)*((AH$4-$E131+1)/($I131*($I131+1)/2)*$C131))+($J131="custom")*CustomCF!AA131</f>
        <v>0</v>
      </c>
      <c r="AI131" s="19">
        <f>($J131="Bell Curve")*(_xlfn.NORM.DIST(AND(AI$4&gt;=$E131,AI$4&lt;=$G131)*(AI$4-$E131+1),$I131/2,$L131,TRUE)-_xlfn.NORM.DIST(AND(AI$4&gt;=$E131,AI$4&lt;=$G131)*(AH$4-$E131+1),$I131/2,$L131,TRUE))/(1-2*_xlfn.NORM.DIST(0,$I131/2,$L131,TRUE))*$C131+($J131="Steady Growth")*(AND(AI$4&gt;=$E131,AI$4&lt;=$G131)*((AI$4-$E131+1)/($I131*($I131+1)/2)*$C131))+($J131="custom")*CustomCF!AB131</f>
        <v>0</v>
      </c>
      <c r="AJ131" s="19">
        <f>($J131="Bell Curve")*(_xlfn.NORM.DIST(AND(AJ$4&gt;=$E131,AJ$4&lt;=$G131)*(AJ$4-$E131+1),$I131/2,$L131,TRUE)-_xlfn.NORM.DIST(AND(AJ$4&gt;=$E131,AJ$4&lt;=$G131)*(AI$4-$E131+1),$I131/2,$L131,TRUE))/(1-2*_xlfn.NORM.DIST(0,$I131/2,$L131,TRUE))*$C131+($J131="Steady Growth")*(AND(AJ$4&gt;=$E131,AJ$4&lt;=$G131)*((AJ$4-$E131+1)/($I131*($I131+1)/2)*$C131))+($J131="custom")*CustomCF!AC131</f>
        <v>0</v>
      </c>
      <c r="AK131" s="19">
        <f>($J131="Bell Curve")*(_xlfn.NORM.DIST(AND(AK$4&gt;=$E131,AK$4&lt;=$G131)*(AK$4-$E131+1),$I131/2,$L131,TRUE)-_xlfn.NORM.DIST(AND(AK$4&gt;=$E131,AK$4&lt;=$G131)*(AJ$4-$E131+1),$I131/2,$L131,TRUE))/(1-2*_xlfn.NORM.DIST(0,$I131/2,$L131,TRUE))*$C131+($J131="Steady Growth")*(AND(AK$4&gt;=$E131,AK$4&lt;=$G131)*((AK$4-$E131+1)/($I131*($I131+1)/2)*$C131))+($J131="custom")*CustomCF!AD131</f>
        <v>0</v>
      </c>
      <c r="AL131" s="19">
        <f>($J131="Bell Curve")*(_xlfn.NORM.DIST(AND(AL$4&gt;=$E131,AL$4&lt;=$G131)*(AL$4-$E131+1),$I131/2,$L131,TRUE)-_xlfn.NORM.DIST(AND(AL$4&gt;=$E131,AL$4&lt;=$G131)*(AK$4-$E131+1),$I131/2,$L131,TRUE))/(1-2*_xlfn.NORM.DIST(0,$I131/2,$L131,TRUE))*$C131+($J131="Steady Growth")*(AND(AL$4&gt;=$E131,AL$4&lt;=$G131)*((AL$4-$E131+1)/($I131*($I131+1)/2)*$C131))+($J131="custom")*CustomCF!AE131</f>
        <v>0</v>
      </c>
      <c r="AM131" s="19">
        <f>($J131="Bell Curve")*(_xlfn.NORM.DIST(AND(AM$4&gt;=$E131,AM$4&lt;=$G131)*(AM$4-$E131+1),$I131/2,$L131,TRUE)-_xlfn.NORM.DIST(AND(AM$4&gt;=$E131,AM$4&lt;=$G131)*(AL$4-$E131+1),$I131/2,$L131,TRUE))/(1-2*_xlfn.NORM.DIST(0,$I131/2,$L131,TRUE))*$C131+($J131="Steady Growth")*(AND(AM$4&gt;=$E131,AM$4&lt;=$G131)*((AM$4-$E131+1)/($I131*($I131+1)/2)*$C131))+($J131="custom")*CustomCF!AF131</f>
        <v>0</v>
      </c>
      <c r="AN131" s="19">
        <f>($J131="Bell Curve")*(_xlfn.NORM.DIST(AND(AN$4&gt;=$E131,AN$4&lt;=$G131)*(AN$4-$E131+1),$I131/2,$L131,TRUE)-_xlfn.NORM.DIST(AND(AN$4&gt;=$E131,AN$4&lt;=$G131)*(AM$4-$E131+1),$I131/2,$L131,TRUE))/(1-2*_xlfn.NORM.DIST(0,$I131/2,$L131,TRUE))*$C131+($J131="Steady Growth")*(AND(AN$4&gt;=$E131,AN$4&lt;=$G131)*((AN$4-$E131+1)/($I131*($I131+1)/2)*$C131))+($J131="custom")*CustomCF!AG131</f>
        <v>0</v>
      </c>
      <c r="AO131" s="19">
        <f>($J131="Bell Curve")*(_xlfn.NORM.DIST(AND(AO$4&gt;=$E131,AO$4&lt;=$G131)*(AO$4-$E131+1),$I131/2,$L131,TRUE)-_xlfn.NORM.DIST(AND(AO$4&gt;=$E131,AO$4&lt;=$G131)*(AN$4-$E131+1),$I131/2,$L131,TRUE))/(1-2*_xlfn.NORM.DIST(0,$I131/2,$L131,TRUE))*$C131+($J131="Steady Growth")*(AND(AO$4&gt;=$E131,AO$4&lt;=$G131)*((AO$4-$E131+1)/($I131*($I131+1)/2)*$C131))+($J131="custom")*CustomCF!AH131</f>
        <v>0</v>
      </c>
      <c r="AP131" s="19">
        <f>($J131="Bell Curve")*(_xlfn.NORM.DIST(AND(AP$4&gt;=$E131,AP$4&lt;=$G131)*(AP$4-$E131+1),$I131/2,$L131,TRUE)-_xlfn.NORM.DIST(AND(AP$4&gt;=$E131,AP$4&lt;=$G131)*(AO$4-$E131+1),$I131/2,$L131,TRUE))/(1-2*_xlfn.NORM.DIST(0,$I131/2,$L131,TRUE))*$C131+($J131="Steady Growth")*(AND(AP$4&gt;=$E131,AP$4&lt;=$G131)*((AP$4-$E131+1)/($I131*($I131+1)/2)*$C131))+($J131="custom")*CustomCF!AI131</f>
        <v>0</v>
      </c>
      <c r="AQ131" s="19">
        <f>($J131="Bell Curve")*(_xlfn.NORM.DIST(AND(AQ$4&gt;=$E131,AQ$4&lt;=$G131)*(AQ$4-$E131+1),$I131/2,$L131,TRUE)-_xlfn.NORM.DIST(AND(AQ$4&gt;=$E131,AQ$4&lt;=$G131)*(AP$4-$E131+1),$I131/2,$L131,TRUE))/(1-2*_xlfn.NORM.DIST(0,$I131/2,$L131,TRUE))*$C131+($J131="Steady Growth")*(AND(AQ$4&gt;=$E131,AQ$4&lt;=$G131)*((AQ$4-$E131+1)/($I131*($I131+1)/2)*$C131))+($J131="custom")*CustomCF!AJ131</f>
        <v>0</v>
      </c>
      <c r="AR131" s="19">
        <f>($J131="Bell Curve")*(_xlfn.NORM.DIST(AND(AR$4&gt;=$E131,AR$4&lt;=$G131)*(AR$4-$E131+1),$I131/2,$L131,TRUE)-_xlfn.NORM.DIST(AND(AR$4&gt;=$E131,AR$4&lt;=$G131)*(AQ$4-$E131+1),$I131/2,$L131,TRUE))/(1-2*_xlfn.NORM.DIST(0,$I131/2,$L131,TRUE))*$C131+($J131="Steady Growth")*(AND(AR$4&gt;=$E131,AR$4&lt;=$G131)*((AR$4-$E131+1)/($I131*($I131+1)/2)*$C131))+($J131="custom")*CustomCF!AK131</f>
        <v>0</v>
      </c>
      <c r="AS131" s="19">
        <f>($J131="Bell Curve")*(_xlfn.NORM.DIST(AND(AS$4&gt;=$E131,AS$4&lt;=$G131)*(AS$4-$E131+1),$I131/2,$L131,TRUE)-_xlfn.NORM.DIST(AND(AS$4&gt;=$E131,AS$4&lt;=$G131)*(AR$4-$E131+1),$I131/2,$L131,TRUE))/(1-2*_xlfn.NORM.DIST(0,$I131/2,$L131,TRUE))*$C131+($J131="Steady Growth")*(AND(AS$4&gt;=$E131,AS$4&lt;=$G131)*((AS$4-$E131+1)/($I131*($I131+1)/2)*$C131))+($J131="custom")*CustomCF!AL131</f>
        <v>0</v>
      </c>
      <c r="AT131" s="19">
        <f>($J131="Bell Curve")*(_xlfn.NORM.DIST(AND(AT$4&gt;=$E131,AT$4&lt;=$G131)*(AT$4-$E131+1),$I131/2,$L131,TRUE)-_xlfn.NORM.DIST(AND(AT$4&gt;=$E131,AT$4&lt;=$G131)*(AS$4-$E131+1),$I131/2,$L131,TRUE))/(1-2*_xlfn.NORM.DIST(0,$I131/2,$L131,TRUE))*$C131+($J131="Steady Growth")*(AND(AT$4&gt;=$E131,AT$4&lt;=$G131)*((AT$4-$E131+1)/($I131*($I131+1)/2)*$C131))+($J131="custom")*CustomCF!AM131</f>
        <v>0</v>
      </c>
      <c r="AU131" s="19">
        <f>($J131="Bell Curve")*(_xlfn.NORM.DIST(AND(AU$4&gt;=$E131,AU$4&lt;=$G131)*(AU$4-$E131+1),$I131/2,$L131,TRUE)-_xlfn.NORM.DIST(AND(AU$4&gt;=$E131,AU$4&lt;=$G131)*(AT$4-$E131+1),$I131/2,$L131,TRUE))/(1-2*_xlfn.NORM.DIST(0,$I131/2,$L131,TRUE))*$C131+($J131="Steady Growth")*(AND(AU$4&gt;=$E131,AU$4&lt;=$G131)*((AU$4-$E131+1)/($I131*($I131+1)/2)*$C131))+($J131="custom")*CustomCF!AN131</f>
        <v>0</v>
      </c>
      <c r="AV131" s="19">
        <f>($J131="Bell Curve")*(_xlfn.NORM.DIST(AND(AV$4&gt;=$E131,AV$4&lt;=$G131)*(AV$4-$E131+1),$I131/2,$L131,TRUE)-_xlfn.NORM.DIST(AND(AV$4&gt;=$E131,AV$4&lt;=$G131)*(AU$4-$E131+1),$I131/2,$L131,TRUE))/(1-2*_xlfn.NORM.DIST(0,$I131/2,$L131,TRUE))*$C131+($J131="Steady Growth")*(AND(AV$4&gt;=$E131,AV$4&lt;=$G131)*((AV$4-$E131+1)/($I131*($I131+1)/2)*$C131))+($J131="custom")*CustomCF!AO131</f>
        <v>0</v>
      </c>
      <c r="AW131" s="19">
        <f>($J131="Bell Curve")*(_xlfn.NORM.DIST(AND(AW$4&gt;=$E131,AW$4&lt;=$G131)*(AW$4-$E131+1),$I131/2,$L131,TRUE)-_xlfn.NORM.DIST(AND(AW$4&gt;=$E131,AW$4&lt;=$G131)*(AV$4-$E131+1),$I131/2,$L131,TRUE))/(1-2*_xlfn.NORM.DIST(0,$I131/2,$L131,TRUE))*$C131+($J131="Steady Growth")*(AND(AW$4&gt;=$E131,AW$4&lt;=$G131)*((AW$4-$E131+1)/($I131*($I131+1)/2)*$C131))+($J131="custom")*CustomCF!AP131</f>
        <v>0</v>
      </c>
      <c r="AX131" s="19">
        <f>($J131="Bell Curve")*(_xlfn.NORM.DIST(AND(AX$4&gt;=$E131,AX$4&lt;=$G131)*(AX$4-$E131+1),$I131/2,$L131,TRUE)-_xlfn.NORM.DIST(AND(AX$4&gt;=$E131,AX$4&lt;=$G131)*(AW$4-$E131+1),$I131/2,$L131,TRUE))/(1-2*_xlfn.NORM.DIST(0,$I131/2,$L131,TRUE))*$C131+($J131="Steady Growth")*(AND(AX$4&gt;=$E131,AX$4&lt;=$G131)*((AX$4-$E131+1)/($I131*($I131+1)/2)*$C131))+($J131="custom")*CustomCF!AQ131</f>
        <v>0</v>
      </c>
      <c r="AY131" s="19">
        <f>($J131="Bell Curve")*(_xlfn.NORM.DIST(AND(AY$4&gt;=$E131,AY$4&lt;=$G131)*(AY$4-$E131+1),$I131/2,$L131,TRUE)-_xlfn.NORM.DIST(AND(AY$4&gt;=$E131,AY$4&lt;=$G131)*(AX$4-$E131+1),$I131/2,$L131,TRUE))/(1-2*_xlfn.NORM.DIST(0,$I131/2,$L131,TRUE))*$C131+($J131="Steady Growth")*(AND(AY$4&gt;=$E131,AY$4&lt;=$G131)*((AY$4-$E131+1)/($I131*($I131+1)/2)*$C131))+($J131="custom")*CustomCF!AR131</f>
        <v>0</v>
      </c>
      <c r="AZ131" s="19">
        <f>($J131="Bell Curve")*(_xlfn.NORM.DIST(AND(AZ$4&gt;=$E131,AZ$4&lt;=$G131)*(AZ$4-$E131+1),$I131/2,$L131,TRUE)-_xlfn.NORM.DIST(AND(AZ$4&gt;=$E131,AZ$4&lt;=$G131)*(AY$4-$E131+1),$I131/2,$L131,TRUE))/(1-2*_xlfn.NORM.DIST(0,$I131/2,$L131,TRUE))*$C131+($J131="Steady Growth")*(AND(AZ$4&gt;=$E131,AZ$4&lt;=$G131)*((AZ$4-$E131+1)/($I131*($I131+1)/2)*$C131))+($J131="custom")*CustomCF!AS131</f>
        <v>0</v>
      </c>
      <c r="BA131" s="19">
        <f>($J131="Bell Curve")*(_xlfn.NORM.DIST(AND(BA$4&gt;=$E131,BA$4&lt;=$G131)*(BA$4-$E131+1),$I131/2,$L131,TRUE)-_xlfn.NORM.DIST(AND(BA$4&gt;=$E131,BA$4&lt;=$G131)*(AZ$4-$E131+1),$I131/2,$L131,TRUE))/(1-2*_xlfn.NORM.DIST(0,$I131/2,$L131,TRUE))*$C131+($J131="Steady Growth")*(AND(BA$4&gt;=$E131,BA$4&lt;=$G131)*((BA$4-$E131+1)/($I131*($I131+1)/2)*$C131))+($J131="custom")*CustomCF!AT131</f>
        <v>0</v>
      </c>
      <c r="BB131" s="19">
        <f>($J131="Bell Curve")*(_xlfn.NORM.DIST(AND(BB$4&gt;=$E131,BB$4&lt;=$G131)*(BB$4-$E131+1),$I131/2,$L131,TRUE)-_xlfn.NORM.DIST(AND(BB$4&gt;=$E131,BB$4&lt;=$G131)*(BA$4-$E131+1),$I131/2,$L131,TRUE))/(1-2*_xlfn.NORM.DIST(0,$I131/2,$L131,TRUE))*$C131+($J131="Steady Growth")*(AND(BB$4&gt;=$E131,BB$4&lt;=$G131)*((BB$4-$E131+1)/($I131*($I131+1)/2)*$C131))+($J131="custom")*CustomCF!AU131</f>
        <v>0</v>
      </c>
      <c r="BC131" s="19">
        <f>($J131="Bell Curve")*(_xlfn.NORM.DIST(AND(BC$4&gt;=$E131,BC$4&lt;=$G131)*(BC$4-$E131+1),$I131/2,$L131,TRUE)-_xlfn.NORM.DIST(AND(BC$4&gt;=$E131,BC$4&lt;=$G131)*(BB$4-$E131+1),$I131/2,$L131,TRUE))/(1-2*_xlfn.NORM.DIST(0,$I131/2,$L131,TRUE))*$C131+($J131="Steady Growth")*(AND(BC$4&gt;=$E131,BC$4&lt;=$G131)*((BC$4-$E131+1)/($I131*($I131+1)/2)*$C131))+($J131="custom")*CustomCF!AV131</f>
        <v>0</v>
      </c>
      <c r="BD131" s="19">
        <f>($J131="Bell Curve")*(_xlfn.NORM.DIST(AND(BD$4&gt;=$E131,BD$4&lt;=$G131)*(BD$4-$E131+1),$I131/2,$L131,TRUE)-_xlfn.NORM.DIST(AND(BD$4&gt;=$E131,BD$4&lt;=$G131)*(BC$4-$E131+1),$I131/2,$L131,TRUE))/(1-2*_xlfn.NORM.DIST(0,$I131/2,$L131,TRUE))*$C131+($J131="Steady Growth")*(AND(BD$4&gt;=$E131,BD$4&lt;=$G131)*((BD$4-$E131+1)/($I131*($I131+1)/2)*$C131))+($J131="custom")*CustomCF!AW131</f>
        <v>0</v>
      </c>
      <c r="BE131" s="19">
        <f>($J131="Bell Curve")*(_xlfn.NORM.DIST(AND(BE$4&gt;=$E131,BE$4&lt;=$G131)*(BE$4-$E131+1),$I131/2,$L131,TRUE)-_xlfn.NORM.DIST(AND(BE$4&gt;=$E131,BE$4&lt;=$G131)*(BD$4-$E131+1),$I131/2,$L131,TRUE))/(1-2*_xlfn.NORM.DIST(0,$I131/2,$L131,TRUE))*$C131+($J131="Steady Growth")*(AND(BE$4&gt;=$E131,BE$4&lt;=$G131)*((BE$4-$E131+1)/($I131*($I131+1)/2)*$C131))+($J131="custom")*CustomCF!AX131</f>
        <v>0</v>
      </c>
      <c r="BF131" s="19">
        <f>($J131="Bell Curve")*(_xlfn.NORM.DIST(AND(BF$4&gt;=$E131,BF$4&lt;=$G131)*(BF$4-$E131+1),$I131/2,$L131,TRUE)-_xlfn.NORM.DIST(AND(BF$4&gt;=$E131,BF$4&lt;=$G131)*(BE$4-$E131+1),$I131/2,$L131,TRUE))/(1-2*_xlfn.NORM.DIST(0,$I131/2,$L131,TRUE))*$C131+($J131="Steady Growth")*(AND(BF$4&gt;=$E131,BF$4&lt;=$G131)*((BF$4-$E131+1)/($I131*($I131+1)/2)*$C131))+($J131="custom")*CustomCF!AY131</f>
        <v>0</v>
      </c>
      <c r="BG131" s="19">
        <f>($J131="Bell Curve")*(_xlfn.NORM.DIST(AND(BG$4&gt;=$E131,BG$4&lt;=$G131)*(BG$4-$E131+1),$I131/2,$L131,TRUE)-_xlfn.NORM.DIST(AND(BG$4&gt;=$E131,BG$4&lt;=$G131)*(BF$4-$E131+1),$I131/2,$L131,TRUE))/(1-2*_xlfn.NORM.DIST(0,$I131/2,$L131,TRUE))*$C131+($J131="Steady Growth")*(AND(BG$4&gt;=$E131,BG$4&lt;=$G131)*((BG$4-$E131+1)/($I131*($I131+1)/2)*$C131))+($J131="custom")*CustomCF!AZ131</f>
        <v>0</v>
      </c>
      <c r="BH131" s="19">
        <f>($J131="Bell Curve")*(_xlfn.NORM.DIST(AND(BH$4&gt;=$E131,BH$4&lt;=$G131)*(BH$4-$E131+1),$I131/2,$L131,TRUE)-_xlfn.NORM.DIST(AND(BH$4&gt;=$E131,BH$4&lt;=$G131)*(BG$4-$E131+1),$I131/2,$L131,TRUE))/(1-2*_xlfn.NORM.DIST(0,$I131/2,$L131,TRUE))*$C131+($J131="Steady Growth")*(AND(BH$4&gt;=$E131,BH$4&lt;=$G131)*((BH$4-$E131+1)/($I131*($I131+1)/2)*$C131))+($J131="custom")*CustomCF!BA131</f>
        <v>0</v>
      </c>
      <c r="BI131" s="19">
        <f>($J131="Bell Curve")*(_xlfn.NORM.DIST(AND(BI$4&gt;=$E131,BI$4&lt;=$G131)*(BI$4-$E131+1),$I131/2,$L131,TRUE)-_xlfn.NORM.DIST(AND(BI$4&gt;=$E131,BI$4&lt;=$G131)*(BH$4-$E131+1),$I131/2,$L131,TRUE))/(1-2*_xlfn.NORM.DIST(0,$I131/2,$L131,TRUE))*$C131+($J131="Steady Growth")*(AND(BI$4&gt;=$E131,BI$4&lt;=$G131)*((BI$4-$E131+1)/($I131*($I131+1)/2)*$C131))+($J131="custom")*CustomCF!BB131</f>
        <v>0</v>
      </c>
      <c r="BJ131" s="19">
        <f>($J131="Bell Curve")*(_xlfn.NORM.DIST(AND(BJ$4&gt;=$E131,BJ$4&lt;=$G131)*(BJ$4-$E131+1),$I131/2,$L131,TRUE)-_xlfn.NORM.DIST(AND(BJ$4&gt;=$E131,BJ$4&lt;=$G131)*(BI$4-$E131+1),$I131/2,$L131,TRUE))/(1-2*_xlfn.NORM.DIST(0,$I131/2,$L131,TRUE))*$C131+($J131="Steady Growth")*(AND(BJ$4&gt;=$E131,BJ$4&lt;=$G131)*((BJ$4-$E131+1)/($I131*($I131+1)/2)*$C131))+($J131="custom")*CustomCF!BC131</f>
        <v>0</v>
      </c>
      <c r="BK131" s="19">
        <f>($J131="Bell Curve")*(_xlfn.NORM.DIST(AND(BK$4&gt;=$E131,BK$4&lt;=$G131)*(BK$4-$E131+1),$I131/2,$L131,TRUE)-_xlfn.NORM.DIST(AND(BK$4&gt;=$E131,BK$4&lt;=$G131)*(BJ$4-$E131+1),$I131/2,$L131,TRUE))/(1-2*_xlfn.NORM.DIST(0,$I131/2,$L131,TRUE))*$C131+($J131="Steady Growth")*(AND(BK$4&gt;=$E131,BK$4&lt;=$G131)*((BK$4-$E131+1)/($I131*($I131+1)/2)*$C131))+($J131="custom")*CustomCF!BD131</f>
        <v>0</v>
      </c>
      <c r="BL131" s="19">
        <f>($J131="Bell Curve")*(_xlfn.NORM.DIST(AND(BL$4&gt;=$E131,BL$4&lt;=$G131)*(BL$4-$E131+1),$I131/2,$L131,TRUE)-_xlfn.NORM.DIST(AND(BL$4&gt;=$E131,BL$4&lt;=$G131)*(BK$4-$E131+1),$I131/2,$L131,TRUE))/(1-2*_xlfn.NORM.DIST(0,$I131/2,$L131,TRUE))*$C131+($J131="Steady Growth")*(AND(BL$4&gt;=$E131,BL$4&lt;=$G131)*((BL$4-$E131+1)/($I131*($I131+1)/2)*$C131))+($J131="custom")*CustomCF!BE131</f>
        <v>0</v>
      </c>
      <c r="BM131" s="19">
        <f>($J131="Bell Curve")*(_xlfn.NORM.DIST(AND(BM$4&gt;=$E131,BM$4&lt;=$G131)*(BM$4-$E131+1),$I131/2,$L131,TRUE)-_xlfn.NORM.DIST(AND(BM$4&gt;=$E131,BM$4&lt;=$G131)*(BL$4-$E131+1),$I131/2,$L131,TRUE))/(1-2*_xlfn.NORM.DIST(0,$I131/2,$L131,TRUE))*$C131+($J131="Steady Growth")*(AND(BM$4&gt;=$E131,BM$4&lt;=$G131)*((BM$4-$E131+1)/($I131*($I131+1)/2)*$C131))+($J131="custom")*CustomCF!BF131</f>
        <v>0</v>
      </c>
      <c r="BN131" s="19">
        <f>($J131="Bell Curve")*(_xlfn.NORM.DIST(AND(BN$4&gt;=$E131,BN$4&lt;=$G131)*(BN$4-$E131+1),$I131/2,$L131,TRUE)-_xlfn.NORM.DIST(AND(BN$4&gt;=$E131,BN$4&lt;=$G131)*(BM$4-$E131+1),$I131/2,$L131,TRUE))/(1-2*_xlfn.NORM.DIST(0,$I131/2,$L131,TRUE))*$C131+($J131="Steady Growth")*(AND(BN$4&gt;=$E131,BN$4&lt;=$G131)*((BN$4-$E131+1)/($I131*($I131+1)/2)*$C131))+($J131="custom")*CustomCF!BG131</f>
        <v>0</v>
      </c>
      <c r="BO131" s="19">
        <f>($J131="Bell Curve")*(_xlfn.NORM.DIST(AND(BO$4&gt;=$E131,BO$4&lt;=$G131)*(BO$4-$E131+1),$I131/2,$L131,TRUE)-_xlfn.NORM.DIST(AND(BO$4&gt;=$E131,BO$4&lt;=$G131)*(BN$4-$E131+1),$I131/2,$L131,TRUE))/(1-2*_xlfn.NORM.DIST(0,$I131/2,$L131,TRUE))*$C131+($J131="Steady Growth")*(AND(BO$4&gt;=$E131,BO$4&lt;=$G131)*((BO$4-$E131+1)/($I131*($I131+1)/2)*$C131))+($J131="custom")*CustomCF!BH131</f>
        <v>0</v>
      </c>
      <c r="BP131" s="19">
        <f>($J131="Bell Curve")*(_xlfn.NORM.DIST(AND(BP$4&gt;=$E131,BP$4&lt;=$G131)*(BP$4-$E131+1),$I131/2,$L131,TRUE)-_xlfn.NORM.DIST(AND(BP$4&gt;=$E131,BP$4&lt;=$G131)*(BO$4-$E131+1),$I131/2,$L131,TRUE))/(1-2*_xlfn.NORM.DIST(0,$I131/2,$L131,TRUE))*$C131+($J131="Steady Growth")*(AND(BP$4&gt;=$E131,BP$4&lt;=$G131)*((BP$4-$E131+1)/($I131*($I131+1)/2)*$C131))+($J131="custom")*CustomCF!BI131</f>
        <v>0</v>
      </c>
      <c r="BQ131" s="19">
        <f>($J131="Bell Curve")*(_xlfn.NORM.DIST(AND(BQ$4&gt;=$E131,BQ$4&lt;=$G131)*(BQ$4-$E131+1),$I131/2,$L131,TRUE)-_xlfn.NORM.DIST(AND(BQ$4&gt;=$E131,BQ$4&lt;=$G131)*(BP$4-$E131+1),$I131/2,$L131,TRUE))/(1-2*_xlfn.NORM.DIST(0,$I131/2,$L131,TRUE))*$C131+($J131="Steady Growth")*(AND(BQ$4&gt;=$E131,BQ$4&lt;=$G131)*((BQ$4-$E131+1)/($I131*($I131+1)/2)*$C131))+($J131="custom")*CustomCF!BJ131</f>
        <v>0</v>
      </c>
      <c r="BR131" s="19">
        <f>($J131="Bell Curve")*(_xlfn.NORM.DIST(AND(BR$4&gt;=$E131,BR$4&lt;=$G131)*(BR$4-$E131+1),$I131/2,$L131,TRUE)-_xlfn.NORM.DIST(AND(BR$4&gt;=$E131,BR$4&lt;=$G131)*(BQ$4-$E131+1),$I131/2,$L131,TRUE))/(1-2*_xlfn.NORM.DIST(0,$I131/2,$L131,TRUE))*$C131+($J131="Steady Growth")*(AND(BR$4&gt;=$E131,BR$4&lt;=$G131)*((BR$4-$E131+1)/($I131*($I131+1)/2)*$C131))+($J131="custom")*CustomCF!BK131</f>
        <v>0</v>
      </c>
      <c r="BS131" s="19">
        <f>($J131="Bell Curve")*(_xlfn.NORM.DIST(AND(BS$4&gt;=$E131,BS$4&lt;=$G131)*(BS$4-$E131+1),$I131/2,$L131,TRUE)-_xlfn.NORM.DIST(AND(BS$4&gt;=$E131,BS$4&lt;=$G131)*(BR$4-$E131+1),$I131/2,$L131,TRUE))/(1-2*_xlfn.NORM.DIST(0,$I131/2,$L131,TRUE))*$C131+($J131="Steady Growth")*(AND(BS$4&gt;=$E131,BS$4&lt;=$G131)*((BS$4-$E131+1)/($I131*($I131+1)/2)*$C131))+($J131="custom")*CustomCF!BL131</f>
        <v>0</v>
      </c>
      <c r="BT131" s="19">
        <f>($J131="Bell Curve")*(_xlfn.NORM.DIST(AND(BT$4&gt;=$E131,BT$4&lt;=$G131)*(BT$4-$E131+1),$I131/2,$L131,TRUE)-_xlfn.NORM.DIST(AND(BT$4&gt;=$E131,BT$4&lt;=$G131)*(BS$4-$E131+1),$I131/2,$L131,TRUE))/(1-2*_xlfn.NORM.DIST(0,$I131/2,$L131,TRUE))*$C131+($J131="Steady Growth")*(AND(BT$4&gt;=$E131,BT$4&lt;=$G131)*((BT$4-$E131+1)/($I131*($I131+1)/2)*$C131))+($J131="custom")*CustomCF!BM131</f>
        <v>0</v>
      </c>
      <c r="BU131" s="19">
        <f>($J131="Bell Curve")*(_xlfn.NORM.DIST(AND(BU$4&gt;=$E131,BU$4&lt;=$G131)*(BU$4-$E131+1),$I131/2,$L131,TRUE)-_xlfn.NORM.DIST(AND(BU$4&gt;=$E131,BU$4&lt;=$G131)*(BT$4-$E131+1),$I131/2,$L131,TRUE))/(1-2*_xlfn.NORM.DIST(0,$I131/2,$L131,TRUE))*$C131+($J131="Steady Growth")*(AND(BU$4&gt;=$E131,BU$4&lt;=$G131)*((BU$4-$E131+1)/($I131*($I131+1)/2)*$C131))+($J131="custom")*CustomCF!BN131</f>
        <v>0</v>
      </c>
      <c r="BV131" s="19">
        <f>($J131="Bell Curve")*(_xlfn.NORM.DIST(AND(BV$4&gt;=$E131,BV$4&lt;=$G131)*(BV$4-$E131+1),$I131/2,$L131,TRUE)-_xlfn.NORM.DIST(AND(BV$4&gt;=$E131,BV$4&lt;=$G131)*(BU$4-$E131+1),$I131/2,$L131,TRUE))/(1-2*_xlfn.NORM.DIST(0,$I131/2,$L131,TRUE))*$C131+($J131="Steady Growth")*(AND(BV$4&gt;=$E131,BV$4&lt;=$G131)*((BV$4-$E131+1)/($I131*($I131+1)/2)*$C131))+($J131="custom")*CustomCF!BO131</f>
        <v>0</v>
      </c>
      <c r="BW131" s="19">
        <f>($J131="Bell Curve")*(_xlfn.NORM.DIST(AND(BW$4&gt;=$E131,BW$4&lt;=$G131)*(BW$4-$E131+1),$I131/2,$L131,TRUE)-_xlfn.NORM.DIST(AND(BW$4&gt;=$E131,BW$4&lt;=$G131)*(BV$4-$E131+1),$I131/2,$L131,TRUE))/(1-2*_xlfn.NORM.DIST(0,$I131/2,$L131,TRUE))*$C131+($J131="Steady Growth")*(AND(BW$4&gt;=$E131,BW$4&lt;=$G131)*((BW$4-$E131+1)/($I131*($I131+1)/2)*$C131))+($J131="custom")*CustomCF!BP131</f>
        <v>0</v>
      </c>
      <c r="BX131" s="19">
        <f>($J131="Bell Curve")*(_xlfn.NORM.DIST(AND(BX$4&gt;=$E131,BX$4&lt;=$G131)*(BX$4-$E131+1),$I131/2,$L131,TRUE)-_xlfn.NORM.DIST(AND(BX$4&gt;=$E131,BX$4&lt;=$G131)*(BW$4-$E131+1),$I131/2,$L131,TRUE))/(1-2*_xlfn.NORM.DIST(0,$I131/2,$L131,TRUE))*$C131+($J131="Steady Growth")*(AND(BX$4&gt;=$E131,BX$4&lt;=$G131)*((BX$4-$E131+1)/($I131*($I131+1)/2)*$C131))+($J131="custom")*CustomCF!BQ131</f>
        <v>0</v>
      </c>
      <c r="BY131" s="19">
        <f>($J131="Bell Curve")*(_xlfn.NORM.DIST(AND(BY$4&gt;=$E131,BY$4&lt;=$G131)*(BY$4-$E131+1),$I131/2,$L131,TRUE)-_xlfn.NORM.DIST(AND(BY$4&gt;=$E131,BY$4&lt;=$G131)*(BX$4-$E131+1),$I131/2,$L131,TRUE))/(1-2*_xlfn.NORM.DIST(0,$I131/2,$L131,TRUE))*$C131+($J131="Steady Growth")*(AND(BY$4&gt;=$E131,BY$4&lt;=$G131)*((BY$4-$E131+1)/($I131*($I131+1)/2)*$C131))+($J131="custom")*CustomCF!BR131</f>
        <v>0</v>
      </c>
      <c r="BZ131" s="19">
        <f>($J131="Bell Curve")*(_xlfn.NORM.DIST(AND(BZ$4&gt;=$E131,BZ$4&lt;=$G131)*(BZ$4-$E131+1),$I131/2,$L131,TRUE)-_xlfn.NORM.DIST(AND(BZ$4&gt;=$E131,BZ$4&lt;=$G131)*(BY$4-$E131+1),$I131/2,$L131,TRUE))/(1-2*_xlfn.NORM.DIST(0,$I131/2,$L131,TRUE))*$C131+($J131="Steady Growth")*(AND(BZ$4&gt;=$E131,BZ$4&lt;=$G131)*((BZ$4-$E131+1)/($I131*($I131+1)/2)*$C131))+($J131="custom")*CustomCF!BS131</f>
        <v>0</v>
      </c>
      <c r="CA131" s="19">
        <f>($J131="Bell Curve")*(_xlfn.NORM.DIST(AND(CA$4&gt;=$E131,CA$4&lt;=$G131)*(CA$4-$E131+1),$I131/2,$L131,TRUE)-_xlfn.NORM.DIST(AND(CA$4&gt;=$E131,CA$4&lt;=$G131)*(BZ$4-$E131+1),$I131/2,$L131,TRUE))/(1-2*_xlfn.NORM.DIST(0,$I131/2,$L131,TRUE))*$C131+($J131="Steady Growth")*(AND(CA$4&gt;=$E131,CA$4&lt;=$G131)*((CA$4-$E131+1)/($I131*($I131+1)/2)*$C131))+($J131="custom")*CustomCF!BT131</f>
        <v>0</v>
      </c>
      <c r="CB131" s="19">
        <f>($J131="Bell Curve")*(_xlfn.NORM.DIST(AND(CB$4&gt;=$E131,CB$4&lt;=$G131)*(CB$4-$E131+1),$I131/2,$L131,TRUE)-_xlfn.NORM.DIST(AND(CB$4&gt;=$E131,CB$4&lt;=$G131)*(CA$4-$E131+1),$I131/2,$L131,TRUE))/(1-2*_xlfn.NORM.DIST(0,$I131/2,$L131,TRUE))*$C131+($J131="Steady Growth")*(AND(CB$4&gt;=$E131,CB$4&lt;=$G131)*((CB$4-$E131+1)/($I131*($I131+1)/2)*$C131))+($J131="custom")*CustomCF!BU131</f>
        <v>0</v>
      </c>
      <c r="CC131" s="19">
        <f>($J131="Bell Curve")*(_xlfn.NORM.DIST(AND(CC$4&gt;=$E131,CC$4&lt;=$G131)*(CC$4-$E131+1),$I131/2,$L131,TRUE)-_xlfn.NORM.DIST(AND(CC$4&gt;=$E131,CC$4&lt;=$G131)*(CB$4-$E131+1),$I131/2,$L131,TRUE))/(1-2*_xlfn.NORM.DIST(0,$I131/2,$L131,TRUE))*$C131+($J131="Steady Growth")*(AND(CC$4&gt;=$E131,CC$4&lt;=$G131)*((CC$4-$E131+1)/($I131*($I131+1)/2)*$C131))+($J131="custom")*CustomCF!BV131</f>
        <v>0</v>
      </c>
      <c r="CD131" s="19">
        <f>($J131="Bell Curve")*(_xlfn.NORM.DIST(AND(CD$4&gt;=$E131,CD$4&lt;=$G131)*(CD$4-$E131+1),$I131/2,$L131,TRUE)-_xlfn.NORM.DIST(AND(CD$4&gt;=$E131,CD$4&lt;=$G131)*(CC$4-$E131+1),$I131/2,$L131,TRUE))/(1-2*_xlfn.NORM.DIST(0,$I131/2,$L131,TRUE))*$C131+($J131="Steady Growth")*(AND(CD$4&gt;=$E131,CD$4&lt;=$G131)*((CD$4-$E131+1)/($I131*($I131+1)/2)*$C131))+($J131="custom")*CustomCF!BW131</f>
        <v>0</v>
      </c>
      <c r="CE131" s="19">
        <f>($J131="Bell Curve")*(_xlfn.NORM.DIST(AND(CE$4&gt;=$E131,CE$4&lt;=$G131)*(CE$4-$E131+1),$I131/2,$L131,TRUE)-_xlfn.NORM.DIST(AND(CE$4&gt;=$E131,CE$4&lt;=$G131)*(CD$4-$E131+1),$I131/2,$L131,TRUE))/(1-2*_xlfn.NORM.DIST(0,$I131/2,$L131,TRUE))*$C131+($J131="Steady Growth")*(AND(CE$4&gt;=$E131,CE$4&lt;=$G131)*((CE$4-$E131+1)/($I131*($I131+1)/2)*$C131))+($J131="custom")*CustomCF!BX131</f>
        <v>0</v>
      </c>
      <c r="CF131" s="19">
        <f>($J131="Bell Curve")*(_xlfn.NORM.DIST(AND(CF$4&gt;=$E131,CF$4&lt;=$G131)*(CF$4-$E131+1),$I131/2,$L131,TRUE)-_xlfn.NORM.DIST(AND(CF$4&gt;=$E131,CF$4&lt;=$G131)*(CE$4-$E131+1),$I131/2,$L131,TRUE))/(1-2*_xlfn.NORM.DIST(0,$I131/2,$L131,TRUE))*$C131+($J131="Steady Growth")*(AND(CF$4&gt;=$E131,CF$4&lt;=$G131)*((CF$4-$E131+1)/($I131*($I131+1)/2)*$C131))+($J131="custom")*CustomCF!BY131</f>
        <v>0</v>
      </c>
      <c r="CG131" s="19">
        <f>($J131="Bell Curve")*(_xlfn.NORM.DIST(AND(CG$4&gt;=$E131,CG$4&lt;=$G131)*(CG$4-$E131+1),$I131/2,$L131,TRUE)-_xlfn.NORM.DIST(AND(CG$4&gt;=$E131,CG$4&lt;=$G131)*(CF$4-$E131+1),$I131/2,$L131,TRUE))/(1-2*_xlfn.NORM.DIST(0,$I131/2,$L131,TRUE))*$C131+($J131="Steady Growth")*(AND(CG$4&gt;=$E131,CG$4&lt;=$G131)*((CG$4-$E131+1)/($I131*($I131+1)/2)*$C131))+($J131="custom")*CustomCF!BZ131</f>
        <v>0</v>
      </c>
      <c r="CH131" s="19">
        <f>($J131="Bell Curve")*(_xlfn.NORM.DIST(AND(CH$4&gt;=$E131,CH$4&lt;=$G131)*(CH$4-$E131+1),$I131/2,$L131,TRUE)-_xlfn.NORM.DIST(AND(CH$4&gt;=$E131,CH$4&lt;=$G131)*(CG$4-$E131+1),$I131/2,$L131,TRUE))/(1-2*_xlfn.NORM.DIST(0,$I131/2,$L131,TRUE))*$C131+($J131="Steady Growth")*(AND(CH$4&gt;=$E131,CH$4&lt;=$G131)*((CH$4-$E131+1)/($I131*($I131+1)/2)*$C131))+($J131="custom")*CustomCF!CA131</f>
        <v>0</v>
      </c>
      <c r="CI131" s="19">
        <f>($J131="Bell Curve")*(_xlfn.NORM.DIST(AND(CI$4&gt;=$E131,CI$4&lt;=$G131)*(CI$4-$E131+1),$I131/2,$L131,TRUE)-_xlfn.NORM.DIST(AND(CI$4&gt;=$E131,CI$4&lt;=$G131)*(CH$4-$E131+1),$I131/2,$L131,TRUE))/(1-2*_xlfn.NORM.DIST(0,$I131/2,$L131,TRUE))*$C131+($J131="Steady Growth")*(AND(CI$4&gt;=$E131,CI$4&lt;=$G131)*((CI$4-$E131+1)/($I131*($I131+1)/2)*$C131))+($J131="custom")*CustomCF!CB131</f>
        <v>0</v>
      </c>
      <c r="CJ131" s="19">
        <f>($J131="Bell Curve")*(_xlfn.NORM.DIST(AND(CJ$4&gt;=$E131,CJ$4&lt;=$G131)*(CJ$4-$E131+1),$I131/2,$L131,TRUE)-_xlfn.NORM.DIST(AND(CJ$4&gt;=$E131,CJ$4&lt;=$G131)*(CI$4-$E131+1),$I131/2,$L131,TRUE))/(1-2*_xlfn.NORM.DIST(0,$I131/2,$L131,TRUE))*$C131+($J131="Steady Growth")*(AND(CJ$4&gt;=$E131,CJ$4&lt;=$G131)*((CJ$4-$E131+1)/($I131*($I131+1)/2)*$C131))+($J131="custom")*CustomCF!CC131</f>
        <v>0</v>
      </c>
      <c r="CK131" s="19">
        <f>($J131="Bell Curve")*(_xlfn.NORM.DIST(AND(CK$4&gt;=$E131,CK$4&lt;=$G131)*(CK$4-$E131+1),$I131/2,$L131,TRUE)-_xlfn.NORM.DIST(AND(CK$4&gt;=$E131,CK$4&lt;=$G131)*(CJ$4-$E131+1),$I131/2,$L131,TRUE))/(1-2*_xlfn.NORM.DIST(0,$I131/2,$L131,TRUE))*$C131+($J131="Steady Growth")*(AND(CK$4&gt;=$E131,CK$4&lt;=$G131)*((CK$4-$E131+1)/($I131*($I131+1)/2)*$C131))+($J131="custom")*CustomCF!CD131</f>
        <v>0</v>
      </c>
      <c r="CL131" s="19">
        <f>($J131="Bell Curve")*(_xlfn.NORM.DIST(AND(CL$4&gt;=$E131,CL$4&lt;=$G131)*(CL$4-$E131+1),$I131/2,$L131,TRUE)-_xlfn.NORM.DIST(AND(CL$4&gt;=$E131,CL$4&lt;=$G131)*(CK$4-$E131+1),$I131/2,$L131,TRUE))/(1-2*_xlfn.NORM.DIST(0,$I131/2,$L131,TRUE))*$C131+($J131="Steady Growth")*(AND(CL$4&gt;=$E131,CL$4&lt;=$G131)*((CL$4-$E131+1)/($I131*($I131+1)/2)*$C131))+($J131="custom")*CustomCF!CE131</f>
        <v>0</v>
      </c>
      <c r="CM131" s="19">
        <f>($J131="Bell Curve")*(_xlfn.NORM.DIST(AND(CM$4&gt;=$E131,CM$4&lt;=$G131)*(CM$4-$E131+1),$I131/2,$L131,TRUE)-_xlfn.NORM.DIST(AND(CM$4&gt;=$E131,CM$4&lt;=$G131)*(CL$4-$E131+1),$I131/2,$L131,TRUE))/(1-2*_xlfn.NORM.DIST(0,$I131/2,$L131,TRUE))*$C131+($J131="Steady Growth")*(AND(CM$4&gt;=$E131,CM$4&lt;=$G131)*((CM$4-$E131+1)/($I131*($I131+1)/2)*$C131))+($J131="custom")*CustomCF!CF131</f>
        <v>0</v>
      </c>
      <c r="CN131" s="19">
        <f>($J131="Bell Curve")*(_xlfn.NORM.DIST(AND(CN$4&gt;=$E131,CN$4&lt;=$G131)*(CN$4-$E131+1),$I131/2,$L131,TRUE)-_xlfn.NORM.DIST(AND(CN$4&gt;=$E131,CN$4&lt;=$G131)*(CM$4-$E131+1),$I131/2,$L131,TRUE))/(1-2*_xlfn.NORM.DIST(0,$I131/2,$L131,TRUE))*$C131+($J131="Steady Growth")*(AND(CN$4&gt;=$E131,CN$4&lt;=$G131)*((CN$4-$E131+1)/($I131*($I131+1)/2)*$C131))+($J131="custom")*CustomCF!CG131</f>
        <v>0</v>
      </c>
      <c r="CO131" s="19">
        <f>($J131="Bell Curve")*(_xlfn.NORM.DIST(AND(CO$4&gt;=$E131,CO$4&lt;=$G131)*(CO$4-$E131+1),$I131/2,$L131,TRUE)-_xlfn.NORM.DIST(AND(CO$4&gt;=$E131,CO$4&lt;=$G131)*(CN$4-$E131+1),$I131/2,$L131,TRUE))/(1-2*_xlfn.NORM.DIST(0,$I131/2,$L131,TRUE))*$C131+($J131="Steady Growth")*(AND(CO$4&gt;=$E131,CO$4&lt;=$G131)*((CO$4-$E131+1)/($I131*($I131+1)/2)*$C131))+($J131="custom")*CustomCF!CH131</f>
        <v>0</v>
      </c>
      <c r="CP131" s="19">
        <f>($J131="Bell Curve")*(_xlfn.NORM.DIST(AND(CP$4&gt;=$E131,CP$4&lt;=$G131)*(CP$4-$E131+1),$I131/2,$L131,TRUE)-_xlfn.NORM.DIST(AND(CP$4&gt;=$E131,CP$4&lt;=$G131)*(CO$4-$E131+1),$I131/2,$L131,TRUE))/(1-2*_xlfn.NORM.DIST(0,$I131/2,$L131,TRUE))*$C131+($J131="Steady Growth")*(AND(CP$4&gt;=$E131,CP$4&lt;=$G131)*((CP$4-$E131+1)/($I131*($I131+1)/2)*$C131))+($J131="custom")*CustomCF!CI131</f>
        <v>0</v>
      </c>
      <c r="CQ131" s="19">
        <f>($J131="Bell Curve")*(_xlfn.NORM.DIST(AND(CQ$4&gt;=$E131,CQ$4&lt;=$G131)*(CQ$4-$E131+1),$I131/2,$L131,TRUE)-_xlfn.NORM.DIST(AND(CQ$4&gt;=$E131,CQ$4&lt;=$G131)*(CP$4-$E131+1),$I131/2,$L131,TRUE))/(1-2*_xlfn.NORM.DIST(0,$I131/2,$L131,TRUE))*$C131+($J131="Steady Growth")*(AND(CQ$4&gt;=$E131,CQ$4&lt;=$G131)*((CQ$4-$E131+1)/($I131*($I131+1)/2)*$C131))+($J131="custom")*CustomCF!CJ131</f>
        <v>0</v>
      </c>
      <c r="CR131" s="19">
        <f>($J131="Bell Curve")*(_xlfn.NORM.DIST(AND(CR$4&gt;=$E131,CR$4&lt;=$G131)*(CR$4-$E131+1),$I131/2,$L131,TRUE)-_xlfn.NORM.DIST(AND(CR$4&gt;=$E131,CR$4&lt;=$G131)*(CQ$4-$E131+1),$I131/2,$L131,TRUE))/(1-2*_xlfn.NORM.DIST(0,$I131/2,$L131,TRUE))*$C131+($J131="Steady Growth")*(AND(CR$4&gt;=$E131,CR$4&lt;=$G131)*((CR$4-$E131+1)/($I131*($I131+1)/2)*$C131))+($J131="custom")*CustomCF!CK131</f>
        <v>0</v>
      </c>
      <c r="CS131" s="19">
        <f>($J131="Bell Curve")*(_xlfn.NORM.DIST(AND(CS$4&gt;=$E131,CS$4&lt;=$G131)*(CS$4-$E131+1),$I131/2,$L131,TRUE)-_xlfn.NORM.DIST(AND(CS$4&gt;=$E131,CS$4&lt;=$G131)*(CR$4-$E131+1),$I131/2,$L131,TRUE))/(1-2*_xlfn.NORM.DIST(0,$I131/2,$L131,TRUE))*$C131+($J131="Steady Growth")*(AND(CS$4&gt;=$E131,CS$4&lt;=$G131)*((CS$4-$E131+1)/($I131*($I131+1)/2)*$C131))+($J131="custom")*CustomCF!CL131</f>
        <v>0</v>
      </c>
      <c r="CT131" s="19">
        <f>($J131="Bell Curve")*(_xlfn.NORM.DIST(AND(CT$4&gt;=$E131,CT$4&lt;=$G131)*(CT$4-$E131+1),$I131/2,$L131,TRUE)-_xlfn.NORM.DIST(AND(CT$4&gt;=$E131,CT$4&lt;=$G131)*(CS$4-$E131+1),$I131/2,$L131,TRUE))/(1-2*_xlfn.NORM.DIST(0,$I131/2,$L131,TRUE))*$C131+($J131="Steady Growth")*(AND(CT$4&gt;=$E131,CT$4&lt;=$G131)*((CT$4-$E131+1)/($I131*($I131+1)/2)*$C131))+($J131="custom")*CustomCF!CM131</f>
        <v>0</v>
      </c>
      <c r="CU131" s="19">
        <f>($J131="Bell Curve")*(_xlfn.NORM.DIST(AND(CU$4&gt;=$E131,CU$4&lt;=$G131)*(CU$4-$E131+1),$I131/2,$L131,TRUE)-_xlfn.NORM.DIST(AND(CU$4&gt;=$E131,CU$4&lt;=$G131)*(CT$4-$E131+1),$I131/2,$L131,TRUE))/(1-2*_xlfn.NORM.DIST(0,$I131/2,$L131,TRUE))*$C131+($J131="Steady Growth")*(AND(CU$4&gt;=$E131,CU$4&lt;=$G131)*((CU$4-$E131+1)/($I131*($I131+1)/2)*$C131))+($J131="custom")*CustomCF!CN131</f>
        <v>0</v>
      </c>
      <c r="CV131" s="19">
        <f>($J131="Bell Curve")*(_xlfn.NORM.DIST(AND(CV$4&gt;=$E131,CV$4&lt;=$G131)*(CV$4-$E131+1),$I131/2,$L131,TRUE)-_xlfn.NORM.DIST(AND(CV$4&gt;=$E131,CV$4&lt;=$G131)*(CU$4-$E131+1),$I131/2,$L131,TRUE))/(1-2*_xlfn.NORM.DIST(0,$I131/2,$L131,TRUE))*$C131+($J131="Steady Growth")*(AND(CV$4&gt;=$E131,CV$4&lt;=$G131)*((CV$4-$E131+1)/($I131*($I131+1)/2)*$C131))+($J131="custom")*CustomCF!CO131</f>
        <v>0</v>
      </c>
      <c r="CW131" s="19">
        <f>($J131="Bell Curve")*(_xlfn.NORM.DIST(AND(CW$4&gt;=$E131,CW$4&lt;=$G131)*(CW$4-$E131+1),$I131/2,$L131,TRUE)-_xlfn.NORM.DIST(AND(CW$4&gt;=$E131,CW$4&lt;=$G131)*(CV$4-$E131+1),$I131/2,$L131,TRUE))/(1-2*_xlfn.NORM.DIST(0,$I131/2,$L131,TRUE))*$C131+($J131="Steady Growth")*(AND(CW$4&gt;=$E131,CW$4&lt;=$G131)*((CW$4-$E131+1)/($I131*($I131+1)/2)*$C131))+($J131="custom")*CustomCF!CP131</f>
        <v>0</v>
      </c>
      <c r="CX131" s="19">
        <f>($J131="Bell Curve")*(_xlfn.NORM.DIST(AND(CX$4&gt;=$E131,CX$4&lt;=$G131)*(CX$4-$E131+1),$I131/2,$L131,TRUE)-_xlfn.NORM.DIST(AND(CX$4&gt;=$E131,CX$4&lt;=$G131)*(CW$4-$E131+1),$I131/2,$L131,TRUE))/(1-2*_xlfn.NORM.DIST(0,$I131/2,$L131,TRUE))*$C131+($J131="Steady Growth")*(AND(CX$4&gt;=$E131,CX$4&lt;=$G131)*((CX$4-$E131+1)/($I131*($I131+1)/2)*$C131))+($J131="custom")*CustomCF!CQ131</f>
        <v>0</v>
      </c>
      <c r="CY131" s="19">
        <f>($J131="Bell Curve")*(_xlfn.NORM.DIST(AND(CY$4&gt;=$E131,CY$4&lt;=$G131)*(CY$4-$E131+1),$I131/2,$L131,TRUE)-_xlfn.NORM.DIST(AND(CY$4&gt;=$E131,CY$4&lt;=$G131)*(CX$4-$E131+1),$I131/2,$L131,TRUE))/(1-2*_xlfn.NORM.DIST(0,$I131/2,$L131,TRUE))*$C131+($J131="Steady Growth")*(AND(CY$4&gt;=$E131,CY$4&lt;=$G131)*((CY$4-$E131+1)/($I131*($I131+1)/2)*$C131))+($J131="custom")*CustomCF!CR131</f>
        <v>0</v>
      </c>
      <c r="CZ131" s="19">
        <f>($J131="Bell Curve")*(_xlfn.NORM.DIST(AND(CZ$4&gt;=$E131,CZ$4&lt;=$G131)*(CZ$4-$E131+1),$I131/2,$L131,TRUE)-_xlfn.NORM.DIST(AND(CZ$4&gt;=$E131,CZ$4&lt;=$G131)*(CY$4-$E131+1),$I131/2,$L131,TRUE))/(1-2*_xlfn.NORM.DIST(0,$I131/2,$L131,TRUE))*$C131+($J131="Steady Growth")*(AND(CZ$4&gt;=$E131,CZ$4&lt;=$G131)*((CZ$4-$E131+1)/($I131*($I131+1)/2)*$C131))+($J131="custom")*CustomCF!CS131</f>
        <v>0</v>
      </c>
      <c r="DA131" s="19">
        <f>($J131="Bell Curve")*(_xlfn.NORM.DIST(AND(DA$4&gt;=$E131,DA$4&lt;=$G131)*(DA$4-$E131+1),$I131/2,$L131,TRUE)-_xlfn.NORM.DIST(AND(DA$4&gt;=$E131,DA$4&lt;=$G131)*(CZ$4-$E131+1),$I131/2,$L131,TRUE))/(1-2*_xlfn.NORM.DIST(0,$I131/2,$L131,TRUE))*$C131+($J131="Steady Growth")*(AND(DA$4&gt;=$E131,DA$4&lt;=$G131)*((DA$4-$E131+1)/($I131*($I131+1)/2)*$C131))+($J131="custom")*CustomCF!CT131</f>
        <v>0</v>
      </c>
      <c r="DB131" s="19">
        <f>($J131="Bell Curve")*(_xlfn.NORM.DIST(AND(DB$4&gt;=$E131,DB$4&lt;=$G131)*(DB$4-$E131+1),$I131/2,$L131,TRUE)-_xlfn.NORM.DIST(AND(DB$4&gt;=$E131,DB$4&lt;=$G131)*(DA$4-$E131+1),$I131/2,$L131,TRUE))/(1-2*_xlfn.NORM.DIST(0,$I131/2,$L131,TRUE))*$C131+($J131="Steady Growth")*(AND(DB$4&gt;=$E131,DB$4&lt;=$G131)*((DB$4-$E131+1)/($I131*($I131+1)/2)*$C131))+($J131="custom")*CustomCF!CU131</f>
        <v>0</v>
      </c>
      <c r="DC131" s="19">
        <f>($J131="Bell Curve")*(_xlfn.NORM.DIST(AND(DC$4&gt;=$E131,DC$4&lt;=$G131)*(DC$4-$E131+1),$I131/2,$L131,TRUE)-_xlfn.NORM.DIST(AND(DC$4&gt;=$E131,DC$4&lt;=$G131)*(DB$4-$E131+1),$I131/2,$L131,TRUE))/(1-2*_xlfn.NORM.DIST(0,$I131/2,$L131,TRUE))*$C131+($J131="Steady Growth")*(AND(DC$4&gt;=$E131,DC$4&lt;=$G131)*((DC$4-$E131+1)/($I131*($I131+1)/2)*$C131))+($J131="custom")*CustomCF!CV131</f>
        <v>0</v>
      </c>
      <c r="DD131" s="19">
        <f>($J131="Bell Curve")*(_xlfn.NORM.DIST(AND(DD$4&gt;=$E131,DD$4&lt;=$G131)*(DD$4-$E131+1),$I131/2,$L131,TRUE)-_xlfn.NORM.DIST(AND(DD$4&gt;=$E131,DD$4&lt;=$G131)*(DC$4-$E131+1),$I131/2,$L131,TRUE))/(1-2*_xlfn.NORM.DIST(0,$I131/2,$L131,TRUE))*$C131+($J131="Steady Growth")*(AND(DD$4&gt;=$E131,DD$4&lt;=$G131)*((DD$4-$E131+1)/($I131*($I131+1)/2)*$C131))+($J131="custom")*CustomCF!CW131</f>
        <v>0</v>
      </c>
      <c r="DE131" s="19">
        <f>($J131="Bell Curve")*(_xlfn.NORM.DIST(AND(DE$4&gt;=$E131,DE$4&lt;=$G131)*(DE$4-$E131+1),$I131/2,$L131,TRUE)-_xlfn.NORM.DIST(AND(DE$4&gt;=$E131,DE$4&lt;=$G131)*(DD$4-$E131+1),$I131/2,$L131,TRUE))/(1-2*_xlfn.NORM.DIST(0,$I131/2,$L131,TRUE))*$C131+($J131="Steady Growth")*(AND(DE$4&gt;=$E131,DE$4&lt;=$G131)*((DE$4-$E131+1)/($I131*($I131+1)/2)*$C131))+($J131="custom")*CustomCF!CX131</f>
        <v>0</v>
      </c>
      <c r="DF131" s="19">
        <f>($J131="Bell Curve")*(_xlfn.NORM.DIST(AND(DF$4&gt;=$E131,DF$4&lt;=$G131)*(DF$4-$E131+1),$I131/2,$L131,TRUE)-_xlfn.NORM.DIST(AND(DF$4&gt;=$E131,DF$4&lt;=$G131)*(DE$4-$E131+1),$I131/2,$L131,TRUE))/(1-2*_xlfn.NORM.DIST(0,$I131/2,$L131,TRUE))*$C131+($J131="Steady Growth")*(AND(DF$4&gt;=$E131,DF$4&lt;=$G131)*((DF$4-$E131+1)/($I131*($I131+1)/2)*$C131))+($J131="custom")*CustomCF!CY131</f>
        <v>0</v>
      </c>
      <c r="DG131" s="19">
        <f>($J131="Bell Curve")*(_xlfn.NORM.DIST(AND(DG$4&gt;=$E131,DG$4&lt;=$G131)*(DG$4-$E131+1),$I131/2,$L131,TRUE)-_xlfn.NORM.DIST(AND(DG$4&gt;=$E131,DG$4&lt;=$G131)*(DF$4-$E131+1),$I131/2,$L131,TRUE))/(1-2*_xlfn.NORM.DIST(0,$I131/2,$L131,TRUE))*$C131+($J131="Steady Growth")*(AND(DG$4&gt;=$E131,DG$4&lt;=$G131)*((DG$4-$E131+1)/($I131*($I131+1)/2)*$C131))+($J131="custom")*CustomCF!CZ131</f>
        <v>0</v>
      </c>
      <c r="DH131" s="19">
        <f>($J131="Bell Curve")*(_xlfn.NORM.DIST(AND(DH$4&gt;=$E131,DH$4&lt;=$G131)*(DH$4-$E131+1),$I131/2,$L131,TRUE)-_xlfn.NORM.DIST(AND(DH$4&gt;=$E131,DH$4&lt;=$G131)*(DG$4-$E131+1),$I131/2,$L131,TRUE))/(1-2*_xlfn.NORM.DIST(0,$I131/2,$L131,TRUE))*$C131+($J131="Steady Growth")*(AND(DH$4&gt;=$E131,DH$4&lt;=$G131)*((DH$4-$E131+1)/($I131*($I131+1)/2)*$C131))+($J131="custom")*CustomCF!DA131</f>
        <v>0</v>
      </c>
      <c r="DI131" s="19">
        <f>($J131="Bell Curve")*(_xlfn.NORM.DIST(AND(DI$4&gt;=$E131,DI$4&lt;=$G131)*(DI$4-$E131+1),$I131/2,$L131,TRUE)-_xlfn.NORM.DIST(AND(DI$4&gt;=$E131,DI$4&lt;=$G131)*(DH$4-$E131+1),$I131/2,$L131,TRUE))/(1-2*_xlfn.NORM.DIST(0,$I131/2,$L131,TRUE))*$C131+($J131="Steady Growth")*(AND(DI$4&gt;=$E131,DI$4&lt;=$G131)*((DI$4-$E131+1)/($I131*($I131+1)/2)*$C131))+($J131="custom")*CustomCF!DB131</f>
        <v>0</v>
      </c>
      <c r="DJ131" s="19">
        <f>($J131="Bell Curve")*(_xlfn.NORM.DIST(AND(DJ$4&gt;=$E131,DJ$4&lt;=$G131)*(DJ$4-$E131+1),$I131/2,$L131,TRUE)-_xlfn.NORM.DIST(AND(DJ$4&gt;=$E131,DJ$4&lt;=$G131)*(DI$4-$E131+1),$I131/2,$L131,TRUE))/(1-2*_xlfn.NORM.DIST(0,$I131/2,$L131,TRUE))*$C131+($J131="Steady Growth")*(AND(DJ$4&gt;=$E131,DJ$4&lt;=$G131)*((DJ$4-$E131+1)/($I131*($I131+1)/2)*$C131))+($J131="custom")*CustomCF!DC131</f>
        <v>0</v>
      </c>
      <c r="DK131" s="19">
        <f>($J131="Bell Curve")*(_xlfn.NORM.DIST(AND(DK$4&gt;=$E131,DK$4&lt;=$G131)*(DK$4-$E131+1),$I131/2,$L131,TRUE)-_xlfn.NORM.DIST(AND(DK$4&gt;=$E131,DK$4&lt;=$G131)*(DJ$4-$E131+1),$I131/2,$L131,TRUE))/(1-2*_xlfn.NORM.DIST(0,$I131/2,$L131,TRUE))*$C131+($J131="Steady Growth")*(AND(DK$4&gt;=$E131,DK$4&lt;=$G131)*((DK$4-$E131+1)/($I131*($I131+1)/2)*$C131))+($J131="custom")*CustomCF!DD131</f>
        <v>0</v>
      </c>
      <c r="DL131" s="19">
        <f>($J131="Bell Curve")*(_xlfn.NORM.DIST(AND(DL$4&gt;=$E131,DL$4&lt;=$G131)*(DL$4-$E131+1),$I131/2,$L131,TRUE)-_xlfn.NORM.DIST(AND(DL$4&gt;=$E131,DL$4&lt;=$G131)*(DK$4-$E131+1),$I131/2,$L131,TRUE))/(1-2*_xlfn.NORM.DIST(0,$I131/2,$L131,TRUE))*$C131+($J131="Steady Growth")*(AND(DL$4&gt;=$E131,DL$4&lt;=$G131)*((DL$4-$E131+1)/($I131*($I131+1)/2)*$C131))+($J131="custom")*CustomCF!DE131</f>
        <v>0</v>
      </c>
      <c r="DM131" s="19">
        <f>($J131="Bell Curve")*(_xlfn.NORM.DIST(AND(DM$4&gt;=$E131,DM$4&lt;=$G131)*(DM$4-$E131+1),$I131/2,$L131,TRUE)-_xlfn.NORM.DIST(AND(DM$4&gt;=$E131,DM$4&lt;=$G131)*(DL$4-$E131+1),$I131/2,$L131,TRUE))/(1-2*_xlfn.NORM.DIST(0,$I131/2,$L131,TRUE))*$C131+($J131="Steady Growth")*(AND(DM$4&gt;=$E131,DM$4&lt;=$G131)*((DM$4-$E131+1)/($I131*($I131+1)/2)*$C131))+($J131="custom")*CustomCF!DF131</f>
        <v>0</v>
      </c>
      <c r="DN131" s="19">
        <f>($J131="Bell Curve")*(_xlfn.NORM.DIST(AND(DN$4&gt;=$E131,DN$4&lt;=$G131)*(DN$4-$E131+1),$I131/2,$L131,TRUE)-_xlfn.NORM.DIST(AND(DN$4&gt;=$E131,DN$4&lt;=$G131)*(DM$4-$E131+1),$I131/2,$L131,TRUE))/(1-2*_xlfn.NORM.DIST(0,$I131/2,$L131,TRUE))*$C131+($J131="Steady Growth")*(AND(DN$4&gt;=$E131,DN$4&lt;=$G131)*((DN$4-$E131+1)/($I131*($I131+1)/2)*$C131))+($J131="custom")*CustomCF!DG131</f>
        <v>0</v>
      </c>
      <c r="DO131" s="19">
        <f>($J131="Bell Curve")*(_xlfn.NORM.DIST(AND(DO$4&gt;=$E131,DO$4&lt;=$G131)*(DO$4-$E131+1),$I131/2,$L131,TRUE)-_xlfn.NORM.DIST(AND(DO$4&gt;=$E131,DO$4&lt;=$G131)*(DN$4-$E131+1),$I131/2,$L131,TRUE))/(1-2*_xlfn.NORM.DIST(0,$I131/2,$L131,TRUE))*$C131+($J131="Steady Growth")*(AND(DO$4&gt;=$E131,DO$4&lt;=$G131)*((DO$4-$E131+1)/($I131*($I131+1)/2)*$C131))+($J131="custom")*CustomCF!DH131</f>
        <v>0</v>
      </c>
      <c r="DP131" s="19">
        <f>($J131="Bell Curve")*(_xlfn.NORM.DIST(AND(DP$4&gt;=$E131,DP$4&lt;=$G131)*(DP$4-$E131+1),$I131/2,$L131,TRUE)-_xlfn.NORM.DIST(AND(DP$4&gt;=$E131,DP$4&lt;=$G131)*(DO$4-$E131+1),$I131/2,$L131,TRUE))/(1-2*_xlfn.NORM.DIST(0,$I131/2,$L131,TRUE))*$C131+($J131="Steady Growth")*(AND(DP$4&gt;=$E131,DP$4&lt;=$G131)*((DP$4-$E131+1)/($I131*($I131+1)/2)*$C131))+($J131="custom")*CustomCF!DI131</f>
        <v>0</v>
      </c>
      <c r="DQ131" s="19">
        <f>($J131="Bell Curve")*(_xlfn.NORM.DIST(AND(DQ$4&gt;=$E131,DQ$4&lt;=$G131)*(DQ$4-$E131+1),$I131/2,$L131,TRUE)-_xlfn.NORM.DIST(AND(DQ$4&gt;=$E131,DQ$4&lt;=$G131)*(DP$4-$E131+1),$I131/2,$L131,TRUE))/(1-2*_xlfn.NORM.DIST(0,$I131/2,$L131,TRUE))*$C131+($J131="Steady Growth")*(AND(DQ$4&gt;=$E131,DQ$4&lt;=$G131)*((DQ$4-$E131+1)/($I131*($I131+1)/2)*$C131))+($J131="custom")*CustomCF!DJ131</f>
        <v>0</v>
      </c>
      <c r="DR131" s="19">
        <f>($J131="Bell Curve")*(_xlfn.NORM.DIST(AND(DR$4&gt;=$E131,DR$4&lt;=$G131)*(DR$4-$E131+1),$I131/2,$L131,TRUE)-_xlfn.NORM.DIST(AND(DR$4&gt;=$E131,DR$4&lt;=$G131)*(DQ$4-$E131+1),$I131/2,$L131,TRUE))/(1-2*_xlfn.NORM.DIST(0,$I131/2,$L131,TRUE))*$C131+($J131="Steady Growth")*(AND(DR$4&gt;=$E131,DR$4&lt;=$G131)*((DR$4-$E131+1)/($I131*($I131+1)/2)*$C131))+($J131="custom")*CustomCF!DK131</f>
        <v>0</v>
      </c>
      <c r="DS131" s="19">
        <f>($J131="Bell Curve")*(_xlfn.NORM.DIST(AND(DS$4&gt;=$E131,DS$4&lt;=$G131)*(DS$4-$E131+1),$I131/2,$L131,TRUE)-_xlfn.NORM.DIST(AND(DS$4&gt;=$E131,DS$4&lt;=$G131)*(DR$4-$E131+1),$I131/2,$L131,TRUE))/(1-2*_xlfn.NORM.DIST(0,$I131/2,$L131,TRUE))*$C131+($J131="Steady Growth")*(AND(DS$4&gt;=$E131,DS$4&lt;=$G131)*((DS$4-$E131+1)/($I131*($I131+1)/2)*$C131))+($J131="custom")*CustomCF!DL131</f>
        <v>0</v>
      </c>
      <c r="DT131" s="19">
        <f>($J131="Bell Curve")*(_xlfn.NORM.DIST(AND(DT$4&gt;=$E131,DT$4&lt;=$G131)*(DT$4-$E131+1),$I131/2,$L131,TRUE)-_xlfn.NORM.DIST(AND(DT$4&gt;=$E131,DT$4&lt;=$G131)*(DS$4-$E131+1),$I131/2,$L131,TRUE))/(1-2*_xlfn.NORM.DIST(0,$I131/2,$L131,TRUE))*$C131+($J131="Steady Growth")*(AND(DT$4&gt;=$E131,DT$4&lt;=$G131)*((DT$4-$E131+1)/($I131*($I131+1)/2)*$C131))+($J131="custom")*CustomCF!DM131</f>
        <v>0</v>
      </c>
      <c r="DU131" s="19">
        <f>($J131="Bell Curve")*(_xlfn.NORM.DIST(AND(DU$4&gt;=$E131,DU$4&lt;=$G131)*(DU$4-$E131+1),$I131/2,$L131,TRUE)-_xlfn.NORM.DIST(AND(DU$4&gt;=$E131,DU$4&lt;=$G131)*(DT$4-$E131+1),$I131/2,$L131,TRUE))/(1-2*_xlfn.NORM.DIST(0,$I131/2,$L131,TRUE))*$C131+($J131="Steady Growth")*(AND(DU$4&gt;=$E131,DU$4&lt;=$G131)*((DU$4-$E131+1)/($I131*($I131+1)/2)*$C131))+($J131="custom")*CustomCF!DN131</f>
        <v>0</v>
      </c>
      <c r="DV131" s="19">
        <f>($J131="Bell Curve")*(_xlfn.NORM.DIST(AND(DV$4&gt;=$E131,DV$4&lt;=$G131)*(DV$4-$E131+1),$I131/2,$L131,TRUE)-_xlfn.NORM.DIST(AND(DV$4&gt;=$E131,DV$4&lt;=$G131)*(DU$4-$E131+1),$I131/2,$L131,TRUE))/(1-2*_xlfn.NORM.DIST(0,$I131/2,$L131,TRUE))*$C131+($J131="Steady Growth")*(AND(DV$4&gt;=$E131,DV$4&lt;=$G131)*((DV$4-$E131+1)/($I131*($I131+1)/2)*$C131))+($J131="custom")*CustomCF!DO131</f>
        <v>0</v>
      </c>
      <c r="DW131" s="19">
        <f>($J131="Bell Curve")*(_xlfn.NORM.DIST(AND(DW$4&gt;=$E131,DW$4&lt;=$G131)*(DW$4-$E131+1),$I131/2,$L131,TRUE)-_xlfn.NORM.DIST(AND(DW$4&gt;=$E131,DW$4&lt;=$G131)*(DV$4-$E131+1),$I131/2,$L131,TRUE))/(1-2*_xlfn.NORM.DIST(0,$I131/2,$L131,TRUE))*$C131+($J131="Steady Growth")*(AND(DW$4&gt;=$E131,DW$4&lt;=$G131)*((DW$4-$E131+1)/($I131*($I131+1)/2)*$C131))+($J131="custom")*CustomCF!DP131</f>
        <v>0</v>
      </c>
      <c r="DX131" s="19">
        <f>($J131="Bell Curve")*(_xlfn.NORM.DIST(AND(DX$4&gt;=$E131,DX$4&lt;=$G131)*(DX$4-$E131+1),$I131/2,$L131,TRUE)-_xlfn.NORM.DIST(AND(DX$4&gt;=$E131,DX$4&lt;=$G131)*(DW$4-$E131+1),$I131/2,$L131,TRUE))/(1-2*_xlfn.NORM.DIST(0,$I131/2,$L131,TRUE))*$C131+($J131="Steady Growth")*(AND(DX$4&gt;=$E131,DX$4&lt;=$G131)*((DX$4-$E131+1)/($I131*($I131+1)/2)*$C131))+($J131="custom")*CustomCF!DQ131</f>
        <v>0</v>
      </c>
      <c r="DY131" s="19">
        <f>($J131="Bell Curve")*(_xlfn.NORM.DIST(AND(DY$4&gt;=$E131,DY$4&lt;=$G131)*(DY$4-$E131+1),$I131/2,$L131,TRUE)-_xlfn.NORM.DIST(AND(DY$4&gt;=$E131,DY$4&lt;=$G131)*(DX$4-$E131+1),$I131/2,$L131,TRUE))/(1-2*_xlfn.NORM.DIST(0,$I131/2,$L131,TRUE))*$C131+($J131="Steady Growth")*(AND(DY$4&gt;=$E131,DY$4&lt;=$G131)*((DY$4-$E131+1)/($I131*($I131+1)/2)*$C131))+($J131="custom")*CustomCF!DR131</f>
        <v>0</v>
      </c>
      <c r="DZ131" s="19">
        <f>($J131="Bell Curve")*(_xlfn.NORM.DIST(AND(DZ$4&gt;=$E131,DZ$4&lt;=$G131)*(DZ$4-$E131+1),$I131/2,$L131,TRUE)-_xlfn.NORM.DIST(AND(DZ$4&gt;=$E131,DZ$4&lt;=$G131)*(DY$4-$E131+1),$I131/2,$L131,TRUE))/(1-2*_xlfn.NORM.DIST(0,$I131/2,$L131,TRUE))*$C131+($J131="Steady Growth")*(AND(DZ$4&gt;=$E131,DZ$4&lt;=$G131)*((DZ$4-$E131+1)/($I131*($I131+1)/2)*$C131))+($J131="custom")*CustomCF!DS131</f>
        <v>0</v>
      </c>
      <c r="EA131" s="19">
        <f>($J131="Bell Curve")*(_xlfn.NORM.DIST(AND(EA$4&gt;=$E131,EA$4&lt;=$G131)*(EA$4-$E131+1),$I131/2,$L131,TRUE)-_xlfn.NORM.DIST(AND(EA$4&gt;=$E131,EA$4&lt;=$G131)*(DZ$4-$E131+1),$I131/2,$L131,TRUE))/(1-2*_xlfn.NORM.DIST(0,$I131/2,$L131,TRUE))*$C131+($J131="Steady Growth")*(AND(EA$4&gt;=$E131,EA$4&lt;=$G131)*((EA$4-$E131+1)/($I131*($I131+1)/2)*$C131))+($J131="custom")*CustomCF!DT131</f>
        <v>0</v>
      </c>
      <c r="EB131" s="19">
        <f>($J131="Bell Curve")*(_xlfn.NORM.DIST(AND(EB$4&gt;=$E131,EB$4&lt;=$G131)*(EB$4-$E131+1),$I131/2,$L131,TRUE)-_xlfn.NORM.DIST(AND(EB$4&gt;=$E131,EB$4&lt;=$G131)*(EA$4-$E131+1),$I131/2,$L131,TRUE))/(1-2*_xlfn.NORM.DIST(0,$I131/2,$L131,TRUE))*$C131+($J131="Steady Growth")*(AND(EB$4&gt;=$E131,EB$4&lt;=$G131)*((EB$4-$E131+1)/($I131*($I131+1)/2)*$C131))+($J131="custom")*CustomCF!DU131</f>
        <v>0</v>
      </c>
      <c r="EC131" s="19">
        <f>($J131="Bell Curve")*(_xlfn.NORM.DIST(AND(EC$4&gt;=$E131,EC$4&lt;=$G131)*(EC$4-$E131+1),$I131/2,$L131,TRUE)-_xlfn.NORM.DIST(AND(EC$4&gt;=$E131,EC$4&lt;=$G131)*(EB$4-$E131+1),$I131/2,$L131,TRUE))/(1-2*_xlfn.NORM.DIST(0,$I131/2,$L131,TRUE))*$C131+($J131="Steady Growth")*(AND(EC$4&gt;=$E131,EC$4&lt;=$G131)*((EC$4-$E131+1)/($I131*($I131+1)/2)*$C131))+($J131="custom")*CustomCF!DV131</f>
        <v>0</v>
      </c>
      <c r="ED131" s="19">
        <f>($J131="Bell Curve")*(_xlfn.NORM.DIST(AND(ED$4&gt;=$E131,ED$4&lt;=$G131)*(ED$4-$E131+1),$I131/2,$L131,TRUE)-_xlfn.NORM.DIST(AND(ED$4&gt;=$E131,ED$4&lt;=$G131)*(EC$4-$E131+1),$I131/2,$L131,TRUE))/(1-2*_xlfn.NORM.DIST(0,$I131/2,$L131,TRUE))*$C131+($J131="Steady Growth")*(AND(ED$4&gt;=$E131,ED$4&lt;=$G131)*((ED$4-$E131+1)/($I131*($I131+1)/2)*$C131))+($J131="custom")*CustomCF!DW131</f>
        <v>0</v>
      </c>
      <c r="EE131" s="19">
        <f>($J131="Bell Curve")*(_xlfn.NORM.DIST(AND(EE$4&gt;=$E131,EE$4&lt;=$G131)*(EE$4-$E131+1),$I131/2,$L131,TRUE)-_xlfn.NORM.DIST(AND(EE$4&gt;=$E131,EE$4&lt;=$G131)*(ED$4-$E131+1),$I131/2,$L131,TRUE))/(1-2*_xlfn.NORM.DIST(0,$I131/2,$L131,TRUE))*$C131+($J131="Steady Growth")*(AND(EE$4&gt;=$E131,EE$4&lt;=$G131)*((EE$4-$E131+1)/($I131*($I131+1)/2)*$C131))+($J131="custom")*CustomCF!DX131</f>
        <v>0</v>
      </c>
      <c r="EF131" s="121">
        <f>($J131="Bell Curve")*(_xlfn.NORM.DIST(AND(EF$4&gt;=$E131,EF$4&lt;=$G131)*(EF$4-$E131+1),$I131/2,$L131,TRUE)-_xlfn.NORM.DIST(AND(EF$4&gt;=$E131,EF$4&lt;=$G131)*(EE$4-$E131+1),$I131/2,$L131,TRUE))/(1-2*_xlfn.NORM.DIST(0,$I131/2,$L131,TRUE))*$C131+($J131="Steady Growth")*(AND(EF$4&gt;=$E131,EF$4&lt;=$G131)*((EF$4-$E131+1)/($I131*($I131+1)/2)*$C131))+($J131="custom")*CustomCF!DY131</f>
        <v>0</v>
      </c>
    </row>
    <row r="132" spans="2:136" hidden="1" outlineLevel="1" x14ac:dyDescent="0.2">
      <c r="B132" s="103">
        <f>Budget!AA24</f>
        <v>0</v>
      </c>
      <c r="C132" s="19">
        <f>Budget!AB24</f>
        <v>0</v>
      </c>
      <c r="D132" s="19" t="str">
        <f t="shared" si="45"/>
        <v/>
      </c>
      <c r="E132" s="92">
        <v>29</v>
      </c>
      <c r="F132" s="18">
        <f>IF(J132="Custom",CustomCF!E132,INDEX($P$6:$DY$6,MATCH(E132,CF!$P$4:$DY$4,0)))</f>
        <v>46904</v>
      </c>
      <c r="G132" s="301">
        <v>47</v>
      </c>
      <c r="H132" s="18">
        <f>IF(J132="Custom",CustomCF!F132,INDEX($P$6:$EF$6,MATCH(G132,$P$4:$EF$4,0)))</f>
        <v>47452</v>
      </c>
      <c r="I132" s="9">
        <f t="shared" si="40"/>
        <v>19</v>
      </c>
      <c r="J132" s="92" t="s">
        <v>30</v>
      </c>
      <c r="K132" s="92" t="s">
        <v>31</v>
      </c>
      <c r="L132" s="9">
        <f t="shared" si="46"/>
        <v>10000000</v>
      </c>
      <c r="M132" s="106">
        <f t="shared" si="47"/>
        <v>0</v>
      </c>
      <c r="N132" s="112" t="str">
        <f t="shared" si="48"/>
        <v>OK</v>
      </c>
      <c r="O132" s="112"/>
      <c r="P132" s="19">
        <f>($J132="Bell Curve")*(_xlfn.NORM.DIST(AND(P$4&gt;=$E132,P$4&lt;=$G132)*(P$4-$E132+1),$I132/2,$L132,TRUE)-_xlfn.NORM.DIST(AND(P$4&gt;=$E132,P$4&lt;=$G132)*(N$4-$E132+1),$I132/2,$L132,TRUE))/(1-2*_xlfn.NORM.DIST(0,$I132/2,$L132,TRUE))*$C132+($J132="Steady Growth")*(AND(P$4&gt;=$E132,P$4&lt;=$G132)*((P$4-$E132+1)/($I132*($I132+1)/2)*$C132))+($J132="custom")*CustomCF!I132</f>
        <v>0</v>
      </c>
      <c r="Q132" s="19">
        <f>($J132="Bell Curve")*(_xlfn.NORM.DIST(AND(Q$4&gt;=$E132,Q$4&lt;=$G132)*(Q$4-$E132+1),$I132/2,$L132,TRUE)-_xlfn.NORM.DIST(AND(Q$4&gt;=$E132,Q$4&lt;=$G132)*(P$4-$E132+1),$I132/2,$L132,TRUE))/(1-2*_xlfn.NORM.DIST(0,$I132/2,$L132,TRUE))*$C132+($J132="Steady Growth")*(AND(Q$4&gt;=$E132,Q$4&lt;=$G132)*((Q$4-$E132+1)/($I132*($I132+1)/2)*$C132))+($J132="custom")*CustomCF!J132</f>
        <v>0</v>
      </c>
      <c r="R132" s="19">
        <f>($J132="Bell Curve")*(_xlfn.NORM.DIST(AND(R$4&gt;=$E132,R$4&lt;=$G132)*(R$4-$E132+1),$I132/2,$L132,TRUE)-_xlfn.NORM.DIST(AND(R$4&gt;=$E132,R$4&lt;=$G132)*(Q$4-$E132+1),$I132/2,$L132,TRUE))/(1-2*_xlfn.NORM.DIST(0,$I132/2,$L132,TRUE))*$C132+($J132="Steady Growth")*(AND(R$4&gt;=$E132,R$4&lt;=$G132)*((R$4-$E132+1)/($I132*($I132+1)/2)*$C132))+($J132="custom")*CustomCF!K132</f>
        <v>0</v>
      </c>
      <c r="S132" s="19">
        <f>($J132="Bell Curve")*(_xlfn.NORM.DIST(AND(S$4&gt;=$E132,S$4&lt;=$G132)*(S$4-$E132+1),$I132/2,$L132,TRUE)-_xlfn.NORM.DIST(AND(S$4&gt;=$E132,S$4&lt;=$G132)*(R$4-$E132+1),$I132/2,$L132,TRUE))/(1-2*_xlfn.NORM.DIST(0,$I132/2,$L132,TRUE))*$C132+($J132="Steady Growth")*(AND(S$4&gt;=$E132,S$4&lt;=$G132)*((S$4-$E132+1)/($I132*($I132+1)/2)*$C132))+($J132="custom")*CustomCF!L132</f>
        <v>0</v>
      </c>
      <c r="T132" s="19">
        <f>($J132="Bell Curve")*(_xlfn.NORM.DIST(AND(T$4&gt;=$E132,T$4&lt;=$G132)*(T$4-$E132+1),$I132/2,$L132,TRUE)-_xlfn.NORM.DIST(AND(T$4&gt;=$E132,T$4&lt;=$G132)*(S$4-$E132+1),$I132/2,$L132,TRUE))/(1-2*_xlfn.NORM.DIST(0,$I132/2,$L132,TRUE))*$C132+($J132="Steady Growth")*(AND(T$4&gt;=$E132,T$4&lt;=$G132)*((T$4-$E132+1)/($I132*($I132+1)/2)*$C132))+($J132="custom")*CustomCF!M132</f>
        <v>0</v>
      </c>
      <c r="U132" s="19">
        <f>($J132="Bell Curve")*(_xlfn.NORM.DIST(AND(U$4&gt;=$E132,U$4&lt;=$G132)*(U$4-$E132+1),$I132/2,$L132,TRUE)-_xlfn.NORM.DIST(AND(U$4&gt;=$E132,U$4&lt;=$G132)*(T$4-$E132+1),$I132/2,$L132,TRUE))/(1-2*_xlfn.NORM.DIST(0,$I132/2,$L132,TRUE))*$C132+($J132="Steady Growth")*(AND(U$4&gt;=$E132,U$4&lt;=$G132)*((U$4-$E132+1)/($I132*($I132+1)/2)*$C132))+($J132="custom")*CustomCF!N132</f>
        <v>0</v>
      </c>
      <c r="V132" s="19">
        <f>($J132="Bell Curve")*(_xlfn.NORM.DIST(AND(V$4&gt;=$E132,V$4&lt;=$G132)*(V$4-$E132+1),$I132/2,$L132,TRUE)-_xlfn.NORM.DIST(AND(V$4&gt;=$E132,V$4&lt;=$G132)*(U$4-$E132+1),$I132/2,$L132,TRUE))/(1-2*_xlfn.NORM.DIST(0,$I132/2,$L132,TRUE))*$C132+($J132="Steady Growth")*(AND(V$4&gt;=$E132,V$4&lt;=$G132)*((V$4-$E132+1)/($I132*($I132+1)/2)*$C132))+($J132="custom")*CustomCF!O132</f>
        <v>0</v>
      </c>
      <c r="W132" s="19">
        <f>($J132="Bell Curve")*(_xlfn.NORM.DIST(AND(W$4&gt;=$E132,W$4&lt;=$G132)*(W$4-$E132+1),$I132/2,$L132,TRUE)-_xlfn.NORM.DIST(AND(W$4&gt;=$E132,W$4&lt;=$G132)*(V$4-$E132+1),$I132/2,$L132,TRUE))/(1-2*_xlfn.NORM.DIST(0,$I132/2,$L132,TRUE))*$C132+($J132="Steady Growth")*(AND(W$4&gt;=$E132,W$4&lt;=$G132)*((W$4-$E132+1)/($I132*($I132+1)/2)*$C132))+($J132="custom")*CustomCF!P132</f>
        <v>0</v>
      </c>
      <c r="X132" s="19">
        <f>($J132="Bell Curve")*(_xlfn.NORM.DIST(AND(X$4&gt;=$E132,X$4&lt;=$G132)*(X$4-$E132+1),$I132/2,$L132,TRUE)-_xlfn.NORM.DIST(AND(X$4&gt;=$E132,X$4&lt;=$G132)*(W$4-$E132+1),$I132/2,$L132,TRUE))/(1-2*_xlfn.NORM.DIST(0,$I132/2,$L132,TRUE))*$C132+($J132="Steady Growth")*(AND(X$4&gt;=$E132,X$4&lt;=$G132)*((X$4-$E132+1)/($I132*($I132+1)/2)*$C132))+($J132="custom")*CustomCF!Q132</f>
        <v>0</v>
      </c>
      <c r="Y132" s="19">
        <f>($J132="Bell Curve")*(_xlfn.NORM.DIST(AND(Y$4&gt;=$E132,Y$4&lt;=$G132)*(Y$4-$E132+1),$I132/2,$L132,TRUE)-_xlfn.NORM.DIST(AND(Y$4&gt;=$E132,Y$4&lt;=$G132)*(X$4-$E132+1),$I132/2,$L132,TRUE))/(1-2*_xlfn.NORM.DIST(0,$I132/2,$L132,TRUE))*$C132+($J132="Steady Growth")*(AND(Y$4&gt;=$E132,Y$4&lt;=$G132)*((Y$4-$E132+1)/($I132*($I132+1)/2)*$C132))+($J132="custom")*CustomCF!R132</f>
        <v>0</v>
      </c>
      <c r="Z132" s="19">
        <f>($J132="Bell Curve")*(_xlfn.NORM.DIST(AND(Z$4&gt;=$E132,Z$4&lt;=$G132)*(Z$4-$E132+1),$I132/2,$L132,TRUE)-_xlfn.NORM.DIST(AND(Z$4&gt;=$E132,Z$4&lt;=$G132)*(Y$4-$E132+1),$I132/2,$L132,TRUE))/(1-2*_xlfn.NORM.DIST(0,$I132/2,$L132,TRUE))*$C132+($J132="Steady Growth")*(AND(Z$4&gt;=$E132,Z$4&lt;=$G132)*((Z$4-$E132+1)/($I132*($I132+1)/2)*$C132))+($J132="custom")*CustomCF!S132</f>
        <v>0</v>
      </c>
      <c r="AA132" s="19">
        <f>($J132="Bell Curve")*(_xlfn.NORM.DIST(AND(AA$4&gt;=$E132,AA$4&lt;=$G132)*(AA$4-$E132+1),$I132/2,$L132,TRUE)-_xlfn.NORM.DIST(AND(AA$4&gt;=$E132,AA$4&lt;=$G132)*(Z$4-$E132+1),$I132/2,$L132,TRUE))/(1-2*_xlfn.NORM.DIST(0,$I132/2,$L132,TRUE))*$C132+($J132="Steady Growth")*(AND(AA$4&gt;=$E132,AA$4&lt;=$G132)*((AA$4-$E132+1)/($I132*($I132+1)/2)*$C132))+($J132="custom")*CustomCF!T132</f>
        <v>0</v>
      </c>
      <c r="AB132" s="19">
        <f>($J132="Bell Curve")*(_xlfn.NORM.DIST(AND(AB$4&gt;=$E132,AB$4&lt;=$G132)*(AB$4-$E132+1),$I132/2,$L132,TRUE)-_xlfn.NORM.DIST(AND(AB$4&gt;=$E132,AB$4&lt;=$G132)*(AA$4-$E132+1),$I132/2,$L132,TRUE))/(1-2*_xlfn.NORM.DIST(0,$I132/2,$L132,TRUE))*$C132+($J132="Steady Growth")*(AND(AB$4&gt;=$E132,AB$4&lt;=$G132)*((AB$4-$E132+1)/($I132*($I132+1)/2)*$C132))+($J132="custom")*CustomCF!U132</f>
        <v>0</v>
      </c>
      <c r="AC132" s="19">
        <f>($J132="Bell Curve")*(_xlfn.NORM.DIST(AND(AC$4&gt;=$E132,AC$4&lt;=$G132)*(AC$4-$E132+1),$I132/2,$L132,TRUE)-_xlfn.NORM.DIST(AND(AC$4&gt;=$E132,AC$4&lt;=$G132)*(AB$4-$E132+1),$I132/2,$L132,TRUE))/(1-2*_xlfn.NORM.DIST(0,$I132/2,$L132,TRUE))*$C132+($J132="Steady Growth")*(AND(AC$4&gt;=$E132,AC$4&lt;=$G132)*((AC$4-$E132+1)/($I132*($I132+1)/2)*$C132))+($J132="custom")*CustomCF!V132</f>
        <v>0</v>
      </c>
      <c r="AD132" s="19">
        <f>($J132="Bell Curve")*(_xlfn.NORM.DIST(AND(AD$4&gt;=$E132,AD$4&lt;=$G132)*(AD$4-$E132+1),$I132/2,$L132,TRUE)-_xlfn.NORM.DIST(AND(AD$4&gt;=$E132,AD$4&lt;=$G132)*(AC$4-$E132+1),$I132/2,$L132,TRUE))/(1-2*_xlfn.NORM.DIST(0,$I132/2,$L132,TRUE))*$C132+($J132="Steady Growth")*(AND(AD$4&gt;=$E132,AD$4&lt;=$G132)*((AD$4-$E132+1)/($I132*($I132+1)/2)*$C132))+($J132="custom")*CustomCF!W132</f>
        <v>0</v>
      </c>
      <c r="AE132" s="19">
        <f>($J132="Bell Curve")*(_xlfn.NORM.DIST(AND(AE$4&gt;=$E132,AE$4&lt;=$G132)*(AE$4-$E132+1),$I132/2,$L132,TRUE)-_xlfn.NORM.DIST(AND(AE$4&gt;=$E132,AE$4&lt;=$G132)*(AD$4-$E132+1),$I132/2,$L132,TRUE))/(1-2*_xlfn.NORM.DIST(0,$I132/2,$L132,TRUE))*$C132+($J132="Steady Growth")*(AND(AE$4&gt;=$E132,AE$4&lt;=$G132)*((AE$4-$E132+1)/($I132*($I132+1)/2)*$C132))+($J132="custom")*CustomCF!X132</f>
        <v>0</v>
      </c>
      <c r="AF132" s="19">
        <f>($J132="Bell Curve")*(_xlfn.NORM.DIST(AND(AF$4&gt;=$E132,AF$4&lt;=$G132)*(AF$4-$E132+1),$I132/2,$L132,TRUE)-_xlfn.NORM.DIST(AND(AF$4&gt;=$E132,AF$4&lt;=$G132)*(AE$4-$E132+1),$I132/2,$L132,TRUE))/(1-2*_xlfn.NORM.DIST(0,$I132/2,$L132,TRUE))*$C132+($J132="Steady Growth")*(AND(AF$4&gt;=$E132,AF$4&lt;=$G132)*((AF$4-$E132+1)/($I132*($I132+1)/2)*$C132))+($J132="custom")*CustomCF!Y132</f>
        <v>0</v>
      </c>
      <c r="AG132" s="19">
        <f>($J132="Bell Curve")*(_xlfn.NORM.DIST(AND(AG$4&gt;=$E132,AG$4&lt;=$G132)*(AG$4-$E132+1),$I132/2,$L132,TRUE)-_xlfn.NORM.DIST(AND(AG$4&gt;=$E132,AG$4&lt;=$G132)*(AF$4-$E132+1),$I132/2,$L132,TRUE))/(1-2*_xlfn.NORM.DIST(0,$I132/2,$L132,TRUE))*$C132+($J132="Steady Growth")*(AND(AG$4&gt;=$E132,AG$4&lt;=$G132)*((AG$4-$E132+1)/($I132*($I132+1)/2)*$C132))+($J132="custom")*CustomCF!Z132</f>
        <v>0</v>
      </c>
      <c r="AH132" s="19">
        <f>($J132="Bell Curve")*(_xlfn.NORM.DIST(AND(AH$4&gt;=$E132,AH$4&lt;=$G132)*(AH$4-$E132+1),$I132/2,$L132,TRUE)-_xlfn.NORM.DIST(AND(AH$4&gt;=$E132,AH$4&lt;=$G132)*(AG$4-$E132+1),$I132/2,$L132,TRUE))/(1-2*_xlfn.NORM.DIST(0,$I132/2,$L132,TRUE))*$C132+($J132="Steady Growth")*(AND(AH$4&gt;=$E132,AH$4&lt;=$G132)*((AH$4-$E132+1)/($I132*($I132+1)/2)*$C132))+($J132="custom")*CustomCF!AA132</f>
        <v>0</v>
      </c>
      <c r="AI132" s="19">
        <f>($J132="Bell Curve")*(_xlfn.NORM.DIST(AND(AI$4&gt;=$E132,AI$4&lt;=$G132)*(AI$4-$E132+1),$I132/2,$L132,TRUE)-_xlfn.NORM.DIST(AND(AI$4&gt;=$E132,AI$4&lt;=$G132)*(AH$4-$E132+1),$I132/2,$L132,TRUE))/(1-2*_xlfn.NORM.DIST(0,$I132/2,$L132,TRUE))*$C132+($J132="Steady Growth")*(AND(AI$4&gt;=$E132,AI$4&lt;=$G132)*((AI$4-$E132+1)/($I132*($I132+1)/2)*$C132))+($J132="custom")*CustomCF!AB132</f>
        <v>0</v>
      </c>
      <c r="AJ132" s="19">
        <f>($J132="Bell Curve")*(_xlfn.NORM.DIST(AND(AJ$4&gt;=$E132,AJ$4&lt;=$G132)*(AJ$4-$E132+1),$I132/2,$L132,TRUE)-_xlfn.NORM.DIST(AND(AJ$4&gt;=$E132,AJ$4&lt;=$G132)*(AI$4-$E132+1),$I132/2,$L132,TRUE))/(1-2*_xlfn.NORM.DIST(0,$I132/2,$L132,TRUE))*$C132+($J132="Steady Growth")*(AND(AJ$4&gt;=$E132,AJ$4&lt;=$G132)*((AJ$4-$E132+1)/($I132*($I132+1)/2)*$C132))+($J132="custom")*CustomCF!AC132</f>
        <v>0</v>
      </c>
      <c r="AK132" s="19">
        <f>($J132="Bell Curve")*(_xlfn.NORM.DIST(AND(AK$4&gt;=$E132,AK$4&lt;=$G132)*(AK$4-$E132+1),$I132/2,$L132,TRUE)-_xlfn.NORM.DIST(AND(AK$4&gt;=$E132,AK$4&lt;=$G132)*(AJ$4-$E132+1),$I132/2,$L132,TRUE))/(1-2*_xlfn.NORM.DIST(0,$I132/2,$L132,TRUE))*$C132+($J132="Steady Growth")*(AND(AK$4&gt;=$E132,AK$4&lt;=$G132)*((AK$4-$E132+1)/($I132*($I132+1)/2)*$C132))+($J132="custom")*CustomCF!AD132</f>
        <v>0</v>
      </c>
      <c r="AL132" s="19">
        <f>($J132="Bell Curve")*(_xlfn.NORM.DIST(AND(AL$4&gt;=$E132,AL$4&lt;=$G132)*(AL$4-$E132+1),$I132/2,$L132,TRUE)-_xlfn.NORM.DIST(AND(AL$4&gt;=$E132,AL$4&lt;=$G132)*(AK$4-$E132+1),$I132/2,$L132,TRUE))/(1-2*_xlfn.NORM.DIST(0,$I132/2,$L132,TRUE))*$C132+($J132="Steady Growth")*(AND(AL$4&gt;=$E132,AL$4&lt;=$G132)*((AL$4-$E132+1)/($I132*($I132+1)/2)*$C132))+($J132="custom")*CustomCF!AE132</f>
        <v>0</v>
      </c>
      <c r="AM132" s="19">
        <f>($J132="Bell Curve")*(_xlfn.NORM.DIST(AND(AM$4&gt;=$E132,AM$4&lt;=$G132)*(AM$4-$E132+1),$I132/2,$L132,TRUE)-_xlfn.NORM.DIST(AND(AM$4&gt;=$E132,AM$4&lt;=$G132)*(AL$4-$E132+1),$I132/2,$L132,TRUE))/(1-2*_xlfn.NORM.DIST(0,$I132/2,$L132,TRUE))*$C132+($J132="Steady Growth")*(AND(AM$4&gt;=$E132,AM$4&lt;=$G132)*((AM$4-$E132+1)/($I132*($I132+1)/2)*$C132))+($J132="custom")*CustomCF!AF132</f>
        <v>0</v>
      </c>
      <c r="AN132" s="19">
        <f>($J132="Bell Curve")*(_xlfn.NORM.DIST(AND(AN$4&gt;=$E132,AN$4&lt;=$G132)*(AN$4-$E132+1),$I132/2,$L132,TRUE)-_xlfn.NORM.DIST(AND(AN$4&gt;=$E132,AN$4&lt;=$G132)*(AM$4-$E132+1),$I132/2,$L132,TRUE))/(1-2*_xlfn.NORM.DIST(0,$I132/2,$L132,TRUE))*$C132+($J132="Steady Growth")*(AND(AN$4&gt;=$E132,AN$4&lt;=$G132)*((AN$4-$E132+1)/($I132*($I132+1)/2)*$C132))+($J132="custom")*CustomCF!AG132</f>
        <v>0</v>
      </c>
      <c r="AO132" s="19">
        <f>($J132="Bell Curve")*(_xlfn.NORM.DIST(AND(AO$4&gt;=$E132,AO$4&lt;=$G132)*(AO$4-$E132+1),$I132/2,$L132,TRUE)-_xlfn.NORM.DIST(AND(AO$4&gt;=$E132,AO$4&lt;=$G132)*(AN$4-$E132+1),$I132/2,$L132,TRUE))/(1-2*_xlfn.NORM.DIST(0,$I132/2,$L132,TRUE))*$C132+($J132="Steady Growth")*(AND(AO$4&gt;=$E132,AO$4&lt;=$G132)*((AO$4-$E132+1)/($I132*($I132+1)/2)*$C132))+($J132="custom")*CustomCF!AH132</f>
        <v>0</v>
      </c>
      <c r="AP132" s="19">
        <f>($J132="Bell Curve")*(_xlfn.NORM.DIST(AND(AP$4&gt;=$E132,AP$4&lt;=$G132)*(AP$4-$E132+1),$I132/2,$L132,TRUE)-_xlfn.NORM.DIST(AND(AP$4&gt;=$E132,AP$4&lt;=$G132)*(AO$4-$E132+1),$I132/2,$L132,TRUE))/(1-2*_xlfn.NORM.DIST(0,$I132/2,$L132,TRUE))*$C132+($J132="Steady Growth")*(AND(AP$4&gt;=$E132,AP$4&lt;=$G132)*((AP$4-$E132+1)/($I132*($I132+1)/2)*$C132))+($J132="custom")*CustomCF!AI132</f>
        <v>0</v>
      </c>
      <c r="AQ132" s="19">
        <f>($J132="Bell Curve")*(_xlfn.NORM.DIST(AND(AQ$4&gt;=$E132,AQ$4&lt;=$G132)*(AQ$4-$E132+1),$I132/2,$L132,TRUE)-_xlfn.NORM.DIST(AND(AQ$4&gt;=$E132,AQ$4&lt;=$G132)*(AP$4-$E132+1),$I132/2,$L132,TRUE))/(1-2*_xlfn.NORM.DIST(0,$I132/2,$L132,TRUE))*$C132+($J132="Steady Growth")*(AND(AQ$4&gt;=$E132,AQ$4&lt;=$G132)*((AQ$4-$E132+1)/($I132*($I132+1)/2)*$C132))+($J132="custom")*CustomCF!AJ132</f>
        <v>0</v>
      </c>
      <c r="AR132" s="19">
        <f>($J132="Bell Curve")*(_xlfn.NORM.DIST(AND(AR$4&gt;=$E132,AR$4&lt;=$G132)*(AR$4-$E132+1),$I132/2,$L132,TRUE)-_xlfn.NORM.DIST(AND(AR$4&gt;=$E132,AR$4&lt;=$G132)*(AQ$4-$E132+1),$I132/2,$L132,TRUE))/(1-2*_xlfn.NORM.DIST(0,$I132/2,$L132,TRUE))*$C132+($J132="Steady Growth")*(AND(AR$4&gt;=$E132,AR$4&lt;=$G132)*((AR$4-$E132+1)/($I132*($I132+1)/2)*$C132))+($J132="custom")*CustomCF!AK132</f>
        <v>0</v>
      </c>
      <c r="AS132" s="19">
        <f>($J132="Bell Curve")*(_xlfn.NORM.DIST(AND(AS$4&gt;=$E132,AS$4&lt;=$G132)*(AS$4-$E132+1),$I132/2,$L132,TRUE)-_xlfn.NORM.DIST(AND(AS$4&gt;=$E132,AS$4&lt;=$G132)*(AR$4-$E132+1),$I132/2,$L132,TRUE))/(1-2*_xlfn.NORM.DIST(0,$I132/2,$L132,TRUE))*$C132+($J132="Steady Growth")*(AND(AS$4&gt;=$E132,AS$4&lt;=$G132)*((AS$4-$E132+1)/($I132*($I132+1)/2)*$C132))+($J132="custom")*CustomCF!AL132</f>
        <v>0</v>
      </c>
      <c r="AT132" s="19">
        <f>($J132="Bell Curve")*(_xlfn.NORM.DIST(AND(AT$4&gt;=$E132,AT$4&lt;=$G132)*(AT$4-$E132+1),$I132/2,$L132,TRUE)-_xlfn.NORM.DIST(AND(AT$4&gt;=$E132,AT$4&lt;=$G132)*(AS$4-$E132+1),$I132/2,$L132,TRUE))/(1-2*_xlfn.NORM.DIST(0,$I132/2,$L132,TRUE))*$C132+($J132="Steady Growth")*(AND(AT$4&gt;=$E132,AT$4&lt;=$G132)*((AT$4-$E132+1)/($I132*($I132+1)/2)*$C132))+($J132="custom")*CustomCF!AM132</f>
        <v>0</v>
      </c>
      <c r="AU132" s="19">
        <f>($J132="Bell Curve")*(_xlfn.NORM.DIST(AND(AU$4&gt;=$E132,AU$4&lt;=$G132)*(AU$4-$E132+1),$I132/2,$L132,TRUE)-_xlfn.NORM.DIST(AND(AU$4&gt;=$E132,AU$4&lt;=$G132)*(AT$4-$E132+1),$I132/2,$L132,TRUE))/(1-2*_xlfn.NORM.DIST(0,$I132/2,$L132,TRUE))*$C132+($J132="Steady Growth")*(AND(AU$4&gt;=$E132,AU$4&lt;=$G132)*((AU$4-$E132+1)/($I132*($I132+1)/2)*$C132))+($J132="custom")*CustomCF!AN132</f>
        <v>0</v>
      </c>
      <c r="AV132" s="19">
        <f>($J132="Bell Curve")*(_xlfn.NORM.DIST(AND(AV$4&gt;=$E132,AV$4&lt;=$G132)*(AV$4-$E132+1),$I132/2,$L132,TRUE)-_xlfn.NORM.DIST(AND(AV$4&gt;=$E132,AV$4&lt;=$G132)*(AU$4-$E132+1),$I132/2,$L132,TRUE))/(1-2*_xlfn.NORM.DIST(0,$I132/2,$L132,TRUE))*$C132+($J132="Steady Growth")*(AND(AV$4&gt;=$E132,AV$4&lt;=$G132)*((AV$4-$E132+1)/($I132*($I132+1)/2)*$C132))+($J132="custom")*CustomCF!AO132</f>
        <v>0</v>
      </c>
      <c r="AW132" s="19">
        <f>($J132="Bell Curve")*(_xlfn.NORM.DIST(AND(AW$4&gt;=$E132,AW$4&lt;=$G132)*(AW$4-$E132+1),$I132/2,$L132,TRUE)-_xlfn.NORM.DIST(AND(AW$4&gt;=$E132,AW$4&lt;=$G132)*(AV$4-$E132+1),$I132/2,$L132,TRUE))/(1-2*_xlfn.NORM.DIST(0,$I132/2,$L132,TRUE))*$C132+($J132="Steady Growth")*(AND(AW$4&gt;=$E132,AW$4&lt;=$G132)*((AW$4-$E132+1)/($I132*($I132+1)/2)*$C132))+($J132="custom")*CustomCF!AP132</f>
        <v>0</v>
      </c>
      <c r="AX132" s="19">
        <f>($J132="Bell Curve")*(_xlfn.NORM.DIST(AND(AX$4&gt;=$E132,AX$4&lt;=$G132)*(AX$4-$E132+1),$I132/2,$L132,TRUE)-_xlfn.NORM.DIST(AND(AX$4&gt;=$E132,AX$4&lt;=$G132)*(AW$4-$E132+1),$I132/2,$L132,TRUE))/(1-2*_xlfn.NORM.DIST(0,$I132/2,$L132,TRUE))*$C132+($J132="Steady Growth")*(AND(AX$4&gt;=$E132,AX$4&lt;=$G132)*((AX$4-$E132+1)/($I132*($I132+1)/2)*$C132))+($J132="custom")*CustomCF!AQ132</f>
        <v>0</v>
      </c>
      <c r="AY132" s="19">
        <f>($J132="Bell Curve")*(_xlfn.NORM.DIST(AND(AY$4&gt;=$E132,AY$4&lt;=$G132)*(AY$4-$E132+1),$I132/2,$L132,TRUE)-_xlfn.NORM.DIST(AND(AY$4&gt;=$E132,AY$4&lt;=$G132)*(AX$4-$E132+1),$I132/2,$L132,TRUE))/(1-2*_xlfn.NORM.DIST(0,$I132/2,$L132,TRUE))*$C132+($J132="Steady Growth")*(AND(AY$4&gt;=$E132,AY$4&lt;=$G132)*((AY$4-$E132+1)/($I132*($I132+1)/2)*$C132))+($J132="custom")*CustomCF!AR132</f>
        <v>0</v>
      </c>
      <c r="AZ132" s="19">
        <f>($J132="Bell Curve")*(_xlfn.NORM.DIST(AND(AZ$4&gt;=$E132,AZ$4&lt;=$G132)*(AZ$4-$E132+1),$I132/2,$L132,TRUE)-_xlfn.NORM.DIST(AND(AZ$4&gt;=$E132,AZ$4&lt;=$G132)*(AY$4-$E132+1),$I132/2,$L132,TRUE))/(1-2*_xlfn.NORM.DIST(0,$I132/2,$L132,TRUE))*$C132+($J132="Steady Growth")*(AND(AZ$4&gt;=$E132,AZ$4&lt;=$G132)*((AZ$4-$E132+1)/($I132*($I132+1)/2)*$C132))+($J132="custom")*CustomCF!AS132</f>
        <v>0</v>
      </c>
      <c r="BA132" s="19">
        <f>($J132="Bell Curve")*(_xlfn.NORM.DIST(AND(BA$4&gt;=$E132,BA$4&lt;=$G132)*(BA$4-$E132+1),$I132/2,$L132,TRUE)-_xlfn.NORM.DIST(AND(BA$4&gt;=$E132,BA$4&lt;=$G132)*(AZ$4-$E132+1),$I132/2,$L132,TRUE))/(1-2*_xlfn.NORM.DIST(0,$I132/2,$L132,TRUE))*$C132+($J132="Steady Growth")*(AND(BA$4&gt;=$E132,BA$4&lt;=$G132)*((BA$4-$E132+1)/($I132*($I132+1)/2)*$C132))+($J132="custom")*CustomCF!AT132</f>
        <v>0</v>
      </c>
      <c r="BB132" s="19">
        <f>($J132="Bell Curve")*(_xlfn.NORM.DIST(AND(BB$4&gt;=$E132,BB$4&lt;=$G132)*(BB$4-$E132+1),$I132/2,$L132,TRUE)-_xlfn.NORM.DIST(AND(BB$4&gt;=$E132,BB$4&lt;=$G132)*(BA$4-$E132+1),$I132/2,$L132,TRUE))/(1-2*_xlfn.NORM.DIST(0,$I132/2,$L132,TRUE))*$C132+($J132="Steady Growth")*(AND(BB$4&gt;=$E132,BB$4&lt;=$G132)*((BB$4-$E132+1)/($I132*($I132+1)/2)*$C132))+($J132="custom")*CustomCF!AU132</f>
        <v>0</v>
      </c>
      <c r="BC132" s="19">
        <f>($J132="Bell Curve")*(_xlfn.NORM.DIST(AND(BC$4&gt;=$E132,BC$4&lt;=$G132)*(BC$4-$E132+1),$I132/2,$L132,TRUE)-_xlfn.NORM.DIST(AND(BC$4&gt;=$E132,BC$4&lt;=$G132)*(BB$4-$E132+1),$I132/2,$L132,TRUE))/(1-2*_xlfn.NORM.DIST(0,$I132/2,$L132,TRUE))*$C132+($J132="Steady Growth")*(AND(BC$4&gt;=$E132,BC$4&lt;=$G132)*((BC$4-$E132+1)/($I132*($I132+1)/2)*$C132))+($J132="custom")*CustomCF!AV132</f>
        <v>0</v>
      </c>
      <c r="BD132" s="19">
        <f>($J132="Bell Curve")*(_xlfn.NORM.DIST(AND(BD$4&gt;=$E132,BD$4&lt;=$G132)*(BD$4-$E132+1),$I132/2,$L132,TRUE)-_xlfn.NORM.DIST(AND(BD$4&gt;=$E132,BD$4&lt;=$G132)*(BC$4-$E132+1),$I132/2,$L132,TRUE))/(1-2*_xlfn.NORM.DIST(0,$I132/2,$L132,TRUE))*$C132+($J132="Steady Growth")*(AND(BD$4&gt;=$E132,BD$4&lt;=$G132)*((BD$4-$E132+1)/($I132*($I132+1)/2)*$C132))+($J132="custom")*CustomCF!AW132</f>
        <v>0</v>
      </c>
      <c r="BE132" s="19">
        <f>($J132="Bell Curve")*(_xlfn.NORM.DIST(AND(BE$4&gt;=$E132,BE$4&lt;=$G132)*(BE$4-$E132+1),$I132/2,$L132,TRUE)-_xlfn.NORM.DIST(AND(BE$4&gt;=$E132,BE$4&lt;=$G132)*(BD$4-$E132+1),$I132/2,$L132,TRUE))/(1-2*_xlfn.NORM.DIST(0,$I132/2,$L132,TRUE))*$C132+($J132="Steady Growth")*(AND(BE$4&gt;=$E132,BE$4&lt;=$G132)*((BE$4-$E132+1)/($I132*($I132+1)/2)*$C132))+($J132="custom")*CustomCF!AX132</f>
        <v>0</v>
      </c>
      <c r="BF132" s="19">
        <f>($J132="Bell Curve")*(_xlfn.NORM.DIST(AND(BF$4&gt;=$E132,BF$4&lt;=$G132)*(BF$4-$E132+1),$I132/2,$L132,TRUE)-_xlfn.NORM.DIST(AND(BF$4&gt;=$E132,BF$4&lt;=$G132)*(BE$4-$E132+1),$I132/2,$L132,TRUE))/(1-2*_xlfn.NORM.DIST(0,$I132/2,$L132,TRUE))*$C132+($J132="Steady Growth")*(AND(BF$4&gt;=$E132,BF$4&lt;=$G132)*((BF$4-$E132+1)/($I132*($I132+1)/2)*$C132))+($J132="custom")*CustomCF!AY132</f>
        <v>0</v>
      </c>
      <c r="BG132" s="19">
        <f>($J132="Bell Curve")*(_xlfn.NORM.DIST(AND(BG$4&gt;=$E132,BG$4&lt;=$G132)*(BG$4-$E132+1),$I132/2,$L132,TRUE)-_xlfn.NORM.DIST(AND(BG$4&gt;=$E132,BG$4&lt;=$G132)*(BF$4-$E132+1),$I132/2,$L132,TRUE))/(1-2*_xlfn.NORM.DIST(0,$I132/2,$L132,TRUE))*$C132+($J132="Steady Growth")*(AND(BG$4&gt;=$E132,BG$4&lt;=$G132)*((BG$4-$E132+1)/($I132*($I132+1)/2)*$C132))+($J132="custom")*CustomCF!AZ132</f>
        <v>0</v>
      </c>
      <c r="BH132" s="19">
        <f>($J132="Bell Curve")*(_xlfn.NORM.DIST(AND(BH$4&gt;=$E132,BH$4&lt;=$G132)*(BH$4-$E132+1),$I132/2,$L132,TRUE)-_xlfn.NORM.DIST(AND(BH$4&gt;=$E132,BH$4&lt;=$G132)*(BG$4-$E132+1),$I132/2,$L132,TRUE))/(1-2*_xlfn.NORM.DIST(0,$I132/2,$L132,TRUE))*$C132+($J132="Steady Growth")*(AND(BH$4&gt;=$E132,BH$4&lt;=$G132)*((BH$4-$E132+1)/($I132*($I132+1)/2)*$C132))+($J132="custom")*CustomCF!BA132</f>
        <v>0</v>
      </c>
      <c r="BI132" s="19">
        <f>($J132="Bell Curve")*(_xlfn.NORM.DIST(AND(BI$4&gt;=$E132,BI$4&lt;=$G132)*(BI$4-$E132+1),$I132/2,$L132,TRUE)-_xlfn.NORM.DIST(AND(BI$4&gt;=$E132,BI$4&lt;=$G132)*(BH$4-$E132+1),$I132/2,$L132,TRUE))/(1-2*_xlfn.NORM.DIST(0,$I132/2,$L132,TRUE))*$C132+($J132="Steady Growth")*(AND(BI$4&gt;=$E132,BI$4&lt;=$G132)*((BI$4-$E132+1)/($I132*($I132+1)/2)*$C132))+($J132="custom")*CustomCF!BB132</f>
        <v>0</v>
      </c>
      <c r="BJ132" s="19">
        <f>($J132="Bell Curve")*(_xlfn.NORM.DIST(AND(BJ$4&gt;=$E132,BJ$4&lt;=$G132)*(BJ$4-$E132+1),$I132/2,$L132,TRUE)-_xlfn.NORM.DIST(AND(BJ$4&gt;=$E132,BJ$4&lt;=$G132)*(BI$4-$E132+1),$I132/2,$L132,TRUE))/(1-2*_xlfn.NORM.DIST(0,$I132/2,$L132,TRUE))*$C132+($J132="Steady Growth")*(AND(BJ$4&gt;=$E132,BJ$4&lt;=$G132)*((BJ$4-$E132+1)/($I132*($I132+1)/2)*$C132))+($J132="custom")*CustomCF!BC132</f>
        <v>0</v>
      </c>
      <c r="BK132" s="19">
        <f>($J132="Bell Curve")*(_xlfn.NORM.DIST(AND(BK$4&gt;=$E132,BK$4&lt;=$G132)*(BK$4-$E132+1),$I132/2,$L132,TRUE)-_xlfn.NORM.DIST(AND(BK$4&gt;=$E132,BK$4&lt;=$G132)*(BJ$4-$E132+1),$I132/2,$L132,TRUE))/(1-2*_xlfn.NORM.DIST(0,$I132/2,$L132,TRUE))*$C132+($J132="Steady Growth")*(AND(BK$4&gt;=$E132,BK$4&lt;=$G132)*((BK$4-$E132+1)/($I132*($I132+1)/2)*$C132))+($J132="custom")*CustomCF!BD132</f>
        <v>0</v>
      </c>
      <c r="BL132" s="19">
        <f>($J132="Bell Curve")*(_xlfn.NORM.DIST(AND(BL$4&gt;=$E132,BL$4&lt;=$G132)*(BL$4-$E132+1),$I132/2,$L132,TRUE)-_xlfn.NORM.DIST(AND(BL$4&gt;=$E132,BL$4&lt;=$G132)*(BK$4-$E132+1),$I132/2,$L132,TRUE))/(1-2*_xlfn.NORM.DIST(0,$I132/2,$L132,TRUE))*$C132+($J132="Steady Growth")*(AND(BL$4&gt;=$E132,BL$4&lt;=$G132)*((BL$4-$E132+1)/($I132*($I132+1)/2)*$C132))+($J132="custom")*CustomCF!BE132</f>
        <v>0</v>
      </c>
      <c r="BM132" s="19">
        <f>($J132="Bell Curve")*(_xlfn.NORM.DIST(AND(BM$4&gt;=$E132,BM$4&lt;=$G132)*(BM$4-$E132+1),$I132/2,$L132,TRUE)-_xlfn.NORM.DIST(AND(BM$4&gt;=$E132,BM$4&lt;=$G132)*(BL$4-$E132+1),$I132/2,$L132,TRUE))/(1-2*_xlfn.NORM.DIST(0,$I132/2,$L132,TRUE))*$C132+($J132="Steady Growth")*(AND(BM$4&gt;=$E132,BM$4&lt;=$G132)*((BM$4-$E132+1)/($I132*($I132+1)/2)*$C132))+($J132="custom")*CustomCF!BF132</f>
        <v>0</v>
      </c>
      <c r="BN132" s="19">
        <f>($J132="Bell Curve")*(_xlfn.NORM.DIST(AND(BN$4&gt;=$E132,BN$4&lt;=$G132)*(BN$4-$E132+1),$I132/2,$L132,TRUE)-_xlfn.NORM.DIST(AND(BN$4&gt;=$E132,BN$4&lt;=$G132)*(BM$4-$E132+1),$I132/2,$L132,TRUE))/(1-2*_xlfn.NORM.DIST(0,$I132/2,$L132,TRUE))*$C132+($J132="Steady Growth")*(AND(BN$4&gt;=$E132,BN$4&lt;=$G132)*((BN$4-$E132+1)/($I132*($I132+1)/2)*$C132))+($J132="custom")*CustomCF!BG132</f>
        <v>0</v>
      </c>
      <c r="BO132" s="19">
        <f>($J132="Bell Curve")*(_xlfn.NORM.DIST(AND(BO$4&gt;=$E132,BO$4&lt;=$G132)*(BO$4-$E132+1),$I132/2,$L132,TRUE)-_xlfn.NORM.DIST(AND(BO$4&gt;=$E132,BO$4&lt;=$G132)*(BN$4-$E132+1),$I132/2,$L132,TRUE))/(1-2*_xlfn.NORM.DIST(0,$I132/2,$L132,TRUE))*$C132+($J132="Steady Growth")*(AND(BO$4&gt;=$E132,BO$4&lt;=$G132)*((BO$4-$E132+1)/($I132*($I132+1)/2)*$C132))+($J132="custom")*CustomCF!BH132</f>
        <v>0</v>
      </c>
      <c r="BP132" s="19">
        <f>($J132="Bell Curve")*(_xlfn.NORM.DIST(AND(BP$4&gt;=$E132,BP$4&lt;=$G132)*(BP$4-$E132+1),$I132/2,$L132,TRUE)-_xlfn.NORM.DIST(AND(BP$4&gt;=$E132,BP$4&lt;=$G132)*(BO$4-$E132+1),$I132/2,$L132,TRUE))/(1-2*_xlfn.NORM.DIST(0,$I132/2,$L132,TRUE))*$C132+($J132="Steady Growth")*(AND(BP$4&gt;=$E132,BP$4&lt;=$G132)*((BP$4-$E132+1)/($I132*($I132+1)/2)*$C132))+($J132="custom")*CustomCF!BI132</f>
        <v>0</v>
      </c>
      <c r="BQ132" s="19">
        <f>($J132="Bell Curve")*(_xlfn.NORM.DIST(AND(BQ$4&gt;=$E132,BQ$4&lt;=$G132)*(BQ$4-$E132+1),$I132/2,$L132,TRUE)-_xlfn.NORM.DIST(AND(BQ$4&gt;=$E132,BQ$4&lt;=$G132)*(BP$4-$E132+1),$I132/2,$L132,TRUE))/(1-2*_xlfn.NORM.DIST(0,$I132/2,$L132,TRUE))*$C132+($J132="Steady Growth")*(AND(BQ$4&gt;=$E132,BQ$4&lt;=$G132)*((BQ$4-$E132+1)/($I132*($I132+1)/2)*$C132))+($J132="custom")*CustomCF!BJ132</f>
        <v>0</v>
      </c>
      <c r="BR132" s="19">
        <f>($J132="Bell Curve")*(_xlfn.NORM.DIST(AND(BR$4&gt;=$E132,BR$4&lt;=$G132)*(BR$4-$E132+1),$I132/2,$L132,TRUE)-_xlfn.NORM.DIST(AND(BR$4&gt;=$E132,BR$4&lt;=$G132)*(BQ$4-$E132+1),$I132/2,$L132,TRUE))/(1-2*_xlfn.NORM.DIST(0,$I132/2,$L132,TRUE))*$C132+($J132="Steady Growth")*(AND(BR$4&gt;=$E132,BR$4&lt;=$G132)*((BR$4-$E132+1)/($I132*($I132+1)/2)*$C132))+($J132="custom")*CustomCF!BK132</f>
        <v>0</v>
      </c>
      <c r="BS132" s="19">
        <f>($J132="Bell Curve")*(_xlfn.NORM.DIST(AND(BS$4&gt;=$E132,BS$4&lt;=$G132)*(BS$4-$E132+1),$I132/2,$L132,TRUE)-_xlfn.NORM.DIST(AND(BS$4&gt;=$E132,BS$4&lt;=$G132)*(BR$4-$E132+1),$I132/2,$L132,TRUE))/(1-2*_xlfn.NORM.DIST(0,$I132/2,$L132,TRUE))*$C132+($J132="Steady Growth")*(AND(BS$4&gt;=$E132,BS$4&lt;=$G132)*((BS$4-$E132+1)/($I132*($I132+1)/2)*$C132))+($J132="custom")*CustomCF!BL132</f>
        <v>0</v>
      </c>
      <c r="BT132" s="19">
        <f>($J132="Bell Curve")*(_xlfn.NORM.DIST(AND(BT$4&gt;=$E132,BT$4&lt;=$G132)*(BT$4-$E132+1),$I132/2,$L132,TRUE)-_xlfn.NORM.DIST(AND(BT$4&gt;=$E132,BT$4&lt;=$G132)*(BS$4-$E132+1),$I132/2,$L132,TRUE))/(1-2*_xlfn.NORM.DIST(0,$I132/2,$L132,TRUE))*$C132+($J132="Steady Growth")*(AND(BT$4&gt;=$E132,BT$4&lt;=$G132)*((BT$4-$E132+1)/($I132*($I132+1)/2)*$C132))+($J132="custom")*CustomCF!BM132</f>
        <v>0</v>
      </c>
      <c r="BU132" s="19">
        <f>($J132="Bell Curve")*(_xlfn.NORM.DIST(AND(BU$4&gt;=$E132,BU$4&lt;=$G132)*(BU$4-$E132+1),$I132/2,$L132,TRUE)-_xlfn.NORM.DIST(AND(BU$4&gt;=$E132,BU$4&lt;=$G132)*(BT$4-$E132+1),$I132/2,$L132,TRUE))/(1-2*_xlfn.NORM.DIST(0,$I132/2,$L132,TRUE))*$C132+($J132="Steady Growth")*(AND(BU$4&gt;=$E132,BU$4&lt;=$G132)*((BU$4-$E132+1)/($I132*($I132+1)/2)*$C132))+($J132="custom")*CustomCF!BN132</f>
        <v>0</v>
      </c>
      <c r="BV132" s="19">
        <f>($J132="Bell Curve")*(_xlfn.NORM.DIST(AND(BV$4&gt;=$E132,BV$4&lt;=$G132)*(BV$4-$E132+1),$I132/2,$L132,TRUE)-_xlfn.NORM.DIST(AND(BV$4&gt;=$E132,BV$4&lt;=$G132)*(BU$4-$E132+1),$I132/2,$L132,TRUE))/(1-2*_xlfn.NORM.DIST(0,$I132/2,$L132,TRUE))*$C132+($J132="Steady Growth")*(AND(BV$4&gt;=$E132,BV$4&lt;=$G132)*((BV$4-$E132+1)/($I132*($I132+1)/2)*$C132))+($J132="custom")*CustomCF!BO132</f>
        <v>0</v>
      </c>
      <c r="BW132" s="19">
        <f>($J132="Bell Curve")*(_xlfn.NORM.DIST(AND(BW$4&gt;=$E132,BW$4&lt;=$G132)*(BW$4-$E132+1),$I132/2,$L132,TRUE)-_xlfn.NORM.DIST(AND(BW$4&gt;=$E132,BW$4&lt;=$G132)*(BV$4-$E132+1),$I132/2,$L132,TRUE))/(1-2*_xlfn.NORM.DIST(0,$I132/2,$L132,TRUE))*$C132+($J132="Steady Growth")*(AND(BW$4&gt;=$E132,BW$4&lt;=$G132)*((BW$4-$E132+1)/($I132*($I132+1)/2)*$C132))+($J132="custom")*CustomCF!BP132</f>
        <v>0</v>
      </c>
      <c r="BX132" s="19">
        <f>($J132="Bell Curve")*(_xlfn.NORM.DIST(AND(BX$4&gt;=$E132,BX$4&lt;=$G132)*(BX$4-$E132+1),$I132/2,$L132,TRUE)-_xlfn.NORM.DIST(AND(BX$4&gt;=$E132,BX$4&lt;=$G132)*(BW$4-$E132+1),$I132/2,$L132,TRUE))/(1-2*_xlfn.NORM.DIST(0,$I132/2,$L132,TRUE))*$C132+($J132="Steady Growth")*(AND(BX$4&gt;=$E132,BX$4&lt;=$G132)*((BX$4-$E132+1)/($I132*($I132+1)/2)*$C132))+($J132="custom")*CustomCF!BQ132</f>
        <v>0</v>
      </c>
      <c r="BY132" s="19">
        <f>($J132="Bell Curve")*(_xlfn.NORM.DIST(AND(BY$4&gt;=$E132,BY$4&lt;=$G132)*(BY$4-$E132+1),$I132/2,$L132,TRUE)-_xlfn.NORM.DIST(AND(BY$4&gt;=$E132,BY$4&lt;=$G132)*(BX$4-$E132+1),$I132/2,$L132,TRUE))/(1-2*_xlfn.NORM.DIST(0,$I132/2,$L132,TRUE))*$C132+($J132="Steady Growth")*(AND(BY$4&gt;=$E132,BY$4&lt;=$G132)*((BY$4-$E132+1)/($I132*($I132+1)/2)*$C132))+($J132="custom")*CustomCF!BR132</f>
        <v>0</v>
      </c>
      <c r="BZ132" s="19">
        <f>($J132="Bell Curve")*(_xlfn.NORM.DIST(AND(BZ$4&gt;=$E132,BZ$4&lt;=$G132)*(BZ$4-$E132+1),$I132/2,$L132,TRUE)-_xlfn.NORM.DIST(AND(BZ$4&gt;=$E132,BZ$4&lt;=$G132)*(BY$4-$E132+1),$I132/2,$L132,TRUE))/(1-2*_xlfn.NORM.DIST(0,$I132/2,$L132,TRUE))*$C132+($J132="Steady Growth")*(AND(BZ$4&gt;=$E132,BZ$4&lt;=$G132)*((BZ$4-$E132+1)/($I132*($I132+1)/2)*$C132))+($J132="custom")*CustomCF!BS132</f>
        <v>0</v>
      </c>
      <c r="CA132" s="19">
        <f>($J132="Bell Curve")*(_xlfn.NORM.DIST(AND(CA$4&gt;=$E132,CA$4&lt;=$G132)*(CA$4-$E132+1),$I132/2,$L132,TRUE)-_xlfn.NORM.DIST(AND(CA$4&gt;=$E132,CA$4&lt;=$G132)*(BZ$4-$E132+1),$I132/2,$L132,TRUE))/(1-2*_xlfn.NORM.DIST(0,$I132/2,$L132,TRUE))*$C132+($J132="Steady Growth")*(AND(CA$4&gt;=$E132,CA$4&lt;=$G132)*((CA$4-$E132+1)/($I132*($I132+1)/2)*$C132))+($J132="custom")*CustomCF!BT132</f>
        <v>0</v>
      </c>
      <c r="CB132" s="19">
        <f>($J132="Bell Curve")*(_xlfn.NORM.DIST(AND(CB$4&gt;=$E132,CB$4&lt;=$G132)*(CB$4-$E132+1),$I132/2,$L132,TRUE)-_xlfn.NORM.DIST(AND(CB$4&gt;=$E132,CB$4&lt;=$G132)*(CA$4-$E132+1),$I132/2,$L132,TRUE))/(1-2*_xlfn.NORM.DIST(0,$I132/2,$L132,TRUE))*$C132+($J132="Steady Growth")*(AND(CB$4&gt;=$E132,CB$4&lt;=$G132)*((CB$4-$E132+1)/($I132*($I132+1)/2)*$C132))+($J132="custom")*CustomCF!BU132</f>
        <v>0</v>
      </c>
      <c r="CC132" s="19">
        <f>($J132="Bell Curve")*(_xlfn.NORM.DIST(AND(CC$4&gt;=$E132,CC$4&lt;=$G132)*(CC$4-$E132+1),$I132/2,$L132,TRUE)-_xlfn.NORM.DIST(AND(CC$4&gt;=$E132,CC$4&lt;=$G132)*(CB$4-$E132+1),$I132/2,$L132,TRUE))/(1-2*_xlfn.NORM.DIST(0,$I132/2,$L132,TRUE))*$C132+($J132="Steady Growth")*(AND(CC$4&gt;=$E132,CC$4&lt;=$G132)*((CC$4-$E132+1)/($I132*($I132+1)/2)*$C132))+($J132="custom")*CustomCF!BV132</f>
        <v>0</v>
      </c>
      <c r="CD132" s="19">
        <f>($J132="Bell Curve")*(_xlfn.NORM.DIST(AND(CD$4&gt;=$E132,CD$4&lt;=$G132)*(CD$4-$E132+1),$I132/2,$L132,TRUE)-_xlfn.NORM.DIST(AND(CD$4&gt;=$E132,CD$4&lt;=$G132)*(CC$4-$E132+1),$I132/2,$L132,TRUE))/(1-2*_xlfn.NORM.DIST(0,$I132/2,$L132,TRUE))*$C132+($J132="Steady Growth")*(AND(CD$4&gt;=$E132,CD$4&lt;=$G132)*((CD$4-$E132+1)/($I132*($I132+1)/2)*$C132))+($J132="custom")*CustomCF!BW132</f>
        <v>0</v>
      </c>
      <c r="CE132" s="19">
        <f>($J132="Bell Curve")*(_xlfn.NORM.DIST(AND(CE$4&gt;=$E132,CE$4&lt;=$G132)*(CE$4-$E132+1),$I132/2,$L132,TRUE)-_xlfn.NORM.DIST(AND(CE$4&gt;=$E132,CE$4&lt;=$G132)*(CD$4-$E132+1),$I132/2,$L132,TRUE))/(1-2*_xlfn.NORM.DIST(0,$I132/2,$L132,TRUE))*$C132+($J132="Steady Growth")*(AND(CE$4&gt;=$E132,CE$4&lt;=$G132)*((CE$4-$E132+1)/($I132*($I132+1)/2)*$C132))+($J132="custom")*CustomCF!BX132</f>
        <v>0</v>
      </c>
      <c r="CF132" s="19">
        <f>($J132="Bell Curve")*(_xlfn.NORM.DIST(AND(CF$4&gt;=$E132,CF$4&lt;=$G132)*(CF$4-$E132+1),$I132/2,$L132,TRUE)-_xlfn.NORM.DIST(AND(CF$4&gt;=$E132,CF$4&lt;=$G132)*(CE$4-$E132+1),$I132/2,$L132,TRUE))/(1-2*_xlfn.NORM.DIST(0,$I132/2,$L132,TRUE))*$C132+($J132="Steady Growth")*(AND(CF$4&gt;=$E132,CF$4&lt;=$G132)*((CF$4-$E132+1)/($I132*($I132+1)/2)*$C132))+($J132="custom")*CustomCF!BY132</f>
        <v>0</v>
      </c>
      <c r="CG132" s="19">
        <f>($J132="Bell Curve")*(_xlfn.NORM.DIST(AND(CG$4&gt;=$E132,CG$4&lt;=$G132)*(CG$4-$E132+1),$I132/2,$L132,TRUE)-_xlfn.NORM.DIST(AND(CG$4&gt;=$E132,CG$4&lt;=$G132)*(CF$4-$E132+1),$I132/2,$L132,TRUE))/(1-2*_xlfn.NORM.DIST(0,$I132/2,$L132,TRUE))*$C132+($J132="Steady Growth")*(AND(CG$4&gt;=$E132,CG$4&lt;=$G132)*((CG$4-$E132+1)/($I132*($I132+1)/2)*$C132))+($J132="custom")*CustomCF!BZ132</f>
        <v>0</v>
      </c>
      <c r="CH132" s="19">
        <f>($J132="Bell Curve")*(_xlfn.NORM.DIST(AND(CH$4&gt;=$E132,CH$4&lt;=$G132)*(CH$4-$E132+1),$I132/2,$L132,TRUE)-_xlfn.NORM.DIST(AND(CH$4&gt;=$E132,CH$4&lt;=$G132)*(CG$4-$E132+1),$I132/2,$L132,TRUE))/(1-2*_xlfn.NORM.DIST(0,$I132/2,$L132,TRUE))*$C132+($J132="Steady Growth")*(AND(CH$4&gt;=$E132,CH$4&lt;=$G132)*((CH$4-$E132+1)/($I132*($I132+1)/2)*$C132))+($J132="custom")*CustomCF!CA132</f>
        <v>0</v>
      </c>
      <c r="CI132" s="19">
        <f>($J132="Bell Curve")*(_xlfn.NORM.DIST(AND(CI$4&gt;=$E132,CI$4&lt;=$G132)*(CI$4-$E132+1),$I132/2,$L132,TRUE)-_xlfn.NORM.DIST(AND(CI$4&gt;=$E132,CI$4&lt;=$G132)*(CH$4-$E132+1),$I132/2,$L132,TRUE))/(1-2*_xlfn.NORM.DIST(0,$I132/2,$L132,TRUE))*$C132+($J132="Steady Growth")*(AND(CI$4&gt;=$E132,CI$4&lt;=$G132)*((CI$4-$E132+1)/($I132*($I132+1)/2)*$C132))+($J132="custom")*CustomCF!CB132</f>
        <v>0</v>
      </c>
      <c r="CJ132" s="19">
        <f>($J132="Bell Curve")*(_xlfn.NORM.DIST(AND(CJ$4&gt;=$E132,CJ$4&lt;=$G132)*(CJ$4-$E132+1),$I132/2,$L132,TRUE)-_xlfn.NORM.DIST(AND(CJ$4&gt;=$E132,CJ$4&lt;=$G132)*(CI$4-$E132+1),$I132/2,$L132,TRUE))/(1-2*_xlfn.NORM.DIST(0,$I132/2,$L132,TRUE))*$C132+($J132="Steady Growth")*(AND(CJ$4&gt;=$E132,CJ$4&lt;=$G132)*((CJ$4-$E132+1)/($I132*($I132+1)/2)*$C132))+($J132="custom")*CustomCF!CC132</f>
        <v>0</v>
      </c>
      <c r="CK132" s="19">
        <f>($J132="Bell Curve")*(_xlfn.NORM.DIST(AND(CK$4&gt;=$E132,CK$4&lt;=$G132)*(CK$4-$E132+1),$I132/2,$L132,TRUE)-_xlfn.NORM.DIST(AND(CK$4&gt;=$E132,CK$4&lt;=$G132)*(CJ$4-$E132+1),$I132/2,$L132,TRUE))/(1-2*_xlfn.NORM.DIST(0,$I132/2,$L132,TRUE))*$C132+($J132="Steady Growth")*(AND(CK$4&gt;=$E132,CK$4&lt;=$G132)*((CK$4-$E132+1)/($I132*($I132+1)/2)*$C132))+($J132="custom")*CustomCF!CD132</f>
        <v>0</v>
      </c>
      <c r="CL132" s="19">
        <f>($J132="Bell Curve")*(_xlfn.NORM.DIST(AND(CL$4&gt;=$E132,CL$4&lt;=$G132)*(CL$4-$E132+1),$I132/2,$L132,TRUE)-_xlfn.NORM.DIST(AND(CL$4&gt;=$E132,CL$4&lt;=$G132)*(CK$4-$E132+1),$I132/2,$L132,TRUE))/(1-2*_xlfn.NORM.DIST(0,$I132/2,$L132,TRUE))*$C132+($J132="Steady Growth")*(AND(CL$4&gt;=$E132,CL$4&lt;=$G132)*((CL$4-$E132+1)/($I132*($I132+1)/2)*$C132))+($J132="custom")*CustomCF!CE132</f>
        <v>0</v>
      </c>
      <c r="CM132" s="19">
        <f>($J132="Bell Curve")*(_xlfn.NORM.DIST(AND(CM$4&gt;=$E132,CM$4&lt;=$G132)*(CM$4-$E132+1),$I132/2,$L132,TRUE)-_xlfn.NORM.DIST(AND(CM$4&gt;=$E132,CM$4&lt;=$G132)*(CL$4-$E132+1),$I132/2,$L132,TRUE))/(1-2*_xlfn.NORM.DIST(0,$I132/2,$L132,TRUE))*$C132+($J132="Steady Growth")*(AND(CM$4&gt;=$E132,CM$4&lt;=$G132)*((CM$4-$E132+1)/($I132*($I132+1)/2)*$C132))+($J132="custom")*CustomCF!CF132</f>
        <v>0</v>
      </c>
      <c r="CN132" s="19">
        <f>($J132="Bell Curve")*(_xlfn.NORM.DIST(AND(CN$4&gt;=$E132,CN$4&lt;=$G132)*(CN$4-$E132+1),$I132/2,$L132,TRUE)-_xlfn.NORM.DIST(AND(CN$4&gt;=$E132,CN$4&lt;=$G132)*(CM$4-$E132+1),$I132/2,$L132,TRUE))/(1-2*_xlfn.NORM.DIST(0,$I132/2,$L132,TRUE))*$C132+($J132="Steady Growth")*(AND(CN$4&gt;=$E132,CN$4&lt;=$G132)*((CN$4-$E132+1)/($I132*($I132+1)/2)*$C132))+($J132="custom")*CustomCF!CG132</f>
        <v>0</v>
      </c>
      <c r="CO132" s="19">
        <f>($J132="Bell Curve")*(_xlfn.NORM.DIST(AND(CO$4&gt;=$E132,CO$4&lt;=$G132)*(CO$4-$E132+1),$I132/2,$L132,TRUE)-_xlfn.NORM.DIST(AND(CO$4&gt;=$E132,CO$4&lt;=$G132)*(CN$4-$E132+1),$I132/2,$L132,TRUE))/(1-2*_xlfn.NORM.DIST(0,$I132/2,$L132,TRUE))*$C132+($J132="Steady Growth")*(AND(CO$4&gt;=$E132,CO$4&lt;=$G132)*((CO$4-$E132+1)/($I132*($I132+1)/2)*$C132))+($J132="custom")*CustomCF!CH132</f>
        <v>0</v>
      </c>
      <c r="CP132" s="19">
        <f>($J132="Bell Curve")*(_xlfn.NORM.DIST(AND(CP$4&gt;=$E132,CP$4&lt;=$G132)*(CP$4-$E132+1),$I132/2,$L132,TRUE)-_xlfn.NORM.DIST(AND(CP$4&gt;=$E132,CP$4&lt;=$G132)*(CO$4-$E132+1),$I132/2,$L132,TRUE))/(1-2*_xlfn.NORM.DIST(0,$I132/2,$L132,TRUE))*$C132+($J132="Steady Growth")*(AND(CP$4&gt;=$E132,CP$4&lt;=$G132)*((CP$4-$E132+1)/($I132*($I132+1)/2)*$C132))+($J132="custom")*CustomCF!CI132</f>
        <v>0</v>
      </c>
      <c r="CQ132" s="19">
        <f>($J132="Bell Curve")*(_xlfn.NORM.DIST(AND(CQ$4&gt;=$E132,CQ$4&lt;=$G132)*(CQ$4-$E132+1),$I132/2,$L132,TRUE)-_xlfn.NORM.DIST(AND(CQ$4&gt;=$E132,CQ$4&lt;=$G132)*(CP$4-$E132+1),$I132/2,$L132,TRUE))/(1-2*_xlfn.NORM.DIST(0,$I132/2,$L132,TRUE))*$C132+($J132="Steady Growth")*(AND(CQ$4&gt;=$E132,CQ$4&lt;=$G132)*((CQ$4-$E132+1)/($I132*($I132+1)/2)*$C132))+($J132="custom")*CustomCF!CJ132</f>
        <v>0</v>
      </c>
      <c r="CR132" s="19">
        <f>($J132="Bell Curve")*(_xlfn.NORM.DIST(AND(CR$4&gt;=$E132,CR$4&lt;=$G132)*(CR$4-$E132+1),$I132/2,$L132,TRUE)-_xlfn.NORM.DIST(AND(CR$4&gt;=$E132,CR$4&lt;=$G132)*(CQ$4-$E132+1),$I132/2,$L132,TRUE))/(1-2*_xlfn.NORM.DIST(0,$I132/2,$L132,TRUE))*$C132+($J132="Steady Growth")*(AND(CR$4&gt;=$E132,CR$4&lt;=$G132)*((CR$4-$E132+1)/($I132*($I132+1)/2)*$C132))+($J132="custom")*CustomCF!CK132</f>
        <v>0</v>
      </c>
      <c r="CS132" s="19">
        <f>($J132="Bell Curve")*(_xlfn.NORM.DIST(AND(CS$4&gt;=$E132,CS$4&lt;=$G132)*(CS$4-$E132+1),$I132/2,$L132,TRUE)-_xlfn.NORM.DIST(AND(CS$4&gt;=$E132,CS$4&lt;=$G132)*(CR$4-$E132+1),$I132/2,$L132,TRUE))/(1-2*_xlfn.NORM.DIST(0,$I132/2,$L132,TRUE))*$C132+($J132="Steady Growth")*(AND(CS$4&gt;=$E132,CS$4&lt;=$G132)*((CS$4-$E132+1)/($I132*($I132+1)/2)*$C132))+($J132="custom")*CustomCF!CL132</f>
        <v>0</v>
      </c>
      <c r="CT132" s="19">
        <f>($J132="Bell Curve")*(_xlfn.NORM.DIST(AND(CT$4&gt;=$E132,CT$4&lt;=$G132)*(CT$4-$E132+1),$I132/2,$L132,TRUE)-_xlfn.NORM.DIST(AND(CT$4&gt;=$E132,CT$4&lt;=$G132)*(CS$4-$E132+1),$I132/2,$L132,TRUE))/(1-2*_xlfn.NORM.DIST(0,$I132/2,$L132,TRUE))*$C132+($J132="Steady Growth")*(AND(CT$4&gt;=$E132,CT$4&lt;=$G132)*((CT$4-$E132+1)/($I132*($I132+1)/2)*$C132))+($J132="custom")*CustomCF!CM132</f>
        <v>0</v>
      </c>
      <c r="CU132" s="19">
        <f>($J132="Bell Curve")*(_xlfn.NORM.DIST(AND(CU$4&gt;=$E132,CU$4&lt;=$G132)*(CU$4-$E132+1),$I132/2,$L132,TRUE)-_xlfn.NORM.DIST(AND(CU$4&gt;=$E132,CU$4&lt;=$G132)*(CT$4-$E132+1),$I132/2,$L132,TRUE))/(1-2*_xlfn.NORM.DIST(0,$I132/2,$L132,TRUE))*$C132+($J132="Steady Growth")*(AND(CU$4&gt;=$E132,CU$4&lt;=$G132)*((CU$4-$E132+1)/($I132*($I132+1)/2)*$C132))+($J132="custom")*CustomCF!CN132</f>
        <v>0</v>
      </c>
      <c r="CV132" s="19">
        <f>($J132="Bell Curve")*(_xlfn.NORM.DIST(AND(CV$4&gt;=$E132,CV$4&lt;=$G132)*(CV$4-$E132+1),$I132/2,$L132,TRUE)-_xlfn.NORM.DIST(AND(CV$4&gt;=$E132,CV$4&lt;=$G132)*(CU$4-$E132+1),$I132/2,$L132,TRUE))/(1-2*_xlfn.NORM.DIST(0,$I132/2,$L132,TRUE))*$C132+($J132="Steady Growth")*(AND(CV$4&gt;=$E132,CV$4&lt;=$G132)*((CV$4-$E132+1)/($I132*($I132+1)/2)*$C132))+($J132="custom")*CustomCF!CO132</f>
        <v>0</v>
      </c>
      <c r="CW132" s="19">
        <f>($J132="Bell Curve")*(_xlfn.NORM.DIST(AND(CW$4&gt;=$E132,CW$4&lt;=$G132)*(CW$4-$E132+1),$I132/2,$L132,TRUE)-_xlfn.NORM.DIST(AND(CW$4&gt;=$E132,CW$4&lt;=$G132)*(CV$4-$E132+1),$I132/2,$L132,TRUE))/(1-2*_xlfn.NORM.DIST(0,$I132/2,$L132,TRUE))*$C132+($J132="Steady Growth")*(AND(CW$4&gt;=$E132,CW$4&lt;=$G132)*((CW$4-$E132+1)/($I132*($I132+1)/2)*$C132))+($J132="custom")*CustomCF!CP132</f>
        <v>0</v>
      </c>
      <c r="CX132" s="19">
        <f>($J132="Bell Curve")*(_xlfn.NORM.DIST(AND(CX$4&gt;=$E132,CX$4&lt;=$G132)*(CX$4-$E132+1),$I132/2,$L132,TRUE)-_xlfn.NORM.DIST(AND(CX$4&gt;=$E132,CX$4&lt;=$G132)*(CW$4-$E132+1),$I132/2,$L132,TRUE))/(1-2*_xlfn.NORM.DIST(0,$I132/2,$L132,TRUE))*$C132+($J132="Steady Growth")*(AND(CX$4&gt;=$E132,CX$4&lt;=$G132)*((CX$4-$E132+1)/($I132*($I132+1)/2)*$C132))+($J132="custom")*CustomCF!CQ132</f>
        <v>0</v>
      </c>
      <c r="CY132" s="19">
        <f>($J132="Bell Curve")*(_xlfn.NORM.DIST(AND(CY$4&gt;=$E132,CY$4&lt;=$G132)*(CY$4-$E132+1),$I132/2,$L132,TRUE)-_xlfn.NORM.DIST(AND(CY$4&gt;=$E132,CY$4&lt;=$G132)*(CX$4-$E132+1),$I132/2,$L132,TRUE))/(1-2*_xlfn.NORM.DIST(0,$I132/2,$L132,TRUE))*$C132+($J132="Steady Growth")*(AND(CY$4&gt;=$E132,CY$4&lt;=$G132)*((CY$4-$E132+1)/($I132*($I132+1)/2)*$C132))+($J132="custom")*CustomCF!CR132</f>
        <v>0</v>
      </c>
      <c r="CZ132" s="19">
        <f>($J132="Bell Curve")*(_xlfn.NORM.DIST(AND(CZ$4&gt;=$E132,CZ$4&lt;=$G132)*(CZ$4-$E132+1),$I132/2,$L132,TRUE)-_xlfn.NORM.DIST(AND(CZ$4&gt;=$E132,CZ$4&lt;=$G132)*(CY$4-$E132+1),$I132/2,$L132,TRUE))/(1-2*_xlfn.NORM.DIST(0,$I132/2,$L132,TRUE))*$C132+($J132="Steady Growth")*(AND(CZ$4&gt;=$E132,CZ$4&lt;=$G132)*((CZ$4-$E132+1)/($I132*($I132+1)/2)*$C132))+($J132="custom")*CustomCF!CS132</f>
        <v>0</v>
      </c>
      <c r="DA132" s="19">
        <f>($J132="Bell Curve")*(_xlfn.NORM.DIST(AND(DA$4&gt;=$E132,DA$4&lt;=$G132)*(DA$4-$E132+1),$I132/2,$L132,TRUE)-_xlfn.NORM.DIST(AND(DA$4&gt;=$E132,DA$4&lt;=$G132)*(CZ$4-$E132+1),$I132/2,$L132,TRUE))/(1-2*_xlfn.NORM.DIST(0,$I132/2,$L132,TRUE))*$C132+($J132="Steady Growth")*(AND(DA$4&gt;=$E132,DA$4&lt;=$G132)*((DA$4-$E132+1)/($I132*($I132+1)/2)*$C132))+($J132="custom")*CustomCF!CT132</f>
        <v>0</v>
      </c>
      <c r="DB132" s="19">
        <f>($J132="Bell Curve")*(_xlfn.NORM.DIST(AND(DB$4&gt;=$E132,DB$4&lt;=$G132)*(DB$4-$E132+1),$I132/2,$L132,TRUE)-_xlfn.NORM.DIST(AND(DB$4&gt;=$E132,DB$4&lt;=$G132)*(DA$4-$E132+1),$I132/2,$L132,TRUE))/(1-2*_xlfn.NORM.DIST(0,$I132/2,$L132,TRUE))*$C132+($J132="Steady Growth")*(AND(DB$4&gt;=$E132,DB$4&lt;=$G132)*((DB$4-$E132+1)/($I132*($I132+1)/2)*$C132))+($J132="custom")*CustomCF!CU132</f>
        <v>0</v>
      </c>
      <c r="DC132" s="19">
        <f>($J132="Bell Curve")*(_xlfn.NORM.DIST(AND(DC$4&gt;=$E132,DC$4&lt;=$G132)*(DC$4-$E132+1),$I132/2,$L132,TRUE)-_xlfn.NORM.DIST(AND(DC$4&gt;=$E132,DC$4&lt;=$G132)*(DB$4-$E132+1),$I132/2,$L132,TRUE))/(1-2*_xlfn.NORM.DIST(0,$I132/2,$L132,TRUE))*$C132+($J132="Steady Growth")*(AND(DC$4&gt;=$E132,DC$4&lt;=$G132)*((DC$4-$E132+1)/($I132*($I132+1)/2)*$C132))+($J132="custom")*CustomCF!CV132</f>
        <v>0</v>
      </c>
      <c r="DD132" s="19">
        <f>($J132="Bell Curve")*(_xlfn.NORM.DIST(AND(DD$4&gt;=$E132,DD$4&lt;=$G132)*(DD$4-$E132+1),$I132/2,$L132,TRUE)-_xlfn.NORM.DIST(AND(DD$4&gt;=$E132,DD$4&lt;=$G132)*(DC$4-$E132+1),$I132/2,$L132,TRUE))/(1-2*_xlfn.NORM.DIST(0,$I132/2,$L132,TRUE))*$C132+($J132="Steady Growth")*(AND(DD$4&gt;=$E132,DD$4&lt;=$G132)*((DD$4-$E132+1)/($I132*($I132+1)/2)*$C132))+($J132="custom")*CustomCF!CW132</f>
        <v>0</v>
      </c>
      <c r="DE132" s="19">
        <f>($J132="Bell Curve")*(_xlfn.NORM.DIST(AND(DE$4&gt;=$E132,DE$4&lt;=$G132)*(DE$4-$E132+1),$I132/2,$L132,TRUE)-_xlfn.NORM.DIST(AND(DE$4&gt;=$E132,DE$4&lt;=$G132)*(DD$4-$E132+1),$I132/2,$L132,TRUE))/(1-2*_xlfn.NORM.DIST(0,$I132/2,$L132,TRUE))*$C132+($J132="Steady Growth")*(AND(DE$4&gt;=$E132,DE$4&lt;=$G132)*((DE$4-$E132+1)/($I132*($I132+1)/2)*$C132))+($J132="custom")*CustomCF!CX132</f>
        <v>0</v>
      </c>
      <c r="DF132" s="19">
        <f>($J132="Bell Curve")*(_xlfn.NORM.DIST(AND(DF$4&gt;=$E132,DF$4&lt;=$G132)*(DF$4-$E132+1),$I132/2,$L132,TRUE)-_xlfn.NORM.DIST(AND(DF$4&gt;=$E132,DF$4&lt;=$G132)*(DE$4-$E132+1),$I132/2,$L132,TRUE))/(1-2*_xlfn.NORM.DIST(0,$I132/2,$L132,TRUE))*$C132+($J132="Steady Growth")*(AND(DF$4&gt;=$E132,DF$4&lt;=$G132)*((DF$4-$E132+1)/($I132*($I132+1)/2)*$C132))+($J132="custom")*CustomCF!CY132</f>
        <v>0</v>
      </c>
      <c r="DG132" s="19">
        <f>($J132="Bell Curve")*(_xlfn.NORM.DIST(AND(DG$4&gt;=$E132,DG$4&lt;=$G132)*(DG$4-$E132+1),$I132/2,$L132,TRUE)-_xlfn.NORM.DIST(AND(DG$4&gt;=$E132,DG$4&lt;=$G132)*(DF$4-$E132+1),$I132/2,$L132,TRUE))/(1-2*_xlfn.NORM.DIST(0,$I132/2,$L132,TRUE))*$C132+($J132="Steady Growth")*(AND(DG$4&gt;=$E132,DG$4&lt;=$G132)*((DG$4-$E132+1)/($I132*($I132+1)/2)*$C132))+($J132="custom")*CustomCF!CZ132</f>
        <v>0</v>
      </c>
      <c r="DH132" s="19">
        <f>($J132="Bell Curve")*(_xlfn.NORM.DIST(AND(DH$4&gt;=$E132,DH$4&lt;=$G132)*(DH$4-$E132+1),$I132/2,$L132,TRUE)-_xlfn.NORM.DIST(AND(DH$4&gt;=$E132,DH$4&lt;=$G132)*(DG$4-$E132+1),$I132/2,$L132,TRUE))/(1-2*_xlfn.NORM.DIST(0,$I132/2,$L132,TRUE))*$C132+($J132="Steady Growth")*(AND(DH$4&gt;=$E132,DH$4&lt;=$G132)*((DH$4-$E132+1)/($I132*($I132+1)/2)*$C132))+($J132="custom")*CustomCF!DA132</f>
        <v>0</v>
      </c>
      <c r="DI132" s="19">
        <f>($J132="Bell Curve")*(_xlfn.NORM.DIST(AND(DI$4&gt;=$E132,DI$4&lt;=$G132)*(DI$4-$E132+1),$I132/2,$L132,TRUE)-_xlfn.NORM.DIST(AND(DI$4&gt;=$E132,DI$4&lt;=$G132)*(DH$4-$E132+1),$I132/2,$L132,TRUE))/(1-2*_xlfn.NORM.DIST(0,$I132/2,$L132,TRUE))*$C132+($J132="Steady Growth")*(AND(DI$4&gt;=$E132,DI$4&lt;=$G132)*((DI$4-$E132+1)/($I132*($I132+1)/2)*$C132))+($J132="custom")*CustomCF!DB132</f>
        <v>0</v>
      </c>
      <c r="DJ132" s="19">
        <f>($J132="Bell Curve")*(_xlfn.NORM.DIST(AND(DJ$4&gt;=$E132,DJ$4&lt;=$G132)*(DJ$4-$E132+1),$I132/2,$L132,TRUE)-_xlfn.NORM.DIST(AND(DJ$4&gt;=$E132,DJ$4&lt;=$G132)*(DI$4-$E132+1),$I132/2,$L132,TRUE))/(1-2*_xlfn.NORM.DIST(0,$I132/2,$L132,TRUE))*$C132+($J132="Steady Growth")*(AND(DJ$4&gt;=$E132,DJ$4&lt;=$G132)*((DJ$4-$E132+1)/($I132*($I132+1)/2)*$C132))+($J132="custom")*CustomCF!DC132</f>
        <v>0</v>
      </c>
      <c r="DK132" s="19">
        <f>($J132="Bell Curve")*(_xlfn.NORM.DIST(AND(DK$4&gt;=$E132,DK$4&lt;=$G132)*(DK$4-$E132+1),$I132/2,$L132,TRUE)-_xlfn.NORM.DIST(AND(DK$4&gt;=$E132,DK$4&lt;=$G132)*(DJ$4-$E132+1),$I132/2,$L132,TRUE))/(1-2*_xlfn.NORM.DIST(0,$I132/2,$L132,TRUE))*$C132+($J132="Steady Growth")*(AND(DK$4&gt;=$E132,DK$4&lt;=$G132)*((DK$4-$E132+1)/($I132*($I132+1)/2)*$C132))+($J132="custom")*CustomCF!DD132</f>
        <v>0</v>
      </c>
      <c r="DL132" s="19">
        <f>($J132="Bell Curve")*(_xlfn.NORM.DIST(AND(DL$4&gt;=$E132,DL$4&lt;=$G132)*(DL$4-$E132+1),$I132/2,$L132,TRUE)-_xlfn.NORM.DIST(AND(DL$4&gt;=$E132,DL$4&lt;=$G132)*(DK$4-$E132+1),$I132/2,$L132,TRUE))/(1-2*_xlfn.NORM.DIST(0,$I132/2,$L132,TRUE))*$C132+($J132="Steady Growth")*(AND(DL$4&gt;=$E132,DL$4&lt;=$G132)*((DL$4-$E132+1)/($I132*($I132+1)/2)*$C132))+($J132="custom")*CustomCF!DE132</f>
        <v>0</v>
      </c>
      <c r="DM132" s="19">
        <f>($J132="Bell Curve")*(_xlfn.NORM.DIST(AND(DM$4&gt;=$E132,DM$4&lt;=$G132)*(DM$4-$E132+1),$I132/2,$L132,TRUE)-_xlfn.NORM.DIST(AND(DM$4&gt;=$E132,DM$4&lt;=$G132)*(DL$4-$E132+1),$I132/2,$L132,TRUE))/(1-2*_xlfn.NORM.DIST(0,$I132/2,$L132,TRUE))*$C132+($J132="Steady Growth")*(AND(DM$4&gt;=$E132,DM$4&lt;=$G132)*((DM$4-$E132+1)/($I132*($I132+1)/2)*$C132))+($J132="custom")*CustomCF!DF132</f>
        <v>0</v>
      </c>
      <c r="DN132" s="19">
        <f>($J132="Bell Curve")*(_xlfn.NORM.DIST(AND(DN$4&gt;=$E132,DN$4&lt;=$G132)*(DN$4-$E132+1),$I132/2,$L132,TRUE)-_xlfn.NORM.DIST(AND(DN$4&gt;=$E132,DN$4&lt;=$G132)*(DM$4-$E132+1),$I132/2,$L132,TRUE))/(1-2*_xlfn.NORM.DIST(0,$I132/2,$L132,TRUE))*$C132+($J132="Steady Growth")*(AND(DN$4&gt;=$E132,DN$4&lt;=$G132)*((DN$4-$E132+1)/($I132*($I132+1)/2)*$C132))+($J132="custom")*CustomCF!DG132</f>
        <v>0</v>
      </c>
      <c r="DO132" s="19">
        <f>($J132="Bell Curve")*(_xlfn.NORM.DIST(AND(DO$4&gt;=$E132,DO$4&lt;=$G132)*(DO$4-$E132+1),$I132/2,$L132,TRUE)-_xlfn.NORM.DIST(AND(DO$4&gt;=$E132,DO$4&lt;=$G132)*(DN$4-$E132+1),$I132/2,$L132,TRUE))/(1-2*_xlfn.NORM.DIST(0,$I132/2,$L132,TRUE))*$C132+($J132="Steady Growth")*(AND(DO$4&gt;=$E132,DO$4&lt;=$G132)*((DO$4-$E132+1)/($I132*($I132+1)/2)*$C132))+($J132="custom")*CustomCF!DH132</f>
        <v>0</v>
      </c>
      <c r="DP132" s="19">
        <f>($J132="Bell Curve")*(_xlfn.NORM.DIST(AND(DP$4&gt;=$E132,DP$4&lt;=$G132)*(DP$4-$E132+1),$I132/2,$L132,TRUE)-_xlfn.NORM.DIST(AND(DP$4&gt;=$E132,DP$4&lt;=$G132)*(DO$4-$E132+1),$I132/2,$L132,TRUE))/(1-2*_xlfn.NORM.DIST(0,$I132/2,$L132,TRUE))*$C132+($J132="Steady Growth")*(AND(DP$4&gt;=$E132,DP$4&lt;=$G132)*((DP$4-$E132+1)/($I132*($I132+1)/2)*$C132))+($J132="custom")*CustomCF!DI132</f>
        <v>0</v>
      </c>
      <c r="DQ132" s="19">
        <f>($J132="Bell Curve")*(_xlfn.NORM.DIST(AND(DQ$4&gt;=$E132,DQ$4&lt;=$G132)*(DQ$4-$E132+1),$I132/2,$L132,TRUE)-_xlfn.NORM.DIST(AND(DQ$4&gt;=$E132,DQ$4&lt;=$G132)*(DP$4-$E132+1),$I132/2,$L132,TRUE))/(1-2*_xlfn.NORM.DIST(0,$I132/2,$L132,TRUE))*$C132+($J132="Steady Growth")*(AND(DQ$4&gt;=$E132,DQ$4&lt;=$G132)*((DQ$4-$E132+1)/($I132*($I132+1)/2)*$C132))+($J132="custom")*CustomCF!DJ132</f>
        <v>0</v>
      </c>
      <c r="DR132" s="19">
        <f>($J132="Bell Curve")*(_xlfn.NORM.DIST(AND(DR$4&gt;=$E132,DR$4&lt;=$G132)*(DR$4-$E132+1),$I132/2,$L132,TRUE)-_xlfn.NORM.DIST(AND(DR$4&gt;=$E132,DR$4&lt;=$G132)*(DQ$4-$E132+1),$I132/2,$L132,TRUE))/(1-2*_xlfn.NORM.DIST(0,$I132/2,$L132,TRUE))*$C132+($J132="Steady Growth")*(AND(DR$4&gt;=$E132,DR$4&lt;=$G132)*((DR$4-$E132+1)/($I132*($I132+1)/2)*$C132))+($J132="custom")*CustomCF!DK132</f>
        <v>0</v>
      </c>
      <c r="DS132" s="19">
        <f>($J132="Bell Curve")*(_xlfn.NORM.DIST(AND(DS$4&gt;=$E132,DS$4&lt;=$G132)*(DS$4-$E132+1),$I132/2,$L132,TRUE)-_xlfn.NORM.DIST(AND(DS$4&gt;=$E132,DS$4&lt;=$G132)*(DR$4-$E132+1),$I132/2,$L132,TRUE))/(1-2*_xlfn.NORM.DIST(0,$I132/2,$L132,TRUE))*$C132+($J132="Steady Growth")*(AND(DS$4&gt;=$E132,DS$4&lt;=$G132)*((DS$4-$E132+1)/($I132*($I132+1)/2)*$C132))+($J132="custom")*CustomCF!DL132</f>
        <v>0</v>
      </c>
      <c r="DT132" s="19">
        <f>($J132="Bell Curve")*(_xlfn.NORM.DIST(AND(DT$4&gt;=$E132,DT$4&lt;=$G132)*(DT$4-$E132+1),$I132/2,$L132,TRUE)-_xlfn.NORM.DIST(AND(DT$4&gt;=$E132,DT$4&lt;=$G132)*(DS$4-$E132+1),$I132/2,$L132,TRUE))/(1-2*_xlfn.NORM.DIST(0,$I132/2,$L132,TRUE))*$C132+($J132="Steady Growth")*(AND(DT$4&gt;=$E132,DT$4&lt;=$G132)*((DT$4-$E132+1)/($I132*($I132+1)/2)*$C132))+($J132="custom")*CustomCF!DM132</f>
        <v>0</v>
      </c>
      <c r="DU132" s="19">
        <f>($J132="Bell Curve")*(_xlfn.NORM.DIST(AND(DU$4&gt;=$E132,DU$4&lt;=$G132)*(DU$4-$E132+1),$I132/2,$L132,TRUE)-_xlfn.NORM.DIST(AND(DU$4&gt;=$E132,DU$4&lt;=$G132)*(DT$4-$E132+1),$I132/2,$L132,TRUE))/(1-2*_xlfn.NORM.DIST(0,$I132/2,$L132,TRUE))*$C132+($J132="Steady Growth")*(AND(DU$4&gt;=$E132,DU$4&lt;=$G132)*((DU$4-$E132+1)/($I132*($I132+1)/2)*$C132))+($J132="custom")*CustomCF!DN132</f>
        <v>0</v>
      </c>
      <c r="DV132" s="19">
        <f>($J132="Bell Curve")*(_xlfn.NORM.DIST(AND(DV$4&gt;=$E132,DV$4&lt;=$G132)*(DV$4-$E132+1),$I132/2,$L132,TRUE)-_xlfn.NORM.DIST(AND(DV$4&gt;=$E132,DV$4&lt;=$G132)*(DU$4-$E132+1),$I132/2,$L132,TRUE))/(1-2*_xlfn.NORM.DIST(0,$I132/2,$L132,TRUE))*$C132+($J132="Steady Growth")*(AND(DV$4&gt;=$E132,DV$4&lt;=$G132)*((DV$4-$E132+1)/($I132*($I132+1)/2)*$C132))+($J132="custom")*CustomCF!DO132</f>
        <v>0</v>
      </c>
      <c r="DW132" s="19">
        <f>($J132="Bell Curve")*(_xlfn.NORM.DIST(AND(DW$4&gt;=$E132,DW$4&lt;=$G132)*(DW$4-$E132+1),$I132/2,$L132,TRUE)-_xlfn.NORM.DIST(AND(DW$4&gt;=$E132,DW$4&lt;=$G132)*(DV$4-$E132+1),$I132/2,$L132,TRUE))/(1-2*_xlfn.NORM.DIST(0,$I132/2,$L132,TRUE))*$C132+($J132="Steady Growth")*(AND(DW$4&gt;=$E132,DW$4&lt;=$G132)*((DW$4-$E132+1)/($I132*($I132+1)/2)*$C132))+($J132="custom")*CustomCF!DP132</f>
        <v>0</v>
      </c>
      <c r="DX132" s="19">
        <f>($J132="Bell Curve")*(_xlfn.NORM.DIST(AND(DX$4&gt;=$E132,DX$4&lt;=$G132)*(DX$4-$E132+1),$I132/2,$L132,TRUE)-_xlfn.NORM.DIST(AND(DX$4&gt;=$E132,DX$4&lt;=$G132)*(DW$4-$E132+1),$I132/2,$L132,TRUE))/(1-2*_xlfn.NORM.DIST(0,$I132/2,$L132,TRUE))*$C132+($J132="Steady Growth")*(AND(DX$4&gt;=$E132,DX$4&lt;=$G132)*((DX$4-$E132+1)/($I132*($I132+1)/2)*$C132))+($J132="custom")*CustomCF!DQ132</f>
        <v>0</v>
      </c>
      <c r="DY132" s="19">
        <f>($J132="Bell Curve")*(_xlfn.NORM.DIST(AND(DY$4&gt;=$E132,DY$4&lt;=$G132)*(DY$4-$E132+1),$I132/2,$L132,TRUE)-_xlfn.NORM.DIST(AND(DY$4&gt;=$E132,DY$4&lt;=$G132)*(DX$4-$E132+1),$I132/2,$L132,TRUE))/(1-2*_xlfn.NORM.DIST(0,$I132/2,$L132,TRUE))*$C132+($J132="Steady Growth")*(AND(DY$4&gt;=$E132,DY$4&lt;=$G132)*((DY$4-$E132+1)/($I132*($I132+1)/2)*$C132))+($J132="custom")*CustomCF!DR132</f>
        <v>0</v>
      </c>
      <c r="DZ132" s="19">
        <f>($J132="Bell Curve")*(_xlfn.NORM.DIST(AND(DZ$4&gt;=$E132,DZ$4&lt;=$G132)*(DZ$4-$E132+1),$I132/2,$L132,TRUE)-_xlfn.NORM.DIST(AND(DZ$4&gt;=$E132,DZ$4&lt;=$G132)*(DY$4-$E132+1),$I132/2,$L132,TRUE))/(1-2*_xlfn.NORM.DIST(0,$I132/2,$L132,TRUE))*$C132+($J132="Steady Growth")*(AND(DZ$4&gt;=$E132,DZ$4&lt;=$G132)*((DZ$4-$E132+1)/($I132*($I132+1)/2)*$C132))+($J132="custom")*CustomCF!DS132</f>
        <v>0</v>
      </c>
      <c r="EA132" s="19">
        <f>($J132="Bell Curve")*(_xlfn.NORM.DIST(AND(EA$4&gt;=$E132,EA$4&lt;=$G132)*(EA$4-$E132+1),$I132/2,$L132,TRUE)-_xlfn.NORM.DIST(AND(EA$4&gt;=$E132,EA$4&lt;=$G132)*(DZ$4-$E132+1),$I132/2,$L132,TRUE))/(1-2*_xlfn.NORM.DIST(0,$I132/2,$L132,TRUE))*$C132+($J132="Steady Growth")*(AND(EA$4&gt;=$E132,EA$4&lt;=$G132)*((EA$4-$E132+1)/($I132*($I132+1)/2)*$C132))+($J132="custom")*CustomCF!DT132</f>
        <v>0</v>
      </c>
      <c r="EB132" s="19">
        <f>($J132="Bell Curve")*(_xlfn.NORM.DIST(AND(EB$4&gt;=$E132,EB$4&lt;=$G132)*(EB$4-$E132+1),$I132/2,$L132,TRUE)-_xlfn.NORM.DIST(AND(EB$4&gt;=$E132,EB$4&lt;=$G132)*(EA$4-$E132+1),$I132/2,$L132,TRUE))/(1-2*_xlfn.NORM.DIST(0,$I132/2,$L132,TRUE))*$C132+($J132="Steady Growth")*(AND(EB$4&gt;=$E132,EB$4&lt;=$G132)*((EB$4-$E132+1)/($I132*($I132+1)/2)*$C132))+($J132="custom")*CustomCF!DU132</f>
        <v>0</v>
      </c>
      <c r="EC132" s="19">
        <f>($J132="Bell Curve")*(_xlfn.NORM.DIST(AND(EC$4&gt;=$E132,EC$4&lt;=$G132)*(EC$4-$E132+1),$I132/2,$L132,TRUE)-_xlfn.NORM.DIST(AND(EC$4&gt;=$E132,EC$4&lt;=$G132)*(EB$4-$E132+1),$I132/2,$L132,TRUE))/(1-2*_xlfn.NORM.DIST(0,$I132/2,$L132,TRUE))*$C132+($J132="Steady Growth")*(AND(EC$4&gt;=$E132,EC$4&lt;=$G132)*((EC$4-$E132+1)/($I132*($I132+1)/2)*$C132))+($J132="custom")*CustomCF!DV132</f>
        <v>0</v>
      </c>
      <c r="ED132" s="19">
        <f>($J132="Bell Curve")*(_xlfn.NORM.DIST(AND(ED$4&gt;=$E132,ED$4&lt;=$G132)*(ED$4-$E132+1),$I132/2,$L132,TRUE)-_xlfn.NORM.DIST(AND(ED$4&gt;=$E132,ED$4&lt;=$G132)*(EC$4-$E132+1),$I132/2,$L132,TRUE))/(1-2*_xlfn.NORM.DIST(0,$I132/2,$L132,TRUE))*$C132+($J132="Steady Growth")*(AND(ED$4&gt;=$E132,ED$4&lt;=$G132)*((ED$4-$E132+1)/($I132*($I132+1)/2)*$C132))+($J132="custom")*CustomCF!DW132</f>
        <v>0</v>
      </c>
      <c r="EE132" s="19">
        <f>($J132="Bell Curve")*(_xlfn.NORM.DIST(AND(EE$4&gt;=$E132,EE$4&lt;=$G132)*(EE$4-$E132+1),$I132/2,$L132,TRUE)-_xlfn.NORM.DIST(AND(EE$4&gt;=$E132,EE$4&lt;=$G132)*(ED$4-$E132+1),$I132/2,$L132,TRUE))/(1-2*_xlfn.NORM.DIST(0,$I132/2,$L132,TRUE))*$C132+($J132="Steady Growth")*(AND(EE$4&gt;=$E132,EE$4&lt;=$G132)*((EE$4-$E132+1)/($I132*($I132+1)/2)*$C132))+($J132="custom")*CustomCF!DX132</f>
        <v>0</v>
      </c>
      <c r="EF132" s="121">
        <f>($J132="Bell Curve")*(_xlfn.NORM.DIST(AND(EF$4&gt;=$E132,EF$4&lt;=$G132)*(EF$4-$E132+1),$I132/2,$L132,TRUE)-_xlfn.NORM.DIST(AND(EF$4&gt;=$E132,EF$4&lt;=$G132)*(EE$4-$E132+1),$I132/2,$L132,TRUE))/(1-2*_xlfn.NORM.DIST(0,$I132/2,$L132,TRUE))*$C132+($J132="Steady Growth")*(AND(EF$4&gt;=$E132,EF$4&lt;=$G132)*((EF$4-$E132+1)/($I132*($I132+1)/2)*$C132))+($J132="custom")*CustomCF!DY132</f>
        <v>0</v>
      </c>
    </row>
    <row r="133" spans="2:136" hidden="1" outlineLevel="1" x14ac:dyDescent="0.2">
      <c r="B133" s="103">
        <f>Budget!AA25</f>
        <v>0</v>
      </c>
      <c r="C133" s="19">
        <f>Budget!AB25</f>
        <v>0</v>
      </c>
      <c r="D133" s="19" t="str">
        <f t="shared" si="45"/>
        <v/>
      </c>
      <c r="E133" s="92">
        <v>29</v>
      </c>
      <c r="F133" s="18">
        <f>IF(J133="Custom",CustomCF!E133,INDEX($P$6:$DY$6,MATCH(E133,CF!$P$4:$DY$4,0)))</f>
        <v>46904</v>
      </c>
      <c r="G133" s="301">
        <v>47</v>
      </c>
      <c r="H133" s="18">
        <f>IF(J133="Custom",CustomCF!F133,INDEX($P$6:$EF$6,MATCH(G133,$P$4:$EF$4,0)))</f>
        <v>47452</v>
      </c>
      <c r="I133" s="9">
        <f t="shared" si="40"/>
        <v>19</v>
      </c>
      <c r="J133" s="92" t="s">
        <v>30</v>
      </c>
      <c r="K133" s="92" t="s">
        <v>31</v>
      </c>
      <c r="L133" s="9">
        <f t="shared" si="46"/>
        <v>10000000</v>
      </c>
      <c r="M133" s="106">
        <f t="shared" si="47"/>
        <v>0</v>
      </c>
      <c r="N133" s="112" t="str">
        <f t="shared" si="48"/>
        <v>OK</v>
      </c>
      <c r="O133" s="112"/>
      <c r="P133" s="19">
        <f>($J133="Bell Curve")*(_xlfn.NORM.DIST(AND(P$4&gt;=$E133,P$4&lt;=$G133)*(P$4-$E133+1),$I133/2,$L133,TRUE)-_xlfn.NORM.DIST(AND(P$4&gt;=$E133,P$4&lt;=$G133)*(N$4-$E133+1),$I133/2,$L133,TRUE))/(1-2*_xlfn.NORM.DIST(0,$I133/2,$L133,TRUE))*$C133+($J133="Steady Growth")*(AND(P$4&gt;=$E133,P$4&lt;=$G133)*((P$4-$E133+1)/($I133*($I133+1)/2)*$C133))+($J133="custom")*CustomCF!I133</f>
        <v>0</v>
      </c>
      <c r="Q133" s="19">
        <f>($J133="Bell Curve")*(_xlfn.NORM.DIST(AND(Q$4&gt;=$E133,Q$4&lt;=$G133)*(Q$4-$E133+1),$I133/2,$L133,TRUE)-_xlfn.NORM.DIST(AND(Q$4&gt;=$E133,Q$4&lt;=$G133)*(P$4-$E133+1),$I133/2,$L133,TRUE))/(1-2*_xlfn.NORM.DIST(0,$I133/2,$L133,TRUE))*$C133+($J133="Steady Growth")*(AND(Q$4&gt;=$E133,Q$4&lt;=$G133)*((Q$4-$E133+1)/($I133*($I133+1)/2)*$C133))+($J133="custom")*CustomCF!J133</f>
        <v>0</v>
      </c>
      <c r="R133" s="19">
        <f>($J133="Bell Curve")*(_xlfn.NORM.DIST(AND(R$4&gt;=$E133,R$4&lt;=$G133)*(R$4-$E133+1),$I133/2,$L133,TRUE)-_xlfn.NORM.DIST(AND(R$4&gt;=$E133,R$4&lt;=$G133)*(Q$4-$E133+1),$I133/2,$L133,TRUE))/(1-2*_xlfn.NORM.DIST(0,$I133/2,$L133,TRUE))*$C133+($J133="Steady Growth")*(AND(R$4&gt;=$E133,R$4&lt;=$G133)*((R$4-$E133+1)/($I133*($I133+1)/2)*$C133))+($J133="custom")*CustomCF!K133</f>
        <v>0</v>
      </c>
      <c r="S133" s="19">
        <f>($J133="Bell Curve")*(_xlfn.NORM.DIST(AND(S$4&gt;=$E133,S$4&lt;=$G133)*(S$4-$E133+1),$I133/2,$L133,TRUE)-_xlfn.NORM.DIST(AND(S$4&gt;=$E133,S$4&lt;=$G133)*(R$4-$E133+1),$I133/2,$L133,TRUE))/(1-2*_xlfn.NORM.DIST(0,$I133/2,$L133,TRUE))*$C133+($J133="Steady Growth")*(AND(S$4&gt;=$E133,S$4&lt;=$G133)*((S$4-$E133+1)/($I133*($I133+1)/2)*$C133))+($J133="custom")*CustomCF!L133</f>
        <v>0</v>
      </c>
      <c r="T133" s="19">
        <f>($J133="Bell Curve")*(_xlfn.NORM.DIST(AND(T$4&gt;=$E133,T$4&lt;=$G133)*(T$4-$E133+1),$I133/2,$L133,TRUE)-_xlfn.NORM.DIST(AND(T$4&gt;=$E133,T$4&lt;=$G133)*(S$4-$E133+1),$I133/2,$L133,TRUE))/(1-2*_xlfn.NORM.DIST(0,$I133/2,$L133,TRUE))*$C133+($J133="Steady Growth")*(AND(T$4&gt;=$E133,T$4&lt;=$G133)*((T$4-$E133+1)/($I133*($I133+1)/2)*$C133))+($J133="custom")*CustomCF!M133</f>
        <v>0</v>
      </c>
      <c r="U133" s="19">
        <f>($J133="Bell Curve")*(_xlfn.NORM.DIST(AND(U$4&gt;=$E133,U$4&lt;=$G133)*(U$4-$E133+1),$I133/2,$L133,TRUE)-_xlfn.NORM.DIST(AND(U$4&gt;=$E133,U$4&lt;=$G133)*(T$4-$E133+1),$I133/2,$L133,TRUE))/(1-2*_xlfn.NORM.DIST(0,$I133/2,$L133,TRUE))*$C133+($J133="Steady Growth")*(AND(U$4&gt;=$E133,U$4&lt;=$G133)*((U$4-$E133+1)/($I133*($I133+1)/2)*$C133))+($J133="custom")*CustomCF!N133</f>
        <v>0</v>
      </c>
      <c r="V133" s="19">
        <f>($J133="Bell Curve")*(_xlfn.NORM.DIST(AND(V$4&gt;=$E133,V$4&lt;=$G133)*(V$4-$E133+1),$I133/2,$L133,TRUE)-_xlfn.NORM.DIST(AND(V$4&gt;=$E133,V$4&lt;=$G133)*(U$4-$E133+1),$I133/2,$L133,TRUE))/(1-2*_xlfn.NORM.DIST(0,$I133/2,$L133,TRUE))*$C133+($J133="Steady Growth")*(AND(V$4&gt;=$E133,V$4&lt;=$G133)*((V$4-$E133+1)/($I133*($I133+1)/2)*$C133))+($J133="custom")*CustomCF!O133</f>
        <v>0</v>
      </c>
      <c r="W133" s="19">
        <f>($J133="Bell Curve")*(_xlfn.NORM.DIST(AND(W$4&gt;=$E133,W$4&lt;=$G133)*(W$4-$E133+1),$I133/2,$L133,TRUE)-_xlfn.NORM.DIST(AND(W$4&gt;=$E133,W$4&lt;=$G133)*(V$4-$E133+1),$I133/2,$L133,TRUE))/(1-2*_xlfn.NORM.DIST(0,$I133/2,$L133,TRUE))*$C133+($J133="Steady Growth")*(AND(W$4&gt;=$E133,W$4&lt;=$G133)*((W$4-$E133+1)/($I133*($I133+1)/2)*$C133))+($J133="custom")*CustomCF!P133</f>
        <v>0</v>
      </c>
      <c r="X133" s="19">
        <f>($J133="Bell Curve")*(_xlfn.NORM.DIST(AND(X$4&gt;=$E133,X$4&lt;=$G133)*(X$4-$E133+1),$I133/2,$L133,TRUE)-_xlfn.NORM.DIST(AND(X$4&gt;=$E133,X$4&lt;=$G133)*(W$4-$E133+1),$I133/2,$L133,TRUE))/(1-2*_xlfn.NORM.DIST(0,$I133/2,$L133,TRUE))*$C133+($J133="Steady Growth")*(AND(X$4&gt;=$E133,X$4&lt;=$G133)*((X$4-$E133+1)/($I133*($I133+1)/2)*$C133))+($J133="custom")*CustomCF!Q133</f>
        <v>0</v>
      </c>
      <c r="Y133" s="19">
        <f>($J133="Bell Curve")*(_xlfn.NORM.DIST(AND(Y$4&gt;=$E133,Y$4&lt;=$G133)*(Y$4-$E133+1),$I133/2,$L133,TRUE)-_xlfn.NORM.DIST(AND(Y$4&gt;=$E133,Y$4&lt;=$G133)*(X$4-$E133+1),$I133/2,$L133,TRUE))/(1-2*_xlfn.NORM.DIST(0,$I133/2,$L133,TRUE))*$C133+($J133="Steady Growth")*(AND(Y$4&gt;=$E133,Y$4&lt;=$G133)*((Y$4-$E133+1)/($I133*($I133+1)/2)*$C133))+($J133="custom")*CustomCF!R133</f>
        <v>0</v>
      </c>
      <c r="Z133" s="19">
        <f>($J133="Bell Curve")*(_xlfn.NORM.DIST(AND(Z$4&gt;=$E133,Z$4&lt;=$G133)*(Z$4-$E133+1),$I133/2,$L133,TRUE)-_xlfn.NORM.DIST(AND(Z$4&gt;=$E133,Z$4&lt;=$G133)*(Y$4-$E133+1),$I133/2,$L133,TRUE))/(1-2*_xlfn.NORM.DIST(0,$I133/2,$L133,TRUE))*$C133+($J133="Steady Growth")*(AND(Z$4&gt;=$E133,Z$4&lt;=$G133)*((Z$4-$E133+1)/($I133*($I133+1)/2)*$C133))+($J133="custom")*CustomCF!S133</f>
        <v>0</v>
      </c>
      <c r="AA133" s="19">
        <f>($J133="Bell Curve")*(_xlfn.NORM.DIST(AND(AA$4&gt;=$E133,AA$4&lt;=$G133)*(AA$4-$E133+1),$I133/2,$L133,TRUE)-_xlfn.NORM.DIST(AND(AA$4&gt;=$E133,AA$4&lt;=$G133)*(Z$4-$E133+1),$I133/2,$L133,TRUE))/(1-2*_xlfn.NORM.DIST(0,$I133/2,$L133,TRUE))*$C133+($J133="Steady Growth")*(AND(AA$4&gt;=$E133,AA$4&lt;=$G133)*((AA$4-$E133+1)/($I133*($I133+1)/2)*$C133))+($J133="custom")*CustomCF!T133</f>
        <v>0</v>
      </c>
      <c r="AB133" s="19">
        <f>($J133="Bell Curve")*(_xlfn.NORM.DIST(AND(AB$4&gt;=$E133,AB$4&lt;=$G133)*(AB$4-$E133+1),$I133/2,$L133,TRUE)-_xlfn.NORM.DIST(AND(AB$4&gt;=$E133,AB$4&lt;=$G133)*(AA$4-$E133+1),$I133/2,$L133,TRUE))/(1-2*_xlfn.NORM.DIST(0,$I133/2,$L133,TRUE))*$C133+($J133="Steady Growth")*(AND(AB$4&gt;=$E133,AB$4&lt;=$G133)*((AB$4-$E133+1)/($I133*($I133+1)/2)*$C133))+($J133="custom")*CustomCF!U133</f>
        <v>0</v>
      </c>
      <c r="AC133" s="19">
        <f>($J133="Bell Curve")*(_xlfn.NORM.DIST(AND(AC$4&gt;=$E133,AC$4&lt;=$G133)*(AC$4-$E133+1),$I133/2,$L133,TRUE)-_xlfn.NORM.DIST(AND(AC$4&gt;=$E133,AC$4&lt;=$G133)*(AB$4-$E133+1),$I133/2,$L133,TRUE))/(1-2*_xlfn.NORM.DIST(0,$I133/2,$L133,TRUE))*$C133+($J133="Steady Growth")*(AND(AC$4&gt;=$E133,AC$4&lt;=$G133)*((AC$4-$E133+1)/($I133*($I133+1)/2)*$C133))+($J133="custom")*CustomCF!V133</f>
        <v>0</v>
      </c>
      <c r="AD133" s="19">
        <f>($J133="Bell Curve")*(_xlfn.NORM.DIST(AND(AD$4&gt;=$E133,AD$4&lt;=$G133)*(AD$4-$E133+1),$I133/2,$L133,TRUE)-_xlfn.NORM.DIST(AND(AD$4&gt;=$E133,AD$4&lt;=$G133)*(AC$4-$E133+1),$I133/2,$L133,TRUE))/(1-2*_xlfn.NORM.DIST(0,$I133/2,$L133,TRUE))*$C133+($J133="Steady Growth")*(AND(AD$4&gt;=$E133,AD$4&lt;=$G133)*((AD$4-$E133+1)/($I133*($I133+1)/2)*$C133))+($J133="custom")*CustomCF!W133</f>
        <v>0</v>
      </c>
      <c r="AE133" s="19">
        <f>($J133="Bell Curve")*(_xlfn.NORM.DIST(AND(AE$4&gt;=$E133,AE$4&lt;=$G133)*(AE$4-$E133+1),$I133/2,$L133,TRUE)-_xlfn.NORM.DIST(AND(AE$4&gt;=$E133,AE$4&lt;=$G133)*(AD$4-$E133+1),$I133/2,$L133,TRUE))/(1-2*_xlfn.NORM.DIST(0,$I133/2,$L133,TRUE))*$C133+($J133="Steady Growth")*(AND(AE$4&gt;=$E133,AE$4&lt;=$G133)*((AE$4-$E133+1)/($I133*($I133+1)/2)*$C133))+($J133="custom")*CustomCF!X133</f>
        <v>0</v>
      </c>
      <c r="AF133" s="19">
        <f>($J133="Bell Curve")*(_xlfn.NORM.DIST(AND(AF$4&gt;=$E133,AF$4&lt;=$G133)*(AF$4-$E133+1),$I133/2,$L133,TRUE)-_xlfn.NORM.DIST(AND(AF$4&gt;=$E133,AF$4&lt;=$G133)*(AE$4-$E133+1),$I133/2,$L133,TRUE))/(1-2*_xlfn.NORM.DIST(0,$I133/2,$L133,TRUE))*$C133+($J133="Steady Growth")*(AND(AF$4&gt;=$E133,AF$4&lt;=$G133)*((AF$4-$E133+1)/($I133*($I133+1)/2)*$C133))+($J133="custom")*CustomCF!Y133</f>
        <v>0</v>
      </c>
      <c r="AG133" s="19">
        <f>($J133="Bell Curve")*(_xlfn.NORM.DIST(AND(AG$4&gt;=$E133,AG$4&lt;=$G133)*(AG$4-$E133+1),$I133/2,$L133,TRUE)-_xlfn.NORM.DIST(AND(AG$4&gt;=$E133,AG$4&lt;=$G133)*(AF$4-$E133+1),$I133/2,$L133,TRUE))/(1-2*_xlfn.NORM.DIST(0,$I133/2,$L133,TRUE))*$C133+($J133="Steady Growth")*(AND(AG$4&gt;=$E133,AG$4&lt;=$G133)*((AG$4-$E133+1)/($I133*($I133+1)/2)*$C133))+($J133="custom")*CustomCF!Z133</f>
        <v>0</v>
      </c>
      <c r="AH133" s="19">
        <f>($J133="Bell Curve")*(_xlfn.NORM.DIST(AND(AH$4&gt;=$E133,AH$4&lt;=$G133)*(AH$4-$E133+1),$I133/2,$L133,TRUE)-_xlfn.NORM.DIST(AND(AH$4&gt;=$E133,AH$4&lt;=$G133)*(AG$4-$E133+1),$I133/2,$L133,TRUE))/(1-2*_xlfn.NORM.DIST(0,$I133/2,$L133,TRUE))*$C133+($J133="Steady Growth")*(AND(AH$4&gt;=$E133,AH$4&lt;=$G133)*((AH$4-$E133+1)/($I133*($I133+1)/2)*$C133))+($J133="custom")*CustomCF!AA133</f>
        <v>0</v>
      </c>
      <c r="AI133" s="19">
        <f>($J133="Bell Curve")*(_xlfn.NORM.DIST(AND(AI$4&gt;=$E133,AI$4&lt;=$G133)*(AI$4-$E133+1),$I133/2,$L133,TRUE)-_xlfn.NORM.DIST(AND(AI$4&gt;=$E133,AI$4&lt;=$G133)*(AH$4-$E133+1),$I133/2,$L133,TRUE))/(1-2*_xlfn.NORM.DIST(0,$I133/2,$L133,TRUE))*$C133+($J133="Steady Growth")*(AND(AI$4&gt;=$E133,AI$4&lt;=$G133)*((AI$4-$E133+1)/($I133*($I133+1)/2)*$C133))+($J133="custom")*CustomCF!AB133</f>
        <v>0</v>
      </c>
      <c r="AJ133" s="19">
        <f>($J133="Bell Curve")*(_xlfn.NORM.DIST(AND(AJ$4&gt;=$E133,AJ$4&lt;=$G133)*(AJ$4-$E133+1),$I133/2,$L133,TRUE)-_xlfn.NORM.DIST(AND(AJ$4&gt;=$E133,AJ$4&lt;=$G133)*(AI$4-$E133+1),$I133/2,$L133,TRUE))/(1-2*_xlfn.NORM.DIST(0,$I133/2,$L133,TRUE))*$C133+($J133="Steady Growth")*(AND(AJ$4&gt;=$E133,AJ$4&lt;=$G133)*((AJ$4-$E133+1)/($I133*($I133+1)/2)*$C133))+($J133="custom")*CustomCF!AC133</f>
        <v>0</v>
      </c>
      <c r="AK133" s="19">
        <f>($J133="Bell Curve")*(_xlfn.NORM.DIST(AND(AK$4&gt;=$E133,AK$4&lt;=$G133)*(AK$4-$E133+1),$I133/2,$L133,TRUE)-_xlfn.NORM.DIST(AND(AK$4&gt;=$E133,AK$4&lt;=$G133)*(AJ$4-$E133+1),$I133/2,$L133,TRUE))/(1-2*_xlfn.NORM.DIST(0,$I133/2,$L133,TRUE))*$C133+($J133="Steady Growth")*(AND(AK$4&gt;=$E133,AK$4&lt;=$G133)*((AK$4-$E133+1)/($I133*($I133+1)/2)*$C133))+($J133="custom")*CustomCF!AD133</f>
        <v>0</v>
      </c>
      <c r="AL133" s="19">
        <f>($J133="Bell Curve")*(_xlfn.NORM.DIST(AND(AL$4&gt;=$E133,AL$4&lt;=$G133)*(AL$4-$E133+1),$I133/2,$L133,TRUE)-_xlfn.NORM.DIST(AND(AL$4&gt;=$E133,AL$4&lt;=$G133)*(AK$4-$E133+1),$I133/2,$L133,TRUE))/(1-2*_xlfn.NORM.DIST(0,$I133/2,$L133,TRUE))*$C133+($J133="Steady Growth")*(AND(AL$4&gt;=$E133,AL$4&lt;=$G133)*((AL$4-$E133+1)/($I133*($I133+1)/2)*$C133))+($J133="custom")*CustomCF!AE133</f>
        <v>0</v>
      </c>
      <c r="AM133" s="19">
        <f>($J133="Bell Curve")*(_xlfn.NORM.DIST(AND(AM$4&gt;=$E133,AM$4&lt;=$G133)*(AM$4-$E133+1),$I133/2,$L133,TRUE)-_xlfn.NORM.DIST(AND(AM$4&gt;=$E133,AM$4&lt;=$G133)*(AL$4-$E133+1),$I133/2,$L133,TRUE))/(1-2*_xlfn.NORM.DIST(0,$I133/2,$L133,TRUE))*$C133+($J133="Steady Growth")*(AND(AM$4&gt;=$E133,AM$4&lt;=$G133)*((AM$4-$E133+1)/($I133*($I133+1)/2)*$C133))+($J133="custom")*CustomCF!AF133</f>
        <v>0</v>
      </c>
      <c r="AN133" s="19">
        <f>($J133="Bell Curve")*(_xlfn.NORM.DIST(AND(AN$4&gt;=$E133,AN$4&lt;=$G133)*(AN$4-$E133+1),$I133/2,$L133,TRUE)-_xlfn.NORM.DIST(AND(AN$4&gt;=$E133,AN$4&lt;=$G133)*(AM$4-$E133+1),$I133/2,$L133,TRUE))/(1-2*_xlfn.NORM.DIST(0,$I133/2,$L133,TRUE))*$C133+($J133="Steady Growth")*(AND(AN$4&gt;=$E133,AN$4&lt;=$G133)*((AN$4-$E133+1)/($I133*($I133+1)/2)*$C133))+($J133="custom")*CustomCF!AG133</f>
        <v>0</v>
      </c>
      <c r="AO133" s="19">
        <f>($J133="Bell Curve")*(_xlfn.NORM.DIST(AND(AO$4&gt;=$E133,AO$4&lt;=$G133)*(AO$4-$E133+1),$I133/2,$L133,TRUE)-_xlfn.NORM.DIST(AND(AO$4&gt;=$E133,AO$4&lt;=$G133)*(AN$4-$E133+1),$I133/2,$L133,TRUE))/(1-2*_xlfn.NORM.DIST(0,$I133/2,$L133,TRUE))*$C133+($J133="Steady Growth")*(AND(AO$4&gt;=$E133,AO$4&lt;=$G133)*((AO$4-$E133+1)/($I133*($I133+1)/2)*$C133))+($J133="custom")*CustomCF!AH133</f>
        <v>0</v>
      </c>
      <c r="AP133" s="19">
        <f>($J133="Bell Curve")*(_xlfn.NORM.DIST(AND(AP$4&gt;=$E133,AP$4&lt;=$G133)*(AP$4-$E133+1),$I133/2,$L133,TRUE)-_xlfn.NORM.DIST(AND(AP$4&gt;=$E133,AP$4&lt;=$G133)*(AO$4-$E133+1),$I133/2,$L133,TRUE))/(1-2*_xlfn.NORM.DIST(0,$I133/2,$L133,TRUE))*$C133+($J133="Steady Growth")*(AND(AP$4&gt;=$E133,AP$4&lt;=$G133)*((AP$4-$E133+1)/($I133*($I133+1)/2)*$C133))+($J133="custom")*CustomCF!AI133</f>
        <v>0</v>
      </c>
      <c r="AQ133" s="19">
        <f>($J133="Bell Curve")*(_xlfn.NORM.DIST(AND(AQ$4&gt;=$E133,AQ$4&lt;=$G133)*(AQ$4-$E133+1),$I133/2,$L133,TRUE)-_xlfn.NORM.DIST(AND(AQ$4&gt;=$E133,AQ$4&lt;=$G133)*(AP$4-$E133+1),$I133/2,$L133,TRUE))/(1-2*_xlfn.NORM.DIST(0,$I133/2,$L133,TRUE))*$C133+($J133="Steady Growth")*(AND(AQ$4&gt;=$E133,AQ$4&lt;=$G133)*((AQ$4-$E133+1)/($I133*($I133+1)/2)*$C133))+($J133="custom")*CustomCF!AJ133</f>
        <v>0</v>
      </c>
      <c r="AR133" s="19">
        <f>($J133="Bell Curve")*(_xlfn.NORM.DIST(AND(AR$4&gt;=$E133,AR$4&lt;=$G133)*(AR$4-$E133+1),$I133/2,$L133,TRUE)-_xlfn.NORM.DIST(AND(AR$4&gt;=$E133,AR$4&lt;=$G133)*(AQ$4-$E133+1),$I133/2,$L133,TRUE))/(1-2*_xlfn.NORM.DIST(0,$I133/2,$L133,TRUE))*$C133+($J133="Steady Growth")*(AND(AR$4&gt;=$E133,AR$4&lt;=$G133)*((AR$4-$E133+1)/($I133*($I133+1)/2)*$C133))+($J133="custom")*CustomCF!AK133</f>
        <v>0</v>
      </c>
      <c r="AS133" s="19">
        <f>($J133="Bell Curve")*(_xlfn.NORM.DIST(AND(AS$4&gt;=$E133,AS$4&lt;=$G133)*(AS$4-$E133+1),$I133/2,$L133,TRUE)-_xlfn.NORM.DIST(AND(AS$4&gt;=$E133,AS$4&lt;=$G133)*(AR$4-$E133+1),$I133/2,$L133,TRUE))/(1-2*_xlfn.NORM.DIST(0,$I133/2,$L133,TRUE))*$C133+($J133="Steady Growth")*(AND(AS$4&gt;=$E133,AS$4&lt;=$G133)*((AS$4-$E133+1)/($I133*($I133+1)/2)*$C133))+($J133="custom")*CustomCF!AL133</f>
        <v>0</v>
      </c>
      <c r="AT133" s="19">
        <f>($J133="Bell Curve")*(_xlfn.NORM.DIST(AND(AT$4&gt;=$E133,AT$4&lt;=$G133)*(AT$4-$E133+1),$I133/2,$L133,TRUE)-_xlfn.NORM.DIST(AND(AT$4&gt;=$E133,AT$4&lt;=$G133)*(AS$4-$E133+1),$I133/2,$L133,TRUE))/(1-2*_xlfn.NORM.DIST(0,$I133/2,$L133,TRUE))*$C133+($J133="Steady Growth")*(AND(AT$4&gt;=$E133,AT$4&lt;=$G133)*((AT$4-$E133+1)/($I133*($I133+1)/2)*$C133))+($J133="custom")*CustomCF!AM133</f>
        <v>0</v>
      </c>
      <c r="AU133" s="19">
        <f>($J133="Bell Curve")*(_xlfn.NORM.DIST(AND(AU$4&gt;=$E133,AU$4&lt;=$G133)*(AU$4-$E133+1),$I133/2,$L133,TRUE)-_xlfn.NORM.DIST(AND(AU$4&gt;=$E133,AU$4&lt;=$G133)*(AT$4-$E133+1),$I133/2,$L133,TRUE))/(1-2*_xlfn.NORM.DIST(0,$I133/2,$L133,TRUE))*$C133+($J133="Steady Growth")*(AND(AU$4&gt;=$E133,AU$4&lt;=$G133)*((AU$4-$E133+1)/($I133*($I133+1)/2)*$C133))+($J133="custom")*CustomCF!AN133</f>
        <v>0</v>
      </c>
      <c r="AV133" s="19">
        <f>($J133="Bell Curve")*(_xlfn.NORM.DIST(AND(AV$4&gt;=$E133,AV$4&lt;=$G133)*(AV$4-$E133+1),$I133/2,$L133,TRUE)-_xlfn.NORM.DIST(AND(AV$4&gt;=$E133,AV$4&lt;=$G133)*(AU$4-$E133+1),$I133/2,$L133,TRUE))/(1-2*_xlfn.NORM.DIST(0,$I133/2,$L133,TRUE))*$C133+($J133="Steady Growth")*(AND(AV$4&gt;=$E133,AV$4&lt;=$G133)*((AV$4-$E133+1)/($I133*($I133+1)/2)*$C133))+($J133="custom")*CustomCF!AO133</f>
        <v>0</v>
      </c>
      <c r="AW133" s="19">
        <f>($J133="Bell Curve")*(_xlfn.NORM.DIST(AND(AW$4&gt;=$E133,AW$4&lt;=$G133)*(AW$4-$E133+1),$I133/2,$L133,TRUE)-_xlfn.NORM.DIST(AND(AW$4&gt;=$E133,AW$4&lt;=$G133)*(AV$4-$E133+1),$I133/2,$L133,TRUE))/(1-2*_xlfn.NORM.DIST(0,$I133/2,$L133,TRUE))*$C133+($J133="Steady Growth")*(AND(AW$4&gt;=$E133,AW$4&lt;=$G133)*((AW$4-$E133+1)/($I133*($I133+1)/2)*$C133))+($J133="custom")*CustomCF!AP133</f>
        <v>0</v>
      </c>
      <c r="AX133" s="19">
        <f>($J133="Bell Curve")*(_xlfn.NORM.DIST(AND(AX$4&gt;=$E133,AX$4&lt;=$G133)*(AX$4-$E133+1),$I133/2,$L133,TRUE)-_xlfn.NORM.DIST(AND(AX$4&gt;=$E133,AX$4&lt;=$G133)*(AW$4-$E133+1),$I133/2,$L133,TRUE))/(1-2*_xlfn.NORM.DIST(0,$I133/2,$L133,TRUE))*$C133+($J133="Steady Growth")*(AND(AX$4&gt;=$E133,AX$4&lt;=$G133)*((AX$4-$E133+1)/($I133*($I133+1)/2)*$C133))+($J133="custom")*CustomCF!AQ133</f>
        <v>0</v>
      </c>
      <c r="AY133" s="19">
        <f>($J133="Bell Curve")*(_xlfn.NORM.DIST(AND(AY$4&gt;=$E133,AY$4&lt;=$G133)*(AY$4-$E133+1),$I133/2,$L133,TRUE)-_xlfn.NORM.DIST(AND(AY$4&gt;=$E133,AY$4&lt;=$G133)*(AX$4-$E133+1),$I133/2,$L133,TRUE))/(1-2*_xlfn.NORM.DIST(0,$I133/2,$L133,TRUE))*$C133+($J133="Steady Growth")*(AND(AY$4&gt;=$E133,AY$4&lt;=$G133)*((AY$4-$E133+1)/($I133*($I133+1)/2)*$C133))+($J133="custom")*CustomCF!AR133</f>
        <v>0</v>
      </c>
      <c r="AZ133" s="19">
        <f>($J133="Bell Curve")*(_xlfn.NORM.DIST(AND(AZ$4&gt;=$E133,AZ$4&lt;=$G133)*(AZ$4-$E133+1),$I133/2,$L133,TRUE)-_xlfn.NORM.DIST(AND(AZ$4&gt;=$E133,AZ$4&lt;=$G133)*(AY$4-$E133+1),$I133/2,$L133,TRUE))/(1-2*_xlfn.NORM.DIST(0,$I133/2,$L133,TRUE))*$C133+($J133="Steady Growth")*(AND(AZ$4&gt;=$E133,AZ$4&lt;=$G133)*((AZ$4-$E133+1)/($I133*($I133+1)/2)*$C133))+($J133="custom")*CustomCF!AS133</f>
        <v>0</v>
      </c>
      <c r="BA133" s="19">
        <f>($J133="Bell Curve")*(_xlfn.NORM.DIST(AND(BA$4&gt;=$E133,BA$4&lt;=$G133)*(BA$4-$E133+1),$I133/2,$L133,TRUE)-_xlfn.NORM.DIST(AND(BA$4&gt;=$E133,BA$4&lt;=$G133)*(AZ$4-$E133+1),$I133/2,$L133,TRUE))/(1-2*_xlfn.NORM.DIST(0,$I133/2,$L133,TRUE))*$C133+($J133="Steady Growth")*(AND(BA$4&gt;=$E133,BA$4&lt;=$G133)*((BA$4-$E133+1)/($I133*($I133+1)/2)*$C133))+($J133="custom")*CustomCF!AT133</f>
        <v>0</v>
      </c>
      <c r="BB133" s="19">
        <f>($J133="Bell Curve")*(_xlfn.NORM.DIST(AND(BB$4&gt;=$E133,BB$4&lt;=$G133)*(BB$4-$E133+1),$I133/2,$L133,TRUE)-_xlfn.NORM.DIST(AND(BB$4&gt;=$E133,BB$4&lt;=$G133)*(BA$4-$E133+1),$I133/2,$L133,TRUE))/(1-2*_xlfn.NORM.DIST(0,$I133/2,$L133,TRUE))*$C133+($J133="Steady Growth")*(AND(BB$4&gt;=$E133,BB$4&lt;=$G133)*((BB$4-$E133+1)/($I133*($I133+1)/2)*$C133))+($J133="custom")*CustomCF!AU133</f>
        <v>0</v>
      </c>
      <c r="BC133" s="19">
        <f>($J133="Bell Curve")*(_xlfn.NORM.DIST(AND(BC$4&gt;=$E133,BC$4&lt;=$G133)*(BC$4-$E133+1),$I133/2,$L133,TRUE)-_xlfn.NORM.DIST(AND(BC$4&gt;=$E133,BC$4&lt;=$G133)*(BB$4-$E133+1),$I133/2,$L133,TRUE))/(1-2*_xlfn.NORM.DIST(0,$I133/2,$L133,TRUE))*$C133+($J133="Steady Growth")*(AND(BC$4&gt;=$E133,BC$4&lt;=$G133)*((BC$4-$E133+1)/($I133*($I133+1)/2)*$C133))+($J133="custom")*CustomCF!AV133</f>
        <v>0</v>
      </c>
      <c r="BD133" s="19">
        <f>($J133="Bell Curve")*(_xlfn.NORM.DIST(AND(BD$4&gt;=$E133,BD$4&lt;=$G133)*(BD$4-$E133+1),$I133/2,$L133,TRUE)-_xlfn.NORM.DIST(AND(BD$4&gt;=$E133,BD$4&lt;=$G133)*(BC$4-$E133+1),$I133/2,$L133,TRUE))/(1-2*_xlfn.NORM.DIST(0,$I133/2,$L133,TRUE))*$C133+($J133="Steady Growth")*(AND(BD$4&gt;=$E133,BD$4&lt;=$G133)*((BD$4-$E133+1)/($I133*($I133+1)/2)*$C133))+($J133="custom")*CustomCF!AW133</f>
        <v>0</v>
      </c>
      <c r="BE133" s="19">
        <f>($J133="Bell Curve")*(_xlfn.NORM.DIST(AND(BE$4&gt;=$E133,BE$4&lt;=$G133)*(BE$4-$E133+1),$I133/2,$L133,TRUE)-_xlfn.NORM.DIST(AND(BE$4&gt;=$E133,BE$4&lt;=$G133)*(BD$4-$E133+1),$I133/2,$L133,TRUE))/(1-2*_xlfn.NORM.DIST(0,$I133/2,$L133,TRUE))*$C133+($J133="Steady Growth")*(AND(BE$4&gt;=$E133,BE$4&lt;=$G133)*((BE$4-$E133+1)/($I133*($I133+1)/2)*$C133))+($J133="custom")*CustomCF!AX133</f>
        <v>0</v>
      </c>
      <c r="BF133" s="19">
        <f>($J133="Bell Curve")*(_xlfn.NORM.DIST(AND(BF$4&gt;=$E133,BF$4&lt;=$G133)*(BF$4-$E133+1),$I133/2,$L133,TRUE)-_xlfn.NORM.DIST(AND(BF$4&gt;=$E133,BF$4&lt;=$G133)*(BE$4-$E133+1),$I133/2,$L133,TRUE))/(1-2*_xlfn.NORM.DIST(0,$I133/2,$L133,TRUE))*$C133+($J133="Steady Growth")*(AND(BF$4&gt;=$E133,BF$4&lt;=$G133)*((BF$4-$E133+1)/($I133*($I133+1)/2)*$C133))+($J133="custom")*CustomCF!AY133</f>
        <v>0</v>
      </c>
      <c r="BG133" s="19">
        <f>($J133="Bell Curve")*(_xlfn.NORM.DIST(AND(BG$4&gt;=$E133,BG$4&lt;=$G133)*(BG$4-$E133+1),$I133/2,$L133,TRUE)-_xlfn.NORM.DIST(AND(BG$4&gt;=$E133,BG$4&lt;=$G133)*(BF$4-$E133+1),$I133/2,$L133,TRUE))/(1-2*_xlfn.NORM.DIST(0,$I133/2,$L133,TRUE))*$C133+($J133="Steady Growth")*(AND(BG$4&gt;=$E133,BG$4&lt;=$G133)*((BG$4-$E133+1)/($I133*($I133+1)/2)*$C133))+($J133="custom")*CustomCF!AZ133</f>
        <v>0</v>
      </c>
      <c r="BH133" s="19">
        <f>($J133="Bell Curve")*(_xlfn.NORM.DIST(AND(BH$4&gt;=$E133,BH$4&lt;=$G133)*(BH$4-$E133+1),$I133/2,$L133,TRUE)-_xlfn.NORM.DIST(AND(BH$4&gt;=$E133,BH$4&lt;=$G133)*(BG$4-$E133+1),$I133/2,$L133,TRUE))/(1-2*_xlfn.NORM.DIST(0,$I133/2,$L133,TRUE))*$C133+($J133="Steady Growth")*(AND(BH$4&gt;=$E133,BH$4&lt;=$G133)*((BH$4-$E133+1)/($I133*($I133+1)/2)*$C133))+($J133="custom")*CustomCF!BA133</f>
        <v>0</v>
      </c>
      <c r="BI133" s="19">
        <f>($J133="Bell Curve")*(_xlfn.NORM.DIST(AND(BI$4&gt;=$E133,BI$4&lt;=$G133)*(BI$4-$E133+1),$I133/2,$L133,TRUE)-_xlfn.NORM.DIST(AND(BI$4&gt;=$E133,BI$4&lt;=$G133)*(BH$4-$E133+1),$I133/2,$L133,TRUE))/(1-2*_xlfn.NORM.DIST(0,$I133/2,$L133,TRUE))*$C133+($J133="Steady Growth")*(AND(BI$4&gt;=$E133,BI$4&lt;=$G133)*((BI$4-$E133+1)/($I133*($I133+1)/2)*$C133))+($J133="custom")*CustomCF!BB133</f>
        <v>0</v>
      </c>
      <c r="BJ133" s="19">
        <f>($J133="Bell Curve")*(_xlfn.NORM.DIST(AND(BJ$4&gt;=$E133,BJ$4&lt;=$G133)*(BJ$4-$E133+1),$I133/2,$L133,TRUE)-_xlfn.NORM.DIST(AND(BJ$4&gt;=$E133,BJ$4&lt;=$G133)*(BI$4-$E133+1),$I133/2,$L133,TRUE))/(1-2*_xlfn.NORM.DIST(0,$I133/2,$L133,TRUE))*$C133+($J133="Steady Growth")*(AND(BJ$4&gt;=$E133,BJ$4&lt;=$G133)*((BJ$4-$E133+1)/($I133*($I133+1)/2)*$C133))+($J133="custom")*CustomCF!BC133</f>
        <v>0</v>
      </c>
      <c r="BK133" s="19">
        <f>($J133="Bell Curve")*(_xlfn.NORM.DIST(AND(BK$4&gt;=$E133,BK$4&lt;=$G133)*(BK$4-$E133+1),$I133/2,$L133,TRUE)-_xlfn.NORM.DIST(AND(BK$4&gt;=$E133,BK$4&lt;=$G133)*(BJ$4-$E133+1),$I133/2,$L133,TRUE))/(1-2*_xlfn.NORM.DIST(0,$I133/2,$L133,TRUE))*$C133+($J133="Steady Growth")*(AND(BK$4&gt;=$E133,BK$4&lt;=$G133)*((BK$4-$E133+1)/($I133*($I133+1)/2)*$C133))+($J133="custom")*CustomCF!BD133</f>
        <v>0</v>
      </c>
      <c r="BL133" s="19">
        <f>($J133="Bell Curve")*(_xlfn.NORM.DIST(AND(BL$4&gt;=$E133,BL$4&lt;=$G133)*(BL$4-$E133+1),$I133/2,$L133,TRUE)-_xlfn.NORM.DIST(AND(BL$4&gt;=$E133,BL$4&lt;=$G133)*(BK$4-$E133+1),$I133/2,$L133,TRUE))/(1-2*_xlfn.NORM.DIST(0,$I133/2,$L133,TRUE))*$C133+($J133="Steady Growth")*(AND(BL$4&gt;=$E133,BL$4&lt;=$G133)*((BL$4-$E133+1)/($I133*($I133+1)/2)*$C133))+($J133="custom")*CustomCF!BE133</f>
        <v>0</v>
      </c>
      <c r="BM133" s="19">
        <f>($J133="Bell Curve")*(_xlfn.NORM.DIST(AND(BM$4&gt;=$E133,BM$4&lt;=$G133)*(BM$4-$E133+1),$I133/2,$L133,TRUE)-_xlfn.NORM.DIST(AND(BM$4&gt;=$E133,BM$4&lt;=$G133)*(BL$4-$E133+1),$I133/2,$L133,TRUE))/(1-2*_xlfn.NORM.DIST(0,$I133/2,$L133,TRUE))*$C133+($J133="Steady Growth")*(AND(BM$4&gt;=$E133,BM$4&lt;=$G133)*((BM$4-$E133+1)/($I133*($I133+1)/2)*$C133))+($J133="custom")*CustomCF!BF133</f>
        <v>0</v>
      </c>
      <c r="BN133" s="19">
        <f>($J133="Bell Curve")*(_xlfn.NORM.DIST(AND(BN$4&gt;=$E133,BN$4&lt;=$G133)*(BN$4-$E133+1),$I133/2,$L133,TRUE)-_xlfn.NORM.DIST(AND(BN$4&gt;=$E133,BN$4&lt;=$G133)*(BM$4-$E133+1),$I133/2,$L133,TRUE))/(1-2*_xlfn.NORM.DIST(0,$I133/2,$L133,TRUE))*$C133+($J133="Steady Growth")*(AND(BN$4&gt;=$E133,BN$4&lt;=$G133)*((BN$4-$E133+1)/($I133*($I133+1)/2)*$C133))+($J133="custom")*CustomCF!BG133</f>
        <v>0</v>
      </c>
      <c r="BO133" s="19">
        <f>($J133="Bell Curve")*(_xlfn.NORM.DIST(AND(BO$4&gt;=$E133,BO$4&lt;=$G133)*(BO$4-$E133+1),$I133/2,$L133,TRUE)-_xlfn.NORM.DIST(AND(BO$4&gt;=$E133,BO$4&lt;=$G133)*(BN$4-$E133+1),$I133/2,$L133,TRUE))/(1-2*_xlfn.NORM.DIST(0,$I133/2,$L133,TRUE))*$C133+($J133="Steady Growth")*(AND(BO$4&gt;=$E133,BO$4&lt;=$G133)*((BO$4-$E133+1)/($I133*($I133+1)/2)*$C133))+($J133="custom")*CustomCF!BH133</f>
        <v>0</v>
      </c>
      <c r="BP133" s="19">
        <f>($J133="Bell Curve")*(_xlfn.NORM.DIST(AND(BP$4&gt;=$E133,BP$4&lt;=$G133)*(BP$4-$E133+1),$I133/2,$L133,TRUE)-_xlfn.NORM.DIST(AND(BP$4&gt;=$E133,BP$4&lt;=$G133)*(BO$4-$E133+1),$I133/2,$L133,TRUE))/(1-2*_xlfn.NORM.DIST(0,$I133/2,$L133,TRUE))*$C133+($J133="Steady Growth")*(AND(BP$4&gt;=$E133,BP$4&lt;=$G133)*((BP$4-$E133+1)/($I133*($I133+1)/2)*$C133))+($J133="custom")*CustomCF!BI133</f>
        <v>0</v>
      </c>
      <c r="BQ133" s="19">
        <f>($J133="Bell Curve")*(_xlfn.NORM.DIST(AND(BQ$4&gt;=$E133,BQ$4&lt;=$G133)*(BQ$4-$E133+1),$I133/2,$L133,TRUE)-_xlfn.NORM.DIST(AND(BQ$4&gt;=$E133,BQ$4&lt;=$G133)*(BP$4-$E133+1),$I133/2,$L133,TRUE))/(1-2*_xlfn.NORM.DIST(0,$I133/2,$L133,TRUE))*$C133+($J133="Steady Growth")*(AND(BQ$4&gt;=$E133,BQ$4&lt;=$G133)*((BQ$4-$E133+1)/($I133*($I133+1)/2)*$C133))+($J133="custom")*CustomCF!BJ133</f>
        <v>0</v>
      </c>
      <c r="BR133" s="19">
        <f>($J133="Bell Curve")*(_xlfn.NORM.DIST(AND(BR$4&gt;=$E133,BR$4&lt;=$G133)*(BR$4-$E133+1),$I133/2,$L133,TRUE)-_xlfn.NORM.DIST(AND(BR$4&gt;=$E133,BR$4&lt;=$G133)*(BQ$4-$E133+1),$I133/2,$L133,TRUE))/(1-2*_xlfn.NORM.DIST(0,$I133/2,$L133,TRUE))*$C133+($J133="Steady Growth")*(AND(BR$4&gt;=$E133,BR$4&lt;=$G133)*((BR$4-$E133+1)/($I133*($I133+1)/2)*$C133))+($J133="custom")*CustomCF!BK133</f>
        <v>0</v>
      </c>
      <c r="BS133" s="19">
        <f>($J133="Bell Curve")*(_xlfn.NORM.DIST(AND(BS$4&gt;=$E133,BS$4&lt;=$G133)*(BS$4-$E133+1),$I133/2,$L133,TRUE)-_xlfn.NORM.DIST(AND(BS$4&gt;=$E133,BS$4&lt;=$G133)*(BR$4-$E133+1),$I133/2,$L133,TRUE))/(1-2*_xlfn.NORM.DIST(0,$I133/2,$L133,TRUE))*$C133+($J133="Steady Growth")*(AND(BS$4&gt;=$E133,BS$4&lt;=$G133)*((BS$4-$E133+1)/($I133*($I133+1)/2)*$C133))+($J133="custom")*CustomCF!BL133</f>
        <v>0</v>
      </c>
      <c r="BT133" s="19">
        <f>($J133="Bell Curve")*(_xlfn.NORM.DIST(AND(BT$4&gt;=$E133,BT$4&lt;=$G133)*(BT$4-$E133+1),$I133/2,$L133,TRUE)-_xlfn.NORM.DIST(AND(BT$4&gt;=$E133,BT$4&lt;=$G133)*(BS$4-$E133+1),$I133/2,$L133,TRUE))/(1-2*_xlfn.NORM.DIST(0,$I133/2,$L133,TRUE))*$C133+($J133="Steady Growth")*(AND(BT$4&gt;=$E133,BT$4&lt;=$G133)*((BT$4-$E133+1)/($I133*($I133+1)/2)*$C133))+($J133="custom")*CustomCF!BM133</f>
        <v>0</v>
      </c>
      <c r="BU133" s="19">
        <f>($J133="Bell Curve")*(_xlfn.NORM.DIST(AND(BU$4&gt;=$E133,BU$4&lt;=$G133)*(BU$4-$E133+1),$I133/2,$L133,TRUE)-_xlfn.NORM.DIST(AND(BU$4&gt;=$E133,BU$4&lt;=$G133)*(BT$4-$E133+1),$I133/2,$L133,TRUE))/(1-2*_xlfn.NORM.DIST(0,$I133/2,$L133,TRUE))*$C133+($J133="Steady Growth")*(AND(BU$4&gt;=$E133,BU$4&lt;=$G133)*((BU$4-$E133+1)/($I133*($I133+1)/2)*$C133))+($J133="custom")*CustomCF!BN133</f>
        <v>0</v>
      </c>
      <c r="BV133" s="19">
        <f>($J133="Bell Curve")*(_xlfn.NORM.DIST(AND(BV$4&gt;=$E133,BV$4&lt;=$G133)*(BV$4-$E133+1),$I133/2,$L133,TRUE)-_xlfn.NORM.DIST(AND(BV$4&gt;=$E133,BV$4&lt;=$G133)*(BU$4-$E133+1),$I133/2,$L133,TRUE))/(1-2*_xlfn.NORM.DIST(0,$I133/2,$L133,TRUE))*$C133+($J133="Steady Growth")*(AND(BV$4&gt;=$E133,BV$4&lt;=$G133)*((BV$4-$E133+1)/($I133*($I133+1)/2)*$C133))+($J133="custom")*CustomCF!BO133</f>
        <v>0</v>
      </c>
      <c r="BW133" s="19">
        <f>($J133="Bell Curve")*(_xlfn.NORM.DIST(AND(BW$4&gt;=$E133,BW$4&lt;=$G133)*(BW$4-$E133+1),$I133/2,$L133,TRUE)-_xlfn.NORM.DIST(AND(BW$4&gt;=$E133,BW$4&lt;=$G133)*(BV$4-$E133+1),$I133/2,$L133,TRUE))/(1-2*_xlfn.NORM.DIST(0,$I133/2,$L133,TRUE))*$C133+($J133="Steady Growth")*(AND(BW$4&gt;=$E133,BW$4&lt;=$G133)*((BW$4-$E133+1)/($I133*($I133+1)/2)*$C133))+($J133="custom")*CustomCF!BP133</f>
        <v>0</v>
      </c>
      <c r="BX133" s="19">
        <f>($J133="Bell Curve")*(_xlfn.NORM.DIST(AND(BX$4&gt;=$E133,BX$4&lt;=$G133)*(BX$4-$E133+1),$I133/2,$L133,TRUE)-_xlfn.NORM.DIST(AND(BX$4&gt;=$E133,BX$4&lt;=$G133)*(BW$4-$E133+1),$I133/2,$L133,TRUE))/(1-2*_xlfn.NORM.DIST(0,$I133/2,$L133,TRUE))*$C133+($J133="Steady Growth")*(AND(BX$4&gt;=$E133,BX$4&lt;=$G133)*((BX$4-$E133+1)/($I133*($I133+1)/2)*$C133))+($J133="custom")*CustomCF!BQ133</f>
        <v>0</v>
      </c>
      <c r="BY133" s="19">
        <f>($J133="Bell Curve")*(_xlfn.NORM.DIST(AND(BY$4&gt;=$E133,BY$4&lt;=$G133)*(BY$4-$E133+1),$I133/2,$L133,TRUE)-_xlfn.NORM.DIST(AND(BY$4&gt;=$E133,BY$4&lt;=$G133)*(BX$4-$E133+1),$I133/2,$L133,TRUE))/(1-2*_xlfn.NORM.DIST(0,$I133/2,$L133,TRUE))*$C133+($J133="Steady Growth")*(AND(BY$4&gt;=$E133,BY$4&lt;=$G133)*((BY$4-$E133+1)/($I133*($I133+1)/2)*$C133))+($J133="custom")*CustomCF!BR133</f>
        <v>0</v>
      </c>
      <c r="BZ133" s="19">
        <f>($J133="Bell Curve")*(_xlfn.NORM.DIST(AND(BZ$4&gt;=$E133,BZ$4&lt;=$G133)*(BZ$4-$E133+1),$I133/2,$L133,TRUE)-_xlfn.NORM.DIST(AND(BZ$4&gt;=$E133,BZ$4&lt;=$G133)*(BY$4-$E133+1),$I133/2,$L133,TRUE))/(1-2*_xlfn.NORM.DIST(0,$I133/2,$L133,TRUE))*$C133+($J133="Steady Growth")*(AND(BZ$4&gt;=$E133,BZ$4&lt;=$G133)*((BZ$4-$E133+1)/($I133*($I133+1)/2)*$C133))+($J133="custom")*CustomCF!BS133</f>
        <v>0</v>
      </c>
      <c r="CA133" s="19">
        <f>($J133="Bell Curve")*(_xlfn.NORM.DIST(AND(CA$4&gt;=$E133,CA$4&lt;=$G133)*(CA$4-$E133+1),$I133/2,$L133,TRUE)-_xlfn.NORM.DIST(AND(CA$4&gt;=$E133,CA$4&lt;=$G133)*(BZ$4-$E133+1),$I133/2,$L133,TRUE))/(1-2*_xlfn.NORM.DIST(0,$I133/2,$L133,TRUE))*$C133+($J133="Steady Growth")*(AND(CA$4&gt;=$E133,CA$4&lt;=$G133)*((CA$4-$E133+1)/($I133*($I133+1)/2)*$C133))+($J133="custom")*CustomCF!BT133</f>
        <v>0</v>
      </c>
      <c r="CB133" s="19">
        <f>($J133="Bell Curve")*(_xlfn.NORM.DIST(AND(CB$4&gt;=$E133,CB$4&lt;=$G133)*(CB$4-$E133+1),$I133/2,$L133,TRUE)-_xlfn.NORM.DIST(AND(CB$4&gt;=$E133,CB$4&lt;=$G133)*(CA$4-$E133+1),$I133/2,$L133,TRUE))/(1-2*_xlfn.NORM.DIST(0,$I133/2,$L133,TRUE))*$C133+($J133="Steady Growth")*(AND(CB$4&gt;=$E133,CB$4&lt;=$G133)*((CB$4-$E133+1)/($I133*($I133+1)/2)*$C133))+($J133="custom")*CustomCF!BU133</f>
        <v>0</v>
      </c>
      <c r="CC133" s="19">
        <f>($J133="Bell Curve")*(_xlfn.NORM.DIST(AND(CC$4&gt;=$E133,CC$4&lt;=$G133)*(CC$4-$E133+1),$I133/2,$L133,TRUE)-_xlfn.NORM.DIST(AND(CC$4&gt;=$E133,CC$4&lt;=$G133)*(CB$4-$E133+1),$I133/2,$L133,TRUE))/(1-2*_xlfn.NORM.DIST(0,$I133/2,$L133,TRUE))*$C133+($J133="Steady Growth")*(AND(CC$4&gt;=$E133,CC$4&lt;=$G133)*((CC$4-$E133+1)/($I133*($I133+1)/2)*$C133))+($J133="custom")*CustomCF!BV133</f>
        <v>0</v>
      </c>
      <c r="CD133" s="19">
        <f>($J133="Bell Curve")*(_xlfn.NORM.DIST(AND(CD$4&gt;=$E133,CD$4&lt;=$G133)*(CD$4-$E133+1),$I133/2,$L133,TRUE)-_xlfn.NORM.DIST(AND(CD$4&gt;=$E133,CD$4&lt;=$G133)*(CC$4-$E133+1),$I133/2,$L133,TRUE))/(1-2*_xlfn.NORM.DIST(0,$I133/2,$L133,TRUE))*$C133+($J133="Steady Growth")*(AND(CD$4&gt;=$E133,CD$4&lt;=$G133)*((CD$4-$E133+1)/($I133*($I133+1)/2)*$C133))+($J133="custom")*CustomCF!BW133</f>
        <v>0</v>
      </c>
      <c r="CE133" s="19">
        <f>($J133="Bell Curve")*(_xlfn.NORM.DIST(AND(CE$4&gt;=$E133,CE$4&lt;=$G133)*(CE$4-$E133+1),$I133/2,$L133,TRUE)-_xlfn.NORM.DIST(AND(CE$4&gt;=$E133,CE$4&lt;=$G133)*(CD$4-$E133+1),$I133/2,$L133,TRUE))/(1-2*_xlfn.NORM.DIST(0,$I133/2,$L133,TRUE))*$C133+($J133="Steady Growth")*(AND(CE$4&gt;=$E133,CE$4&lt;=$G133)*((CE$4-$E133+1)/($I133*($I133+1)/2)*$C133))+($J133="custom")*CustomCF!BX133</f>
        <v>0</v>
      </c>
      <c r="CF133" s="19">
        <f>($J133="Bell Curve")*(_xlfn.NORM.DIST(AND(CF$4&gt;=$E133,CF$4&lt;=$G133)*(CF$4-$E133+1),$I133/2,$L133,TRUE)-_xlfn.NORM.DIST(AND(CF$4&gt;=$E133,CF$4&lt;=$G133)*(CE$4-$E133+1),$I133/2,$L133,TRUE))/(1-2*_xlfn.NORM.DIST(0,$I133/2,$L133,TRUE))*$C133+($J133="Steady Growth")*(AND(CF$4&gt;=$E133,CF$4&lt;=$G133)*((CF$4-$E133+1)/($I133*($I133+1)/2)*$C133))+($J133="custom")*CustomCF!BY133</f>
        <v>0</v>
      </c>
      <c r="CG133" s="19">
        <f>($J133="Bell Curve")*(_xlfn.NORM.DIST(AND(CG$4&gt;=$E133,CG$4&lt;=$G133)*(CG$4-$E133+1),$I133/2,$L133,TRUE)-_xlfn.NORM.DIST(AND(CG$4&gt;=$E133,CG$4&lt;=$G133)*(CF$4-$E133+1),$I133/2,$L133,TRUE))/(1-2*_xlfn.NORM.DIST(0,$I133/2,$L133,TRUE))*$C133+($J133="Steady Growth")*(AND(CG$4&gt;=$E133,CG$4&lt;=$G133)*((CG$4-$E133+1)/($I133*($I133+1)/2)*$C133))+($J133="custom")*CustomCF!BZ133</f>
        <v>0</v>
      </c>
      <c r="CH133" s="19">
        <f>($J133="Bell Curve")*(_xlfn.NORM.DIST(AND(CH$4&gt;=$E133,CH$4&lt;=$G133)*(CH$4-$E133+1),$I133/2,$L133,TRUE)-_xlfn.NORM.DIST(AND(CH$4&gt;=$E133,CH$4&lt;=$G133)*(CG$4-$E133+1),$I133/2,$L133,TRUE))/(1-2*_xlfn.NORM.DIST(0,$I133/2,$L133,TRUE))*$C133+($J133="Steady Growth")*(AND(CH$4&gt;=$E133,CH$4&lt;=$G133)*((CH$4-$E133+1)/($I133*($I133+1)/2)*$C133))+($J133="custom")*CustomCF!CA133</f>
        <v>0</v>
      </c>
      <c r="CI133" s="19">
        <f>($J133="Bell Curve")*(_xlfn.NORM.DIST(AND(CI$4&gt;=$E133,CI$4&lt;=$G133)*(CI$4-$E133+1),$I133/2,$L133,TRUE)-_xlfn.NORM.DIST(AND(CI$4&gt;=$E133,CI$4&lt;=$G133)*(CH$4-$E133+1),$I133/2,$L133,TRUE))/(1-2*_xlfn.NORM.DIST(0,$I133/2,$L133,TRUE))*$C133+($J133="Steady Growth")*(AND(CI$4&gt;=$E133,CI$4&lt;=$G133)*((CI$4-$E133+1)/($I133*($I133+1)/2)*$C133))+($J133="custom")*CustomCF!CB133</f>
        <v>0</v>
      </c>
      <c r="CJ133" s="19">
        <f>($J133="Bell Curve")*(_xlfn.NORM.DIST(AND(CJ$4&gt;=$E133,CJ$4&lt;=$G133)*(CJ$4-$E133+1),$I133/2,$L133,TRUE)-_xlfn.NORM.DIST(AND(CJ$4&gt;=$E133,CJ$4&lt;=$G133)*(CI$4-$E133+1),$I133/2,$L133,TRUE))/(1-2*_xlfn.NORM.DIST(0,$I133/2,$L133,TRUE))*$C133+($J133="Steady Growth")*(AND(CJ$4&gt;=$E133,CJ$4&lt;=$G133)*((CJ$4-$E133+1)/($I133*($I133+1)/2)*$C133))+($J133="custom")*CustomCF!CC133</f>
        <v>0</v>
      </c>
      <c r="CK133" s="19">
        <f>($J133="Bell Curve")*(_xlfn.NORM.DIST(AND(CK$4&gt;=$E133,CK$4&lt;=$G133)*(CK$4-$E133+1),$I133/2,$L133,TRUE)-_xlfn.NORM.DIST(AND(CK$4&gt;=$E133,CK$4&lt;=$G133)*(CJ$4-$E133+1),$I133/2,$L133,TRUE))/(1-2*_xlfn.NORM.DIST(0,$I133/2,$L133,TRUE))*$C133+($J133="Steady Growth")*(AND(CK$4&gt;=$E133,CK$4&lt;=$G133)*((CK$4-$E133+1)/($I133*($I133+1)/2)*$C133))+($J133="custom")*CustomCF!CD133</f>
        <v>0</v>
      </c>
      <c r="CL133" s="19">
        <f>($J133="Bell Curve")*(_xlfn.NORM.DIST(AND(CL$4&gt;=$E133,CL$4&lt;=$G133)*(CL$4-$E133+1),$I133/2,$L133,TRUE)-_xlfn.NORM.DIST(AND(CL$4&gt;=$E133,CL$4&lt;=$G133)*(CK$4-$E133+1),$I133/2,$L133,TRUE))/(1-2*_xlfn.NORM.DIST(0,$I133/2,$L133,TRUE))*$C133+($J133="Steady Growth")*(AND(CL$4&gt;=$E133,CL$4&lt;=$G133)*((CL$4-$E133+1)/($I133*($I133+1)/2)*$C133))+($J133="custom")*CustomCF!CE133</f>
        <v>0</v>
      </c>
      <c r="CM133" s="19">
        <f>($J133="Bell Curve")*(_xlfn.NORM.DIST(AND(CM$4&gt;=$E133,CM$4&lt;=$G133)*(CM$4-$E133+1),$I133/2,$L133,TRUE)-_xlfn.NORM.DIST(AND(CM$4&gt;=$E133,CM$4&lt;=$G133)*(CL$4-$E133+1),$I133/2,$L133,TRUE))/(1-2*_xlfn.NORM.DIST(0,$I133/2,$L133,TRUE))*$C133+($J133="Steady Growth")*(AND(CM$4&gt;=$E133,CM$4&lt;=$G133)*((CM$4-$E133+1)/($I133*($I133+1)/2)*$C133))+($J133="custom")*CustomCF!CF133</f>
        <v>0</v>
      </c>
      <c r="CN133" s="19">
        <f>($J133="Bell Curve")*(_xlfn.NORM.DIST(AND(CN$4&gt;=$E133,CN$4&lt;=$G133)*(CN$4-$E133+1),$I133/2,$L133,TRUE)-_xlfn.NORM.DIST(AND(CN$4&gt;=$E133,CN$4&lt;=$G133)*(CM$4-$E133+1),$I133/2,$L133,TRUE))/(1-2*_xlfn.NORM.DIST(0,$I133/2,$L133,TRUE))*$C133+($J133="Steady Growth")*(AND(CN$4&gt;=$E133,CN$4&lt;=$G133)*((CN$4-$E133+1)/($I133*($I133+1)/2)*$C133))+($J133="custom")*CustomCF!CG133</f>
        <v>0</v>
      </c>
      <c r="CO133" s="19">
        <f>($J133="Bell Curve")*(_xlfn.NORM.DIST(AND(CO$4&gt;=$E133,CO$4&lt;=$G133)*(CO$4-$E133+1),$I133/2,$L133,TRUE)-_xlfn.NORM.DIST(AND(CO$4&gt;=$E133,CO$4&lt;=$G133)*(CN$4-$E133+1),$I133/2,$L133,TRUE))/(1-2*_xlfn.NORM.DIST(0,$I133/2,$L133,TRUE))*$C133+($J133="Steady Growth")*(AND(CO$4&gt;=$E133,CO$4&lt;=$G133)*((CO$4-$E133+1)/($I133*($I133+1)/2)*$C133))+($J133="custom")*CustomCF!CH133</f>
        <v>0</v>
      </c>
      <c r="CP133" s="19">
        <f>($J133="Bell Curve")*(_xlfn.NORM.DIST(AND(CP$4&gt;=$E133,CP$4&lt;=$G133)*(CP$4-$E133+1),$I133/2,$L133,TRUE)-_xlfn.NORM.DIST(AND(CP$4&gt;=$E133,CP$4&lt;=$G133)*(CO$4-$E133+1),$I133/2,$L133,TRUE))/(1-2*_xlfn.NORM.DIST(0,$I133/2,$L133,TRUE))*$C133+($J133="Steady Growth")*(AND(CP$4&gt;=$E133,CP$4&lt;=$G133)*((CP$4-$E133+1)/($I133*($I133+1)/2)*$C133))+($J133="custom")*CustomCF!CI133</f>
        <v>0</v>
      </c>
      <c r="CQ133" s="19">
        <f>($J133="Bell Curve")*(_xlfn.NORM.DIST(AND(CQ$4&gt;=$E133,CQ$4&lt;=$G133)*(CQ$4-$E133+1),$I133/2,$L133,TRUE)-_xlfn.NORM.DIST(AND(CQ$4&gt;=$E133,CQ$4&lt;=$G133)*(CP$4-$E133+1),$I133/2,$L133,TRUE))/(1-2*_xlfn.NORM.DIST(0,$I133/2,$L133,TRUE))*$C133+($J133="Steady Growth")*(AND(CQ$4&gt;=$E133,CQ$4&lt;=$G133)*((CQ$4-$E133+1)/($I133*($I133+1)/2)*$C133))+($J133="custom")*CustomCF!CJ133</f>
        <v>0</v>
      </c>
      <c r="CR133" s="19">
        <f>($J133="Bell Curve")*(_xlfn.NORM.DIST(AND(CR$4&gt;=$E133,CR$4&lt;=$G133)*(CR$4-$E133+1),$I133/2,$L133,TRUE)-_xlfn.NORM.DIST(AND(CR$4&gt;=$E133,CR$4&lt;=$G133)*(CQ$4-$E133+1),$I133/2,$L133,TRUE))/(1-2*_xlfn.NORM.DIST(0,$I133/2,$L133,TRUE))*$C133+($J133="Steady Growth")*(AND(CR$4&gt;=$E133,CR$4&lt;=$G133)*((CR$4-$E133+1)/($I133*($I133+1)/2)*$C133))+($J133="custom")*CustomCF!CK133</f>
        <v>0</v>
      </c>
      <c r="CS133" s="19">
        <f>($J133="Bell Curve")*(_xlfn.NORM.DIST(AND(CS$4&gt;=$E133,CS$4&lt;=$G133)*(CS$4-$E133+1),$I133/2,$L133,TRUE)-_xlfn.NORM.DIST(AND(CS$4&gt;=$E133,CS$4&lt;=$G133)*(CR$4-$E133+1),$I133/2,$L133,TRUE))/(1-2*_xlfn.NORM.DIST(0,$I133/2,$L133,TRUE))*$C133+($J133="Steady Growth")*(AND(CS$4&gt;=$E133,CS$4&lt;=$G133)*((CS$4-$E133+1)/($I133*($I133+1)/2)*$C133))+($J133="custom")*CustomCF!CL133</f>
        <v>0</v>
      </c>
      <c r="CT133" s="19">
        <f>($J133="Bell Curve")*(_xlfn.NORM.DIST(AND(CT$4&gt;=$E133,CT$4&lt;=$G133)*(CT$4-$E133+1),$I133/2,$L133,TRUE)-_xlfn.NORM.DIST(AND(CT$4&gt;=$E133,CT$4&lt;=$G133)*(CS$4-$E133+1),$I133/2,$L133,TRUE))/(1-2*_xlfn.NORM.DIST(0,$I133/2,$L133,TRUE))*$C133+($J133="Steady Growth")*(AND(CT$4&gt;=$E133,CT$4&lt;=$G133)*((CT$4-$E133+1)/($I133*($I133+1)/2)*$C133))+($J133="custom")*CustomCF!CM133</f>
        <v>0</v>
      </c>
      <c r="CU133" s="19">
        <f>($J133="Bell Curve")*(_xlfn.NORM.DIST(AND(CU$4&gt;=$E133,CU$4&lt;=$G133)*(CU$4-$E133+1),$I133/2,$L133,TRUE)-_xlfn.NORM.DIST(AND(CU$4&gt;=$E133,CU$4&lt;=$G133)*(CT$4-$E133+1),$I133/2,$L133,TRUE))/(1-2*_xlfn.NORM.DIST(0,$I133/2,$L133,TRUE))*$C133+($J133="Steady Growth")*(AND(CU$4&gt;=$E133,CU$4&lt;=$G133)*((CU$4-$E133+1)/($I133*($I133+1)/2)*$C133))+($J133="custom")*CustomCF!CN133</f>
        <v>0</v>
      </c>
      <c r="CV133" s="19">
        <f>($J133="Bell Curve")*(_xlfn.NORM.DIST(AND(CV$4&gt;=$E133,CV$4&lt;=$G133)*(CV$4-$E133+1),$I133/2,$L133,TRUE)-_xlfn.NORM.DIST(AND(CV$4&gt;=$E133,CV$4&lt;=$G133)*(CU$4-$E133+1),$I133/2,$L133,TRUE))/(1-2*_xlfn.NORM.DIST(0,$I133/2,$L133,TRUE))*$C133+($J133="Steady Growth")*(AND(CV$4&gt;=$E133,CV$4&lt;=$G133)*((CV$4-$E133+1)/($I133*($I133+1)/2)*$C133))+($J133="custom")*CustomCF!CO133</f>
        <v>0</v>
      </c>
      <c r="CW133" s="19">
        <f>($J133="Bell Curve")*(_xlfn.NORM.DIST(AND(CW$4&gt;=$E133,CW$4&lt;=$G133)*(CW$4-$E133+1),$I133/2,$L133,TRUE)-_xlfn.NORM.DIST(AND(CW$4&gt;=$E133,CW$4&lt;=$G133)*(CV$4-$E133+1),$I133/2,$L133,TRUE))/(1-2*_xlfn.NORM.DIST(0,$I133/2,$L133,TRUE))*$C133+($J133="Steady Growth")*(AND(CW$4&gt;=$E133,CW$4&lt;=$G133)*((CW$4-$E133+1)/($I133*($I133+1)/2)*$C133))+($J133="custom")*CustomCF!CP133</f>
        <v>0</v>
      </c>
      <c r="CX133" s="19">
        <f>($J133="Bell Curve")*(_xlfn.NORM.DIST(AND(CX$4&gt;=$E133,CX$4&lt;=$G133)*(CX$4-$E133+1),$I133/2,$L133,TRUE)-_xlfn.NORM.DIST(AND(CX$4&gt;=$E133,CX$4&lt;=$G133)*(CW$4-$E133+1),$I133/2,$L133,TRUE))/(1-2*_xlfn.NORM.DIST(0,$I133/2,$L133,TRUE))*$C133+($J133="Steady Growth")*(AND(CX$4&gt;=$E133,CX$4&lt;=$G133)*((CX$4-$E133+1)/($I133*($I133+1)/2)*$C133))+($J133="custom")*CustomCF!CQ133</f>
        <v>0</v>
      </c>
      <c r="CY133" s="19">
        <f>($J133="Bell Curve")*(_xlfn.NORM.DIST(AND(CY$4&gt;=$E133,CY$4&lt;=$G133)*(CY$4-$E133+1),$I133/2,$L133,TRUE)-_xlfn.NORM.DIST(AND(CY$4&gt;=$E133,CY$4&lt;=$G133)*(CX$4-$E133+1),$I133/2,$L133,TRUE))/(1-2*_xlfn.NORM.DIST(0,$I133/2,$L133,TRUE))*$C133+($J133="Steady Growth")*(AND(CY$4&gt;=$E133,CY$4&lt;=$G133)*((CY$4-$E133+1)/($I133*($I133+1)/2)*$C133))+($J133="custom")*CustomCF!CR133</f>
        <v>0</v>
      </c>
      <c r="CZ133" s="19">
        <f>($J133="Bell Curve")*(_xlfn.NORM.DIST(AND(CZ$4&gt;=$E133,CZ$4&lt;=$G133)*(CZ$4-$E133+1),$I133/2,$L133,TRUE)-_xlfn.NORM.DIST(AND(CZ$4&gt;=$E133,CZ$4&lt;=$G133)*(CY$4-$E133+1),$I133/2,$L133,TRUE))/(1-2*_xlfn.NORM.DIST(0,$I133/2,$L133,TRUE))*$C133+($J133="Steady Growth")*(AND(CZ$4&gt;=$E133,CZ$4&lt;=$G133)*((CZ$4-$E133+1)/($I133*($I133+1)/2)*$C133))+($J133="custom")*CustomCF!CS133</f>
        <v>0</v>
      </c>
      <c r="DA133" s="19">
        <f>($J133="Bell Curve")*(_xlfn.NORM.DIST(AND(DA$4&gt;=$E133,DA$4&lt;=$G133)*(DA$4-$E133+1),$I133/2,$L133,TRUE)-_xlfn.NORM.DIST(AND(DA$4&gt;=$E133,DA$4&lt;=$G133)*(CZ$4-$E133+1),$I133/2,$L133,TRUE))/(1-2*_xlfn.NORM.DIST(0,$I133/2,$L133,TRUE))*$C133+($J133="Steady Growth")*(AND(DA$4&gt;=$E133,DA$4&lt;=$G133)*((DA$4-$E133+1)/($I133*($I133+1)/2)*$C133))+($J133="custom")*CustomCF!CT133</f>
        <v>0</v>
      </c>
      <c r="DB133" s="19">
        <f>($J133="Bell Curve")*(_xlfn.NORM.DIST(AND(DB$4&gt;=$E133,DB$4&lt;=$G133)*(DB$4-$E133+1),$I133/2,$L133,TRUE)-_xlfn.NORM.DIST(AND(DB$4&gt;=$E133,DB$4&lt;=$G133)*(DA$4-$E133+1),$I133/2,$L133,TRUE))/(1-2*_xlfn.NORM.DIST(0,$I133/2,$L133,TRUE))*$C133+($J133="Steady Growth")*(AND(DB$4&gt;=$E133,DB$4&lt;=$G133)*((DB$4-$E133+1)/($I133*($I133+1)/2)*$C133))+($J133="custom")*CustomCF!CU133</f>
        <v>0</v>
      </c>
      <c r="DC133" s="19">
        <f>($J133="Bell Curve")*(_xlfn.NORM.DIST(AND(DC$4&gt;=$E133,DC$4&lt;=$G133)*(DC$4-$E133+1),$I133/2,$L133,TRUE)-_xlfn.NORM.DIST(AND(DC$4&gt;=$E133,DC$4&lt;=$G133)*(DB$4-$E133+1),$I133/2,$L133,TRUE))/(1-2*_xlfn.NORM.DIST(0,$I133/2,$L133,TRUE))*$C133+($J133="Steady Growth")*(AND(DC$4&gt;=$E133,DC$4&lt;=$G133)*((DC$4-$E133+1)/($I133*($I133+1)/2)*$C133))+($J133="custom")*CustomCF!CV133</f>
        <v>0</v>
      </c>
      <c r="DD133" s="19">
        <f>($J133="Bell Curve")*(_xlfn.NORM.DIST(AND(DD$4&gt;=$E133,DD$4&lt;=$G133)*(DD$4-$E133+1),$I133/2,$L133,TRUE)-_xlfn.NORM.DIST(AND(DD$4&gt;=$E133,DD$4&lt;=$G133)*(DC$4-$E133+1),$I133/2,$L133,TRUE))/(1-2*_xlfn.NORM.DIST(0,$I133/2,$L133,TRUE))*$C133+($J133="Steady Growth")*(AND(DD$4&gt;=$E133,DD$4&lt;=$G133)*((DD$4-$E133+1)/($I133*($I133+1)/2)*$C133))+($J133="custom")*CustomCF!CW133</f>
        <v>0</v>
      </c>
      <c r="DE133" s="19">
        <f>($J133="Bell Curve")*(_xlfn.NORM.DIST(AND(DE$4&gt;=$E133,DE$4&lt;=$G133)*(DE$4-$E133+1),$I133/2,$L133,TRUE)-_xlfn.NORM.DIST(AND(DE$4&gt;=$E133,DE$4&lt;=$G133)*(DD$4-$E133+1),$I133/2,$L133,TRUE))/(1-2*_xlfn.NORM.DIST(0,$I133/2,$L133,TRUE))*$C133+($J133="Steady Growth")*(AND(DE$4&gt;=$E133,DE$4&lt;=$G133)*((DE$4-$E133+1)/($I133*($I133+1)/2)*$C133))+($J133="custom")*CustomCF!CX133</f>
        <v>0</v>
      </c>
      <c r="DF133" s="19">
        <f>($J133="Bell Curve")*(_xlfn.NORM.DIST(AND(DF$4&gt;=$E133,DF$4&lt;=$G133)*(DF$4-$E133+1),$I133/2,$L133,TRUE)-_xlfn.NORM.DIST(AND(DF$4&gt;=$E133,DF$4&lt;=$G133)*(DE$4-$E133+1),$I133/2,$L133,TRUE))/(1-2*_xlfn.NORM.DIST(0,$I133/2,$L133,TRUE))*$C133+($J133="Steady Growth")*(AND(DF$4&gt;=$E133,DF$4&lt;=$G133)*((DF$4-$E133+1)/($I133*($I133+1)/2)*$C133))+($J133="custom")*CustomCF!CY133</f>
        <v>0</v>
      </c>
      <c r="DG133" s="19">
        <f>($J133="Bell Curve")*(_xlfn.NORM.DIST(AND(DG$4&gt;=$E133,DG$4&lt;=$G133)*(DG$4-$E133+1),$I133/2,$L133,TRUE)-_xlfn.NORM.DIST(AND(DG$4&gt;=$E133,DG$4&lt;=$G133)*(DF$4-$E133+1),$I133/2,$L133,TRUE))/(1-2*_xlfn.NORM.DIST(0,$I133/2,$L133,TRUE))*$C133+($J133="Steady Growth")*(AND(DG$4&gt;=$E133,DG$4&lt;=$G133)*((DG$4-$E133+1)/($I133*($I133+1)/2)*$C133))+($J133="custom")*CustomCF!CZ133</f>
        <v>0</v>
      </c>
      <c r="DH133" s="19">
        <f>($J133="Bell Curve")*(_xlfn.NORM.DIST(AND(DH$4&gt;=$E133,DH$4&lt;=$G133)*(DH$4-$E133+1),$I133/2,$L133,TRUE)-_xlfn.NORM.DIST(AND(DH$4&gt;=$E133,DH$4&lt;=$G133)*(DG$4-$E133+1),$I133/2,$L133,TRUE))/(1-2*_xlfn.NORM.DIST(0,$I133/2,$L133,TRUE))*$C133+($J133="Steady Growth")*(AND(DH$4&gt;=$E133,DH$4&lt;=$G133)*((DH$4-$E133+1)/($I133*($I133+1)/2)*$C133))+($J133="custom")*CustomCF!DA133</f>
        <v>0</v>
      </c>
      <c r="DI133" s="19">
        <f>($J133="Bell Curve")*(_xlfn.NORM.DIST(AND(DI$4&gt;=$E133,DI$4&lt;=$G133)*(DI$4-$E133+1),$I133/2,$L133,TRUE)-_xlfn.NORM.DIST(AND(DI$4&gt;=$E133,DI$4&lt;=$G133)*(DH$4-$E133+1),$I133/2,$L133,TRUE))/(1-2*_xlfn.NORM.DIST(0,$I133/2,$L133,TRUE))*$C133+($J133="Steady Growth")*(AND(DI$4&gt;=$E133,DI$4&lt;=$G133)*((DI$4-$E133+1)/($I133*($I133+1)/2)*$C133))+($J133="custom")*CustomCF!DB133</f>
        <v>0</v>
      </c>
      <c r="DJ133" s="19">
        <f>($J133="Bell Curve")*(_xlfn.NORM.DIST(AND(DJ$4&gt;=$E133,DJ$4&lt;=$G133)*(DJ$4-$E133+1),$I133/2,$L133,TRUE)-_xlfn.NORM.DIST(AND(DJ$4&gt;=$E133,DJ$4&lt;=$G133)*(DI$4-$E133+1),$I133/2,$L133,TRUE))/(1-2*_xlfn.NORM.DIST(0,$I133/2,$L133,TRUE))*$C133+($J133="Steady Growth")*(AND(DJ$4&gt;=$E133,DJ$4&lt;=$G133)*((DJ$4-$E133+1)/($I133*($I133+1)/2)*$C133))+($J133="custom")*CustomCF!DC133</f>
        <v>0</v>
      </c>
      <c r="DK133" s="19">
        <f>($J133="Bell Curve")*(_xlfn.NORM.DIST(AND(DK$4&gt;=$E133,DK$4&lt;=$G133)*(DK$4-$E133+1),$I133/2,$L133,TRUE)-_xlfn.NORM.DIST(AND(DK$4&gt;=$E133,DK$4&lt;=$G133)*(DJ$4-$E133+1),$I133/2,$L133,TRUE))/(1-2*_xlfn.NORM.DIST(0,$I133/2,$L133,TRUE))*$C133+($J133="Steady Growth")*(AND(DK$4&gt;=$E133,DK$4&lt;=$G133)*((DK$4-$E133+1)/($I133*($I133+1)/2)*$C133))+($J133="custom")*CustomCF!DD133</f>
        <v>0</v>
      </c>
      <c r="DL133" s="19">
        <f>($J133="Bell Curve")*(_xlfn.NORM.DIST(AND(DL$4&gt;=$E133,DL$4&lt;=$G133)*(DL$4-$E133+1),$I133/2,$L133,TRUE)-_xlfn.NORM.DIST(AND(DL$4&gt;=$E133,DL$4&lt;=$G133)*(DK$4-$E133+1),$I133/2,$L133,TRUE))/(1-2*_xlfn.NORM.DIST(0,$I133/2,$L133,TRUE))*$C133+($J133="Steady Growth")*(AND(DL$4&gt;=$E133,DL$4&lt;=$G133)*((DL$4-$E133+1)/($I133*($I133+1)/2)*$C133))+($J133="custom")*CustomCF!DE133</f>
        <v>0</v>
      </c>
      <c r="DM133" s="19">
        <f>($J133="Bell Curve")*(_xlfn.NORM.DIST(AND(DM$4&gt;=$E133,DM$4&lt;=$G133)*(DM$4-$E133+1),$I133/2,$L133,TRUE)-_xlfn.NORM.DIST(AND(DM$4&gt;=$E133,DM$4&lt;=$G133)*(DL$4-$E133+1),$I133/2,$L133,TRUE))/(1-2*_xlfn.NORM.DIST(0,$I133/2,$L133,TRUE))*$C133+($J133="Steady Growth")*(AND(DM$4&gt;=$E133,DM$4&lt;=$G133)*((DM$4-$E133+1)/($I133*($I133+1)/2)*$C133))+($J133="custom")*CustomCF!DF133</f>
        <v>0</v>
      </c>
      <c r="DN133" s="19">
        <f>($J133="Bell Curve")*(_xlfn.NORM.DIST(AND(DN$4&gt;=$E133,DN$4&lt;=$G133)*(DN$4-$E133+1),$I133/2,$L133,TRUE)-_xlfn.NORM.DIST(AND(DN$4&gt;=$E133,DN$4&lt;=$G133)*(DM$4-$E133+1),$I133/2,$L133,TRUE))/(1-2*_xlfn.NORM.DIST(0,$I133/2,$L133,TRUE))*$C133+($J133="Steady Growth")*(AND(DN$4&gt;=$E133,DN$4&lt;=$G133)*((DN$4-$E133+1)/($I133*($I133+1)/2)*$C133))+($J133="custom")*CustomCF!DG133</f>
        <v>0</v>
      </c>
      <c r="DO133" s="19">
        <f>($J133="Bell Curve")*(_xlfn.NORM.DIST(AND(DO$4&gt;=$E133,DO$4&lt;=$G133)*(DO$4-$E133+1),$I133/2,$L133,TRUE)-_xlfn.NORM.DIST(AND(DO$4&gt;=$E133,DO$4&lt;=$G133)*(DN$4-$E133+1),$I133/2,$L133,TRUE))/(1-2*_xlfn.NORM.DIST(0,$I133/2,$L133,TRUE))*$C133+($J133="Steady Growth")*(AND(DO$4&gt;=$E133,DO$4&lt;=$G133)*((DO$4-$E133+1)/($I133*($I133+1)/2)*$C133))+($J133="custom")*CustomCF!DH133</f>
        <v>0</v>
      </c>
      <c r="DP133" s="19">
        <f>($J133="Bell Curve")*(_xlfn.NORM.DIST(AND(DP$4&gt;=$E133,DP$4&lt;=$G133)*(DP$4-$E133+1),$I133/2,$L133,TRUE)-_xlfn.NORM.DIST(AND(DP$4&gt;=$E133,DP$4&lt;=$G133)*(DO$4-$E133+1),$I133/2,$L133,TRUE))/(1-2*_xlfn.NORM.DIST(0,$I133/2,$L133,TRUE))*$C133+($J133="Steady Growth")*(AND(DP$4&gt;=$E133,DP$4&lt;=$G133)*((DP$4-$E133+1)/($I133*($I133+1)/2)*$C133))+($J133="custom")*CustomCF!DI133</f>
        <v>0</v>
      </c>
      <c r="DQ133" s="19">
        <f>($J133="Bell Curve")*(_xlfn.NORM.DIST(AND(DQ$4&gt;=$E133,DQ$4&lt;=$G133)*(DQ$4-$E133+1),$I133/2,$L133,TRUE)-_xlfn.NORM.DIST(AND(DQ$4&gt;=$E133,DQ$4&lt;=$G133)*(DP$4-$E133+1),$I133/2,$L133,TRUE))/(1-2*_xlfn.NORM.DIST(0,$I133/2,$L133,TRUE))*$C133+($J133="Steady Growth")*(AND(DQ$4&gt;=$E133,DQ$4&lt;=$G133)*((DQ$4-$E133+1)/($I133*($I133+1)/2)*$C133))+($J133="custom")*CustomCF!DJ133</f>
        <v>0</v>
      </c>
      <c r="DR133" s="19">
        <f>($J133="Bell Curve")*(_xlfn.NORM.DIST(AND(DR$4&gt;=$E133,DR$4&lt;=$G133)*(DR$4-$E133+1),$I133/2,$L133,TRUE)-_xlfn.NORM.DIST(AND(DR$4&gt;=$E133,DR$4&lt;=$G133)*(DQ$4-$E133+1),$I133/2,$L133,TRUE))/(1-2*_xlfn.NORM.DIST(0,$I133/2,$L133,TRUE))*$C133+($J133="Steady Growth")*(AND(DR$4&gt;=$E133,DR$4&lt;=$G133)*((DR$4-$E133+1)/($I133*($I133+1)/2)*$C133))+($J133="custom")*CustomCF!DK133</f>
        <v>0</v>
      </c>
      <c r="DS133" s="19">
        <f>($J133="Bell Curve")*(_xlfn.NORM.DIST(AND(DS$4&gt;=$E133,DS$4&lt;=$G133)*(DS$4-$E133+1),$I133/2,$L133,TRUE)-_xlfn.NORM.DIST(AND(DS$4&gt;=$E133,DS$4&lt;=$G133)*(DR$4-$E133+1),$I133/2,$L133,TRUE))/(1-2*_xlfn.NORM.DIST(0,$I133/2,$L133,TRUE))*$C133+($J133="Steady Growth")*(AND(DS$4&gt;=$E133,DS$4&lt;=$G133)*((DS$4-$E133+1)/($I133*($I133+1)/2)*$C133))+($J133="custom")*CustomCF!DL133</f>
        <v>0</v>
      </c>
      <c r="DT133" s="19">
        <f>($J133="Bell Curve")*(_xlfn.NORM.DIST(AND(DT$4&gt;=$E133,DT$4&lt;=$G133)*(DT$4-$E133+1),$I133/2,$L133,TRUE)-_xlfn.NORM.DIST(AND(DT$4&gt;=$E133,DT$4&lt;=$G133)*(DS$4-$E133+1),$I133/2,$L133,TRUE))/(1-2*_xlfn.NORM.DIST(0,$I133/2,$L133,TRUE))*$C133+($J133="Steady Growth")*(AND(DT$4&gt;=$E133,DT$4&lt;=$G133)*((DT$4-$E133+1)/($I133*($I133+1)/2)*$C133))+($J133="custom")*CustomCF!DM133</f>
        <v>0</v>
      </c>
      <c r="DU133" s="19">
        <f>($J133="Bell Curve")*(_xlfn.NORM.DIST(AND(DU$4&gt;=$E133,DU$4&lt;=$G133)*(DU$4-$E133+1),$I133/2,$L133,TRUE)-_xlfn.NORM.DIST(AND(DU$4&gt;=$E133,DU$4&lt;=$G133)*(DT$4-$E133+1),$I133/2,$L133,TRUE))/(1-2*_xlfn.NORM.DIST(0,$I133/2,$L133,TRUE))*$C133+($J133="Steady Growth")*(AND(DU$4&gt;=$E133,DU$4&lt;=$G133)*((DU$4-$E133+1)/($I133*($I133+1)/2)*$C133))+($J133="custom")*CustomCF!DN133</f>
        <v>0</v>
      </c>
      <c r="DV133" s="19">
        <f>($J133="Bell Curve")*(_xlfn.NORM.DIST(AND(DV$4&gt;=$E133,DV$4&lt;=$G133)*(DV$4-$E133+1),$I133/2,$L133,TRUE)-_xlfn.NORM.DIST(AND(DV$4&gt;=$E133,DV$4&lt;=$G133)*(DU$4-$E133+1),$I133/2,$L133,TRUE))/(1-2*_xlfn.NORM.DIST(0,$I133/2,$L133,TRUE))*$C133+($J133="Steady Growth")*(AND(DV$4&gt;=$E133,DV$4&lt;=$G133)*((DV$4-$E133+1)/($I133*($I133+1)/2)*$C133))+($J133="custom")*CustomCF!DO133</f>
        <v>0</v>
      </c>
      <c r="DW133" s="19">
        <f>($J133="Bell Curve")*(_xlfn.NORM.DIST(AND(DW$4&gt;=$E133,DW$4&lt;=$G133)*(DW$4-$E133+1),$I133/2,$L133,TRUE)-_xlfn.NORM.DIST(AND(DW$4&gt;=$E133,DW$4&lt;=$G133)*(DV$4-$E133+1),$I133/2,$L133,TRUE))/(1-2*_xlfn.NORM.DIST(0,$I133/2,$L133,TRUE))*$C133+($J133="Steady Growth")*(AND(DW$4&gt;=$E133,DW$4&lt;=$G133)*((DW$4-$E133+1)/($I133*($I133+1)/2)*$C133))+($J133="custom")*CustomCF!DP133</f>
        <v>0</v>
      </c>
      <c r="DX133" s="19">
        <f>($J133="Bell Curve")*(_xlfn.NORM.DIST(AND(DX$4&gt;=$E133,DX$4&lt;=$G133)*(DX$4-$E133+1),$I133/2,$L133,TRUE)-_xlfn.NORM.DIST(AND(DX$4&gt;=$E133,DX$4&lt;=$G133)*(DW$4-$E133+1),$I133/2,$L133,TRUE))/(1-2*_xlfn.NORM.DIST(0,$I133/2,$L133,TRUE))*$C133+($J133="Steady Growth")*(AND(DX$4&gt;=$E133,DX$4&lt;=$G133)*((DX$4-$E133+1)/($I133*($I133+1)/2)*$C133))+($J133="custom")*CustomCF!DQ133</f>
        <v>0</v>
      </c>
      <c r="DY133" s="19">
        <f>($J133="Bell Curve")*(_xlfn.NORM.DIST(AND(DY$4&gt;=$E133,DY$4&lt;=$G133)*(DY$4-$E133+1),$I133/2,$L133,TRUE)-_xlfn.NORM.DIST(AND(DY$4&gt;=$E133,DY$4&lt;=$G133)*(DX$4-$E133+1),$I133/2,$L133,TRUE))/(1-2*_xlfn.NORM.DIST(0,$I133/2,$L133,TRUE))*$C133+($J133="Steady Growth")*(AND(DY$4&gt;=$E133,DY$4&lt;=$G133)*((DY$4-$E133+1)/($I133*($I133+1)/2)*$C133))+($J133="custom")*CustomCF!DR133</f>
        <v>0</v>
      </c>
      <c r="DZ133" s="19">
        <f>($J133="Bell Curve")*(_xlfn.NORM.DIST(AND(DZ$4&gt;=$E133,DZ$4&lt;=$G133)*(DZ$4-$E133+1),$I133/2,$L133,TRUE)-_xlfn.NORM.DIST(AND(DZ$4&gt;=$E133,DZ$4&lt;=$G133)*(DY$4-$E133+1),$I133/2,$L133,TRUE))/(1-2*_xlfn.NORM.DIST(0,$I133/2,$L133,TRUE))*$C133+($J133="Steady Growth")*(AND(DZ$4&gt;=$E133,DZ$4&lt;=$G133)*((DZ$4-$E133+1)/($I133*($I133+1)/2)*$C133))+($J133="custom")*CustomCF!DS133</f>
        <v>0</v>
      </c>
      <c r="EA133" s="19">
        <f>($J133="Bell Curve")*(_xlfn.NORM.DIST(AND(EA$4&gt;=$E133,EA$4&lt;=$G133)*(EA$4-$E133+1),$I133/2,$L133,TRUE)-_xlfn.NORM.DIST(AND(EA$4&gt;=$E133,EA$4&lt;=$G133)*(DZ$4-$E133+1),$I133/2,$L133,TRUE))/(1-2*_xlfn.NORM.DIST(0,$I133/2,$L133,TRUE))*$C133+($J133="Steady Growth")*(AND(EA$4&gt;=$E133,EA$4&lt;=$G133)*((EA$4-$E133+1)/($I133*($I133+1)/2)*$C133))+($J133="custom")*CustomCF!DT133</f>
        <v>0</v>
      </c>
      <c r="EB133" s="19">
        <f>($J133="Bell Curve")*(_xlfn.NORM.DIST(AND(EB$4&gt;=$E133,EB$4&lt;=$G133)*(EB$4-$E133+1),$I133/2,$L133,TRUE)-_xlfn.NORM.DIST(AND(EB$4&gt;=$E133,EB$4&lt;=$G133)*(EA$4-$E133+1),$I133/2,$L133,TRUE))/(1-2*_xlfn.NORM.DIST(0,$I133/2,$L133,TRUE))*$C133+($J133="Steady Growth")*(AND(EB$4&gt;=$E133,EB$4&lt;=$G133)*((EB$4-$E133+1)/($I133*($I133+1)/2)*$C133))+($J133="custom")*CustomCF!DU133</f>
        <v>0</v>
      </c>
      <c r="EC133" s="19">
        <f>($J133="Bell Curve")*(_xlfn.NORM.DIST(AND(EC$4&gt;=$E133,EC$4&lt;=$G133)*(EC$4-$E133+1),$I133/2,$L133,TRUE)-_xlfn.NORM.DIST(AND(EC$4&gt;=$E133,EC$4&lt;=$G133)*(EB$4-$E133+1),$I133/2,$L133,TRUE))/(1-2*_xlfn.NORM.DIST(0,$I133/2,$L133,TRUE))*$C133+($J133="Steady Growth")*(AND(EC$4&gt;=$E133,EC$4&lt;=$G133)*((EC$4-$E133+1)/($I133*($I133+1)/2)*$C133))+($J133="custom")*CustomCF!DV133</f>
        <v>0</v>
      </c>
      <c r="ED133" s="19">
        <f>($J133="Bell Curve")*(_xlfn.NORM.DIST(AND(ED$4&gt;=$E133,ED$4&lt;=$G133)*(ED$4-$E133+1),$I133/2,$L133,TRUE)-_xlfn.NORM.DIST(AND(ED$4&gt;=$E133,ED$4&lt;=$G133)*(EC$4-$E133+1),$I133/2,$L133,TRUE))/(1-2*_xlfn.NORM.DIST(0,$I133/2,$L133,TRUE))*$C133+($J133="Steady Growth")*(AND(ED$4&gt;=$E133,ED$4&lt;=$G133)*((ED$4-$E133+1)/($I133*($I133+1)/2)*$C133))+($J133="custom")*CustomCF!DW133</f>
        <v>0</v>
      </c>
      <c r="EE133" s="19">
        <f>($J133="Bell Curve")*(_xlfn.NORM.DIST(AND(EE$4&gt;=$E133,EE$4&lt;=$G133)*(EE$4-$E133+1),$I133/2,$L133,TRUE)-_xlfn.NORM.DIST(AND(EE$4&gt;=$E133,EE$4&lt;=$G133)*(ED$4-$E133+1),$I133/2,$L133,TRUE))/(1-2*_xlfn.NORM.DIST(0,$I133/2,$L133,TRUE))*$C133+($J133="Steady Growth")*(AND(EE$4&gt;=$E133,EE$4&lt;=$G133)*((EE$4-$E133+1)/($I133*($I133+1)/2)*$C133))+($J133="custom")*CustomCF!DX133</f>
        <v>0</v>
      </c>
      <c r="EF133" s="121">
        <f>($J133="Bell Curve")*(_xlfn.NORM.DIST(AND(EF$4&gt;=$E133,EF$4&lt;=$G133)*(EF$4-$E133+1),$I133/2,$L133,TRUE)-_xlfn.NORM.DIST(AND(EF$4&gt;=$E133,EF$4&lt;=$G133)*(EE$4-$E133+1),$I133/2,$L133,TRUE))/(1-2*_xlfn.NORM.DIST(0,$I133/2,$L133,TRUE))*$C133+($J133="Steady Growth")*(AND(EF$4&gt;=$E133,EF$4&lt;=$G133)*((EF$4-$E133+1)/($I133*($I133+1)/2)*$C133))+($J133="custom")*CustomCF!DY133</f>
        <v>0</v>
      </c>
    </row>
    <row r="134" spans="2:136" hidden="1" outlineLevel="1" x14ac:dyDescent="0.2">
      <c r="B134" s="103">
        <f>Budget!AA26</f>
        <v>0</v>
      </c>
      <c r="C134" s="19">
        <f>Budget!AB26</f>
        <v>0</v>
      </c>
      <c r="D134" s="19" t="str">
        <f t="shared" si="45"/>
        <v/>
      </c>
      <c r="E134" s="92">
        <v>29</v>
      </c>
      <c r="F134" s="18">
        <f>IF(J134="Custom",CustomCF!E134,INDEX($P$6:$DY$6,MATCH(E134,CF!$P$4:$DY$4,0)))</f>
        <v>46904</v>
      </c>
      <c r="G134" s="301">
        <v>47</v>
      </c>
      <c r="H134" s="18">
        <f>IF(J134="Custom",CustomCF!F134,INDEX($P$6:$EF$6,MATCH(G134,$P$4:$EF$4,0)))</f>
        <v>47452</v>
      </c>
      <c r="I134" s="9">
        <f t="shared" si="40"/>
        <v>19</v>
      </c>
      <c r="J134" s="92" t="s">
        <v>30</v>
      </c>
      <c r="K134" s="92" t="s">
        <v>31</v>
      </c>
      <c r="L134" s="9">
        <f t="shared" si="46"/>
        <v>10000000</v>
      </c>
      <c r="M134" s="106">
        <f t="shared" si="47"/>
        <v>0</v>
      </c>
      <c r="N134" s="112" t="str">
        <f t="shared" si="48"/>
        <v>OK</v>
      </c>
      <c r="O134" s="112"/>
      <c r="P134" s="19">
        <f>($J134="Bell Curve")*(_xlfn.NORM.DIST(AND(P$4&gt;=$E134,P$4&lt;=$G134)*(P$4-$E134+1),$I134/2,$L134,TRUE)-_xlfn.NORM.DIST(AND(P$4&gt;=$E134,P$4&lt;=$G134)*(N$4-$E134+1),$I134/2,$L134,TRUE))/(1-2*_xlfn.NORM.DIST(0,$I134/2,$L134,TRUE))*$C134+($J134="Steady Growth")*(AND(P$4&gt;=$E134,P$4&lt;=$G134)*((P$4-$E134+1)/($I134*($I134+1)/2)*$C134))+($J134="custom")*CustomCF!I134</f>
        <v>0</v>
      </c>
      <c r="Q134" s="19">
        <f>($J134="Bell Curve")*(_xlfn.NORM.DIST(AND(Q$4&gt;=$E134,Q$4&lt;=$G134)*(Q$4-$E134+1),$I134/2,$L134,TRUE)-_xlfn.NORM.DIST(AND(Q$4&gt;=$E134,Q$4&lt;=$G134)*(P$4-$E134+1),$I134/2,$L134,TRUE))/(1-2*_xlfn.NORM.DIST(0,$I134/2,$L134,TRUE))*$C134+($J134="Steady Growth")*(AND(Q$4&gt;=$E134,Q$4&lt;=$G134)*((Q$4-$E134+1)/($I134*($I134+1)/2)*$C134))+($J134="custom")*CustomCF!J134</f>
        <v>0</v>
      </c>
      <c r="R134" s="19">
        <f>($J134="Bell Curve")*(_xlfn.NORM.DIST(AND(R$4&gt;=$E134,R$4&lt;=$G134)*(R$4-$E134+1),$I134/2,$L134,TRUE)-_xlfn.NORM.DIST(AND(R$4&gt;=$E134,R$4&lt;=$G134)*(Q$4-$E134+1),$I134/2,$L134,TRUE))/(1-2*_xlfn.NORM.DIST(0,$I134/2,$L134,TRUE))*$C134+($J134="Steady Growth")*(AND(R$4&gt;=$E134,R$4&lt;=$G134)*((R$4-$E134+1)/($I134*($I134+1)/2)*$C134))+($J134="custom")*CustomCF!K134</f>
        <v>0</v>
      </c>
      <c r="S134" s="19">
        <f>($J134="Bell Curve")*(_xlfn.NORM.DIST(AND(S$4&gt;=$E134,S$4&lt;=$G134)*(S$4-$E134+1),$I134/2,$L134,TRUE)-_xlfn.NORM.DIST(AND(S$4&gt;=$E134,S$4&lt;=$G134)*(R$4-$E134+1),$I134/2,$L134,TRUE))/(1-2*_xlfn.NORM.DIST(0,$I134/2,$L134,TRUE))*$C134+($J134="Steady Growth")*(AND(S$4&gt;=$E134,S$4&lt;=$G134)*((S$4-$E134+1)/($I134*($I134+1)/2)*$C134))+($J134="custom")*CustomCF!L134</f>
        <v>0</v>
      </c>
      <c r="T134" s="19">
        <f>($J134="Bell Curve")*(_xlfn.NORM.DIST(AND(T$4&gt;=$E134,T$4&lt;=$G134)*(T$4-$E134+1),$I134/2,$L134,TRUE)-_xlfn.NORM.DIST(AND(T$4&gt;=$E134,T$4&lt;=$G134)*(S$4-$E134+1),$I134/2,$L134,TRUE))/(1-2*_xlfn.NORM.DIST(0,$I134/2,$L134,TRUE))*$C134+($J134="Steady Growth")*(AND(T$4&gt;=$E134,T$4&lt;=$G134)*((T$4-$E134+1)/($I134*($I134+1)/2)*$C134))+($J134="custom")*CustomCF!M134</f>
        <v>0</v>
      </c>
      <c r="U134" s="19">
        <f>($J134="Bell Curve")*(_xlfn.NORM.DIST(AND(U$4&gt;=$E134,U$4&lt;=$G134)*(U$4-$E134+1),$I134/2,$L134,TRUE)-_xlfn.NORM.DIST(AND(U$4&gt;=$E134,U$4&lt;=$G134)*(T$4-$E134+1),$I134/2,$L134,TRUE))/(1-2*_xlfn.NORM.DIST(0,$I134/2,$L134,TRUE))*$C134+($J134="Steady Growth")*(AND(U$4&gt;=$E134,U$4&lt;=$G134)*((U$4-$E134+1)/($I134*($I134+1)/2)*$C134))+($J134="custom")*CustomCF!N134</f>
        <v>0</v>
      </c>
      <c r="V134" s="19">
        <f>($J134="Bell Curve")*(_xlfn.NORM.DIST(AND(V$4&gt;=$E134,V$4&lt;=$G134)*(V$4-$E134+1),$I134/2,$L134,TRUE)-_xlfn.NORM.DIST(AND(V$4&gt;=$E134,V$4&lt;=$G134)*(U$4-$E134+1),$I134/2,$L134,TRUE))/(1-2*_xlfn.NORM.DIST(0,$I134/2,$L134,TRUE))*$C134+($J134="Steady Growth")*(AND(V$4&gt;=$E134,V$4&lt;=$G134)*((V$4-$E134+1)/($I134*($I134+1)/2)*$C134))+($J134="custom")*CustomCF!O134</f>
        <v>0</v>
      </c>
      <c r="W134" s="19">
        <f>($J134="Bell Curve")*(_xlfn.NORM.DIST(AND(W$4&gt;=$E134,W$4&lt;=$G134)*(W$4-$E134+1),$I134/2,$L134,TRUE)-_xlfn.NORM.DIST(AND(W$4&gt;=$E134,W$4&lt;=$G134)*(V$4-$E134+1),$I134/2,$L134,TRUE))/(1-2*_xlfn.NORM.DIST(0,$I134/2,$L134,TRUE))*$C134+($J134="Steady Growth")*(AND(W$4&gt;=$E134,W$4&lt;=$G134)*((W$4-$E134+1)/($I134*($I134+1)/2)*$C134))+($J134="custom")*CustomCF!P134</f>
        <v>0</v>
      </c>
      <c r="X134" s="19">
        <f>($J134="Bell Curve")*(_xlfn.NORM.DIST(AND(X$4&gt;=$E134,X$4&lt;=$G134)*(X$4-$E134+1),$I134/2,$L134,TRUE)-_xlfn.NORM.DIST(AND(X$4&gt;=$E134,X$4&lt;=$G134)*(W$4-$E134+1),$I134/2,$L134,TRUE))/(1-2*_xlfn.NORM.DIST(0,$I134/2,$L134,TRUE))*$C134+($J134="Steady Growth")*(AND(X$4&gt;=$E134,X$4&lt;=$G134)*((X$4-$E134+1)/($I134*($I134+1)/2)*$C134))+($J134="custom")*CustomCF!Q134</f>
        <v>0</v>
      </c>
      <c r="Y134" s="19">
        <f>($J134="Bell Curve")*(_xlfn.NORM.DIST(AND(Y$4&gt;=$E134,Y$4&lt;=$G134)*(Y$4-$E134+1),$I134/2,$L134,TRUE)-_xlfn.NORM.DIST(AND(Y$4&gt;=$E134,Y$4&lt;=$G134)*(X$4-$E134+1),$I134/2,$L134,TRUE))/(1-2*_xlfn.NORM.DIST(0,$I134/2,$L134,TRUE))*$C134+($J134="Steady Growth")*(AND(Y$4&gt;=$E134,Y$4&lt;=$G134)*((Y$4-$E134+1)/($I134*($I134+1)/2)*$C134))+($J134="custom")*CustomCF!R134</f>
        <v>0</v>
      </c>
      <c r="Z134" s="19">
        <f>($J134="Bell Curve")*(_xlfn.NORM.DIST(AND(Z$4&gt;=$E134,Z$4&lt;=$G134)*(Z$4-$E134+1),$I134/2,$L134,TRUE)-_xlfn.NORM.DIST(AND(Z$4&gt;=$E134,Z$4&lt;=$G134)*(Y$4-$E134+1),$I134/2,$L134,TRUE))/(1-2*_xlfn.NORM.DIST(0,$I134/2,$L134,TRUE))*$C134+($J134="Steady Growth")*(AND(Z$4&gt;=$E134,Z$4&lt;=$G134)*((Z$4-$E134+1)/($I134*($I134+1)/2)*$C134))+($J134="custom")*CustomCF!S134</f>
        <v>0</v>
      </c>
      <c r="AA134" s="19">
        <f>($J134="Bell Curve")*(_xlfn.NORM.DIST(AND(AA$4&gt;=$E134,AA$4&lt;=$G134)*(AA$4-$E134+1),$I134/2,$L134,TRUE)-_xlfn.NORM.DIST(AND(AA$4&gt;=$E134,AA$4&lt;=$G134)*(Z$4-$E134+1),$I134/2,$L134,TRUE))/(1-2*_xlfn.NORM.DIST(0,$I134/2,$L134,TRUE))*$C134+($J134="Steady Growth")*(AND(AA$4&gt;=$E134,AA$4&lt;=$G134)*((AA$4-$E134+1)/($I134*($I134+1)/2)*$C134))+($J134="custom")*CustomCF!T134</f>
        <v>0</v>
      </c>
      <c r="AB134" s="19">
        <f>($J134="Bell Curve")*(_xlfn.NORM.DIST(AND(AB$4&gt;=$E134,AB$4&lt;=$G134)*(AB$4-$E134+1),$I134/2,$L134,TRUE)-_xlfn.NORM.DIST(AND(AB$4&gt;=$E134,AB$4&lt;=$G134)*(AA$4-$E134+1),$I134/2,$L134,TRUE))/(1-2*_xlfn.NORM.DIST(0,$I134/2,$L134,TRUE))*$C134+($J134="Steady Growth")*(AND(AB$4&gt;=$E134,AB$4&lt;=$G134)*((AB$4-$E134+1)/($I134*($I134+1)/2)*$C134))+($J134="custom")*CustomCF!U134</f>
        <v>0</v>
      </c>
      <c r="AC134" s="19">
        <f>($J134="Bell Curve")*(_xlfn.NORM.DIST(AND(AC$4&gt;=$E134,AC$4&lt;=$G134)*(AC$4-$E134+1),$I134/2,$L134,TRUE)-_xlfn.NORM.DIST(AND(AC$4&gt;=$E134,AC$4&lt;=$G134)*(AB$4-$E134+1),$I134/2,$L134,TRUE))/(1-2*_xlfn.NORM.DIST(0,$I134/2,$L134,TRUE))*$C134+($J134="Steady Growth")*(AND(AC$4&gt;=$E134,AC$4&lt;=$G134)*((AC$4-$E134+1)/($I134*($I134+1)/2)*$C134))+($J134="custom")*CustomCF!V134</f>
        <v>0</v>
      </c>
      <c r="AD134" s="19">
        <f>($J134="Bell Curve")*(_xlfn.NORM.DIST(AND(AD$4&gt;=$E134,AD$4&lt;=$G134)*(AD$4-$E134+1),$I134/2,$L134,TRUE)-_xlfn.NORM.DIST(AND(AD$4&gt;=$E134,AD$4&lt;=$G134)*(AC$4-$E134+1),$I134/2,$L134,TRUE))/(1-2*_xlfn.NORM.DIST(0,$I134/2,$L134,TRUE))*$C134+($J134="Steady Growth")*(AND(AD$4&gt;=$E134,AD$4&lt;=$G134)*((AD$4-$E134+1)/($I134*($I134+1)/2)*$C134))+($J134="custom")*CustomCF!W134</f>
        <v>0</v>
      </c>
      <c r="AE134" s="19">
        <f>($J134="Bell Curve")*(_xlfn.NORM.DIST(AND(AE$4&gt;=$E134,AE$4&lt;=$G134)*(AE$4-$E134+1),$I134/2,$L134,TRUE)-_xlfn.NORM.DIST(AND(AE$4&gt;=$E134,AE$4&lt;=$G134)*(AD$4-$E134+1),$I134/2,$L134,TRUE))/(1-2*_xlfn.NORM.DIST(0,$I134/2,$L134,TRUE))*$C134+($J134="Steady Growth")*(AND(AE$4&gt;=$E134,AE$4&lt;=$G134)*((AE$4-$E134+1)/($I134*($I134+1)/2)*$C134))+($J134="custom")*CustomCF!X134</f>
        <v>0</v>
      </c>
      <c r="AF134" s="19">
        <f>($J134="Bell Curve")*(_xlfn.NORM.DIST(AND(AF$4&gt;=$E134,AF$4&lt;=$G134)*(AF$4-$E134+1),$I134/2,$L134,TRUE)-_xlfn.NORM.DIST(AND(AF$4&gt;=$E134,AF$4&lt;=$G134)*(AE$4-$E134+1),$I134/2,$L134,TRUE))/(1-2*_xlfn.NORM.DIST(0,$I134/2,$L134,TRUE))*$C134+($J134="Steady Growth")*(AND(AF$4&gt;=$E134,AF$4&lt;=$G134)*((AF$4-$E134+1)/($I134*($I134+1)/2)*$C134))+($J134="custom")*CustomCF!Y134</f>
        <v>0</v>
      </c>
      <c r="AG134" s="19">
        <f>($J134="Bell Curve")*(_xlfn.NORM.DIST(AND(AG$4&gt;=$E134,AG$4&lt;=$G134)*(AG$4-$E134+1),$I134/2,$L134,TRUE)-_xlfn.NORM.DIST(AND(AG$4&gt;=$E134,AG$4&lt;=$G134)*(AF$4-$E134+1),$I134/2,$L134,TRUE))/(1-2*_xlfn.NORM.DIST(0,$I134/2,$L134,TRUE))*$C134+($J134="Steady Growth")*(AND(AG$4&gt;=$E134,AG$4&lt;=$G134)*((AG$4-$E134+1)/($I134*($I134+1)/2)*$C134))+($J134="custom")*CustomCF!Z134</f>
        <v>0</v>
      </c>
      <c r="AH134" s="19">
        <f>($J134="Bell Curve")*(_xlfn.NORM.DIST(AND(AH$4&gt;=$E134,AH$4&lt;=$G134)*(AH$4-$E134+1),$I134/2,$L134,TRUE)-_xlfn.NORM.DIST(AND(AH$4&gt;=$E134,AH$4&lt;=$G134)*(AG$4-$E134+1),$I134/2,$L134,TRUE))/(1-2*_xlfn.NORM.DIST(0,$I134/2,$L134,TRUE))*$C134+($J134="Steady Growth")*(AND(AH$4&gt;=$E134,AH$4&lt;=$G134)*((AH$4-$E134+1)/($I134*($I134+1)/2)*$C134))+($J134="custom")*CustomCF!AA134</f>
        <v>0</v>
      </c>
      <c r="AI134" s="19">
        <f>($J134="Bell Curve")*(_xlfn.NORM.DIST(AND(AI$4&gt;=$E134,AI$4&lt;=$G134)*(AI$4-$E134+1),$I134/2,$L134,TRUE)-_xlfn.NORM.DIST(AND(AI$4&gt;=$E134,AI$4&lt;=$G134)*(AH$4-$E134+1),$I134/2,$L134,TRUE))/(1-2*_xlfn.NORM.DIST(0,$I134/2,$L134,TRUE))*$C134+($J134="Steady Growth")*(AND(AI$4&gt;=$E134,AI$4&lt;=$G134)*((AI$4-$E134+1)/($I134*($I134+1)/2)*$C134))+($J134="custom")*CustomCF!AB134</f>
        <v>0</v>
      </c>
      <c r="AJ134" s="19">
        <f>($J134="Bell Curve")*(_xlfn.NORM.DIST(AND(AJ$4&gt;=$E134,AJ$4&lt;=$G134)*(AJ$4-$E134+1),$I134/2,$L134,TRUE)-_xlfn.NORM.DIST(AND(AJ$4&gt;=$E134,AJ$4&lt;=$G134)*(AI$4-$E134+1),$I134/2,$L134,TRUE))/(1-2*_xlfn.NORM.DIST(0,$I134/2,$L134,TRUE))*$C134+($J134="Steady Growth")*(AND(AJ$4&gt;=$E134,AJ$4&lt;=$G134)*((AJ$4-$E134+1)/($I134*($I134+1)/2)*$C134))+($J134="custom")*CustomCF!AC134</f>
        <v>0</v>
      </c>
      <c r="AK134" s="19">
        <f>($J134="Bell Curve")*(_xlfn.NORM.DIST(AND(AK$4&gt;=$E134,AK$4&lt;=$G134)*(AK$4-$E134+1),$I134/2,$L134,TRUE)-_xlfn.NORM.DIST(AND(AK$4&gt;=$E134,AK$4&lt;=$G134)*(AJ$4-$E134+1),$I134/2,$L134,TRUE))/(1-2*_xlfn.NORM.DIST(0,$I134/2,$L134,TRUE))*$C134+($J134="Steady Growth")*(AND(AK$4&gt;=$E134,AK$4&lt;=$G134)*((AK$4-$E134+1)/($I134*($I134+1)/2)*$C134))+($J134="custom")*CustomCF!AD134</f>
        <v>0</v>
      </c>
      <c r="AL134" s="19">
        <f>($J134="Bell Curve")*(_xlfn.NORM.DIST(AND(AL$4&gt;=$E134,AL$4&lt;=$G134)*(AL$4-$E134+1),$I134/2,$L134,TRUE)-_xlfn.NORM.DIST(AND(AL$4&gt;=$E134,AL$4&lt;=$G134)*(AK$4-$E134+1),$I134/2,$L134,TRUE))/(1-2*_xlfn.NORM.DIST(0,$I134/2,$L134,TRUE))*$C134+($J134="Steady Growth")*(AND(AL$4&gt;=$E134,AL$4&lt;=$G134)*((AL$4-$E134+1)/($I134*($I134+1)/2)*$C134))+($J134="custom")*CustomCF!AE134</f>
        <v>0</v>
      </c>
      <c r="AM134" s="19">
        <f>($J134="Bell Curve")*(_xlfn.NORM.DIST(AND(AM$4&gt;=$E134,AM$4&lt;=$G134)*(AM$4-$E134+1),$I134/2,$L134,TRUE)-_xlfn.NORM.DIST(AND(AM$4&gt;=$E134,AM$4&lt;=$G134)*(AL$4-$E134+1),$I134/2,$L134,TRUE))/(1-2*_xlfn.NORM.DIST(0,$I134/2,$L134,TRUE))*$C134+($J134="Steady Growth")*(AND(AM$4&gt;=$E134,AM$4&lt;=$G134)*((AM$4-$E134+1)/($I134*($I134+1)/2)*$C134))+($J134="custom")*CustomCF!AF134</f>
        <v>0</v>
      </c>
      <c r="AN134" s="19">
        <f>($J134="Bell Curve")*(_xlfn.NORM.DIST(AND(AN$4&gt;=$E134,AN$4&lt;=$G134)*(AN$4-$E134+1),$I134/2,$L134,TRUE)-_xlfn.NORM.DIST(AND(AN$4&gt;=$E134,AN$4&lt;=$G134)*(AM$4-$E134+1),$I134/2,$L134,TRUE))/(1-2*_xlfn.NORM.DIST(0,$I134/2,$L134,TRUE))*$C134+($J134="Steady Growth")*(AND(AN$4&gt;=$E134,AN$4&lt;=$G134)*((AN$4-$E134+1)/($I134*($I134+1)/2)*$C134))+($J134="custom")*CustomCF!AG134</f>
        <v>0</v>
      </c>
      <c r="AO134" s="19">
        <f>($J134="Bell Curve")*(_xlfn.NORM.DIST(AND(AO$4&gt;=$E134,AO$4&lt;=$G134)*(AO$4-$E134+1),$I134/2,$L134,TRUE)-_xlfn.NORM.DIST(AND(AO$4&gt;=$E134,AO$4&lt;=$G134)*(AN$4-$E134+1),$I134/2,$L134,TRUE))/(1-2*_xlfn.NORM.DIST(0,$I134/2,$L134,TRUE))*$C134+($J134="Steady Growth")*(AND(AO$4&gt;=$E134,AO$4&lt;=$G134)*((AO$4-$E134+1)/($I134*($I134+1)/2)*$C134))+($J134="custom")*CustomCF!AH134</f>
        <v>0</v>
      </c>
      <c r="AP134" s="19">
        <f>($J134="Bell Curve")*(_xlfn.NORM.DIST(AND(AP$4&gt;=$E134,AP$4&lt;=$G134)*(AP$4-$E134+1),$I134/2,$L134,TRUE)-_xlfn.NORM.DIST(AND(AP$4&gt;=$E134,AP$4&lt;=$G134)*(AO$4-$E134+1),$I134/2,$L134,TRUE))/(1-2*_xlfn.NORM.DIST(0,$I134/2,$L134,TRUE))*$C134+($J134="Steady Growth")*(AND(AP$4&gt;=$E134,AP$4&lt;=$G134)*((AP$4-$E134+1)/($I134*($I134+1)/2)*$C134))+($J134="custom")*CustomCF!AI134</f>
        <v>0</v>
      </c>
      <c r="AQ134" s="19">
        <f>($J134="Bell Curve")*(_xlfn.NORM.DIST(AND(AQ$4&gt;=$E134,AQ$4&lt;=$G134)*(AQ$4-$E134+1),$I134/2,$L134,TRUE)-_xlfn.NORM.DIST(AND(AQ$4&gt;=$E134,AQ$4&lt;=$G134)*(AP$4-$E134+1),$I134/2,$L134,TRUE))/(1-2*_xlfn.NORM.DIST(0,$I134/2,$L134,TRUE))*$C134+($J134="Steady Growth")*(AND(AQ$4&gt;=$E134,AQ$4&lt;=$G134)*((AQ$4-$E134+1)/($I134*($I134+1)/2)*$C134))+($J134="custom")*CustomCF!AJ134</f>
        <v>0</v>
      </c>
      <c r="AR134" s="19">
        <f>($J134="Bell Curve")*(_xlfn.NORM.DIST(AND(AR$4&gt;=$E134,AR$4&lt;=$G134)*(AR$4-$E134+1),$I134/2,$L134,TRUE)-_xlfn.NORM.DIST(AND(AR$4&gt;=$E134,AR$4&lt;=$G134)*(AQ$4-$E134+1),$I134/2,$L134,TRUE))/(1-2*_xlfn.NORM.DIST(0,$I134/2,$L134,TRUE))*$C134+($J134="Steady Growth")*(AND(AR$4&gt;=$E134,AR$4&lt;=$G134)*((AR$4-$E134+1)/($I134*($I134+1)/2)*$C134))+($J134="custom")*CustomCF!AK134</f>
        <v>0</v>
      </c>
      <c r="AS134" s="19">
        <f>($J134="Bell Curve")*(_xlfn.NORM.DIST(AND(AS$4&gt;=$E134,AS$4&lt;=$G134)*(AS$4-$E134+1),$I134/2,$L134,TRUE)-_xlfn.NORM.DIST(AND(AS$4&gt;=$E134,AS$4&lt;=$G134)*(AR$4-$E134+1),$I134/2,$L134,TRUE))/(1-2*_xlfn.NORM.DIST(0,$I134/2,$L134,TRUE))*$C134+($J134="Steady Growth")*(AND(AS$4&gt;=$E134,AS$4&lt;=$G134)*((AS$4-$E134+1)/($I134*($I134+1)/2)*$C134))+($J134="custom")*CustomCF!AL134</f>
        <v>0</v>
      </c>
      <c r="AT134" s="19">
        <f>($J134="Bell Curve")*(_xlfn.NORM.DIST(AND(AT$4&gt;=$E134,AT$4&lt;=$G134)*(AT$4-$E134+1),$I134/2,$L134,TRUE)-_xlfn.NORM.DIST(AND(AT$4&gt;=$E134,AT$4&lt;=$G134)*(AS$4-$E134+1),$I134/2,$L134,TRUE))/(1-2*_xlfn.NORM.DIST(0,$I134/2,$L134,TRUE))*$C134+($J134="Steady Growth")*(AND(AT$4&gt;=$E134,AT$4&lt;=$G134)*((AT$4-$E134+1)/($I134*($I134+1)/2)*$C134))+($J134="custom")*CustomCF!AM134</f>
        <v>0</v>
      </c>
      <c r="AU134" s="19">
        <f>($J134="Bell Curve")*(_xlfn.NORM.DIST(AND(AU$4&gt;=$E134,AU$4&lt;=$G134)*(AU$4-$E134+1),$I134/2,$L134,TRUE)-_xlfn.NORM.DIST(AND(AU$4&gt;=$E134,AU$4&lt;=$G134)*(AT$4-$E134+1),$I134/2,$L134,TRUE))/(1-2*_xlfn.NORM.DIST(0,$I134/2,$L134,TRUE))*$C134+($J134="Steady Growth")*(AND(AU$4&gt;=$E134,AU$4&lt;=$G134)*((AU$4-$E134+1)/($I134*($I134+1)/2)*$C134))+($J134="custom")*CustomCF!AN134</f>
        <v>0</v>
      </c>
      <c r="AV134" s="19">
        <f>($J134="Bell Curve")*(_xlfn.NORM.DIST(AND(AV$4&gt;=$E134,AV$4&lt;=$G134)*(AV$4-$E134+1),$I134/2,$L134,TRUE)-_xlfn.NORM.DIST(AND(AV$4&gt;=$E134,AV$4&lt;=$G134)*(AU$4-$E134+1),$I134/2,$L134,TRUE))/(1-2*_xlfn.NORM.DIST(0,$I134/2,$L134,TRUE))*$C134+($J134="Steady Growth")*(AND(AV$4&gt;=$E134,AV$4&lt;=$G134)*((AV$4-$E134+1)/($I134*($I134+1)/2)*$C134))+($J134="custom")*CustomCF!AO134</f>
        <v>0</v>
      </c>
      <c r="AW134" s="19">
        <f>($J134="Bell Curve")*(_xlfn.NORM.DIST(AND(AW$4&gt;=$E134,AW$4&lt;=$G134)*(AW$4-$E134+1),$I134/2,$L134,TRUE)-_xlfn.NORM.DIST(AND(AW$4&gt;=$E134,AW$4&lt;=$G134)*(AV$4-$E134+1),$I134/2,$L134,TRUE))/(1-2*_xlfn.NORM.DIST(0,$I134/2,$L134,TRUE))*$C134+($J134="Steady Growth")*(AND(AW$4&gt;=$E134,AW$4&lt;=$G134)*((AW$4-$E134+1)/($I134*($I134+1)/2)*$C134))+($J134="custom")*CustomCF!AP134</f>
        <v>0</v>
      </c>
      <c r="AX134" s="19">
        <f>($J134="Bell Curve")*(_xlfn.NORM.DIST(AND(AX$4&gt;=$E134,AX$4&lt;=$G134)*(AX$4-$E134+1),$I134/2,$L134,TRUE)-_xlfn.NORM.DIST(AND(AX$4&gt;=$E134,AX$4&lt;=$G134)*(AW$4-$E134+1),$I134/2,$L134,TRUE))/(1-2*_xlfn.NORM.DIST(0,$I134/2,$L134,TRUE))*$C134+($J134="Steady Growth")*(AND(AX$4&gt;=$E134,AX$4&lt;=$G134)*((AX$4-$E134+1)/($I134*($I134+1)/2)*$C134))+($J134="custom")*CustomCF!AQ134</f>
        <v>0</v>
      </c>
      <c r="AY134" s="19">
        <f>($J134="Bell Curve")*(_xlfn.NORM.DIST(AND(AY$4&gt;=$E134,AY$4&lt;=$G134)*(AY$4-$E134+1),$I134/2,$L134,TRUE)-_xlfn.NORM.DIST(AND(AY$4&gt;=$E134,AY$4&lt;=$G134)*(AX$4-$E134+1),$I134/2,$L134,TRUE))/(1-2*_xlfn.NORM.DIST(0,$I134/2,$L134,TRUE))*$C134+($J134="Steady Growth")*(AND(AY$4&gt;=$E134,AY$4&lt;=$G134)*((AY$4-$E134+1)/($I134*($I134+1)/2)*$C134))+($J134="custom")*CustomCF!AR134</f>
        <v>0</v>
      </c>
      <c r="AZ134" s="19">
        <f>($J134="Bell Curve")*(_xlfn.NORM.DIST(AND(AZ$4&gt;=$E134,AZ$4&lt;=$G134)*(AZ$4-$E134+1),$I134/2,$L134,TRUE)-_xlfn.NORM.DIST(AND(AZ$4&gt;=$E134,AZ$4&lt;=$G134)*(AY$4-$E134+1),$I134/2,$L134,TRUE))/(1-2*_xlfn.NORM.DIST(0,$I134/2,$L134,TRUE))*$C134+($J134="Steady Growth")*(AND(AZ$4&gt;=$E134,AZ$4&lt;=$G134)*((AZ$4-$E134+1)/($I134*($I134+1)/2)*$C134))+($J134="custom")*CustomCF!AS134</f>
        <v>0</v>
      </c>
      <c r="BA134" s="19">
        <f>($J134="Bell Curve")*(_xlfn.NORM.DIST(AND(BA$4&gt;=$E134,BA$4&lt;=$G134)*(BA$4-$E134+1),$I134/2,$L134,TRUE)-_xlfn.NORM.DIST(AND(BA$4&gt;=$E134,BA$4&lt;=$G134)*(AZ$4-$E134+1),$I134/2,$L134,TRUE))/(1-2*_xlfn.NORM.DIST(0,$I134/2,$L134,TRUE))*$C134+($J134="Steady Growth")*(AND(BA$4&gt;=$E134,BA$4&lt;=$G134)*((BA$4-$E134+1)/($I134*($I134+1)/2)*$C134))+($J134="custom")*CustomCF!AT134</f>
        <v>0</v>
      </c>
      <c r="BB134" s="19">
        <f>($J134="Bell Curve")*(_xlfn.NORM.DIST(AND(BB$4&gt;=$E134,BB$4&lt;=$G134)*(BB$4-$E134+1),$I134/2,$L134,TRUE)-_xlfn.NORM.DIST(AND(BB$4&gt;=$E134,BB$4&lt;=$G134)*(BA$4-$E134+1),$I134/2,$L134,TRUE))/(1-2*_xlfn.NORM.DIST(0,$I134/2,$L134,TRUE))*$C134+($J134="Steady Growth")*(AND(BB$4&gt;=$E134,BB$4&lt;=$G134)*((BB$4-$E134+1)/($I134*($I134+1)/2)*$C134))+($J134="custom")*CustomCF!AU134</f>
        <v>0</v>
      </c>
      <c r="BC134" s="19">
        <f>($J134="Bell Curve")*(_xlfn.NORM.DIST(AND(BC$4&gt;=$E134,BC$4&lt;=$G134)*(BC$4-$E134+1),$I134/2,$L134,TRUE)-_xlfn.NORM.DIST(AND(BC$4&gt;=$E134,BC$4&lt;=$G134)*(BB$4-$E134+1),$I134/2,$L134,TRUE))/(1-2*_xlfn.NORM.DIST(0,$I134/2,$L134,TRUE))*$C134+($J134="Steady Growth")*(AND(BC$4&gt;=$E134,BC$4&lt;=$G134)*((BC$4-$E134+1)/($I134*($I134+1)/2)*$C134))+($J134="custom")*CustomCF!AV134</f>
        <v>0</v>
      </c>
      <c r="BD134" s="19">
        <f>($J134="Bell Curve")*(_xlfn.NORM.DIST(AND(BD$4&gt;=$E134,BD$4&lt;=$G134)*(BD$4-$E134+1),$I134/2,$L134,TRUE)-_xlfn.NORM.DIST(AND(BD$4&gt;=$E134,BD$4&lt;=$G134)*(BC$4-$E134+1),$I134/2,$L134,TRUE))/(1-2*_xlfn.NORM.DIST(0,$I134/2,$L134,TRUE))*$C134+($J134="Steady Growth")*(AND(BD$4&gt;=$E134,BD$4&lt;=$G134)*((BD$4-$E134+1)/($I134*($I134+1)/2)*$C134))+($J134="custom")*CustomCF!AW134</f>
        <v>0</v>
      </c>
      <c r="BE134" s="19">
        <f>($J134="Bell Curve")*(_xlfn.NORM.DIST(AND(BE$4&gt;=$E134,BE$4&lt;=$G134)*(BE$4-$E134+1),$I134/2,$L134,TRUE)-_xlfn.NORM.DIST(AND(BE$4&gt;=$E134,BE$4&lt;=$G134)*(BD$4-$E134+1),$I134/2,$L134,TRUE))/(1-2*_xlfn.NORM.DIST(0,$I134/2,$L134,TRUE))*$C134+($J134="Steady Growth")*(AND(BE$4&gt;=$E134,BE$4&lt;=$G134)*((BE$4-$E134+1)/($I134*($I134+1)/2)*$C134))+($J134="custom")*CustomCF!AX134</f>
        <v>0</v>
      </c>
      <c r="BF134" s="19">
        <f>($J134="Bell Curve")*(_xlfn.NORM.DIST(AND(BF$4&gt;=$E134,BF$4&lt;=$G134)*(BF$4-$E134+1),$I134/2,$L134,TRUE)-_xlfn.NORM.DIST(AND(BF$4&gt;=$E134,BF$4&lt;=$G134)*(BE$4-$E134+1),$I134/2,$L134,TRUE))/(1-2*_xlfn.NORM.DIST(0,$I134/2,$L134,TRUE))*$C134+($J134="Steady Growth")*(AND(BF$4&gt;=$E134,BF$4&lt;=$G134)*((BF$4-$E134+1)/($I134*($I134+1)/2)*$C134))+($J134="custom")*CustomCF!AY134</f>
        <v>0</v>
      </c>
      <c r="BG134" s="19">
        <f>($J134="Bell Curve")*(_xlfn.NORM.DIST(AND(BG$4&gt;=$E134,BG$4&lt;=$G134)*(BG$4-$E134+1),$I134/2,$L134,TRUE)-_xlfn.NORM.DIST(AND(BG$4&gt;=$E134,BG$4&lt;=$G134)*(BF$4-$E134+1),$I134/2,$L134,TRUE))/(1-2*_xlfn.NORM.DIST(0,$I134/2,$L134,TRUE))*$C134+($J134="Steady Growth")*(AND(BG$4&gt;=$E134,BG$4&lt;=$G134)*((BG$4-$E134+1)/($I134*($I134+1)/2)*$C134))+($J134="custom")*CustomCF!AZ134</f>
        <v>0</v>
      </c>
      <c r="BH134" s="19">
        <f>($J134="Bell Curve")*(_xlfn.NORM.DIST(AND(BH$4&gt;=$E134,BH$4&lt;=$G134)*(BH$4-$E134+1),$I134/2,$L134,TRUE)-_xlfn.NORM.DIST(AND(BH$4&gt;=$E134,BH$4&lt;=$G134)*(BG$4-$E134+1),$I134/2,$L134,TRUE))/(1-2*_xlfn.NORM.DIST(0,$I134/2,$L134,TRUE))*$C134+($J134="Steady Growth")*(AND(BH$4&gt;=$E134,BH$4&lt;=$G134)*((BH$4-$E134+1)/($I134*($I134+1)/2)*$C134))+($J134="custom")*CustomCF!BA134</f>
        <v>0</v>
      </c>
      <c r="BI134" s="19">
        <f>($J134="Bell Curve")*(_xlfn.NORM.DIST(AND(BI$4&gt;=$E134,BI$4&lt;=$G134)*(BI$4-$E134+1),$I134/2,$L134,TRUE)-_xlfn.NORM.DIST(AND(BI$4&gt;=$E134,BI$4&lt;=$G134)*(BH$4-$E134+1),$I134/2,$L134,TRUE))/(1-2*_xlfn.NORM.DIST(0,$I134/2,$L134,TRUE))*$C134+($J134="Steady Growth")*(AND(BI$4&gt;=$E134,BI$4&lt;=$G134)*((BI$4-$E134+1)/($I134*($I134+1)/2)*$C134))+($J134="custom")*CustomCF!BB134</f>
        <v>0</v>
      </c>
      <c r="BJ134" s="19">
        <f>($J134="Bell Curve")*(_xlfn.NORM.DIST(AND(BJ$4&gt;=$E134,BJ$4&lt;=$G134)*(BJ$4-$E134+1),$I134/2,$L134,TRUE)-_xlfn.NORM.DIST(AND(BJ$4&gt;=$E134,BJ$4&lt;=$G134)*(BI$4-$E134+1),$I134/2,$L134,TRUE))/(1-2*_xlfn.NORM.DIST(0,$I134/2,$L134,TRUE))*$C134+($J134="Steady Growth")*(AND(BJ$4&gt;=$E134,BJ$4&lt;=$G134)*((BJ$4-$E134+1)/($I134*($I134+1)/2)*$C134))+($J134="custom")*CustomCF!BC134</f>
        <v>0</v>
      </c>
      <c r="BK134" s="19">
        <f>($J134="Bell Curve")*(_xlfn.NORM.DIST(AND(BK$4&gt;=$E134,BK$4&lt;=$G134)*(BK$4-$E134+1),$I134/2,$L134,TRUE)-_xlfn.NORM.DIST(AND(BK$4&gt;=$E134,BK$4&lt;=$G134)*(BJ$4-$E134+1),$I134/2,$L134,TRUE))/(1-2*_xlfn.NORM.DIST(0,$I134/2,$L134,TRUE))*$C134+($J134="Steady Growth")*(AND(BK$4&gt;=$E134,BK$4&lt;=$G134)*((BK$4-$E134+1)/($I134*($I134+1)/2)*$C134))+($J134="custom")*CustomCF!BD134</f>
        <v>0</v>
      </c>
      <c r="BL134" s="19">
        <f>($J134="Bell Curve")*(_xlfn.NORM.DIST(AND(BL$4&gt;=$E134,BL$4&lt;=$G134)*(BL$4-$E134+1),$I134/2,$L134,TRUE)-_xlfn.NORM.DIST(AND(BL$4&gt;=$E134,BL$4&lt;=$G134)*(BK$4-$E134+1),$I134/2,$L134,TRUE))/(1-2*_xlfn.NORM.DIST(0,$I134/2,$L134,TRUE))*$C134+($J134="Steady Growth")*(AND(BL$4&gt;=$E134,BL$4&lt;=$G134)*((BL$4-$E134+1)/($I134*($I134+1)/2)*$C134))+($J134="custom")*CustomCF!BE134</f>
        <v>0</v>
      </c>
      <c r="BM134" s="19">
        <f>($J134="Bell Curve")*(_xlfn.NORM.DIST(AND(BM$4&gt;=$E134,BM$4&lt;=$G134)*(BM$4-$E134+1),$I134/2,$L134,TRUE)-_xlfn.NORM.DIST(AND(BM$4&gt;=$E134,BM$4&lt;=$G134)*(BL$4-$E134+1),$I134/2,$L134,TRUE))/(1-2*_xlfn.NORM.DIST(0,$I134/2,$L134,TRUE))*$C134+($J134="Steady Growth")*(AND(BM$4&gt;=$E134,BM$4&lt;=$G134)*((BM$4-$E134+1)/($I134*($I134+1)/2)*$C134))+($J134="custom")*CustomCF!BF134</f>
        <v>0</v>
      </c>
      <c r="BN134" s="19">
        <f>($J134="Bell Curve")*(_xlfn.NORM.DIST(AND(BN$4&gt;=$E134,BN$4&lt;=$G134)*(BN$4-$E134+1),$I134/2,$L134,TRUE)-_xlfn.NORM.DIST(AND(BN$4&gt;=$E134,BN$4&lt;=$G134)*(BM$4-$E134+1),$I134/2,$L134,TRUE))/(1-2*_xlfn.NORM.DIST(0,$I134/2,$L134,TRUE))*$C134+($J134="Steady Growth")*(AND(BN$4&gt;=$E134,BN$4&lt;=$G134)*((BN$4-$E134+1)/($I134*($I134+1)/2)*$C134))+($J134="custom")*CustomCF!BG134</f>
        <v>0</v>
      </c>
      <c r="BO134" s="19">
        <f>($J134="Bell Curve")*(_xlfn.NORM.DIST(AND(BO$4&gt;=$E134,BO$4&lt;=$G134)*(BO$4-$E134+1),$I134/2,$L134,TRUE)-_xlfn.NORM.DIST(AND(BO$4&gt;=$E134,BO$4&lt;=$G134)*(BN$4-$E134+1),$I134/2,$L134,TRUE))/(1-2*_xlfn.NORM.DIST(0,$I134/2,$L134,TRUE))*$C134+($J134="Steady Growth")*(AND(BO$4&gt;=$E134,BO$4&lt;=$G134)*((BO$4-$E134+1)/($I134*($I134+1)/2)*$C134))+($J134="custom")*CustomCF!BH134</f>
        <v>0</v>
      </c>
      <c r="BP134" s="19">
        <f>($J134="Bell Curve")*(_xlfn.NORM.DIST(AND(BP$4&gt;=$E134,BP$4&lt;=$G134)*(BP$4-$E134+1),$I134/2,$L134,TRUE)-_xlfn.NORM.DIST(AND(BP$4&gt;=$E134,BP$4&lt;=$G134)*(BO$4-$E134+1),$I134/2,$L134,TRUE))/(1-2*_xlfn.NORM.DIST(0,$I134/2,$L134,TRUE))*$C134+($J134="Steady Growth")*(AND(BP$4&gt;=$E134,BP$4&lt;=$G134)*((BP$4-$E134+1)/($I134*($I134+1)/2)*$C134))+($J134="custom")*CustomCF!BI134</f>
        <v>0</v>
      </c>
      <c r="BQ134" s="19">
        <f>($J134="Bell Curve")*(_xlfn.NORM.DIST(AND(BQ$4&gt;=$E134,BQ$4&lt;=$G134)*(BQ$4-$E134+1),$I134/2,$L134,TRUE)-_xlfn.NORM.DIST(AND(BQ$4&gt;=$E134,BQ$4&lt;=$G134)*(BP$4-$E134+1),$I134/2,$L134,TRUE))/(1-2*_xlfn.NORM.DIST(0,$I134/2,$L134,TRUE))*$C134+($J134="Steady Growth")*(AND(BQ$4&gt;=$E134,BQ$4&lt;=$G134)*((BQ$4-$E134+1)/($I134*($I134+1)/2)*$C134))+($J134="custom")*CustomCF!BJ134</f>
        <v>0</v>
      </c>
      <c r="BR134" s="19">
        <f>($J134="Bell Curve")*(_xlfn.NORM.DIST(AND(BR$4&gt;=$E134,BR$4&lt;=$G134)*(BR$4-$E134+1),$I134/2,$L134,TRUE)-_xlfn.NORM.DIST(AND(BR$4&gt;=$E134,BR$4&lt;=$G134)*(BQ$4-$E134+1),$I134/2,$L134,TRUE))/(1-2*_xlfn.NORM.DIST(0,$I134/2,$L134,TRUE))*$C134+($J134="Steady Growth")*(AND(BR$4&gt;=$E134,BR$4&lt;=$G134)*((BR$4-$E134+1)/($I134*($I134+1)/2)*$C134))+($J134="custom")*CustomCF!BK134</f>
        <v>0</v>
      </c>
      <c r="BS134" s="19">
        <f>($J134="Bell Curve")*(_xlfn.NORM.DIST(AND(BS$4&gt;=$E134,BS$4&lt;=$G134)*(BS$4-$E134+1),$I134/2,$L134,TRUE)-_xlfn.NORM.DIST(AND(BS$4&gt;=$E134,BS$4&lt;=$G134)*(BR$4-$E134+1),$I134/2,$L134,TRUE))/(1-2*_xlfn.NORM.DIST(0,$I134/2,$L134,TRUE))*$C134+($J134="Steady Growth")*(AND(BS$4&gt;=$E134,BS$4&lt;=$G134)*((BS$4-$E134+1)/($I134*($I134+1)/2)*$C134))+($J134="custom")*CustomCF!BL134</f>
        <v>0</v>
      </c>
      <c r="BT134" s="19">
        <f>($J134="Bell Curve")*(_xlfn.NORM.DIST(AND(BT$4&gt;=$E134,BT$4&lt;=$G134)*(BT$4-$E134+1),$I134/2,$L134,TRUE)-_xlfn.NORM.DIST(AND(BT$4&gt;=$E134,BT$4&lt;=$G134)*(BS$4-$E134+1),$I134/2,$L134,TRUE))/(1-2*_xlfn.NORM.DIST(0,$I134/2,$L134,TRUE))*$C134+($J134="Steady Growth")*(AND(BT$4&gt;=$E134,BT$4&lt;=$G134)*((BT$4-$E134+1)/($I134*($I134+1)/2)*$C134))+($J134="custom")*CustomCF!BM134</f>
        <v>0</v>
      </c>
      <c r="BU134" s="19">
        <f>($J134="Bell Curve")*(_xlfn.NORM.DIST(AND(BU$4&gt;=$E134,BU$4&lt;=$G134)*(BU$4-$E134+1),$I134/2,$L134,TRUE)-_xlfn.NORM.DIST(AND(BU$4&gt;=$E134,BU$4&lt;=$G134)*(BT$4-$E134+1),$I134/2,$L134,TRUE))/(1-2*_xlfn.NORM.DIST(0,$I134/2,$L134,TRUE))*$C134+($J134="Steady Growth")*(AND(BU$4&gt;=$E134,BU$4&lt;=$G134)*((BU$4-$E134+1)/($I134*($I134+1)/2)*$C134))+($J134="custom")*CustomCF!BN134</f>
        <v>0</v>
      </c>
      <c r="BV134" s="19">
        <f>($J134="Bell Curve")*(_xlfn.NORM.DIST(AND(BV$4&gt;=$E134,BV$4&lt;=$G134)*(BV$4-$E134+1),$I134/2,$L134,TRUE)-_xlfn.NORM.DIST(AND(BV$4&gt;=$E134,BV$4&lt;=$G134)*(BU$4-$E134+1),$I134/2,$L134,TRUE))/(1-2*_xlfn.NORM.DIST(0,$I134/2,$L134,TRUE))*$C134+($J134="Steady Growth")*(AND(BV$4&gt;=$E134,BV$4&lt;=$G134)*((BV$4-$E134+1)/($I134*($I134+1)/2)*$C134))+($J134="custom")*CustomCF!BO134</f>
        <v>0</v>
      </c>
      <c r="BW134" s="19">
        <f>($J134="Bell Curve")*(_xlfn.NORM.DIST(AND(BW$4&gt;=$E134,BW$4&lt;=$G134)*(BW$4-$E134+1),$I134/2,$L134,TRUE)-_xlfn.NORM.DIST(AND(BW$4&gt;=$E134,BW$4&lt;=$G134)*(BV$4-$E134+1),$I134/2,$L134,TRUE))/(1-2*_xlfn.NORM.DIST(0,$I134/2,$L134,TRUE))*$C134+($J134="Steady Growth")*(AND(BW$4&gt;=$E134,BW$4&lt;=$G134)*((BW$4-$E134+1)/($I134*($I134+1)/2)*$C134))+($J134="custom")*CustomCF!BP134</f>
        <v>0</v>
      </c>
      <c r="BX134" s="19">
        <f>($J134="Bell Curve")*(_xlfn.NORM.DIST(AND(BX$4&gt;=$E134,BX$4&lt;=$G134)*(BX$4-$E134+1),$I134/2,$L134,TRUE)-_xlfn.NORM.DIST(AND(BX$4&gt;=$E134,BX$4&lt;=$G134)*(BW$4-$E134+1),$I134/2,$L134,TRUE))/(1-2*_xlfn.NORM.DIST(0,$I134/2,$L134,TRUE))*$C134+($J134="Steady Growth")*(AND(BX$4&gt;=$E134,BX$4&lt;=$G134)*((BX$4-$E134+1)/($I134*($I134+1)/2)*$C134))+($J134="custom")*CustomCF!BQ134</f>
        <v>0</v>
      </c>
      <c r="BY134" s="19">
        <f>($J134="Bell Curve")*(_xlfn.NORM.DIST(AND(BY$4&gt;=$E134,BY$4&lt;=$G134)*(BY$4-$E134+1),$I134/2,$L134,TRUE)-_xlfn.NORM.DIST(AND(BY$4&gt;=$E134,BY$4&lt;=$G134)*(BX$4-$E134+1),$I134/2,$L134,TRUE))/(1-2*_xlfn.NORM.DIST(0,$I134/2,$L134,TRUE))*$C134+($J134="Steady Growth")*(AND(BY$4&gt;=$E134,BY$4&lt;=$G134)*((BY$4-$E134+1)/($I134*($I134+1)/2)*$C134))+($J134="custom")*CustomCF!BR134</f>
        <v>0</v>
      </c>
      <c r="BZ134" s="19">
        <f>($J134="Bell Curve")*(_xlfn.NORM.DIST(AND(BZ$4&gt;=$E134,BZ$4&lt;=$G134)*(BZ$4-$E134+1),$I134/2,$L134,TRUE)-_xlfn.NORM.DIST(AND(BZ$4&gt;=$E134,BZ$4&lt;=$G134)*(BY$4-$E134+1),$I134/2,$L134,TRUE))/(1-2*_xlfn.NORM.DIST(0,$I134/2,$L134,TRUE))*$C134+($J134="Steady Growth")*(AND(BZ$4&gt;=$E134,BZ$4&lt;=$G134)*((BZ$4-$E134+1)/($I134*($I134+1)/2)*$C134))+($J134="custom")*CustomCF!BS134</f>
        <v>0</v>
      </c>
      <c r="CA134" s="19">
        <f>($J134="Bell Curve")*(_xlfn.NORM.DIST(AND(CA$4&gt;=$E134,CA$4&lt;=$G134)*(CA$4-$E134+1),$I134/2,$L134,TRUE)-_xlfn.NORM.DIST(AND(CA$4&gt;=$E134,CA$4&lt;=$G134)*(BZ$4-$E134+1),$I134/2,$L134,TRUE))/(1-2*_xlfn.NORM.DIST(0,$I134/2,$L134,TRUE))*$C134+($J134="Steady Growth")*(AND(CA$4&gt;=$E134,CA$4&lt;=$G134)*((CA$4-$E134+1)/($I134*($I134+1)/2)*$C134))+($J134="custom")*CustomCF!BT134</f>
        <v>0</v>
      </c>
      <c r="CB134" s="19">
        <f>($J134="Bell Curve")*(_xlfn.NORM.DIST(AND(CB$4&gt;=$E134,CB$4&lt;=$G134)*(CB$4-$E134+1),$I134/2,$L134,TRUE)-_xlfn.NORM.DIST(AND(CB$4&gt;=$E134,CB$4&lt;=$G134)*(CA$4-$E134+1),$I134/2,$L134,TRUE))/(1-2*_xlfn.NORM.DIST(0,$I134/2,$L134,TRUE))*$C134+($J134="Steady Growth")*(AND(CB$4&gt;=$E134,CB$4&lt;=$G134)*((CB$4-$E134+1)/($I134*($I134+1)/2)*$C134))+($J134="custom")*CustomCF!BU134</f>
        <v>0</v>
      </c>
      <c r="CC134" s="19">
        <f>($J134="Bell Curve")*(_xlfn.NORM.DIST(AND(CC$4&gt;=$E134,CC$4&lt;=$G134)*(CC$4-$E134+1),$I134/2,$L134,TRUE)-_xlfn.NORM.DIST(AND(CC$4&gt;=$E134,CC$4&lt;=$G134)*(CB$4-$E134+1),$I134/2,$L134,TRUE))/(1-2*_xlfn.NORM.DIST(0,$I134/2,$L134,TRUE))*$C134+($J134="Steady Growth")*(AND(CC$4&gt;=$E134,CC$4&lt;=$G134)*((CC$4-$E134+1)/($I134*($I134+1)/2)*$C134))+($J134="custom")*CustomCF!BV134</f>
        <v>0</v>
      </c>
      <c r="CD134" s="19">
        <f>($J134="Bell Curve")*(_xlfn.NORM.DIST(AND(CD$4&gt;=$E134,CD$4&lt;=$G134)*(CD$4-$E134+1),$I134/2,$L134,TRUE)-_xlfn.NORM.DIST(AND(CD$4&gt;=$E134,CD$4&lt;=$G134)*(CC$4-$E134+1),$I134/2,$L134,TRUE))/(1-2*_xlfn.NORM.DIST(0,$I134/2,$L134,TRUE))*$C134+($J134="Steady Growth")*(AND(CD$4&gt;=$E134,CD$4&lt;=$G134)*((CD$4-$E134+1)/($I134*($I134+1)/2)*$C134))+($J134="custom")*CustomCF!BW134</f>
        <v>0</v>
      </c>
      <c r="CE134" s="19">
        <f>($J134="Bell Curve")*(_xlfn.NORM.DIST(AND(CE$4&gt;=$E134,CE$4&lt;=$G134)*(CE$4-$E134+1),$I134/2,$L134,TRUE)-_xlfn.NORM.DIST(AND(CE$4&gt;=$E134,CE$4&lt;=$G134)*(CD$4-$E134+1),$I134/2,$L134,TRUE))/(1-2*_xlfn.NORM.DIST(0,$I134/2,$L134,TRUE))*$C134+($J134="Steady Growth")*(AND(CE$4&gt;=$E134,CE$4&lt;=$G134)*((CE$4-$E134+1)/($I134*($I134+1)/2)*$C134))+($J134="custom")*CustomCF!BX134</f>
        <v>0</v>
      </c>
      <c r="CF134" s="19">
        <f>($J134="Bell Curve")*(_xlfn.NORM.DIST(AND(CF$4&gt;=$E134,CF$4&lt;=$G134)*(CF$4-$E134+1),$I134/2,$L134,TRUE)-_xlfn.NORM.DIST(AND(CF$4&gt;=$E134,CF$4&lt;=$G134)*(CE$4-$E134+1),$I134/2,$L134,TRUE))/(1-2*_xlfn.NORM.DIST(0,$I134/2,$L134,TRUE))*$C134+($J134="Steady Growth")*(AND(CF$4&gt;=$E134,CF$4&lt;=$G134)*((CF$4-$E134+1)/($I134*($I134+1)/2)*$C134))+($J134="custom")*CustomCF!BY134</f>
        <v>0</v>
      </c>
      <c r="CG134" s="19">
        <f>($J134="Bell Curve")*(_xlfn.NORM.DIST(AND(CG$4&gt;=$E134,CG$4&lt;=$G134)*(CG$4-$E134+1),$I134/2,$L134,TRUE)-_xlfn.NORM.DIST(AND(CG$4&gt;=$E134,CG$4&lt;=$G134)*(CF$4-$E134+1),$I134/2,$L134,TRUE))/(1-2*_xlfn.NORM.DIST(0,$I134/2,$L134,TRUE))*$C134+($J134="Steady Growth")*(AND(CG$4&gt;=$E134,CG$4&lt;=$G134)*((CG$4-$E134+1)/($I134*($I134+1)/2)*$C134))+($J134="custom")*CustomCF!BZ134</f>
        <v>0</v>
      </c>
      <c r="CH134" s="19">
        <f>($J134="Bell Curve")*(_xlfn.NORM.DIST(AND(CH$4&gt;=$E134,CH$4&lt;=$G134)*(CH$4-$E134+1),$I134/2,$L134,TRUE)-_xlfn.NORM.DIST(AND(CH$4&gt;=$E134,CH$4&lt;=$G134)*(CG$4-$E134+1),$I134/2,$L134,TRUE))/(1-2*_xlfn.NORM.DIST(0,$I134/2,$L134,TRUE))*$C134+($J134="Steady Growth")*(AND(CH$4&gt;=$E134,CH$4&lt;=$G134)*((CH$4-$E134+1)/($I134*($I134+1)/2)*$C134))+($J134="custom")*CustomCF!CA134</f>
        <v>0</v>
      </c>
      <c r="CI134" s="19">
        <f>($J134="Bell Curve")*(_xlfn.NORM.DIST(AND(CI$4&gt;=$E134,CI$4&lt;=$G134)*(CI$4-$E134+1),$I134/2,$L134,TRUE)-_xlfn.NORM.DIST(AND(CI$4&gt;=$E134,CI$4&lt;=$G134)*(CH$4-$E134+1),$I134/2,$L134,TRUE))/(1-2*_xlfn.NORM.DIST(0,$I134/2,$L134,TRUE))*$C134+($J134="Steady Growth")*(AND(CI$4&gt;=$E134,CI$4&lt;=$G134)*((CI$4-$E134+1)/($I134*($I134+1)/2)*$C134))+($J134="custom")*CustomCF!CB134</f>
        <v>0</v>
      </c>
      <c r="CJ134" s="19">
        <f>($J134="Bell Curve")*(_xlfn.NORM.DIST(AND(CJ$4&gt;=$E134,CJ$4&lt;=$G134)*(CJ$4-$E134+1),$I134/2,$L134,TRUE)-_xlfn.NORM.DIST(AND(CJ$4&gt;=$E134,CJ$4&lt;=$G134)*(CI$4-$E134+1),$I134/2,$L134,TRUE))/(1-2*_xlfn.NORM.DIST(0,$I134/2,$L134,TRUE))*$C134+($J134="Steady Growth")*(AND(CJ$4&gt;=$E134,CJ$4&lt;=$G134)*((CJ$4-$E134+1)/($I134*($I134+1)/2)*$C134))+($J134="custom")*CustomCF!CC134</f>
        <v>0</v>
      </c>
      <c r="CK134" s="19">
        <f>($J134="Bell Curve")*(_xlfn.NORM.DIST(AND(CK$4&gt;=$E134,CK$4&lt;=$G134)*(CK$4-$E134+1),$I134/2,$L134,TRUE)-_xlfn.NORM.DIST(AND(CK$4&gt;=$E134,CK$4&lt;=$G134)*(CJ$4-$E134+1),$I134/2,$L134,TRUE))/(1-2*_xlfn.NORM.DIST(0,$I134/2,$L134,TRUE))*$C134+($J134="Steady Growth")*(AND(CK$4&gt;=$E134,CK$4&lt;=$G134)*((CK$4-$E134+1)/($I134*($I134+1)/2)*$C134))+($J134="custom")*CustomCF!CD134</f>
        <v>0</v>
      </c>
      <c r="CL134" s="19">
        <f>($J134="Bell Curve")*(_xlfn.NORM.DIST(AND(CL$4&gt;=$E134,CL$4&lt;=$G134)*(CL$4-$E134+1),$I134/2,$L134,TRUE)-_xlfn.NORM.DIST(AND(CL$4&gt;=$E134,CL$4&lt;=$G134)*(CK$4-$E134+1),$I134/2,$L134,TRUE))/(1-2*_xlfn.NORM.DIST(0,$I134/2,$L134,TRUE))*$C134+($J134="Steady Growth")*(AND(CL$4&gt;=$E134,CL$4&lt;=$G134)*((CL$4-$E134+1)/($I134*($I134+1)/2)*$C134))+($J134="custom")*CustomCF!CE134</f>
        <v>0</v>
      </c>
      <c r="CM134" s="19">
        <f>($J134="Bell Curve")*(_xlfn.NORM.DIST(AND(CM$4&gt;=$E134,CM$4&lt;=$G134)*(CM$4-$E134+1),$I134/2,$L134,TRUE)-_xlfn.NORM.DIST(AND(CM$4&gt;=$E134,CM$4&lt;=$G134)*(CL$4-$E134+1),$I134/2,$L134,TRUE))/(1-2*_xlfn.NORM.DIST(0,$I134/2,$L134,TRUE))*$C134+($J134="Steady Growth")*(AND(CM$4&gt;=$E134,CM$4&lt;=$G134)*((CM$4-$E134+1)/($I134*($I134+1)/2)*$C134))+($J134="custom")*CustomCF!CF134</f>
        <v>0</v>
      </c>
      <c r="CN134" s="19">
        <f>($J134="Bell Curve")*(_xlfn.NORM.DIST(AND(CN$4&gt;=$E134,CN$4&lt;=$G134)*(CN$4-$E134+1),$I134/2,$L134,TRUE)-_xlfn.NORM.DIST(AND(CN$4&gt;=$E134,CN$4&lt;=$G134)*(CM$4-$E134+1),$I134/2,$L134,TRUE))/(1-2*_xlfn.NORM.DIST(0,$I134/2,$L134,TRUE))*$C134+($J134="Steady Growth")*(AND(CN$4&gt;=$E134,CN$4&lt;=$G134)*((CN$4-$E134+1)/($I134*($I134+1)/2)*$C134))+($J134="custom")*CustomCF!CG134</f>
        <v>0</v>
      </c>
      <c r="CO134" s="19">
        <f>($J134="Bell Curve")*(_xlfn.NORM.DIST(AND(CO$4&gt;=$E134,CO$4&lt;=$G134)*(CO$4-$E134+1),$I134/2,$L134,TRUE)-_xlfn.NORM.DIST(AND(CO$4&gt;=$E134,CO$4&lt;=$G134)*(CN$4-$E134+1),$I134/2,$L134,TRUE))/(1-2*_xlfn.NORM.DIST(0,$I134/2,$L134,TRUE))*$C134+($J134="Steady Growth")*(AND(CO$4&gt;=$E134,CO$4&lt;=$G134)*((CO$4-$E134+1)/($I134*($I134+1)/2)*$C134))+($J134="custom")*CustomCF!CH134</f>
        <v>0</v>
      </c>
      <c r="CP134" s="19">
        <f>($J134="Bell Curve")*(_xlfn.NORM.DIST(AND(CP$4&gt;=$E134,CP$4&lt;=$G134)*(CP$4-$E134+1),$I134/2,$L134,TRUE)-_xlfn.NORM.DIST(AND(CP$4&gt;=$E134,CP$4&lt;=$G134)*(CO$4-$E134+1),$I134/2,$L134,TRUE))/(1-2*_xlfn.NORM.DIST(0,$I134/2,$L134,TRUE))*$C134+($J134="Steady Growth")*(AND(CP$4&gt;=$E134,CP$4&lt;=$G134)*((CP$4-$E134+1)/($I134*($I134+1)/2)*$C134))+($J134="custom")*CustomCF!CI134</f>
        <v>0</v>
      </c>
      <c r="CQ134" s="19">
        <f>($J134="Bell Curve")*(_xlfn.NORM.DIST(AND(CQ$4&gt;=$E134,CQ$4&lt;=$G134)*(CQ$4-$E134+1),$I134/2,$L134,TRUE)-_xlfn.NORM.DIST(AND(CQ$4&gt;=$E134,CQ$4&lt;=$G134)*(CP$4-$E134+1),$I134/2,$L134,TRUE))/(1-2*_xlfn.NORM.DIST(0,$I134/2,$L134,TRUE))*$C134+($J134="Steady Growth")*(AND(CQ$4&gt;=$E134,CQ$4&lt;=$G134)*((CQ$4-$E134+1)/($I134*($I134+1)/2)*$C134))+($J134="custom")*CustomCF!CJ134</f>
        <v>0</v>
      </c>
      <c r="CR134" s="19">
        <f>($J134="Bell Curve")*(_xlfn.NORM.DIST(AND(CR$4&gt;=$E134,CR$4&lt;=$G134)*(CR$4-$E134+1),$I134/2,$L134,TRUE)-_xlfn.NORM.DIST(AND(CR$4&gt;=$E134,CR$4&lt;=$G134)*(CQ$4-$E134+1),$I134/2,$L134,TRUE))/(1-2*_xlfn.NORM.DIST(0,$I134/2,$L134,TRUE))*$C134+($J134="Steady Growth")*(AND(CR$4&gt;=$E134,CR$4&lt;=$G134)*((CR$4-$E134+1)/($I134*($I134+1)/2)*$C134))+($J134="custom")*CustomCF!CK134</f>
        <v>0</v>
      </c>
      <c r="CS134" s="19">
        <f>($J134="Bell Curve")*(_xlfn.NORM.DIST(AND(CS$4&gt;=$E134,CS$4&lt;=$G134)*(CS$4-$E134+1),$I134/2,$L134,TRUE)-_xlfn.NORM.DIST(AND(CS$4&gt;=$E134,CS$4&lt;=$G134)*(CR$4-$E134+1),$I134/2,$L134,TRUE))/(1-2*_xlfn.NORM.DIST(0,$I134/2,$L134,TRUE))*$C134+($J134="Steady Growth")*(AND(CS$4&gt;=$E134,CS$4&lt;=$G134)*((CS$4-$E134+1)/($I134*($I134+1)/2)*$C134))+($J134="custom")*CustomCF!CL134</f>
        <v>0</v>
      </c>
      <c r="CT134" s="19">
        <f>($J134="Bell Curve")*(_xlfn.NORM.DIST(AND(CT$4&gt;=$E134,CT$4&lt;=$G134)*(CT$4-$E134+1),$I134/2,$L134,TRUE)-_xlfn.NORM.DIST(AND(CT$4&gt;=$E134,CT$4&lt;=$G134)*(CS$4-$E134+1),$I134/2,$L134,TRUE))/(1-2*_xlfn.NORM.DIST(0,$I134/2,$L134,TRUE))*$C134+($J134="Steady Growth")*(AND(CT$4&gt;=$E134,CT$4&lt;=$G134)*((CT$4-$E134+1)/($I134*($I134+1)/2)*$C134))+($J134="custom")*CustomCF!CM134</f>
        <v>0</v>
      </c>
      <c r="CU134" s="19">
        <f>($J134="Bell Curve")*(_xlfn.NORM.DIST(AND(CU$4&gt;=$E134,CU$4&lt;=$G134)*(CU$4-$E134+1),$I134/2,$L134,TRUE)-_xlfn.NORM.DIST(AND(CU$4&gt;=$E134,CU$4&lt;=$G134)*(CT$4-$E134+1),$I134/2,$L134,TRUE))/(1-2*_xlfn.NORM.DIST(0,$I134/2,$L134,TRUE))*$C134+($J134="Steady Growth")*(AND(CU$4&gt;=$E134,CU$4&lt;=$G134)*((CU$4-$E134+1)/($I134*($I134+1)/2)*$C134))+($J134="custom")*CustomCF!CN134</f>
        <v>0</v>
      </c>
      <c r="CV134" s="19">
        <f>($J134="Bell Curve")*(_xlfn.NORM.DIST(AND(CV$4&gt;=$E134,CV$4&lt;=$G134)*(CV$4-$E134+1),$I134/2,$L134,TRUE)-_xlfn.NORM.DIST(AND(CV$4&gt;=$E134,CV$4&lt;=$G134)*(CU$4-$E134+1),$I134/2,$L134,TRUE))/(1-2*_xlfn.NORM.DIST(0,$I134/2,$L134,TRUE))*$C134+($J134="Steady Growth")*(AND(CV$4&gt;=$E134,CV$4&lt;=$G134)*((CV$4-$E134+1)/($I134*($I134+1)/2)*$C134))+($J134="custom")*CustomCF!CO134</f>
        <v>0</v>
      </c>
      <c r="CW134" s="19">
        <f>($J134="Bell Curve")*(_xlfn.NORM.DIST(AND(CW$4&gt;=$E134,CW$4&lt;=$G134)*(CW$4-$E134+1),$I134/2,$L134,TRUE)-_xlfn.NORM.DIST(AND(CW$4&gt;=$E134,CW$4&lt;=$G134)*(CV$4-$E134+1),$I134/2,$L134,TRUE))/(1-2*_xlfn.NORM.DIST(0,$I134/2,$L134,TRUE))*$C134+($J134="Steady Growth")*(AND(CW$4&gt;=$E134,CW$4&lt;=$G134)*((CW$4-$E134+1)/($I134*($I134+1)/2)*$C134))+($J134="custom")*CustomCF!CP134</f>
        <v>0</v>
      </c>
      <c r="CX134" s="19">
        <f>($J134="Bell Curve")*(_xlfn.NORM.DIST(AND(CX$4&gt;=$E134,CX$4&lt;=$G134)*(CX$4-$E134+1),$I134/2,$L134,TRUE)-_xlfn.NORM.DIST(AND(CX$4&gt;=$E134,CX$4&lt;=$G134)*(CW$4-$E134+1),$I134/2,$L134,TRUE))/(1-2*_xlfn.NORM.DIST(0,$I134/2,$L134,TRUE))*$C134+($J134="Steady Growth")*(AND(CX$4&gt;=$E134,CX$4&lt;=$G134)*((CX$4-$E134+1)/($I134*($I134+1)/2)*$C134))+($J134="custom")*CustomCF!CQ134</f>
        <v>0</v>
      </c>
      <c r="CY134" s="19">
        <f>($J134="Bell Curve")*(_xlfn.NORM.DIST(AND(CY$4&gt;=$E134,CY$4&lt;=$G134)*(CY$4-$E134+1),$I134/2,$L134,TRUE)-_xlfn.NORM.DIST(AND(CY$4&gt;=$E134,CY$4&lt;=$G134)*(CX$4-$E134+1),$I134/2,$L134,TRUE))/(1-2*_xlfn.NORM.DIST(0,$I134/2,$L134,TRUE))*$C134+($J134="Steady Growth")*(AND(CY$4&gt;=$E134,CY$4&lt;=$G134)*((CY$4-$E134+1)/($I134*($I134+1)/2)*$C134))+($J134="custom")*CustomCF!CR134</f>
        <v>0</v>
      </c>
      <c r="CZ134" s="19">
        <f>($J134="Bell Curve")*(_xlfn.NORM.DIST(AND(CZ$4&gt;=$E134,CZ$4&lt;=$G134)*(CZ$4-$E134+1),$I134/2,$L134,TRUE)-_xlfn.NORM.DIST(AND(CZ$4&gt;=$E134,CZ$4&lt;=$G134)*(CY$4-$E134+1),$I134/2,$L134,TRUE))/(1-2*_xlfn.NORM.DIST(0,$I134/2,$L134,TRUE))*$C134+($J134="Steady Growth")*(AND(CZ$4&gt;=$E134,CZ$4&lt;=$G134)*((CZ$4-$E134+1)/($I134*($I134+1)/2)*$C134))+($J134="custom")*CustomCF!CS134</f>
        <v>0</v>
      </c>
      <c r="DA134" s="19">
        <f>($J134="Bell Curve")*(_xlfn.NORM.DIST(AND(DA$4&gt;=$E134,DA$4&lt;=$G134)*(DA$4-$E134+1),$I134/2,$L134,TRUE)-_xlfn.NORM.DIST(AND(DA$4&gt;=$E134,DA$4&lt;=$G134)*(CZ$4-$E134+1),$I134/2,$L134,TRUE))/(1-2*_xlfn.NORM.DIST(0,$I134/2,$L134,TRUE))*$C134+($J134="Steady Growth")*(AND(DA$4&gt;=$E134,DA$4&lt;=$G134)*((DA$4-$E134+1)/($I134*($I134+1)/2)*$C134))+($J134="custom")*CustomCF!CT134</f>
        <v>0</v>
      </c>
      <c r="DB134" s="19">
        <f>($J134="Bell Curve")*(_xlfn.NORM.DIST(AND(DB$4&gt;=$E134,DB$4&lt;=$G134)*(DB$4-$E134+1),$I134/2,$L134,TRUE)-_xlfn.NORM.DIST(AND(DB$4&gt;=$E134,DB$4&lt;=$G134)*(DA$4-$E134+1),$I134/2,$L134,TRUE))/(1-2*_xlfn.NORM.DIST(0,$I134/2,$L134,TRUE))*$C134+($J134="Steady Growth")*(AND(DB$4&gt;=$E134,DB$4&lt;=$G134)*((DB$4-$E134+1)/($I134*($I134+1)/2)*$C134))+($J134="custom")*CustomCF!CU134</f>
        <v>0</v>
      </c>
      <c r="DC134" s="19">
        <f>($J134="Bell Curve")*(_xlfn.NORM.DIST(AND(DC$4&gt;=$E134,DC$4&lt;=$G134)*(DC$4-$E134+1),$I134/2,$L134,TRUE)-_xlfn.NORM.DIST(AND(DC$4&gt;=$E134,DC$4&lt;=$G134)*(DB$4-$E134+1),$I134/2,$L134,TRUE))/(1-2*_xlfn.NORM.DIST(0,$I134/2,$L134,TRUE))*$C134+($J134="Steady Growth")*(AND(DC$4&gt;=$E134,DC$4&lt;=$G134)*((DC$4-$E134+1)/($I134*($I134+1)/2)*$C134))+($J134="custom")*CustomCF!CV134</f>
        <v>0</v>
      </c>
      <c r="DD134" s="19">
        <f>($J134="Bell Curve")*(_xlfn.NORM.DIST(AND(DD$4&gt;=$E134,DD$4&lt;=$G134)*(DD$4-$E134+1),$I134/2,$L134,TRUE)-_xlfn.NORM.DIST(AND(DD$4&gt;=$E134,DD$4&lt;=$G134)*(DC$4-$E134+1),$I134/2,$L134,TRUE))/(1-2*_xlfn.NORM.DIST(0,$I134/2,$L134,TRUE))*$C134+($J134="Steady Growth")*(AND(DD$4&gt;=$E134,DD$4&lt;=$G134)*((DD$4-$E134+1)/($I134*($I134+1)/2)*$C134))+($J134="custom")*CustomCF!CW134</f>
        <v>0</v>
      </c>
      <c r="DE134" s="19">
        <f>($J134="Bell Curve")*(_xlfn.NORM.DIST(AND(DE$4&gt;=$E134,DE$4&lt;=$G134)*(DE$4-$E134+1),$I134/2,$L134,TRUE)-_xlfn.NORM.DIST(AND(DE$4&gt;=$E134,DE$4&lt;=$G134)*(DD$4-$E134+1),$I134/2,$L134,TRUE))/(1-2*_xlfn.NORM.DIST(0,$I134/2,$L134,TRUE))*$C134+($J134="Steady Growth")*(AND(DE$4&gt;=$E134,DE$4&lt;=$G134)*((DE$4-$E134+1)/($I134*($I134+1)/2)*$C134))+($J134="custom")*CustomCF!CX134</f>
        <v>0</v>
      </c>
      <c r="DF134" s="19">
        <f>($J134="Bell Curve")*(_xlfn.NORM.DIST(AND(DF$4&gt;=$E134,DF$4&lt;=$G134)*(DF$4-$E134+1),$I134/2,$L134,TRUE)-_xlfn.NORM.DIST(AND(DF$4&gt;=$E134,DF$4&lt;=$G134)*(DE$4-$E134+1),$I134/2,$L134,TRUE))/(1-2*_xlfn.NORM.DIST(0,$I134/2,$L134,TRUE))*$C134+($J134="Steady Growth")*(AND(DF$4&gt;=$E134,DF$4&lt;=$G134)*((DF$4-$E134+1)/($I134*($I134+1)/2)*$C134))+($J134="custom")*CustomCF!CY134</f>
        <v>0</v>
      </c>
      <c r="DG134" s="19">
        <f>($J134="Bell Curve")*(_xlfn.NORM.DIST(AND(DG$4&gt;=$E134,DG$4&lt;=$G134)*(DG$4-$E134+1),$I134/2,$L134,TRUE)-_xlfn.NORM.DIST(AND(DG$4&gt;=$E134,DG$4&lt;=$G134)*(DF$4-$E134+1),$I134/2,$L134,TRUE))/(1-2*_xlfn.NORM.DIST(0,$I134/2,$L134,TRUE))*$C134+($J134="Steady Growth")*(AND(DG$4&gt;=$E134,DG$4&lt;=$G134)*((DG$4-$E134+1)/($I134*($I134+1)/2)*$C134))+($J134="custom")*CustomCF!CZ134</f>
        <v>0</v>
      </c>
      <c r="DH134" s="19">
        <f>($J134="Bell Curve")*(_xlfn.NORM.DIST(AND(DH$4&gt;=$E134,DH$4&lt;=$G134)*(DH$4-$E134+1),$I134/2,$L134,TRUE)-_xlfn.NORM.DIST(AND(DH$4&gt;=$E134,DH$4&lt;=$G134)*(DG$4-$E134+1),$I134/2,$L134,TRUE))/(1-2*_xlfn.NORM.DIST(0,$I134/2,$L134,TRUE))*$C134+($J134="Steady Growth")*(AND(DH$4&gt;=$E134,DH$4&lt;=$G134)*((DH$4-$E134+1)/($I134*($I134+1)/2)*$C134))+($J134="custom")*CustomCF!DA134</f>
        <v>0</v>
      </c>
      <c r="DI134" s="19">
        <f>($J134="Bell Curve")*(_xlfn.NORM.DIST(AND(DI$4&gt;=$E134,DI$4&lt;=$G134)*(DI$4-$E134+1),$I134/2,$L134,TRUE)-_xlfn.NORM.DIST(AND(DI$4&gt;=$E134,DI$4&lt;=$G134)*(DH$4-$E134+1),$I134/2,$L134,TRUE))/(1-2*_xlfn.NORM.DIST(0,$I134/2,$L134,TRUE))*$C134+($J134="Steady Growth")*(AND(DI$4&gt;=$E134,DI$4&lt;=$G134)*((DI$4-$E134+1)/($I134*($I134+1)/2)*$C134))+($J134="custom")*CustomCF!DB134</f>
        <v>0</v>
      </c>
      <c r="DJ134" s="19">
        <f>($J134="Bell Curve")*(_xlfn.NORM.DIST(AND(DJ$4&gt;=$E134,DJ$4&lt;=$G134)*(DJ$4-$E134+1),$I134/2,$L134,TRUE)-_xlfn.NORM.DIST(AND(DJ$4&gt;=$E134,DJ$4&lt;=$G134)*(DI$4-$E134+1),$I134/2,$L134,TRUE))/(1-2*_xlfn.NORM.DIST(0,$I134/2,$L134,TRUE))*$C134+($J134="Steady Growth")*(AND(DJ$4&gt;=$E134,DJ$4&lt;=$G134)*((DJ$4-$E134+1)/($I134*($I134+1)/2)*$C134))+($J134="custom")*CustomCF!DC134</f>
        <v>0</v>
      </c>
      <c r="DK134" s="19">
        <f>($J134="Bell Curve")*(_xlfn.NORM.DIST(AND(DK$4&gt;=$E134,DK$4&lt;=$G134)*(DK$4-$E134+1),$I134/2,$L134,TRUE)-_xlfn.NORM.DIST(AND(DK$4&gt;=$E134,DK$4&lt;=$G134)*(DJ$4-$E134+1),$I134/2,$L134,TRUE))/(1-2*_xlfn.NORM.DIST(0,$I134/2,$L134,TRUE))*$C134+($J134="Steady Growth")*(AND(DK$4&gt;=$E134,DK$4&lt;=$G134)*((DK$4-$E134+1)/($I134*($I134+1)/2)*$C134))+($J134="custom")*CustomCF!DD134</f>
        <v>0</v>
      </c>
      <c r="DL134" s="19">
        <f>($J134="Bell Curve")*(_xlfn.NORM.DIST(AND(DL$4&gt;=$E134,DL$4&lt;=$G134)*(DL$4-$E134+1),$I134/2,$L134,TRUE)-_xlfn.NORM.DIST(AND(DL$4&gt;=$E134,DL$4&lt;=$G134)*(DK$4-$E134+1),$I134/2,$L134,TRUE))/(1-2*_xlfn.NORM.DIST(0,$I134/2,$L134,TRUE))*$C134+($J134="Steady Growth")*(AND(DL$4&gt;=$E134,DL$4&lt;=$G134)*((DL$4-$E134+1)/($I134*($I134+1)/2)*$C134))+($J134="custom")*CustomCF!DE134</f>
        <v>0</v>
      </c>
      <c r="DM134" s="19">
        <f>($J134="Bell Curve")*(_xlfn.NORM.DIST(AND(DM$4&gt;=$E134,DM$4&lt;=$G134)*(DM$4-$E134+1),$I134/2,$L134,TRUE)-_xlfn.NORM.DIST(AND(DM$4&gt;=$E134,DM$4&lt;=$G134)*(DL$4-$E134+1),$I134/2,$L134,TRUE))/(1-2*_xlfn.NORM.DIST(0,$I134/2,$L134,TRUE))*$C134+($J134="Steady Growth")*(AND(DM$4&gt;=$E134,DM$4&lt;=$G134)*((DM$4-$E134+1)/($I134*($I134+1)/2)*$C134))+($J134="custom")*CustomCF!DF134</f>
        <v>0</v>
      </c>
      <c r="DN134" s="19">
        <f>($J134="Bell Curve")*(_xlfn.NORM.DIST(AND(DN$4&gt;=$E134,DN$4&lt;=$G134)*(DN$4-$E134+1),$I134/2,$L134,TRUE)-_xlfn.NORM.DIST(AND(DN$4&gt;=$E134,DN$4&lt;=$G134)*(DM$4-$E134+1),$I134/2,$L134,TRUE))/(1-2*_xlfn.NORM.DIST(0,$I134/2,$L134,TRUE))*$C134+($J134="Steady Growth")*(AND(DN$4&gt;=$E134,DN$4&lt;=$G134)*((DN$4-$E134+1)/($I134*($I134+1)/2)*$C134))+($J134="custom")*CustomCF!DG134</f>
        <v>0</v>
      </c>
      <c r="DO134" s="19">
        <f>($J134="Bell Curve")*(_xlfn.NORM.DIST(AND(DO$4&gt;=$E134,DO$4&lt;=$G134)*(DO$4-$E134+1),$I134/2,$L134,TRUE)-_xlfn.NORM.DIST(AND(DO$4&gt;=$E134,DO$4&lt;=$G134)*(DN$4-$E134+1),$I134/2,$L134,TRUE))/(1-2*_xlfn.NORM.DIST(0,$I134/2,$L134,TRUE))*$C134+($J134="Steady Growth")*(AND(DO$4&gt;=$E134,DO$4&lt;=$G134)*((DO$4-$E134+1)/($I134*($I134+1)/2)*$C134))+($J134="custom")*CustomCF!DH134</f>
        <v>0</v>
      </c>
      <c r="DP134" s="19">
        <f>($J134="Bell Curve")*(_xlfn.NORM.DIST(AND(DP$4&gt;=$E134,DP$4&lt;=$G134)*(DP$4-$E134+1),$I134/2,$L134,TRUE)-_xlfn.NORM.DIST(AND(DP$4&gt;=$E134,DP$4&lt;=$G134)*(DO$4-$E134+1),$I134/2,$L134,TRUE))/(1-2*_xlfn.NORM.DIST(0,$I134/2,$L134,TRUE))*$C134+($J134="Steady Growth")*(AND(DP$4&gt;=$E134,DP$4&lt;=$G134)*((DP$4-$E134+1)/($I134*($I134+1)/2)*$C134))+($J134="custom")*CustomCF!DI134</f>
        <v>0</v>
      </c>
      <c r="DQ134" s="19">
        <f>($J134="Bell Curve")*(_xlfn.NORM.DIST(AND(DQ$4&gt;=$E134,DQ$4&lt;=$G134)*(DQ$4-$E134+1),$I134/2,$L134,TRUE)-_xlfn.NORM.DIST(AND(DQ$4&gt;=$E134,DQ$4&lt;=$G134)*(DP$4-$E134+1),$I134/2,$L134,TRUE))/(1-2*_xlfn.NORM.DIST(0,$I134/2,$L134,TRUE))*$C134+($J134="Steady Growth")*(AND(DQ$4&gt;=$E134,DQ$4&lt;=$G134)*((DQ$4-$E134+1)/($I134*($I134+1)/2)*$C134))+($J134="custom")*CustomCF!DJ134</f>
        <v>0</v>
      </c>
      <c r="DR134" s="19">
        <f>($J134="Bell Curve")*(_xlfn.NORM.DIST(AND(DR$4&gt;=$E134,DR$4&lt;=$G134)*(DR$4-$E134+1),$I134/2,$L134,TRUE)-_xlfn.NORM.DIST(AND(DR$4&gt;=$E134,DR$4&lt;=$G134)*(DQ$4-$E134+1),$I134/2,$L134,TRUE))/(1-2*_xlfn.NORM.DIST(0,$I134/2,$L134,TRUE))*$C134+($J134="Steady Growth")*(AND(DR$4&gt;=$E134,DR$4&lt;=$G134)*((DR$4-$E134+1)/($I134*($I134+1)/2)*$C134))+($J134="custom")*CustomCF!DK134</f>
        <v>0</v>
      </c>
      <c r="DS134" s="19">
        <f>($J134="Bell Curve")*(_xlfn.NORM.DIST(AND(DS$4&gt;=$E134,DS$4&lt;=$G134)*(DS$4-$E134+1),$I134/2,$L134,TRUE)-_xlfn.NORM.DIST(AND(DS$4&gt;=$E134,DS$4&lt;=$G134)*(DR$4-$E134+1),$I134/2,$L134,TRUE))/(1-2*_xlfn.NORM.DIST(0,$I134/2,$L134,TRUE))*$C134+($J134="Steady Growth")*(AND(DS$4&gt;=$E134,DS$4&lt;=$G134)*((DS$4-$E134+1)/($I134*($I134+1)/2)*$C134))+($J134="custom")*CustomCF!DL134</f>
        <v>0</v>
      </c>
      <c r="DT134" s="19">
        <f>($J134="Bell Curve")*(_xlfn.NORM.DIST(AND(DT$4&gt;=$E134,DT$4&lt;=$G134)*(DT$4-$E134+1),$I134/2,$L134,TRUE)-_xlfn.NORM.DIST(AND(DT$4&gt;=$E134,DT$4&lt;=$G134)*(DS$4-$E134+1),$I134/2,$L134,TRUE))/(1-2*_xlfn.NORM.DIST(0,$I134/2,$L134,TRUE))*$C134+($J134="Steady Growth")*(AND(DT$4&gt;=$E134,DT$4&lt;=$G134)*((DT$4-$E134+1)/($I134*($I134+1)/2)*$C134))+($J134="custom")*CustomCF!DM134</f>
        <v>0</v>
      </c>
      <c r="DU134" s="19">
        <f>($J134="Bell Curve")*(_xlfn.NORM.DIST(AND(DU$4&gt;=$E134,DU$4&lt;=$G134)*(DU$4-$E134+1),$I134/2,$L134,TRUE)-_xlfn.NORM.DIST(AND(DU$4&gt;=$E134,DU$4&lt;=$G134)*(DT$4-$E134+1),$I134/2,$L134,TRUE))/(1-2*_xlfn.NORM.DIST(0,$I134/2,$L134,TRUE))*$C134+($J134="Steady Growth")*(AND(DU$4&gt;=$E134,DU$4&lt;=$G134)*((DU$4-$E134+1)/($I134*($I134+1)/2)*$C134))+($J134="custom")*CustomCF!DN134</f>
        <v>0</v>
      </c>
      <c r="DV134" s="19">
        <f>($J134="Bell Curve")*(_xlfn.NORM.DIST(AND(DV$4&gt;=$E134,DV$4&lt;=$G134)*(DV$4-$E134+1),$I134/2,$L134,TRUE)-_xlfn.NORM.DIST(AND(DV$4&gt;=$E134,DV$4&lt;=$G134)*(DU$4-$E134+1),$I134/2,$L134,TRUE))/(1-2*_xlfn.NORM.DIST(0,$I134/2,$L134,TRUE))*$C134+($J134="Steady Growth")*(AND(DV$4&gt;=$E134,DV$4&lt;=$G134)*((DV$4-$E134+1)/($I134*($I134+1)/2)*$C134))+($J134="custom")*CustomCF!DO134</f>
        <v>0</v>
      </c>
      <c r="DW134" s="19">
        <f>($J134="Bell Curve")*(_xlfn.NORM.DIST(AND(DW$4&gt;=$E134,DW$4&lt;=$G134)*(DW$4-$E134+1),$I134/2,$L134,TRUE)-_xlfn.NORM.DIST(AND(DW$4&gt;=$E134,DW$4&lt;=$G134)*(DV$4-$E134+1),$I134/2,$L134,TRUE))/(1-2*_xlfn.NORM.DIST(0,$I134/2,$L134,TRUE))*$C134+($J134="Steady Growth")*(AND(DW$4&gt;=$E134,DW$4&lt;=$G134)*((DW$4-$E134+1)/($I134*($I134+1)/2)*$C134))+($J134="custom")*CustomCF!DP134</f>
        <v>0</v>
      </c>
      <c r="DX134" s="19">
        <f>($J134="Bell Curve")*(_xlfn.NORM.DIST(AND(DX$4&gt;=$E134,DX$4&lt;=$G134)*(DX$4-$E134+1),$I134/2,$L134,TRUE)-_xlfn.NORM.DIST(AND(DX$4&gt;=$E134,DX$4&lt;=$G134)*(DW$4-$E134+1),$I134/2,$L134,TRUE))/(1-2*_xlfn.NORM.DIST(0,$I134/2,$L134,TRUE))*$C134+($J134="Steady Growth")*(AND(DX$4&gt;=$E134,DX$4&lt;=$G134)*((DX$4-$E134+1)/($I134*($I134+1)/2)*$C134))+($J134="custom")*CustomCF!DQ134</f>
        <v>0</v>
      </c>
      <c r="DY134" s="19">
        <f>($J134="Bell Curve")*(_xlfn.NORM.DIST(AND(DY$4&gt;=$E134,DY$4&lt;=$G134)*(DY$4-$E134+1),$I134/2,$L134,TRUE)-_xlfn.NORM.DIST(AND(DY$4&gt;=$E134,DY$4&lt;=$G134)*(DX$4-$E134+1),$I134/2,$L134,TRUE))/(1-2*_xlfn.NORM.DIST(0,$I134/2,$L134,TRUE))*$C134+($J134="Steady Growth")*(AND(DY$4&gt;=$E134,DY$4&lt;=$G134)*((DY$4-$E134+1)/($I134*($I134+1)/2)*$C134))+($J134="custom")*CustomCF!DR134</f>
        <v>0</v>
      </c>
      <c r="DZ134" s="19">
        <f>($J134="Bell Curve")*(_xlfn.NORM.DIST(AND(DZ$4&gt;=$E134,DZ$4&lt;=$G134)*(DZ$4-$E134+1),$I134/2,$L134,TRUE)-_xlfn.NORM.DIST(AND(DZ$4&gt;=$E134,DZ$4&lt;=$G134)*(DY$4-$E134+1),$I134/2,$L134,TRUE))/(1-2*_xlfn.NORM.DIST(0,$I134/2,$L134,TRUE))*$C134+($J134="Steady Growth")*(AND(DZ$4&gt;=$E134,DZ$4&lt;=$G134)*((DZ$4-$E134+1)/($I134*($I134+1)/2)*$C134))+($J134="custom")*CustomCF!DS134</f>
        <v>0</v>
      </c>
      <c r="EA134" s="19">
        <f>($J134="Bell Curve")*(_xlfn.NORM.DIST(AND(EA$4&gt;=$E134,EA$4&lt;=$G134)*(EA$4-$E134+1),$I134/2,$L134,TRUE)-_xlfn.NORM.DIST(AND(EA$4&gt;=$E134,EA$4&lt;=$G134)*(DZ$4-$E134+1),$I134/2,$L134,TRUE))/(1-2*_xlfn.NORM.DIST(0,$I134/2,$L134,TRUE))*$C134+($J134="Steady Growth")*(AND(EA$4&gt;=$E134,EA$4&lt;=$G134)*((EA$4-$E134+1)/($I134*($I134+1)/2)*$C134))+($J134="custom")*CustomCF!DT134</f>
        <v>0</v>
      </c>
      <c r="EB134" s="19">
        <f>($J134="Bell Curve")*(_xlfn.NORM.DIST(AND(EB$4&gt;=$E134,EB$4&lt;=$G134)*(EB$4-$E134+1),$I134/2,$L134,TRUE)-_xlfn.NORM.DIST(AND(EB$4&gt;=$E134,EB$4&lt;=$G134)*(EA$4-$E134+1),$I134/2,$L134,TRUE))/(1-2*_xlfn.NORM.DIST(0,$I134/2,$L134,TRUE))*$C134+($J134="Steady Growth")*(AND(EB$4&gt;=$E134,EB$4&lt;=$G134)*((EB$4-$E134+1)/($I134*($I134+1)/2)*$C134))+($J134="custom")*CustomCF!DU134</f>
        <v>0</v>
      </c>
      <c r="EC134" s="19">
        <f>($J134="Bell Curve")*(_xlfn.NORM.DIST(AND(EC$4&gt;=$E134,EC$4&lt;=$G134)*(EC$4-$E134+1),$I134/2,$L134,TRUE)-_xlfn.NORM.DIST(AND(EC$4&gt;=$E134,EC$4&lt;=$G134)*(EB$4-$E134+1),$I134/2,$L134,TRUE))/(1-2*_xlfn.NORM.DIST(0,$I134/2,$L134,TRUE))*$C134+($J134="Steady Growth")*(AND(EC$4&gt;=$E134,EC$4&lt;=$G134)*((EC$4-$E134+1)/($I134*($I134+1)/2)*$C134))+($J134="custom")*CustomCF!DV134</f>
        <v>0</v>
      </c>
      <c r="ED134" s="19">
        <f>($J134="Bell Curve")*(_xlfn.NORM.DIST(AND(ED$4&gt;=$E134,ED$4&lt;=$G134)*(ED$4-$E134+1),$I134/2,$L134,TRUE)-_xlfn.NORM.DIST(AND(ED$4&gt;=$E134,ED$4&lt;=$G134)*(EC$4-$E134+1),$I134/2,$L134,TRUE))/(1-2*_xlfn.NORM.DIST(0,$I134/2,$L134,TRUE))*$C134+($J134="Steady Growth")*(AND(ED$4&gt;=$E134,ED$4&lt;=$G134)*((ED$4-$E134+1)/($I134*($I134+1)/2)*$C134))+($J134="custom")*CustomCF!DW134</f>
        <v>0</v>
      </c>
      <c r="EE134" s="19">
        <f>($J134="Bell Curve")*(_xlfn.NORM.DIST(AND(EE$4&gt;=$E134,EE$4&lt;=$G134)*(EE$4-$E134+1),$I134/2,$L134,TRUE)-_xlfn.NORM.DIST(AND(EE$4&gt;=$E134,EE$4&lt;=$G134)*(ED$4-$E134+1),$I134/2,$L134,TRUE))/(1-2*_xlfn.NORM.DIST(0,$I134/2,$L134,TRUE))*$C134+($J134="Steady Growth")*(AND(EE$4&gt;=$E134,EE$4&lt;=$G134)*((EE$4-$E134+1)/($I134*($I134+1)/2)*$C134))+($J134="custom")*CustomCF!DX134</f>
        <v>0</v>
      </c>
      <c r="EF134" s="121">
        <f>($J134="Bell Curve")*(_xlfn.NORM.DIST(AND(EF$4&gt;=$E134,EF$4&lt;=$G134)*(EF$4-$E134+1),$I134/2,$L134,TRUE)-_xlfn.NORM.DIST(AND(EF$4&gt;=$E134,EF$4&lt;=$G134)*(EE$4-$E134+1),$I134/2,$L134,TRUE))/(1-2*_xlfn.NORM.DIST(0,$I134/2,$L134,TRUE))*$C134+($J134="Steady Growth")*(AND(EF$4&gt;=$E134,EF$4&lt;=$G134)*((EF$4-$E134+1)/($I134*($I134+1)/2)*$C134))+($J134="custom")*CustomCF!DY134</f>
        <v>0</v>
      </c>
    </row>
    <row r="135" spans="2:136" hidden="1" outlineLevel="1" x14ac:dyDescent="0.2">
      <c r="B135" s="103">
        <f>Budget!AA27</f>
        <v>0</v>
      </c>
      <c r="C135" s="19">
        <f>Budget!AB27</f>
        <v>0</v>
      </c>
      <c r="D135" s="19" t="str">
        <f t="shared" si="45"/>
        <v/>
      </c>
      <c r="E135" s="92">
        <v>29</v>
      </c>
      <c r="F135" s="18">
        <f>IF(J135="Custom",CustomCF!E135,INDEX($P$6:$DY$6,MATCH(E135,CF!$P$4:$DY$4,0)))</f>
        <v>46904</v>
      </c>
      <c r="G135" s="301">
        <v>47</v>
      </c>
      <c r="H135" s="18">
        <f>IF(J135="Custom",CustomCF!F135,INDEX($P$6:$EF$6,MATCH(G135,$P$4:$EF$4,0)))</f>
        <v>47452</v>
      </c>
      <c r="I135" s="9">
        <f t="shared" si="40"/>
        <v>19</v>
      </c>
      <c r="J135" s="92" t="s">
        <v>30</v>
      </c>
      <c r="K135" s="92" t="s">
        <v>31</v>
      </c>
      <c r="L135" s="9">
        <f t="shared" si="46"/>
        <v>10000000</v>
      </c>
      <c r="M135" s="106">
        <f t="shared" si="47"/>
        <v>0</v>
      </c>
      <c r="N135" s="112" t="str">
        <f t="shared" si="48"/>
        <v>OK</v>
      </c>
      <c r="O135" s="112"/>
      <c r="P135" s="19">
        <f>($J135="Bell Curve")*(_xlfn.NORM.DIST(AND(P$4&gt;=$E135,P$4&lt;=$G135)*(P$4-$E135+1),$I135/2,$L135,TRUE)-_xlfn.NORM.DIST(AND(P$4&gt;=$E135,P$4&lt;=$G135)*(N$4-$E135+1),$I135/2,$L135,TRUE))/(1-2*_xlfn.NORM.DIST(0,$I135/2,$L135,TRUE))*$C135+($J135="Steady Growth")*(AND(P$4&gt;=$E135,P$4&lt;=$G135)*((P$4-$E135+1)/($I135*($I135+1)/2)*$C135))+($J135="custom")*CustomCF!I135</f>
        <v>0</v>
      </c>
      <c r="Q135" s="19">
        <f>($J135="Bell Curve")*(_xlfn.NORM.DIST(AND(Q$4&gt;=$E135,Q$4&lt;=$G135)*(Q$4-$E135+1),$I135/2,$L135,TRUE)-_xlfn.NORM.DIST(AND(Q$4&gt;=$E135,Q$4&lt;=$G135)*(P$4-$E135+1),$I135/2,$L135,TRUE))/(1-2*_xlfn.NORM.DIST(0,$I135/2,$L135,TRUE))*$C135+($J135="Steady Growth")*(AND(Q$4&gt;=$E135,Q$4&lt;=$G135)*((Q$4-$E135+1)/($I135*($I135+1)/2)*$C135))+($J135="custom")*CustomCF!J135</f>
        <v>0</v>
      </c>
      <c r="R135" s="19">
        <f>($J135="Bell Curve")*(_xlfn.NORM.DIST(AND(R$4&gt;=$E135,R$4&lt;=$G135)*(R$4-$E135+1),$I135/2,$L135,TRUE)-_xlfn.NORM.DIST(AND(R$4&gt;=$E135,R$4&lt;=$G135)*(Q$4-$E135+1),$I135/2,$L135,TRUE))/(1-2*_xlfn.NORM.DIST(0,$I135/2,$L135,TRUE))*$C135+($J135="Steady Growth")*(AND(R$4&gt;=$E135,R$4&lt;=$G135)*((R$4-$E135+1)/($I135*($I135+1)/2)*$C135))+($J135="custom")*CustomCF!K135</f>
        <v>0</v>
      </c>
      <c r="S135" s="19">
        <f>($J135="Bell Curve")*(_xlfn.NORM.DIST(AND(S$4&gt;=$E135,S$4&lt;=$G135)*(S$4-$E135+1),$I135/2,$L135,TRUE)-_xlfn.NORM.DIST(AND(S$4&gt;=$E135,S$4&lt;=$G135)*(R$4-$E135+1),$I135/2,$L135,TRUE))/(1-2*_xlfn.NORM.DIST(0,$I135/2,$L135,TRUE))*$C135+($J135="Steady Growth")*(AND(S$4&gt;=$E135,S$4&lt;=$G135)*((S$4-$E135+1)/($I135*($I135+1)/2)*$C135))+($J135="custom")*CustomCF!L135</f>
        <v>0</v>
      </c>
      <c r="T135" s="19">
        <f>($J135="Bell Curve")*(_xlfn.NORM.DIST(AND(T$4&gt;=$E135,T$4&lt;=$G135)*(T$4-$E135+1),$I135/2,$L135,TRUE)-_xlfn.NORM.DIST(AND(T$4&gt;=$E135,T$4&lt;=$G135)*(S$4-$E135+1),$I135/2,$L135,TRUE))/(1-2*_xlfn.NORM.DIST(0,$I135/2,$L135,TRUE))*$C135+($J135="Steady Growth")*(AND(T$4&gt;=$E135,T$4&lt;=$G135)*((T$4-$E135+1)/($I135*($I135+1)/2)*$C135))+($J135="custom")*CustomCF!M135</f>
        <v>0</v>
      </c>
      <c r="U135" s="19">
        <f>($J135="Bell Curve")*(_xlfn.NORM.DIST(AND(U$4&gt;=$E135,U$4&lt;=$G135)*(U$4-$E135+1),$I135/2,$L135,TRUE)-_xlfn.NORM.DIST(AND(U$4&gt;=$E135,U$4&lt;=$G135)*(T$4-$E135+1),$I135/2,$L135,TRUE))/(1-2*_xlfn.NORM.DIST(0,$I135/2,$L135,TRUE))*$C135+($J135="Steady Growth")*(AND(U$4&gt;=$E135,U$4&lt;=$G135)*((U$4-$E135+1)/($I135*($I135+1)/2)*$C135))+($J135="custom")*CustomCF!N135</f>
        <v>0</v>
      </c>
      <c r="V135" s="19">
        <f>($J135="Bell Curve")*(_xlfn.NORM.DIST(AND(V$4&gt;=$E135,V$4&lt;=$G135)*(V$4-$E135+1),$I135/2,$L135,TRUE)-_xlfn.NORM.DIST(AND(V$4&gt;=$E135,V$4&lt;=$G135)*(U$4-$E135+1),$I135/2,$L135,TRUE))/(1-2*_xlfn.NORM.DIST(0,$I135/2,$L135,TRUE))*$C135+($J135="Steady Growth")*(AND(V$4&gt;=$E135,V$4&lt;=$G135)*((V$4-$E135+1)/($I135*($I135+1)/2)*$C135))+($J135="custom")*CustomCF!O135</f>
        <v>0</v>
      </c>
      <c r="W135" s="19">
        <f>($J135="Bell Curve")*(_xlfn.NORM.DIST(AND(W$4&gt;=$E135,W$4&lt;=$G135)*(W$4-$E135+1),$I135/2,$L135,TRUE)-_xlfn.NORM.DIST(AND(W$4&gt;=$E135,W$4&lt;=$G135)*(V$4-$E135+1),$I135/2,$L135,TRUE))/(1-2*_xlfn.NORM.DIST(0,$I135/2,$L135,TRUE))*$C135+($J135="Steady Growth")*(AND(W$4&gt;=$E135,W$4&lt;=$G135)*((W$4-$E135+1)/($I135*($I135+1)/2)*$C135))+($J135="custom")*CustomCF!P135</f>
        <v>0</v>
      </c>
      <c r="X135" s="19">
        <f>($J135="Bell Curve")*(_xlfn.NORM.DIST(AND(X$4&gt;=$E135,X$4&lt;=$G135)*(X$4-$E135+1),$I135/2,$L135,TRUE)-_xlfn.NORM.DIST(AND(X$4&gt;=$E135,X$4&lt;=$G135)*(W$4-$E135+1),$I135/2,$L135,TRUE))/(1-2*_xlfn.NORM.DIST(0,$I135/2,$L135,TRUE))*$C135+($J135="Steady Growth")*(AND(X$4&gt;=$E135,X$4&lt;=$G135)*((X$4-$E135+1)/($I135*($I135+1)/2)*$C135))+($J135="custom")*CustomCF!Q135</f>
        <v>0</v>
      </c>
      <c r="Y135" s="19">
        <f>($J135="Bell Curve")*(_xlfn.NORM.DIST(AND(Y$4&gt;=$E135,Y$4&lt;=$G135)*(Y$4-$E135+1),$I135/2,$L135,TRUE)-_xlfn.NORM.DIST(AND(Y$4&gt;=$E135,Y$4&lt;=$G135)*(X$4-$E135+1),$I135/2,$L135,TRUE))/(1-2*_xlfn.NORM.DIST(0,$I135/2,$L135,TRUE))*$C135+($J135="Steady Growth")*(AND(Y$4&gt;=$E135,Y$4&lt;=$G135)*((Y$4-$E135+1)/($I135*($I135+1)/2)*$C135))+($J135="custom")*CustomCF!R135</f>
        <v>0</v>
      </c>
      <c r="Z135" s="19">
        <f>($J135="Bell Curve")*(_xlfn.NORM.DIST(AND(Z$4&gt;=$E135,Z$4&lt;=$G135)*(Z$4-$E135+1),$I135/2,$L135,TRUE)-_xlfn.NORM.DIST(AND(Z$4&gt;=$E135,Z$4&lt;=$G135)*(Y$4-$E135+1),$I135/2,$L135,TRUE))/(1-2*_xlfn.NORM.DIST(0,$I135/2,$L135,TRUE))*$C135+($J135="Steady Growth")*(AND(Z$4&gt;=$E135,Z$4&lt;=$G135)*((Z$4-$E135+1)/($I135*($I135+1)/2)*$C135))+($J135="custom")*CustomCF!S135</f>
        <v>0</v>
      </c>
      <c r="AA135" s="19">
        <f>($J135="Bell Curve")*(_xlfn.NORM.DIST(AND(AA$4&gt;=$E135,AA$4&lt;=$G135)*(AA$4-$E135+1),$I135/2,$L135,TRUE)-_xlfn.NORM.DIST(AND(AA$4&gt;=$E135,AA$4&lt;=$G135)*(Z$4-$E135+1),$I135/2,$L135,TRUE))/(1-2*_xlfn.NORM.DIST(0,$I135/2,$L135,TRUE))*$C135+($J135="Steady Growth")*(AND(AA$4&gt;=$E135,AA$4&lt;=$G135)*((AA$4-$E135+1)/($I135*($I135+1)/2)*$C135))+($J135="custom")*CustomCF!T135</f>
        <v>0</v>
      </c>
      <c r="AB135" s="19">
        <f>($J135="Bell Curve")*(_xlfn.NORM.DIST(AND(AB$4&gt;=$E135,AB$4&lt;=$G135)*(AB$4-$E135+1),$I135/2,$L135,TRUE)-_xlfn.NORM.DIST(AND(AB$4&gt;=$E135,AB$4&lt;=$G135)*(AA$4-$E135+1),$I135/2,$L135,TRUE))/(1-2*_xlfn.NORM.DIST(0,$I135/2,$L135,TRUE))*$C135+($J135="Steady Growth")*(AND(AB$4&gt;=$E135,AB$4&lt;=$G135)*((AB$4-$E135+1)/($I135*($I135+1)/2)*$C135))+($J135="custom")*CustomCF!U135</f>
        <v>0</v>
      </c>
      <c r="AC135" s="19">
        <f>($J135="Bell Curve")*(_xlfn.NORM.DIST(AND(AC$4&gt;=$E135,AC$4&lt;=$G135)*(AC$4-$E135+1),$I135/2,$L135,TRUE)-_xlfn.NORM.DIST(AND(AC$4&gt;=$E135,AC$4&lt;=$G135)*(AB$4-$E135+1),$I135/2,$L135,TRUE))/(1-2*_xlfn.NORM.DIST(0,$I135/2,$L135,TRUE))*$C135+($J135="Steady Growth")*(AND(AC$4&gt;=$E135,AC$4&lt;=$G135)*((AC$4-$E135+1)/($I135*($I135+1)/2)*$C135))+($J135="custom")*CustomCF!V135</f>
        <v>0</v>
      </c>
      <c r="AD135" s="19">
        <f>($J135="Bell Curve")*(_xlfn.NORM.DIST(AND(AD$4&gt;=$E135,AD$4&lt;=$G135)*(AD$4-$E135+1),$I135/2,$L135,TRUE)-_xlfn.NORM.DIST(AND(AD$4&gt;=$E135,AD$4&lt;=$G135)*(AC$4-$E135+1),$I135/2,$L135,TRUE))/(1-2*_xlfn.NORM.DIST(0,$I135/2,$L135,TRUE))*$C135+($J135="Steady Growth")*(AND(AD$4&gt;=$E135,AD$4&lt;=$G135)*((AD$4-$E135+1)/($I135*($I135+1)/2)*$C135))+($J135="custom")*CustomCF!W135</f>
        <v>0</v>
      </c>
      <c r="AE135" s="19">
        <f>($J135="Bell Curve")*(_xlfn.NORM.DIST(AND(AE$4&gt;=$E135,AE$4&lt;=$G135)*(AE$4-$E135+1),$I135/2,$L135,TRUE)-_xlfn.NORM.DIST(AND(AE$4&gt;=$E135,AE$4&lt;=$G135)*(AD$4-$E135+1),$I135/2,$L135,TRUE))/(1-2*_xlfn.NORM.DIST(0,$I135/2,$L135,TRUE))*$C135+($J135="Steady Growth")*(AND(AE$4&gt;=$E135,AE$4&lt;=$G135)*((AE$4-$E135+1)/($I135*($I135+1)/2)*$C135))+($J135="custom")*CustomCF!X135</f>
        <v>0</v>
      </c>
      <c r="AF135" s="19">
        <f>($J135="Bell Curve")*(_xlfn.NORM.DIST(AND(AF$4&gt;=$E135,AF$4&lt;=$G135)*(AF$4-$E135+1),$I135/2,$L135,TRUE)-_xlfn.NORM.DIST(AND(AF$4&gt;=$E135,AF$4&lt;=$G135)*(AE$4-$E135+1),$I135/2,$L135,TRUE))/(1-2*_xlfn.NORM.DIST(0,$I135/2,$L135,TRUE))*$C135+($J135="Steady Growth")*(AND(AF$4&gt;=$E135,AF$4&lt;=$G135)*((AF$4-$E135+1)/($I135*($I135+1)/2)*$C135))+($J135="custom")*CustomCF!Y135</f>
        <v>0</v>
      </c>
      <c r="AG135" s="19">
        <f>($J135="Bell Curve")*(_xlfn.NORM.DIST(AND(AG$4&gt;=$E135,AG$4&lt;=$G135)*(AG$4-$E135+1),$I135/2,$L135,TRUE)-_xlfn.NORM.DIST(AND(AG$4&gt;=$E135,AG$4&lt;=$G135)*(AF$4-$E135+1),$I135/2,$L135,TRUE))/(1-2*_xlfn.NORM.DIST(0,$I135/2,$L135,TRUE))*$C135+($J135="Steady Growth")*(AND(AG$4&gt;=$E135,AG$4&lt;=$G135)*((AG$4-$E135+1)/($I135*($I135+1)/2)*$C135))+($J135="custom")*CustomCF!Z135</f>
        <v>0</v>
      </c>
      <c r="AH135" s="19">
        <f>($J135="Bell Curve")*(_xlfn.NORM.DIST(AND(AH$4&gt;=$E135,AH$4&lt;=$G135)*(AH$4-$E135+1),$I135/2,$L135,TRUE)-_xlfn.NORM.DIST(AND(AH$4&gt;=$E135,AH$4&lt;=$G135)*(AG$4-$E135+1),$I135/2,$L135,TRUE))/(1-2*_xlfn.NORM.DIST(0,$I135/2,$L135,TRUE))*$C135+($J135="Steady Growth")*(AND(AH$4&gt;=$E135,AH$4&lt;=$G135)*((AH$4-$E135+1)/($I135*($I135+1)/2)*$C135))+($J135="custom")*CustomCF!AA135</f>
        <v>0</v>
      </c>
      <c r="AI135" s="19">
        <f>($J135="Bell Curve")*(_xlfn.NORM.DIST(AND(AI$4&gt;=$E135,AI$4&lt;=$G135)*(AI$4-$E135+1),$I135/2,$L135,TRUE)-_xlfn.NORM.DIST(AND(AI$4&gt;=$E135,AI$4&lt;=$G135)*(AH$4-$E135+1),$I135/2,$L135,TRUE))/(1-2*_xlfn.NORM.DIST(0,$I135/2,$L135,TRUE))*$C135+($J135="Steady Growth")*(AND(AI$4&gt;=$E135,AI$4&lt;=$G135)*((AI$4-$E135+1)/($I135*($I135+1)/2)*$C135))+($J135="custom")*CustomCF!AB135</f>
        <v>0</v>
      </c>
      <c r="AJ135" s="19">
        <f>($J135="Bell Curve")*(_xlfn.NORM.DIST(AND(AJ$4&gt;=$E135,AJ$4&lt;=$G135)*(AJ$4-$E135+1),$I135/2,$L135,TRUE)-_xlfn.NORM.DIST(AND(AJ$4&gt;=$E135,AJ$4&lt;=$G135)*(AI$4-$E135+1),$I135/2,$L135,TRUE))/(1-2*_xlfn.NORM.DIST(0,$I135/2,$L135,TRUE))*$C135+($J135="Steady Growth")*(AND(AJ$4&gt;=$E135,AJ$4&lt;=$G135)*((AJ$4-$E135+1)/($I135*($I135+1)/2)*$C135))+($J135="custom")*CustomCF!AC135</f>
        <v>0</v>
      </c>
      <c r="AK135" s="19">
        <f>($J135="Bell Curve")*(_xlfn.NORM.DIST(AND(AK$4&gt;=$E135,AK$4&lt;=$G135)*(AK$4-$E135+1),$I135/2,$L135,TRUE)-_xlfn.NORM.DIST(AND(AK$4&gt;=$E135,AK$4&lt;=$G135)*(AJ$4-$E135+1),$I135/2,$L135,TRUE))/(1-2*_xlfn.NORM.DIST(0,$I135/2,$L135,TRUE))*$C135+($J135="Steady Growth")*(AND(AK$4&gt;=$E135,AK$4&lt;=$G135)*((AK$4-$E135+1)/($I135*($I135+1)/2)*$C135))+($J135="custom")*CustomCF!AD135</f>
        <v>0</v>
      </c>
      <c r="AL135" s="19">
        <f>($J135="Bell Curve")*(_xlfn.NORM.DIST(AND(AL$4&gt;=$E135,AL$4&lt;=$G135)*(AL$4-$E135+1),$I135/2,$L135,TRUE)-_xlfn.NORM.DIST(AND(AL$4&gt;=$E135,AL$4&lt;=$G135)*(AK$4-$E135+1),$I135/2,$L135,TRUE))/(1-2*_xlfn.NORM.DIST(0,$I135/2,$L135,TRUE))*$C135+($J135="Steady Growth")*(AND(AL$4&gt;=$E135,AL$4&lt;=$G135)*((AL$4-$E135+1)/($I135*($I135+1)/2)*$C135))+($J135="custom")*CustomCF!AE135</f>
        <v>0</v>
      </c>
      <c r="AM135" s="19">
        <f>($J135="Bell Curve")*(_xlfn.NORM.DIST(AND(AM$4&gt;=$E135,AM$4&lt;=$G135)*(AM$4-$E135+1),$I135/2,$L135,TRUE)-_xlfn.NORM.DIST(AND(AM$4&gt;=$E135,AM$4&lt;=$G135)*(AL$4-$E135+1),$I135/2,$L135,TRUE))/(1-2*_xlfn.NORM.DIST(0,$I135/2,$L135,TRUE))*$C135+($J135="Steady Growth")*(AND(AM$4&gt;=$E135,AM$4&lt;=$G135)*((AM$4-$E135+1)/($I135*($I135+1)/2)*$C135))+($J135="custom")*CustomCF!AF135</f>
        <v>0</v>
      </c>
      <c r="AN135" s="19">
        <f>($J135="Bell Curve")*(_xlfn.NORM.DIST(AND(AN$4&gt;=$E135,AN$4&lt;=$G135)*(AN$4-$E135+1),$I135/2,$L135,TRUE)-_xlfn.NORM.DIST(AND(AN$4&gt;=$E135,AN$4&lt;=$G135)*(AM$4-$E135+1),$I135/2,$L135,TRUE))/(1-2*_xlfn.NORM.DIST(0,$I135/2,$L135,TRUE))*$C135+($J135="Steady Growth")*(AND(AN$4&gt;=$E135,AN$4&lt;=$G135)*((AN$4-$E135+1)/($I135*($I135+1)/2)*$C135))+($J135="custom")*CustomCF!AG135</f>
        <v>0</v>
      </c>
      <c r="AO135" s="19">
        <f>($J135="Bell Curve")*(_xlfn.NORM.DIST(AND(AO$4&gt;=$E135,AO$4&lt;=$G135)*(AO$4-$E135+1),$I135/2,$L135,TRUE)-_xlfn.NORM.DIST(AND(AO$4&gt;=$E135,AO$4&lt;=$G135)*(AN$4-$E135+1),$I135/2,$L135,TRUE))/(1-2*_xlfn.NORM.DIST(0,$I135/2,$L135,TRUE))*$C135+($J135="Steady Growth")*(AND(AO$4&gt;=$E135,AO$4&lt;=$G135)*((AO$4-$E135+1)/($I135*($I135+1)/2)*$C135))+($J135="custom")*CustomCF!AH135</f>
        <v>0</v>
      </c>
      <c r="AP135" s="19">
        <f>($J135="Bell Curve")*(_xlfn.NORM.DIST(AND(AP$4&gt;=$E135,AP$4&lt;=$G135)*(AP$4-$E135+1),$I135/2,$L135,TRUE)-_xlfn.NORM.DIST(AND(AP$4&gt;=$E135,AP$4&lt;=$G135)*(AO$4-$E135+1),$I135/2,$L135,TRUE))/(1-2*_xlfn.NORM.DIST(0,$I135/2,$L135,TRUE))*$C135+($J135="Steady Growth")*(AND(AP$4&gt;=$E135,AP$4&lt;=$G135)*((AP$4-$E135+1)/($I135*($I135+1)/2)*$C135))+($J135="custom")*CustomCF!AI135</f>
        <v>0</v>
      </c>
      <c r="AQ135" s="19">
        <f>($J135="Bell Curve")*(_xlfn.NORM.DIST(AND(AQ$4&gt;=$E135,AQ$4&lt;=$G135)*(AQ$4-$E135+1),$I135/2,$L135,TRUE)-_xlfn.NORM.DIST(AND(AQ$4&gt;=$E135,AQ$4&lt;=$G135)*(AP$4-$E135+1),$I135/2,$L135,TRUE))/(1-2*_xlfn.NORM.DIST(0,$I135/2,$L135,TRUE))*$C135+($J135="Steady Growth")*(AND(AQ$4&gt;=$E135,AQ$4&lt;=$G135)*((AQ$4-$E135+1)/($I135*($I135+1)/2)*$C135))+($J135="custom")*CustomCF!AJ135</f>
        <v>0</v>
      </c>
      <c r="AR135" s="19">
        <f>($J135="Bell Curve")*(_xlfn.NORM.DIST(AND(AR$4&gt;=$E135,AR$4&lt;=$G135)*(AR$4-$E135+1),$I135/2,$L135,TRUE)-_xlfn.NORM.DIST(AND(AR$4&gt;=$E135,AR$4&lt;=$G135)*(AQ$4-$E135+1),$I135/2,$L135,TRUE))/(1-2*_xlfn.NORM.DIST(0,$I135/2,$L135,TRUE))*$C135+($J135="Steady Growth")*(AND(AR$4&gt;=$E135,AR$4&lt;=$G135)*((AR$4-$E135+1)/($I135*($I135+1)/2)*$C135))+($J135="custom")*CustomCF!AK135</f>
        <v>0</v>
      </c>
      <c r="AS135" s="19">
        <f>($J135="Bell Curve")*(_xlfn.NORM.DIST(AND(AS$4&gt;=$E135,AS$4&lt;=$G135)*(AS$4-$E135+1),$I135/2,$L135,TRUE)-_xlfn.NORM.DIST(AND(AS$4&gt;=$E135,AS$4&lt;=$G135)*(AR$4-$E135+1),$I135/2,$L135,TRUE))/(1-2*_xlfn.NORM.DIST(0,$I135/2,$L135,TRUE))*$C135+($J135="Steady Growth")*(AND(AS$4&gt;=$E135,AS$4&lt;=$G135)*((AS$4-$E135+1)/($I135*($I135+1)/2)*$C135))+($J135="custom")*CustomCF!AL135</f>
        <v>0</v>
      </c>
      <c r="AT135" s="19">
        <f>($J135="Bell Curve")*(_xlfn.NORM.DIST(AND(AT$4&gt;=$E135,AT$4&lt;=$G135)*(AT$4-$E135+1),$I135/2,$L135,TRUE)-_xlfn.NORM.DIST(AND(AT$4&gt;=$E135,AT$4&lt;=$G135)*(AS$4-$E135+1),$I135/2,$L135,TRUE))/(1-2*_xlfn.NORM.DIST(0,$I135/2,$L135,TRUE))*$C135+($J135="Steady Growth")*(AND(AT$4&gt;=$E135,AT$4&lt;=$G135)*((AT$4-$E135+1)/($I135*($I135+1)/2)*$C135))+($J135="custom")*CustomCF!AM135</f>
        <v>0</v>
      </c>
      <c r="AU135" s="19">
        <f>($J135="Bell Curve")*(_xlfn.NORM.DIST(AND(AU$4&gt;=$E135,AU$4&lt;=$G135)*(AU$4-$E135+1),$I135/2,$L135,TRUE)-_xlfn.NORM.DIST(AND(AU$4&gt;=$E135,AU$4&lt;=$G135)*(AT$4-$E135+1),$I135/2,$L135,TRUE))/(1-2*_xlfn.NORM.DIST(0,$I135/2,$L135,TRUE))*$C135+($J135="Steady Growth")*(AND(AU$4&gt;=$E135,AU$4&lt;=$G135)*((AU$4-$E135+1)/($I135*($I135+1)/2)*$C135))+($J135="custom")*CustomCF!AN135</f>
        <v>0</v>
      </c>
      <c r="AV135" s="19">
        <f>($J135="Bell Curve")*(_xlfn.NORM.DIST(AND(AV$4&gt;=$E135,AV$4&lt;=$G135)*(AV$4-$E135+1),$I135/2,$L135,TRUE)-_xlfn.NORM.DIST(AND(AV$4&gt;=$E135,AV$4&lt;=$G135)*(AU$4-$E135+1),$I135/2,$L135,TRUE))/(1-2*_xlfn.NORM.DIST(0,$I135/2,$L135,TRUE))*$C135+($J135="Steady Growth")*(AND(AV$4&gt;=$E135,AV$4&lt;=$G135)*((AV$4-$E135+1)/($I135*($I135+1)/2)*$C135))+($J135="custom")*CustomCF!AO135</f>
        <v>0</v>
      </c>
      <c r="AW135" s="19">
        <f>($J135="Bell Curve")*(_xlfn.NORM.DIST(AND(AW$4&gt;=$E135,AW$4&lt;=$G135)*(AW$4-$E135+1),$I135/2,$L135,TRUE)-_xlfn.NORM.DIST(AND(AW$4&gt;=$E135,AW$4&lt;=$G135)*(AV$4-$E135+1),$I135/2,$L135,TRUE))/(1-2*_xlfn.NORM.DIST(0,$I135/2,$L135,TRUE))*$C135+($J135="Steady Growth")*(AND(AW$4&gt;=$E135,AW$4&lt;=$G135)*((AW$4-$E135+1)/($I135*($I135+1)/2)*$C135))+($J135="custom")*CustomCF!AP135</f>
        <v>0</v>
      </c>
      <c r="AX135" s="19">
        <f>($J135="Bell Curve")*(_xlfn.NORM.DIST(AND(AX$4&gt;=$E135,AX$4&lt;=$G135)*(AX$4-$E135+1),$I135/2,$L135,TRUE)-_xlfn.NORM.DIST(AND(AX$4&gt;=$E135,AX$4&lt;=$G135)*(AW$4-$E135+1),$I135/2,$L135,TRUE))/(1-2*_xlfn.NORM.DIST(0,$I135/2,$L135,TRUE))*$C135+($J135="Steady Growth")*(AND(AX$4&gt;=$E135,AX$4&lt;=$G135)*((AX$4-$E135+1)/($I135*($I135+1)/2)*$C135))+($J135="custom")*CustomCF!AQ135</f>
        <v>0</v>
      </c>
      <c r="AY135" s="19">
        <f>($J135="Bell Curve")*(_xlfn.NORM.DIST(AND(AY$4&gt;=$E135,AY$4&lt;=$G135)*(AY$4-$E135+1),$I135/2,$L135,TRUE)-_xlfn.NORM.DIST(AND(AY$4&gt;=$E135,AY$4&lt;=$G135)*(AX$4-$E135+1),$I135/2,$L135,TRUE))/(1-2*_xlfn.NORM.DIST(0,$I135/2,$L135,TRUE))*$C135+($J135="Steady Growth")*(AND(AY$4&gt;=$E135,AY$4&lt;=$G135)*((AY$4-$E135+1)/($I135*($I135+1)/2)*$C135))+($J135="custom")*CustomCF!AR135</f>
        <v>0</v>
      </c>
      <c r="AZ135" s="19">
        <f>($J135="Bell Curve")*(_xlfn.NORM.DIST(AND(AZ$4&gt;=$E135,AZ$4&lt;=$G135)*(AZ$4-$E135+1),$I135/2,$L135,TRUE)-_xlfn.NORM.DIST(AND(AZ$4&gt;=$E135,AZ$4&lt;=$G135)*(AY$4-$E135+1),$I135/2,$L135,TRUE))/(1-2*_xlfn.NORM.DIST(0,$I135/2,$L135,TRUE))*$C135+($J135="Steady Growth")*(AND(AZ$4&gt;=$E135,AZ$4&lt;=$G135)*((AZ$4-$E135+1)/($I135*($I135+1)/2)*$C135))+($J135="custom")*CustomCF!AS135</f>
        <v>0</v>
      </c>
      <c r="BA135" s="19">
        <f>($J135="Bell Curve")*(_xlfn.NORM.DIST(AND(BA$4&gt;=$E135,BA$4&lt;=$G135)*(BA$4-$E135+1),$I135/2,$L135,TRUE)-_xlfn.NORM.DIST(AND(BA$4&gt;=$E135,BA$4&lt;=$G135)*(AZ$4-$E135+1),$I135/2,$L135,TRUE))/(1-2*_xlfn.NORM.DIST(0,$I135/2,$L135,TRUE))*$C135+($J135="Steady Growth")*(AND(BA$4&gt;=$E135,BA$4&lt;=$G135)*((BA$4-$E135+1)/($I135*($I135+1)/2)*$C135))+($J135="custom")*CustomCF!AT135</f>
        <v>0</v>
      </c>
      <c r="BB135" s="19">
        <f>($J135="Bell Curve")*(_xlfn.NORM.DIST(AND(BB$4&gt;=$E135,BB$4&lt;=$G135)*(BB$4-$E135+1),$I135/2,$L135,TRUE)-_xlfn.NORM.DIST(AND(BB$4&gt;=$E135,BB$4&lt;=$G135)*(BA$4-$E135+1),$I135/2,$L135,TRUE))/(1-2*_xlfn.NORM.DIST(0,$I135/2,$L135,TRUE))*$C135+($J135="Steady Growth")*(AND(BB$4&gt;=$E135,BB$4&lt;=$G135)*((BB$4-$E135+1)/($I135*($I135+1)/2)*$C135))+($J135="custom")*CustomCF!AU135</f>
        <v>0</v>
      </c>
      <c r="BC135" s="19">
        <f>($J135="Bell Curve")*(_xlfn.NORM.DIST(AND(BC$4&gt;=$E135,BC$4&lt;=$G135)*(BC$4-$E135+1),$I135/2,$L135,TRUE)-_xlfn.NORM.DIST(AND(BC$4&gt;=$E135,BC$4&lt;=$G135)*(BB$4-$E135+1),$I135/2,$L135,TRUE))/(1-2*_xlfn.NORM.DIST(0,$I135/2,$L135,TRUE))*$C135+($J135="Steady Growth")*(AND(BC$4&gt;=$E135,BC$4&lt;=$G135)*((BC$4-$E135+1)/($I135*($I135+1)/2)*$C135))+($J135="custom")*CustomCF!AV135</f>
        <v>0</v>
      </c>
      <c r="BD135" s="19">
        <f>($J135="Bell Curve")*(_xlfn.NORM.DIST(AND(BD$4&gt;=$E135,BD$4&lt;=$G135)*(BD$4-$E135+1),$I135/2,$L135,TRUE)-_xlfn.NORM.DIST(AND(BD$4&gt;=$E135,BD$4&lt;=$G135)*(BC$4-$E135+1),$I135/2,$L135,TRUE))/(1-2*_xlfn.NORM.DIST(0,$I135/2,$L135,TRUE))*$C135+($J135="Steady Growth")*(AND(BD$4&gt;=$E135,BD$4&lt;=$G135)*((BD$4-$E135+1)/($I135*($I135+1)/2)*$C135))+($J135="custom")*CustomCF!AW135</f>
        <v>0</v>
      </c>
      <c r="BE135" s="19">
        <f>($J135="Bell Curve")*(_xlfn.NORM.DIST(AND(BE$4&gt;=$E135,BE$4&lt;=$G135)*(BE$4-$E135+1),$I135/2,$L135,TRUE)-_xlfn.NORM.DIST(AND(BE$4&gt;=$E135,BE$4&lt;=$G135)*(BD$4-$E135+1),$I135/2,$L135,TRUE))/(1-2*_xlfn.NORM.DIST(0,$I135/2,$L135,TRUE))*$C135+($J135="Steady Growth")*(AND(BE$4&gt;=$E135,BE$4&lt;=$G135)*((BE$4-$E135+1)/($I135*($I135+1)/2)*$C135))+($J135="custom")*CustomCF!AX135</f>
        <v>0</v>
      </c>
      <c r="BF135" s="19">
        <f>($J135="Bell Curve")*(_xlfn.NORM.DIST(AND(BF$4&gt;=$E135,BF$4&lt;=$G135)*(BF$4-$E135+1),$I135/2,$L135,TRUE)-_xlfn.NORM.DIST(AND(BF$4&gt;=$E135,BF$4&lt;=$G135)*(BE$4-$E135+1),$I135/2,$L135,TRUE))/(1-2*_xlfn.NORM.DIST(0,$I135/2,$L135,TRUE))*$C135+($J135="Steady Growth")*(AND(BF$4&gt;=$E135,BF$4&lt;=$G135)*((BF$4-$E135+1)/($I135*($I135+1)/2)*$C135))+($J135="custom")*CustomCF!AY135</f>
        <v>0</v>
      </c>
      <c r="BG135" s="19">
        <f>($J135="Bell Curve")*(_xlfn.NORM.DIST(AND(BG$4&gt;=$E135,BG$4&lt;=$G135)*(BG$4-$E135+1),$I135/2,$L135,TRUE)-_xlfn.NORM.DIST(AND(BG$4&gt;=$E135,BG$4&lt;=$G135)*(BF$4-$E135+1),$I135/2,$L135,TRUE))/(1-2*_xlfn.NORM.DIST(0,$I135/2,$L135,TRUE))*$C135+($J135="Steady Growth")*(AND(BG$4&gt;=$E135,BG$4&lt;=$G135)*((BG$4-$E135+1)/($I135*($I135+1)/2)*$C135))+($J135="custom")*CustomCF!AZ135</f>
        <v>0</v>
      </c>
      <c r="BH135" s="19">
        <f>($J135="Bell Curve")*(_xlfn.NORM.DIST(AND(BH$4&gt;=$E135,BH$4&lt;=$G135)*(BH$4-$E135+1),$I135/2,$L135,TRUE)-_xlfn.NORM.DIST(AND(BH$4&gt;=$E135,BH$4&lt;=$G135)*(BG$4-$E135+1),$I135/2,$L135,TRUE))/(1-2*_xlfn.NORM.DIST(0,$I135/2,$L135,TRUE))*$C135+($J135="Steady Growth")*(AND(BH$4&gt;=$E135,BH$4&lt;=$G135)*((BH$4-$E135+1)/($I135*($I135+1)/2)*$C135))+($J135="custom")*CustomCF!BA135</f>
        <v>0</v>
      </c>
      <c r="BI135" s="19">
        <f>($J135="Bell Curve")*(_xlfn.NORM.DIST(AND(BI$4&gt;=$E135,BI$4&lt;=$G135)*(BI$4-$E135+1),$I135/2,$L135,TRUE)-_xlfn.NORM.DIST(AND(BI$4&gt;=$E135,BI$4&lt;=$G135)*(BH$4-$E135+1),$I135/2,$L135,TRUE))/(1-2*_xlfn.NORM.DIST(0,$I135/2,$L135,TRUE))*$C135+($J135="Steady Growth")*(AND(BI$4&gt;=$E135,BI$4&lt;=$G135)*((BI$4-$E135+1)/($I135*($I135+1)/2)*$C135))+($J135="custom")*CustomCF!BB135</f>
        <v>0</v>
      </c>
      <c r="BJ135" s="19">
        <f>($J135="Bell Curve")*(_xlfn.NORM.DIST(AND(BJ$4&gt;=$E135,BJ$4&lt;=$G135)*(BJ$4-$E135+1),$I135/2,$L135,TRUE)-_xlfn.NORM.DIST(AND(BJ$4&gt;=$E135,BJ$4&lt;=$G135)*(BI$4-$E135+1),$I135/2,$L135,TRUE))/(1-2*_xlfn.NORM.DIST(0,$I135/2,$L135,TRUE))*$C135+($J135="Steady Growth")*(AND(BJ$4&gt;=$E135,BJ$4&lt;=$G135)*((BJ$4-$E135+1)/($I135*($I135+1)/2)*$C135))+($J135="custom")*CustomCF!BC135</f>
        <v>0</v>
      </c>
      <c r="BK135" s="19">
        <f>($J135="Bell Curve")*(_xlfn.NORM.DIST(AND(BK$4&gt;=$E135,BK$4&lt;=$G135)*(BK$4-$E135+1),$I135/2,$L135,TRUE)-_xlfn.NORM.DIST(AND(BK$4&gt;=$E135,BK$4&lt;=$G135)*(BJ$4-$E135+1),$I135/2,$L135,TRUE))/(1-2*_xlfn.NORM.DIST(0,$I135/2,$L135,TRUE))*$C135+($J135="Steady Growth")*(AND(BK$4&gt;=$E135,BK$4&lt;=$G135)*((BK$4-$E135+1)/($I135*($I135+1)/2)*$C135))+($J135="custom")*CustomCF!BD135</f>
        <v>0</v>
      </c>
      <c r="BL135" s="19">
        <f>($J135="Bell Curve")*(_xlfn.NORM.DIST(AND(BL$4&gt;=$E135,BL$4&lt;=$G135)*(BL$4-$E135+1),$I135/2,$L135,TRUE)-_xlfn.NORM.DIST(AND(BL$4&gt;=$E135,BL$4&lt;=$G135)*(BK$4-$E135+1),$I135/2,$L135,TRUE))/(1-2*_xlfn.NORM.DIST(0,$I135/2,$L135,TRUE))*$C135+($J135="Steady Growth")*(AND(BL$4&gt;=$E135,BL$4&lt;=$G135)*((BL$4-$E135+1)/($I135*($I135+1)/2)*$C135))+($J135="custom")*CustomCF!BE135</f>
        <v>0</v>
      </c>
      <c r="BM135" s="19">
        <f>($J135="Bell Curve")*(_xlfn.NORM.DIST(AND(BM$4&gt;=$E135,BM$4&lt;=$G135)*(BM$4-$E135+1),$I135/2,$L135,TRUE)-_xlfn.NORM.DIST(AND(BM$4&gt;=$E135,BM$4&lt;=$G135)*(BL$4-$E135+1),$I135/2,$L135,TRUE))/(1-2*_xlfn.NORM.DIST(0,$I135/2,$L135,TRUE))*$C135+($J135="Steady Growth")*(AND(BM$4&gt;=$E135,BM$4&lt;=$G135)*((BM$4-$E135+1)/($I135*($I135+1)/2)*$C135))+($J135="custom")*CustomCF!BF135</f>
        <v>0</v>
      </c>
      <c r="BN135" s="19">
        <f>($J135="Bell Curve")*(_xlfn.NORM.DIST(AND(BN$4&gt;=$E135,BN$4&lt;=$G135)*(BN$4-$E135+1),$I135/2,$L135,TRUE)-_xlfn.NORM.DIST(AND(BN$4&gt;=$E135,BN$4&lt;=$G135)*(BM$4-$E135+1),$I135/2,$L135,TRUE))/(1-2*_xlfn.NORM.DIST(0,$I135/2,$L135,TRUE))*$C135+($J135="Steady Growth")*(AND(BN$4&gt;=$E135,BN$4&lt;=$G135)*((BN$4-$E135+1)/($I135*($I135+1)/2)*$C135))+($J135="custom")*CustomCF!BG135</f>
        <v>0</v>
      </c>
      <c r="BO135" s="19">
        <f>($J135="Bell Curve")*(_xlfn.NORM.DIST(AND(BO$4&gt;=$E135,BO$4&lt;=$G135)*(BO$4-$E135+1),$I135/2,$L135,TRUE)-_xlfn.NORM.DIST(AND(BO$4&gt;=$E135,BO$4&lt;=$G135)*(BN$4-$E135+1),$I135/2,$L135,TRUE))/(1-2*_xlfn.NORM.DIST(0,$I135/2,$L135,TRUE))*$C135+($J135="Steady Growth")*(AND(BO$4&gt;=$E135,BO$4&lt;=$G135)*((BO$4-$E135+1)/($I135*($I135+1)/2)*$C135))+($J135="custom")*CustomCF!BH135</f>
        <v>0</v>
      </c>
      <c r="BP135" s="19">
        <f>($J135="Bell Curve")*(_xlfn.NORM.DIST(AND(BP$4&gt;=$E135,BP$4&lt;=$G135)*(BP$4-$E135+1),$I135/2,$L135,TRUE)-_xlfn.NORM.DIST(AND(BP$4&gt;=$E135,BP$4&lt;=$G135)*(BO$4-$E135+1),$I135/2,$L135,TRUE))/(1-2*_xlfn.NORM.DIST(0,$I135/2,$L135,TRUE))*$C135+($J135="Steady Growth")*(AND(BP$4&gt;=$E135,BP$4&lt;=$G135)*((BP$4-$E135+1)/($I135*($I135+1)/2)*$C135))+($J135="custom")*CustomCF!BI135</f>
        <v>0</v>
      </c>
      <c r="BQ135" s="19">
        <f>($J135="Bell Curve")*(_xlfn.NORM.DIST(AND(BQ$4&gt;=$E135,BQ$4&lt;=$G135)*(BQ$4-$E135+1),$I135/2,$L135,TRUE)-_xlfn.NORM.DIST(AND(BQ$4&gt;=$E135,BQ$4&lt;=$G135)*(BP$4-$E135+1),$I135/2,$L135,TRUE))/(1-2*_xlfn.NORM.DIST(0,$I135/2,$L135,TRUE))*$C135+($J135="Steady Growth")*(AND(BQ$4&gt;=$E135,BQ$4&lt;=$G135)*((BQ$4-$E135+1)/($I135*($I135+1)/2)*$C135))+($J135="custom")*CustomCF!BJ135</f>
        <v>0</v>
      </c>
      <c r="BR135" s="19">
        <f>($J135="Bell Curve")*(_xlfn.NORM.DIST(AND(BR$4&gt;=$E135,BR$4&lt;=$G135)*(BR$4-$E135+1),$I135/2,$L135,TRUE)-_xlfn.NORM.DIST(AND(BR$4&gt;=$E135,BR$4&lt;=$G135)*(BQ$4-$E135+1),$I135/2,$L135,TRUE))/(1-2*_xlfn.NORM.DIST(0,$I135/2,$L135,TRUE))*$C135+($J135="Steady Growth")*(AND(BR$4&gt;=$E135,BR$4&lt;=$G135)*((BR$4-$E135+1)/($I135*($I135+1)/2)*$C135))+($J135="custom")*CustomCF!BK135</f>
        <v>0</v>
      </c>
      <c r="BS135" s="19">
        <f>($J135="Bell Curve")*(_xlfn.NORM.DIST(AND(BS$4&gt;=$E135,BS$4&lt;=$G135)*(BS$4-$E135+1),$I135/2,$L135,TRUE)-_xlfn.NORM.DIST(AND(BS$4&gt;=$E135,BS$4&lt;=$G135)*(BR$4-$E135+1),$I135/2,$L135,TRUE))/(1-2*_xlfn.NORM.DIST(0,$I135/2,$L135,TRUE))*$C135+($J135="Steady Growth")*(AND(BS$4&gt;=$E135,BS$4&lt;=$G135)*((BS$4-$E135+1)/($I135*($I135+1)/2)*$C135))+($J135="custom")*CustomCF!BL135</f>
        <v>0</v>
      </c>
      <c r="BT135" s="19">
        <f>($J135="Bell Curve")*(_xlfn.NORM.DIST(AND(BT$4&gt;=$E135,BT$4&lt;=$G135)*(BT$4-$E135+1),$I135/2,$L135,TRUE)-_xlfn.NORM.DIST(AND(BT$4&gt;=$E135,BT$4&lt;=$G135)*(BS$4-$E135+1),$I135/2,$L135,TRUE))/(1-2*_xlfn.NORM.DIST(0,$I135/2,$L135,TRUE))*$C135+($J135="Steady Growth")*(AND(BT$4&gt;=$E135,BT$4&lt;=$G135)*((BT$4-$E135+1)/($I135*($I135+1)/2)*$C135))+($J135="custom")*CustomCF!BM135</f>
        <v>0</v>
      </c>
      <c r="BU135" s="19">
        <f>($J135="Bell Curve")*(_xlfn.NORM.DIST(AND(BU$4&gt;=$E135,BU$4&lt;=$G135)*(BU$4-$E135+1),$I135/2,$L135,TRUE)-_xlfn.NORM.DIST(AND(BU$4&gt;=$E135,BU$4&lt;=$G135)*(BT$4-$E135+1),$I135/2,$L135,TRUE))/(1-2*_xlfn.NORM.DIST(0,$I135/2,$L135,TRUE))*$C135+($J135="Steady Growth")*(AND(BU$4&gt;=$E135,BU$4&lt;=$G135)*((BU$4-$E135+1)/($I135*($I135+1)/2)*$C135))+($J135="custom")*CustomCF!BN135</f>
        <v>0</v>
      </c>
      <c r="BV135" s="19">
        <f>($J135="Bell Curve")*(_xlfn.NORM.DIST(AND(BV$4&gt;=$E135,BV$4&lt;=$G135)*(BV$4-$E135+1),$I135/2,$L135,TRUE)-_xlfn.NORM.DIST(AND(BV$4&gt;=$E135,BV$4&lt;=$G135)*(BU$4-$E135+1),$I135/2,$L135,TRUE))/(1-2*_xlfn.NORM.DIST(0,$I135/2,$L135,TRUE))*$C135+($J135="Steady Growth")*(AND(BV$4&gt;=$E135,BV$4&lt;=$G135)*((BV$4-$E135+1)/($I135*($I135+1)/2)*$C135))+($J135="custom")*CustomCF!BO135</f>
        <v>0</v>
      </c>
      <c r="BW135" s="19">
        <f>($J135="Bell Curve")*(_xlfn.NORM.DIST(AND(BW$4&gt;=$E135,BW$4&lt;=$G135)*(BW$4-$E135+1),$I135/2,$L135,TRUE)-_xlfn.NORM.DIST(AND(BW$4&gt;=$E135,BW$4&lt;=$G135)*(BV$4-$E135+1),$I135/2,$L135,TRUE))/(1-2*_xlfn.NORM.DIST(0,$I135/2,$L135,TRUE))*$C135+($J135="Steady Growth")*(AND(BW$4&gt;=$E135,BW$4&lt;=$G135)*((BW$4-$E135+1)/($I135*($I135+1)/2)*$C135))+($J135="custom")*CustomCF!BP135</f>
        <v>0</v>
      </c>
      <c r="BX135" s="19">
        <f>($J135="Bell Curve")*(_xlfn.NORM.DIST(AND(BX$4&gt;=$E135,BX$4&lt;=$G135)*(BX$4-$E135+1),$I135/2,$L135,TRUE)-_xlfn.NORM.DIST(AND(BX$4&gt;=$E135,BX$4&lt;=$G135)*(BW$4-$E135+1),$I135/2,$L135,TRUE))/(1-2*_xlfn.NORM.DIST(0,$I135/2,$L135,TRUE))*$C135+($J135="Steady Growth")*(AND(BX$4&gt;=$E135,BX$4&lt;=$G135)*((BX$4-$E135+1)/($I135*($I135+1)/2)*$C135))+($J135="custom")*CustomCF!BQ135</f>
        <v>0</v>
      </c>
      <c r="BY135" s="19">
        <f>($J135="Bell Curve")*(_xlfn.NORM.DIST(AND(BY$4&gt;=$E135,BY$4&lt;=$G135)*(BY$4-$E135+1),$I135/2,$L135,TRUE)-_xlfn.NORM.DIST(AND(BY$4&gt;=$E135,BY$4&lt;=$G135)*(BX$4-$E135+1),$I135/2,$L135,TRUE))/(1-2*_xlfn.NORM.DIST(0,$I135/2,$L135,TRUE))*$C135+($J135="Steady Growth")*(AND(BY$4&gt;=$E135,BY$4&lt;=$G135)*((BY$4-$E135+1)/($I135*($I135+1)/2)*$C135))+($J135="custom")*CustomCF!BR135</f>
        <v>0</v>
      </c>
      <c r="BZ135" s="19">
        <f>($J135="Bell Curve")*(_xlfn.NORM.DIST(AND(BZ$4&gt;=$E135,BZ$4&lt;=$G135)*(BZ$4-$E135+1),$I135/2,$L135,TRUE)-_xlfn.NORM.DIST(AND(BZ$4&gt;=$E135,BZ$4&lt;=$G135)*(BY$4-$E135+1),$I135/2,$L135,TRUE))/(1-2*_xlfn.NORM.DIST(0,$I135/2,$L135,TRUE))*$C135+($J135="Steady Growth")*(AND(BZ$4&gt;=$E135,BZ$4&lt;=$G135)*((BZ$4-$E135+1)/($I135*($I135+1)/2)*$C135))+($J135="custom")*CustomCF!BS135</f>
        <v>0</v>
      </c>
      <c r="CA135" s="19">
        <f>($J135="Bell Curve")*(_xlfn.NORM.DIST(AND(CA$4&gt;=$E135,CA$4&lt;=$G135)*(CA$4-$E135+1),$I135/2,$L135,TRUE)-_xlfn.NORM.DIST(AND(CA$4&gt;=$E135,CA$4&lt;=$G135)*(BZ$4-$E135+1),$I135/2,$L135,TRUE))/(1-2*_xlfn.NORM.DIST(0,$I135/2,$L135,TRUE))*$C135+($J135="Steady Growth")*(AND(CA$4&gt;=$E135,CA$4&lt;=$G135)*((CA$4-$E135+1)/($I135*($I135+1)/2)*$C135))+($J135="custom")*CustomCF!BT135</f>
        <v>0</v>
      </c>
      <c r="CB135" s="19">
        <f>($J135="Bell Curve")*(_xlfn.NORM.DIST(AND(CB$4&gt;=$E135,CB$4&lt;=$G135)*(CB$4-$E135+1),$I135/2,$L135,TRUE)-_xlfn.NORM.DIST(AND(CB$4&gt;=$E135,CB$4&lt;=$G135)*(CA$4-$E135+1),$I135/2,$L135,TRUE))/(1-2*_xlfn.NORM.DIST(0,$I135/2,$L135,TRUE))*$C135+($J135="Steady Growth")*(AND(CB$4&gt;=$E135,CB$4&lt;=$G135)*((CB$4-$E135+1)/($I135*($I135+1)/2)*$C135))+($J135="custom")*CustomCF!BU135</f>
        <v>0</v>
      </c>
      <c r="CC135" s="19">
        <f>($J135="Bell Curve")*(_xlfn.NORM.DIST(AND(CC$4&gt;=$E135,CC$4&lt;=$G135)*(CC$4-$E135+1),$I135/2,$L135,TRUE)-_xlfn.NORM.DIST(AND(CC$4&gt;=$E135,CC$4&lt;=$G135)*(CB$4-$E135+1),$I135/2,$L135,TRUE))/(1-2*_xlfn.NORM.DIST(0,$I135/2,$L135,TRUE))*$C135+($J135="Steady Growth")*(AND(CC$4&gt;=$E135,CC$4&lt;=$G135)*((CC$4-$E135+1)/($I135*($I135+1)/2)*$C135))+($J135="custom")*CustomCF!BV135</f>
        <v>0</v>
      </c>
      <c r="CD135" s="19">
        <f>($J135="Bell Curve")*(_xlfn.NORM.DIST(AND(CD$4&gt;=$E135,CD$4&lt;=$G135)*(CD$4-$E135+1),$I135/2,$L135,TRUE)-_xlfn.NORM.DIST(AND(CD$4&gt;=$E135,CD$4&lt;=$G135)*(CC$4-$E135+1),$I135/2,$L135,TRUE))/(1-2*_xlfn.NORM.DIST(0,$I135/2,$L135,TRUE))*$C135+($J135="Steady Growth")*(AND(CD$4&gt;=$E135,CD$4&lt;=$G135)*((CD$4-$E135+1)/($I135*($I135+1)/2)*$C135))+($J135="custom")*CustomCF!BW135</f>
        <v>0</v>
      </c>
      <c r="CE135" s="19">
        <f>($J135="Bell Curve")*(_xlfn.NORM.DIST(AND(CE$4&gt;=$E135,CE$4&lt;=$G135)*(CE$4-$E135+1),$I135/2,$L135,TRUE)-_xlfn.NORM.DIST(AND(CE$4&gt;=$E135,CE$4&lt;=$G135)*(CD$4-$E135+1),$I135/2,$L135,TRUE))/(1-2*_xlfn.NORM.DIST(0,$I135/2,$L135,TRUE))*$C135+($J135="Steady Growth")*(AND(CE$4&gt;=$E135,CE$4&lt;=$G135)*((CE$4-$E135+1)/($I135*($I135+1)/2)*$C135))+($J135="custom")*CustomCF!BX135</f>
        <v>0</v>
      </c>
      <c r="CF135" s="19">
        <f>($J135="Bell Curve")*(_xlfn.NORM.DIST(AND(CF$4&gt;=$E135,CF$4&lt;=$G135)*(CF$4-$E135+1),$I135/2,$L135,TRUE)-_xlfn.NORM.DIST(AND(CF$4&gt;=$E135,CF$4&lt;=$G135)*(CE$4-$E135+1),$I135/2,$L135,TRUE))/(1-2*_xlfn.NORM.DIST(0,$I135/2,$L135,TRUE))*$C135+($J135="Steady Growth")*(AND(CF$4&gt;=$E135,CF$4&lt;=$G135)*((CF$4-$E135+1)/($I135*($I135+1)/2)*$C135))+($J135="custom")*CustomCF!BY135</f>
        <v>0</v>
      </c>
      <c r="CG135" s="19">
        <f>($J135="Bell Curve")*(_xlfn.NORM.DIST(AND(CG$4&gt;=$E135,CG$4&lt;=$G135)*(CG$4-$E135+1),$I135/2,$L135,TRUE)-_xlfn.NORM.DIST(AND(CG$4&gt;=$E135,CG$4&lt;=$G135)*(CF$4-$E135+1),$I135/2,$L135,TRUE))/(1-2*_xlfn.NORM.DIST(0,$I135/2,$L135,TRUE))*$C135+($J135="Steady Growth")*(AND(CG$4&gt;=$E135,CG$4&lt;=$G135)*((CG$4-$E135+1)/($I135*($I135+1)/2)*$C135))+($J135="custom")*CustomCF!BZ135</f>
        <v>0</v>
      </c>
      <c r="CH135" s="19">
        <f>($J135="Bell Curve")*(_xlfn.NORM.DIST(AND(CH$4&gt;=$E135,CH$4&lt;=$G135)*(CH$4-$E135+1),$I135/2,$L135,TRUE)-_xlfn.NORM.DIST(AND(CH$4&gt;=$E135,CH$4&lt;=$G135)*(CG$4-$E135+1),$I135/2,$L135,TRUE))/(1-2*_xlfn.NORM.DIST(0,$I135/2,$L135,TRUE))*$C135+($J135="Steady Growth")*(AND(CH$4&gt;=$E135,CH$4&lt;=$G135)*((CH$4-$E135+1)/($I135*($I135+1)/2)*$C135))+($J135="custom")*CustomCF!CA135</f>
        <v>0</v>
      </c>
      <c r="CI135" s="19">
        <f>($J135="Bell Curve")*(_xlfn.NORM.DIST(AND(CI$4&gt;=$E135,CI$4&lt;=$G135)*(CI$4-$E135+1),$I135/2,$L135,TRUE)-_xlfn.NORM.DIST(AND(CI$4&gt;=$E135,CI$4&lt;=$G135)*(CH$4-$E135+1),$I135/2,$L135,TRUE))/(1-2*_xlfn.NORM.DIST(0,$I135/2,$L135,TRUE))*$C135+($J135="Steady Growth")*(AND(CI$4&gt;=$E135,CI$4&lt;=$G135)*((CI$4-$E135+1)/($I135*($I135+1)/2)*$C135))+($J135="custom")*CustomCF!CB135</f>
        <v>0</v>
      </c>
      <c r="CJ135" s="19">
        <f>($J135="Bell Curve")*(_xlfn.NORM.DIST(AND(CJ$4&gt;=$E135,CJ$4&lt;=$G135)*(CJ$4-$E135+1),$I135/2,$L135,TRUE)-_xlfn.NORM.DIST(AND(CJ$4&gt;=$E135,CJ$4&lt;=$G135)*(CI$4-$E135+1),$I135/2,$L135,TRUE))/(1-2*_xlfn.NORM.DIST(0,$I135/2,$L135,TRUE))*$C135+($J135="Steady Growth")*(AND(CJ$4&gt;=$E135,CJ$4&lt;=$G135)*((CJ$4-$E135+1)/($I135*($I135+1)/2)*$C135))+($J135="custom")*CustomCF!CC135</f>
        <v>0</v>
      </c>
      <c r="CK135" s="19">
        <f>($J135="Bell Curve")*(_xlfn.NORM.DIST(AND(CK$4&gt;=$E135,CK$4&lt;=$G135)*(CK$4-$E135+1),$I135/2,$L135,TRUE)-_xlfn.NORM.DIST(AND(CK$4&gt;=$E135,CK$4&lt;=$G135)*(CJ$4-$E135+1),$I135/2,$L135,TRUE))/(1-2*_xlfn.NORM.DIST(0,$I135/2,$L135,TRUE))*$C135+($J135="Steady Growth")*(AND(CK$4&gt;=$E135,CK$4&lt;=$G135)*((CK$4-$E135+1)/($I135*($I135+1)/2)*$C135))+($J135="custom")*CustomCF!CD135</f>
        <v>0</v>
      </c>
      <c r="CL135" s="19">
        <f>($J135="Bell Curve")*(_xlfn.NORM.DIST(AND(CL$4&gt;=$E135,CL$4&lt;=$G135)*(CL$4-$E135+1),$I135/2,$L135,TRUE)-_xlfn.NORM.DIST(AND(CL$4&gt;=$E135,CL$4&lt;=$G135)*(CK$4-$E135+1),$I135/2,$L135,TRUE))/(1-2*_xlfn.NORM.DIST(0,$I135/2,$L135,TRUE))*$C135+($J135="Steady Growth")*(AND(CL$4&gt;=$E135,CL$4&lt;=$G135)*((CL$4-$E135+1)/($I135*($I135+1)/2)*$C135))+($J135="custom")*CustomCF!CE135</f>
        <v>0</v>
      </c>
      <c r="CM135" s="19">
        <f>($J135="Bell Curve")*(_xlfn.NORM.DIST(AND(CM$4&gt;=$E135,CM$4&lt;=$G135)*(CM$4-$E135+1),$I135/2,$L135,TRUE)-_xlfn.NORM.DIST(AND(CM$4&gt;=$E135,CM$4&lt;=$G135)*(CL$4-$E135+1),$I135/2,$L135,TRUE))/(1-2*_xlfn.NORM.DIST(0,$I135/2,$L135,TRUE))*$C135+($J135="Steady Growth")*(AND(CM$4&gt;=$E135,CM$4&lt;=$G135)*((CM$4-$E135+1)/($I135*($I135+1)/2)*$C135))+($J135="custom")*CustomCF!CF135</f>
        <v>0</v>
      </c>
      <c r="CN135" s="19">
        <f>($J135="Bell Curve")*(_xlfn.NORM.DIST(AND(CN$4&gt;=$E135,CN$4&lt;=$G135)*(CN$4-$E135+1),$I135/2,$L135,TRUE)-_xlfn.NORM.DIST(AND(CN$4&gt;=$E135,CN$4&lt;=$G135)*(CM$4-$E135+1),$I135/2,$L135,TRUE))/(1-2*_xlfn.NORM.DIST(0,$I135/2,$L135,TRUE))*$C135+($J135="Steady Growth")*(AND(CN$4&gt;=$E135,CN$4&lt;=$G135)*((CN$4-$E135+1)/($I135*($I135+1)/2)*$C135))+($J135="custom")*CustomCF!CG135</f>
        <v>0</v>
      </c>
      <c r="CO135" s="19">
        <f>($J135="Bell Curve")*(_xlfn.NORM.DIST(AND(CO$4&gt;=$E135,CO$4&lt;=$G135)*(CO$4-$E135+1),$I135/2,$L135,TRUE)-_xlfn.NORM.DIST(AND(CO$4&gt;=$E135,CO$4&lt;=$G135)*(CN$4-$E135+1),$I135/2,$L135,TRUE))/(1-2*_xlfn.NORM.DIST(0,$I135/2,$L135,TRUE))*$C135+($J135="Steady Growth")*(AND(CO$4&gt;=$E135,CO$4&lt;=$G135)*((CO$4-$E135+1)/($I135*($I135+1)/2)*$C135))+($J135="custom")*CustomCF!CH135</f>
        <v>0</v>
      </c>
      <c r="CP135" s="19">
        <f>($J135="Bell Curve")*(_xlfn.NORM.DIST(AND(CP$4&gt;=$E135,CP$4&lt;=$G135)*(CP$4-$E135+1),$I135/2,$L135,TRUE)-_xlfn.NORM.DIST(AND(CP$4&gt;=$E135,CP$4&lt;=$G135)*(CO$4-$E135+1),$I135/2,$L135,TRUE))/(1-2*_xlfn.NORM.DIST(0,$I135/2,$L135,TRUE))*$C135+($J135="Steady Growth")*(AND(CP$4&gt;=$E135,CP$4&lt;=$G135)*((CP$4-$E135+1)/($I135*($I135+1)/2)*$C135))+($J135="custom")*CustomCF!CI135</f>
        <v>0</v>
      </c>
      <c r="CQ135" s="19">
        <f>($J135="Bell Curve")*(_xlfn.NORM.DIST(AND(CQ$4&gt;=$E135,CQ$4&lt;=$G135)*(CQ$4-$E135+1),$I135/2,$L135,TRUE)-_xlfn.NORM.DIST(AND(CQ$4&gt;=$E135,CQ$4&lt;=$G135)*(CP$4-$E135+1),$I135/2,$L135,TRUE))/(1-2*_xlfn.NORM.DIST(0,$I135/2,$L135,TRUE))*$C135+($J135="Steady Growth")*(AND(CQ$4&gt;=$E135,CQ$4&lt;=$G135)*((CQ$4-$E135+1)/($I135*($I135+1)/2)*$C135))+($J135="custom")*CustomCF!CJ135</f>
        <v>0</v>
      </c>
      <c r="CR135" s="19">
        <f>($J135="Bell Curve")*(_xlfn.NORM.DIST(AND(CR$4&gt;=$E135,CR$4&lt;=$G135)*(CR$4-$E135+1),$I135/2,$L135,TRUE)-_xlfn.NORM.DIST(AND(CR$4&gt;=$E135,CR$4&lt;=$G135)*(CQ$4-$E135+1),$I135/2,$L135,TRUE))/(1-2*_xlfn.NORM.DIST(0,$I135/2,$L135,TRUE))*$C135+($J135="Steady Growth")*(AND(CR$4&gt;=$E135,CR$4&lt;=$G135)*((CR$4-$E135+1)/($I135*($I135+1)/2)*$C135))+($J135="custom")*CustomCF!CK135</f>
        <v>0</v>
      </c>
      <c r="CS135" s="19">
        <f>($J135="Bell Curve")*(_xlfn.NORM.DIST(AND(CS$4&gt;=$E135,CS$4&lt;=$G135)*(CS$4-$E135+1),$I135/2,$L135,TRUE)-_xlfn.NORM.DIST(AND(CS$4&gt;=$E135,CS$4&lt;=$G135)*(CR$4-$E135+1),$I135/2,$L135,TRUE))/(1-2*_xlfn.NORM.DIST(0,$I135/2,$L135,TRUE))*$C135+($J135="Steady Growth")*(AND(CS$4&gt;=$E135,CS$4&lt;=$G135)*((CS$4-$E135+1)/($I135*($I135+1)/2)*$C135))+($J135="custom")*CustomCF!CL135</f>
        <v>0</v>
      </c>
      <c r="CT135" s="19">
        <f>($J135="Bell Curve")*(_xlfn.NORM.DIST(AND(CT$4&gt;=$E135,CT$4&lt;=$G135)*(CT$4-$E135+1),$I135/2,$L135,TRUE)-_xlfn.NORM.DIST(AND(CT$4&gt;=$E135,CT$4&lt;=$G135)*(CS$4-$E135+1),$I135/2,$L135,TRUE))/(1-2*_xlfn.NORM.DIST(0,$I135/2,$L135,TRUE))*$C135+($J135="Steady Growth")*(AND(CT$4&gt;=$E135,CT$4&lt;=$G135)*((CT$4-$E135+1)/($I135*($I135+1)/2)*$C135))+($J135="custom")*CustomCF!CM135</f>
        <v>0</v>
      </c>
      <c r="CU135" s="19">
        <f>($J135="Bell Curve")*(_xlfn.NORM.DIST(AND(CU$4&gt;=$E135,CU$4&lt;=$G135)*(CU$4-$E135+1),$I135/2,$L135,TRUE)-_xlfn.NORM.DIST(AND(CU$4&gt;=$E135,CU$4&lt;=$G135)*(CT$4-$E135+1),$I135/2,$L135,TRUE))/(1-2*_xlfn.NORM.DIST(0,$I135/2,$L135,TRUE))*$C135+($J135="Steady Growth")*(AND(CU$4&gt;=$E135,CU$4&lt;=$G135)*((CU$4-$E135+1)/($I135*($I135+1)/2)*$C135))+($J135="custom")*CustomCF!CN135</f>
        <v>0</v>
      </c>
      <c r="CV135" s="19">
        <f>($J135="Bell Curve")*(_xlfn.NORM.DIST(AND(CV$4&gt;=$E135,CV$4&lt;=$G135)*(CV$4-$E135+1),$I135/2,$L135,TRUE)-_xlfn.NORM.DIST(AND(CV$4&gt;=$E135,CV$4&lt;=$G135)*(CU$4-$E135+1),$I135/2,$L135,TRUE))/(1-2*_xlfn.NORM.DIST(0,$I135/2,$L135,TRUE))*$C135+($J135="Steady Growth")*(AND(CV$4&gt;=$E135,CV$4&lt;=$G135)*((CV$4-$E135+1)/($I135*($I135+1)/2)*$C135))+($J135="custom")*CustomCF!CO135</f>
        <v>0</v>
      </c>
      <c r="CW135" s="19">
        <f>($J135="Bell Curve")*(_xlfn.NORM.DIST(AND(CW$4&gt;=$E135,CW$4&lt;=$G135)*(CW$4-$E135+1),$I135/2,$L135,TRUE)-_xlfn.NORM.DIST(AND(CW$4&gt;=$E135,CW$4&lt;=$G135)*(CV$4-$E135+1),$I135/2,$L135,TRUE))/(1-2*_xlfn.NORM.DIST(0,$I135/2,$L135,TRUE))*$C135+($J135="Steady Growth")*(AND(CW$4&gt;=$E135,CW$4&lt;=$G135)*((CW$4-$E135+1)/($I135*($I135+1)/2)*$C135))+($J135="custom")*CustomCF!CP135</f>
        <v>0</v>
      </c>
      <c r="CX135" s="19">
        <f>($J135="Bell Curve")*(_xlfn.NORM.DIST(AND(CX$4&gt;=$E135,CX$4&lt;=$G135)*(CX$4-$E135+1),$I135/2,$L135,TRUE)-_xlfn.NORM.DIST(AND(CX$4&gt;=$E135,CX$4&lt;=$G135)*(CW$4-$E135+1),$I135/2,$L135,TRUE))/(1-2*_xlfn.NORM.DIST(0,$I135/2,$L135,TRUE))*$C135+($J135="Steady Growth")*(AND(CX$4&gt;=$E135,CX$4&lt;=$G135)*((CX$4-$E135+1)/($I135*($I135+1)/2)*$C135))+($J135="custom")*CustomCF!CQ135</f>
        <v>0</v>
      </c>
      <c r="CY135" s="19">
        <f>($J135="Bell Curve")*(_xlfn.NORM.DIST(AND(CY$4&gt;=$E135,CY$4&lt;=$G135)*(CY$4-$E135+1),$I135/2,$L135,TRUE)-_xlfn.NORM.DIST(AND(CY$4&gt;=$E135,CY$4&lt;=$G135)*(CX$4-$E135+1),$I135/2,$L135,TRUE))/(1-2*_xlfn.NORM.DIST(0,$I135/2,$L135,TRUE))*$C135+($J135="Steady Growth")*(AND(CY$4&gt;=$E135,CY$4&lt;=$G135)*((CY$4-$E135+1)/($I135*($I135+1)/2)*$C135))+($J135="custom")*CustomCF!CR135</f>
        <v>0</v>
      </c>
      <c r="CZ135" s="19">
        <f>($J135="Bell Curve")*(_xlfn.NORM.DIST(AND(CZ$4&gt;=$E135,CZ$4&lt;=$G135)*(CZ$4-$E135+1),$I135/2,$L135,TRUE)-_xlfn.NORM.DIST(AND(CZ$4&gt;=$E135,CZ$4&lt;=$G135)*(CY$4-$E135+1),$I135/2,$L135,TRUE))/(1-2*_xlfn.NORM.DIST(0,$I135/2,$L135,TRUE))*$C135+($J135="Steady Growth")*(AND(CZ$4&gt;=$E135,CZ$4&lt;=$G135)*((CZ$4-$E135+1)/($I135*($I135+1)/2)*$C135))+($J135="custom")*CustomCF!CS135</f>
        <v>0</v>
      </c>
      <c r="DA135" s="19">
        <f>($J135="Bell Curve")*(_xlfn.NORM.DIST(AND(DA$4&gt;=$E135,DA$4&lt;=$G135)*(DA$4-$E135+1),$I135/2,$L135,TRUE)-_xlfn.NORM.DIST(AND(DA$4&gt;=$E135,DA$4&lt;=$G135)*(CZ$4-$E135+1),$I135/2,$L135,TRUE))/(1-2*_xlfn.NORM.DIST(0,$I135/2,$L135,TRUE))*$C135+($J135="Steady Growth")*(AND(DA$4&gt;=$E135,DA$4&lt;=$G135)*((DA$4-$E135+1)/($I135*($I135+1)/2)*$C135))+($J135="custom")*CustomCF!CT135</f>
        <v>0</v>
      </c>
      <c r="DB135" s="19">
        <f>($J135="Bell Curve")*(_xlfn.NORM.DIST(AND(DB$4&gt;=$E135,DB$4&lt;=$G135)*(DB$4-$E135+1),$I135/2,$L135,TRUE)-_xlfn.NORM.DIST(AND(DB$4&gt;=$E135,DB$4&lt;=$G135)*(DA$4-$E135+1),$I135/2,$L135,TRUE))/(1-2*_xlfn.NORM.DIST(0,$I135/2,$L135,TRUE))*$C135+($J135="Steady Growth")*(AND(DB$4&gt;=$E135,DB$4&lt;=$G135)*((DB$4-$E135+1)/($I135*($I135+1)/2)*$C135))+($J135="custom")*CustomCF!CU135</f>
        <v>0</v>
      </c>
      <c r="DC135" s="19">
        <f>($J135="Bell Curve")*(_xlfn.NORM.DIST(AND(DC$4&gt;=$E135,DC$4&lt;=$G135)*(DC$4-$E135+1),$I135/2,$L135,TRUE)-_xlfn.NORM.DIST(AND(DC$4&gt;=$E135,DC$4&lt;=$G135)*(DB$4-$E135+1),$I135/2,$L135,TRUE))/(1-2*_xlfn.NORM.DIST(0,$I135/2,$L135,TRUE))*$C135+($J135="Steady Growth")*(AND(DC$4&gt;=$E135,DC$4&lt;=$G135)*((DC$4-$E135+1)/($I135*($I135+1)/2)*$C135))+($J135="custom")*CustomCF!CV135</f>
        <v>0</v>
      </c>
      <c r="DD135" s="19">
        <f>($J135="Bell Curve")*(_xlfn.NORM.DIST(AND(DD$4&gt;=$E135,DD$4&lt;=$G135)*(DD$4-$E135+1),$I135/2,$L135,TRUE)-_xlfn.NORM.DIST(AND(DD$4&gt;=$E135,DD$4&lt;=$G135)*(DC$4-$E135+1),$I135/2,$L135,TRUE))/(1-2*_xlfn.NORM.DIST(0,$I135/2,$L135,TRUE))*$C135+($J135="Steady Growth")*(AND(DD$4&gt;=$E135,DD$4&lt;=$G135)*((DD$4-$E135+1)/($I135*($I135+1)/2)*$C135))+($J135="custom")*CustomCF!CW135</f>
        <v>0</v>
      </c>
      <c r="DE135" s="19">
        <f>($J135="Bell Curve")*(_xlfn.NORM.DIST(AND(DE$4&gt;=$E135,DE$4&lt;=$G135)*(DE$4-$E135+1),$I135/2,$L135,TRUE)-_xlfn.NORM.DIST(AND(DE$4&gt;=$E135,DE$4&lt;=$G135)*(DD$4-$E135+1),$I135/2,$L135,TRUE))/(1-2*_xlfn.NORM.DIST(0,$I135/2,$L135,TRUE))*$C135+($J135="Steady Growth")*(AND(DE$4&gt;=$E135,DE$4&lt;=$G135)*((DE$4-$E135+1)/($I135*($I135+1)/2)*$C135))+($J135="custom")*CustomCF!CX135</f>
        <v>0</v>
      </c>
      <c r="DF135" s="19">
        <f>($J135="Bell Curve")*(_xlfn.NORM.DIST(AND(DF$4&gt;=$E135,DF$4&lt;=$G135)*(DF$4-$E135+1),$I135/2,$L135,TRUE)-_xlfn.NORM.DIST(AND(DF$4&gt;=$E135,DF$4&lt;=$G135)*(DE$4-$E135+1),$I135/2,$L135,TRUE))/(1-2*_xlfn.NORM.DIST(0,$I135/2,$L135,TRUE))*$C135+($J135="Steady Growth")*(AND(DF$4&gt;=$E135,DF$4&lt;=$G135)*((DF$4-$E135+1)/($I135*($I135+1)/2)*$C135))+($J135="custom")*CustomCF!CY135</f>
        <v>0</v>
      </c>
      <c r="DG135" s="19">
        <f>($J135="Bell Curve")*(_xlfn.NORM.DIST(AND(DG$4&gt;=$E135,DG$4&lt;=$G135)*(DG$4-$E135+1),$I135/2,$L135,TRUE)-_xlfn.NORM.DIST(AND(DG$4&gt;=$E135,DG$4&lt;=$G135)*(DF$4-$E135+1),$I135/2,$L135,TRUE))/(1-2*_xlfn.NORM.DIST(0,$I135/2,$L135,TRUE))*$C135+($J135="Steady Growth")*(AND(DG$4&gt;=$E135,DG$4&lt;=$G135)*((DG$4-$E135+1)/($I135*($I135+1)/2)*$C135))+($J135="custom")*CustomCF!CZ135</f>
        <v>0</v>
      </c>
      <c r="DH135" s="19">
        <f>($J135="Bell Curve")*(_xlfn.NORM.DIST(AND(DH$4&gt;=$E135,DH$4&lt;=$G135)*(DH$4-$E135+1),$I135/2,$L135,TRUE)-_xlfn.NORM.DIST(AND(DH$4&gt;=$E135,DH$4&lt;=$G135)*(DG$4-$E135+1),$I135/2,$L135,TRUE))/(1-2*_xlfn.NORM.DIST(0,$I135/2,$L135,TRUE))*$C135+($J135="Steady Growth")*(AND(DH$4&gt;=$E135,DH$4&lt;=$G135)*((DH$4-$E135+1)/($I135*($I135+1)/2)*$C135))+($J135="custom")*CustomCF!DA135</f>
        <v>0</v>
      </c>
      <c r="DI135" s="19">
        <f>($J135="Bell Curve")*(_xlfn.NORM.DIST(AND(DI$4&gt;=$E135,DI$4&lt;=$G135)*(DI$4-$E135+1),$I135/2,$L135,TRUE)-_xlfn.NORM.DIST(AND(DI$4&gt;=$E135,DI$4&lt;=$G135)*(DH$4-$E135+1),$I135/2,$L135,TRUE))/(1-2*_xlfn.NORM.DIST(0,$I135/2,$L135,TRUE))*$C135+($J135="Steady Growth")*(AND(DI$4&gt;=$E135,DI$4&lt;=$G135)*((DI$4-$E135+1)/($I135*($I135+1)/2)*$C135))+($J135="custom")*CustomCF!DB135</f>
        <v>0</v>
      </c>
      <c r="DJ135" s="19">
        <f>($J135="Bell Curve")*(_xlfn.NORM.DIST(AND(DJ$4&gt;=$E135,DJ$4&lt;=$G135)*(DJ$4-$E135+1),$I135/2,$L135,TRUE)-_xlfn.NORM.DIST(AND(DJ$4&gt;=$E135,DJ$4&lt;=$G135)*(DI$4-$E135+1),$I135/2,$L135,TRUE))/(1-2*_xlfn.NORM.DIST(0,$I135/2,$L135,TRUE))*$C135+($J135="Steady Growth")*(AND(DJ$4&gt;=$E135,DJ$4&lt;=$G135)*((DJ$4-$E135+1)/($I135*($I135+1)/2)*$C135))+($J135="custom")*CustomCF!DC135</f>
        <v>0</v>
      </c>
      <c r="DK135" s="19">
        <f>($J135="Bell Curve")*(_xlfn.NORM.DIST(AND(DK$4&gt;=$E135,DK$4&lt;=$G135)*(DK$4-$E135+1),$I135/2,$L135,TRUE)-_xlfn.NORM.DIST(AND(DK$4&gt;=$E135,DK$4&lt;=$G135)*(DJ$4-$E135+1),$I135/2,$L135,TRUE))/(1-2*_xlfn.NORM.DIST(0,$I135/2,$L135,TRUE))*$C135+($J135="Steady Growth")*(AND(DK$4&gt;=$E135,DK$4&lt;=$G135)*((DK$4-$E135+1)/($I135*($I135+1)/2)*$C135))+($J135="custom")*CustomCF!DD135</f>
        <v>0</v>
      </c>
      <c r="DL135" s="19">
        <f>($J135="Bell Curve")*(_xlfn.NORM.DIST(AND(DL$4&gt;=$E135,DL$4&lt;=$G135)*(DL$4-$E135+1),$I135/2,$L135,TRUE)-_xlfn.NORM.DIST(AND(DL$4&gt;=$E135,DL$4&lt;=$G135)*(DK$4-$E135+1),$I135/2,$L135,TRUE))/(1-2*_xlfn.NORM.DIST(0,$I135/2,$L135,TRUE))*$C135+($J135="Steady Growth")*(AND(DL$4&gt;=$E135,DL$4&lt;=$G135)*((DL$4-$E135+1)/($I135*($I135+1)/2)*$C135))+($J135="custom")*CustomCF!DE135</f>
        <v>0</v>
      </c>
      <c r="DM135" s="19">
        <f>($J135="Bell Curve")*(_xlfn.NORM.DIST(AND(DM$4&gt;=$E135,DM$4&lt;=$G135)*(DM$4-$E135+1),$I135/2,$L135,TRUE)-_xlfn.NORM.DIST(AND(DM$4&gt;=$E135,DM$4&lt;=$G135)*(DL$4-$E135+1),$I135/2,$L135,TRUE))/(1-2*_xlfn.NORM.DIST(0,$I135/2,$L135,TRUE))*$C135+($J135="Steady Growth")*(AND(DM$4&gt;=$E135,DM$4&lt;=$G135)*((DM$4-$E135+1)/($I135*($I135+1)/2)*$C135))+($J135="custom")*CustomCF!DF135</f>
        <v>0</v>
      </c>
      <c r="DN135" s="19">
        <f>($J135="Bell Curve")*(_xlfn.NORM.DIST(AND(DN$4&gt;=$E135,DN$4&lt;=$G135)*(DN$4-$E135+1),$I135/2,$L135,TRUE)-_xlfn.NORM.DIST(AND(DN$4&gt;=$E135,DN$4&lt;=$G135)*(DM$4-$E135+1),$I135/2,$L135,TRUE))/(1-2*_xlfn.NORM.DIST(0,$I135/2,$L135,TRUE))*$C135+($J135="Steady Growth")*(AND(DN$4&gt;=$E135,DN$4&lt;=$G135)*((DN$4-$E135+1)/($I135*($I135+1)/2)*$C135))+($J135="custom")*CustomCF!DG135</f>
        <v>0</v>
      </c>
      <c r="DO135" s="19">
        <f>($J135="Bell Curve")*(_xlfn.NORM.DIST(AND(DO$4&gt;=$E135,DO$4&lt;=$G135)*(DO$4-$E135+1),$I135/2,$L135,TRUE)-_xlfn.NORM.DIST(AND(DO$4&gt;=$E135,DO$4&lt;=$G135)*(DN$4-$E135+1),$I135/2,$L135,TRUE))/(1-2*_xlfn.NORM.DIST(0,$I135/2,$L135,TRUE))*$C135+($J135="Steady Growth")*(AND(DO$4&gt;=$E135,DO$4&lt;=$G135)*((DO$4-$E135+1)/($I135*($I135+1)/2)*$C135))+($J135="custom")*CustomCF!DH135</f>
        <v>0</v>
      </c>
      <c r="DP135" s="19">
        <f>($J135="Bell Curve")*(_xlfn.NORM.DIST(AND(DP$4&gt;=$E135,DP$4&lt;=$G135)*(DP$4-$E135+1),$I135/2,$L135,TRUE)-_xlfn.NORM.DIST(AND(DP$4&gt;=$E135,DP$4&lt;=$G135)*(DO$4-$E135+1),$I135/2,$L135,TRUE))/(1-2*_xlfn.NORM.DIST(0,$I135/2,$L135,TRUE))*$C135+($J135="Steady Growth")*(AND(DP$4&gt;=$E135,DP$4&lt;=$G135)*((DP$4-$E135+1)/($I135*($I135+1)/2)*$C135))+($J135="custom")*CustomCF!DI135</f>
        <v>0</v>
      </c>
      <c r="DQ135" s="19">
        <f>($J135="Bell Curve")*(_xlfn.NORM.DIST(AND(DQ$4&gt;=$E135,DQ$4&lt;=$G135)*(DQ$4-$E135+1),$I135/2,$L135,TRUE)-_xlfn.NORM.DIST(AND(DQ$4&gt;=$E135,DQ$4&lt;=$G135)*(DP$4-$E135+1),$I135/2,$L135,TRUE))/(1-2*_xlfn.NORM.DIST(0,$I135/2,$L135,TRUE))*$C135+($J135="Steady Growth")*(AND(DQ$4&gt;=$E135,DQ$4&lt;=$G135)*((DQ$4-$E135+1)/($I135*($I135+1)/2)*$C135))+($J135="custom")*CustomCF!DJ135</f>
        <v>0</v>
      </c>
      <c r="DR135" s="19">
        <f>($J135="Bell Curve")*(_xlfn.NORM.DIST(AND(DR$4&gt;=$E135,DR$4&lt;=$G135)*(DR$4-$E135+1),$I135/2,$L135,TRUE)-_xlfn.NORM.DIST(AND(DR$4&gt;=$E135,DR$4&lt;=$G135)*(DQ$4-$E135+1),$I135/2,$L135,TRUE))/(1-2*_xlfn.NORM.DIST(0,$I135/2,$L135,TRUE))*$C135+($J135="Steady Growth")*(AND(DR$4&gt;=$E135,DR$4&lt;=$G135)*((DR$4-$E135+1)/($I135*($I135+1)/2)*$C135))+($J135="custom")*CustomCF!DK135</f>
        <v>0</v>
      </c>
      <c r="DS135" s="19">
        <f>($J135="Bell Curve")*(_xlfn.NORM.DIST(AND(DS$4&gt;=$E135,DS$4&lt;=$G135)*(DS$4-$E135+1),$I135/2,$L135,TRUE)-_xlfn.NORM.DIST(AND(DS$4&gt;=$E135,DS$4&lt;=$G135)*(DR$4-$E135+1),$I135/2,$L135,TRUE))/(1-2*_xlfn.NORM.DIST(0,$I135/2,$L135,TRUE))*$C135+($J135="Steady Growth")*(AND(DS$4&gt;=$E135,DS$4&lt;=$G135)*((DS$4-$E135+1)/($I135*($I135+1)/2)*$C135))+($J135="custom")*CustomCF!DL135</f>
        <v>0</v>
      </c>
      <c r="DT135" s="19">
        <f>($J135="Bell Curve")*(_xlfn.NORM.DIST(AND(DT$4&gt;=$E135,DT$4&lt;=$G135)*(DT$4-$E135+1),$I135/2,$L135,TRUE)-_xlfn.NORM.DIST(AND(DT$4&gt;=$E135,DT$4&lt;=$G135)*(DS$4-$E135+1),$I135/2,$L135,TRUE))/(1-2*_xlfn.NORM.DIST(0,$I135/2,$L135,TRUE))*$C135+($J135="Steady Growth")*(AND(DT$4&gt;=$E135,DT$4&lt;=$G135)*((DT$4-$E135+1)/($I135*($I135+1)/2)*$C135))+($J135="custom")*CustomCF!DM135</f>
        <v>0</v>
      </c>
      <c r="DU135" s="19">
        <f>($J135="Bell Curve")*(_xlfn.NORM.DIST(AND(DU$4&gt;=$E135,DU$4&lt;=$G135)*(DU$4-$E135+1),$I135/2,$L135,TRUE)-_xlfn.NORM.DIST(AND(DU$4&gt;=$E135,DU$4&lt;=$G135)*(DT$4-$E135+1),$I135/2,$L135,TRUE))/(1-2*_xlfn.NORM.DIST(0,$I135/2,$L135,TRUE))*$C135+($J135="Steady Growth")*(AND(DU$4&gt;=$E135,DU$4&lt;=$G135)*((DU$4-$E135+1)/($I135*($I135+1)/2)*$C135))+($J135="custom")*CustomCF!DN135</f>
        <v>0</v>
      </c>
      <c r="DV135" s="19">
        <f>($J135="Bell Curve")*(_xlfn.NORM.DIST(AND(DV$4&gt;=$E135,DV$4&lt;=$G135)*(DV$4-$E135+1),$I135/2,$L135,TRUE)-_xlfn.NORM.DIST(AND(DV$4&gt;=$E135,DV$4&lt;=$G135)*(DU$4-$E135+1),$I135/2,$L135,TRUE))/(1-2*_xlfn.NORM.DIST(0,$I135/2,$L135,TRUE))*$C135+($J135="Steady Growth")*(AND(DV$4&gt;=$E135,DV$4&lt;=$G135)*((DV$4-$E135+1)/($I135*($I135+1)/2)*$C135))+($J135="custom")*CustomCF!DO135</f>
        <v>0</v>
      </c>
      <c r="DW135" s="19">
        <f>($J135="Bell Curve")*(_xlfn.NORM.DIST(AND(DW$4&gt;=$E135,DW$4&lt;=$G135)*(DW$4-$E135+1),$I135/2,$L135,TRUE)-_xlfn.NORM.DIST(AND(DW$4&gt;=$E135,DW$4&lt;=$G135)*(DV$4-$E135+1),$I135/2,$L135,TRUE))/(1-2*_xlfn.NORM.DIST(0,$I135/2,$L135,TRUE))*$C135+($J135="Steady Growth")*(AND(DW$4&gt;=$E135,DW$4&lt;=$G135)*((DW$4-$E135+1)/($I135*($I135+1)/2)*$C135))+($J135="custom")*CustomCF!DP135</f>
        <v>0</v>
      </c>
      <c r="DX135" s="19">
        <f>($J135="Bell Curve")*(_xlfn.NORM.DIST(AND(DX$4&gt;=$E135,DX$4&lt;=$G135)*(DX$4-$E135+1),$I135/2,$L135,TRUE)-_xlfn.NORM.DIST(AND(DX$4&gt;=$E135,DX$4&lt;=$G135)*(DW$4-$E135+1),$I135/2,$L135,TRUE))/(1-2*_xlfn.NORM.DIST(0,$I135/2,$L135,TRUE))*$C135+($J135="Steady Growth")*(AND(DX$4&gt;=$E135,DX$4&lt;=$G135)*((DX$4-$E135+1)/($I135*($I135+1)/2)*$C135))+($J135="custom")*CustomCF!DQ135</f>
        <v>0</v>
      </c>
      <c r="DY135" s="19">
        <f>($J135="Bell Curve")*(_xlfn.NORM.DIST(AND(DY$4&gt;=$E135,DY$4&lt;=$G135)*(DY$4-$E135+1),$I135/2,$L135,TRUE)-_xlfn.NORM.DIST(AND(DY$4&gt;=$E135,DY$4&lt;=$G135)*(DX$4-$E135+1),$I135/2,$L135,TRUE))/(1-2*_xlfn.NORM.DIST(0,$I135/2,$L135,TRUE))*$C135+($J135="Steady Growth")*(AND(DY$4&gt;=$E135,DY$4&lt;=$G135)*((DY$4-$E135+1)/($I135*($I135+1)/2)*$C135))+($J135="custom")*CustomCF!DR135</f>
        <v>0</v>
      </c>
      <c r="DZ135" s="19">
        <f>($J135="Bell Curve")*(_xlfn.NORM.DIST(AND(DZ$4&gt;=$E135,DZ$4&lt;=$G135)*(DZ$4-$E135+1),$I135/2,$L135,TRUE)-_xlfn.NORM.DIST(AND(DZ$4&gt;=$E135,DZ$4&lt;=$G135)*(DY$4-$E135+1),$I135/2,$L135,TRUE))/(1-2*_xlfn.NORM.DIST(0,$I135/2,$L135,TRUE))*$C135+($J135="Steady Growth")*(AND(DZ$4&gt;=$E135,DZ$4&lt;=$G135)*((DZ$4-$E135+1)/($I135*($I135+1)/2)*$C135))+($J135="custom")*CustomCF!DS135</f>
        <v>0</v>
      </c>
      <c r="EA135" s="19">
        <f>($J135="Bell Curve")*(_xlfn.NORM.DIST(AND(EA$4&gt;=$E135,EA$4&lt;=$G135)*(EA$4-$E135+1),$I135/2,$L135,TRUE)-_xlfn.NORM.DIST(AND(EA$4&gt;=$E135,EA$4&lt;=$G135)*(DZ$4-$E135+1),$I135/2,$L135,TRUE))/(1-2*_xlfn.NORM.DIST(0,$I135/2,$L135,TRUE))*$C135+($J135="Steady Growth")*(AND(EA$4&gt;=$E135,EA$4&lt;=$G135)*((EA$4-$E135+1)/($I135*($I135+1)/2)*$C135))+($J135="custom")*CustomCF!DT135</f>
        <v>0</v>
      </c>
      <c r="EB135" s="19">
        <f>($J135="Bell Curve")*(_xlfn.NORM.DIST(AND(EB$4&gt;=$E135,EB$4&lt;=$G135)*(EB$4-$E135+1),$I135/2,$L135,TRUE)-_xlfn.NORM.DIST(AND(EB$4&gt;=$E135,EB$4&lt;=$G135)*(EA$4-$E135+1),$I135/2,$L135,TRUE))/(1-2*_xlfn.NORM.DIST(0,$I135/2,$L135,TRUE))*$C135+($J135="Steady Growth")*(AND(EB$4&gt;=$E135,EB$4&lt;=$G135)*((EB$4-$E135+1)/($I135*($I135+1)/2)*$C135))+($J135="custom")*CustomCF!DU135</f>
        <v>0</v>
      </c>
      <c r="EC135" s="19">
        <f>($J135="Bell Curve")*(_xlfn.NORM.DIST(AND(EC$4&gt;=$E135,EC$4&lt;=$G135)*(EC$4-$E135+1),$I135/2,$L135,TRUE)-_xlfn.NORM.DIST(AND(EC$4&gt;=$E135,EC$4&lt;=$G135)*(EB$4-$E135+1),$I135/2,$L135,TRUE))/(1-2*_xlfn.NORM.DIST(0,$I135/2,$L135,TRUE))*$C135+($J135="Steady Growth")*(AND(EC$4&gt;=$E135,EC$4&lt;=$G135)*((EC$4-$E135+1)/($I135*($I135+1)/2)*$C135))+($J135="custom")*CustomCF!DV135</f>
        <v>0</v>
      </c>
      <c r="ED135" s="19">
        <f>($J135="Bell Curve")*(_xlfn.NORM.DIST(AND(ED$4&gt;=$E135,ED$4&lt;=$G135)*(ED$4-$E135+1),$I135/2,$L135,TRUE)-_xlfn.NORM.DIST(AND(ED$4&gt;=$E135,ED$4&lt;=$G135)*(EC$4-$E135+1),$I135/2,$L135,TRUE))/(1-2*_xlfn.NORM.DIST(0,$I135/2,$L135,TRUE))*$C135+($J135="Steady Growth")*(AND(ED$4&gt;=$E135,ED$4&lt;=$G135)*((ED$4-$E135+1)/($I135*($I135+1)/2)*$C135))+($J135="custom")*CustomCF!DW135</f>
        <v>0</v>
      </c>
      <c r="EE135" s="19">
        <f>($J135="Bell Curve")*(_xlfn.NORM.DIST(AND(EE$4&gt;=$E135,EE$4&lt;=$G135)*(EE$4-$E135+1),$I135/2,$L135,TRUE)-_xlfn.NORM.DIST(AND(EE$4&gt;=$E135,EE$4&lt;=$G135)*(ED$4-$E135+1),$I135/2,$L135,TRUE))/(1-2*_xlfn.NORM.DIST(0,$I135/2,$L135,TRUE))*$C135+($J135="Steady Growth")*(AND(EE$4&gt;=$E135,EE$4&lt;=$G135)*((EE$4-$E135+1)/($I135*($I135+1)/2)*$C135))+($J135="custom")*CustomCF!DX135</f>
        <v>0</v>
      </c>
      <c r="EF135" s="121">
        <f>($J135="Bell Curve")*(_xlfn.NORM.DIST(AND(EF$4&gt;=$E135,EF$4&lt;=$G135)*(EF$4-$E135+1),$I135/2,$L135,TRUE)-_xlfn.NORM.DIST(AND(EF$4&gt;=$E135,EF$4&lt;=$G135)*(EE$4-$E135+1),$I135/2,$L135,TRUE))/(1-2*_xlfn.NORM.DIST(0,$I135/2,$L135,TRUE))*$C135+($J135="Steady Growth")*(AND(EF$4&gt;=$E135,EF$4&lt;=$G135)*((EF$4-$E135+1)/($I135*($I135+1)/2)*$C135))+($J135="custom")*CustomCF!DY135</f>
        <v>0</v>
      </c>
    </row>
    <row r="136" spans="2:136" hidden="1" outlineLevel="1" x14ac:dyDescent="0.2">
      <c r="B136" s="103">
        <f>Budget!AA28</f>
        <v>0</v>
      </c>
      <c r="C136" s="19">
        <f>Budget!AB28</f>
        <v>0</v>
      </c>
      <c r="D136" s="19" t="str">
        <f t="shared" si="45"/>
        <v/>
      </c>
      <c r="E136" s="92">
        <v>29</v>
      </c>
      <c r="F136" s="18">
        <f>IF(J136="Custom",CustomCF!E136,INDEX($P$6:$DY$6,MATCH(E136,CF!$P$4:$DY$4,0)))</f>
        <v>46904</v>
      </c>
      <c r="G136" s="301">
        <v>47</v>
      </c>
      <c r="H136" s="18">
        <f>IF(J136="Custom",CustomCF!F136,INDEX($P$6:$EF$6,MATCH(G136,$P$4:$EF$4,0)))</f>
        <v>47452</v>
      </c>
      <c r="I136" s="9">
        <f t="shared" si="40"/>
        <v>19</v>
      </c>
      <c r="J136" s="92" t="s">
        <v>30</v>
      </c>
      <c r="K136" s="92" t="s">
        <v>31</v>
      </c>
      <c r="L136" s="9">
        <f t="shared" si="46"/>
        <v>10000000</v>
      </c>
      <c r="M136" s="106">
        <f t="shared" ref="M136:M167" si="49">ROUND(SUM(P136:CU136),0)</f>
        <v>0</v>
      </c>
      <c r="N136" s="112" t="str">
        <f t="shared" si="48"/>
        <v>OK</v>
      </c>
      <c r="O136" s="112"/>
      <c r="P136" s="19">
        <f>($J136="Bell Curve")*(_xlfn.NORM.DIST(AND(P$4&gt;=$E136,P$4&lt;=$G136)*(P$4-$E136+1),$I136/2,$L136,TRUE)-_xlfn.NORM.DIST(AND(P$4&gt;=$E136,P$4&lt;=$G136)*(N$4-$E136+1),$I136/2,$L136,TRUE))/(1-2*_xlfn.NORM.DIST(0,$I136/2,$L136,TRUE))*$C136+($J136="Steady Growth")*(AND(P$4&gt;=$E136,P$4&lt;=$G136)*((P$4-$E136+1)/($I136*($I136+1)/2)*$C136))+($J136="custom")*CustomCF!I136</f>
        <v>0</v>
      </c>
      <c r="Q136" s="19">
        <f>($J136="Bell Curve")*(_xlfn.NORM.DIST(AND(Q$4&gt;=$E136,Q$4&lt;=$G136)*(Q$4-$E136+1),$I136/2,$L136,TRUE)-_xlfn.NORM.DIST(AND(Q$4&gt;=$E136,Q$4&lt;=$G136)*(P$4-$E136+1),$I136/2,$L136,TRUE))/(1-2*_xlfn.NORM.DIST(0,$I136/2,$L136,TRUE))*$C136+($J136="Steady Growth")*(AND(Q$4&gt;=$E136,Q$4&lt;=$G136)*((Q$4-$E136+1)/($I136*($I136+1)/2)*$C136))+($J136="custom")*CustomCF!J136</f>
        <v>0</v>
      </c>
      <c r="R136" s="19">
        <f>($J136="Bell Curve")*(_xlfn.NORM.DIST(AND(R$4&gt;=$E136,R$4&lt;=$G136)*(R$4-$E136+1),$I136/2,$L136,TRUE)-_xlfn.NORM.DIST(AND(R$4&gt;=$E136,R$4&lt;=$G136)*(Q$4-$E136+1),$I136/2,$L136,TRUE))/(1-2*_xlfn.NORM.DIST(0,$I136/2,$L136,TRUE))*$C136+($J136="Steady Growth")*(AND(R$4&gt;=$E136,R$4&lt;=$G136)*((R$4-$E136+1)/($I136*($I136+1)/2)*$C136))+($J136="custom")*CustomCF!K136</f>
        <v>0</v>
      </c>
      <c r="S136" s="19">
        <f>($J136="Bell Curve")*(_xlfn.NORM.DIST(AND(S$4&gt;=$E136,S$4&lt;=$G136)*(S$4-$E136+1),$I136/2,$L136,TRUE)-_xlfn.NORM.DIST(AND(S$4&gt;=$E136,S$4&lt;=$G136)*(R$4-$E136+1),$I136/2,$L136,TRUE))/(1-2*_xlfn.NORM.DIST(0,$I136/2,$L136,TRUE))*$C136+($J136="Steady Growth")*(AND(S$4&gt;=$E136,S$4&lt;=$G136)*((S$4-$E136+1)/($I136*($I136+1)/2)*$C136))+($J136="custom")*CustomCF!L136</f>
        <v>0</v>
      </c>
      <c r="T136" s="19">
        <f>($J136="Bell Curve")*(_xlfn.NORM.DIST(AND(T$4&gt;=$E136,T$4&lt;=$G136)*(T$4-$E136+1),$I136/2,$L136,TRUE)-_xlfn.NORM.DIST(AND(T$4&gt;=$E136,T$4&lt;=$G136)*(S$4-$E136+1),$I136/2,$L136,TRUE))/(1-2*_xlfn.NORM.DIST(0,$I136/2,$L136,TRUE))*$C136+($J136="Steady Growth")*(AND(T$4&gt;=$E136,T$4&lt;=$G136)*((T$4-$E136+1)/($I136*($I136+1)/2)*$C136))+($J136="custom")*CustomCF!M136</f>
        <v>0</v>
      </c>
      <c r="U136" s="19">
        <f>($J136="Bell Curve")*(_xlfn.NORM.DIST(AND(U$4&gt;=$E136,U$4&lt;=$G136)*(U$4-$E136+1),$I136/2,$L136,TRUE)-_xlfn.NORM.DIST(AND(U$4&gt;=$E136,U$4&lt;=$G136)*(T$4-$E136+1),$I136/2,$L136,TRUE))/(1-2*_xlfn.NORM.DIST(0,$I136/2,$L136,TRUE))*$C136+($J136="Steady Growth")*(AND(U$4&gt;=$E136,U$4&lt;=$G136)*((U$4-$E136+1)/($I136*($I136+1)/2)*$C136))+($J136="custom")*CustomCF!N136</f>
        <v>0</v>
      </c>
      <c r="V136" s="19">
        <f>($J136="Bell Curve")*(_xlfn.NORM.DIST(AND(V$4&gt;=$E136,V$4&lt;=$G136)*(V$4-$E136+1),$I136/2,$L136,TRUE)-_xlfn.NORM.DIST(AND(V$4&gt;=$E136,V$4&lt;=$G136)*(U$4-$E136+1),$I136/2,$L136,TRUE))/(1-2*_xlfn.NORM.DIST(0,$I136/2,$L136,TRUE))*$C136+($J136="Steady Growth")*(AND(V$4&gt;=$E136,V$4&lt;=$G136)*((V$4-$E136+1)/($I136*($I136+1)/2)*$C136))+($J136="custom")*CustomCF!O136</f>
        <v>0</v>
      </c>
      <c r="W136" s="19">
        <f>($J136="Bell Curve")*(_xlfn.NORM.DIST(AND(W$4&gt;=$E136,W$4&lt;=$G136)*(W$4-$E136+1),$I136/2,$L136,TRUE)-_xlfn.NORM.DIST(AND(W$4&gt;=$E136,W$4&lt;=$G136)*(V$4-$E136+1),$I136/2,$L136,TRUE))/(1-2*_xlfn.NORM.DIST(0,$I136/2,$L136,TRUE))*$C136+($J136="Steady Growth")*(AND(W$4&gt;=$E136,W$4&lt;=$G136)*((W$4-$E136+1)/($I136*($I136+1)/2)*$C136))+($J136="custom")*CustomCF!P136</f>
        <v>0</v>
      </c>
      <c r="X136" s="19">
        <f>($J136="Bell Curve")*(_xlfn.NORM.DIST(AND(X$4&gt;=$E136,X$4&lt;=$G136)*(X$4-$E136+1),$I136/2,$L136,TRUE)-_xlfn.NORM.DIST(AND(X$4&gt;=$E136,X$4&lt;=$G136)*(W$4-$E136+1),$I136/2,$L136,TRUE))/(1-2*_xlfn.NORM.DIST(0,$I136/2,$L136,TRUE))*$C136+($J136="Steady Growth")*(AND(X$4&gt;=$E136,X$4&lt;=$G136)*((X$4-$E136+1)/($I136*($I136+1)/2)*$C136))+($J136="custom")*CustomCF!Q136</f>
        <v>0</v>
      </c>
      <c r="Y136" s="19">
        <f>($J136="Bell Curve")*(_xlfn.NORM.DIST(AND(Y$4&gt;=$E136,Y$4&lt;=$G136)*(Y$4-$E136+1),$I136/2,$L136,TRUE)-_xlfn.NORM.DIST(AND(Y$4&gt;=$E136,Y$4&lt;=$G136)*(X$4-$E136+1),$I136/2,$L136,TRUE))/(1-2*_xlfn.NORM.DIST(0,$I136/2,$L136,TRUE))*$C136+($J136="Steady Growth")*(AND(Y$4&gt;=$E136,Y$4&lt;=$G136)*((Y$4-$E136+1)/($I136*($I136+1)/2)*$C136))+($J136="custom")*CustomCF!R136</f>
        <v>0</v>
      </c>
      <c r="Z136" s="19">
        <f>($J136="Bell Curve")*(_xlfn.NORM.DIST(AND(Z$4&gt;=$E136,Z$4&lt;=$G136)*(Z$4-$E136+1),$I136/2,$L136,TRUE)-_xlfn.NORM.DIST(AND(Z$4&gt;=$E136,Z$4&lt;=$G136)*(Y$4-$E136+1),$I136/2,$L136,TRUE))/(1-2*_xlfn.NORM.DIST(0,$I136/2,$L136,TRUE))*$C136+($J136="Steady Growth")*(AND(Z$4&gt;=$E136,Z$4&lt;=$G136)*((Z$4-$E136+1)/($I136*($I136+1)/2)*$C136))+($J136="custom")*CustomCF!S136</f>
        <v>0</v>
      </c>
      <c r="AA136" s="19">
        <f>($J136="Bell Curve")*(_xlfn.NORM.DIST(AND(AA$4&gt;=$E136,AA$4&lt;=$G136)*(AA$4-$E136+1),$I136/2,$L136,TRUE)-_xlfn.NORM.DIST(AND(AA$4&gt;=$E136,AA$4&lt;=$G136)*(Z$4-$E136+1),$I136/2,$L136,TRUE))/(1-2*_xlfn.NORM.DIST(0,$I136/2,$L136,TRUE))*$C136+($J136="Steady Growth")*(AND(AA$4&gt;=$E136,AA$4&lt;=$G136)*((AA$4-$E136+1)/($I136*($I136+1)/2)*$C136))+($J136="custom")*CustomCF!T136</f>
        <v>0</v>
      </c>
      <c r="AB136" s="19">
        <f>($J136="Bell Curve")*(_xlfn.NORM.DIST(AND(AB$4&gt;=$E136,AB$4&lt;=$G136)*(AB$4-$E136+1),$I136/2,$L136,TRUE)-_xlfn.NORM.DIST(AND(AB$4&gt;=$E136,AB$4&lt;=$G136)*(AA$4-$E136+1),$I136/2,$L136,TRUE))/(1-2*_xlfn.NORM.DIST(0,$I136/2,$L136,TRUE))*$C136+($J136="Steady Growth")*(AND(AB$4&gt;=$E136,AB$4&lt;=$G136)*((AB$4-$E136+1)/($I136*($I136+1)/2)*$C136))+($J136="custom")*CustomCF!U136</f>
        <v>0</v>
      </c>
      <c r="AC136" s="19">
        <f>($J136="Bell Curve")*(_xlfn.NORM.DIST(AND(AC$4&gt;=$E136,AC$4&lt;=$G136)*(AC$4-$E136+1),$I136/2,$L136,TRUE)-_xlfn.NORM.DIST(AND(AC$4&gt;=$E136,AC$4&lt;=$G136)*(AB$4-$E136+1),$I136/2,$L136,TRUE))/(1-2*_xlfn.NORM.DIST(0,$I136/2,$L136,TRUE))*$C136+($J136="Steady Growth")*(AND(AC$4&gt;=$E136,AC$4&lt;=$G136)*((AC$4-$E136+1)/($I136*($I136+1)/2)*$C136))+($J136="custom")*CustomCF!V136</f>
        <v>0</v>
      </c>
      <c r="AD136" s="19">
        <f>($J136="Bell Curve")*(_xlfn.NORM.DIST(AND(AD$4&gt;=$E136,AD$4&lt;=$G136)*(AD$4-$E136+1),$I136/2,$L136,TRUE)-_xlfn.NORM.DIST(AND(AD$4&gt;=$E136,AD$4&lt;=$G136)*(AC$4-$E136+1),$I136/2,$L136,TRUE))/(1-2*_xlfn.NORM.DIST(0,$I136/2,$L136,TRUE))*$C136+($J136="Steady Growth")*(AND(AD$4&gt;=$E136,AD$4&lt;=$G136)*((AD$4-$E136+1)/($I136*($I136+1)/2)*$C136))+($J136="custom")*CustomCF!W136</f>
        <v>0</v>
      </c>
      <c r="AE136" s="19">
        <f>($J136="Bell Curve")*(_xlfn.NORM.DIST(AND(AE$4&gt;=$E136,AE$4&lt;=$G136)*(AE$4-$E136+1),$I136/2,$L136,TRUE)-_xlfn.NORM.DIST(AND(AE$4&gt;=$E136,AE$4&lt;=$G136)*(AD$4-$E136+1),$I136/2,$L136,TRUE))/(1-2*_xlfn.NORM.DIST(0,$I136/2,$L136,TRUE))*$C136+($J136="Steady Growth")*(AND(AE$4&gt;=$E136,AE$4&lt;=$G136)*((AE$4-$E136+1)/($I136*($I136+1)/2)*$C136))+($J136="custom")*CustomCF!X136</f>
        <v>0</v>
      </c>
      <c r="AF136" s="19">
        <f>($J136="Bell Curve")*(_xlfn.NORM.DIST(AND(AF$4&gt;=$E136,AF$4&lt;=$G136)*(AF$4-$E136+1),$I136/2,$L136,TRUE)-_xlfn.NORM.DIST(AND(AF$4&gt;=$E136,AF$4&lt;=$G136)*(AE$4-$E136+1),$I136/2,$L136,TRUE))/(1-2*_xlfn.NORM.DIST(0,$I136/2,$L136,TRUE))*$C136+($J136="Steady Growth")*(AND(AF$4&gt;=$E136,AF$4&lt;=$G136)*((AF$4-$E136+1)/($I136*($I136+1)/2)*$C136))+($J136="custom")*CustomCF!Y136</f>
        <v>0</v>
      </c>
      <c r="AG136" s="19">
        <f>($J136="Bell Curve")*(_xlfn.NORM.DIST(AND(AG$4&gt;=$E136,AG$4&lt;=$G136)*(AG$4-$E136+1),$I136/2,$L136,TRUE)-_xlfn.NORM.DIST(AND(AG$4&gt;=$E136,AG$4&lt;=$G136)*(AF$4-$E136+1),$I136/2,$L136,TRUE))/(1-2*_xlfn.NORM.DIST(0,$I136/2,$L136,TRUE))*$C136+($J136="Steady Growth")*(AND(AG$4&gt;=$E136,AG$4&lt;=$G136)*((AG$4-$E136+1)/($I136*($I136+1)/2)*$C136))+($J136="custom")*CustomCF!Z136</f>
        <v>0</v>
      </c>
      <c r="AH136" s="19">
        <f>($J136="Bell Curve")*(_xlfn.NORM.DIST(AND(AH$4&gt;=$E136,AH$4&lt;=$G136)*(AH$4-$E136+1),$I136/2,$L136,TRUE)-_xlfn.NORM.DIST(AND(AH$4&gt;=$E136,AH$4&lt;=$G136)*(AG$4-$E136+1),$I136/2,$L136,TRUE))/(1-2*_xlfn.NORM.DIST(0,$I136/2,$L136,TRUE))*$C136+($J136="Steady Growth")*(AND(AH$4&gt;=$E136,AH$4&lt;=$G136)*((AH$4-$E136+1)/($I136*($I136+1)/2)*$C136))+($J136="custom")*CustomCF!AA136</f>
        <v>0</v>
      </c>
      <c r="AI136" s="19">
        <f>($J136="Bell Curve")*(_xlfn.NORM.DIST(AND(AI$4&gt;=$E136,AI$4&lt;=$G136)*(AI$4-$E136+1),$I136/2,$L136,TRUE)-_xlfn.NORM.DIST(AND(AI$4&gt;=$E136,AI$4&lt;=$G136)*(AH$4-$E136+1),$I136/2,$L136,TRUE))/(1-2*_xlfn.NORM.DIST(0,$I136/2,$L136,TRUE))*$C136+($J136="Steady Growth")*(AND(AI$4&gt;=$E136,AI$4&lt;=$G136)*((AI$4-$E136+1)/($I136*($I136+1)/2)*$C136))+($J136="custom")*CustomCF!AB136</f>
        <v>0</v>
      </c>
      <c r="AJ136" s="19">
        <f>($J136="Bell Curve")*(_xlfn.NORM.DIST(AND(AJ$4&gt;=$E136,AJ$4&lt;=$G136)*(AJ$4-$E136+1),$I136/2,$L136,TRUE)-_xlfn.NORM.DIST(AND(AJ$4&gt;=$E136,AJ$4&lt;=$G136)*(AI$4-$E136+1),$I136/2,$L136,TRUE))/(1-2*_xlfn.NORM.DIST(0,$I136/2,$L136,TRUE))*$C136+($J136="Steady Growth")*(AND(AJ$4&gt;=$E136,AJ$4&lt;=$G136)*((AJ$4-$E136+1)/($I136*($I136+1)/2)*$C136))+($J136="custom")*CustomCF!AC136</f>
        <v>0</v>
      </c>
      <c r="AK136" s="19">
        <f>($J136="Bell Curve")*(_xlfn.NORM.DIST(AND(AK$4&gt;=$E136,AK$4&lt;=$G136)*(AK$4-$E136+1),$I136/2,$L136,TRUE)-_xlfn.NORM.DIST(AND(AK$4&gt;=$E136,AK$4&lt;=$G136)*(AJ$4-$E136+1),$I136/2,$L136,TRUE))/(1-2*_xlfn.NORM.DIST(0,$I136/2,$L136,TRUE))*$C136+($J136="Steady Growth")*(AND(AK$4&gt;=$E136,AK$4&lt;=$G136)*((AK$4-$E136+1)/($I136*($I136+1)/2)*$C136))+($J136="custom")*CustomCF!AD136</f>
        <v>0</v>
      </c>
      <c r="AL136" s="19">
        <f>($J136="Bell Curve")*(_xlfn.NORM.DIST(AND(AL$4&gt;=$E136,AL$4&lt;=$G136)*(AL$4-$E136+1),$I136/2,$L136,TRUE)-_xlfn.NORM.DIST(AND(AL$4&gt;=$E136,AL$4&lt;=$G136)*(AK$4-$E136+1),$I136/2,$L136,TRUE))/(1-2*_xlfn.NORM.DIST(0,$I136/2,$L136,TRUE))*$C136+($J136="Steady Growth")*(AND(AL$4&gt;=$E136,AL$4&lt;=$G136)*((AL$4-$E136+1)/($I136*($I136+1)/2)*$C136))+($J136="custom")*CustomCF!AE136</f>
        <v>0</v>
      </c>
      <c r="AM136" s="19">
        <f>($J136="Bell Curve")*(_xlfn.NORM.DIST(AND(AM$4&gt;=$E136,AM$4&lt;=$G136)*(AM$4-$E136+1),$I136/2,$L136,TRUE)-_xlfn.NORM.DIST(AND(AM$4&gt;=$E136,AM$4&lt;=$G136)*(AL$4-$E136+1),$I136/2,$L136,TRUE))/(1-2*_xlfn.NORM.DIST(0,$I136/2,$L136,TRUE))*$C136+($J136="Steady Growth")*(AND(AM$4&gt;=$E136,AM$4&lt;=$G136)*((AM$4-$E136+1)/($I136*($I136+1)/2)*$C136))+($J136="custom")*CustomCF!AF136</f>
        <v>0</v>
      </c>
      <c r="AN136" s="19">
        <f>($J136="Bell Curve")*(_xlfn.NORM.DIST(AND(AN$4&gt;=$E136,AN$4&lt;=$G136)*(AN$4-$E136+1),$I136/2,$L136,TRUE)-_xlfn.NORM.DIST(AND(AN$4&gt;=$E136,AN$4&lt;=$G136)*(AM$4-$E136+1),$I136/2,$L136,TRUE))/(1-2*_xlfn.NORM.DIST(0,$I136/2,$L136,TRUE))*$C136+($J136="Steady Growth")*(AND(AN$4&gt;=$E136,AN$4&lt;=$G136)*((AN$4-$E136+1)/($I136*($I136+1)/2)*$C136))+($J136="custom")*CustomCF!AG136</f>
        <v>0</v>
      </c>
      <c r="AO136" s="19">
        <f>($J136="Bell Curve")*(_xlfn.NORM.DIST(AND(AO$4&gt;=$E136,AO$4&lt;=$G136)*(AO$4-$E136+1),$I136/2,$L136,TRUE)-_xlfn.NORM.DIST(AND(AO$4&gt;=$E136,AO$4&lt;=$G136)*(AN$4-$E136+1),$I136/2,$L136,TRUE))/(1-2*_xlfn.NORM.DIST(0,$I136/2,$L136,TRUE))*$C136+($J136="Steady Growth")*(AND(AO$4&gt;=$E136,AO$4&lt;=$G136)*((AO$4-$E136+1)/($I136*($I136+1)/2)*$C136))+($J136="custom")*CustomCF!AH136</f>
        <v>0</v>
      </c>
      <c r="AP136" s="19">
        <f>($J136="Bell Curve")*(_xlfn.NORM.DIST(AND(AP$4&gt;=$E136,AP$4&lt;=$G136)*(AP$4-$E136+1),$I136/2,$L136,TRUE)-_xlfn.NORM.DIST(AND(AP$4&gt;=$E136,AP$4&lt;=$G136)*(AO$4-$E136+1),$I136/2,$L136,TRUE))/(1-2*_xlfn.NORM.DIST(0,$I136/2,$L136,TRUE))*$C136+($J136="Steady Growth")*(AND(AP$4&gt;=$E136,AP$4&lt;=$G136)*((AP$4-$E136+1)/($I136*($I136+1)/2)*$C136))+($J136="custom")*CustomCF!AI136</f>
        <v>0</v>
      </c>
      <c r="AQ136" s="19">
        <f>($J136="Bell Curve")*(_xlfn.NORM.DIST(AND(AQ$4&gt;=$E136,AQ$4&lt;=$G136)*(AQ$4-$E136+1),$I136/2,$L136,TRUE)-_xlfn.NORM.DIST(AND(AQ$4&gt;=$E136,AQ$4&lt;=$G136)*(AP$4-$E136+1),$I136/2,$L136,TRUE))/(1-2*_xlfn.NORM.DIST(0,$I136/2,$L136,TRUE))*$C136+($J136="Steady Growth")*(AND(AQ$4&gt;=$E136,AQ$4&lt;=$G136)*((AQ$4-$E136+1)/($I136*($I136+1)/2)*$C136))+($J136="custom")*CustomCF!AJ136</f>
        <v>0</v>
      </c>
      <c r="AR136" s="19">
        <f>($J136="Bell Curve")*(_xlfn.NORM.DIST(AND(AR$4&gt;=$E136,AR$4&lt;=$G136)*(AR$4-$E136+1),$I136/2,$L136,TRUE)-_xlfn.NORM.DIST(AND(AR$4&gt;=$E136,AR$4&lt;=$G136)*(AQ$4-$E136+1),$I136/2,$L136,TRUE))/(1-2*_xlfn.NORM.DIST(0,$I136/2,$L136,TRUE))*$C136+($J136="Steady Growth")*(AND(AR$4&gt;=$E136,AR$4&lt;=$G136)*((AR$4-$E136+1)/($I136*($I136+1)/2)*$C136))+($J136="custom")*CustomCF!AK136</f>
        <v>0</v>
      </c>
      <c r="AS136" s="19">
        <f>($J136="Bell Curve")*(_xlfn.NORM.DIST(AND(AS$4&gt;=$E136,AS$4&lt;=$G136)*(AS$4-$E136+1),$I136/2,$L136,TRUE)-_xlfn.NORM.DIST(AND(AS$4&gt;=$E136,AS$4&lt;=$G136)*(AR$4-$E136+1),$I136/2,$L136,TRUE))/(1-2*_xlfn.NORM.DIST(0,$I136/2,$L136,TRUE))*$C136+($J136="Steady Growth")*(AND(AS$4&gt;=$E136,AS$4&lt;=$G136)*((AS$4-$E136+1)/($I136*($I136+1)/2)*$C136))+($J136="custom")*CustomCF!AL136</f>
        <v>0</v>
      </c>
      <c r="AT136" s="19">
        <f>($J136="Bell Curve")*(_xlfn.NORM.DIST(AND(AT$4&gt;=$E136,AT$4&lt;=$G136)*(AT$4-$E136+1),$I136/2,$L136,TRUE)-_xlfn.NORM.DIST(AND(AT$4&gt;=$E136,AT$4&lt;=$G136)*(AS$4-$E136+1),$I136/2,$L136,TRUE))/(1-2*_xlfn.NORM.DIST(0,$I136/2,$L136,TRUE))*$C136+($J136="Steady Growth")*(AND(AT$4&gt;=$E136,AT$4&lt;=$G136)*((AT$4-$E136+1)/($I136*($I136+1)/2)*$C136))+($J136="custom")*CustomCF!AM136</f>
        <v>0</v>
      </c>
      <c r="AU136" s="19">
        <f>($J136="Bell Curve")*(_xlfn.NORM.DIST(AND(AU$4&gt;=$E136,AU$4&lt;=$G136)*(AU$4-$E136+1),$I136/2,$L136,TRUE)-_xlfn.NORM.DIST(AND(AU$4&gt;=$E136,AU$4&lt;=$G136)*(AT$4-$E136+1),$I136/2,$L136,TRUE))/(1-2*_xlfn.NORM.DIST(0,$I136/2,$L136,TRUE))*$C136+($J136="Steady Growth")*(AND(AU$4&gt;=$E136,AU$4&lt;=$G136)*((AU$4-$E136+1)/($I136*($I136+1)/2)*$C136))+($J136="custom")*CustomCF!AN136</f>
        <v>0</v>
      </c>
      <c r="AV136" s="19">
        <f>($J136="Bell Curve")*(_xlfn.NORM.DIST(AND(AV$4&gt;=$E136,AV$4&lt;=$G136)*(AV$4-$E136+1),$I136/2,$L136,TRUE)-_xlfn.NORM.DIST(AND(AV$4&gt;=$E136,AV$4&lt;=$G136)*(AU$4-$E136+1),$I136/2,$L136,TRUE))/(1-2*_xlfn.NORM.DIST(0,$I136/2,$L136,TRUE))*$C136+($J136="Steady Growth")*(AND(AV$4&gt;=$E136,AV$4&lt;=$G136)*((AV$4-$E136+1)/($I136*($I136+1)/2)*$C136))+($J136="custom")*CustomCF!AO136</f>
        <v>0</v>
      </c>
      <c r="AW136" s="19">
        <f>($J136="Bell Curve")*(_xlfn.NORM.DIST(AND(AW$4&gt;=$E136,AW$4&lt;=$G136)*(AW$4-$E136+1),$I136/2,$L136,TRUE)-_xlfn.NORM.DIST(AND(AW$4&gt;=$E136,AW$4&lt;=$G136)*(AV$4-$E136+1),$I136/2,$L136,TRUE))/(1-2*_xlfn.NORM.DIST(0,$I136/2,$L136,TRUE))*$C136+($J136="Steady Growth")*(AND(AW$4&gt;=$E136,AW$4&lt;=$G136)*((AW$4-$E136+1)/($I136*($I136+1)/2)*$C136))+($J136="custom")*CustomCF!AP136</f>
        <v>0</v>
      </c>
      <c r="AX136" s="19">
        <f>($J136="Bell Curve")*(_xlfn.NORM.DIST(AND(AX$4&gt;=$E136,AX$4&lt;=$G136)*(AX$4-$E136+1),$I136/2,$L136,TRUE)-_xlfn.NORM.DIST(AND(AX$4&gt;=$E136,AX$4&lt;=$G136)*(AW$4-$E136+1),$I136/2,$L136,TRUE))/(1-2*_xlfn.NORM.DIST(0,$I136/2,$L136,TRUE))*$C136+($J136="Steady Growth")*(AND(AX$4&gt;=$E136,AX$4&lt;=$G136)*((AX$4-$E136+1)/($I136*($I136+1)/2)*$C136))+($J136="custom")*CustomCF!AQ136</f>
        <v>0</v>
      </c>
      <c r="AY136" s="19">
        <f>($J136="Bell Curve")*(_xlfn.NORM.DIST(AND(AY$4&gt;=$E136,AY$4&lt;=$G136)*(AY$4-$E136+1),$I136/2,$L136,TRUE)-_xlfn.NORM.DIST(AND(AY$4&gt;=$E136,AY$4&lt;=$G136)*(AX$4-$E136+1),$I136/2,$L136,TRUE))/(1-2*_xlfn.NORM.DIST(0,$I136/2,$L136,TRUE))*$C136+($J136="Steady Growth")*(AND(AY$4&gt;=$E136,AY$4&lt;=$G136)*((AY$4-$E136+1)/($I136*($I136+1)/2)*$C136))+($J136="custom")*CustomCF!AR136</f>
        <v>0</v>
      </c>
      <c r="AZ136" s="19">
        <f>($J136="Bell Curve")*(_xlfn.NORM.DIST(AND(AZ$4&gt;=$E136,AZ$4&lt;=$G136)*(AZ$4-$E136+1),$I136/2,$L136,TRUE)-_xlfn.NORM.DIST(AND(AZ$4&gt;=$E136,AZ$4&lt;=$G136)*(AY$4-$E136+1),$I136/2,$L136,TRUE))/(1-2*_xlfn.NORM.DIST(0,$I136/2,$L136,TRUE))*$C136+($J136="Steady Growth")*(AND(AZ$4&gt;=$E136,AZ$4&lt;=$G136)*((AZ$4-$E136+1)/($I136*($I136+1)/2)*$C136))+($J136="custom")*CustomCF!AS136</f>
        <v>0</v>
      </c>
      <c r="BA136" s="19">
        <f>($J136="Bell Curve")*(_xlfn.NORM.DIST(AND(BA$4&gt;=$E136,BA$4&lt;=$G136)*(BA$4-$E136+1),$I136/2,$L136,TRUE)-_xlfn.NORM.DIST(AND(BA$4&gt;=$E136,BA$4&lt;=$G136)*(AZ$4-$E136+1),$I136/2,$L136,TRUE))/(1-2*_xlfn.NORM.DIST(0,$I136/2,$L136,TRUE))*$C136+($J136="Steady Growth")*(AND(BA$4&gt;=$E136,BA$4&lt;=$G136)*((BA$4-$E136+1)/($I136*($I136+1)/2)*$C136))+($J136="custom")*CustomCF!AT136</f>
        <v>0</v>
      </c>
      <c r="BB136" s="19">
        <f>($J136="Bell Curve")*(_xlfn.NORM.DIST(AND(BB$4&gt;=$E136,BB$4&lt;=$G136)*(BB$4-$E136+1),$I136/2,$L136,TRUE)-_xlfn.NORM.DIST(AND(BB$4&gt;=$E136,BB$4&lt;=$G136)*(BA$4-$E136+1),$I136/2,$L136,TRUE))/(1-2*_xlfn.NORM.DIST(0,$I136/2,$L136,TRUE))*$C136+($J136="Steady Growth")*(AND(BB$4&gt;=$E136,BB$4&lt;=$G136)*((BB$4-$E136+1)/($I136*($I136+1)/2)*$C136))+($J136="custom")*CustomCF!AU136</f>
        <v>0</v>
      </c>
      <c r="BC136" s="19">
        <f>($J136="Bell Curve")*(_xlfn.NORM.DIST(AND(BC$4&gt;=$E136,BC$4&lt;=$G136)*(BC$4-$E136+1),$I136/2,$L136,TRUE)-_xlfn.NORM.DIST(AND(BC$4&gt;=$E136,BC$4&lt;=$G136)*(BB$4-$E136+1),$I136/2,$L136,TRUE))/(1-2*_xlfn.NORM.DIST(0,$I136/2,$L136,TRUE))*$C136+($J136="Steady Growth")*(AND(BC$4&gt;=$E136,BC$4&lt;=$G136)*((BC$4-$E136+1)/($I136*($I136+1)/2)*$C136))+($J136="custom")*CustomCF!AV136</f>
        <v>0</v>
      </c>
      <c r="BD136" s="19">
        <f>($J136="Bell Curve")*(_xlfn.NORM.DIST(AND(BD$4&gt;=$E136,BD$4&lt;=$G136)*(BD$4-$E136+1),$I136/2,$L136,TRUE)-_xlfn.NORM.DIST(AND(BD$4&gt;=$E136,BD$4&lt;=$G136)*(BC$4-$E136+1),$I136/2,$L136,TRUE))/(1-2*_xlfn.NORM.DIST(0,$I136/2,$L136,TRUE))*$C136+($J136="Steady Growth")*(AND(BD$4&gt;=$E136,BD$4&lt;=$G136)*((BD$4-$E136+1)/($I136*($I136+1)/2)*$C136))+($J136="custom")*CustomCF!AW136</f>
        <v>0</v>
      </c>
      <c r="BE136" s="19">
        <f>($J136="Bell Curve")*(_xlfn.NORM.DIST(AND(BE$4&gt;=$E136,BE$4&lt;=$G136)*(BE$4-$E136+1),$I136/2,$L136,TRUE)-_xlfn.NORM.DIST(AND(BE$4&gt;=$E136,BE$4&lt;=$G136)*(BD$4-$E136+1),$I136/2,$L136,TRUE))/(1-2*_xlfn.NORM.DIST(0,$I136/2,$L136,TRUE))*$C136+($J136="Steady Growth")*(AND(BE$4&gt;=$E136,BE$4&lt;=$G136)*((BE$4-$E136+1)/($I136*($I136+1)/2)*$C136))+($J136="custom")*CustomCF!AX136</f>
        <v>0</v>
      </c>
      <c r="BF136" s="19">
        <f>($J136="Bell Curve")*(_xlfn.NORM.DIST(AND(BF$4&gt;=$E136,BF$4&lt;=$G136)*(BF$4-$E136+1),$I136/2,$L136,TRUE)-_xlfn.NORM.DIST(AND(BF$4&gt;=$E136,BF$4&lt;=$G136)*(BE$4-$E136+1),$I136/2,$L136,TRUE))/(1-2*_xlfn.NORM.DIST(0,$I136/2,$L136,TRUE))*$C136+($J136="Steady Growth")*(AND(BF$4&gt;=$E136,BF$4&lt;=$G136)*((BF$4-$E136+1)/($I136*($I136+1)/2)*$C136))+($J136="custom")*CustomCF!AY136</f>
        <v>0</v>
      </c>
      <c r="BG136" s="19">
        <f>($J136="Bell Curve")*(_xlfn.NORM.DIST(AND(BG$4&gt;=$E136,BG$4&lt;=$G136)*(BG$4-$E136+1),$I136/2,$L136,TRUE)-_xlfn.NORM.DIST(AND(BG$4&gt;=$E136,BG$4&lt;=$G136)*(BF$4-$E136+1),$I136/2,$L136,TRUE))/(1-2*_xlfn.NORM.DIST(0,$I136/2,$L136,TRUE))*$C136+($J136="Steady Growth")*(AND(BG$4&gt;=$E136,BG$4&lt;=$G136)*((BG$4-$E136+1)/($I136*($I136+1)/2)*$C136))+($J136="custom")*CustomCF!AZ136</f>
        <v>0</v>
      </c>
      <c r="BH136" s="19">
        <f>($J136="Bell Curve")*(_xlfn.NORM.DIST(AND(BH$4&gt;=$E136,BH$4&lt;=$G136)*(BH$4-$E136+1),$I136/2,$L136,TRUE)-_xlfn.NORM.DIST(AND(BH$4&gt;=$E136,BH$4&lt;=$G136)*(BG$4-$E136+1),$I136/2,$L136,TRUE))/(1-2*_xlfn.NORM.DIST(0,$I136/2,$L136,TRUE))*$C136+($J136="Steady Growth")*(AND(BH$4&gt;=$E136,BH$4&lt;=$G136)*((BH$4-$E136+1)/($I136*($I136+1)/2)*$C136))+($J136="custom")*CustomCF!BA136</f>
        <v>0</v>
      </c>
      <c r="BI136" s="19">
        <f>($J136="Bell Curve")*(_xlfn.NORM.DIST(AND(BI$4&gt;=$E136,BI$4&lt;=$G136)*(BI$4-$E136+1),$I136/2,$L136,TRUE)-_xlfn.NORM.DIST(AND(BI$4&gt;=$E136,BI$4&lt;=$G136)*(BH$4-$E136+1),$I136/2,$L136,TRUE))/(1-2*_xlfn.NORM.DIST(0,$I136/2,$L136,TRUE))*$C136+($J136="Steady Growth")*(AND(BI$4&gt;=$E136,BI$4&lt;=$G136)*((BI$4-$E136+1)/($I136*($I136+1)/2)*$C136))+($J136="custom")*CustomCF!BB136</f>
        <v>0</v>
      </c>
      <c r="BJ136" s="19">
        <f>($J136="Bell Curve")*(_xlfn.NORM.DIST(AND(BJ$4&gt;=$E136,BJ$4&lt;=$G136)*(BJ$4-$E136+1),$I136/2,$L136,TRUE)-_xlfn.NORM.DIST(AND(BJ$4&gt;=$E136,BJ$4&lt;=$G136)*(BI$4-$E136+1),$I136/2,$L136,TRUE))/(1-2*_xlfn.NORM.DIST(0,$I136/2,$L136,TRUE))*$C136+($J136="Steady Growth")*(AND(BJ$4&gt;=$E136,BJ$4&lt;=$G136)*((BJ$4-$E136+1)/($I136*($I136+1)/2)*$C136))+($J136="custom")*CustomCF!BC136</f>
        <v>0</v>
      </c>
      <c r="BK136" s="19">
        <f>($J136="Bell Curve")*(_xlfn.NORM.DIST(AND(BK$4&gt;=$E136,BK$4&lt;=$G136)*(BK$4-$E136+1),$I136/2,$L136,TRUE)-_xlfn.NORM.DIST(AND(BK$4&gt;=$E136,BK$4&lt;=$G136)*(BJ$4-$E136+1),$I136/2,$L136,TRUE))/(1-2*_xlfn.NORM.DIST(0,$I136/2,$L136,TRUE))*$C136+($J136="Steady Growth")*(AND(BK$4&gt;=$E136,BK$4&lt;=$G136)*((BK$4-$E136+1)/($I136*($I136+1)/2)*$C136))+($J136="custom")*CustomCF!BD136</f>
        <v>0</v>
      </c>
      <c r="BL136" s="19">
        <f>($J136="Bell Curve")*(_xlfn.NORM.DIST(AND(BL$4&gt;=$E136,BL$4&lt;=$G136)*(BL$4-$E136+1),$I136/2,$L136,TRUE)-_xlfn.NORM.DIST(AND(BL$4&gt;=$E136,BL$4&lt;=$G136)*(BK$4-$E136+1),$I136/2,$L136,TRUE))/(1-2*_xlfn.NORM.DIST(0,$I136/2,$L136,TRUE))*$C136+($J136="Steady Growth")*(AND(BL$4&gt;=$E136,BL$4&lt;=$G136)*((BL$4-$E136+1)/($I136*($I136+1)/2)*$C136))+($J136="custom")*CustomCF!BE136</f>
        <v>0</v>
      </c>
      <c r="BM136" s="19">
        <f>($J136="Bell Curve")*(_xlfn.NORM.DIST(AND(BM$4&gt;=$E136,BM$4&lt;=$G136)*(BM$4-$E136+1),$I136/2,$L136,TRUE)-_xlfn.NORM.DIST(AND(BM$4&gt;=$E136,BM$4&lt;=$G136)*(BL$4-$E136+1),$I136/2,$L136,TRUE))/(1-2*_xlfn.NORM.DIST(0,$I136/2,$L136,TRUE))*$C136+($J136="Steady Growth")*(AND(BM$4&gt;=$E136,BM$4&lt;=$G136)*((BM$4-$E136+1)/($I136*($I136+1)/2)*$C136))+($J136="custom")*CustomCF!BF136</f>
        <v>0</v>
      </c>
      <c r="BN136" s="19">
        <f>($J136="Bell Curve")*(_xlfn.NORM.DIST(AND(BN$4&gt;=$E136,BN$4&lt;=$G136)*(BN$4-$E136+1),$I136/2,$L136,TRUE)-_xlfn.NORM.DIST(AND(BN$4&gt;=$E136,BN$4&lt;=$G136)*(BM$4-$E136+1),$I136/2,$L136,TRUE))/(1-2*_xlfn.NORM.DIST(0,$I136/2,$L136,TRUE))*$C136+($J136="Steady Growth")*(AND(BN$4&gt;=$E136,BN$4&lt;=$G136)*((BN$4-$E136+1)/($I136*($I136+1)/2)*$C136))+($J136="custom")*CustomCF!BG136</f>
        <v>0</v>
      </c>
      <c r="BO136" s="19">
        <f>($J136="Bell Curve")*(_xlfn.NORM.DIST(AND(BO$4&gt;=$E136,BO$4&lt;=$G136)*(BO$4-$E136+1),$I136/2,$L136,TRUE)-_xlfn.NORM.DIST(AND(BO$4&gt;=$E136,BO$4&lt;=$G136)*(BN$4-$E136+1),$I136/2,$L136,TRUE))/(1-2*_xlfn.NORM.DIST(0,$I136/2,$L136,TRUE))*$C136+($J136="Steady Growth")*(AND(BO$4&gt;=$E136,BO$4&lt;=$G136)*((BO$4-$E136+1)/($I136*($I136+1)/2)*$C136))+($J136="custom")*CustomCF!BH136</f>
        <v>0</v>
      </c>
      <c r="BP136" s="19">
        <f>($J136="Bell Curve")*(_xlfn.NORM.DIST(AND(BP$4&gt;=$E136,BP$4&lt;=$G136)*(BP$4-$E136+1),$I136/2,$L136,TRUE)-_xlfn.NORM.DIST(AND(BP$4&gt;=$E136,BP$4&lt;=$G136)*(BO$4-$E136+1),$I136/2,$L136,TRUE))/(1-2*_xlfn.NORM.DIST(0,$I136/2,$L136,TRUE))*$C136+($J136="Steady Growth")*(AND(BP$4&gt;=$E136,BP$4&lt;=$G136)*((BP$4-$E136+1)/($I136*($I136+1)/2)*$C136))+($J136="custom")*CustomCF!BI136</f>
        <v>0</v>
      </c>
      <c r="BQ136" s="19">
        <f>($J136="Bell Curve")*(_xlfn.NORM.DIST(AND(BQ$4&gt;=$E136,BQ$4&lt;=$G136)*(BQ$4-$E136+1),$I136/2,$L136,TRUE)-_xlfn.NORM.DIST(AND(BQ$4&gt;=$E136,BQ$4&lt;=$G136)*(BP$4-$E136+1),$I136/2,$L136,TRUE))/(1-2*_xlfn.NORM.DIST(0,$I136/2,$L136,TRUE))*$C136+($J136="Steady Growth")*(AND(BQ$4&gt;=$E136,BQ$4&lt;=$G136)*((BQ$4-$E136+1)/($I136*($I136+1)/2)*$C136))+($J136="custom")*CustomCF!BJ136</f>
        <v>0</v>
      </c>
      <c r="BR136" s="19">
        <f>($J136="Bell Curve")*(_xlfn.NORM.DIST(AND(BR$4&gt;=$E136,BR$4&lt;=$G136)*(BR$4-$E136+1),$I136/2,$L136,TRUE)-_xlfn.NORM.DIST(AND(BR$4&gt;=$E136,BR$4&lt;=$G136)*(BQ$4-$E136+1),$I136/2,$L136,TRUE))/(1-2*_xlfn.NORM.DIST(0,$I136/2,$L136,TRUE))*$C136+($J136="Steady Growth")*(AND(BR$4&gt;=$E136,BR$4&lt;=$G136)*((BR$4-$E136+1)/($I136*($I136+1)/2)*$C136))+($J136="custom")*CustomCF!BK136</f>
        <v>0</v>
      </c>
      <c r="BS136" s="19">
        <f>($J136="Bell Curve")*(_xlfn.NORM.DIST(AND(BS$4&gt;=$E136,BS$4&lt;=$G136)*(BS$4-$E136+1),$I136/2,$L136,TRUE)-_xlfn.NORM.DIST(AND(BS$4&gt;=$E136,BS$4&lt;=$G136)*(BR$4-$E136+1),$I136/2,$L136,TRUE))/(1-2*_xlfn.NORM.DIST(0,$I136/2,$L136,TRUE))*$C136+($J136="Steady Growth")*(AND(BS$4&gt;=$E136,BS$4&lt;=$G136)*((BS$4-$E136+1)/($I136*($I136+1)/2)*$C136))+($J136="custom")*CustomCF!BL136</f>
        <v>0</v>
      </c>
      <c r="BT136" s="19">
        <f>($J136="Bell Curve")*(_xlfn.NORM.DIST(AND(BT$4&gt;=$E136,BT$4&lt;=$G136)*(BT$4-$E136+1),$I136/2,$L136,TRUE)-_xlfn.NORM.DIST(AND(BT$4&gt;=$E136,BT$4&lt;=$G136)*(BS$4-$E136+1),$I136/2,$L136,TRUE))/(1-2*_xlfn.NORM.DIST(0,$I136/2,$L136,TRUE))*$C136+($J136="Steady Growth")*(AND(BT$4&gt;=$E136,BT$4&lt;=$G136)*((BT$4-$E136+1)/($I136*($I136+1)/2)*$C136))+($J136="custom")*CustomCF!BM136</f>
        <v>0</v>
      </c>
      <c r="BU136" s="19">
        <f>($J136="Bell Curve")*(_xlfn.NORM.DIST(AND(BU$4&gt;=$E136,BU$4&lt;=$G136)*(BU$4-$E136+1),$I136/2,$L136,TRUE)-_xlfn.NORM.DIST(AND(BU$4&gt;=$E136,BU$4&lt;=$G136)*(BT$4-$E136+1),$I136/2,$L136,TRUE))/(1-2*_xlfn.NORM.DIST(0,$I136/2,$L136,TRUE))*$C136+($J136="Steady Growth")*(AND(BU$4&gt;=$E136,BU$4&lt;=$G136)*((BU$4-$E136+1)/($I136*($I136+1)/2)*$C136))+($J136="custom")*CustomCF!BN136</f>
        <v>0</v>
      </c>
      <c r="BV136" s="19">
        <f>($J136="Bell Curve")*(_xlfn.NORM.DIST(AND(BV$4&gt;=$E136,BV$4&lt;=$G136)*(BV$4-$E136+1),$I136/2,$L136,TRUE)-_xlfn.NORM.DIST(AND(BV$4&gt;=$E136,BV$4&lt;=$G136)*(BU$4-$E136+1),$I136/2,$L136,TRUE))/(1-2*_xlfn.NORM.DIST(0,$I136/2,$L136,TRUE))*$C136+($J136="Steady Growth")*(AND(BV$4&gt;=$E136,BV$4&lt;=$G136)*((BV$4-$E136+1)/($I136*($I136+1)/2)*$C136))+($J136="custom")*CustomCF!BO136</f>
        <v>0</v>
      </c>
      <c r="BW136" s="19">
        <f>($J136="Bell Curve")*(_xlfn.NORM.DIST(AND(BW$4&gt;=$E136,BW$4&lt;=$G136)*(BW$4-$E136+1),$I136/2,$L136,TRUE)-_xlfn.NORM.DIST(AND(BW$4&gt;=$E136,BW$4&lt;=$G136)*(BV$4-$E136+1),$I136/2,$L136,TRUE))/(1-2*_xlfn.NORM.DIST(0,$I136/2,$L136,TRUE))*$C136+($J136="Steady Growth")*(AND(BW$4&gt;=$E136,BW$4&lt;=$G136)*((BW$4-$E136+1)/($I136*($I136+1)/2)*$C136))+($J136="custom")*CustomCF!BP136</f>
        <v>0</v>
      </c>
      <c r="BX136" s="19">
        <f>($J136="Bell Curve")*(_xlfn.NORM.DIST(AND(BX$4&gt;=$E136,BX$4&lt;=$G136)*(BX$4-$E136+1),$I136/2,$L136,TRUE)-_xlfn.NORM.DIST(AND(BX$4&gt;=$E136,BX$4&lt;=$G136)*(BW$4-$E136+1),$I136/2,$L136,TRUE))/(1-2*_xlfn.NORM.DIST(0,$I136/2,$L136,TRUE))*$C136+($J136="Steady Growth")*(AND(BX$4&gt;=$E136,BX$4&lt;=$G136)*((BX$4-$E136+1)/($I136*($I136+1)/2)*$C136))+($J136="custom")*CustomCF!BQ136</f>
        <v>0</v>
      </c>
      <c r="BY136" s="19">
        <f>($J136="Bell Curve")*(_xlfn.NORM.DIST(AND(BY$4&gt;=$E136,BY$4&lt;=$G136)*(BY$4-$E136+1),$I136/2,$L136,TRUE)-_xlfn.NORM.DIST(AND(BY$4&gt;=$E136,BY$4&lt;=$G136)*(BX$4-$E136+1),$I136/2,$L136,TRUE))/(1-2*_xlfn.NORM.DIST(0,$I136/2,$L136,TRUE))*$C136+($J136="Steady Growth")*(AND(BY$4&gt;=$E136,BY$4&lt;=$G136)*((BY$4-$E136+1)/($I136*($I136+1)/2)*$C136))+($J136="custom")*CustomCF!BR136</f>
        <v>0</v>
      </c>
      <c r="BZ136" s="19">
        <f>($J136="Bell Curve")*(_xlfn.NORM.DIST(AND(BZ$4&gt;=$E136,BZ$4&lt;=$G136)*(BZ$4-$E136+1),$I136/2,$L136,TRUE)-_xlfn.NORM.DIST(AND(BZ$4&gt;=$E136,BZ$4&lt;=$G136)*(BY$4-$E136+1),$I136/2,$L136,TRUE))/(1-2*_xlfn.NORM.DIST(0,$I136/2,$L136,TRUE))*$C136+($J136="Steady Growth")*(AND(BZ$4&gt;=$E136,BZ$4&lt;=$G136)*((BZ$4-$E136+1)/($I136*($I136+1)/2)*$C136))+($J136="custom")*CustomCF!BS136</f>
        <v>0</v>
      </c>
      <c r="CA136" s="19">
        <f>($J136="Bell Curve")*(_xlfn.NORM.DIST(AND(CA$4&gt;=$E136,CA$4&lt;=$G136)*(CA$4-$E136+1),$I136/2,$L136,TRUE)-_xlfn.NORM.DIST(AND(CA$4&gt;=$E136,CA$4&lt;=$G136)*(BZ$4-$E136+1),$I136/2,$L136,TRUE))/(1-2*_xlfn.NORM.DIST(0,$I136/2,$L136,TRUE))*$C136+($J136="Steady Growth")*(AND(CA$4&gt;=$E136,CA$4&lt;=$G136)*((CA$4-$E136+1)/($I136*($I136+1)/2)*$C136))+($J136="custom")*CustomCF!BT136</f>
        <v>0</v>
      </c>
      <c r="CB136" s="19">
        <f>($J136="Bell Curve")*(_xlfn.NORM.DIST(AND(CB$4&gt;=$E136,CB$4&lt;=$G136)*(CB$4-$E136+1),$I136/2,$L136,TRUE)-_xlfn.NORM.DIST(AND(CB$4&gt;=$E136,CB$4&lt;=$G136)*(CA$4-$E136+1),$I136/2,$L136,TRUE))/(1-2*_xlfn.NORM.DIST(0,$I136/2,$L136,TRUE))*$C136+($J136="Steady Growth")*(AND(CB$4&gt;=$E136,CB$4&lt;=$G136)*((CB$4-$E136+1)/($I136*($I136+1)/2)*$C136))+($J136="custom")*CustomCF!BU136</f>
        <v>0</v>
      </c>
      <c r="CC136" s="19">
        <f>($J136="Bell Curve")*(_xlfn.NORM.DIST(AND(CC$4&gt;=$E136,CC$4&lt;=$G136)*(CC$4-$E136+1),$I136/2,$L136,TRUE)-_xlfn.NORM.DIST(AND(CC$4&gt;=$E136,CC$4&lt;=$G136)*(CB$4-$E136+1),$I136/2,$L136,TRUE))/(1-2*_xlfn.NORM.DIST(0,$I136/2,$L136,TRUE))*$C136+($J136="Steady Growth")*(AND(CC$4&gt;=$E136,CC$4&lt;=$G136)*((CC$4-$E136+1)/($I136*($I136+1)/2)*$C136))+($J136="custom")*CustomCF!BV136</f>
        <v>0</v>
      </c>
      <c r="CD136" s="19">
        <f>($J136="Bell Curve")*(_xlfn.NORM.DIST(AND(CD$4&gt;=$E136,CD$4&lt;=$G136)*(CD$4-$E136+1),$I136/2,$L136,TRUE)-_xlfn.NORM.DIST(AND(CD$4&gt;=$E136,CD$4&lt;=$G136)*(CC$4-$E136+1),$I136/2,$L136,TRUE))/(1-2*_xlfn.NORM.DIST(0,$I136/2,$L136,TRUE))*$C136+($J136="Steady Growth")*(AND(CD$4&gt;=$E136,CD$4&lt;=$G136)*((CD$4-$E136+1)/($I136*($I136+1)/2)*$C136))+($J136="custom")*CustomCF!BW136</f>
        <v>0</v>
      </c>
      <c r="CE136" s="19">
        <f>($J136="Bell Curve")*(_xlfn.NORM.DIST(AND(CE$4&gt;=$E136,CE$4&lt;=$G136)*(CE$4-$E136+1),$I136/2,$L136,TRUE)-_xlfn.NORM.DIST(AND(CE$4&gt;=$E136,CE$4&lt;=$G136)*(CD$4-$E136+1),$I136/2,$L136,TRUE))/(1-2*_xlfn.NORM.DIST(0,$I136/2,$L136,TRUE))*$C136+($J136="Steady Growth")*(AND(CE$4&gt;=$E136,CE$4&lt;=$G136)*((CE$4-$E136+1)/($I136*($I136+1)/2)*$C136))+($J136="custom")*CustomCF!BX136</f>
        <v>0</v>
      </c>
      <c r="CF136" s="19">
        <f>($J136="Bell Curve")*(_xlfn.NORM.DIST(AND(CF$4&gt;=$E136,CF$4&lt;=$G136)*(CF$4-$E136+1),$I136/2,$L136,TRUE)-_xlfn.NORM.DIST(AND(CF$4&gt;=$E136,CF$4&lt;=$G136)*(CE$4-$E136+1),$I136/2,$L136,TRUE))/(1-2*_xlfn.NORM.DIST(0,$I136/2,$L136,TRUE))*$C136+($J136="Steady Growth")*(AND(CF$4&gt;=$E136,CF$4&lt;=$G136)*((CF$4-$E136+1)/($I136*($I136+1)/2)*$C136))+($J136="custom")*CustomCF!BY136</f>
        <v>0</v>
      </c>
      <c r="CG136" s="19">
        <f>($J136="Bell Curve")*(_xlfn.NORM.DIST(AND(CG$4&gt;=$E136,CG$4&lt;=$G136)*(CG$4-$E136+1),$I136/2,$L136,TRUE)-_xlfn.NORM.DIST(AND(CG$4&gt;=$E136,CG$4&lt;=$G136)*(CF$4-$E136+1),$I136/2,$L136,TRUE))/(1-2*_xlfn.NORM.DIST(0,$I136/2,$L136,TRUE))*$C136+($J136="Steady Growth")*(AND(CG$4&gt;=$E136,CG$4&lt;=$G136)*((CG$4-$E136+1)/($I136*($I136+1)/2)*$C136))+($J136="custom")*CustomCF!BZ136</f>
        <v>0</v>
      </c>
      <c r="CH136" s="19">
        <f>($J136="Bell Curve")*(_xlfn.NORM.DIST(AND(CH$4&gt;=$E136,CH$4&lt;=$G136)*(CH$4-$E136+1),$I136/2,$L136,TRUE)-_xlfn.NORM.DIST(AND(CH$4&gt;=$E136,CH$4&lt;=$G136)*(CG$4-$E136+1),$I136/2,$L136,TRUE))/(1-2*_xlfn.NORM.DIST(0,$I136/2,$L136,TRUE))*$C136+($J136="Steady Growth")*(AND(CH$4&gt;=$E136,CH$4&lt;=$G136)*((CH$4-$E136+1)/($I136*($I136+1)/2)*$C136))+($J136="custom")*CustomCF!CA136</f>
        <v>0</v>
      </c>
      <c r="CI136" s="19">
        <f>($J136="Bell Curve")*(_xlfn.NORM.DIST(AND(CI$4&gt;=$E136,CI$4&lt;=$G136)*(CI$4-$E136+1),$I136/2,$L136,TRUE)-_xlfn.NORM.DIST(AND(CI$4&gt;=$E136,CI$4&lt;=$G136)*(CH$4-$E136+1),$I136/2,$L136,TRUE))/(1-2*_xlfn.NORM.DIST(0,$I136/2,$L136,TRUE))*$C136+($J136="Steady Growth")*(AND(CI$4&gt;=$E136,CI$4&lt;=$G136)*((CI$4-$E136+1)/($I136*($I136+1)/2)*$C136))+($J136="custom")*CustomCF!CB136</f>
        <v>0</v>
      </c>
      <c r="CJ136" s="19">
        <f>($J136="Bell Curve")*(_xlfn.NORM.DIST(AND(CJ$4&gt;=$E136,CJ$4&lt;=$G136)*(CJ$4-$E136+1),$I136/2,$L136,TRUE)-_xlfn.NORM.DIST(AND(CJ$4&gt;=$E136,CJ$4&lt;=$G136)*(CI$4-$E136+1),$I136/2,$L136,TRUE))/(1-2*_xlfn.NORM.DIST(0,$I136/2,$L136,TRUE))*$C136+($J136="Steady Growth")*(AND(CJ$4&gt;=$E136,CJ$4&lt;=$G136)*((CJ$4-$E136+1)/($I136*($I136+1)/2)*$C136))+($J136="custom")*CustomCF!CC136</f>
        <v>0</v>
      </c>
      <c r="CK136" s="19">
        <f>($J136="Bell Curve")*(_xlfn.NORM.DIST(AND(CK$4&gt;=$E136,CK$4&lt;=$G136)*(CK$4-$E136+1),$I136/2,$L136,TRUE)-_xlfn.NORM.DIST(AND(CK$4&gt;=$E136,CK$4&lt;=$G136)*(CJ$4-$E136+1),$I136/2,$L136,TRUE))/(1-2*_xlfn.NORM.DIST(0,$I136/2,$L136,TRUE))*$C136+($J136="Steady Growth")*(AND(CK$4&gt;=$E136,CK$4&lt;=$G136)*((CK$4-$E136+1)/($I136*($I136+1)/2)*$C136))+($J136="custom")*CustomCF!CD136</f>
        <v>0</v>
      </c>
      <c r="CL136" s="19">
        <f>($J136="Bell Curve")*(_xlfn.NORM.DIST(AND(CL$4&gt;=$E136,CL$4&lt;=$G136)*(CL$4-$E136+1),$I136/2,$L136,TRUE)-_xlfn.NORM.DIST(AND(CL$4&gt;=$E136,CL$4&lt;=$G136)*(CK$4-$E136+1),$I136/2,$L136,TRUE))/(1-2*_xlfn.NORM.DIST(0,$I136/2,$L136,TRUE))*$C136+($J136="Steady Growth")*(AND(CL$4&gt;=$E136,CL$4&lt;=$G136)*((CL$4-$E136+1)/($I136*($I136+1)/2)*$C136))+($J136="custom")*CustomCF!CE136</f>
        <v>0</v>
      </c>
      <c r="CM136" s="19">
        <f>($J136="Bell Curve")*(_xlfn.NORM.DIST(AND(CM$4&gt;=$E136,CM$4&lt;=$G136)*(CM$4-$E136+1),$I136/2,$L136,TRUE)-_xlfn.NORM.DIST(AND(CM$4&gt;=$E136,CM$4&lt;=$G136)*(CL$4-$E136+1),$I136/2,$L136,TRUE))/(1-2*_xlfn.NORM.DIST(0,$I136/2,$L136,TRUE))*$C136+($J136="Steady Growth")*(AND(CM$4&gt;=$E136,CM$4&lt;=$G136)*((CM$4-$E136+1)/($I136*($I136+1)/2)*$C136))+($J136="custom")*CustomCF!CF136</f>
        <v>0</v>
      </c>
      <c r="CN136" s="19">
        <f>($J136="Bell Curve")*(_xlfn.NORM.DIST(AND(CN$4&gt;=$E136,CN$4&lt;=$G136)*(CN$4-$E136+1),$I136/2,$L136,TRUE)-_xlfn.NORM.DIST(AND(CN$4&gt;=$E136,CN$4&lt;=$G136)*(CM$4-$E136+1),$I136/2,$L136,TRUE))/(1-2*_xlfn.NORM.DIST(0,$I136/2,$L136,TRUE))*$C136+($J136="Steady Growth")*(AND(CN$4&gt;=$E136,CN$4&lt;=$G136)*((CN$4-$E136+1)/($I136*($I136+1)/2)*$C136))+($J136="custom")*CustomCF!CG136</f>
        <v>0</v>
      </c>
      <c r="CO136" s="19">
        <f>($J136="Bell Curve")*(_xlfn.NORM.DIST(AND(CO$4&gt;=$E136,CO$4&lt;=$G136)*(CO$4-$E136+1),$I136/2,$L136,TRUE)-_xlfn.NORM.DIST(AND(CO$4&gt;=$E136,CO$4&lt;=$G136)*(CN$4-$E136+1),$I136/2,$L136,TRUE))/(1-2*_xlfn.NORM.DIST(0,$I136/2,$L136,TRUE))*$C136+($J136="Steady Growth")*(AND(CO$4&gt;=$E136,CO$4&lt;=$G136)*((CO$4-$E136+1)/($I136*($I136+1)/2)*$C136))+($J136="custom")*CustomCF!CH136</f>
        <v>0</v>
      </c>
      <c r="CP136" s="19">
        <f>($J136="Bell Curve")*(_xlfn.NORM.DIST(AND(CP$4&gt;=$E136,CP$4&lt;=$G136)*(CP$4-$E136+1),$I136/2,$L136,TRUE)-_xlfn.NORM.DIST(AND(CP$4&gt;=$E136,CP$4&lt;=$G136)*(CO$4-$E136+1),$I136/2,$L136,TRUE))/(1-2*_xlfn.NORM.DIST(0,$I136/2,$L136,TRUE))*$C136+($J136="Steady Growth")*(AND(CP$4&gt;=$E136,CP$4&lt;=$G136)*((CP$4-$E136+1)/($I136*($I136+1)/2)*$C136))+($J136="custom")*CustomCF!CI136</f>
        <v>0</v>
      </c>
      <c r="CQ136" s="19">
        <f>($J136="Bell Curve")*(_xlfn.NORM.DIST(AND(CQ$4&gt;=$E136,CQ$4&lt;=$G136)*(CQ$4-$E136+1),$I136/2,$L136,TRUE)-_xlfn.NORM.DIST(AND(CQ$4&gt;=$E136,CQ$4&lt;=$G136)*(CP$4-$E136+1),$I136/2,$L136,TRUE))/(1-2*_xlfn.NORM.DIST(0,$I136/2,$L136,TRUE))*$C136+($J136="Steady Growth")*(AND(CQ$4&gt;=$E136,CQ$4&lt;=$G136)*((CQ$4-$E136+1)/($I136*($I136+1)/2)*$C136))+($J136="custom")*CustomCF!CJ136</f>
        <v>0</v>
      </c>
      <c r="CR136" s="19">
        <f>($J136="Bell Curve")*(_xlfn.NORM.DIST(AND(CR$4&gt;=$E136,CR$4&lt;=$G136)*(CR$4-$E136+1),$I136/2,$L136,TRUE)-_xlfn.NORM.DIST(AND(CR$4&gt;=$E136,CR$4&lt;=$G136)*(CQ$4-$E136+1),$I136/2,$L136,TRUE))/(1-2*_xlfn.NORM.DIST(0,$I136/2,$L136,TRUE))*$C136+($J136="Steady Growth")*(AND(CR$4&gt;=$E136,CR$4&lt;=$G136)*((CR$4-$E136+1)/($I136*($I136+1)/2)*$C136))+($J136="custom")*CustomCF!CK136</f>
        <v>0</v>
      </c>
      <c r="CS136" s="19">
        <f>($J136="Bell Curve")*(_xlfn.NORM.DIST(AND(CS$4&gt;=$E136,CS$4&lt;=$G136)*(CS$4-$E136+1),$I136/2,$L136,TRUE)-_xlfn.NORM.DIST(AND(CS$4&gt;=$E136,CS$4&lt;=$G136)*(CR$4-$E136+1),$I136/2,$L136,TRUE))/(1-2*_xlfn.NORM.DIST(0,$I136/2,$L136,TRUE))*$C136+($J136="Steady Growth")*(AND(CS$4&gt;=$E136,CS$4&lt;=$G136)*((CS$4-$E136+1)/($I136*($I136+1)/2)*$C136))+($J136="custom")*CustomCF!CL136</f>
        <v>0</v>
      </c>
      <c r="CT136" s="19">
        <f>($J136="Bell Curve")*(_xlfn.NORM.DIST(AND(CT$4&gt;=$E136,CT$4&lt;=$G136)*(CT$4-$E136+1),$I136/2,$L136,TRUE)-_xlfn.NORM.DIST(AND(CT$4&gt;=$E136,CT$4&lt;=$G136)*(CS$4-$E136+1),$I136/2,$L136,TRUE))/(1-2*_xlfn.NORM.DIST(0,$I136/2,$L136,TRUE))*$C136+($J136="Steady Growth")*(AND(CT$4&gt;=$E136,CT$4&lt;=$G136)*((CT$4-$E136+1)/($I136*($I136+1)/2)*$C136))+($J136="custom")*CustomCF!CM136</f>
        <v>0</v>
      </c>
      <c r="CU136" s="19">
        <f>($J136="Bell Curve")*(_xlfn.NORM.DIST(AND(CU$4&gt;=$E136,CU$4&lt;=$G136)*(CU$4-$E136+1),$I136/2,$L136,TRUE)-_xlfn.NORM.DIST(AND(CU$4&gt;=$E136,CU$4&lt;=$G136)*(CT$4-$E136+1),$I136/2,$L136,TRUE))/(1-2*_xlfn.NORM.DIST(0,$I136/2,$L136,TRUE))*$C136+($J136="Steady Growth")*(AND(CU$4&gt;=$E136,CU$4&lt;=$G136)*((CU$4-$E136+1)/($I136*($I136+1)/2)*$C136))+($J136="custom")*CustomCF!CN136</f>
        <v>0</v>
      </c>
      <c r="CV136" s="19">
        <f>($J136="Bell Curve")*(_xlfn.NORM.DIST(AND(CV$4&gt;=$E136,CV$4&lt;=$G136)*(CV$4-$E136+1),$I136/2,$L136,TRUE)-_xlfn.NORM.DIST(AND(CV$4&gt;=$E136,CV$4&lt;=$G136)*(CU$4-$E136+1),$I136/2,$L136,TRUE))/(1-2*_xlfn.NORM.DIST(0,$I136/2,$L136,TRUE))*$C136+($J136="Steady Growth")*(AND(CV$4&gt;=$E136,CV$4&lt;=$G136)*((CV$4-$E136+1)/($I136*($I136+1)/2)*$C136))+($J136="custom")*CustomCF!CO136</f>
        <v>0</v>
      </c>
      <c r="CW136" s="19">
        <f>($J136="Bell Curve")*(_xlfn.NORM.DIST(AND(CW$4&gt;=$E136,CW$4&lt;=$G136)*(CW$4-$E136+1),$I136/2,$L136,TRUE)-_xlfn.NORM.DIST(AND(CW$4&gt;=$E136,CW$4&lt;=$G136)*(CV$4-$E136+1),$I136/2,$L136,TRUE))/(1-2*_xlfn.NORM.DIST(0,$I136/2,$L136,TRUE))*$C136+($J136="Steady Growth")*(AND(CW$4&gt;=$E136,CW$4&lt;=$G136)*((CW$4-$E136+1)/($I136*($I136+1)/2)*$C136))+($J136="custom")*CustomCF!CP136</f>
        <v>0</v>
      </c>
      <c r="CX136" s="19">
        <f>($J136="Bell Curve")*(_xlfn.NORM.DIST(AND(CX$4&gt;=$E136,CX$4&lt;=$G136)*(CX$4-$E136+1),$I136/2,$L136,TRUE)-_xlfn.NORM.DIST(AND(CX$4&gt;=$E136,CX$4&lt;=$G136)*(CW$4-$E136+1),$I136/2,$L136,TRUE))/(1-2*_xlfn.NORM.DIST(0,$I136/2,$L136,TRUE))*$C136+($J136="Steady Growth")*(AND(CX$4&gt;=$E136,CX$4&lt;=$G136)*((CX$4-$E136+1)/($I136*($I136+1)/2)*$C136))+($J136="custom")*CustomCF!CQ136</f>
        <v>0</v>
      </c>
      <c r="CY136" s="19">
        <f>($J136="Bell Curve")*(_xlfn.NORM.DIST(AND(CY$4&gt;=$E136,CY$4&lt;=$G136)*(CY$4-$E136+1),$I136/2,$L136,TRUE)-_xlfn.NORM.DIST(AND(CY$4&gt;=$E136,CY$4&lt;=$G136)*(CX$4-$E136+1),$I136/2,$L136,TRUE))/(1-2*_xlfn.NORM.DIST(0,$I136/2,$L136,TRUE))*$C136+($J136="Steady Growth")*(AND(CY$4&gt;=$E136,CY$4&lt;=$G136)*((CY$4-$E136+1)/($I136*($I136+1)/2)*$C136))+($J136="custom")*CustomCF!CR136</f>
        <v>0</v>
      </c>
      <c r="CZ136" s="19">
        <f>($J136="Bell Curve")*(_xlfn.NORM.DIST(AND(CZ$4&gt;=$E136,CZ$4&lt;=$G136)*(CZ$4-$E136+1),$I136/2,$L136,TRUE)-_xlfn.NORM.DIST(AND(CZ$4&gt;=$E136,CZ$4&lt;=$G136)*(CY$4-$E136+1),$I136/2,$L136,TRUE))/(1-2*_xlfn.NORM.DIST(0,$I136/2,$L136,TRUE))*$C136+($J136="Steady Growth")*(AND(CZ$4&gt;=$E136,CZ$4&lt;=$G136)*((CZ$4-$E136+1)/($I136*($I136+1)/2)*$C136))+($J136="custom")*CustomCF!CS136</f>
        <v>0</v>
      </c>
      <c r="DA136" s="19">
        <f>($J136="Bell Curve")*(_xlfn.NORM.DIST(AND(DA$4&gt;=$E136,DA$4&lt;=$G136)*(DA$4-$E136+1),$I136/2,$L136,TRUE)-_xlfn.NORM.DIST(AND(DA$4&gt;=$E136,DA$4&lt;=$G136)*(CZ$4-$E136+1),$I136/2,$L136,TRUE))/(1-2*_xlfn.NORM.DIST(0,$I136/2,$L136,TRUE))*$C136+($J136="Steady Growth")*(AND(DA$4&gt;=$E136,DA$4&lt;=$G136)*((DA$4-$E136+1)/($I136*($I136+1)/2)*$C136))+($J136="custom")*CustomCF!CT136</f>
        <v>0</v>
      </c>
      <c r="DB136" s="19">
        <f>($J136="Bell Curve")*(_xlfn.NORM.DIST(AND(DB$4&gt;=$E136,DB$4&lt;=$G136)*(DB$4-$E136+1),$I136/2,$L136,TRUE)-_xlfn.NORM.DIST(AND(DB$4&gt;=$E136,DB$4&lt;=$G136)*(DA$4-$E136+1),$I136/2,$L136,TRUE))/(1-2*_xlfn.NORM.DIST(0,$I136/2,$L136,TRUE))*$C136+($J136="Steady Growth")*(AND(DB$4&gt;=$E136,DB$4&lt;=$G136)*((DB$4-$E136+1)/($I136*($I136+1)/2)*$C136))+($J136="custom")*CustomCF!CU136</f>
        <v>0</v>
      </c>
      <c r="DC136" s="19">
        <f>($J136="Bell Curve")*(_xlfn.NORM.DIST(AND(DC$4&gt;=$E136,DC$4&lt;=$G136)*(DC$4-$E136+1),$I136/2,$L136,TRUE)-_xlfn.NORM.DIST(AND(DC$4&gt;=$E136,DC$4&lt;=$G136)*(DB$4-$E136+1),$I136/2,$L136,TRUE))/(1-2*_xlfn.NORM.DIST(0,$I136/2,$L136,TRUE))*$C136+($J136="Steady Growth")*(AND(DC$4&gt;=$E136,DC$4&lt;=$G136)*((DC$4-$E136+1)/($I136*($I136+1)/2)*$C136))+($J136="custom")*CustomCF!CV136</f>
        <v>0</v>
      </c>
      <c r="DD136" s="19">
        <f>($J136="Bell Curve")*(_xlfn.NORM.DIST(AND(DD$4&gt;=$E136,DD$4&lt;=$G136)*(DD$4-$E136+1),$I136/2,$L136,TRUE)-_xlfn.NORM.DIST(AND(DD$4&gt;=$E136,DD$4&lt;=$G136)*(DC$4-$E136+1),$I136/2,$L136,TRUE))/(1-2*_xlfn.NORM.DIST(0,$I136/2,$L136,TRUE))*$C136+($J136="Steady Growth")*(AND(DD$4&gt;=$E136,DD$4&lt;=$G136)*((DD$4-$E136+1)/($I136*($I136+1)/2)*$C136))+($J136="custom")*CustomCF!CW136</f>
        <v>0</v>
      </c>
      <c r="DE136" s="19">
        <f>($J136="Bell Curve")*(_xlfn.NORM.DIST(AND(DE$4&gt;=$E136,DE$4&lt;=$G136)*(DE$4-$E136+1),$I136/2,$L136,TRUE)-_xlfn.NORM.DIST(AND(DE$4&gt;=$E136,DE$4&lt;=$G136)*(DD$4-$E136+1),$I136/2,$L136,TRUE))/(1-2*_xlfn.NORM.DIST(0,$I136/2,$L136,TRUE))*$C136+($J136="Steady Growth")*(AND(DE$4&gt;=$E136,DE$4&lt;=$G136)*((DE$4-$E136+1)/($I136*($I136+1)/2)*$C136))+($J136="custom")*CustomCF!CX136</f>
        <v>0</v>
      </c>
      <c r="DF136" s="19">
        <f>($J136="Bell Curve")*(_xlfn.NORM.DIST(AND(DF$4&gt;=$E136,DF$4&lt;=$G136)*(DF$4-$E136+1),$I136/2,$L136,TRUE)-_xlfn.NORM.DIST(AND(DF$4&gt;=$E136,DF$4&lt;=$G136)*(DE$4-$E136+1),$I136/2,$L136,TRUE))/(1-2*_xlfn.NORM.DIST(0,$I136/2,$L136,TRUE))*$C136+($J136="Steady Growth")*(AND(DF$4&gt;=$E136,DF$4&lt;=$G136)*((DF$4-$E136+1)/($I136*($I136+1)/2)*$C136))+($J136="custom")*CustomCF!CY136</f>
        <v>0</v>
      </c>
      <c r="DG136" s="19">
        <f>($J136="Bell Curve")*(_xlfn.NORM.DIST(AND(DG$4&gt;=$E136,DG$4&lt;=$G136)*(DG$4-$E136+1),$I136/2,$L136,TRUE)-_xlfn.NORM.DIST(AND(DG$4&gt;=$E136,DG$4&lt;=$G136)*(DF$4-$E136+1),$I136/2,$L136,TRUE))/(1-2*_xlfn.NORM.DIST(0,$I136/2,$L136,TRUE))*$C136+($J136="Steady Growth")*(AND(DG$4&gt;=$E136,DG$4&lt;=$G136)*((DG$4-$E136+1)/($I136*($I136+1)/2)*$C136))+($J136="custom")*CustomCF!CZ136</f>
        <v>0</v>
      </c>
      <c r="DH136" s="19">
        <f>($J136="Bell Curve")*(_xlfn.NORM.DIST(AND(DH$4&gt;=$E136,DH$4&lt;=$G136)*(DH$4-$E136+1),$I136/2,$L136,TRUE)-_xlfn.NORM.DIST(AND(DH$4&gt;=$E136,DH$4&lt;=$G136)*(DG$4-$E136+1),$I136/2,$L136,TRUE))/(1-2*_xlfn.NORM.DIST(0,$I136/2,$L136,TRUE))*$C136+($J136="Steady Growth")*(AND(DH$4&gt;=$E136,DH$4&lt;=$G136)*((DH$4-$E136+1)/($I136*($I136+1)/2)*$C136))+($J136="custom")*CustomCF!DA136</f>
        <v>0</v>
      </c>
      <c r="DI136" s="19">
        <f>($J136="Bell Curve")*(_xlfn.NORM.DIST(AND(DI$4&gt;=$E136,DI$4&lt;=$G136)*(DI$4-$E136+1),$I136/2,$L136,TRUE)-_xlfn.NORM.DIST(AND(DI$4&gt;=$E136,DI$4&lt;=$G136)*(DH$4-$E136+1),$I136/2,$L136,TRUE))/(1-2*_xlfn.NORM.DIST(0,$I136/2,$L136,TRUE))*$C136+($J136="Steady Growth")*(AND(DI$4&gt;=$E136,DI$4&lt;=$G136)*((DI$4-$E136+1)/($I136*($I136+1)/2)*$C136))+($J136="custom")*CustomCF!DB136</f>
        <v>0</v>
      </c>
      <c r="DJ136" s="19">
        <f>($J136="Bell Curve")*(_xlfn.NORM.DIST(AND(DJ$4&gt;=$E136,DJ$4&lt;=$G136)*(DJ$4-$E136+1),$I136/2,$L136,TRUE)-_xlfn.NORM.DIST(AND(DJ$4&gt;=$E136,DJ$4&lt;=$G136)*(DI$4-$E136+1),$I136/2,$L136,TRUE))/(1-2*_xlfn.NORM.DIST(0,$I136/2,$L136,TRUE))*$C136+($J136="Steady Growth")*(AND(DJ$4&gt;=$E136,DJ$4&lt;=$G136)*((DJ$4-$E136+1)/($I136*($I136+1)/2)*$C136))+($J136="custom")*CustomCF!DC136</f>
        <v>0</v>
      </c>
      <c r="DK136" s="19">
        <f>($J136="Bell Curve")*(_xlfn.NORM.DIST(AND(DK$4&gt;=$E136,DK$4&lt;=$G136)*(DK$4-$E136+1),$I136/2,$L136,TRUE)-_xlfn.NORM.DIST(AND(DK$4&gt;=$E136,DK$4&lt;=$G136)*(DJ$4-$E136+1),$I136/2,$L136,TRUE))/(1-2*_xlfn.NORM.DIST(0,$I136/2,$L136,TRUE))*$C136+($J136="Steady Growth")*(AND(DK$4&gt;=$E136,DK$4&lt;=$G136)*((DK$4-$E136+1)/($I136*($I136+1)/2)*$C136))+($J136="custom")*CustomCF!DD136</f>
        <v>0</v>
      </c>
      <c r="DL136" s="19">
        <f>($J136="Bell Curve")*(_xlfn.NORM.DIST(AND(DL$4&gt;=$E136,DL$4&lt;=$G136)*(DL$4-$E136+1),$I136/2,$L136,TRUE)-_xlfn.NORM.DIST(AND(DL$4&gt;=$E136,DL$4&lt;=$G136)*(DK$4-$E136+1),$I136/2,$L136,TRUE))/(1-2*_xlfn.NORM.DIST(0,$I136/2,$L136,TRUE))*$C136+($J136="Steady Growth")*(AND(DL$4&gt;=$E136,DL$4&lt;=$G136)*((DL$4-$E136+1)/($I136*($I136+1)/2)*$C136))+($J136="custom")*CustomCF!DE136</f>
        <v>0</v>
      </c>
      <c r="DM136" s="19">
        <f>($J136="Bell Curve")*(_xlfn.NORM.DIST(AND(DM$4&gt;=$E136,DM$4&lt;=$G136)*(DM$4-$E136+1),$I136/2,$L136,TRUE)-_xlfn.NORM.DIST(AND(DM$4&gt;=$E136,DM$4&lt;=$G136)*(DL$4-$E136+1),$I136/2,$L136,TRUE))/(1-2*_xlfn.NORM.DIST(0,$I136/2,$L136,TRUE))*$C136+($J136="Steady Growth")*(AND(DM$4&gt;=$E136,DM$4&lt;=$G136)*((DM$4-$E136+1)/($I136*($I136+1)/2)*$C136))+($J136="custom")*CustomCF!DF136</f>
        <v>0</v>
      </c>
      <c r="DN136" s="19">
        <f>($J136="Bell Curve")*(_xlfn.NORM.DIST(AND(DN$4&gt;=$E136,DN$4&lt;=$G136)*(DN$4-$E136+1),$I136/2,$L136,TRUE)-_xlfn.NORM.DIST(AND(DN$4&gt;=$E136,DN$4&lt;=$G136)*(DM$4-$E136+1),$I136/2,$L136,TRUE))/(1-2*_xlfn.NORM.DIST(0,$I136/2,$L136,TRUE))*$C136+($J136="Steady Growth")*(AND(DN$4&gt;=$E136,DN$4&lt;=$G136)*((DN$4-$E136+1)/($I136*($I136+1)/2)*$C136))+($J136="custom")*CustomCF!DG136</f>
        <v>0</v>
      </c>
      <c r="DO136" s="19">
        <f>($J136="Bell Curve")*(_xlfn.NORM.DIST(AND(DO$4&gt;=$E136,DO$4&lt;=$G136)*(DO$4-$E136+1),$I136/2,$L136,TRUE)-_xlfn.NORM.DIST(AND(DO$4&gt;=$E136,DO$4&lt;=$G136)*(DN$4-$E136+1),$I136/2,$L136,TRUE))/(1-2*_xlfn.NORM.DIST(0,$I136/2,$L136,TRUE))*$C136+($J136="Steady Growth")*(AND(DO$4&gt;=$E136,DO$4&lt;=$G136)*((DO$4-$E136+1)/($I136*($I136+1)/2)*$C136))+($J136="custom")*CustomCF!DH136</f>
        <v>0</v>
      </c>
      <c r="DP136" s="19">
        <f>($J136="Bell Curve")*(_xlfn.NORM.DIST(AND(DP$4&gt;=$E136,DP$4&lt;=$G136)*(DP$4-$E136+1),$I136/2,$L136,TRUE)-_xlfn.NORM.DIST(AND(DP$4&gt;=$E136,DP$4&lt;=$G136)*(DO$4-$E136+1),$I136/2,$L136,TRUE))/(1-2*_xlfn.NORM.DIST(0,$I136/2,$L136,TRUE))*$C136+($J136="Steady Growth")*(AND(DP$4&gt;=$E136,DP$4&lt;=$G136)*((DP$4-$E136+1)/($I136*($I136+1)/2)*$C136))+($J136="custom")*CustomCF!DI136</f>
        <v>0</v>
      </c>
      <c r="DQ136" s="19">
        <f>($J136="Bell Curve")*(_xlfn.NORM.DIST(AND(DQ$4&gt;=$E136,DQ$4&lt;=$G136)*(DQ$4-$E136+1),$I136/2,$L136,TRUE)-_xlfn.NORM.DIST(AND(DQ$4&gt;=$E136,DQ$4&lt;=$G136)*(DP$4-$E136+1),$I136/2,$L136,TRUE))/(1-2*_xlfn.NORM.DIST(0,$I136/2,$L136,TRUE))*$C136+($J136="Steady Growth")*(AND(DQ$4&gt;=$E136,DQ$4&lt;=$G136)*((DQ$4-$E136+1)/($I136*($I136+1)/2)*$C136))+($J136="custom")*CustomCF!DJ136</f>
        <v>0</v>
      </c>
      <c r="DR136" s="19">
        <f>($J136="Bell Curve")*(_xlfn.NORM.DIST(AND(DR$4&gt;=$E136,DR$4&lt;=$G136)*(DR$4-$E136+1),$I136/2,$L136,TRUE)-_xlfn.NORM.DIST(AND(DR$4&gt;=$E136,DR$4&lt;=$G136)*(DQ$4-$E136+1),$I136/2,$L136,TRUE))/(1-2*_xlfn.NORM.DIST(0,$I136/2,$L136,TRUE))*$C136+($J136="Steady Growth")*(AND(DR$4&gt;=$E136,DR$4&lt;=$G136)*((DR$4-$E136+1)/($I136*($I136+1)/2)*$C136))+($J136="custom")*CustomCF!DK136</f>
        <v>0</v>
      </c>
      <c r="DS136" s="19">
        <f>($J136="Bell Curve")*(_xlfn.NORM.DIST(AND(DS$4&gt;=$E136,DS$4&lt;=$G136)*(DS$4-$E136+1),$I136/2,$L136,TRUE)-_xlfn.NORM.DIST(AND(DS$4&gt;=$E136,DS$4&lt;=$G136)*(DR$4-$E136+1),$I136/2,$L136,TRUE))/(1-2*_xlfn.NORM.DIST(0,$I136/2,$L136,TRUE))*$C136+($J136="Steady Growth")*(AND(DS$4&gt;=$E136,DS$4&lt;=$G136)*((DS$4-$E136+1)/($I136*($I136+1)/2)*$C136))+($J136="custom")*CustomCF!DL136</f>
        <v>0</v>
      </c>
      <c r="DT136" s="19">
        <f>($J136="Bell Curve")*(_xlfn.NORM.DIST(AND(DT$4&gt;=$E136,DT$4&lt;=$G136)*(DT$4-$E136+1),$I136/2,$L136,TRUE)-_xlfn.NORM.DIST(AND(DT$4&gt;=$E136,DT$4&lt;=$G136)*(DS$4-$E136+1),$I136/2,$L136,TRUE))/(1-2*_xlfn.NORM.DIST(0,$I136/2,$L136,TRUE))*$C136+($J136="Steady Growth")*(AND(DT$4&gt;=$E136,DT$4&lt;=$G136)*((DT$4-$E136+1)/($I136*($I136+1)/2)*$C136))+($J136="custom")*CustomCF!DM136</f>
        <v>0</v>
      </c>
      <c r="DU136" s="19">
        <f>($J136="Bell Curve")*(_xlfn.NORM.DIST(AND(DU$4&gt;=$E136,DU$4&lt;=$G136)*(DU$4-$E136+1),$I136/2,$L136,TRUE)-_xlfn.NORM.DIST(AND(DU$4&gt;=$E136,DU$4&lt;=$G136)*(DT$4-$E136+1),$I136/2,$L136,TRUE))/(1-2*_xlfn.NORM.DIST(0,$I136/2,$L136,TRUE))*$C136+($J136="Steady Growth")*(AND(DU$4&gt;=$E136,DU$4&lt;=$G136)*((DU$4-$E136+1)/($I136*($I136+1)/2)*$C136))+($J136="custom")*CustomCF!DN136</f>
        <v>0</v>
      </c>
      <c r="DV136" s="19">
        <f>($J136="Bell Curve")*(_xlfn.NORM.DIST(AND(DV$4&gt;=$E136,DV$4&lt;=$G136)*(DV$4-$E136+1),$I136/2,$L136,TRUE)-_xlfn.NORM.DIST(AND(DV$4&gt;=$E136,DV$4&lt;=$G136)*(DU$4-$E136+1),$I136/2,$L136,TRUE))/(1-2*_xlfn.NORM.DIST(0,$I136/2,$L136,TRUE))*$C136+($J136="Steady Growth")*(AND(DV$4&gt;=$E136,DV$4&lt;=$G136)*((DV$4-$E136+1)/($I136*($I136+1)/2)*$C136))+($J136="custom")*CustomCF!DO136</f>
        <v>0</v>
      </c>
      <c r="DW136" s="19">
        <f>($J136="Bell Curve")*(_xlfn.NORM.DIST(AND(DW$4&gt;=$E136,DW$4&lt;=$G136)*(DW$4-$E136+1),$I136/2,$L136,TRUE)-_xlfn.NORM.DIST(AND(DW$4&gt;=$E136,DW$4&lt;=$G136)*(DV$4-$E136+1),$I136/2,$L136,TRUE))/(1-2*_xlfn.NORM.DIST(0,$I136/2,$L136,TRUE))*$C136+($J136="Steady Growth")*(AND(DW$4&gt;=$E136,DW$4&lt;=$G136)*((DW$4-$E136+1)/($I136*($I136+1)/2)*$C136))+($J136="custom")*CustomCF!DP136</f>
        <v>0</v>
      </c>
      <c r="DX136" s="19">
        <f>($J136="Bell Curve")*(_xlfn.NORM.DIST(AND(DX$4&gt;=$E136,DX$4&lt;=$G136)*(DX$4-$E136+1),$I136/2,$L136,TRUE)-_xlfn.NORM.DIST(AND(DX$4&gt;=$E136,DX$4&lt;=$G136)*(DW$4-$E136+1),$I136/2,$L136,TRUE))/(1-2*_xlfn.NORM.DIST(0,$I136/2,$L136,TRUE))*$C136+($J136="Steady Growth")*(AND(DX$4&gt;=$E136,DX$4&lt;=$G136)*((DX$4-$E136+1)/($I136*($I136+1)/2)*$C136))+($J136="custom")*CustomCF!DQ136</f>
        <v>0</v>
      </c>
      <c r="DY136" s="19">
        <f>($J136="Bell Curve")*(_xlfn.NORM.DIST(AND(DY$4&gt;=$E136,DY$4&lt;=$G136)*(DY$4-$E136+1),$I136/2,$L136,TRUE)-_xlfn.NORM.DIST(AND(DY$4&gt;=$E136,DY$4&lt;=$G136)*(DX$4-$E136+1),$I136/2,$L136,TRUE))/(1-2*_xlfn.NORM.DIST(0,$I136/2,$L136,TRUE))*$C136+($J136="Steady Growth")*(AND(DY$4&gt;=$E136,DY$4&lt;=$G136)*((DY$4-$E136+1)/($I136*($I136+1)/2)*$C136))+($J136="custom")*CustomCF!DR136</f>
        <v>0</v>
      </c>
      <c r="DZ136" s="19">
        <f>($J136="Bell Curve")*(_xlfn.NORM.DIST(AND(DZ$4&gt;=$E136,DZ$4&lt;=$G136)*(DZ$4-$E136+1),$I136/2,$L136,TRUE)-_xlfn.NORM.DIST(AND(DZ$4&gt;=$E136,DZ$4&lt;=$G136)*(DY$4-$E136+1),$I136/2,$L136,TRUE))/(1-2*_xlfn.NORM.DIST(0,$I136/2,$L136,TRUE))*$C136+($J136="Steady Growth")*(AND(DZ$4&gt;=$E136,DZ$4&lt;=$G136)*((DZ$4-$E136+1)/($I136*($I136+1)/2)*$C136))+($J136="custom")*CustomCF!DS136</f>
        <v>0</v>
      </c>
      <c r="EA136" s="19">
        <f>($J136="Bell Curve")*(_xlfn.NORM.DIST(AND(EA$4&gt;=$E136,EA$4&lt;=$G136)*(EA$4-$E136+1),$I136/2,$L136,TRUE)-_xlfn.NORM.DIST(AND(EA$4&gt;=$E136,EA$4&lt;=$G136)*(DZ$4-$E136+1),$I136/2,$L136,TRUE))/(1-2*_xlfn.NORM.DIST(0,$I136/2,$L136,TRUE))*$C136+($J136="Steady Growth")*(AND(EA$4&gt;=$E136,EA$4&lt;=$G136)*((EA$4-$E136+1)/($I136*($I136+1)/2)*$C136))+($J136="custom")*CustomCF!DT136</f>
        <v>0</v>
      </c>
      <c r="EB136" s="19">
        <f>($J136="Bell Curve")*(_xlfn.NORM.DIST(AND(EB$4&gt;=$E136,EB$4&lt;=$G136)*(EB$4-$E136+1),$I136/2,$L136,TRUE)-_xlfn.NORM.DIST(AND(EB$4&gt;=$E136,EB$4&lt;=$G136)*(EA$4-$E136+1),$I136/2,$L136,TRUE))/(1-2*_xlfn.NORM.DIST(0,$I136/2,$L136,TRUE))*$C136+($J136="Steady Growth")*(AND(EB$4&gt;=$E136,EB$4&lt;=$G136)*((EB$4-$E136+1)/($I136*($I136+1)/2)*$C136))+($J136="custom")*CustomCF!DU136</f>
        <v>0</v>
      </c>
      <c r="EC136" s="19">
        <f>($J136="Bell Curve")*(_xlfn.NORM.DIST(AND(EC$4&gt;=$E136,EC$4&lt;=$G136)*(EC$4-$E136+1),$I136/2,$L136,TRUE)-_xlfn.NORM.DIST(AND(EC$4&gt;=$E136,EC$4&lt;=$G136)*(EB$4-$E136+1),$I136/2,$L136,TRUE))/(1-2*_xlfn.NORM.DIST(0,$I136/2,$L136,TRUE))*$C136+($J136="Steady Growth")*(AND(EC$4&gt;=$E136,EC$4&lt;=$G136)*((EC$4-$E136+1)/($I136*($I136+1)/2)*$C136))+($J136="custom")*CustomCF!DV136</f>
        <v>0</v>
      </c>
      <c r="ED136" s="19">
        <f>($J136="Bell Curve")*(_xlfn.NORM.DIST(AND(ED$4&gt;=$E136,ED$4&lt;=$G136)*(ED$4-$E136+1),$I136/2,$L136,TRUE)-_xlfn.NORM.DIST(AND(ED$4&gt;=$E136,ED$4&lt;=$G136)*(EC$4-$E136+1),$I136/2,$L136,TRUE))/(1-2*_xlfn.NORM.DIST(0,$I136/2,$L136,TRUE))*$C136+($J136="Steady Growth")*(AND(ED$4&gt;=$E136,ED$4&lt;=$G136)*((ED$4-$E136+1)/($I136*($I136+1)/2)*$C136))+($J136="custom")*CustomCF!DW136</f>
        <v>0</v>
      </c>
      <c r="EE136" s="19">
        <f>($J136="Bell Curve")*(_xlfn.NORM.DIST(AND(EE$4&gt;=$E136,EE$4&lt;=$G136)*(EE$4-$E136+1),$I136/2,$L136,TRUE)-_xlfn.NORM.DIST(AND(EE$4&gt;=$E136,EE$4&lt;=$G136)*(ED$4-$E136+1),$I136/2,$L136,TRUE))/(1-2*_xlfn.NORM.DIST(0,$I136/2,$L136,TRUE))*$C136+($J136="Steady Growth")*(AND(EE$4&gt;=$E136,EE$4&lt;=$G136)*((EE$4-$E136+1)/($I136*($I136+1)/2)*$C136))+($J136="custom")*CustomCF!DX136</f>
        <v>0</v>
      </c>
      <c r="EF136" s="121">
        <f>($J136="Bell Curve")*(_xlfn.NORM.DIST(AND(EF$4&gt;=$E136,EF$4&lt;=$G136)*(EF$4-$E136+1),$I136/2,$L136,TRUE)-_xlfn.NORM.DIST(AND(EF$4&gt;=$E136,EF$4&lt;=$G136)*(EE$4-$E136+1),$I136/2,$L136,TRUE))/(1-2*_xlfn.NORM.DIST(0,$I136/2,$L136,TRUE))*$C136+($J136="Steady Growth")*(AND(EF$4&gt;=$E136,EF$4&lt;=$G136)*((EF$4-$E136+1)/($I136*($I136+1)/2)*$C136))+($J136="custom")*CustomCF!DY136</f>
        <v>0</v>
      </c>
    </row>
    <row r="137" spans="2:136" hidden="1" outlineLevel="1" x14ac:dyDescent="0.2">
      <c r="B137" s="103">
        <f>Budget!AA29</f>
        <v>0</v>
      </c>
      <c r="C137" s="19">
        <f>Budget!AB29</f>
        <v>0</v>
      </c>
      <c r="D137" s="19" t="str">
        <f t="shared" si="45"/>
        <v/>
      </c>
      <c r="E137" s="92">
        <v>29</v>
      </c>
      <c r="F137" s="18">
        <f>IF(J137="Custom",CustomCF!E137,INDEX($P$6:$DY$6,MATCH(E137,CF!$P$4:$DY$4,0)))</f>
        <v>46904</v>
      </c>
      <c r="G137" s="301">
        <v>47</v>
      </c>
      <c r="H137" s="18">
        <f>IF(J137="Custom",CustomCF!F137,INDEX($P$6:$EF$6,MATCH(G137,$P$4:$EF$4,0)))</f>
        <v>47452</v>
      </c>
      <c r="I137" s="9">
        <f t="shared" si="40"/>
        <v>19</v>
      </c>
      <c r="J137" s="92" t="s">
        <v>30</v>
      </c>
      <c r="K137" s="92" t="s">
        <v>31</v>
      </c>
      <c r="L137" s="9">
        <f t="shared" si="46"/>
        <v>10000000</v>
      </c>
      <c r="M137" s="106">
        <f t="shared" si="49"/>
        <v>0</v>
      </c>
      <c r="N137" s="112" t="str">
        <f t="shared" si="48"/>
        <v>OK</v>
      </c>
      <c r="O137" s="112"/>
      <c r="P137" s="19">
        <f>($J137="Bell Curve")*(_xlfn.NORM.DIST(AND(P$4&gt;=$E137,P$4&lt;=$G137)*(P$4-$E137+1),$I137/2,$L137,TRUE)-_xlfn.NORM.DIST(AND(P$4&gt;=$E137,P$4&lt;=$G137)*(N$4-$E137+1),$I137/2,$L137,TRUE))/(1-2*_xlfn.NORM.DIST(0,$I137/2,$L137,TRUE))*$C137+($J137="Steady Growth")*(AND(P$4&gt;=$E137,P$4&lt;=$G137)*((P$4-$E137+1)/($I137*($I137+1)/2)*$C137))+($J137="custom")*CustomCF!I137</f>
        <v>0</v>
      </c>
      <c r="Q137" s="19">
        <f>($J137="Bell Curve")*(_xlfn.NORM.DIST(AND(Q$4&gt;=$E137,Q$4&lt;=$G137)*(Q$4-$E137+1),$I137/2,$L137,TRUE)-_xlfn.NORM.DIST(AND(Q$4&gt;=$E137,Q$4&lt;=$G137)*(P$4-$E137+1),$I137/2,$L137,TRUE))/(1-2*_xlfn.NORM.DIST(0,$I137/2,$L137,TRUE))*$C137+($J137="Steady Growth")*(AND(Q$4&gt;=$E137,Q$4&lt;=$G137)*((Q$4-$E137+1)/($I137*($I137+1)/2)*$C137))+($J137="custom")*CustomCF!J137</f>
        <v>0</v>
      </c>
      <c r="R137" s="19">
        <f>($J137="Bell Curve")*(_xlfn.NORM.DIST(AND(R$4&gt;=$E137,R$4&lt;=$G137)*(R$4-$E137+1),$I137/2,$L137,TRUE)-_xlfn.NORM.DIST(AND(R$4&gt;=$E137,R$4&lt;=$G137)*(Q$4-$E137+1),$I137/2,$L137,TRUE))/(1-2*_xlfn.NORM.DIST(0,$I137/2,$L137,TRUE))*$C137+($J137="Steady Growth")*(AND(R$4&gt;=$E137,R$4&lt;=$G137)*((R$4-$E137+1)/($I137*($I137+1)/2)*$C137))+($J137="custom")*CustomCF!K137</f>
        <v>0</v>
      </c>
      <c r="S137" s="19">
        <f>($J137="Bell Curve")*(_xlfn.NORM.DIST(AND(S$4&gt;=$E137,S$4&lt;=$G137)*(S$4-$E137+1),$I137/2,$L137,TRUE)-_xlfn.NORM.DIST(AND(S$4&gt;=$E137,S$4&lt;=$G137)*(R$4-$E137+1),$I137/2,$L137,TRUE))/(1-2*_xlfn.NORM.DIST(0,$I137/2,$L137,TRUE))*$C137+($J137="Steady Growth")*(AND(S$4&gt;=$E137,S$4&lt;=$G137)*((S$4-$E137+1)/($I137*($I137+1)/2)*$C137))+($J137="custom")*CustomCF!L137</f>
        <v>0</v>
      </c>
      <c r="T137" s="19">
        <f>($J137="Bell Curve")*(_xlfn.NORM.DIST(AND(T$4&gt;=$E137,T$4&lt;=$G137)*(T$4-$E137+1),$I137/2,$L137,TRUE)-_xlfn.NORM.DIST(AND(T$4&gt;=$E137,T$4&lt;=$G137)*(S$4-$E137+1),$I137/2,$L137,TRUE))/(1-2*_xlfn.NORM.DIST(0,$I137/2,$L137,TRUE))*$C137+($J137="Steady Growth")*(AND(T$4&gt;=$E137,T$4&lt;=$G137)*((T$4-$E137+1)/($I137*($I137+1)/2)*$C137))+($J137="custom")*CustomCF!M137</f>
        <v>0</v>
      </c>
      <c r="U137" s="19">
        <f>($J137="Bell Curve")*(_xlfn.NORM.DIST(AND(U$4&gt;=$E137,U$4&lt;=$G137)*(U$4-$E137+1),$I137/2,$L137,TRUE)-_xlfn.NORM.DIST(AND(U$4&gt;=$E137,U$4&lt;=$G137)*(T$4-$E137+1),$I137/2,$L137,TRUE))/(1-2*_xlfn.NORM.DIST(0,$I137/2,$L137,TRUE))*$C137+($J137="Steady Growth")*(AND(U$4&gt;=$E137,U$4&lt;=$G137)*((U$4-$E137+1)/($I137*($I137+1)/2)*$C137))+($J137="custom")*CustomCF!N137</f>
        <v>0</v>
      </c>
      <c r="V137" s="19">
        <f>($J137="Bell Curve")*(_xlfn.NORM.DIST(AND(V$4&gt;=$E137,V$4&lt;=$G137)*(V$4-$E137+1),$I137/2,$L137,TRUE)-_xlfn.NORM.DIST(AND(V$4&gt;=$E137,V$4&lt;=$G137)*(U$4-$E137+1),$I137/2,$L137,TRUE))/(1-2*_xlfn.NORM.DIST(0,$I137/2,$L137,TRUE))*$C137+($J137="Steady Growth")*(AND(V$4&gt;=$E137,V$4&lt;=$G137)*((V$4-$E137+1)/($I137*($I137+1)/2)*$C137))+($J137="custom")*CustomCF!O137</f>
        <v>0</v>
      </c>
      <c r="W137" s="19">
        <f>($J137="Bell Curve")*(_xlfn.NORM.DIST(AND(W$4&gt;=$E137,W$4&lt;=$G137)*(W$4-$E137+1),$I137/2,$L137,TRUE)-_xlfn.NORM.DIST(AND(W$4&gt;=$E137,W$4&lt;=$G137)*(V$4-$E137+1),$I137/2,$L137,TRUE))/(1-2*_xlfn.NORM.DIST(0,$I137/2,$L137,TRUE))*$C137+($J137="Steady Growth")*(AND(W$4&gt;=$E137,W$4&lt;=$G137)*((W$4-$E137+1)/($I137*($I137+1)/2)*$C137))+($J137="custom")*CustomCF!P137</f>
        <v>0</v>
      </c>
      <c r="X137" s="19">
        <f>($J137="Bell Curve")*(_xlfn.NORM.DIST(AND(X$4&gt;=$E137,X$4&lt;=$G137)*(X$4-$E137+1),$I137/2,$L137,TRUE)-_xlfn.NORM.DIST(AND(X$4&gt;=$E137,X$4&lt;=$G137)*(W$4-$E137+1),$I137/2,$L137,TRUE))/(1-2*_xlfn.NORM.DIST(0,$I137/2,$L137,TRUE))*$C137+($J137="Steady Growth")*(AND(X$4&gt;=$E137,X$4&lt;=$G137)*((X$4-$E137+1)/($I137*($I137+1)/2)*$C137))+($J137="custom")*CustomCF!Q137</f>
        <v>0</v>
      </c>
      <c r="Y137" s="19">
        <f>($J137="Bell Curve")*(_xlfn.NORM.DIST(AND(Y$4&gt;=$E137,Y$4&lt;=$G137)*(Y$4-$E137+1),$I137/2,$L137,TRUE)-_xlfn.NORM.DIST(AND(Y$4&gt;=$E137,Y$4&lt;=$G137)*(X$4-$E137+1),$I137/2,$L137,TRUE))/(1-2*_xlfn.NORM.DIST(0,$I137/2,$L137,TRUE))*$C137+($J137="Steady Growth")*(AND(Y$4&gt;=$E137,Y$4&lt;=$G137)*((Y$4-$E137+1)/($I137*($I137+1)/2)*$C137))+($J137="custom")*CustomCF!R137</f>
        <v>0</v>
      </c>
      <c r="Z137" s="19">
        <f>($J137="Bell Curve")*(_xlfn.NORM.DIST(AND(Z$4&gt;=$E137,Z$4&lt;=$G137)*(Z$4-$E137+1),$I137/2,$L137,TRUE)-_xlfn.NORM.DIST(AND(Z$4&gt;=$E137,Z$4&lt;=$G137)*(Y$4-$E137+1),$I137/2,$L137,TRUE))/(1-2*_xlfn.NORM.DIST(0,$I137/2,$L137,TRUE))*$C137+($J137="Steady Growth")*(AND(Z$4&gt;=$E137,Z$4&lt;=$G137)*((Z$4-$E137+1)/($I137*($I137+1)/2)*$C137))+($J137="custom")*CustomCF!S137</f>
        <v>0</v>
      </c>
      <c r="AA137" s="19">
        <f>($J137="Bell Curve")*(_xlfn.NORM.DIST(AND(AA$4&gt;=$E137,AA$4&lt;=$G137)*(AA$4-$E137+1),$I137/2,$L137,TRUE)-_xlfn.NORM.DIST(AND(AA$4&gt;=$E137,AA$4&lt;=$G137)*(Z$4-$E137+1),$I137/2,$L137,TRUE))/(1-2*_xlfn.NORM.DIST(0,$I137/2,$L137,TRUE))*$C137+($J137="Steady Growth")*(AND(AA$4&gt;=$E137,AA$4&lt;=$G137)*((AA$4-$E137+1)/($I137*($I137+1)/2)*$C137))+($J137="custom")*CustomCF!T137</f>
        <v>0</v>
      </c>
      <c r="AB137" s="19">
        <f>($J137="Bell Curve")*(_xlfn.NORM.DIST(AND(AB$4&gt;=$E137,AB$4&lt;=$G137)*(AB$4-$E137+1),$I137/2,$L137,TRUE)-_xlfn.NORM.DIST(AND(AB$4&gt;=$E137,AB$4&lt;=$G137)*(AA$4-$E137+1),$I137/2,$L137,TRUE))/(1-2*_xlfn.NORM.DIST(0,$I137/2,$L137,TRUE))*$C137+($J137="Steady Growth")*(AND(AB$4&gt;=$E137,AB$4&lt;=$G137)*((AB$4-$E137+1)/($I137*($I137+1)/2)*$C137))+($J137="custom")*CustomCF!U137</f>
        <v>0</v>
      </c>
      <c r="AC137" s="19">
        <f>($J137="Bell Curve")*(_xlfn.NORM.DIST(AND(AC$4&gt;=$E137,AC$4&lt;=$G137)*(AC$4-$E137+1),$I137/2,$L137,TRUE)-_xlfn.NORM.DIST(AND(AC$4&gt;=$E137,AC$4&lt;=$G137)*(AB$4-$E137+1),$I137/2,$L137,TRUE))/(1-2*_xlfn.NORM.DIST(0,$I137/2,$L137,TRUE))*$C137+($J137="Steady Growth")*(AND(AC$4&gt;=$E137,AC$4&lt;=$G137)*((AC$4-$E137+1)/($I137*($I137+1)/2)*$C137))+($J137="custom")*CustomCF!V137</f>
        <v>0</v>
      </c>
      <c r="AD137" s="19">
        <f>($J137="Bell Curve")*(_xlfn.NORM.DIST(AND(AD$4&gt;=$E137,AD$4&lt;=$G137)*(AD$4-$E137+1),$I137/2,$L137,TRUE)-_xlfn.NORM.DIST(AND(AD$4&gt;=$E137,AD$4&lt;=$G137)*(AC$4-$E137+1),$I137/2,$L137,TRUE))/(1-2*_xlfn.NORM.DIST(0,$I137/2,$L137,TRUE))*$C137+($J137="Steady Growth")*(AND(AD$4&gt;=$E137,AD$4&lt;=$G137)*((AD$4-$E137+1)/($I137*($I137+1)/2)*$C137))+($J137="custom")*CustomCF!W137</f>
        <v>0</v>
      </c>
      <c r="AE137" s="19">
        <f>($J137="Bell Curve")*(_xlfn.NORM.DIST(AND(AE$4&gt;=$E137,AE$4&lt;=$G137)*(AE$4-$E137+1),$I137/2,$L137,TRUE)-_xlfn.NORM.DIST(AND(AE$4&gt;=$E137,AE$4&lt;=$G137)*(AD$4-$E137+1),$I137/2,$L137,TRUE))/(1-2*_xlfn.NORM.DIST(0,$I137/2,$L137,TRUE))*$C137+($J137="Steady Growth")*(AND(AE$4&gt;=$E137,AE$4&lt;=$G137)*((AE$4-$E137+1)/($I137*($I137+1)/2)*$C137))+($J137="custom")*CustomCF!X137</f>
        <v>0</v>
      </c>
      <c r="AF137" s="19">
        <f>($J137="Bell Curve")*(_xlfn.NORM.DIST(AND(AF$4&gt;=$E137,AF$4&lt;=$G137)*(AF$4-$E137+1),$I137/2,$L137,TRUE)-_xlfn.NORM.DIST(AND(AF$4&gt;=$E137,AF$4&lt;=$G137)*(AE$4-$E137+1),$I137/2,$L137,TRUE))/(1-2*_xlfn.NORM.DIST(0,$I137/2,$L137,TRUE))*$C137+($J137="Steady Growth")*(AND(AF$4&gt;=$E137,AF$4&lt;=$G137)*((AF$4-$E137+1)/($I137*($I137+1)/2)*$C137))+($J137="custom")*CustomCF!Y137</f>
        <v>0</v>
      </c>
      <c r="AG137" s="19">
        <f>($J137="Bell Curve")*(_xlfn.NORM.DIST(AND(AG$4&gt;=$E137,AG$4&lt;=$G137)*(AG$4-$E137+1),$I137/2,$L137,TRUE)-_xlfn.NORM.DIST(AND(AG$4&gt;=$E137,AG$4&lt;=$G137)*(AF$4-$E137+1),$I137/2,$L137,TRUE))/(1-2*_xlfn.NORM.DIST(0,$I137/2,$L137,TRUE))*$C137+($J137="Steady Growth")*(AND(AG$4&gt;=$E137,AG$4&lt;=$G137)*((AG$4-$E137+1)/($I137*($I137+1)/2)*$C137))+($J137="custom")*CustomCF!Z137</f>
        <v>0</v>
      </c>
      <c r="AH137" s="19">
        <f>($J137="Bell Curve")*(_xlfn.NORM.DIST(AND(AH$4&gt;=$E137,AH$4&lt;=$G137)*(AH$4-$E137+1),$I137/2,$L137,TRUE)-_xlfn.NORM.DIST(AND(AH$4&gt;=$E137,AH$4&lt;=$G137)*(AG$4-$E137+1),$I137/2,$L137,TRUE))/(1-2*_xlfn.NORM.DIST(0,$I137/2,$L137,TRUE))*$C137+($J137="Steady Growth")*(AND(AH$4&gt;=$E137,AH$4&lt;=$G137)*((AH$4-$E137+1)/($I137*($I137+1)/2)*$C137))+($J137="custom")*CustomCF!AA137</f>
        <v>0</v>
      </c>
      <c r="AI137" s="19">
        <f>($J137="Bell Curve")*(_xlfn.NORM.DIST(AND(AI$4&gt;=$E137,AI$4&lt;=$G137)*(AI$4-$E137+1),$I137/2,$L137,TRUE)-_xlfn.NORM.DIST(AND(AI$4&gt;=$E137,AI$4&lt;=$G137)*(AH$4-$E137+1),$I137/2,$L137,TRUE))/(1-2*_xlfn.NORM.DIST(0,$I137/2,$L137,TRUE))*$C137+($J137="Steady Growth")*(AND(AI$4&gt;=$E137,AI$4&lt;=$G137)*((AI$4-$E137+1)/($I137*($I137+1)/2)*$C137))+($J137="custom")*CustomCF!AB137</f>
        <v>0</v>
      </c>
      <c r="AJ137" s="19">
        <f>($J137="Bell Curve")*(_xlfn.NORM.DIST(AND(AJ$4&gt;=$E137,AJ$4&lt;=$G137)*(AJ$4-$E137+1),$I137/2,$L137,TRUE)-_xlfn.NORM.DIST(AND(AJ$4&gt;=$E137,AJ$4&lt;=$G137)*(AI$4-$E137+1),$I137/2,$L137,TRUE))/(1-2*_xlfn.NORM.DIST(0,$I137/2,$L137,TRUE))*$C137+($J137="Steady Growth")*(AND(AJ$4&gt;=$E137,AJ$4&lt;=$G137)*((AJ$4-$E137+1)/($I137*($I137+1)/2)*$C137))+($J137="custom")*CustomCF!AC137</f>
        <v>0</v>
      </c>
      <c r="AK137" s="19">
        <f>($J137="Bell Curve")*(_xlfn.NORM.DIST(AND(AK$4&gt;=$E137,AK$4&lt;=$G137)*(AK$4-$E137+1),$I137/2,$L137,TRUE)-_xlfn.NORM.DIST(AND(AK$4&gt;=$E137,AK$4&lt;=$G137)*(AJ$4-$E137+1),$I137/2,$L137,TRUE))/(1-2*_xlfn.NORM.DIST(0,$I137/2,$L137,TRUE))*$C137+($J137="Steady Growth")*(AND(AK$4&gt;=$E137,AK$4&lt;=$G137)*((AK$4-$E137+1)/($I137*($I137+1)/2)*$C137))+($J137="custom")*CustomCF!AD137</f>
        <v>0</v>
      </c>
      <c r="AL137" s="19">
        <f>($J137="Bell Curve")*(_xlfn.NORM.DIST(AND(AL$4&gt;=$E137,AL$4&lt;=$G137)*(AL$4-$E137+1),$I137/2,$L137,TRUE)-_xlfn.NORM.DIST(AND(AL$4&gt;=$E137,AL$4&lt;=$G137)*(AK$4-$E137+1),$I137/2,$L137,TRUE))/(1-2*_xlfn.NORM.DIST(0,$I137/2,$L137,TRUE))*$C137+($J137="Steady Growth")*(AND(AL$4&gt;=$E137,AL$4&lt;=$G137)*((AL$4-$E137+1)/($I137*($I137+1)/2)*$C137))+($J137="custom")*CustomCF!AE137</f>
        <v>0</v>
      </c>
      <c r="AM137" s="19">
        <f>($J137="Bell Curve")*(_xlfn.NORM.DIST(AND(AM$4&gt;=$E137,AM$4&lt;=$G137)*(AM$4-$E137+1),$I137/2,$L137,TRUE)-_xlfn.NORM.DIST(AND(AM$4&gt;=$E137,AM$4&lt;=$G137)*(AL$4-$E137+1),$I137/2,$L137,TRUE))/(1-2*_xlfn.NORM.DIST(0,$I137/2,$L137,TRUE))*$C137+($J137="Steady Growth")*(AND(AM$4&gt;=$E137,AM$4&lt;=$G137)*((AM$4-$E137+1)/($I137*($I137+1)/2)*$C137))+($J137="custom")*CustomCF!AF137</f>
        <v>0</v>
      </c>
      <c r="AN137" s="19">
        <f>($J137="Bell Curve")*(_xlfn.NORM.DIST(AND(AN$4&gt;=$E137,AN$4&lt;=$G137)*(AN$4-$E137+1),$I137/2,$L137,TRUE)-_xlfn.NORM.DIST(AND(AN$4&gt;=$E137,AN$4&lt;=$G137)*(AM$4-$E137+1),$I137/2,$L137,TRUE))/(1-2*_xlfn.NORM.DIST(0,$I137/2,$L137,TRUE))*$C137+($J137="Steady Growth")*(AND(AN$4&gt;=$E137,AN$4&lt;=$G137)*((AN$4-$E137+1)/($I137*($I137+1)/2)*$C137))+($J137="custom")*CustomCF!AG137</f>
        <v>0</v>
      </c>
      <c r="AO137" s="19">
        <f>($J137="Bell Curve")*(_xlfn.NORM.DIST(AND(AO$4&gt;=$E137,AO$4&lt;=$G137)*(AO$4-$E137+1),$I137/2,$L137,TRUE)-_xlfn.NORM.DIST(AND(AO$4&gt;=$E137,AO$4&lt;=$G137)*(AN$4-$E137+1),$I137/2,$L137,TRUE))/(1-2*_xlfn.NORM.DIST(0,$I137/2,$L137,TRUE))*$C137+($J137="Steady Growth")*(AND(AO$4&gt;=$E137,AO$4&lt;=$G137)*((AO$4-$E137+1)/($I137*($I137+1)/2)*$C137))+($J137="custom")*CustomCF!AH137</f>
        <v>0</v>
      </c>
      <c r="AP137" s="19">
        <f>($J137="Bell Curve")*(_xlfn.NORM.DIST(AND(AP$4&gt;=$E137,AP$4&lt;=$G137)*(AP$4-$E137+1),$I137/2,$L137,TRUE)-_xlfn.NORM.DIST(AND(AP$4&gt;=$E137,AP$4&lt;=$G137)*(AO$4-$E137+1),$I137/2,$L137,TRUE))/(1-2*_xlfn.NORM.DIST(0,$I137/2,$L137,TRUE))*$C137+($J137="Steady Growth")*(AND(AP$4&gt;=$E137,AP$4&lt;=$G137)*((AP$4-$E137+1)/($I137*($I137+1)/2)*$C137))+($J137="custom")*CustomCF!AI137</f>
        <v>0</v>
      </c>
      <c r="AQ137" s="19">
        <f>($J137="Bell Curve")*(_xlfn.NORM.DIST(AND(AQ$4&gt;=$E137,AQ$4&lt;=$G137)*(AQ$4-$E137+1),$I137/2,$L137,TRUE)-_xlfn.NORM.DIST(AND(AQ$4&gt;=$E137,AQ$4&lt;=$G137)*(AP$4-$E137+1),$I137/2,$L137,TRUE))/(1-2*_xlfn.NORM.DIST(0,$I137/2,$L137,TRUE))*$C137+($J137="Steady Growth")*(AND(AQ$4&gt;=$E137,AQ$4&lt;=$G137)*((AQ$4-$E137+1)/($I137*($I137+1)/2)*$C137))+($J137="custom")*CustomCF!AJ137</f>
        <v>0</v>
      </c>
      <c r="AR137" s="19">
        <f>($J137="Bell Curve")*(_xlfn.NORM.DIST(AND(AR$4&gt;=$E137,AR$4&lt;=$G137)*(AR$4-$E137+1),$I137/2,$L137,TRUE)-_xlfn.NORM.DIST(AND(AR$4&gt;=$E137,AR$4&lt;=$G137)*(AQ$4-$E137+1),$I137/2,$L137,TRUE))/(1-2*_xlfn.NORM.DIST(0,$I137/2,$L137,TRUE))*$C137+($J137="Steady Growth")*(AND(AR$4&gt;=$E137,AR$4&lt;=$G137)*((AR$4-$E137+1)/($I137*($I137+1)/2)*$C137))+($J137="custom")*CustomCF!AK137</f>
        <v>0</v>
      </c>
      <c r="AS137" s="19">
        <f>($J137="Bell Curve")*(_xlfn.NORM.DIST(AND(AS$4&gt;=$E137,AS$4&lt;=$G137)*(AS$4-$E137+1),$I137/2,$L137,TRUE)-_xlfn.NORM.DIST(AND(AS$4&gt;=$E137,AS$4&lt;=$G137)*(AR$4-$E137+1),$I137/2,$L137,TRUE))/(1-2*_xlfn.NORM.DIST(0,$I137/2,$L137,TRUE))*$C137+($J137="Steady Growth")*(AND(AS$4&gt;=$E137,AS$4&lt;=$G137)*((AS$4-$E137+1)/($I137*($I137+1)/2)*$C137))+($J137="custom")*CustomCF!AL137</f>
        <v>0</v>
      </c>
      <c r="AT137" s="19">
        <f>($J137="Bell Curve")*(_xlfn.NORM.DIST(AND(AT$4&gt;=$E137,AT$4&lt;=$G137)*(AT$4-$E137+1),$I137/2,$L137,TRUE)-_xlfn.NORM.DIST(AND(AT$4&gt;=$E137,AT$4&lt;=$G137)*(AS$4-$E137+1),$I137/2,$L137,TRUE))/(1-2*_xlfn.NORM.DIST(0,$I137/2,$L137,TRUE))*$C137+($J137="Steady Growth")*(AND(AT$4&gt;=$E137,AT$4&lt;=$G137)*((AT$4-$E137+1)/($I137*($I137+1)/2)*$C137))+($J137="custom")*CustomCF!AM137</f>
        <v>0</v>
      </c>
      <c r="AU137" s="19">
        <f>($J137="Bell Curve")*(_xlfn.NORM.DIST(AND(AU$4&gt;=$E137,AU$4&lt;=$G137)*(AU$4-$E137+1),$I137/2,$L137,TRUE)-_xlfn.NORM.DIST(AND(AU$4&gt;=$E137,AU$4&lt;=$G137)*(AT$4-$E137+1),$I137/2,$L137,TRUE))/(1-2*_xlfn.NORM.DIST(0,$I137/2,$L137,TRUE))*$C137+($J137="Steady Growth")*(AND(AU$4&gt;=$E137,AU$4&lt;=$G137)*((AU$4-$E137+1)/($I137*($I137+1)/2)*$C137))+($J137="custom")*CustomCF!AN137</f>
        <v>0</v>
      </c>
      <c r="AV137" s="19">
        <f>($J137="Bell Curve")*(_xlfn.NORM.DIST(AND(AV$4&gt;=$E137,AV$4&lt;=$G137)*(AV$4-$E137+1),$I137/2,$L137,TRUE)-_xlfn.NORM.DIST(AND(AV$4&gt;=$E137,AV$4&lt;=$G137)*(AU$4-$E137+1),$I137/2,$L137,TRUE))/(1-2*_xlfn.NORM.DIST(0,$I137/2,$L137,TRUE))*$C137+($J137="Steady Growth")*(AND(AV$4&gt;=$E137,AV$4&lt;=$G137)*((AV$4-$E137+1)/($I137*($I137+1)/2)*$C137))+($J137="custom")*CustomCF!AO137</f>
        <v>0</v>
      </c>
      <c r="AW137" s="19">
        <f>($J137="Bell Curve")*(_xlfn.NORM.DIST(AND(AW$4&gt;=$E137,AW$4&lt;=$G137)*(AW$4-$E137+1),$I137/2,$L137,TRUE)-_xlfn.NORM.DIST(AND(AW$4&gt;=$E137,AW$4&lt;=$G137)*(AV$4-$E137+1),$I137/2,$L137,TRUE))/(1-2*_xlfn.NORM.DIST(0,$I137/2,$L137,TRUE))*$C137+($J137="Steady Growth")*(AND(AW$4&gt;=$E137,AW$4&lt;=$G137)*((AW$4-$E137+1)/($I137*($I137+1)/2)*$C137))+($J137="custom")*CustomCF!AP137</f>
        <v>0</v>
      </c>
      <c r="AX137" s="19">
        <f>($J137="Bell Curve")*(_xlfn.NORM.DIST(AND(AX$4&gt;=$E137,AX$4&lt;=$G137)*(AX$4-$E137+1),$I137/2,$L137,TRUE)-_xlfn.NORM.DIST(AND(AX$4&gt;=$E137,AX$4&lt;=$G137)*(AW$4-$E137+1),$I137/2,$L137,TRUE))/(1-2*_xlfn.NORM.DIST(0,$I137/2,$L137,TRUE))*$C137+($J137="Steady Growth")*(AND(AX$4&gt;=$E137,AX$4&lt;=$G137)*((AX$4-$E137+1)/($I137*($I137+1)/2)*$C137))+($J137="custom")*CustomCF!AQ137</f>
        <v>0</v>
      </c>
      <c r="AY137" s="19">
        <f>($J137="Bell Curve")*(_xlfn.NORM.DIST(AND(AY$4&gt;=$E137,AY$4&lt;=$G137)*(AY$4-$E137+1),$I137/2,$L137,TRUE)-_xlfn.NORM.DIST(AND(AY$4&gt;=$E137,AY$4&lt;=$G137)*(AX$4-$E137+1),$I137/2,$L137,TRUE))/(1-2*_xlfn.NORM.DIST(0,$I137/2,$L137,TRUE))*$C137+($J137="Steady Growth")*(AND(AY$4&gt;=$E137,AY$4&lt;=$G137)*((AY$4-$E137+1)/($I137*($I137+1)/2)*$C137))+($J137="custom")*CustomCF!AR137</f>
        <v>0</v>
      </c>
      <c r="AZ137" s="19">
        <f>($J137="Bell Curve")*(_xlfn.NORM.DIST(AND(AZ$4&gt;=$E137,AZ$4&lt;=$G137)*(AZ$4-$E137+1),$I137/2,$L137,TRUE)-_xlfn.NORM.DIST(AND(AZ$4&gt;=$E137,AZ$4&lt;=$G137)*(AY$4-$E137+1),$I137/2,$L137,TRUE))/(1-2*_xlfn.NORM.DIST(0,$I137/2,$L137,TRUE))*$C137+($J137="Steady Growth")*(AND(AZ$4&gt;=$E137,AZ$4&lt;=$G137)*((AZ$4-$E137+1)/($I137*($I137+1)/2)*$C137))+($J137="custom")*CustomCF!AS137</f>
        <v>0</v>
      </c>
      <c r="BA137" s="19">
        <f>($J137="Bell Curve")*(_xlfn.NORM.DIST(AND(BA$4&gt;=$E137,BA$4&lt;=$G137)*(BA$4-$E137+1),$I137/2,$L137,TRUE)-_xlfn.NORM.DIST(AND(BA$4&gt;=$E137,BA$4&lt;=$G137)*(AZ$4-$E137+1),$I137/2,$L137,TRUE))/(1-2*_xlfn.NORM.DIST(0,$I137/2,$L137,TRUE))*$C137+($J137="Steady Growth")*(AND(BA$4&gt;=$E137,BA$4&lt;=$G137)*((BA$4-$E137+1)/($I137*($I137+1)/2)*$C137))+($J137="custom")*CustomCF!AT137</f>
        <v>0</v>
      </c>
      <c r="BB137" s="19">
        <f>($J137="Bell Curve")*(_xlfn.NORM.DIST(AND(BB$4&gt;=$E137,BB$4&lt;=$G137)*(BB$4-$E137+1),$I137/2,$L137,TRUE)-_xlfn.NORM.DIST(AND(BB$4&gt;=$E137,BB$4&lt;=$G137)*(BA$4-$E137+1),$I137/2,$L137,TRUE))/(1-2*_xlfn.NORM.DIST(0,$I137/2,$L137,TRUE))*$C137+($J137="Steady Growth")*(AND(BB$4&gt;=$E137,BB$4&lt;=$G137)*((BB$4-$E137+1)/($I137*($I137+1)/2)*$C137))+($J137="custom")*CustomCF!AU137</f>
        <v>0</v>
      </c>
      <c r="BC137" s="19">
        <f>($J137="Bell Curve")*(_xlfn.NORM.DIST(AND(BC$4&gt;=$E137,BC$4&lt;=$G137)*(BC$4-$E137+1),$I137/2,$L137,TRUE)-_xlfn.NORM.DIST(AND(BC$4&gt;=$E137,BC$4&lt;=$G137)*(BB$4-$E137+1),$I137/2,$L137,TRUE))/(1-2*_xlfn.NORM.DIST(0,$I137/2,$L137,TRUE))*$C137+($J137="Steady Growth")*(AND(BC$4&gt;=$E137,BC$4&lt;=$G137)*((BC$4-$E137+1)/($I137*($I137+1)/2)*$C137))+($J137="custom")*CustomCF!AV137</f>
        <v>0</v>
      </c>
      <c r="BD137" s="19">
        <f>($J137="Bell Curve")*(_xlfn.NORM.DIST(AND(BD$4&gt;=$E137,BD$4&lt;=$G137)*(BD$4-$E137+1),$I137/2,$L137,TRUE)-_xlfn.NORM.DIST(AND(BD$4&gt;=$E137,BD$4&lt;=$G137)*(BC$4-$E137+1),$I137/2,$L137,TRUE))/(1-2*_xlfn.NORM.DIST(0,$I137/2,$L137,TRUE))*$C137+($J137="Steady Growth")*(AND(BD$4&gt;=$E137,BD$4&lt;=$G137)*((BD$4-$E137+1)/($I137*($I137+1)/2)*$C137))+($J137="custom")*CustomCF!AW137</f>
        <v>0</v>
      </c>
      <c r="BE137" s="19">
        <f>($J137="Bell Curve")*(_xlfn.NORM.DIST(AND(BE$4&gt;=$E137,BE$4&lt;=$G137)*(BE$4-$E137+1),$I137/2,$L137,TRUE)-_xlfn.NORM.DIST(AND(BE$4&gt;=$E137,BE$4&lt;=$G137)*(BD$4-$E137+1),$I137/2,$L137,TRUE))/(1-2*_xlfn.NORM.DIST(0,$I137/2,$L137,TRUE))*$C137+($J137="Steady Growth")*(AND(BE$4&gt;=$E137,BE$4&lt;=$G137)*((BE$4-$E137+1)/($I137*($I137+1)/2)*$C137))+($J137="custom")*CustomCF!AX137</f>
        <v>0</v>
      </c>
      <c r="BF137" s="19">
        <f>($J137="Bell Curve")*(_xlfn.NORM.DIST(AND(BF$4&gt;=$E137,BF$4&lt;=$G137)*(BF$4-$E137+1),$I137/2,$L137,TRUE)-_xlfn.NORM.DIST(AND(BF$4&gt;=$E137,BF$4&lt;=$G137)*(BE$4-$E137+1),$I137/2,$L137,TRUE))/(1-2*_xlfn.NORM.DIST(0,$I137/2,$L137,TRUE))*$C137+($J137="Steady Growth")*(AND(BF$4&gt;=$E137,BF$4&lt;=$G137)*((BF$4-$E137+1)/($I137*($I137+1)/2)*$C137))+($J137="custom")*CustomCF!AY137</f>
        <v>0</v>
      </c>
      <c r="BG137" s="19">
        <f>($J137="Bell Curve")*(_xlfn.NORM.DIST(AND(BG$4&gt;=$E137,BG$4&lt;=$G137)*(BG$4-$E137+1),$I137/2,$L137,TRUE)-_xlfn.NORM.DIST(AND(BG$4&gt;=$E137,BG$4&lt;=$G137)*(BF$4-$E137+1),$I137/2,$L137,TRUE))/(1-2*_xlfn.NORM.DIST(0,$I137/2,$L137,TRUE))*$C137+($J137="Steady Growth")*(AND(BG$4&gt;=$E137,BG$4&lt;=$G137)*((BG$4-$E137+1)/($I137*($I137+1)/2)*$C137))+($J137="custom")*CustomCF!AZ137</f>
        <v>0</v>
      </c>
      <c r="BH137" s="19">
        <f>($J137="Bell Curve")*(_xlfn.NORM.DIST(AND(BH$4&gt;=$E137,BH$4&lt;=$G137)*(BH$4-$E137+1),$I137/2,$L137,TRUE)-_xlfn.NORM.DIST(AND(BH$4&gt;=$E137,BH$4&lt;=$G137)*(BG$4-$E137+1),$I137/2,$L137,TRUE))/(1-2*_xlfn.NORM.DIST(0,$I137/2,$L137,TRUE))*$C137+($J137="Steady Growth")*(AND(BH$4&gt;=$E137,BH$4&lt;=$G137)*((BH$4-$E137+1)/($I137*($I137+1)/2)*$C137))+($J137="custom")*CustomCF!BA137</f>
        <v>0</v>
      </c>
      <c r="BI137" s="19">
        <f>($J137="Bell Curve")*(_xlfn.NORM.DIST(AND(BI$4&gt;=$E137,BI$4&lt;=$G137)*(BI$4-$E137+1),$I137/2,$L137,TRUE)-_xlfn.NORM.DIST(AND(BI$4&gt;=$E137,BI$4&lt;=$G137)*(BH$4-$E137+1),$I137/2,$L137,TRUE))/(1-2*_xlfn.NORM.DIST(0,$I137/2,$L137,TRUE))*$C137+($J137="Steady Growth")*(AND(BI$4&gt;=$E137,BI$4&lt;=$G137)*((BI$4-$E137+1)/($I137*($I137+1)/2)*$C137))+($J137="custom")*CustomCF!BB137</f>
        <v>0</v>
      </c>
      <c r="BJ137" s="19">
        <f>($J137="Bell Curve")*(_xlfn.NORM.DIST(AND(BJ$4&gt;=$E137,BJ$4&lt;=$G137)*(BJ$4-$E137+1),$I137/2,$L137,TRUE)-_xlfn.NORM.DIST(AND(BJ$4&gt;=$E137,BJ$4&lt;=$G137)*(BI$4-$E137+1),$I137/2,$L137,TRUE))/(1-2*_xlfn.NORM.DIST(0,$I137/2,$L137,TRUE))*$C137+($J137="Steady Growth")*(AND(BJ$4&gt;=$E137,BJ$4&lt;=$G137)*((BJ$4-$E137+1)/($I137*($I137+1)/2)*$C137))+($J137="custom")*CustomCF!BC137</f>
        <v>0</v>
      </c>
      <c r="BK137" s="19">
        <f>($J137="Bell Curve")*(_xlfn.NORM.DIST(AND(BK$4&gt;=$E137,BK$4&lt;=$G137)*(BK$4-$E137+1),$I137/2,$L137,TRUE)-_xlfn.NORM.DIST(AND(BK$4&gt;=$E137,BK$4&lt;=$G137)*(BJ$4-$E137+1),$I137/2,$L137,TRUE))/(1-2*_xlfn.NORM.DIST(0,$I137/2,$L137,TRUE))*$C137+($J137="Steady Growth")*(AND(BK$4&gt;=$E137,BK$4&lt;=$G137)*((BK$4-$E137+1)/($I137*($I137+1)/2)*$C137))+($J137="custom")*CustomCF!BD137</f>
        <v>0</v>
      </c>
      <c r="BL137" s="19">
        <f>($J137="Bell Curve")*(_xlfn.NORM.DIST(AND(BL$4&gt;=$E137,BL$4&lt;=$G137)*(BL$4-$E137+1),$I137/2,$L137,TRUE)-_xlfn.NORM.DIST(AND(BL$4&gt;=$E137,BL$4&lt;=$G137)*(BK$4-$E137+1),$I137/2,$L137,TRUE))/(1-2*_xlfn.NORM.DIST(0,$I137/2,$L137,TRUE))*$C137+($J137="Steady Growth")*(AND(BL$4&gt;=$E137,BL$4&lt;=$G137)*((BL$4-$E137+1)/($I137*($I137+1)/2)*$C137))+($J137="custom")*CustomCF!BE137</f>
        <v>0</v>
      </c>
      <c r="BM137" s="19">
        <f>($J137="Bell Curve")*(_xlfn.NORM.DIST(AND(BM$4&gt;=$E137,BM$4&lt;=$G137)*(BM$4-$E137+1),$I137/2,$L137,TRUE)-_xlfn.NORM.DIST(AND(BM$4&gt;=$E137,BM$4&lt;=$G137)*(BL$4-$E137+1),$I137/2,$L137,TRUE))/(1-2*_xlfn.NORM.DIST(0,$I137/2,$L137,TRUE))*$C137+($J137="Steady Growth")*(AND(BM$4&gt;=$E137,BM$4&lt;=$G137)*((BM$4-$E137+1)/($I137*($I137+1)/2)*$C137))+($J137="custom")*CustomCF!BF137</f>
        <v>0</v>
      </c>
      <c r="BN137" s="19">
        <f>($J137="Bell Curve")*(_xlfn.NORM.DIST(AND(BN$4&gt;=$E137,BN$4&lt;=$G137)*(BN$4-$E137+1),$I137/2,$L137,TRUE)-_xlfn.NORM.DIST(AND(BN$4&gt;=$E137,BN$4&lt;=$G137)*(BM$4-$E137+1),$I137/2,$L137,TRUE))/(1-2*_xlfn.NORM.DIST(0,$I137/2,$L137,TRUE))*$C137+($J137="Steady Growth")*(AND(BN$4&gt;=$E137,BN$4&lt;=$G137)*((BN$4-$E137+1)/($I137*($I137+1)/2)*$C137))+($J137="custom")*CustomCF!BG137</f>
        <v>0</v>
      </c>
      <c r="BO137" s="19">
        <f>($J137="Bell Curve")*(_xlfn.NORM.DIST(AND(BO$4&gt;=$E137,BO$4&lt;=$G137)*(BO$4-$E137+1),$I137/2,$L137,TRUE)-_xlfn.NORM.DIST(AND(BO$4&gt;=$E137,BO$4&lt;=$G137)*(BN$4-$E137+1),$I137/2,$L137,TRUE))/(1-2*_xlfn.NORM.DIST(0,$I137/2,$L137,TRUE))*$C137+($J137="Steady Growth")*(AND(BO$4&gt;=$E137,BO$4&lt;=$G137)*((BO$4-$E137+1)/($I137*($I137+1)/2)*$C137))+($J137="custom")*CustomCF!BH137</f>
        <v>0</v>
      </c>
      <c r="BP137" s="19">
        <f>($J137="Bell Curve")*(_xlfn.NORM.DIST(AND(BP$4&gt;=$E137,BP$4&lt;=$G137)*(BP$4-$E137+1),$I137/2,$L137,TRUE)-_xlfn.NORM.DIST(AND(BP$4&gt;=$E137,BP$4&lt;=$G137)*(BO$4-$E137+1),$I137/2,$L137,TRUE))/(1-2*_xlfn.NORM.DIST(0,$I137/2,$L137,TRUE))*$C137+($J137="Steady Growth")*(AND(BP$4&gt;=$E137,BP$4&lt;=$G137)*((BP$4-$E137+1)/($I137*($I137+1)/2)*$C137))+($J137="custom")*CustomCF!BI137</f>
        <v>0</v>
      </c>
      <c r="BQ137" s="19">
        <f>($J137="Bell Curve")*(_xlfn.NORM.DIST(AND(BQ$4&gt;=$E137,BQ$4&lt;=$G137)*(BQ$4-$E137+1),$I137/2,$L137,TRUE)-_xlfn.NORM.DIST(AND(BQ$4&gt;=$E137,BQ$4&lt;=$G137)*(BP$4-$E137+1),$I137/2,$L137,TRUE))/(1-2*_xlfn.NORM.DIST(0,$I137/2,$L137,TRUE))*$C137+($J137="Steady Growth")*(AND(BQ$4&gt;=$E137,BQ$4&lt;=$G137)*((BQ$4-$E137+1)/($I137*($I137+1)/2)*$C137))+($J137="custom")*CustomCF!BJ137</f>
        <v>0</v>
      </c>
      <c r="BR137" s="19">
        <f>($J137="Bell Curve")*(_xlfn.NORM.DIST(AND(BR$4&gt;=$E137,BR$4&lt;=$G137)*(BR$4-$E137+1),$I137/2,$L137,TRUE)-_xlfn.NORM.DIST(AND(BR$4&gt;=$E137,BR$4&lt;=$G137)*(BQ$4-$E137+1),$I137/2,$L137,TRUE))/(1-2*_xlfn.NORM.DIST(0,$I137/2,$L137,TRUE))*$C137+($J137="Steady Growth")*(AND(BR$4&gt;=$E137,BR$4&lt;=$G137)*((BR$4-$E137+1)/($I137*($I137+1)/2)*$C137))+($J137="custom")*CustomCF!BK137</f>
        <v>0</v>
      </c>
      <c r="BS137" s="19">
        <f>($J137="Bell Curve")*(_xlfn.NORM.DIST(AND(BS$4&gt;=$E137,BS$4&lt;=$G137)*(BS$4-$E137+1),$I137/2,$L137,TRUE)-_xlfn.NORM.DIST(AND(BS$4&gt;=$E137,BS$4&lt;=$G137)*(BR$4-$E137+1),$I137/2,$L137,TRUE))/(1-2*_xlfn.NORM.DIST(0,$I137/2,$L137,TRUE))*$C137+($J137="Steady Growth")*(AND(BS$4&gt;=$E137,BS$4&lt;=$G137)*((BS$4-$E137+1)/($I137*($I137+1)/2)*$C137))+($J137="custom")*CustomCF!BL137</f>
        <v>0</v>
      </c>
      <c r="BT137" s="19">
        <f>($J137="Bell Curve")*(_xlfn.NORM.DIST(AND(BT$4&gt;=$E137,BT$4&lt;=$G137)*(BT$4-$E137+1),$I137/2,$L137,TRUE)-_xlfn.NORM.DIST(AND(BT$4&gt;=$E137,BT$4&lt;=$G137)*(BS$4-$E137+1),$I137/2,$L137,TRUE))/(1-2*_xlfn.NORM.DIST(0,$I137/2,$L137,TRUE))*$C137+($J137="Steady Growth")*(AND(BT$4&gt;=$E137,BT$4&lt;=$G137)*((BT$4-$E137+1)/($I137*($I137+1)/2)*$C137))+($J137="custom")*CustomCF!BM137</f>
        <v>0</v>
      </c>
      <c r="BU137" s="19">
        <f>($J137="Bell Curve")*(_xlfn.NORM.DIST(AND(BU$4&gt;=$E137,BU$4&lt;=$G137)*(BU$4-$E137+1),$I137/2,$L137,TRUE)-_xlfn.NORM.DIST(AND(BU$4&gt;=$E137,BU$4&lt;=$G137)*(BT$4-$E137+1),$I137/2,$L137,TRUE))/(1-2*_xlfn.NORM.DIST(0,$I137/2,$L137,TRUE))*$C137+($J137="Steady Growth")*(AND(BU$4&gt;=$E137,BU$4&lt;=$G137)*((BU$4-$E137+1)/($I137*($I137+1)/2)*$C137))+($J137="custom")*CustomCF!BN137</f>
        <v>0</v>
      </c>
      <c r="BV137" s="19">
        <f>($J137="Bell Curve")*(_xlfn.NORM.DIST(AND(BV$4&gt;=$E137,BV$4&lt;=$G137)*(BV$4-$E137+1),$I137/2,$L137,TRUE)-_xlfn.NORM.DIST(AND(BV$4&gt;=$E137,BV$4&lt;=$G137)*(BU$4-$E137+1),$I137/2,$L137,TRUE))/(1-2*_xlfn.NORM.DIST(0,$I137/2,$L137,TRUE))*$C137+($J137="Steady Growth")*(AND(BV$4&gt;=$E137,BV$4&lt;=$G137)*((BV$4-$E137+1)/($I137*($I137+1)/2)*$C137))+($J137="custom")*CustomCF!BO137</f>
        <v>0</v>
      </c>
      <c r="BW137" s="19">
        <f>($J137="Bell Curve")*(_xlfn.NORM.DIST(AND(BW$4&gt;=$E137,BW$4&lt;=$G137)*(BW$4-$E137+1),$I137/2,$L137,TRUE)-_xlfn.NORM.DIST(AND(BW$4&gt;=$E137,BW$4&lt;=$G137)*(BV$4-$E137+1),$I137/2,$L137,TRUE))/(1-2*_xlfn.NORM.DIST(0,$I137/2,$L137,TRUE))*$C137+($J137="Steady Growth")*(AND(BW$4&gt;=$E137,BW$4&lt;=$G137)*((BW$4-$E137+1)/($I137*($I137+1)/2)*$C137))+($J137="custom")*CustomCF!BP137</f>
        <v>0</v>
      </c>
      <c r="BX137" s="19">
        <f>($J137="Bell Curve")*(_xlfn.NORM.DIST(AND(BX$4&gt;=$E137,BX$4&lt;=$G137)*(BX$4-$E137+1),$I137/2,$L137,TRUE)-_xlfn.NORM.DIST(AND(BX$4&gt;=$E137,BX$4&lt;=$G137)*(BW$4-$E137+1),$I137/2,$L137,TRUE))/(1-2*_xlfn.NORM.DIST(0,$I137/2,$L137,TRUE))*$C137+($J137="Steady Growth")*(AND(BX$4&gt;=$E137,BX$4&lt;=$G137)*((BX$4-$E137+1)/($I137*($I137+1)/2)*$C137))+($J137="custom")*CustomCF!BQ137</f>
        <v>0</v>
      </c>
      <c r="BY137" s="19">
        <f>($J137="Bell Curve")*(_xlfn.NORM.DIST(AND(BY$4&gt;=$E137,BY$4&lt;=$G137)*(BY$4-$E137+1),$I137/2,$L137,TRUE)-_xlfn.NORM.DIST(AND(BY$4&gt;=$E137,BY$4&lt;=$G137)*(BX$4-$E137+1),$I137/2,$L137,TRUE))/(1-2*_xlfn.NORM.DIST(0,$I137/2,$L137,TRUE))*$C137+($J137="Steady Growth")*(AND(BY$4&gt;=$E137,BY$4&lt;=$G137)*((BY$4-$E137+1)/($I137*($I137+1)/2)*$C137))+($J137="custom")*CustomCF!BR137</f>
        <v>0</v>
      </c>
      <c r="BZ137" s="19">
        <f>($J137="Bell Curve")*(_xlfn.NORM.DIST(AND(BZ$4&gt;=$E137,BZ$4&lt;=$G137)*(BZ$4-$E137+1),$I137/2,$L137,TRUE)-_xlfn.NORM.DIST(AND(BZ$4&gt;=$E137,BZ$4&lt;=$G137)*(BY$4-$E137+1),$I137/2,$L137,TRUE))/(1-2*_xlfn.NORM.DIST(0,$I137/2,$L137,TRUE))*$C137+($J137="Steady Growth")*(AND(BZ$4&gt;=$E137,BZ$4&lt;=$G137)*((BZ$4-$E137+1)/($I137*($I137+1)/2)*$C137))+($J137="custom")*CustomCF!BS137</f>
        <v>0</v>
      </c>
      <c r="CA137" s="19">
        <f>($J137="Bell Curve")*(_xlfn.NORM.DIST(AND(CA$4&gt;=$E137,CA$4&lt;=$G137)*(CA$4-$E137+1),$I137/2,$L137,TRUE)-_xlfn.NORM.DIST(AND(CA$4&gt;=$E137,CA$4&lt;=$G137)*(BZ$4-$E137+1),$I137/2,$L137,TRUE))/(1-2*_xlfn.NORM.DIST(0,$I137/2,$L137,TRUE))*$C137+($J137="Steady Growth")*(AND(CA$4&gt;=$E137,CA$4&lt;=$G137)*((CA$4-$E137+1)/($I137*($I137+1)/2)*$C137))+($J137="custom")*CustomCF!BT137</f>
        <v>0</v>
      </c>
      <c r="CB137" s="19">
        <f>($J137="Bell Curve")*(_xlfn.NORM.DIST(AND(CB$4&gt;=$E137,CB$4&lt;=$G137)*(CB$4-$E137+1),$I137/2,$L137,TRUE)-_xlfn.NORM.DIST(AND(CB$4&gt;=$E137,CB$4&lt;=$G137)*(CA$4-$E137+1),$I137/2,$L137,TRUE))/(1-2*_xlfn.NORM.DIST(0,$I137/2,$L137,TRUE))*$C137+($J137="Steady Growth")*(AND(CB$4&gt;=$E137,CB$4&lt;=$G137)*((CB$4-$E137+1)/($I137*($I137+1)/2)*$C137))+($J137="custom")*CustomCF!BU137</f>
        <v>0</v>
      </c>
      <c r="CC137" s="19">
        <f>($J137="Bell Curve")*(_xlfn.NORM.DIST(AND(CC$4&gt;=$E137,CC$4&lt;=$G137)*(CC$4-$E137+1),$I137/2,$L137,TRUE)-_xlfn.NORM.DIST(AND(CC$4&gt;=$E137,CC$4&lt;=$G137)*(CB$4-$E137+1),$I137/2,$L137,TRUE))/(1-2*_xlfn.NORM.DIST(0,$I137/2,$L137,TRUE))*$C137+($J137="Steady Growth")*(AND(CC$4&gt;=$E137,CC$4&lt;=$G137)*((CC$4-$E137+1)/($I137*($I137+1)/2)*$C137))+($J137="custom")*CustomCF!BV137</f>
        <v>0</v>
      </c>
      <c r="CD137" s="19">
        <f>($J137="Bell Curve")*(_xlfn.NORM.DIST(AND(CD$4&gt;=$E137,CD$4&lt;=$G137)*(CD$4-$E137+1),$I137/2,$L137,TRUE)-_xlfn.NORM.DIST(AND(CD$4&gt;=$E137,CD$4&lt;=$G137)*(CC$4-$E137+1),$I137/2,$L137,TRUE))/(1-2*_xlfn.NORM.DIST(0,$I137/2,$L137,TRUE))*$C137+($J137="Steady Growth")*(AND(CD$4&gt;=$E137,CD$4&lt;=$G137)*((CD$4-$E137+1)/($I137*($I137+1)/2)*$C137))+($J137="custom")*CustomCF!BW137</f>
        <v>0</v>
      </c>
      <c r="CE137" s="19">
        <f>($J137="Bell Curve")*(_xlfn.NORM.DIST(AND(CE$4&gt;=$E137,CE$4&lt;=$G137)*(CE$4-$E137+1),$I137/2,$L137,TRUE)-_xlfn.NORM.DIST(AND(CE$4&gt;=$E137,CE$4&lt;=$G137)*(CD$4-$E137+1),$I137/2,$L137,TRUE))/(1-2*_xlfn.NORM.DIST(0,$I137/2,$L137,TRUE))*$C137+($J137="Steady Growth")*(AND(CE$4&gt;=$E137,CE$4&lt;=$G137)*((CE$4-$E137+1)/($I137*($I137+1)/2)*$C137))+($J137="custom")*CustomCF!BX137</f>
        <v>0</v>
      </c>
      <c r="CF137" s="19">
        <f>($J137="Bell Curve")*(_xlfn.NORM.DIST(AND(CF$4&gt;=$E137,CF$4&lt;=$G137)*(CF$4-$E137+1),$I137/2,$L137,TRUE)-_xlfn.NORM.DIST(AND(CF$4&gt;=$E137,CF$4&lt;=$G137)*(CE$4-$E137+1),$I137/2,$L137,TRUE))/(1-2*_xlfn.NORM.DIST(0,$I137/2,$L137,TRUE))*$C137+($J137="Steady Growth")*(AND(CF$4&gt;=$E137,CF$4&lt;=$G137)*((CF$4-$E137+1)/($I137*($I137+1)/2)*$C137))+($J137="custom")*CustomCF!BY137</f>
        <v>0</v>
      </c>
      <c r="CG137" s="19">
        <f>($J137="Bell Curve")*(_xlfn.NORM.DIST(AND(CG$4&gt;=$E137,CG$4&lt;=$G137)*(CG$4-$E137+1),$I137/2,$L137,TRUE)-_xlfn.NORM.DIST(AND(CG$4&gt;=$E137,CG$4&lt;=$G137)*(CF$4-$E137+1),$I137/2,$L137,TRUE))/(1-2*_xlfn.NORM.DIST(0,$I137/2,$L137,TRUE))*$C137+($J137="Steady Growth")*(AND(CG$4&gt;=$E137,CG$4&lt;=$G137)*((CG$4-$E137+1)/($I137*($I137+1)/2)*$C137))+($J137="custom")*CustomCF!BZ137</f>
        <v>0</v>
      </c>
      <c r="CH137" s="19">
        <f>($J137="Bell Curve")*(_xlfn.NORM.DIST(AND(CH$4&gt;=$E137,CH$4&lt;=$G137)*(CH$4-$E137+1),$I137/2,$L137,TRUE)-_xlfn.NORM.DIST(AND(CH$4&gt;=$E137,CH$4&lt;=$G137)*(CG$4-$E137+1),$I137/2,$L137,TRUE))/(1-2*_xlfn.NORM.DIST(0,$I137/2,$L137,TRUE))*$C137+($J137="Steady Growth")*(AND(CH$4&gt;=$E137,CH$4&lt;=$G137)*((CH$4-$E137+1)/($I137*($I137+1)/2)*$C137))+($J137="custom")*CustomCF!CA137</f>
        <v>0</v>
      </c>
      <c r="CI137" s="19">
        <f>($J137="Bell Curve")*(_xlfn.NORM.DIST(AND(CI$4&gt;=$E137,CI$4&lt;=$G137)*(CI$4-$E137+1),$I137/2,$L137,TRUE)-_xlfn.NORM.DIST(AND(CI$4&gt;=$E137,CI$4&lt;=$G137)*(CH$4-$E137+1),$I137/2,$L137,TRUE))/(1-2*_xlfn.NORM.DIST(0,$I137/2,$L137,TRUE))*$C137+($J137="Steady Growth")*(AND(CI$4&gt;=$E137,CI$4&lt;=$G137)*((CI$4-$E137+1)/($I137*($I137+1)/2)*$C137))+($J137="custom")*CustomCF!CB137</f>
        <v>0</v>
      </c>
      <c r="CJ137" s="19">
        <f>($J137="Bell Curve")*(_xlfn.NORM.DIST(AND(CJ$4&gt;=$E137,CJ$4&lt;=$G137)*(CJ$4-$E137+1),$I137/2,$L137,TRUE)-_xlfn.NORM.DIST(AND(CJ$4&gt;=$E137,CJ$4&lt;=$G137)*(CI$4-$E137+1),$I137/2,$L137,TRUE))/(1-2*_xlfn.NORM.DIST(0,$I137/2,$L137,TRUE))*$C137+($J137="Steady Growth")*(AND(CJ$4&gt;=$E137,CJ$4&lt;=$G137)*((CJ$4-$E137+1)/($I137*($I137+1)/2)*$C137))+($J137="custom")*CustomCF!CC137</f>
        <v>0</v>
      </c>
      <c r="CK137" s="19">
        <f>($J137="Bell Curve")*(_xlfn.NORM.DIST(AND(CK$4&gt;=$E137,CK$4&lt;=$G137)*(CK$4-$E137+1),$I137/2,$L137,TRUE)-_xlfn.NORM.DIST(AND(CK$4&gt;=$E137,CK$4&lt;=$G137)*(CJ$4-$E137+1),$I137/2,$L137,TRUE))/(1-2*_xlfn.NORM.DIST(0,$I137/2,$L137,TRUE))*$C137+($J137="Steady Growth")*(AND(CK$4&gt;=$E137,CK$4&lt;=$G137)*((CK$4-$E137+1)/($I137*($I137+1)/2)*$C137))+($J137="custom")*CustomCF!CD137</f>
        <v>0</v>
      </c>
      <c r="CL137" s="19">
        <f>($J137="Bell Curve")*(_xlfn.NORM.DIST(AND(CL$4&gt;=$E137,CL$4&lt;=$G137)*(CL$4-$E137+1),$I137/2,$L137,TRUE)-_xlfn.NORM.DIST(AND(CL$4&gt;=$E137,CL$4&lt;=$G137)*(CK$4-$E137+1),$I137/2,$L137,TRUE))/(1-2*_xlfn.NORM.DIST(0,$I137/2,$L137,TRUE))*$C137+($J137="Steady Growth")*(AND(CL$4&gt;=$E137,CL$4&lt;=$G137)*((CL$4-$E137+1)/($I137*($I137+1)/2)*$C137))+($J137="custom")*CustomCF!CE137</f>
        <v>0</v>
      </c>
      <c r="CM137" s="19">
        <f>($J137="Bell Curve")*(_xlfn.NORM.DIST(AND(CM$4&gt;=$E137,CM$4&lt;=$G137)*(CM$4-$E137+1),$I137/2,$L137,TRUE)-_xlfn.NORM.DIST(AND(CM$4&gt;=$E137,CM$4&lt;=$G137)*(CL$4-$E137+1),$I137/2,$L137,TRUE))/(1-2*_xlfn.NORM.DIST(0,$I137/2,$L137,TRUE))*$C137+($J137="Steady Growth")*(AND(CM$4&gt;=$E137,CM$4&lt;=$G137)*((CM$4-$E137+1)/($I137*($I137+1)/2)*$C137))+($J137="custom")*CustomCF!CF137</f>
        <v>0</v>
      </c>
      <c r="CN137" s="19">
        <f>($J137="Bell Curve")*(_xlfn.NORM.DIST(AND(CN$4&gt;=$E137,CN$4&lt;=$G137)*(CN$4-$E137+1),$I137/2,$L137,TRUE)-_xlfn.NORM.DIST(AND(CN$4&gt;=$E137,CN$4&lt;=$G137)*(CM$4-$E137+1),$I137/2,$L137,TRUE))/(1-2*_xlfn.NORM.DIST(0,$I137/2,$L137,TRUE))*$C137+($J137="Steady Growth")*(AND(CN$4&gt;=$E137,CN$4&lt;=$G137)*((CN$4-$E137+1)/($I137*($I137+1)/2)*$C137))+($J137="custom")*CustomCF!CG137</f>
        <v>0</v>
      </c>
      <c r="CO137" s="19">
        <f>($J137="Bell Curve")*(_xlfn.NORM.DIST(AND(CO$4&gt;=$E137,CO$4&lt;=$G137)*(CO$4-$E137+1),$I137/2,$L137,TRUE)-_xlfn.NORM.DIST(AND(CO$4&gt;=$E137,CO$4&lt;=$G137)*(CN$4-$E137+1),$I137/2,$L137,TRUE))/(1-2*_xlfn.NORM.DIST(0,$I137/2,$L137,TRUE))*$C137+($J137="Steady Growth")*(AND(CO$4&gt;=$E137,CO$4&lt;=$G137)*((CO$4-$E137+1)/($I137*($I137+1)/2)*$C137))+($J137="custom")*CustomCF!CH137</f>
        <v>0</v>
      </c>
      <c r="CP137" s="19">
        <f>($J137="Bell Curve")*(_xlfn.NORM.DIST(AND(CP$4&gt;=$E137,CP$4&lt;=$G137)*(CP$4-$E137+1),$I137/2,$L137,TRUE)-_xlfn.NORM.DIST(AND(CP$4&gt;=$E137,CP$4&lt;=$G137)*(CO$4-$E137+1),$I137/2,$L137,TRUE))/(1-2*_xlfn.NORM.DIST(0,$I137/2,$L137,TRUE))*$C137+($J137="Steady Growth")*(AND(CP$4&gt;=$E137,CP$4&lt;=$G137)*((CP$4-$E137+1)/($I137*($I137+1)/2)*$C137))+($J137="custom")*CustomCF!CI137</f>
        <v>0</v>
      </c>
      <c r="CQ137" s="19">
        <f>($J137="Bell Curve")*(_xlfn.NORM.DIST(AND(CQ$4&gt;=$E137,CQ$4&lt;=$G137)*(CQ$4-$E137+1),$I137/2,$L137,TRUE)-_xlfn.NORM.DIST(AND(CQ$4&gt;=$E137,CQ$4&lt;=$G137)*(CP$4-$E137+1),$I137/2,$L137,TRUE))/(1-2*_xlfn.NORM.DIST(0,$I137/2,$L137,TRUE))*$C137+($J137="Steady Growth")*(AND(CQ$4&gt;=$E137,CQ$4&lt;=$G137)*((CQ$4-$E137+1)/($I137*($I137+1)/2)*$C137))+($J137="custom")*CustomCF!CJ137</f>
        <v>0</v>
      </c>
      <c r="CR137" s="19">
        <f>($J137="Bell Curve")*(_xlfn.NORM.DIST(AND(CR$4&gt;=$E137,CR$4&lt;=$G137)*(CR$4-$E137+1),$I137/2,$L137,TRUE)-_xlfn.NORM.DIST(AND(CR$4&gt;=$E137,CR$4&lt;=$G137)*(CQ$4-$E137+1),$I137/2,$L137,TRUE))/(1-2*_xlfn.NORM.DIST(0,$I137/2,$L137,TRUE))*$C137+($J137="Steady Growth")*(AND(CR$4&gt;=$E137,CR$4&lt;=$G137)*((CR$4-$E137+1)/($I137*($I137+1)/2)*$C137))+($J137="custom")*CustomCF!CK137</f>
        <v>0</v>
      </c>
      <c r="CS137" s="19">
        <f>($J137="Bell Curve")*(_xlfn.NORM.DIST(AND(CS$4&gt;=$E137,CS$4&lt;=$G137)*(CS$4-$E137+1),$I137/2,$L137,TRUE)-_xlfn.NORM.DIST(AND(CS$4&gt;=$E137,CS$4&lt;=$G137)*(CR$4-$E137+1),$I137/2,$L137,TRUE))/(1-2*_xlfn.NORM.DIST(0,$I137/2,$L137,TRUE))*$C137+($J137="Steady Growth")*(AND(CS$4&gt;=$E137,CS$4&lt;=$G137)*((CS$4-$E137+1)/($I137*($I137+1)/2)*$C137))+($J137="custom")*CustomCF!CL137</f>
        <v>0</v>
      </c>
      <c r="CT137" s="19">
        <f>($J137="Bell Curve")*(_xlfn.NORM.DIST(AND(CT$4&gt;=$E137,CT$4&lt;=$G137)*(CT$4-$E137+1),$I137/2,$L137,TRUE)-_xlfn.NORM.DIST(AND(CT$4&gt;=$E137,CT$4&lt;=$G137)*(CS$4-$E137+1),$I137/2,$L137,TRUE))/(1-2*_xlfn.NORM.DIST(0,$I137/2,$L137,TRUE))*$C137+($J137="Steady Growth")*(AND(CT$4&gt;=$E137,CT$4&lt;=$G137)*((CT$4-$E137+1)/($I137*($I137+1)/2)*$C137))+($J137="custom")*CustomCF!CM137</f>
        <v>0</v>
      </c>
      <c r="CU137" s="19">
        <f>($J137="Bell Curve")*(_xlfn.NORM.DIST(AND(CU$4&gt;=$E137,CU$4&lt;=$G137)*(CU$4-$E137+1),$I137/2,$L137,TRUE)-_xlfn.NORM.DIST(AND(CU$4&gt;=$E137,CU$4&lt;=$G137)*(CT$4-$E137+1),$I137/2,$L137,TRUE))/(1-2*_xlfn.NORM.DIST(0,$I137/2,$L137,TRUE))*$C137+($J137="Steady Growth")*(AND(CU$4&gt;=$E137,CU$4&lt;=$G137)*((CU$4-$E137+1)/($I137*($I137+1)/2)*$C137))+($J137="custom")*CustomCF!CN137</f>
        <v>0</v>
      </c>
      <c r="CV137" s="19">
        <f>($J137="Bell Curve")*(_xlfn.NORM.DIST(AND(CV$4&gt;=$E137,CV$4&lt;=$G137)*(CV$4-$E137+1),$I137/2,$L137,TRUE)-_xlfn.NORM.DIST(AND(CV$4&gt;=$E137,CV$4&lt;=$G137)*(CU$4-$E137+1),$I137/2,$L137,TRUE))/(1-2*_xlfn.NORM.DIST(0,$I137/2,$L137,TRUE))*$C137+($J137="Steady Growth")*(AND(CV$4&gt;=$E137,CV$4&lt;=$G137)*((CV$4-$E137+1)/($I137*($I137+1)/2)*$C137))+($J137="custom")*CustomCF!CO137</f>
        <v>0</v>
      </c>
      <c r="CW137" s="19">
        <f>($J137="Bell Curve")*(_xlfn.NORM.DIST(AND(CW$4&gt;=$E137,CW$4&lt;=$G137)*(CW$4-$E137+1),$I137/2,$L137,TRUE)-_xlfn.NORM.DIST(AND(CW$4&gt;=$E137,CW$4&lt;=$G137)*(CV$4-$E137+1),$I137/2,$L137,TRUE))/(1-2*_xlfn.NORM.DIST(0,$I137/2,$L137,TRUE))*$C137+($J137="Steady Growth")*(AND(CW$4&gt;=$E137,CW$4&lt;=$G137)*((CW$4-$E137+1)/($I137*($I137+1)/2)*$C137))+($J137="custom")*CustomCF!CP137</f>
        <v>0</v>
      </c>
      <c r="CX137" s="19">
        <f>($J137="Bell Curve")*(_xlfn.NORM.DIST(AND(CX$4&gt;=$E137,CX$4&lt;=$G137)*(CX$4-$E137+1),$I137/2,$L137,TRUE)-_xlfn.NORM.DIST(AND(CX$4&gt;=$E137,CX$4&lt;=$G137)*(CW$4-$E137+1),$I137/2,$L137,TRUE))/(1-2*_xlfn.NORM.DIST(0,$I137/2,$L137,TRUE))*$C137+($J137="Steady Growth")*(AND(CX$4&gt;=$E137,CX$4&lt;=$G137)*((CX$4-$E137+1)/($I137*($I137+1)/2)*$C137))+($J137="custom")*CustomCF!CQ137</f>
        <v>0</v>
      </c>
      <c r="CY137" s="19">
        <f>($J137="Bell Curve")*(_xlfn.NORM.DIST(AND(CY$4&gt;=$E137,CY$4&lt;=$G137)*(CY$4-$E137+1),$I137/2,$L137,TRUE)-_xlfn.NORM.DIST(AND(CY$4&gt;=$E137,CY$4&lt;=$G137)*(CX$4-$E137+1),$I137/2,$L137,TRUE))/(1-2*_xlfn.NORM.DIST(0,$I137/2,$L137,TRUE))*$C137+($J137="Steady Growth")*(AND(CY$4&gt;=$E137,CY$4&lt;=$G137)*((CY$4-$E137+1)/($I137*($I137+1)/2)*$C137))+($J137="custom")*CustomCF!CR137</f>
        <v>0</v>
      </c>
      <c r="CZ137" s="19">
        <f>($J137="Bell Curve")*(_xlfn.NORM.DIST(AND(CZ$4&gt;=$E137,CZ$4&lt;=$G137)*(CZ$4-$E137+1),$I137/2,$L137,TRUE)-_xlfn.NORM.DIST(AND(CZ$4&gt;=$E137,CZ$4&lt;=$G137)*(CY$4-$E137+1),$I137/2,$L137,TRUE))/(1-2*_xlfn.NORM.DIST(0,$I137/2,$L137,TRUE))*$C137+($J137="Steady Growth")*(AND(CZ$4&gt;=$E137,CZ$4&lt;=$G137)*((CZ$4-$E137+1)/($I137*($I137+1)/2)*$C137))+($J137="custom")*CustomCF!CS137</f>
        <v>0</v>
      </c>
      <c r="DA137" s="19">
        <f>($J137="Bell Curve")*(_xlfn.NORM.DIST(AND(DA$4&gt;=$E137,DA$4&lt;=$G137)*(DA$4-$E137+1),$I137/2,$L137,TRUE)-_xlfn.NORM.DIST(AND(DA$4&gt;=$E137,DA$4&lt;=$G137)*(CZ$4-$E137+1),$I137/2,$L137,TRUE))/(1-2*_xlfn.NORM.DIST(0,$I137/2,$L137,TRUE))*$C137+($J137="Steady Growth")*(AND(DA$4&gt;=$E137,DA$4&lt;=$G137)*((DA$4-$E137+1)/($I137*($I137+1)/2)*$C137))+($J137="custom")*CustomCF!CT137</f>
        <v>0</v>
      </c>
      <c r="DB137" s="19">
        <f>($J137="Bell Curve")*(_xlfn.NORM.DIST(AND(DB$4&gt;=$E137,DB$4&lt;=$G137)*(DB$4-$E137+1),$I137/2,$L137,TRUE)-_xlfn.NORM.DIST(AND(DB$4&gt;=$E137,DB$4&lt;=$G137)*(DA$4-$E137+1),$I137/2,$L137,TRUE))/(1-2*_xlfn.NORM.DIST(0,$I137/2,$L137,TRUE))*$C137+($J137="Steady Growth")*(AND(DB$4&gt;=$E137,DB$4&lt;=$G137)*((DB$4-$E137+1)/($I137*($I137+1)/2)*$C137))+($J137="custom")*CustomCF!CU137</f>
        <v>0</v>
      </c>
      <c r="DC137" s="19">
        <f>($J137="Bell Curve")*(_xlfn.NORM.DIST(AND(DC$4&gt;=$E137,DC$4&lt;=$G137)*(DC$4-$E137+1),$I137/2,$L137,TRUE)-_xlfn.NORM.DIST(AND(DC$4&gt;=$E137,DC$4&lt;=$G137)*(DB$4-$E137+1),$I137/2,$L137,TRUE))/(1-2*_xlfn.NORM.DIST(0,$I137/2,$L137,TRUE))*$C137+($J137="Steady Growth")*(AND(DC$4&gt;=$E137,DC$4&lt;=$G137)*((DC$4-$E137+1)/($I137*($I137+1)/2)*$C137))+($J137="custom")*CustomCF!CV137</f>
        <v>0</v>
      </c>
      <c r="DD137" s="19">
        <f>($J137="Bell Curve")*(_xlfn.NORM.DIST(AND(DD$4&gt;=$E137,DD$4&lt;=$G137)*(DD$4-$E137+1),$I137/2,$L137,TRUE)-_xlfn.NORM.DIST(AND(DD$4&gt;=$E137,DD$4&lt;=$G137)*(DC$4-$E137+1),$I137/2,$L137,TRUE))/(1-2*_xlfn.NORM.DIST(0,$I137/2,$L137,TRUE))*$C137+($J137="Steady Growth")*(AND(DD$4&gt;=$E137,DD$4&lt;=$G137)*((DD$4-$E137+1)/($I137*($I137+1)/2)*$C137))+($J137="custom")*CustomCF!CW137</f>
        <v>0</v>
      </c>
      <c r="DE137" s="19">
        <f>($J137="Bell Curve")*(_xlfn.NORM.DIST(AND(DE$4&gt;=$E137,DE$4&lt;=$G137)*(DE$4-$E137+1),$I137/2,$L137,TRUE)-_xlfn.NORM.DIST(AND(DE$4&gt;=$E137,DE$4&lt;=$G137)*(DD$4-$E137+1),$I137/2,$L137,TRUE))/(1-2*_xlfn.NORM.DIST(0,$I137/2,$L137,TRUE))*$C137+($J137="Steady Growth")*(AND(DE$4&gt;=$E137,DE$4&lt;=$G137)*((DE$4-$E137+1)/($I137*($I137+1)/2)*$C137))+($J137="custom")*CustomCF!CX137</f>
        <v>0</v>
      </c>
      <c r="DF137" s="19">
        <f>($J137="Bell Curve")*(_xlfn.NORM.DIST(AND(DF$4&gt;=$E137,DF$4&lt;=$G137)*(DF$4-$E137+1),$I137/2,$L137,TRUE)-_xlfn.NORM.DIST(AND(DF$4&gt;=$E137,DF$4&lt;=$G137)*(DE$4-$E137+1),$I137/2,$L137,TRUE))/(1-2*_xlfn.NORM.DIST(0,$I137/2,$L137,TRUE))*$C137+($J137="Steady Growth")*(AND(DF$4&gt;=$E137,DF$4&lt;=$G137)*((DF$4-$E137+1)/($I137*($I137+1)/2)*$C137))+($J137="custom")*CustomCF!CY137</f>
        <v>0</v>
      </c>
      <c r="DG137" s="19">
        <f>($J137="Bell Curve")*(_xlfn.NORM.DIST(AND(DG$4&gt;=$E137,DG$4&lt;=$G137)*(DG$4-$E137+1),$I137/2,$L137,TRUE)-_xlfn.NORM.DIST(AND(DG$4&gt;=$E137,DG$4&lt;=$G137)*(DF$4-$E137+1),$I137/2,$L137,TRUE))/(1-2*_xlfn.NORM.DIST(0,$I137/2,$L137,TRUE))*$C137+($J137="Steady Growth")*(AND(DG$4&gt;=$E137,DG$4&lt;=$G137)*((DG$4-$E137+1)/($I137*($I137+1)/2)*$C137))+($J137="custom")*CustomCF!CZ137</f>
        <v>0</v>
      </c>
      <c r="DH137" s="19">
        <f>($J137="Bell Curve")*(_xlfn.NORM.DIST(AND(DH$4&gt;=$E137,DH$4&lt;=$G137)*(DH$4-$E137+1),$I137/2,$L137,TRUE)-_xlfn.NORM.DIST(AND(DH$4&gt;=$E137,DH$4&lt;=$G137)*(DG$4-$E137+1),$I137/2,$L137,TRUE))/(1-2*_xlfn.NORM.DIST(0,$I137/2,$L137,TRUE))*$C137+($J137="Steady Growth")*(AND(DH$4&gt;=$E137,DH$4&lt;=$G137)*((DH$4-$E137+1)/($I137*($I137+1)/2)*$C137))+($J137="custom")*CustomCF!DA137</f>
        <v>0</v>
      </c>
      <c r="DI137" s="19">
        <f>($J137="Bell Curve")*(_xlfn.NORM.DIST(AND(DI$4&gt;=$E137,DI$4&lt;=$G137)*(DI$4-$E137+1),$I137/2,$L137,TRUE)-_xlfn.NORM.DIST(AND(DI$4&gt;=$E137,DI$4&lt;=$G137)*(DH$4-$E137+1),$I137/2,$L137,TRUE))/(1-2*_xlfn.NORM.DIST(0,$I137/2,$L137,TRUE))*$C137+($J137="Steady Growth")*(AND(DI$4&gt;=$E137,DI$4&lt;=$G137)*((DI$4-$E137+1)/($I137*($I137+1)/2)*$C137))+($J137="custom")*CustomCF!DB137</f>
        <v>0</v>
      </c>
      <c r="DJ137" s="19">
        <f>($J137="Bell Curve")*(_xlfn.NORM.DIST(AND(DJ$4&gt;=$E137,DJ$4&lt;=$G137)*(DJ$4-$E137+1),$I137/2,$L137,TRUE)-_xlfn.NORM.DIST(AND(DJ$4&gt;=$E137,DJ$4&lt;=$G137)*(DI$4-$E137+1),$I137/2,$L137,TRUE))/(1-2*_xlfn.NORM.DIST(0,$I137/2,$L137,TRUE))*$C137+($J137="Steady Growth")*(AND(DJ$4&gt;=$E137,DJ$4&lt;=$G137)*((DJ$4-$E137+1)/($I137*($I137+1)/2)*$C137))+($J137="custom")*CustomCF!DC137</f>
        <v>0</v>
      </c>
      <c r="DK137" s="19">
        <f>($J137="Bell Curve")*(_xlfn.NORM.DIST(AND(DK$4&gt;=$E137,DK$4&lt;=$G137)*(DK$4-$E137+1),$I137/2,$L137,TRUE)-_xlfn.NORM.DIST(AND(DK$4&gt;=$E137,DK$4&lt;=$G137)*(DJ$4-$E137+1),$I137/2,$L137,TRUE))/(1-2*_xlfn.NORM.DIST(0,$I137/2,$L137,TRUE))*$C137+($J137="Steady Growth")*(AND(DK$4&gt;=$E137,DK$4&lt;=$G137)*((DK$4-$E137+1)/($I137*($I137+1)/2)*$C137))+($J137="custom")*CustomCF!DD137</f>
        <v>0</v>
      </c>
      <c r="DL137" s="19">
        <f>($J137="Bell Curve")*(_xlfn.NORM.DIST(AND(DL$4&gt;=$E137,DL$4&lt;=$G137)*(DL$4-$E137+1),$I137/2,$L137,TRUE)-_xlfn.NORM.DIST(AND(DL$4&gt;=$E137,DL$4&lt;=$G137)*(DK$4-$E137+1),$I137/2,$L137,TRUE))/(1-2*_xlfn.NORM.DIST(0,$I137/2,$L137,TRUE))*$C137+($J137="Steady Growth")*(AND(DL$4&gt;=$E137,DL$4&lt;=$G137)*((DL$4-$E137+1)/($I137*($I137+1)/2)*$C137))+($J137="custom")*CustomCF!DE137</f>
        <v>0</v>
      </c>
      <c r="DM137" s="19">
        <f>($J137="Bell Curve")*(_xlfn.NORM.DIST(AND(DM$4&gt;=$E137,DM$4&lt;=$G137)*(DM$4-$E137+1),$I137/2,$L137,TRUE)-_xlfn.NORM.DIST(AND(DM$4&gt;=$E137,DM$4&lt;=$G137)*(DL$4-$E137+1),$I137/2,$L137,TRUE))/(1-2*_xlfn.NORM.DIST(0,$I137/2,$L137,TRUE))*$C137+($J137="Steady Growth")*(AND(DM$4&gt;=$E137,DM$4&lt;=$G137)*((DM$4-$E137+1)/($I137*($I137+1)/2)*$C137))+($J137="custom")*CustomCF!DF137</f>
        <v>0</v>
      </c>
      <c r="DN137" s="19">
        <f>($J137="Bell Curve")*(_xlfn.NORM.DIST(AND(DN$4&gt;=$E137,DN$4&lt;=$G137)*(DN$4-$E137+1),$I137/2,$L137,TRUE)-_xlfn.NORM.DIST(AND(DN$4&gt;=$E137,DN$4&lt;=$G137)*(DM$4-$E137+1),$I137/2,$L137,TRUE))/(1-2*_xlfn.NORM.DIST(0,$I137/2,$L137,TRUE))*$C137+($J137="Steady Growth")*(AND(DN$4&gt;=$E137,DN$4&lt;=$G137)*((DN$4-$E137+1)/($I137*($I137+1)/2)*$C137))+($J137="custom")*CustomCF!DG137</f>
        <v>0</v>
      </c>
      <c r="DO137" s="19">
        <f>($J137="Bell Curve")*(_xlfn.NORM.DIST(AND(DO$4&gt;=$E137,DO$4&lt;=$G137)*(DO$4-$E137+1),$I137/2,$L137,TRUE)-_xlfn.NORM.DIST(AND(DO$4&gt;=$E137,DO$4&lt;=$G137)*(DN$4-$E137+1),$I137/2,$L137,TRUE))/(1-2*_xlfn.NORM.DIST(0,$I137/2,$L137,TRUE))*$C137+($J137="Steady Growth")*(AND(DO$4&gt;=$E137,DO$4&lt;=$G137)*((DO$4-$E137+1)/($I137*($I137+1)/2)*$C137))+($J137="custom")*CustomCF!DH137</f>
        <v>0</v>
      </c>
      <c r="DP137" s="19">
        <f>($J137="Bell Curve")*(_xlfn.NORM.DIST(AND(DP$4&gt;=$E137,DP$4&lt;=$G137)*(DP$4-$E137+1),$I137/2,$L137,TRUE)-_xlfn.NORM.DIST(AND(DP$4&gt;=$E137,DP$4&lt;=$G137)*(DO$4-$E137+1),$I137/2,$L137,TRUE))/(1-2*_xlfn.NORM.DIST(0,$I137/2,$L137,TRUE))*$C137+($J137="Steady Growth")*(AND(DP$4&gt;=$E137,DP$4&lt;=$G137)*((DP$4-$E137+1)/($I137*($I137+1)/2)*$C137))+($J137="custom")*CustomCF!DI137</f>
        <v>0</v>
      </c>
      <c r="DQ137" s="19">
        <f>($J137="Bell Curve")*(_xlfn.NORM.DIST(AND(DQ$4&gt;=$E137,DQ$4&lt;=$G137)*(DQ$4-$E137+1),$I137/2,$L137,TRUE)-_xlfn.NORM.DIST(AND(DQ$4&gt;=$E137,DQ$4&lt;=$G137)*(DP$4-$E137+1),$I137/2,$L137,TRUE))/(1-2*_xlfn.NORM.DIST(0,$I137/2,$L137,TRUE))*$C137+($J137="Steady Growth")*(AND(DQ$4&gt;=$E137,DQ$4&lt;=$G137)*((DQ$4-$E137+1)/($I137*($I137+1)/2)*$C137))+($J137="custom")*CustomCF!DJ137</f>
        <v>0</v>
      </c>
      <c r="DR137" s="19">
        <f>($J137="Bell Curve")*(_xlfn.NORM.DIST(AND(DR$4&gt;=$E137,DR$4&lt;=$G137)*(DR$4-$E137+1),$I137/2,$L137,TRUE)-_xlfn.NORM.DIST(AND(DR$4&gt;=$E137,DR$4&lt;=$G137)*(DQ$4-$E137+1),$I137/2,$L137,TRUE))/(1-2*_xlfn.NORM.DIST(0,$I137/2,$L137,TRUE))*$C137+($J137="Steady Growth")*(AND(DR$4&gt;=$E137,DR$4&lt;=$G137)*((DR$4-$E137+1)/($I137*($I137+1)/2)*$C137))+($J137="custom")*CustomCF!DK137</f>
        <v>0</v>
      </c>
      <c r="DS137" s="19">
        <f>($J137="Bell Curve")*(_xlfn.NORM.DIST(AND(DS$4&gt;=$E137,DS$4&lt;=$G137)*(DS$4-$E137+1),$I137/2,$L137,TRUE)-_xlfn.NORM.DIST(AND(DS$4&gt;=$E137,DS$4&lt;=$G137)*(DR$4-$E137+1),$I137/2,$L137,TRUE))/(1-2*_xlfn.NORM.DIST(0,$I137/2,$L137,TRUE))*$C137+($J137="Steady Growth")*(AND(DS$4&gt;=$E137,DS$4&lt;=$G137)*((DS$4-$E137+1)/($I137*($I137+1)/2)*$C137))+($J137="custom")*CustomCF!DL137</f>
        <v>0</v>
      </c>
      <c r="DT137" s="19">
        <f>($J137="Bell Curve")*(_xlfn.NORM.DIST(AND(DT$4&gt;=$E137,DT$4&lt;=$G137)*(DT$4-$E137+1),$I137/2,$L137,TRUE)-_xlfn.NORM.DIST(AND(DT$4&gt;=$E137,DT$4&lt;=$G137)*(DS$4-$E137+1),$I137/2,$L137,TRUE))/(1-2*_xlfn.NORM.DIST(0,$I137/2,$L137,TRUE))*$C137+($J137="Steady Growth")*(AND(DT$4&gt;=$E137,DT$4&lt;=$G137)*((DT$4-$E137+1)/($I137*($I137+1)/2)*$C137))+($J137="custom")*CustomCF!DM137</f>
        <v>0</v>
      </c>
      <c r="DU137" s="19">
        <f>($J137="Bell Curve")*(_xlfn.NORM.DIST(AND(DU$4&gt;=$E137,DU$4&lt;=$G137)*(DU$4-$E137+1),$I137/2,$L137,TRUE)-_xlfn.NORM.DIST(AND(DU$4&gt;=$E137,DU$4&lt;=$G137)*(DT$4-$E137+1),$I137/2,$L137,TRUE))/(1-2*_xlfn.NORM.DIST(0,$I137/2,$L137,TRUE))*$C137+($J137="Steady Growth")*(AND(DU$4&gt;=$E137,DU$4&lt;=$G137)*((DU$4-$E137+1)/($I137*($I137+1)/2)*$C137))+($J137="custom")*CustomCF!DN137</f>
        <v>0</v>
      </c>
      <c r="DV137" s="19">
        <f>($J137="Bell Curve")*(_xlfn.NORM.DIST(AND(DV$4&gt;=$E137,DV$4&lt;=$G137)*(DV$4-$E137+1),$I137/2,$L137,TRUE)-_xlfn.NORM.DIST(AND(DV$4&gt;=$E137,DV$4&lt;=$G137)*(DU$4-$E137+1),$I137/2,$L137,TRUE))/(1-2*_xlfn.NORM.DIST(0,$I137/2,$L137,TRUE))*$C137+($J137="Steady Growth")*(AND(DV$4&gt;=$E137,DV$4&lt;=$G137)*((DV$4-$E137+1)/($I137*($I137+1)/2)*$C137))+($J137="custom")*CustomCF!DO137</f>
        <v>0</v>
      </c>
      <c r="DW137" s="19">
        <f>($J137="Bell Curve")*(_xlfn.NORM.DIST(AND(DW$4&gt;=$E137,DW$4&lt;=$G137)*(DW$4-$E137+1),$I137/2,$L137,TRUE)-_xlfn.NORM.DIST(AND(DW$4&gt;=$E137,DW$4&lt;=$G137)*(DV$4-$E137+1),$I137/2,$L137,TRUE))/(1-2*_xlfn.NORM.DIST(0,$I137/2,$L137,TRUE))*$C137+($J137="Steady Growth")*(AND(DW$4&gt;=$E137,DW$4&lt;=$G137)*((DW$4-$E137+1)/($I137*($I137+1)/2)*$C137))+($J137="custom")*CustomCF!DP137</f>
        <v>0</v>
      </c>
      <c r="DX137" s="19">
        <f>($J137="Bell Curve")*(_xlfn.NORM.DIST(AND(DX$4&gt;=$E137,DX$4&lt;=$G137)*(DX$4-$E137+1),$I137/2,$L137,TRUE)-_xlfn.NORM.DIST(AND(DX$4&gt;=$E137,DX$4&lt;=$G137)*(DW$4-$E137+1),$I137/2,$L137,TRUE))/(1-2*_xlfn.NORM.DIST(0,$I137/2,$L137,TRUE))*$C137+($J137="Steady Growth")*(AND(DX$4&gt;=$E137,DX$4&lt;=$G137)*((DX$4-$E137+1)/($I137*($I137+1)/2)*$C137))+($J137="custom")*CustomCF!DQ137</f>
        <v>0</v>
      </c>
      <c r="DY137" s="19">
        <f>($J137="Bell Curve")*(_xlfn.NORM.DIST(AND(DY$4&gt;=$E137,DY$4&lt;=$G137)*(DY$4-$E137+1),$I137/2,$L137,TRUE)-_xlfn.NORM.DIST(AND(DY$4&gt;=$E137,DY$4&lt;=$G137)*(DX$4-$E137+1),$I137/2,$L137,TRUE))/(1-2*_xlfn.NORM.DIST(0,$I137/2,$L137,TRUE))*$C137+($J137="Steady Growth")*(AND(DY$4&gt;=$E137,DY$4&lt;=$G137)*((DY$4-$E137+1)/($I137*($I137+1)/2)*$C137))+($J137="custom")*CustomCF!DR137</f>
        <v>0</v>
      </c>
      <c r="DZ137" s="19">
        <f>($J137="Bell Curve")*(_xlfn.NORM.DIST(AND(DZ$4&gt;=$E137,DZ$4&lt;=$G137)*(DZ$4-$E137+1),$I137/2,$L137,TRUE)-_xlfn.NORM.DIST(AND(DZ$4&gt;=$E137,DZ$4&lt;=$G137)*(DY$4-$E137+1),$I137/2,$L137,TRUE))/(1-2*_xlfn.NORM.DIST(0,$I137/2,$L137,TRUE))*$C137+($J137="Steady Growth")*(AND(DZ$4&gt;=$E137,DZ$4&lt;=$G137)*((DZ$4-$E137+1)/($I137*($I137+1)/2)*$C137))+($J137="custom")*CustomCF!DS137</f>
        <v>0</v>
      </c>
      <c r="EA137" s="19">
        <f>($J137="Bell Curve")*(_xlfn.NORM.DIST(AND(EA$4&gt;=$E137,EA$4&lt;=$G137)*(EA$4-$E137+1),$I137/2,$L137,TRUE)-_xlfn.NORM.DIST(AND(EA$4&gt;=$E137,EA$4&lt;=$G137)*(DZ$4-$E137+1),$I137/2,$L137,TRUE))/(1-2*_xlfn.NORM.DIST(0,$I137/2,$L137,TRUE))*$C137+($J137="Steady Growth")*(AND(EA$4&gt;=$E137,EA$4&lt;=$G137)*((EA$4-$E137+1)/($I137*($I137+1)/2)*$C137))+($J137="custom")*CustomCF!DT137</f>
        <v>0</v>
      </c>
      <c r="EB137" s="19">
        <f>($J137="Bell Curve")*(_xlfn.NORM.DIST(AND(EB$4&gt;=$E137,EB$4&lt;=$G137)*(EB$4-$E137+1),$I137/2,$L137,TRUE)-_xlfn.NORM.DIST(AND(EB$4&gt;=$E137,EB$4&lt;=$G137)*(EA$4-$E137+1),$I137/2,$L137,TRUE))/(1-2*_xlfn.NORM.DIST(0,$I137/2,$L137,TRUE))*$C137+($J137="Steady Growth")*(AND(EB$4&gt;=$E137,EB$4&lt;=$G137)*((EB$4-$E137+1)/($I137*($I137+1)/2)*$C137))+($J137="custom")*CustomCF!DU137</f>
        <v>0</v>
      </c>
      <c r="EC137" s="19">
        <f>($J137="Bell Curve")*(_xlfn.NORM.DIST(AND(EC$4&gt;=$E137,EC$4&lt;=$G137)*(EC$4-$E137+1),$I137/2,$L137,TRUE)-_xlfn.NORM.DIST(AND(EC$4&gt;=$E137,EC$4&lt;=$G137)*(EB$4-$E137+1),$I137/2,$L137,TRUE))/(1-2*_xlfn.NORM.DIST(0,$I137/2,$L137,TRUE))*$C137+($J137="Steady Growth")*(AND(EC$4&gt;=$E137,EC$4&lt;=$G137)*((EC$4-$E137+1)/($I137*($I137+1)/2)*$C137))+($J137="custom")*CustomCF!DV137</f>
        <v>0</v>
      </c>
      <c r="ED137" s="19">
        <f>($J137="Bell Curve")*(_xlfn.NORM.DIST(AND(ED$4&gt;=$E137,ED$4&lt;=$G137)*(ED$4-$E137+1),$I137/2,$L137,TRUE)-_xlfn.NORM.DIST(AND(ED$4&gt;=$E137,ED$4&lt;=$G137)*(EC$4-$E137+1),$I137/2,$L137,TRUE))/(1-2*_xlfn.NORM.DIST(0,$I137/2,$L137,TRUE))*$C137+($J137="Steady Growth")*(AND(ED$4&gt;=$E137,ED$4&lt;=$G137)*((ED$4-$E137+1)/($I137*($I137+1)/2)*$C137))+($J137="custom")*CustomCF!DW137</f>
        <v>0</v>
      </c>
      <c r="EE137" s="19">
        <f>($J137="Bell Curve")*(_xlfn.NORM.DIST(AND(EE$4&gt;=$E137,EE$4&lt;=$G137)*(EE$4-$E137+1),$I137/2,$L137,TRUE)-_xlfn.NORM.DIST(AND(EE$4&gt;=$E137,EE$4&lt;=$G137)*(ED$4-$E137+1),$I137/2,$L137,TRUE))/(1-2*_xlfn.NORM.DIST(0,$I137/2,$L137,TRUE))*$C137+($J137="Steady Growth")*(AND(EE$4&gt;=$E137,EE$4&lt;=$G137)*((EE$4-$E137+1)/($I137*($I137+1)/2)*$C137))+($J137="custom")*CustomCF!DX137</f>
        <v>0</v>
      </c>
      <c r="EF137" s="121">
        <f>($J137="Bell Curve")*(_xlfn.NORM.DIST(AND(EF$4&gt;=$E137,EF$4&lt;=$G137)*(EF$4-$E137+1),$I137/2,$L137,TRUE)-_xlfn.NORM.DIST(AND(EF$4&gt;=$E137,EF$4&lt;=$G137)*(EE$4-$E137+1),$I137/2,$L137,TRUE))/(1-2*_xlfn.NORM.DIST(0,$I137/2,$L137,TRUE))*$C137+($J137="Steady Growth")*(AND(EF$4&gt;=$E137,EF$4&lt;=$G137)*((EF$4-$E137+1)/($I137*($I137+1)/2)*$C137))+($J137="custom")*CustomCF!DY137</f>
        <v>0</v>
      </c>
    </row>
    <row r="138" spans="2:136" hidden="1" outlineLevel="1" x14ac:dyDescent="0.2">
      <c r="B138" s="103">
        <f>Budget!AA30</f>
        <v>0</v>
      </c>
      <c r="C138" s="19">
        <f>Budget!AB30</f>
        <v>0</v>
      </c>
      <c r="D138" s="19" t="str">
        <f t="shared" si="45"/>
        <v/>
      </c>
      <c r="E138" s="92">
        <v>0</v>
      </c>
      <c r="F138" s="18">
        <f>IF(J138="Custom",CustomCF!E138,INDEX($P$6:$DY$6,MATCH(E138,CF!$P$4:$DY$4,0)))</f>
        <v>46022</v>
      </c>
      <c r="G138" s="301">
        <v>0</v>
      </c>
      <c r="H138" s="18">
        <f>IF(J138="Custom",CustomCF!F138,INDEX($P$6:$EF$6,MATCH(G138,$P$4:$EF$4,0)))</f>
        <v>46022</v>
      </c>
      <c r="I138" s="9">
        <f t="shared" si="40"/>
        <v>1</v>
      </c>
      <c r="J138" s="92" t="s">
        <v>30</v>
      </c>
      <c r="K138" s="92" t="s">
        <v>31</v>
      </c>
      <c r="L138" s="9">
        <f t="shared" si="46"/>
        <v>10000000</v>
      </c>
      <c r="M138" s="106">
        <f t="shared" si="49"/>
        <v>0</v>
      </c>
      <c r="N138" s="112" t="str">
        <f t="shared" si="48"/>
        <v>OK</v>
      </c>
      <c r="O138" s="112"/>
      <c r="P138" s="19">
        <f>($J138="Bell Curve")*(_xlfn.NORM.DIST(AND(P$4&gt;=$E138,P$4&lt;=$G138)*(P$4-$E138+1),$I138/2,$L138,TRUE)-_xlfn.NORM.DIST(AND(P$4&gt;=$E138,P$4&lt;=$G138)*(N$4-$E138+1),$I138/2,$L138,TRUE))/(1-2*_xlfn.NORM.DIST(0,$I138/2,$L138,TRUE))*$C138+($J138="Steady Growth")*(AND(P$4&gt;=$E138,P$4&lt;=$G138)*((P$4-$E138+1)/($I138*($I138+1)/2)*$C138))+($J138="custom")*CustomCF!I138</f>
        <v>0</v>
      </c>
      <c r="Q138" s="19">
        <f>($J138="Bell Curve")*(_xlfn.NORM.DIST(AND(Q$4&gt;=$E138,Q$4&lt;=$G138)*(Q$4-$E138+1),$I138/2,$L138,TRUE)-_xlfn.NORM.DIST(AND(Q$4&gt;=$E138,Q$4&lt;=$G138)*(P$4-$E138+1),$I138/2,$L138,TRUE))/(1-2*_xlfn.NORM.DIST(0,$I138/2,$L138,TRUE))*$C138+($J138="Steady Growth")*(AND(Q$4&gt;=$E138,Q$4&lt;=$G138)*((Q$4-$E138+1)/($I138*($I138+1)/2)*$C138))+($J138="custom")*CustomCF!J138</f>
        <v>0</v>
      </c>
      <c r="R138" s="19">
        <f>($J138="Bell Curve")*(_xlfn.NORM.DIST(AND(R$4&gt;=$E138,R$4&lt;=$G138)*(R$4-$E138+1),$I138/2,$L138,TRUE)-_xlfn.NORM.DIST(AND(R$4&gt;=$E138,R$4&lt;=$G138)*(Q$4-$E138+1),$I138/2,$L138,TRUE))/(1-2*_xlfn.NORM.DIST(0,$I138/2,$L138,TRUE))*$C138+($J138="Steady Growth")*(AND(R$4&gt;=$E138,R$4&lt;=$G138)*((R$4-$E138+1)/($I138*($I138+1)/2)*$C138))+($J138="custom")*CustomCF!K138</f>
        <v>0</v>
      </c>
      <c r="S138" s="19">
        <f>($J138="Bell Curve")*(_xlfn.NORM.DIST(AND(S$4&gt;=$E138,S$4&lt;=$G138)*(S$4-$E138+1),$I138/2,$L138,TRUE)-_xlfn.NORM.DIST(AND(S$4&gt;=$E138,S$4&lt;=$G138)*(R$4-$E138+1),$I138/2,$L138,TRUE))/(1-2*_xlfn.NORM.DIST(0,$I138/2,$L138,TRUE))*$C138+($J138="Steady Growth")*(AND(S$4&gt;=$E138,S$4&lt;=$G138)*((S$4-$E138+1)/($I138*($I138+1)/2)*$C138))+($J138="custom")*CustomCF!L138</f>
        <v>0</v>
      </c>
      <c r="T138" s="19">
        <f>($J138="Bell Curve")*(_xlfn.NORM.DIST(AND(T$4&gt;=$E138,T$4&lt;=$G138)*(T$4-$E138+1),$I138/2,$L138,TRUE)-_xlfn.NORM.DIST(AND(T$4&gt;=$E138,T$4&lt;=$G138)*(S$4-$E138+1),$I138/2,$L138,TRUE))/(1-2*_xlfn.NORM.DIST(0,$I138/2,$L138,TRUE))*$C138+($J138="Steady Growth")*(AND(T$4&gt;=$E138,T$4&lt;=$G138)*((T$4-$E138+1)/($I138*($I138+1)/2)*$C138))+($J138="custom")*CustomCF!M138</f>
        <v>0</v>
      </c>
      <c r="U138" s="19">
        <f>($J138="Bell Curve")*(_xlfn.NORM.DIST(AND(U$4&gt;=$E138,U$4&lt;=$G138)*(U$4-$E138+1),$I138/2,$L138,TRUE)-_xlfn.NORM.DIST(AND(U$4&gt;=$E138,U$4&lt;=$G138)*(T$4-$E138+1),$I138/2,$L138,TRUE))/(1-2*_xlfn.NORM.DIST(0,$I138/2,$L138,TRUE))*$C138+($J138="Steady Growth")*(AND(U$4&gt;=$E138,U$4&lt;=$G138)*((U$4-$E138+1)/($I138*($I138+1)/2)*$C138))+($J138="custom")*CustomCF!N138</f>
        <v>0</v>
      </c>
      <c r="V138" s="19">
        <f>($J138="Bell Curve")*(_xlfn.NORM.DIST(AND(V$4&gt;=$E138,V$4&lt;=$G138)*(V$4-$E138+1),$I138/2,$L138,TRUE)-_xlfn.NORM.DIST(AND(V$4&gt;=$E138,V$4&lt;=$G138)*(U$4-$E138+1),$I138/2,$L138,TRUE))/(1-2*_xlfn.NORM.DIST(0,$I138/2,$L138,TRUE))*$C138+($J138="Steady Growth")*(AND(V$4&gt;=$E138,V$4&lt;=$G138)*((V$4-$E138+1)/($I138*($I138+1)/2)*$C138))+($J138="custom")*CustomCF!O138</f>
        <v>0</v>
      </c>
      <c r="W138" s="19">
        <f>($J138="Bell Curve")*(_xlfn.NORM.DIST(AND(W$4&gt;=$E138,W$4&lt;=$G138)*(W$4-$E138+1),$I138/2,$L138,TRUE)-_xlfn.NORM.DIST(AND(W$4&gt;=$E138,W$4&lt;=$G138)*(V$4-$E138+1),$I138/2,$L138,TRUE))/(1-2*_xlfn.NORM.DIST(0,$I138/2,$L138,TRUE))*$C138+($J138="Steady Growth")*(AND(W$4&gt;=$E138,W$4&lt;=$G138)*((W$4-$E138+1)/($I138*($I138+1)/2)*$C138))+($J138="custom")*CustomCF!P138</f>
        <v>0</v>
      </c>
      <c r="X138" s="19">
        <f>($J138="Bell Curve")*(_xlfn.NORM.DIST(AND(X$4&gt;=$E138,X$4&lt;=$G138)*(X$4-$E138+1),$I138/2,$L138,TRUE)-_xlfn.NORM.DIST(AND(X$4&gt;=$E138,X$4&lt;=$G138)*(W$4-$E138+1),$I138/2,$L138,TRUE))/(1-2*_xlfn.NORM.DIST(0,$I138/2,$L138,TRUE))*$C138+($J138="Steady Growth")*(AND(X$4&gt;=$E138,X$4&lt;=$G138)*((X$4-$E138+1)/($I138*($I138+1)/2)*$C138))+($J138="custom")*CustomCF!Q138</f>
        <v>0</v>
      </c>
      <c r="Y138" s="19">
        <f>($J138="Bell Curve")*(_xlfn.NORM.DIST(AND(Y$4&gt;=$E138,Y$4&lt;=$G138)*(Y$4-$E138+1),$I138/2,$L138,TRUE)-_xlfn.NORM.DIST(AND(Y$4&gt;=$E138,Y$4&lt;=$G138)*(X$4-$E138+1),$I138/2,$L138,TRUE))/(1-2*_xlfn.NORM.DIST(0,$I138/2,$L138,TRUE))*$C138+($J138="Steady Growth")*(AND(Y$4&gt;=$E138,Y$4&lt;=$G138)*((Y$4-$E138+1)/($I138*($I138+1)/2)*$C138))+($J138="custom")*CustomCF!R138</f>
        <v>0</v>
      </c>
      <c r="Z138" s="19">
        <f>($J138="Bell Curve")*(_xlfn.NORM.DIST(AND(Z$4&gt;=$E138,Z$4&lt;=$G138)*(Z$4-$E138+1),$I138/2,$L138,TRUE)-_xlfn.NORM.DIST(AND(Z$4&gt;=$E138,Z$4&lt;=$G138)*(Y$4-$E138+1),$I138/2,$L138,TRUE))/(1-2*_xlfn.NORM.DIST(0,$I138/2,$L138,TRUE))*$C138+($J138="Steady Growth")*(AND(Z$4&gt;=$E138,Z$4&lt;=$G138)*((Z$4-$E138+1)/($I138*($I138+1)/2)*$C138))+($J138="custom")*CustomCF!S138</f>
        <v>0</v>
      </c>
      <c r="AA138" s="19">
        <f>($J138="Bell Curve")*(_xlfn.NORM.DIST(AND(AA$4&gt;=$E138,AA$4&lt;=$G138)*(AA$4-$E138+1),$I138/2,$L138,TRUE)-_xlfn.NORM.DIST(AND(AA$4&gt;=$E138,AA$4&lt;=$G138)*(Z$4-$E138+1),$I138/2,$L138,TRUE))/(1-2*_xlfn.NORM.DIST(0,$I138/2,$L138,TRUE))*$C138+($J138="Steady Growth")*(AND(AA$4&gt;=$E138,AA$4&lt;=$G138)*((AA$4-$E138+1)/($I138*($I138+1)/2)*$C138))+($J138="custom")*CustomCF!T138</f>
        <v>0</v>
      </c>
      <c r="AB138" s="19">
        <f>($J138="Bell Curve")*(_xlfn.NORM.DIST(AND(AB$4&gt;=$E138,AB$4&lt;=$G138)*(AB$4-$E138+1),$I138/2,$L138,TRUE)-_xlfn.NORM.DIST(AND(AB$4&gt;=$E138,AB$4&lt;=$G138)*(AA$4-$E138+1),$I138/2,$L138,TRUE))/(1-2*_xlfn.NORM.DIST(0,$I138/2,$L138,TRUE))*$C138+($J138="Steady Growth")*(AND(AB$4&gt;=$E138,AB$4&lt;=$G138)*((AB$4-$E138+1)/($I138*($I138+1)/2)*$C138))+($J138="custom")*CustomCF!U138</f>
        <v>0</v>
      </c>
      <c r="AC138" s="19">
        <f>($J138="Bell Curve")*(_xlfn.NORM.DIST(AND(AC$4&gt;=$E138,AC$4&lt;=$G138)*(AC$4-$E138+1),$I138/2,$L138,TRUE)-_xlfn.NORM.DIST(AND(AC$4&gt;=$E138,AC$4&lt;=$G138)*(AB$4-$E138+1),$I138/2,$L138,TRUE))/(1-2*_xlfn.NORM.DIST(0,$I138/2,$L138,TRUE))*$C138+($J138="Steady Growth")*(AND(AC$4&gt;=$E138,AC$4&lt;=$G138)*((AC$4-$E138+1)/($I138*($I138+1)/2)*$C138))+($J138="custom")*CustomCF!V138</f>
        <v>0</v>
      </c>
      <c r="AD138" s="19">
        <f>($J138="Bell Curve")*(_xlfn.NORM.DIST(AND(AD$4&gt;=$E138,AD$4&lt;=$G138)*(AD$4-$E138+1),$I138/2,$L138,TRUE)-_xlfn.NORM.DIST(AND(AD$4&gt;=$E138,AD$4&lt;=$G138)*(AC$4-$E138+1),$I138/2,$L138,TRUE))/(1-2*_xlfn.NORM.DIST(0,$I138/2,$L138,TRUE))*$C138+($J138="Steady Growth")*(AND(AD$4&gt;=$E138,AD$4&lt;=$G138)*((AD$4-$E138+1)/($I138*($I138+1)/2)*$C138))+($J138="custom")*CustomCF!W138</f>
        <v>0</v>
      </c>
      <c r="AE138" s="19">
        <f>($J138="Bell Curve")*(_xlfn.NORM.DIST(AND(AE$4&gt;=$E138,AE$4&lt;=$G138)*(AE$4-$E138+1),$I138/2,$L138,TRUE)-_xlfn.NORM.DIST(AND(AE$4&gt;=$E138,AE$4&lt;=$G138)*(AD$4-$E138+1),$I138/2,$L138,TRUE))/(1-2*_xlfn.NORM.DIST(0,$I138/2,$L138,TRUE))*$C138+($J138="Steady Growth")*(AND(AE$4&gt;=$E138,AE$4&lt;=$G138)*((AE$4-$E138+1)/($I138*($I138+1)/2)*$C138))+($J138="custom")*CustomCF!X138</f>
        <v>0</v>
      </c>
      <c r="AF138" s="19">
        <f>($J138="Bell Curve")*(_xlfn.NORM.DIST(AND(AF$4&gt;=$E138,AF$4&lt;=$G138)*(AF$4-$E138+1),$I138/2,$L138,TRUE)-_xlfn.NORM.DIST(AND(AF$4&gt;=$E138,AF$4&lt;=$G138)*(AE$4-$E138+1),$I138/2,$L138,TRUE))/(1-2*_xlfn.NORM.DIST(0,$I138/2,$L138,TRUE))*$C138+($J138="Steady Growth")*(AND(AF$4&gt;=$E138,AF$4&lt;=$G138)*((AF$4-$E138+1)/($I138*($I138+1)/2)*$C138))+($J138="custom")*CustomCF!Y138</f>
        <v>0</v>
      </c>
      <c r="AG138" s="19">
        <f>($J138="Bell Curve")*(_xlfn.NORM.DIST(AND(AG$4&gt;=$E138,AG$4&lt;=$G138)*(AG$4-$E138+1),$I138/2,$L138,TRUE)-_xlfn.NORM.DIST(AND(AG$4&gt;=$E138,AG$4&lt;=$G138)*(AF$4-$E138+1),$I138/2,$L138,TRUE))/(1-2*_xlfn.NORM.DIST(0,$I138/2,$L138,TRUE))*$C138+($J138="Steady Growth")*(AND(AG$4&gt;=$E138,AG$4&lt;=$G138)*((AG$4-$E138+1)/($I138*($I138+1)/2)*$C138))+($J138="custom")*CustomCF!Z138</f>
        <v>0</v>
      </c>
      <c r="AH138" s="19">
        <f>($J138="Bell Curve")*(_xlfn.NORM.DIST(AND(AH$4&gt;=$E138,AH$4&lt;=$G138)*(AH$4-$E138+1),$I138/2,$L138,TRUE)-_xlfn.NORM.DIST(AND(AH$4&gt;=$E138,AH$4&lt;=$G138)*(AG$4-$E138+1),$I138/2,$L138,TRUE))/(1-2*_xlfn.NORM.DIST(0,$I138/2,$L138,TRUE))*$C138+($J138="Steady Growth")*(AND(AH$4&gt;=$E138,AH$4&lt;=$G138)*((AH$4-$E138+1)/($I138*($I138+1)/2)*$C138))+($J138="custom")*CustomCF!AA138</f>
        <v>0</v>
      </c>
      <c r="AI138" s="19">
        <f>($J138="Bell Curve")*(_xlfn.NORM.DIST(AND(AI$4&gt;=$E138,AI$4&lt;=$G138)*(AI$4-$E138+1),$I138/2,$L138,TRUE)-_xlfn.NORM.DIST(AND(AI$4&gt;=$E138,AI$4&lt;=$G138)*(AH$4-$E138+1),$I138/2,$L138,TRUE))/(1-2*_xlfn.NORM.DIST(0,$I138/2,$L138,TRUE))*$C138+($J138="Steady Growth")*(AND(AI$4&gt;=$E138,AI$4&lt;=$G138)*((AI$4-$E138+1)/($I138*($I138+1)/2)*$C138))+($J138="custom")*CustomCF!AB138</f>
        <v>0</v>
      </c>
      <c r="AJ138" s="19">
        <f>($J138="Bell Curve")*(_xlfn.NORM.DIST(AND(AJ$4&gt;=$E138,AJ$4&lt;=$G138)*(AJ$4-$E138+1),$I138/2,$L138,TRUE)-_xlfn.NORM.DIST(AND(AJ$4&gt;=$E138,AJ$4&lt;=$G138)*(AI$4-$E138+1),$I138/2,$L138,TRUE))/(1-2*_xlfn.NORM.DIST(0,$I138/2,$L138,TRUE))*$C138+($J138="Steady Growth")*(AND(AJ$4&gt;=$E138,AJ$4&lt;=$G138)*((AJ$4-$E138+1)/($I138*($I138+1)/2)*$C138))+($J138="custom")*CustomCF!AC138</f>
        <v>0</v>
      </c>
      <c r="AK138" s="19">
        <f>($J138="Bell Curve")*(_xlfn.NORM.DIST(AND(AK$4&gt;=$E138,AK$4&lt;=$G138)*(AK$4-$E138+1),$I138/2,$L138,TRUE)-_xlfn.NORM.DIST(AND(AK$4&gt;=$E138,AK$4&lt;=$G138)*(AJ$4-$E138+1),$I138/2,$L138,TRUE))/(1-2*_xlfn.NORM.DIST(0,$I138/2,$L138,TRUE))*$C138+($J138="Steady Growth")*(AND(AK$4&gt;=$E138,AK$4&lt;=$G138)*((AK$4-$E138+1)/($I138*($I138+1)/2)*$C138))+($J138="custom")*CustomCF!AD138</f>
        <v>0</v>
      </c>
      <c r="AL138" s="19">
        <f>($J138="Bell Curve")*(_xlfn.NORM.DIST(AND(AL$4&gt;=$E138,AL$4&lt;=$G138)*(AL$4-$E138+1),$I138/2,$L138,TRUE)-_xlfn.NORM.DIST(AND(AL$4&gt;=$E138,AL$4&lt;=$G138)*(AK$4-$E138+1),$I138/2,$L138,TRUE))/(1-2*_xlfn.NORM.DIST(0,$I138/2,$L138,TRUE))*$C138+($J138="Steady Growth")*(AND(AL$4&gt;=$E138,AL$4&lt;=$G138)*((AL$4-$E138+1)/($I138*($I138+1)/2)*$C138))+($J138="custom")*CustomCF!AE138</f>
        <v>0</v>
      </c>
      <c r="AM138" s="19">
        <f>($J138="Bell Curve")*(_xlfn.NORM.DIST(AND(AM$4&gt;=$E138,AM$4&lt;=$G138)*(AM$4-$E138+1),$I138/2,$L138,TRUE)-_xlfn.NORM.DIST(AND(AM$4&gt;=$E138,AM$4&lt;=$G138)*(AL$4-$E138+1),$I138/2,$L138,TRUE))/(1-2*_xlfn.NORM.DIST(0,$I138/2,$L138,TRUE))*$C138+($J138="Steady Growth")*(AND(AM$4&gt;=$E138,AM$4&lt;=$G138)*((AM$4-$E138+1)/($I138*($I138+1)/2)*$C138))+($J138="custom")*CustomCF!AF138</f>
        <v>0</v>
      </c>
      <c r="AN138" s="19">
        <f>($J138="Bell Curve")*(_xlfn.NORM.DIST(AND(AN$4&gt;=$E138,AN$4&lt;=$G138)*(AN$4-$E138+1),$I138/2,$L138,TRUE)-_xlfn.NORM.DIST(AND(AN$4&gt;=$E138,AN$4&lt;=$G138)*(AM$4-$E138+1),$I138/2,$L138,TRUE))/(1-2*_xlfn.NORM.DIST(0,$I138/2,$L138,TRUE))*$C138+($J138="Steady Growth")*(AND(AN$4&gt;=$E138,AN$4&lt;=$G138)*((AN$4-$E138+1)/($I138*($I138+1)/2)*$C138))+($J138="custom")*CustomCF!AG138</f>
        <v>0</v>
      </c>
      <c r="AO138" s="19">
        <f>($J138="Bell Curve")*(_xlfn.NORM.DIST(AND(AO$4&gt;=$E138,AO$4&lt;=$G138)*(AO$4-$E138+1),$I138/2,$L138,TRUE)-_xlfn.NORM.DIST(AND(AO$4&gt;=$E138,AO$4&lt;=$G138)*(AN$4-$E138+1),$I138/2,$L138,TRUE))/(1-2*_xlfn.NORM.DIST(0,$I138/2,$L138,TRUE))*$C138+($J138="Steady Growth")*(AND(AO$4&gt;=$E138,AO$4&lt;=$G138)*((AO$4-$E138+1)/($I138*($I138+1)/2)*$C138))+($J138="custom")*CustomCF!AH138</f>
        <v>0</v>
      </c>
      <c r="AP138" s="19">
        <f>($J138="Bell Curve")*(_xlfn.NORM.DIST(AND(AP$4&gt;=$E138,AP$4&lt;=$G138)*(AP$4-$E138+1),$I138/2,$L138,TRUE)-_xlfn.NORM.DIST(AND(AP$4&gt;=$E138,AP$4&lt;=$G138)*(AO$4-$E138+1),$I138/2,$L138,TRUE))/(1-2*_xlfn.NORM.DIST(0,$I138/2,$L138,TRUE))*$C138+($J138="Steady Growth")*(AND(AP$4&gt;=$E138,AP$4&lt;=$G138)*((AP$4-$E138+1)/($I138*($I138+1)/2)*$C138))+($J138="custom")*CustomCF!AI138</f>
        <v>0</v>
      </c>
      <c r="AQ138" s="19">
        <f>($J138="Bell Curve")*(_xlfn.NORM.DIST(AND(AQ$4&gt;=$E138,AQ$4&lt;=$G138)*(AQ$4-$E138+1),$I138/2,$L138,TRUE)-_xlfn.NORM.DIST(AND(AQ$4&gt;=$E138,AQ$4&lt;=$G138)*(AP$4-$E138+1),$I138/2,$L138,TRUE))/(1-2*_xlfn.NORM.DIST(0,$I138/2,$L138,TRUE))*$C138+($J138="Steady Growth")*(AND(AQ$4&gt;=$E138,AQ$4&lt;=$G138)*((AQ$4-$E138+1)/($I138*($I138+1)/2)*$C138))+($J138="custom")*CustomCF!AJ138</f>
        <v>0</v>
      </c>
      <c r="AR138" s="19">
        <f>($J138="Bell Curve")*(_xlfn.NORM.DIST(AND(AR$4&gt;=$E138,AR$4&lt;=$G138)*(AR$4-$E138+1),$I138/2,$L138,TRUE)-_xlfn.NORM.DIST(AND(AR$4&gt;=$E138,AR$4&lt;=$G138)*(AQ$4-$E138+1),$I138/2,$L138,TRUE))/(1-2*_xlfn.NORM.DIST(0,$I138/2,$L138,TRUE))*$C138+($J138="Steady Growth")*(AND(AR$4&gt;=$E138,AR$4&lt;=$G138)*((AR$4-$E138+1)/($I138*($I138+1)/2)*$C138))+($J138="custom")*CustomCF!AK138</f>
        <v>0</v>
      </c>
      <c r="AS138" s="19">
        <f>($J138="Bell Curve")*(_xlfn.NORM.DIST(AND(AS$4&gt;=$E138,AS$4&lt;=$G138)*(AS$4-$E138+1),$I138/2,$L138,TRUE)-_xlfn.NORM.DIST(AND(AS$4&gt;=$E138,AS$4&lt;=$G138)*(AR$4-$E138+1),$I138/2,$L138,TRUE))/(1-2*_xlfn.NORM.DIST(0,$I138/2,$L138,TRUE))*$C138+($J138="Steady Growth")*(AND(AS$4&gt;=$E138,AS$4&lt;=$G138)*((AS$4-$E138+1)/($I138*($I138+1)/2)*$C138))+($J138="custom")*CustomCF!AL138</f>
        <v>0</v>
      </c>
      <c r="AT138" s="19">
        <f>($J138="Bell Curve")*(_xlfn.NORM.DIST(AND(AT$4&gt;=$E138,AT$4&lt;=$G138)*(AT$4-$E138+1),$I138/2,$L138,TRUE)-_xlfn.NORM.DIST(AND(AT$4&gt;=$E138,AT$4&lt;=$G138)*(AS$4-$E138+1),$I138/2,$L138,TRUE))/(1-2*_xlfn.NORM.DIST(0,$I138/2,$L138,TRUE))*$C138+($J138="Steady Growth")*(AND(AT$4&gt;=$E138,AT$4&lt;=$G138)*((AT$4-$E138+1)/($I138*($I138+1)/2)*$C138))+($J138="custom")*CustomCF!AM138</f>
        <v>0</v>
      </c>
      <c r="AU138" s="19">
        <f>($J138="Bell Curve")*(_xlfn.NORM.DIST(AND(AU$4&gt;=$E138,AU$4&lt;=$G138)*(AU$4-$E138+1),$I138/2,$L138,TRUE)-_xlfn.NORM.DIST(AND(AU$4&gt;=$E138,AU$4&lt;=$G138)*(AT$4-$E138+1),$I138/2,$L138,TRUE))/(1-2*_xlfn.NORM.DIST(0,$I138/2,$L138,TRUE))*$C138+($J138="Steady Growth")*(AND(AU$4&gt;=$E138,AU$4&lt;=$G138)*((AU$4-$E138+1)/($I138*($I138+1)/2)*$C138))+($J138="custom")*CustomCF!AN138</f>
        <v>0</v>
      </c>
      <c r="AV138" s="19">
        <f>($J138="Bell Curve")*(_xlfn.NORM.DIST(AND(AV$4&gt;=$E138,AV$4&lt;=$G138)*(AV$4-$E138+1),$I138/2,$L138,TRUE)-_xlfn.NORM.DIST(AND(AV$4&gt;=$E138,AV$4&lt;=$G138)*(AU$4-$E138+1),$I138/2,$L138,TRUE))/(1-2*_xlfn.NORM.DIST(0,$I138/2,$L138,TRUE))*$C138+($J138="Steady Growth")*(AND(AV$4&gt;=$E138,AV$4&lt;=$G138)*((AV$4-$E138+1)/($I138*($I138+1)/2)*$C138))+($J138="custom")*CustomCF!AO138</f>
        <v>0</v>
      </c>
      <c r="AW138" s="19">
        <f>($J138="Bell Curve")*(_xlfn.NORM.DIST(AND(AW$4&gt;=$E138,AW$4&lt;=$G138)*(AW$4-$E138+1),$I138/2,$L138,TRUE)-_xlfn.NORM.DIST(AND(AW$4&gt;=$E138,AW$4&lt;=$G138)*(AV$4-$E138+1),$I138/2,$L138,TRUE))/(1-2*_xlfn.NORM.DIST(0,$I138/2,$L138,TRUE))*$C138+($J138="Steady Growth")*(AND(AW$4&gt;=$E138,AW$4&lt;=$G138)*((AW$4-$E138+1)/($I138*($I138+1)/2)*$C138))+($J138="custom")*CustomCF!AP138</f>
        <v>0</v>
      </c>
      <c r="AX138" s="19">
        <f>($J138="Bell Curve")*(_xlfn.NORM.DIST(AND(AX$4&gt;=$E138,AX$4&lt;=$G138)*(AX$4-$E138+1),$I138/2,$L138,TRUE)-_xlfn.NORM.DIST(AND(AX$4&gt;=$E138,AX$4&lt;=$G138)*(AW$4-$E138+1),$I138/2,$L138,TRUE))/(1-2*_xlfn.NORM.DIST(0,$I138/2,$L138,TRUE))*$C138+($J138="Steady Growth")*(AND(AX$4&gt;=$E138,AX$4&lt;=$G138)*((AX$4-$E138+1)/($I138*($I138+1)/2)*$C138))+($J138="custom")*CustomCF!AQ138</f>
        <v>0</v>
      </c>
      <c r="AY138" s="19">
        <f>($J138="Bell Curve")*(_xlfn.NORM.DIST(AND(AY$4&gt;=$E138,AY$4&lt;=$G138)*(AY$4-$E138+1),$I138/2,$L138,TRUE)-_xlfn.NORM.DIST(AND(AY$4&gt;=$E138,AY$4&lt;=$G138)*(AX$4-$E138+1),$I138/2,$L138,TRUE))/(1-2*_xlfn.NORM.DIST(0,$I138/2,$L138,TRUE))*$C138+($J138="Steady Growth")*(AND(AY$4&gt;=$E138,AY$4&lt;=$G138)*((AY$4-$E138+1)/($I138*($I138+1)/2)*$C138))+($J138="custom")*CustomCF!AR138</f>
        <v>0</v>
      </c>
      <c r="AZ138" s="19">
        <f>($J138="Bell Curve")*(_xlfn.NORM.DIST(AND(AZ$4&gt;=$E138,AZ$4&lt;=$G138)*(AZ$4-$E138+1),$I138/2,$L138,TRUE)-_xlfn.NORM.DIST(AND(AZ$4&gt;=$E138,AZ$4&lt;=$G138)*(AY$4-$E138+1),$I138/2,$L138,TRUE))/(1-2*_xlfn.NORM.DIST(0,$I138/2,$L138,TRUE))*$C138+($J138="Steady Growth")*(AND(AZ$4&gt;=$E138,AZ$4&lt;=$G138)*((AZ$4-$E138+1)/($I138*($I138+1)/2)*$C138))+($J138="custom")*CustomCF!AS138</f>
        <v>0</v>
      </c>
      <c r="BA138" s="19">
        <f>($J138="Bell Curve")*(_xlfn.NORM.DIST(AND(BA$4&gt;=$E138,BA$4&lt;=$G138)*(BA$4-$E138+1),$I138/2,$L138,TRUE)-_xlfn.NORM.DIST(AND(BA$4&gt;=$E138,BA$4&lt;=$G138)*(AZ$4-$E138+1),$I138/2,$L138,TRUE))/(1-2*_xlfn.NORM.DIST(0,$I138/2,$L138,TRUE))*$C138+($J138="Steady Growth")*(AND(BA$4&gt;=$E138,BA$4&lt;=$G138)*((BA$4-$E138+1)/($I138*($I138+1)/2)*$C138))+($J138="custom")*CustomCF!AT138</f>
        <v>0</v>
      </c>
      <c r="BB138" s="19">
        <f>($J138="Bell Curve")*(_xlfn.NORM.DIST(AND(BB$4&gt;=$E138,BB$4&lt;=$G138)*(BB$4-$E138+1),$I138/2,$L138,TRUE)-_xlfn.NORM.DIST(AND(BB$4&gt;=$E138,BB$4&lt;=$G138)*(BA$4-$E138+1),$I138/2,$L138,TRUE))/(1-2*_xlfn.NORM.DIST(0,$I138/2,$L138,TRUE))*$C138+($J138="Steady Growth")*(AND(BB$4&gt;=$E138,BB$4&lt;=$G138)*((BB$4-$E138+1)/($I138*($I138+1)/2)*$C138))+($J138="custom")*CustomCF!AU138</f>
        <v>0</v>
      </c>
      <c r="BC138" s="19">
        <f>($J138="Bell Curve")*(_xlfn.NORM.DIST(AND(BC$4&gt;=$E138,BC$4&lt;=$G138)*(BC$4-$E138+1),$I138/2,$L138,TRUE)-_xlfn.NORM.DIST(AND(BC$4&gt;=$E138,BC$4&lt;=$G138)*(BB$4-$E138+1),$I138/2,$L138,TRUE))/(1-2*_xlfn.NORM.DIST(0,$I138/2,$L138,TRUE))*$C138+($J138="Steady Growth")*(AND(BC$4&gt;=$E138,BC$4&lt;=$G138)*((BC$4-$E138+1)/($I138*($I138+1)/2)*$C138))+($J138="custom")*CustomCF!AV138</f>
        <v>0</v>
      </c>
      <c r="BD138" s="19">
        <f>($J138="Bell Curve")*(_xlfn.NORM.DIST(AND(BD$4&gt;=$E138,BD$4&lt;=$G138)*(BD$4-$E138+1),$I138/2,$L138,TRUE)-_xlfn.NORM.DIST(AND(BD$4&gt;=$E138,BD$4&lt;=$G138)*(BC$4-$E138+1),$I138/2,$L138,TRUE))/(1-2*_xlfn.NORM.DIST(0,$I138/2,$L138,TRUE))*$C138+($J138="Steady Growth")*(AND(BD$4&gt;=$E138,BD$4&lt;=$G138)*((BD$4-$E138+1)/($I138*($I138+1)/2)*$C138))+($J138="custom")*CustomCF!AW138</f>
        <v>0</v>
      </c>
      <c r="BE138" s="19">
        <f>($J138="Bell Curve")*(_xlfn.NORM.DIST(AND(BE$4&gt;=$E138,BE$4&lt;=$G138)*(BE$4-$E138+1),$I138/2,$L138,TRUE)-_xlfn.NORM.DIST(AND(BE$4&gt;=$E138,BE$4&lt;=$G138)*(BD$4-$E138+1),$I138/2,$L138,TRUE))/(1-2*_xlfn.NORM.DIST(0,$I138/2,$L138,TRUE))*$C138+($J138="Steady Growth")*(AND(BE$4&gt;=$E138,BE$4&lt;=$G138)*((BE$4-$E138+1)/($I138*($I138+1)/2)*$C138))+($J138="custom")*CustomCF!AX138</f>
        <v>0</v>
      </c>
      <c r="BF138" s="19">
        <f>($J138="Bell Curve")*(_xlfn.NORM.DIST(AND(BF$4&gt;=$E138,BF$4&lt;=$G138)*(BF$4-$E138+1),$I138/2,$L138,TRUE)-_xlfn.NORM.DIST(AND(BF$4&gt;=$E138,BF$4&lt;=$G138)*(BE$4-$E138+1),$I138/2,$L138,TRUE))/(1-2*_xlfn.NORM.DIST(0,$I138/2,$L138,TRUE))*$C138+($J138="Steady Growth")*(AND(BF$4&gt;=$E138,BF$4&lt;=$G138)*((BF$4-$E138+1)/($I138*($I138+1)/2)*$C138))+($J138="custom")*CustomCF!AY138</f>
        <v>0</v>
      </c>
      <c r="BG138" s="19">
        <f>($J138="Bell Curve")*(_xlfn.NORM.DIST(AND(BG$4&gt;=$E138,BG$4&lt;=$G138)*(BG$4-$E138+1),$I138/2,$L138,TRUE)-_xlfn.NORM.DIST(AND(BG$4&gt;=$E138,BG$4&lt;=$G138)*(BF$4-$E138+1),$I138/2,$L138,TRUE))/(1-2*_xlfn.NORM.DIST(0,$I138/2,$L138,TRUE))*$C138+($J138="Steady Growth")*(AND(BG$4&gt;=$E138,BG$4&lt;=$G138)*((BG$4-$E138+1)/($I138*($I138+1)/2)*$C138))+($J138="custom")*CustomCF!AZ138</f>
        <v>0</v>
      </c>
      <c r="BH138" s="19">
        <f>($J138="Bell Curve")*(_xlfn.NORM.DIST(AND(BH$4&gt;=$E138,BH$4&lt;=$G138)*(BH$4-$E138+1),$I138/2,$L138,TRUE)-_xlfn.NORM.DIST(AND(BH$4&gt;=$E138,BH$4&lt;=$G138)*(BG$4-$E138+1),$I138/2,$L138,TRUE))/(1-2*_xlfn.NORM.DIST(0,$I138/2,$L138,TRUE))*$C138+($J138="Steady Growth")*(AND(BH$4&gt;=$E138,BH$4&lt;=$G138)*((BH$4-$E138+1)/($I138*($I138+1)/2)*$C138))+($J138="custom")*CustomCF!BA138</f>
        <v>0</v>
      </c>
      <c r="BI138" s="19">
        <f>($J138="Bell Curve")*(_xlfn.NORM.DIST(AND(BI$4&gt;=$E138,BI$4&lt;=$G138)*(BI$4-$E138+1),$I138/2,$L138,TRUE)-_xlfn.NORM.DIST(AND(BI$4&gt;=$E138,BI$4&lt;=$G138)*(BH$4-$E138+1),$I138/2,$L138,TRUE))/(1-2*_xlfn.NORM.DIST(0,$I138/2,$L138,TRUE))*$C138+($J138="Steady Growth")*(AND(BI$4&gt;=$E138,BI$4&lt;=$G138)*((BI$4-$E138+1)/($I138*($I138+1)/2)*$C138))+($J138="custom")*CustomCF!BB138</f>
        <v>0</v>
      </c>
      <c r="BJ138" s="19">
        <f>($J138="Bell Curve")*(_xlfn.NORM.DIST(AND(BJ$4&gt;=$E138,BJ$4&lt;=$G138)*(BJ$4-$E138+1),$I138/2,$L138,TRUE)-_xlfn.NORM.DIST(AND(BJ$4&gt;=$E138,BJ$4&lt;=$G138)*(BI$4-$E138+1),$I138/2,$L138,TRUE))/(1-2*_xlfn.NORM.DIST(0,$I138/2,$L138,TRUE))*$C138+($J138="Steady Growth")*(AND(BJ$4&gt;=$E138,BJ$4&lt;=$G138)*((BJ$4-$E138+1)/($I138*($I138+1)/2)*$C138))+($J138="custom")*CustomCF!BC138</f>
        <v>0</v>
      </c>
      <c r="BK138" s="19">
        <f>($J138="Bell Curve")*(_xlfn.NORM.DIST(AND(BK$4&gt;=$E138,BK$4&lt;=$G138)*(BK$4-$E138+1),$I138/2,$L138,TRUE)-_xlfn.NORM.DIST(AND(BK$4&gt;=$E138,BK$4&lt;=$G138)*(BJ$4-$E138+1),$I138/2,$L138,TRUE))/(1-2*_xlfn.NORM.DIST(0,$I138/2,$L138,TRUE))*$C138+($J138="Steady Growth")*(AND(BK$4&gt;=$E138,BK$4&lt;=$G138)*((BK$4-$E138+1)/($I138*($I138+1)/2)*$C138))+($J138="custom")*CustomCF!BD138</f>
        <v>0</v>
      </c>
      <c r="BL138" s="19">
        <f>($J138="Bell Curve")*(_xlfn.NORM.DIST(AND(BL$4&gt;=$E138,BL$4&lt;=$G138)*(BL$4-$E138+1),$I138/2,$L138,TRUE)-_xlfn.NORM.DIST(AND(BL$4&gt;=$E138,BL$4&lt;=$G138)*(BK$4-$E138+1),$I138/2,$L138,TRUE))/(1-2*_xlfn.NORM.DIST(0,$I138/2,$L138,TRUE))*$C138+($J138="Steady Growth")*(AND(BL$4&gt;=$E138,BL$4&lt;=$G138)*((BL$4-$E138+1)/($I138*($I138+1)/2)*$C138))+($J138="custom")*CustomCF!BE138</f>
        <v>0</v>
      </c>
      <c r="BM138" s="19">
        <f>($J138="Bell Curve")*(_xlfn.NORM.DIST(AND(BM$4&gt;=$E138,BM$4&lt;=$G138)*(BM$4-$E138+1),$I138/2,$L138,TRUE)-_xlfn.NORM.DIST(AND(BM$4&gt;=$E138,BM$4&lt;=$G138)*(BL$4-$E138+1),$I138/2,$L138,TRUE))/(1-2*_xlfn.NORM.DIST(0,$I138/2,$L138,TRUE))*$C138+($J138="Steady Growth")*(AND(BM$4&gt;=$E138,BM$4&lt;=$G138)*((BM$4-$E138+1)/($I138*($I138+1)/2)*$C138))+($J138="custom")*CustomCF!BF138</f>
        <v>0</v>
      </c>
      <c r="BN138" s="19">
        <f>($J138="Bell Curve")*(_xlfn.NORM.DIST(AND(BN$4&gt;=$E138,BN$4&lt;=$G138)*(BN$4-$E138+1),$I138/2,$L138,TRUE)-_xlfn.NORM.DIST(AND(BN$4&gt;=$E138,BN$4&lt;=$G138)*(BM$4-$E138+1),$I138/2,$L138,TRUE))/(1-2*_xlfn.NORM.DIST(0,$I138/2,$L138,TRUE))*$C138+($J138="Steady Growth")*(AND(BN$4&gt;=$E138,BN$4&lt;=$G138)*((BN$4-$E138+1)/($I138*($I138+1)/2)*$C138))+($J138="custom")*CustomCF!BG138</f>
        <v>0</v>
      </c>
      <c r="BO138" s="19">
        <f>($J138="Bell Curve")*(_xlfn.NORM.DIST(AND(BO$4&gt;=$E138,BO$4&lt;=$G138)*(BO$4-$E138+1),$I138/2,$L138,TRUE)-_xlfn.NORM.DIST(AND(BO$4&gt;=$E138,BO$4&lt;=$G138)*(BN$4-$E138+1),$I138/2,$L138,TRUE))/(1-2*_xlfn.NORM.DIST(0,$I138/2,$L138,TRUE))*$C138+($J138="Steady Growth")*(AND(BO$4&gt;=$E138,BO$4&lt;=$G138)*((BO$4-$E138+1)/($I138*($I138+1)/2)*$C138))+($J138="custom")*CustomCF!BH138</f>
        <v>0</v>
      </c>
      <c r="BP138" s="19">
        <f>($J138="Bell Curve")*(_xlfn.NORM.DIST(AND(BP$4&gt;=$E138,BP$4&lt;=$G138)*(BP$4-$E138+1),$I138/2,$L138,TRUE)-_xlfn.NORM.DIST(AND(BP$4&gt;=$E138,BP$4&lt;=$G138)*(BO$4-$E138+1),$I138/2,$L138,TRUE))/(1-2*_xlfn.NORM.DIST(0,$I138/2,$L138,TRUE))*$C138+($J138="Steady Growth")*(AND(BP$4&gt;=$E138,BP$4&lt;=$G138)*((BP$4-$E138+1)/($I138*($I138+1)/2)*$C138))+($J138="custom")*CustomCF!BI138</f>
        <v>0</v>
      </c>
      <c r="BQ138" s="19">
        <f>($J138="Bell Curve")*(_xlfn.NORM.DIST(AND(BQ$4&gt;=$E138,BQ$4&lt;=$G138)*(BQ$4-$E138+1),$I138/2,$L138,TRUE)-_xlfn.NORM.DIST(AND(BQ$4&gt;=$E138,BQ$4&lt;=$G138)*(BP$4-$E138+1),$I138/2,$L138,TRUE))/(1-2*_xlfn.NORM.DIST(0,$I138/2,$L138,TRUE))*$C138+($J138="Steady Growth")*(AND(BQ$4&gt;=$E138,BQ$4&lt;=$G138)*((BQ$4-$E138+1)/($I138*($I138+1)/2)*$C138))+($J138="custom")*CustomCF!BJ138</f>
        <v>0</v>
      </c>
      <c r="BR138" s="19">
        <f>($J138="Bell Curve")*(_xlfn.NORM.DIST(AND(BR$4&gt;=$E138,BR$4&lt;=$G138)*(BR$4-$E138+1),$I138/2,$L138,TRUE)-_xlfn.NORM.DIST(AND(BR$4&gt;=$E138,BR$4&lt;=$G138)*(BQ$4-$E138+1),$I138/2,$L138,TRUE))/(1-2*_xlfn.NORM.DIST(0,$I138/2,$L138,TRUE))*$C138+($J138="Steady Growth")*(AND(BR$4&gt;=$E138,BR$4&lt;=$G138)*((BR$4-$E138+1)/($I138*($I138+1)/2)*$C138))+($J138="custom")*CustomCF!BK138</f>
        <v>0</v>
      </c>
      <c r="BS138" s="19">
        <f>($J138="Bell Curve")*(_xlfn.NORM.DIST(AND(BS$4&gt;=$E138,BS$4&lt;=$G138)*(BS$4-$E138+1),$I138/2,$L138,TRUE)-_xlfn.NORM.DIST(AND(BS$4&gt;=$E138,BS$4&lt;=$G138)*(BR$4-$E138+1),$I138/2,$L138,TRUE))/(1-2*_xlfn.NORM.DIST(0,$I138/2,$L138,TRUE))*$C138+($J138="Steady Growth")*(AND(BS$4&gt;=$E138,BS$4&lt;=$G138)*((BS$4-$E138+1)/($I138*($I138+1)/2)*$C138))+($J138="custom")*CustomCF!BL138</f>
        <v>0</v>
      </c>
      <c r="BT138" s="19">
        <f>($J138="Bell Curve")*(_xlfn.NORM.DIST(AND(BT$4&gt;=$E138,BT$4&lt;=$G138)*(BT$4-$E138+1),$I138/2,$L138,TRUE)-_xlfn.NORM.DIST(AND(BT$4&gt;=$E138,BT$4&lt;=$G138)*(BS$4-$E138+1),$I138/2,$L138,TRUE))/(1-2*_xlfn.NORM.DIST(0,$I138/2,$L138,TRUE))*$C138+($J138="Steady Growth")*(AND(BT$4&gt;=$E138,BT$4&lt;=$G138)*((BT$4-$E138+1)/($I138*($I138+1)/2)*$C138))+($J138="custom")*CustomCF!BM138</f>
        <v>0</v>
      </c>
      <c r="BU138" s="19">
        <f>($J138="Bell Curve")*(_xlfn.NORM.DIST(AND(BU$4&gt;=$E138,BU$4&lt;=$G138)*(BU$4-$E138+1),$I138/2,$L138,TRUE)-_xlfn.NORM.DIST(AND(BU$4&gt;=$E138,BU$4&lt;=$G138)*(BT$4-$E138+1),$I138/2,$L138,TRUE))/(1-2*_xlfn.NORM.DIST(0,$I138/2,$L138,TRUE))*$C138+($J138="Steady Growth")*(AND(BU$4&gt;=$E138,BU$4&lt;=$G138)*((BU$4-$E138+1)/($I138*($I138+1)/2)*$C138))+($J138="custom")*CustomCF!BN138</f>
        <v>0</v>
      </c>
      <c r="BV138" s="19">
        <f>($J138="Bell Curve")*(_xlfn.NORM.DIST(AND(BV$4&gt;=$E138,BV$4&lt;=$G138)*(BV$4-$E138+1),$I138/2,$L138,TRUE)-_xlfn.NORM.DIST(AND(BV$4&gt;=$E138,BV$4&lt;=$G138)*(BU$4-$E138+1),$I138/2,$L138,TRUE))/(1-2*_xlfn.NORM.DIST(0,$I138/2,$L138,TRUE))*$C138+($J138="Steady Growth")*(AND(BV$4&gt;=$E138,BV$4&lt;=$G138)*((BV$4-$E138+1)/($I138*($I138+1)/2)*$C138))+($J138="custom")*CustomCF!BO138</f>
        <v>0</v>
      </c>
      <c r="BW138" s="19">
        <f>($J138="Bell Curve")*(_xlfn.NORM.DIST(AND(BW$4&gt;=$E138,BW$4&lt;=$G138)*(BW$4-$E138+1),$I138/2,$L138,TRUE)-_xlfn.NORM.DIST(AND(BW$4&gt;=$E138,BW$4&lt;=$G138)*(BV$4-$E138+1),$I138/2,$L138,TRUE))/(1-2*_xlfn.NORM.DIST(0,$I138/2,$L138,TRUE))*$C138+($J138="Steady Growth")*(AND(BW$4&gt;=$E138,BW$4&lt;=$G138)*((BW$4-$E138+1)/($I138*($I138+1)/2)*$C138))+($J138="custom")*CustomCF!BP138</f>
        <v>0</v>
      </c>
      <c r="BX138" s="19">
        <f>($J138="Bell Curve")*(_xlfn.NORM.DIST(AND(BX$4&gt;=$E138,BX$4&lt;=$G138)*(BX$4-$E138+1),$I138/2,$L138,TRUE)-_xlfn.NORM.DIST(AND(BX$4&gt;=$E138,BX$4&lt;=$G138)*(BW$4-$E138+1),$I138/2,$L138,TRUE))/(1-2*_xlfn.NORM.DIST(0,$I138/2,$L138,TRUE))*$C138+($J138="Steady Growth")*(AND(BX$4&gt;=$E138,BX$4&lt;=$G138)*((BX$4-$E138+1)/($I138*($I138+1)/2)*$C138))+($J138="custom")*CustomCF!BQ138</f>
        <v>0</v>
      </c>
      <c r="BY138" s="19">
        <f>($J138="Bell Curve")*(_xlfn.NORM.DIST(AND(BY$4&gt;=$E138,BY$4&lt;=$G138)*(BY$4-$E138+1),$I138/2,$L138,TRUE)-_xlfn.NORM.DIST(AND(BY$4&gt;=$E138,BY$4&lt;=$G138)*(BX$4-$E138+1),$I138/2,$L138,TRUE))/(1-2*_xlfn.NORM.DIST(0,$I138/2,$L138,TRUE))*$C138+($J138="Steady Growth")*(AND(BY$4&gt;=$E138,BY$4&lt;=$G138)*((BY$4-$E138+1)/($I138*($I138+1)/2)*$C138))+($J138="custom")*CustomCF!BR138</f>
        <v>0</v>
      </c>
      <c r="BZ138" s="19">
        <f>($J138="Bell Curve")*(_xlfn.NORM.DIST(AND(BZ$4&gt;=$E138,BZ$4&lt;=$G138)*(BZ$4-$E138+1),$I138/2,$L138,TRUE)-_xlfn.NORM.DIST(AND(BZ$4&gt;=$E138,BZ$4&lt;=$G138)*(BY$4-$E138+1),$I138/2,$L138,TRUE))/(1-2*_xlfn.NORM.DIST(0,$I138/2,$L138,TRUE))*$C138+($J138="Steady Growth")*(AND(BZ$4&gt;=$E138,BZ$4&lt;=$G138)*((BZ$4-$E138+1)/($I138*($I138+1)/2)*$C138))+($J138="custom")*CustomCF!BS138</f>
        <v>0</v>
      </c>
      <c r="CA138" s="19">
        <f>($J138="Bell Curve")*(_xlfn.NORM.DIST(AND(CA$4&gt;=$E138,CA$4&lt;=$G138)*(CA$4-$E138+1),$I138/2,$L138,TRUE)-_xlfn.NORM.DIST(AND(CA$4&gt;=$E138,CA$4&lt;=$G138)*(BZ$4-$E138+1),$I138/2,$L138,TRUE))/(1-2*_xlfn.NORM.DIST(0,$I138/2,$L138,TRUE))*$C138+($J138="Steady Growth")*(AND(CA$4&gt;=$E138,CA$4&lt;=$G138)*((CA$4-$E138+1)/($I138*($I138+1)/2)*$C138))+($J138="custom")*CustomCF!BT138</f>
        <v>0</v>
      </c>
      <c r="CB138" s="19">
        <f>($J138="Bell Curve")*(_xlfn.NORM.DIST(AND(CB$4&gt;=$E138,CB$4&lt;=$G138)*(CB$4-$E138+1),$I138/2,$L138,TRUE)-_xlfn.NORM.DIST(AND(CB$4&gt;=$E138,CB$4&lt;=$G138)*(CA$4-$E138+1),$I138/2,$L138,TRUE))/(1-2*_xlfn.NORM.DIST(0,$I138/2,$L138,TRUE))*$C138+($J138="Steady Growth")*(AND(CB$4&gt;=$E138,CB$4&lt;=$G138)*((CB$4-$E138+1)/($I138*($I138+1)/2)*$C138))+($J138="custom")*CustomCF!BU138</f>
        <v>0</v>
      </c>
      <c r="CC138" s="19">
        <f>($J138="Bell Curve")*(_xlfn.NORM.DIST(AND(CC$4&gt;=$E138,CC$4&lt;=$G138)*(CC$4-$E138+1),$I138/2,$L138,TRUE)-_xlfn.NORM.DIST(AND(CC$4&gt;=$E138,CC$4&lt;=$G138)*(CB$4-$E138+1),$I138/2,$L138,TRUE))/(1-2*_xlfn.NORM.DIST(0,$I138/2,$L138,TRUE))*$C138+($J138="Steady Growth")*(AND(CC$4&gt;=$E138,CC$4&lt;=$G138)*((CC$4-$E138+1)/($I138*($I138+1)/2)*$C138))+($J138="custom")*CustomCF!BV138</f>
        <v>0</v>
      </c>
      <c r="CD138" s="19">
        <f>($J138="Bell Curve")*(_xlfn.NORM.DIST(AND(CD$4&gt;=$E138,CD$4&lt;=$G138)*(CD$4-$E138+1),$I138/2,$L138,TRUE)-_xlfn.NORM.DIST(AND(CD$4&gt;=$E138,CD$4&lt;=$G138)*(CC$4-$E138+1),$I138/2,$L138,TRUE))/(1-2*_xlfn.NORM.DIST(0,$I138/2,$L138,TRUE))*$C138+($J138="Steady Growth")*(AND(CD$4&gt;=$E138,CD$4&lt;=$G138)*((CD$4-$E138+1)/($I138*($I138+1)/2)*$C138))+($J138="custom")*CustomCF!BW138</f>
        <v>0</v>
      </c>
      <c r="CE138" s="19">
        <f>($J138="Bell Curve")*(_xlfn.NORM.DIST(AND(CE$4&gt;=$E138,CE$4&lt;=$G138)*(CE$4-$E138+1),$I138/2,$L138,TRUE)-_xlfn.NORM.DIST(AND(CE$4&gt;=$E138,CE$4&lt;=$G138)*(CD$4-$E138+1),$I138/2,$L138,TRUE))/(1-2*_xlfn.NORM.DIST(0,$I138/2,$L138,TRUE))*$C138+($J138="Steady Growth")*(AND(CE$4&gt;=$E138,CE$4&lt;=$G138)*((CE$4-$E138+1)/($I138*($I138+1)/2)*$C138))+($J138="custom")*CustomCF!BX138</f>
        <v>0</v>
      </c>
      <c r="CF138" s="19">
        <f>($J138="Bell Curve")*(_xlfn.NORM.DIST(AND(CF$4&gt;=$E138,CF$4&lt;=$G138)*(CF$4-$E138+1),$I138/2,$L138,TRUE)-_xlfn.NORM.DIST(AND(CF$4&gt;=$E138,CF$4&lt;=$G138)*(CE$4-$E138+1),$I138/2,$L138,TRUE))/(1-2*_xlfn.NORM.DIST(0,$I138/2,$L138,TRUE))*$C138+($J138="Steady Growth")*(AND(CF$4&gt;=$E138,CF$4&lt;=$G138)*((CF$4-$E138+1)/($I138*($I138+1)/2)*$C138))+($J138="custom")*CustomCF!BY138</f>
        <v>0</v>
      </c>
      <c r="CG138" s="19">
        <f>($J138="Bell Curve")*(_xlfn.NORM.DIST(AND(CG$4&gt;=$E138,CG$4&lt;=$G138)*(CG$4-$E138+1),$I138/2,$L138,TRUE)-_xlfn.NORM.DIST(AND(CG$4&gt;=$E138,CG$4&lt;=$G138)*(CF$4-$E138+1),$I138/2,$L138,TRUE))/(1-2*_xlfn.NORM.DIST(0,$I138/2,$L138,TRUE))*$C138+($J138="Steady Growth")*(AND(CG$4&gt;=$E138,CG$4&lt;=$G138)*((CG$4-$E138+1)/($I138*($I138+1)/2)*$C138))+($J138="custom")*CustomCF!BZ138</f>
        <v>0</v>
      </c>
      <c r="CH138" s="19">
        <f>($J138="Bell Curve")*(_xlfn.NORM.DIST(AND(CH$4&gt;=$E138,CH$4&lt;=$G138)*(CH$4-$E138+1),$I138/2,$L138,TRUE)-_xlfn.NORM.DIST(AND(CH$4&gt;=$E138,CH$4&lt;=$G138)*(CG$4-$E138+1),$I138/2,$L138,TRUE))/(1-2*_xlfn.NORM.DIST(0,$I138/2,$L138,TRUE))*$C138+($J138="Steady Growth")*(AND(CH$4&gt;=$E138,CH$4&lt;=$G138)*((CH$4-$E138+1)/($I138*($I138+1)/2)*$C138))+($J138="custom")*CustomCF!CA138</f>
        <v>0</v>
      </c>
      <c r="CI138" s="19">
        <f>($J138="Bell Curve")*(_xlfn.NORM.DIST(AND(CI$4&gt;=$E138,CI$4&lt;=$G138)*(CI$4-$E138+1),$I138/2,$L138,TRUE)-_xlfn.NORM.DIST(AND(CI$4&gt;=$E138,CI$4&lt;=$G138)*(CH$4-$E138+1),$I138/2,$L138,TRUE))/(1-2*_xlfn.NORM.DIST(0,$I138/2,$L138,TRUE))*$C138+($J138="Steady Growth")*(AND(CI$4&gt;=$E138,CI$4&lt;=$G138)*((CI$4-$E138+1)/($I138*($I138+1)/2)*$C138))+($J138="custom")*CustomCF!CB138</f>
        <v>0</v>
      </c>
      <c r="CJ138" s="19">
        <f>($J138="Bell Curve")*(_xlfn.NORM.DIST(AND(CJ$4&gt;=$E138,CJ$4&lt;=$G138)*(CJ$4-$E138+1),$I138/2,$L138,TRUE)-_xlfn.NORM.DIST(AND(CJ$4&gt;=$E138,CJ$4&lt;=$G138)*(CI$4-$E138+1),$I138/2,$L138,TRUE))/(1-2*_xlfn.NORM.DIST(0,$I138/2,$L138,TRUE))*$C138+($J138="Steady Growth")*(AND(CJ$4&gt;=$E138,CJ$4&lt;=$G138)*((CJ$4-$E138+1)/($I138*($I138+1)/2)*$C138))+($J138="custom")*CustomCF!CC138</f>
        <v>0</v>
      </c>
      <c r="CK138" s="19">
        <f>($J138="Bell Curve")*(_xlfn.NORM.DIST(AND(CK$4&gt;=$E138,CK$4&lt;=$G138)*(CK$4-$E138+1),$I138/2,$L138,TRUE)-_xlfn.NORM.DIST(AND(CK$4&gt;=$E138,CK$4&lt;=$G138)*(CJ$4-$E138+1),$I138/2,$L138,TRUE))/(1-2*_xlfn.NORM.DIST(0,$I138/2,$L138,TRUE))*$C138+($J138="Steady Growth")*(AND(CK$4&gt;=$E138,CK$4&lt;=$G138)*((CK$4-$E138+1)/($I138*($I138+1)/2)*$C138))+($J138="custom")*CustomCF!CD138</f>
        <v>0</v>
      </c>
      <c r="CL138" s="19">
        <f>($J138="Bell Curve")*(_xlfn.NORM.DIST(AND(CL$4&gt;=$E138,CL$4&lt;=$G138)*(CL$4-$E138+1),$I138/2,$L138,TRUE)-_xlfn.NORM.DIST(AND(CL$4&gt;=$E138,CL$4&lt;=$G138)*(CK$4-$E138+1),$I138/2,$L138,TRUE))/(1-2*_xlfn.NORM.DIST(0,$I138/2,$L138,TRUE))*$C138+($J138="Steady Growth")*(AND(CL$4&gt;=$E138,CL$4&lt;=$G138)*((CL$4-$E138+1)/($I138*($I138+1)/2)*$C138))+($J138="custom")*CustomCF!CE138</f>
        <v>0</v>
      </c>
      <c r="CM138" s="19">
        <f>($J138="Bell Curve")*(_xlfn.NORM.DIST(AND(CM$4&gt;=$E138,CM$4&lt;=$G138)*(CM$4-$E138+1),$I138/2,$L138,TRUE)-_xlfn.NORM.DIST(AND(CM$4&gt;=$E138,CM$4&lt;=$G138)*(CL$4-$E138+1),$I138/2,$L138,TRUE))/(1-2*_xlfn.NORM.DIST(0,$I138/2,$L138,TRUE))*$C138+($J138="Steady Growth")*(AND(CM$4&gt;=$E138,CM$4&lt;=$G138)*((CM$4-$E138+1)/($I138*($I138+1)/2)*$C138))+($J138="custom")*CustomCF!CF138</f>
        <v>0</v>
      </c>
      <c r="CN138" s="19">
        <f>($J138="Bell Curve")*(_xlfn.NORM.DIST(AND(CN$4&gt;=$E138,CN$4&lt;=$G138)*(CN$4-$E138+1),$I138/2,$L138,TRUE)-_xlfn.NORM.DIST(AND(CN$4&gt;=$E138,CN$4&lt;=$G138)*(CM$4-$E138+1),$I138/2,$L138,TRUE))/(1-2*_xlfn.NORM.DIST(0,$I138/2,$L138,TRUE))*$C138+($J138="Steady Growth")*(AND(CN$4&gt;=$E138,CN$4&lt;=$G138)*((CN$4-$E138+1)/($I138*($I138+1)/2)*$C138))+($J138="custom")*CustomCF!CG138</f>
        <v>0</v>
      </c>
      <c r="CO138" s="19">
        <f>($J138="Bell Curve")*(_xlfn.NORM.DIST(AND(CO$4&gt;=$E138,CO$4&lt;=$G138)*(CO$4-$E138+1),$I138/2,$L138,TRUE)-_xlfn.NORM.DIST(AND(CO$4&gt;=$E138,CO$4&lt;=$G138)*(CN$4-$E138+1),$I138/2,$L138,TRUE))/(1-2*_xlfn.NORM.DIST(0,$I138/2,$L138,TRUE))*$C138+($J138="Steady Growth")*(AND(CO$4&gt;=$E138,CO$4&lt;=$G138)*((CO$4-$E138+1)/($I138*($I138+1)/2)*$C138))+($J138="custom")*CustomCF!CH138</f>
        <v>0</v>
      </c>
      <c r="CP138" s="19">
        <f>($J138="Bell Curve")*(_xlfn.NORM.DIST(AND(CP$4&gt;=$E138,CP$4&lt;=$G138)*(CP$4-$E138+1),$I138/2,$L138,TRUE)-_xlfn.NORM.DIST(AND(CP$4&gt;=$E138,CP$4&lt;=$G138)*(CO$4-$E138+1),$I138/2,$L138,TRUE))/(1-2*_xlfn.NORM.DIST(0,$I138/2,$L138,TRUE))*$C138+($J138="Steady Growth")*(AND(CP$4&gt;=$E138,CP$4&lt;=$G138)*((CP$4-$E138+1)/($I138*($I138+1)/2)*$C138))+($J138="custom")*CustomCF!CI138</f>
        <v>0</v>
      </c>
      <c r="CQ138" s="19">
        <f>($J138="Bell Curve")*(_xlfn.NORM.DIST(AND(CQ$4&gt;=$E138,CQ$4&lt;=$G138)*(CQ$4-$E138+1),$I138/2,$L138,TRUE)-_xlfn.NORM.DIST(AND(CQ$4&gt;=$E138,CQ$4&lt;=$G138)*(CP$4-$E138+1),$I138/2,$L138,TRUE))/(1-2*_xlfn.NORM.DIST(0,$I138/2,$L138,TRUE))*$C138+($J138="Steady Growth")*(AND(CQ$4&gt;=$E138,CQ$4&lt;=$G138)*((CQ$4-$E138+1)/($I138*($I138+1)/2)*$C138))+($J138="custom")*CustomCF!CJ138</f>
        <v>0</v>
      </c>
      <c r="CR138" s="19">
        <f>($J138="Bell Curve")*(_xlfn.NORM.DIST(AND(CR$4&gt;=$E138,CR$4&lt;=$G138)*(CR$4-$E138+1),$I138/2,$L138,TRUE)-_xlfn.NORM.DIST(AND(CR$4&gt;=$E138,CR$4&lt;=$G138)*(CQ$4-$E138+1),$I138/2,$L138,TRUE))/(1-2*_xlfn.NORM.DIST(0,$I138/2,$L138,TRUE))*$C138+($J138="Steady Growth")*(AND(CR$4&gt;=$E138,CR$4&lt;=$G138)*((CR$4-$E138+1)/($I138*($I138+1)/2)*$C138))+($J138="custom")*CustomCF!CK138</f>
        <v>0</v>
      </c>
      <c r="CS138" s="19">
        <f>($J138="Bell Curve")*(_xlfn.NORM.DIST(AND(CS$4&gt;=$E138,CS$4&lt;=$G138)*(CS$4-$E138+1),$I138/2,$L138,TRUE)-_xlfn.NORM.DIST(AND(CS$4&gt;=$E138,CS$4&lt;=$G138)*(CR$4-$E138+1),$I138/2,$L138,TRUE))/(1-2*_xlfn.NORM.DIST(0,$I138/2,$L138,TRUE))*$C138+($J138="Steady Growth")*(AND(CS$4&gt;=$E138,CS$4&lt;=$G138)*((CS$4-$E138+1)/($I138*($I138+1)/2)*$C138))+($J138="custom")*CustomCF!CL138</f>
        <v>0</v>
      </c>
      <c r="CT138" s="19">
        <f>($J138="Bell Curve")*(_xlfn.NORM.DIST(AND(CT$4&gt;=$E138,CT$4&lt;=$G138)*(CT$4-$E138+1),$I138/2,$L138,TRUE)-_xlfn.NORM.DIST(AND(CT$4&gt;=$E138,CT$4&lt;=$G138)*(CS$4-$E138+1),$I138/2,$L138,TRUE))/(1-2*_xlfn.NORM.DIST(0,$I138/2,$L138,TRUE))*$C138+($J138="Steady Growth")*(AND(CT$4&gt;=$E138,CT$4&lt;=$G138)*((CT$4-$E138+1)/($I138*($I138+1)/2)*$C138))+($J138="custom")*CustomCF!CM138</f>
        <v>0</v>
      </c>
      <c r="CU138" s="19">
        <f>($J138="Bell Curve")*(_xlfn.NORM.DIST(AND(CU$4&gt;=$E138,CU$4&lt;=$G138)*(CU$4-$E138+1),$I138/2,$L138,TRUE)-_xlfn.NORM.DIST(AND(CU$4&gt;=$E138,CU$4&lt;=$G138)*(CT$4-$E138+1),$I138/2,$L138,TRUE))/(1-2*_xlfn.NORM.DIST(0,$I138/2,$L138,TRUE))*$C138+($J138="Steady Growth")*(AND(CU$4&gt;=$E138,CU$4&lt;=$G138)*((CU$4-$E138+1)/($I138*($I138+1)/2)*$C138))+($J138="custom")*CustomCF!CN138</f>
        <v>0</v>
      </c>
      <c r="CV138" s="19">
        <f>($J138="Bell Curve")*(_xlfn.NORM.DIST(AND(CV$4&gt;=$E138,CV$4&lt;=$G138)*(CV$4-$E138+1),$I138/2,$L138,TRUE)-_xlfn.NORM.DIST(AND(CV$4&gt;=$E138,CV$4&lt;=$G138)*(CU$4-$E138+1),$I138/2,$L138,TRUE))/(1-2*_xlfn.NORM.DIST(0,$I138/2,$L138,TRUE))*$C138+($J138="Steady Growth")*(AND(CV$4&gt;=$E138,CV$4&lt;=$G138)*((CV$4-$E138+1)/($I138*($I138+1)/2)*$C138))+($J138="custom")*CustomCF!CO138</f>
        <v>0</v>
      </c>
      <c r="CW138" s="19">
        <f>($J138="Bell Curve")*(_xlfn.NORM.DIST(AND(CW$4&gt;=$E138,CW$4&lt;=$G138)*(CW$4-$E138+1),$I138/2,$L138,TRUE)-_xlfn.NORM.DIST(AND(CW$4&gt;=$E138,CW$4&lt;=$G138)*(CV$4-$E138+1),$I138/2,$L138,TRUE))/(1-2*_xlfn.NORM.DIST(0,$I138/2,$L138,TRUE))*$C138+($J138="Steady Growth")*(AND(CW$4&gt;=$E138,CW$4&lt;=$G138)*((CW$4-$E138+1)/($I138*($I138+1)/2)*$C138))+($J138="custom")*CustomCF!CP138</f>
        <v>0</v>
      </c>
      <c r="CX138" s="19">
        <f>($J138="Bell Curve")*(_xlfn.NORM.DIST(AND(CX$4&gt;=$E138,CX$4&lt;=$G138)*(CX$4-$E138+1),$I138/2,$L138,TRUE)-_xlfn.NORM.DIST(AND(CX$4&gt;=$E138,CX$4&lt;=$G138)*(CW$4-$E138+1),$I138/2,$L138,TRUE))/(1-2*_xlfn.NORM.DIST(0,$I138/2,$L138,TRUE))*$C138+($J138="Steady Growth")*(AND(CX$4&gt;=$E138,CX$4&lt;=$G138)*((CX$4-$E138+1)/($I138*($I138+1)/2)*$C138))+($J138="custom")*CustomCF!CQ138</f>
        <v>0</v>
      </c>
      <c r="CY138" s="19">
        <f>($J138="Bell Curve")*(_xlfn.NORM.DIST(AND(CY$4&gt;=$E138,CY$4&lt;=$G138)*(CY$4-$E138+1),$I138/2,$L138,TRUE)-_xlfn.NORM.DIST(AND(CY$4&gt;=$E138,CY$4&lt;=$G138)*(CX$4-$E138+1),$I138/2,$L138,TRUE))/(1-2*_xlfn.NORM.DIST(0,$I138/2,$L138,TRUE))*$C138+($J138="Steady Growth")*(AND(CY$4&gt;=$E138,CY$4&lt;=$G138)*((CY$4-$E138+1)/($I138*($I138+1)/2)*$C138))+($J138="custom")*CustomCF!CR138</f>
        <v>0</v>
      </c>
      <c r="CZ138" s="19">
        <f>($J138="Bell Curve")*(_xlfn.NORM.DIST(AND(CZ$4&gt;=$E138,CZ$4&lt;=$G138)*(CZ$4-$E138+1),$I138/2,$L138,TRUE)-_xlfn.NORM.DIST(AND(CZ$4&gt;=$E138,CZ$4&lt;=$G138)*(CY$4-$E138+1),$I138/2,$L138,TRUE))/(1-2*_xlfn.NORM.DIST(0,$I138/2,$L138,TRUE))*$C138+($J138="Steady Growth")*(AND(CZ$4&gt;=$E138,CZ$4&lt;=$G138)*((CZ$4-$E138+1)/($I138*($I138+1)/2)*$C138))+($J138="custom")*CustomCF!CS138</f>
        <v>0</v>
      </c>
      <c r="DA138" s="19">
        <f>($J138="Bell Curve")*(_xlfn.NORM.DIST(AND(DA$4&gt;=$E138,DA$4&lt;=$G138)*(DA$4-$E138+1),$I138/2,$L138,TRUE)-_xlfn.NORM.DIST(AND(DA$4&gt;=$E138,DA$4&lt;=$G138)*(CZ$4-$E138+1),$I138/2,$L138,TRUE))/(1-2*_xlfn.NORM.DIST(0,$I138/2,$L138,TRUE))*$C138+($J138="Steady Growth")*(AND(DA$4&gt;=$E138,DA$4&lt;=$G138)*((DA$4-$E138+1)/($I138*($I138+1)/2)*$C138))+($J138="custom")*CustomCF!CT138</f>
        <v>0</v>
      </c>
      <c r="DB138" s="19">
        <f>($J138="Bell Curve")*(_xlfn.NORM.DIST(AND(DB$4&gt;=$E138,DB$4&lt;=$G138)*(DB$4-$E138+1),$I138/2,$L138,TRUE)-_xlfn.NORM.DIST(AND(DB$4&gt;=$E138,DB$4&lt;=$G138)*(DA$4-$E138+1),$I138/2,$L138,TRUE))/(1-2*_xlfn.NORM.DIST(0,$I138/2,$L138,TRUE))*$C138+($J138="Steady Growth")*(AND(DB$4&gt;=$E138,DB$4&lt;=$G138)*((DB$4-$E138+1)/($I138*($I138+1)/2)*$C138))+($J138="custom")*CustomCF!CU138</f>
        <v>0</v>
      </c>
      <c r="DC138" s="19">
        <f>($J138="Bell Curve")*(_xlfn.NORM.DIST(AND(DC$4&gt;=$E138,DC$4&lt;=$G138)*(DC$4-$E138+1),$I138/2,$L138,TRUE)-_xlfn.NORM.DIST(AND(DC$4&gt;=$E138,DC$4&lt;=$G138)*(DB$4-$E138+1),$I138/2,$L138,TRUE))/(1-2*_xlfn.NORM.DIST(0,$I138/2,$L138,TRUE))*$C138+($J138="Steady Growth")*(AND(DC$4&gt;=$E138,DC$4&lt;=$G138)*((DC$4-$E138+1)/($I138*($I138+1)/2)*$C138))+($J138="custom")*CustomCF!CV138</f>
        <v>0</v>
      </c>
      <c r="DD138" s="19">
        <f>($J138="Bell Curve")*(_xlfn.NORM.DIST(AND(DD$4&gt;=$E138,DD$4&lt;=$G138)*(DD$4-$E138+1),$I138/2,$L138,TRUE)-_xlfn.NORM.DIST(AND(DD$4&gt;=$E138,DD$4&lt;=$G138)*(DC$4-$E138+1),$I138/2,$L138,TRUE))/(1-2*_xlfn.NORM.DIST(0,$I138/2,$L138,TRUE))*$C138+($J138="Steady Growth")*(AND(DD$4&gt;=$E138,DD$4&lt;=$G138)*((DD$4-$E138+1)/($I138*($I138+1)/2)*$C138))+($J138="custom")*CustomCF!CW138</f>
        <v>0</v>
      </c>
      <c r="DE138" s="19">
        <f>($J138="Bell Curve")*(_xlfn.NORM.DIST(AND(DE$4&gt;=$E138,DE$4&lt;=$G138)*(DE$4-$E138+1),$I138/2,$L138,TRUE)-_xlfn.NORM.DIST(AND(DE$4&gt;=$E138,DE$4&lt;=$G138)*(DD$4-$E138+1),$I138/2,$L138,TRUE))/(1-2*_xlfn.NORM.DIST(0,$I138/2,$L138,TRUE))*$C138+($J138="Steady Growth")*(AND(DE$4&gt;=$E138,DE$4&lt;=$G138)*((DE$4-$E138+1)/($I138*($I138+1)/2)*$C138))+($J138="custom")*CustomCF!CX138</f>
        <v>0</v>
      </c>
      <c r="DF138" s="19">
        <f>($J138="Bell Curve")*(_xlfn.NORM.DIST(AND(DF$4&gt;=$E138,DF$4&lt;=$G138)*(DF$4-$E138+1),$I138/2,$L138,TRUE)-_xlfn.NORM.DIST(AND(DF$4&gt;=$E138,DF$4&lt;=$G138)*(DE$4-$E138+1),$I138/2,$L138,TRUE))/(1-2*_xlfn.NORM.DIST(0,$I138/2,$L138,TRUE))*$C138+($J138="Steady Growth")*(AND(DF$4&gt;=$E138,DF$4&lt;=$G138)*((DF$4-$E138+1)/($I138*($I138+1)/2)*$C138))+($J138="custom")*CustomCF!CY138</f>
        <v>0</v>
      </c>
      <c r="DG138" s="19">
        <f>($J138="Bell Curve")*(_xlfn.NORM.DIST(AND(DG$4&gt;=$E138,DG$4&lt;=$G138)*(DG$4-$E138+1),$I138/2,$L138,TRUE)-_xlfn.NORM.DIST(AND(DG$4&gt;=$E138,DG$4&lt;=$G138)*(DF$4-$E138+1),$I138/2,$L138,TRUE))/(1-2*_xlfn.NORM.DIST(0,$I138/2,$L138,TRUE))*$C138+($J138="Steady Growth")*(AND(DG$4&gt;=$E138,DG$4&lt;=$G138)*((DG$4-$E138+1)/($I138*($I138+1)/2)*$C138))+($J138="custom")*CustomCF!CZ138</f>
        <v>0</v>
      </c>
      <c r="DH138" s="19">
        <f>($J138="Bell Curve")*(_xlfn.NORM.DIST(AND(DH$4&gt;=$E138,DH$4&lt;=$G138)*(DH$4-$E138+1),$I138/2,$L138,TRUE)-_xlfn.NORM.DIST(AND(DH$4&gt;=$E138,DH$4&lt;=$G138)*(DG$4-$E138+1),$I138/2,$L138,TRUE))/(1-2*_xlfn.NORM.DIST(0,$I138/2,$L138,TRUE))*$C138+($J138="Steady Growth")*(AND(DH$4&gt;=$E138,DH$4&lt;=$G138)*((DH$4-$E138+1)/($I138*($I138+1)/2)*$C138))+($J138="custom")*CustomCF!DA138</f>
        <v>0</v>
      </c>
      <c r="DI138" s="19">
        <f>($J138="Bell Curve")*(_xlfn.NORM.DIST(AND(DI$4&gt;=$E138,DI$4&lt;=$G138)*(DI$4-$E138+1),$I138/2,$L138,TRUE)-_xlfn.NORM.DIST(AND(DI$4&gt;=$E138,DI$4&lt;=$G138)*(DH$4-$E138+1),$I138/2,$L138,TRUE))/(1-2*_xlfn.NORM.DIST(0,$I138/2,$L138,TRUE))*$C138+($J138="Steady Growth")*(AND(DI$4&gt;=$E138,DI$4&lt;=$G138)*((DI$4-$E138+1)/($I138*($I138+1)/2)*$C138))+($J138="custom")*CustomCF!DB138</f>
        <v>0</v>
      </c>
      <c r="DJ138" s="19">
        <f>($J138="Bell Curve")*(_xlfn.NORM.DIST(AND(DJ$4&gt;=$E138,DJ$4&lt;=$G138)*(DJ$4-$E138+1),$I138/2,$L138,TRUE)-_xlfn.NORM.DIST(AND(DJ$4&gt;=$E138,DJ$4&lt;=$G138)*(DI$4-$E138+1),$I138/2,$L138,TRUE))/(1-2*_xlfn.NORM.DIST(0,$I138/2,$L138,TRUE))*$C138+($J138="Steady Growth")*(AND(DJ$4&gt;=$E138,DJ$4&lt;=$G138)*((DJ$4-$E138+1)/($I138*($I138+1)/2)*$C138))+($J138="custom")*CustomCF!DC138</f>
        <v>0</v>
      </c>
      <c r="DK138" s="19">
        <f>($J138="Bell Curve")*(_xlfn.NORM.DIST(AND(DK$4&gt;=$E138,DK$4&lt;=$G138)*(DK$4-$E138+1),$I138/2,$L138,TRUE)-_xlfn.NORM.DIST(AND(DK$4&gt;=$E138,DK$4&lt;=$G138)*(DJ$4-$E138+1),$I138/2,$L138,TRUE))/(1-2*_xlfn.NORM.DIST(0,$I138/2,$L138,TRUE))*$C138+($J138="Steady Growth")*(AND(DK$4&gt;=$E138,DK$4&lt;=$G138)*((DK$4-$E138+1)/($I138*($I138+1)/2)*$C138))+($J138="custom")*CustomCF!DD138</f>
        <v>0</v>
      </c>
      <c r="DL138" s="19">
        <f>($J138="Bell Curve")*(_xlfn.NORM.DIST(AND(DL$4&gt;=$E138,DL$4&lt;=$G138)*(DL$4-$E138+1),$I138/2,$L138,TRUE)-_xlfn.NORM.DIST(AND(DL$4&gt;=$E138,DL$4&lt;=$G138)*(DK$4-$E138+1),$I138/2,$L138,TRUE))/(1-2*_xlfn.NORM.DIST(0,$I138/2,$L138,TRUE))*$C138+($J138="Steady Growth")*(AND(DL$4&gt;=$E138,DL$4&lt;=$G138)*((DL$4-$E138+1)/($I138*($I138+1)/2)*$C138))+($J138="custom")*CustomCF!DE138</f>
        <v>0</v>
      </c>
      <c r="DM138" s="19">
        <f>($J138="Bell Curve")*(_xlfn.NORM.DIST(AND(DM$4&gt;=$E138,DM$4&lt;=$G138)*(DM$4-$E138+1),$I138/2,$L138,TRUE)-_xlfn.NORM.DIST(AND(DM$4&gt;=$E138,DM$4&lt;=$G138)*(DL$4-$E138+1),$I138/2,$L138,TRUE))/(1-2*_xlfn.NORM.DIST(0,$I138/2,$L138,TRUE))*$C138+($J138="Steady Growth")*(AND(DM$4&gt;=$E138,DM$4&lt;=$G138)*((DM$4-$E138+1)/($I138*($I138+1)/2)*$C138))+($J138="custom")*CustomCF!DF138</f>
        <v>0</v>
      </c>
      <c r="DN138" s="19">
        <f>($J138="Bell Curve")*(_xlfn.NORM.DIST(AND(DN$4&gt;=$E138,DN$4&lt;=$G138)*(DN$4-$E138+1),$I138/2,$L138,TRUE)-_xlfn.NORM.DIST(AND(DN$4&gt;=$E138,DN$4&lt;=$G138)*(DM$4-$E138+1),$I138/2,$L138,TRUE))/(1-2*_xlfn.NORM.DIST(0,$I138/2,$L138,TRUE))*$C138+($J138="Steady Growth")*(AND(DN$4&gt;=$E138,DN$4&lt;=$G138)*((DN$4-$E138+1)/($I138*($I138+1)/2)*$C138))+($J138="custom")*CustomCF!DG138</f>
        <v>0</v>
      </c>
      <c r="DO138" s="19">
        <f>($J138="Bell Curve")*(_xlfn.NORM.DIST(AND(DO$4&gt;=$E138,DO$4&lt;=$G138)*(DO$4-$E138+1),$I138/2,$L138,TRUE)-_xlfn.NORM.DIST(AND(DO$4&gt;=$E138,DO$4&lt;=$G138)*(DN$4-$E138+1),$I138/2,$L138,TRUE))/(1-2*_xlfn.NORM.DIST(0,$I138/2,$L138,TRUE))*$C138+($J138="Steady Growth")*(AND(DO$4&gt;=$E138,DO$4&lt;=$G138)*((DO$4-$E138+1)/($I138*($I138+1)/2)*$C138))+($J138="custom")*CustomCF!DH138</f>
        <v>0</v>
      </c>
      <c r="DP138" s="19">
        <f>($J138="Bell Curve")*(_xlfn.NORM.DIST(AND(DP$4&gt;=$E138,DP$4&lt;=$G138)*(DP$4-$E138+1),$I138/2,$L138,TRUE)-_xlfn.NORM.DIST(AND(DP$4&gt;=$E138,DP$4&lt;=$G138)*(DO$4-$E138+1),$I138/2,$L138,TRUE))/(1-2*_xlfn.NORM.DIST(0,$I138/2,$L138,TRUE))*$C138+($J138="Steady Growth")*(AND(DP$4&gt;=$E138,DP$4&lt;=$G138)*((DP$4-$E138+1)/($I138*($I138+1)/2)*$C138))+($J138="custom")*CustomCF!DI138</f>
        <v>0</v>
      </c>
      <c r="DQ138" s="19">
        <f>($J138="Bell Curve")*(_xlfn.NORM.DIST(AND(DQ$4&gt;=$E138,DQ$4&lt;=$G138)*(DQ$4-$E138+1),$I138/2,$L138,TRUE)-_xlfn.NORM.DIST(AND(DQ$4&gt;=$E138,DQ$4&lt;=$G138)*(DP$4-$E138+1),$I138/2,$L138,TRUE))/(1-2*_xlfn.NORM.DIST(0,$I138/2,$L138,TRUE))*$C138+($J138="Steady Growth")*(AND(DQ$4&gt;=$E138,DQ$4&lt;=$G138)*((DQ$4-$E138+1)/($I138*($I138+1)/2)*$C138))+($J138="custom")*CustomCF!DJ138</f>
        <v>0</v>
      </c>
      <c r="DR138" s="19">
        <f>($J138="Bell Curve")*(_xlfn.NORM.DIST(AND(DR$4&gt;=$E138,DR$4&lt;=$G138)*(DR$4-$E138+1),$I138/2,$L138,TRUE)-_xlfn.NORM.DIST(AND(DR$4&gt;=$E138,DR$4&lt;=$G138)*(DQ$4-$E138+1),$I138/2,$L138,TRUE))/(1-2*_xlfn.NORM.DIST(0,$I138/2,$L138,TRUE))*$C138+($J138="Steady Growth")*(AND(DR$4&gt;=$E138,DR$4&lt;=$G138)*((DR$4-$E138+1)/($I138*($I138+1)/2)*$C138))+($J138="custom")*CustomCF!DK138</f>
        <v>0</v>
      </c>
      <c r="DS138" s="19">
        <f>($J138="Bell Curve")*(_xlfn.NORM.DIST(AND(DS$4&gt;=$E138,DS$4&lt;=$G138)*(DS$4-$E138+1),$I138/2,$L138,TRUE)-_xlfn.NORM.DIST(AND(DS$4&gt;=$E138,DS$4&lt;=$G138)*(DR$4-$E138+1),$I138/2,$L138,TRUE))/(1-2*_xlfn.NORM.DIST(0,$I138/2,$L138,TRUE))*$C138+($J138="Steady Growth")*(AND(DS$4&gt;=$E138,DS$4&lt;=$G138)*((DS$4-$E138+1)/($I138*($I138+1)/2)*$C138))+($J138="custom")*CustomCF!DL138</f>
        <v>0</v>
      </c>
      <c r="DT138" s="19">
        <f>($J138="Bell Curve")*(_xlfn.NORM.DIST(AND(DT$4&gt;=$E138,DT$4&lt;=$G138)*(DT$4-$E138+1),$I138/2,$L138,TRUE)-_xlfn.NORM.DIST(AND(DT$4&gt;=$E138,DT$4&lt;=$G138)*(DS$4-$E138+1),$I138/2,$L138,TRUE))/(1-2*_xlfn.NORM.DIST(0,$I138/2,$L138,TRUE))*$C138+($J138="Steady Growth")*(AND(DT$4&gt;=$E138,DT$4&lt;=$G138)*((DT$4-$E138+1)/($I138*($I138+1)/2)*$C138))+($J138="custom")*CustomCF!DM138</f>
        <v>0</v>
      </c>
      <c r="DU138" s="19">
        <f>($J138="Bell Curve")*(_xlfn.NORM.DIST(AND(DU$4&gt;=$E138,DU$4&lt;=$G138)*(DU$4-$E138+1),$I138/2,$L138,TRUE)-_xlfn.NORM.DIST(AND(DU$4&gt;=$E138,DU$4&lt;=$G138)*(DT$4-$E138+1),$I138/2,$L138,TRUE))/(1-2*_xlfn.NORM.DIST(0,$I138/2,$L138,TRUE))*$C138+($J138="Steady Growth")*(AND(DU$4&gt;=$E138,DU$4&lt;=$G138)*((DU$4-$E138+1)/($I138*($I138+1)/2)*$C138))+($J138="custom")*CustomCF!DN138</f>
        <v>0</v>
      </c>
      <c r="DV138" s="19">
        <f>($J138="Bell Curve")*(_xlfn.NORM.DIST(AND(DV$4&gt;=$E138,DV$4&lt;=$G138)*(DV$4-$E138+1),$I138/2,$L138,TRUE)-_xlfn.NORM.DIST(AND(DV$4&gt;=$E138,DV$4&lt;=$G138)*(DU$4-$E138+1),$I138/2,$L138,TRUE))/(1-2*_xlfn.NORM.DIST(0,$I138/2,$L138,TRUE))*$C138+($J138="Steady Growth")*(AND(DV$4&gt;=$E138,DV$4&lt;=$G138)*((DV$4-$E138+1)/($I138*($I138+1)/2)*$C138))+($J138="custom")*CustomCF!DO138</f>
        <v>0</v>
      </c>
      <c r="DW138" s="19">
        <f>($J138="Bell Curve")*(_xlfn.NORM.DIST(AND(DW$4&gt;=$E138,DW$4&lt;=$G138)*(DW$4-$E138+1),$I138/2,$L138,TRUE)-_xlfn.NORM.DIST(AND(DW$4&gt;=$E138,DW$4&lt;=$G138)*(DV$4-$E138+1),$I138/2,$L138,TRUE))/(1-2*_xlfn.NORM.DIST(0,$I138/2,$L138,TRUE))*$C138+($J138="Steady Growth")*(AND(DW$4&gt;=$E138,DW$4&lt;=$G138)*((DW$4-$E138+1)/($I138*($I138+1)/2)*$C138))+($J138="custom")*CustomCF!DP138</f>
        <v>0</v>
      </c>
      <c r="DX138" s="19">
        <f>($J138="Bell Curve")*(_xlfn.NORM.DIST(AND(DX$4&gt;=$E138,DX$4&lt;=$G138)*(DX$4-$E138+1),$I138/2,$L138,TRUE)-_xlfn.NORM.DIST(AND(DX$4&gt;=$E138,DX$4&lt;=$G138)*(DW$4-$E138+1),$I138/2,$L138,TRUE))/(1-2*_xlfn.NORM.DIST(0,$I138/2,$L138,TRUE))*$C138+($J138="Steady Growth")*(AND(DX$4&gt;=$E138,DX$4&lt;=$G138)*((DX$4-$E138+1)/($I138*($I138+1)/2)*$C138))+($J138="custom")*CustomCF!DQ138</f>
        <v>0</v>
      </c>
      <c r="DY138" s="19">
        <f>($J138="Bell Curve")*(_xlfn.NORM.DIST(AND(DY$4&gt;=$E138,DY$4&lt;=$G138)*(DY$4-$E138+1),$I138/2,$L138,TRUE)-_xlfn.NORM.DIST(AND(DY$4&gt;=$E138,DY$4&lt;=$G138)*(DX$4-$E138+1),$I138/2,$L138,TRUE))/(1-2*_xlfn.NORM.DIST(0,$I138/2,$L138,TRUE))*$C138+($J138="Steady Growth")*(AND(DY$4&gt;=$E138,DY$4&lt;=$G138)*((DY$4-$E138+1)/($I138*($I138+1)/2)*$C138))+($J138="custom")*CustomCF!DR138</f>
        <v>0</v>
      </c>
      <c r="DZ138" s="19">
        <f>($J138="Bell Curve")*(_xlfn.NORM.DIST(AND(DZ$4&gt;=$E138,DZ$4&lt;=$G138)*(DZ$4-$E138+1),$I138/2,$L138,TRUE)-_xlfn.NORM.DIST(AND(DZ$4&gt;=$E138,DZ$4&lt;=$G138)*(DY$4-$E138+1),$I138/2,$L138,TRUE))/(1-2*_xlfn.NORM.DIST(0,$I138/2,$L138,TRUE))*$C138+($J138="Steady Growth")*(AND(DZ$4&gt;=$E138,DZ$4&lt;=$G138)*((DZ$4-$E138+1)/($I138*($I138+1)/2)*$C138))+($J138="custom")*CustomCF!DS138</f>
        <v>0</v>
      </c>
      <c r="EA138" s="19">
        <f>($J138="Bell Curve")*(_xlfn.NORM.DIST(AND(EA$4&gt;=$E138,EA$4&lt;=$G138)*(EA$4-$E138+1),$I138/2,$L138,TRUE)-_xlfn.NORM.DIST(AND(EA$4&gt;=$E138,EA$4&lt;=$G138)*(DZ$4-$E138+1),$I138/2,$L138,TRUE))/(1-2*_xlfn.NORM.DIST(0,$I138/2,$L138,TRUE))*$C138+($J138="Steady Growth")*(AND(EA$4&gt;=$E138,EA$4&lt;=$G138)*((EA$4-$E138+1)/($I138*($I138+1)/2)*$C138))+($J138="custom")*CustomCF!DT138</f>
        <v>0</v>
      </c>
      <c r="EB138" s="19">
        <f>($J138="Bell Curve")*(_xlfn.NORM.DIST(AND(EB$4&gt;=$E138,EB$4&lt;=$G138)*(EB$4-$E138+1),$I138/2,$L138,TRUE)-_xlfn.NORM.DIST(AND(EB$4&gt;=$E138,EB$4&lt;=$G138)*(EA$4-$E138+1),$I138/2,$L138,TRUE))/(1-2*_xlfn.NORM.DIST(0,$I138/2,$L138,TRUE))*$C138+($J138="Steady Growth")*(AND(EB$4&gt;=$E138,EB$4&lt;=$G138)*((EB$4-$E138+1)/($I138*($I138+1)/2)*$C138))+($J138="custom")*CustomCF!DU138</f>
        <v>0</v>
      </c>
      <c r="EC138" s="19">
        <f>($J138="Bell Curve")*(_xlfn.NORM.DIST(AND(EC$4&gt;=$E138,EC$4&lt;=$G138)*(EC$4-$E138+1),$I138/2,$L138,TRUE)-_xlfn.NORM.DIST(AND(EC$4&gt;=$E138,EC$4&lt;=$G138)*(EB$4-$E138+1),$I138/2,$L138,TRUE))/(1-2*_xlfn.NORM.DIST(0,$I138/2,$L138,TRUE))*$C138+($J138="Steady Growth")*(AND(EC$4&gt;=$E138,EC$4&lt;=$G138)*((EC$4-$E138+1)/($I138*($I138+1)/2)*$C138))+($J138="custom")*CustomCF!DV138</f>
        <v>0</v>
      </c>
      <c r="ED138" s="19">
        <f>($J138="Bell Curve")*(_xlfn.NORM.DIST(AND(ED$4&gt;=$E138,ED$4&lt;=$G138)*(ED$4-$E138+1),$I138/2,$L138,TRUE)-_xlfn.NORM.DIST(AND(ED$4&gt;=$E138,ED$4&lt;=$G138)*(EC$4-$E138+1),$I138/2,$L138,TRUE))/(1-2*_xlfn.NORM.DIST(0,$I138/2,$L138,TRUE))*$C138+($J138="Steady Growth")*(AND(ED$4&gt;=$E138,ED$4&lt;=$G138)*((ED$4-$E138+1)/($I138*($I138+1)/2)*$C138))+($J138="custom")*CustomCF!DW138</f>
        <v>0</v>
      </c>
      <c r="EE138" s="19">
        <f>($J138="Bell Curve")*(_xlfn.NORM.DIST(AND(EE$4&gt;=$E138,EE$4&lt;=$G138)*(EE$4-$E138+1),$I138/2,$L138,TRUE)-_xlfn.NORM.DIST(AND(EE$4&gt;=$E138,EE$4&lt;=$G138)*(ED$4-$E138+1),$I138/2,$L138,TRUE))/(1-2*_xlfn.NORM.DIST(0,$I138/2,$L138,TRUE))*$C138+($J138="Steady Growth")*(AND(EE$4&gt;=$E138,EE$4&lt;=$G138)*((EE$4-$E138+1)/($I138*($I138+1)/2)*$C138))+($J138="custom")*CustomCF!DX138</f>
        <v>0</v>
      </c>
      <c r="EF138" s="121">
        <f>($J138="Bell Curve")*(_xlfn.NORM.DIST(AND(EF$4&gt;=$E138,EF$4&lt;=$G138)*(EF$4-$E138+1),$I138/2,$L138,TRUE)-_xlfn.NORM.DIST(AND(EF$4&gt;=$E138,EF$4&lt;=$G138)*(EE$4-$E138+1),$I138/2,$L138,TRUE))/(1-2*_xlfn.NORM.DIST(0,$I138/2,$L138,TRUE))*$C138+($J138="Steady Growth")*(AND(EF$4&gt;=$E138,EF$4&lt;=$G138)*((EF$4-$E138+1)/($I138*($I138+1)/2)*$C138))+($J138="custom")*CustomCF!DY138</f>
        <v>0</v>
      </c>
    </row>
    <row r="139" spans="2:136" hidden="1" outlineLevel="1" x14ac:dyDescent="0.2">
      <c r="B139" s="103">
        <f>Budget!AA31</f>
        <v>0</v>
      </c>
      <c r="C139" s="19">
        <f>Budget!AB31</f>
        <v>0</v>
      </c>
      <c r="D139" s="19" t="str">
        <f t="shared" si="45"/>
        <v/>
      </c>
      <c r="E139" s="92">
        <v>0</v>
      </c>
      <c r="F139" s="18">
        <f>IF(J139="Custom",CustomCF!E139,INDEX($P$6:$DY$6,MATCH(E139,CF!$P$4:$DY$4,0)))</f>
        <v>46022</v>
      </c>
      <c r="G139" s="301">
        <v>0</v>
      </c>
      <c r="H139" s="18">
        <f>IF(J139="Custom",CustomCF!F139,INDEX($P$6:$EF$6,MATCH(G139,$P$4:$EF$4,0)))</f>
        <v>46022</v>
      </c>
      <c r="I139" s="9">
        <f t="shared" si="40"/>
        <v>1</v>
      </c>
      <c r="J139" s="92" t="s">
        <v>30</v>
      </c>
      <c r="K139" s="92" t="s">
        <v>31</v>
      </c>
      <c r="L139" s="9">
        <f t="shared" si="46"/>
        <v>10000000</v>
      </c>
      <c r="M139" s="106">
        <f t="shared" si="49"/>
        <v>0</v>
      </c>
      <c r="N139" s="112" t="str">
        <f t="shared" si="48"/>
        <v>OK</v>
      </c>
      <c r="O139" s="112"/>
      <c r="P139" s="19">
        <f>($J139="Bell Curve")*(_xlfn.NORM.DIST(AND(P$4&gt;=$E139,P$4&lt;=$G139)*(P$4-$E139+1),$I139/2,$L139,TRUE)-_xlfn.NORM.DIST(AND(P$4&gt;=$E139,P$4&lt;=$G139)*(N$4-$E139+1),$I139/2,$L139,TRUE))/(1-2*_xlfn.NORM.DIST(0,$I139/2,$L139,TRUE))*$C139+($J139="Steady Growth")*(AND(P$4&gt;=$E139,P$4&lt;=$G139)*((P$4-$E139+1)/($I139*($I139+1)/2)*$C139))+($J139="custom")*CustomCF!I139</f>
        <v>0</v>
      </c>
      <c r="Q139" s="19">
        <f>($J139="Bell Curve")*(_xlfn.NORM.DIST(AND(Q$4&gt;=$E139,Q$4&lt;=$G139)*(Q$4-$E139+1),$I139/2,$L139,TRUE)-_xlfn.NORM.DIST(AND(Q$4&gt;=$E139,Q$4&lt;=$G139)*(P$4-$E139+1),$I139/2,$L139,TRUE))/(1-2*_xlfn.NORM.DIST(0,$I139/2,$L139,TRUE))*$C139+($J139="Steady Growth")*(AND(Q$4&gt;=$E139,Q$4&lt;=$G139)*((Q$4-$E139+1)/($I139*($I139+1)/2)*$C139))+($J139="custom")*CustomCF!J139</f>
        <v>0</v>
      </c>
      <c r="R139" s="19">
        <f>($J139="Bell Curve")*(_xlfn.NORM.DIST(AND(R$4&gt;=$E139,R$4&lt;=$G139)*(R$4-$E139+1),$I139/2,$L139,TRUE)-_xlfn.NORM.DIST(AND(R$4&gt;=$E139,R$4&lt;=$G139)*(Q$4-$E139+1),$I139/2,$L139,TRUE))/(1-2*_xlfn.NORM.DIST(0,$I139/2,$L139,TRUE))*$C139+($J139="Steady Growth")*(AND(R$4&gt;=$E139,R$4&lt;=$G139)*((R$4-$E139+1)/($I139*($I139+1)/2)*$C139))+($J139="custom")*CustomCF!K139</f>
        <v>0</v>
      </c>
      <c r="S139" s="19">
        <f>($J139="Bell Curve")*(_xlfn.NORM.DIST(AND(S$4&gt;=$E139,S$4&lt;=$G139)*(S$4-$E139+1),$I139/2,$L139,TRUE)-_xlfn.NORM.DIST(AND(S$4&gt;=$E139,S$4&lt;=$G139)*(R$4-$E139+1),$I139/2,$L139,TRUE))/(1-2*_xlfn.NORM.DIST(0,$I139/2,$L139,TRUE))*$C139+($J139="Steady Growth")*(AND(S$4&gt;=$E139,S$4&lt;=$G139)*((S$4-$E139+1)/($I139*($I139+1)/2)*$C139))+($J139="custom")*CustomCF!L139</f>
        <v>0</v>
      </c>
      <c r="T139" s="19">
        <f>($J139="Bell Curve")*(_xlfn.NORM.DIST(AND(T$4&gt;=$E139,T$4&lt;=$G139)*(T$4-$E139+1),$I139/2,$L139,TRUE)-_xlfn.NORM.DIST(AND(T$4&gt;=$E139,T$4&lt;=$G139)*(S$4-$E139+1),$I139/2,$L139,TRUE))/(1-2*_xlfn.NORM.DIST(0,$I139/2,$L139,TRUE))*$C139+($J139="Steady Growth")*(AND(T$4&gt;=$E139,T$4&lt;=$G139)*((T$4-$E139+1)/($I139*($I139+1)/2)*$C139))+($J139="custom")*CustomCF!M139</f>
        <v>0</v>
      </c>
      <c r="U139" s="19">
        <f>($J139="Bell Curve")*(_xlfn.NORM.DIST(AND(U$4&gt;=$E139,U$4&lt;=$G139)*(U$4-$E139+1),$I139/2,$L139,TRUE)-_xlfn.NORM.DIST(AND(U$4&gt;=$E139,U$4&lt;=$G139)*(T$4-$E139+1),$I139/2,$L139,TRUE))/(1-2*_xlfn.NORM.DIST(0,$I139/2,$L139,TRUE))*$C139+($J139="Steady Growth")*(AND(U$4&gt;=$E139,U$4&lt;=$G139)*((U$4-$E139+1)/($I139*($I139+1)/2)*$C139))+($J139="custom")*CustomCF!N139</f>
        <v>0</v>
      </c>
      <c r="V139" s="19">
        <f>($J139="Bell Curve")*(_xlfn.NORM.DIST(AND(V$4&gt;=$E139,V$4&lt;=$G139)*(V$4-$E139+1),$I139/2,$L139,TRUE)-_xlfn.NORM.DIST(AND(V$4&gt;=$E139,V$4&lt;=$G139)*(U$4-$E139+1),$I139/2,$L139,TRUE))/(1-2*_xlfn.NORM.DIST(0,$I139/2,$L139,TRUE))*$C139+($J139="Steady Growth")*(AND(V$4&gt;=$E139,V$4&lt;=$G139)*((V$4-$E139+1)/($I139*($I139+1)/2)*$C139))+($J139="custom")*CustomCF!O139</f>
        <v>0</v>
      </c>
      <c r="W139" s="19">
        <f>($J139="Bell Curve")*(_xlfn.NORM.DIST(AND(W$4&gt;=$E139,W$4&lt;=$G139)*(W$4-$E139+1),$I139/2,$L139,TRUE)-_xlfn.NORM.DIST(AND(W$4&gt;=$E139,W$4&lt;=$G139)*(V$4-$E139+1),$I139/2,$L139,TRUE))/(1-2*_xlfn.NORM.DIST(0,$I139/2,$L139,TRUE))*$C139+($J139="Steady Growth")*(AND(W$4&gt;=$E139,W$4&lt;=$G139)*((W$4-$E139+1)/($I139*($I139+1)/2)*$C139))+($J139="custom")*CustomCF!P139</f>
        <v>0</v>
      </c>
      <c r="X139" s="19">
        <f>($J139="Bell Curve")*(_xlfn.NORM.DIST(AND(X$4&gt;=$E139,X$4&lt;=$G139)*(X$4-$E139+1),$I139/2,$L139,TRUE)-_xlfn.NORM.DIST(AND(X$4&gt;=$E139,X$4&lt;=$G139)*(W$4-$E139+1),$I139/2,$L139,TRUE))/(1-2*_xlfn.NORM.DIST(0,$I139/2,$L139,TRUE))*$C139+($J139="Steady Growth")*(AND(X$4&gt;=$E139,X$4&lt;=$G139)*((X$4-$E139+1)/($I139*($I139+1)/2)*$C139))+($J139="custom")*CustomCF!Q139</f>
        <v>0</v>
      </c>
      <c r="Y139" s="19">
        <f>($J139="Bell Curve")*(_xlfn.NORM.DIST(AND(Y$4&gt;=$E139,Y$4&lt;=$G139)*(Y$4-$E139+1),$I139/2,$L139,TRUE)-_xlfn.NORM.DIST(AND(Y$4&gt;=$E139,Y$4&lt;=$G139)*(X$4-$E139+1),$I139/2,$L139,TRUE))/(1-2*_xlfn.NORM.DIST(0,$I139/2,$L139,TRUE))*$C139+($J139="Steady Growth")*(AND(Y$4&gt;=$E139,Y$4&lt;=$G139)*((Y$4-$E139+1)/($I139*($I139+1)/2)*$C139))+($J139="custom")*CustomCF!R139</f>
        <v>0</v>
      </c>
      <c r="Z139" s="19">
        <f>($J139="Bell Curve")*(_xlfn.NORM.DIST(AND(Z$4&gt;=$E139,Z$4&lt;=$G139)*(Z$4-$E139+1),$I139/2,$L139,TRUE)-_xlfn.NORM.DIST(AND(Z$4&gt;=$E139,Z$4&lt;=$G139)*(Y$4-$E139+1),$I139/2,$L139,TRUE))/(1-2*_xlfn.NORM.DIST(0,$I139/2,$L139,TRUE))*$C139+($J139="Steady Growth")*(AND(Z$4&gt;=$E139,Z$4&lt;=$G139)*((Z$4-$E139+1)/($I139*($I139+1)/2)*$C139))+($J139="custom")*CustomCF!S139</f>
        <v>0</v>
      </c>
      <c r="AA139" s="19">
        <f>($J139="Bell Curve")*(_xlfn.NORM.DIST(AND(AA$4&gt;=$E139,AA$4&lt;=$G139)*(AA$4-$E139+1),$I139/2,$L139,TRUE)-_xlfn.NORM.DIST(AND(AA$4&gt;=$E139,AA$4&lt;=$G139)*(Z$4-$E139+1),$I139/2,$L139,TRUE))/(1-2*_xlfn.NORM.DIST(0,$I139/2,$L139,TRUE))*$C139+($J139="Steady Growth")*(AND(AA$4&gt;=$E139,AA$4&lt;=$G139)*((AA$4-$E139+1)/($I139*($I139+1)/2)*$C139))+($J139="custom")*CustomCF!T139</f>
        <v>0</v>
      </c>
      <c r="AB139" s="19">
        <f>($J139="Bell Curve")*(_xlfn.NORM.DIST(AND(AB$4&gt;=$E139,AB$4&lt;=$G139)*(AB$4-$E139+1),$I139/2,$L139,TRUE)-_xlfn.NORM.DIST(AND(AB$4&gt;=$E139,AB$4&lt;=$G139)*(AA$4-$E139+1),$I139/2,$L139,TRUE))/(1-2*_xlfn.NORM.DIST(0,$I139/2,$L139,TRUE))*$C139+($J139="Steady Growth")*(AND(AB$4&gt;=$E139,AB$4&lt;=$G139)*((AB$4-$E139+1)/($I139*($I139+1)/2)*$C139))+($J139="custom")*CustomCF!U139</f>
        <v>0</v>
      </c>
      <c r="AC139" s="19">
        <f>($J139="Bell Curve")*(_xlfn.NORM.DIST(AND(AC$4&gt;=$E139,AC$4&lt;=$G139)*(AC$4-$E139+1),$I139/2,$L139,TRUE)-_xlfn.NORM.DIST(AND(AC$4&gt;=$E139,AC$4&lt;=$G139)*(AB$4-$E139+1),$I139/2,$L139,TRUE))/(1-2*_xlfn.NORM.DIST(0,$I139/2,$L139,TRUE))*$C139+($J139="Steady Growth")*(AND(AC$4&gt;=$E139,AC$4&lt;=$G139)*((AC$4-$E139+1)/($I139*($I139+1)/2)*$C139))+($J139="custom")*CustomCF!V139</f>
        <v>0</v>
      </c>
      <c r="AD139" s="19">
        <f>($J139="Bell Curve")*(_xlfn.NORM.DIST(AND(AD$4&gt;=$E139,AD$4&lt;=$G139)*(AD$4-$E139+1),$I139/2,$L139,TRUE)-_xlfn.NORM.DIST(AND(AD$4&gt;=$E139,AD$4&lt;=$G139)*(AC$4-$E139+1),$I139/2,$L139,TRUE))/(1-2*_xlfn.NORM.DIST(0,$I139/2,$L139,TRUE))*$C139+($J139="Steady Growth")*(AND(AD$4&gt;=$E139,AD$4&lt;=$G139)*((AD$4-$E139+1)/($I139*($I139+1)/2)*$C139))+($J139="custom")*CustomCF!W139</f>
        <v>0</v>
      </c>
      <c r="AE139" s="19">
        <f>($J139="Bell Curve")*(_xlfn.NORM.DIST(AND(AE$4&gt;=$E139,AE$4&lt;=$G139)*(AE$4-$E139+1),$I139/2,$L139,TRUE)-_xlfn.NORM.DIST(AND(AE$4&gt;=$E139,AE$4&lt;=$G139)*(AD$4-$E139+1),$I139/2,$L139,TRUE))/(1-2*_xlfn.NORM.DIST(0,$I139/2,$L139,TRUE))*$C139+($J139="Steady Growth")*(AND(AE$4&gt;=$E139,AE$4&lt;=$G139)*((AE$4-$E139+1)/($I139*($I139+1)/2)*$C139))+($J139="custom")*CustomCF!X139</f>
        <v>0</v>
      </c>
      <c r="AF139" s="19">
        <f>($J139="Bell Curve")*(_xlfn.NORM.DIST(AND(AF$4&gt;=$E139,AF$4&lt;=$G139)*(AF$4-$E139+1),$I139/2,$L139,TRUE)-_xlfn.NORM.DIST(AND(AF$4&gt;=$E139,AF$4&lt;=$G139)*(AE$4-$E139+1),$I139/2,$L139,TRUE))/(1-2*_xlfn.NORM.DIST(0,$I139/2,$L139,TRUE))*$C139+($J139="Steady Growth")*(AND(AF$4&gt;=$E139,AF$4&lt;=$G139)*((AF$4-$E139+1)/($I139*($I139+1)/2)*$C139))+($J139="custom")*CustomCF!Y139</f>
        <v>0</v>
      </c>
      <c r="AG139" s="19">
        <f>($J139="Bell Curve")*(_xlfn.NORM.DIST(AND(AG$4&gt;=$E139,AG$4&lt;=$G139)*(AG$4-$E139+1),$I139/2,$L139,TRUE)-_xlfn.NORM.DIST(AND(AG$4&gt;=$E139,AG$4&lt;=$G139)*(AF$4-$E139+1),$I139/2,$L139,TRUE))/(1-2*_xlfn.NORM.DIST(0,$I139/2,$L139,TRUE))*$C139+($J139="Steady Growth")*(AND(AG$4&gt;=$E139,AG$4&lt;=$G139)*((AG$4-$E139+1)/($I139*($I139+1)/2)*$C139))+($J139="custom")*CustomCF!Z139</f>
        <v>0</v>
      </c>
      <c r="AH139" s="19">
        <f>($J139="Bell Curve")*(_xlfn.NORM.DIST(AND(AH$4&gt;=$E139,AH$4&lt;=$G139)*(AH$4-$E139+1),$I139/2,$L139,TRUE)-_xlfn.NORM.DIST(AND(AH$4&gt;=$E139,AH$4&lt;=$G139)*(AG$4-$E139+1),$I139/2,$L139,TRUE))/(1-2*_xlfn.NORM.DIST(0,$I139/2,$L139,TRUE))*$C139+($J139="Steady Growth")*(AND(AH$4&gt;=$E139,AH$4&lt;=$G139)*((AH$4-$E139+1)/($I139*($I139+1)/2)*$C139))+($J139="custom")*CustomCF!AA139</f>
        <v>0</v>
      </c>
      <c r="AI139" s="19">
        <f>($J139="Bell Curve")*(_xlfn.NORM.DIST(AND(AI$4&gt;=$E139,AI$4&lt;=$G139)*(AI$4-$E139+1),$I139/2,$L139,TRUE)-_xlfn.NORM.DIST(AND(AI$4&gt;=$E139,AI$4&lt;=$G139)*(AH$4-$E139+1),$I139/2,$L139,TRUE))/(1-2*_xlfn.NORM.DIST(0,$I139/2,$L139,TRUE))*$C139+($J139="Steady Growth")*(AND(AI$4&gt;=$E139,AI$4&lt;=$G139)*((AI$4-$E139+1)/($I139*($I139+1)/2)*$C139))+($J139="custom")*CustomCF!AB139</f>
        <v>0</v>
      </c>
      <c r="AJ139" s="19">
        <f>($J139="Bell Curve")*(_xlfn.NORM.DIST(AND(AJ$4&gt;=$E139,AJ$4&lt;=$G139)*(AJ$4-$E139+1),$I139/2,$L139,TRUE)-_xlfn.NORM.DIST(AND(AJ$4&gt;=$E139,AJ$4&lt;=$G139)*(AI$4-$E139+1),$I139/2,$L139,TRUE))/(1-2*_xlfn.NORM.DIST(0,$I139/2,$L139,TRUE))*$C139+($J139="Steady Growth")*(AND(AJ$4&gt;=$E139,AJ$4&lt;=$G139)*((AJ$4-$E139+1)/($I139*($I139+1)/2)*$C139))+($J139="custom")*CustomCF!AC139</f>
        <v>0</v>
      </c>
      <c r="AK139" s="19">
        <f>($J139="Bell Curve")*(_xlfn.NORM.DIST(AND(AK$4&gt;=$E139,AK$4&lt;=$G139)*(AK$4-$E139+1),$I139/2,$L139,TRUE)-_xlfn.NORM.DIST(AND(AK$4&gt;=$E139,AK$4&lt;=$G139)*(AJ$4-$E139+1),$I139/2,$L139,TRUE))/(1-2*_xlfn.NORM.DIST(0,$I139/2,$L139,TRUE))*$C139+($J139="Steady Growth")*(AND(AK$4&gt;=$E139,AK$4&lt;=$G139)*((AK$4-$E139+1)/($I139*($I139+1)/2)*$C139))+($J139="custom")*CustomCF!AD139</f>
        <v>0</v>
      </c>
      <c r="AL139" s="19">
        <f>($J139="Bell Curve")*(_xlfn.NORM.DIST(AND(AL$4&gt;=$E139,AL$4&lt;=$G139)*(AL$4-$E139+1),$I139/2,$L139,TRUE)-_xlfn.NORM.DIST(AND(AL$4&gt;=$E139,AL$4&lt;=$G139)*(AK$4-$E139+1),$I139/2,$L139,TRUE))/(1-2*_xlfn.NORM.DIST(0,$I139/2,$L139,TRUE))*$C139+($J139="Steady Growth")*(AND(AL$4&gt;=$E139,AL$4&lt;=$G139)*((AL$4-$E139+1)/($I139*($I139+1)/2)*$C139))+($J139="custom")*CustomCF!AE139</f>
        <v>0</v>
      </c>
      <c r="AM139" s="19">
        <f>($J139="Bell Curve")*(_xlfn.NORM.DIST(AND(AM$4&gt;=$E139,AM$4&lt;=$G139)*(AM$4-$E139+1),$I139/2,$L139,TRUE)-_xlfn.NORM.DIST(AND(AM$4&gt;=$E139,AM$4&lt;=$G139)*(AL$4-$E139+1),$I139/2,$L139,TRUE))/(1-2*_xlfn.NORM.DIST(0,$I139/2,$L139,TRUE))*$C139+($J139="Steady Growth")*(AND(AM$4&gt;=$E139,AM$4&lt;=$G139)*((AM$4-$E139+1)/($I139*($I139+1)/2)*$C139))+($J139="custom")*CustomCF!AF139</f>
        <v>0</v>
      </c>
      <c r="AN139" s="19">
        <f>($J139="Bell Curve")*(_xlfn.NORM.DIST(AND(AN$4&gt;=$E139,AN$4&lt;=$G139)*(AN$4-$E139+1),$I139/2,$L139,TRUE)-_xlfn.NORM.DIST(AND(AN$4&gt;=$E139,AN$4&lt;=$G139)*(AM$4-$E139+1),$I139/2,$L139,TRUE))/(1-2*_xlfn.NORM.DIST(0,$I139/2,$L139,TRUE))*$C139+($J139="Steady Growth")*(AND(AN$4&gt;=$E139,AN$4&lt;=$G139)*((AN$4-$E139+1)/($I139*($I139+1)/2)*$C139))+($J139="custom")*CustomCF!AG139</f>
        <v>0</v>
      </c>
      <c r="AO139" s="19">
        <f>($J139="Bell Curve")*(_xlfn.NORM.DIST(AND(AO$4&gt;=$E139,AO$4&lt;=$G139)*(AO$4-$E139+1),$I139/2,$L139,TRUE)-_xlfn.NORM.DIST(AND(AO$4&gt;=$E139,AO$4&lt;=$G139)*(AN$4-$E139+1),$I139/2,$L139,TRUE))/(1-2*_xlfn.NORM.DIST(0,$I139/2,$L139,TRUE))*$C139+($J139="Steady Growth")*(AND(AO$4&gt;=$E139,AO$4&lt;=$G139)*((AO$4-$E139+1)/($I139*($I139+1)/2)*$C139))+($J139="custom")*CustomCF!AH139</f>
        <v>0</v>
      </c>
      <c r="AP139" s="19">
        <f>($J139="Bell Curve")*(_xlfn.NORM.DIST(AND(AP$4&gt;=$E139,AP$4&lt;=$G139)*(AP$4-$E139+1),$I139/2,$L139,TRUE)-_xlfn.NORM.DIST(AND(AP$4&gt;=$E139,AP$4&lt;=$G139)*(AO$4-$E139+1),$I139/2,$L139,TRUE))/(1-2*_xlfn.NORM.DIST(0,$I139/2,$L139,TRUE))*$C139+($J139="Steady Growth")*(AND(AP$4&gt;=$E139,AP$4&lt;=$G139)*((AP$4-$E139+1)/($I139*($I139+1)/2)*$C139))+($J139="custom")*CustomCF!AI139</f>
        <v>0</v>
      </c>
      <c r="AQ139" s="19">
        <f>($J139="Bell Curve")*(_xlfn.NORM.DIST(AND(AQ$4&gt;=$E139,AQ$4&lt;=$G139)*(AQ$4-$E139+1),$I139/2,$L139,TRUE)-_xlfn.NORM.DIST(AND(AQ$4&gt;=$E139,AQ$4&lt;=$G139)*(AP$4-$E139+1),$I139/2,$L139,TRUE))/(1-2*_xlfn.NORM.DIST(0,$I139/2,$L139,TRUE))*$C139+($J139="Steady Growth")*(AND(AQ$4&gt;=$E139,AQ$4&lt;=$G139)*((AQ$4-$E139+1)/($I139*($I139+1)/2)*$C139))+($J139="custom")*CustomCF!AJ139</f>
        <v>0</v>
      </c>
      <c r="AR139" s="19">
        <f>($J139="Bell Curve")*(_xlfn.NORM.DIST(AND(AR$4&gt;=$E139,AR$4&lt;=$G139)*(AR$4-$E139+1),$I139/2,$L139,TRUE)-_xlfn.NORM.DIST(AND(AR$4&gt;=$E139,AR$4&lt;=$G139)*(AQ$4-$E139+1),$I139/2,$L139,TRUE))/(1-2*_xlfn.NORM.DIST(0,$I139/2,$L139,TRUE))*$C139+($J139="Steady Growth")*(AND(AR$4&gt;=$E139,AR$4&lt;=$G139)*((AR$4-$E139+1)/($I139*($I139+1)/2)*$C139))+($J139="custom")*CustomCF!AK139</f>
        <v>0</v>
      </c>
      <c r="AS139" s="19">
        <f>($J139="Bell Curve")*(_xlfn.NORM.DIST(AND(AS$4&gt;=$E139,AS$4&lt;=$G139)*(AS$4-$E139+1),$I139/2,$L139,TRUE)-_xlfn.NORM.DIST(AND(AS$4&gt;=$E139,AS$4&lt;=$G139)*(AR$4-$E139+1),$I139/2,$L139,TRUE))/(1-2*_xlfn.NORM.DIST(0,$I139/2,$L139,TRUE))*$C139+($J139="Steady Growth")*(AND(AS$4&gt;=$E139,AS$4&lt;=$G139)*((AS$4-$E139+1)/($I139*($I139+1)/2)*$C139))+($J139="custom")*CustomCF!AL139</f>
        <v>0</v>
      </c>
      <c r="AT139" s="19">
        <f>($J139="Bell Curve")*(_xlfn.NORM.DIST(AND(AT$4&gt;=$E139,AT$4&lt;=$G139)*(AT$4-$E139+1),$I139/2,$L139,TRUE)-_xlfn.NORM.DIST(AND(AT$4&gt;=$E139,AT$4&lt;=$G139)*(AS$4-$E139+1),$I139/2,$L139,TRUE))/(1-2*_xlfn.NORM.DIST(0,$I139/2,$L139,TRUE))*$C139+($J139="Steady Growth")*(AND(AT$4&gt;=$E139,AT$4&lt;=$G139)*((AT$4-$E139+1)/($I139*($I139+1)/2)*$C139))+($J139="custom")*CustomCF!AM139</f>
        <v>0</v>
      </c>
      <c r="AU139" s="19">
        <f>($J139="Bell Curve")*(_xlfn.NORM.DIST(AND(AU$4&gt;=$E139,AU$4&lt;=$G139)*(AU$4-$E139+1),$I139/2,$L139,TRUE)-_xlfn.NORM.DIST(AND(AU$4&gt;=$E139,AU$4&lt;=$G139)*(AT$4-$E139+1),$I139/2,$L139,TRUE))/(1-2*_xlfn.NORM.DIST(0,$I139/2,$L139,TRUE))*$C139+($J139="Steady Growth")*(AND(AU$4&gt;=$E139,AU$4&lt;=$G139)*((AU$4-$E139+1)/($I139*($I139+1)/2)*$C139))+($J139="custom")*CustomCF!AN139</f>
        <v>0</v>
      </c>
      <c r="AV139" s="19">
        <f>($J139="Bell Curve")*(_xlfn.NORM.DIST(AND(AV$4&gt;=$E139,AV$4&lt;=$G139)*(AV$4-$E139+1),$I139/2,$L139,TRUE)-_xlfn.NORM.DIST(AND(AV$4&gt;=$E139,AV$4&lt;=$G139)*(AU$4-$E139+1),$I139/2,$L139,TRUE))/(1-2*_xlfn.NORM.DIST(0,$I139/2,$L139,TRUE))*$C139+($J139="Steady Growth")*(AND(AV$4&gt;=$E139,AV$4&lt;=$G139)*((AV$4-$E139+1)/($I139*($I139+1)/2)*$C139))+($J139="custom")*CustomCF!AO139</f>
        <v>0</v>
      </c>
      <c r="AW139" s="19">
        <f>($J139="Bell Curve")*(_xlfn.NORM.DIST(AND(AW$4&gt;=$E139,AW$4&lt;=$G139)*(AW$4-$E139+1),$I139/2,$L139,TRUE)-_xlfn.NORM.DIST(AND(AW$4&gt;=$E139,AW$4&lt;=$G139)*(AV$4-$E139+1),$I139/2,$L139,TRUE))/(1-2*_xlfn.NORM.DIST(0,$I139/2,$L139,TRUE))*$C139+($J139="Steady Growth")*(AND(AW$4&gt;=$E139,AW$4&lt;=$G139)*((AW$4-$E139+1)/($I139*($I139+1)/2)*$C139))+($J139="custom")*CustomCF!AP139</f>
        <v>0</v>
      </c>
      <c r="AX139" s="19">
        <f>($J139="Bell Curve")*(_xlfn.NORM.DIST(AND(AX$4&gt;=$E139,AX$4&lt;=$G139)*(AX$4-$E139+1),$I139/2,$L139,TRUE)-_xlfn.NORM.DIST(AND(AX$4&gt;=$E139,AX$4&lt;=$G139)*(AW$4-$E139+1),$I139/2,$L139,TRUE))/(1-2*_xlfn.NORM.DIST(0,$I139/2,$L139,TRUE))*$C139+($J139="Steady Growth")*(AND(AX$4&gt;=$E139,AX$4&lt;=$G139)*((AX$4-$E139+1)/($I139*($I139+1)/2)*$C139))+($J139="custom")*CustomCF!AQ139</f>
        <v>0</v>
      </c>
      <c r="AY139" s="19">
        <f>($J139="Bell Curve")*(_xlfn.NORM.DIST(AND(AY$4&gt;=$E139,AY$4&lt;=$G139)*(AY$4-$E139+1),$I139/2,$L139,TRUE)-_xlfn.NORM.DIST(AND(AY$4&gt;=$E139,AY$4&lt;=$G139)*(AX$4-$E139+1),$I139/2,$L139,TRUE))/(1-2*_xlfn.NORM.DIST(0,$I139/2,$L139,TRUE))*$C139+($J139="Steady Growth")*(AND(AY$4&gt;=$E139,AY$4&lt;=$G139)*((AY$4-$E139+1)/($I139*($I139+1)/2)*$C139))+($J139="custom")*CustomCF!AR139</f>
        <v>0</v>
      </c>
      <c r="AZ139" s="19">
        <f>($J139="Bell Curve")*(_xlfn.NORM.DIST(AND(AZ$4&gt;=$E139,AZ$4&lt;=$G139)*(AZ$4-$E139+1),$I139/2,$L139,TRUE)-_xlfn.NORM.DIST(AND(AZ$4&gt;=$E139,AZ$4&lt;=$G139)*(AY$4-$E139+1),$I139/2,$L139,TRUE))/(1-2*_xlfn.NORM.DIST(0,$I139/2,$L139,TRUE))*$C139+($J139="Steady Growth")*(AND(AZ$4&gt;=$E139,AZ$4&lt;=$G139)*((AZ$4-$E139+1)/($I139*($I139+1)/2)*$C139))+($J139="custom")*CustomCF!AS139</f>
        <v>0</v>
      </c>
      <c r="BA139" s="19">
        <f>($J139="Bell Curve")*(_xlfn.NORM.DIST(AND(BA$4&gt;=$E139,BA$4&lt;=$G139)*(BA$4-$E139+1),$I139/2,$L139,TRUE)-_xlfn.NORM.DIST(AND(BA$4&gt;=$E139,BA$4&lt;=$G139)*(AZ$4-$E139+1),$I139/2,$L139,TRUE))/(1-2*_xlfn.NORM.DIST(0,$I139/2,$L139,TRUE))*$C139+($J139="Steady Growth")*(AND(BA$4&gt;=$E139,BA$4&lt;=$G139)*((BA$4-$E139+1)/($I139*($I139+1)/2)*$C139))+($J139="custom")*CustomCF!AT139</f>
        <v>0</v>
      </c>
      <c r="BB139" s="19">
        <f>($J139="Bell Curve")*(_xlfn.NORM.DIST(AND(BB$4&gt;=$E139,BB$4&lt;=$G139)*(BB$4-$E139+1),$I139/2,$L139,TRUE)-_xlfn.NORM.DIST(AND(BB$4&gt;=$E139,BB$4&lt;=$G139)*(BA$4-$E139+1),$I139/2,$L139,TRUE))/(1-2*_xlfn.NORM.DIST(0,$I139/2,$L139,TRUE))*$C139+($J139="Steady Growth")*(AND(BB$4&gt;=$E139,BB$4&lt;=$G139)*((BB$4-$E139+1)/($I139*($I139+1)/2)*$C139))+($J139="custom")*CustomCF!AU139</f>
        <v>0</v>
      </c>
      <c r="BC139" s="19">
        <f>($J139="Bell Curve")*(_xlfn.NORM.DIST(AND(BC$4&gt;=$E139,BC$4&lt;=$G139)*(BC$4-$E139+1),$I139/2,$L139,TRUE)-_xlfn.NORM.DIST(AND(BC$4&gt;=$E139,BC$4&lt;=$G139)*(BB$4-$E139+1),$I139/2,$L139,TRUE))/(1-2*_xlfn.NORM.DIST(0,$I139/2,$L139,TRUE))*$C139+($J139="Steady Growth")*(AND(BC$4&gt;=$E139,BC$4&lt;=$G139)*((BC$4-$E139+1)/($I139*($I139+1)/2)*$C139))+($J139="custom")*CustomCF!AV139</f>
        <v>0</v>
      </c>
      <c r="BD139" s="19">
        <f>($J139="Bell Curve")*(_xlfn.NORM.DIST(AND(BD$4&gt;=$E139,BD$4&lt;=$G139)*(BD$4-$E139+1),$I139/2,$L139,TRUE)-_xlfn.NORM.DIST(AND(BD$4&gt;=$E139,BD$4&lt;=$G139)*(BC$4-$E139+1),$I139/2,$L139,TRUE))/(1-2*_xlfn.NORM.DIST(0,$I139/2,$L139,TRUE))*$C139+($J139="Steady Growth")*(AND(BD$4&gt;=$E139,BD$4&lt;=$G139)*((BD$4-$E139+1)/($I139*($I139+1)/2)*$C139))+($J139="custom")*CustomCF!AW139</f>
        <v>0</v>
      </c>
      <c r="BE139" s="19">
        <f>($J139="Bell Curve")*(_xlfn.NORM.DIST(AND(BE$4&gt;=$E139,BE$4&lt;=$G139)*(BE$4-$E139+1),$I139/2,$L139,TRUE)-_xlfn.NORM.DIST(AND(BE$4&gt;=$E139,BE$4&lt;=$G139)*(BD$4-$E139+1),$I139/2,$L139,TRUE))/(1-2*_xlfn.NORM.DIST(0,$I139/2,$L139,TRUE))*$C139+($J139="Steady Growth")*(AND(BE$4&gt;=$E139,BE$4&lt;=$G139)*((BE$4-$E139+1)/($I139*($I139+1)/2)*$C139))+($J139="custom")*CustomCF!AX139</f>
        <v>0</v>
      </c>
      <c r="BF139" s="19">
        <f>($J139="Bell Curve")*(_xlfn.NORM.DIST(AND(BF$4&gt;=$E139,BF$4&lt;=$G139)*(BF$4-$E139+1),$I139/2,$L139,TRUE)-_xlfn.NORM.DIST(AND(BF$4&gt;=$E139,BF$4&lt;=$G139)*(BE$4-$E139+1),$I139/2,$L139,TRUE))/(1-2*_xlfn.NORM.DIST(0,$I139/2,$L139,TRUE))*$C139+($J139="Steady Growth")*(AND(BF$4&gt;=$E139,BF$4&lt;=$G139)*((BF$4-$E139+1)/($I139*($I139+1)/2)*$C139))+($J139="custom")*CustomCF!AY139</f>
        <v>0</v>
      </c>
      <c r="BG139" s="19">
        <f>($J139="Bell Curve")*(_xlfn.NORM.DIST(AND(BG$4&gt;=$E139,BG$4&lt;=$G139)*(BG$4-$E139+1),$I139/2,$L139,TRUE)-_xlfn.NORM.DIST(AND(BG$4&gt;=$E139,BG$4&lt;=$G139)*(BF$4-$E139+1),$I139/2,$L139,TRUE))/(1-2*_xlfn.NORM.DIST(0,$I139/2,$L139,TRUE))*$C139+($J139="Steady Growth")*(AND(BG$4&gt;=$E139,BG$4&lt;=$G139)*((BG$4-$E139+1)/($I139*($I139+1)/2)*$C139))+($J139="custom")*CustomCF!AZ139</f>
        <v>0</v>
      </c>
      <c r="BH139" s="19">
        <f>($J139="Bell Curve")*(_xlfn.NORM.DIST(AND(BH$4&gt;=$E139,BH$4&lt;=$G139)*(BH$4-$E139+1),$I139/2,$L139,TRUE)-_xlfn.NORM.DIST(AND(BH$4&gt;=$E139,BH$4&lt;=$G139)*(BG$4-$E139+1),$I139/2,$L139,TRUE))/(1-2*_xlfn.NORM.DIST(0,$I139/2,$L139,TRUE))*$C139+($J139="Steady Growth")*(AND(BH$4&gt;=$E139,BH$4&lt;=$G139)*((BH$4-$E139+1)/($I139*($I139+1)/2)*$C139))+($J139="custom")*CustomCF!BA139</f>
        <v>0</v>
      </c>
      <c r="BI139" s="19">
        <f>($J139="Bell Curve")*(_xlfn.NORM.DIST(AND(BI$4&gt;=$E139,BI$4&lt;=$G139)*(BI$4-$E139+1),$I139/2,$L139,TRUE)-_xlfn.NORM.DIST(AND(BI$4&gt;=$E139,BI$4&lt;=$G139)*(BH$4-$E139+1),$I139/2,$L139,TRUE))/(1-2*_xlfn.NORM.DIST(0,$I139/2,$L139,TRUE))*$C139+($J139="Steady Growth")*(AND(BI$4&gt;=$E139,BI$4&lt;=$G139)*((BI$4-$E139+1)/($I139*($I139+1)/2)*$C139))+($J139="custom")*CustomCF!BB139</f>
        <v>0</v>
      </c>
      <c r="BJ139" s="19">
        <f>($J139="Bell Curve")*(_xlfn.NORM.DIST(AND(BJ$4&gt;=$E139,BJ$4&lt;=$G139)*(BJ$4-$E139+1),$I139/2,$L139,TRUE)-_xlfn.NORM.DIST(AND(BJ$4&gt;=$E139,BJ$4&lt;=$G139)*(BI$4-$E139+1),$I139/2,$L139,TRUE))/(1-2*_xlfn.NORM.DIST(0,$I139/2,$L139,TRUE))*$C139+($J139="Steady Growth")*(AND(BJ$4&gt;=$E139,BJ$4&lt;=$G139)*((BJ$4-$E139+1)/($I139*($I139+1)/2)*$C139))+($J139="custom")*CustomCF!BC139</f>
        <v>0</v>
      </c>
      <c r="BK139" s="19">
        <f>($J139="Bell Curve")*(_xlfn.NORM.DIST(AND(BK$4&gt;=$E139,BK$4&lt;=$G139)*(BK$4-$E139+1),$I139/2,$L139,TRUE)-_xlfn.NORM.DIST(AND(BK$4&gt;=$E139,BK$4&lt;=$G139)*(BJ$4-$E139+1),$I139/2,$L139,TRUE))/(1-2*_xlfn.NORM.DIST(0,$I139/2,$L139,TRUE))*$C139+($J139="Steady Growth")*(AND(BK$4&gt;=$E139,BK$4&lt;=$G139)*((BK$4-$E139+1)/($I139*($I139+1)/2)*$C139))+($J139="custom")*CustomCF!BD139</f>
        <v>0</v>
      </c>
      <c r="BL139" s="19">
        <f>($J139="Bell Curve")*(_xlfn.NORM.DIST(AND(BL$4&gt;=$E139,BL$4&lt;=$G139)*(BL$4-$E139+1),$I139/2,$L139,TRUE)-_xlfn.NORM.DIST(AND(BL$4&gt;=$E139,BL$4&lt;=$G139)*(BK$4-$E139+1),$I139/2,$L139,TRUE))/(1-2*_xlfn.NORM.DIST(0,$I139/2,$L139,TRUE))*$C139+($J139="Steady Growth")*(AND(BL$4&gt;=$E139,BL$4&lt;=$G139)*((BL$4-$E139+1)/($I139*($I139+1)/2)*$C139))+($J139="custom")*CustomCF!BE139</f>
        <v>0</v>
      </c>
      <c r="BM139" s="19">
        <f>($J139="Bell Curve")*(_xlfn.NORM.DIST(AND(BM$4&gt;=$E139,BM$4&lt;=$G139)*(BM$4-$E139+1),$I139/2,$L139,TRUE)-_xlfn.NORM.DIST(AND(BM$4&gt;=$E139,BM$4&lt;=$G139)*(BL$4-$E139+1),$I139/2,$L139,TRUE))/(1-2*_xlfn.NORM.DIST(0,$I139/2,$L139,TRUE))*$C139+($J139="Steady Growth")*(AND(BM$4&gt;=$E139,BM$4&lt;=$G139)*((BM$4-$E139+1)/($I139*($I139+1)/2)*$C139))+($J139="custom")*CustomCF!BF139</f>
        <v>0</v>
      </c>
      <c r="BN139" s="19">
        <f>($J139="Bell Curve")*(_xlfn.NORM.DIST(AND(BN$4&gt;=$E139,BN$4&lt;=$G139)*(BN$4-$E139+1),$I139/2,$L139,TRUE)-_xlfn.NORM.DIST(AND(BN$4&gt;=$E139,BN$4&lt;=$G139)*(BM$4-$E139+1),$I139/2,$L139,TRUE))/(1-2*_xlfn.NORM.DIST(0,$I139/2,$L139,TRUE))*$C139+($J139="Steady Growth")*(AND(BN$4&gt;=$E139,BN$4&lt;=$G139)*((BN$4-$E139+1)/($I139*($I139+1)/2)*$C139))+($J139="custom")*CustomCF!BG139</f>
        <v>0</v>
      </c>
      <c r="BO139" s="19">
        <f>($J139="Bell Curve")*(_xlfn.NORM.DIST(AND(BO$4&gt;=$E139,BO$4&lt;=$G139)*(BO$4-$E139+1),$I139/2,$L139,TRUE)-_xlfn.NORM.DIST(AND(BO$4&gt;=$E139,BO$4&lt;=$G139)*(BN$4-$E139+1),$I139/2,$L139,TRUE))/(1-2*_xlfn.NORM.DIST(0,$I139/2,$L139,TRUE))*$C139+($J139="Steady Growth")*(AND(BO$4&gt;=$E139,BO$4&lt;=$G139)*((BO$4-$E139+1)/($I139*($I139+1)/2)*$C139))+($J139="custom")*CustomCF!BH139</f>
        <v>0</v>
      </c>
      <c r="BP139" s="19">
        <f>($J139="Bell Curve")*(_xlfn.NORM.DIST(AND(BP$4&gt;=$E139,BP$4&lt;=$G139)*(BP$4-$E139+1),$I139/2,$L139,TRUE)-_xlfn.NORM.DIST(AND(BP$4&gt;=$E139,BP$4&lt;=$G139)*(BO$4-$E139+1),$I139/2,$L139,TRUE))/(1-2*_xlfn.NORM.DIST(0,$I139/2,$L139,TRUE))*$C139+($J139="Steady Growth")*(AND(BP$4&gt;=$E139,BP$4&lt;=$G139)*((BP$4-$E139+1)/($I139*($I139+1)/2)*$C139))+($J139="custom")*CustomCF!BI139</f>
        <v>0</v>
      </c>
      <c r="BQ139" s="19">
        <f>($J139="Bell Curve")*(_xlfn.NORM.DIST(AND(BQ$4&gt;=$E139,BQ$4&lt;=$G139)*(BQ$4-$E139+1),$I139/2,$L139,TRUE)-_xlfn.NORM.DIST(AND(BQ$4&gt;=$E139,BQ$4&lt;=$G139)*(BP$4-$E139+1),$I139/2,$L139,TRUE))/(1-2*_xlfn.NORM.DIST(0,$I139/2,$L139,TRUE))*$C139+($J139="Steady Growth")*(AND(BQ$4&gt;=$E139,BQ$4&lt;=$G139)*((BQ$4-$E139+1)/($I139*($I139+1)/2)*$C139))+($J139="custom")*CustomCF!BJ139</f>
        <v>0</v>
      </c>
      <c r="BR139" s="19">
        <f>($J139="Bell Curve")*(_xlfn.NORM.DIST(AND(BR$4&gt;=$E139,BR$4&lt;=$G139)*(BR$4-$E139+1),$I139/2,$L139,TRUE)-_xlfn.NORM.DIST(AND(BR$4&gt;=$E139,BR$4&lt;=$G139)*(BQ$4-$E139+1),$I139/2,$L139,TRUE))/(1-2*_xlfn.NORM.DIST(0,$I139/2,$L139,TRUE))*$C139+($J139="Steady Growth")*(AND(BR$4&gt;=$E139,BR$4&lt;=$G139)*((BR$4-$E139+1)/($I139*($I139+1)/2)*$C139))+($J139="custom")*CustomCF!BK139</f>
        <v>0</v>
      </c>
      <c r="BS139" s="19">
        <f>($J139="Bell Curve")*(_xlfn.NORM.DIST(AND(BS$4&gt;=$E139,BS$4&lt;=$G139)*(BS$4-$E139+1),$I139/2,$L139,TRUE)-_xlfn.NORM.DIST(AND(BS$4&gt;=$E139,BS$4&lt;=$G139)*(BR$4-$E139+1),$I139/2,$L139,TRUE))/(1-2*_xlfn.NORM.DIST(0,$I139/2,$L139,TRUE))*$C139+($J139="Steady Growth")*(AND(BS$4&gt;=$E139,BS$4&lt;=$G139)*((BS$4-$E139+1)/($I139*($I139+1)/2)*$C139))+($J139="custom")*CustomCF!BL139</f>
        <v>0</v>
      </c>
      <c r="BT139" s="19">
        <f>($J139="Bell Curve")*(_xlfn.NORM.DIST(AND(BT$4&gt;=$E139,BT$4&lt;=$G139)*(BT$4-$E139+1),$I139/2,$L139,TRUE)-_xlfn.NORM.DIST(AND(BT$4&gt;=$E139,BT$4&lt;=$G139)*(BS$4-$E139+1),$I139/2,$L139,TRUE))/(1-2*_xlfn.NORM.DIST(0,$I139/2,$L139,TRUE))*$C139+($J139="Steady Growth")*(AND(BT$4&gt;=$E139,BT$4&lt;=$G139)*((BT$4-$E139+1)/($I139*($I139+1)/2)*$C139))+($J139="custom")*CustomCF!BM139</f>
        <v>0</v>
      </c>
      <c r="BU139" s="19">
        <f>($J139="Bell Curve")*(_xlfn.NORM.DIST(AND(BU$4&gt;=$E139,BU$4&lt;=$G139)*(BU$4-$E139+1),$I139/2,$L139,TRUE)-_xlfn.NORM.DIST(AND(BU$4&gt;=$E139,BU$4&lt;=$G139)*(BT$4-$E139+1),$I139/2,$L139,TRUE))/(1-2*_xlfn.NORM.DIST(0,$I139/2,$L139,TRUE))*$C139+($J139="Steady Growth")*(AND(BU$4&gt;=$E139,BU$4&lt;=$G139)*((BU$4-$E139+1)/($I139*($I139+1)/2)*$C139))+($J139="custom")*CustomCF!BN139</f>
        <v>0</v>
      </c>
      <c r="BV139" s="19">
        <f>($J139="Bell Curve")*(_xlfn.NORM.DIST(AND(BV$4&gt;=$E139,BV$4&lt;=$G139)*(BV$4-$E139+1),$I139/2,$L139,TRUE)-_xlfn.NORM.DIST(AND(BV$4&gt;=$E139,BV$4&lt;=$G139)*(BU$4-$E139+1),$I139/2,$L139,TRUE))/(1-2*_xlfn.NORM.DIST(0,$I139/2,$L139,TRUE))*$C139+($J139="Steady Growth")*(AND(BV$4&gt;=$E139,BV$4&lt;=$G139)*((BV$4-$E139+1)/($I139*($I139+1)/2)*$C139))+($J139="custom")*CustomCF!BO139</f>
        <v>0</v>
      </c>
      <c r="BW139" s="19">
        <f>($J139="Bell Curve")*(_xlfn.NORM.DIST(AND(BW$4&gt;=$E139,BW$4&lt;=$G139)*(BW$4-$E139+1),$I139/2,$L139,TRUE)-_xlfn.NORM.DIST(AND(BW$4&gt;=$E139,BW$4&lt;=$G139)*(BV$4-$E139+1),$I139/2,$L139,TRUE))/(1-2*_xlfn.NORM.DIST(0,$I139/2,$L139,TRUE))*$C139+($J139="Steady Growth")*(AND(BW$4&gt;=$E139,BW$4&lt;=$G139)*((BW$4-$E139+1)/($I139*($I139+1)/2)*$C139))+($J139="custom")*CustomCF!BP139</f>
        <v>0</v>
      </c>
      <c r="BX139" s="19">
        <f>($J139="Bell Curve")*(_xlfn.NORM.DIST(AND(BX$4&gt;=$E139,BX$4&lt;=$G139)*(BX$4-$E139+1),$I139/2,$L139,TRUE)-_xlfn.NORM.DIST(AND(BX$4&gt;=$E139,BX$4&lt;=$G139)*(BW$4-$E139+1),$I139/2,$L139,TRUE))/(1-2*_xlfn.NORM.DIST(0,$I139/2,$L139,TRUE))*$C139+($J139="Steady Growth")*(AND(BX$4&gt;=$E139,BX$4&lt;=$G139)*((BX$4-$E139+1)/($I139*($I139+1)/2)*$C139))+($J139="custom")*CustomCF!BQ139</f>
        <v>0</v>
      </c>
      <c r="BY139" s="19">
        <f>($J139="Bell Curve")*(_xlfn.NORM.DIST(AND(BY$4&gt;=$E139,BY$4&lt;=$G139)*(BY$4-$E139+1),$I139/2,$L139,TRUE)-_xlfn.NORM.DIST(AND(BY$4&gt;=$E139,BY$4&lt;=$G139)*(BX$4-$E139+1),$I139/2,$L139,TRUE))/(1-2*_xlfn.NORM.DIST(0,$I139/2,$L139,TRUE))*$C139+($J139="Steady Growth")*(AND(BY$4&gt;=$E139,BY$4&lt;=$G139)*((BY$4-$E139+1)/($I139*($I139+1)/2)*$C139))+($J139="custom")*CustomCF!BR139</f>
        <v>0</v>
      </c>
      <c r="BZ139" s="19">
        <f>($J139="Bell Curve")*(_xlfn.NORM.DIST(AND(BZ$4&gt;=$E139,BZ$4&lt;=$G139)*(BZ$4-$E139+1),$I139/2,$L139,TRUE)-_xlfn.NORM.DIST(AND(BZ$4&gt;=$E139,BZ$4&lt;=$G139)*(BY$4-$E139+1),$I139/2,$L139,TRUE))/(1-2*_xlfn.NORM.DIST(0,$I139/2,$L139,TRUE))*$C139+($J139="Steady Growth")*(AND(BZ$4&gt;=$E139,BZ$4&lt;=$G139)*((BZ$4-$E139+1)/($I139*($I139+1)/2)*$C139))+($J139="custom")*CustomCF!BS139</f>
        <v>0</v>
      </c>
      <c r="CA139" s="19">
        <f>($J139="Bell Curve")*(_xlfn.NORM.DIST(AND(CA$4&gt;=$E139,CA$4&lt;=$G139)*(CA$4-$E139+1),$I139/2,$L139,TRUE)-_xlfn.NORM.DIST(AND(CA$4&gt;=$E139,CA$4&lt;=$G139)*(BZ$4-$E139+1),$I139/2,$L139,TRUE))/(1-2*_xlfn.NORM.DIST(0,$I139/2,$L139,TRUE))*$C139+($J139="Steady Growth")*(AND(CA$4&gt;=$E139,CA$4&lt;=$G139)*((CA$4-$E139+1)/($I139*($I139+1)/2)*$C139))+($J139="custom")*CustomCF!BT139</f>
        <v>0</v>
      </c>
      <c r="CB139" s="19">
        <f>($J139="Bell Curve")*(_xlfn.NORM.DIST(AND(CB$4&gt;=$E139,CB$4&lt;=$G139)*(CB$4-$E139+1),$I139/2,$L139,TRUE)-_xlfn.NORM.DIST(AND(CB$4&gt;=$E139,CB$4&lt;=$G139)*(CA$4-$E139+1),$I139/2,$L139,TRUE))/(1-2*_xlfn.NORM.DIST(0,$I139/2,$L139,TRUE))*$C139+($J139="Steady Growth")*(AND(CB$4&gt;=$E139,CB$4&lt;=$G139)*((CB$4-$E139+1)/($I139*($I139+1)/2)*$C139))+($J139="custom")*CustomCF!BU139</f>
        <v>0</v>
      </c>
      <c r="CC139" s="19">
        <f>($J139="Bell Curve")*(_xlfn.NORM.DIST(AND(CC$4&gt;=$E139,CC$4&lt;=$G139)*(CC$4-$E139+1),$I139/2,$L139,TRUE)-_xlfn.NORM.DIST(AND(CC$4&gt;=$E139,CC$4&lt;=$G139)*(CB$4-$E139+1),$I139/2,$L139,TRUE))/(1-2*_xlfn.NORM.DIST(0,$I139/2,$L139,TRUE))*$C139+($J139="Steady Growth")*(AND(CC$4&gt;=$E139,CC$4&lt;=$G139)*((CC$4-$E139+1)/($I139*($I139+1)/2)*$C139))+($J139="custom")*CustomCF!BV139</f>
        <v>0</v>
      </c>
      <c r="CD139" s="19">
        <f>($J139="Bell Curve")*(_xlfn.NORM.DIST(AND(CD$4&gt;=$E139,CD$4&lt;=$G139)*(CD$4-$E139+1),$I139/2,$L139,TRUE)-_xlfn.NORM.DIST(AND(CD$4&gt;=$E139,CD$4&lt;=$G139)*(CC$4-$E139+1),$I139/2,$L139,TRUE))/(1-2*_xlfn.NORM.DIST(0,$I139/2,$L139,TRUE))*$C139+($J139="Steady Growth")*(AND(CD$4&gt;=$E139,CD$4&lt;=$G139)*((CD$4-$E139+1)/($I139*($I139+1)/2)*$C139))+($J139="custom")*CustomCF!BW139</f>
        <v>0</v>
      </c>
      <c r="CE139" s="19">
        <f>($J139="Bell Curve")*(_xlfn.NORM.DIST(AND(CE$4&gt;=$E139,CE$4&lt;=$G139)*(CE$4-$E139+1),$I139/2,$L139,TRUE)-_xlfn.NORM.DIST(AND(CE$4&gt;=$E139,CE$4&lt;=$G139)*(CD$4-$E139+1),$I139/2,$L139,TRUE))/(1-2*_xlfn.NORM.DIST(0,$I139/2,$L139,TRUE))*$C139+($J139="Steady Growth")*(AND(CE$4&gt;=$E139,CE$4&lt;=$G139)*((CE$4-$E139+1)/($I139*($I139+1)/2)*$C139))+($J139="custom")*CustomCF!BX139</f>
        <v>0</v>
      </c>
      <c r="CF139" s="19">
        <f>($J139="Bell Curve")*(_xlfn.NORM.DIST(AND(CF$4&gt;=$E139,CF$4&lt;=$G139)*(CF$4-$E139+1),$I139/2,$L139,TRUE)-_xlfn.NORM.DIST(AND(CF$4&gt;=$E139,CF$4&lt;=$G139)*(CE$4-$E139+1),$I139/2,$L139,TRUE))/(1-2*_xlfn.NORM.DIST(0,$I139/2,$L139,TRUE))*$C139+($J139="Steady Growth")*(AND(CF$4&gt;=$E139,CF$4&lt;=$G139)*((CF$4-$E139+1)/($I139*($I139+1)/2)*$C139))+($J139="custom")*CustomCF!BY139</f>
        <v>0</v>
      </c>
      <c r="CG139" s="19">
        <f>($J139="Bell Curve")*(_xlfn.NORM.DIST(AND(CG$4&gt;=$E139,CG$4&lt;=$G139)*(CG$4-$E139+1),$I139/2,$L139,TRUE)-_xlfn.NORM.DIST(AND(CG$4&gt;=$E139,CG$4&lt;=$G139)*(CF$4-$E139+1),$I139/2,$L139,TRUE))/(1-2*_xlfn.NORM.DIST(0,$I139/2,$L139,TRUE))*$C139+($J139="Steady Growth")*(AND(CG$4&gt;=$E139,CG$4&lt;=$G139)*((CG$4-$E139+1)/($I139*($I139+1)/2)*$C139))+($J139="custom")*CustomCF!BZ139</f>
        <v>0</v>
      </c>
      <c r="CH139" s="19">
        <f>($J139="Bell Curve")*(_xlfn.NORM.DIST(AND(CH$4&gt;=$E139,CH$4&lt;=$G139)*(CH$4-$E139+1),$I139/2,$L139,TRUE)-_xlfn.NORM.DIST(AND(CH$4&gt;=$E139,CH$4&lt;=$G139)*(CG$4-$E139+1),$I139/2,$L139,TRUE))/(1-2*_xlfn.NORM.DIST(0,$I139/2,$L139,TRUE))*$C139+($J139="Steady Growth")*(AND(CH$4&gt;=$E139,CH$4&lt;=$G139)*((CH$4-$E139+1)/($I139*($I139+1)/2)*$C139))+($J139="custom")*CustomCF!CA139</f>
        <v>0</v>
      </c>
      <c r="CI139" s="19">
        <f>($J139="Bell Curve")*(_xlfn.NORM.DIST(AND(CI$4&gt;=$E139,CI$4&lt;=$G139)*(CI$4-$E139+1),$I139/2,$L139,TRUE)-_xlfn.NORM.DIST(AND(CI$4&gt;=$E139,CI$4&lt;=$G139)*(CH$4-$E139+1),$I139/2,$L139,TRUE))/(1-2*_xlfn.NORM.DIST(0,$I139/2,$L139,TRUE))*$C139+($J139="Steady Growth")*(AND(CI$4&gt;=$E139,CI$4&lt;=$G139)*((CI$4-$E139+1)/($I139*($I139+1)/2)*$C139))+($J139="custom")*CustomCF!CB139</f>
        <v>0</v>
      </c>
      <c r="CJ139" s="19">
        <f>($J139="Bell Curve")*(_xlfn.NORM.DIST(AND(CJ$4&gt;=$E139,CJ$4&lt;=$G139)*(CJ$4-$E139+1),$I139/2,$L139,TRUE)-_xlfn.NORM.DIST(AND(CJ$4&gt;=$E139,CJ$4&lt;=$G139)*(CI$4-$E139+1),$I139/2,$L139,TRUE))/(1-2*_xlfn.NORM.DIST(0,$I139/2,$L139,TRUE))*$C139+($J139="Steady Growth")*(AND(CJ$4&gt;=$E139,CJ$4&lt;=$G139)*((CJ$4-$E139+1)/($I139*($I139+1)/2)*$C139))+($J139="custom")*CustomCF!CC139</f>
        <v>0</v>
      </c>
      <c r="CK139" s="19">
        <f>($J139="Bell Curve")*(_xlfn.NORM.DIST(AND(CK$4&gt;=$E139,CK$4&lt;=$G139)*(CK$4-$E139+1),$I139/2,$L139,TRUE)-_xlfn.NORM.DIST(AND(CK$4&gt;=$E139,CK$4&lt;=$G139)*(CJ$4-$E139+1),$I139/2,$L139,TRUE))/(1-2*_xlfn.NORM.DIST(0,$I139/2,$L139,TRUE))*$C139+($J139="Steady Growth")*(AND(CK$4&gt;=$E139,CK$4&lt;=$G139)*((CK$4-$E139+1)/($I139*($I139+1)/2)*$C139))+($J139="custom")*CustomCF!CD139</f>
        <v>0</v>
      </c>
      <c r="CL139" s="19">
        <f>($J139="Bell Curve")*(_xlfn.NORM.DIST(AND(CL$4&gt;=$E139,CL$4&lt;=$G139)*(CL$4-$E139+1),$I139/2,$L139,TRUE)-_xlfn.NORM.DIST(AND(CL$4&gt;=$E139,CL$4&lt;=$G139)*(CK$4-$E139+1),$I139/2,$L139,TRUE))/(1-2*_xlfn.NORM.DIST(0,$I139/2,$L139,TRUE))*$C139+($J139="Steady Growth")*(AND(CL$4&gt;=$E139,CL$4&lt;=$G139)*((CL$4-$E139+1)/($I139*($I139+1)/2)*$C139))+($J139="custom")*CustomCF!CE139</f>
        <v>0</v>
      </c>
      <c r="CM139" s="19">
        <f>($J139="Bell Curve")*(_xlfn.NORM.DIST(AND(CM$4&gt;=$E139,CM$4&lt;=$G139)*(CM$4-$E139+1),$I139/2,$L139,TRUE)-_xlfn.NORM.DIST(AND(CM$4&gt;=$E139,CM$4&lt;=$G139)*(CL$4-$E139+1),$I139/2,$L139,TRUE))/(1-2*_xlfn.NORM.DIST(0,$I139/2,$L139,TRUE))*$C139+($J139="Steady Growth")*(AND(CM$4&gt;=$E139,CM$4&lt;=$G139)*((CM$4-$E139+1)/($I139*($I139+1)/2)*$C139))+($J139="custom")*CustomCF!CF139</f>
        <v>0</v>
      </c>
      <c r="CN139" s="19">
        <f>($J139="Bell Curve")*(_xlfn.NORM.DIST(AND(CN$4&gt;=$E139,CN$4&lt;=$G139)*(CN$4-$E139+1),$I139/2,$L139,TRUE)-_xlfn.NORM.DIST(AND(CN$4&gt;=$E139,CN$4&lt;=$G139)*(CM$4-$E139+1),$I139/2,$L139,TRUE))/(1-2*_xlfn.NORM.DIST(0,$I139/2,$L139,TRUE))*$C139+($J139="Steady Growth")*(AND(CN$4&gt;=$E139,CN$4&lt;=$G139)*((CN$4-$E139+1)/($I139*($I139+1)/2)*$C139))+($J139="custom")*CustomCF!CG139</f>
        <v>0</v>
      </c>
      <c r="CO139" s="19">
        <f>($J139="Bell Curve")*(_xlfn.NORM.DIST(AND(CO$4&gt;=$E139,CO$4&lt;=$G139)*(CO$4-$E139+1),$I139/2,$L139,TRUE)-_xlfn.NORM.DIST(AND(CO$4&gt;=$E139,CO$4&lt;=$G139)*(CN$4-$E139+1),$I139/2,$L139,TRUE))/(1-2*_xlfn.NORM.DIST(0,$I139/2,$L139,TRUE))*$C139+($J139="Steady Growth")*(AND(CO$4&gt;=$E139,CO$4&lt;=$G139)*((CO$4-$E139+1)/($I139*($I139+1)/2)*$C139))+($J139="custom")*CustomCF!CH139</f>
        <v>0</v>
      </c>
      <c r="CP139" s="19">
        <f>($J139="Bell Curve")*(_xlfn.NORM.DIST(AND(CP$4&gt;=$E139,CP$4&lt;=$G139)*(CP$4-$E139+1),$I139/2,$L139,TRUE)-_xlfn.NORM.DIST(AND(CP$4&gt;=$E139,CP$4&lt;=$G139)*(CO$4-$E139+1),$I139/2,$L139,TRUE))/(1-2*_xlfn.NORM.DIST(0,$I139/2,$L139,TRUE))*$C139+($J139="Steady Growth")*(AND(CP$4&gt;=$E139,CP$4&lt;=$G139)*((CP$4-$E139+1)/($I139*($I139+1)/2)*$C139))+($J139="custom")*CustomCF!CI139</f>
        <v>0</v>
      </c>
      <c r="CQ139" s="19">
        <f>($J139="Bell Curve")*(_xlfn.NORM.DIST(AND(CQ$4&gt;=$E139,CQ$4&lt;=$G139)*(CQ$4-$E139+1),$I139/2,$L139,TRUE)-_xlfn.NORM.DIST(AND(CQ$4&gt;=$E139,CQ$4&lt;=$G139)*(CP$4-$E139+1),$I139/2,$L139,TRUE))/(1-2*_xlfn.NORM.DIST(0,$I139/2,$L139,TRUE))*$C139+($J139="Steady Growth")*(AND(CQ$4&gt;=$E139,CQ$4&lt;=$G139)*((CQ$4-$E139+1)/($I139*($I139+1)/2)*$C139))+($J139="custom")*CustomCF!CJ139</f>
        <v>0</v>
      </c>
      <c r="CR139" s="19">
        <f>($J139="Bell Curve")*(_xlfn.NORM.DIST(AND(CR$4&gt;=$E139,CR$4&lt;=$G139)*(CR$4-$E139+1),$I139/2,$L139,TRUE)-_xlfn.NORM.DIST(AND(CR$4&gt;=$E139,CR$4&lt;=$G139)*(CQ$4-$E139+1),$I139/2,$L139,TRUE))/(1-2*_xlfn.NORM.DIST(0,$I139/2,$L139,TRUE))*$C139+($J139="Steady Growth")*(AND(CR$4&gt;=$E139,CR$4&lt;=$G139)*((CR$4-$E139+1)/($I139*($I139+1)/2)*$C139))+($J139="custom")*CustomCF!CK139</f>
        <v>0</v>
      </c>
      <c r="CS139" s="19">
        <f>($J139="Bell Curve")*(_xlfn.NORM.DIST(AND(CS$4&gt;=$E139,CS$4&lt;=$G139)*(CS$4-$E139+1),$I139/2,$L139,TRUE)-_xlfn.NORM.DIST(AND(CS$4&gt;=$E139,CS$4&lt;=$G139)*(CR$4-$E139+1),$I139/2,$L139,TRUE))/(1-2*_xlfn.NORM.DIST(0,$I139/2,$L139,TRUE))*$C139+($J139="Steady Growth")*(AND(CS$4&gt;=$E139,CS$4&lt;=$G139)*((CS$4-$E139+1)/($I139*($I139+1)/2)*$C139))+($J139="custom")*CustomCF!CL139</f>
        <v>0</v>
      </c>
      <c r="CT139" s="19">
        <f>($J139="Bell Curve")*(_xlfn.NORM.DIST(AND(CT$4&gt;=$E139,CT$4&lt;=$G139)*(CT$4-$E139+1),$I139/2,$L139,TRUE)-_xlfn.NORM.DIST(AND(CT$4&gt;=$E139,CT$4&lt;=$G139)*(CS$4-$E139+1),$I139/2,$L139,TRUE))/(1-2*_xlfn.NORM.DIST(0,$I139/2,$L139,TRUE))*$C139+($J139="Steady Growth")*(AND(CT$4&gt;=$E139,CT$4&lt;=$G139)*((CT$4-$E139+1)/($I139*($I139+1)/2)*$C139))+($J139="custom")*CustomCF!CM139</f>
        <v>0</v>
      </c>
      <c r="CU139" s="19">
        <f>($J139="Bell Curve")*(_xlfn.NORM.DIST(AND(CU$4&gt;=$E139,CU$4&lt;=$G139)*(CU$4-$E139+1),$I139/2,$L139,TRUE)-_xlfn.NORM.DIST(AND(CU$4&gt;=$E139,CU$4&lt;=$G139)*(CT$4-$E139+1),$I139/2,$L139,TRUE))/(1-2*_xlfn.NORM.DIST(0,$I139/2,$L139,TRUE))*$C139+($J139="Steady Growth")*(AND(CU$4&gt;=$E139,CU$4&lt;=$G139)*((CU$4-$E139+1)/($I139*($I139+1)/2)*$C139))+($J139="custom")*CustomCF!CN139</f>
        <v>0</v>
      </c>
      <c r="CV139" s="19">
        <f>($J139="Bell Curve")*(_xlfn.NORM.DIST(AND(CV$4&gt;=$E139,CV$4&lt;=$G139)*(CV$4-$E139+1),$I139/2,$L139,TRUE)-_xlfn.NORM.DIST(AND(CV$4&gt;=$E139,CV$4&lt;=$G139)*(CU$4-$E139+1),$I139/2,$L139,TRUE))/(1-2*_xlfn.NORM.DIST(0,$I139/2,$L139,TRUE))*$C139+($J139="Steady Growth")*(AND(CV$4&gt;=$E139,CV$4&lt;=$G139)*((CV$4-$E139+1)/($I139*($I139+1)/2)*$C139))+($J139="custom")*CustomCF!CO139</f>
        <v>0</v>
      </c>
      <c r="CW139" s="19">
        <f>($J139="Bell Curve")*(_xlfn.NORM.DIST(AND(CW$4&gt;=$E139,CW$4&lt;=$G139)*(CW$4-$E139+1),$I139/2,$L139,TRUE)-_xlfn.NORM.DIST(AND(CW$4&gt;=$E139,CW$4&lt;=$G139)*(CV$4-$E139+1),$I139/2,$L139,TRUE))/(1-2*_xlfn.NORM.DIST(0,$I139/2,$L139,TRUE))*$C139+($J139="Steady Growth")*(AND(CW$4&gt;=$E139,CW$4&lt;=$G139)*((CW$4-$E139+1)/($I139*($I139+1)/2)*$C139))+($J139="custom")*CustomCF!CP139</f>
        <v>0</v>
      </c>
      <c r="CX139" s="19">
        <f>($J139="Bell Curve")*(_xlfn.NORM.DIST(AND(CX$4&gt;=$E139,CX$4&lt;=$G139)*(CX$4-$E139+1),$I139/2,$L139,TRUE)-_xlfn.NORM.DIST(AND(CX$4&gt;=$E139,CX$4&lt;=$G139)*(CW$4-$E139+1),$I139/2,$L139,TRUE))/(1-2*_xlfn.NORM.DIST(0,$I139/2,$L139,TRUE))*$C139+($J139="Steady Growth")*(AND(CX$4&gt;=$E139,CX$4&lt;=$G139)*((CX$4-$E139+1)/($I139*($I139+1)/2)*$C139))+($J139="custom")*CustomCF!CQ139</f>
        <v>0</v>
      </c>
      <c r="CY139" s="19">
        <f>($J139="Bell Curve")*(_xlfn.NORM.DIST(AND(CY$4&gt;=$E139,CY$4&lt;=$G139)*(CY$4-$E139+1),$I139/2,$L139,TRUE)-_xlfn.NORM.DIST(AND(CY$4&gt;=$E139,CY$4&lt;=$G139)*(CX$4-$E139+1),$I139/2,$L139,TRUE))/(1-2*_xlfn.NORM.DIST(0,$I139/2,$L139,TRUE))*$C139+($J139="Steady Growth")*(AND(CY$4&gt;=$E139,CY$4&lt;=$G139)*((CY$4-$E139+1)/($I139*($I139+1)/2)*$C139))+($J139="custom")*CustomCF!CR139</f>
        <v>0</v>
      </c>
      <c r="CZ139" s="19">
        <f>($J139="Bell Curve")*(_xlfn.NORM.DIST(AND(CZ$4&gt;=$E139,CZ$4&lt;=$G139)*(CZ$4-$E139+1),$I139/2,$L139,TRUE)-_xlfn.NORM.DIST(AND(CZ$4&gt;=$E139,CZ$4&lt;=$G139)*(CY$4-$E139+1),$I139/2,$L139,TRUE))/(1-2*_xlfn.NORM.DIST(0,$I139/2,$L139,TRUE))*$C139+($J139="Steady Growth")*(AND(CZ$4&gt;=$E139,CZ$4&lt;=$G139)*((CZ$4-$E139+1)/($I139*($I139+1)/2)*$C139))+($J139="custom")*CustomCF!CS139</f>
        <v>0</v>
      </c>
      <c r="DA139" s="19">
        <f>($J139="Bell Curve")*(_xlfn.NORM.DIST(AND(DA$4&gt;=$E139,DA$4&lt;=$G139)*(DA$4-$E139+1),$I139/2,$L139,TRUE)-_xlfn.NORM.DIST(AND(DA$4&gt;=$E139,DA$4&lt;=$G139)*(CZ$4-$E139+1),$I139/2,$L139,TRUE))/(1-2*_xlfn.NORM.DIST(0,$I139/2,$L139,TRUE))*$C139+($J139="Steady Growth")*(AND(DA$4&gt;=$E139,DA$4&lt;=$G139)*((DA$4-$E139+1)/($I139*($I139+1)/2)*$C139))+($J139="custom")*CustomCF!CT139</f>
        <v>0</v>
      </c>
      <c r="DB139" s="19">
        <f>($J139="Bell Curve")*(_xlfn.NORM.DIST(AND(DB$4&gt;=$E139,DB$4&lt;=$G139)*(DB$4-$E139+1),$I139/2,$L139,TRUE)-_xlfn.NORM.DIST(AND(DB$4&gt;=$E139,DB$4&lt;=$G139)*(DA$4-$E139+1),$I139/2,$L139,TRUE))/(1-2*_xlfn.NORM.DIST(0,$I139/2,$L139,TRUE))*$C139+($J139="Steady Growth")*(AND(DB$4&gt;=$E139,DB$4&lt;=$G139)*((DB$4-$E139+1)/($I139*($I139+1)/2)*$C139))+($J139="custom")*CustomCF!CU139</f>
        <v>0</v>
      </c>
      <c r="DC139" s="19">
        <f>($J139="Bell Curve")*(_xlfn.NORM.DIST(AND(DC$4&gt;=$E139,DC$4&lt;=$G139)*(DC$4-$E139+1),$I139/2,$L139,TRUE)-_xlfn.NORM.DIST(AND(DC$4&gt;=$E139,DC$4&lt;=$G139)*(DB$4-$E139+1),$I139/2,$L139,TRUE))/(1-2*_xlfn.NORM.DIST(0,$I139/2,$L139,TRUE))*$C139+($J139="Steady Growth")*(AND(DC$4&gt;=$E139,DC$4&lt;=$G139)*((DC$4-$E139+1)/($I139*($I139+1)/2)*$C139))+($J139="custom")*CustomCF!CV139</f>
        <v>0</v>
      </c>
      <c r="DD139" s="19">
        <f>($J139="Bell Curve")*(_xlfn.NORM.DIST(AND(DD$4&gt;=$E139,DD$4&lt;=$G139)*(DD$4-$E139+1),$I139/2,$L139,TRUE)-_xlfn.NORM.DIST(AND(DD$4&gt;=$E139,DD$4&lt;=$G139)*(DC$4-$E139+1),$I139/2,$L139,TRUE))/(1-2*_xlfn.NORM.DIST(0,$I139/2,$L139,TRUE))*$C139+($J139="Steady Growth")*(AND(DD$4&gt;=$E139,DD$4&lt;=$G139)*((DD$4-$E139+1)/($I139*($I139+1)/2)*$C139))+($J139="custom")*CustomCF!CW139</f>
        <v>0</v>
      </c>
      <c r="DE139" s="19">
        <f>($J139="Bell Curve")*(_xlfn.NORM.DIST(AND(DE$4&gt;=$E139,DE$4&lt;=$G139)*(DE$4-$E139+1),$I139/2,$L139,TRUE)-_xlfn.NORM.DIST(AND(DE$4&gt;=$E139,DE$4&lt;=$G139)*(DD$4-$E139+1),$I139/2,$L139,TRUE))/(1-2*_xlfn.NORM.DIST(0,$I139/2,$L139,TRUE))*$C139+($J139="Steady Growth")*(AND(DE$4&gt;=$E139,DE$4&lt;=$G139)*((DE$4-$E139+1)/($I139*($I139+1)/2)*$C139))+($J139="custom")*CustomCF!CX139</f>
        <v>0</v>
      </c>
      <c r="DF139" s="19">
        <f>($J139="Bell Curve")*(_xlfn.NORM.DIST(AND(DF$4&gt;=$E139,DF$4&lt;=$G139)*(DF$4-$E139+1),$I139/2,$L139,TRUE)-_xlfn.NORM.DIST(AND(DF$4&gt;=$E139,DF$4&lt;=$G139)*(DE$4-$E139+1),$I139/2,$L139,TRUE))/(1-2*_xlfn.NORM.DIST(0,$I139/2,$L139,TRUE))*$C139+($J139="Steady Growth")*(AND(DF$4&gt;=$E139,DF$4&lt;=$G139)*((DF$4-$E139+1)/($I139*($I139+1)/2)*$C139))+($J139="custom")*CustomCF!CY139</f>
        <v>0</v>
      </c>
      <c r="DG139" s="19">
        <f>($J139="Bell Curve")*(_xlfn.NORM.DIST(AND(DG$4&gt;=$E139,DG$4&lt;=$G139)*(DG$4-$E139+1),$I139/2,$L139,TRUE)-_xlfn.NORM.DIST(AND(DG$4&gt;=$E139,DG$4&lt;=$G139)*(DF$4-$E139+1),$I139/2,$L139,TRUE))/(1-2*_xlfn.NORM.DIST(0,$I139/2,$L139,TRUE))*$C139+($J139="Steady Growth")*(AND(DG$4&gt;=$E139,DG$4&lt;=$G139)*((DG$4-$E139+1)/($I139*($I139+1)/2)*$C139))+($J139="custom")*CustomCF!CZ139</f>
        <v>0</v>
      </c>
      <c r="DH139" s="19">
        <f>($J139="Bell Curve")*(_xlfn.NORM.DIST(AND(DH$4&gt;=$E139,DH$4&lt;=$G139)*(DH$4-$E139+1),$I139/2,$L139,TRUE)-_xlfn.NORM.DIST(AND(DH$4&gt;=$E139,DH$4&lt;=$G139)*(DG$4-$E139+1),$I139/2,$L139,TRUE))/(1-2*_xlfn.NORM.DIST(0,$I139/2,$L139,TRUE))*$C139+($J139="Steady Growth")*(AND(DH$4&gt;=$E139,DH$4&lt;=$G139)*((DH$4-$E139+1)/($I139*($I139+1)/2)*$C139))+($J139="custom")*CustomCF!DA139</f>
        <v>0</v>
      </c>
      <c r="DI139" s="19">
        <f>($J139="Bell Curve")*(_xlfn.NORM.DIST(AND(DI$4&gt;=$E139,DI$4&lt;=$G139)*(DI$4-$E139+1),$I139/2,$L139,TRUE)-_xlfn.NORM.DIST(AND(DI$4&gt;=$E139,DI$4&lt;=$G139)*(DH$4-$E139+1),$I139/2,$L139,TRUE))/(1-2*_xlfn.NORM.DIST(0,$I139/2,$L139,TRUE))*$C139+($J139="Steady Growth")*(AND(DI$4&gt;=$E139,DI$4&lt;=$G139)*((DI$4-$E139+1)/($I139*($I139+1)/2)*$C139))+($J139="custom")*CustomCF!DB139</f>
        <v>0</v>
      </c>
      <c r="DJ139" s="19">
        <f>($J139="Bell Curve")*(_xlfn.NORM.DIST(AND(DJ$4&gt;=$E139,DJ$4&lt;=$G139)*(DJ$4-$E139+1),$I139/2,$L139,TRUE)-_xlfn.NORM.DIST(AND(DJ$4&gt;=$E139,DJ$4&lt;=$G139)*(DI$4-$E139+1),$I139/2,$L139,TRUE))/(1-2*_xlfn.NORM.DIST(0,$I139/2,$L139,TRUE))*$C139+($J139="Steady Growth")*(AND(DJ$4&gt;=$E139,DJ$4&lt;=$G139)*((DJ$4-$E139+1)/($I139*($I139+1)/2)*$C139))+($J139="custom")*CustomCF!DC139</f>
        <v>0</v>
      </c>
      <c r="DK139" s="19">
        <f>($J139="Bell Curve")*(_xlfn.NORM.DIST(AND(DK$4&gt;=$E139,DK$4&lt;=$G139)*(DK$4-$E139+1),$I139/2,$L139,TRUE)-_xlfn.NORM.DIST(AND(DK$4&gt;=$E139,DK$4&lt;=$G139)*(DJ$4-$E139+1),$I139/2,$L139,TRUE))/(1-2*_xlfn.NORM.DIST(0,$I139/2,$L139,TRUE))*$C139+($J139="Steady Growth")*(AND(DK$4&gt;=$E139,DK$4&lt;=$G139)*((DK$4-$E139+1)/($I139*($I139+1)/2)*$C139))+($J139="custom")*CustomCF!DD139</f>
        <v>0</v>
      </c>
      <c r="DL139" s="19">
        <f>($J139="Bell Curve")*(_xlfn.NORM.DIST(AND(DL$4&gt;=$E139,DL$4&lt;=$G139)*(DL$4-$E139+1),$I139/2,$L139,TRUE)-_xlfn.NORM.DIST(AND(DL$4&gt;=$E139,DL$4&lt;=$G139)*(DK$4-$E139+1),$I139/2,$L139,TRUE))/(1-2*_xlfn.NORM.DIST(0,$I139/2,$L139,TRUE))*$C139+($J139="Steady Growth")*(AND(DL$4&gt;=$E139,DL$4&lt;=$G139)*((DL$4-$E139+1)/($I139*($I139+1)/2)*$C139))+($J139="custom")*CustomCF!DE139</f>
        <v>0</v>
      </c>
      <c r="DM139" s="19">
        <f>($J139="Bell Curve")*(_xlfn.NORM.DIST(AND(DM$4&gt;=$E139,DM$4&lt;=$G139)*(DM$4-$E139+1),$I139/2,$L139,TRUE)-_xlfn.NORM.DIST(AND(DM$4&gt;=$E139,DM$4&lt;=$G139)*(DL$4-$E139+1),$I139/2,$L139,TRUE))/(1-2*_xlfn.NORM.DIST(0,$I139/2,$L139,TRUE))*$C139+($J139="Steady Growth")*(AND(DM$4&gt;=$E139,DM$4&lt;=$G139)*((DM$4-$E139+1)/($I139*($I139+1)/2)*$C139))+($J139="custom")*CustomCF!DF139</f>
        <v>0</v>
      </c>
      <c r="DN139" s="19">
        <f>($J139="Bell Curve")*(_xlfn.NORM.DIST(AND(DN$4&gt;=$E139,DN$4&lt;=$G139)*(DN$4-$E139+1),$I139/2,$L139,TRUE)-_xlfn.NORM.DIST(AND(DN$4&gt;=$E139,DN$4&lt;=$G139)*(DM$4-$E139+1),$I139/2,$L139,TRUE))/(1-2*_xlfn.NORM.DIST(0,$I139/2,$L139,TRUE))*$C139+($J139="Steady Growth")*(AND(DN$4&gt;=$E139,DN$4&lt;=$G139)*((DN$4-$E139+1)/($I139*($I139+1)/2)*$C139))+($J139="custom")*CustomCF!DG139</f>
        <v>0</v>
      </c>
      <c r="DO139" s="19">
        <f>($J139="Bell Curve")*(_xlfn.NORM.DIST(AND(DO$4&gt;=$E139,DO$4&lt;=$G139)*(DO$4-$E139+1),$I139/2,$L139,TRUE)-_xlfn.NORM.DIST(AND(DO$4&gt;=$E139,DO$4&lt;=$G139)*(DN$4-$E139+1),$I139/2,$L139,TRUE))/(1-2*_xlfn.NORM.DIST(0,$I139/2,$L139,TRUE))*$C139+($J139="Steady Growth")*(AND(DO$4&gt;=$E139,DO$4&lt;=$G139)*((DO$4-$E139+1)/($I139*($I139+1)/2)*$C139))+($J139="custom")*CustomCF!DH139</f>
        <v>0</v>
      </c>
      <c r="DP139" s="19">
        <f>($J139="Bell Curve")*(_xlfn.NORM.DIST(AND(DP$4&gt;=$E139,DP$4&lt;=$G139)*(DP$4-$E139+1),$I139/2,$L139,TRUE)-_xlfn.NORM.DIST(AND(DP$4&gt;=$E139,DP$4&lt;=$G139)*(DO$4-$E139+1),$I139/2,$L139,TRUE))/(1-2*_xlfn.NORM.DIST(0,$I139/2,$L139,TRUE))*$C139+($J139="Steady Growth")*(AND(DP$4&gt;=$E139,DP$4&lt;=$G139)*((DP$4-$E139+1)/($I139*($I139+1)/2)*$C139))+($J139="custom")*CustomCF!DI139</f>
        <v>0</v>
      </c>
      <c r="DQ139" s="19">
        <f>($J139="Bell Curve")*(_xlfn.NORM.DIST(AND(DQ$4&gt;=$E139,DQ$4&lt;=$G139)*(DQ$4-$E139+1),$I139/2,$L139,TRUE)-_xlfn.NORM.DIST(AND(DQ$4&gt;=$E139,DQ$4&lt;=$G139)*(DP$4-$E139+1),$I139/2,$L139,TRUE))/(1-2*_xlfn.NORM.DIST(0,$I139/2,$L139,TRUE))*$C139+($J139="Steady Growth")*(AND(DQ$4&gt;=$E139,DQ$4&lt;=$G139)*((DQ$4-$E139+1)/($I139*($I139+1)/2)*$C139))+($J139="custom")*CustomCF!DJ139</f>
        <v>0</v>
      </c>
      <c r="DR139" s="19">
        <f>($J139="Bell Curve")*(_xlfn.NORM.DIST(AND(DR$4&gt;=$E139,DR$4&lt;=$G139)*(DR$4-$E139+1),$I139/2,$L139,TRUE)-_xlfn.NORM.DIST(AND(DR$4&gt;=$E139,DR$4&lt;=$G139)*(DQ$4-$E139+1),$I139/2,$L139,TRUE))/(1-2*_xlfn.NORM.DIST(0,$I139/2,$L139,TRUE))*$C139+($J139="Steady Growth")*(AND(DR$4&gt;=$E139,DR$4&lt;=$G139)*((DR$4-$E139+1)/($I139*($I139+1)/2)*$C139))+($J139="custom")*CustomCF!DK139</f>
        <v>0</v>
      </c>
      <c r="DS139" s="19">
        <f>($J139="Bell Curve")*(_xlfn.NORM.DIST(AND(DS$4&gt;=$E139,DS$4&lt;=$G139)*(DS$4-$E139+1),$I139/2,$L139,TRUE)-_xlfn.NORM.DIST(AND(DS$4&gt;=$E139,DS$4&lt;=$G139)*(DR$4-$E139+1),$I139/2,$L139,TRUE))/(1-2*_xlfn.NORM.DIST(0,$I139/2,$L139,TRUE))*$C139+($J139="Steady Growth")*(AND(DS$4&gt;=$E139,DS$4&lt;=$G139)*((DS$4-$E139+1)/($I139*($I139+1)/2)*$C139))+($J139="custom")*CustomCF!DL139</f>
        <v>0</v>
      </c>
      <c r="DT139" s="19">
        <f>($J139="Bell Curve")*(_xlfn.NORM.DIST(AND(DT$4&gt;=$E139,DT$4&lt;=$G139)*(DT$4-$E139+1),$I139/2,$L139,TRUE)-_xlfn.NORM.DIST(AND(DT$4&gt;=$E139,DT$4&lt;=$G139)*(DS$4-$E139+1),$I139/2,$L139,TRUE))/(1-2*_xlfn.NORM.DIST(0,$I139/2,$L139,TRUE))*$C139+($J139="Steady Growth")*(AND(DT$4&gt;=$E139,DT$4&lt;=$G139)*((DT$4-$E139+1)/($I139*($I139+1)/2)*$C139))+($J139="custom")*CustomCF!DM139</f>
        <v>0</v>
      </c>
      <c r="DU139" s="19">
        <f>($J139="Bell Curve")*(_xlfn.NORM.DIST(AND(DU$4&gt;=$E139,DU$4&lt;=$G139)*(DU$4-$E139+1),$I139/2,$L139,TRUE)-_xlfn.NORM.DIST(AND(DU$4&gt;=$E139,DU$4&lt;=$G139)*(DT$4-$E139+1),$I139/2,$L139,TRUE))/(1-2*_xlfn.NORM.DIST(0,$I139/2,$L139,TRUE))*$C139+($J139="Steady Growth")*(AND(DU$4&gt;=$E139,DU$4&lt;=$G139)*((DU$4-$E139+1)/($I139*($I139+1)/2)*$C139))+($J139="custom")*CustomCF!DN139</f>
        <v>0</v>
      </c>
      <c r="DV139" s="19">
        <f>($J139="Bell Curve")*(_xlfn.NORM.DIST(AND(DV$4&gt;=$E139,DV$4&lt;=$G139)*(DV$4-$E139+1),$I139/2,$L139,TRUE)-_xlfn.NORM.DIST(AND(DV$4&gt;=$E139,DV$4&lt;=$G139)*(DU$4-$E139+1),$I139/2,$L139,TRUE))/(1-2*_xlfn.NORM.DIST(0,$I139/2,$L139,TRUE))*$C139+($J139="Steady Growth")*(AND(DV$4&gt;=$E139,DV$4&lt;=$G139)*((DV$4-$E139+1)/($I139*($I139+1)/2)*$C139))+($J139="custom")*CustomCF!DO139</f>
        <v>0</v>
      </c>
      <c r="DW139" s="19">
        <f>($J139="Bell Curve")*(_xlfn.NORM.DIST(AND(DW$4&gt;=$E139,DW$4&lt;=$G139)*(DW$4-$E139+1),$I139/2,$L139,TRUE)-_xlfn.NORM.DIST(AND(DW$4&gt;=$E139,DW$4&lt;=$G139)*(DV$4-$E139+1),$I139/2,$L139,TRUE))/(1-2*_xlfn.NORM.DIST(0,$I139/2,$L139,TRUE))*$C139+($J139="Steady Growth")*(AND(DW$4&gt;=$E139,DW$4&lt;=$G139)*((DW$4-$E139+1)/($I139*($I139+1)/2)*$C139))+($J139="custom")*CustomCF!DP139</f>
        <v>0</v>
      </c>
      <c r="DX139" s="19">
        <f>($J139="Bell Curve")*(_xlfn.NORM.DIST(AND(DX$4&gt;=$E139,DX$4&lt;=$G139)*(DX$4-$E139+1),$I139/2,$L139,TRUE)-_xlfn.NORM.DIST(AND(DX$4&gt;=$E139,DX$4&lt;=$G139)*(DW$4-$E139+1),$I139/2,$L139,TRUE))/(1-2*_xlfn.NORM.DIST(0,$I139/2,$L139,TRUE))*$C139+($J139="Steady Growth")*(AND(DX$4&gt;=$E139,DX$4&lt;=$G139)*((DX$4-$E139+1)/($I139*($I139+1)/2)*$C139))+($J139="custom")*CustomCF!DQ139</f>
        <v>0</v>
      </c>
      <c r="DY139" s="19">
        <f>($J139="Bell Curve")*(_xlfn.NORM.DIST(AND(DY$4&gt;=$E139,DY$4&lt;=$G139)*(DY$4-$E139+1),$I139/2,$L139,TRUE)-_xlfn.NORM.DIST(AND(DY$4&gt;=$E139,DY$4&lt;=$G139)*(DX$4-$E139+1),$I139/2,$L139,TRUE))/(1-2*_xlfn.NORM.DIST(0,$I139/2,$L139,TRUE))*$C139+($J139="Steady Growth")*(AND(DY$4&gt;=$E139,DY$4&lt;=$G139)*((DY$4-$E139+1)/($I139*($I139+1)/2)*$C139))+($J139="custom")*CustomCF!DR139</f>
        <v>0</v>
      </c>
      <c r="DZ139" s="19">
        <f>($J139="Bell Curve")*(_xlfn.NORM.DIST(AND(DZ$4&gt;=$E139,DZ$4&lt;=$G139)*(DZ$4-$E139+1),$I139/2,$L139,TRUE)-_xlfn.NORM.DIST(AND(DZ$4&gt;=$E139,DZ$4&lt;=$G139)*(DY$4-$E139+1),$I139/2,$L139,TRUE))/(1-2*_xlfn.NORM.DIST(0,$I139/2,$L139,TRUE))*$C139+($J139="Steady Growth")*(AND(DZ$4&gt;=$E139,DZ$4&lt;=$G139)*((DZ$4-$E139+1)/($I139*($I139+1)/2)*$C139))+($J139="custom")*CustomCF!DS139</f>
        <v>0</v>
      </c>
      <c r="EA139" s="19">
        <f>($J139="Bell Curve")*(_xlfn.NORM.DIST(AND(EA$4&gt;=$E139,EA$4&lt;=$G139)*(EA$4-$E139+1),$I139/2,$L139,TRUE)-_xlfn.NORM.DIST(AND(EA$4&gt;=$E139,EA$4&lt;=$G139)*(DZ$4-$E139+1),$I139/2,$L139,TRUE))/(1-2*_xlfn.NORM.DIST(0,$I139/2,$L139,TRUE))*$C139+($J139="Steady Growth")*(AND(EA$4&gt;=$E139,EA$4&lt;=$G139)*((EA$4-$E139+1)/($I139*($I139+1)/2)*$C139))+($J139="custom")*CustomCF!DT139</f>
        <v>0</v>
      </c>
      <c r="EB139" s="19">
        <f>($J139="Bell Curve")*(_xlfn.NORM.DIST(AND(EB$4&gt;=$E139,EB$4&lt;=$G139)*(EB$4-$E139+1),$I139/2,$L139,TRUE)-_xlfn.NORM.DIST(AND(EB$4&gt;=$E139,EB$4&lt;=$G139)*(EA$4-$E139+1),$I139/2,$L139,TRUE))/(1-2*_xlfn.NORM.DIST(0,$I139/2,$L139,TRUE))*$C139+($J139="Steady Growth")*(AND(EB$4&gt;=$E139,EB$4&lt;=$G139)*((EB$4-$E139+1)/($I139*($I139+1)/2)*$C139))+($J139="custom")*CustomCF!DU139</f>
        <v>0</v>
      </c>
      <c r="EC139" s="19">
        <f>($J139="Bell Curve")*(_xlfn.NORM.DIST(AND(EC$4&gt;=$E139,EC$4&lt;=$G139)*(EC$4-$E139+1),$I139/2,$L139,TRUE)-_xlfn.NORM.DIST(AND(EC$4&gt;=$E139,EC$4&lt;=$G139)*(EB$4-$E139+1),$I139/2,$L139,TRUE))/(1-2*_xlfn.NORM.DIST(0,$I139/2,$L139,TRUE))*$C139+($J139="Steady Growth")*(AND(EC$4&gt;=$E139,EC$4&lt;=$G139)*((EC$4-$E139+1)/($I139*($I139+1)/2)*$C139))+($J139="custom")*CustomCF!DV139</f>
        <v>0</v>
      </c>
      <c r="ED139" s="19">
        <f>($J139="Bell Curve")*(_xlfn.NORM.DIST(AND(ED$4&gt;=$E139,ED$4&lt;=$G139)*(ED$4-$E139+1),$I139/2,$L139,TRUE)-_xlfn.NORM.DIST(AND(ED$4&gt;=$E139,ED$4&lt;=$G139)*(EC$4-$E139+1),$I139/2,$L139,TRUE))/(1-2*_xlfn.NORM.DIST(0,$I139/2,$L139,TRUE))*$C139+($J139="Steady Growth")*(AND(ED$4&gt;=$E139,ED$4&lt;=$G139)*((ED$4-$E139+1)/($I139*($I139+1)/2)*$C139))+($J139="custom")*CustomCF!DW139</f>
        <v>0</v>
      </c>
      <c r="EE139" s="19">
        <f>($J139="Bell Curve")*(_xlfn.NORM.DIST(AND(EE$4&gt;=$E139,EE$4&lt;=$G139)*(EE$4-$E139+1),$I139/2,$L139,TRUE)-_xlfn.NORM.DIST(AND(EE$4&gt;=$E139,EE$4&lt;=$G139)*(ED$4-$E139+1),$I139/2,$L139,TRUE))/(1-2*_xlfn.NORM.DIST(0,$I139/2,$L139,TRUE))*$C139+($J139="Steady Growth")*(AND(EE$4&gt;=$E139,EE$4&lt;=$G139)*((EE$4-$E139+1)/($I139*($I139+1)/2)*$C139))+($J139="custom")*CustomCF!DX139</f>
        <v>0</v>
      </c>
      <c r="EF139" s="121">
        <f>($J139="Bell Curve")*(_xlfn.NORM.DIST(AND(EF$4&gt;=$E139,EF$4&lt;=$G139)*(EF$4-$E139+1),$I139/2,$L139,TRUE)-_xlfn.NORM.DIST(AND(EF$4&gt;=$E139,EF$4&lt;=$G139)*(EE$4-$E139+1),$I139/2,$L139,TRUE))/(1-2*_xlfn.NORM.DIST(0,$I139/2,$L139,TRUE))*$C139+($J139="Steady Growth")*(AND(EF$4&gt;=$E139,EF$4&lt;=$G139)*((EF$4-$E139+1)/($I139*($I139+1)/2)*$C139))+($J139="custom")*CustomCF!DY139</f>
        <v>0</v>
      </c>
    </row>
    <row r="140" spans="2:136" hidden="1" outlineLevel="1" x14ac:dyDescent="0.2">
      <c r="B140" s="103">
        <f>Budget!AA32</f>
        <v>0</v>
      </c>
      <c r="C140" s="19">
        <f>Budget!AB32</f>
        <v>0</v>
      </c>
      <c r="D140" s="19" t="str">
        <f t="shared" si="45"/>
        <v/>
      </c>
      <c r="E140" s="92">
        <v>0</v>
      </c>
      <c r="F140" s="18">
        <f>IF(J140="Custom",CustomCF!E140,INDEX($P$6:$DY$6,MATCH(E140,CF!$P$4:$DY$4,0)))</f>
        <v>46022</v>
      </c>
      <c r="G140" s="92">
        <v>0</v>
      </c>
      <c r="H140" s="18">
        <f>IF(J140="Custom",CustomCF!F140,INDEX($P$6:$EF$6,MATCH(G140,$P$4:$EF$4,0)))</f>
        <v>46022</v>
      </c>
      <c r="I140" s="9">
        <f t="shared" si="40"/>
        <v>1</v>
      </c>
      <c r="J140" s="92" t="s">
        <v>30</v>
      </c>
      <c r="K140" s="92" t="s">
        <v>31</v>
      </c>
      <c r="L140" s="9">
        <f t="shared" si="46"/>
        <v>10000000</v>
      </c>
      <c r="M140" s="106">
        <f t="shared" si="49"/>
        <v>0</v>
      </c>
      <c r="N140" s="112" t="str">
        <f t="shared" si="48"/>
        <v>OK</v>
      </c>
      <c r="O140" s="112"/>
      <c r="P140" s="19">
        <f>($J140="Bell Curve")*(_xlfn.NORM.DIST(AND(P$4&gt;=$E140,P$4&lt;=$G140)*(P$4-$E140+1),$I140/2,$L140,TRUE)-_xlfn.NORM.DIST(AND(P$4&gt;=$E140,P$4&lt;=$G140)*(N$4-$E140+1),$I140/2,$L140,TRUE))/(1-2*_xlfn.NORM.DIST(0,$I140/2,$L140,TRUE))*$C140+($J140="Steady Growth")*(AND(P$4&gt;=$E140,P$4&lt;=$G140)*((P$4-$E140+1)/($I140*($I140+1)/2)*$C140))+($J140="custom")*CustomCF!I140</f>
        <v>0</v>
      </c>
      <c r="Q140" s="19">
        <f>($J140="Bell Curve")*(_xlfn.NORM.DIST(AND(Q$4&gt;=$E140,Q$4&lt;=$G140)*(Q$4-$E140+1),$I140/2,$L140,TRUE)-_xlfn.NORM.DIST(AND(Q$4&gt;=$E140,Q$4&lt;=$G140)*(P$4-$E140+1),$I140/2,$L140,TRUE))/(1-2*_xlfn.NORM.DIST(0,$I140/2,$L140,TRUE))*$C140+($J140="Steady Growth")*(AND(Q$4&gt;=$E140,Q$4&lt;=$G140)*((Q$4-$E140+1)/($I140*($I140+1)/2)*$C140))+($J140="custom")*CustomCF!J140</f>
        <v>0</v>
      </c>
      <c r="R140" s="19">
        <f>($J140="Bell Curve")*(_xlfn.NORM.DIST(AND(R$4&gt;=$E140,R$4&lt;=$G140)*(R$4-$E140+1),$I140/2,$L140,TRUE)-_xlfn.NORM.DIST(AND(R$4&gt;=$E140,R$4&lt;=$G140)*(Q$4-$E140+1),$I140/2,$L140,TRUE))/(1-2*_xlfn.NORM.DIST(0,$I140/2,$L140,TRUE))*$C140+($J140="Steady Growth")*(AND(R$4&gt;=$E140,R$4&lt;=$G140)*((R$4-$E140+1)/($I140*($I140+1)/2)*$C140))+($J140="custom")*CustomCF!K140</f>
        <v>0</v>
      </c>
      <c r="S140" s="19">
        <f>($J140="Bell Curve")*(_xlfn.NORM.DIST(AND(S$4&gt;=$E140,S$4&lt;=$G140)*(S$4-$E140+1),$I140/2,$L140,TRUE)-_xlfn.NORM.DIST(AND(S$4&gt;=$E140,S$4&lt;=$G140)*(R$4-$E140+1),$I140/2,$L140,TRUE))/(1-2*_xlfn.NORM.DIST(0,$I140/2,$L140,TRUE))*$C140+($J140="Steady Growth")*(AND(S$4&gt;=$E140,S$4&lt;=$G140)*((S$4-$E140+1)/($I140*($I140+1)/2)*$C140))+($J140="custom")*CustomCF!L140</f>
        <v>0</v>
      </c>
      <c r="T140" s="19">
        <f>($J140="Bell Curve")*(_xlfn.NORM.DIST(AND(T$4&gt;=$E140,T$4&lt;=$G140)*(T$4-$E140+1),$I140/2,$L140,TRUE)-_xlfn.NORM.DIST(AND(T$4&gt;=$E140,T$4&lt;=$G140)*(S$4-$E140+1),$I140/2,$L140,TRUE))/(1-2*_xlfn.NORM.DIST(0,$I140/2,$L140,TRUE))*$C140+($J140="Steady Growth")*(AND(T$4&gt;=$E140,T$4&lt;=$G140)*((T$4-$E140+1)/($I140*($I140+1)/2)*$C140))+($J140="custom")*CustomCF!M140</f>
        <v>0</v>
      </c>
      <c r="U140" s="19">
        <f>($J140="Bell Curve")*(_xlfn.NORM.DIST(AND(U$4&gt;=$E140,U$4&lt;=$G140)*(U$4-$E140+1),$I140/2,$L140,TRUE)-_xlfn.NORM.DIST(AND(U$4&gt;=$E140,U$4&lt;=$G140)*(T$4-$E140+1),$I140/2,$L140,TRUE))/(1-2*_xlfn.NORM.DIST(0,$I140/2,$L140,TRUE))*$C140+($J140="Steady Growth")*(AND(U$4&gt;=$E140,U$4&lt;=$G140)*((U$4-$E140+1)/($I140*($I140+1)/2)*$C140))+($J140="custom")*CustomCF!N140</f>
        <v>0</v>
      </c>
      <c r="V140" s="19">
        <f>($J140="Bell Curve")*(_xlfn.NORM.DIST(AND(V$4&gt;=$E140,V$4&lt;=$G140)*(V$4-$E140+1),$I140/2,$L140,TRUE)-_xlfn.NORM.DIST(AND(V$4&gt;=$E140,V$4&lt;=$G140)*(U$4-$E140+1),$I140/2,$L140,TRUE))/(1-2*_xlfn.NORM.DIST(0,$I140/2,$L140,TRUE))*$C140+($J140="Steady Growth")*(AND(V$4&gt;=$E140,V$4&lt;=$G140)*((V$4-$E140+1)/($I140*($I140+1)/2)*$C140))+($J140="custom")*CustomCF!O140</f>
        <v>0</v>
      </c>
      <c r="W140" s="19">
        <f>($J140="Bell Curve")*(_xlfn.NORM.DIST(AND(W$4&gt;=$E140,W$4&lt;=$G140)*(W$4-$E140+1),$I140/2,$L140,TRUE)-_xlfn.NORM.DIST(AND(W$4&gt;=$E140,W$4&lt;=$G140)*(V$4-$E140+1),$I140/2,$L140,TRUE))/(1-2*_xlfn.NORM.DIST(0,$I140/2,$L140,TRUE))*$C140+($J140="Steady Growth")*(AND(W$4&gt;=$E140,W$4&lt;=$G140)*((W$4-$E140+1)/($I140*($I140+1)/2)*$C140))+($J140="custom")*CustomCF!P140</f>
        <v>0</v>
      </c>
      <c r="X140" s="19">
        <f>($J140="Bell Curve")*(_xlfn.NORM.DIST(AND(X$4&gt;=$E140,X$4&lt;=$G140)*(X$4-$E140+1),$I140/2,$L140,TRUE)-_xlfn.NORM.DIST(AND(X$4&gt;=$E140,X$4&lt;=$G140)*(W$4-$E140+1),$I140/2,$L140,TRUE))/(1-2*_xlfn.NORM.DIST(0,$I140/2,$L140,TRUE))*$C140+($J140="Steady Growth")*(AND(X$4&gt;=$E140,X$4&lt;=$G140)*((X$4-$E140+1)/($I140*($I140+1)/2)*$C140))+($J140="custom")*CustomCF!Q140</f>
        <v>0</v>
      </c>
      <c r="Y140" s="19">
        <f>($J140="Bell Curve")*(_xlfn.NORM.DIST(AND(Y$4&gt;=$E140,Y$4&lt;=$G140)*(Y$4-$E140+1),$I140/2,$L140,TRUE)-_xlfn.NORM.DIST(AND(Y$4&gt;=$E140,Y$4&lt;=$G140)*(X$4-$E140+1),$I140/2,$L140,TRUE))/(1-2*_xlfn.NORM.DIST(0,$I140/2,$L140,TRUE))*$C140+($J140="Steady Growth")*(AND(Y$4&gt;=$E140,Y$4&lt;=$G140)*((Y$4-$E140+1)/($I140*($I140+1)/2)*$C140))+($J140="custom")*CustomCF!R140</f>
        <v>0</v>
      </c>
      <c r="Z140" s="19">
        <f>($J140="Bell Curve")*(_xlfn.NORM.DIST(AND(Z$4&gt;=$E140,Z$4&lt;=$G140)*(Z$4-$E140+1),$I140/2,$L140,TRUE)-_xlfn.NORM.DIST(AND(Z$4&gt;=$E140,Z$4&lt;=$G140)*(Y$4-$E140+1),$I140/2,$L140,TRUE))/(1-2*_xlfn.NORM.DIST(0,$I140/2,$L140,TRUE))*$C140+($J140="Steady Growth")*(AND(Z$4&gt;=$E140,Z$4&lt;=$G140)*((Z$4-$E140+1)/($I140*($I140+1)/2)*$C140))+($J140="custom")*CustomCF!S140</f>
        <v>0</v>
      </c>
      <c r="AA140" s="19">
        <f>($J140="Bell Curve")*(_xlfn.NORM.DIST(AND(AA$4&gt;=$E140,AA$4&lt;=$G140)*(AA$4-$E140+1),$I140/2,$L140,TRUE)-_xlfn.NORM.DIST(AND(AA$4&gt;=$E140,AA$4&lt;=$G140)*(Z$4-$E140+1),$I140/2,$L140,TRUE))/(1-2*_xlfn.NORM.DIST(0,$I140/2,$L140,TRUE))*$C140+($J140="Steady Growth")*(AND(AA$4&gt;=$E140,AA$4&lt;=$G140)*((AA$4-$E140+1)/($I140*($I140+1)/2)*$C140))+($J140="custom")*CustomCF!T140</f>
        <v>0</v>
      </c>
      <c r="AB140" s="19">
        <f>($J140="Bell Curve")*(_xlfn.NORM.DIST(AND(AB$4&gt;=$E140,AB$4&lt;=$G140)*(AB$4-$E140+1),$I140/2,$L140,TRUE)-_xlfn.NORM.DIST(AND(AB$4&gt;=$E140,AB$4&lt;=$G140)*(AA$4-$E140+1),$I140/2,$L140,TRUE))/(1-2*_xlfn.NORM.DIST(0,$I140/2,$L140,TRUE))*$C140+($J140="Steady Growth")*(AND(AB$4&gt;=$E140,AB$4&lt;=$G140)*((AB$4-$E140+1)/($I140*($I140+1)/2)*$C140))+($J140="custom")*CustomCF!U140</f>
        <v>0</v>
      </c>
      <c r="AC140" s="19">
        <f>($J140="Bell Curve")*(_xlfn.NORM.DIST(AND(AC$4&gt;=$E140,AC$4&lt;=$G140)*(AC$4-$E140+1),$I140/2,$L140,TRUE)-_xlfn.NORM.DIST(AND(AC$4&gt;=$E140,AC$4&lt;=$G140)*(AB$4-$E140+1),$I140/2,$L140,TRUE))/(1-2*_xlfn.NORM.DIST(0,$I140/2,$L140,TRUE))*$C140+($J140="Steady Growth")*(AND(AC$4&gt;=$E140,AC$4&lt;=$G140)*((AC$4-$E140+1)/($I140*($I140+1)/2)*$C140))+($J140="custom")*CustomCF!V140</f>
        <v>0</v>
      </c>
      <c r="AD140" s="19">
        <f>($J140="Bell Curve")*(_xlfn.NORM.DIST(AND(AD$4&gt;=$E140,AD$4&lt;=$G140)*(AD$4-$E140+1),$I140/2,$L140,TRUE)-_xlfn.NORM.DIST(AND(AD$4&gt;=$E140,AD$4&lt;=$G140)*(AC$4-$E140+1),$I140/2,$L140,TRUE))/(1-2*_xlfn.NORM.DIST(0,$I140/2,$L140,TRUE))*$C140+($J140="Steady Growth")*(AND(AD$4&gt;=$E140,AD$4&lt;=$G140)*((AD$4-$E140+1)/($I140*($I140+1)/2)*$C140))+($J140="custom")*CustomCF!W140</f>
        <v>0</v>
      </c>
      <c r="AE140" s="19">
        <f>($J140="Bell Curve")*(_xlfn.NORM.DIST(AND(AE$4&gt;=$E140,AE$4&lt;=$G140)*(AE$4-$E140+1),$I140/2,$L140,TRUE)-_xlfn.NORM.DIST(AND(AE$4&gt;=$E140,AE$4&lt;=$G140)*(AD$4-$E140+1),$I140/2,$L140,TRUE))/(1-2*_xlfn.NORM.DIST(0,$I140/2,$L140,TRUE))*$C140+($J140="Steady Growth")*(AND(AE$4&gt;=$E140,AE$4&lt;=$G140)*((AE$4-$E140+1)/($I140*($I140+1)/2)*$C140))+($J140="custom")*CustomCF!X140</f>
        <v>0</v>
      </c>
      <c r="AF140" s="19">
        <f>($J140="Bell Curve")*(_xlfn.NORM.DIST(AND(AF$4&gt;=$E140,AF$4&lt;=$G140)*(AF$4-$E140+1),$I140/2,$L140,TRUE)-_xlfn.NORM.DIST(AND(AF$4&gt;=$E140,AF$4&lt;=$G140)*(AE$4-$E140+1),$I140/2,$L140,TRUE))/(1-2*_xlfn.NORM.DIST(0,$I140/2,$L140,TRUE))*$C140+($J140="Steady Growth")*(AND(AF$4&gt;=$E140,AF$4&lt;=$G140)*((AF$4-$E140+1)/($I140*($I140+1)/2)*$C140))+($J140="custom")*CustomCF!Y140</f>
        <v>0</v>
      </c>
      <c r="AG140" s="19">
        <f>($J140="Bell Curve")*(_xlfn.NORM.DIST(AND(AG$4&gt;=$E140,AG$4&lt;=$G140)*(AG$4-$E140+1),$I140/2,$L140,TRUE)-_xlfn.NORM.DIST(AND(AG$4&gt;=$E140,AG$4&lt;=$G140)*(AF$4-$E140+1),$I140/2,$L140,TRUE))/(1-2*_xlfn.NORM.DIST(0,$I140/2,$L140,TRUE))*$C140+($J140="Steady Growth")*(AND(AG$4&gt;=$E140,AG$4&lt;=$G140)*((AG$4-$E140+1)/($I140*($I140+1)/2)*$C140))+($J140="custom")*CustomCF!Z140</f>
        <v>0</v>
      </c>
      <c r="AH140" s="19">
        <f>($J140="Bell Curve")*(_xlfn.NORM.DIST(AND(AH$4&gt;=$E140,AH$4&lt;=$G140)*(AH$4-$E140+1),$I140/2,$L140,TRUE)-_xlfn.NORM.DIST(AND(AH$4&gt;=$E140,AH$4&lt;=$G140)*(AG$4-$E140+1),$I140/2,$L140,TRUE))/(1-2*_xlfn.NORM.DIST(0,$I140/2,$L140,TRUE))*$C140+($J140="Steady Growth")*(AND(AH$4&gt;=$E140,AH$4&lt;=$G140)*((AH$4-$E140+1)/($I140*($I140+1)/2)*$C140))+($J140="custom")*CustomCF!AA140</f>
        <v>0</v>
      </c>
      <c r="AI140" s="19">
        <f>($J140="Bell Curve")*(_xlfn.NORM.DIST(AND(AI$4&gt;=$E140,AI$4&lt;=$G140)*(AI$4-$E140+1),$I140/2,$L140,TRUE)-_xlfn.NORM.DIST(AND(AI$4&gt;=$E140,AI$4&lt;=$G140)*(AH$4-$E140+1),$I140/2,$L140,TRUE))/(1-2*_xlfn.NORM.DIST(0,$I140/2,$L140,TRUE))*$C140+($J140="Steady Growth")*(AND(AI$4&gt;=$E140,AI$4&lt;=$G140)*((AI$4-$E140+1)/($I140*($I140+1)/2)*$C140))+($J140="custom")*CustomCF!AB140</f>
        <v>0</v>
      </c>
      <c r="AJ140" s="19">
        <f>($J140="Bell Curve")*(_xlfn.NORM.DIST(AND(AJ$4&gt;=$E140,AJ$4&lt;=$G140)*(AJ$4-$E140+1),$I140/2,$L140,TRUE)-_xlfn.NORM.DIST(AND(AJ$4&gt;=$E140,AJ$4&lt;=$G140)*(AI$4-$E140+1),$I140/2,$L140,TRUE))/(1-2*_xlfn.NORM.DIST(0,$I140/2,$L140,TRUE))*$C140+($J140="Steady Growth")*(AND(AJ$4&gt;=$E140,AJ$4&lt;=$G140)*((AJ$4-$E140+1)/($I140*($I140+1)/2)*$C140))+($J140="custom")*CustomCF!AC140</f>
        <v>0</v>
      </c>
      <c r="AK140" s="19">
        <f>($J140="Bell Curve")*(_xlfn.NORM.DIST(AND(AK$4&gt;=$E140,AK$4&lt;=$G140)*(AK$4-$E140+1),$I140/2,$L140,TRUE)-_xlfn.NORM.DIST(AND(AK$4&gt;=$E140,AK$4&lt;=$G140)*(AJ$4-$E140+1),$I140/2,$L140,TRUE))/(1-2*_xlfn.NORM.DIST(0,$I140/2,$L140,TRUE))*$C140+($J140="Steady Growth")*(AND(AK$4&gt;=$E140,AK$4&lt;=$G140)*((AK$4-$E140+1)/($I140*($I140+1)/2)*$C140))+($J140="custom")*CustomCF!AD140</f>
        <v>0</v>
      </c>
      <c r="AL140" s="19">
        <f>($J140="Bell Curve")*(_xlfn.NORM.DIST(AND(AL$4&gt;=$E140,AL$4&lt;=$G140)*(AL$4-$E140+1),$I140/2,$L140,TRUE)-_xlfn.NORM.DIST(AND(AL$4&gt;=$E140,AL$4&lt;=$G140)*(AK$4-$E140+1),$I140/2,$L140,TRUE))/(1-2*_xlfn.NORM.DIST(0,$I140/2,$L140,TRUE))*$C140+($J140="Steady Growth")*(AND(AL$4&gt;=$E140,AL$4&lt;=$G140)*((AL$4-$E140+1)/($I140*($I140+1)/2)*$C140))+($J140="custom")*CustomCF!AE140</f>
        <v>0</v>
      </c>
      <c r="AM140" s="19">
        <f>($J140="Bell Curve")*(_xlfn.NORM.DIST(AND(AM$4&gt;=$E140,AM$4&lt;=$G140)*(AM$4-$E140+1),$I140/2,$L140,TRUE)-_xlfn.NORM.DIST(AND(AM$4&gt;=$E140,AM$4&lt;=$G140)*(AL$4-$E140+1),$I140/2,$L140,TRUE))/(1-2*_xlfn.NORM.DIST(0,$I140/2,$L140,TRUE))*$C140+($J140="Steady Growth")*(AND(AM$4&gt;=$E140,AM$4&lt;=$G140)*((AM$4-$E140+1)/($I140*($I140+1)/2)*$C140))+($J140="custom")*CustomCF!AF140</f>
        <v>0</v>
      </c>
      <c r="AN140" s="19">
        <f>($J140="Bell Curve")*(_xlfn.NORM.DIST(AND(AN$4&gt;=$E140,AN$4&lt;=$G140)*(AN$4-$E140+1),$I140/2,$L140,TRUE)-_xlfn.NORM.DIST(AND(AN$4&gt;=$E140,AN$4&lt;=$G140)*(AM$4-$E140+1),$I140/2,$L140,TRUE))/(1-2*_xlfn.NORM.DIST(0,$I140/2,$L140,TRUE))*$C140+($J140="Steady Growth")*(AND(AN$4&gt;=$E140,AN$4&lt;=$G140)*((AN$4-$E140+1)/($I140*($I140+1)/2)*$C140))+($J140="custom")*CustomCF!AG140</f>
        <v>0</v>
      </c>
      <c r="AO140" s="19">
        <f>($J140="Bell Curve")*(_xlfn.NORM.DIST(AND(AO$4&gt;=$E140,AO$4&lt;=$G140)*(AO$4-$E140+1),$I140/2,$L140,TRUE)-_xlfn.NORM.DIST(AND(AO$4&gt;=$E140,AO$4&lt;=$G140)*(AN$4-$E140+1),$I140/2,$L140,TRUE))/(1-2*_xlfn.NORM.DIST(0,$I140/2,$L140,TRUE))*$C140+($J140="Steady Growth")*(AND(AO$4&gt;=$E140,AO$4&lt;=$G140)*((AO$4-$E140+1)/($I140*($I140+1)/2)*$C140))+($J140="custom")*CustomCF!AH140</f>
        <v>0</v>
      </c>
      <c r="AP140" s="19">
        <f>($J140="Bell Curve")*(_xlfn.NORM.DIST(AND(AP$4&gt;=$E140,AP$4&lt;=$G140)*(AP$4-$E140+1),$I140/2,$L140,TRUE)-_xlfn.NORM.DIST(AND(AP$4&gt;=$E140,AP$4&lt;=$G140)*(AO$4-$E140+1),$I140/2,$L140,TRUE))/(1-2*_xlfn.NORM.DIST(0,$I140/2,$L140,TRUE))*$C140+($J140="Steady Growth")*(AND(AP$4&gt;=$E140,AP$4&lt;=$G140)*((AP$4-$E140+1)/($I140*($I140+1)/2)*$C140))+($J140="custom")*CustomCF!AI140</f>
        <v>0</v>
      </c>
      <c r="AQ140" s="19">
        <f>($J140="Bell Curve")*(_xlfn.NORM.DIST(AND(AQ$4&gt;=$E140,AQ$4&lt;=$G140)*(AQ$4-$E140+1),$I140/2,$L140,TRUE)-_xlfn.NORM.DIST(AND(AQ$4&gt;=$E140,AQ$4&lt;=$G140)*(AP$4-$E140+1),$I140/2,$L140,TRUE))/(1-2*_xlfn.NORM.DIST(0,$I140/2,$L140,TRUE))*$C140+($J140="Steady Growth")*(AND(AQ$4&gt;=$E140,AQ$4&lt;=$G140)*((AQ$4-$E140+1)/($I140*($I140+1)/2)*$C140))+($J140="custom")*CustomCF!AJ140</f>
        <v>0</v>
      </c>
      <c r="AR140" s="19">
        <f>($J140="Bell Curve")*(_xlfn.NORM.DIST(AND(AR$4&gt;=$E140,AR$4&lt;=$G140)*(AR$4-$E140+1),$I140/2,$L140,TRUE)-_xlfn.NORM.DIST(AND(AR$4&gt;=$E140,AR$4&lt;=$G140)*(AQ$4-$E140+1),$I140/2,$L140,TRUE))/(1-2*_xlfn.NORM.DIST(0,$I140/2,$L140,TRUE))*$C140+($J140="Steady Growth")*(AND(AR$4&gt;=$E140,AR$4&lt;=$G140)*((AR$4-$E140+1)/($I140*($I140+1)/2)*$C140))+($J140="custom")*CustomCF!AK140</f>
        <v>0</v>
      </c>
      <c r="AS140" s="19">
        <f>($J140="Bell Curve")*(_xlfn.NORM.DIST(AND(AS$4&gt;=$E140,AS$4&lt;=$G140)*(AS$4-$E140+1),$I140/2,$L140,TRUE)-_xlfn.NORM.DIST(AND(AS$4&gt;=$E140,AS$4&lt;=$G140)*(AR$4-$E140+1),$I140/2,$L140,TRUE))/(1-2*_xlfn.NORM.DIST(0,$I140/2,$L140,TRUE))*$C140+($J140="Steady Growth")*(AND(AS$4&gt;=$E140,AS$4&lt;=$G140)*((AS$4-$E140+1)/($I140*($I140+1)/2)*$C140))+($J140="custom")*CustomCF!AL140</f>
        <v>0</v>
      </c>
      <c r="AT140" s="19">
        <f>($J140="Bell Curve")*(_xlfn.NORM.DIST(AND(AT$4&gt;=$E140,AT$4&lt;=$G140)*(AT$4-$E140+1),$I140/2,$L140,TRUE)-_xlfn.NORM.DIST(AND(AT$4&gt;=$E140,AT$4&lt;=$G140)*(AS$4-$E140+1),$I140/2,$L140,TRUE))/(1-2*_xlfn.NORM.DIST(0,$I140/2,$L140,TRUE))*$C140+($J140="Steady Growth")*(AND(AT$4&gt;=$E140,AT$4&lt;=$G140)*((AT$4-$E140+1)/($I140*($I140+1)/2)*$C140))+($J140="custom")*CustomCF!AM140</f>
        <v>0</v>
      </c>
      <c r="AU140" s="19">
        <f>($J140="Bell Curve")*(_xlfn.NORM.DIST(AND(AU$4&gt;=$E140,AU$4&lt;=$G140)*(AU$4-$E140+1),$I140/2,$L140,TRUE)-_xlfn.NORM.DIST(AND(AU$4&gt;=$E140,AU$4&lt;=$G140)*(AT$4-$E140+1),$I140/2,$L140,TRUE))/(1-2*_xlfn.NORM.DIST(0,$I140/2,$L140,TRUE))*$C140+($J140="Steady Growth")*(AND(AU$4&gt;=$E140,AU$4&lt;=$G140)*((AU$4-$E140+1)/($I140*($I140+1)/2)*$C140))+($J140="custom")*CustomCF!AN140</f>
        <v>0</v>
      </c>
      <c r="AV140" s="19">
        <f>($J140="Bell Curve")*(_xlfn.NORM.DIST(AND(AV$4&gt;=$E140,AV$4&lt;=$G140)*(AV$4-$E140+1),$I140/2,$L140,TRUE)-_xlfn.NORM.DIST(AND(AV$4&gt;=$E140,AV$4&lt;=$G140)*(AU$4-$E140+1),$I140/2,$L140,TRUE))/(1-2*_xlfn.NORM.DIST(0,$I140/2,$L140,TRUE))*$C140+($J140="Steady Growth")*(AND(AV$4&gt;=$E140,AV$4&lt;=$G140)*((AV$4-$E140+1)/($I140*($I140+1)/2)*$C140))+($J140="custom")*CustomCF!AO140</f>
        <v>0</v>
      </c>
      <c r="AW140" s="19">
        <f>($J140="Bell Curve")*(_xlfn.NORM.DIST(AND(AW$4&gt;=$E140,AW$4&lt;=$G140)*(AW$4-$E140+1),$I140/2,$L140,TRUE)-_xlfn.NORM.DIST(AND(AW$4&gt;=$E140,AW$4&lt;=$G140)*(AV$4-$E140+1),$I140/2,$L140,TRUE))/(1-2*_xlfn.NORM.DIST(0,$I140/2,$L140,TRUE))*$C140+($J140="Steady Growth")*(AND(AW$4&gt;=$E140,AW$4&lt;=$G140)*((AW$4-$E140+1)/($I140*($I140+1)/2)*$C140))+($J140="custom")*CustomCF!AP140</f>
        <v>0</v>
      </c>
      <c r="AX140" s="19">
        <f>($J140="Bell Curve")*(_xlfn.NORM.DIST(AND(AX$4&gt;=$E140,AX$4&lt;=$G140)*(AX$4-$E140+1),$I140/2,$L140,TRUE)-_xlfn.NORM.DIST(AND(AX$4&gt;=$E140,AX$4&lt;=$G140)*(AW$4-$E140+1),$I140/2,$L140,TRUE))/(1-2*_xlfn.NORM.DIST(0,$I140/2,$L140,TRUE))*$C140+($J140="Steady Growth")*(AND(AX$4&gt;=$E140,AX$4&lt;=$G140)*((AX$4-$E140+1)/($I140*($I140+1)/2)*$C140))+($J140="custom")*CustomCF!AQ140</f>
        <v>0</v>
      </c>
      <c r="AY140" s="19">
        <f>($J140="Bell Curve")*(_xlfn.NORM.DIST(AND(AY$4&gt;=$E140,AY$4&lt;=$G140)*(AY$4-$E140+1),$I140/2,$L140,TRUE)-_xlfn.NORM.DIST(AND(AY$4&gt;=$E140,AY$4&lt;=$G140)*(AX$4-$E140+1),$I140/2,$L140,TRUE))/(1-2*_xlfn.NORM.DIST(0,$I140/2,$L140,TRUE))*$C140+($J140="Steady Growth")*(AND(AY$4&gt;=$E140,AY$4&lt;=$G140)*((AY$4-$E140+1)/($I140*($I140+1)/2)*$C140))+($J140="custom")*CustomCF!AR140</f>
        <v>0</v>
      </c>
      <c r="AZ140" s="19">
        <f>($J140="Bell Curve")*(_xlfn.NORM.DIST(AND(AZ$4&gt;=$E140,AZ$4&lt;=$G140)*(AZ$4-$E140+1),$I140/2,$L140,TRUE)-_xlfn.NORM.DIST(AND(AZ$4&gt;=$E140,AZ$4&lt;=$G140)*(AY$4-$E140+1),$I140/2,$L140,TRUE))/(1-2*_xlfn.NORM.DIST(0,$I140/2,$L140,TRUE))*$C140+($J140="Steady Growth")*(AND(AZ$4&gt;=$E140,AZ$4&lt;=$G140)*((AZ$4-$E140+1)/($I140*($I140+1)/2)*$C140))+($J140="custom")*CustomCF!AS140</f>
        <v>0</v>
      </c>
      <c r="BA140" s="19">
        <f>($J140="Bell Curve")*(_xlfn.NORM.DIST(AND(BA$4&gt;=$E140,BA$4&lt;=$G140)*(BA$4-$E140+1),$I140/2,$L140,TRUE)-_xlfn.NORM.DIST(AND(BA$4&gt;=$E140,BA$4&lt;=$G140)*(AZ$4-$E140+1),$I140/2,$L140,TRUE))/(1-2*_xlfn.NORM.DIST(0,$I140/2,$L140,TRUE))*$C140+($J140="Steady Growth")*(AND(BA$4&gt;=$E140,BA$4&lt;=$G140)*((BA$4-$E140+1)/($I140*($I140+1)/2)*$C140))+($J140="custom")*CustomCF!AT140</f>
        <v>0</v>
      </c>
      <c r="BB140" s="19">
        <f>($J140="Bell Curve")*(_xlfn.NORM.DIST(AND(BB$4&gt;=$E140,BB$4&lt;=$G140)*(BB$4-$E140+1),$I140/2,$L140,TRUE)-_xlfn.NORM.DIST(AND(BB$4&gt;=$E140,BB$4&lt;=$G140)*(BA$4-$E140+1),$I140/2,$L140,TRUE))/(1-2*_xlfn.NORM.DIST(0,$I140/2,$L140,TRUE))*$C140+($J140="Steady Growth")*(AND(BB$4&gt;=$E140,BB$4&lt;=$G140)*((BB$4-$E140+1)/($I140*($I140+1)/2)*$C140))+($J140="custom")*CustomCF!AU140</f>
        <v>0</v>
      </c>
      <c r="BC140" s="19">
        <f>($J140="Bell Curve")*(_xlfn.NORM.DIST(AND(BC$4&gt;=$E140,BC$4&lt;=$G140)*(BC$4-$E140+1),$I140/2,$L140,TRUE)-_xlfn.NORM.DIST(AND(BC$4&gt;=$E140,BC$4&lt;=$G140)*(BB$4-$E140+1),$I140/2,$L140,TRUE))/(1-2*_xlfn.NORM.DIST(0,$I140/2,$L140,TRUE))*$C140+($J140="Steady Growth")*(AND(BC$4&gt;=$E140,BC$4&lt;=$G140)*((BC$4-$E140+1)/($I140*($I140+1)/2)*$C140))+($J140="custom")*CustomCF!AV140</f>
        <v>0</v>
      </c>
      <c r="BD140" s="19">
        <f>($J140="Bell Curve")*(_xlfn.NORM.DIST(AND(BD$4&gt;=$E140,BD$4&lt;=$G140)*(BD$4-$E140+1),$I140/2,$L140,TRUE)-_xlfn.NORM.DIST(AND(BD$4&gt;=$E140,BD$4&lt;=$G140)*(BC$4-$E140+1),$I140/2,$L140,TRUE))/(1-2*_xlfn.NORM.DIST(0,$I140/2,$L140,TRUE))*$C140+($J140="Steady Growth")*(AND(BD$4&gt;=$E140,BD$4&lt;=$G140)*((BD$4-$E140+1)/($I140*($I140+1)/2)*$C140))+($J140="custom")*CustomCF!AW140</f>
        <v>0</v>
      </c>
      <c r="BE140" s="19">
        <f>($J140="Bell Curve")*(_xlfn.NORM.DIST(AND(BE$4&gt;=$E140,BE$4&lt;=$G140)*(BE$4-$E140+1),$I140/2,$L140,TRUE)-_xlfn.NORM.DIST(AND(BE$4&gt;=$E140,BE$4&lt;=$G140)*(BD$4-$E140+1),$I140/2,$L140,TRUE))/(1-2*_xlfn.NORM.DIST(0,$I140/2,$L140,TRUE))*$C140+($J140="Steady Growth")*(AND(BE$4&gt;=$E140,BE$4&lt;=$G140)*((BE$4-$E140+1)/($I140*($I140+1)/2)*$C140))+($J140="custom")*CustomCF!AX140</f>
        <v>0</v>
      </c>
      <c r="BF140" s="19">
        <f>($J140="Bell Curve")*(_xlfn.NORM.DIST(AND(BF$4&gt;=$E140,BF$4&lt;=$G140)*(BF$4-$E140+1),$I140/2,$L140,TRUE)-_xlfn.NORM.DIST(AND(BF$4&gt;=$E140,BF$4&lt;=$G140)*(BE$4-$E140+1),$I140/2,$L140,TRUE))/(1-2*_xlfn.NORM.DIST(0,$I140/2,$L140,TRUE))*$C140+($J140="Steady Growth")*(AND(BF$4&gt;=$E140,BF$4&lt;=$G140)*((BF$4-$E140+1)/($I140*($I140+1)/2)*$C140))+($J140="custom")*CustomCF!AY140</f>
        <v>0</v>
      </c>
      <c r="BG140" s="19">
        <f>($J140="Bell Curve")*(_xlfn.NORM.DIST(AND(BG$4&gt;=$E140,BG$4&lt;=$G140)*(BG$4-$E140+1),$I140/2,$L140,TRUE)-_xlfn.NORM.DIST(AND(BG$4&gt;=$E140,BG$4&lt;=$G140)*(BF$4-$E140+1),$I140/2,$L140,TRUE))/(1-2*_xlfn.NORM.DIST(0,$I140/2,$L140,TRUE))*$C140+($J140="Steady Growth")*(AND(BG$4&gt;=$E140,BG$4&lt;=$G140)*((BG$4-$E140+1)/($I140*($I140+1)/2)*$C140))+($J140="custom")*CustomCF!AZ140</f>
        <v>0</v>
      </c>
      <c r="BH140" s="19">
        <f>($J140="Bell Curve")*(_xlfn.NORM.DIST(AND(BH$4&gt;=$E140,BH$4&lt;=$G140)*(BH$4-$E140+1),$I140/2,$L140,TRUE)-_xlfn.NORM.DIST(AND(BH$4&gt;=$E140,BH$4&lt;=$G140)*(BG$4-$E140+1),$I140/2,$L140,TRUE))/(1-2*_xlfn.NORM.DIST(0,$I140/2,$L140,TRUE))*$C140+($J140="Steady Growth")*(AND(BH$4&gt;=$E140,BH$4&lt;=$G140)*((BH$4-$E140+1)/($I140*($I140+1)/2)*$C140))+($J140="custom")*CustomCF!BA140</f>
        <v>0</v>
      </c>
      <c r="BI140" s="19">
        <f>($J140="Bell Curve")*(_xlfn.NORM.DIST(AND(BI$4&gt;=$E140,BI$4&lt;=$G140)*(BI$4-$E140+1),$I140/2,$L140,TRUE)-_xlfn.NORM.DIST(AND(BI$4&gt;=$E140,BI$4&lt;=$G140)*(BH$4-$E140+1),$I140/2,$L140,TRUE))/(1-2*_xlfn.NORM.DIST(0,$I140/2,$L140,TRUE))*$C140+($J140="Steady Growth")*(AND(BI$4&gt;=$E140,BI$4&lt;=$G140)*((BI$4-$E140+1)/($I140*($I140+1)/2)*$C140))+($J140="custom")*CustomCF!BB140</f>
        <v>0</v>
      </c>
      <c r="BJ140" s="19">
        <f>($J140="Bell Curve")*(_xlfn.NORM.DIST(AND(BJ$4&gt;=$E140,BJ$4&lt;=$G140)*(BJ$4-$E140+1),$I140/2,$L140,TRUE)-_xlfn.NORM.DIST(AND(BJ$4&gt;=$E140,BJ$4&lt;=$G140)*(BI$4-$E140+1),$I140/2,$L140,TRUE))/(1-2*_xlfn.NORM.DIST(0,$I140/2,$L140,TRUE))*$C140+($J140="Steady Growth")*(AND(BJ$4&gt;=$E140,BJ$4&lt;=$G140)*((BJ$4-$E140+1)/($I140*($I140+1)/2)*$C140))+($J140="custom")*CustomCF!BC140</f>
        <v>0</v>
      </c>
      <c r="BK140" s="19">
        <f>($J140="Bell Curve")*(_xlfn.NORM.DIST(AND(BK$4&gt;=$E140,BK$4&lt;=$G140)*(BK$4-$E140+1),$I140/2,$L140,TRUE)-_xlfn.NORM.DIST(AND(BK$4&gt;=$E140,BK$4&lt;=$G140)*(BJ$4-$E140+1),$I140/2,$L140,TRUE))/(1-2*_xlfn.NORM.DIST(0,$I140/2,$L140,TRUE))*$C140+($J140="Steady Growth")*(AND(BK$4&gt;=$E140,BK$4&lt;=$G140)*((BK$4-$E140+1)/($I140*($I140+1)/2)*$C140))+($J140="custom")*CustomCF!BD140</f>
        <v>0</v>
      </c>
      <c r="BL140" s="19">
        <f>($J140="Bell Curve")*(_xlfn.NORM.DIST(AND(BL$4&gt;=$E140,BL$4&lt;=$G140)*(BL$4-$E140+1),$I140/2,$L140,TRUE)-_xlfn.NORM.DIST(AND(BL$4&gt;=$E140,BL$4&lt;=$G140)*(BK$4-$E140+1),$I140/2,$L140,TRUE))/(1-2*_xlfn.NORM.DIST(0,$I140/2,$L140,TRUE))*$C140+($J140="Steady Growth")*(AND(BL$4&gt;=$E140,BL$4&lt;=$G140)*((BL$4-$E140+1)/($I140*($I140+1)/2)*$C140))+($J140="custom")*CustomCF!BE140</f>
        <v>0</v>
      </c>
      <c r="BM140" s="19">
        <f>($J140="Bell Curve")*(_xlfn.NORM.DIST(AND(BM$4&gt;=$E140,BM$4&lt;=$G140)*(BM$4-$E140+1),$I140/2,$L140,TRUE)-_xlfn.NORM.DIST(AND(BM$4&gt;=$E140,BM$4&lt;=$G140)*(BL$4-$E140+1),$I140/2,$L140,TRUE))/(1-2*_xlfn.NORM.DIST(0,$I140/2,$L140,TRUE))*$C140+($J140="Steady Growth")*(AND(BM$4&gt;=$E140,BM$4&lt;=$G140)*((BM$4-$E140+1)/($I140*($I140+1)/2)*$C140))+($J140="custom")*CustomCF!BF140</f>
        <v>0</v>
      </c>
      <c r="BN140" s="19">
        <f>($J140="Bell Curve")*(_xlfn.NORM.DIST(AND(BN$4&gt;=$E140,BN$4&lt;=$G140)*(BN$4-$E140+1),$I140/2,$L140,TRUE)-_xlfn.NORM.DIST(AND(BN$4&gt;=$E140,BN$4&lt;=$G140)*(BM$4-$E140+1),$I140/2,$L140,TRUE))/(1-2*_xlfn.NORM.DIST(0,$I140/2,$L140,TRUE))*$C140+($J140="Steady Growth")*(AND(BN$4&gt;=$E140,BN$4&lt;=$G140)*((BN$4-$E140+1)/($I140*($I140+1)/2)*$C140))+($J140="custom")*CustomCF!BG140</f>
        <v>0</v>
      </c>
      <c r="BO140" s="19">
        <f>($J140="Bell Curve")*(_xlfn.NORM.DIST(AND(BO$4&gt;=$E140,BO$4&lt;=$G140)*(BO$4-$E140+1),$I140/2,$L140,TRUE)-_xlfn.NORM.DIST(AND(BO$4&gt;=$E140,BO$4&lt;=$G140)*(BN$4-$E140+1),$I140/2,$L140,TRUE))/(1-2*_xlfn.NORM.DIST(0,$I140/2,$L140,TRUE))*$C140+($J140="Steady Growth")*(AND(BO$4&gt;=$E140,BO$4&lt;=$G140)*((BO$4-$E140+1)/($I140*($I140+1)/2)*$C140))+($J140="custom")*CustomCF!BH140</f>
        <v>0</v>
      </c>
      <c r="BP140" s="19">
        <f>($J140="Bell Curve")*(_xlfn.NORM.DIST(AND(BP$4&gt;=$E140,BP$4&lt;=$G140)*(BP$4-$E140+1),$I140/2,$L140,TRUE)-_xlfn.NORM.DIST(AND(BP$4&gt;=$E140,BP$4&lt;=$G140)*(BO$4-$E140+1),$I140/2,$L140,TRUE))/(1-2*_xlfn.NORM.DIST(0,$I140/2,$L140,TRUE))*$C140+($J140="Steady Growth")*(AND(BP$4&gt;=$E140,BP$4&lt;=$G140)*((BP$4-$E140+1)/($I140*($I140+1)/2)*$C140))+($J140="custom")*CustomCF!BI140</f>
        <v>0</v>
      </c>
      <c r="BQ140" s="19">
        <f>($J140="Bell Curve")*(_xlfn.NORM.DIST(AND(BQ$4&gt;=$E140,BQ$4&lt;=$G140)*(BQ$4-$E140+1),$I140/2,$L140,TRUE)-_xlfn.NORM.DIST(AND(BQ$4&gt;=$E140,BQ$4&lt;=$G140)*(BP$4-$E140+1),$I140/2,$L140,TRUE))/(1-2*_xlfn.NORM.DIST(0,$I140/2,$L140,TRUE))*$C140+($J140="Steady Growth")*(AND(BQ$4&gt;=$E140,BQ$4&lt;=$G140)*((BQ$4-$E140+1)/($I140*($I140+1)/2)*$C140))+($J140="custom")*CustomCF!BJ140</f>
        <v>0</v>
      </c>
      <c r="BR140" s="19">
        <f>($J140="Bell Curve")*(_xlfn.NORM.DIST(AND(BR$4&gt;=$E140,BR$4&lt;=$G140)*(BR$4-$E140+1),$I140/2,$L140,TRUE)-_xlfn.NORM.DIST(AND(BR$4&gt;=$E140,BR$4&lt;=$G140)*(BQ$4-$E140+1),$I140/2,$L140,TRUE))/(1-2*_xlfn.NORM.DIST(0,$I140/2,$L140,TRUE))*$C140+($J140="Steady Growth")*(AND(BR$4&gt;=$E140,BR$4&lt;=$G140)*((BR$4-$E140+1)/($I140*($I140+1)/2)*$C140))+($J140="custom")*CustomCF!BK140</f>
        <v>0</v>
      </c>
      <c r="BS140" s="19">
        <f>($J140="Bell Curve")*(_xlfn.NORM.DIST(AND(BS$4&gt;=$E140,BS$4&lt;=$G140)*(BS$4-$E140+1),$I140/2,$L140,TRUE)-_xlfn.NORM.DIST(AND(BS$4&gt;=$E140,BS$4&lt;=$G140)*(BR$4-$E140+1),$I140/2,$L140,TRUE))/(1-2*_xlfn.NORM.DIST(0,$I140/2,$L140,TRUE))*$C140+($J140="Steady Growth")*(AND(BS$4&gt;=$E140,BS$4&lt;=$G140)*((BS$4-$E140+1)/($I140*($I140+1)/2)*$C140))+($J140="custom")*CustomCF!BL140</f>
        <v>0</v>
      </c>
      <c r="BT140" s="19">
        <f>($J140="Bell Curve")*(_xlfn.NORM.DIST(AND(BT$4&gt;=$E140,BT$4&lt;=$G140)*(BT$4-$E140+1),$I140/2,$L140,TRUE)-_xlfn.NORM.DIST(AND(BT$4&gt;=$E140,BT$4&lt;=$G140)*(BS$4-$E140+1),$I140/2,$L140,TRUE))/(1-2*_xlfn.NORM.DIST(0,$I140/2,$L140,TRUE))*$C140+($J140="Steady Growth")*(AND(BT$4&gt;=$E140,BT$4&lt;=$G140)*((BT$4-$E140+1)/($I140*($I140+1)/2)*$C140))+($J140="custom")*CustomCF!BM140</f>
        <v>0</v>
      </c>
      <c r="BU140" s="19">
        <f>($J140="Bell Curve")*(_xlfn.NORM.DIST(AND(BU$4&gt;=$E140,BU$4&lt;=$G140)*(BU$4-$E140+1),$I140/2,$L140,TRUE)-_xlfn.NORM.DIST(AND(BU$4&gt;=$E140,BU$4&lt;=$G140)*(BT$4-$E140+1),$I140/2,$L140,TRUE))/(1-2*_xlfn.NORM.DIST(0,$I140/2,$L140,TRUE))*$C140+($J140="Steady Growth")*(AND(BU$4&gt;=$E140,BU$4&lt;=$G140)*((BU$4-$E140+1)/($I140*($I140+1)/2)*$C140))+($J140="custom")*CustomCF!BN140</f>
        <v>0</v>
      </c>
      <c r="BV140" s="19">
        <f>($J140="Bell Curve")*(_xlfn.NORM.DIST(AND(BV$4&gt;=$E140,BV$4&lt;=$G140)*(BV$4-$E140+1),$I140/2,$L140,TRUE)-_xlfn.NORM.DIST(AND(BV$4&gt;=$E140,BV$4&lt;=$G140)*(BU$4-$E140+1),$I140/2,$L140,TRUE))/(1-2*_xlfn.NORM.DIST(0,$I140/2,$L140,TRUE))*$C140+($J140="Steady Growth")*(AND(BV$4&gt;=$E140,BV$4&lt;=$G140)*((BV$4-$E140+1)/($I140*($I140+1)/2)*$C140))+($J140="custom")*CustomCF!BO140</f>
        <v>0</v>
      </c>
      <c r="BW140" s="19">
        <f>($J140="Bell Curve")*(_xlfn.NORM.DIST(AND(BW$4&gt;=$E140,BW$4&lt;=$G140)*(BW$4-$E140+1),$I140/2,$L140,TRUE)-_xlfn.NORM.DIST(AND(BW$4&gt;=$E140,BW$4&lt;=$G140)*(BV$4-$E140+1),$I140/2,$L140,TRUE))/(1-2*_xlfn.NORM.DIST(0,$I140/2,$L140,TRUE))*$C140+($J140="Steady Growth")*(AND(BW$4&gt;=$E140,BW$4&lt;=$G140)*((BW$4-$E140+1)/($I140*($I140+1)/2)*$C140))+($J140="custom")*CustomCF!BP140</f>
        <v>0</v>
      </c>
      <c r="BX140" s="19">
        <f>($J140="Bell Curve")*(_xlfn.NORM.DIST(AND(BX$4&gt;=$E140,BX$4&lt;=$G140)*(BX$4-$E140+1),$I140/2,$L140,TRUE)-_xlfn.NORM.DIST(AND(BX$4&gt;=$E140,BX$4&lt;=$G140)*(BW$4-$E140+1),$I140/2,$L140,TRUE))/(1-2*_xlfn.NORM.DIST(0,$I140/2,$L140,TRUE))*$C140+($J140="Steady Growth")*(AND(BX$4&gt;=$E140,BX$4&lt;=$G140)*((BX$4-$E140+1)/($I140*($I140+1)/2)*$C140))+($J140="custom")*CustomCF!BQ140</f>
        <v>0</v>
      </c>
      <c r="BY140" s="19">
        <f>($J140="Bell Curve")*(_xlfn.NORM.DIST(AND(BY$4&gt;=$E140,BY$4&lt;=$G140)*(BY$4-$E140+1),$I140/2,$L140,TRUE)-_xlfn.NORM.DIST(AND(BY$4&gt;=$E140,BY$4&lt;=$G140)*(BX$4-$E140+1),$I140/2,$L140,TRUE))/(1-2*_xlfn.NORM.DIST(0,$I140/2,$L140,TRUE))*$C140+($J140="Steady Growth")*(AND(BY$4&gt;=$E140,BY$4&lt;=$G140)*((BY$4-$E140+1)/($I140*($I140+1)/2)*$C140))+($J140="custom")*CustomCF!BR140</f>
        <v>0</v>
      </c>
      <c r="BZ140" s="19">
        <f>($J140="Bell Curve")*(_xlfn.NORM.DIST(AND(BZ$4&gt;=$E140,BZ$4&lt;=$G140)*(BZ$4-$E140+1),$I140/2,$L140,TRUE)-_xlfn.NORM.DIST(AND(BZ$4&gt;=$E140,BZ$4&lt;=$G140)*(BY$4-$E140+1),$I140/2,$L140,TRUE))/(1-2*_xlfn.NORM.DIST(0,$I140/2,$L140,TRUE))*$C140+($J140="Steady Growth")*(AND(BZ$4&gt;=$E140,BZ$4&lt;=$G140)*((BZ$4-$E140+1)/($I140*($I140+1)/2)*$C140))+($J140="custom")*CustomCF!BS140</f>
        <v>0</v>
      </c>
      <c r="CA140" s="19">
        <f>($J140="Bell Curve")*(_xlfn.NORM.DIST(AND(CA$4&gt;=$E140,CA$4&lt;=$G140)*(CA$4-$E140+1),$I140/2,$L140,TRUE)-_xlfn.NORM.DIST(AND(CA$4&gt;=$E140,CA$4&lt;=$G140)*(BZ$4-$E140+1),$I140/2,$L140,TRUE))/(1-2*_xlfn.NORM.DIST(0,$I140/2,$L140,TRUE))*$C140+($J140="Steady Growth")*(AND(CA$4&gt;=$E140,CA$4&lt;=$G140)*((CA$4-$E140+1)/($I140*($I140+1)/2)*$C140))+($J140="custom")*CustomCF!BT140</f>
        <v>0</v>
      </c>
      <c r="CB140" s="19">
        <f>($J140="Bell Curve")*(_xlfn.NORM.DIST(AND(CB$4&gt;=$E140,CB$4&lt;=$G140)*(CB$4-$E140+1),$I140/2,$L140,TRUE)-_xlfn.NORM.DIST(AND(CB$4&gt;=$E140,CB$4&lt;=$G140)*(CA$4-$E140+1),$I140/2,$L140,TRUE))/(1-2*_xlfn.NORM.DIST(0,$I140/2,$L140,TRUE))*$C140+($J140="Steady Growth")*(AND(CB$4&gt;=$E140,CB$4&lt;=$G140)*((CB$4-$E140+1)/($I140*($I140+1)/2)*$C140))+($J140="custom")*CustomCF!BU140</f>
        <v>0</v>
      </c>
      <c r="CC140" s="19">
        <f>($J140="Bell Curve")*(_xlfn.NORM.DIST(AND(CC$4&gt;=$E140,CC$4&lt;=$G140)*(CC$4-$E140+1),$I140/2,$L140,TRUE)-_xlfn.NORM.DIST(AND(CC$4&gt;=$E140,CC$4&lt;=$G140)*(CB$4-$E140+1),$I140/2,$L140,TRUE))/(1-2*_xlfn.NORM.DIST(0,$I140/2,$L140,TRUE))*$C140+($J140="Steady Growth")*(AND(CC$4&gt;=$E140,CC$4&lt;=$G140)*((CC$4-$E140+1)/($I140*($I140+1)/2)*$C140))+($J140="custom")*CustomCF!BV140</f>
        <v>0</v>
      </c>
      <c r="CD140" s="19">
        <f>($J140="Bell Curve")*(_xlfn.NORM.DIST(AND(CD$4&gt;=$E140,CD$4&lt;=$G140)*(CD$4-$E140+1),$I140/2,$L140,TRUE)-_xlfn.NORM.DIST(AND(CD$4&gt;=$E140,CD$4&lt;=$G140)*(CC$4-$E140+1),$I140/2,$L140,TRUE))/(1-2*_xlfn.NORM.DIST(0,$I140/2,$L140,TRUE))*$C140+($J140="Steady Growth")*(AND(CD$4&gt;=$E140,CD$4&lt;=$G140)*((CD$4-$E140+1)/($I140*($I140+1)/2)*$C140))+($J140="custom")*CustomCF!BW140</f>
        <v>0</v>
      </c>
      <c r="CE140" s="19">
        <f>($J140="Bell Curve")*(_xlfn.NORM.DIST(AND(CE$4&gt;=$E140,CE$4&lt;=$G140)*(CE$4-$E140+1),$I140/2,$L140,TRUE)-_xlfn.NORM.DIST(AND(CE$4&gt;=$E140,CE$4&lt;=$G140)*(CD$4-$E140+1),$I140/2,$L140,TRUE))/(1-2*_xlfn.NORM.DIST(0,$I140/2,$L140,TRUE))*$C140+($J140="Steady Growth")*(AND(CE$4&gt;=$E140,CE$4&lt;=$G140)*((CE$4-$E140+1)/($I140*($I140+1)/2)*$C140))+($J140="custom")*CustomCF!BX140</f>
        <v>0</v>
      </c>
      <c r="CF140" s="19">
        <f>($J140="Bell Curve")*(_xlfn.NORM.DIST(AND(CF$4&gt;=$E140,CF$4&lt;=$G140)*(CF$4-$E140+1),$I140/2,$L140,TRUE)-_xlfn.NORM.DIST(AND(CF$4&gt;=$E140,CF$4&lt;=$G140)*(CE$4-$E140+1),$I140/2,$L140,TRUE))/(1-2*_xlfn.NORM.DIST(0,$I140/2,$L140,TRUE))*$C140+($J140="Steady Growth")*(AND(CF$4&gt;=$E140,CF$4&lt;=$G140)*((CF$4-$E140+1)/($I140*($I140+1)/2)*$C140))+($J140="custom")*CustomCF!BY140</f>
        <v>0</v>
      </c>
      <c r="CG140" s="19">
        <f>($J140="Bell Curve")*(_xlfn.NORM.DIST(AND(CG$4&gt;=$E140,CG$4&lt;=$G140)*(CG$4-$E140+1),$I140/2,$L140,TRUE)-_xlfn.NORM.DIST(AND(CG$4&gt;=$E140,CG$4&lt;=$G140)*(CF$4-$E140+1),$I140/2,$L140,TRUE))/(1-2*_xlfn.NORM.DIST(0,$I140/2,$L140,TRUE))*$C140+($J140="Steady Growth")*(AND(CG$4&gt;=$E140,CG$4&lt;=$G140)*((CG$4-$E140+1)/($I140*($I140+1)/2)*$C140))+($J140="custom")*CustomCF!BZ140</f>
        <v>0</v>
      </c>
      <c r="CH140" s="19">
        <f>($J140="Bell Curve")*(_xlfn.NORM.DIST(AND(CH$4&gt;=$E140,CH$4&lt;=$G140)*(CH$4-$E140+1),$I140/2,$L140,TRUE)-_xlfn.NORM.DIST(AND(CH$4&gt;=$E140,CH$4&lt;=$G140)*(CG$4-$E140+1),$I140/2,$L140,TRUE))/(1-2*_xlfn.NORM.DIST(0,$I140/2,$L140,TRUE))*$C140+($J140="Steady Growth")*(AND(CH$4&gt;=$E140,CH$4&lt;=$G140)*((CH$4-$E140+1)/($I140*($I140+1)/2)*$C140))+($J140="custom")*CustomCF!CA140</f>
        <v>0</v>
      </c>
      <c r="CI140" s="19">
        <f>($J140="Bell Curve")*(_xlfn.NORM.DIST(AND(CI$4&gt;=$E140,CI$4&lt;=$G140)*(CI$4-$E140+1),$I140/2,$L140,TRUE)-_xlfn.NORM.DIST(AND(CI$4&gt;=$E140,CI$4&lt;=$G140)*(CH$4-$E140+1),$I140/2,$L140,TRUE))/(1-2*_xlfn.NORM.DIST(0,$I140/2,$L140,TRUE))*$C140+($J140="Steady Growth")*(AND(CI$4&gt;=$E140,CI$4&lt;=$G140)*((CI$4-$E140+1)/($I140*($I140+1)/2)*$C140))+($J140="custom")*CustomCF!CB140</f>
        <v>0</v>
      </c>
      <c r="CJ140" s="19">
        <f>($J140="Bell Curve")*(_xlfn.NORM.DIST(AND(CJ$4&gt;=$E140,CJ$4&lt;=$G140)*(CJ$4-$E140+1),$I140/2,$L140,TRUE)-_xlfn.NORM.DIST(AND(CJ$4&gt;=$E140,CJ$4&lt;=$G140)*(CI$4-$E140+1),$I140/2,$L140,TRUE))/(1-2*_xlfn.NORM.DIST(0,$I140/2,$L140,TRUE))*$C140+($J140="Steady Growth")*(AND(CJ$4&gt;=$E140,CJ$4&lt;=$G140)*((CJ$4-$E140+1)/($I140*($I140+1)/2)*$C140))+($J140="custom")*CustomCF!CC140</f>
        <v>0</v>
      </c>
      <c r="CK140" s="19">
        <f>($J140="Bell Curve")*(_xlfn.NORM.DIST(AND(CK$4&gt;=$E140,CK$4&lt;=$G140)*(CK$4-$E140+1),$I140/2,$L140,TRUE)-_xlfn.NORM.DIST(AND(CK$4&gt;=$E140,CK$4&lt;=$G140)*(CJ$4-$E140+1),$I140/2,$L140,TRUE))/(1-2*_xlfn.NORM.DIST(0,$I140/2,$L140,TRUE))*$C140+($J140="Steady Growth")*(AND(CK$4&gt;=$E140,CK$4&lt;=$G140)*((CK$4-$E140+1)/($I140*($I140+1)/2)*$C140))+($J140="custom")*CustomCF!CD140</f>
        <v>0</v>
      </c>
      <c r="CL140" s="19">
        <f>($J140="Bell Curve")*(_xlfn.NORM.DIST(AND(CL$4&gt;=$E140,CL$4&lt;=$G140)*(CL$4-$E140+1),$I140/2,$L140,TRUE)-_xlfn.NORM.DIST(AND(CL$4&gt;=$E140,CL$4&lt;=$G140)*(CK$4-$E140+1),$I140/2,$L140,TRUE))/(1-2*_xlfn.NORM.DIST(0,$I140/2,$L140,TRUE))*$C140+($J140="Steady Growth")*(AND(CL$4&gt;=$E140,CL$4&lt;=$G140)*((CL$4-$E140+1)/($I140*($I140+1)/2)*$C140))+($J140="custom")*CustomCF!CE140</f>
        <v>0</v>
      </c>
      <c r="CM140" s="19">
        <f>($J140="Bell Curve")*(_xlfn.NORM.DIST(AND(CM$4&gt;=$E140,CM$4&lt;=$G140)*(CM$4-$E140+1),$I140/2,$L140,TRUE)-_xlfn.NORM.DIST(AND(CM$4&gt;=$E140,CM$4&lt;=$G140)*(CL$4-$E140+1),$I140/2,$L140,TRUE))/(1-2*_xlfn.NORM.DIST(0,$I140/2,$L140,TRUE))*$C140+($J140="Steady Growth")*(AND(CM$4&gt;=$E140,CM$4&lt;=$G140)*((CM$4-$E140+1)/($I140*($I140+1)/2)*$C140))+($J140="custom")*CustomCF!CF140</f>
        <v>0</v>
      </c>
      <c r="CN140" s="19">
        <f>($J140="Bell Curve")*(_xlfn.NORM.DIST(AND(CN$4&gt;=$E140,CN$4&lt;=$G140)*(CN$4-$E140+1),$I140/2,$L140,TRUE)-_xlfn.NORM.DIST(AND(CN$4&gt;=$E140,CN$4&lt;=$G140)*(CM$4-$E140+1),$I140/2,$L140,TRUE))/(1-2*_xlfn.NORM.DIST(0,$I140/2,$L140,TRUE))*$C140+($J140="Steady Growth")*(AND(CN$4&gt;=$E140,CN$4&lt;=$G140)*((CN$4-$E140+1)/($I140*($I140+1)/2)*$C140))+($J140="custom")*CustomCF!CG140</f>
        <v>0</v>
      </c>
      <c r="CO140" s="19">
        <f>($J140="Bell Curve")*(_xlfn.NORM.DIST(AND(CO$4&gt;=$E140,CO$4&lt;=$G140)*(CO$4-$E140+1),$I140/2,$L140,TRUE)-_xlfn.NORM.DIST(AND(CO$4&gt;=$E140,CO$4&lt;=$G140)*(CN$4-$E140+1),$I140/2,$L140,TRUE))/(1-2*_xlfn.NORM.DIST(0,$I140/2,$L140,TRUE))*$C140+($J140="Steady Growth")*(AND(CO$4&gt;=$E140,CO$4&lt;=$G140)*((CO$4-$E140+1)/($I140*($I140+1)/2)*$C140))+($J140="custom")*CustomCF!CH140</f>
        <v>0</v>
      </c>
      <c r="CP140" s="19">
        <f>($J140="Bell Curve")*(_xlfn.NORM.DIST(AND(CP$4&gt;=$E140,CP$4&lt;=$G140)*(CP$4-$E140+1),$I140/2,$L140,TRUE)-_xlfn.NORM.DIST(AND(CP$4&gt;=$E140,CP$4&lt;=$G140)*(CO$4-$E140+1),$I140/2,$L140,TRUE))/(1-2*_xlfn.NORM.DIST(0,$I140/2,$L140,TRUE))*$C140+($J140="Steady Growth")*(AND(CP$4&gt;=$E140,CP$4&lt;=$G140)*((CP$4-$E140+1)/($I140*($I140+1)/2)*$C140))+($J140="custom")*CustomCF!CI140</f>
        <v>0</v>
      </c>
      <c r="CQ140" s="19">
        <f>($J140="Bell Curve")*(_xlfn.NORM.DIST(AND(CQ$4&gt;=$E140,CQ$4&lt;=$G140)*(CQ$4-$E140+1),$I140/2,$L140,TRUE)-_xlfn.NORM.DIST(AND(CQ$4&gt;=$E140,CQ$4&lt;=$G140)*(CP$4-$E140+1),$I140/2,$L140,TRUE))/(1-2*_xlfn.NORM.DIST(0,$I140/2,$L140,TRUE))*$C140+($J140="Steady Growth")*(AND(CQ$4&gt;=$E140,CQ$4&lt;=$G140)*((CQ$4-$E140+1)/($I140*($I140+1)/2)*$C140))+($J140="custom")*CustomCF!CJ140</f>
        <v>0</v>
      </c>
      <c r="CR140" s="19">
        <f>($J140="Bell Curve")*(_xlfn.NORM.DIST(AND(CR$4&gt;=$E140,CR$4&lt;=$G140)*(CR$4-$E140+1),$I140/2,$L140,TRUE)-_xlfn.NORM.DIST(AND(CR$4&gt;=$E140,CR$4&lt;=$G140)*(CQ$4-$E140+1),$I140/2,$L140,TRUE))/(1-2*_xlfn.NORM.DIST(0,$I140/2,$L140,TRUE))*$C140+($J140="Steady Growth")*(AND(CR$4&gt;=$E140,CR$4&lt;=$G140)*((CR$4-$E140+1)/($I140*($I140+1)/2)*$C140))+($J140="custom")*CustomCF!CK140</f>
        <v>0</v>
      </c>
      <c r="CS140" s="19">
        <f>($J140="Bell Curve")*(_xlfn.NORM.DIST(AND(CS$4&gt;=$E140,CS$4&lt;=$G140)*(CS$4-$E140+1),$I140/2,$L140,TRUE)-_xlfn.NORM.DIST(AND(CS$4&gt;=$E140,CS$4&lt;=$G140)*(CR$4-$E140+1),$I140/2,$L140,TRUE))/(1-2*_xlfn.NORM.DIST(0,$I140/2,$L140,TRUE))*$C140+($J140="Steady Growth")*(AND(CS$4&gt;=$E140,CS$4&lt;=$G140)*((CS$4-$E140+1)/($I140*($I140+1)/2)*$C140))+($J140="custom")*CustomCF!CL140</f>
        <v>0</v>
      </c>
      <c r="CT140" s="19">
        <f>($J140="Bell Curve")*(_xlfn.NORM.DIST(AND(CT$4&gt;=$E140,CT$4&lt;=$G140)*(CT$4-$E140+1),$I140/2,$L140,TRUE)-_xlfn.NORM.DIST(AND(CT$4&gt;=$E140,CT$4&lt;=$G140)*(CS$4-$E140+1),$I140/2,$L140,TRUE))/(1-2*_xlfn.NORM.DIST(0,$I140/2,$L140,TRUE))*$C140+($J140="Steady Growth")*(AND(CT$4&gt;=$E140,CT$4&lt;=$G140)*((CT$4-$E140+1)/($I140*($I140+1)/2)*$C140))+($J140="custom")*CustomCF!CM140</f>
        <v>0</v>
      </c>
      <c r="CU140" s="19">
        <f>($J140="Bell Curve")*(_xlfn.NORM.DIST(AND(CU$4&gt;=$E140,CU$4&lt;=$G140)*(CU$4-$E140+1),$I140/2,$L140,TRUE)-_xlfn.NORM.DIST(AND(CU$4&gt;=$E140,CU$4&lt;=$G140)*(CT$4-$E140+1),$I140/2,$L140,TRUE))/(1-2*_xlfn.NORM.DIST(0,$I140/2,$L140,TRUE))*$C140+($J140="Steady Growth")*(AND(CU$4&gt;=$E140,CU$4&lt;=$G140)*((CU$4-$E140+1)/($I140*($I140+1)/2)*$C140))+($J140="custom")*CustomCF!CN140</f>
        <v>0</v>
      </c>
      <c r="CV140" s="19">
        <f>($J140="Bell Curve")*(_xlfn.NORM.DIST(AND(CV$4&gt;=$E140,CV$4&lt;=$G140)*(CV$4-$E140+1),$I140/2,$L140,TRUE)-_xlfn.NORM.DIST(AND(CV$4&gt;=$E140,CV$4&lt;=$G140)*(CU$4-$E140+1),$I140/2,$L140,TRUE))/(1-2*_xlfn.NORM.DIST(0,$I140/2,$L140,TRUE))*$C140+($J140="Steady Growth")*(AND(CV$4&gt;=$E140,CV$4&lt;=$G140)*((CV$4-$E140+1)/($I140*($I140+1)/2)*$C140))+($J140="custom")*CustomCF!CO140</f>
        <v>0</v>
      </c>
      <c r="CW140" s="19">
        <f>($J140="Bell Curve")*(_xlfn.NORM.DIST(AND(CW$4&gt;=$E140,CW$4&lt;=$G140)*(CW$4-$E140+1),$I140/2,$L140,TRUE)-_xlfn.NORM.DIST(AND(CW$4&gt;=$E140,CW$4&lt;=$G140)*(CV$4-$E140+1),$I140/2,$L140,TRUE))/(1-2*_xlfn.NORM.DIST(0,$I140/2,$L140,TRUE))*$C140+($J140="Steady Growth")*(AND(CW$4&gt;=$E140,CW$4&lt;=$G140)*((CW$4-$E140+1)/($I140*($I140+1)/2)*$C140))+($J140="custom")*CustomCF!CP140</f>
        <v>0</v>
      </c>
      <c r="CX140" s="19">
        <f>($J140="Bell Curve")*(_xlfn.NORM.DIST(AND(CX$4&gt;=$E140,CX$4&lt;=$G140)*(CX$4-$E140+1),$I140/2,$L140,TRUE)-_xlfn.NORM.DIST(AND(CX$4&gt;=$E140,CX$4&lt;=$G140)*(CW$4-$E140+1),$I140/2,$L140,TRUE))/(1-2*_xlfn.NORM.DIST(0,$I140/2,$L140,TRUE))*$C140+($J140="Steady Growth")*(AND(CX$4&gt;=$E140,CX$4&lt;=$G140)*((CX$4-$E140+1)/($I140*($I140+1)/2)*$C140))+($J140="custom")*CustomCF!CQ140</f>
        <v>0</v>
      </c>
      <c r="CY140" s="19">
        <f>($J140="Bell Curve")*(_xlfn.NORM.DIST(AND(CY$4&gt;=$E140,CY$4&lt;=$G140)*(CY$4-$E140+1),$I140/2,$L140,TRUE)-_xlfn.NORM.DIST(AND(CY$4&gt;=$E140,CY$4&lt;=$G140)*(CX$4-$E140+1),$I140/2,$L140,TRUE))/(1-2*_xlfn.NORM.DIST(0,$I140/2,$L140,TRUE))*$C140+($J140="Steady Growth")*(AND(CY$4&gt;=$E140,CY$4&lt;=$G140)*((CY$4-$E140+1)/($I140*($I140+1)/2)*$C140))+($J140="custom")*CustomCF!CR140</f>
        <v>0</v>
      </c>
      <c r="CZ140" s="19">
        <f>($J140="Bell Curve")*(_xlfn.NORM.DIST(AND(CZ$4&gt;=$E140,CZ$4&lt;=$G140)*(CZ$4-$E140+1),$I140/2,$L140,TRUE)-_xlfn.NORM.DIST(AND(CZ$4&gt;=$E140,CZ$4&lt;=$G140)*(CY$4-$E140+1),$I140/2,$L140,TRUE))/(1-2*_xlfn.NORM.DIST(0,$I140/2,$L140,TRUE))*$C140+($J140="Steady Growth")*(AND(CZ$4&gt;=$E140,CZ$4&lt;=$G140)*((CZ$4-$E140+1)/($I140*($I140+1)/2)*$C140))+($J140="custom")*CustomCF!CS140</f>
        <v>0</v>
      </c>
      <c r="DA140" s="19">
        <f>($J140="Bell Curve")*(_xlfn.NORM.DIST(AND(DA$4&gt;=$E140,DA$4&lt;=$G140)*(DA$4-$E140+1),$I140/2,$L140,TRUE)-_xlfn.NORM.DIST(AND(DA$4&gt;=$E140,DA$4&lt;=$G140)*(CZ$4-$E140+1),$I140/2,$L140,TRUE))/(1-2*_xlfn.NORM.DIST(0,$I140/2,$L140,TRUE))*$C140+($J140="Steady Growth")*(AND(DA$4&gt;=$E140,DA$4&lt;=$G140)*((DA$4-$E140+1)/($I140*($I140+1)/2)*$C140))+($J140="custom")*CustomCF!CT140</f>
        <v>0</v>
      </c>
      <c r="DB140" s="19">
        <f>($J140="Bell Curve")*(_xlfn.NORM.DIST(AND(DB$4&gt;=$E140,DB$4&lt;=$G140)*(DB$4-$E140+1),$I140/2,$L140,TRUE)-_xlfn.NORM.DIST(AND(DB$4&gt;=$E140,DB$4&lt;=$G140)*(DA$4-$E140+1),$I140/2,$L140,TRUE))/(1-2*_xlfn.NORM.DIST(0,$I140/2,$L140,TRUE))*$C140+($J140="Steady Growth")*(AND(DB$4&gt;=$E140,DB$4&lt;=$G140)*((DB$4-$E140+1)/($I140*($I140+1)/2)*$C140))+($J140="custom")*CustomCF!CU140</f>
        <v>0</v>
      </c>
      <c r="DC140" s="19">
        <f>($J140="Bell Curve")*(_xlfn.NORM.DIST(AND(DC$4&gt;=$E140,DC$4&lt;=$G140)*(DC$4-$E140+1),$I140/2,$L140,TRUE)-_xlfn.NORM.DIST(AND(DC$4&gt;=$E140,DC$4&lt;=$G140)*(DB$4-$E140+1),$I140/2,$L140,TRUE))/(1-2*_xlfn.NORM.DIST(0,$I140/2,$L140,TRUE))*$C140+($J140="Steady Growth")*(AND(DC$4&gt;=$E140,DC$4&lt;=$G140)*((DC$4-$E140+1)/($I140*($I140+1)/2)*$C140))+($J140="custom")*CustomCF!CV140</f>
        <v>0</v>
      </c>
      <c r="DD140" s="19">
        <f>($J140="Bell Curve")*(_xlfn.NORM.DIST(AND(DD$4&gt;=$E140,DD$4&lt;=$G140)*(DD$4-$E140+1),$I140/2,$L140,TRUE)-_xlfn.NORM.DIST(AND(DD$4&gt;=$E140,DD$4&lt;=$G140)*(DC$4-$E140+1),$I140/2,$L140,TRUE))/(1-2*_xlfn.NORM.DIST(0,$I140/2,$L140,TRUE))*$C140+($J140="Steady Growth")*(AND(DD$4&gt;=$E140,DD$4&lt;=$G140)*((DD$4-$E140+1)/($I140*($I140+1)/2)*$C140))+($J140="custom")*CustomCF!CW140</f>
        <v>0</v>
      </c>
      <c r="DE140" s="19">
        <f>($J140="Bell Curve")*(_xlfn.NORM.DIST(AND(DE$4&gt;=$E140,DE$4&lt;=$G140)*(DE$4-$E140+1),$I140/2,$L140,TRUE)-_xlfn.NORM.DIST(AND(DE$4&gt;=$E140,DE$4&lt;=$G140)*(DD$4-$E140+1),$I140/2,$L140,TRUE))/(1-2*_xlfn.NORM.DIST(0,$I140/2,$L140,TRUE))*$C140+($J140="Steady Growth")*(AND(DE$4&gt;=$E140,DE$4&lt;=$G140)*((DE$4-$E140+1)/($I140*($I140+1)/2)*$C140))+($J140="custom")*CustomCF!CX140</f>
        <v>0</v>
      </c>
      <c r="DF140" s="19">
        <f>($J140="Bell Curve")*(_xlfn.NORM.DIST(AND(DF$4&gt;=$E140,DF$4&lt;=$G140)*(DF$4-$E140+1),$I140/2,$L140,TRUE)-_xlfn.NORM.DIST(AND(DF$4&gt;=$E140,DF$4&lt;=$G140)*(DE$4-$E140+1),$I140/2,$L140,TRUE))/(1-2*_xlfn.NORM.DIST(0,$I140/2,$L140,TRUE))*$C140+($J140="Steady Growth")*(AND(DF$4&gt;=$E140,DF$4&lt;=$G140)*((DF$4-$E140+1)/($I140*($I140+1)/2)*$C140))+($J140="custom")*CustomCF!CY140</f>
        <v>0</v>
      </c>
      <c r="DG140" s="19">
        <f>($J140="Bell Curve")*(_xlfn.NORM.DIST(AND(DG$4&gt;=$E140,DG$4&lt;=$G140)*(DG$4-$E140+1),$I140/2,$L140,TRUE)-_xlfn.NORM.DIST(AND(DG$4&gt;=$E140,DG$4&lt;=$G140)*(DF$4-$E140+1),$I140/2,$L140,TRUE))/(1-2*_xlfn.NORM.DIST(0,$I140/2,$L140,TRUE))*$C140+($J140="Steady Growth")*(AND(DG$4&gt;=$E140,DG$4&lt;=$G140)*((DG$4-$E140+1)/($I140*($I140+1)/2)*$C140))+($J140="custom")*CustomCF!CZ140</f>
        <v>0</v>
      </c>
      <c r="DH140" s="19">
        <f>($J140="Bell Curve")*(_xlfn.NORM.DIST(AND(DH$4&gt;=$E140,DH$4&lt;=$G140)*(DH$4-$E140+1),$I140/2,$L140,TRUE)-_xlfn.NORM.DIST(AND(DH$4&gt;=$E140,DH$4&lt;=$G140)*(DG$4-$E140+1),$I140/2,$L140,TRUE))/(1-2*_xlfn.NORM.DIST(0,$I140/2,$L140,TRUE))*$C140+($J140="Steady Growth")*(AND(DH$4&gt;=$E140,DH$4&lt;=$G140)*((DH$4-$E140+1)/($I140*($I140+1)/2)*$C140))+($J140="custom")*CustomCF!DA140</f>
        <v>0</v>
      </c>
      <c r="DI140" s="19">
        <f>($J140="Bell Curve")*(_xlfn.NORM.DIST(AND(DI$4&gt;=$E140,DI$4&lt;=$G140)*(DI$4-$E140+1),$I140/2,$L140,TRUE)-_xlfn.NORM.DIST(AND(DI$4&gt;=$E140,DI$4&lt;=$G140)*(DH$4-$E140+1),$I140/2,$L140,TRUE))/(1-2*_xlfn.NORM.DIST(0,$I140/2,$L140,TRUE))*$C140+($J140="Steady Growth")*(AND(DI$4&gt;=$E140,DI$4&lt;=$G140)*((DI$4-$E140+1)/($I140*($I140+1)/2)*$C140))+($J140="custom")*CustomCF!DB140</f>
        <v>0</v>
      </c>
      <c r="DJ140" s="19">
        <f>($J140="Bell Curve")*(_xlfn.NORM.DIST(AND(DJ$4&gt;=$E140,DJ$4&lt;=$G140)*(DJ$4-$E140+1),$I140/2,$L140,TRUE)-_xlfn.NORM.DIST(AND(DJ$4&gt;=$E140,DJ$4&lt;=$G140)*(DI$4-$E140+1),$I140/2,$L140,TRUE))/(1-2*_xlfn.NORM.DIST(0,$I140/2,$L140,TRUE))*$C140+($J140="Steady Growth")*(AND(DJ$4&gt;=$E140,DJ$4&lt;=$G140)*((DJ$4-$E140+1)/($I140*($I140+1)/2)*$C140))+($J140="custom")*CustomCF!DC140</f>
        <v>0</v>
      </c>
      <c r="DK140" s="19">
        <f>($J140="Bell Curve")*(_xlfn.NORM.DIST(AND(DK$4&gt;=$E140,DK$4&lt;=$G140)*(DK$4-$E140+1),$I140/2,$L140,TRUE)-_xlfn.NORM.DIST(AND(DK$4&gt;=$E140,DK$4&lt;=$G140)*(DJ$4-$E140+1),$I140/2,$L140,TRUE))/(1-2*_xlfn.NORM.DIST(0,$I140/2,$L140,TRUE))*$C140+($J140="Steady Growth")*(AND(DK$4&gt;=$E140,DK$4&lt;=$G140)*((DK$4-$E140+1)/($I140*($I140+1)/2)*$C140))+($J140="custom")*CustomCF!DD140</f>
        <v>0</v>
      </c>
      <c r="DL140" s="19">
        <f>($J140="Bell Curve")*(_xlfn.NORM.DIST(AND(DL$4&gt;=$E140,DL$4&lt;=$G140)*(DL$4-$E140+1),$I140/2,$L140,TRUE)-_xlfn.NORM.DIST(AND(DL$4&gt;=$E140,DL$4&lt;=$G140)*(DK$4-$E140+1),$I140/2,$L140,TRUE))/(1-2*_xlfn.NORM.DIST(0,$I140/2,$L140,TRUE))*$C140+($J140="Steady Growth")*(AND(DL$4&gt;=$E140,DL$4&lt;=$G140)*((DL$4-$E140+1)/($I140*($I140+1)/2)*$C140))+($J140="custom")*CustomCF!DE140</f>
        <v>0</v>
      </c>
      <c r="DM140" s="19">
        <f>($J140="Bell Curve")*(_xlfn.NORM.DIST(AND(DM$4&gt;=$E140,DM$4&lt;=$G140)*(DM$4-$E140+1),$I140/2,$L140,TRUE)-_xlfn.NORM.DIST(AND(DM$4&gt;=$E140,DM$4&lt;=$G140)*(DL$4-$E140+1),$I140/2,$L140,TRUE))/(1-2*_xlfn.NORM.DIST(0,$I140/2,$L140,TRUE))*$C140+($J140="Steady Growth")*(AND(DM$4&gt;=$E140,DM$4&lt;=$G140)*((DM$4-$E140+1)/($I140*($I140+1)/2)*$C140))+($J140="custom")*CustomCF!DF140</f>
        <v>0</v>
      </c>
      <c r="DN140" s="19">
        <f>($J140="Bell Curve")*(_xlfn.NORM.DIST(AND(DN$4&gt;=$E140,DN$4&lt;=$G140)*(DN$4-$E140+1),$I140/2,$L140,TRUE)-_xlfn.NORM.DIST(AND(DN$4&gt;=$E140,DN$4&lt;=$G140)*(DM$4-$E140+1),$I140/2,$L140,TRUE))/(1-2*_xlfn.NORM.DIST(0,$I140/2,$L140,TRUE))*$C140+($J140="Steady Growth")*(AND(DN$4&gt;=$E140,DN$4&lt;=$G140)*((DN$4-$E140+1)/($I140*($I140+1)/2)*$C140))+($J140="custom")*CustomCF!DG140</f>
        <v>0</v>
      </c>
      <c r="DO140" s="19">
        <f>($J140="Bell Curve")*(_xlfn.NORM.DIST(AND(DO$4&gt;=$E140,DO$4&lt;=$G140)*(DO$4-$E140+1),$I140/2,$L140,TRUE)-_xlfn.NORM.DIST(AND(DO$4&gt;=$E140,DO$4&lt;=$G140)*(DN$4-$E140+1),$I140/2,$L140,TRUE))/(1-2*_xlfn.NORM.DIST(0,$I140/2,$L140,TRUE))*$C140+($J140="Steady Growth")*(AND(DO$4&gt;=$E140,DO$4&lt;=$G140)*((DO$4-$E140+1)/($I140*($I140+1)/2)*$C140))+($J140="custom")*CustomCF!DH140</f>
        <v>0</v>
      </c>
      <c r="DP140" s="19">
        <f>($J140="Bell Curve")*(_xlfn.NORM.DIST(AND(DP$4&gt;=$E140,DP$4&lt;=$G140)*(DP$4-$E140+1),$I140/2,$L140,TRUE)-_xlfn.NORM.DIST(AND(DP$4&gt;=$E140,DP$4&lt;=$G140)*(DO$4-$E140+1),$I140/2,$L140,TRUE))/(1-2*_xlfn.NORM.DIST(0,$I140/2,$L140,TRUE))*$C140+($J140="Steady Growth")*(AND(DP$4&gt;=$E140,DP$4&lt;=$G140)*((DP$4-$E140+1)/($I140*($I140+1)/2)*$C140))+($J140="custom")*CustomCF!DI140</f>
        <v>0</v>
      </c>
      <c r="DQ140" s="19">
        <f>($J140="Bell Curve")*(_xlfn.NORM.DIST(AND(DQ$4&gt;=$E140,DQ$4&lt;=$G140)*(DQ$4-$E140+1),$I140/2,$L140,TRUE)-_xlfn.NORM.DIST(AND(DQ$4&gt;=$E140,DQ$4&lt;=$G140)*(DP$4-$E140+1),$I140/2,$L140,TRUE))/(1-2*_xlfn.NORM.DIST(0,$I140/2,$L140,TRUE))*$C140+($J140="Steady Growth")*(AND(DQ$4&gt;=$E140,DQ$4&lt;=$G140)*((DQ$4-$E140+1)/($I140*($I140+1)/2)*$C140))+($J140="custom")*CustomCF!DJ140</f>
        <v>0</v>
      </c>
      <c r="DR140" s="19">
        <f>($J140="Bell Curve")*(_xlfn.NORM.DIST(AND(DR$4&gt;=$E140,DR$4&lt;=$G140)*(DR$4-$E140+1),$I140/2,$L140,TRUE)-_xlfn.NORM.DIST(AND(DR$4&gt;=$E140,DR$4&lt;=$G140)*(DQ$4-$E140+1),$I140/2,$L140,TRUE))/(1-2*_xlfn.NORM.DIST(0,$I140/2,$L140,TRUE))*$C140+($J140="Steady Growth")*(AND(DR$4&gt;=$E140,DR$4&lt;=$G140)*((DR$4-$E140+1)/($I140*($I140+1)/2)*$C140))+($J140="custom")*CustomCF!DK140</f>
        <v>0</v>
      </c>
      <c r="DS140" s="19">
        <f>($J140="Bell Curve")*(_xlfn.NORM.DIST(AND(DS$4&gt;=$E140,DS$4&lt;=$G140)*(DS$4-$E140+1),$I140/2,$L140,TRUE)-_xlfn.NORM.DIST(AND(DS$4&gt;=$E140,DS$4&lt;=$G140)*(DR$4-$E140+1),$I140/2,$L140,TRUE))/(1-2*_xlfn.NORM.DIST(0,$I140/2,$L140,TRUE))*$C140+($J140="Steady Growth")*(AND(DS$4&gt;=$E140,DS$4&lt;=$G140)*((DS$4-$E140+1)/($I140*($I140+1)/2)*$C140))+($J140="custom")*CustomCF!DL140</f>
        <v>0</v>
      </c>
      <c r="DT140" s="19">
        <f>($J140="Bell Curve")*(_xlfn.NORM.DIST(AND(DT$4&gt;=$E140,DT$4&lt;=$G140)*(DT$4-$E140+1),$I140/2,$L140,TRUE)-_xlfn.NORM.DIST(AND(DT$4&gt;=$E140,DT$4&lt;=$G140)*(DS$4-$E140+1),$I140/2,$L140,TRUE))/(1-2*_xlfn.NORM.DIST(0,$I140/2,$L140,TRUE))*$C140+($J140="Steady Growth")*(AND(DT$4&gt;=$E140,DT$4&lt;=$G140)*((DT$4-$E140+1)/($I140*($I140+1)/2)*$C140))+($J140="custom")*CustomCF!DM140</f>
        <v>0</v>
      </c>
      <c r="DU140" s="19">
        <f>($J140="Bell Curve")*(_xlfn.NORM.DIST(AND(DU$4&gt;=$E140,DU$4&lt;=$G140)*(DU$4-$E140+1),$I140/2,$L140,TRUE)-_xlfn.NORM.DIST(AND(DU$4&gt;=$E140,DU$4&lt;=$G140)*(DT$4-$E140+1),$I140/2,$L140,TRUE))/(1-2*_xlfn.NORM.DIST(0,$I140/2,$L140,TRUE))*$C140+($J140="Steady Growth")*(AND(DU$4&gt;=$E140,DU$4&lt;=$G140)*((DU$4-$E140+1)/($I140*($I140+1)/2)*$C140))+($J140="custom")*CustomCF!DN140</f>
        <v>0</v>
      </c>
      <c r="DV140" s="19">
        <f>($J140="Bell Curve")*(_xlfn.NORM.DIST(AND(DV$4&gt;=$E140,DV$4&lt;=$G140)*(DV$4-$E140+1),$I140/2,$L140,TRUE)-_xlfn.NORM.DIST(AND(DV$4&gt;=$E140,DV$4&lt;=$G140)*(DU$4-$E140+1),$I140/2,$L140,TRUE))/(1-2*_xlfn.NORM.DIST(0,$I140/2,$L140,TRUE))*$C140+($J140="Steady Growth")*(AND(DV$4&gt;=$E140,DV$4&lt;=$G140)*((DV$4-$E140+1)/($I140*($I140+1)/2)*$C140))+($J140="custom")*CustomCF!DO140</f>
        <v>0</v>
      </c>
      <c r="DW140" s="19">
        <f>($J140="Bell Curve")*(_xlfn.NORM.DIST(AND(DW$4&gt;=$E140,DW$4&lt;=$G140)*(DW$4-$E140+1),$I140/2,$L140,TRUE)-_xlfn.NORM.DIST(AND(DW$4&gt;=$E140,DW$4&lt;=$G140)*(DV$4-$E140+1),$I140/2,$L140,TRUE))/(1-2*_xlfn.NORM.DIST(0,$I140/2,$L140,TRUE))*$C140+($J140="Steady Growth")*(AND(DW$4&gt;=$E140,DW$4&lt;=$G140)*((DW$4-$E140+1)/($I140*($I140+1)/2)*$C140))+($J140="custom")*CustomCF!DP140</f>
        <v>0</v>
      </c>
      <c r="DX140" s="19">
        <f>($J140="Bell Curve")*(_xlfn.NORM.DIST(AND(DX$4&gt;=$E140,DX$4&lt;=$G140)*(DX$4-$E140+1),$I140/2,$L140,TRUE)-_xlfn.NORM.DIST(AND(DX$4&gt;=$E140,DX$4&lt;=$G140)*(DW$4-$E140+1),$I140/2,$L140,TRUE))/(1-2*_xlfn.NORM.DIST(0,$I140/2,$L140,TRUE))*$C140+($J140="Steady Growth")*(AND(DX$4&gt;=$E140,DX$4&lt;=$G140)*((DX$4-$E140+1)/($I140*($I140+1)/2)*$C140))+($J140="custom")*CustomCF!DQ140</f>
        <v>0</v>
      </c>
      <c r="DY140" s="19">
        <f>($J140="Bell Curve")*(_xlfn.NORM.DIST(AND(DY$4&gt;=$E140,DY$4&lt;=$G140)*(DY$4-$E140+1),$I140/2,$L140,TRUE)-_xlfn.NORM.DIST(AND(DY$4&gt;=$E140,DY$4&lt;=$G140)*(DX$4-$E140+1),$I140/2,$L140,TRUE))/(1-2*_xlfn.NORM.DIST(0,$I140/2,$L140,TRUE))*$C140+($J140="Steady Growth")*(AND(DY$4&gt;=$E140,DY$4&lt;=$G140)*((DY$4-$E140+1)/($I140*($I140+1)/2)*$C140))+($J140="custom")*CustomCF!DR140</f>
        <v>0</v>
      </c>
      <c r="DZ140" s="19">
        <f>($J140="Bell Curve")*(_xlfn.NORM.DIST(AND(DZ$4&gt;=$E140,DZ$4&lt;=$G140)*(DZ$4-$E140+1),$I140/2,$L140,TRUE)-_xlfn.NORM.DIST(AND(DZ$4&gt;=$E140,DZ$4&lt;=$G140)*(DY$4-$E140+1),$I140/2,$L140,TRUE))/(1-2*_xlfn.NORM.DIST(0,$I140/2,$L140,TRUE))*$C140+($J140="Steady Growth")*(AND(DZ$4&gt;=$E140,DZ$4&lt;=$G140)*((DZ$4-$E140+1)/($I140*($I140+1)/2)*$C140))+($J140="custom")*CustomCF!DS140</f>
        <v>0</v>
      </c>
      <c r="EA140" s="19">
        <f>($J140="Bell Curve")*(_xlfn.NORM.DIST(AND(EA$4&gt;=$E140,EA$4&lt;=$G140)*(EA$4-$E140+1),$I140/2,$L140,TRUE)-_xlfn.NORM.DIST(AND(EA$4&gt;=$E140,EA$4&lt;=$G140)*(DZ$4-$E140+1),$I140/2,$L140,TRUE))/(1-2*_xlfn.NORM.DIST(0,$I140/2,$L140,TRUE))*$C140+($J140="Steady Growth")*(AND(EA$4&gt;=$E140,EA$4&lt;=$G140)*((EA$4-$E140+1)/($I140*($I140+1)/2)*$C140))+($J140="custom")*CustomCF!DT140</f>
        <v>0</v>
      </c>
      <c r="EB140" s="19">
        <f>($J140="Bell Curve")*(_xlfn.NORM.DIST(AND(EB$4&gt;=$E140,EB$4&lt;=$G140)*(EB$4-$E140+1),$I140/2,$L140,TRUE)-_xlfn.NORM.DIST(AND(EB$4&gt;=$E140,EB$4&lt;=$G140)*(EA$4-$E140+1),$I140/2,$L140,TRUE))/(1-2*_xlfn.NORM.DIST(0,$I140/2,$L140,TRUE))*$C140+($J140="Steady Growth")*(AND(EB$4&gt;=$E140,EB$4&lt;=$G140)*((EB$4-$E140+1)/($I140*($I140+1)/2)*$C140))+($J140="custom")*CustomCF!DU140</f>
        <v>0</v>
      </c>
      <c r="EC140" s="19">
        <f>($J140="Bell Curve")*(_xlfn.NORM.DIST(AND(EC$4&gt;=$E140,EC$4&lt;=$G140)*(EC$4-$E140+1),$I140/2,$L140,TRUE)-_xlfn.NORM.DIST(AND(EC$4&gt;=$E140,EC$4&lt;=$G140)*(EB$4-$E140+1),$I140/2,$L140,TRUE))/(1-2*_xlfn.NORM.DIST(0,$I140/2,$L140,TRUE))*$C140+($J140="Steady Growth")*(AND(EC$4&gt;=$E140,EC$4&lt;=$G140)*((EC$4-$E140+1)/($I140*($I140+1)/2)*$C140))+($J140="custom")*CustomCF!DV140</f>
        <v>0</v>
      </c>
      <c r="ED140" s="19">
        <f>($J140="Bell Curve")*(_xlfn.NORM.DIST(AND(ED$4&gt;=$E140,ED$4&lt;=$G140)*(ED$4-$E140+1),$I140/2,$L140,TRUE)-_xlfn.NORM.DIST(AND(ED$4&gt;=$E140,ED$4&lt;=$G140)*(EC$4-$E140+1),$I140/2,$L140,TRUE))/(1-2*_xlfn.NORM.DIST(0,$I140/2,$L140,TRUE))*$C140+($J140="Steady Growth")*(AND(ED$4&gt;=$E140,ED$4&lt;=$G140)*((ED$4-$E140+1)/($I140*($I140+1)/2)*$C140))+($J140="custom")*CustomCF!DW140</f>
        <v>0</v>
      </c>
      <c r="EE140" s="19">
        <f>($J140="Bell Curve")*(_xlfn.NORM.DIST(AND(EE$4&gt;=$E140,EE$4&lt;=$G140)*(EE$4-$E140+1),$I140/2,$L140,TRUE)-_xlfn.NORM.DIST(AND(EE$4&gt;=$E140,EE$4&lt;=$G140)*(ED$4-$E140+1),$I140/2,$L140,TRUE))/(1-2*_xlfn.NORM.DIST(0,$I140/2,$L140,TRUE))*$C140+($J140="Steady Growth")*(AND(EE$4&gt;=$E140,EE$4&lt;=$G140)*((EE$4-$E140+1)/($I140*($I140+1)/2)*$C140))+($J140="custom")*CustomCF!DX140</f>
        <v>0</v>
      </c>
      <c r="EF140" s="121">
        <f>($J140="Bell Curve")*(_xlfn.NORM.DIST(AND(EF$4&gt;=$E140,EF$4&lt;=$G140)*(EF$4-$E140+1),$I140/2,$L140,TRUE)-_xlfn.NORM.DIST(AND(EF$4&gt;=$E140,EF$4&lt;=$G140)*(EE$4-$E140+1),$I140/2,$L140,TRUE))/(1-2*_xlfn.NORM.DIST(0,$I140/2,$L140,TRUE))*$C140+($J140="Steady Growth")*(AND(EF$4&gt;=$E140,EF$4&lt;=$G140)*((EF$4-$E140+1)/($I140*($I140+1)/2)*$C140))+($J140="custom")*CustomCF!DY140</f>
        <v>0</v>
      </c>
    </row>
    <row r="141" spans="2:136" hidden="1" outlineLevel="1" x14ac:dyDescent="0.2">
      <c r="B141" s="103"/>
      <c r="C141" s="19"/>
      <c r="E141" s="20"/>
      <c r="F141" s="18"/>
      <c r="G141" s="20"/>
      <c r="H141" s="18"/>
      <c r="I141" s="9"/>
      <c r="J141" s="20"/>
      <c r="K141" s="20"/>
      <c r="M141" s="106"/>
      <c r="N141" s="112" t="str">
        <f t="shared" si="48"/>
        <v>OK</v>
      </c>
      <c r="O141" s="112"/>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c r="DP141" s="19"/>
      <c r="DQ141" s="19"/>
      <c r="DR141" s="19"/>
      <c r="DS141" s="19"/>
      <c r="DT141" s="19"/>
      <c r="DU141" s="19"/>
      <c r="DV141" s="19"/>
      <c r="DW141" s="19"/>
      <c r="DX141" s="19"/>
      <c r="DY141" s="19"/>
      <c r="DZ141" s="19"/>
      <c r="EA141" s="19"/>
      <c r="EB141" s="19"/>
      <c r="EC141" s="19"/>
      <c r="ED141" s="19"/>
      <c r="EE141" s="19"/>
      <c r="EF141" s="121"/>
    </row>
    <row r="142" spans="2:136" collapsed="1" x14ac:dyDescent="0.2">
      <c r="B142" s="476" t="str">
        <f>Budget!AE7</f>
        <v>TBD</v>
      </c>
      <c r="C142" s="477">
        <f>Budget!AF7</f>
        <v>0</v>
      </c>
      <c r="D142" s="478"/>
      <c r="E142" s="479">
        <f>IFERROR(INDEX($P$4:$DY$4,MATCH(F142,CF!$P$6:$DY$6,0)),"")</f>
        <v>0</v>
      </c>
      <c r="F142" s="480">
        <f>MIN(F143:F167)</f>
        <v>46022</v>
      </c>
      <c r="G142" s="479">
        <f>IFERROR(INDEX($P$4:$DY$4,MATCH(H142,CF!$P$6:$DY$6,0)),"")</f>
        <v>0</v>
      </c>
      <c r="H142" s="480">
        <f>MAX(H143:H167)</f>
        <v>46022</v>
      </c>
      <c r="I142" s="479">
        <f t="shared" ref="I142:I167" si="50">IFERROR(G142-E142+1,"")</f>
        <v>1</v>
      </c>
      <c r="J142" s="481"/>
      <c r="K142" s="481"/>
      <c r="L142" s="482"/>
      <c r="M142" s="483">
        <f>SUM(P142:CU142)</f>
        <v>0</v>
      </c>
      <c r="N142" s="112" t="str">
        <f t="shared" si="48"/>
        <v>OK</v>
      </c>
      <c r="O142" s="479"/>
      <c r="P142" s="477">
        <f>SUM(P143:P167)</f>
        <v>0</v>
      </c>
      <c r="Q142" s="477">
        <f t="shared" ref="Q142:X142" si="51">SUM(Q143:Q167)</f>
        <v>0</v>
      </c>
      <c r="R142" s="477">
        <f t="shared" si="51"/>
        <v>0</v>
      </c>
      <c r="S142" s="477">
        <f t="shared" si="51"/>
        <v>0</v>
      </c>
      <c r="T142" s="477">
        <f t="shared" si="51"/>
        <v>0</v>
      </c>
      <c r="U142" s="477">
        <f t="shared" si="51"/>
        <v>0</v>
      </c>
      <c r="V142" s="477">
        <f t="shared" si="51"/>
        <v>0</v>
      </c>
      <c r="W142" s="477">
        <f t="shared" si="51"/>
        <v>0</v>
      </c>
      <c r="X142" s="477">
        <f t="shared" si="51"/>
        <v>0</v>
      </c>
      <c r="Y142" s="477">
        <f t="shared" ref="Y142:CJ142" si="52">SUM(Y143:Y167)</f>
        <v>0</v>
      </c>
      <c r="Z142" s="477">
        <f t="shared" si="52"/>
        <v>0</v>
      </c>
      <c r="AA142" s="477">
        <f t="shared" si="52"/>
        <v>0</v>
      </c>
      <c r="AB142" s="477">
        <f t="shared" si="52"/>
        <v>0</v>
      </c>
      <c r="AC142" s="477">
        <f t="shared" si="52"/>
        <v>0</v>
      </c>
      <c r="AD142" s="477">
        <f t="shared" si="52"/>
        <v>0</v>
      </c>
      <c r="AE142" s="477">
        <f t="shared" si="52"/>
        <v>0</v>
      </c>
      <c r="AF142" s="477">
        <f t="shared" si="52"/>
        <v>0</v>
      </c>
      <c r="AG142" s="477">
        <f t="shared" si="52"/>
        <v>0</v>
      </c>
      <c r="AH142" s="477">
        <f t="shared" si="52"/>
        <v>0</v>
      </c>
      <c r="AI142" s="477">
        <f t="shared" si="52"/>
        <v>0</v>
      </c>
      <c r="AJ142" s="477">
        <f t="shared" si="52"/>
        <v>0</v>
      </c>
      <c r="AK142" s="477">
        <f t="shared" si="52"/>
        <v>0</v>
      </c>
      <c r="AL142" s="477">
        <f t="shared" si="52"/>
        <v>0</v>
      </c>
      <c r="AM142" s="477">
        <f t="shared" si="52"/>
        <v>0</v>
      </c>
      <c r="AN142" s="477">
        <f t="shared" si="52"/>
        <v>0</v>
      </c>
      <c r="AO142" s="477">
        <f t="shared" si="52"/>
        <v>0</v>
      </c>
      <c r="AP142" s="477">
        <f t="shared" si="52"/>
        <v>0</v>
      </c>
      <c r="AQ142" s="477">
        <f t="shared" si="52"/>
        <v>0</v>
      </c>
      <c r="AR142" s="477">
        <f t="shared" si="52"/>
        <v>0</v>
      </c>
      <c r="AS142" s="477">
        <f t="shared" si="52"/>
        <v>0</v>
      </c>
      <c r="AT142" s="477">
        <f t="shared" si="52"/>
        <v>0</v>
      </c>
      <c r="AU142" s="477">
        <f t="shared" si="52"/>
        <v>0</v>
      </c>
      <c r="AV142" s="477">
        <f t="shared" si="52"/>
        <v>0</v>
      </c>
      <c r="AW142" s="477">
        <f t="shared" si="52"/>
        <v>0</v>
      </c>
      <c r="AX142" s="477">
        <f t="shared" si="52"/>
        <v>0</v>
      </c>
      <c r="AY142" s="477">
        <f t="shared" si="52"/>
        <v>0</v>
      </c>
      <c r="AZ142" s="477">
        <f t="shared" si="52"/>
        <v>0</v>
      </c>
      <c r="BA142" s="477">
        <f t="shared" si="52"/>
        <v>0</v>
      </c>
      <c r="BB142" s="477">
        <f t="shared" si="52"/>
        <v>0</v>
      </c>
      <c r="BC142" s="477">
        <f t="shared" si="52"/>
        <v>0</v>
      </c>
      <c r="BD142" s="477">
        <f t="shared" si="52"/>
        <v>0</v>
      </c>
      <c r="BE142" s="477">
        <f t="shared" si="52"/>
        <v>0</v>
      </c>
      <c r="BF142" s="477">
        <f t="shared" si="52"/>
        <v>0</v>
      </c>
      <c r="BG142" s="477">
        <f t="shared" si="52"/>
        <v>0</v>
      </c>
      <c r="BH142" s="477">
        <f t="shared" si="52"/>
        <v>0</v>
      </c>
      <c r="BI142" s="477">
        <f t="shared" si="52"/>
        <v>0</v>
      </c>
      <c r="BJ142" s="477">
        <f t="shared" si="52"/>
        <v>0</v>
      </c>
      <c r="BK142" s="477">
        <f t="shared" si="52"/>
        <v>0</v>
      </c>
      <c r="BL142" s="477">
        <f t="shared" si="52"/>
        <v>0</v>
      </c>
      <c r="BM142" s="477">
        <f t="shared" si="52"/>
        <v>0</v>
      </c>
      <c r="BN142" s="477">
        <f t="shared" si="52"/>
        <v>0</v>
      </c>
      <c r="BO142" s="477">
        <f t="shared" si="52"/>
        <v>0</v>
      </c>
      <c r="BP142" s="477">
        <f t="shared" si="52"/>
        <v>0</v>
      </c>
      <c r="BQ142" s="477">
        <f t="shared" si="52"/>
        <v>0</v>
      </c>
      <c r="BR142" s="477">
        <f t="shared" si="52"/>
        <v>0</v>
      </c>
      <c r="BS142" s="477">
        <f t="shared" si="52"/>
        <v>0</v>
      </c>
      <c r="BT142" s="477">
        <f t="shared" si="52"/>
        <v>0</v>
      </c>
      <c r="BU142" s="477">
        <f t="shared" si="52"/>
        <v>0</v>
      </c>
      <c r="BV142" s="477">
        <f t="shared" si="52"/>
        <v>0</v>
      </c>
      <c r="BW142" s="477">
        <f t="shared" si="52"/>
        <v>0</v>
      </c>
      <c r="BX142" s="477">
        <f t="shared" si="52"/>
        <v>0</v>
      </c>
      <c r="BY142" s="477">
        <f t="shared" si="52"/>
        <v>0</v>
      </c>
      <c r="BZ142" s="477">
        <f t="shared" si="52"/>
        <v>0</v>
      </c>
      <c r="CA142" s="477">
        <f t="shared" si="52"/>
        <v>0</v>
      </c>
      <c r="CB142" s="477">
        <f t="shared" si="52"/>
        <v>0</v>
      </c>
      <c r="CC142" s="477">
        <f t="shared" si="52"/>
        <v>0</v>
      </c>
      <c r="CD142" s="477">
        <f t="shared" si="52"/>
        <v>0</v>
      </c>
      <c r="CE142" s="477">
        <f t="shared" si="52"/>
        <v>0</v>
      </c>
      <c r="CF142" s="477">
        <f t="shared" si="52"/>
        <v>0</v>
      </c>
      <c r="CG142" s="477">
        <f t="shared" si="52"/>
        <v>0</v>
      </c>
      <c r="CH142" s="477">
        <f t="shared" si="52"/>
        <v>0</v>
      </c>
      <c r="CI142" s="477">
        <f t="shared" si="52"/>
        <v>0</v>
      </c>
      <c r="CJ142" s="477">
        <f t="shared" si="52"/>
        <v>0</v>
      </c>
      <c r="CK142" s="477">
        <f t="shared" ref="CK142:CT142" si="53">SUM(CK143:CK167)</f>
        <v>0</v>
      </c>
      <c r="CL142" s="477">
        <f t="shared" si="53"/>
        <v>0</v>
      </c>
      <c r="CM142" s="477">
        <f t="shared" si="53"/>
        <v>0</v>
      </c>
      <c r="CN142" s="477">
        <f t="shared" si="53"/>
        <v>0</v>
      </c>
      <c r="CO142" s="477">
        <f t="shared" si="53"/>
        <v>0</v>
      </c>
      <c r="CP142" s="477">
        <f t="shared" si="53"/>
        <v>0</v>
      </c>
      <c r="CQ142" s="477">
        <f t="shared" si="53"/>
        <v>0</v>
      </c>
      <c r="CR142" s="477">
        <f t="shared" si="53"/>
        <v>0</v>
      </c>
      <c r="CS142" s="477">
        <f t="shared" si="53"/>
        <v>0</v>
      </c>
      <c r="CT142" s="477">
        <f t="shared" si="53"/>
        <v>0</v>
      </c>
      <c r="CU142" s="477">
        <f t="shared" ref="CU142:ED142" si="54">SUM(CU143:CU167)</f>
        <v>0</v>
      </c>
      <c r="CV142" s="477">
        <f t="shared" si="54"/>
        <v>0</v>
      </c>
      <c r="CW142" s="477">
        <f t="shared" si="54"/>
        <v>0</v>
      </c>
      <c r="CX142" s="477">
        <f t="shared" si="54"/>
        <v>0</v>
      </c>
      <c r="CY142" s="477">
        <f t="shared" si="54"/>
        <v>0</v>
      </c>
      <c r="CZ142" s="477">
        <f t="shared" si="54"/>
        <v>0</v>
      </c>
      <c r="DA142" s="477">
        <f t="shared" si="54"/>
        <v>0</v>
      </c>
      <c r="DB142" s="477">
        <f t="shared" si="54"/>
        <v>0</v>
      </c>
      <c r="DC142" s="477">
        <f t="shared" si="54"/>
        <v>0</v>
      </c>
      <c r="DD142" s="477">
        <f t="shared" si="54"/>
        <v>0</v>
      </c>
      <c r="DE142" s="477">
        <f t="shared" si="54"/>
        <v>0</v>
      </c>
      <c r="DF142" s="477">
        <f t="shared" si="54"/>
        <v>0</v>
      </c>
      <c r="DG142" s="477">
        <f t="shared" si="54"/>
        <v>0</v>
      </c>
      <c r="DH142" s="477">
        <f t="shared" si="54"/>
        <v>0</v>
      </c>
      <c r="DI142" s="477">
        <f t="shared" si="54"/>
        <v>0</v>
      </c>
      <c r="DJ142" s="477">
        <f t="shared" si="54"/>
        <v>0</v>
      </c>
      <c r="DK142" s="477">
        <f t="shared" si="54"/>
        <v>0</v>
      </c>
      <c r="DL142" s="477">
        <f t="shared" si="54"/>
        <v>0</v>
      </c>
      <c r="DM142" s="477">
        <f t="shared" si="54"/>
        <v>0</v>
      </c>
      <c r="DN142" s="477">
        <f t="shared" si="54"/>
        <v>0</v>
      </c>
      <c r="DO142" s="477">
        <f t="shared" si="54"/>
        <v>0</v>
      </c>
      <c r="DP142" s="477">
        <f t="shared" si="54"/>
        <v>0</v>
      </c>
      <c r="DQ142" s="477">
        <f t="shared" si="54"/>
        <v>0</v>
      </c>
      <c r="DR142" s="477">
        <f t="shared" si="54"/>
        <v>0</v>
      </c>
      <c r="DS142" s="477">
        <f t="shared" si="54"/>
        <v>0</v>
      </c>
      <c r="DT142" s="477">
        <f t="shared" si="54"/>
        <v>0</v>
      </c>
      <c r="DU142" s="477">
        <f t="shared" si="54"/>
        <v>0</v>
      </c>
      <c r="DV142" s="477">
        <f t="shared" si="54"/>
        <v>0</v>
      </c>
      <c r="DW142" s="477">
        <f t="shared" si="54"/>
        <v>0</v>
      </c>
      <c r="DX142" s="477">
        <f t="shared" si="54"/>
        <v>0</v>
      </c>
      <c r="DY142" s="477">
        <f t="shared" si="54"/>
        <v>0</v>
      </c>
      <c r="DZ142" s="477">
        <f t="shared" si="54"/>
        <v>0</v>
      </c>
      <c r="EA142" s="477">
        <f t="shared" si="54"/>
        <v>0</v>
      </c>
      <c r="EB142" s="477">
        <f t="shared" si="54"/>
        <v>0</v>
      </c>
      <c r="EC142" s="477">
        <f t="shared" si="54"/>
        <v>0</v>
      </c>
      <c r="ED142" s="477">
        <f t="shared" si="54"/>
        <v>0</v>
      </c>
      <c r="EE142" s="477">
        <f>SUM(EE143:EE167)</f>
        <v>0</v>
      </c>
      <c r="EF142" s="484">
        <f>SUM(EF143:EF167)</f>
        <v>0</v>
      </c>
    </row>
    <row r="143" spans="2:136" outlineLevel="1" x14ac:dyDescent="0.2">
      <c r="B143" s="485">
        <f>Budget!AE8</f>
        <v>0</v>
      </c>
      <c r="C143" s="478">
        <f>Budget!AF8</f>
        <v>0</v>
      </c>
      <c r="D143" s="478" t="str">
        <f t="shared" ref="D143:D167" si="55">IF(C143&lt;&gt;0,E143,"")</f>
        <v/>
      </c>
      <c r="E143" s="486">
        <v>0</v>
      </c>
      <c r="F143" s="480">
        <f>IF(J143="Custom",CustomCF!E143,INDEX($P$6:$DY$6,MATCH(E143,CF!$P$4:$DY$4,0)))</f>
        <v>46022</v>
      </c>
      <c r="G143" s="486">
        <v>0</v>
      </c>
      <c r="H143" s="480">
        <f>IF(J143="Custom",CustomCF!F143,INDEX($P$6:$CU$6,MATCH(G143,CF!$P$4:$CU$4,0)))</f>
        <v>46022</v>
      </c>
      <c r="I143" s="479">
        <f t="shared" si="50"/>
        <v>1</v>
      </c>
      <c r="J143" s="486" t="s">
        <v>30</v>
      </c>
      <c r="K143" s="486" t="s">
        <v>31</v>
      </c>
      <c r="L143" s="479">
        <f t="shared" ref="L143:L167" si="56">INDEX($C$309:$C$314,MATCH(K143,$B$309:$B$314,0))</f>
        <v>10000000</v>
      </c>
      <c r="M143" s="487">
        <f t="shared" si="49"/>
        <v>0</v>
      </c>
      <c r="N143" s="112" t="str">
        <f t="shared" si="48"/>
        <v>OK</v>
      </c>
      <c r="O143" s="479"/>
      <c r="P143" s="478">
        <f>($J143="Bell Curve")*(_xlfn.NORM.DIST(AND(P$4&gt;=$E143,P$4&lt;=$G143)*(P$4-$E143+1),$I143/2,$L143,TRUE)-_xlfn.NORM.DIST(AND(P$4&gt;=$E143,P$4&lt;=$G143)*(N$4-$E143+1),$I143/2,$L143,TRUE))/(1-2*_xlfn.NORM.DIST(0,$I143/2,$L143,TRUE))*$C143+($J143="Steady Growth")*(AND(P$4&gt;=$E143,P$4&lt;=$G143)*((P$4-$E143+1)/($I143*($I143+1)/2)*$C143))+($J143="custom")*CustomCF!I143</f>
        <v>0</v>
      </c>
      <c r="Q143" s="478">
        <f>($J143="Bell Curve")*(_xlfn.NORM.DIST(AND(Q$4&gt;=$E143,Q$4&lt;=$G143)*(Q$4-$E143+1),$I143/2,$L143,TRUE)-_xlfn.NORM.DIST(AND(Q$4&gt;=$E143,Q$4&lt;=$G143)*(P$4-$E143+1),$I143/2,$L143,TRUE))/(1-2*_xlfn.NORM.DIST(0,$I143/2,$L143,TRUE))*$C143+($J143="Steady Growth")*(AND(Q$4&gt;=$E143,Q$4&lt;=$G143)*((Q$4-$E143+1)/($I143*($I143+1)/2)*$C143))+($J143="custom")*CustomCF!J143</f>
        <v>0</v>
      </c>
      <c r="R143" s="478">
        <f>($J143="Bell Curve")*(_xlfn.NORM.DIST(AND(R$4&gt;=$E143,R$4&lt;=$G143)*(R$4-$E143+1),$I143/2,$L143,TRUE)-_xlfn.NORM.DIST(AND(R$4&gt;=$E143,R$4&lt;=$G143)*(Q$4-$E143+1),$I143/2,$L143,TRUE))/(1-2*_xlfn.NORM.DIST(0,$I143/2,$L143,TRUE))*$C143+($J143="Steady Growth")*(AND(R$4&gt;=$E143,R$4&lt;=$G143)*((R$4-$E143+1)/($I143*($I143+1)/2)*$C143))+($J143="custom")*CustomCF!K143</f>
        <v>0</v>
      </c>
      <c r="S143" s="478">
        <f>($J143="Bell Curve")*(_xlfn.NORM.DIST(AND(S$4&gt;=$E143,S$4&lt;=$G143)*(S$4-$E143+1),$I143/2,$L143,TRUE)-_xlfn.NORM.DIST(AND(S$4&gt;=$E143,S$4&lt;=$G143)*(R$4-$E143+1),$I143/2,$L143,TRUE))/(1-2*_xlfn.NORM.DIST(0,$I143/2,$L143,TRUE))*$C143+($J143="Steady Growth")*(AND(S$4&gt;=$E143,S$4&lt;=$G143)*((S$4-$E143+1)/($I143*($I143+1)/2)*$C143))+($J143="custom")*CustomCF!L143</f>
        <v>0</v>
      </c>
      <c r="T143" s="478">
        <f>($J143="Bell Curve")*(_xlfn.NORM.DIST(AND(T$4&gt;=$E143,T$4&lt;=$G143)*(T$4-$E143+1),$I143/2,$L143,TRUE)-_xlfn.NORM.DIST(AND(T$4&gt;=$E143,T$4&lt;=$G143)*(S$4-$E143+1),$I143/2,$L143,TRUE))/(1-2*_xlfn.NORM.DIST(0,$I143/2,$L143,TRUE))*$C143+($J143="Steady Growth")*(AND(T$4&gt;=$E143,T$4&lt;=$G143)*((T$4-$E143+1)/($I143*($I143+1)/2)*$C143))+($J143="custom")*CustomCF!M143</f>
        <v>0</v>
      </c>
      <c r="U143" s="478">
        <f>($J143="Bell Curve")*(_xlfn.NORM.DIST(AND(U$4&gt;=$E143,U$4&lt;=$G143)*(U$4-$E143+1),$I143/2,$L143,TRUE)-_xlfn.NORM.DIST(AND(U$4&gt;=$E143,U$4&lt;=$G143)*(T$4-$E143+1),$I143/2,$L143,TRUE))/(1-2*_xlfn.NORM.DIST(0,$I143/2,$L143,TRUE))*$C143+($J143="Steady Growth")*(AND(U$4&gt;=$E143,U$4&lt;=$G143)*((U$4-$E143+1)/($I143*($I143+1)/2)*$C143))+($J143="custom")*CustomCF!N143</f>
        <v>0</v>
      </c>
      <c r="V143" s="478">
        <f>($J143="Bell Curve")*(_xlfn.NORM.DIST(AND(V$4&gt;=$E143,V$4&lt;=$G143)*(V$4-$E143+1),$I143/2,$L143,TRUE)-_xlfn.NORM.DIST(AND(V$4&gt;=$E143,V$4&lt;=$G143)*(U$4-$E143+1),$I143/2,$L143,TRUE))/(1-2*_xlfn.NORM.DIST(0,$I143/2,$L143,TRUE))*$C143+($J143="Steady Growth")*(AND(V$4&gt;=$E143,V$4&lt;=$G143)*((V$4-$E143+1)/($I143*($I143+1)/2)*$C143))+($J143="custom")*CustomCF!O143</f>
        <v>0</v>
      </c>
      <c r="W143" s="478">
        <f>($J143="Bell Curve")*(_xlfn.NORM.DIST(AND(W$4&gt;=$E143,W$4&lt;=$G143)*(W$4-$E143+1),$I143/2,$L143,TRUE)-_xlfn.NORM.DIST(AND(W$4&gt;=$E143,W$4&lt;=$G143)*(V$4-$E143+1),$I143/2,$L143,TRUE))/(1-2*_xlfn.NORM.DIST(0,$I143/2,$L143,TRUE))*$C143+($J143="Steady Growth")*(AND(W$4&gt;=$E143,W$4&lt;=$G143)*((W$4-$E143+1)/($I143*($I143+1)/2)*$C143))+($J143="custom")*CustomCF!P143</f>
        <v>0</v>
      </c>
      <c r="X143" s="478">
        <f>($J143="Bell Curve")*(_xlfn.NORM.DIST(AND(X$4&gt;=$E143,X$4&lt;=$G143)*(X$4-$E143+1),$I143/2,$L143,TRUE)-_xlfn.NORM.DIST(AND(X$4&gt;=$E143,X$4&lt;=$G143)*(W$4-$E143+1),$I143/2,$L143,TRUE))/(1-2*_xlfn.NORM.DIST(0,$I143/2,$L143,TRUE))*$C143+($J143="Steady Growth")*(AND(X$4&gt;=$E143,X$4&lt;=$G143)*((X$4-$E143+1)/($I143*($I143+1)/2)*$C143))+($J143="custom")*CustomCF!Q143</f>
        <v>0</v>
      </c>
      <c r="Y143" s="478">
        <f>($J143="Bell Curve")*(_xlfn.NORM.DIST(AND(Y$4&gt;=$E143,Y$4&lt;=$G143)*(Y$4-$E143+1),$I143/2,$L143,TRUE)-_xlfn.NORM.DIST(AND(Y$4&gt;=$E143,Y$4&lt;=$G143)*(X$4-$E143+1),$I143/2,$L143,TRUE))/(1-2*_xlfn.NORM.DIST(0,$I143/2,$L143,TRUE))*$C143+($J143="Steady Growth")*(AND(Y$4&gt;=$E143,Y$4&lt;=$G143)*((Y$4-$E143+1)/($I143*($I143+1)/2)*$C143))+($J143="custom")*CustomCF!R143</f>
        <v>0</v>
      </c>
      <c r="Z143" s="478">
        <f>($J143="Bell Curve")*(_xlfn.NORM.DIST(AND(Z$4&gt;=$E143,Z$4&lt;=$G143)*(Z$4-$E143+1),$I143/2,$L143,TRUE)-_xlfn.NORM.DIST(AND(Z$4&gt;=$E143,Z$4&lt;=$G143)*(Y$4-$E143+1),$I143/2,$L143,TRUE))/(1-2*_xlfn.NORM.DIST(0,$I143/2,$L143,TRUE))*$C143+($J143="Steady Growth")*(AND(Z$4&gt;=$E143,Z$4&lt;=$G143)*((Z$4-$E143+1)/($I143*($I143+1)/2)*$C143))+($J143="custom")*CustomCF!S143</f>
        <v>0</v>
      </c>
      <c r="AA143" s="478">
        <f>($J143="Bell Curve")*(_xlfn.NORM.DIST(AND(AA$4&gt;=$E143,AA$4&lt;=$G143)*(AA$4-$E143+1),$I143/2,$L143,TRUE)-_xlfn.NORM.DIST(AND(AA$4&gt;=$E143,AA$4&lt;=$G143)*(Z$4-$E143+1),$I143/2,$L143,TRUE))/(1-2*_xlfn.NORM.DIST(0,$I143/2,$L143,TRUE))*$C143+($J143="Steady Growth")*(AND(AA$4&gt;=$E143,AA$4&lt;=$G143)*((AA$4-$E143+1)/($I143*($I143+1)/2)*$C143))+($J143="custom")*CustomCF!T143</f>
        <v>0</v>
      </c>
      <c r="AB143" s="478">
        <f>($J143="Bell Curve")*(_xlfn.NORM.DIST(AND(AB$4&gt;=$E143,AB$4&lt;=$G143)*(AB$4-$E143+1),$I143/2,$L143,TRUE)-_xlfn.NORM.DIST(AND(AB$4&gt;=$E143,AB$4&lt;=$G143)*(AA$4-$E143+1),$I143/2,$L143,TRUE))/(1-2*_xlfn.NORM.DIST(0,$I143/2,$L143,TRUE))*$C143+($J143="Steady Growth")*(AND(AB$4&gt;=$E143,AB$4&lt;=$G143)*((AB$4-$E143+1)/($I143*($I143+1)/2)*$C143))+($J143="custom")*CustomCF!U143</f>
        <v>0</v>
      </c>
      <c r="AC143" s="478">
        <f>($J143="Bell Curve")*(_xlfn.NORM.DIST(AND(AC$4&gt;=$E143,AC$4&lt;=$G143)*(AC$4-$E143+1),$I143/2,$L143,TRUE)-_xlfn.NORM.DIST(AND(AC$4&gt;=$E143,AC$4&lt;=$G143)*(AB$4-$E143+1),$I143/2,$L143,TRUE))/(1-2*_xlfn.NORM.DIST(0,$I143/2,$L143,TRUE))*$C143+($J143="Steady Growth")*(AND(AC$4&gt;=$E143,AC$4&lt;=$G143)*((AC$4-$E143+1)/($I143*($I143+1)/2)*$C143))+($J143="custom")*CustomCF!V143</f>
        <v>0</v>
      </c>
      <c r="AD143" s="478">
        <f>($J143="Bell Curve")*(_xlfn.NORM.DIST(AND(AD$4&gt;=$E143,AD$4&lt;=$G143)*(AD$4-$E143+1),$I143/2,$L143,TRUE)-_xlfn.NORM.DIST(AND(AD$4&gt;=$E143,AD$4&lt;=$G143)*(AC$4-$E143+1),$I143/2,$L143,TRUE))/(1-2*_xlfn.NORM.DIST(0,$I143/2,$L143,TRUE))*$C143+($J143="Steady Growth")*(AND(AD$4&gt;=$E143,AD$4&lt;=$G143)*((AD$4-$E143+1)/($I143*($I143+1)/2)*$C143))+($J143="custom")*CustomCF!W143</f>
        <v>0</v>
      </c>
      <c r="AE143" s="478">
        <f>($J143="Bell Curve")*(_xlfn.NORM.DIST(AND(AE$4&gt;=$E143,AE$4&lt;=$G143)*(AE$4-$E143+1),$I143/2,$L143,TRUE)-_xlfn.NORM.DIST(AND(AE$4&gt;=$E143,AE$4&lt;=$G143)*(AD$4-$E143+1),$I143/2,$L143,TRUE))/(1-2*_xlfn.NORM.DIST(0,$I143/2,$L143,TRUE))*$C143+($J143="Steady Growth")*(AND(AE$4&gt;=$E143,AE$4&lt;=$G143)*((AE$4-$E143+1)/($I143*($I143+1)/2)*$C143))+($J143="custom")*CustomCF!X143</f>
        <v>0</v>
      </c>
      <c r="AF143" s="478">
        <f>($J143="Bell Curve")*(_xlfn.NORM.DIST(AND(AF$4&gt;=$E143,AF$4&lt;=$G143)*(AF$4-$E143+1),$I143/2,$L143,TRUE)-_xlfn.NORM.DIST(AND(AF$4&gt;=$E143,AF$4&lt;=$G143)*(AE$4-$E143+1),$I143/2,$L143,TRUE))/(1-2*_xlfn.NORM.DIST(0,$I143/2,$L143,TRUE))*$C143+($J143="Steady Growth")*(AND(AF$4&gt;=$E143,AF$4&lt;=$G143)*((AF$4-$E143+1)/($I143*($I143+1)/2)*$C143))+($J143="custom")*CustomCF!Y143</f>
        <v>0</v>
      </c>
      <c r="AG143" s="478">
        <f>($J143="Bell Curve")*(_xlfn.NORM.DIST(AND(AG$4&gt;=$E143,AG$4&lt;=$G143)*(AG$4-$E143+1),$I143/2,$L143,TRUE)-_xlfn.NORM.DIST(AND(AG$4&gt;=$E143,AG$4&lt;=$G143)*(AF$4-$E143+1),$I143/2,$L143,TRUE))/(1-2*_xlfn.NORM.DIST(0,$I143/2,$L143,TRUE))*$C143+($J143="Steady Growth")*(AND(AG$4&gt;=$E143,AG$4&lt;=$G143)*((AG$4-$E143+1)/($I143*($I143+1)/2)*$C143))+($J143="custom")*CustomCF!Z143</f>
        <v>0</v>
      </c>
      <c r="AH143" s="478">
        <f>($J143="Bell Curve")*(_xlfn.NORM.DIST(AND(AH$4&gt;=$E143,AH$4&lt;=$G143)*(AH$4-$E143+1),$I143/2,$L143,TRUE)-_xlfn.NORM.DIST(AND(AH$4&gt;=$E143,AH$4&lt;=$G143)*(AG$4-$E143+1),$I143/2,$L143,TRUE))/(1-2*_xlfn.NORM.DIST(0,$I143/2,$L143,TRUE))*$C143+($J143="Steady Growth")*(AND(AH$4&gt;=$E143,AH$4&lt;=$G143)*((AH$4-$E143+1)/($I143*($I143+1)/2)*$C143))+($J143="custom")*CustomCF!AA143</f>
        <v>0</v>
      </c>
      <c r="AI143" s="478">
        <f>($J143="Bell Curve")*(_xlfn.NORM.DIST(AND(AI$4&gt;=$E143,AI$4&lt;=$G143)*(AI$4-$E143+1),$I143/2,$L143,TRUE)-_xlfn.NORM.DIST(AND(AI$4&gt;=$E143,AI$4&lt;=$G143)*(AH$4-$E143+1),$I143/2,$L143,TRUE))/(1-2*_xlfn.NORM.DIST(0,$I143/2,$L143,TRUE))*$C143+($J143="Steady Growth")*(AND(AI$4&gt;=$E143,AI$4&lt;=$G143)*((AI$4-$E143+1)/($I143*($I143+1)/2)*$C143))+($J143="custom")*CustomCF!AB143</f>
        <v>0</v>
      </c>
      <c r="AJ143" s="478">
        <f>($J143="Bell Curve")*(_xlfn.NORM.DIST(AND(AJ$4&gt;=$E143,AJ$4&lt;=$G143)*(AJ$4-$E143+1),$I143/2,$L143,TRUE)-_xlfn.NORM.DIST(AND(AJ$4&gt;=$E143,AJ$4&lt;=$G143)*(AI$4-$E143+1),$I143/2,$L143,TRUE))/(1-2*_xlfn.NORM.DIST(0,$I143/2,$L143,TRUE))*$C143+($J143="Steady Growth")*(AND(AJ$4&gt;=$E143,AJ$4&lt;=$G143)*((AJ$4-$E143+1)/($I143*($I143+1)/2)*$C143))+($J143="custom")*CustomCF!AC143</f>
        <v>0</v>
      </c>
      <c r="AK143" s="478">
        <f>($J143="Bell Curve")*(_xlfn.NORM.DIST(AND(AK$4&gt;=$E143,AK$4&lt;=$G143)*(AK$4-$E143+1),$I143/2,$L143,TRUE)-_xlfn.NORM.DIST(AND(AK$4&gt;=$E143,AK$4&lt;=$G143)*(AJ$4-$E143+1),$I143/2,$L143,TRUE))/(1-2*_xlfn.NORM.DIST(0,$I143/2,$L143,TRUE))*$C143+($J143="Steady Growth")*(AND(AK$4&gt;=$E143,AK$4&lt;=$G143)*((AK$4-$E143+1)/($I143*($I143+1)/2)*$C143))+($J143="custom")*CustomCF!AD143</f>
        <v>0</v>
      </c>
      <c r="AL143" s="478">
        <f>($J143="Bell Curve")*(_xlfn.NORM.DIST(AND(AL$4&gt;=$E143,AL$4&lt;=$G143)*(AL$4-$E143+1),$I143/2,$L143,TRUE)-_xlfn.NORM.DIST(AND(AL$4&gt;=$E143,AL$4&lt;=$G143)*(AK$4-$E143+1),$I143/2,$L143,TRUE))/(1-2*_xlfn.NORM.DIST(0,$I143/2,$L143,TRUE))*$C143+($J143="Steady Growth")*(AND(AL$4&gt;=$E143,AL$4&lt;=$G143)*((AL$4-$E143+1)/($I143*($I143+1)/2)*$C143))+($J143="custom")*CustomCF!AE143</f>
        <v>0</v>
      </c>
      <c r="AM143" s="478">
        <f>($J143="Bell Curve")*(_xlfn.NORM.DIST(AND(AM$4&gt;=$E143,AM$4&lt;=$G143)*(AM$4-$E143+1),$I143/2,$L143,TRUE)-_xlfn.NORM.DIST(AND(AM$4&gt;=$E143,AM$4&lt;=$G143)*(AL$4-$E143+1),$I143/2,$L143,TRUE))/(1-2*_xlfn.NORM.DIST(0,$I143/2,$L143,TRUE))*$C143+($J143="Steady Growth")*(AND(AM$4&gt;=$E143,AM$4&lt;=$G143)*((AM$4-$E143+1)/($I143*($I143+1)/2)*$C143))+($J143="custom")*CustomCF!AF143</f>
        <v>0</v>
      </c>
      <c r="AN143" s="478">
        <f>($J143="Bell Curve")*(_xlfn.NORM.DIST(AND(AN$4&gt;=$E143,AN$4&lt;=$G143)*(AN$4-$E143+1),$I143/2,$L143,TRUE)-_xlfn.NORM.DIST(AND(AN$4&gt;=$E143,AN$4&lt;=$G143)*(AM$4-$E143+1),$I143/2,$L143,TRUE))/(1-2*_xlfn.NORM.DIST(0,$I143/2,$L143,TRUE))*$C143+($J143="Steady Growth")*(AND(AN$4&gt;=$E143,AN$4&lt;=$G143)*((AN$4-$E143+1)/($I143*($I143+1)/2)*$C143))+($J143="custom")*CustomCF!AG143</f>
        <v>0</v>
      </c>
      <c r="AO143" s="478">
        <f>($J143="Bell Curve")*(_xlfn.NORM.DIST(AND(AO$4&gt;=$E143,AO$4&lt;=$G143)*(AO$4-$E143+1),$I143/2,$L143,TRUE)-_xlfn.NORM.DIST(AND(AO$4&gt;=$E143,AO$4&lt;=$G143)*(AN$4-$E143+1),$I143/2,$L143,TRUE))/(1-2*_xlfn.NORM.DIST(0,$I143/2,$L143,TRUE))*$C143+($J143="Steady Growth")*(AND(AO$4&gt;=$E143,AO$4&lt;=$G143)*((AO$4-$E143+1)/($I143*($I143+1)/2)*$C143))+($J143="custom")*CustomCF!AH143</f>
        <v>0</v>
      </c>
      <c r="AP143" s="478">
        <f>($J143="Bell Curve")*(_xlfn.NORM.DIST(AND(AP$4&gt;=$E143,AP$4&lt;=$G143)*(AP$4-$E143+1),$I143/2,$L143,TRUE)-_xlfn.NORM.DIST(AND(AP$4&gt;=$E143,AP$4&lt;=$G143)*(AO$4-$E143+1),$I143/2,$L143,TRUE))/(1-2*_xlfn.NORM.DIST(0,$I143/2,$L143,TRUE))*$C143+($J143="Steady Growth")*(AND(AP$4&gt;=$E143,AP$4&lt;=$G143)*((AP$4-$E143+1)/($I143*($I143+1)/2)*$C143))+($J143="custom")*CustomCF!AI143</f>
        <v>0</v>
      </c>
      <c r="AQ143" s="478">
        <f>($J143="Bell Curve")*(_xlfn.NORM.DIST(AND(AQ$4&gt;=$E143,AQ$4&lt;=$G143)*(AQ$4-$E143+1),$I143/2,$L143,TRUE)-_xlfn.NORM.DIST(AND(AQ$4&gt;=$E143,AQ$4&lt;=$G143)*(AP$4-$E143+1),$I143/2,$L143,TRUE))/(1-2*_xlfn.NORM.DIST(0,$I143/2,$L143,TRUE))*$C143+($J143="Steady Growth")*(AND(AQ$4&gt;=$E143,AQ$4&lt;=$G143)*((AQ$4-$E143+1)/($I143*($I143+1)/2)*$C143))+($J143="custom")*CustomCF!AJ143</f>
        <v>0</v>
      </c>
      <c r="AR143" s="478">
        <f>($J143="Bell Curve")*(_xlfn.NORM.DIST(AND(AR$4&gt;=$E143,AR$4&lt;=$G143)*(AR$4-$E143+1),$I143/2,$L143,TRUE)-_xlfn.NORM.DIST(AND(AR$4&gt;=$E143,AR$4&lt;=$G143)*(AQ$4-$E143+1),$I143/2,$L143,TRUE))/(1-2*_xlfn.NORM.DIST(0,$I143/2,$L143,TRUE))*$C143+($J143="Steady Growth")*(AND(AR$4&gt;=$E143,AR$4&lt;=$G143)*((AR$4-$E143+1)/($I143*($I143+1)/2)*$C143))+($J143="custom")*CustomCF!AK143</f>
        <v>0</v>
      </c>
      <c r="AS143" s="478">
        <f>($J143="Bell Curve")*(_xlfn.NORM.DIST(AND(AS$4&gt;=$E143,AS$4&lt;=$G143)*(AS$4-$E143+1),$I143/2,$L143,TRUE)-_xlfn.NORM.DIST(AND(AS$4&gt;=$E143,AS$4&lt;=$G143)*(AR$4-$E143+1),$I143/2,$L143,TRUE))/(1-2*_xlfn.NORM.DIST(0,$I143/2,$L143,TRUE))*$C143+($J143="Steady Growth")*(AND(AS$4&gt;=$E143,AS$4&lt;=$G143)*((AS$4-$E143+1)/($I143*($I143+1)/2)*$C143))+($J143="custom")*CustomCF!AL143</f>
        <v>0</v>
      </c>
      <c r="AT143" s="478">
        <f>($J143="Bell Curve")*(_xlfn.NORM.DIST(AND(AT$4&gt;=$E143,AT$4&lt;=$G143)*(AT$4-$E143+1),$I143/2,$L143,TRUE)-_xlfn.NORM.DIST(AND(AT$4&gt;=$E143,AT$4&lt;=$G143)*(AS$4-$E143+1),$I143/2,$L143,TRUE))/(1-2*_xlfn.NORM.DIST(0,$I143/2,$L143,TRUE))*$C143+($J143="Steady Growth")*(AND(AT$4&gt;=$E143,AT$4&lt;=$G143)*((AT$4-$E143+1)/($I143*($I143+1)/2)*$C143))+($J143="custom")*CustomCF!AM143</f>
        <v>0</v>
      </c>
      <c r="AU143" s="478">
        <f>($J143="Bell Curve")*(_xlfn.NORM.DIST(AND(AU$4&gt;=$E143,AU$4&lt;=$G143)*(AU$4-$E143+1),$I143/2,$L143,TRUE)-_xlfn.NORM.DIST(AND(AU$4&gt;=$E143,AU$4&lt;=$G143)*(AT$4-$E143+1),$I143/2,$L143,TRUE))/(1-2*_xlfn.NORM.DIST(0,$I143/2,$L143,TRUE))*$C143+($J143="Steady Growth")*(AND(AU$4&gt;=$E143,AU$4&lt;=$G143)*((AU$4-$E143+1)/($I143*($I143+1)/2)*$C143))+($J143="custom")*CustomCF!AN143</f>
        <v>0</v>
      </c>
      <c r="AV143" s="478">
        <f>($J143="Bell Curve")*(_xlfn.NORM.DIST(AND(AV$4&gt;=$E143,AV$4&lt;=$G143)*(AV$4-$E143+1),$I143/2,$L143,TRUE)-_xlfn.NORM.DIST(AND(AV$4&gt;=$E143,AV$4&lt;=$G143)*(AU$4-$E143+1),$I143/2,$L143,TRUE))/(1-2*_xlfn.NORM.DIST(0,$I143/2,$L143,TRUE))*$C143+($J143="Steady Growth")*(AND(AV$4&gt;=$E143,AV$4&lt;=$G143)*((AV$4-$E143+1)/($I143*($I143+1)/2)*$C143))+($J143="custom")*CustomCF!AO143</f>
        <v>0</v>
      </c>
      <c r="AW143" s="478">
        <f>($J143="Bell Curve")*(_xlfn.NORM.DIST(AND(AW$4&gt;=$E143,AW$4&lt;=$G143)*(AW$4-$E143+1),$I143/2,$L143,TRUE)-_xlfn.NORM.DIST(AND(AW$4&gt;=$E143,AW$4&lt;=$G143)*(AV$4-$E143+1),$I143/2,$L143,TRUE))/(1-2*_xlfn.NORM.DIST(0,$I143/2,$L143,TRUE))*$C143+($J143="Steady Growth")*(AND(AW$4&gt;=$E143,AW$4&lt;=$G143)*((AW$4-$E143+1)/($I143*($I143+1)/2)*$C143))+($J143="custom")*CustomCF!AP143</f>
        <v>0</v>
      </c>
      <c r="AX143" s="478">
        <f>($J143="Bell Curve")*(_xlfn.NORM.DIST(AND(AX$4&gt;=$E143,AX$4&lt;=$G143)*(AX$4-$E143+1),$I143/2,$L143,TRUE)-_xlfn.NORM.DIST(AND(AX$4&gt;=$E143,AX$4&lt;=$G143)*(AW$4-$E143+1),$I143/2,$L143,TRUE))/(1-2*_xlfn.NORM.DIST(0,$I143/2,$L143,TRUE))*$C143+($J143="Steady Growth")*(AND(AX$4&gt;=$E143,AX$4&lt;=$G143)*((AX$4-$E143+1)/($I143*($I143+1)/2)*$C143))+($J143="custom")*CustomCF!AQ143</f>
        <v>0</v>
      </c>
      <c r="AY143" s="478">
        <f>($J143="Bell Curve")*(_xlfn.NORM.DIST(AND(AY$4&gt;=$E143,AY$4&lt;=$G143)*(AY$4-$E143+1),$I143/2,$L143,TRUE)-_xlfn.NORM.DIST(AND(AY$4&gt;=$E143,AY$4&lt;=$G143)*(AX$4-$E143+1),$I143/2,$L143,TRUE))/(1-2*_xlfn.NORM.DIST(0,$I143/2,$L143,TRUE))*$C143+($J143="Steady Growth")*(AND(AY$4&gt;=$E143,AY$4&lt;=$G143)*((AY$4-$E143+1)/($I143*($I143+1)/2)*$C143))+($J143="custom")*CustomCF!AR143</f>
        <v>0</v>
      </c>
      <c r="AZ143" s="478">
        <f>($J143="Bell Curve")*(_xlfn.NORM.DIST(AND(AZ$4&gt;=$E143,AZ$4&lt;=$G143)*(AZ$4-$E143+1),$I143/2,$L143,TRUE)-_xlfn.NORM.DIST(AND(AZ$4&gt;=$E143,AZ$4&lt;=$G143)*(AY$4-$E143+1),$I143/2,$L143,TRUE))/(1-2*_xlfn.NORM.DIST(0,$I143/2,$L143,TRUE))*$C143+($J143="Steady Growth")*(AND(AZ$4&gt;=$E143,AZ$4&lt;=$G143)*((AZ$4-$E143+1)/($I143*($I143+1)/2)*$C143))+($J143="custom")*CustomCF!AS143</f>
        <v>0</v>
      </c>
      <c r="BA143" s="478">
        <f>($J143="Bell Curve")*(_xlfn.NORM.DIST(AND(BA$4&gt;=$E143,BA$4&lt;=$G143)*(BA$4-$E143+1),$I143/2,$L143,TRUE)-_xlfn.NORM.DIST(AND(BA$4&gt;=$E143,BA$4&lt;=$G143)*(AZ$4-$E143+1),$I143/2,$L143,TRUE))/(1-2*_xlfn.NORM.DIST(0,$I143/2,$L143,TRUE))*$C143+($J143="Steady Growth")*(AND(BA$4&gt;=$E143,BA$4&lt;=$G143)*((BA$4-$E143+1)/($I143*($I143+1)/2)*$C143))+($J143="custom")*CustomCF!AT143</f>
        <v>0</v>
      </c>
      <c r="BB143" s="478">
        <f>($J143="Bell Curve")*(_xlfn.NORM.DIST(AND(BB$4&gt;=$E143,BB$4&lt;=$G143)*(BB$4-$E143+1),$I143/2,$L143,TRUE)-_xlfn.NORM.DIST(AND(BB$4&gt;=$E143,BB$4&lt;=$G143)*(BA$4-$E143+1),$I143/2,$L143,TRUE))/(1-2*_xlfn.NORM.DIST(0,$I143/2,$L143,TRUE))*$C143+($J143="Steady Growth")*(AND(BB$4&gt;=$E143,BB$4&lt;=$G143)*((BB$4-$E143+1)/($I143*($I143+1)/2)*$C143))+($J143="custom")*CustomCF!AU143</f>
        <v>0</v>
      </c>
      <c r="BC143" s="478">
        <f>($J143="Bell Curve")*(_xlfn.NORM.DIST(AND(BC$4&gt;=$E143,BC$4&lt;=$G143)*(BC$4-$E143+1),$I143/2,$L143,TRUE)-_xlfn.NORM.DIST(AND(BC$4&gt;=$E143,BC$4&lt;=$G143)*(BB$4-$E143+1),$I143/2,$L143,TRUE))/(1-2*_xlfn.NORM.DIST(0,$I143/2,$L143,TRUE))*$C143+($J143="Steady Growth")*(AND(BC$4&gt;=$E143,BC$4&lt;=$G143)*((BC$4-$E143+1)/($I143*($I143+1)/2)*$C143))+($J143="custom")*CustomCF!AV143</f>
        <v>0</v>
      </c>
      <c r="BD143" s="478">
        <f>($J143="Bell Curve")*(_xlfn.NORM.DIST(AND(BD$4&gt;=$E143,BD$4&lt;=$G143)*(BD$4-$E143+1),$I143/2,$L143,TRUE)-_xlfn.NORM.DIST(AND(BD$4&gt;=$E143,BD$4&lt;=$G143)*(BC$4-$E143+1),$I143/2,$L143,TRUE))/(1-2*_xlfn.NORM.DIST(0,$I143/2,$L143,TRUE))*$C143+($J143="Steady Growth")*(AND(BD$4&gt;=$E143,BD$4&lt;=$G143)*((BD$4-$E143+1)/($I143*($I143+1)/2)*$C143))+($J143="custom")*CustomCF!AW143</f>
        <v>0</v>
      </c>
      <c r="BE143" s="478">
        <f>($J143="Bell Curve")*(_xlfn.NORM.DIST(AND(BE$4&gt;=$E143,BE$4&lt;=$G143)*(BE$4-$E143+1),$I143/2,$L143,TRUE)-_xlfn.NORM.DIST(AND(BE$4&gt;=$E143,BE$4&lt;=$G143)*(BD$4-$E143+1),$I143/2,$L143,TRUE))/(1-2*_xlfn.NORM.DIST(0,$I143/2,$L143,TRUE))*$C143+($J143="Steady Growth")*(AND(BE$4&gt;=$E143,BE$4&lt;=$G143)*((BE$4-$E143+1)/($I143*($I143+1)/2)*$C143))+($J143="custom")*CustomCF!AX143</f>
        <v>0</v>
      </c>
      <c r="BF143" s="478">
        <f>($J143="Bell Curve")*(_xlfn.NORM.DIST(AND(BF$4&gt;=$E143,BF$4&lt;=$G143)*(BF$4-$E143+1),$I143/2,$L143,TRUE)-_xlfn.NORM.DIST(AND(BF$4&gt;=$E143,BF$4&lt;=$G143)*(BE$4-$E143+1),$I143/2,$L143,TRUE))/(1-2*_xlfn.NORM.DIST(0,$I143/2,$L143,TRUE))*$C143+($J143="Steady Growth")*(AND(BF$4&gt;=$E143,BF$4&lt;=$G143)*((BF$4-$E143+1)/($I143*($I143+1)/2)*$C143))+($J143="custom")*CustomCF!AY143</f>
        <v>0</v>
      </c>
      <c r="BG143" s="478">
        <f>($J143="Bell Curve")*(_xlfn.NORM.DIST(AND(BG$4&gt;=$E143,BG$4&lt;=$G143)*(BG$4-$E143+1),$I143/2,$L143,TRUE)-_xlfn.NORM.DIST(AND(BG$4&gt;=$E143,BG$4&lt;=$G143)*(BF$4-$E143+1),$I143/2,$L143,TRUE))/(1-2*_xlfn.NORM.DIST(0,$I143/2,$L143,TRUE))*$C143+($J143="Steady Growth")*(AND(BG$4&gt;=$E143,BG$4&lt;=$G143)*((BG$4-$E143+1)/($I143*($I143+1)/2)*$C143))+($J143="custom")*CustomCF!AZ143</f>
        <v>0</v>
      </c>
      <c r="BH143" s="478">
        <f>($J143="Bell Curve")*(_xlfn.NORM.DIST(AND(BH$4&gt;=$E143,BH$4&lt;=$G143)*(BH$4-$E143+1),$I143/2,$L143,TRUE)-_xlfn.NORM.DIST(AND(BH$4&gt;=$E143,BH$4&lt;=$G143)*(BG$4-$E143+1),$I143/2,$L143,TRUE))/(1-2*_xlfn.NORM.DIST(0,$I143/2,$L143,TRUE))*$C143+($J143="Steady Growth")*(AND(BH$4&gt;=$E143,BH$4&lt;=$G143)*((BH$4-$E143+1)/($I143*($I143+1)/2)*$C143))+($J143="custom")*CustomCF!BA143</f>
        <v>0</v>
      </c>
      <c r="BI143" s="478">
        <f>($J143="Bell Curve")*(_xlfn.NORM.DIST(AND(BI$4&gt;=$E143,BI$4&lt;=$G143)*(BI$4-$E143+1),$I143/2,$L143,TRUE)-_xlfn.NORM.DIST(AND(BI$4&gt;=$E143,BI$4&lt;=$G143)*(BH$4-$E143+1),$I143/2,$L143,TRUE))/(1-2*_xlfn.NORM.DIST(0,$I143/2,$L143,TRUE))*$C143+($J143="Steady Growth")*(AND(BI$4&gt;=$E143,BI$4&lt;=$G143)*((BI$4-$E143+1)/($I143*($I143+1)/2)*$C143))+($J143="custom")*CustomCF!BB143</f>
        <v>0</v>
      </c>
      <c r="BJ143" s="478">
        <f>($J143="Bell Curve")*(_xlfn.NORM.DIST(AND(BJ$4&gt;=$E143,BJ$4&lt;=$G143)*(BJ$4-$E143+1),$I143/2,$L143,TRUE)-_xlfn.NORM.DIST(AND(BJ$4&gt;=$E143,BJ$4&lt;=$G143)*(BI$4-$E143+1),$I143/2,$L143,TRUE))/(1-2*_xlfn.NORM.DIST(0,$I143/2,$L143,TRUE))*$C143+($J143="Steady Growth")*(AND(BJ$4&gt;=$E143,BJ$4&lt;=$G143)*((BJ$4-$E143+1)/($I143*($I143+1)/2)*$C143))+($J143="custom")*CustomCF!BC143</f>
        <v>0</v>
      </c>
      <c r="BK143" s="478">
        <f>($J143="Bell Curve")*(_xlfn.NORM.DIST(AND(BK$4&gt;=$E143,BK$4&lt;=$G143)*(BK$4-$E143+1),$I143/2,$L143,TRUE)-_xlfn.NORM.DIST(AND(BK$4&gt;=$E143,BK$4&lt;=$G143)*(BJ$4-$E143+1),$I143/2,$L143,TRUE))/(1-2*_xlfn.NORM.DIST(0,$I143/2,$L143,TRUE))*$C143+($J143="Steady Growth")*(AND(BK$4&gt;=$E143,BK$4&lt;=$G143)*((BK$4-$E143+1)/($I143*($I143+1)/2)*$C143))+($J143="custom")*CustomCF!BD143</f>
        <v>0</v>
      </c>
      <c r="BL143" s="478">
        <f>($J143="Bell Curve")*(_xlfn.NORM.DIST(AND(BL$4&gt;=$E143,BL$4&lt;=$G143)*(BL$4-$E143+1),$I143/2,$L143,TRUE)-_xlfn.NORM.DIST(AND(BL$4&gt;=$E143,BL$4&lt;=$G143)*(BK$4-$E143+1),$I143/2,$L143,TRUE))/(1-2*_xlfn.NORM.DIST(0,$I143/2,$L143,TRUE))*$C143+($J143="Steady Growth")*(AND(BL$4&gt;=$E143,BL$4&lt;=$G143)*((BL$4-$E143+1)/($I143*($I143+1)/2)*$C143))+($J143="custom")*CustomCF!BE143</f>
        <v>0</v>
      </c>
      <c r="BM143" s="478">
        <f>($J143="Bell Curve")*(_xlfn.NORM.DIST(AND(BM$4&gt;=$E143,BM$4&lt;=$G143)*(BM$4-$E143+1),$I143/2,$L143,TRUE)-_xlfn.NORM.DIST(AND(BM$4&gt;=$E143,BM$4&lt;=$G143)*(BL$4-$E143+1),$I143/2,$L143,TRUE))/(1-2*_xlfn.NORM.DIST(0,$I143/2,$L143,TRUE))*$C143+($J143="Steady Growth")*(AND(BM$4&gt;=$E143,BM$4&lt;=$G143)*((BM$4-$E143+1)/($I143*($I143+1)/2)*$C143))+($J143="custom")*CustomCF!BF143</f>
        <v>0</v>
      </c>
      <c r="BN143" s="478">
        <f>($J143="Bell Curve")*(_xlfn.NORM.DIST(AND(BN$4&gt;=$E143,BN$4&lt;=$G143)*(BN$4-$E143+1),$I143/2,$L143,TRUE)-_xlfn.NORM.DIST(AND(BN$4&gt;=$E143,BN$4&lt;=$G143)*(BM$4-$E143+1),$I143/2,$L143,TRUE))/(1-2*_xlfn.NORM.DIST(0,$I143/2,$L143,TRUE))*$C143+($J143="Steady Growth")*(AND(BN$4&gt;=$E143,BN$4&lt;=$G143)*((BN$4-$E143+1)/($I143*($I143+1)/2)*$C143))+($J143="custom")*CustomCF!BG143</f>
        <v>0</v>
      </c>
      <c r="BO143" s="478">
        <f>($J143="Bell Curve")*(_xlfn.NORM.DIST(AND(BO$4&gt;=$E143,BO$4&lt;=$G143)*(BO$4-$E143+1),$I143/2,$L143,TRUE)-_xlfn.NORM.DIST(AND(BO$4&gt;=$E143,BO$4&lt;=$G143)*(BN$4-$E143+1),$I143/2,$L143,TRUE))/(1-2*_xlfn.NORM.DIST(0,$I143/2,$L143,TRUE))*$C143+($J143="Steady Growth")*(AND(BO$4&gt;=$E143,BO$4&lt;=$G143)*((BO$4-$E143+1)/($I143*($I143+1)/2)*$C143))+($J143="custom")*CustomCF!BH143</f>
        <v>0</v>
      </c>
      <c r="BP143" s="478">
        <f>($J143="Bell Curve")*(_xlfn.NORM.DIST(AND(BP$4&gt;=$E143,BP$4&lt;=$G143)*(BP$4-$E143+1),$I143/2,$L143,TRUE)-_xlfn.NORM.DIST(AND(BP$4&gt;=$E143,BP$4&lt;=$G143)*(BO$4-$E143+1),$I143/2,$L143,TRUE))/(1-2*_xlfn.NORM.DIST(0,$I143/2,$L143,TRUE))*$C143+($J143="Steady Growth")*(AND(BP$4&gt;=$E143,BP$4&lt;=$G143)*((BP$4-$E143+1)/($I143*($I143+1)/2)*$C143))+($J143="custom")*CustomCF!BI143</f>
        <v>0</v>
      </c>
      <c r="BQ143" s="478">
        <f>($J143="Bell Curve")*(_xlfn.NORM.DIST(AND(BQ$4&gt;=$E143,BQ$4&lt;=$G143)*(BQ$4-$E143+1),$I143/2,$L143,TRUE)-_xlfn.NORM.DIST(AND(BQ$4&gt;=$E143,BQ$4&lt;=$G143)*(BP$4-$E143+1),$I143/2,$L143,TRUE))/(1-2*_xlfn.NORM.DIST(0,$I143/2,$L143,TRUE))*$C143+($J143="Steady Growth")*(AND(BQ$4&gt;=$E143,BQ$4&lt;=$G143)*((BQ$4-$E143+1)/($I143*($I143+1)/2)*$C143))+($J143="custom")*CustomCF!BJ143</f>
        <v>0</v>
      </c>
      <c r="BR143" s="478">
        <f>($J143="Bell Curve")*(_xlfn.NORM.DIST(AND(BR$4&gt;=$E143,BR$4&lt;=$G143)*(BR$4-$E143+1),$I143/2,$L143,TRUE)-_xlfn.NORM.DIST(AND(BR$4&gt;=$E143,BR$4&lt;=$G143)*(BQ$4-$E143+1),$I143/2,$L143,TRUE))/(1-2*_xlfn.NORM.DIST(0,$I143/2,$L143,TRUE))*$C143+($J143="Steady Growth")*(AND(BR$4&gt;=$E143,BR$4&lt;=$G143)*((BR$4-$E143+1)/($I143*($I143+1)/2)*$C143))+($J143="custom")*CustomCF!BK143</f>
        <v>0</v>
      </c>
      <c r="BS143" s="478">
        <f>($J143="Bell Curve")*(_xlfn.NORM.DIST(AND(BS$4&gt;=$E143,BS$4&lt;=$G143)*(BS$4-$E143+1),$I143/2,$L143,TRUE)-_xlfn.NORM.DIST(AND(BS$4&gt;=$E143,BS$4&lt;=$G143)*(BR$4-$E143+1),$I143/2,$L143,TRUE))/(1-2*_xlfn.NORM.DIST(0,$I143/2,$L143,TRUE))*$C143+($J143="Steady Growth")*(AND(BS$4&gt;=$E143,BS$4&lt;=$G143)*((BS$4-$E143+1)/($I143*($I143+1)/2)*$C143))+($J143="custom")*CustomCF!BL143</f>
        <v>0</v>
      </c>
      <c r="BT143" s="478">
        <f>($J143="Bell Curve")*(_xlfn.NORM.DIST(AND(BT$4&gt;=$E143,BT$4&lt;=$G143)*(BT$4-$E143+1),$I143/2,$L143,TRUE)-_xlfn.NORM.DIST(AND(BT$4&gt;=$E143,BT$4&lt;=$G143)*(BS$4-$E143+1),$I143/2,$L143,TRUE))/(1-2*_xlfn.NORM.DIST(0,$I143/2,$L143,TRUE))*$C143+($J143="Steady Growth")*(AND(BT$4&gt;=$E143,BT$4&lt;=$G143)*((BT$4-$E143+1)/($I143*($I143+1)/2)*$C143))+($J143="custom")*CustomCF!BM143</f>
        <v>0</v>
      </c>
      <c r="BU143" s="478">
        <f>($J143="Bell Curve")*(_xlfn.NORM.DIST(AND(BU$4&gt;=$E143,BU$4&lt;=$G143)*(BU$4-$E143+1),$I143/2,$L143,TRUE)-_xlfn.NORM.DIST(AND(BU$4&gt;=$E143,BU$4&lt;=$G143)*(BT$4-$E143+1),$I143/2,$L143,TRUE))/(1-2*_xlfn.NORM.DIST(0,$I143/2,$L143,TRUE))*$C143+($J143="Steady Growth")*(AND(BU$4&gt;=$E143,BU$4&lt;=$G143)*((BU$4-$E143+1)/($I143*($I143+1)/2)*$C143))+($J143="custom")*CustomCF!BN143</f>
        <v>0</v>
      </c>
      <c r="BV143" s="478">
        <f>($J143="Bell Curve")*(_xlfn.NORM.DIST(AND(BV$4&gt;=$E143,BV$4&lt;=$G143)*(BV$4-$E143+1),$I143/2,$L143,TRUE)-_xlfn.NORM.DIST(AND(BV$4&gt;=$E143,BV$4&lt;=$G143)*(BU$4-$E143+1),$I143/2,$L143,TRUE))/(1-2*_xlfn.NORM.DIST(0,$I143/2,$L143,TRUE))*$C143+($J143="Steady Growth")*(AND(BV$4&gt;=$E143,BV$4&lt;=$G143)*((BV$4-$E143+1)/($I143*($I143+1)/2)*$C143))+($J143="custom")*CustomCF!BO143</f>
        <v>0</v>
      </c>
      <c r="BW143" s="478">
        <f>($J143="Bell Curve")*(_xlfn.NORM.DIST(AND(BW$4&gt;=$E143,BW$4&lt;=$G143)*(BW$4-$E143+1),$I143/2,$L143,TRUE)-_xlfn.NORM.DIST(AND(BW$4&gt;=$E143,BW$4&lt;=$G143)*(BV$4-$E143+1),$I143/2,$L143,TRUE))/(1-2*_xlfn.NORM.DIST(0,$I143/2,$L143,TRUE))*$C143+($J143="Steady Growth")*(AND(BW$4&gt;=$E143,BW$4&lt;=$G143)*((BW$4-$E143+1)/($I143*($I143+1)/2)*$C143))+($J143="custom")*CustomCF!BP143</f>
        <v>0</v>
      </c>
      <c r="BX143" s="478">
        <f>($J143="Bell Curve")*(_xlfn.NORM.DIST(AND(BX$4&gt;=$E143,BX$4&lt;=$G143)*(BX$4-$E143+1),$I143/2,$L143,TRUE)-_xlfn.NORM.DIST(AND(BX$4&gt;=$E143,BX$4&lt;=$G143)*(BW$4-$E143+1),$I143/2,$L143,TRUE))/(1-2*_xlfn.NORM.DIST(0,$I143/2,$L143,TRUE))*$C143+($J143="Steady Growth")*(AND(BX$4&gt;=$E143,BX$4&lt;=$G143)*((BX$4-$E143+1)/($I143*($I143+1)/2)*$C143))+($J143="custom")*CustomCF!BQ143</f>
        <v>0</v>
      </c>
      <c r="BY143" s="478">
        <f>($J143="Bell Curve")*(_xlfn.NORM.DIST(AND(BY$4&gt;=$E143,BY$4&lt;=$G143)*(BY$4-$E143+1),$I143/2,$L143,TRUE)-_xlfn.NORM.DIST(AND(BY$4&gt;=$E143,BY$4&lt;=$G143)*(BX$4-$E143+1),$I143/2,$L143,TRUE))/(1-2*_xlfn.NORM.DIST(0,$I143/2,$L143,TRUE))*$C143+($J143="Steady Growth")*(AND(BY$4&gt;=$E143,BY$4&lt;=$G143)*((BY$4-$E143+1)/($I143*($I143+1)/2)*$C143))+($J143="custom")*CustomCF!BR143</f>
        <v>0</v>
      </c>
      <c r="BZ143" s="478">
        <f>($J143="Bell Curve")*(_xlfn.NORM.DIST(AND(BZ$4&gt;=$E143,BZ$4&lt;=$G143)*(BZ$4-$E143+1),$I143/2,$L143,TRUE)-_xlfn.NORM.DIST(AND(BZ$4&gt;=$E143,BZ$4&lt;=$G143)*(BY$4-$E143+1),$I143/2,$L143,TRUE))/(1-2*_xlfn.NORM.DIST(0,$I143/2,$L143,TRUE))*$C143+($J143="Steady Growth")*(AND(BZ$4&gt;=$E143,BZ$4&lt;=$G143)*((BZ$4-$E143+1)/($I143*($I143+1)/2)*$C143))+($J143="custom")*CustomCF!BS143</f>
        <v>0</v>
      </c>
      <c r="CA143" s="478">
        <f>($J143="Bell Curve")*(_xlfn.NORM.DIST(AND(CA$4&gt;=$E143,CA$4&lt;=$G143)*(CA$4-$E143+1),$I143/2,$L143,TRUE)-_xlfn.NORM.DIST(AND(CA$4&gt;=$E143,CA$4&lt;=$G143)*(BZ$4-$E143+1),$I143/2,$L143,TRUE))/(1-2*_xlfn.NORM.DIST(0,$I143/2,$L143,TRUE))*$C143+($J143="Steady Growth")*(AND(CA$4&gt;=$E143,CA$4&lt;=$G143)*((CA$4-$E143+1)/($I143*($I143+1)/2)*$C143))+($J143="custom")*CustomCF!BT143</f>
        <v>0</v>
      </c>
      <c r="CB143" s="478">
        <f>($J143="Bell Curve")*(_xlfn.NORM.DIST(AND(CB$4&gt;=$E143,CB$4&lt;=$G143)*(CB$4-$E143+1),$I143/2,$L143,TRUE)-_xlfn.NORM.DIST(AND(CB$4&gt;=$E143,CB$4&lt;=$G143)*(CA$4-$E143+1),$I143/2,$L143,TRUE))/(1-2*_xlfn.NORM.DIST(0,$I143/2,$L143,TRUE))*$C143+($J143="Steady Growth")*(AND(CB$4&gt;=$E143,CB$4&lt;=$G143)*((CB$4-$E143+1)/($I143*($I143+1)/2)*$C143))+($J143="custom")*CustomCF!BU143</f>
        <v>0</v>
      </c>
      <c r="CC143" s="478">
        <f>($J143="Bell Curve")*(_xlfn.NORM.DIST(AND(CC$4&gt;=$E143,CC$4&lt;=$G143)*(CC$4-$E143+1),$I143/2,$L143,TRUE)-_xlfn.NORM.DIST(AND(CC$4&gt;=$E143,CC$4&lt;=$G143)*(CB$4-$E143+1),$I143/2,$L143,TRUE))/(1-2*_xlfn.NORM.DIST(0,$I143/2,$L143,TRUE))*$C143+($J143="Steady Growth")*(AND(CC$4&gt;=$E143,CC$4&lt;=$G143)*((CC$4-$E143+1)/($I143*($I143+1)/2)*$C143))+($J143="custom")*CustomCF!BV143</f>
        <v>0</v>
      </c>
      <c r="CD143" s="478">
        <f>($J143="Bell Curve")*(_xlfn.NORM.DIST(AND(CD$4&gt;=$E143,CD$4&lt;=$G143)*(CD$4-$E143+1),$I143/2,$L143,TRUE)-_xlfn.NORM.DIST(AND(CD$4&gt;=$E143,CD$4&lt;=$G143)*(CC$4-$E143+1),$I143/2,$L143,TRUE))/(1-2*_xlfn.NORM.DIST(0,$I143/2,$L143,TRUE))*$C143+($J143="Steady Growth")*(AND(CD$4&gt;=$E143,CD$4&lt;=$G143)*((CD$4-$E143+1)/($I143*($I143+1)/2)*$C143))+($J143="custom")*CustomCF!BW143</f>
        <v>0</v>
      </c>
      <c r="CE143" s="478">
        <f>($J143="Bell Curve")*(_xlfn.NORM.DIST(AND(CE$4&gt;=$E143,CE$4&lt;=$G143)*(CE$4-$E143+1),$I143/2,$L143,TRUE)-_xlfn.NORM.DIST(AND(CE$4&gt;=$E143,CE$4&lt;=$G143)*(CD$4-$E143+1),$I143/2,$L143,TRUE))/(1-2*_xlfn.NORM.DIST(0,$I143/2,$L143,TRUE))*$C143+($J143="Steady Growth")*(AND(CE$4&gt;=$E143,CE$4&lt;=$G143)*((CE$4-$E143+1)/($I143*($I143+1)/2)*$C143))+($J143="custom")*CustomCF!BX143</f>
        <v>0</v>
      </c>
      <c r="CF143" s="478">
        <f>($J143="Bell Curve")*(_xlfn.NORM.DIST(AND(CF$4&gt;=$E143,CF$4&lt;=$G143)*(CF$4-$E143+1),$I143/2,$L143,TRUE)-_xlfn.NORM.DIST(AND(CF$4&gt;=$E143,CF$4&lt;=$G143)*(CE$4-$E143+1),$I143/2,$L143,TRUE))/(1-2*_xlfn.NORM.DIST(0,$I143/2,$L143,TRUE))*$C143+($J143="Steady Growth")*(AND(CF$4&gt;=$E143,CF$4&lt;=$G143)*((CF$4-$E143+1)/($I143*($I143+1)/2)*$C143))+($J143="custom")*CustomCF!BY143</f>
        <v>0</v>
      </c>
      <c r="CG143" s="478">
        <f>($J143="Bell Curve")*(_xlfn.NORM.DIST(AND(CG$4&gt;=$E143,CG$4&lt;=$G143)*(CG$4-$E143+1),$I143/2,$L143,TRUE)-_xlfn.NORM.DIST(AND(CG$4&gt;=$E143,CG$4&lt;=$G143)*(CF$4-$E143+1),$I143/2,$L143,TRUE))/(1-2*_xlfn.NORM.DIST(0,$I143/2,$L143,TRUE))*$C143+($J143="Steady Growth")*(AND(CG$4&gt;=$E143,CG$4&lt;=$G143)*((CG$4-$E143+1)/($I143*($I143+1)/2)*$C143))+($J143="custom")*CustomCF!BZ143</f>
        <v>0</v>
      </c>
      <c r="CH143" s="478">
        <f>($J143="Bell Curve")*(_xlfn.NORM.DIST(AND(CH$4&gt;=$E143,CH$4&lt;=$G143)*(CH$4-$E143+1),$I143/2,$L143,TRUE)-_xlfn.NORM.DIST(AND(CH$4&gt;=$E143,CH$4&lt;=$G143)*(CG$4-$E143+1),$I143/2,$L143,TRUE))/(1-2*_xlfn.NORM.DIST(0,$I143/2,$L143,TRUE))*$C143+($J143="Steady Growth")*(AND(CH$4&gt;=$E143,CH$4&lt;=$G143)*((CH$4-$E143+1)/($I143*($I143+1)/2)*$C143))+($J143="custom")*CustomCF!CA143</f>
        <v>0</v>
      </c>
      <c r="CI143" s="478">
        <f>($J143="Bell Curve")*(_xlfn.NORM.DIST(AND(CI$4&gt;=$E143,CI$4&lt;=$G143)*(CI$4-$E143+1),$I143/2,$L143,TRUE)-_xlfn.NORM.DIST(AND(CI$4&gt;=$E143,CI$4&lt;=$G143)*(CH$4-$E143+1),$I143/2,$L143,TRUE))/(1-2*_xlfn.NORM.DIST(0,$I143/2,$L143,TRUE))*$C143+($J143="Steady Growth")*(AND(CI$4&gt;=$E143,CI$4&lt;=$G143)*((CI$4-$E143+1)/($I143*($I143+1)/2)*$C143))+($J143="custom")*CustomCF!CB143</f>
        <v>0</v>
      </c>
      <c r="CJ143" s="478">
        <f>($J143="Bell Curve")*(_xlfn.NORM.DIST(AND(CJ$4&gt;=$E143,CJ$4&lt;=$G143)*(CJ$4-$E143+1),$I143/2,$L143,TRUE)-_xlfn.NORM.DIST(AND(CJ$4&gt;=$E143,CJ$4&lt;=$G143)*(CI$4-$E143+1),$I143/2,$L143,TRUE))/(1-2*_xlfn.NORM.DIST(0,$I143/2,$L143,TRUE))*$C143+($J143="Steady Growth")*(AND(CJ$4&gt;=$E143,CJ$4&lt;=$G143)*((CJ$4-$E143+1)/($I143*($I143+1)/2)*$C143))+($J143="custom")*CustomCF!CC143</f>
        <v>0</v>
      </c>
      <c r="CK143" s="478">
        <f>($J143="Bell Curve")*(_xlfn.NORM.DIST(AND(CK$4&gt;=$E143,CK$4&lt;=$G143)*(CK$4-$E143+1),$I143/2,$L143,TRUE)-_xlfn.NORM.DIST(AND(CK$4&gt;=$E143,CK$4&lt;=$G143)*(CJ$4-$E143+1),$I143/2,$L143,TRUE))/(1-2*_xlfn.NORM.DIST(0,$I143/2,$L143,TRUE))*$C143+($J143="Steady Growth")*(AND(CK$4&gt;=$E143,CK$4&lt;=$G143)*((CK$4-$E143+1)/($I143*($I143+1)/2)*$C143))+($J143="custom")*CustomCF!CD143</f>
        <v>0</v>
      </c>
      <c r="CL143" s="478">
        <f>($J143="Bell Curve")*(_xlfn.NORM.DIST(AND(CL$4&gt;=$E143,CL$4&lt;=$G143)*(CL$4-$E143+1),$I143/2,$L143,TRUE)-_xlfn.NORM.DIST(AND(CL$4&gt;=$E143,CL$4&lt;=$G143)*(CK$4-$E143+1),$I143/2,$L143,TRUE))/(1-2*_xlfn.NORM.DIST(0,$I143/2,$L143,TRUE))*$C143+($J143="Steady Growth")*(AND(CL$4&gt;=$E143,CL$4&lt;=$G143)*((CL$4-$E143+1)/($I143*($I143+1)/2)*$C143))+($J143="custom")*CustomCF!CE143</f>
        <v>0</v>
      </c>
      <c r="CM143" s="478">
        <f>($J143="Bell Curve")*(_xlfn.NORM.DIST(AND(CM$4&gt;=$E143,CM$4&lt;=$G143)*(CM$4-$E143+1),$I143/2,$L143,TRUE)-_xlfn.NORM.DIST(AND(CM$4&gt;=$E143,CM$4&lt;=$G143)*(CL$4-$E143+1),$I143/2,$L143,TRUE))/(1-2*_xlfn.NORM.DIST(0,$I143/2,$L143,TRUE))*$C143+($J143="Steady Growth")*(AND(CM$4&gt;=$E143,CM$4&lt;=$G143)*((CM$4-$E143+1)/($I143*($I143+1)/2)*$C143))+($J143="custom")*CustomCF!CF143</f>
        <v>0</v>
      </c>
      <c r="CN143" s="478">
        <f>($J143="Bell Curve")*(_xlfn.NORM.DIST(AND(CN$4&gt;=$E143,CN$4&lt;=$G143)*(CN$4-$E143+1),$I143/2,$L143,TRUE)-_xlfn.NORM.DIST(AND(CN$4&gt;=$E143,CN$4&lt;=$G143)*(CM$4-$E143+1),$I143/2,$L143,TRUE))/(1-2*_xlfn.NORM.DIST(0,$I143/2,$L143,TRUE))*$C143+($J143="Steady Growth")*(AND(CN$4&gt;=$E143,CN$4&lt;=$G143)*((CN$4-$E143+1)/($I143*($I143+1)/2)*$C143))+($J143="custom")*CustomCF!CG143</f>
        <v>0</v>
      </c>
      <c r="CO143" s="478">
        <f>($J143="Bell Curve")*(_xlfn.NORM.DIST(AND(CO$4&gt;=$E143,CO$4&lt;=$G143)*(CO$4-$E143+1),$I143/2,$L143,TRUE)-_xlfn.NORM.DIST(AND(CO$4&gt;=$E143,CO$4&lt;=$G143)*(CN$4-$E143+1),$I143/2,$L143,TRUE))/(1-2*_xlfn.NORM.DIST(0,$I143/2,$L143,TRUE))*$C143+($J143="Steady Growth")*(AND(CO$4&gt;=$E143,CO$4&lt;=$G143)*((CO$4-$E143+1)/($I143*($I143+1)/2)*$C143))+($J143="custom")*CustomCF!CH143</f>
        <v>0</v>
      </c>
      <c r="CP143" s="478">
        <f>($J143="Bell Curve")*(_xlfn.NORM.DIST(AND(CP$4&gt;=$E143,CP$4&lt;=$G143)*(CP$4-$E143+1),$I143/2,$L143,TRUE)-_xlfn.NORM.DIST(AND(CP$4&gt;=$E143,CP$4&lt;=$G143)*(CO$4-$E143+1),$I143/2,$L143,TRUE))/(1-2*_xlfn.NORM.DIST(0,$I143/2,$L143,TRUE))*$C143+($J143="Steady Growth")*(AND(CP$4&gt;=$E143,CP$4&lt;=$G143)*((CP$4-$E143+1)/($I143*($I143+1)/2)*$C143))+($J143="custom")*CustomCF!CI143</f>
        <v>0</v>
      </c>
      <c r="CQ143" s="478">
        <f>($J143="Bell Curve")*(_xlfn.NORM.DIST(AND(CQ$4&gt;=$E143,CQ$4&lt;=$G143)*(CQ$4-$E143+1),$I143/2,$L143,TRUE)-_xlfn.NORM.DIST(AND(CQ$4&gt;=$E143,CQ$4&lt;=$G143)*(CP$4-$E143+1),$I143/2,$L143,TRUE))/(1-2*_xlfn.NORM.DIST(0,$I143/2,$L143,TRUE))*$C143+($J143="Steady Growth")*(AND(CQ$4&gt;=$E143,CQ$4&lt;=$G143)*((CQ$4-$E143+1)/($I143*($I143+1)/2)*$C143))+($J143="custom")*CustomCF!CJ143</f>
        <v>0</v>
      </c>
      <c r="CR143" s="478">
        <f>($J143="Bell Curve")*(_xlfn.NORM.DIST(AND(CR$4&gt;=$E143,CR$4&lt;=$G143)*(CR$4-$E143+1),$I143/2,$L143,TRUE)-_xlfn.NORM.DIST(AND(CR$4&gt;=$E143,CR$4&lt;=$G143)*(CQ$4-$E143+1),$I143/2,$L143,TRUE))/(1-2*_xlfn.NORM.DIST(0,$I143/2,$L143,TRUE))*$C143+($J143="Steady Growth")*(AND(CR$4&gt;=$E143,CR$4&lt;=$G143)*((CR$4-$E143+1)/($I143*($I143+1)/2)*$C143))+($J143="custom")*CustomCF!CK143</f>
        <v>0</v>
      </c>
      <c r="CS143" s="478">
        <f>($J143="Bell Curve")*(_xlfn.NORM.DIST(AND(CS$4&gt;=$E143,CS$4&lt;=$G143)*(CS$4-$E143+1),$I143/2,$L143,TRUE)-_xlfn.NORM.DIST(AND(CS$4&gt;=$E143,CS$4&lt;=$G143)*(CR$4-$E143+1),$I143/2,$L143,TRUE))/(1-2*_xlfn.NORM.DIST(0,$I143/2,$L143,TRUE))*$C143+($J143="Steady Growth")*(AND(CS$4&gt;=$E143,CS$4&lt;=$G143)*((CS$4-$E143+1)/($I143*($I143+1)/2)*$C143))+($J143="custom")*CustomCF!CL143</f>
        <v>0</v>
      </c>
      <c r="CT143" s="478">
        <f>($J143="Bell Curve")*(_xlfn.NORM.DIST(AND(CT$4&gt;=$E143,CT$4&lt;=$G143)*(CT$4-$E143+1),$I143/2,$L143,TRUE)-_xlfn.NORM.DIST(AND(CT$4&gt;=$E143,CT$4&lt;=$G143)*(CS$4-$E143+1),$I143/2,$L143,TRUE))/(1-2*_xlfn.NORM.DIST(0,$I143/2,$L143,TRUE))*$C143+($J143="Steady Growth")*(AND(CT$4&gt;=$E143,CT$4&lt;=$G143)*((CT$4-$E143+1)/($I143*($I143+1)/2)*$C143))+($J143="custom")*CustomCF!CM143</f>
        <v>0</v>
      </c>
      <c r="CU143" s="478">
        <f>($J143="Bell Curve")*(_xlfn.NORM.DIST(AND(CU$4&gt;=$E143,CU$4&lt;=$G143)*(CU$4-$E143+1),$I143/2,$L143,TRUE)-_xlfn.NORM.DIST(AND(CU$4&gt;=$E143,CU$4&lt;=$G143)*(CT$4-$E143+1),$I143/2,$L143,TRUE))/(1-2*_xlfn.NORM.DIST(0,$I143/2,$L143,TRUE))*$C143+($J143="Steady Growth")*(AND(CU$4&gt;=$E143,CU$4&lt;=$G143)*((CU$4-$E143+1)/($I143*($I143+1)/2)*$C143))+($J143="custom")*CustomCF!CN143</f>
        <v>0</v>
      </c>
      <c r="CV143" s="478">
        <f>($J143="Bell Curve")*(_xlfn.NORM.DIST(AND(CV$4&gt;=$E143,CV$4&lt;=$G143)*(CV$4-$E143+1),$I143/2,$L143,TRUE)-_xlfn.NORM.DIST(AND(CV$4&gt;=$E143,CV$4&lt;=$G143)*(CU$4-$E143+1),$I143/2,$L143,TRUE))/(1-2*_xlfn.NORM.DIST(0,$I143/2,$L143,TRUE))*$C143+($J143="Steady Growth")*(AND(CV$4&gt;=$E143,CV$4&lt;=$G143)*((CV$4-$E143+1)/($I143*($I143+1)/2)*$C143))+($J143="custom")*CustomCF!CO143</f>
        <v>0</v>
      </c>
      <c r="CW143" s="478">
        <f>($J143="Bell Curve")*(_xlfn.NORM.DIST(AND(CW$4&gt;=$E143,CW$4&lt;=$G143)*(CW$4-$E143+1),$I143/2,$L143,TRUE)-_xlfn.NORM.DIST(AND(CW$4&gt;=$E143,CW$4&lt;=$G143)*(CV$4-$E143+1),$I143/2,$L143,TRUE))/(1-2*_xlfn.NORM.DIST(0,$I143/2,$L143,TRUE))*$C143+($J143="Steady Growth")*(AND(CW$4&gt;=$E143,CW$4&lt;=$G143)*((CW$4-$E143+1)/($I143*($I143+1)/2)*$C143))+($J143="custom")*CustomCF!CP143</f>
        <v>0</v>
      </c>
      <c r="CX143" s="478">
        <f>($J143="Bell Curve")*(_xlfn.NORM.DIST(AND(CX$4&gt;=$E143,CX$4&lt;=$G143)*(CX$4-$E143+1),$I143/2,$L143,TRUE)-_xlfn.NORM.DIST(AND(CX$4&gt;=$E143,CX$4&lt;=$G143)*(CW$4-$E143+1),$I143/2,$L143,TRUE))/(1-2*_xlfn.NORM.DIST(0,$I143/2,$L143,TRUE))*$C143+($J143="Steady Growth")*(AND(CX$4&gt;=$E143,CX$4&lt;=$G143)*((CX$4-$E143+1)/($I143*($I143+1)/2)*$C143))+($J143="custom")*CustomCF!CQ143</f>
        <v>0</v>
      </c>
      <c r="CY143" s="478">
        <f>($J143="Bell Curve")*(_xlfn.NORM.DIST(AND(CY$4&gt;=$E143,CY$4&lt;=$G143)*(CY$4-$E143+1),$I143/2,$L143,TRUE)-_xlfn.NORM.DIST(AND(CY$4&gt;=$E143,CY$4&lt;=$G143)*(CX$4-$E143+1),$I143/2,$L143,TRUE))/(1-2*_xlfn.NORM.DIST(0,$I143/2,$L143,TRUE))*$C143+($J143="Steady Growth")*(AND(CY$4&gt;=$E143,CY$4&lt;=$G143)*((CY$4-$E143+1)/($I143*($I143+1)/2)*$C143))+($J143="custom")*CustomCF!CR143</f>
        <v>0</v>
      </c>
      <c r="CZ143" s="478">
        <f>($J143="Bell Curve")*(_xlfn.NORM.DIST(AND(CZ$4&gt;=$E143,CZ$4&lt;=$G143)*(CZ$4-$E143+1),$I143/2,$L143,TRUE)-_xlfn.NORM.DIST(AND(CZ$4&gt;=$E143,CZ$4&lt;=$G143)*(CY$4-$E143+1),$I143/2,$L143,TRUE))/(1-2*_xlfn.NORM.DIST(0,$I143/2,$L143,TRUE))*$C143+($J143="Steady Growth")*(AND(CZ$4&gt;=$E143,CZ$4&lt;=$G143)*((CZ$4-$E143+1)/($I143*($I143+1)/2)*$C143))+($J143="custom")*CustomCF!CS143</f>
        <v>0</v>
      </c>
      <c r="DA143" s="478">
        <f>($J143="Bell Curve")*(_xlfn.NORM.DIST(AND(DA$4&gt;=$E143,DA$4&lt;=$G143)*(DA$4-$E143+1),$I143/2,$L143,TRUE)-_xlfn.NORM.DIST(AND(DA$4&gt;=$E143,DA$4&lt;=$G143)*(CZ$4-$E143+1),$I143/2,$L143,TRUE))/(1-2*_xlfn.NORM.DIST(0,$I143/2,$L143,TRUE))*$C143+($J143="Steady Growth")*(AND(DA$4&gt;=$E143,DA$4&lt;=$G143)*((DA$4-$E143+1)/($I143*($I143+1)/2)*$C143))+($J143="custom")*CustomCF!CT143</f>
        <v>0</v>
      </c>
      <c r="DB143" s="478">
        <f>($J143="Bell Curve")*(_xlfn.NORM.DIST(AND(DB$4&gt;=$E143,DB$4&lt;=$G143)*(DB$4-$E143+1),$I143/2,$L143,TRUE)-_xlfn.NORM.DIST(AND(DB$4&gt;=$E143,DB$4&lt;=$G143)*(DA$4-$E143+1),$I143/2,$L143,TRUE))/(1-2*_xlfn.NORM.DIST(0,$I143/2,$L143,TRUE))*$C143+($J143="Steady Growth")*(AND(DB$4&gt;=$E143,DB$4&lt;=$G143)*((DB$4-$E143+1)/($I143*($I143+1)/2)*$C143))+($J143="custom")*CustomCF!CU143</f>
        <v>0</v>
      </c>
      <c r="DC143" s="478">
        <f>($J143="Bell Curve")*(_xlfn.NORM.DIST(AND(DC$4&gt;=$E143,DC$4&lt;=$G143)*(DC$4-$E143+1),$I143/2,$L143,TRUE)-_xlfn.NORM.DIST(AND(DC$4&gt;=$E143,DC$4&lt;=$G143)*(DB$4-$E143+1),$I143/2,$L143,TRUE))/(1-2*_xlfn.NORM.DIST(0,$I143/2,$L143,TRUE))*$C143+($J143="Steady Growth")*(AND(DC$4&gt;=$E143,DC$4&lt;=$G143)*((DC$4-$E143+1)/($I143*($I143+1)/2)*$C143))+($J143="custom")*CustomCF!CV143</f>
        <v>0</v>
      </c>
      <c r="DD143" s="478">
        <f>($J143="Bell Curve")*(_xlfn.NORM.DIST(AND(DD$4&gt;=$E143,DD$4&lt;=$G143)*(DD$4-$E143+1),$I143/2,$L143,TRUE)-_xlfn.NORM.DIST(AND(DD$4&gt;=$E143,DD$4&lt;=$G143)*(DC$4-$E143+1),$I143/2,$L143,TRUE))/(1-2*_xlfn.NORM.DIST(0,$I143/2,$L143,TRUE))*$C143+($J143="Steady Growth")*(AND(DD$4&gt;=$E143,DD$4&lt;=$G143)*((DD$4-$E143+1)/($I143*($I143+1)/2)*$C143))+($J143="custom")*CustomCF!CW143</f>
        <v>0</v>
      </c>
      <c r="DE143" s="478">
        <f>($J143="Bell Curve")*(_xlfn.NORM.DIST(AND(DE$4&gt;=$E143,DE$4&lt;=$G143)*(DE$4-$E143+1),$I143/2,$L143,TRUE)-_xlfn.NORM.DIST(AND(DE$4&gt;=$E143,DE$4&lt;=$G143)*(DD$4-$E143+1),$I143/2,$L143,TRUE))/(1-2*_xlfn.NORM.DIST(0,$I143/2,$L143,TRUE))*$C143+($J143="Steady Growth")*(AND(DE$4&gt;=$E143,DE$4&lt;=$G143)*((DE$4-$E143+1)/($I143*($I143+1)/2)*$C143))+($J143="custom")*CustomCF!CX143</f>
        <v>0</v>
      </c>
      <c r="DF143" s="478">
        <f>($J143="Bell Curve")*(_xlfn.NORM.DIST(AND(DF$4&gt;=$E143,DF$4&lt;=$G143)*(DF$4-$E143+1),$I143/2,$L143,TRUE)-_xlfn.NORM.DIST(AND(DF$4&gt;=$E143,DF$4&lt;=$G143)*(DE$4-$E143+1),$I143/2,$L143,TRUE))/(1-2*_xlfn.NORM.DIST(0,$I143/2,$L143,TRUE))*$C143+($J143="Steady Growth")*(AND(DF$4&gt;=$E143,DF$4&lt;=$G143)*((DF$4-$E143+1)/($I143*($I143+1)/2)*$C143))+($J143="custom")*CustomCF!CY143</f>
        <v>0</v>
      </c>
      <c r="DG143" s="478">
        <f>($J143="Bell Curve")*(_xlfn.NORM.DIST(AND(DG$4&gt;=$E143,DG$4&lt;=$G143)*(DG$4-$E143+1),$I143/2,$L143,TRUE)-_xlfn.NORM.DIST(AND(DG$4&gt;=$E143,DG$4&lt;=$G143)*(DF$4-$E143+1),$I143/2,$L143,TRUE))/(1-2*_xlfn.NORM.DIST(0,$I143/2,$L143,TRUE))*$C143+($J143="Steady Growth")*(AND(DG$4&gt;=$E143,DG$4&lt;=$G143)*((DG$4-$E143+1)/($I143*($I143+1)/2)*$C143))+($J143="custom")*CustomCF!CZ143</f>
        <v>0</v>
      </c>
      <c r="DH143" s="478">
        <f>($J143="Bell Curve")*(_xlfn.NORM.DIST(AND(DH$4&gt;=$E143,DH$4&lt;=$G143)*(DH$4-$E143+1),$I143/2,$L143,TRUE)-_xlfn.NORM.DIST(AND(DH$4&gt;=$E143,DH$4&lt;=$G143)*(DG$4-$E143+1),$I143/2,$L143,TRUE))/(1-2*_xlfn.NORM.DIST(0,$I143/2,$L143,TRUE))*$C143+($J143="Steady Growth")*(AND(DH$4&gt;=$E143,DH$4&lt;=$G143)*((DH$4-$E143+1)/($I143*($I143+1)/2)*$C143))+($J143="custom")*CustomCF!DA143</f>
        <v>0</v>
      </c>
      <c r="DI143" s="478">
        <f>($J143="Bell Curve")*(_xlfn.NORM.DIST(AND(DI$4&gt;=$E143,DI$4&lt;=$G143)*(DI$4-$E143+1),$I143/2,$L143,TRUE)-_xlfn.NORM.DIST(AND(DI$4&gt;=$E143,DI$4&lt;=$G143)*(DH$4-$E143+1),$I143/2,$L143,TRUE))/(1-2*_xlfn.NORM.DIST(0,$I143/2,$L143,TRUE))*$C143+($J143="Steady Growth")*(AND(DI$4&gt;=$E143,DI$4&lt;=$G143)*((DI$4-$E143+1)/($I143*($I143+1)/2)*$C143))+($J143="custom")*CustomCF!DB143</f>
        <v>0</v>
      </c>
      <c r="DJ143" s="478">
        <f>($J143="Bell Curve")*(_xlfn.NORM.DIST(AND(DJ$4&gt;=$E143,DJ$4&lt;=$G143)*(DJ$4-$E143+1),$I143/2,$L143,TRUE)-_xlfn.NORM.DIST(AND(DJ$4&gt;=$E143,DJ$4&lt;=$G143)*(DI$4-$E143+1),$I143/2,$L143,TRUE))/(1-2*_xlfn.NORM.DIST(0,$I143/2,$L143,TRUE))*$C143+($J143="Steady Growth")*(AND(DJ$4&gt;=$E143,DJ$4&lt;=$G143)*((DJ$4-$E143+1)/($I143*($I143+1)/2)*$C143))+($J143="custom")*CustomCF!DC143</f>
        <v>0</v>
      </c>
      <c r="DK143" s="478">
        <f>($J143="Bell Curve")*(_xlfn.NORM.DIST(AND(DK$4&gt;=$E143,DK$4&lt;=$G143)*(DK$4-$E143+1),$I143/2,$L143,TRUE)-_xlfn.NORM.DIST(AND(DK$4&gt;=$E143,DK$4&lt;=$G143)*(DJ$4-$E143+1),$I143/2,$L143,TRUE))/(1-2*_xlfn.NORM.DIST(0,$I143/2,$L143,TRUE))*$C143+($J143="Steady Growth")*(AND(DK$4&gt;=$E143,DK$4&lt;=$G143)*((DK$4-$E143+1)/($I143*($I143+1)/2)*$C143))+($J143="custom")*CustomCF!DD143</f>
        <v>0</v>
      </c>
      <c r="DL143" s="478">
        <f>($J143="Bell Curve")*(_xlfn.NORM.DIST(AND(DL$4&gt;=$E143,DL$4&lt;=$G143)*(DL$4-$E143+1),$I143/2,$L143,TRUE)-_xlfn.NORM.DIST(AND(DL$4&gt;=$E143,DL$4&lt;=$G143)*(DK$4-$E143+1),$I143/2,$L143,TRUE))/(1-2*_xlfn.NORM.DIST(0,$I143/2,$L143,TRUE))*$C143+($J143="Steady Growth")*(AND(DL$4&gt;=$E143,DL$4&lt;=$G143)*((DL$4-$E143+1)/($I143*($I143+1)/2)*$C143))+($J143="custom")*CustomCF!DE143</f>
        <v>0</v>
      </c>
      <c r="DM143" s="478">
        <f>($J143="Bell Curve")*(_xlfn.NORM.DIST(AND(DM$4&gt;=$E143,DM$4&lt;=$G143)*(DM$4-$E143+1),$I143/2,$L143,TRUE)-_xlfn.NORM.DIST(AND(DM$4&gt;=$E143,DM$4&lt;=$G143)*(DL$4-$E143+1),$I143/2,$L143,TRUE))/(1-2*_xlfn.NORM.DIST(0,$I143/2,$L143,TRUE))*$C143+($J143="Steady Growth")*(AND(DM$4&gt;=$E143,DM$4&lt;=$G143)*((DM$4-$E143+1)/($I143*($I143+1)/2)*$C143))+($J143="custom")*CustomCF!DF143</f>
        <v>0</v>
      </c>
      <c r="DN143" s="478">
        <f>($J143="Bell Curve")*(_xlfn.NORM.DIST(AND(DN$4&gt;=$E143,DN$4&lt;=$G143)*(DN$4-$E143+1),$I143/2,$L143,TRUE)-_xlfn.NORM.DIST(AND(DN$4&gt;=$E143,DN$4&lt;=$G143)*(DM$4-$E143+1),$I143/2,$L143,TRUE))/(1-2*_xlfn.NORM.DIST(0,$I143/2,$L143,TRUE))*$C143+($J143="Steady Growth")*(AND(DN$4&gt;=$E143,DN$4&lt;=$G143)*((DN$4-$E143+1)/($I143*($I143+1)/2)*$C143))+($J143="custom")*CustomCF!DG143</f>
        <v>0</v>
      </c>
      <c r="DO143" s="478">
        <f>($J143="Bell Curve")*(_xlfn.NORM.DIST(AND(DO$4&gt;=$E143,DO$4&lt;=$G143)*(DO$4-$E143+1),$I143/2,$L143,TRUE)-_xlfn.NORM.DIST(AND(DO$4&gt;=$E143,DO$4&lt;=$G143)*(DN$4-$E143+1),$I143/2,$L143,TRUE))/(1-2*_xlfn.NORM.DIST(0,$I143/2,$L143,TRUE))*$C143+($J143="Steady Growth")*(AND(DO$4&gt;=$E143,DO$4&lt;=$G143)*((DO$4-$E143+1)/($I143*($I143+1)/2)*$C143))+($J143="custom")*CustomCF!DH143</f>
        <v>0</v>
      </c>
      <c r="DP143" s="478">
        <f>($J143="Bell Curve")*(_xlfn.NORM.DIST(AND(DP$4&gt;=$E143,DP$4&lt;=$G143)*(DP$4-$E143+1),$I143/2,$L143,TRUE)-_xlfn.NORM.DIST(AND(DP$4&gt;=$E143,DP$4&lt;=$G143)*(DO$4-$E143+1),$I143/2,$L143,TRUE))/(1-2*_xlfn.NORM.DIST(0,$I143/2,$L143,TRUE))*$C143+($J143="Steady Growth")*(AND(DP$4&gt;=$E143,DP$4&lt;=$G143)*((DP$4-$E143+1)/($I143*($I143+1)/2)*$C143))+($J143="custom")*CustomCF!DI143</f>
        <v>0</v>
      </c>
      <c r="DQ143" s="478">
        <f>($J143="Bell Curve")*(_xlfn.NORM.DIST(AND(DQ$4&gt;=$E143,DQ$4&lt;=$G143)*(DQ$4-$E143+1),$I143/2,$L143,TRUE)-_xlfn.NORM.DIST(AND(DQ$4&gt;=$E143,DQ$4&lt;=$G143)*(DP$4-$E143+1),$I143/2,$L143,TRUE))/(1-2*_xlfn.NORM.DIST(0,$I143/2,$L143,TRUE))*$C143+($J143="Steady Growth")*(AND(DQ$4&gt;=$E143,DQ$4&lt;=$G143)*((DQ$4-$E143+1)/($I143*($I143+1)/2)*$C143))+($J143="custom")*CustomCF!DJ143</f>
        <v>0</v>
      </c>
      <c r="DR143" s="478">
        <f>($J143="Bell Curve")*(_xlfn.NORM.DIST(AND(DR$4&gt;=$E143,DR$4&lt;=$G143)*(DR$4-$E143+1),$I143/2,$L143,TRUE)-_xlfn.NORM.DIST(AND(DR$4&gt;=$E143,DR$4&lt;=$G143)*(DQ$4-$E143+1),$I143/2,$L143,TRUE))/(1-2*_xlfn.NORM.DIST(0,$I143/2,$L143,TRUE))*$C143+($J143="Steady Growth")*(AND(DR$4&gt;=$E143,DR$4&lt;=$G143)*((DR$4-$E143+1)/($I143*($I143+1)/2)*$C143))+($J143="custom")*CustomCF!DK143</f>
        <v>0</v>
      </c>
      <c r="DS143" s="478">
        <f>($J143="Bell Curve")*(_xlfn.NORM.DIST(AND(DS$4&gt;=$E143,DS$4&lt;=$G143)*(DS$4-$E143+1),$I143/2,$L143,TRUE)-_xlfn.NORM.DIST(AND(DS$4&gt;=$E143,DS$4&lt;=$G143)*(DR$4-$E143+1),$I143/2,$L143,TRUE))/(1-2*_xlfn.NORM.DIST(0,$I143/2,$L143,TRUE))*$C143+($J143="Steady Growth")*(AND(DS$4&gt;=$E143,DS$4&lt;=$G143)*((DS$4-$E143+1)/($I143*($I143+1)/2)*$C143))+($J143="custom")*CustomCF!DL143</f>
        <v>0</v>
      </c>
      <c r="DT143" s="478">
        <f>($J143="Bell Curve")*(_xlfn.NORM.DIST(AND(DT$4&gt;=$E143,DT$4&lt;=$G143)*(DT$4-$E143+1),$I143/2,$L143,TRUE)-_xlfn.NORM.DIST(AND(DT$4&gt;=$E143,DT$4&lt;=$G143)*(DS$4-$E143+1),$I143/2,$L143,TRUE))/(1-2*_xlfn.NORM.DIST(0,$I143/2,$L143,TRUE))*$C143+($J143="Steady Growth")*(AND(DT$4&gt;=$E143,DT$4&lt;=$G143)*((DT$4-$E143+1)/($I143*($I143+1)/2)*$C143))+($J143="custom")*CustomCF!DM143</f>
        <v>0</v>
      </c>
      <c r="DU143" s="478">
        <f>($J143="Bell Curve")*(_xlfn.NORM.DIST(AND(DU$4&gt;=$E143,DU$4&lt;=$G143)*(DU$4-$E143+1),$I143/2,$L143,TRUE)-_xlfn.NORM.DIST(AND(DU$4&gt;=$E143,DU$4&lt;=$G143)*(DT$4-$E143+1),$I143/2,$L143,TRUE))/(1-2*_xlfn.NORM.DIST(0,$I143/2,$L143,TRUE))*$C143+($J143="Steady Growth")*(AND(DU$4&gt;=$E143,DU$4&lt;=$G143)*((DU$4-$E143+1)/($I143*($I143+1)/2)*$C143))+($J143="custom")*CustomCF!DN143</f>
        <v>0</v>
      </c>
      <c r="DV143" s="478">
        <f>($J143="Bell Curve")*(_xlfn.NORM.DIST(AND(DV$4&gt;=$E143,DV$4&lt;=$G143)*(DV$4-$E143+1),$I143/2,$L143,TRUE)-_xlfn.NORM.DIST(AND(DV$4&gt;=$E143,DV$4&lt;=$G143)*(DU$4-$E143+1),$I143/2,$L143,TRUE))/(1-2*_xlfn.NORM.DIST(0,$I143/2,$L143,TRUE))*$C143+($J143="Steady Growth")*(AND(DV$4&gt;=$E143,DV$4&lt;=$G143)*((DV$4-$E143+1)/($I143*($I143+1)/2)*$C143))+($J143="custom")*CustomCF!DO143</f>
        <v>0</v>
      </c>
      <c r="DW143" s="478">
        <f>($J143="Bell Curve")*(_xlfn.NORM.DIST(AND(DW$4&gt;=$E143,DW$4&lt;=$G143)*(DW$4-$E143+1),$I143/2,$L143,TRUE)-_xlfn.NORM.DIST(AND(DW$4&gt;=$E143,DW$4&lt;=$G143)*(DV$4-$E143+1),$I143/2,$L143,TRUE))/(1-2*_xlfn.NORM.DIST(0,$I143/2,$L143,TRUE))*$C143+($J143="Steady Growth")*(AND(DW$4&gt;=$E143,DW$4&lt;=$G143)*((DW$4-$E143+1)/($I143*($I143+1)/2)*$C143))+($J143="custom")*CustomCF!DP143</f>
        <v>0</v>
      </c>
      <c r="DX143" s="478">
        <f>($J143="Bell Curve")*(_xlfn.NORM.DIST(AND(DX$4&gt;=$E143,DX$4&lt;=$G143)*(DX$4-$E143+1),$I143/2,$L143,TRUE)-_xlfn.NORM.DIST(AND(DX$4&gt;=$E143,DX$4&lt;=$G143)*(DW$4-$E143+1),$I143/2,$L143,TRUE))/(1-2*_xlfn.NORM.DIST(0,$I143/2,$L143,TRUE))*$C143+($J143="Steady Growth")*(AND(DX$4&gt;=$E143,DX$4&lt;=$G143)*((DX$4-$E143+1)/($I143*($I143+1)/2)*$C143))+($J143="custom")*CustomCF!DQ143</f>
        <v>0</v>
      </c>
      <c r="DY143" s="478">
        <f>($J143="Bell Curve")*(_xlfn.NORM.DIST(AND(DY$4&gt;=$E143,DY$4&lt;=$G143)*(DY$4-$E143+1),$I143/2,$L143,TRUE)-_xlfn.NORM.DIST(AND(DY$4&gt;=$E143,DY$4&lt;=$G143)*(DX$4-$E143+1),$I143/2,$L143,TRUE))/(1-2*_xlfn.NORM.DIST(0,$I143/2,$L143,TRUE))*$C143+($J143="Steady Growth")*(AND(DY$4&gt;=$E143,DY$4&lt;=$G143)*((DY$4-$E143+1)/($I143*($I143+1)/2)*$C143))+($J143="custom")*CustomCF!DR143</f>
        <v>0</v>
      </c>
      <c r="DZ143" s="478">
        <f>($J143="Bell Curve")*(_xlfn.NORM.DIST(AND(DZ$4&gt;=$E143,DZ$4&lt;=$G143)*(DZ$4-$E143+1),$I143/2,$L143,TRUE)-_xlfn.NORM.DIST(AND(DZ$4&gt;=$E143,DZ$4&lt;=$G143)*(DY$4-$E143+1),$I143/2,$L143,TRUE))/(1-2*_xlfn.NORM.DIST(0,$I143/2,$L143,TRUE))*$C143+($J143="Steady Growth")*(AND(DZ$4&gt;=$E143,DZ$4&lt;=$G143)*((DZ$4-$E143+1)/($I143*($I143+1)/2)*$C143))+($J143="custom")*CustomCF!DS143</f>
        <v>0</v>
      </c>
      <c r="EA143" s="478">
        <f>($J143="Bell Curve")*(_xlfn.NORM.DIST(AND(EA$4&gt;=$E143,EA$4&lt;=$G143)*(EA$4-$E143+1),$I143/2,$L143,TRUE)-_xlfn.NORM.DIST(AND(EA$4&gt;=$E143,EA$4&lt;=$G143)*(DZ$4-$E143+1),$I143/2,$L143,TRUE))/(1-2*_xlfn.NORM.DIST(0,$I143/2,$L143,TRUE))*$C143+($J143="Steady Growth")*(AND(EA$4&gt;=$E143,EA$4&lt;=$G143)*((EA$4-$E143+1)/($I143*($I143+1)/2)*$C143))+($J143="custom")*CustomCF!DT143</f>
        <v>0</v>
      </c>
      <c r="EB143" s="478">
        <f>($J143="Bell Curve")*(_xlfn.NORM.DIST(AND(EB$4&gt;=$E143,EB$4&lt;=$G143)*(EB$4-$E143+1),$I143/2,$L143,TRUE)-_xlfn.NORM.DIST(AND(EB$4&gt;=$E143,EB$4&lt;=$G143)*(EA$4-$E143+1),$I143/2,$L143,TRUE))/(1-2*_xlfn.NORM.DIST(0,$I143/2,$L143,TRUE))*$C143+($J143="Steady Growth")*(AND(EB$4&gt;=$E143,EB$4&lt;=$G143)*((EB$4-$E143+1)/($I143*($I143+1)/2)*$C143))+($J143="custom")*CustomCF!DU143</f>
        <v>0</v>
      </c>
      <c r="EC143" s="478">
        <f>($J143="Bell Curve")*(_xlfn.NORM.DIST(AND(EC$4&gt;=$E143,EC$4&lt;=$G143)*(EC$4-$E143+1),$I143/2,$L143,TRUE)-_xlfn.NORM.DIST(AND(EC$4&gt;=$E143,EC$4&lt;=$G143)*(EB$4-$E143+1),$I143/2,$L143,TRUE))/(1-2*_xlfn.NORM.DIST(0,$I143/2,$L143,TRUE))*$C143+($J143="Steady Growth")*(AND(EC$4&gt;=$E143,EC$4&lt;=$G143)*((EC$4-$E143+1)/($I143*($I143+1)/2)*$C143))+($J143="custom")*CustomCF!DV143</f>
        <v>0</v>
      </c>
      <c r="ED143" s="478">
        <f>($J143="Bell Curve")*(_xlfn.NORM.DIST(AND(ED$4&gt;=$E143,ED$4&lt;=$G143)*(ED$4-$E143+1),$I143/2,$L143,TRUE)-_xlfn.NORM.DIST(AND(ED$4&gt;=$E143,ED$4&lt;=$G143)*(EC$4-$E143+1),$I143/2,$L143,TRUE))/(1-2*_xlfn.NORM.DIST(0,$I143/2,$L143,TRUE))*$C143+($J143="Steady Growth")*(AND(ED$4&gt;=$E143,ED$4&lt;=$G143)*((ED$4-$E143+1)/($I143*($I143+1)/2)*$C143))+($J143="custom")*CustomCF!DW143</f>
        <v>0</v>
      </c>
      <c r="EE143" s="478">
        <f>($J143="Bell Curve")*(_xlfn.NORM.DIST(AND(EE$4&gt;=$E143,EE$4&lt;=$G143)*(EE$4-$E143+1),$I143/2,$L143,TRUE)-_xlfn.NORM.DIST(AND(EE$4&gt;=$E143,EE$4&lt;=$G143)*(ED$4-$E143+1),$I143/2,$L143,TRUE))/(1-2*_xlfn.NORM.DIST(0,$I143/2,$L143,TRUE))*$C143+($J143="Steady Growth")*(AND(EE$4&gt;=$E143,EE$4&lt;=$G143)*((EE$4-$E143+1)/($I143*($I143+1)/2)*$C143))+($J143="custom")*CustomCF!DX143</f>
        <v>0</v>
      </c>
      <c r="EF143" s="488">
        <f>($J143="Bell Curve")*(_xlfn.NORM.DIST(AND(EF$4&gt;=$E143,EF$4&lt;=$G143)*(EF$4-$E143+1),$I143/2,$L143,TRUE)-_xlfn.NORM.DIST(AND(EF$4&gt;=$E143,EF$4&lt;=$G143)*(EE$4-$E143+1),$I143/2,$L143,TRUE))/(1-2*_xlfn.NORM.DIST(0,$I143/2,$L143,TRUE))*$C143+($J143="Steady Growth")*(AND(EF$4&gt;=$E143,EF$4&lt;=$G143)*((EF$4-$E143+1)/($I143*($I143+1)/2)*$C143))+($J143="custom")*CustomCF!DY143</f>
        <v>0</v>
      </c>
    </row>
    <row r="144" spans="2:136" outlineLevel="1" x14ac:dyDescent="0.2">
      <c r="B144" s="485">
        <f>Budget!AE9</f>
        <v>0</v>
      </c>
      <c r="C144" s="478">
        <f>Budget!AF9</f>
        <v>0</v>
      </c>
      <c r="D144" s="478" t="str">
        <f t="shared" si="55"/>
        <v/>
      </c>
      <c r="E144" s="486">
        <v>0</v>
      </c>
      <c r="F144" s="480">
        <f>IF(J144="Custom",CustomCF!E144,INDEX($P$6:$DY$6,MATCH(E144,CF!$P$4:$DY$4,0)))</f>
        <v>46022</v>
      </c>
      <c r="G144" s="489">
        <v>0</v>
      </c>
      <c r="H144" s="480">
        <f>IF(J144="Custom",CustomCF!F144,INDEX($P$6:$CU$6,MATCH(G144,CF!$P$4:$CU$4,0)))</f>
        <v>46022</v>
      </c>
      <c r="I144" s="479">
        <f t="shared" si="50"/>
        <v>1</v>
      </c>
      <c r="J144" s="486" t="s">
        <v>30</v>
      </c>
      <c r="K144" s="486" t="s">
        <v>31</v>
      </c>
      <c r="L144" s="479">
        <f t="shared" si="56"/>
        <v>10000000</v>
      </c>
      <c r="M144" s="487">
        <f t="shared" si="49"/>
        <v>0</v>
      </c>
      <c r="N144" s="112" t="str">
        <f t="shared" si="48"/>
        <v>OK</v>
      </c>
      <c r="O144" s="479"/>
      <c r="P144" s="478">
        <f>($J144="Bell Curve")*(_xlfn.NORM.DIST(AND(P$4&gt;=$E144,P$4&lt;=$G144)*(P$4-$E144+1),$I144/2,$L144,TRUE)-_xlfn.NORM.DIST(AND(P$4&gt;=$E144,P$4&lt;=$G144)*(N$4-$E144+1),$I144/2,$L144,TRUE))/(1-2*_xlfn.NORM.DIST(0,$I144/2,$L144,TRUE))*$C144+($J144="Steady Growth")*(AND(P$4&gt;=$E144,P$4&lt;=$G144)*((P$4-$E144+1)/($I144*($I144+1)/2)*$C144))+($J144="custom")*CustomCF!I144</f>
        <v>0</v>
      </c>
      <c r="Q144" s="478">
        <f>($J144="Bell Curve")*(_xlfn.NORM.DIST(AND(Q$4&gt;=$E144,Q$4&lt;=$G144)*(Q$4-$E144+1),$I144/2,$L144,TRUE)-_xlfn.NORM.DIST(AND(Q$4&gt;=$E144,Q$4&lt;=$G144)*(P$4-$E144+1),$I144/2,$L144,TRUE))/(1-2*_xlfn.NORM.DIST(0,$I144/2,$L144,TRUE))*$C144+($J144="Steady Growth")*(AND(Q$4&gt;=$E144,Q$4&lt;=$G144)*((Q$4-$E144+1)/($I144*($I144+1)/2)*$C144))+($J144="custom")*CustomCF!J144</f>
        <v>0</v>
      </c>
      <c r="R144" s="478">
        <f>($J144="Bell Curve")*(_xlfn.NORM.DIST(AND(R$4&gt;=$E144,R$4&lt;=$G144)*(R$4-$E144+1),$I144/2,$L144,TRUE)-_xlfn.NORM.DIST(AND(R$4&gt;=$E144,R$4&lt;=$G144)*(Q$4-$E144+1),$I144/2,$L144,TRUE))/(1-2*_xlfn.NORM.DIST(0,$I144/2,$L144,TRUE))*$C144+($J144="Steady Growth")*(AND(R$4&gt;=$E144,R$4&lt;=$G144)*((R$4-$E144+1)/($I144*($I144+1)/2)*$C144))+($J144="custom")*CustomCF!K144</f>
        <v>0</v>
      </c>
      <c r="S144" s="478">
        <f>($J144="Bell Curve")*(_xlfn.NORM.DIST(AND(S$4&gt;=$E144,S$4&lt;=$G144)*(S$4-$E144+1),$I144/2,$L144,TRUE)-_xlfn.NORM.DIST(AND(S$4&gt;=$E144,S$4&lt;=$G144)*(R$4-$E144+1),$I144/2,$L144,TRUE))/(1-2*_xlfn.NORM.DIST(0,$I144/2,$L144,TRUE))*$C144+($J144="Steady Growth")*(AND(S$4&gt;=$E144,S$4&lt;=$G144)*((S$4-$E144+1)/($I144*($I144+1)/2)*$C144))+($J144="custom")*CustomCF!L144</f>
        <v>0</v>
      </c>
      <c r="T144" s="478">
        <f>($J144="Bell Curve")*(_xlfn.NORM.DIST(AND(T$4&gt;=$E144,T$4&lt;=$G144)*(T$4-$E144+1),$I144/2,$L144,TRUE)-_xlfn.NORM.DIST(AND(T$4&gt;=$E144,T$4&lt;=$G144)*(S$4-$E144+1),$I144/2,$L144,TRUE))/(1-2*_xlfn.NORM.DIST(0,$I144/2,$L144,TRUE))*$C144+($J144="Steady Growth")*(AND(T$4&gt;=$E144,T$4&lt;=$G144)*((T$4-$E144+1)/($I144*($I144+1)/2)*$C144))+($J144="custom")*CustomCF!M144</f>
        <v>0</v>
      </c>
      <c r="U144" s="478">
        <f>($J144="Bell Curve")*(_xlfn.NORM.DIST(AND(U$4&gt;=$E144,U$4&lt;=$G144)*(U$4-$E144+1),$I144/2,$L144,TRUE)-_xlfn.NORM.DIST(AND(U$4&gt;=$E144,U$4&lt;=$G144)*(T$4-$E144+1),$I144/2,$L144,TRUE))/(1-2*_xlfn.NORM.DIST(0,$I144/2,$L144,TRUE))*$C144+($J144="Steady Growth")*(AND(U$4&gt;=$E144,U$4&lt;=$G144)*((U$4-$E144+1)/($I144*($I144+1)/2)*$C144))+($J144="custom")*CustomCF!N144</f>
        <v>0</v>
      </c>
      <c r="V144" s="478">
        <f>($J144="Bell Curve")*(_xlfn.NORM.DIST(AND(V$4&gt;=$E144,V$4&lt;=$G144)*(V$4-$E144+1),$I144/2,$L144,TRUE)-_xlfn.NORM.DIST(AND(V$4&gt;=$E144,V$4&lt;=$G144)*(U$4-$E144+1),$I144/2,$L144,TRUE))/(1-2*_xlfn.NORM.DIST(0,$I144/2,$L144,TRUE))*$C144+($J144="Steady Growth")*(AND(V$4&gt;=$E144,V$4&lt;=$G144)*((V$4-$E144+1)/($I144*($I144+1)/2)*$C144))+($J144="custom")*CustomCF!O144</f>
        <v>0</v>
      </c>
      <c r="W144" s="478">
        <f>($J144="Bell Curve")*(_xlfn.NORM.DIST(AND(W$4&gt;=$E144,W$4&lt;=$G144)*(W$4-$E144+1),$I144/2,$L144,TRUE)-_xlfn.NORM.DIST(AND(W$4&gt;=$E144,W$4&lt;=$G144)*(V$4-$E144+1),$I144/2,$L144,TRUE))/(1-2*_xlfn.NORM.DIST(0,$I144/2,$L144,TRUE))*$C144+($J144="Steady Growth")*(AND(W$4&gt;=$E144,W$4&lt;=$G144)*((W$4-$E144+1)/($I144*($I144+1)/2)*$C144))+($J144="custom")*CustomCF!P144</f>
        <v>0</v>
      </c>
      <c r="X144" s="478">
        <f>($J144="Bell Curve")*(_xlfn.NORM.DIST(AND(X$4&gt;=$E144,X$4&lt;=$G144)*(X$4-$E144+1),$I144/2,$L144,TRUE)-_xlfn.NORM.DIST(AND(X$4&gt;=$E144,X$4&lt;=$G144)*(W$4-$E144+1),$I144/2,$L144,TRUE))/(1-2*_xlfn.NORM.DIST(0,$I144/2,$L144,TRUE))*$C144+($J144="Steady Growth")*(AND(X$4&gt;=$E144,X$4&lt;=$G144)*((X$4-$E144+1)/($I144*($I144+1)/2)*$C144))+($J144="custom")*CustomCF!Q144</f>
        <v>0</v>
      </c>
      <c r="Y144" s="478">
        <f>($J144="Bell Curve")*(_xlfn.NORM.DIST(AND(Y$4&gt;=$E144,Y$4&lt;=$G144)*(Y$4-$E144+1),$I144/2,$L144,TRUE)-_xlfn.NORM.DIST(AND(Y$4&gt;=$E144,Y$4&lt;=$G144)*(X$4-$E144+1),$I144/2,$L144,TRUE))/(1-2*_xlfn.NORM.DIST(0,$I144/2,$L144,TRUE))*$C144+($J144="Steady Growth")*(AND(Y$4&gt;=$E144,Y$4&lt;=$G144)*((Y$4-$E144+1)/($I144*($I144+1)/2)*$C144))+($J144="custom")*CustomCF!R144</f>
        <v>0</v>
      </c>
      <c r="Z144" s="478">
        <f>($J144="Bell Curve")*(_xlfn.NORM.DIST(AND(Z$4&gt;=$E144,Z$4&lt;=$G144)*(Z$4-$E144+1),$I144/2,$L144,TRUE)-_xlfn.NORM.DIST(AND(Z$4&gt;=$E144,Z$4&lt;=$G144)*(Y$4-$E144+1),$I144/2,$L144,TRUE))/(1-2*_xlfn.NORM.DIST(0,$I144/2,$L144,TRUE))*$C144+($J144="Steady Growth")*(AND(Z$4&gt;=$E144,Z$4&lt;=$G144)*((Z$4-$E144+1)/($I144*($I144+1)/2)*$C144))+($J144="custom")*CustomCF!S144</f>
        <v>0</v>
      </c>
      <c r="AA144" s="478">
        <f>($J144="Bell Curve")*(_xlfn.NORM.DIST(AND(AA$4&gt;=$E144,AA$4&lt;=$G144)*(AA$4-$E144+1),$I144/2,$L144,TRUE)-_xlfn.NORM.DIST(AND(AA$4&gt;=$E144,AA$4&lt;=$G144)*(Z$4-$E144+1),$I144/2,$L144,TRUE))/(1-2*_xlfn.NORM.DIST(0,$I144/2,$L144,TRUE))*$C144+($J144="Steady Growth")*(AND(AA$4&gt;=$E144,AA$4&lt;=$G144)*((AA$4-$E144+1)/($I144*($I144+1)/2)*$C144))+($J144="custom")*CustomCF!T144</f>
        <v>0</v>
      </c>
      <c r="AB144" s="478">
        <f>($J144="Bell Curve")*(_xlfn.NORM.DIST(AND(AB$4&gt;=$E144,AB$4&lt;=$G144)*(AB$4-$E144+1),$I144/2,$L144,TRUE)-_xlfn.NORM.DIST(AND(AB$4&gt;=$E144,AB$4&lt;=$G144)*(AA$4-$E144+1),$I144/2,$L144,TRUE))/(1-2*_xlfn.NORM.DIST(0,$I144/2,$L144,TRUE))*$C144+($J144="Steady Growth")*(AND(AB$4&gt;=$E144,AB$4&lt;=$G144)*((AB$4-$E144+1)/($I144*($I144+1)/2)*$C144))+($J144="custom")*CustomCF!U144</f>
        <v>0</v>
      </c>
      <c r="AC144" s="478">
        <f>($J144="Bell Curve")*(_xlfn.NORM.DIST(AND(AC$4&gt;=$E144,AC$4&lt;=$G144)*(AC$4-$E144+1),$I144/2,$L144,TRUE)-_xlfn.NORM.DIST(AND(AC$4&gt;=$E144,AC$4&lt;=$G144)*(AB$4-$E144+1),$I144/2,$L144,TRUE))/(1-2*_xlfn.NORM.DIST(0,$I144/2,$L144,TRUE))*$C144+($J144="Steady Growth")*(AND(AC$4&gt;=$E144,AC$4&lt;=$G144)*((AC$4-$E144+1)/($I144*($I144+1)/2)*$C144))+($J144="custom")*CustomCF!V144</f>
        <v>0</v>
      </c>
      <c r="AD144" s="478">
        <f>($J144="Bell Curve")*(_xlfn.NORM.DIST(AND(AD$4&gt;=$E144,AD$4&lt;=$G144)*(AD$4-$E144+1),$I144/2,$L144,TRUE)-_xlfn.NORM.DIST(AND(AD$4&gt;=$E144,AD$4&lt;=$G144)*(AC$4-$E144+1),$I144/2,$L144,TRUE))/(1-2*_xlfn.NORM.DIST(0,$I144/2,$L144,TRUE))*$C144+($J144="Steady Growth")*(AND(AD$4&gt;=$E144,AD$4&lt;=$G144)*((AD$4-$E144+1)/($I144*($I144+1)/2)*$C144))+($J144="custom")*CustomCF!W144</f>
        <v>0</v>
      </c>
      <c r="AE144" s="478">
        <f>($J144="Bell Curve")*(_xlfn.NORM.DIST(AND(AE$4&gt;=$E144,AE$4&lt;=$G144)*(AE$4-$E144+1),$I144/2,$L144,TRUE)-_xlfn.NORM.DIST(AND(AE$4&gt;=$E144,AE$4&lt;=$G144)*(AD$4-$E144+1),$I144/2,$L144,TRUE))/(1-2*_xlfn.NORM.DIST(0,$I144/2,$L144,TRUE))*$C144+($J144="Steady Growth")*(AND(AE$4&gt;=$E144,AE$4&lt;=$G144)*((AE$4-$E144+1)/($I144*($I144+1)/2)*$C144))+($J144="custom")*CustomCF!X144</f>
        <v>0</v>
      </c>
      <c r="AF144" s="478">
        <f>($J144="Bell Curve")*(_xlfn.NORM.DIST(AND(AF$4&gt;=$E144,AF$4&lt;=$G144)*(AF$4-$E144+1),$I144/2,$L144,TRUE)-_xlfn.NORM.DIST(AND(AF$4&gt;=$E144,AF$4&lt;=$G144)*(AE$4-$E144+1),$I144/2,$L144,TRUE))/(1-2*_xlfn.NORM.DIST(0,$I144/2,$L144,TRUE))*$C144+($J144="Steady Growth")*(AND(AF$4&gt;=$E144,AF$4&lt;=$G144)*((AF$4-$E144+1)/($I144*($I144+1)/2)*$C144))+($J144="custom")*CustomCF!Y144</f>
        <v>0</v>
      </c>
      <c r="AG144" s="478">
        <f>($J144="Bell Curve")*(_xlfn.NORM.DIST(AND(AG$4&gt;=$E144,AG$4&lt;=$G144)*(AG$4-$E144+1),$I144/2,$L144,TRUE)-_xlfn.NORM.DIST(AND(AG$4&gt;=$E144,AG$4&lt;=$G144)*(AF$4-$E144+1),$I144/2,$L144,TRUE))/(1-2*_xlfn.NORM.DIST(0,$I144/2,$L144,TRUE))*$C144+($J144="Steady Growth")*(AND(AG$4&gt;=$E144,AG$4&lt;=$G144)*((AG$4-$E144+1)/($I144*($I144+1)/2)*$C144))+($J144="custom")*CustomCF!Z144</f>
        <v>0</v>
      </c>
      <c r="AH144" s="478">
        <f>($J144="Bell Curve")*(_xlfn.NORM.DIST(AND(AH$4&gt;=$E144,AH$4&lt;=$G144)*(AH$4-$E144+1),$I144/2,$L144,TRUE)-_xlfn.NORM.DIST(AND(AH$4&gt;=$E144,AH$4&lt;=$G144)*(AG$4-$E144+1),$I144/2,$L144,TRUE))/(1-2*_xlfn.NORM.DIST(0,$I144/2,$L144,TRUE))*$C144+($J144="Steady Growth")*(AND(AH$4&gt;=$E144,AH$4&lt;=$G144)*((AH$4-$E144+1)/($I144*($I144+1)/2)*$C144))+($J144="custom")*CustomCF!AA144</f>
        <v>0</v>
      </c>
      <c r="AI144" s="478">
        <f>($J144="Bell Curve")*(_xlfn.NORM.DIST(AND(AI$4&gt;=$E144,AI$4&lt;=$G144)*(AI$4-$E144+1),$I144/2,$L144,TRUE)-_xlfn.NORM.DIST(AND(AI$4&gt;=$E144,AI$4&lt;=$G144)*(AH$4-$E144+1),$I144/2,$L144,TRUE))/(1-2*_xlfn.NORM.DIST(0,$I144/2,$L144,TRUE))*$C144+($J144="Steady Growth")*(AND(AI$4&gt;=$E144,AI$4&lt;=$G144)*((AI$4-$E144+1)/($I144*($I144+1)/2)*$C144))+($J144="custom")*CustomCF!AB144</f>
        <v>0</v>
      </c>
      <c r="AJ144" s="478">
        <f>($J144="Bell Curve")*(_xlfn.NORM.DIST(AND(AJ$4&gt;=$E144,AJ$4&lt;=$G144)*(AJ$4-$E144+1),$I144/2,$L144,TRUE)-_xlfn.NORM.DIST(AND(AJ$4&gt;=$E144,AJ$4&lt;=$G144)*(AI$4-$E144+1),$I144/2,$L144,TRUE))/(1-2*_xlfn.NORM.DIST(0,$I144/2,$L144,TRUE))*$C144+($J144="Steady Growth")*(AND(AJ$4&gt;=$E144,AJ$4&lt;=$G144)*((AJ$4-$E144+1)/($I144*($I144+1)/2)*$C144))+($J144="custom")*CustomCF!AC144</f>
        <v>0</v>
      </c>
      <c r="AK144" s="478">
        <f>($J144="Bell Curve")*(_xlfn.NORM.DIST(AND(AK$4&gt;=$E144,AK$4&lt;=$G144)*(AK$4-$E144+1),$I144/2,$L144,TRUE)-_xlfn.NORM.DIST(AND(AK$4&gt;=$E144,AK$4&lt;=$G144)*(AJ$4-$E144+1),$I144/2,$L144,TRUE))/(1-2*_xlfn.NORM.DIST(0,$I144/2,$L144,TRUE))*$C144+($J144="Steady Growth")*(AND(AK$4&gt;=$E144,AK$4&lt;=$G144)*((AK$4-$E144+1)/($I144*($I144+1)/2)*$C144))+($J144="custom")*CustomCF!AD144</f>
        <v>0</v>
      </c>
      <c r="AL144" s="478">
        <f>($J144="Bell Curve")*(_xlfn.NORM.DIST(AND(AL$4&gt;=$E144,AL$4&lt;=$G144)*(AL$4-$E144+1),$I144/2,$L144,TRUE)-_xlfn.NORM.DIST(AND(AL$4&gt;=$E144,AL$4&lt;=$G144)*(AK$4-$E144+1),$I144/2,$L144,TRUE))/(1-2*_xlfn.NORM.DIST(0,$I144/2,$L144,TRUE))*$C144+($J144="Steady Growth")*(AND(AL$4&gt;=$E144,AL$4&lt;=$G144)*((AL$4-$E144+1)/($I144*($I144+1)/2)*$C144))+($J144="custom")*CustomCF!AE144</f>
        <v>0</v>
      </c>
      <c r="AM144" s="478">
        <f>($J144="Bell Curve")*(_xlfn.NORM.DIST(AND(AM$4&gt;=$E144,AM$4&lt;=$G144)*(AM$4-$E144+1),$I144/2,$L144,TRUE)-_xlfn.NORM.DIST(AND(AM$4&gt;=$E144,AM$4&lt;=$G144)*(AL$4-$E144+1),$I144/2,$L144,TRUE))/(1-2*_xlfn.NORM.DIST(0,$I144/2,$L144,TRUE))*$C144+($J144="Steady Growth")*(AND(AM$4&gt;=$E144,AM$4&lt;=$G144)*((AM$4-$E144+1)/($I144*($I144+1)/2)*$C144))+($J144="custom")*CustomCF!AF144</f>
        <v>0</v>
      </c>
      <c r="AN144" s="478">
        <f>($J144="Bell Curve")*(_xlfn.NORM.DIST(AND(AN$4&gt;=$E144,AN$4&lt;=$G144)*(AN$4-$E144+1),$I144/2,$L144,TRUE)-_xlfn.NORM.DIST(AND(AN$4&gt;=$E144,AN$4&lt;=$G144)*(AM$4-$E144+1),$I144/2,$L144,TRUE))/(1-2*_xlfn.NORM.DIST(0,$I144/2,$L144,TRUE))*$C144+($J144="Steady Growth")*(AND(AN$4&gt;=$E144,AN$4&lt;=$G144)*((AN$4-$E144+1)/($I144*($I144+1)/2)*$C144))+($J144="custom")*CustomCF!AG144</f>
        <v>0</v>
      </c>
      <c r="AO144" s="478">
        <f>($J144="Bell Curve")*(_xlfn.NORM.DIST(AND(AO$4&gt;=$E144,AO$4&lt;=$G144)*(AO$4-$E144+1),$I144/2,$L144,TRUE)-_xlfn.NORM.DIST(AND(AO$4&gt;=$E144,AO$4&lt;=$G144)*(AN$4-$E144+1),$I144/2,$L144,TRUE))/(1-2*_xlfn.NORM.DIST(0,$I144/2,$L144,TRUE))*$C144+($J144="Steady Growth")*(AND(AO$4&gt;=$E144,AO$4&lt;=$G144)*((AO$4-$E144+1)/($I144*($I144+1)/2)*$C144))+($J144="custom")*CustomCF!AH144</f>
        <v>0</v>
      </c>
      <c r="AP144" s="478">
        <f>($J144="Bell Curve")*(_xlfn.NORM.DIST(AND(AP$4&gt;=$E144,AP$4&lt;=$G144)*(AP$4-$E144+1),$I144/2,$L144,TRUE)-_xlfn.NORM.DIST(AND(AP$4&gt;=$E144,AP$4&lt;=$G144)*(AO$4-$E144+1),$I144/2,$L144,TRUE))/(1-2*_xlfn.NORM.DIST(0,$I144/2,$L144,TRUE))*$C144+($J144="Steady Growth")*(AND(AP$4&gt;=$E144,AP$4&lt;=$G144)*((AP$4-$E144+1)/($I144*($I144+1)/2)*$C144))+($J144="custom")*CustomCF!AI144</f>
        <v>0</v>
      </c>
      <c r="AQ144" s="478">
        <f>($J144="Bell Curve")*(_xlfn.NORM.DIST(AND(AQ$4&gt;=$E144,AQ$4&lt;=$G144)*(AQ$4-$E144+1),$I144/2,$L144,TRUE)-_xlfn.NORM.DIST(AND(AQ$4&gt;=$E144,AQ$4&lt;=$G144)*(AP$4-$E144+1),$I144/2,$L144,TRUE))/(1-2*_xlfn.NORM.DIST(0,$I144/2,$L144,TRUE))*$C144+($J144="Steady Growth")*(AND(AQ$4&gt;=$E144,AQ$4&lt;=$G144)*((AQ$4-$E144+1)/($I144*($I144+1)/2)*$C144))+($J144="custom")*CustomCF!AJ144</f>
        <v>0</v>
      </c>
      <c r="AR144" s="478">
        <f>($J144="Bell Curve")*(_xlfn.NORM.DIST(AND(AR$4&gt;=$E144,AR$4&lt;=$G144)*(AR$4-$E144+1),$I144/2,$L144,TRUE)-_xlfn.NORM.DIST(AND(AR$4&gt;=$E144,AR$4&lt;=$G144)*(AQ$4-$E144+1),$I144/2,$L144,TRUE))/(1-2*_xlfn.NORM.DIST(0,$I144/2,$L144,TRUE))*$C144+($J144="Steady Growth")*(AND(AR$4&gt;=$E144,AR$4&lt;=$G144)*((AR$4-$E144+1)/($I144*($I144+1)/2)*$C144))+($J144="custom")*CustomCF!AK144</f>
        <v>0</v>
      </c>
      <c r="AS144" s="478">
        <f>($J144="Bell Curve")*(_xlfn.NORM.DIST(AND(AS$4&gt;=$E144,AS$4&lt;=$G144)*(AS$4-$E144+1),$I144/2,$L144,TRUE)-_xlfn.NORM.DIST(AND(AS$4&gt;=$E144,AS$4&lt;=$G144)*(AR$4-$E144+1),$I144/2,$L144,TRUE))/(1-2*_xlfn.NORM.DIST(0,$I144/2,$L144,TRUE))*$C144+($J144="Steady Growth")*(AND(AS$4&gt;=$E144,AS$4&lt;=$G144)*((AS$4-$E144+1)/($I144*($I144+1)/2)*$C144))+($J144="custom")*CustomCF!AL144</f>
        <v>0</v>
      </c>
      <c r="AT144" s="478">
        <f>($J144="Bell Curve")*(_xlfn.NORM.DIST(AND(AT$4&gt;=$E144,AT$4&lt;=$G144)*(AT$4-$E144+1),$I144/2,$L144,TRUE)-_xlfn.NORM.DIST(AND(AT$4&gt;=$E144,AT$4&lt;=$G144)*(AS$4-$E144+1),$I144/2,$L144,TRUE))/(1-2*_xlfn.NORM.DIST(0,$I144/2,$L144,TRUE))*$C144+($J144="Steady Growth")*(AND(AT$4&gt;=$E144,AT$4&lt;=$G144)*((AT$4-$E144+1)/($I144*($I144+1)/2)*$C144))+($J144="custom")*CustomCF!AM144</f>
        <v>0</v>
      </c>
      <c r="AU144" s="478">
        <f>($J144="Bell Curve")*(_xlfn.NORM.DIST(AND(AU$4&gt;=$E144,AU$4&lt;=$G144)*(AU$4-$E144+1),$I144/2,$L144,TRUE)-_xlfn.NORM.DIST(AND(AU$4&gt;=$E144,AU$4&lt;=$G144)*(AT$4-$E144+1),$I144/2,$L144,TRUE))/(1-2*_xlfn.NORM.DIST(0,$I144/2,$L144,TRUE))*$C144+($J144="Steady Growth")*(AND(AU$4&gt;=$E144,AU$4&lt;=$G144)*((AU$4-$E144+1)/($I144*($I144+1)/2)*$C144))+($J144="custom")*CustomCF!AN144</f>
        <v>0</v>
      </c>
      <c r="AV144" s="478">
        <f>($J144="Bell Curve")*(_xlfn.NORM.DIST(AND(AV$4&gt;=$E144,AV$4&lt;=$G144)*(AV$4-$E144+1),$I144/2,$L144,TRUE)-_xlfn.NORM.DIST(AND(AV$4&gt;=$E144,AV$4&lt;=$G144)*(AU$4-$E144+1),$I144/2,$L144,TRUE))/(1-2*_xlfn.NORM.DIST(0,$I144/2,$L144,TRUE))*$C144+($J144="Steady Growth")*(AND(AV$4&gt;=$E144,AV$4&lt;=$G144)*((AV$4-$E144+1)/($I144*($I144+1)/2)*$C144))+($J144="custom")*CustomCF!AO144</f>
        <v>0</v>
      </c>
      <c r="AW144" s="478">
        <f>($J144="Bell Curve")*(_xlfn.NORM.DIST(AND(AW$4&gt;=$E144,AW$4&lt;=$G144)*(AW$4-$E144+1),$I144/2,$L144,TRUE)-_xlfn.NORM.DIST(AND(AW$4&gt;=$E144,AW$4&lt;=$G144)*(AV$4-$E144+1),$I144/2,$L144,TRUE))/(1-2*_xlfn.NORM.DIST(0,$I144/2,$L144,TRUE))*$C144+($J144="Steady Growth")*(AND(AW$4&gt;=$E144,AW$4&lt;=$G144)*((AW$4-$E144+1)/($I144*($I144+1)/2)*$C144))+($J144="custom")*CustomCF!AP144</f>
        <v>0</v>
      </c>
      <c r="AX144" s="478">
        <f>($J144="Bell Curve")*(_xlfn.NORM.DIST(AND(AX$4&gt;=$E144,AX$4&lt;=$G144)*(AX$4-$E144+1),$I144/2,$L144,TRUE)-_xlfn.NORM.DIST(AND(AX$4&gt;=$E144,AX$4&lt;=$G144)*(AW$4-$E144+1),$I144/2,$L144,TRUE))/(1-2*_xlfn.NORM.DIST(0,$I144/2,$L144,TRUE))*$C144+($J144="Steady Growth")*(AND(AX$4&gt;=$E144,AX$4&lt;=$G144)*((AX$4-$E144+1)/($I144*($I144+1)/2)*$C144))+($J144="custom")*CustomCF!AQ144</f>
        <v>0</v>
      </c>
      <c r="AY144" s="478">
        <f>($J144="Bell Curve")*(_xlfn.NORM.DIST(AND(AY$4&gt;=$E144,AY$4&lt;=$G144)*(AY$4-$E144+1),$I144/2,$L144,TRUE)-_xlfn.NORM.DIST(AND(AY$4&gt;=$E144,AY$4&lt;=$G144)*(AX$4-$E144+1),$I144/2,$L144,TRUE))/(1-2*_xlfn.NORM.DIST(0,$I144/2,$L144,TRUE))*$C144+($J144="Steady Growth")*(AND(AY$4&gt;=$E144,AY$4&lt;=$G144)*((AY$4-$E144+1)/($I144*($I144+1)/2)*$C144))+($J144="custom")*CustomCF!AR144</f>
        <v>0</v>
      </c>
      <c r="AZ144" s="478">
        <f>($J144="Bell Curve")*(_xlfn.NORM.DIST(AND(AZ$4&gt;=$E144,AZ$4&lt;=$G144)*(AZ$4-$E144+1),$I144/2,$L144,TRUE)-_xlfn.NORM.DIST(AND(AZ$4&gt;=$E144,AZ$4&lt;=$G144)*(AY$4-$E144+1),$I144/2,$L144,TRUE))/(1-2*_xlfn.NORM.DIST(0,$I144/2,$L144,TRUE))*$C144+($J144="Steady Growth")*(AND(AZ$4&gt;=$E144,AZ$4&lt;=$G144)*((AZ$4-$E144+1)/($I144*($I144+1)/2)*$C144))+($J144="custom")*CustomCF!AS144</f>
        <v>0</v>
      </c>
      <c r="BA144" s="478">
        <f>($J144="Bell Curve")*(_xlfn.NORM.DIST(AND(BA$4&gt;=$E144,BA$4&lt;=$G144)*(BA$4-$E144+1),$I144/2,$L144,TRUE)-_xlfn.NORM.DIST(AND(BA$4&gt;=$E144,BA$4&lt;=$G144)*(AZ$4-$E144+1),$I144/2,$L144,TRUE))/(1-2*_xlfn.NORM.DIST(0,$I144/2,$L144,TRUE))*$C144+($J144="Steady Growth")*(AND(BA$4&gt;=$E144,BA$4&lt;=$G144)*((BA$4-$E144+1)/($I144*($I144+1)/2)*$C144))+($J144="custom")*CustomCF!AT144</f>
        <v>0</v>
      </c>
      <c r="BB144" s="478">
        <f>($J144="Bell Curve")*(_xlfn.NORM.DIST(AND(BB$4&gt;=$E144,BB$4&lt;=$G144)*(BB$4-$E144+1),$I144/2,$L144,TRUE)-_xlfn.NORM.DIST(AND(BB$4&gt;=$E144,BB$4&lt;=$G144)*(BA$4-$E144+1),$I144/2,$L144,TRUE))/(1-2*_xlfn.NORM.DIST(0,$I144/2,$L144,TRUE))*$C144+($J144="Steady Growth")*(AND(BB$4&gt;=$E144,BB$4&lt;=$G144)*((BB$4-$E144+1)/($I144*($I144+1)/2)*$C144))+($J144="custom")*CustomCF!AU144</f>
        <v>0</v>
      </c>
      <c r="BC144" s="478">
        <f>($J144="Bell Curve")*(_xlfn.NORM.DIST(AND(BC$4&gt;=$E144,BC$4&lt;=$G144)*(BC$4-$E144+1),$I144/2,$L144,TRUE)-_xlfn.NORM.DIST(AND(BC$4&gt;=$E144,BC$4&lt;=$G144)*(BB$4-$E144+1),$I144/2,$L144,TRUE))/(1-2*_xlfn.NORM.DIST(0,$I144/2,$L144,TRUE))*$C144+($J144="Steady Growth")*(AND(BC$4&gt;=$E144,BC$4&lt;=$G144)*((BC$4-$E144+1)/($I144*($I144+1)/2)*$C144))+($J144="custom")*CustomCF!AV144</f>
        <v>0</v>
      </c>
      <c r="BD144" s="478">
        <f>($J144="Bell Curve")*(_xlfn.NORM.DIST(AND(BD$4&gt;=$E144,BD$4&lt;=$G144)*(BD$4-$E144+1),$I144/2,$L144,TRUE)-_xlfn.NORM.DIST(AND(BD$4&gt;=$E144,BD$4&lt;=$G144)*(BC$4-$E144+1),$I144/2,$L144,TRUE))/(1-2*_xlfn.NORM.DIST(0,$I144/2,$L144,TRUE))*$C144+($J144="Steady Growth")*(AND(BD$4&gt;=$E144,BD$4&lt;=$G144)*((BD$4-$E144+1)/($I144*($I144+1)/2)*$C144))+($J144="custom")*CustomCF!AW144</f>
        <v>0</v>
      </c>
      <c r="BE144" s="478">
        <f>($J144="Bell Curve")*(_xlfn.NORM.DIST(AND(BE$4&gt;=$E144,BE$4&lt;=$G144)*(BE$4-$E144+1),$I144/2,$L144,TRUE)-_xlfn.NORM.DIST(AND(BE$4&gt;=$E144,BE$4&lt;=$G144)*(BD$4-$E144+1),$I144/2,$L144,TRUE))/(1-2*_xlfn.NORM.DIST(0,$I144/2,$L144,TRUE))*$C144+($J144="Steady Growth")*(AND(BE$4&gt;=$E144,BE$4&lt;=$G144)*((BE$4-$E144+1)/($I144*($I144+1)/2)*$C144))+($J144="custom")*CustomCF!AX144</f>
        <v>0</v>
      </c>
      <c r="BF144" s="478">
        <f>($J144="Bell Curve")*(_xlfn.NORM.DIST(AND(BF$4&gt;=$E144,BF$4&lt;=$G144)*(BF$4-$E144+1),$I144/2,$L144,TRUE)-_xlfn.NORM.DIST(AND(BF$4&gt;=$E144,BF$4&lt;=$G144)*(BE$4-$E144+1),$I144/2,$L144,TRUE))/(1-2*_xlfn.NORM.DIST(0,$I144/2,$L144,TRUE))*$C144+($J144="Steady Growth")*(AND(BF$4&gt;=$E144,BF$4&lt;=$G144)*((BF$4-$E144+1)/($I144*($I144+1)/2)*$C144))+($J144="custom")*CustomCF!AY144</f>
        <v>0</v>
      </c>
      <c r="BG144" s="478">
        <f>($J144="Bell Curve")*(_xlfn.NORM.DIST(AND(BG$4&gt;=$E144,BG$4&lt;=$G144)*(BG$4-$E144+1),$I144/2,$L144,TRUE)-_xlfn.NORM.DIST(AND(BG$4&gt;=$E144,BG$4&lt;=$G144)*(BF$4-$E144+1),$I144/2,$L144,TRUE))/(1-2*_xlfn.NORM.DIST(0,$I144/2,$L144,TRUE))*$C144+($J144="Steady Growth")*(AND(BG$4&gt;=$E144,BG$4&lt;=$G144)*((BG$4-$E144+1)/($I144*($I144+1)/2)*$C144))+($J144="custom")*CustomCF!AZ144</f>
        <v>0</v>
      </c>
      <c r="BH144" s="478">
        <f>($J144="Bell Curve")*(_xlfn.NORM.DIST(AND(BH$4&gt;=$E144,BH$4&lt;=$G144)*(BH$4-$E144+1),$I144/2,$L144,TRUE)-_xlfn.NORM.DIST(AND(BH$4&gt;=$E144,BH$4&lt;=$G144)*(BG$4-$E144+1),$I144/2,$L144,TRUE))/(1-2*_xlfn.NORM.DIST(0,$I144/2,$L144,TRUE))*$C144+($J144="Steady Growth")*(AND(BH$4&gt;=$E144,BH$4&lt;=$G144)*((BH$4-$E144+1)/($I144*($I144+1)/2)*$C144))+($J144="custom")*CustomCF!BA144</f>
        <v>0</v>
      </c>
      <c r="BI144" s="478">
        <f>($J144="Bell Curve")*(_xlfn.NORM.DIST(AND(BI$4&gt;=$E144,BI$4&lt;=$G144)*(BI$4-$E144+1),$I144/2,$L144,TRUE)-_xlfn.NORM.DIST(AND(BI$4&gt;=$E144,BI$4&lt;=$G144)*(BH$4-$E144+1),$I144/2,$L144,TRUE))/(1-2*_xlfn.NORM.DIST(0,$I144/2,$L144,TRUE))*$C144+($J144="Steady Growth")*(AND(BI$4&gt;=$E144,BI$4&lt;=$G144)*((BI$4-$E144+1)/($I144*($I144+1)/2)*$C144))+($J144="custom")*CustomCF!BB144</f>
        <v>0</v>
      </c>
      <c r="BJ144" s="478">
        <f>($J144="Bell Curve")*(_xlfn.NORM.DIST(AND(BJ$4&gt;=$E144,BJ$4&lt;=$G144)*(BJ$4-$E144+1),$I144/2,$L144,TRUE)-_xlfn.NORM.DIST(AND(BJ$4&gt;=$E144,BJ$4&lt;=$G144)*(BI$4-$E144+1),$I144/2,$L144,TRUE))/(1-2*_xlfn.NORM.DIST(0,$I144/2,$L144,TRUE))*$C144+($J144="Steady Growth")*(AND(BJ$4&gt;=$E144,BJ$4&lt;=$G144)*((BJ$4-$E144+1)/($I144*($I144+1)/2)*$C144))+($J144="custom")*CustomCF!BC144</f>
        <v>0</v>
      </c>
      <c r="BK144" s="478">
        <f>($J144="Bell Curve")*(_xlfn.NORM.DIST(AND(BK$4&gt;=$E144,BK$4&lt;=$G144)*(BK$4-$E144+1),$I144/2,$L144,TRUE)-_xlfn.NORM.DIST(AND(BK$4&gt;=$E144,BK$4&lt;=$G144)*(BJ$4-$E144+1),$I144/2,$L144,TRUE))/(1-2*_xlfn.NORM.DIST(0,$I144/2,$L144,TRUE))*$C144+($J144="Steady Growth")*(AND(BK$4&gt;=$E144,BK$4&lt;=$G144)*((BK$4-$E144+1)/($I144*($I144+1)/2)*$C144))+($J144="custom")*CustomCF!BD144</f>
        <v>0</v>
      </c>
      <c r="BL144" s="478">
        <f>($J144="Bell Curve")*(_xlfn.NORM.DIST(AND(BL$4&gt;=$E144,BL$4&lt;=$G144)*(BL$4-$E144+1),$I144/2,$L144,TRUE)-_xlfn.NORM.DIST(AND(BL$4&gt;=$E144,BL$4&lt;=$G144)*(BK$4-$E144+1),$I144/2,$L144,TRUE))/(1-2*_xlfn.NORM.DIST(0,$I144/2,$L144,TRUE))*$C144+($J144="Steady Growth")*(AND(BL$4&gt;=$E144,BL$4&lt;=$G144)*((BL$4-$E144+1)/($I144*($I144+1)/2)*$C144))+($J144="custom")*CustomCF!BE144</f>
        <v>0</v>
      </c>
      <c r="BM144" s="478">
        <f>($J144="Bell Curve")*(_xlfn.NORM.DIST(AND(BM$4&gt;=$E144,BM$4&lt;=$G144)*(BM$4-$E144+1),$I144/2,$L144,TRUE)-_xlfn.NORM.DIST(AND(BM$4&gt;=$E144,BM$4&lt;=$G144)*(BL$4-$E144+1),$I144/2,$L144,TRUE))/(1-2*_xlfn.NORM.DIST(0,$I144/2,$L144,TRUE))*$C144+($J144="Steady Growth")*(AND(BM$4&gt;=$E144,BM$4&lt;=$G144)*((BM$4-$E144+1)/($I144*($I144+1)/2)*$C144))+($J144="custom")*CustomCF!BF144</f>
        <v>0</v>
      </c>
      <c r="BN144" s="478">
        <f>($J144="Bell Curve")*(_xlfn.NORM.DIST(AND(BN$4&gt;=$E144,BN$4&lt;=$G144)*(BN$4-$E144+1),$I144/2,$L144,TRUE)-_xlfn.NORM.DIST(AND(BN$4&gt;=$E144,BN$4&lt;=$G144)*(BM$4-$E144+1),$I144/2,$L144,TRUE))/(1-2*_xlfn.NORM.DIST(0,$I144/2,$L144,TRUE))*$C144+($J144="Steady Growth")*(AND(BN$4&gt;=$E144,BN$4&lt;=$G144)*((BN$4-$E144+1)/($I144*($I144+1)/2)*$C144))+($J144="custom")*CustomCF!BG144</f>
        <v>0</v>
      </c>
      <c r="BO144" s="478">
        <f>($J144="Bell Curve")*(_xlfn.NORM.DIST(AND(BO$4&gt;=$E144,BO$4&lt;=$G144)*(BO$4-$E144+1),$I144/2,$L144,TRUE)-_xlfn.NORM.DIST(AND(BO$4&gt;=$E144,BO$4&lt;=$G144)*(BN$4-$E144+1),$I144/2,$L144,TRUE))/(1-2*_xlfn.NORM.DIST(0,$I144/2,$L144,TRUE))*$C144+($J144="Steady Growth")*(AND(BO$4&gt;=$E144,BO$4&lt;=$G144)*((BO$4-$E144+1)/($I144*($I144+1)/2)*$C144))+($J144="custom")*CustomCF!BH144</f>
        <v>0</v>
      </c>
      <c r="BP144" s="478">
        <f>($J144="Bell Curve")*(_xlfn.NORM.DIST(AND(BP$4&gt;=$E144,BP$4&lt;=$G144)*(BP$4-$E144+1),$I144/2,$L144,TRUE)-_xlfn.NORM.DIST(AND(BP$4&gt;=$E144,BP$4&lt;=$G144)*(BO$4-$E144+1),$I144/2,$L144,TRUE))/(1-2*_xlfn.NORM.DIST(0,$I144/2,$L144,TRUE))*$C144+($J144="Steady Growth")*(AND(BP$4&gt;=$E144,BP$4&lt;=$G144)*((BP$4-$E144+1)/($I144*($I144+1)/2)*$C144))+($J144="custom")*CustomCF!BI144</f>
        <v>0</v>
      </c>
      <c r="BQ144" s="478">
        <f>($J144="Bell Curve")*(_xlfn.NORM.DIST(AND(BQ$4&gt;=$E144,BQ$4&lt;=$G144)*(BQ$4-$E144+1),$I144/2,$L144,TRUE)-_xlfn.NORM.DIST(AND(BQ$4&gt;=$E144,BQ$4&lt;=$G144)*(BP$4-$E144+1),$I144/2,$L144,TRUE))/(1-2*_xlfn.NORM.DIST(0,$I144/2,$L144,TRUE))*$C144+($J144="Steady Growth")*(AND(BQ$4&gt;=$E144,BQ$4&lt;=$G144)*((BQ$4-$E144+1)/($I144*($I144+1)/2)*$C144))+($J144="custom")*CustomCF!BJ144</f>
        <v>0</v>
      </c>
      <c r="BR144" s="478">
        <f>($J144="Bell Curve")*(_xlfn.NORM.DIST(AND(BR$4&gt;=$E144,BR$4&lt;=$G144)*(BR$4-$E144+1),$I144/2,$L144,TRUE)-_xlfn.NORM.DIST(AND(BR$4&gt;=$E144,BR$4&lt;=$G144)*(BQ$4-$E144+1),$I144/2,$L144,TRUE))/(1-2*_xlfn.NORM.DIST(0,$I144/2,$L144,TRUE))*$C144+($J144="Steady Growth")*(AND(BR$4&gt;=$E144,BR$4&lt;=$G144)*((BR$4-$E144+1)/($I144*($I144+1)/2)*$C144))+($J144="custom")*CustomCF!BK144</f>
        <v>0</v>
      </c>
      <c r="BS144" s="478">
        <f>($J144="Bell Curve")*(_xlfn.NORM.DIST(AND(BS$4&gt;=$E144,BS$4&lt;=$G144)*(BS$4-$E144+1),$I144/2,$L144,TRUE)-_xlfn.NORM.DIST(AND(BS$4&gt;=$E144,BS$4&lt;=$G144)*(BR$4-$E144+1),$I144/2,$L144,TRUE))/(1-2*_xlfn.NORM.DIST(0,$I144/2,$L144,TRUE))*$C144+($J144="Steady Growth")*(AND(BS$4&gt;=$E144,BS$4&lt;=$G144)*((BS$4-$E144+1)/($I144*($I144+1)/2)*$C144))+($J144="custom")*CustomCF!BL144</f>
        <v>0</v>
      </c>
      <c r="BT144" s="478">
        <f>($J144="Bell Curve")*(_xlfn.NORM.DIST(AND(BT$4&gt;=$E144,BT$4&lt;=$G144)*(BT$4-$E144+1),$I144/2,$L144,TRUE)-_xlfn.NORM.DIST(AND(BT$4&gt;=$E144,BT$4&lt;=$G144)*(BS$4-$E144+1),$I144/2,$L144,TRUE))/(1-2*_xlfn.NORM.DIST(0,$I144/2,$L144,TRUE))*$C144+($J144="Steady Growth")*(AND(BT$4&gt;=$E144,BT$4&lt;=$G144)*((BT$4-$E144+1)/($I144*($I144+1)/2)*$C144))+($J144="custom")*CustomCF!BM144</f>
        <v>0</v>
      </c>
      <c r="BU144" s="478">
        <f>($J144="Bell Curve")*(_xlfn.NORM.DIST(AND(BU$4&gt;=$E144,BU$4&lt;=$G144)*(BU$4-$E144+1),$I144/2,$L144,TRUE)-_xlfn.NORM.DIST(AND(BU$4&gt;=$E144,BU$4&lt;=$G144)*(BT$4-$E144+1),$I144/2,$L144,TRUE))/(1-2*_xlfn.NORM.DIST(0,$I144/2,$L144,TRUE))*$C144+($J144="Steady Growth")*(AND(BU$4&gt;=$E144,BU$4&lt;=$G144)*((BU$4-$E144+1)/($I144*($I144+1)/2)*$C144))+($J144="custom")*CustomCF!BN144</f>
        <v>0</v>
      </c>
      <c r="BV144" s="478">
        <f>($J144="Bell Curve")*(_xlfn.NORM.DIST(AND(BV$4&gt;=$E144,BV$4&lt;=$G144)*(BV$4-$E144+1),$I144/2,$L144,TRUE)-_xlfn.NORM.DIST(AND(BV$4&gt;=$E144,BV$4&lt;=$G144)*(BU$4-$E144+1),$I144/2,$L144,TRUE))/(1-2*_xlfn.NORM.DIST(0,$I144/2,$L144,TRUE))*$C144+($J144="Steady Growth")*(AND(BV$4&gt;=$E144,BV$4&lt;=$G144)*((BV$4-$E144+1)/($I144*($I144+1)/2)*$C144))+($J144="custom")*CustomCF!BO144</f>
        <v>0</v>
      </c>
      <c r="BW144" s="478">
        <f>($J144="Bell Curve")*(_xlfn.NORM.DIST(AND(BW$4&gt;=$E144,BW$4&lt;=$G144)*(BW$4-$E144+1),$I144/2,$L144,TRUE)-_xlfn.NORM.DIST(AND(BW$4&gt;=$E144,BW$4&lt;=$G144)*(BV$4-$E144+1),$I144/2,$L144,TRUE))/(1-2*_xlfn.NORM.DIST(0,$I144/2,$L144,TRUE))*$C144+($J144="Steady Growth")*(AND(BW$4&gt;=$E144,BW$4&lt;=$G144)*((BW$4-$E144+1)/($I144*($I144+1)/2)*$C144))+($J144="custom")*CustomCF!BP144</f>
        <v>0</v>
      </c>
      <c r="BX144" s="478">
        <f>($J144="Bell Curve")*(_xlfn.NORM.DIST(AND(BX$4&gt;=$E144,BX$4&lt;=$G144)*(BX$4-$E144+1),$I144/2,$L144,TRUE)-_xlfn.NORM.DIST(AND(BX$4&gt;=$E144,BX$4&lt;=$G144)*(BW$4-$E144+1),$I144/2,$L144,TRUE))/(1-2*_xlfn.NORM.DIST(0,$I144/2,$L144,TRUE))*$C144+($J144="Steady Growth")*(AND(BX$4&gt;=$E144,BX$4&lt;=$G144)*((BX$4-$E144+1)/($I144*($I144+1)/2)*$C144))+($J144="custom")*CustomCF!BQ144</f>
        <v>0</v>
      </c>
      <c r="BY144" s="478">
        <f>($J144="Bell Curve")*(_xlfn.NORM.DIST(AND(BY$4&gt;=$E144,BY$4&lt;=$G144)*(BY$4-$E144+1),$I144/2,$L144,TRUE)-_xlfn.NORM.DIST(AND(BY$4&gt;=$E144,BY$4&lt;=$G144)*(BX$4-$E144+1),$I144/2,$L144,TRUE))/(1-2*_xlfn.NORM.DIST(0,$I144/2,$L144,TRUE))*$C144+($J144="Steady Growth")*(AND(BY$4&gt;=$E144,BY$4&lt;=$G144)*((BY$4-$E144+1)/($I144*($I144+1)/2)*$C144))+($J144="custom")*CustomCF!BR144</f>
        <v>0</v>
      </c>
      <c r="BZ144" s="478">
        <f>($J144="Bell Curve")*(_xlfn.NORM.DIST(AND(BZ$4&gt;=$E144,BZ$4&lt;=$G144)*(BZ$4-$E144+1),$I144/2,$L144,TRUE)-_xlfn.NORM.DIST(AND(BZ$4&gt;=$E144,BZ$4&lt;=$G144)*(BY$4-$E144+1),$I144/2,$L144,TRUE))/(1-2*_xlfn.NORM.DIST(0,$I144/2,$L144,TRUE))*$C144+($J144="Steady Growth")*(AND(BZ$4&gt;=$E144,BZ$4&lt;=$G144)*((BZ$4-$E144+1)/($I144*($I144+1)/2)*$C144))+($J144="custom")*CustomCF!BS144</f>
        <v>0</v>
      </c>
      <c r="CA144" s="478">
        <f>($J144="Bell Curve")*(_xlfn.NORM.DIST(AND(CA$4&gt;=$E144,CA$4&lt;=$G144)*(CA$4-$E144+1),$I144/2,$L144,TRUE)-_xlfn.NORM.DIST(AND(CA$4&gt;=$E144,CA$4&lt;=$G144)*(BZ$4-$E144+1),$I144/2,$L144,TRUE))/(1-2*_xlfn.NORM.DIST(0,$I144/2,$L144,TRUE))*$C144+($J144="Steady Growth")*(AND(CA$4&gt;=$E144,CA$4&lt;=$G144)*((CA$4-$E144+1)/($I144*($I144+1)/2)*$C144))+($J144="custom")*CustomCF!BT144</f>
        <v>0</v>
      </c>
      <c r="CB144" s="478">
        <f>($J144="Bell Curve")*(_xlfn.NORM.DIST(AND(CB$4&gt;=$E144,CB$4&lt;=$G144)*(CB$4-$E144+1),$I144/2,$L144,TRUE)-_xlfn.NORM.DIST(AND(CB$4&gt;=$E144,CB$4&lt;=$G144)*(CA$4-$E144+1),$I144/2,$L144,TRUE))/(1-2*_xlfn.NORM.DIST(0,$I144/2,$L144,TRUE))*$C144+($J144="Steady Growth")*(AND(CB$4&gt;=$E144,CB$4&lt;=$G144)*((CB$4-$E144+1)/($I144*($I144+1)/2)*$C144))+($J144="custom")*CustomCF!BU144</f>
        <v>0</v>
      </c>
      <c r="CC144" s="478">
        <f>($J144="Bell Curve")*(_xlfn.NORM.DIST(AND(CC$4&gt;=$E144,CC$4&lt;=$G144)*(CC$4-$E144+1),$I144/2,$L144,TRUE)-_xlfn.NORM.DIST(AND(CC$4&gt;=$E144,CC$4&lt;=$G144)*(CB$4-$E144+1),$I144/2,$L144,TRUE))/(1-2*_xlfn.NORM.DIST(0,$I144/2,$L144,TRUE))*$C144+($J144="Steady Growth")*(AND(CC$4&gt;=$E144,CC$4&lt;=$G144)*((CC$4-$E144+1)/($I144*($I144+1)/2)*$C144))+($J144="custom")*CustomCF!BV144</f>
        <v>0</v>
      </c>
      <c r="CD144" s="478">
        <f>($J144="Bell Curve")*(_xlfn.NORM.DIST(AND(CD$4&gt;=$E144,CD$4&lt;=$G144)*(CD$4-$E144+1),$I144/2,$L144,TRUE)-_xlfn.NORM.DIST(AND(CD$4&gt;=$E144,CD$4&lt;=$G144)*(CC$4-$E144+1),$I144/2,$L144,TRUE))/(1-2*_xlfn.NORM.DIST(0,$I144/2,$L144,TRUE))*$C144+($J144="Steady Growth")*(AND(CD$4&gt;=$E144,CD$4&lt;=$G144)*((CD$4-$E144+1)/($I144*($I144+1)/2)*$C144))+($J144="custom")*CustomCF!BW144</f>
        <v>0</v>
      </c>
      <c r="CE144" s="478">
        <f>($J144="Bell Curve")*(_xlfn.NORM.DIST(AND(CE$4&gt;=$E144,CE$4&lt;=$G144)*(CE$4-$E144+1),$I144/2,$L144,TRUE)-_xlfn.NORM.DIST(AND(CE$4&gt;=$E144,CE$4&lt;=$G144)*(CD$4-$E144+1),$I144/2,$L144,TRUE))/(1-2*_xlfn.NORM.DIST(0,$I144/2,$L144,TRUE))*$C144+($J144="Steady Growth")*(AND(CE$4&gt;=$E144,CE$4&lt;=$G144)*((CE$4-$E144+1)/($I144*($I144+1)/2)*$C144))+($J144="custom")*CustomCF!BX144</f>
        <v>0</v>
      </c>
      <c r="CF144" s="478">
        <f>($J144="Bell Curve")*(_xlfn.NORM.DIST(AND(CF$4&gt;=$E144,CF$4&lt;=$G144)*(CF$4-$E144+1),$I144/2,$L144,TRUE)-_xlfn.NORM.DIST(AND(CF$4&gt;=$E144,CF$4&lt;=$G144)*(CE$4-$E144+1),$I144/2,$L144,TRUE))/(1-2*_xlfn.NORM.DIST(0,$I144/2,$L144,TRUE))*$C144+($J144="Steady Growth")*(AND(CF$4&gt;=$E144,CF$4&lt;=$G144)*((CF$4-$E144+1)/($I144*($I144+1)/2)*$C144))+($J144="custom")*CustomCF!BY144</f>
        <v>0</v>
      </c>
      <c r="CG144" s="478">
        <f>($J144="Bell Curve")*(_xlfn.NORM.DIST(AND(CG$4&gt;=$E144,CG$4&lt;=$G144)*(CG$4-$E144+1),$I144/2,$L144,TRUE)-_xlfn.NORM.DIST(AND(CG$4&gt;=$E144,CG$4&lt;=$G144)*(CF$4-$E144+1),$I144/2,$L144,TRUE))/(1-2*_xlfn.NORM.DIST(0,$I144/2,$L144,TRUE))*$C144+($J144="Steady Growth")*(AND(CG$4&gt;=$E144,CG$4&lt;=$G144)*((CG$4-$E144+1)/($I144*($I144+1)/2)*$C144))+($J144="custom")*CustomCF!BZ144</f>
        <v>0</v>
      </c>
      <c r="CH144" s="478">
        <f>($J144="Bell Curve")*(_xlfn.NORM.DIST(AND(CH$4&gt;=$E144,CH$4&lt;=$G144)*(CH$4-$E144+1),$I144/2,$L144,TRUE)-_xlfn.NORM.DIST(AND(CH$4&gt;=$E144,CH$4&lt;=$G144)*(CG$4-$E144+1),$I144/2,$L144,TRUE))/(1-2*_xlfn.NORM.DIST(0,$I144/2,$L144,TRUE))*$C144+($J144="Steady Growth")*(AND(CH$4&gt;=$E144,CH$4&lt;=$G144)*((CH$4-$E144+1)/($I144*($I144+1)/2)*$C144))+($J144="custom")*CustomCF!CA144</f>
        <v>0</v>
      </c>
      <c r="CI144" s="478">
        <f>($J144="Bell Curve")*(_xlfn.NORM.DIST(AND(CI$4&gt;=$E144,CI$4&lt;=$G144)*(CI$4-$E144+1),$I144/2,$L144,TRUE)-_xlfn.NORM.DIST(AND(CI$4&gt;=$E144,CI$4&lt;=$G144)*(CH$4-$E144+1),$I144/2,$L144,TRUE))/(1-2*_xlfn.NORM.DIST(0,$I144/2,$L144,TRUE))*$C144+($J144="Steady Growth")*(AND(CI$4&gt;=$E144,CI$4&lt;=$G144)*((CI$4-$E144+1)/($I144*($I144+1)/2)*$C144))+($J144="custom")*CustomCF!CB144</f>
        <v>0</v>
      </c>
      <c r="CJ144" s="478">
        <f>($J144="Bell Curve")*(_xlfn.NORM.DIST(AND(CJ$4&gt;=$E144,CJ$4&lt;=$G144)*(CJ$4-$E144+1),$I144/2,$L144,TRUE)-_xlfn.NORM.DIST(AND(CJ$4&gt;=$E144,CJ$4&lt;=$G144)*(CI$4-$E144+1),$I144/2,$L144,TRUE))/(1-2*_xlfn.NORM.DIST(0,$I144/2,$L144,TRUE))*$C144+($J144="Steady Growth")*(AND(CJ$4&gt;=$E144,CJ$4&lt;=$G144)*((CJ$4-$E144+1)/($I144*($I144+1)/2)*$C144))+($J144="custom")*CustomCF!CC144</f>
        <v>0</v>
      </c>
      <c r="CK144" s="478">
        <f>($J144="Bell Curve")*(_xlfn.NORM.DIST(AND(CK$4&gt;=$E144,CK$4&lt;=$G144)*(CK$4-$E144+1),$I144/2,$L144,TRUE)-_xlfn.NORM.DIST(AND(CK$4&gt;=$E144,CK$4&lt;=$G144)*(CJ$4-$E144+1),$I144/2,$L144,TRUE))/(1-2*_xlfn.NORM.DIST(0,$I144/2,$L144,TRUE))*$C144+($J144="Steady Growth")*(AND(CK$4&gt;=$E144,CK$4&lt;=$G144)*((CK$4-$E144+1)/($I144*($I144+1)/2)*$C144))+($J144="custom")*CustomCF!CD144</f>
        <v>0</v>
      </c>
      <c r="CL144" s="478">
        <f>($J144="Bell Curve")*(_xlfn.NORM.DIST(AND(CL$4&gt;=$E144,CL$4&lt;=$G144)*(CL$4-$E144+1),$I144/2,$L144,TRUE)-_xlfn.NORM.DIST(AND(CL$4&gt;=$E144,CL$4&lt;=$G144)*(CK$4-$E144+1),$I144/2,$L144,TRUE))/(1-2*_xlfn.NORM.DIST(0,$I144/2,$L144,TRUE))*$C144+($J144="Steady Growth")*(AND(CL$4&gt;=$E144,CL$4&lt;=$G144)*((CL$4-$E144+1)/($I144*($I144+1)/2)*$C144))+($J144="custom")*CustomCF!CE144</f>
        <v>0</v>
      </c>
      <c r="CM144" s="478">
        <f>($J144="Bell Curve")*(_xlfn.NORM.DIST(AND(CM$4&gt;=$E144,CM$4&lt;=$G144)*(CM$4-$E144+1),$I144/2,$L144,TRUE)-_xlfn.NORM.DIST(AND(CM$4&gt;=$E144,CM$4&lt;=$G144)*(CL$4-$E144+1),$I144/2,$L144,TRUE))/(1-2*_xlfn.NORM.DIST(0,$I144/2,$L144,TRUE))*$C144+($J144="Steady Growth")*(AND(CM$4&gt;=$E144,CM$4&lt;=$G144)*((CM$4-$E144+1)/($I144*($I144+1)/2)*$C144))+($J144="custom")*CustomCF!CF144</f>
        <v>0</v>
      </c>
      <c r="CN144" s="478">
        <f>($J144="Bell Curve")*(_xlfn.NORM.DIST(AND(CN$4&gt;=$E144,CN$4&lt;=$G144)*(CN$4-$E144+1),$I144/2,$L144,TRUE)-_xlfn.NORM.DIST(AND(CN$4&gt;=$E144,CN$4&lt;=$G144)*(CM$4-$E144+1),$I144/2,$L144,TRUE))/(1-2*_xlfn.NORM.DIST(0,$I144/2,$L144,TRUE))*$C144+($J144="Steady Growth")*(AND(CN$4&gt;=$E144,CN$4&lt;=$G144)*((CN$4-$E144+1)/($I144*($I144+1)/2)*$C144))+($J144="custom")*CustomCF!CG144</f>
        <v>0</v>
      </c>
      <c r="CO144" s="478">
        <f>($J144="Bell Curve")*(_xlfn.NORM.DIST(AND(CO$4&gt;=$E144,CO$4&lt;=$G144)*(CO$4-$E144+1),$I144/2,$L144,TRUE)-_xlfn.NORM.DIST(AND(CO$4&gt;=$E144,CO$4&lt;=$G144)*(CN$4-$E144+1),$I144/2,$L144,TRUE))/(1-2*_xlfn.NORM.DIST(0,$I144/2,$L144,TRUE))*$C144+($J144="Steady Growth")*(AND(CO$4&gt;=$E144,CO$4&lt;=$G144)*((CO$4-$E144+1)/($I144*($I144+1)/2)*$C144))+($J144="custom")*CustomCF!CH144</f>
        <v>0</v>
      </c>
      <c r="CP144" s="478">
        <f>($J144="Bell Curve")*(_xlfn.NORM.DIST(AND(CP$4&gt;=$E144,CP$4&lt;=$G144)*(CP$4-$E144+1),$I144/2,$L144,TRUE)-_xlfn.NORM.DIST(AND(CP$4&gt;=$E144,CP$4&lt;=$G144)*(CO$4-$E144+1),$I144/2,$L144,TRUE))/(1-2*_xlfn.NORM.DIST(0,$I144/2,$L144,TRUE))*$C144+($J144="Steady Growth")*(AND(CP$4&gt;=$E144,CP$4&lt;=$G144)*((CP$4-$E144+1)/($I144*($I144+1)/2)*$C144))+($J144="custom")*CustomCF!CI144</f>
        <v>0</v>
      </c>
      <c r="CQ144" s="478">
        <f>($J144="Bell Curve")*(_xlfn.NORM.DIST(AND(CQ$4&gt;=$E144,CQ$4&lt;=$G144)*(CQ$4-$E144+1),$I144/2,$L144,TRUE)-_xlfn.NORM.DIST(AND(CQ$4&gt;=$E144,CQ$4&lt;=$G144)*(CP$4-$E144+1),$I144/2,$L144,TRUE))/(1-2*_xlfn.NORM.DIST(0,$I144/2,$L144,TRUE))*$C144+($J144="Steady Growth")*(AND(CQ$4&gt;=$E144,CQ$4&lt;=$G144)*((CQ$4-$E144+1)/($I144*($I144+1)/2)*$C144))+($J144="custom")*CustomCF!CJ144</f>
        <v>0</v>
      </c>
      <c r="CR144" s="478">
        <f>($J144="Bell Curve")*(_xlfn.NORM.DIST(AND(CR$4&gt;=$E144,CR$4&lt;=$G144)*(CR$4-$E144+1),$I144/2,$L144,TRUE)-_xlfn.NORM.DIST(AND(CR$4&gt;=$E144,CR$4&lt;=$G144)*(CQ$4-$E144+1),$I144/2,$L144,TRUE))/(1-2*_xlfn.NORM.DIST(0,$I144/2,$L144,TRUE))*$C144+($J144="Steady Growth")*(AND(CR$4&gt;=$E144,CR$4&lt;=$G144)*((CR$4-$E144+1)/($I144*($I144+1)/2)*$C144))+($J144="custom")*CustomCF!CK144</f>
        <v>0</v>
      </c>
      <c r="CS144" s="478">
        <f>($J144="Bell Curve")*(_xlfn.NORM.DIST(AND(CS$4&gt;=$E144,CS$4&lt;=$G144)*(CS$4-$E144+1),$I144/2,$L144,TRUE)-_xlfn.NORM.DIST(AND(CS$4&gt;=$E144,CS$4&lt;=$G144)*(CR$4-$E144+1),$I144/2,$L144,TRUE))/(1-2*_xlfn.NORM.DIST(0,$I144/2,$L144,TRUE))*$C144+($J144="Steady Growth")*(AND(CS$4&gt;=$E144,CS$4&lt;=$G144)*((CS$4-$E144+1)/($I144*($I144+1)/2)*$C144))+($J144="custom")*CustomCF!CL144</f>
        <v>0</v>
      </c>
      <c r="CT144" s="478">
        <f>($J144="Bell Curve")*(_xlfn.NORM.DIST(AND(CT$4&gt;=$E144,CT$4&lt;=$G144)*(CT$4-$E144+1),$I144/2,$L144,TRUE)-_xlfn.NORM.DIST(AND(CT$4&gt;=$E144,CT$4&lt;=$G144)*(CS$4-$E144+1),$I144/2,$L144,TRUE))/(1-2*_xlfn.NORM.DIST(0,$I144/2,$L144,TRUE))*$C144+($J144="Steady Growth")*(AND(CT$4&gt;=$E144,CT$4&lt;=$G144)*((CT$4-$E144+1)/($I144*($I144+1)/2)*$C144))+($J144="custom")*CustomCF!CM144</f>
        <v>0</v>
      </c>
      <c r="CU144" s="478">
        <f>($J144="Bell Curve")*(_xlfn.NORM.DIST(AND(CU$4&gt;=$E144,CU$4&lt;=$G144)*(CU$4-$E144+1),$I144/2,$L144,TRUE)-_xlfn.NORM.DIST(AND(CU$4&gt;=$E144,CU$4&lt;=$G144)*(CT$4-$E144+1),$I144/2,$L144,TRUE))/(1-2*_xlfn.NORM.DIST(0,$I144/2,$L144,TRUE))*$C144+($J144="Steady Growth")*(AND(CU$4&gt;=$E144,CU$4&lt;=$G144)*((CU$4-$E144+1)/($I144*($I144+1)/2)*$C144))+($J144="custom")*CustomCF!CN144</f>
        <v>0</v>
      </c>
      <c r="CV144" s="478">
        <f>($J144="Bell Curve")*(_xlfn.NORM.DIST(AND(CV$4&gt;=$E144,CV$4&lt;=$G144)*(CV$4-$E144+1),$I144/2,$L144,TRUE)-_xlfn.NORM.DIST(AND(CV$4&gt;=$E144,CV$4&lt;=$G144)*(CU$4-$E144+1),$I144/2,$L144,TRUE))/(1-2*_xlfn.NORM.DIST(0,$I144/2,$L144,TRUE))*$C144+($J144="Steady Growth")*(AND(CV$4&gt;=$E144,CV$4&lt;=$G144)*((CV$4-$E144+1)/($I144*($I144+1)/2)*$C144))+($J144="custom")*CustomCF!CO144</f>
        <v>0</v>
      </c>
      <c r="CW144" s="478">
        <f>($J144="Bell Curve")*(_xlfn.NORM.DIST(AND(CW$4&gt;=$E144,CW$4&lt;=$G144)*(CW$4-$E144+1),$I144/2,$L144,TRUE)-_xlfn.NORM.DIST(AND(CW$4&gt;=$E144,CW$4&lt;=$G144)*(CV$4-$E144+1),$I144/2,$L144,TRUE))/(1-2*_xlfn.NORM.DIST(0,$I144/2,$L144,TRUE))*$C144+($J144="Steady Growth")*(AND(CW$4&gt;=$E144,CW$4&lt;=$G144)*((CW$4-$E144+1)/($I144*($I144+1)/2)*$C144))+($J144="custom")*CustomCF!CP144</f>
        <v>0</v>
      </c>
      <c r="CX144" s="478">
        <f>($J144="Bell Curve")*(_xlfn.NORM.DIST(AND(CX$4&gt;=$E144,CX$4&lt;=$G144)*(CX$4-$E144+1),$I144/2,$L144,TRUE)-_xlfn.NORM.DIST(AND(CX$4&gt;=$E144,CX$4&lt;=$G144)*(CW$4-$E144+1),$I144/2,$L144,TRUE))/(1-2*_xlfn.NORM.DIST(0,$I144/2,$L144,TRUE))*$C144+($J144="Steady Growth")*(AND(CX$4&gt;=$E144,CX$4&lt;=$G144)*((CX$4-$E144+1)/($I144*($I144+1)/2)*$C144))+($J144="custom")*CustomCF!CQ144</f>
        <v>0</v>
      </c>
      <c r="CY144" s="478">
        <f>($J144="Bell Curve")*(_xlfn.NORM.DIST(AND(CY$4&gt;=$E144,CY$4&lt;=$G144)*(CY$4-$E144+1),$I144/2,$L144,TRUE)-_xlfn.NORM.DIST(AND(CY$4&gt;=$E144,CY$4&lt;=$G144)*(CX$4-$E144+1),$I144/2,$L144,TRUE))/(1-2*_xlfn.NORM.DIST(0,$I144/2,$L144,TRUE))*$C144+($J144="Steady Growth")*(AND(CY$4&gt;=$E144,CY$4&lt;=$G144)*((CY$4-$E144+1)/($I144*($I144+1)/2)*$C144))+($J144="custom")*CustomCF!CR144</f>
        <v>0</v>
      </c>
      <c r="CZ144" s="478">
        <f>($J144="Bell Curve")*(_xlfn.NORM.DIST(AND(CZ$4&gt;=$E144,CZ$4&lt;=$G144)*(CZ$4-$E144+1),$I144/2,$L144,TRUE)-_xlfn.NORM.DIST(AND(CZ$4&gt;=$E144,CZ$4&lt;=$G144)*(CY$4-$E144+1),$I144/2,$L144,TRUE))/(1-2*_xlfn.NORM.DIST(0,$I144/2,$L144,TRUE))*$C144+($J144="Steady Growth")*(AND(CZ$4&gt;=$E144,CZ$4&lt;=$G144)*((CZ$4-$E144+1)/($I144*($I144+1)/2)*$C144))+($J144="custom")*CustomCF!CS144</f>
        <v>0</v>
      </c>
      <c r="DA144" s="478">
        <f>($J144="Bell Curve")*(_xlfn.NORM.DIST(AND(DA$4&gt;=$E144,DA$4&lt;=$G144)*(DA$4-$E144+1),$I144/2,$L144,TRUE)-_xlfn.NORM.DIST(AND(DA$4&gt;=$E144,DA$4&lt;=$G144)*(CZ$4-$E144+1),$I144/2,$L144,TRUE))/(1-2*_xlfn.NORM.DIST(0,$I144/2,$L144,TRUE))*$C144+($J144="Steady Growth")*(AND(DA$4&gt;=$E144,DA$4&lt;=$G144)*((DA$4-$E144+1)/($I144*($I144+1)/2)*$C144))+($J144="custom")*CustomCF!CT144</f>
        <v>0</v>
      </c>
      <c r="DB144" s="478">
        <f>($J144="Bell Curve")*(_xlfn.NORM.DIST(AND(DB$4&gt;=$E144,DB$4&lt;=$G144)*(DB$4-$E144+1),$I144/2,$L144,TRUE)-_xlfn.NORM.DIST(AND(DB$4&gt;=$E144,DB$4&lt;=$G144)*(DA$4-$E144+1),$I144/2,$L144,TRUE))/(1-2*_xlfn.NORM.DIST(0,$I144/2,$L144,TRUE))*$C144+($J144="Steady Growth")*(AND(DB$4&gt;=$E144,DB$4&lt;=$G144)*((DB$4-$E144+1)/($I144*($I144+1)/2)*$C144))+($J144="custom")*CustomCF!CU144</f>
        <v>0</v>
      </c>
      <c r="DC144" s="478">
        <f>($J144="Bell Curve")*(_xlfn.NORM.DIST(AND(DC$4&gt;=$E144,DC$4&lt;=$G144)*(DC$4-$E144+1),$I144/2,$L144,TRUE)-_xlfn.NORM.DIST(AND(DC$4&gt;=$E144,DC$4&lt;=$G144)*(DB$4-$E144+1),$I144/2,$L144,TRUE))/(1-2*_xlfn.NORM.DIST(0,$I144/2,$L144,TRUE))*$C144+($J144="Steady Growth")*(AND(DC$4&gt;=$E144,DC$4&lt;=$G144)*((DC$4-$E144+1)/($I144*($I144+1)/2)*$C144))+($J144="custom")*CustomCF!CV144</f>
        <v>0</v>
      </c>
      <c r="DD144" s="478">
        <f>($J144="Bell Curve")*(_xlfn.NORM.DIST(AND(DD$4&gt;=$E144,DD$4&lt;=$G144)*(DD$4-$E144+1),$I144/2,$L144,TRUE)-_xlfn.NORM.DIST(AND(DD$4&gt;=$E144,DD$4&lt;=$G144)*(DC$4-$E144+1),$I144/2,$L144,TRUE))/(1-2*_xlfn.NORM.DIST(0,$I144/2,$L144,TRUE))*$C144+($J144="Steady Growth")*(AND(DD$4&gt;=$E144,DD$4&lt;=$G144)*((DD$4-$E144+1)/($I144*($I144+1)/2)*$C144))+($J144="custom")*CustomCF!CW144</f>
        <v>0</v>
      </c>
      <c r="DE144" s="478">
        <f>($J144="Bell Curve")*(_xlfn.NORM.DIST(AND(DE$4&gt;=$E144,DE$4&lt;=$G144)*(DE$4-$E144+1),$I144/2,$L144,TRUE)-_xlfn.NORM.DIST(AND(DE$4&gt;=$E144,DE$4&lt;=$G144)*(DD$4-$E144+1),$I144/2,$L144,TRUE))/(1-2*_xlfn.NORM.DIST(0,$I144/2,$L144,TRUE))*$C144+($J144="Steady Growth")*(AND(DE$4&gt;=$E144,DE$4&lt;=$G144)*((DE$4-$E144+1)/($I144*($I144+1)/2)*$C144))+($J144="custom")*CustomCF!CX144</f>
        <v>0</v>
      </c>
      <c r="DF144" s="478">
        <f>($J144="Bell Curve")*(_xlfn.NORM.DIST(AND(DF$4&gt;=$E144,DF$4&lt;=$G144)*(DF$4-$E144+1),$I144/2,$L144,TRUE)-_xlfn.NORM.DIST(AND(DF$4&gt;=$E144,DF$4&lt;=$G144)*(DE$4-$E144+1),$I144/2,$L144,TRUE))/(1-2*_xlfn.NORM.DIST(0,$I144/2,$L144,TRUE))*$C144+($J144="Steady Growth")*(AND(DF$4&gt;=$E144,DF$4&lt;=$G144)*((DF$4-$E144+1)/($I144*($I144+1)/2)*$C144))+($J144="custom")*CustomCF!CY144</f>
        <v>0</v>
      </c>
      <c r="DG144" s="478">
        <f>($J144="Bell Curve")*(_xlfn.NORM.DIST(AND(DG$4&gt;=$E144,DG$4&lt;=$G144)*(DG$4-$E144+1),$I144/2,$L144,TRUE)-_xlfn.NORM.DIST(AND(DG$4&gt;=$E144,DG$4&lt;=$G144)*(DF$4-$E144+1),$I144/2,$L144,TRUE))/(1-2*_xlfn.NORM.DIST(0,$I144/2,$L144,TRUE))*$C144+($J144="Steady Growth")*(AND(DG$4&gt;=$E144,DG$4&lt;=$G144)*((DG$4-$E144+1)/($I144*($I144+1)/2)*$C144))+($J144="custom")*CustomCF!CZ144</f>
        <v>0</v>
      </c>
      <c r="DH144" s="478">
        <f>($J144="Bell Curve")*(_xlfn.NORM.DIST(AND(DH$4&gt;=$E144,DH$4&lt;=$G144)*(DH$4-$E144+1),$I144/2,$L144,TRUE)-_xlfn.NORM.DIST(AND(DH$4&gt;=$E144,DH$4&lt;=$G144)*(DG$4-$E144+1),$I144/2,$L144,TRUE))/(1-2*_xlfn.NORM.DIST(0,$I144/2,$L144,TRUE))*$C144+($J144="Steady Growth")*(AND(DH$4&gt;=$E144,DH$4&lt;=$G144)*((DH$4-$E144+1)/($I144*($I144+1)/2)*$C144))+($J144="custom")*CustomCF!DA144</f>
        <v>0</v>
      </c>
      <c r="DI144" s="478">
        <f>($J144="Bell Curve")*(_xlfn.NORM.DIST(AND(DI$4&gt;=$E144,DI$4&lt;=$G144)*(DI$4-$E144+1),$I144/2,$L144,TRUE)-_xlfn.NORM.DIST(AND(DI$4&gt;=$E144,DI$4&lt;=$G144)*(DH$4-$E144+1),$I144/2,$L144,TRUE))/(1-2*_xlfn.NORM.DIST(0,$I144/2,$L144,TRUE))*$C144+($J144="Steady Growth")*(AND(DI$4&gt;=$E144,DI$4&lt;=$G144)*((DI$4-$E144+1)/($I144*($I144+1)/2)*$C144))+($J144="custom")*CustomCF!DB144</f>
        <v>0</v>
      </c>
      <c r="DJ144" s="478">
        <f>($J144="Bell Curve")*(_xlfn.NORM.DIST(AND(DJ$4&gt;=$E144,DJ$4&lt;=$G144)*(DJ$4-$E144+1),$I144/2,$L144,TRUE)-_xlfn.NORM.DIST(AND(DJ$4&gt;=$E144,DJ$4&lt;=$G144)*(DI$4-$E144+1),$I144/2,$L144,TRUE))/(1-2*_xlfn.NORM.DIST(0,$I144/2,$L144,TRUE))*$C144+($J144="Steady Growth")*(AND(DJ$4&gt;=$E144,DJ$4&lt;=$G144)*((DJ$4-$E144+1)/($I144*($I144+1)/2)*$C144))+($J144="custom")*CustomCF!DC144</f>
        <v>0</v>
      </c>
      <c r="DK144" s="478">
        <f>($J144="Bell Curve")*(_xlfn.NORM.DIST(AND(DK$4&gt;=$E144,DK$4&lt;=$G144)*(DK$4-$E144+1),$I144/2,$L144,TRUE)-_xlfn.NORM.DIST(AND(DK$4&gt;=$E144,DK$4&lt;=$G144)*(DJ$4-$E144+1),$I144/2,$L144,TRUE))/(1-2*_xlfn.NORM.DIST(0,$I144/2,$L144,TRUE))*$C144+($J144="Steady Growth")*(AND(DK$4&gt;=$E144,DK$4&lt;=$G144)*((DK$4-$E144+1)/($I144*($I144+1)/2)*$C144))+($J144="custom")*CustomCF!DD144</f>
        <v>0</v>
      </c>
      <c r="DL144" s="478">
        <f>($J144="Bell Curve")*(_xlfn.NORM.DIST(AND(DL$4&gt;=$E144,DL$4&lt;=$G144)*(DL$4-$E144+1),$I144/2,$L144,TRUE)-_xlfn.NORM.DIST(AND(DL$4&gt;=$E144,DL$4&lt;=$G144)*(DK$4-$E144+1),$I144/2,$L144,TRUE))/(1-2*_xlfn.NORM.DIST(0,$I144/2,$L144,TRUE))*$C144+($J144="Steady Growth")*(AND(DL$4&gt;=$E144,DL$4&lt;=$G144)*((DL$4-$E144+1)/($I144*($I144+1)/2)*$C144))+($J144="custom")*CustomCF!DE144</f>
        <v>0</v>
      </c>
      <c r="DM144" s="478">
        <f>($J144="Bell Curve")*(_xlfn.NORM.DIST(AND(DM$4&gt;=$E144,DM$4&lt;=$G144)*(DM$4-$E144+1),$I144/2,$L144,TRUE)-_xlfn.NORM.DIST(AND(DM$4&gt;=$E144,DM$4&lt;=$G144)*(DL$4-$E144+1),$I144/2,$L144,TRUE))/(1-2*_xlfn.NORM.DIST(0,$I144/2,$L144,TRUE))*$C144+($J144="Steady Growth")*(AND(DM$4&gt;=$E144,DM$4&lt;=$G144)*((DM$4-$E144+1)/($I144*($I144+1)/2)*$C144))+($J144="custom")*CustomCF!DF144</f>
        <v>0</v>
      </c>
      <c r="DN144" s="478">
        <f>($J144="Bell Curve")*(_xlfn.NORM.DIST(AND(DN$4&gt;=$E144,DN$4&lt;=$G144)*(DN$4-$E144+1),$I144/2,$L144,TRUE)-_xlfn.NORM.DIST(AND(DN$4&gt;=$E144,DN$4&lt;=$G144)*(DM$4-$E144+1),$I144/2,$L144,TRUE))/(1-2*_xlfn.NORM.DIST(0,$I144/2,$L144,TRUE))*$C144+($J144="Steady Growth")*(AND(DN$4&gt;=$E144,DN$4&lt;=$G144)*((DN$4-$E144+1)/($I144*($I144+1)/2)*$C144))+($J144="custom")*CustomCF!DG144</f>
        <v>0</v>
      </c>
      <c r="DO144" s="478">
        <f>($J144="Bell Curve")*(_xlfn.NORM.DIST(AND(DO$4&gt;=$E144,DO$4&lt;=$G144)*(DO$4-$E144+1),$I144/2,$L144,TRUE)-_xlfn.NORM.DIST(AND(DO$4&gt;=$E144,DO$4&lt;=$G144)*(DN$4-$E144+1),$I144/2,$L144,TRUE))/(1-2*_xlfn.NORM.DIST(0,$I144/2,$L144,TRUE))*$C144+($J144="Steady Growth")*(AND(DO$4&gt;=$E144,DO$4&lt;=$G144)*((DO$4-$E144+1)/($I144*($I144+1)/2)*$C144))+($J144="custom")*CustomCF!DH144</f>
        <v>0</v>
      </c>
      <c r="DP144" s="478">
        <f>($J144="Bell Curve")*(_xlfn.NORM.DIST(AND(DP$4&gt;=$E144,DP$4&lt;=$G144)*(DP$4-$E144+1),$I144/2,$L144,TRUE)-_xlfn.NORM.DIST(AND(DP$4&gt;=$E144,DP$4&lt;=$G144)*(DO$4-$E144+1),$I144/2,$L144,TRUE))/(1-2*_xlfn.NORM.DIST(0,$I144/2,$L144,TRUE))*$C144+($J144="Steady Growth")*(AND(DP$4&gt;=$E144,DP$4&lt;=$G144)*((DP$4-$E144+1)/($I144*($I144+1)/2)*$C144))+($J144="custom")*CustomCF!DI144</f>
        <v>0</v>
      </c>
      <c r="DQ144" s="478">
        <f>($J144="Bell Curve")*(_xlfn.NORM.DIST(AND(DQ$4&gt;=$E144,DQ$4&lt;=$G144)*(DQ$4-$E144+1),$I144/2,$L144,TRUE)-_xlfn.NORM.DIST(AND(DQ$4&gt;=$E144,DQ$4&lt;=$G144)*(DP$4-$E144+1),$I144/2,$L144,TRUE))/(1-2*_xlfn.NORM.DIST(0,$I144/2,$L144,TRUE))*$C144+($J144="Steady Growth")*(AND(DQ$4&gt;=$E144,DQ$4&lt;=$G144)*((DQ$4-$E144+1)/($I144*($I144+1)/2)*$C144))+($J144="custom")*CustomCF!DJ144</f>
        <v>0</v>
      </c>
      <c r="DR144" s="478">
        <f>($J144="Bell Curve")*(_xlfn.NORM.DIST(AND(DR$4&gt;=$E144,DR$4&lt;=$G144)*(DR$4-$E144+1),$I144/2,$L144,TRUE)-_xlfn.NORM.DIST(AND(DR$4&gt;=$E144,DR$4&lt;=$G144)*(DQ$4-$E144+1),$I144/2,$L144,TRUE))/(1-2*_xlfn.NORM.DIST(0,$I144/2,$L144,TRUE))*$C144+($J144="Steady Growth")*(AND(DR$4&gt;=$E144,DR$4&lt;=$G144)*((DR$4-$E144+1)/($I144*($I144+1)/2)*$C144))+($J144="custom")*CustomCF!DK144</f>
        <v>0</v>
      </c>
      <c r="DS144" s="478">
        <f>($J144="Bell Curve")*(_xlfn.NORM.DIST(AND(DS$4&gt;=$E144,DS$4&lt;=$G144)*(DS$4-$E144+1),$I144/2,$L144,TRUE)-_xlfn.NORM.DIST(AND(DS$4&gt;=$E144,DS$4&lt;=$G144)*(DR$4-$E144+1),$I144/2,$L144,TRUE))/(1-2*_xlfn.NORM.DIST(0,$I144/2,$L144,TRUE))*$C144+($J144="Steady Growth")*(AND(DS$4&gt;=$E144,DS$4&lt;=$G144)*((DS$4-$E144+1)/($I144*($I144+1)/2)*$C144))+($J144="custom")*CustomCF!DL144</f>
        <v>0</v>
      </c>
      <c r="DT144" s="478">
        <f>($J144="Bell Curve")*(_xlfn.NORM.DIST(AND(DT$4&gt;=$E144,DT$4&lt;=$G144)*(DT$4-$E144+1),$I144/2,$L144,TRUE)-_xlfn.NORM.DIST(AND(DT$4&gt;=$E144,DT$4&lt;=$G144)*(DS$4-$E144+1),$I144/2,$L144,TRUE))/(1-2*_xlfn.NORM.DIST(0,$I144/2,$L144,TRUE))*$C144+($J144="Steady Growth")*(AND(DT$4&gt;=$E144,DT$4&lt;=$G144)*((DT$4-$E144+1)/($I144*($I144+1)/2)*$C144))+($J144="custom")*CustomCF!DM144</f>
        <v>0</v>
      </c>
      <c r="DU144" s="478">
        <f>($J144="Bell Curve")*(_xlfn.NORM.DIST(AND(DU$4&gt;=$E144,DU$4&lt;=$G144)*(DU$4-$E144+1),$I144/2,$L144,TRUE)-_xlfn.NORM.DIST(AND(DU$4&gt;=$E144,DU$4&lt;=$G144)*(DT$4-$E144+1),$I144/2,$L144,TRUE))/(1-2*_xlfn.NORM.DIST(0,$I144/2,$L144,TRUE))*$C144+($J144="Steady Growth")*(AND(DU$4&gt;=$E144,DU$4&lt;=$G144)*((DU$4-$E144+1)/($I144*($I144+1)/2)*$C144))+($J144="custom")*CustomCF!DN144</f>
        <v>0</v>
      </c>
      <c r="DV144" s="478">
        <f>($J144="Bell Curve")*(_xlfn.NORM.DIST(AND(DV$4&gt;=$E144,DV$4&lt;=$G144)*(DV$4-$E144+1),$I144/2,$L144,TRUE)-_xlfn.NORM.DIST(AND(DV$4&gt;=$E144,DV$4&lt;=$G144)*(DU$4-$E144+1),$I144/2,$L144,TRUE))/(1-2*_xlfn.NORM.DIST(0,$I144/2,$L144,TRUE))*$C144+($J144="Steady Growth")*(AND(DV$4&gt;=$E144,DV$4&lt;=$G144)*((DV$4-$E144+1)/($I144*($I144+1)/2)*$C144))+($J144="custom")*CustomCF!DO144</f>
        <v>0</v>
      </c>
      <c r="DW144" s="478">
        <f>($J144="Bell Curve")*(_xlfn.NORM.DIST(AND(DW$4&gt;=$E144,DW$4&lt;=$G144)*(DW$4-$E144+1),$I144/2,$L144,TRUE)-_xlfn.NORM.DIST(AND(DW$4&gt;=$E144,DW$4&lt;=$G144)*(DV$4-$E144+1),$I144/2,$L144,TRUE))/(1-2*_xlfn.NORM.DIST(0,$I144/2,$L144,TRUE))*$C144+($J144="Steady Growth")*(AND(DW$4&gt;=$E144,DW$4&lt;=$G144)*((DW$4-$E144+1)/($I144*($I144+1)/2)*$C144))+($J144="custom")*CustomCF!DP144</f>
        <v>0</v>
      </c>
      <c r="DX144" s="478">
        <f>($J144="Bell Curve")*(_xlfn.NORM.DIST(AND(DX$4&gt;=$E144,DX$4&lt;=$G144)*(DX$4-$E144+1),$I144/2,$L144,TRUE)-_xlfn.NORM.DIST(AND(DX$4&gt;=$E144,DX$4&lt;=$G144)*(DW$4-$E144+1),$I144/2,$L144,TRUE))/(1-2*_xlfn.NORM.DIST(0,$I144/2,$L144,TRUE))*$C144+($J144="Steady Growth")*(AND(DX$4&gt;=$E144,DX$4&lt;=$G144)*((DX$4-$E144+1)/($I144*($I144+1)/2)*$C144))+($J144="custom")*CustomCF!DQ144</f>
        <v>0</v>
      </c>
      <c r="DY144" s="478">
        <f>($J144="Bell Curve")*(_xlfn.NORM.DIST(AND(DY$4&gt;=$E144,DY$4&lt;=$G144)*(DY$4-$E144+1),$I144/2,$L144,TRUE)-_xlfn.NORM.DIST(AND(DY$4&gt;=$E144,DY$4&lt;=$G144)*(DX$4-$E144+1),$I144/2,$L144,TRUE))/(1-2*_xlfn.NORM.DIST(0,$I144/2,$L144,TRUE))*$C144+($J144="Steady Growth")*(AND(DY$4&gt;=$E144,DY$4&lt;=$G144)*((DY$4-$E144+1)/($I144*($I144+1)/2)*$C144))+($J144="custom")*CustomCF!DR144</f>
        <v>0</v>
      </c>
      <c r="DZ144" s="478">
        <f>($J144="Bell Curve")*(_xlfn.NORM.DIST(AND(DZ$4&gt;=$E144,DZ$4&lt;=$G144)*(DZ$4-$E144+1),$I144/2,$L144,TRUE)-_xlfn.NORM.DIST(AND(DZ$4&gt;=$E144,DZ$4&lt;=$G144)*(DY$4-$E144+1),$I144/2,$L144,TRUE))/(1-2*_xlfn.NORM.DIST(0,$I144/2,$L144,TRUE))*$C144+($J144="Steady Growth")*(AND(DZ$4&gt;=$E144,DZ$4&lt;=$G144)*((DZ$4-$E144+1)/($I144*($I144+1)/2)*$C144))+($J144="custom")*CustomCF!DS144</f>
        <v>0</v>
      </c>
      <c r="EA144" s="478">
        <f>($J144="Bell Curve")*(_xlfn.NORM.DIST(AND(EA$4&gt;=$E144,EA$4&lt;=$G144)*(EA$4-$E144+1),$I144/2,$L144,TRUE)-_xlfn.NORM.DIST(AND(EA$4&gt;=$E144,EA$4&lt;=$G144)*(DZ$4-$E144+1),$I144/2,$L144,TRUE))/(1-2*_xlfn.NORM.DIST(0,$I144/2,$L144,TRUE))*$C144+($J144="Steady Growth")*(AND(EA$4&gt;=$E144,EA$4&lt;=$G144)*((EA$4-$E144+1)/($I144*($I144+1)/2)*$C144))+($J144="custom")*CustomCF!DT144</f>
        <v>0</v>
      </c>
      <c r="EB144" s="478">
        <f>($J144="Bell Curve")*(_xlfn.NORM.DIST(AND(EB$4&gt;=$E144,EB$4&lt;=$G144)*(EB$4-$E144+1),$I144/2,$L144,TRUE)-_xlfn.NORM.DIST(AND(EB$4&gt;=$E144,EB$4&lt;=$G144)*(EA$4-$E144+1),$I144/2,$L144,TRUE))/(1-2*_xlfn.NORM.DIST(0,$I144/2,$L144,TRUE))*$C144+($J144="Steady Growth")*(AND(EB$4&gt;=$E144,EB$4&lt;=$G144)*((EB$4-$E144+1)/($I144*($I144+1)/2)*$C144))+($J144="custom")*CustomCF!DU144</f>
        <v>0</v>
      </c>
      <c r="EC144" s="478">
        <f>($J144="Bell Curve")*(_xlfn.NORM.DIST(AND(EC$4&gt;=$E144,EC$4&lt;=$G144)*(EC$4-$E144+1),$I144/2,$L144,TRUE)-_xlfn.NORM.DIST(AND(EC$4&gt;=$E144,EC$4&lt;=$G144)*(EB$4-$E144+1),$I144/2,$L144,TRUE))/(1-2*_xlfn.NORM.DIST(0,$I144/2,$L144,TRUE))*$C144+($J144="Steady Growth")*(AND(EC$4&gt;=$E144,EC$4&lt;=$G144)*((EC$4-$E144+1)/($I144*($I144+1)/2)*$C144))+($J144="custom")*CustomCF!DV144</f>
        <v>0</v>
      </c>
      <c r="ED144" s="478">
        <f>($J144="Bell Curve")*(_xlfn.NORM.DIST(AND(ED$4&gt;=$E144,ED$4&lt;=$G144)*(ED$4-$E144+1),$I144/2,$L144,TRUE)-_xlfn.NORM.DIST(AND(ED$4&gt;=$E144,ED$4&lt;=$G144)*(EC$4-$E144+1),$I144/2,$L144,TRUE))/(1-2*_xlfn.NORM.DIST(0,$I144/2,$L144,TRUE))*$C144+($J144="Steady Growth")*(AND(ED$4&gt;=$E144,ED$4&lt;=$G144)*((ED$4-$E144+1)/($I144*($I144+1)/2)*$C144))+($J144="custom")*CustomCF!DW144</f>
        <v>0</v>
      </c>
      <c r="EE144" s="478">
        <f>($J144="Bell Curve")*(_xlfn.NORM.DIST(AND(EE$4&gt;=$E144,EE$4&lt;=$G144)*(EE$4-$E144+1),$I144/2,$L144,TRUE)-_xlfn.NORM.DIST(AND(EE$4&gt;=$E144,EE$4&lt;=$G144)*(ED$4-$E144+1),$I144/2,$L144,TRUE))/(1-2*_xlfn.NORM.DIST(0,$I144/2,$L144,TRUE))*$C144+($J144="Steady Growth")*(AND(EE$4&gt;=$E144,EE$4&lt;=$G144)*((EE$4-$E144+1)/($I144*($I144+1)/2)*$C144))+($J144="custom")*CustomCF!DX144</f>
        <v>0</v>
      </c>
      <c r="EF144" s="488">
        <f>($J144="Bell Curve")*(_xlfn.NORM.DIST(AND(EF$4&gt;=$E144,EF$4&lt;=$G144)*(EF$4-$E144+1),$I144/2,$L144,TRUE)-_xlfn.NORM.DIST(AND(EF$4&gt;=$E144,EF$4&lt;=$G144)*(EE$4-$E144+1),$I144/2,$L144,TRUE))/(1-2*_xlfn.NORM.DIST(0,$I144/2,$L144,TRUE))*$C144+($J144="Steady Growth")*(AND(EF$4&gt;=$E144,EF$4&lt;=$G144)*((EF$4-$E144+1)/($I144*($I144+1)/2)*$C144))+($J144="custom")*CustomCF!DY144</f>
        <v>0</v>
      </c>
    </row>
    <row r="145" spans="2:136" outlineLevel="1" x14ac:dyDescent="0.2">
      <c r="B145" s="485">
        <f>Budget!AE10</f>
        <v>0</v>
      </c>
      <c r="C145" s="478">
        <f>Budget!AF10</f>
        <v>0</v>
      </c>
      <c r="D145" s="478" t="str">
        <f t="shared" si="55"/>
        <v/>
      </c>
      <c r="E145" s="486">
        <v>0</v>
      </c>
      <c r="F145" s="480">
        <f>IF(J145="Custom",CustomCF!E145,INDEX($P$6:$DY$6,MATCH(E145,CF!$P$4:$DY$4,0)))</f>
        <v>46022</v>
      </c>
      <c r="G145" s="489">
        <v>0</v>
      </c>
      <c r="H145" s="480">
        <f>IF(J145="Custom",CustomCF!F145,INDEX($P$6:$CU$6,MATCH(G145,CF!$P$4:$CU$4,0)))</f>
        <v>46022</v>
      </c>
      <c r="I145" s="479">
        <f t="shared" si="50"/>
        <v>1</v>
      </c>
      <c r="J145" s="486" t="s">
        <v>30</v>
      </c>
      <c r="K145" s="486" t="s">
        <v>31</v>
      </c>
      <c r="L145" s="479">
        <f t="shared" si="56"/>
        <v>10000000</v>
      </c>
      <c r="M145" s="487">
        <f t="shared" si="49"/>
        <v>0</v>
      </c>
      <c r="N145" s="112" t="str">
        <f t="shared" si="48"/>
        <v>OK</v>
      </c>
      <c r="O145" s="479"/>
      <c r="P145" s="478">
        <f>($J145="Bell Curve")*(_xlfn.NORM.DIST(AND(P$4&gt;=$E145,P$4&lt;=$G145)*(P$4-$E145+1),$I145/2,$L145,TRUE)-_xlfn.NORM.DIST(AND(P$4&gt;=$E145,P$4&lt;=$G145)*(N$4-$E145+1),$I145/2,$L145,TRUE))/(1-2*_xlfn.NORM.DIST(0,$I145/2,$L145,TRUE))*$C145+($J145="Steady Growth")*(AND(P$4&gt;=$E145,P$4&lt;=$G145)*((P$4-$E145+1)/($I145*($I145+1)/2)*$C145))+($J145="custom")*CustomCF!I145</f>
        <v>0</v>
      </c>
      <c r="Q145" s="478">
        <f>($J145="Bell Curve")*(_xlfn.NORM.DIST(AND(Q$4&gt;=$E145,Q$4&lt;=$G145)*(Q$4-$E145+1),$I145/2,$L145,TRUE)-_xlfn.NORM.DIST(AND(Q$4&gt;=$E145,Q$4&lt;=$G145)*(P$4-$E145+1),$I145/2,$L145,TRUE))/(1-2*_xlfn.NORM.DIST(0,$I145/2,$L145,TRUE))*$C145+($J145="Steady Growth")*(AND(Q$4&gt;=$E145,Q$4&lt;=$G145)*((Q$4-$E145+1)/($I145*($I145+1)/2)*$C145))+($J145="custom")*CustomCF!J145</f>
        <v>0</v>
      </c>
      <c r="R145" s="478">
        <f>($J145="Bell Curve")*(_xlfn.NORM.DIST(AND(R$4&gt;=$E145,R$4&lt;=$G145)*(R$4-$E145+1),$I145/2,$L145,TRUE)-_xlfn.NORM.DIST(AND(R$4&gt;=$E145,R$4&lt;=$G145)*(Q$4-$E145+1),$I145/2,$L145,TRUE))/(1-2*_xlfn.NORM.DIST(0,$I145/2,$L145,TRUE))*$C145+($J145="Steady Growth")*(AND(R$4&gt;=$E145,R$4&lt;=$G145)*((R$4-$E145+1)/($I145*($I145+1)/2)*$C145))+($J145="custom")*CustomCF!K145</f>
        <v>0</v>
      </c>
      <c r="S145" s="478">
        <f>($J145="Bell Curve")*(_xlfn.NORM.DIST(AND(S$4&gt;=$E145,S$4&lt;=$G145)*(S$4-$E145+1),$I145/2,$L145,TRUE)-_xlfn.NORM.DIST(AND(S$4&gt;=$E145,S$4&lt;=$G145)*(R$4-$E145+1),$I145/2,$L145,TRUE))/(1-2*_xlfn.NORM.DIST(0,$I145/2,$L145,TRUE))*$C145+($J145="Steady Growth")*(AND(S$4&gt;=$E145,S$4&lt;=$G145)*((S$4-$E145+1)/($I145*($I145+1)/2)*$C145))+($J145="custom")*CustomCF!L145</f>
        <v>0</v>
      </c>
      <c r="T145" s="478">
        <f>($J145="Bell Curve")*(_xlfn.NORM.DIST(AND(T$4&gt;=$E145,T$4&lt;=$G145)*(T$4-$E145+1),$I145/2,$L145,TRUE)-_xlfn.NORM.DIST(AND(T$4&gt;=$E145,T$4&lt;=$G145)*(S$4-$E145+1),$I145/2,$L145,TRUE))/(1-2*_xlfn.NORM.DIST(0,$I145/2,$L145,TRUE))*$C145+($J145="Steady Growth")*(AND(T$4&gt;=$E145,T$4&lt;=$G145)*((T$4-$E145+1)/($I145*($I145+1)/2)*$C145))+($J145="custom")*CustomCF!M145</f>
        <v>0</v>
      </c>
      <c r="U145" s="478">
        <f>($J145="Bell Curve")*(_xlfn.NORM.DIST(AND(U$4&gt;=$E145,U$4&lt;=$G145)*(U$4-$E145+1),$I145/2,$L145,TRUE)-_xlfn.NORM.DIST(AND(U$4&gt;=$E145,U$4&lt;=$G145)*(T$4-$E145+1),$I145/2,$L145,TRUE))/(1-2*_xlfn.NORM.DIST(0,$I145/2,$L145,TRUE))*$C145+($J145="Steady Growth")*(AND(U$4&gt;=$E145,U$4&lt;=$G145)*((U$4-$E145+1)/($I145*($I145+1)/2)*$C145))+($J145="custom")*CustomCF!N145</f>
        <v>0</v>
      </c>
      <c r="V145" s="478">
        <f>($J145="Bell Curve")*(_xlfn.NORM.DIST(AND(V$4&gt;=$E145,V$4&lt;=$G145)*(V$4-$E145+1),$I145/2,$L145,TRUE)-_xlfn.NORM.DIST(AND(V$4&gt;=$E145,V$4&lt;=$G145)*(U$4-$E145+1),$I145/2,$L145,TRUE))/(1-2*_xlfn.NORM.DIST(0,$I145/2,$L145,TRUE))*$C145+($J145="Steady Growth")*(AND(V$4&gt;=$E145,V$4&lt;=$G145)*((V$4-$E145+1)/($I145*($I145+1)/2)*$C145))+($J145="custom")*CustomCF!O145</f>
        <v>0</v>
      </c>
      <c r="W145" s="478">
        <f>($J145="Bell Curve")*(_xlfn.NORM.DIST(AND(W$4&gt;=$E145,W$4&lt;=$G145)*(W$4-$E145+1),$I145/2,$L145,TRUE)-_xlfn.NORM.DIST(AND(W$4&gt;=$E145,W$4&lt;=$G145)*(V$4-$E145+1),$I145/2,$L145,TRUE))/(1-2*_xlfn.NORM.DIST(0,$I145/2,$L145,TRUE))*$C145+($J145="Steady Growth")*(AND(W$4&gt;=$E145,W$4&lt;=$G145)*((W$4-$E145+1)/($I145*($I145+1)/2)*$C145))+($J145="custom")*CustomCF!P145</f>
        <v>0</v>
      </c>
      <c r="X145" s="478">
        <f>($J145="Bell Curve")*(_xlfn.NORM.DIST(AND(X$4&gt;=$E145,X$4&lt;=$G145)*(X$4-$E145+1),$I145/2,$L145,TRUE)-_xlfn.NORM.DIST(AND(X$4&gt;=$E145,X$4&lt;=$G145)*(W$4-$E145+1),$I145/2,$L145,TRUE))/(1-2*_xlfn.NORM.DIST(0,$I145/2,$L145,TRUE))*$C145+($J145="Steady Growth")*(AND(X$4&gt;=$E145,X$4&lt;=$G145)*((X$4-$E145+1)/($I145*($I145+1)/2)*$C145))+($J145="custom")*CustomCF!Q145</f>
        <v>0</v>
      </c>
      <c r="Y145" s="478">
        <f>($J145="Bell Curve")*(_xlfn.NORM.DIST(AND(Y$4&gt;=$E145,Y$4&lt;=$G145)*(Y$4-$E145+1),$I145/2,$L145,TRUE)-_xlfn.NORM.DIST(AND(Y$4&gt;=$E145,Y$4&lt;=$G145)*(X$4-$E145+1),$I145/2,$L145,TRUE))/(1-2*_xlfn.NORM.DIST(0,$I145/2,$L145,TRUE))*$C145+($J145="Steady Growth")*(AND(Y$4&gt;=$E145,Y$4&lt;=$G145)*((Y$4-$E145+1)/($I145*($I145+1)/2)*$C145))+($J145="custom")*CustomCF!R145</f>
        <v>0</v>
      </c>
      <c r="Z145" s="478">
        <f>($J145="Bell Curve")*(_xlfn.NORM.DIST(AND(Z$4&gt;=$E145,Z$4&lt;=$G145)*(Z$4-$E145+1),$I145/2,$L145,TRUE)-_xlfn.NORM.DIST(AND(Z$4&gt;=$E145,Z$4&lt;=$G145)*(Y$4-$E145+1),$I145/2,$L145,TRUE))/(1-2*_xlfn.NORM.DIST(0,$I145/2,$L145,TRUE))*$C145+($J145="Steady Growth")*(AND(Z$4&gt;=$E145,Z$4&lt;=$G145)*((Z$4-$E145+1)/($I145*($I145+1)/2)*$C145))+($J145="custom")*CustomCF!S145</f>
        <v>0</v>
      </c>
      <c r="AA145" s="478">
        <f>($J145="Bell Curve")*(_xlfn.NORM.DIST(AND(AA$4&gt;=$E145,AA$4&lt;=$G145)*(AA$4-$E145+1),$I145/2,$L145,TRUE)-_xlfn.NORM.DIST(AND(AA$4&gt;=$E145,AA$4&lt;=$G145)*(Z$4-$E145+1),$I145/2,$L145,TRUE))/(1-2*_xlfn.NORM.DIST(0,$I145/2,$L145,TRUE))*$C145+($J145="Steady Growth")*(AND(AA$4&gt;=$E145,AA$4&lt;=$G145)*((AA$4-$E145+1)/($I145*($I145+1)/2)*$C145))+($J145="custom")*CustomCF!T145</f>
        <v>0</v>
      </c>
      <c r="AB145" s="478">
        <f>($J145="Bell Curve")*(_xlfn.NORM.DIST(AND(AB$4&gt;=$E145,AB$4&lt;=$G145)*(AB$4-$E145+1),$I145/2,$L145,TRUE)-_xlfn.NORM.DIST(AND(AB$4&gt;=$E145,AB$4&lt;=$G145)*(AA$4-$E145+1),$I145/2,$L145,TRUE))/(1-2*_xlfn.NORM.DIST(0,$I145/2,$L145,TRUE))*$C145+($J145="Steady Growth")*(AND(AB$4&gt;=$E145,AB$4&lt;=$G145)*((AB$4-$E145+1)/($I145*($I145+1)/2)*$C145))+($J145="custom")*CustomCF!U145</f>
        <v>0</v>
      </c>
      <c r="AC145" s="478">
        <f>($J145="Bell Curve")*(_xlfn.NORM.DIST(AND(AC$4&gt;=$E145,AC$4&lt;=$G145)*(AC$4-$E145+1),$I145/2,$L145,TRUE)-_xlfn.NORM.DIST(AND(AC$4&gt;=$E145,AC$4&lt;=$G145)*(AB$4-$E145+1),$I145/2,$L145,TRUE))/(1-2*_xlfn.NORM.DIST(0,$I145/2,$L145,TRUE))*$C145+($J145="Steady Growth")*(AND(AC$4&gt;=$E145,AC$4&lt;=$G145)*((AC$4-$E145+1)/($I145*($I145+1)/2)*$C145))+($J145="custom")*CustomCF!V145</f>
        <v>0</v>
      </c>
      <c r="AD145" s="478">
        <f>($J145="Bell Curve")*(_xlfn.NORM.DIST(AND(AD$4&gt;=$E145,AD$4&lt;=$G145)*(AD$4-$E145+1),$I145/2,$L145,TRUE)-_xlfn.NORM.DIST(AND(AD$4&gt;=$E145,AD$4&lt;=$G145)*(AC$4-$E145+1),$I145/2,$L145,TRUE))/(1-2*_xlfn.NORM.DIST(0,$I145/2,$L145,TRUE))*$C145+($J145="Steady Growth")*(AND(AD$4&gt;=$E145,AD$4&lt;=$G145)*((AD$4-$E145+1)/($I145*($I145+1)/2)*$C145))+($J145="custom")*CustomCF!W145</f>
        <v>0</v>
      </c>
      <c r="AE145" s="478">
        <f>($J145="Bell Curve")*(_xlfn.NORM.DIST(AND(AE$4&gt;=$E145,AE$4&lt;=$G145)*(AE$4-$E145+1),$I145/2,$L145,TRUE)-_xlfn.NORM.DIST(AND(AE$4&gt;=$E145,AE$4&lt;=$G145)*(AD$4-$E145+1),$I145/2,$L145,TRUE))/(1-2*_xlfn.NORM.DIST(0,$I145/2,$L145,TRUE))*$C145+($J145="Steady Growth")*(AND(AE$4&gt;=$E145,AE$4&lt;=$G145)*((AE$4-$E145+1)/($I145*($I145+1)/2)*$C145))+($J145="custom")*CustomCF!X145</f>
        <v>0</v>
      </c>
      <c r="AF145" s="478">
        <f>($J145="Bell Curve")*(_xlfn.NORM.DIST(AND(AF$4&gt;=$E145,AF$4&lt;=$G145)*(AF$4-$E145+1),$I145/2,$L145,TRUE)-_xlfn.NORM.DIST(AND(AF$4&gt;=$E145,AF$4&lt;=$G145)*(AE$4-$E145+1),$I145/2,$L145,TRUE))/(1-2*_xlfn.NORM.DIST(0,$I145/2,$L145,TRUE))*$C145+($J145="Steady Growth")*(AND(AF$4&gt;=$E145,AF$4&lt;=$G145)*((AF$4-$E145+1)/($I145*($I145+1)/2)*$C145))+($J145="custom")*CustomCF!Y145</f>
        <v>0</v>
      </c>
      <c r="AG145" s="478">
        <f>($J145="Bell Curve")*(_xlfn.NORM.DIST(AND(AG$4&gt;=$E145,AG$4&lt;=$G145)*(AG$4-$E145+1),$I145/2,$L145,TRUE)-_xlfn.NORM.DIST(AND(AG$4&gt;=$E145,AG$4&lt;=$G145)*(AF$4-$E145+1),$I145/2,$L145,TRUE))/(1-2*_xlfn.NORM.DIST(0,$I145/2,$L145,TRUE))*$C145+($J145="Steady Growth")*(AND(AG$4&gt;=$E145,AG$4&lt;=$G145)*((AG$4-$E145+1)/($I145*($I145+1)/2)*$C145))+($J145="custom")*CustomCF!Z145</f>
        <v>0</v>
      </c>
      <c r="AH145" s="478">
        <f>($J145="Bell Curve")*(_xlfn.NORM.DIST(AND(AH$4&gt;=$E145,AH$4&lt;=$G145)*(AH$4-$E145+1),$I145/2,$L145,TRUE)-_xlfn.NORM.DIST(AND(AH$4&gt;=$E145,AH$4&lt;=$G145)*(AG$4-$E145+1),$I145/2,$L145,TRUE))/(1-2*_xlfn.NORM.DIST(0,$I145/2,$L145,TRUE))*$C145+($J145="Steady Growth")*(AND(AH$4&gt;=$E145,AH$4&lt;=$G145)*((AH$4-$E145+1)/($I145*($I145+1)/2)*$C145))+($J145="custom")*CustomCF!AA145</f>
        <v>0</v>
      </c>
      <c r="AI145" s="478">
        <f>($J145="Bell Curve")*(_xlfn.NORM.DIST(AND(AI$4&gt;=$E145,AI$4&lt;=$G145)*(AI$4-$E145+1),$I145/2,$L145,TRUE)-_xlfn.NORM.DIST(AND(AI$4&gt;=$E145,AI$4&lt;=$G145)*(AH$4-$E145+1),$I145/2,$L145,TRUE))/(1-2*_xlfn.NORM.DIST(0,$I145/2,$L145,TRUE))*$C145+($J145="Steady Growth")*(AND(AI$4&gt;=$E145,AI$4&lt;=$G145)*((AI$4-$E145+1)/($I145*($I145+1)/2)*$C145))+($J145="custom")*CustomCF!AB145</f>
        <v>0</v>
      </c>
      <c r="AJ145" s="478">
        <f>($J145="Bell Curve")*(_xlfn.NORM.DIST(AND(AJ$4&gt;=$E145,AJ$4&lt;=$G145)*(AJ$4-$E145+1),$I145/2,$L145,TRUE)-_xlfn.NORM.DIST(AND(AJ$4&gt;=$E145,AJ$4&lt;=$G145)*(AI$4-$E145+1),$I145/2,$L145,TRUE))/(1-2*_xlfn.NORM.DIST(0,$I145/2,$L145,TRUE))*$C145+($J145="Steady Growth")*(AND(AJ$4&gt;=$E145,AJ$4&lt;=$G145)*((AJ$4-$E145+1)/($I145*($I145+1)/2)*$C145))+($J145="custom")*CustomCF!AC145</f>
        <v>0</v>
      </c>
      <c r="AK145" s="478">
        <f>($J145="Bell Curve")*(_xlfn.NORM.DIST(AND(AK$4&gt;=$E145,AK$4&lt;=$G145)*(AK$4-$E145+1),$I145/2,$L145,TRUE)-_xlfn.NORM.DIST(AND(AK$4&gt;=$E145,AK$4&lt;=$G145)*(AJ$4-$E145+1),$I145/2,$L145,TRUE))/(1-2*_xlfn.NORM.DIST(0,$I145/2,$L145,TRUE))*$C145+($J145="Steady Growth")*(AND(AK$4&gt;=$E145,AK$4&lt;=$G145)*((AK$4-$E145+1)/($I145*($I145+1)/2)*$C145))+($J145="custom")*CustomCF!AD145</f>
        <v>0</v>
      </c>
      <c r="AL145" s="478">
        <f>($J145="Bell Curve")*(_xlfn.NORM.DIST(AND(AL$4&gt;=$E145,AL$4&lt;=$G145)*(AL$4-$E145+1),$I145/2,$L145,TRUE)-_xlfn.NORM.DIST(AND(AL$4&gt;=$E145,AL$4&lt;=$G145)*(AK$4-$E145+1),$I145/2,$L145,TRUE))/(1-2*_xlfn.NORM.DIST(0,$I145/2,$L145,TRUE))*$C145+($J145="Steady Growth")*(AND(AL$4&gt;=$E145,AL$4&lt;=$G145)*((AL$4-$E145+1)/($I145*($I145+1)/2)*$C145))+($J145="custom")*CustomCF!AE145</f>
        <v>0</v>
      </c>
      <c r="AM145" s="478">
        <f>($J145="Bell Curve")*(_xlfn.NORM.DIST(AND(AM$4&gt;=$E145,AM$4&lt;=$G145)*(AM$4-$E145+1),$I145/2,$L145,TRUE)-_xlfn.NORM.DIST(AND(AM$4&gt;=$E145,AM$4&lt;=$G145)*(AL$4-$E145+1),$I145/2,$L145,TRUE))/(1-2*_xlfn.NORM.DIST(0,$I145/2,$L145,TRUE))*$C145+($J145="Steady Growth")*(AND(AM$4&gt;=$E145,AM$4&lt;=$G145)*((AM$4-$E145+1)/($I145*($I145+1)/2)*$C145))+($J145="custom")*CustomCF!AF145</f>
        <v>0</v>
      </c>
      <c r="AN145" s="478">
        <f>($J145="Bell Curve")*(_xlfn.NORM.DIST(AND(AN$4&gt;=$E145,AN$4&lt;=$G145)*(AN$4-$E145+1),$I145/2,$L145,TRUE)-_xlfn.NORM.DIST(AND(AN$4&gt;=$E145,AN$4&lt;=$G145)*(AM$4-$E145+1),$I145/2,$L145,TRUE))/(1-2*_xlfn.NORM.DIST(0,$I145/2,$L145,TRUE))*$C145+($J145="Steady Growth")*(AND(AN$4&gt;=$E145,AN$4&lt;=$G145)*((AN$4-$E145+1)/($I145*($I145+1)/2)*$C145))+($J145="custom")*CustomCF!AG145</f>
        <v>0</v>
      </c>
      <c r="AO145" s="478">
        <f>($J145="Bell Curve")*(_xlfn.NORM.DIST(AND(AO$4&gt;=$E145,AO$4&lt;=$G145)*(AO$4-$E145+1),$I145/2,$L145,TRUE)-_xlfn.NORM.DIST(AND(AO$4&gt;=$E145,AO$4&lt;=$G145)*(AN$4-$E145+1),$I145/2,$L145,TRUE))/(1-2*_xlfn.NORM.DIST(0,$I145/2,$L145,TRUE))*$C145+($J145="Steady Growth")*(AND(AO$4&gt;=$E145,AO$4&lt;=$G145)*((AO$4-$E145+1)/($I145*($I145+1)/2)*$C145))+($J145="custom")*CustomCF!AH145</f>
        <v>0</v>
      </c>
      <c r="AP145" s="478">
        <f>($J145="Bell Curve")*(_xlfn.NORM.DIST(AND(AP$4&gt;=$E145,AP$4&lt;=$G145)*(AP$4-$E145+1),$I145/2,$L145,TRUE)-_xlfn.NORM.DIST(AND(AP$4&gt;=$E145,AP$4&lt;=$G145)*(AO$4-$E145+1),$I145/2,$L145,TRUE))/(1-2*_xlfn.NORM.DIST(0,$I145/2,$L145,TRUE))*$C145+($J145="Steady Growth")*(AND(AP$4&gt;=$E145,AP$4&lt;=$G145)*((AP$4-$E145+1)/($I145*($I145+1)/2)*$C145))+($J145="custom")*CustomCF!AI145</f>
        <v>0</v>
      </c>
      <c r="AQ145" s="478">
        <f>($J145="Bell Curve")*(_xlfn.NORM.DIST(AND(AQ$4&gt;=$E145,AQ$4&lt;=$G145)*(AQ$4-$E145+1),$I145/2,$L145,TRUE)-_xlfn.NORM.DIST(AND(AQ$4&gt;=$E145,AQ$4&lt;=$G145)*(AP$4-$E145+1),$I145/2,$L145,TRUE))/(1-2*_xlfn.NORM.DIST(0,$I145/2,$L145,TRUE))*$C145+($J145="Steady Growth")*(AND(AQ$4&gt;=$E145,AQ$4&lt;=$G145)*((AQ$4-$E145+1)/($I145*($I145+1)/2)*$C145))+($J145="custom")*CustomCF!AJ145</f>
        <v>0</v>
      </c>
      <c r="AR145" s="478">
        <f>($J145="Bell Curve")*(_xlfn.NORM.DIST(AND(AR$4&gt;=$E145,AR$4&lt;=$G145)*(AR$4-$E145+1),$I145/2,$L145,TRUE)-_xlfn.NORM.DIST(AND(AR$4&gt;=$E145,AR$4&lt;=$G145)*(AQ$4-$E145+1),$I145/2,$L145,TRUE))/(1-2*_xlfn.NORM.DIST(0,$I145/2,$L145,TRUE))*$C145+($J145="Steady Growth")*(AND(AR$4&gt;=$E145,AR$4&lt;=$G145)*((AR$4-$E145+1)/($I145*($I145+1)/2)*$C145))+($J145="custom")*CustomCF!AK145</f>
        <v>0</v>
      </c>
      <c r="AS145" s="478">
        <f>($J145="Bell Curve")*(_xlfn.NORM.DIST(AND(AS$4&gt;=$E145,AS$4&lt;=$G145)*(AS$4-$E145+1),$I145/2,$L145,TRUE)-_xlfn.NORM.DIST(AND(AS$4&gt;=$E145,AS$4&lt;=$G145)*(AR$4-$E145+1),$I145/2,$L145,TRUE))/(1-2*_xlfn.NORM.DIST(0,$I145/2,$L145,TRUE))*$C145+($J145="Steady Growth")*(AND(AS$4&gt;=$E145,AS$4&lt;=$G145)*((AS$4-$E145+1)/($I145*($I145+1)/2)*$C145))+($J145="custom")*CustomCF!AL145</f>
        <v>0</v>
      </c>
      <c r="AT145" s="478">
        <f>($J145="Bell Curve")*(_xlfn.NORM.DIST(AND(AT$4&gt;=$E145,AT$4&lt;=$G145)*(AT$4-$E145+1),$I145/2,$L145,TRUE)-_xlfn.NORM.DIST(AND(AT$4&gt;=$E145,AT$4&lt;=$G145)*(AS$4-$E145+1),$I145/2,$L145,TRUE))/(1-2*_xlfn.NORM.DIST(0,$I145/2,$L145,TRUE))*$C145+($J145="Steady Growth")*(AND(AT$4&gt;=$E145,AT$4&lt;=$G145)*((AT$4-$E145+1)/($I145*($I145+1)/2)*$C145))+($J145="custom")*CustomCF!AM145</f>
        <v>0</v>
      </c>
      <c r="AU145" s="478">
        <f>($J145="Bell Curve")*(_xlfn.NORM.DIST(AND(AU$4&gt;=$E145,AU$4&lt;=$G145)*(AU$4-$E145+1),$I145/2,$L145,TRUE)-_xlfn.NORM.DIST(AND(AU$4&gt;=$E145,AU$4&lt;=$G145)*(AT$4-$E145+1),$I145/2,$L145,TRUE))/(1-2*_xlfn.NORM.DIST(0,$I145/2,$L145,TRUE))*$C145+($J145="Steady Growth")*(AND(AU$4&gt;=$E145,AU$4&lt;=$G145)*((AU$4-$E145+1)/($I145*($I145+1)/2)*$C145))+($J145="custom")*CustomCF!AN145</f>
        <v>0</v>
      </c>
      <c r="AV145" s="478">
        <f>($J145="Bell Curve")*(_xlfn.NORM.DIST(AND(AV$4&gt;=$E145,AV$4&lt;=$G145)*(AV$4-$E145+1),$I145/2,$L145,TRUE)-_xlfn.NORM.DIST(AND(AV$4&gt;=$E145,AV$4&lt;=$G145)*(AU$4-$E145+1),$I145/2,$L145,TRUE))/(1-2*_xlfn.NORM.DIST(0,$I145/2,$L145,TRUE))*$C145+($J145="Steady Growth")*(AND(AV$4&gt;=$E145,AV$4&lt;=$G145)*((AV$4-$E145+1)/($I145*($I145+1)/2)*$C145))+($J145="custom")*CustomCF!AO145</f>
        <v>0</v>
      </c>
      <c r="AW145" s="478">
        <f>($J145="Bell Curve")*(_xlfn.NORM.DIST(AND(AW$4&gt;=$E145,AW$4&lt;=$G145)*(AW$4-$E145+1),$I145/2,$L145,TRUE)-_xlfn.NORM.DIST(AND(AW$4&gt;=$E145,AW$4&lt;=$G145)*(AV$4-$E145+1),$I145/2,$L145,TRUE))/(1-2*_xlfn.NORM.DIST(0,$I145/2,$L145,TRUE))*$C145+($J145="Steady Growth")*(AND(AW$4&gt;=$E145,AW$4&lt;=$G145)*((AW$4-$E145+1)/($I145*($I145+1)/2)*$C145))+($J145="custom")*CustomCF!AP145</f>
        <v>0</v>
      </c>
      <c r="AX145" s="478">
        <f>($J145="Bell Curve")*(_xlfn.NORM.DIST(AND(AX$4&gt;=$E145,AX$4&lt;=$G145)*(AX$4-$E145+1),$I145/2,$L145,TRUE)-_xlfn.NORM.DIST(AND(AX$4&gt;=$E145,AX$4&lt;=$G145)*(AW$4-$E145+1),$I145/2,$L145,TRUE))/(1-2*_xlfn.NORM.DIST(0,$I145/2,$L145,TRUE))*$C145+($J145="Steady Growth")*(AND(AX$4&gt;=$E145,AX$4&lt;=$G145)*((AX$4-$E145+1)/($I145*($I145+1)/2)*$C145))+($J145="custom")*CustomCF!AQ145</f>
        <v>0</v>
      </c>
      <c r="AY145" s="478">
        <f>($J145="Bell Curve")*(_xlfn.NORM.DIST(AND(AY$4&gt;=$E145,AY$4&lt;=$G145)*(AY$4-$E145+1),$I145/2,$L145,TRUE)-_xlfn.NORM.DIST(AND(AY$4&gt;=$E145,AY$4&lt;=$G145)*(AX$4-$E145+1),$I145/2,$L145,TRUE))/(1-2*_xlfn.NORM.DIST(0,$I145/2,$L145,TRUE))*$C145+($J145="Steady Growth")*(AND(AY$4&gt;=$E145,AY$4&lt;=$G145)*((AY$4-$E145+1)/($I145*($I145+1)/2)*$C145))+($J145="custom")*CustomCF!AR145</f>
        <v>0</v>
      </c>
      <c r="AZ145" s="478">
        <f>($J145="Bell Curve")*(_xlfn.NORM.DIST(AND(AZ$4&gt;=$E145,AZ$4&lt;=$G145)*(AZ$4-$E145+1),$I145/2,$L145,TRUE)-_xlfn.NORM.DIST(AND(AZ$4&gt;=$E145,AZ$4&lt;=$G145)*(AY$4-$E145+1),$I145/2,$L145,TRUE))/(1-2*_xlfn.NORM.DIST(0,$I145/2,$L145,TRUE))*$C145+($J145="Steady Growth")*(AND(AZ$4&gt;=$E145,AZ$4&lt;=$G145)*((AZ$4-$E145+1)/($I145*($I145+1)/2)*$C145))+($J145="custom")*CustomCF!AS145</f>
        <v>0</v>
      </c>
      <c r="BA145" s="478">
        <f>($J145="Bell Curve")*(_xlfn.NORM.DIST(AND(BA$4&gt;=$E145,BA$4&lt;=$G145)*(BA$4-$E145+1),$I145/2,$L145,TRUE)-_xlfn.NORM.DIST(AND(BA$4&gt;=$E145,BA$4&lt;=$G145)*(AZ$4-$E145+1),$I145/2,$L145,TRUE))/(1-2*_xlfn.NORM.DIST(0,$I145/2,$L145,TRUE))*$C145+($J145="Steady Growth")*(AND(BA$4&gt;=$E145,BA$4&lt;=$G145)*((BA$4-$E145+1)/($I145*($I145+1)/2)*$C145))+($J145="custom")*CustomCF!AT145</f>
        <v>0</v>
      </c>
      <c r="BB145" s="478">
        <f>($J145="Bell Curve")*(_xlfn.NORM.DIST(AND(BB$4&gt;=$E145,BB$4&lt;=$G145)*(BB$4-$E145+1),$I145/2,$L145,TRUE)-_xlfn.NORM.DIST(AND(BB$4&gt;=$E145,BB$4&lt;=$G145)*(BA$4-$E145+1),$I145/2,$L145,TRUE))/(1-2*_xlfn.NORM.DIST(0,$I145/2,$L145,TRUE))*$C145+($J145="Steady Growth")*(AND(BB$4&gt;=$E145,BB$4&lt;=$G145)*((BB$4-$E145+1)/($I145*($I145+1)/2)*$C145))+($J145="custom")*CustomCF!AU145</f>
        <v>0</v>
      </c>
      <c r="BC145" s="478">
        <f>($J145="Bell Curve")*(_xlfn.NORM.DIST(AND(BC$4&gt;=$E145,BC$4&lt;=$G145)*(BC$4-$E145+1),$I145/2,$L145,TRUE)-_xlfn.NORM.DIST(AND(BC$4&gt;=$E145,BC$4&lt;=$G145)*(BB$4-$E145+1),$I145/2,$L145,TRUE))/(1-2*_xlfn.NORM.DIST(0,$I145/2,$L145,TRUE))*$C145+($J145="Steady Growth")*(AND(BC$4&gt;=$E145,BC$4&lt;=$G145)*((BC$4-$E145+1)/($I145*($I145+1)/2)*$C145))+($J145="custom")*CustomCF!AV145</f>
        <v>0</v>
      </c>
      <c r="BD145" s="478">
        <f>($J145="Bell Curve")*(_xlfn.NORM.DIST(AND(BD$4&gt;=$E145,BD$4&lt;=$G145)*(BD$4-$E145+1),$I145/2,$L145,TRUE)-_xlfn.NORM.DIST(AND(BD$4&gt;=$E145,BD$4&lt;=$G145)*(BC$4-$E145+1),$I145/2,$L145,TRUE))/(1-2*_xlfn.NORM.DIST(0,$I145/2,$L145,TRUE))*$C145+($J145="Steady Growth")*(AND(BD$4&gt;=$E145,BD$4&lt;=$G145)*((BD$4-$E145+1)/($I145*($I145+1)/2)*$C145))+($J145="custom")*CustomCF!AW145</f>
        <v>0</v>
      </c>
      <c r="BE145" s="478">
        <f>($J145="Bell Curve")*(_xlfn.NORM.DIST(AND(BE$4&gt;=$E145,BE$4&lt;=$G145)*(BE$4-$E145+1),$I145/2,$L145,TRUE)-_xlfn.NORM.DIST(AND(BE$4&gt;=$E145,BE$4&lt;=$G145)*(BD$4-$E145+1),$I145/2,$L145,TRUE))/(1-2*_xlfn.NORM.DIST(0,$I145/2,$L145,TRUE))*$C145+($J145="Steady Growth")*(AND(BE$4&gt;=$E145,BE$4&lt;=$G145)*((BE$4-$E145+1)/($I145*($I145+1)/2)*$C145))+($J145="custom")*CustomCF!AX145</f>
        <v>0</v>
      </c>
      <c r="BF145" s="478">
        <f>($J145="Bell Curve")*(_xlfn.NORM.DIST(AND(BF$4&gt;=$E145,BF$4&lt;=$G145)*(BF$4-$E145+1),$I145/2,$L145,TRUE)-_xlfn.NORM.DIST(AND(BF$4&gt;=$E145,BF$4&lt;=$G145)*(BE$4-$E145+1),$I145/2,$L145,TRUE))/(1-2*_xlfn.NORM.DIST(0,$I145/2,$L145,TRUE))*$C145+($J145="Steady Growth")*(AND(BF$4&gt;=$E145,BF$4&lt;=$G145)*((BF$4-$E145+1)/($I145*($I145+1)/2)*$C145))+($J145="custom")*CustomCF!AY145</f>
        <v>0</v>
      </c>
      <c r="BG145" s="478">
        <f>($J145="Bell Curve")*(_xlfn.NORM.DIST(AND(BG$4&gt;=$E145,BG$4&lt;=$G145)*(BG$4-$E145+1),$I145/2,$L145,TRUE)-_xlfn.NORM.DIST(AND(BG$4&gt;=$E145,BG$4&lt;=$G145)*(BF$4-$E145+1),$I145/2,$L145,TRUE))/(1-2*_xlfn.NORM.DIST(0,$I145/2,$L145,TRUE))*$C145+($J145="Steady Growth")*(AND(BG$4&gt;=$E145,BG$4&lt;=$G145)*((BG$4-$E145+1)/($I145*($I145+1)/2)*$C145))+($J145="custom")*CustomCF!AZ145</f>
        <v>0</v>
      </c>
      <c r="BH145" s="478">
        <f>($J145="Bell Curve")*(_xlfn.NORM.DIST(AND(BH$4&gt;=$E145,BH$4&lt;=$G145)*(BH$4-$E145+1),$I145/2,$L145,TRUE)-_xlfn.NORM.DIST(AND(BH$4&gt;=$E145,BH$4&lt;=$G145)*(BG$4-$E145+1),$I145/2,$L145,TRUE))/(1-2*_xlfn.NORM.DIST(0,$I145/2,$L145,TRUE))*$C145+($J145="Steady Growth")*(AND(BH$4&gt;=$E145,BH$4&lt;=$G145)*((BH$4-$E145+1)/($I145*($I145+1)/2)*$C145))+($J145="custom")*CustomCF!BA145</f>
        <v>0</v>
      </c>
      <c r="BI145" s="478">
        <f>($J145="Bell Curve")*(_xlfn.NORM.DIST(AND(BI$4&gt;=$E145,BI$4&lt;=$G145)*(BI$4-$E145+1),$I145/2,$L145,TRUE)-_xlfn.NORM.DIST(AND(BI$4&gt;=$E145,BI$4&lt;=$G145)*(BH$4-$E145+1),$I145/2,$L145,TRUE))/(1-2*_xlfn.NORM.DIST(0,$I145/2,$L145,TRUE))*$C145+($J145="Steady Growth")*(AND(BI$4&gt;=$E145,BI$4&lt;=$G145)*((BI$4-$E145+1)/($I145*($I145+1)/2)*$C145))+($J145="custom")*CustomCF!BB145</f>
        <v>0</v>
      </c>
      <c r="BJ145" s="478">
        <f>($J145="Bell Curve")*(_xlfn.NORM.DIST(AND(BJ$4&gt;=$E145,BJ$4&lt;=$G145)*(BJ$4-$E145+1),$I145/2,$L145,TRUE)-_xlfn.NORM.DIST(AND(BJ$4&gt;=$E145,BJ$4&lt;=$G145)*(BI$4-$E145+1),$I145/2,$L145,TRUE))/(1-2*_xlfn.NORM.DIST(0,$I145/2,$L145,TRUE))*$C145+($J145="Steady Growth")*(AND(BJ$4&gt;=$E145,BJ$4&lt;=$G145)*((BJ$4-$E145+1)/($I145*($I145+1)/2)*$C145))+($J145="custom")*CustomCF!BC145</f>
        <v>0</v>
      </c>
      <c r="BK145" s="478">
        <f>($J145="Bell Curve")*(_xlfn.NORM.DIST(AND(BK$4&gt;=$E145,BK$4&lt;=$G145)*(BK$4-$E145+1),$I145/2,$L145,TRUE)-_xlfn.NORM.DIST(AND(BK$4&gt;=$E145,BK$4&lt;=$G145)*(BJ$4-$E145+1),$I145/2,$L145,TRUE))/(1-2*_xlfn.NORM.DIST(0,$I145/2,$L145,TRUE))*$C145+($J145="Steady Growth")*(AND(BK$4&gt;=$E145,BK$4&lt;=$G145)*((BK$4-$E145+1)/($I145*($I145+1)/2)*$C145))+($J145="custom")*CustomCF!BD145</f>
        <v>0</v>
      </c>
      <c r="BL145" s="478">
        <f>($J145="Bell Curve")*(_xlfn.NORM.DIST(AND(BL$4&gt;=$E145,BL$4&lt;=$G145)*(BL$4-$E145+1),$I145/2,$L145,TRUE)-_xlfn.NORM.DIST(AND(BL$4&gt;=$E145,BL$4&lt;=$G145)*(BK$4-$E145+1),$I145/2,$L145,TRUE))/(1-2*_xlfn.NORM.DIST(0,$I145/2,$L145,TRUE))*$C145+($J145="Steady Growth")*(AND(BL$4&gt;=$E145,BL$4&lt;=$G145)*((BL$4-$E145+1)/($I145*($I145+1)/2)*$C145))+($J145="custom")*CustomCF!BE145</f>
        <v>0</v>
      </c>
      <c r="BM145" s="478">
        <f>($J145="Bell Curve")*(_xlfn.NORM.DIST(AND(BM$4&gt;=$E145,BM$4&lt;=$G145)*(BM$4-$E145+1),$I145/2,$L145,TRUE)-_xlfn.NORM.DIST(AND(BM$4&gt;=$E145,BM$4&lt;=$G145)*(BL$4-$E145+1),$I145/2,$L145,TRUE))/(1-2*_xlfn.NORM.DIST(0,$I145/2,$L145,TRUE))*$C145+($J145="Steady Growth")*(AND(BM$4&gt;=$E145,BM$4&lt;=$G145)*((BM$4-$E145+1)/($I145*($I145+1)/2)*$C145))+($J145="custom")*CustomCF!BF145</f>
        <v>0</v>
      </c>
      <c r="BN145" s="478">
        <f>($J145="Bell Curve")*(_xlfn.NORM.DIST(AND(BN$4&gt;=$E145,BN$4&lt;=$G145)*(BN$4-$E145+1),$I145/2,$L145,TRUE)-_xlfn.NORM.DIST(AND(BN$4&gt;=$E145,BN$4&lt;=$G145)*(BM$4-$E145+1),$I145/2,$L145,TRUE))/(1-2*_xlfn.NORM.DIST(0,$I145/2,$L145,TRUE))*$C145+($J145="Steady Growth")*(AND(BN$4&gt;=$E145,BN$4&lt;=$G145)*((BN$4-$E145+1)/($I145*($I145+1)/2)*$C145))+($J145="custom")*CustomCF!BG145</f>
        <v>0</v>
      </c>
      <c r="BO145" s="478">
        <f>($J145="Bell Curve")*(_xlfn.NORM.DIST(AND(BO$4&gt;=$E145,BO$4&lt;=$G145)*(BO$4-$E145+1),$I145/2,$L145,TRUE)-_xlfn.NORM.DIST(AND(BO$4&gt;=$E145,BO$4&lt;=$G145)*(BN$4-$E145+1),$I145/2,$L145,TRUE))/(1-2*_xlfn.NORM.DIST(0,$I145/2,$L145,TRUE))*$C145+($J145="Steady Growth")*(AND(BO$4&gt;=$E145,BO$4&lt;=$G145)*((BO$4-$E145+1)/($I145*($I145+1)/2)*$C145))+($J145="custom")*CustomCF!BH145</f>
        <v>0</v>
      </c>
      <c r="BP145" s="478">
        <f>($J145="Bell Curve")*(_xlfn.NORM.DIST(AND(BP$4&gt;=$E145,BP$4&lt;=$G145)*(BP$4-$E145+1),$I145/2,$L145,TRUE)-_xlfn.NORM.DIST(AND(BP$4&gt;=$E145,BP$4&lt;=$G145)*(BO$4-$E145+1),$I145/2,$L145,TRUE))/(1-2*_xlfn.NORM.DIST(0,$I145/2,$L145,TRUE))*$C145+($J145="Steady Growth")*(AND(BP$4&gt;=$E145,BP$4&lt;=$G145)*((BP$4-$E145+1)/($I145*($I145+1)/2)*$C145))+($J145="custom")*CustomCF!BI145</f>
        <v>0</v>
      </c>
      <c r="BQ145" s="478">
        <f>($J145="Bell Curve")*(_xlfn.NORM.DIST(AND(BQ$4&gt;=$E145,BQ$4&lt;=$G145)*(BQ$4-$E145+1),$I145/2,$L145,TRUE)-_xlfn.NORM.DIST(AND(BQ$4&gt;=$E145,BQ$4&lt;=$G145)*(BP$4-$E145+1),$I145/2,$L145,TRUE))/(1-2*_xlfn.NORM.DIST(0,$I145/2,$L145,TRUE))*$C145+($J145="Steady Growth")*(AND(BQ$4&gt;=$E145,BQ$4&lt;=$G145)*((BQ$4-$E145+1)/($I145*($I145+1)/2)*$C145))+($J145="custom")*CustomCF!BJ145</f>
        <v>0</v>
      </c>
      <c r="BR145" s="478">
        <f>($J145="Bell Curve")*(_xlfn.NORM.DIST(AND(BR$4&gt;=$E145,BR$4&lt;=$G145)*(BR$4-$E145+1),$I145/2,$L145,TRUE)-_xlfn.NORM.DIST(AND(BR$4&gt;=$E145,BR$4&lt;=$G145)*(BQ$4-$E145+1),$I145/2,$L145,TRUE))/(1-2*_xlfn.NORM.DIST(0,$I145/2,$L145,TRUE))*$C145+($J145="Steady Growth")*(AND(BR$4&gt;=$E145,BR$4&lt;=$G145)*((BR$4-$E145+1)/($I145*($I145+1)/2)*$C145))+($J145="custom")*CustomCF!BK145</f>
        <v>0</v>
      </c>
      <c r="BS145" s="478">
        <f>($J145="Bell Curve")*(_xlfn.NORM.DIST(AND(BS$4&gt;=$E145,BS$4&lt;=$G145)*(BS$4-$E145+1),$I145/2,$L145,TRUE)-_xlfn.NORM.DIST(AND(BS$4&gt;=$E145,BS$4&lt;=$G145)*(BR$4-$E145+1),$I145/2,$L145,TRUE))/(1-2*_xlfn.NORM.DIST(0,$I145/2,$L145,TRUE))*$C145+($J145="Steady Growth")*(AND(BS$4&gt;=$E145,BS$4&lt;=$G145)*((BS$4-$E145+1)/($I145*($I145+1)/2)*$C145))+($J145="custom")*CustomCF!BL145</f>
        <v>0</v>
      </c>
      <c r="BT145" s="478">
        <f>($J145="Bell Curve")*(_xlfn.NORM.DIST(AND(BT$4&gt;=$E145,BT$4&lt;=$G145)*(BT$4-$E145+1),$I145/2,$L145,TRUE)-_xlfn.NORM.DIST(AND(BT$4&gt;=$E145,BT$4&lt;=$G145)*(BS$4-$E145+1),$I145/2,$L145,TRUE))/(1-2*_xlfn.NORM.DIST(0,$I145/2,$L145,TRUE))*$C145+($J145="Steady Growth")*(AND(BT$4&gt;=$E145,BT$4&lt;=$G145)*((BT$4-$E145+1)/($I145*($I145+1)/2)*$C145))+($J145="custom")*CustomCF!BM145</f>
        <v>0</v>
      </c>
      <c r="BU145" s="478">
        <f>($J145="Bell Curve")*(_xlfn.NORM.DIST(AND(BU$4&gt;=$E145,BU$4&lt;=$G145)*(BU$4-$E145+1),$I145/2,$L145,TRUE)-_xlfn.NORM.DIST(AND(BU$4&gt;=$E145,BU$4&lt;=$G145)*(BT$4-$E145+1),$I145/2,$L145,TRUE))/(1-2*_xlfn.NORM.DIST(0,$I145/2,$L145,TRUE))*$C145+($J145="Steady Growth")*(AND(BU$4&gt;=$E145,BU$4&lt;=$G145)*((BU$4-$E145+1)/($I145*($I145+1)/2)*$C145))+($J145="custom")*CustomCF!BN145</f>
        <v>0</v>
      </c>
      <c r="BV145" s="478">
        <f>($J145="Bell Curve")*(_xlfn.NORM.DIST(AND(BV$4&gt;=$E145,BV$4&lt;=$G145)*(BV$4-$E145+1),$I145/2,$L145,TRUE)-_xlfn.NORM.DIST(AND(BV$4&gt;=$E145,BV$4&lt;=$G145)*(BU$4-$E145+1),$I145/2,$L145,TRUE))/(1-2*_xlfn.NORM.DIST(0,$I145/2,$L145,TRUE))*$C145+($J145="Steady Growth")*(AND(BV$4&gt;=$E145,BV$4&lt;=$G145)*((BV$4-$E145+1)/($I145*($I145+1)/2)*$C145))+($J145="custom")*CustomCF!BO145</f>
        <v>0</v>
      </c>
      <c r="BW145" s="478">
        <f>($J145="Bell Curve")*(_xlfn.NORM.DIST(AND(BW$4&gt;=$E145,BW$4&lt;=$G145)*(BW$4-$E145+1),$I145/2,$L145,TRUE)-_xlfn.NORM.DIST(AND(BW$4&gt;=$E145,BW$4&lt;=$G145)*(BV$4-$E145+1),$I145/2,$L145,TRUE))/(1-2*_xlfn.NORM.DIST(0,$I145/2,$L145,TRUE))*$C145+($J145="Steady Growth")*(AND(BW$4&gt;=$E145,BW$4&lt;=$G145)*((BW$4-$E145+1)/($I145*($I145+1)/2)*$C145))+($J145="custom")*CustomCF!BP145</f>
        <v>0</v>
      </c>
      <c r="BX145" s="478">
        <f>($J145="Bell Curve")*(_xlfn.NORM.DIST(AND(BX$4&gt;=$E145,BX$4&lt;=$G145)*(BX$4-$E145+1),$I145/2,$L145,TRUE)-_xlfn.NORM.DIST(AND(BX$4&gt;=$E145,BX$4&lt;=$G145)*(BW$4-$E145+1),$I145/2,$L145,TRUE))/(1-2*_xlfn.NORM.DIST(0,$I145/2,$L145,TRUE))*$C145+($J145="Steady Growth")*(AND(BX$4&gt;=$E145,BX$4&lt;=$G145)*((BX$4-$E145+1)/($I145*($I145+1)/2)*$C145))+($J145="custom")*CustomCF!BQ145</f>
        <v>0</v>
      </c>
      <c r="BY145" s="478">
        <f>($J145="Bell Curve")*(_xlfn.NORM.DIST(AND(BY$4&gt;=$E145,BY$4&lt;=$G145)*(BY$4-$E145+1),$I145/2,$L145,TRUE)-_xlfn.NORM.DIST(AND(BY$4&gt;=$E145,BY$4&lt;=$G145)*(BX$4-$E145+1),$I145/2,$L145,TRUE))/(1-2*_xlfn.NORM.DIST(0,$I145/2,$L145,TRUE))*$C145+($J145="Steady Growth")*(AND(BY$4&gt;=$E145,BY$4&lt;=$G145)*((BY$4-$E145+1)/($I145*($I145+1)/2)*$C145))+($J145="custom")*CustomCF!BR145</f>
        <v>0</v>
      </c>
      <c r="BZ145" s="478">
        <f>($J145="Bell Curve")*(_xlfn.NORM.DIST(AND(BZ$4&gt;=$E145,BZ$4&lt;=$G145)*(BZ$4-$E145+1),$I145/2,$L145,TRUE)-_xlfn.NORM.DIST(AND(BZ$4&gt;=$E145,BZ$4&lt;=$G145)*(BY$4-$E145+1),$I145/2,$L145,TRUE))/(1-2*_xlfn.NORM.DIST(0,$I145/2,$L145,TRUE))*$C145+($J145="Steady Growth")*(AND(BZ$4&gt;=$E145,BZ$4&lt;=$G145)*((BZ$4-$E145+1)/($I145*($I145+1)/2)*$C145))+($J145="custom")*CustomCF!BS145</f>
        <v>0</v>
      </c>
      <c r="CA145" s="478">
        <f>($J145="Bell Curve")*(_xlfn.NORM.DIST(AND(CA$4&gt;=$E145,CA$4&lt;=$G145)*(CA$4-$E145+1),$I145/2,$L145,TRUE)-_xlfn.NORM.DIST(AND(CA$4&gt;=$E145,CA$4&lt;=$G145)*(BZ$4-$E145+1),$I145/2,$L145,TRUE))/(1-2*_xlfn.NORM.DIST(0,$I145/2,$L145,TRUE))*$C145+($J145="Steady Growth")*(AND(CA$4&gt;=$E145,CA$4&lt;=$G145)*((CA$4-$E145+1)/($I145*($I145+1)/2)*$C145))+($J145="custom")*CustomCF!BT145</f>
        <v>0</v>
      </c>
      <c r="CB145" s="478">
        <f>($J145="Bell Curve")*(_xlfn.NORM.DIST(AND(CB$4&gt;=$E145,CB$4&lt;=$G145)*(CB$4-$E145+1),$I145/2,$L145,TRUE)-_xlfn.NORM.DIST(AND(CB$4&gt;=$E145,CB$4&lt;=$G145)*(CA$4-$E145+1),$I145/2,$L145,TRUE))/(1-2*_xlfn.NORM.DIST(0,$I145/2,$L145,TRUE))*$C145+($J145="Steady Growth")*(AND(CB$4&gt;=$E145,CB$4&lt;=$G145)*((CB$4-$E145+1)/($I145*($I145+1)/2)*$C145))+($J145="custom")*CustomCF!BU145</f>
        <v>0</v>
      </c>
      <c r="CC145" s="478">
        <f>($J145="Bell Curve")*(_xlfn.NORM.DIST(AND(CC$4&gt;=$E145,CC$4&lt;=$G145)*(CC$4-$E145+1),$I145/2,$L145,TRUE)-_xlfn.NORM.DIST(AND(CC$4&gt;=$E145,CC$4&lt;=$G145)*(CB$4-$E145+1),$I145/2,$L145,TRUE))/(1-2*_xlfn.NORM.DIST(0,$I145/2,$L145,TRUE))*$C145+($J145="Steady Growth")*(AND(CC$4&gt;=$E145,CC$4&lt;=$G145)*((CC$4-$E145+1)/($I145*($I145+1)/2)*$C145))+($J145="custom")*CustomCF!BV145</f>
        <v>0</v>
      </c>
      <c r="CD145" s="478">
        <f>($J145="Bell Curve")*(_xlfn.NORM.DIST(AND(CD$4&gt;=$E145,CD$4&lt;=$G145)*(CD$4-$E145+1),$I145/2,$L145,TRUE)-_xlfn.NORM.DIST(AND(CD$4&gt;=$E145,CD$4&lt;=$G145)*(CC$4-$E145+1),$I145/2,$L145,TRUE))/(1-2*_xlfn.NORM.DIST(0,$I145/2,$L145,TRUE))*$C145+($J145="Steady Growth")*(AND(CD$4&gt;=$E145,CD$4&lt;=$G145)*((CD$4-$E145+1)/($I145*($I145+1)/2)*$C145))+($J145="custom")*CustomCF!BW145</f>
        <v>0</v>
      </c>
      <c r="CE145" s="478">
        <f>($J145="Bell Curve")*(_xlfn.NORM.DIST(AND(CE$4&gt;=$E145,CE$4&lt;=$G145)*(CE$4-$E145+1),$I145/2,$L145,TRUE)-_xlfn.NORM.DIST(AND(CE$4&gt;=$E145,CE$4&lt;=$G145)*(CD$4-$E145+1),$I145/2,$L145,TRUE))/(1-2*_xlfn.NORM.DIST(0,$I145/2,$L145,TRUE))*$C145+($J145="Steady Growth")*(AND(CE$4&gt;=$E145,CE$4&lt;=$G145)*((CE$4-$E145+1)/($I145*($I145+1)/2)*$C145))+($J145="custom")*CustomCF!BX145</f>
        <v>0</v>
      </c>
      <c r="CF145" s="478">
        <f>($J145="Bell Curve")*(_xlfn.NORM.DIST(AND(CF$4&gt;=$E145,CF$4&lt;=$G145)*(CF$4-$E145+1),$I145/2,$L145,TRUE)-_xlfn.NORM.DIST(AND(CF$4&gt;=$E145,CF$4&lt;=$G145)*(CE$4-$E145+1),$I145/2,$L145,TRUE))/(1-2*_xlfn.NORM.DIST(0,$I145/2,$L145,TRUE))*$C145+($J145="Steady Growth")*(AND(CF$4&gt;=$E145,CF$4&lt;=$G145)*((CF$4-$E145+1)/($I145*($I145+1)/2)*$C145))+($J145="custom")*CustomCF!BY145</f>
        <v>0</v>
      </c>
      <c r="CG145" s="478">
        <f>($J145="Bell Curve")*(_xlfn.NORM.DIST(AND(CG$4&gt;=$E145,CG$4&lt;=$G145)*(CG$4-$E145+1),$I145/2,$L145,TRUE)-_xlfn.NORM.DIST(AND(CG$4&gt;=$E145,CG$4&lt;=$G145)*(CF$4-$E145+1),$I145/2,$L145,TRUE))/(1-2*_xlfn.NORM.DIST(0,$I145/2,$L145,TRUE))*$C145+($J145="Steady Growth")*(AND(CG$4&gt;=$E145,CG$4&lt;=$G145)*((CG$4-$E145+1)/($I145*($I145+1)/2)*$C145))+($J145="custom")*CustomCF!BZ145</f>
        <v>0</v>
      </c>
      <c r="CH145" s="478">
        <f>($J145="Bell Curve")*(_xlfn.NORM.DIST(AND(CH$4&gt;=$E145,CH$4&lt;=$G145)*(CH$4-$E145+1),$I145/2,$L145,TRUE)-_xlfn.NORM.DIST(AND(CH$4&gt;=$E145,CH$4&lt;=$G145)*(CG$4-$E145+1),$I145/2,$L145,TRUE))/(1-2*_xlfn.NORM.DIST(0,$I145/2,$L145,TRUE))*$C145+($J145="Steady Growth")*(AND(CH$4&gt;=$E145,CH$4&lt;=$G145)*((CH$4-$E145+1)/($I145*($I145+1)/2)*$C145))+($J145="custom")*CustomCF!CA145</f>
        <v>0</v>
      </c>
      <c r="CI145" s="478">
        <f>($J145="Bell Curve")*(_xlfn.NORM.DIST(AND(CI$4&gt;=$E145,CI$4&lt;=$G145)*(CI$4-$E145+1),$I145/2,$L145,TRUE)-_xlfn.NORM.DIST(AND(CI$4&gt;=$E145,CI$4&lt;=$G145)*(CH$4-$E145+1),$I145/2,$L145,TRUE))/(1-2*_xlfn.NORM.DIST(0,$I145/2,$L145,TRUE))*$C145+($J145="Steady Growth")*(AND(CI$4&gt;=$E145,CI$4&lt;=$G145)*((CI$4-$E145+1)/($I145*($I145+1)/2)*$C145))+($J145="custom")*CustomCF!CB145</f>
        <v>0</v>
      </c>
      <c r="CJ145" s="478">
        <f>($J145="Bell Curve")*(_xlfn.NORM.DIST(AND(CJ$4&gt;=$E145,CJ$4&lt;=$G145)*(CJ$4-$E145+1),$I145/2,$L145,TRUE)-_xlfn.NORM.DIST(AND(CJ$4&gt;=$E145,CJ$4&lt;=$G145)*(CI$4-$E145+1),$I145/2,$L145,TRUE))/(1-2*_xlfn.NORM.DIST(0,$I145/2,$L145,TRUE))*$C145+($J145="Steady Growth")*(AND(CJ$4&gt;=$E145,CJ$4&lt;=$G145)*((CJ$4-$E145+1)/($I145*($I145+1)/2)*$C145))+($J145="custom")*CustomCF!CC145</f>
        <v>0</v>
      </c>
      <c r="CK145" s="478">
        <f>($J145="Bell Curve")*(_xlfn.NORM.DIST(AND(CK$4&gt;=$E145,CK$4&lt;=$G145)*(CK$4-$E145+1),$I145/2,$L145,TRUE)-_xlfn.NORM.DIST(AND(CK$4&gt;=$E145,CK$4&lt;=$G145)*(CJ$4-$E145+1),$I145/2,$L145,TRUE))/(1-2*_xlfn.NORM.DIST(0,$I145/2,$L145,TRUE))*$C145+($J145="Steady Growth")*(AND(CK$4&gt;=$E145,CK$4&lt;=$G145)*((CK$4-$E145+1)/($I145*($I145+1)/2)*$C145))+($J145="custom")*CustomCF!CD145</f>
        <v>0</v>
      </c>
      <c r="CL145" s="478">
        <f>($J145="Bell Curve")*(_xlfn.NORM.DIST(AND(CL$4&gt;=$E145,CL$4&lt;=$G145)*(CL$4-$E145+1),$I145/2,$L145,TRUE)-_xlfn.NORM.DIST(AND(CL$4&gt;=$E145,CL$4&lt;=$G145)*(CK$4-$E145+1),$I145/2,$L145,TRUE))/(1-2*_xlfn.NORM.DIST(0,$I145/2,$L145,TRUE))*$C145+($J145="Steady Growth")*(AND(CL$4&gt;=$E145,CL$4&lt;=$G145)*((CL$4-$E145+1)/($I145*($I145+1)/2)*$C145))+($J145="custom")*CustomCF!CE145</f>
        <v>0</v>
      </c>
      <c r="CM145" s="478">
        <f>($J145="Bell Curve")*(_xlfn.NORM.DIST(AND(CM$4&gt;=$E145,CM$4&lt;=$G145)*(CM$4-$E145+1),$I145/2,$L145,TRUE)-_xlfn.NORM.DIST(AND(CM$4&gt;=$E145,CM$4&lt;=$G145)*(CL$4-$E145+1),$I145/2,$L145,TRUE))/(1-2*_xlfn.NORM.DIST(0,$I145/2,$L145,TRUE))*$C145+($J145="Steady Growth")*(AND(CM$4&gt;=$E145,CM$4&lt;=$G145)*((CM$4-$E145+1)/($I145*($I145+1)/2)*$C145))+($J145="custom")*CustomCF!CF145</f>
        <v>0</v>
      </c>
      <c r="CN145" s="478">
        <f>($J145="Bell Curve")*(_xlfn.NORM.DIST(AND(CN$4&gt;=$E145,CN$4&lt;=$G145)*(CN$4-$E145+1),$I145/2,$L145,TRUE)-_xlfn.NORM.DIST(AND(CN$4&gt;=$E145,CN$4&lt;=$G145)*(CM$4-$E145+1),$I145/2,$L145,TRUE))/(1-2*_xlfn.NORM.DIST(0,$I145/2,$L145,TRUE))*$C145+($J145="Steady Growth")*(AND(CN$4&gt;=$E145,CN$4&lt;=$G145)*((CN$4-$E145+1)/($I145*($I145+1)/2)*$C145))+($J145="custom")*CustomCF!CG145</f>
        <v>0</v>
      </c>
      <c r="CO145" s="478">
        <f>($J145="Bell Curve")*(_xlfn.NORM.DIST(AND(CO$4&gt;=$E145,CO$4&lt;=$G145)*(CO$4-$E145+1),$I145/2,$L145,TRUE)-_xlfn.NORM.DIST(AND(CO$4&gt;=$E145,CO$4&lt;=$G145)*(CN$4-$E145+1),$I145/2,$L145,TRUE))/(1-2*_xlfn.NORM.DIST(0,$I145/2,$L145,TRUE))*$C145+($J145="Steady Growth")*(AND(CO$4&gt;=$E145,CO$4&lt;=$G145)*((CO$4-$E145+1)/($I145*($I145+1)/2)*$C145))+($J145="custom")*CustomCF!CH145</f>
        <v>0</v>
      </c>
      <c r="CP145" s="478">
        <f>($J145="Bell Curve")*(_xlfn.NORM.DIST(AND(CP$4&gt;=$E145,CP$4&lt;=$G145)*(CP$4-$E145+1),$I145/2,$L145,TRUE)-_xlfn.NORM.DIST(AND(CP$4&gt;=$E145,CP$4&lt;=$G145)*(CO$4-$E145+1),$I145/2,$L145,TRUE))/(1-2*_xlfn.NORM.DIST(0,$I145/2,$L145,TRUE))*$C145+($J145="Steady Growth")*(AND(CP$4&gt;=$E145,CP$4&lt;=$G145)*((CP$4-$E145+1)/($I145*($I145+1)/2)*$C145))+($J145="custom")*CustomCF!CI145</f>
        <v>0</v>
      </c>
      <c r="CQ145" s="478">
        <f>($J145="Bell Curve")*(_xlfn.NORM.DIST(AND(CQ$4&gt;=$E145,CQ$4&lt;=$G145)*(CQ$4-$E145+1),$I145/2,$L145,TRUE)-_xlfn.NORM.DIST(AND(CQ$4&gt;=$E145,CQ$4&lt;=$G145)*(CP$4-$E145+1),$I145/2,$L145,TRUE))/(1-2*_xlfn.NORM.DIST(0,$I145/2,$L145,TRUE))*$C145+($J145="Steady Growth")*(AND(CQ$4&gt;=$E145,CQ$4&lt;=$G145)*((CQ$4-$E145+1)/($I145*($I145+1)/2)*$C145))+($J145="custom")*CustomCF!CJ145</f>
        <v>0</v>
      </c>
      <c r="CR145" s="478">
        <f>($J145="Bell Curve")*(_xlfn.NORM.DIST(AND(CR$4&gt;=$E145,CR$4&lt;=$G145)*(CR$4-$E145+1),$I145/2,$L145,TRUE)-_xlfn.NORM.DIST(AND(CR$4&gt;=$E145,CR$4&lt;=$G145)*(CQ$4-$E145+1),$I145/2,$L145,TRUE))/(1-2*_xlfn.NORM.DIST(0,$I145/2,$L145,TRUE))*$C145+($J145="Steady Growth")*(AND(CR$4&gt;=$E145,CR$4&lt;=$G145)*((CR$4-$E145+1)/($I145*($I145+1)/2)*$C145))+($J145="custom")*CustomCF!CK145</f>
        <v>0</v>
      </c>
      <c r="CS145" s="478">
        <f>($J145="Bell Curve")*(_xlfn.NORM.DIST(AND(CS$4&gt;=$E145,CS$4&lt;=$G145)*(CS$4-$E145+1),$I145/2,$L145,TRUE)-_xlfn.NORM.DIST(AND(CS$4&gt;=$E145,CS$4&lt;=$G145)*(CR$4-$E145+1),$I145/2,$L145,TRUE))/(1-2*_xlfn.NORM.DIST(0,$I145/2,$L145,TRUE))*$C145+($J145="Steady Growth")*(AND(CS$4&gt;=$E145,CS$4&lt;=$G145)*((CS$4-$E145+1)/($I145*($I145+1)/2)*$C145))+($J145="custom")*CustomCF!CL145</f>
        <v>0</v>
      </c>
      <c r="CT145" s="478">
        <f>($J145="Bell Curve")*(_xlfn.NORM.DIST(AND(CT$4&gt;=$E145,CT$4&lt;=$G145)*(CT$4-$E145+1),$I145/2,$L145,TRUE)-_xlfn.NORM.DIST(AND(CT$4&gt;=$E145,CT$4&lt;=$G145)*(CS$4-$E145+1),$I145/2,$L145,TRUE))/(1-2*_xlfn.NORM.DIST(0,$I145/2,$L145,TRUE))*$C145+($J145="Steady Growth")*(AND(CT$4&gt;=$E145,CT$4&lt;=$G145)*((CT$4-$E145+1)/($I145*($I145+1)/2)*$C145))+($J145="custom")*CustomCF!CM145</f>
        <v>0</v>
      </c>
      <c r="CU145" s="478">
        <f>($J145="Bell Curve")*(_xlfn.NORM.DIST(AND(CU$4&gt;=$E145,CU$4&lt;=$G145)*(CU$4-$E145+1),$I145/2,$L145,TRUE)-_xlfn.NORM.DIST(AND(CU$4&gt;=$E145,CU$4&lt;=$G145)*(CT$4-$E145+1),$I145/2,$L145,TRUE))/(1-2*_xlfn.NORM.DIST(0,$I145/2,$L145,TRUE))*$C145+($J145="Steady Growth")*(AND(CU$4&gt;=$E145,CU$4&lt;=$G145)*((CU$4-$E145+1)/($I145*($I145+1)/2)*$C145))+($J145="custom")*CustomCF!CN145</f>
        <v>0</v>
      </c>
      <c r="CV145" s="478">
        <f>($J145="Bell Curve")*(_xlfn.NORM.DIST(AND(CV$4&gt;=$E145,CV$4&lt;=$G145)*(CV$4-$E145+1),$I145/2,$L145,TRUE)-_xlfn.NORM.DIST(AND(CV$4&gt;=$E145,CV$4&lt;=$G145)*(CU$4-$E145+1),$I145/2,$L145,TRUE))/(1-2*_xlfn.NORM.DIST(0,$I145/2,$L145,TRUE))*$C145+($J145="Steady Growth")*(AND(CV$4&gt;=$E145,CV$4&lt;=$G145)*((CV$4-$E145+1)/($I145*($I145+1)/2)*$C145))+($J145="custom")*CustomCF!CO145</f>
        <v>0</v>
      </c>
      <c r="CW145" s="478">
        <f>($J145="Bell Curve")*(_xlfn.NORM.DIST(AND(CW$4&gt;=$E145,CW$4&lt;=$G145)*(CW$4-$E145+1),$I145/2,$L145,TRUE)-_xlfn.NORM.DIST(AND(CW$4&gt;=$E145,CW$4&lt;=$G145)*(CV$4-$E145+1),$I145/2,$L145,TRUE))/(1-2*_xlfn.NORM.DIST(0,$I145/2,$L145,TRUE))*$C145+($J145="Steady Growth")*(AND(CW$4&gt;=$E145,CW$4&lt;=$G145)*((CW$4-$E145+1)/($I145*($I145+1)/2)*$C145))+($J145="custom")*CustomCF!CP145</f>
        <v>0</v>
      </c>
      <c r="CX145" s="478">
        <f>($J145="Bell Curve")*(_xlfn.NORM.DIST(AND(CX$4&gt;=$E145,CX$4&lt;=$G145)*(CX$4-$E145+1),$I145/2,$L145,TRUE)-_xlfn.NORM.DIST(AND(CX$4&gt;=$E145,CX$4&lt;=$G145)*(CW$4-$E145+1),$I145/2,$L145,TRUE))/(1-2*_xlfn.NORM.DIST(0,$I145/2,$L145,TRUE))*$C145+($J145="Steady Growth")*(AND(CX$4&gt;=$E145,CX$4&lt;=$G145)*((CX$4-$E145+1)/($I145*($I145+1)/2)*$C145))+($J145="custom")*CustomCF!CQ145</f>
        <v>0</v>
      </c>
      <c r="CY145" s="478">
        <f>($J145="Bell Curve")*(_xlfn.NORM.DIST(AND(CY$4&gt;=$E145,CY$4&lt;=$G145)*(CY$4-$E145+1),$I145/2,$L145,TRUE)-_xlfn.NORM.DIST(AND(CY$4&gt;=$E145,CY$4&lt;=$G145)*(CX$4-$E145+1),$I145/2,$L145,TRUE))/(1-2*_xlfn.NORM.DIST(0,$I145/2,$L145,TRUE))*$C145+($J145="Steady Growth")*(AND(CY$4&gt;=$E145,CY$4&lt;=$G145)*((CY$4-$E145+1)/($I145*($I145+1)/2)*$C145))+($J145="custom")*CustomCF!CR145</f>
        <v>0</v>
      </c>
      <c r="CZ145" s="478">
        <f>($J145="Bell Curve")*(_xlfn.NORM.DIST(AND(CZ$4&gt;=$E145,CZ$4&lt;=$G145)*(CZ$4-$E145+1),$I145/2,$L145,TRUE)-_xlfn.NORM.DIST(AND(CZ$4&gt;=$E145,CZ$4&lt;=$G145)*(CY$4-$E145+1),$I145/2,$L145,TRUE))/(1-2*_xlfn.NORM.DIST(0,$I145/2,$L145,TRUE))*$C145+($J145="Steady Growth")*(AND(CZ$4&gt;=$E145,CZ$4&lt;=$G145)*((CZ$4-$E145+1)/($I145*($I145+1)/2)*$C145))+($J145="custom")*CustomCF!CS145</f>
        <v>0</v>
      </c>
      <c r="DA145" s="478">
        <f>($J145="Bell Curve")*(_xlfn.NORM.DIST(AND(DA$4&gt;=$E145,DA$4&lt;=$G145)*(DA$4-$E145+1),$I145/2,$L145,TRUE)-_xlfn.NORM.DIST(AND(DA$4&gt;=$E145,DA$4&lt;=$G145)*(CZ$4-$E145+1),$I145/2,$L145,TRUE))/(1-2*_xlfn.NORM.DIST(0,$I145/2,$L145,TRUE))*$C145+($J145="Steady Growth")*(AND(DA$4&gt;=$E145,DA$4&lt;=$G145)*((DA$4-$E145+1)/($I145*($I145+1)/2)*$C145))+($J145="custom")*CustomCF!CT145</f>
        <v>0</v>
      </c>
      <c r="DB145" s="478">
        <f>($J145="Bell Curve")*(_xlfn.NORM.DIST(AND(DB$4&gt;=$E145,DB$4&lt;=$G145)*(DB$4-$E145+1),$I145/2,$L145,TRUE)-_xlfn.NORM.DIST(AND(DB$4&gt;=$E145,DB$4&lt;=$G145)*(DA$4-$E145+1),$I145/2,$L145,TRUE))/(1-2*_xlfn.NORM.DIST(0,$I145/2,$L145,TRUE))*$C145+($J145="Steady Growth")*(AND(DB$4&gt;=$E145,DB$4&lt;=$G145)*((DB$4-$E145+1)/($I145*($I145+1)/2)*$C145))+($J145="custom")*CustomCF!CU145</f>
        <v>0</v>
      </c>
      <c r="DC145" s="478">
        <f>($J145="Bell Curve")*(_xlfn.NORM.DIST(AND(DC$4&gt;=$E145,DC$4&lt;=$G145)*(DC$4-$E145+1),$I145/2,$L145,TRUE)-_xlfn.NORM.DIST(AND(DC$4&gt;=$E145,DC$4&lt;=$G145)*(DB$4-$E145+1),$I145/2,$L145,TRUE))/(1-2*_xlfn.NORM.DIST(0,$I145/2,$L145,TRUE))*$C145+($J145="Steady Growth")*(AND(DC$4&gt;=$E145,DC$4&lt;=$G145)*((DC$4-$E145+1)/($I145*($I145+1)/2)*$C145))+($J145="custom")*CustomCF!CV145</f>
        <v>0</v>
      </c>
      <c r="DD145" s="478">
        <f>($J145="Bell Curve")*(_xlfn.NORM.DIST(AND(DD$4&gt;=$E145,DD$4&lt;=$G145)*(DD$4-$E145+1),$I145/2,$L145,TRUE)-_xlfn.NORM.DIST(AND(DD$4&gt;=$E145,DD$4&lt;=$G145)*(DC$4-$E145+1),$I145/2,$L145,TRUE))/(1-2*_xlfn.NORM.DIST(0,$I145/2,$L145,TRUE))*$C145+($J145="Steady Growth")*(AND(DD$4&gt;=$E145,DD$4&lt;=$G145)*((DD$4-$E145+1)/($I145*($I145+1)/2)*$C145))+($J145="custom")*CustomCF!CW145</f>
        <v>0</v>
      </c>
      <c r="DE145" s="478">
        <f>($J145="Bell Curve")*(_xlfn.NORM.DIST(AND(DE$4&gt;=$E145,DE$4&lt;=$G145)*(DE$4-$E145+1),$I145/2,$L145,TRUE)-_xlfn.NORM.DIST(AND(DE$4&gt;=$E145,DE$4&lt;=$G145)*(DD$4-$E145+1),$I145/2,$L145,TRUE))/(1-2*_xlfn.NORM.DIST(0,$I145/2,$L145,TRUE))*$C145+($J145="Steady Growth")*(AND(DE$4&gt;=$E145,DE$4&lt;=$G145)*((DE$4-$E145+1)/($I145*($I145+1)/2)*$C145))+($J145="custom")*CustomCF!CX145</f>
        <v>0</v>
      </c>
      <c r="DF145" s="478">
        <f>($J145="Bell Curve")*(_xlfn.NORM.DIST(AND(DF$4&gt;=$E145,DF$4&lt;=$G145)*(DF$4-$E145+1),$I145/2,$L145,TRUE)-_xlfn.NORM.DIST(AND(DF$4&gt;=$E145,DF$4&lt;=$G145)*(DE$4-$E145+1),$I145/2,$L145,TRUE))/(1-2*_xlfn.NORM.DIST(0,$I145/2,$L145,TRUE))*$C145+($J145="Steady Growth")*(AND(DF$4&gt;=$E145,DF$4&lt;=$G145)*((DF$4-$E145+1)/($I145*($I145+1)/2)*$C145))+($J145="custom")*CustomCF!CY145</f>
        <v>0</v>
      </c>
      <c r="DG145" s="478">
        <f>($J145="Bell Curve")*(_xlfn.NORM.DIST(AND(DG$4&gt;=$E145,DG$4&lt;=$G145)*(DG$4-$E145+1),$I145/2,$L145,TRUE)-_xlfn.NORM.DIST(AND(DG$4&gt;=$E145,DG$4&lt;=$G145)*(DF$4-$E145+1),$I145/2,$L145,TRUE))/(1-2*_xlfn.NORM.DIST(0,$I145/2,$L145,TRUE))*$C145+($J145="Steady Growth")*(AND(DG$4&gt;=$E145,DG$4&lt;=$G145)*((DG$4-$E145+1)/($I145*($I145+1)/2)*$C145))+($J145="custom")*CustomCF!CZ145</f>
        <v>0</v>
      </c>
      <c r="DH145" s="478">
        <f>($J145="Bell Curve")*(_xlfn.NORM.DIST(AND(DH$4&gt;=$E145,DH$4&lt;=$G145)*(DH$4-$E145+1),$I145/2,$L145,TRUE)-_xlfn.NORM.DIST(AND(DH$4&gt;=$E145,DH$4&lt;=$G145)*(DG$4-$E145+1),$I145/2,$L145,TRUE))/(1-2*_xlfn.NORM.DIST(0,$I145/2,$L145,TRUE))*$C145+($J145="Steady Growth")*(AND(DH$4&gt;=$E145,DH$4&lt;=$G145)*((DH$4-$E145+1)/($I145*($I145+1)/2)*$C145))+($J145="custom")*CustomCF!DA145</f>
        <v>0</v>
      </c>
      <c r="DI145" s="478">
        <f>($J145="Bell Curve")*(_xlfn.NORM.DIST(AND(DI$4&gt;=$E145,DI$4&lt;=$G145)*(DI$4-$E145+1),$I145/2,$L145,TRUE)-_xlfn.NORM.DIST(AND(DI$4&gt;=$E145,DI$4&lt;=$G145)*(DH$4-$E145+1),$I145/2,$L145,TRUE))/(1-2*_xlfn.NORM.DIST(0,$I145/2,$L145,TRUE))*$C145+($J145="Steady Growth")*(AND(DI$4&gt;=$E145,DI$4&lt;=$G145)*((DI$4-$E145+1)/($I145*($I145+1)/2)*$C145))+($J145="custom")*CustomCF!DB145</f>
        <v>0</v>
      </c>
      <c r="DJ145" s="478">
        <f>($J145="Bell Curve")*(_xlfn.NORM.DIST(AND(DJ$4&gt;=$E145,DJ$4&lt;=$G145)*(DJ$4-$E145+1),$I145/2,$L145,TRUE)-_xlfn.NORM.DIST(AND(DJ$4&gt;=$E145,DJ$4&lt;=$G145)*(DI$4-$E145+1),$I145/2,$L145,TRUE))/(1-2*_xlfn.NORM.DIST(0,$I145/2,$L145,TRUE))*$C145+($J145="Steady Growth")*(AND(DJ$4&gt;=$E145,DJ$4&lt;=$G145)*((DJ$4-$E145+1)/($I145*($I145+1)/2)*$C145))+($J145="custom")*CustomCF!DC145</f>
        <v>0</v>
      </c>
      <c r="DK145" s="478">
        <f>($J145="Bell Curve")*(_xlfn.NORM.DIST(AND(DK$4&gt;=$E145,DK$4&lt;=$G145)*(DK$4-$E145+1),$I145/2,$L145,TRUE)-_xlfn.NORM.DIST(AND(DK$4&gt;=$E145,DK$4&lt;=$G145)*(DJ$4-$E145+1),$I145/2,$L145,TRUE))/(1-2*_xlfn.NORM.DIST(0,$I145/2,$L145,TRUE))*$C145+($J145="Steady Growth")*(AND(DK$4&gt;=$E145,DK$4&lt;=$G145)*((DK$4-$E145+1)/($I145*($I145+1)/2)*$C145))+($J145="custom")*CustomCF!DD145</f>
        <v>0</v>
      </c>
      <c r="DL145" s="478">
        <f>($J145="Bell Curve")*(_xlfn.NORM.DIST(AND(DL$4&gt;=$E145,DL$4&lt;=$G145)*(DL$4-$E145+1),$I145/2,$L145,TRUE)-_xlfn.NORM.DIST(AND(DL$4&gt;=$E145,DL$4&lt;=$G145)*(DK$4-$E145+1),$I145/2,$L145,TRUE))/(1-2*_xlfn.NORM.DIST(0,$I145/2,$L145,TRUE))*$C145+($J145="Steady Growth")*(AND(DL$4&gt;=$E145,DL$4&lt;=$G145)*((DL$4-$E145+1)/($I145*($I145+1)/2)*$C145))+($J145="custom")*CustomCF!DE145</f>
        <v>0</v>
      </c>
      <c r="DM145" s="478">
        <f>($J145="Bell Curve")*(_xlfn.NORM.DIST(AND(DM$4&gt;=$E145,DM$4&lt;=$G145)*(DM$4-$E145+1),$I145/2,$L145,TRUE)-_xlfn.NORM.DIST(AND(DM$4&gt;=$E145,DM$4&lt;=$G145)*(DL$4-$E145+1),$I145/2,$L145,TRUE))/(1-2*_xlfn.NORM.DIST(0,$I145/2,$L145,TRUE))*$C145+($J145="Steady Growth")*(AND(DM$4&gt;=$E145,DM$4&lt;=$G145)*((DM$4-$E145+1)/($I145*($I145+1)/2)*$C145))+($J145="custom")*CustomCF!DF145</f>
        <v>0</v>
      </c>
      <c r="DN145" s="478">
        <f>($J145="Bell Curve")*(_xlfn.NORM.DIST(AND(DN$4&gt;=$E145,DN$4&lt;=$G145)*(DN$4-$E145+1),$I145/2,$L145,TRUE)-_xlfn.NORM.DIST(AND(DN$4&gt;=$E145,DN$4&lt;=$G145)*(DM$4-$E145+1),$I145/2,$L145,TRUE))/(1-2*_xlfn.NORM.DIST(0,$I145/2,$L145,TRUE))*$C145+($J145="Steady Growth")*(AND(DN$4&gt;=$E145,DN$4&lt;=$G145)*((DN$4-$E145+1)/($I145*($I145+1)/2)*$C145))+($J145="custom")*CustomCF!DG145</f>
        <v>0</v>
      </c>
      <c r="DO145" s="478">
        <f>($J145="Bell Curve")*(_xlfn.NORM.DIST(AND(DO$4&gt;=$E145,DO$4&lt;=$G145)*(DO$4-$E145+1),$I145/2,$L145,TRUE)-_xlfn.NORM.DIST(AND(DO$4&gt;=$E145,DO$4&lt;=$G145)*(DN$4-$E145+1),$I145/2,$L145,TRUE))/(1-2*_xlfn.NORM.DIST(0,$I145/2,$L145,TRUE))*$C145+($J145="Steady Growth")*(AND(DO$4&gt;=$E145,DO$4&lt;=$G145)*((DO$4-$E145+1)/($I145*($I145+1)/2)*$C145))+($J145="custom")*CustomCF!DH145</f>
        <v>0</v>
      </c>
      <c r="DP145" s="478">
        <f>($J145="Bell Curve")*(_xlfn.NORM.DIST(AND(DP$4&gt;=$E145,DP$4&lt;=$G145)*(DP$4-$E145+1),$I145/2,$L145,TRUE)-_xlfn.NORM.DIST(AND(DP$4&gt;=$E145,DP$4&lt;=$G145)*(DO$4-$E145+1),$I145/2,$L145,TRUE))/(1-2*_xlfn.NORM.DIST(0,$I145/2,$L145,TRUE))*$C145+($J145="Steady Growth")*(AND(DP$4&gt;=$E145,DP$4&lt;=$G145)*((DP$4-$E145+1)/($I145*($I145+1)/2)*$C145))+($J145="custom")*CustomCF!DI145</f>
        <v>0</v>
      </c>
      <c r="DQ145" s="478">
        <f>($J145="Bell Curve")*(_xlfn.NORM.DIST(AND(DQ$4&gt;=$E145,DQ$4&lt;=$G145)*(DQ$4-$E145+1),$I145/2,$L145,TRUE)-_xlfn.NORM.DIST(AND(DQ$4&gt;=$E145,DQ$4&lt;=$G145)*(DP$4-$E145+1),$I145/2,$L145,TRUE))/(1-2*_xlfn.NORM.DIST(0,$I145/2,$L145,TRUE))*$C145+($J145="Steady Growth")*(AND(DQ$4&gt;=$E145,DQ$4&lt;=$G145)*((DQ$4-$E145+1)/($I145*($I145+1)/2)*$C145))+($J145="custom")*CustomCF!DJ145</f>
        <v>0</v>
      </c>
      <c r="DR145" s="478">
        <f>($J145="Bell Curve")*(_xlfn.NORM.DIST(AND(DR$4&gt;=$E145,DR$4&lt;=$G145)*(DR$4-$E145+1),$I145/2,$L145,TRUE)-_xlfn.NORM.DIST(AND(DR$4&gt;=$E145,DR$4&lt;=$G145)*(DQ$4-$E145+1),$I145/2,$L145,TRUE))/(1-2*_xlfn.NORM.DIST(0,$I145/2,$L145,TRUE))*$C145+($J145="Steady Growth")*(AND(DR$4&gt;=$E145,DR$4&lt;=$G145)*((DR$4-$E145+1)/($I145*($I145+1)/2)*$C145))+($J145="custom")*CustomCF!DK145</f>
        <v>0</v>
      </c>
      <c r="DS145" s="478">
        <f>($J145="Bell Curve")*(_xlfn.NORM.DIST(AND(DS$4&gt;=$E145,DS$4&lt;=$G145)*(DS$4-$E145+1),$I145/2,$L145,TRUE)-_xlfn.NORM.DIST(AND(DS$4&gt;=$E145,DS$4&lt;=$G145)*(DR$4-$E145+1),$I145/2,$L145,TRUE))/(1-2*_xlfn.NORM.DIST(0,$I145/2,$L145,TRUE))*$C145+($J145="Steady Growth")*(AND(DS$4&gt;=$E145,DS$4&lt;=$G145)*((DS$4-$E145+1)/($I145*($I145+1)/2)*$C145))+($J145="custom")*CustomCF!DL145</f>
        <v>0</v>
      </c>
      <c r="DT145" s="478">
        <f>($J145="Bell Curve")*(_xlfn.NORM.DIST(AND(DT$4&gt;=$E145,DT$4&lt;=$G145)*(DT$4-$E145+1),$I145/2,$L145,TRUE)-_xlfn.NORM.DIST(AND(DT$4&gt;=$E145,DT$4&lt;=$G145)*(DS$4-$E145+1),$I145/2,$L145,TRUE))/(1-2*_xlfn.NORM.DIST(0,$I145/2,$L145,TRUE))*$C145+($J145="Steady Growth")*(AND(DT$4&gt;=$E145,DT$4&lt;=$G145)*((DT$4-$E145+1)/($I145*($I145+1)/2)*$C145))+($J145="custom")*CustomCF!DM145</f>
        <v>0</v>
      </c>
      <c r="DU145" s="478">
        <f>($J145="Bell Curve")*(_xlfn.NORM.DIST(AND(DU$4&gt;=$E145,DU$4&lt;=$G145)*(DU$4-$E145+1),$I145/2,$L145,TRUE)-_xlfn.NORM.DIST(AND(DU$4&gt;=$E145,DU$4&lt;=$G145)*(DT$4-$E145+1),$I145/2,$L145,TRUE))/(1-2*_xlfn.NORM.DIST(0,$I145/2,$L145,TRUE))*$C145+($J145="Steady Growth")*(AND(DU$4&gt;=$E145,DU$4&lt;=$G145)*((DU$4-$E145+1)/($I145*($I145+1)/2)*$C145))+($J145="custom")*CustomCF!DN145</f>
        <v>0</v>
      </c>
      <c r="DV145" s="478">
        <f>($J145="Bell Curve")*(_xlfn.NORM.DIST(AND(DV$4&gt;=$E145,DV$4&lt;=$G145)*(DV$4-$E145+1),$I145/2,$L145,TRUE)-_xlfn.NORM.DIST(AND(DV$4&gt;=$E145,DV$4&lt;=$G145)*(DU$4-$E145+1),$I145/2,$L145,TRUE))/(1-2*_xlfn.NORM.DIST(0,$I145/2,$L145,TRUE))*$C145+($J145="Steady Growth")*(AND(DV$4&gt;=$E145,DV$4&lt;=$G145)*((DV$4-$E145+1)/($I145*($I145+1)/2)*$C145))+($J145="custom")*CustomCF!DO145</f>
        <v>0</v>
      </c>
      <c r="DW145" s="478">
        <f>($J145="Bell Curve")*(_xlfn.NORM.DIST(AND(DW$4&gt;=$E145,DW$4&lt;=$G145)*(DW$4-$E145+1),$I145/2,$L145,TRUE)-_xlfn.NORM.DIST(AND(DW$4&gt;=$E145,DW$4&lt;=$G145)*(DV$4-$E145+1),$I145/2,$L145,TRUE))/(1-2*_xlfn.NORM.DIST(0,$I145/2,$L145,TRUE))*$C145+($J145="Steady Growth")*(AND(DW$4&gt;=$E145,DW$4&lt;=$G145)*((DW$4-$E145+1)/($I145*($I145+1)/2)*$C145))+($J145="custom")*CustomCF!DP145</f>
        <v>0</v>
      </c>
      <c r="DX145" s="478">
        <f>($J145="Bell Curve")*(_xlfn.NORM.DIST(AND(DX$4&gt;=$E145,DX$4&lt;=$G145)*(DX$4-$E145+1),$I145/2,$L145,TRUE)-_xlfn.NORM.DIST(AND(DX$4&gt;=$E145,DX$4&lt;=$G145)*(DW$4-$E145+1),$I145/2,$L145,TRUE))/(1-2*_xlfn.NORM.DIST(0,$I145/2,$L145,TRUE))*$C145+($J145="Steady Growth")*(AND(DX$4&gt;=$E145,DX$4&lt;=$G145)*((DX$4-$E145+1)/($I145*($I145+1)/2)*$C145))+($J145="custom")*CustomCF!DQ145</f>
        <v>0</v>
      </c>
      <c r="DY145" s="478">
        <f>($J145="Bell Curve")*(_xlfn.NORM.DIST(AND(DY$4&gt;=$E145,DY$4&lt;=$G145)*(DY$4-$E145+1),$I145/2,$L145,TRUE)-_xlfn.NORM.DIST(AND(DY$4&gt;=$E145,DY$4&lt;=$G145)*(DX$4-$E145+1),$I145/2,$L145,TRUE))/(1-2*_xlfn.NORM.DIST(0,$I145/2,$L145,TRUE))*$C145+($J145="Steady Growth")*(AND(DY$4&gt;=$E145,DY$4&lt;=$G145)*((DY$4-$E145+1)/($I145*($I145+1)/2)*$C145))+($J145="custom")*CustomCF!DR145</f>
        <v>0</v>
      </c>
      <c r="DZ145" s="478">
        <f>($J145="Bell Curve")*(_xlfn.NORM.DIST(AND(DZ$4&gt;=$E145,DZ$4&lt;=$G145)*(DZ$4-$E145+1),$I145/2,$L145,TRUE)-_xlfn.NORM.DIST(AND(DZ$4&gt;=$E145,DZ$4&lt;=$G145)*(DY$4-$E145+1),$I145/2,$L145,TRUE))/(1-2*_xlfn.NORM.DIST(0,$I145/2,$L145,TRUE))*$C145+($J145="Steady Growth")*(AND(DZ$4&gt;=$E145,DZ$4&lt;=$G145)*((DZ$4-$E145+1)/($I145*($I145+1)/2)*$C145))+($J145="custom")*CustomCF!DS145</f>
        <v>0</v>
      </c>
      <c r="EA145" s="478">
        <f>($J145="Bell Curve")*(_xlfn.NORM.DIST(AND(EA$4&gt;=$E145,EA$4&lt;=$G145)*(EA$4-$E145+1),$I145/2,$L145,TRUE)-_xlfn.NORM.DIST(AND(EA$4&gt;=$E145,EA$4&lt;=$G145)*(DZ$4-$E145+1),$I145/2,$L145,TRUE))/(1-2*_xlfn.NORM.DIST(0,$I145/2,$L145,TRUE))*$C145+($J145="Steady Growth")*(AND(EA$4&gt;=$E145,EA$4&lt;=$G145)*((EA$4-$E145+1)/($I145*($I145+1)/2)*$C145))+($J145="custom")*CustomCF!DT145</f>
        <v>0</v>
      </c>
      <c r="EB145" s="478">
        <f>($J145="Bell Curve")*(_xlfn.NORM.DIST(AND(EB$4&gt;=$E145,EB$4&lt;=$G145)*(EB$4-$E145+1),$I145/2,$L145,TRUE)-_xlfn.NORM.DIST(AND(EB$4&gt;=$E145,EB$4&lt;=$G145)*(EA$4-$E145+1),$I145/2,$L145,TRUE))/(1-2*_xlfn.NORM.DIST(0,$I145/2,$L145,TRUE))*$C145+($J145="Steady Growth")*(AND(EB$4&gt;=$E145,EB$4&lt;=$G145)*((EB$4-$E145+1)/($I145*($I145+1)/2)*$C145))+($J145="custom")*CustomCF!DU145</f>
        <v>0</v>
      </c>
      <c r="EC145" s="478">
        <f>($J145="Bell Curve")*(_xlfn.NORM.DIST(AND(EC$4&gt;=$E145,EC$4&lt;=$G145)*(EC$4-$E145+1),$I145/2,$L145,TRUE)-_xlfn.NORM.DIST(AND(EC$4&gt;=$E145,EC$4&lt;=$G145)*(EB$4-$E145+1),$I145/2,$L145,TRUE))/(1-2*_xlfn.NORM.DIST(0,$I145/2,$L145,TRUE))*$C145+($J145="Steady Growth")*(AND(EC$4&gt;=$E145,EC$4&lt;=$G145)*((EC$4-$E145+1)/($I145*($I145+1)/2)*$C145))+($J145="custom")*CustomCF!DV145</f>
        <v>0</v>
      </c>
      <c r="ED145" s="478">
        <f>($J145="Bell Curve")*(_xlfn.NORM.DIST(AND(ED$4&gt;=$E145,ED$4&lt;=$G145)*(ED$4-$E145+1),$I145/2,$L145,TRUE)-_xlfn.NORM.DIST(AND(ED$4&gt;=$E145,ED$4&lt;=$G145)*(EC$4-$E145+1),$I145/2,$L145,TRUE))/(1-2*_xlfn.NORM.DIST(0,$I145/2,$L145,TRUE))*$C145+($J145="Steady Growth")*(AND(ED$4&gt;=$E145,ED$4&lt;=$G145)*((ED$4-$E145+1)/($I145*($I145+1)/2)*$C145))+($J145="custom")*CustomCF!DW145</f>
        <v>0</v>
      </c>
      <c r="EE145" s="478">
        <f>($J145="Bell Curve")*(_xlfn.NORM.DIST(AND(EE$4&gt;=$E145,EE$4&lt;=$G145)*(EE$4-$E145+1),$I145/2,$L145,TRUE)-_xlfn.NORM.DIST(AND(EE$4&gt;=$E145,EE$4&lt;=$G145)*(ED$4-$E145+1),$I145/2,$L145,TRUE))/(1-2*_xlfn.NORM.DIST(0,$I145/2,$L145,TRUE))*$C145+($J145="Steady Growth")*(AND(EE$4&gt;=$E145,EE$4&lt;=$G145)*((EE$4-$E145+1)/($I145*($I145+1)/2)*$C145))+($J145="custom")*CustomCF!DX145</f>
        <v>0</v>
      </c>
      <c r="EF145" s="488">
        <f>($J145="Bell Curve")*(_xlfn.NORM.DIST(AND(EF$4&gt;=$E145,EF$4&lt;=$G145)*(EF$4-$E145+1),$I145/2,$L145,TRUE)-_xlfn.NORM.DIST(AND(EF$4&gt;=$E145,EF$4&lt;=$G145)*(EE$4-$E145+1),$I145/2,$L145,TRUE))/(1-2*_xlfn.NORM.DIST(0,$I145/2,$L145,TRUE))*$C145+($J145="Steady Growth")*(AND(EF$4&gt;=$E145,EF$4&lt;=$G145)*((EF$4-$E145+1)/($I145*($I145+1)/2)*$C145))+($J145="custom")*CustomCF!DY145</f>
        <v>0</v>
      </c>
    </row>
    <row r="146" spans="2:136" outlineLevel="1" x14ac:dyDescent="0.2">
      <c r="B146" s="485">
        <f>Budget!AE11</f>
        <v>0</v>
      </c>
      <c r="C146" s="478">
        <f>Budget!AF11</f>
        <v>0</v>
      </c>
      <c r="D146" s="478" t="str">
        <f t="shared" si="55"/>
        <v/>
      </c>
      <c r="E146" s="486">
        <v>0</v>
      </c>
      <c r="F146" s="480">
        <f>IF(J146="Custom",CustomCF!E146,INDEX($P$6:$DY$6,MATCH(E146,CF!$P$4:$DY$4,0)))</f>
        <v>46022</v>
      </c>
      <c r="G146" s="489">
        <v>0</v>
      </c>
      <c r="H146" s="480">
        <f>IF(J146="Custom",CustomCF!F146,INDEX($P$6:$CU$6,MATCH(G146,CF!$P$4:$CU$4,0)))</f>
        <v>46022</v>
      </c>
      <c r="I146" s="479">
        <f t="shared" si="50"/>
        <v>1</v>
      </c>
      <c r="J146" s="486" t="s">
        <v>30</v>
      </c>
      <c r="K146" s="486" t="s">
        <v>31</v>
      </c>
      <c r="L146" s="479">
        <f t="shared" si="56"/>
        <v>10000000</v>
      </c>
      <c r="M146" s="487">
        <f t="shared" si="49"/>
        <v>0</v>
      </c>
      <c r="N146" s="112" t="str">
        <f t="shared" si="48"/>
        <v>OK</v>
      </c>
      <c r="O146" s="479"/>
      <c r="P146" s="478">
        <f>($J146="Bell Curve")*(_xlfn.NORM.DIST(AND(P$4&gt;=$E146,P$4&lt;=$G146)*(P$4-$E146+1),$I146/2,$L146,TRUE)-_xlfn.NORM.DIST(AND(P$4&gt;=$E146,P$4&lt;=$G146)*(N$4-$E146+1),$I146/2,$L146,TRUE))/(1-2*_xlfn.NORM.DIST(0,$I146/2,$L146,TRUE))*$C146+($J146="Steady Growth")*(AND(P$4&gt;=$E146,P$4&lt;=$G146)*((P$4-$E146+1)/($I146*($I146+1)/2)*$C146))+($J146="custom")*CustomCF!I146</f>
        <v>0</v>
      </c>
      <c r="Q146" s="478">
        <f>($J146="Bell Curve")*(_xlfn.NORM.DIST(AND(Q$4&gt;=$E146,Q$4&lt;=$G146)*(Q$4-$E146+1),$I146/2,$L146,TRUE)-_xlfn.NORM.DIST(AND(Q$4&gt;=$E146,Q$4&lt;=$G146)*(P$4-$E146+1),$I146/2,$L146,TRUE))/(1-2*_xlfn.NORM.DIST(0,$I146/2,$L146,TRUE))*$C146+($J146="Steady Growth")*(AND(Q$4&gt;=$E146,Q$4&lt;=$G146)*((Q$4-$E146+1)/($I146*($I146+1)/2)*$C146))+($J146="custom")*CustomCF!J146</f>
        <v>0</v>
      </c>
      <c r="R146" s="478">
        <f>($J146="Bell Curve")*(_xlfn.NORM.DIST(AND(R$4&gt;=$E146,R$4&lt;=$G146)*(R$4-$E146+1),$I146/2,$L146,TRUE)-_xlfn.NORM.DIST(AND(R$4&gt;=$E146,R$4&lt;=$G146)*(Q$4-$E146+1),$I146/2,$L146,TRUE))/(1-2*_xlfn.NORM.DIST(0,$I146/2,$L146,TRUE))*$C146+($J146="Steady Growth")*(AND(R$4&gt;=$E146,R$4&lt;=$G146)*((R$4-$E146+1)/($I146*($I146+1)/2)*$C146))+($J146="custom")*CustomCF!K146</f>
        <v>0</v>
      </c>
      <c r="S146" s="478">
        <f>($J146="Bell Curve")*(_xlfn.NORM.DIST(AND(S$4&gt;=$E146,S$4&lt;=$G146)*(S$4-$E146+1),$I146/2,$L146,TRUE)-_xlfn.NORM.DIST(AND(S$4&gt;=$E146,S$4&lt;=$G146)*(R$4-$E146+1),$I146/2,$L146,TRUE))/(1-2*_xlfn.NORM.DIST(0,$I146/2,$L146,TRUE))*$C146+($J146="Steady Growth")*(AND(S$4&gt;=$E146,S$4&lt;=$G146)*((S$4-$E146+1)/($I146*($I146+1)/2)*$C146))+($J146="custom")*CustomCF!L146</f>
        <v>0</v>
      </c>
      <c r="T146" s="478">
        <f>($J146="Bell Curve")*(_xlfn.NORM.DIST(AND(T$4&gt;=$E146,T$4&lt;=$G146)*(T$4-$E146+1),$I146/2,$L146,TRUE)-_xlfn.NORM.DIST(AND(T$4&gt;=$E146,T$4&lt;=$G146)*(S$4-$E146+1),$I146/2,$L146,TRUE))/(1-2*_xlfn.NORM.DIST(0,$I146/2,$L146,TRUE))*$C146+($J146="Steady Growth")*(AND(T$4&gt;=$E146,T$4&lt;=$G146)*((T$4-$E146+1)/($I146*($I146+1)/2)*$C146))+($J146="custom")*CustomCF!M146</f>
        <v>0</v>
      </c>
      <c r="U146" s="478">
        <f>($J146="Bell Curve")*(_xlfn.NORM.DIST(AND(U$4&gt;=$E146,U$4&lt;=$G146)*(U$4-$E146+1),$I146/2,$L146,TRUE)-_xlfn.NORM.DIST(AND(U$4&gt;=$E146,U$4&lt;=$G146)*(T$4-$E146+1),$I146/2,$L146,TRUE))/(1-2*_xlfn.NORM.DIST(0,$I146/2,$L146,TRUE))*$C146+($J146="Steady Growth")*(AND(U$4&gt;=$E146,U$4&lt;=$G146)*((U$4-$E146+1)/($I146*($I146+1)/2)*$C146))+($J146="custom")*CustomCF!N146</f>
        <v>0</v>
      </c>
      <c r="V146" s="478">
        <f>($J146="Bell Curve")*(_xlfn.NORM.DIST(AND(V$4&gt;=$E146,V$4&lt;=$G146)*(V$4-$E146+1),$I146/2,$L146,TRUE)-_xlfn.NORM.DIST(AND(V$4&gt;=$E146,V$4&lt;=$G146)*(U$4-$E146+1),$I146/2,$L146,TRUE))/(1-2*_xlfn.NORM.DIST(0,$I146/2,$L146,TRUE))*$C146+($J146="Steady Growth")*(AND(V$4&gt;=$E146,V$4&lt;=$G146)*((V$4-$E146+1)/($I146*($I146+1)/2)*$C146))+($J146="custom")*CustomCF!O146</f>
        <v>0</v>
      </c>
      <c r="W146" s="478">
        <f>($J146="Bell Curve")*(_xlfn.NORM.DIST(AND(W$4&gt;=$E146,W$4&lt;=$G146)*(W$4-$E146+1),$I146/2,$L146,TRUE)-_xlfn.NORM.DIST(AND(W$4&gt;=$E146,W$4&lt;=$G146)*(V$4-$E146+1),$I146/2,$L146,TRUE))/(1-2*_xlfn.NORM.DIST(0,$I146/2,$L146,TRUE))*$C146+($J146="Steady Growth")*(AND(W$4&gt;=$E146,W$4&lt;=$G146)*((W$4-$E146+1)/($I146*($I146+1)/2)*$C146))+($J146="custom")*CustomCF!P146</f>
        <v>0</v>
      </c>
      <c r="X146" s="478">
        <f>($J146="Bell Curve")*(_xlfn.NORM.DIST(AND(X$4&gt;=$E146,X$4&lt;=$G146)*(X$4-$E146+1),$I146/2,$L146,TRUE)-_xlfn.NORM.DIST(AND(X$4&gt;=$E146,X$4&lt;=$G146)*(W$4-$E146+1),$I146/2,$L146,TRUE))/(1-2*_xlfn.NORM.DIST(0,$I146/2,$L146,TRUE))*$C146+($J146="Steady Growth")*(AND(X$4&gt;=$E146,X$4&lt;=$G146)*((X$4-$E146+1)/($I146*($I146+1)/2)*$C146))+($J146="custom")*CustomCF!Q146</f>
        <v>0</v>
      </c>
      <c r="Y146" s="478">
        <f>($J146="Bell Curve")*(_xlfn.NORM.DIST(AND(Y$4&gt;=$E146,Y$4&lt;=$G146)*(Y$4-$E146+1),$I146/2,$L146,TRUE)-_xlfn.NORM.DIST(AND(Y$4&gt;=$E146,Y$4&lt;=$G146)*(X$4-$E146+1),$I146/2,$L146,TRUE))/(1-2*_xlfn.NORM.DIST(0,$I146/2,$L146,TRUE))*$C146+($J146="Steady Growth")*(AND(Y$4&gt;=$E146,Y$4&lt;=$G146)*((Y$4-$E146+1)/($I146*($I146+1)/2)*$C146))+($J146="custom")*CustomCF!R146</f>
        <v>0</v>
      </c>
      <c r="Z146" s="478">
        <f>($J146="Bell Curve")*(_xlfn.NORM.DIST(AND(Z$4&gt;=$E146,Z$4&lt;=$G146)*(Z$4-$E146+1),$I146/2,$L146,TRUE)-_xlfn.NORM.DIST(AND(Z$4&gt;=$E146,Z$4&lt;=$G146)*(Y$4-$E146+1),$I146/2,$L146,TRUE))/(1-2*_xlfn.NORM.DIST(0,$I146/2,$L146,TRUE))*$C146+($J146="Steady Growth")*(AND(Z$4&gt;=$E146,Z$4&lt;=$G146)*((Z$4-$E146+1)/($I146*($I146+1)/2)*$C146))+($J146="custom")*CustomCF!S146</f>
        <v>0</v>
      </c>
      <c r="AA146" s="478">
        <f>($J146="Bell Curve")*(_xlfn.NORM.DIST(AND(AA$4&gt;=$E146,AA$4&lt;=$G146)*(AA$4-$E146+1),$I146/2,$L146,TRUE)-_xlfn.NORM.DIST(AND(AA$4&gt;=$E146,AA$4&lt;=$G146)*(Z$4-$E146+1),$I146/2,$L146,TRUE))/(1-2*_xlfn.NORM.DIST(0,$I146/2,$L146,TRUE))*$C146+($J146="Steady Growth")*(AND(AA$4&gt;=$E146,AA$4&lt;=$G146)*((AA$4-$E146+1)/($I146*($I146+1)/2)*$C146))+($J146="custom")*CustomCF!T146</f>
        <v>0</v>
      </c>
      <c r="AB146" s="478">
        <f>($J146="Bell Curve")*(_xlfn.NORM.DIST(AND(AB$4&gt;=$E146,AB$4&lt;=$G146)*(AB$4-$E146+1),$I146/2,$L146,TRUE)-_xlfn.NORM.DIST(AND(AB$4&gt;=$E146,AB$4&lt;=$G146)*(AA$4-$E146+1),$I146/2,$L146,TRUE))/(1-2*_xlfn.NORM.DIST(0,$I146/2,$L146,TRUE))*$C146+($J146="Steady Growth")*(AND(AB$4&gt;=$E146,AB$4&lt;=$G146)*((AB$4-$E146+1)/($I146*($I146+1)/2)*$C146))+($J146="custom")*CustomCF!U146</f>
        <v>0</v>
      </c>
      <c r="AC146" s="478">
        <f>($J146="Bell Curve")*(_xlfn.NORM.DIST(AND(AC$4&gt;=$E146,AC$4&lt;=$G146)*(AC$4-$E146+1),$I146/2,$L146,TRUE)-_xlfn.NORM.DIST(AND(AC$4&gt;=$E146,AC$4&lt;=$G146)*(AB$4-$E146+1),$I146/2,$L146,TRUE))/(1-2*_xlfn.NORM.DIST(0,$I146/2,$L146,TRUE))*$C146+($J146="Steady Growth")*(AND(AC$4&gt;=$E146,AC$4&lt;=$G146)*((AC$4-$E146+1)/($I146*($I146+1)/2)*$C146))+($J146="custom")*CustomCF!V146</f>
        <v>0</v>
      </c>
      <c r="AD146" s="478">
        <f>($J146="Bell Curve")*(_xlfn.NORM.DIST(AND(AD$4&gt;=$E146,AD$4&lt;=$G146)*(AD$4-$E146+1),$I146/2,$L146,TRUE)-_xlfn.NORM.DIST(AND(AD$4&gt;=$E146,AD$4&lt;=$G146)*(AC$4-$E146+1),$I146/2,$L146,TRUE))/(1-2*_xlfn.NORM.DIST(0,$I146/2,$L146,TRUE))*$C146+($J146="Steady Growth")*(AND(AD$4&gt;=$E146,AD$4&lt;=$G146)*((AD$4-$E146+1)/($I146*($I146+1)/2)*$C146))+($J146="custom")*CustomCF!W146</f>
        <v>0</v>
      </c>
      <c r="AE146" s="478">
        <f>($J146="Bell Curve")*(_xlfn.NORM.DIST(AND(AE$4&gt;=$E146,AE$4&lt;=$G146)*(AE$4-$E146+1),$I146/2,$L146,TRUE)-_xlfn.NORM.DIST(AND(AE$4&gt;=$E146,AE$4&lt;=$G146)*(AD$4-$E146+1),$I146/2,$L146,TRUE))/(1-2*_xlfn.NORM.DIST(0,$I146/2,$L146,TRUE))*$C146+($J146="Steady Growth")*(AND(AE$4&gt;=$E146,AE$4&lt;=$G146)*((AE$4-$E146+1)/($I146*($I146+1)/2)*$C146))+($J146="custom")*CustomCF!X146</f>
        <v>0</v>
      </c>
      <c r="AF146" s="478">
        <f>($J146="Bell Curve")*(_xlfn.NORM.DIST(AND(AF$4&gt;=$E146,AF$4&lt;=$G146)*(AF$4-$E146+1),$I146/2,$L146,TRUE)-_xlfn.NORM.DIST(AND(AF$4&gt;=$E146,AF$4&lt;=$G146)*(AE$4-$E146+1),$I146/2,$L146,TRUE))/(1-2*_xlfn.NORM.DIST(0,$I146/2,$L146,TRUE))*$C146+($J146="Steady Growth")*(AND(AF$4&gt;=$E146,AF$4&lt;=$G146)*((AF$4-$E146+1)/($I146*($I146+1)/2)*$C146))+($J146="custom")*CustomCF!Y146</f>
        <v>0</v>
      </c>
      <c r="AG146" s="478">
        <f>($J146="Bell Curve")*(_xlfn.NORM.DIST(AND(AG$4&gt;=$E146,AG$4&lt;=$G146)*(AG$4-$E146+1),$I146/2,$L146,TRUE)-_xlfn.NORM.DIST(AND(AG$4&gt;=$E146,AG$4&lt;=$G146)*(AF$4-$E146+1),$I146/2,$L146,TRUE))/(1-2*_xlfn.NORM.DIST(0,$I146/2,$L146,TRUE))*$C146+($J146="Steady Growth")*(AND(AG$4&gt;=$E146,AG$4&lt;=$G146)*((AG$4-$E146+1)/($I146*($I146+1)/2)*$C146))+($J146="custom")*CustomCF!Z146</f>
        <v>0</v>
      </c>
      <c r="AH146" s="478">
        <f>($J146="Bell Curve")*(_xlfn.NORM.DIST(AND(AH$4&gt;=$E146,AH$4&lt;=$G146)*(AH$4-$E146+1),$I146/2,$L146,TRUE)-_xlfn.NORM.DIST(AND(AH$4&gt;=$E146,AH$4&lt;=$G146)*(AG$4-$E146+1),$I146/2,$L146,TRUE))/(1-2*_xlfn.NORM.DIST(0,$I146/2,$L146,TRUE))*$C146+($J146="Steady Growth")*(AND(AH$4&gt;=$E146,AH$4&lt;=$G146)*((AH$4-$E146+1)/($I146*($I146+1)/2)*$C146))+($J146="custom")*CustomCF!AA146</f>
        <v>0</v>
      </c>
      <c r="AI146" s="478">
        <f>($J146="Bell Curve")*(_xlfn.NORM.DIST(AND(AI$4&gt;=$E146,AI$4&lt;=$G146)*(AI$4-$E146+1),$I146/2,$L146,TRUE)-_xlfn.NORM.DIST(AND(AI$4&gt;=$E146,AI$4&lt;=$G146)*(AH$4-$E146+1),$I146/2,$L146,TRUE))/(1-2*_xlfn.NORM.DIST(0,$I146/2,$L146,TRUE))*$C146+($J146="Steady Growth")*(AND(AI$4&gt;=$E146,AI$4&lt;=$G146)*((AI$4-$E146+1)/($I146*($I146+1)/2)*$C146))+($J146="custom")*CustomCF!AB146</f>
        <v>0</v>
      </c>
      <c r="AJ146" s="478">
        <f>($J146="Bell Curve")*(_xlfn.NORM.DIST(AND(AJ$4&gt;=$E146,AJ$4&lt;=$G146)*(AJ$4-$E146+1),$I146/2,$L146,TRUE)-_xlfn.NORM.DIST(AND(AJ$4&gt;=$E146,AJ$4&lt;=$G146)*(AI$4-$E146+1),$I146/2,$L146,TRUE))/(1-2*_xlfn.NORM.DIST(0,$I146/2,$L146,TRUE))*$C146+($J146="Steady Growth")*(AND(AJ$4&gt;=$E146,AJ$4&lt;=$G146)*((AJ$4-$E146+1)/($I146*($I146+1)/2)*$C146))+($J146="custom")*CustomCF!AC146</f>
        <v>0</v>
      </c>
      <c r="AK146" s="478">
        <f>($J146="Bell Curve")*(_xlfn.NORM.DIST(AND(AK$4&gt;=$E146,AK$4&lt;=$G146)*(AK$4-$E146+1),$I146/2,$L146,TRUE)-_xlfn.NORM.DIST(AND(AK$4&gt;=$E146,AK$4&lt;=$G146)*(AJ$4-$E146+1),$I146/2,$L146,TRUE))/(1-2*_xlfn.NORM.DIST(0,$I146/2,$L146,TRUE))*$C146+($J146="Steady Growth")*(AND(AK$4&gt;=$E146,AK$4&lt;=$G146)*((AK$4-$E146+1)/($I146*($I146+1)/2)*$C146))+($J146="custom")*CustomCF!AD146</f>
        <v>0</v>
      </c>
      <c r="AL146" s="478">
        <f>($J146="Bell Curve")*(_xlfn.NORM.DIST(AND(AL$4&gt;=$E146,AL$4&lt;=$G146)*(AL$4-$E146+1),$I146/2,$L146,TRUE)-_xlfn.NORM.DIST(AND(AL$4&gt;=$E146,AL$4&lt;=$G146)*(AK$4-$E146+1),$I146/2,$L146,TRUE))/(1-2*_xlfn.NORM.DIST(0,$I146/2,$L146,TRUE))*$C146+($J146="Steady Growth")*(AND(AL$4&gt;=$E146,AL$4&lt;=$G146)*((AL$4-$E146+1)/($I146*($I146+1)/2)*$C146))+($J146="custom")*CustomCF!AE146</f>
        <v>0</v>
      </c>
      <c r="AM146" s="478">
        <f>($J146="Bell Curve")*(_xlfn.NORM.DIST(AND(AM$4&gt;=$E146,AM$4&lt;=$G146)*(AM$4-$E146+1),$I146/2,$L146,TRUE)-_xlfn.NORM.DIST(AND(AM$4&gt;=$E146,AM$4&lt;=$G146)*(AL$4-$E146+1),$I146/2,$L146,TRUE))/(1-2*_xlfn.NORM.DIST(0,$I146/2,$L146,TRUE))*$C146+($J146="Steady Growth")*(AND(AM$4&gt;=$E146,AM$4&lt;=$G146)*((AM$4-$E146+1)/($I146*($I146+1)/2)*$C146))+($J146="custom")*CustomCF!AF146</f>
        <v>0</v>
      </c>
      <c r="AN146" s="478">
        <f>($J146="Bell Curve")*(_xlfn.NORM.DIST(AND(AN$4&gt;=$E146,AN$4&lt;=$G146)*(AN$4-$E146+1),$I146/2,$L146,TRUE)-_xlfn.NORM.DIST(AND(AN$4&gt;=$E146,AN$4&lt;=$G146)*(AM$4-$E146+1),$I146/2,$L146,TRUE))/(1-2*_xlfn.NORM.DIST(0,$I146/2,$L146,TRUE))*$C146+($J146="Steady Growth")*(AND(AN$4&gt;=$E146,AN$4&lt;=$G146)*((AN$4-$E146+1)/($I146*($I146+1)/2)*$C146))+($J146="custom")*CustomCF!AG146</f>
        <v>0</v>
      </c>
      <c r="AO146" s="478">
        <f>($J146="Bell Curve")*(_xlfn.NORM.DIST(AND(AO$4&gt;=$E146,AO$4&lt;=$G146)*(AO$4-$E146+1),$I146/2,$L146,TRUE)-_xlfn.NORM.DIST(AND(AO$4&gt;=$E146,AO$4&lt;=$G146)*(AN$4-$E146+1),$I146/2,$L146,TRUE))/(1-2*_xlfn.NORM.DIST(0,$I146/2,$L146,TRUE))*$C146+($J146="Steady Growth")*(AND(AO$4&gt;=$E146,AO$4&lt;=$G146)*((AO$4-$E146+1)/($I146*($I146+1)/2)*$C146))+($J146="custom")*CustomCF!AH146</f>
        <v>0</v>
      </c>
      <c r="AP146" s="478">
        <f>($J146="Bell Curve")*(_xlfn.NORM.DIST(AND(AP$4&gt;=$E146,AP$4&lt;=$G146)*(AP$4-$E146+1),$I146/2,$L146,TRUE)-_xlfn.NORM.DIST(AND(AP$4&gt;=$E146,AP$4&lt;=$G146)*(AO$4-$E146+1),$I146/2,$L146,TRUE))/(1-2*_xlfn.NORM.DIST(0,$I146/2,$L146,TRUE))*$C146+($J146="Steady Growth")*(AND(AP$4&gt;=$E146,AP$4&lt;=$G146)*((AP$4-$E146+1)/($I146*($I146+1)/2)*$C146))+($J146="custom")*CustomCF!AI146</f>
        <v>0</v>
      </c>
      <c r="AQ146" s="478">
        <f>($J146="Bell Curve")*(_xlfn.NORM.DIST(AND(AQ$4&gt;=$E146,AQ$4&lt;=$G146)*(AQ$4-$E146+1),$I146/2,$L146,TRUE)-_xlfn.NORM.DIST(AND(AQ$4&gt;=$E146,AQ$4&lt;=$G146)*(AP$4-$E146+1),$I146/2,$L146,TRUE))/(1-2*_xlfn.NORM.DIST(0,$I146/2,$L146,TRUE))*$C146+($J146="Steady Growth")*(AND(AQ$4&gt;=$E146,AQ$4&lt;=$G146)*((AQ$4-$E146+1)/($I146*($I146+1)/2)*$C146))+($J146="custom")*CustomCF!AJ146</f>
        <v>0</v>
      </c>
      <c r="AR146" s="478">
        <f>($J146="Bell Curve")*(_xlfn.NORM.DIST(AND(AR$4&gt;=$E146,AR$4&lt;=$G146)*(AR$4-$E146+1),$I146/2,$L146,TRUE)-_xlfn.NORM.DIST(AND(AR$4&gt;=$E146,AR$4&lt;=$G146)*(AQ$4-$E146+1),$I146/2,$L146,TRUE))/(1-2*_xlfn.NORM.DIST(0,$I146/2,$L146,TRUE))*$C146+($J146="Steady Growth")*(AND(AR$4&gt;=$E146,AR$4&lt;=$G146)*((AR$4-$E146+1)/($I146*($I146+1)/2)*$C146))+($J146="custom")*CustomCF!AK146</f>
        <v>0</v>
      </c>
      <c r="AS146" s="478">
        <f>($J146="Bell Curve")*(_xlfn.NORM.DIST(AND(AS$4&gt;=$E146,AS$4&lt;=$G146)*(AS$4-$E146+1),$I146/2,$L146,TRUE)-_xlfn.NORM.DIST(AND(AS$4&gt;=$E146,AS$4&lt;=$G146)*(AR$4-$E146+1),$I146/2,$L146,TRUE))/(1-2*_xlfn.NORM.DIST(0,$I146/2,$L146,TRUE))*$C146+($J146="Steady Growth")*(AND(AS$4&gt;=$E146,AS$4&lt;=$G146)*((AS$4-$E146+1)/($I146*($I146+1)/2)*$C146))+($J146="custom")*CustomCF!AL146</f>
        <v>0</v>
      </c>
      <c r="AT146" s="478">
        <f>($J146="Bell Curve")*(_xlfn.NORM.DIST(AND(AT$4&gt;=$E146,AT$4&lt;=$G146)*(AT$4-$E146+1),$I146/2,$L146,TRUE)-_xlfn.NORM.DIST(AND(AT$4&gt;=$E146,AT$4&lt;=$G146)*(AS$4-$E146+1),$I146/2,$L146,TRUE))/(1-2*_xlfn.NORM.DIST(0,$I146/2,$L146,TRUE))*$C146+($J146="Steady Growth")*(AND(AT$4&gt;=$E146,AT$4&lt;=$G146)*((AT$4-$E146+1)/($I146*($I146+1)/2)*$C146))+($J146="custom")*CustomCF!AM146</f>
        <v>0</v>
      </c>
      <c r="AU146" s="478">
        <f>($J146="Bell Curve")*(_xlfn.NORM.DIST(AND(AU$4&gt;=$E146,AU$4&lt;=$G146)*(AU$4-$E146+1),$I146/2,$L146,TRUE)-_xlfn.NORM.DIST(AND(AU$4&gt;=$E146,AU$4&lt;=$G146)*(AT$4-$E146+1),$I146/2,$L146,TRUE))/(1-2*_xlfn.NORM.DIST(0,$I146/2,$L146,TRUE))*$C146+($J146="Steady Growth")*(AND(AU$4&gt;=$E146,AU$4&lt;=$G146)*((AU$4-$E146+1)/($I146*($I146+1)/2)*$C146))+($J146="custom")*CustomCF!AN146</f>
        <v>0</v>
      </c>
      <c r="AV146" s="478">
        <f>($J146="Bell Curve")*(_xlfn.NORM.DIST(AND(AV$4&gt;=$E146,AV$4&lt;=$G146)*(AV$4-$E146+1),$I146/2,$L146,TRUE)-_xlfn.NORM.DIST(AND(AV$4&gt;=$E146,AV$4&lt;=$G146)*(AU$4-$E146+1),$I146/2,$L146,TRUE))/(1-2*_xlfn.NORM.DIST(0,$I146/2,$L146,TRUE))*$C146+($J146="Steady Growth")*(AND(AV$4&gt;=$E146,AV$4&lt;=$G146)*((AV$4-$E146+1)/($I146*($I146+1)/2)*$C146))+($J146="custom")*CustomCF!AO146</f>
        <v>0</v>
      </c>
      <c r="AW146" s="478">
        <f>($J146="Bell Curve")*(_xlfn.NORM.DIST(AND(AW$4&gt;=$E146,AW$4&lt;=$G146)*(AW$4-$E146+1),$I146/2,$L146,TRUE)-_xlfn.NORM.DIST(AND(AW$4&gt;=$E146,AW$4&lt;=$G146)*(AV$4-$E146+1),$I146/2,$L146,TRUE))/(1-2*_xlfn.NORM.DIST(0,$I146/2,$L146,TRUE))*$C146+($J146="Steady Growth")*(AND(AW$4&gt;=$E146,AW$4&lt;=$G146)*((AW$4-$E146+1)/($I146*($I146+1)/2)*$C146))+($J146="custom")*CustomCF!AP146</f>
        <v>0</v>
      </c>
      <c r="AX146" s="478">
        <f>($J146="Bell Curve")*(_xlfn.NORM.DIST(AND(AX$4&gt;=$E146,AX$4&lt;=$G146)*(AX$4-$E146+1),$I146/2,$L146,TRUE)-_xlfn.NORM.DIST(AND(AX$4&gt;=$E146,AX$4&lt;=$G146)*(AW$4-$E146+1),$I146/2,$L146,TRUE))/(1-2*_xlfn.NORM.DIST(0,$I146/2,$L146,TRUE))*$C146+($J146="Steady Growth")*(AND(AX$4&gt;=$E146,AX$4&lt;=$G146)*((AX$4-$E146+1)/($I146*($I146+1)/2)*$C146))+($J146="custom")*CustomCF!AQ146</f>
        <v>0</v>
      </c>
      <c r="AY146" s="478">
        <f>($J146="Bell Curve")*(_xlfn.NORM.DIST(AND(AY$4&gt;=$E146,AY$4&lt;=$G146)*(AY$4-$E146+1),$I146/2,$L146,TRUE)-_xlfn.NORM.DIST(AND(AY$4&gt;=$E146,AY$4&lt;=$G146)*(AX$4-$E146+1),$I146/2,$L146,TRUE))/(1-2*_xlfn.NORM.DIST(0,$I146/2,$L146,TRUE))*$C146+($J146="Steady Growth")*(AND(AY$4&gt;=$E146,AY$4&lt;=$G146)*((AY$4-$E146+1)/($I146*($I146+1)/2)*$C146))+($J146="custom")*CustomCF!AR146</f>
        <v>0</v>
      </c>
      <c r="AZ146" s="478">
        <f>($J146="Bell Curve")*(_xlfn.NORM.DIST(AND(AZ$4&gt;=$E146,AZ$4&lt;=$G146)*(AZ$4-$E146+1),$I146/2,$L146,TRUE)-_xlfn.NORM.DIST(AND(AZ$4&gt;=$E146,AZ$4&lt;=$G146)*(AY$4-$E146+1),$I146/2,$L146,TRUE))/(1-2*_xlfn.NORM.DIST(0,$I146/2,$L146,TRUE))*$C146+($J146="Steady Growth")*(AND(AZ$4&gt;=$E146,AZ$4&lt;=$G146)*((AZ$4-$E146+1)/($I146*($I146+1)/2)*$C146))+($J146="custom")*CustomCF!AS146</f>
        <v>0</v>
      </c>
      <c r="BA146" s="478">
        <f>($J146="Bell Curve")*(_xlfn.NORM.DIST(AND(BA$4&gt;=$E146,BA$4&lt;=$G146)*(BA$4-$E146+1),$I146/2,$L146,TRUE)-_xlfn.NORM.DIST(AND(BA$4&gt;=$E146,BA$4&lt;=$G146)*(AZ$4-$E146+1),$I146/2,$L146,TRUE))/(1-2*_xlfn.NORM.DIST(0,$I146/2,$L146,TRUE))*$C146+($J146="Steady Growth")*(AND(BA$4&gt;=$E146,BA$4&lt;=$G146)*((BA$4-$E146+1)/($I146*($I146+1)/2)*$C146))+($J146="custom")*CustomCF!AT146</f>
        <v>0</v>
      </c>
      <c r="BB146" s="478">
        <f>($J146="Bell Curve")*(_xlfn.NORM.DIST(AND(BB$4&gt;=$E146,BB$4&lt;=$G146)*(BB$4-$E146+1),$I146/2,$L146,TRUE)-_xlfn.NORM.DIST(AND(BB$4&gt;=$E146,BB$4&lt;=$G146)*(BA$4-$E146+1),$I146/2,$L146,TRUE))/(1-2*_xlfn.NORM.DIST(0,$I146/2,$L146,TRUE))*$C146+($J146="Steady Growth")*(AND(BB$4&gt;=$E146,BB$4&lt;=$G146)*((BB$4-$E146+1)/($I146*($I146+1)/2)*$C146))+($J146="custom")*CustomCF!AU146</f>
        <v>0</v>
      </c>
      <c r="BC146" s="478">
        <f>($J146="Bell Curve")*(_xlfn.NORM.DIST(AND(BC$4&gt;=$E146,BC$4&lt;=$G146)*(BC$4-$E146+1),$I146/2,$L146,TRUE)-_xlfn.NORM.DIST(AND(BC$4&gt;=$E146,BC$4&lt;=$G146)*(BB$4-$E146+1),$I146/2,$L146,TRUE))/(1-2*_xlfn.NORM.DIST(0,$I146/2,$L146,TRUE))*$C146+($J146="Steady Growth")*(AND(BC$4&gt;=$E146,BC$4&lt;=$G146)*((BC$4-$E146+1)/($I146*($I146+1)/2)*$C146))+($J146="custom")*CustomCF!AV146</f>
        <v>0</v>
      </c>
      <c r="BD146" s="478">
        <f>($J146="Bell Curve")*(_xlfn.NORM.DIST(AND(BD$4&gt;=$E146,BD$4&lt;=$G146)*(BD$4-$E146+1),$I146/2,$L146,TRUE)-_xlfn.NORM.DIST(AND(BD$4&gt;=$E146,BD$4&lt;=$G146)*(BC$4-$E146+1),$I146/2,$L146,TRUE))/(1-2*_xlfn.NORM.DIST(0,$I146/2,$L146,TRUE))*$C146+($J146="Steady Growth")*(AND(BD$4&gt;=$E146,BD$4&lt;=$G146)*((BD$4-$E146+1)/($I146*($I146+1)/2)*$C146))+($J146="custom")*CustomCF!AW146</f>
        <v>0</v>
      </c>
      <c r="BE146" s="478">
        <f>($J146="Bell Curve")*(_xlfn.NORM.DIST(AND(BE$4&gt;=$E146,BE$4&lt;=$G146)*(BE$4-$E146+1),$I146/2,$L146,TRUE)-_xlfn.NORM.DIST(AND(BE$4&gt;=$E146,BE$4&lt;=$G146)*(BD$4-$E146+1),$I146/2,$L146,TRUE))/(1-2*_xlfn.NORM.DIST(0,$I146/2,$L146,TRUE))*$C146+($J146="Steady Growth")*(AND(BE$4&gt;=$E146,BE$4&lt;=$G146)*((BE$4-$E146+1)/($I146*($I146+1)/2)*$C146))+($J146="custom")*CustomCF!AX146</f>
        <v>0</v>
      </c>
      <c r="BF146" s="478">
        <f>($J146="Bell Curve")*(_xlfn.NORM.DIST(AND(BF$4&gt;=$E146,BF$4&lt;=$G146)*(BF$4-$E146+1),$I146/2,$L146,TRUE)-_xlfn.NORM.DIST(AND(BF$4&gt;=$E146,BF$4&lt;=$G146)*(BE$4-$E146+1),$I146/2,$L146,TRUE))/(1-2*_xlfn.NORM.DIST(0,$I146/2,$L146,TRUE))*$C146+($J146="Steady Growth")*(AND(BF$4&gt;=$E146,BF$4&lt;=$G146)*((BF$4-$E146+1)/($I146*($I146+1)/2)*$C146))+($J146="custom")*CustomCF!AY146</f>
        <v>0</v>
      </c>
      <c r="BG146" s="478">
        <f>($J146="Bell Curve")*(_xlfn.NORM.DIST(AND(BG$4&gt;=$E146,BG$4&lt;=$G146)*(BG$4-$E146+1),$I146/2,$L146,TRUE)-_xlfn.NORM.DIST(AND(BG$4&gt;=$E146,BG$4&lt;=$G146)*(BF$4-$E146+1),$I146/2,$L146,TRUE))/(1-2*_xlfn.NORM.DIST(0,$I146/2,$L146,TRUE))*$C146+($J146="Steady Growth")*(AND(BG$4&gt;=$E146,BG$4&lt;=$G146)*((BG$4-$E146+1)/($I146*($I146+1)/2)*$C146))+($J146="custom")*CustomCF!AZ146</f>
        <v>0</v>
      </c>
      <c r="BH146" s="478">
        <f>($J146="Bell Curve")*(_xlfn.NORM.DIST(AND(BH$4&gt;=$E146,BH$4&lt;=$G146)*(BH$4-$E146+1),$I146/2,$L146,TRUE)-_xlfn.NORM.DIST(AND(BH$4&gt;=$E146,BH$4&lt;=$G146)*(BG$4-$E146+1),$I146/2,$L146,TRUE))/(1-2*_xlfn.NORM.DIST(0,$I146/2,$L146,TRUE))*$C146+($J146="Steady Growth")*(AND(BH$4&gt;=$E146,BH$4&lt;=$G146)*((BH$4-$E146+1)/($I146*($I146+1)/2)*$C146))+($J146="custom")*CustomCF!BA146</f>
        <v>0</v>
      </c>
      <c r="BI146" s="478">
        <f>($J146="Bell Curve")*(_xlfn.NORM.DIST(AND(BI$4&gt;=$E146,BI$4&lt;=$G146)*(BI$4-$E146+1),$I146/2,$L146,TRUE)-_xlfn.NORM.DIST(AND(BI$4&gt;=$E146,BI$4&lt;=$G146)*(BH$4-$E146+1),$I146/2,$L146,TRUE))/(1-2*_xlfn.NORM.DIST(0,$I146/2,$L146,TRUE))*$C146+($J146="Steady Growth")*(AND(BI$4&gt;=$E146,BI$4&lt;=$G146)*((BI$4-$E146+1)/($I146*($I146+1)/2)*$C146))+($J146="custom")*CustomCF!BB146</f>
        <v>0</v>
      </c>
      <c r="BJ146" s="478">
        <f>($J146="Bell Curve")*(_xlfn.NORM.DIST(AND(BJ$4&gt;=$E146,BJ$4&lt;=$G146)*(BJ$4-$E146+1),$I146/2,$L146,TRUE)-_xlfn.NORM.DIST(AND(BJ$4&gt;=$E146,BJ$4&lt;=$G146)*(BI$4-$E146+1),$I146/2,$L146,TRUE))/(1-2*_xlfn.NORM.DIST(0,$I146/2,$L146,TRUE))*$C146+($J146="Steady Growth")*(AND(BJ$4&gt;=$E146,BJ$4&lt;=$G146)*((BJ$4-$E146+1)/($I146*($I146+1)/2)*$C146))+($J146="custom")*CustomCF!BC146</f>
        <v>0</v>
      </c>
      <c r="BK146" s="478">
        <f>($J146="Bell Curve")*(_xlfn.NORM.DIST(AND(BK$4&gt;=$E146,BK$4&lt;=$G146)*(BK$4-$E146+1),$I146/2,$L146,TRUE)-_xlfn.NORM.DIST(AND(BK$4&gt;=$E146,BK$4&lt;=$G146)*(BJ$4-$E146+1),$I146/2,$L146,TRUE))/(1-2*_xlfn.NORM.DIST(0,$I146/2,$L146,TRUE))*$C146+($J146="Steady Growth")*(AND(BK$4&gt;=$E146,BK$4&lt;=$G146)*((BK$4-$E146+1)/($I146*($I146+1)/2)*$C146))+($J146="custom")*CustomCF!BD146</f>
        <v>0</v>
      </c>
      <c r="BL146" s="478">
        <f>($J146="Bell Curve")*(_xlfn.NORM.DIST(AND(BL$4&gt;=$E146,BL$4&lt;=$G146)*(BL$4-$E146+1),$I146/2,$L146,TRUE)-_xlfn.NORM.DIST(AND(BL$4&gt;=$E146,BL$4&lt;=$G146)*(BK$4-$E146+1),$I146/2,$L146,TRUE))/(1-2*_xlfn.NORM.DIST(0,$I146/2,$L146,TRUE))*$C146+($J146="Steady Growth")*(AND(BL$4&gt;=$E146,BL$4&lt;=$G146)*((BL$4-$E146+1)/($I146*($I146+1)/2)*$C146))+($J146="custom")*CustomCF!BE146</f>
        <v>0</v>
      </c>
      <c r="BM146" s="478">
        <f>($J146="Bell Curve")*(_xlfn.NORM.DIST(AND(BM$4&gt;=$E146,BM$4&lt;=$G146)*(BM$4-$E146+1),$I146/2,$L146,TRUE)-_xlfn.NORM.DIST(AND(BM$4&gt;=$E146,BM$4&lt;=$G146)*(BL$4-$E146+1),$I146/2,$L146,TRUE))/(1-2*_xlfn.NORM.DIST(0,$I146/2,$L146,TRUE))*$C146+($J146="Steady Growth")*(AND(BM$4&gt;=$E146,BM$4&lt;=$G146)*((BM$4-$E146+1)/($I146*($I146+1)/2)*$C146))+($J146="custom")*CustomCF!BF146</f>
        <v>0</v>
      </c>
      <c r="BN146" s="478">
        <f>($J146="Bell Curve")*(_xlfn.NORM.DIST(AND(BN$4&gt;=$E146,BN$4&lt;=$G146)*(BN$4-$E146+1),$I146/2,$L146,TRUE)-_xlfn.NORM.DIST(AND(BN$4&gt;=$E146,BN$4&lt;=$G146)*(BM$4-$E146+1),$I146/2,$L146,TRUE))/(1-2*_xlfn.NORM.DIST(0,$I146/2,$L146,TRUE))*$C146+($J146="Steady Growth")*(AND(BN$4&gt;=$E146,BN$4&lt;=$G146)*((BN$4-$E146+1)/($I146*($I146+1)/2)*$C146))+($J146="custom")*CustomCF!BG146</f>
        <v>0</v>
      </c>
      <c r="BO146" s="478">
        <f>($J146="Bell Curve")*(_xlfn.NORM.DIST(AND(BO$4&gt;=$E146,BO$4&lt;=$G146)*(BO$4-$E146+1),$I146/2,$L146,TRUE)-_xlfn.NORM.DIST(AND(BO$4&gt;=$E146,BO$4&lt;=$G146)*(BN$4-$E146+1),$I146/2,$L146,TRUE))/(1-2*_xlfn.NORM.DIST(0,$I146/2,$L146,TRUE))*$C146+($J146="Steady Growth")*(AND(BO$4&gt;=$E146,BO$4&lt;=$G146)*((BO$4-$E146+1)/($I146*($I146+1)/2)*$C146))+($J146="custom")*CustomCF!BH146</f>
        <v>0</v>
      </c>
      <c r="BP146" s="478">
        <f>($J146="Bell Curve")*(_xlfn.NORM.DIST(AND(BP$4&gt;=$E146,BP$4&lt;=$G146)*(BP$4-$E146+1),$I146/2,$L146,TRUE)-_xlfn.NORM.DIST(AND(BP$4&gt;=$E146,BP$4&lt;=$G146)*(BO$4-$E146+1),$I146/2,$L146,TRUE))/(1-2*_xlfn.NORM.DIST(0,$I146/2,$L146,TRUE))*$C146+($J146="Steady Growth")*(AND(BP$4&gt;=$E146,BP$4&lt;=$G146)*((BP$4-$E146+1)/($I146*($I146+1)/2)*$C146))+($J146="custom")*CustomCF!BI146</f>
        <v>0</v>
      </c>
      <c r="BQ146" s="478">
        <f>($J146="Bell Curve")*(_xlfn.NORM.DIST(AND(BQ$4&gt;=$E146,BQ$4&lt;=$G146)*(BQ$4-$E146+1),$I146/2,$L146,TRUE)-_xlfn.NORM.DIST(AND(BQ$4&gt;=$E146,BQ$4&lt;=$G146)*(BP$4-$E146+1),$I146/2,$L146,TRUE))/(1-2*_xlfn.NORM.DIST(0,$I146/2,$L146,TRUE))*$C146+($J146="Steady Growth")*(AND(BQ$4&gt;=$E146,BQ$4&lt;=$G146)*((BQ$4-$E146+1)/($I146*($I146+1)/2)*$C146))+($J146="custom")*CustomCF!BJ146</f>
        <v>0</v>
      </c>
      <c r="BR146" s="478">
        <f>($J146="Bell Curve")*(_xlfn.NORM.DIST(AND(BR$4&gt;=$E146,BR$4&lt;=$G146)*(BR$4-$E146+1),$I146/2,$L146,TRUE)-_xlfn.NORM.DIST(AND(BR$4&gt;=$E146,BR$4&lt;=$G146)*(BQ$4-$E146+1),$I146/2,$L146,TRUE))/(1-2*_xlfn.NORM.DIST(0,$I146/2,$L146,TRUE))*$C146+($J146="Steady Growth")*(AND(BR$4&gt;=$E146,BR$4&lt;=$G146)*((BR$4-$E146+1)/($I146*($I146+1)/2)*$C146))+($J146="custom")*CustomCF!BK146</f>
        <v>0</v>
      </c>
      <c r="BS146" s="478">
        <f>($J146="Bell Curve")*(_xlfn.NORM.DIST(AND(BS$4&gt;=$E146,BS$4&lt;=$G146)*(BS$4-$E146+1),$I146/2,$L146,TRUE)-_xlfn.NORM.DIST(AND(BS$4&gt;=$E146,BS$4&lt;=$G146)*(BR$4-$E146+1),$I146/2,$L146,TRUE))/(1-2*_xlfn.NORM.DIST(0,$I146/2,$L146,TRUE))*$C146+($J146="Steady Growth")*(AND(BS$4&gt;=$E146,BS$4&lt;=$G146)*((BS$4-$E146+1)/($I146*($I146+1)/2)*$C146))+($J146="custom")*CustomCF!BL146</f>
        <v>0</v>
      </c>
      <c r="BT146" s="478">
        <f>($J146="Bell Curve")*(_xlfn.NORM.DIST(AND(BT$4&gt;=$E146,BT$4&lt;=$G146)*(BT$4-$E146+1),$I146/2,$L146,TRUE)-_xlfn.NORM.DIST(AND(BT$4&gt;=$E146,BT$4&lt;=$G146)*(BS$4-$E146+1),$I146/2,$L146,TRUE))/(1-2*_xlfn.NORM.DIST(0,$I146/2,$L146,TRUE))*$C146+($J146="Steady Growth")*(AND(BT$4&gt;=$E146,BT$4&lt;=$G146)*((BT$4-$E146+1)/($I146*($I146+1)/2)*$C146))+($J146="custom")*CustomCF!BM146</f>
        <v>0</v>
      </c>
      <c r="BU146" s="478">
        <f>($J146="Bell Curve")*(_xlfn.NORM.DIST(AND(BU$4&gt;=$E146,BU$4&lt;=$G146)*(BU$4-$E146+1),$I146/2,$L146,TRUE)-_xlfn.NORM.DIST(AND(BU$4&gt;=$E146,BU$4&lt;=$G146)*(BT$4-$E146+1),$I146/2,$L146,TRUE))/(1-2*_xlfn.NORM.DIST(0,$I146/2,$L146,TRUE))*$C146+($J146="Steady Growth")*(AND(BU$4&gt;=$E146,BU$4&lt;=$G146)*((BU$4-$E146+1)/($I146*($I146+1)/2)*$C146))+($J146="custom")*CustomCF!BN146</f>
        <v>0</v>
      </c>
      <c r="BV146" s="478">
        <f>($J146="Bell Curve")*(_xlfn.NORM.DIST(AND(BV$4&gt;=$E146,BV$4&lt;=$G146)*(BV$4-$E146+1),$I146/2,$L146,TRUE)-_xlfn.NORM.DIST(AND(BV$4&gt;=$E146,BV$4&lt;=$G146)*(BU$4-$E146+1),$I146/2,$L146,TRUE))/(1-2*_xlfn.NORM.DIST(0,$I146/2,$L146,TRUE))*$C146+($J146="Steady Growth")*(AND(BV$4&gt;=$E146,BV$4&lt;=$G146)*((BV$4-$E146+1)/($I146*($I146+1)/2)*$C146))+($J146="custom")*CustomCF!BO146</f>
        <v>0</v>
      </c>
      <c r="BW146" s="478">
        <f>($J146="Bell Curve")*(_xlfn.NORM.DIST(AND(BW$4&gt;=$E146,BW$4&lt;=$G146)*(BW$4-$E146+1),$I146/2,$L146,TRUE)-_xlfn.NORM.DIST(AND(BW$4&gt;=$E146,BW$4&lt;=$G146)*(BV$4-$E146+1),$I146/2,$L146,TRUE))/(1-2*_xlfn.NORM.DIST(0,$I146/2,$L146,TRUE))*$C146+($J146="Steady Growth")*(AND(BW$4&gt;=$E146,BW$4&lt;=$G146)*((BW$4-$E146+1)/($I146*($I146+1)/2)*$C146))+($J146="custom")*CustomCF!BP146</f>
        <v>0</v>
      </c>
      <c r="BX146" s="478">
        <f>($J146="Bell Curve")*(_xlfn.NORM.DIST(AND(BX$4&gt;=$E146,BX$4&lt;=$G146)*(BX$4-$E146+1),$I146/2,$L146,TRUE)-_xlfn.NORM.DIST(AND(BX$4&gt;=$E146,BX$4&lt;=$G146)*(BW$4-$E146+1),$I146/2,$L146,TRUE))/(1-2*_xlfn.NORM.DIST(0,$I146/2,$L146,TRUE))*$C146+($J146="Steady Growth")*(AND(BX$4&gt;=$E146,BX$4&lt;=$G146)*((BX$4-$E146+1)/($I146*($I146+1)/2)*$C146))+($J146="custom")*CustomCF!BQ146</f>
        <v>0</v>
      </c>
      <c r="BY146" s="478">
        <f>($J146="Bell Curve")*(_xlfn.NORM.DIST(AND(BY$4&gt;=$E146,BY$4&lt;=$G146)*(BY$4-$E146+1),$I146/2,$L146,TRUE)-_xlfn.NORM.DIST(AND(BY$4&gt;=$E146,BY$4&lt;=$G146)*(BX$4-$E146+1),$I146/2,$L146,TRUE))/(1-2*_xlfn.NORM.DIST(0,$I146/2,$L146,TRUE))*$C146+($J146="Steady Growth")*(AND(BY$4&gt;=$E146,BY$4&lt;=$G146)*((BY$4-$E146+1)/($I146*($I146+1)/2)*$C146))+($J146="custom")*CustomCF!BR146</f>
        <v>0</v>
      </c>
      <c r="BZ146" s="478">
        <f>($J146="Bell Curve")*(_xlfn.NORM.DIST(AND(BZ$4&gt;=$E146,BZ$4&lt;=$G146)*(BZ$4-$E146+1),$I146/2,$L146,TRUE)-_xlfn.NORM.DIST(AND(BZ$4&gt;=$E146,BZ$4&lt;=$G146)*(BY$4-$E146+1),$I146/2,$L146,TRUE))/(1-2*_xlfn.NORM.DIST(0,$I146/2,$L146,TRUE))*$C146+($J146="Steady Growth")*(AND(BZ$4&gt;=$E146,BZ$4&lt;=$G146)*((BZ$4-$E146+1)/($I146*($I146+1)/2)*$C146))+($J146="custom")*CustomCF!BS146</f>
        <v>0</v>
      </c>
      <c r="CA146" s="478">
        <f>($J146="Bell Curve")*(_xlfn.NORM.DIST(AND(CA$4&gt;=$E146,CA$4&lt;=$G146)*(CA$4-$E146+1),$I146/2,$L146,TRUE)-_xlfn.NORM.DIST(AND(CA$4&gt;=$E146,CA$4&lt;=$G146)*(BZ$4-$E146+1),$I146/2,$L146,TRUE))/(1-2*_xlfn.NORM.DIST(0,$I146/2,$L146,TRUE))*$C146+($J146="Steady Growth")*(AND(CA$4&gt;=$E146,CA$4&lt;=$G146)*((CA$4-$E146+1)/($I146*($I146+1)/2)*$C146))+($J146="custom")*CustomCF!BT146</f>
        <v>0</v>
      </c>
      <c r="CB146" s="478">
        <f>($J146="Bell Curve")*(_xlfn.NORM.DIST(AND(CB$4&gt;=$E146,CB$4&lt;=$G146)*(CB$4-$E146+1),$I146/2,$L146,TRUE)-_xlfn.NORM.DIST(AND(CB$4&gt;=$E146,CB$4&lt;=$G146)*(CA$4-$E146+1),$I146/2,$L146,TRUE))/(1-2*_xlfn.NORM.DIST(0,$I146/2,$L146,TRUE))*$C146+($J146="Steady Growth")*(AND(CB$4&gt;=$E146,CB$4&lt;=$G146)*((CB$4-$E146+1)/($I146*($I146+1)/2)*$C146))+($J146="custom")*CustomCF!BU146</f>
        <v>0</v>
      </c>
      <c r="CC146" s="478">
        <f>($J146="Bell Curve")*(_xlfn.NORM.DIST(AND(CC$4&gt;=$E146,CC$4&lt;=$G146)*(CC$4-$E146+1),$I146/2,$L146,TRUE)-_xlfn.NORM.DIST(AND(CC$4&gt;=$E146,CC$4&lt;=$G146)*(CB$4-$E146+1),$I146/2,$L146,TRUE))/(1-2*_xlfn.NORM.DIST(0,$I146/2,$L146,TRUE))*$C146+($J146="Steady Growth")*(AND(CC$4&gt;=$E146,CC$4&lt;=$G146)*((CC$4-$E146+1)/($I146*($I146+1)/2)*$C146))+($J146="custom")*CustomCF!BV146</f>
        <v>0</v>
      </c>
      <c r="CD146" s="478">
        <f>($J146="Bell Curve")*(_xlfn.NORM.DIST(AND(CD$4&gt;=$E146,CD$4&lt;=$G146)*(CD$4-$E146+1),$I146/2,$L146,TRUE)-_xlfn.NORM.DIST(AND(CD$4&gt;=$E146,CD$4&lt;=$G146)*(CC$4-$E146+1),$I146/2,$L146,TRUE))/(1-2*_xlfn.NORM.DIST(0,$I146/2,$L146,TRUE))*$C146+($J146="Steady Growth")*(AND(CD$4&gt;=$E146,CD$4&lt;=$G146)*((CD$4-$E146+1)/($I146*($I146+1)/2)*$C146))+($J146="custom")*CustomCF!BW146</f>
        <v>0</v>
      </c>
      <c r="CE146" s="478">
        <f>($J146="Bell Curve")*(_xlfn.NORM.DIST(AND(CE$4&gt;=$E146,CE$4&lt;=$G146)*(CE$4-$E146+1),$I146/2,$L146,TRUE)-_xlfn.NORM.DIST(AND(CE$4&gt;=$E146,CE$4&lt;=$G146)*(CD$4-$E146+1),$I146/2,$L146,TRUE))/(1-2*_xlfn.NORM.DIST(0,$I146/2,$L146,TRUE))*$C146+($J146="Steady Growth")*(AND(CE$4&gt;=$E146,CE$4&lt;=$G146)*((CE$4-$E146+1)/($I146*($I146+1)/2)*$C146))+($J146="custom")*CustomCF!BX146</f>
        <v>0</v>
      </c>
      <c r="CF146" s="478">
        <f>($J146="Bell Curve")*(_xlfn.NORM.DIST(AND(CF$4&gt;=$E146,CF$4&lt;=$G146)*(CF$4-$E146+1),$I146/2,$L146,TRUE)-_xlfn.NORM.DIST(AND(CF$4&gt;=$E146,CF$4&lt;=$G146)*(CE$4-$E146+1),$I146/2,$L146,TRUE))/(1-2*_xlfn.NORM.DIST(0,$I146/2,$L146,TRUE))*$C146+($J146="Steady Growth")*(AND(CF$4&gt;=$E146,CF$4&lt;=$G146)*((CF$4-$E146+1)/($I146*($I146+1)/2)*$C146))+($J146="custom")*CustomCF!BY146</f>
        <v>0</v>
      </c>
      <c r="CG146" s="478">
        <f>($J146="Bell Curve")*(_xlfn.NORM.DIST(AND(CG$4&gt;=$E146,CG$4&lt;=$G146)*(CG$4-$E146+1),$I146/2,$L146,TRUE)-_xlfn.NORM.DIST(AND(CG$4&gt;=$E146,CG$4&lt;=$G146)*(CF$4-$E146+1),$I146/2,$L146,TRUE))/(1-2*_xlfn.NORM.DIST(0,$I146/2,$L146,TRUE))*$C146+($J146="Steady Growth")*(AND(CG$4&gt;=$E146,CG$4&lt;=$G146)*((CG$4-$E146+1)/($I146*($I146+1)/2)*$C146))+($J146="custom")*CustomCF!BZ146</f>
        <v>0</v>
      </c>
      <c r="CH146" s="478">
        <f>($J146="Bell Curve")*(_xlfn.NORM.DIST(AND(CH$4&gt;=$E146,CH$4&lt;=$G146)*(CH$4-$E146+1),$I146/2,$L146,TRUE)-_xlfn.NORM.DIST(AND(CH$4&gt;=$E146,CH$4&lt;=$G146)*(CG$4-$E146+1),$I146/2,$L146,TRUE))/(1-2*_xlfn.NORM.DIST(0,$I146/2,$L146,TRUE))*$C146+($J146="Steady Growth")*(AND(CH$4&gt;=$E146,CH$4&lt;=$G146)*((CH$4-$E146+1)/($I146*($I146+1)/2)*$C146))+($J146="custom")*CustomCF!CA146</f>
        <v>0</v>
      </c>
      <c r="CI146" s="478">
        <f>($J146="Bell Curve")*(_xlfn.NORM.DIST(AND(CI$4&gt;=$E146,CI$4&lt;=$G146)*(CI$4-$E146+1),$I146/2,$L146,TRUE)-_xlfn.NORM.DIST(AND(CI$4&gt;=$E146,CI$4&lt;=$G146)*(CH$4-$E146+1),$I146/2,$L146,TRUE))/(1-2*_xlfn.NORM.DIST(0,$I146/2,$L146,TRUE))*$C146+($J146="Steady Growth")*(AND(CI$4&gt;=$E146,CI$4&lt;=$G146)*((CI$4-$E146+1)/($I146*($I146+1)/2)*$C146))+($J146="custom")*CustomCF!CB146</f>
        <v>0</v>
      </c>
      <c r="CJ146" s="478">
        <f>($J146="Bell Curve")*(_xlfn.NORM.DIST(AND(CJ$4&gt;=$E146,CJ$4&lt;=$G146)*(CJ$4-$E146+1),$I146/2,$L146,TRUE)-_xlfn.NORM.DIST(AND(CJ$4&gt;=$E146,CJ$4&lt;=$G146)*(CI$4-$E146+1),$I146/2,$L146,TRUE))/(1-2*_xlfn.NORM.DIST(0,$I146/2,$L146,TRUE))*$C146+($J146="Steady Growth")*(AND(CJ$4&gt;=$E146,CJ$4&lt;=$G146)*((CJ$4-$E146+1)/($I146*($I146+1)/2)*$C146))+($J146="custom")*CustomCF!CC146</f>
        <v>0</v>
      </c>
      <c r="CK146" s="478">
        <f>($J146="Bell Curve")*(_xlfn.NORM.DIST(AND(CK$4&gt;=$E146,CK$4&lt;=$G146)*(CK$4-$E146+1),$I146/2,$L146,TRUE)-_xlfn.NORM.DIST(AND(CK$4&gt;=$E146,CK$4&lt;=$G146)*(CJ$4-$E146+1),$I146/2,$L146,TRUE))/(1-2*_xlfn.NORM.DIST(0,$I146/2,$L146,TRUE))*$C146+($J146="Steady Growth")*(AND(CK$4&gt;=$E146,CK$4&lt;=$G146)*((CK$4-$E146+1)/($I146*($I146+1)/2)*$C146))+($J146="custom")*CustomCF!CD146</f>
        <v>0</v>
      </c>
      <c r="CL146" s="478">
        <f>($J146="Bell Curve")*(_xlfn.NORM.DIST(AND(CL$4&gt;=$E146,CL$4&lt;=$G146)*(CL$4-$E146+1),$I146/2,$L146,TRUE)-_xlfn.NORM.DIST(AND(CL$4&gt;=$E146,CL$4&lt;=$G146)*(CK$4-$E146+1),$I146/2,$L146,TRUE))/(1-2*_xlfn.NORM.DIST(0,$I146/2,$L146,TRUE))*$C146+($J146="Steady Growth")*(AND(CL$4&gt;=$E146,CL$4&lt;=$G146)*((CL$4-$E146+1)/($I146*($I146+1)/2)*$C146))+($J146="custom")*CustomCF!CE146</f>
        <v>0</v>
      </c>
      <c r="CM146" s="478">
        <f>($J146="Bell Curve")*(_xlfn.NORM.DIST(AND(CM$4&gt;=$E146,CM$4&lt;=$G146)*(CM$4-$E146+1),$I146/2,$L146,TRUE)-_xlfn.NORM.DIST(AND(CM$4&gt;=$E146,CM$4&lt;=$G146)*(CL$4-$E146+1),$I146/2,$L146,TRUE))/(1-2*_xlfn.NORM.DIST(0,$I146/2,$L146,TRUE))*$C146+($J146="Steady Growth")*(AND(CM$4&gt;=$E146,CM$4&lt;=$G146)*((CM$4-$E146+1)/($I146*($I146+1)/2)*$C146))+($J146="custom")*CustomCF!CF146</f>
        <v>0</v>
      </c>
      <c r="CN146" s="478">
        <f>($J146="Bell Curve")*(_xlfn.NORM.DIST(AND(CN$4&gt;=$E146,CN$4&lt;=$G146)*(CN$4-$E146+1),$I146/2,$L146,TRUE)-_xlfn.NORM.DIST(AND(CN$4&gt;=$E146,CN$4&lt;=$G146)*(CM$4-$E146+1),$I146/2,$L146,TRUE))/(1-2*_xlfn.NORM.DIST(0,$I146/2,$L146,TRUE))*$C146+($J146="Steady Growth")*(AND(CN$4&gt;=$E146,CN$4&lt;=$G146)*((CN$4-$E146+1)/($I146*($I146+1)/2)*$C146))+($J146="custom")*CustomCF!CG146</f>
        <v>0</v>
      </c>
      <c r="CO146" s="478">
        <f>($J146="Bell Curve")*(_xlfn.NORM.DIST(AND(CO$4&gt;=$E146,CO$4&lt;=$G146)*(CO$4-$E146+1),$I146/2,$L146,TRUE)-_xlfn.NORM.DIST(AND(CO$4&gt;=$E146,CO$4&lt;=$G146)*(CN$4-$E146+1),$I146/2,$L146,TRUE))/(1-2*_xlfn.NORM.DIST(0,$I146/2,$L146,TRUE))*$C146+($J146="Steady Growth")*(AND(CO$4&gt;=$E146,CO$4&lt;=$G146)*((CO$4-$E146+1)/($I146*($I146+1)/2)*$C146))+($J146="custom")*CustomCF!CH146</f>
        <v>0</v>
      </c>
      <c r="CP146" s="478">
        <f>($J146="Bell Curve")*(_xlfn.NORM.DIST(AND(CP$4&gt;=$E146,CP$4&lt;=$G146)*(CP$4-$E146+1),$I146/2,$L146,TRUE)-_xlfn.NORM.DIST(AND(CP$4&gt;=$E146,CP$4&lt;=$G146)*(CO$4-$E146+1),$I146/2,$L146,TRUE))/(1-2*_xlfn.NORM.DIST(0,$I146/2,$L146,TRUE))*$C146+($J146="Steady Growth")*(AND(CP$4&gt;=$E146,CP$4&lt;=$G146)*((CP$4-$E146+1)/($I146*($I146+1)/2)*$C146))+($J146="custom")*CustomCF!CI146</f>
        <v>0</v>
      </c>
      <c r="CQ146" s="478">
        <f>($J146="Bell Curve")*(_xlfn.NORM.DIST(AND(CQ$4&gt;=$E146,CQ$4&lt;=$G146)*(CQ$4-$E146+1),$I146/2,$L146,TRUE)-_xlfn.NORM.DIST(AND(CQ$4&gt;=$E146,CQ$4&lt;=$G146)*(CP$4-$E146+1),$I146/2,$L146,TRUE))/(1-2*_xlfn.NORM.DIST(0,$I146/2,$L146,TRUE))*$C146+($J146="Steady Growth")*(AND(CQ$4&gt;=$E146,CQ$4&lt;=$G146)*((CQ$4-$E146+1)/($I146*($I146+1)/2)*$C146))+($J146="custom")*CustomCF!CJ146</f>
        <v>0</v>
      </c>
      <c r="CR146" s="478">
        <f>($J146="Bell Curve")*(_xlfn.NORM.DIST(AND(CR$4&gt;=$E146,CR$4&lt;=$G146)*(CR$4-$E146+1),$I146/2,$L146,TRUE)-_xlfn.NORM.DIST(AND(CR$4&gt;=$E146,CR$4&lt;=$G146)*(CQ$4-$E146+1),$I146/2,$L146,TRUE))/(1-2*_xlfn.NORM.DIST(0,$I146/2,$L146,TRUE))*$C146+($J146="Steady Growth")*(AND(CR$4&gt;=$E146,CR$4&lt;=$G146)*((CR$4-$E146+1)/($I146*($I146+1)/2)*$C146))+($J146="custom")*CustomCF!CK146</f>
        <v>0</v>
      </c>
      <c r="CS146" s="478">
        <f>($J146="Bell Curve")*(_xlfn.NORM.DIST(AND(CS$4&gt;=$E146,CS$4&lt;=$G146)*(CS$4-$E146+1),$I146/2,$L146,TRUE)-_xlfn.NORM.DIST(AND(CS$4&gt;=$E146,CS$4&lt;=$G146)*(CR$4-$E146+1),$I146/2,$L146,TRUE))/(1-2*_xlfn.NORM.DIST(0,$I146/2,$L146,TRUE))*$C146+($J146="Steady Growth")*(AND(CS$4&gt;=$E146,CS$4&lt;=$G146)*((CS$4-$E146+1)/($I146*($I146+1)/2)*$C146))+($J146="custom")*CustomCF!CL146</f>
        <v>0</v>
      </c>
      <c r="CT146" s="478">
        <f>($J146="Bell Curve")*(_xlfn.NORM.DIST(AND(CT$4&gt;=$E146,CT$4&lt;=$G146)*(CT$4-$E146+1),$I146/2,$L146,TRUE)-_xlfn.NORM.DIST(AND(CT$4&gt;=$E146,CT$4&lt;=$G146)*(CS$4-$E146+1),$I146/2,$L146,TRUE))/(1-2*_xlfn.NORM.DIST(0,$I146/2,$L146,TRUE))*$C146+($J146="Steady Growth")*(AND(CT$4&gt;=$E146,CT$4&lt;=$G146)*((CT$4-$E146+1)/($I146*($I146+1)/2)*$C146))+($J146="custom")*CustomCF!CM146</f>
        <v>0</v>
      </c>
      <c r="CU146" s="478">
        <f>($J146="Bell Curve")*(_xlfn.NORM.DIST(AND(CU$4&gt;=$E146,CU$4&lt;=$G146)*(CU$4-$E146+1),$I146/2,$L146,TRUE)-_xlfn.NORM.DIST(AND(CU$4&gt;=$E146,CU$4&lt;=$G146)*(CT$4-$E146+1),$I146/2,$L146,TRUE))/(1-2*_xlfn.NORM.DIST(0,$I146/2,$L146,TRUE))*$C146+($J146="Steady Growth")*(AND(CU$4&gt;=$E146,CU$4&lt;=$G146)*((CU$4-$E146+1)/($I146*($I146+1)/2)*$C146))+($J146="custom")*CustomCF!CN146</f>
        <v>0</v>
      </c>
      <c r="CV146" s="478">
        <f>($J146="Bell Curve")*(_xlfn.NORM.DIST(AND(CV$4&gt;=$E146,CV$4&lt;=$G146)*(CV$4-$E146+1),$I146/2,$L146,TRUE)-_xlfn.NORM.DIST(AND(CV$4&gt;=$E146,CV$4&lt;=$G146)*(CU$4-$E146+1),$I146/2,$L146,TRUE))/(1-2*_xlfn.NORM.DIST(0,$I146/2,$L146,TRUE))*$C146+($J146="Steady Growth")*(AND(CV$4&gt;=$E146,CV$4&lt;=$G146)*((CV$4-$E146+1)/($I146*($I146+1)/2)*$C146))+($J146="custom")*CustomCF!CO146</f>
        <v>0</v>
      </c>
      <c r="CW146" s="478">
        <f>($J146="Bell Curve")*(_xlfn.NORM.DIST(AND(CW$4&gt;=$E146,CW$4&lt;=$G146)*(CW$4-$E146+1),$I146/2,$L146,TRUE)-_xlfn.NORM.DIST(AND(CW$4&gt;=$E146,CW$4&lt;=$G146)*(CV$4-$E146+1),$I146/2,$L146,TRUE))/(1-2*_xlfn.NORM.DIST(0,$I146/2,$L146,TRUE))*$C146+($J146="Steady Growth")*(AND(CW$4&gt;=$E146,CW$4&lt;=$G146)*((CW$4-$E146+1)/($I146*($I146+1)/2)*$C146))+($J146="custom")*CustomCF!CP146</f>
        <v>0</v>
      </c>
      <c r="CX146" s="478">
        <f>($J146="Bell Curve")*(_xlfn.NORM.DIST(AND(CX$4&gt;=$E146,CX$4&lt;=$G146)*(CX$4-$E146+1),$I146/2,$L146,TRUE)-_xlfn.NORM.DIST(AND(CX$4&gt;=$E146,CX$4&lt;=$G146)*(CW$4-$E146+1),$I146/2,$L146,TRUE))/(1-2*_xlfn.NORM.DIST(0,$I146/2,$L146,TRUE))*$C146+($J146="Steady Growth")*(AND(CX$4&gt;=$E146,CX$4&lt;=$G146)*((CX$4-$E146+1)/($I146*($I146+1)/2)*$C146))+($J146="custom")*CustomCF!CQ146</f>
        <v>0</v>
      </c>
      <c r="CY146" s="478">
        <f>($J146="Bell Curve")*(_xlfn.NORM.DIST(AND(CY$4&gt;=$E146,CY$4&lt;=$G146)*(CY$4-$E146+1),$I146/2,$L146,TRUE)-_xlfn.NORM.DIST(AND(CY$4&gt;=$E146,CY$4&lt;=$G146)*(CX$4-$E146+1),$I146/2,$L146,TRUE))/(1-2*_xlfn.NORM.DIST(0,$I146/2,$L146,TRUE))*$C146+($J146="Steady Growth")*(AND(CY$4&gt;=$E146,CY$4&lt;=$G146)*((CY$4-$E146+1)/($I146*($I146+1)/2)*$C146))+($J146="custom")*CustomCF!CR146</f>
        <v>0</v>
      </c>
      <c r="CZ146" s="478">
        <f>($J146="Bell Curve")*(_xlfn.NORM.DIST(AND(CZ$4&gt;=$E146,CZ$4&lt;=$G146)*(CZ$4-$E146+1),$I146/2,$L146,TRUE)-_xlfn.NORM.DIST(AND(CZ$4&gt;=$E146,CZ$4&lt;=$G146)*(CY$4-$E146+1),$I146/2,$L146,TRUE))/(1-2*_xlfn.NORM.DIST(0,$I146/2,$L146,TRUE))*$C146+($J146="Steady Growth")*(AND(CZ$4&gt;=$E146,CZ$4&lt;=$G146)*((CZ$4-$E146+1)/($I146*($I146+1)/2)*$C146))+($J146="custom")*CustomCF!CS146</f>
        <v>0</v>
      </c>
      <c r="DA146" s="478">
        <f>($J146="Bell Curve")*(_xlfn.NORM.DIST(AND(DA$4&gt;=$E146,DA$4&lt;=$G146)*(DA$4-$E146+1),$I146/2,$L146,TRUE)-_xlfn.NORM.DIST(AND(DA$4&gt;=$E146,DA$4&lt;=$G146)*(CZ$4-$E146+1),$I146/2,$L146,TRUE))/(1-2*_xlfn.NORM.DIST(0,$I146/2,$L146,TRUE))*$C146+($J146="Steady Growth")*(AND(DA$4&gt;=$E146,DA$4&lt;=$G146)*((DA$4-$E146+1)/($I146*($I146+1)/2)*$C146))+($J146="custom")*CustomCF!CT146</f>
        <v>0</v>
      </c>
      <c r="DB146" s="478">
        <f>($J146="Bell Curve")*(_xlfn.NORM.DIST(AND(DB$4&gt;=$E146,DB$4&lt;=$G146)*(DB$4-$E146+1),$I146/2,$L146,TRUE)-_xlfn.NORM.DIST(AND(DB$4&gt;=$E146,DB$4&lt;=$G146)*(DA$4-$E146+1),$I146/2,$L146,TRUE))/(1-2*_xlfn.NORM.DIST(0,$I146/2,$L146,TRUE))*$C146+($J146="Steady Growth")*(AND(DB$4&gt;=$E146,DB$4&lt;=$G146)*((DB$4-$E146+1)/($I146*($I146+1)/2)*$C146))+($J146="custom")*CustomCF!CU146</f>
        <v>0</v>
      </c>
      <c r="DC146" s="478">
        <f>($J146="Bell Curve")*(_xlfn.NORM.DIST(AND(DC$4&gt;=$E146,DC$4&lt;=$G146)*(DC$4-$E146+1),$I146/2,$L146,TRUE)-_xlfn.NORM.DIST(AND(DC$4&gt;=$E146,DC$4&lt;=$G146)*(DB$4-$E146+1),$I146/2,$L146,TRUE))/(1-2*_xlfn.NORM.DIST(0,$I146/2,$L146,TRUE))*$C146+($J146="Steady Growth")*(AND(DC$4&gt;=$E146,DC$4&lt;=$G146)*((DC$4-$E146+1)/($I146*($I146+1)/2)*$C146))+($J146="custom")*CustomCF!CV146</f>
        <v>0</v>
      </c>
      <c r="DD146" s="478">
        <f>($J146="Bell Curve")*(_xlfn.NORM.DIST(AND(DD$4&gt;=$E146,DD$4&lt;=$G146)*(DD$4-$E146+1),$I146/2,$L146,TRUE)-_xlfn.NORM.DIST(AND(DD$4&gt;=$E146,DD$4&lt;=$G146)*(DC$4-$E146+1),$I146/2,$L146,TRUE))/(1-2*_xlfn.NORM.DIST(0,$I146/2,$L146,TRUE))*$C146+($J146="Steady Growth")*(AND(DD$4&gt;=$E146,DD$4&lt;=$G146)*((DD$4-$E146+1)/($I146*($I146+1)/2)*$C146))+($J146="custom")*CustomCF!CW146</f>
        <v>0</v>
      </c>
      <c r="DE146" s="478">
        <f>($J146="Bell Curve")*(_xlfn.NORM.DIST(AND(DE$4&gt;=$E146,DE$4&lt;=$G146)*(DE$4-$E146+1),$I146/2,$L146,TRUE)-_xlfn.NORM.DIST(AND(DE$4&gt;=$E146,DE$4&lt;=$G146)*(DD$4-$E146+1),$I146/2,$L146,TRUE))/(1-2*_xlfn.NORM.DIST(0,$I146/2,$L146,TRUE))*$C146+($J146="Steady Growth")*(AND(DE$4&gt;=$E146,DE$4&lt;=$G146)*((DE$4-$E146+1)/($I146*($I146+1)/2)*$C146))+($J146="custom")*CustomCF!CX146</f>
        <v>0</v>
      </c>
      <c r="DF146" s="478">
        <f>($J146="Bell Curve")*(_xlfn.NORM.DIST(AND(DF$4&gt;=$E146,DF$4&lt;=$G146)*(DF$4-$E146+1),$I146/2,$L146,TRUE)-_xlfn.NORM.DIST(AND(DF$4&gt;=$E146,DF$4&lt;=$G146)*(DE$4-$E146+1),$I146/2,$L146,TRUE))/(1-2*_xlfn.NORM.DIST(0,$I146/2,$L146,TRUE))*$C146+($J146="Steady Growth")*(AND(DF$4&gt;=$E146,DF$4&lt;=$G146)*((DF$4-$E146+1)/($I146*($I146+1)/2)*$C146))+($J146="custom")*CustomCF!CY146</f>
        <v>0</v>
      </c>
      <c r="DG146" s="478">
        <f>($J146="Bell Curve")*(_xlfn.NORM.DIST(AND(DG$4&gt;=$E146,DG$4&lt;=$G146)*(DG$4-$E146+1),$I146/2,$L146,TRUE)-_xlfn.NORM.DIST(AND(DG$4&gt;=$E146,DG$4&lt;=$G146)*(DF$4-$E146+1),$I146/2,$L146,TRUE))/(1-2*_xlfn.NORM.DIST(0,$I146/2,$L146,TRUE))*$C146+($J146="Steady Growth")*(AND(DG$4&gt;=$E146,DG$4&lt;=$G146)*((DG$4-$E146+1)/($I146*($I146+1)/2)*$C146))+($J146="custom")*CustomCF!CZ146</f>
        <v>0</v>
      </c>
      <c r="DH146" s="478">
        <f>($J146="Bell Curve")*(_xlfn.NORM.DIST(AND(DH$4&gt;=$E146,DH$4&lt;=$G146)*(DH$4-$E146+1),$I146/2,$L146,TRUE)-_xlfn.NORM.DIST(AND(DH$4&gt;=$E146,DH$4&lt;=$G146)*(DG$4-$E146+1),$I146/2,$L146,TRUE))/(1-2*_xlfn.NORM.DIST(0,$I146/2,$L146,TRUE))*$C146+($J146="Steady Growth")*(AND(DH$4&gt;=$E146,DH$4&lt;=$G146)*((DH$4-$E146+1)/($I146*($I146+1)/2)*$C146))+($J146="custom")*CustomCF!DA146</f>
        <v>0</v>
      </c>
      <c r="DI146" s="478">
        <f>($J146="Bell Curve")*(_xlfn.NORM.DIST(AND(DI$4&gt;=$E146,DI$4&lt;=$G146)*(DI$4-$E146+1),$I146/2,$L146,TRUE)-_xlfn.NORM.DIST(AND(DI$4&gt;=$E146,DI$4&lt;=$G146)*(DH$4-$E146+1),$I146/2,$L146,TRUE))/(1-2*_xlfn.NORM.DIST(0,$I146/2,$L146,TRUE))*$C146+($J146="Steady Growth")*(AND(DI$4&gt;=$E146,DI$4&lt;=$G146)*((DI$4-$E146+1)/($I146*($I146+1)/2)*$C146))+($J146="custom")*CustomCF!DB146</f>
        <v>0</v>
      </c>
      <c r="DJ146" s="478">
        <f>($J146="Bell Curve")*(_xlfn.NORM.DIST(AND(DJ$4&gt;=$E146,DJ$4&lt;=$G146)*(DJ$4-$E146+1),$I146/2,$L146,TRUE)-_xlfn.NORM.DIST(AND(DJ$4&gt;=$E146,DJ$4&lt;=$G146)*(DI$4-$E146+1),$I146/2,$L146,TRUE))/(1-2*_xlfn.NORM.DIST(0,$I146/2,$L146,TRUE))*$C146+($J146="Steady Growth")*(AND(DJ$4&gt;=$E146,DJ$4&lt;=$G146)*((DJ$4-$E146+1)/($I146*($I146+1)/2)*$C146))+($J146="custom")*CustomCF!DC146</f>
        <v>0</v>
      </c>
      <c r="DK146" s="478">
        <f>($J146="Bell Curve")*(_xlfn.NORM.DIST(AND(DK$4&gt;=$E146,DK$4&lt;=$G146)*(DK$4-$E146+1),$I146/2,$L146,TRUE)-_xlfn.NORM.DIST(AND(DK$4&gt;=$E146,DK$4&lt;=$G146)*(DJ$4-$E146+1),$I146/2,$L146,TRUE))/(1-2*_xlfn.NORM.DIST(0,$I146/2,$L146,TRUE))*$C146+($J146="Steady Growth")*(AND(DK$4&gt;=$E146,DK$4&lt;=$G146)*((DK$4-$E146+1)/($I146*($I146+1)/2)*$C146))+($J146="custom")*CustomCF!DD146</f>
        <v>0</v>
      </c>
      <c r="DL146" s="478">
        <f>($J146="Bell Curve")*(_xlfn.NORM.DIST(AND(DL$4&gt;=$E146,DL$4&lt;=$G146)*(DL$4-$E146+1),$I146/2,$L146,TRUE)-_xlfn.NORM.DIST(AND(DL$4&gt;=$E146,DL$4&lt;=$G146)*(DK$4-$E146+1),$I146/2,$L146,TRUE))/(1-2*_xlfn.NORM.DIST(0,$I146/2,$L146,TRUE))*$C146+($J146="Steady Growth")*(AND(DL$4&gt;=$E146,DL$4&lt;=$G146)*((DL$4-$E146+1)/($I146*($I146+1)/2)*$C146))+($J146="custom")*CustomCF!DE146</f>
        <v>0</v>
      </c>
      <c r="DM146" s="478">
        <f>($J146="Bell Curve")*(_xlfn.NORM.DIST(AND(DM$4&gt;=$E146,DM$4&lt;=$G146)*(DM$4-$E146+1),$I146/2,$L146,TRUE)-_xlfn.NORM.DIST(AND(DM$4&gt;=$E146,DM$4&lt;=$G146)*(DL$4-$E146+1),$I146/2,$L146,TRUE))/(1-2*_xlfn.NORM.DIST(0,$I146/2,$L146,TRUE))*$C146+($J146="Steady Growth")*(AND(DM$4&gt;=$E146,DM$4&lt;=$G146)*((DM$4-$E146+1)/($I146*($I146+1)/2)*$C146))+($J146="custom")*CustomCF!DF146</f>
        <v>0</v>
      </c>
      <c r="DN146" s="478">
        <f>($J146="Bell Curve")*(_xlfn.NORM.DIST(AND(DN$4&gt;=$E146,DN$4&lt;=$G146)*(DN$4-$E146+1),$I146/2,$L146,TRUE)-_xlfn.NORM.DIST(AND(DN$4&gt;=$E146,DN$4&lt;=$G146)*(DM$4-$E146+1),$I146/2,$L146,TRUE))/(1-2*_xlfn.NORM.DIST(0,$I146/2,$L146,TRUE))*$C146+($J146="Steady Growth")*(AND(DN$4&gt;=$E146,DN$4&lt;=$G146)*((DN$4-$E146+1)/($I146*($I146+1)/2)*$C146))+($J146="custom")*CustomCF!DG146</f>
        <v>0</v>
      </c>
      <c r="DO146" s="478">
        <f>($J146="Bell Curve")*(_xlfn.NORM.DIST(AND(DO$4&gt;=$E146,DO$4&lt;=$G146)*(DO$4-$E146+1),$I146/2,$L146,TRUE)-_xlfn.NORM.DIST(AND(DO$4&gt;=$E146,DO$4&lt;=$G146)*(DN$4-$E146+1),$I146/2,$L146,TRUE))/(1-2*_xlfn.NORM.DIST(0,$I146/2,$L146,TRUE))*$C146+($J146="Steady Growth")*(AND(DO$4&gt;=$E146,DO$4&lt;=$G146)*((DO$4-$E146+1)/($I146*($I146+1)/2)*$C146))+($J146="custom")*CustomCF!DH146</f>
        <v>0</v>
      </c>
      <c r="DP146" s="478">
        <f>($J146="Bell Curve")*(_xlfn.NORM.DIST(AND(DP$4&gt;=$E146,DP$4&lt;=$G146)*(DP$4-$E146+1),$I146/2,$L146,TRUE)-_xlfn.NORM.DIST(AND(DP$4&gt;=$E146,DP$4&lt;=$G146)*(DO$4-$E146+1),$I146/2,$L146,TRUE))/(1-2*_xlfn.NORM.DIST(0,$I146/2,$L146,TRUE))*$C146+($J146="Steady Growth")*(AND(DP$4&gt;=$E146,DP$4&lt;=$G146)*((DP$4-$E146+1)/($I146*($I146+1)/2)*$C146))+($J146="custom")*CustomCF!DI146</f>
        <v>0</v>
      </c>
      <c r="DQ146" s="478">
        <f>($J146="Bell Curve")*(_xlfn.NORM.DIST(AND(DQ$4&gt;=$E146,DQ$4&lt;=$G146)*(DQ$4-$E146+1),$I146/2,$L146,TRUE)-_xlfn.NORM.DIST(AND(DQ$4&gt;=$E146,DQ$4&lt;=$G146)*(DP$4-$E146+1),$I146/2,$L146,TRUE))/(1-2*_xlfn.NORM.DIST(0,$I146/2,$L146,TRUE))*$C146+($J146="Steady Growth")*(AND(DQ$4&gt;=$E146,DQ$4&lt;=$G146)*((DQ$4-$E146+1)/($I146*($I146+1)/2)*$C146))+($J146="custom")*CustomCF!DJ146</f>
        <v>0</v>
      </c>
      <c r="DR146" s="478">
        <f>($J146="Bell Curve")*(_xlfn.NORM.DIST(AND(DR$4&gt;=$E146,DR$4&lt;=$G146)*(DR$4-$E146+1),$I146/2,$L146,TRUE)-_xlfn.NORM.DIST(AND(DR$4&gt;=$E146,DR$4&lt;=$G146)*(DQ$4-$E146+1),$I146/2,$L146,TRUE))/(1-2*_xlfn.NORM.DIST(0,$I146/2,$L146,TRUE))*$C146+($J146="Steady Growth")*(AND(DR$4&gt;=$E146,DR$4&lt;=$G146)*((DR$4-$E146+1)/($I146*($I146+1)/2)*$C146))+($J146="custom")*CustomCF!DK146</f>
        <v>0</v>
      </c>
      <c r="DS146" s="478">
        <f>($J146="Bell Curve")*(_xlfn.NORM.DIST(AND(DS$4&gt;=$E146,DS$4&lt;=$G146)*(DS$4-$E146+1),$I146/2,$L146,TRUE)-_xlfn.NORM.DIST(AND(DS$4&gt;=$E146,DS$4&lt;=$G146)*(DR$4-$E146+1),$I146/2,$L146,TRUE))/(1-2*_xlfn.NORM.DIST(0,$I146/2,$L146,TRUE))*$C146+($J146="Steady Growth")*(AND(DS$4&gt;=$E146,DS$4&lt;=$G146)*((DS$4-$E146+1)/($I146*($I146+1)/2)*$C146))+($J146="custom")*CustomCF!DL146</f>
        <v>0</v>
      </c>
      <c r="DT146" s="478">
        <f>($J146="Bell Curve")*(_xlfn.NORM.DIST(AND(DT$4&gt;=$E146,DT$4&lt;=$G146)*(DT$4-$E146+1),$I146/2,$L146,TRUE)-_xlfn.NORM.DIST(AND(DT$4&gt;=$E146,DT$4&lt;=$G146)*(DS$4-$E146+1),$I146/2,$L146,TRUE))/(1-2*_xlfn.NORM.DIST(0,$I146/2,$L146,TRUE))*$C146+($J146="Steady Growth")*(AND(DT$4&gt;=$E146,DT$4&lt;=$G146)*((DT$4-$E146+1)/($I146*($I146+1)/2)*$C146))+($J146="custom")*CustomCF!DM146</f>
        <v>0</v>
      </c>
      <c r="DU146" s="478">
        <f>($J146="Bell Curve")*(_xlfn.NORM.DIST(AND(DU$4&gt;=$E146,DU$4&lt;=$G146)*(DU$4-$E146+1),$I146/2,$L146,TRUE)-_xlfn.NORM.DIST(AND(DU$4&gt;=$E146,DU$4&lt;=$G146)*(DT$4-$E146+1),$I146/2,$L146,TRUE))/(1-2*_xlfn.NORM.DIST(0,$I146/2,$L146,TRUE))*$C146+($J146="Steady Growth")*(AND(DU$4&gt;=$E146,DU$4&lt;=$G146)*((DU$4-$E146+1)/($I146*($I146+1)/2)*$C146))+($J146="custom")*CustomCF!DN146</f>
        <v>0</v>
      </c>
      <c r="DV146" s="478">
        <f>($J146="Bell Curve")*(_xlfn.NORM.DIST(AND(DV$4&gt;=$E146,DV$4&lt;=$G146)*(DV$4-$E146+1),$I146/2,$L146,TRUE)-_xlfn.NORM.DIST(AND(DV$4&gt;=$E146,DV$4&lt;=$G146)*(DU$4-$E146+1),$I146/2,$L146,TRUE))/(1-2*_xlfn.NORM.DIST(0,$I146/2,$L146,TRUE))*$C146+($J146="Steady Growth")*(AND(DV$4&gt;=$E146,DV$4&lt;=$G146)*((DV$4-$E146+1)/($I146*($I146+1)/2)*$C146))+($J146="custom")*CustomCF!DO146</f>
        <v>0</v>
      </c>
      <c r="DW146" s="478">
        <f>($J146="Bell Curve")*(_xlfn.NORM.DIST(AND(DW$4&gt;=$E146,DW$4&lt;=$G146)*(DW$4-$E146+1),$I146/2,$L146,TRUE)-_xlfn.NORM.DIST(AND(DW$4&gt;=$E146,DW$4&lt;=$G146)*(DV$4-$E146+1),$I146/2,$L146,TRUE))/(1-2*_xlfn.NORM.DIST(0,$I146/2,$L146,TRUE))*$C146+($J146="Steady Growth")*(AND(DW$4&gt;=$E146,DW$4&lt;=$G146)*((DW$4-$E146+1)/($I146*($I146+1)/2)*$C146))+($J146="custom")*CustomCF!DP146</f>
        <v>0</v>
      </c>
      <c r="DX146" s="478">
        <f>($J146="Bell Curve")*(_xlfn.NORM.DIST(AND(DX$4&gt;=$E146,DX$4&lt;=$G146)*(DX$4-$E146+1),$I146/2,$L146,TRUE)-_xlfn.NORM.DIST(AND(DX$4&gt;=$E146,DX$4&lt;=$G146)*(DW$4-$E146+1),$I146/2,$L146,TRUE))/(1-2*_xlfn.NORM.DIST(0,$I146/2,$L146,TRUE))*$C146+($J146="Steady Growth")*(AND(DX$4&gt;=$E146,DX$4&lt;=$G146)*((DX$4-$E146+1)/($I146*($I146+1)/2)*$C146))+($J146="custom")*CustomCF!DQ146</f>
        <v>0</v>
      </c>
      <c r="DY146" s="478">
        <f>($J146="Bell Curve")*(_xlfn.NORM.DIST(AND(DY$4&gt;=$E146,DY$4&lt;=$G146)*(DY$4-$E146+1),$I146/2,$L146,TRUE)-_xlfn.NORM.DIST(AND(DY$4&gt;=$E146,DY$4&lt;=$G146)*(DX$4-$E146+1),$I146/2,$L146,TRUE))/(1-2*_xlfn.NORM.DIST(0,$I146/2,$L146,TRUE))*$C146+($J146="Steady Growth")*(AND(DY$4&gt;=$E146,DY$4&lt;=$G146)*((DY$4-$E146+1)/($I146*($I146+1)/2)*$C146))+($J146="custom")*CustomCF!DR146</f>
        <v>0</v>
      </c>
      <c r="DZ146" s="478">
        <f>($J146="Bell Curve")*(_xlfn.NORM.DIST(AND(DZ$4&gt;=$E146,DZ$4&lt;=$G146)*(DZ$4-$E146+1),$I146/2,$L146,TRUE)-_xlfn.NORM.DIST(AND(DZ$4&gt;=$E146,DZ$4&lt;=$G146)*(DY$4-$E146+1),$I146/2,$L146,TRUE))/(1-2*_xlfn.NORM.DIST(0,$I146/2,$L146,TRUE))*$C146+($J146="Steady Growth")*(AND(DZ$4&gt;=$E146,DZ$4&lt;=$G146)*((DZ$4-$E146+1)/($I146*($I146+1)/2)*$C146))+($J146="custom")*CustomCF!DS146</f>
        <v>0</v>
      </c>
      <c r="EA146" s="478">
        <f>($J146="Bell Curve")*(_xlfn.NORM.DIST(AND(EA$4&gt;=$E146,EA$4&lt;=$G146)*(EA$4-$E146+1),$I146/2,$L146,TRUE)-_xlfn.NORM.DIST(AND(EA$4&gt;=$E146,EA$4&lt;=$G146)*(DZ$4-$E146+1),$I146/2,$L146,TRUE))/(1-2*_xlfn.NORM.DIST(0,$I146/2,$L146,TRUE))*$C146+($J146="Steady Growth")*(AND(EA$4&gt;=$E146,EA$4&lt;=$G146)*((EA$4-$E146+1)/($I146*($I146+1)/2)*$C146))+($J146="custom")*CustomCF!DT146</f>
        <v>0</v>
      </c>
      <c r="EB146" s="478">
        <f>($J146="Bell Curve")*(_xlfn.NORM.DIST(AND(EB$4&gt;=$E146,EB$4&lt;=$G146)*(EB$4-$E146+1),$I146/2,$L146,TRUE)-_xlfn.NORM.DIST(AND(EB$4&gt;=$E146,EB$4&lt;=$G146)*(EA$4-$E146+1),$I146/2,$L146,TRUE))/(1-2*_xlfn.NORM.DIST(0,$I146/2,$L146,TRUE))*$C146+($J146="Steady Growth")*(AND(EB$4&gt;=$E146,EB$4&lt;=$G146)*((EB$4-$E146+1)/($I146*($I146+1)/2)*$C146))+($J146="custom")*CustomCF!DU146</f>
        <v>0</v>
      </c>
      <c r="EC146" s="478">
        <f>($J146="Bell Curve")*(_xlfn.NORM.DIST(AND(EC$4&gt;=$E146,EC$4&lt;=$G146)*(EC$4-$E146+1),$I146/2,$L146,TRUE)-_xlfn.NORM.DIST(AND(EC$4&gt;=$E146,EC$4&lt;=$G146)*(EB$4-$E146+1),$I146/2,$L146,TRUE))/(1-2*_xlfn.NORM.DIST(0,$I146/2,$L146,TRUE))*$C146+($J146="Steady Growth")*(AND(EC$4&gt;=$E146,EC$4&lt;=$G146)*((EC$4-$E146+1)/($I146*($I146+1)/2)*$C146))+($J146="custom")*CustomCF!DV146</f>
        <v>0</v>
      </c>
      <c r="ED146" s="478">
        <f>($J146="Bell Curve")*(_xlfn.NORM.DIST(AND(ED$4&gt;=$E146,ED$4&lt;=$G146)*(ED$4-$E146+1),$I146/2,$L146,TRUE)-_xlfn.NORM.DIST(AND(ED$4&gt;=$E146,ED$4&lt;=$G146)*(EC$4-$E146+1),$I146/2,$L146,TRUE))/(1-2*_xlfn.NORM.DIST(0,$I146/2,$L146,TRUE))*$C146+($J146="Steady Growth")*(AND(ED$4&gt;=$E146,ED$4&lt;=$G146)*((ED$4-$E146+1)/($I146*($I146+1)/2)*$C146))+($J146="custom")*CustomCF!DW146</f>
        <v>0</v>
      </c>
      <c r="EE146" s="478">
        <f>($J146="Bell Curve")*(_xlfn.NORM.DIST(AND(EE$4&gt;=$E146,EE$4&lt;=$G146)*(EE$4-$E146+1),$I146/2,$L146,TRUE)-_xlfn.NORM.DIST(AND(EE$4&gt;=$E146,EE$4&lt;=$G146)*(ED$4-$E146+1),$I146/2,$L146,TRUE))/(1-2*_xlfn.NORM.DIST(0,$I146/2,$L146,TRUE))*$C146+($J146="Steady Growth")*(AND(EE$4&gt;=$E146,EE$4&lt;=$G146)*((EE$4-$E146+1)/($I146*($I146+1)/2)*$C146))+($J146="custom")*CustomCF!DX146</f>
        <v>0</v>
      </c>
      <c r="EF146" s="488">
        <f>($J146="Bell Curve")*(_xlfn.NORM.DIST(AND(EF$4&gt;=$E146,EF$4&lt;=$G146)*(EF$4-$E146+1),$I146/2,$L146,TRUE)-_xlfn.NORM.DIST(AND(EF$4&gt;=$E146,EF$4&lt;=$G146)*(EE$4-$E146+1),$I146/2,$L146,TRUE))/(1-2*_xlfn.NORM.DIST(0,$I146/2,$L146,TRUE))*$C146+($J146="Steady Growth")*(AND(EF$4&gt;=$E146,EF$4&lt;=$G146)*((EF$4-$E146+1)/($I146*($I146+1)/2)*$C146))+($J146="custom")*CustomCF!DY146</f>
        <v>0</v>
      </c>
    </row>
    <row r="147" spans="2:136" outlineLevel="1" x14ac:dyDescent="0.2">
      <c r="B147" s="485">
        <f>Budget!AE12</f>
        <v>0</v>
      </c>
      <c r="C147" s="478">
        <f>Budget!AF12</f>
        <v>0</v>
      </c>
      <c r="D147" s="478" t="str">
        <f t="shared" si="55"/>
        <v/>
      </c>
      <c r="E147" s="486">
        <v>0</v>
      </c>
      <c r="F147" s="480">
        <f>IF(J147="Custom",CustomCF!E147,INDEX($P$6:$DY$6,MATCH(E147,CF!$P$4:$DY$4,0)))</f>
        <v>46022</v>
      </c>
      <c r="G147" s="489">
        <v>0</v>
      </c>
      <c r="H147" s="480">
        <f>IF(J147="Custom",CustomCF!F147,INDEX($P$6:$CU$6,MATCH(G147,CF!$P$4:$CU$4,0)))</f>
        <v>46022</v>
      </c>
      <c r="I147" s="479">
        <f t="shared" si="50"/>
        <v>1</v>
      </c>
      <c r="J147" s="486" t="s">
        <v>30</v>
      </c>
      <c r="K147" s="486" t="s">
        <v>31</v>
      </c>
      <c r="L147" s="479">
        <f t="shared" si="56"/>
        <v>10000000</v>
      </c>
      <c r="M147" s="487">
        <f t="shared" si="49"/>
        <v>0</v>
      </c>
      <c r="N147" s="112" t="str">
        <f t="shared" si="48"/>
        <v>OK</v>
      </c>
      <c r="O147" s="479"/>
      <c r="P147" s="478">
        <f>($J147="Bell Curve")*(_xlfn.NORM.DIST(AND(P$4&gt;=$E147,P$4&lt;=$G147)*(P$4-$E147+1),$I147/2,$L147,TRUE)-_xlfn.NORM.DIST(AND(P$4&gt;=$E147,P$4&lt;=$G147)*(N$4-$E147+1),$I147/2,$L147,TRUE))/(1-2*_xlfn.NORM.DIST(0,$I147/2,$L147,TRUE))*$C147+($J147="Steady Growth")*(AND(P$4&gt;=$E147,P$4&lt;=$G147)*((P$4-$E147+1)/($I147*($I147+1)/2)*$C147))+($J147="custom")*CustomCF!I147</f>
        <v>0</v>
      </c>
      <c r="Q147" s="478">
        <f>($J147="Bell Curve")*(_xlfn.NORM.DIST(AND(Q$4&gt;=$E147,Q$4&lt;=$G147)*(Q$4-$E147+1),$I147/2,$L147,TRUE)-_xlfn.NORM.DIST(AND(Q$4&gt;=$E147,Q$4&lt;=$G147)*(P$4-$E147+1),$I147/2,$L147,TRUE))/(1-2*_xlfn.NORM.DIST(0,$I147/2,$L147,TRUE))*$C147+($J147="Steady Growth")*(AND(Q$4&gt;=$E147,Q$4&lt;=$G147)*((Q$4-$E147+1)/($I147*($I147+1)/2)*$C147))+($J147="custom")*CustomCF!J147</f>
        <v>0</v>
      </c>
      <c r="R147" s="478">
        <f>($J147="Bell Curve")*(_xlfn.NORM.DIST(AND(R$4&gt;=$E147,R$4&lt;=$G147)*(R$4-$E147+1),$I147/2,$L147,TRUE)-_xlfn.NORM.DIST(AND(R$4&gt;=$E147,R$4&lt;=$G147)*(Q$4-$E147+1),$I147/2,$L147,TRUE))/(1-2*_xlfn.NORM.DIST(0,$I147/2,$L147,TRUE))*$C147+($J147="Steady Growth")*(AND(R$4&gt;=$E147,R$4&lt;=$G147)*((R$4-$E147+1)/($I147*($I147+1)/2)*$C147))+($J147="custom")*CustomCF!K147</f>
        <v>0</v>
      </c>
      <c r="S147" s="478">
        <f>($J147="Bell Curve")*(_xlfn.NORM.DIST(AND(S$4&gt;=$E147,S$4&lt;=$G147)*(S$4-$E147+1),$I147/2,$L147,TRUE)-_xlfn.NORM.DIST(AND(S$4&gt;=$E147,S$4&lt;=$G147)*(R$4-$E147+1),$I147/2,$L147,TRUE))/(1-2*_xlfn.NORM.DIST(0,$I147/2,$L147,TRUE))*$C147+($J147="Steady Growth")*(AND(S$4&gt;=$E147,S$4&lt;=$G147)*((S$4-$E147+1)/($I147*($I147+1)/2)*$C147))+($J147="custom")*CustomCF!L147</f>
        <v>0</v>
      </c>
      <c r="T147" s="478">
        <f>($J147="Bell Curve")*(_xlfn.NORM.DIST(AND(T$4&gt;=$E147,T$4&lt;=$G147)*(T$4-$E147+1),$I147/2,$L147,TRUE)-_xlfn.NORM.DIST(AND(T$4&gt;=$E147,T$4&lt;=$G147)*(S$4-$E147+1),$I147/2,$L147,TRUE))/(1-2*_xlfn.NORM.DIST(0,$I147/2,$L147,TRUE))*$C147+($J147="Steady Growth")*(AND(T$4&gt;=$E147,T$4&lt;=$G147)*((T$4-$E147+1)/($I147*($I147+1)/2)*$C147))+($J147="custom")*CustomCF!M147</f>
        <v>0</v>
      </c>
      <c r="U147" s="478">
        <f>($J147="Bell Curve")*(_xlfn.NORM.DIST(AND(U$4&gt;=$E147,U$4&lt;=$G147)*(U$4-$E147+1),$I147/2,$L147,TRUE)-_xlfn.NORM.DIST(AND(U$4&gt;=$E147,U$4&lt;=$G147)*(T$4-$E147+1),$I147/2,$L147,TRUE))/(1-2*_xlfn.NORM.DIST(0,$I147/2,$L147,TRUE))*$C147+($J147="Steady Growth")*(AND(U$4&gt;=$E147,U$4&lt;=$G147)*((U$4-$E147+1)/($I147*($I147+1)/2)*$C147))+($J147="custom")*CustomCF!N147</f>
        <v>0</v>
      </c>
      <c r="V147" s="478">
        <f>($J147="Bell Curve")*(_xlfn.NORM.DIST(AND(V$4&gt;=$E147,V$4&lt;=$G147)*(V$4-$E147+1),$I147/2,$L147,TRUE)-_xlfn.NORM.DIST(AND(V$4&gt;=$E147,V$4&lt;=$G147)*(U$4-$E147+1),$I147/2,$L147,TRUE))/(1-2*_xlfn.NORM.DIST(0,$I147/2,$L147,TRUE))*$C147+($J147="Steady Growth")*(AND(V$4&gt;=$E147,V$4&lt;=$G147)*((V$4-$E147+1)/($I147*($I147+1)/2)*$C147))+($J147="custom")*CustomCF!O147</f>
        <v>0</v>
      </c>
      <c r="W147" s="478">
        <f>($J147="Bell Curve")*(_xlfn.NORM.DIST(AND(W$4&gt;=$E147,W$4&lt;=$G147)*(W$4-$E147+1),$I147/2,$L147,TRUE)-_xlfn.NORM.DIST(AND(W$4&gt;=$E147,W$4&lt;=$G147)*(V$4-$E147+1),$I147/2,$L147,TRUE))/(1-2*_xlfn.NORM.DIST(0,$I147/2,$L147,TRUE))*$C147+($J147="Steady Growth")*(AND(W$4&gt;=$E147,W$4&lt;=$G147)*((W$4-$E147+1)/($I147*($I147+1)/2)*$C147))+($J147="custom")*CustomCF!P147</f>
        <v>0</v>
      </c>
      <c r="X147" s="478">
        <f>($J147="Bell Curve")*(_xlfn.NORM.DIST(AND(X$4&gt;=$E147,X$4&lt;=$G147)*(X$4-$E147+1),$I147/2,$L147,TRUE)-_xlfn.NORM.DIST(AND(X$4&gt;=$E147,X$4&lt;=$G147)*(W$4-$E147+1),$I147/2,$L147,TRUE))/(1-2*_xlfn.NORM.DIST(0,$I147/2,$L147,TRUE))*$C147+($J147="Steady Growth")*(AND(X$4&gt;=$E147,X$4&lt;=$G147)*((X$4-$E147+1)/($I147*($I147+1)/2)*$C147))+($J147="custom")*CustomCF!Q147</f>
        <v>0</v>
      </c>
      <c r="Y147" s="478">
        <f>($J147="Bell Curve")*(_xlfn.NORM.DIST(AND(Y$4&gt;=$E147,Y$4&lt;=$G147)*(Y$4-$E147+1),$I147/2,$L147,TRUE)-_xlfn.NORM.DIST(AND(Y$4&gt;=$E147,Y$4&lt;=$G147)*(X$4-$E147+1),$I147/2,$L147,TRUE))/(1-2*_xlfn.NORM.DIST(0,$I147/2,$L147,TRUE))*$C147+($J147="Steady Growth")*(AND(Y$4&gt;=$E147,Y$4&lt;=$G147)*((Y$4-$E147+1)/($I147*($I147+1)/2)*$C147))+($J147="custom")*CustomCF!R147</f>
        <v>0</v>
      </c>
      <c r="Z147" s="478">
        <f>($J147="Bell Curve")*(_xlfn.NORM.DIST(AND(Z$4&gt;=$E147,Z$4&lt;=$G147)*(Z$4-$E147+1),$I147/2,$L147,TRUE)-_xlfn.NORM.DIST(AND(Z$4&gt;=$E147,Z$4&lt;=$G147)*(Y$4-$E147+1),$I147/2,$L147,TRUE))/(1-2*_xlfn.NORM.DIST(0,$I147/2,$L147,TRUE))*$C147+($J147="Steady Growth")*(AND(Z$4&gt;=$E147,Z$4&lt;=$G147)*((Z$4-$E147+1)/($I147*($I147+1)/2)*$C147))+($J147="custom")*CustomCF!S147</f>
        <v>0</v>
      </c>
      <c r="AA147" s="478">
        <f>($J147="Bell Curve")*(_xlfn.NORM.DIST(AND(AA$4&gt;=$E147,AA$4&lt;=$G147)*(AA$4-$E147+1),$I147/2,$L147,TRUE)-_xlfn.NORM.DIST(AND(AA$4&gt;=$E147,AA$4&lt;=$G147)*(Z$4-$E147+1),$I147/2,$L147,TRUE))/(1-2*_xlfn.NORM.DIST(0,$I147/2,$L147,TRUE))*$C147+($J147="Steady Growth")*(AND(AA$4&gt;=$E147,AA$4&lt;=$G147)*((AA$4-$E147+1)/($I147*($I147+1)/2)*$C147))+($J147="custom")*CustomCF!T147</f>
        <v>0</v>
      </c>
      <c r="AB147" s="478">
        <f>($J147="Bell Curve")*(_xlfn.NORM.DIST(AND(AB$4&gt;=$E147,AB$4&lt;=$G147)*(AB$4-$E147+1),$I147/2,$L147,TRUE)-_xlfn.NORM.DIST(AND(AB$4&gt;=$E147,AB$4&lt;=$G147)*(AA$4-$E147+1),$I147/2,$L147,TRUE))/(1-2*_xlfn.NORM.DIST(0,$I147/2,$L147,TRUE))*$C147+($J147="Steady Growth")*(AND(AB$4&gt;=$E147,AB$4&lt;=$G147)*((AB$4-$E147+1)/($I147*($I147+1)/2)*$C147))+($J147="custom")*CustomCF!U147</f>
        <v>0</v>
      </c>
      <c r="AC147" s="478">
        <f>($J147="Bell Curve")*(_xlfn.NORM.DIST(AND(AC$4&gt;=$E147,AC$4&lt;=$G147)*(AC$4-$E147+1),$I147/2,$L147,TRUE)-_xlfn.NORM.DIST(AND(AC$4&gt;=$E147,AC$4&lt;=$G147)*(AB$4-$E147+1),$I147/2,$L147,TRUE))/(1-2*_xlfn.NORM.DIST(0,$I147/2,$L147,TRUE))*$C147+($J147="Steady Growth")*(AND(AC$4&gt;=$E147,AC$4&lt;=$G147)*((AC$4-$E147+1)/($I147*($I147+1)/2)*$C147))+($J147="custom")*CustomCF!V147</f>
        <v>0</v>
      </c>
      <c r="AD147" s="478">
        <f>($J147="Bell Curve")*(_xlfn.NORM.DIST(AND(AD$4&gt;=$E147,AD$4&lt;=$G147)*(AD$4-$E147+1),$I147/2,$L147,TRUE)-_xlfn.NORM.DIST(AND(AD$4&gt;=$E147,AD$4&lt;=$G147)*(AC$4-$E147+1),$I147/2,$L147,TRUE))/(1-2*_xlfn.NORM.DIST(0,$I147/2,$L147,TRUE))*$C147+($J147="Steady Growth")*(AND(AD$4&gt;=$E147,AD$4&lt;=$G147)*((AD$4-$E147+1)/($I147*($I147+1)/2)*$C147))+($J147="custom")*CustomCF!W147</f>
        <v>0</v>
      </c>
      <c r="AE147" s="478">
        <f>($J147="Bell Curve")*(_xlfn.NORM.DIST(AND(AE$4&gt;=$E147,AE$4&lt;=$G147)*(AE$4-$E147+1),$I147/2,$L147,TRUE)-_xlfn.NORM.DIST(AND(AE$4&gt;=$E147,AE$4&lt;=$G147)*(AD$4-$E147+1),$I147/2,$L147,TRUE))/(1-2*_xlfn.NORM.DIST(0,$I147/2,$L147,TRUE))*$C147+($J147="Steady Growth")*(AND(AE$4&gt;=$E147,AE$4&lt;=$G147)*((AE$4-$E147+1)/($I147*($I147+1)/2)*$C147))+($J147="custom")*CustomCF!X147</f>
        <v>0</v>
      </c>
      <c r="AF147" s="478">
        <f>($J147="Bell Curve")*(_xlfn.NORM.DIST(AND(AF$4&gt;=$E147,AF$4&lt;=$G147)*(AF$4-$E147+1),$I147/2,$L147,TRUE)-_xlfn.NORM.DIST(AND(AF$4&gt;=$E147,AF$4&lt;=$G147)*(AE$4-$E147+1),$I147/2,$L147,TRUE))/(1-2*_xlfn.NORM.DIST(0,$I147/2,$L147,TRUE))*$C147+($J147="Steady Growth")*(AND(AF$4&gt;=$E147,AF$4&lt;=$G147)*((AF$4-$E147+1)/($I147*($I147+1)/2)*$C147))+($J147="custom")*CustomCF!Y147</f>
        <v>0</v>
      </c>
      <c r="AG147" s="478">
        <f>($J147="Bell Curve")*(_xlfn.NORM.DIST(AND(AG$4&gt;=$E147,AG$4&lt;=$G147)*(AG$4-$E147+1),$I147/2,$L147,TRUE)-_xlfn.NORM.DIST(AND(AG$4&gt;=$E147,AG$4&lt;=$G147)*(AF$4-$E147+1),$I147/2,$L147,TRUE))/(1-2*_xlfn.NORM.DIST(0,$I147/2,$L147,TRUE))*$C147+($J147="Steady Growth")*(AND(AG$4&gt;=$E147,AG$4&lt;=$G147)*((AG$4-$E147+1)/($I147*($I147+1)/2)*$C147))+($J147="custom")*CustomCF!Z147</f>
        <v>0</v>
      </c>
      <c r="AH147" s="478">
        <f>($J147="Bell Curve")*(_xlfn.NORM.DIST(AND(AH$4&gt;=$E147,AH$4&lt;=$G147)*(AH$4-$E147+1),$I147/2,$L147,TRUE)-_xlfn.NORM.DIST(AND(AH$4&gt;=$E147,AH$4&lt;=$G147)*(AG$4-$E147+1),$I147/2,$L147,TRUE))/(1-2*_xlfn.NORM.DIST(0,$I147/2,$L147,TRUE))*$C147+($J147="Steady Growth")*(AND(AH$4&gt;=$E147,AH$4&lt;=$G147)*((AH$4-$E147+1)/($I147*($I147+1)/2)*$C147))+($J147="custom")*CustomCF!AA147</f>
        <v>0</v>
      </c>
      <c r="AI147" s="478">
        <f>($J147="Bell Curve")*(_xlfn.NORM.DIST(AND(AI$4&gt;=$E147,AI$4&lt;=$G147)*(AI$4-$E147+1),$I147/2,$L147,TRUE)-_xlfn.NORM.DIST(AND(AI$4&gt;=$E147,AI$4&lt;=$G147)*(AH$4-$E147+1),$I147/2,$L147,TRUE))/(1-2*_xlfn.NORM.DIST(0,$I147/2,$L147,TRUE))*$C147+($J147="Steady Growth")*(AND(AI$4&gt;=$E147,AI$4&lt;=$G147)*((AI$4-$E147+1)/($I147*($I147+1)/2)*$C147))+($J147="custom")*CustomCF!AB147</f>
        <v>0</v>
      </c>
      <c r="AJ147" s="478">
        <f>($J147="Bell Curve")*(_xlfn.NORM.DIST(AND(AJ$4&gt;=$E147,AJ$4&lt;=$G147)*(AJ$4-$E147+1),$I147/2,$L147,TRUE)-_xlfn.NORM.DIST(AND(AJ$4&gt;=$E147,AJ$4&lt;=$G147)*(AI$4-$E147+1),$I147/2,$L147,TRUE))/(1-2*_xlfn.NORM.DIST(0,$I147/2,$L147,TRUE))*$C147+($J147="Steady Growth")*(AND(AJ$4&gt;=$E147,AJ$4&lt;=$G147)*((AJ$4-$E147+1)/($I147*($I147+1)/2)*$C147))+($J147="custom")*CustomCF!AC147</f>
        <v>0</v>
      </c>
      <c r="AK147" s="478">
        <f>($J147="Bell Curve")*(_xlfn.NORM.DIST(AND(AK$4&gt;=$E147,AK$4&lt;=$G147)*(AK$4-$E147+1),$I147/2,$L147,TRUE)-_xlfn.NORM.DIST(AND(AK$4&gt;=$E147,AK$4&lt;=$G147)*(AJ$4-$E147+1),$I147/2,$L147,TRUE))/(1-2*_xlfn.NORM.DIST(0,$I147/2,$L147,TRUE))*$C147+($J147="Steady Growth")*(AND(AK$4&gt;=$E147,AK$4&lt;=$G147)*((AK$4-$E147+1)/($I147*($I147+1)/2)*$C147))+($J147="custom")*CustomCF!AD147</f>
        <v>0</v>
      </c>
      <c r="AL147" s="478">
        <f>($J147="Bell Curve")*(_xlfn.NORM.DIST(AND(AL$4&gt;=$E147,AL$4&lt;=$G147)*(AL$4-$E147+1),$I147/2,$L147,TRUE)-_xlfn.NORM.DIST(AND(AL$4&gt;=$E147,AL$4&lt;=$G147)*(AK$4-$E147+1),$I147/2,$L147,TRUE))/(1-2*_xlfn.NORM.DIST(0,$I147/2,$L147,TRUE))*$C147+($J147="Steady Growth")*(AND(AL$4&gt;=$E147,AL$4&lt;=$G147)*((AL$4-$E147+1)/($I147*($I147+1)/2)*$C147))+($J147="custom")*CustomCF!AE147</f>
        <v>0</v>
      </c>
      <c r="AM147" s="478">
        <f>($J147="Bell Curve")*(_xlfn.NORM.DIST(AND(AM$4&gt;=$E147,AM$4&lt;=$G147)*(AM$4-$E147+1),$I147/2,$L147,TRUE)-_xlfn.NORM.DIST(AND(AM$4&gt;=$E147,AM$4&lt;=$G147)*(AL$4-$E147+1),$I147/2,$L147,TRUE))/(1-2*_xlfn.NORM.DIST(0,$I147/2,$L147,TRUE))*$C147+($J147="Steady Growth")*(AND(AM$4&gt;=$E147,AM$4&lt;=$G147)*((AM$4-$E147+1)/($I147*($I147+1)/2)*$C147))+($J147="custom")*CustomCF!AF147</f>
        <v>0</v>
      </c>
      <c r="AN147" s="478">
        <f>($J147="Bell Curve")*(_xlfn.NORM.DIST(AND(AN$4&gt;=$E147,AN$4&lt;=$G147)*(AN$4-$E147+1),$I147/2,$L147,TRUE)-_xlfn.NORM.DIST(AND(AN$4&gt;=$E147,AN$4&lt;=$G147)*(AM$4-$E147+1),$I147/2,$L147,TRUE))/(1-2*_xlfn.NORM.DIST(0,$I147/2,$L147,TRUE))*$C147+($J147="Steady Growth")*(AND(AN$4&gt;=$E147,AN$4&lt;=$G147)*((AN$4-$E147+1)/($I147*($I147+1)/2)*$C147))+($J147="custom")*CustomCF!AG147</f>
        <v>0</v>
      </c>
      <c r="AO147" s="478">
        <f>($J147="Bell Curve")*(_xlfn.NORM.DIST(AND(AO$4&gt;=$E147,AO$4&lt;=$G147)*(AO$4-$E147+1),$I147/2,$L147,TRUE)-_xlfn.NORM.DIST(AND(AO$4&gt;=$E147,AO$4&lt;=$G147)*(AN$4-$E147+1),$I147/2,$L147,TRUE))/(1-2*_xlfn.NORM.DIST(0,$I147/2,$L147,TRUE))*$C147+($J147="Steady Growth")*(AND(AO$4&gt;=$E147,AO$4&lt;=$G147)*((AO$4-$E147+1)/($I147*($I147+1)/2)*$C147))+($J147="custom")*CustomCF!AH147</f>
        <v>0</v>
      </c>
      <c r="AP147" s="478">
        <f>($J147="Bell Curve")*(_xlfn.NORM.DIST(AND(AP$4&gt;=$E147,AP$4&lt;=$G147)*(AP$4-$E147+1),$I147/2,$L147,TRUE)-_xlfn.NORM.DIST(AND(AP$4&gt;=$E147,AP$4&lt;=$G147)*(AO$4-$E147+1),$I147/2,$L147,TRUE))/(1-2*_xlfn.NORM.DIST(0,$I147/2,$L147,TRUE))*$C147+($J147="Steady Growth")*(AND(AP$4&gt;=$E147,AP$4&lt;=$G147)*((AP$4-$E147+1)/($I147*($I147+1)/2)*$C147))+($J147="custom")*CustomCF!AI147</f>
        <v>0</v>
      </c>
      <c r="AQ147" s="478">
        <f>($J147="Bell Curve")*(_xlfn.NORM.DIST(AND(AQ$4&gt;=$E147,AQ$4&lt;=$G147)*(AQ$4-$E147+1),$I147/2,$L147,TRUE)-_xlfn.NORM.DIST(AND(AQ$4&gt;=$E147,AQ$4&lt;=$G147)*(AP$4-$E147+1),$I147/2,$L147,TRUE))/(1-2*_xlfn.NORM.DIST(0,$I147/2,$L147,TRUE))*$C147+($J147="Steady Growth")*(AND(AQ$4&gt;=$E147,AQ$4&lt;=$G147)*((AQ$4-$E147+1)/($I147*($I147+1)/2)*$C147))+($J147="custom")*CustomCF!AJ147</f>
        <v>0</v>
      </c>
      <c r="AR147" s="478">
        <f>($J147="Bell Curve")*(_xlfn.NORM.DIST(AND(AR$4&gt;=$E147,AR$4&lt;=$G147)*(AR$4-$E147+1),$I147/2,$L147,TRUE)-_xlfn.NORM.DIST(AND(AR$4&gt;=$E147,AR$4&lt;=$G147)*(AQ$4-$E147+1),$I147/2,$L147,TRUE))/(1-2*_xlfn.NORM.DIST(0,$I147/2,$L147,TRUE))*$C147+($J147="Steady Growth")*(AND(AR$4&gt;=$E147,AR$4&lt;=$G147)*((AR$4-$E147+1)/($I147*($I147+1)/2)*$C147))+($J147="custom")*CustomCF!AK147</f>
        <v>0</v>
      </c>
      <c r="AS147" s="478">
        <f>($J147="Bell Curve")*(_xlfn.NORM.DIST(AND(AS$4&gt;=$E147,AS$4&lt;=$G147)*(AS$4-$E147+1),$I147/2,$L147,TRUE)-_xlfn.NORM.DIST(AND(AS$4&gt;=$E147,AS$4&lt;=$G147)*(AR$4-$E147+1),$I147/2,$L147,TRUE))/(1-2*_xlfn.NORM.DIST(0,$I147/2,$L147,TRUE))*$C147+($J147="Steady Growth")*(AND(AS$4&gt;=$E147,AS$4&lt;=$G147)*((AS$4-$E147+1)/($I147*($I147+1)/2)*$C147))+($J147="custom")*CustomCF!AL147</f>
        <v>0</v>
      </c>
      <c r="AT147" s="478">
        <f>($J147="Bell Curve")*(_xlfn.NORM.DIST(AND(AT$4&gt;=$E147,AT$4&lt;=$G147)*(AT$4-$E147+1),$I147/2,$L147,TRUE)-_xlfn.NORM.DIST(AND(AT$4&gt;=$E147,AT$4&lt;=$G147)*(AS$4-$E147+1),$I147/2,$L147,TRUE))/(1-2*_xlfn.NORM.DIST(0,$I147/2,$L147,TRUE))*$C147+($J147="Steady Growth")*(AND(AT$4&gt;=$E147,AT$4&lt;=$G147)*((AT$4-$E147+1)/($I147*($I147+1)/2)*$C147))+($J147="custom")*CustomCF!AM147</f>
        <v>0</v>
      </c>
      <c r="AU147" s="478">
        <f>($J147="Bell Curve")*(_xlfn.NORM.DIST(AND(AU$4&gt;=$E147,AU$4&lt;=$G147)*(AU$4-$E147+1),$I147/2,$L147,TRUE)-_xlfn.NORM.DIST(AND(AU$4&gt;=$E147,AU$4&lt;=$G147)*(AT$4-$E147+1),$I147/2,$L147,TRUE))/(1-2*_xlfn.NORM.DIST(0,$I147/2,$L147,TRUE))*$C147+($J147="Steady Growth")*(AND(AU$4&gt;=$E147,AU$4&lt;=$G147)*((AU$4-$E147+1)/($I147*($I147+1)/2)*$C147))+($J147="custom")*CustomCF!AN147</f>
        <v>0</v>
      </c>
      <c r="AV147" s="478">
        <f>($J147="Bell Curve")*(_xlfn.NORM.DIST(AND(AV$4&gt;=$E147,AV$4&lt;=$G147)*(AV$4-$E147+1),$I147/2,$L147,TRUE)-_xlfn.NORM.DIST(AND(AV$4&gt;=$E147,AV$4&lt;=$G147)*(AU$4-$E147+1),$I147/2,$L147,TRUE))/(1-2*_xlfn.NORM.DIST(0,$I147/2,$L147,TRUE))*$C147+($J147="Steady Growth")*(AND(AV$4&gt;=$E147,AV$4&lt;=$G147)*((AV$4-$E147+1)/($I147*($I147+1)/2)*$C147))+($J147="custom")*CustomCF!AO147</f>
        <v>0</v>
      </c>
      <c r="AW147" s="478">
        <f>($J147="Bell Curve")*(_xlfn.NORM.DIST(AND(AW$4&gt;=$E147,AW$4&lt;=$G147)*(AW$4-$E147+1),$I147/2,$L147,TRUE)-_xlfn.NORM.DIST(AND(AW$4&gt;=$E147,AW$4&lt;=$G147)*(AV$4-$E147+1),$I147/2,$L147,TRUE))/(1-2*_xlfn.NORM.DIST(0,$I147/2,$L147,TRUE))*$C147+($J147="Steady Growth")*(AND(AW$4&gt;=$E147,AW$4&lt;=$G147)*((AW$4-$E147+1)/($I147*($I147+1)/2)*$C147))+($J147="custom")*CustomCF!AP147</f>
        <v>0</v>
      </c>
      <c r="AX147" s="478">
        <f>($J147="Bell Curve")*(_xlfn.NORM.DIST(AND(AX$4&gt;=$E147,AX$4&lt;=$G147)*(AX$4-$E147+1),$I147/2,$L147,TRUE)-_xlfn.NORM.DIST(AND(AX$4&gt;=$E147,AX$4&lt;=$G147)*(AW$4-$E147+1),$I147/2,$L147,TRUE))/(1-2*_xlfn.NORM.DIST(0,$I147/2,$L147,TRUE))*$C147+($J147="Steady Growth")*(AND(AX$4&gt;=$E147,AX$4&lt;=$G147)*((AX$4-$E147+1)/($I147*($I147+1)/2)*$C147))+($J147="custom")*CustomCF!AQ147</f>
        <v>0</v>
      </c>
      <c r="AY147" s="478">
        <f>($J147="Bell Curve")*(_xlfn.NORM.DIST(AND(AY$4&gt;=$E147,AY$4&lt;=$G147)*(AY$4-$E147+1),$I147/2,$L147,TRUE)-_xlfn.NORM.DIST(AND(AY$4&gt;=$E147,AY$4&lt;=$G147)*(AX$4-$E147+1),$I147/2,$L147,TRUE))/(1-2*_xlfn.NORM.DIST(0,$I147/2,$L147,TRUE))*$C147+($J147="Steady Growth")*(AND(AY$4&gt;=$E147,AY$4&lt;=$G147)*((AY$4-$E147+1)/($I147*($I147+1)/2)*$C147))+($J147="custom")*CustomCF!AR147</f>
        <v>0</v>
      </c>
      <c r="AZ147" s="478">
        <f>($J147="Bell Curve")*(_xlfn.NORM.DIST(AND(AZ$4&gt;=$E147,AZ$4&lt;=$G147)*(AZ$4-$E147+1),$I147/2,$L147,TRUE)-_xlfn.NORM.DIST(AND(AZ$4&gt;=$E147,AZ$4&lt;=$G147)*(AY$4-$E147+1),$I147/2,$L147,TRUE))/(1-2*_xlfn.NORM.DIST(0,$I147/2,$L147,TRUE))*$C147+($J147="Steady Growth")*(AND(AZ$4&gt;=$E147,AZ$4&lt;=$G147)*((AZ$4-$E147+1)/($I147*($I147+1)/2)*$C147))+($J147="custom")*CustomCF!AS147</f>
        <v>0</v>
      </c>
      <c r="BA147" s="478">
        <f>($J147="Bell Curve")*(_xlfn.NORM.DIST(AND(BA$4&gt;=$E147,BA$4&lt;=$G147)*(BA$4-$E147+1),$I147/2,$L147,TRUE)-_xlfn.NORM.DIST(AND(BA$4&gt;=$E147,BA$4&lt;=$G147)*(AZ$4-$E147+1),$I147/2,$L147,TRUE))/(1-2*_xlfn.NORM.DIST(0,$I147/2,$L147,TRUE))*$C147+($J147="Steady Growth")*(AND(BA$4&gt;=$E147,BA$4&lt;=$G147)*((BA$4-$E147+1)/($I147*($I147+1)/2)*$C147))+($J147="custom")*CustomCF!AT147</f>
        <v>0</v>
      </c>
      <c r="BB147" s="478">
        <f>($J147="Bell Curve")*(_xlfn.NORM.DIST(AND(BB$4&gt;=$E147,BB$4&lt;=$G147)*(BB$4-$E147+1),$I147/2,$L147,TRUE)-_xlfn.NORM.DIST(AND(BB$4&gt;=$E147,BB$4&lt;=$G147)*(BA$4-$E147+1),$I147/2,$L147,TRUE))/(1-2*_xlfn.NORM.DIST(0,$I147/2,$L147,TRUE))*$C147+($J147="Steady Growth")*(AND(BB$4&gt;=$E147,BB$4&lt;=$G147)*((BB$4-$E147+1)/($I147*($I147+1)/2)*$C147))+($J147="custom")*CustomCF!AU147</f>
        <v>0</v>
      </c>
      <c r="BC147" s="478">
        <f>($J147="Bell Curve")*(_xlfn.NORM.DIST(AND(BC$4&gt;=$E147,BC$4&lt;=$G147)*(BC$4-$E147+1),$I147/2,$L147,TRUE)-_xlfn.NORM.DIST(AND(BC$4&gt;=$E147,BC$4&lt;=$G147)*(BB$4-$E147+1),$I147/2,$L147,TRUE))/(1-2*_xlfn.NORM.DIST(0,$I147/2,$L147,TRUE))*$C147+($J147="Steady Growth")*(AND(BC$4&gt;=$E147,BC$4&lt;=$G147)*((BC$4-$E147+1)/($I147*($I147+1)/2)*$C147))+($J147="custom")*CustomCF!AV147</f>
        <v>0</v>
      </c>
      <c r="BD147" s="478">
        <f>($J147="Bell Curve")*(_xlfn.NORM.DIST(AND(BD$4&gt;=$E147,BD$4&lt;=$G147)*(BD$4-$E147+1),$I147/2,$L147,TRUE)-_xlfn.NORM.DIST(AND(BD$4&gt;=$E147,BD$4&lt;=$G147)*(BC$4-$E147+1),$I147/2,$L147,TRUE))/(1-2*_xlfn.NORM.DIST(0,$I147/2,$L147,TRUE))*$C147+($J147="Steady Growth")*(AND(BD$4&gt;=$E147,BD$4&lt;=$G147)*((BD$4-$E147+1)/($I147*($I147+1)/2)*$C147))+($J147="custom")*CustomCF!AW147</f>
        <v>0</v>
      </c>
      <c r="BE147" s="478">
        <f>($J147="Bell Curve")*(_xlfn.NORM.DIST(AND(BE$4&gt;=$E147,BE$4&lt;=$G147)*(BE$4-$E147+1),$I147/2,$L147,TRUE)-_xlfn.NORM.DIST(AND(BE$4&gt;=$E147,BE$4&lt;=$G147)*(BD$4-$E147+1),$I147/2,$L147,TRUE))/(1-2*_xlfn.NORM.DIST(0,$I147/2,$L147,TRUE))*$C147+($J147="Steady Growth")*(AND(BE$4&gt;=$E147,BE$4&lt;=$G147)*((BE$4-$E147+1)/($I147*($I147+1)/2)*$C147))+($J147="custom")*CustomCF!AX147</f>
        <v>0</v>
      </c>
      <c r="BF147" s="478">
        <f>($J147="Bell Curve")*(_xlfn.NORM.DIST(AND(BF$4&gt;=$E147,BF$4&lt;=$G147)*(BF$4-$E147+1),$I147/2,$L147,TRUE)-_xlfn.NORM.DIST(AND(BF$4&gt;=$E147,BF$4&lt;=$G147)*(BE$4-$E147+1),$I147/2,$L147,TRUE))/(1-2*_xlfn.NORM.DIST(0,$I147/2,$L147,TRUE))*$C147+($J147="Steady Growth")*(AND(BF$4&gt;=$E147,BF$4&lt;=$G147)*((BF$4-$E147+1)/($I147*($I147+1)/2)*$C147))+($J147="custom")*CustomCF!AY147</f>
        <v>0</v>
      </c>
      <c r="BG147" s="478">
        <f>($J147="Bell Curve")*(_xlfn.NORM.DIST(AND(BG$4&gt;=$E147,BG$4&lt;=$G147)*(BG$4-$E147+1),$I147/2,$L147,TRUE)-_xlfn.NORM.DIST(AND(BG$4&gt;=$E147,BG$4&lt;=$G147)*(BF$4-$E147+1),$I147/2,$L147,TRUE))/(1-2*_xlfn.NORM.DIST(0,$I147/2,$L147,TRUE))*$C147+($J147="Steady Growth")*(AND(BG$4&gt;=$E147,BG$4&lt;=$G147)*((BG$4-$E147+1)/($I147*($I147+1)/2)*$C147))+($J147="custom")*CustomCF!AZ147</f>
        <v>0</v>
      </c>
      <c r="BH147" s="478">
        <f>($J147="Bell Curve")*(_xlfn.NORM.DIST(AND(BH$4&gt;=$E147,BH$4&lt;=$G147)*(BH$4-$E147+1),$I147/2,$L147,TRUE)-_xlfn.NORM.DIST(AND(BH$4&gt;=$E147,BH$4&lt;=$G147)*(BG$4-$E147+1),$I147/2,$L147,TRUE))/(1-2*_xlfn.NORM.DIST(0,$I147/2,$L147,TRUE))*$C147+($J147="Steady Growth")*(AND(BH$4&gt;=$E147,BH$4&lt;=$G147)*((BH$4-$E147+1)/($I147*($I147+1)/2)*$C147))+($J147="custom")*CustomCF!BA147</f>
        <v>0</v>
      </c>
      <c r="BI147" s="478">
        <f>($J147="Bell Curve")*(_xlfn.NORM.DIST(AND(BI$4&gt;=$E147,BI$4&lt;=$G147)*(BI$4-$E147+1),$I147/2,$L147,TRUE)-_xlfn.NORM.DIST(AND(BI$4&gt;=$E147,BI$4&lt;=$G147)*(BH$4-$E147+1),$I147/2,$L147,TRUE))/(1-2*_xlfn.NORM.DIST(0,$I147/2,$L147,TRUE))*$C147+($J147="Steady Growth")*(AND(BI$4&gt;=$E147,BI$4&lt;=$G147)*((BI$4-$E147+1)/($I147*($I147+1)/2)*$C147))+($J147="custom")*CustomCF!BB147</f>
        <v>0</v>
      </c>
      <c r="BJ147" s="478">
        <f>($J147="Bell Curve")*(_xlfn.NORM.DIST(AND(BJ$4&gt;=$E147,BJ$4&lt;=$G147)*(BJ$4-$E147+1),$I147/2,$L147,TRUE)-_xlfn.NORM.DIST(AND(BJ$4&gt;=$E147,BJ$4&lt;=$G147)*(BI$4-$E147+1),$I147/2,$L147,TRUE))/(1-2*_xlfn.NORM.DIST(0,$I147/2,$L147,TRUE))*$C147+($J147="Steady Growth")*(AND(BJ$4&gt;=$E147,BJ$4&lt;=$G147)*((BJ$4-$E147+1)/($I147*($I147+1)/2)*$C147))+($J147="custom")*CustomCF!BC147</f>
        <v>0</v>
      </c>
      <c r="BK147" s="478">
        <f>($J147="Bell Curve")*(_xlfn.NORM.DIST(AND(BK$4&gt;=$E147,BK$4&lt;=$G147)*(BK$4-$E147+1),$I147/2,$L147,TRUE)-_xlfn.NORM.DIST(AND(BK$4&gt;=$E147,BK$4&lt;=$G147)*(BJ$4-$E147+1),$I147/2,$L147,TRUE))/(1-2*_xlfn.NORM.DIST(0,$I147/2,$L147,TRUE))*$C147+($J147="Steady Growth")*(AND(BK$4&gt;=$E147,BK$4&lt;=$G147)*((BK$4-$E147+1)/($I147*($I147+1)/2)*$C147))+($J147="custom")*CustomCF!BD147</f>
        <v>0</v>
      </c>
      <c r="BL147" s="478">
        <f>($J147="Bell Curve")*(_xlfn.NORM.DIST(AND(BL$4&gt;=$E147,BL$4&lt;=$G147)*(BL$4-$E147+1),$I147/2,$L147,TRUE)-_xlfn.NORM.DIST(AND(BL$4&gt;=$E147,BL$4&lt;=$G147)*(BK$4-$E147+1),$I147/2,$L147,TRUE))/(1-2*_xlfn.NORM.DIST(0,$I147/2,$L147,TRUE))*$C147+($J147="Steady Growth")*(AND(BL$4&gt;=$E147,BL$4&lt;=$G147)*((BL$4-$E147+1)/($I147*($I147+1)/2)*$C147))+($J147="custom")*CustomCF!BE147</f>
        <v>0</v>
      </c>
      <c r="BM147" s="478">
        <f>($J147="Bell Curve")*(_xlfn.NORM.DIST(AND(BM$4&gt;=$E147,BM$4&lt;=$G147)*(BM$4-$E147+1),$I147/2,$L147,TRUE)-_xlfn.NORM.DIST(AND(BM$4&gt;=$E147,BM$4&lt;=$G147)*(BL$4-$E147+1),$I147/2,$L147,TRUE))/(1-2*_xlfn.NORM.DIST(0,$I147/2,$L147,TRUE))*$C147+($J147="Steady Growth")*(AND(BM$4&gt;=$E147,BM$4&lt;=$G147)*((BM$4-$E147+1)/($I147*($I147+1)/2)*$C147))+($J147="custom")*CustomCF!BF147</f>
        <v>0</v>
      </c>
      <c r="BN147" s="478">
        <f>($J147="Bell Curve")*(_xlfn.NORM.DIST(AND(BN$4&gt;=$E147,BN$4&lt;=$G147)*(BN$4-$E147+1),$I147/2,$L147,TRUE)-_xlfn.NORM.DIST(AND(BN$4&gt;=$E147,BN$4&lt;=$G147)*(BM$4-$E147+1),$I147/2,$L147,TRUE))/(1-2*_xlfn.NORM.DIST(0,$I147/2,$L147,TRUE))*$C147+($J147="Steady Growth")*(AND(BN$4&gt;=$E147,BN$4&lt;=$G147)*((BN$4-$E147+1)/($I147*($I147+1)/2)*$C147))+($J147="custom")*CustomCF!BG147</f>
        <v>0</v>
      </c>
      <c r="BO147" s="478">
        <f>($J147="Bell Curve")*(_xlfn.NORM.DIST(AND(BO$4&gt;=$E147,BO$4&lt;=$G147)*(BO$4-$E147+1),$I147/2,$L147,TRUE)-_xlfn.NORM.DIST(AND(BO$4&gt;=$E147,BO$4&lt;=$G147)*(BN$4-$E147+1),$I147/2,$L147,TRUE))/(1-2*_xlfn.NORM.DIST(0,$I147/2,$L147,TRUE))*$C147+($J147="Steady Growth")*(AND(BO$4&gt;=$E147,BO$4&lt;=$G147)*((BO$4-$E147+1)/($I147*($I147+1)/2)*$C147))+($J147="custom")*CustomCF!BH147</f>
        <v>0</v>
      </c>
      <c r="BP147" s="478">
        <f>($J147="Bell Curve")*(_xlfn.NORM.DIST(AND(BP$4&gt;=$E147,BP$4&lt;=$G147)*(BP$4-$E147+1),$I147/2,$L147,TRUE)-_xlfn.NORM.DIST(AND(BP$4&gt;=$E147,BP$4&lt;=$G147)*(BO$4-$E147+1),$I147/2,$L147,TRUE))/(1-2*_xlfn.NORM.DIST(0,$I147/2,$L147,TRUE))*$C147+($J147="Steady Growth")*(AND(BP$4&gt;=$E147,BP$4&lt;=$G147)*((BP$4-$E147+1)/($I147*($I147+1)/2)*$C147))+($J147="custom")*CustomCF!BI147</f>
        <v>0</v>
      </c>
      <c r="BQ147" s="478">
        <f>($J147="Bell Curve")*(_xlfn.NORM.DIST(AND(BQ$4&gt;=$E147,BQ$4&lt;=$G147)*(BQ$4-$E147+1),$I147/2,$L147,TRUE)-_xlfn.NORM.DIST(AND(BQ$4&gt;=$E147,BQ$4&lt;=$G147)*(BP$4-$E147+1),$I147/2,$L147,TRUE))/(1-2*_xlfn.NORM.DIST(0,$I147/2,$L147,TRUE))*$C147+($J147="Steady Growth")*(AND(BQ$4&gt;=$E147,BQ$4&lt;=$G147)*((BQ$4-$E147+1)/($I147*($I147+1)/2)*$C147))+($J147="custom")*CustomCF!BJ147</f>
        <v>0</v>
      </c>
      <c r="BR147" s="478">
        <f>($J147="Bell Curve")*(_xlfn.NORM.DIST(AND(BR$4&gt;=$E147,BR$4&lt;=$G147)*(BR$4-$E147+1),$I147/2,$L147,TRUE)-_xlfn.NORM.DIST(AND(BR$4&gt;=$E147,BR$4&lt;=$G147)*(BQ$4-$E147+1),$I147/2,$L147,TRUE))/(1-2*_xlfn.NORM.DIST(0,$I147/2,$L147,TRUE))*$C147+($J147="Steady Growth")*(AND(BR$4&gt;=$E147,BR$4&lt;=$G147)*((BR$4-$E147+1)/($I147*($I147+1)/2)*$C147))+($J147="custom")*CustomCF!BK147</f>
        <v>0</v>
      </c>
      <c r="BS147" s="478">
        <f>($J147="Bell Curve")*(_xlfn.NORM.DIST(AND(BS$4&gt;=$E147,BS$4&lt;=$G147)*(BS$4-$E147+1),$I147/2,$L147,TRUE)-_xlfn.NORM.DIST(AND(BS$4&gt;=$E147,BS$4&lt;=$G147)*(BR$4-$E147+1),$I147/2,$L147,TRUE))/(1-2*_xlfn.NORM.DIST(0,$I147/2,$L147,TRUE))*$C147+($J147="Steady Growth")*(AND(BS$4&gt;=$E147,BS$4&lt;=$G147)*((BS$4-$E147+1)/($I147*($I147+1)/2)*$C147))+($J147="custom")*CustomCF!BL147</f>
        <v>0</v>
      </c>
      <c r="BT147" s="478">
        <f>($J147="Bell Curve")*(_xlfn.NORM.DIST(AND(BT$4&gt;=$E147,BT$4&lt;=$G147)*(BT$4-$E147+1),$I147/2,$L147,TRUE)-_xlfn.NORM.DIST(AND(BT$4&gt;=$E147,BT$4&lt;=$G147)*(BS$4-$E147+1),$I147/2,$L147,TRUE))/(1-2*_xlfn.NORM.DIST(0,$I147/2,$L147,TRUE))*$C147+($J147="Steady Growth")*(AND(BT$4&gt;=$E147,BT$4&lt;=$G147)*((BT$4-$E147+1)/($I147*($I147+1)/2)*$C147))+($J147="custom")*CustomCF!BM147</f>
        <v>0</v>
      </c>
      <c r="BU147" s="478">
        <f>($J147="Bell Curve")*(_xlfn.NORM.DIST(AND(BU$4&gt;=$E147,BU$4&lt;=$G147)*(BU$4-$E147+1),$I147/2,$L147,TRUE)-_xlfn.NORM.DIST(AND(BU$4&gt;=$E147,BU$4&lt;=$G147)*(BT$4-$E147+1),$I147/2,$L147,TRUE))/(1-2*_xlfn.NORM.DIST(0,$I147/2,$L147,TRUE))*$C147+($J147="Steady Growth")*(AND(BU$4&gt;=$E147,BU$4&lt;=$G147)*((BU$4-$E147+1)/($I147*($I147+1)/2)*$C147))+($J147="custom")*CustomCF!BN147</f>
        <v>0</v>
      </c>
      <c r="BV147" s="478">
        <f>($J147="Bell Curve")*(_xlfn.NORM.DIST(AND(BV$4&gt;=$E147,BV$4&lt;=$G147)*(BV$4-$E147+1),$I147/2,$L147,TRUE)-_xlfn.NORM.DIST(AND(BV$4&gt;=$E147,BV$4&lt;=$G147)*(BU$4-$E147+1),$I147/2,$L147,TRUE))/(1-2*_xlfn.NORM.DIST(0,$I147/2,$L147,TRUE))*$C147+($J147="Steady Growth")*(AND(BV$4&gt;=$E147,BV$4&lt;=$G147)*((BV$4-$E147+1)/($I147*($I147+1)/2)*$C147))+($J147="custom")*CustomCF!BO147</f>
        <v>0</v>
      </c>
      <c r="BW147" s="478">
        <f>($J147="Bell Curve")*(_xlfn.NORM.DIST(AND(BW$4&gt;=$E147,BW$4&lt;=$G147)*(BW$4-$E147+1),$I147/2,$L147,TRUE)-_xlfn.NORM.DIST(AND(BW$4&gt;=$E147,BW$4&lt;=$G147)*(BV$4-$E147+1),$I147/2,$L147,TRUE))/(1-2*_xlfn.NORM.DIST(0,$I147/2,$L147,TRUE))*$C147+($J147="Steady Growth")*(AND(BW$4&gt;=$E147,BW$4&lt;=$G147)*((BW$4-$E147+1)/($I147*($I147+1)/2)*$C147))+($J147="custom")*CustomCF!BP147</f>
        <v>0</v>
      </c>
      <c r="BX147" s="478">
        <f>($J147="Bell Curve")*(_xlfn.NORM.DIST(AND(BX$4&gt;=$E147,BX$4&lt;=$G147)*(BX$4-$E147+1),$I147/2,$L147,TRUE)-_xlfn.NORM.DIST(AND(BX$4&gt;=$E147,BX$4&lt;=$G147)*(BW$4-$E147+1),$I147/2,$L147,TRUE))/(1-2*_xlfn.NORM.DIST(0,$I147/2,$L147,TRUE))*$C147+($J147="Steady Growth")*(AND(BX$4&gt;=$E147,BX$4&lt;=$G147)*((BX$4-$E147+1)/($I147*($I147+1)/2)*$C147))+($J147="custom")*CustomCF!BQ147</f>
        <v>0</v>
      </c>
      <c r="BY147" s="478">
        <f>($J147="Bell Curve")*(_xlfn.NORM.DIST(AND(BY$4&gt;=$E147,BY$4&lt;=$G147)*(BY$4-$E147+1),$I147/2,$L147,TRUE)-_xlfn.NORM.DIST(AND(BY$4&gt;=$E147,BY$4&lt;=$G147)*(BX$4-$E147+1),$I147/2,$L147,TRUE))/(1-2*_xlfn.NORM.DIST(0,$I147/2,$L147,TRUE))*$C147+($J147="Steady Growth")*(AND(BY$4&gt;=$E147,BY$4&lt;=$G147)*((BY$4-$E147+1)/($I147*($I147+1)/2)*$C147))+($J147="custom")*CustomCF!BR147</f>
        <v>0</v>
      </c>
      <c r="BZ147" s="478">
        <f>($J147="Bell Curve")*(_xlfn.NORM.DIST(AND(BZ$4&gt;=$E147,BZ$4&lt;=$G147)*(BZ$4-$E147+1),$I147/2,$L147,TRUE)-_xlfn.NORM.DIST(AND(BZ$4&gt;=$E147,BZ$4&lt;=$G147)*(BY$4-$E147+1),$I147/2,$L147,TRUE))/(1-2*_xlfn.NORM.DIST(0,$I147/2,$L147,TRUE))*$C147+($J147="Steady Growth")*(AND(BZ$4&gt;=$E147,BZ$4&lt;=$G147)*((BZ$4-$E147+1)/($I147*($I147+1)/2)*$C147))+($J147="custom")*CustomCF!BS147</f>
        <v>0</v>
      </c>
      <c r="CA147" s="478">
        <f>($J147="Bell Curve")*(_xlfn.NORM.DIST(AND(CA$4&gt;=$E147,CA$4&lt;=$G147)*(CA$4-$E147+1),$I147/2,$L147,TRUE)-_xlfn.NORM.DIST(AND(CA$4&gt;=$E147,CA$4&lt;=$G147)*(BZ$4-$E147+1),$I147/2,$L147,TRUE))/(1-2*_xlfn.NORM.DIST(0,$I147/2,$L147,TRUE))*$C147+($J147="Steady Growth")*(AND(CA$4&gt;=$E147,CA$4&lt;=$G147)*((CA$4-$E147+1)/($I147*($I147+1)/2)*$C147))+($J147="custom")*CustomCF!BT147</f>
        <v>0</v>
      </c>
      <c r="CB147" s="478">
        <f>($J147="Bell Curve")*(_xlfn.NORM.DIST(AND(CB$4&gt;=$E147,CB$4&lt;=$G147)*(CB$4-$E147+1),$I147/2,$L147,TRUE)-_xlfn.NORM.DIST(AND(CB$4&gt;=$E147,CB$4&lt;=$G147)*(CA$4-$E147+1),$I147/2,$L147,TRUE))/(1-2*_xlfn.NORM.DIST(0,$I147/2,$L147,TRUE))*$C147+($J147="Steady Growth")*(AND(CB$4&gt;=$E147,CB$4&lt;=$G147)*((CB$4-$E147+1)/($I147*($I147+1)/2)*$C147))+($J147="custom")*CustomCF!BU147</f>
        <v>0</v>
      </c>
      <c r="CC147" s="478">
        <f>($J147="Bell Curve")*(_xlfn.NORM.DIST(AND(CC$4&gt;=$E147,CC$4&lt;=$G147)*(CC$4-$E147+1),$I147/2,$L147,TRUE)-_xlfn.NORM.DIST(AND(CC$4&gt;=$E147,CC$4&lt;=$G147)*(CB$4-$E147+1),$I147/2,$L147,TRUE))/(1-2*_xlfn.NORM.DIST(0,$I147/2,$L147,TRUE))*$C147+($J147="Steady Growth")*(AND(CC$4&gt;=$E147,CC$4&lt;=$G147)*((CC$4-$E147+1)/($I147*($I147+1)/2)*$C147))+($J147="custom")*CustomCF!BV147</f>
        <v>0</v>
      </c>
      <c r="CD147" s="478">
        <f>($J147="Bell Curve")*(_xlfn.NORM.DIST(AND(CD$4&gt;=$E147,CD$4&lt;=$G147)*(CD$4-$E147+1),$I147/2,$L147,TRUE)-_xlfn.NORM.DIST(AND(CD$4&gt;=$E147,CD$4&lt;=$G147)*(CC$4-$E147+1),$I147/2,$L147,TRUE))/(1-2*_xlfn.NORM.DIST(0,$I147/2,$L147,TRUE))*$C147+($J147="Steady Growth")*(AND(CD$4&gt;=$E147,CD$4&lt;=$G147)*((CD$4-$E147+1)/($I147*($I147+1)/2)*$C147))+($J147="custom")*CustomCF!BW147</f>
        <v>0</v>
      </c>
      <c r="CE147" s="478">
        <f>($J147="Bell Curve")*(_xlfn.NORM.DIST(AND(CE$4&gt;=$E147,CE$4&lt;=$G147)*(CE$4-$E147+1),$I147/2,$L147,TRUE)-_xlfn.NORM.DIST(AND(CE$4&gt;=$E147,CE$4&lt;=$G147)*(CD$4-$E147+1),$I147/2,$L147,TRUE))/(1-2*_xlfn.NORM.DIST(0,$I147/2,$L147,TRUE))*$C147+($J147="Steady Growth")*(AND(CE$4&gt;=$E147,CE$4&lt;=$G147)*((CE$4-$E147+1)/($I147*($I147+1)/2)*$C147))+($J147="custom")*CustomCF!BX147</f>
        <v>0</v>
      </c>
      <c r="CF147" s="478">
        <f>($J147="Bell Curve")*(_xlfn.NORM.DIST(AND(CF$4&gt;=$E147,CF$4&lt;=$G147)*(CF$4-$E147+1),$I147/2,$L147,TRUE)-_xlfn.NORM.DIST(AND(CF$4&gt;=$E147,CF$4&lt;=$G147)*(CE$4-$E147+1),$I147/2,$L147,TRUE))/(1-2*_xlfn.NORM.DIST(0,$I147/2,$L147,TRUE))*$C147+($J147="Steady Growth")*(AND(CF$4&gt;=$E147,CF$4&lt;=$G147)*((CF$4-$E147+1)/($I147*($I147+1)/2)*$C147))+($J147="custom")*CustomCF!BY147</f>
        <v>0</v>
      </c>
      <c r="CG147" s="478">
        <f>($J147="Bell Curve")*(_xlfn.NORM.DIST(AND(CG$4&gt;=$E147,CG$4&lt;=$G147)*(CG$4-$E147+1),$I147/2,$L147,TRUE)-_xlfn.NORM.DIST(AND(CG$4&gt;=$E147,CG$4&lt;=$G147)*(CF$4-$E147+1),$I147/2,$L147,TRUE))/(1-2*_xlfn.NORM.DIST(0,$I147/2,$L147,TRUE))*$C147+($J147="Steady Growth")*(AND(CG$4&gt;=$E147,CG$4&lt;=$G147)*((CG$4-$E147+1)/($I147*($I147+1)/2)*$C147))+($J147="custom")*CustomCF!BZ147</f>
        <v>0</v>
      </c>
      <c r="CH147" s="478">
        <f>($J147="Bell Curve")*(_xlfn.NORM.DIST(AND(CH$4&gt;=$E147,CH$4&lt;=$G147)*(CH$4-$E147+1),$I147/2,$L147,TRUE)-_xlfn.NORM.DIST(AND(CH$4&gt;=$E147,CH$4&lt;=$G147)*(CG$4-$E147+1),$I147/2,$L147,TRUE))/(1-2*_xlfn.NORM.DIST(0,$I147/2,$L147,TRUE))*$C147+($J147="Steady Growth")*(AND(CH$4&gt;=$E147,CH$4&lt;=$G147)*((CH$4-$E147+1)/($I147*($I147+1)/2)*$C147))+($J147="custom")*CustomCF!CA147</f>
        <v>0</v>
      </c>
      <c r="CI147" s="478">
        <f>($J147="Bell Curve")*(_xlfn.NORM.DIST(AND(CI$4&gt;=$E147,CI$4&lt;=$G147)*(CI$4-$E147+1),$I147/2,$L147,TRUE)-_xlfn.NORM.DIST(AND(CI$4&gt;=$E147,CI$4&lt;=$G147)*(CH$4-$E147+1),$I147/2,$L147,TRUE))/(1-2*_xlfn.NORM.DIST(0,$I147/2,$L147,TRUE))*$C147+($J147="Steady Growth")*(AND(CI$4&gt;=$E147,CI$4&lt;=$G147)*((CI$4-$E147+1)/($I147*($I147+1)/2)*$C147))+($J147="custom")*CustomCF!CB147</f>
        <v>0</v>
      </c>
      <c r="CJ147" s="478">
        <f>($J147="Bell Curve")*(_xlfn.NORM.DIST(AND(CJ$4&gt;=$E147,CJ$4&lt;=$G147)*(CJ$4-$E147+1),$I147/2,$L147,TRUE)-_xlfn.NORM.DIST(AND(CJ$4&gt;=$E147,CJ$4&lt;=$G147)*(CI$4-$E147+1),$I147/2,$L147,TRUE))/(1-2*_xlfn.NORM.DIST(0,$I147/2,$L147,TRUE))*$C147+($J147="Steady Growth")*(AND(CJ$4&gt;=$E147,CJ$4&lt;=$G147)*((CJ$4-$E147+1)/($I147*($I147+1)/2)*$C147))+($J147="custom")*CustomCF!CC147</f>
        <v>0</v>
      </c>
      <c r="CK147" s="478">
        <f>($J147="Bell Curve")*(_xlfn.NORM.DIST(AND(CK$4&gt;=$E147,CK$4&lt;=$G147)*(CK$4-$E147+1),$I147/2,$L147,TRUE)-_xlfn.NORM.DIST(AND(CK$4&gt;=$E147,CK$4&lt;=$G147)*(CJ$4-$E147+1),$I147/2,$L147,TRUE))/(1-2*_xlfn.NORM.DIST(0,$I147/2,$L147,TRUE))*$C147+($J147="Steady Growth")*(AND(CK$4&gt;=$E147,CK$4&lt;=$G147)*((CK$4-$E147+1)/($I147*($I147+1)/2)*$C147))+($J147="custom")*CustomCF!CD147</f>
        <v>0</v>
      </c>
      <c r="CL147" s="478">
        <f>($J147="Bell Curve")*(_xlfn.NORM.DIST(AND(CL$4&gt;=$E147,CL$4&lt;=$G147)*(CL$4-$E147+1),$I147/2,$L147,TRUE)-_xlfn.NORM.DIST(AND(CL$4&gt;=$E147,CL$4&lt;=$G147)*(CK$4-$E147+1),$I147/2,$L147,TRUE))/(1-2*_xlfn.NORM.DIST(0,$I147/2,$L147,TRUE))*$C147+($J147="Steady Growth")*(AND(CL$4&gt;=$E147,CL$4&lt;=$G147)*((CL$4-$E147+1)/($I147*($I147+1)/2)*$C147))+($J147="custom")*CustomCF!CE147</f>
        <v>0</v>
      </c>
      <c r="CM147" s="478">
        <f>($J147="Bell Curve")*(_xlfn.NORM.DIST(AND(CM$4&gt;=$E147,CM$4&lt;=$G147)*(CM$4-$E147+1),$I147/2,$L147,TRUE)-_xlfn.NORM.DIST(AND(CM$4&gt;=$E147,CM$4&lt;=$G147)*(CL$4-$E147+1),$I147/2,$L147,TRUE))/(1-2*_xlfn.NORM.DIST(0,$I147/2,$L147,TRUE))*$C147+($J147="Steady Growth")*(AND(CM$4&gt;=$E147,CM$4&lt;=$G147)*((CM$4-$E147+1)/($I147*($I147+1)/2)*$C147))+($J147="custom")*CustomCF!CF147</f>
        <v>0</v>
      </c>
      <c r="CN147" s="478">
        <f>($J147="Bell Curve")*(_xlfn.NORM.DIST(AND(CN$4&gt;=$E147,CN$4&lt;=$G147)*(CN$4-$E147+1),$I147/2,$L147,TRUE)-_xlfn.NORM.DIST(AND(CN$4&gt;=$E147,CN$4&lt;=$G147)*(CM$4-$E147+1),$I147/2,$L147,TRUE))/(1-2*_xlfn.NORM.DIST(0,$I147/2,$L147,TRUE))*$C147+($J147="Steady Growth")*(AND(CN$4&gt;=$E147,CN$4&lt;=$G147)*((CN$4-$E147+1)/($I147*($I147+1)/2)*$C147))+($J147="custom")*CustomCF!CG147</f>
        <v>0</v>
      </c>
      <c r="CO147" s="478">
        <f>($J147="Bell Curve")*(_xlfn.NORM.DIST(AND(CO$4&gt;=$E147,CO$4&lt;=$G147)*(CO$4-$E147+1),$I147/2,$L147,TRUE)-_xlfn.NORM.DIST(AND(CO$4&gt;=$E147,CO$4&lt;=$G147)*(CN$4-$E147+1),$I147/2,$L147,TRUE))/(1-2*_xlfn.NORM.DIST(0,$I147/2,$L147,TRUE))*$C147+($J147="Steady Growth")*(AND(CO$4&gt;=$E147,CO$4&lt;=$G147)*((CO$4-$E147+1)/($I147*($I147+1)/2)*$C147))+($J147="custom")*CustomCF!CH147</f>
        <v>0</v>
      </c>
      <c r="CP147" s="478">
        <f>($J147="Bell Curve")*(_xlfn.NORM.DIST(AND(CP$4&gt;=$E147,CP$4&lt;=$G147)*(CP$4-$E147+1),$I147/2,$L147,TRUE)-_xlfn.NORM.DIST(AND(CP$4&gt;=$E147,CP$4&lt;=$G147)*(CO$4-$E147+1),$I147/2,$L147,TRUE))/(1-2*_xlfn.NORM.DIST(0,$I147/2,$L147,TRUE))*$C147+($J147="Steady Growth")*(AND(CP$4&gt;=$E147,CP$4&lt;=$G147)*((CP$4-$E147+1)/($I147*($I147+1)/2)*$C147))+($J147="custom")*CustomCF!CI147</f>
        <v>0</v>
      </c>
      <c r="CQ147" s="478">
        <f>($J147="Bell Curve")*(_xlfn.NORM.DIST(AND(CQ$4&gt;=$E147,CQ$4&lt;=$G147)*(CQ$4-$E147+1),$I147/2,$L147,TRUE)-_xlfn.NORM.DIST(AND(CQ$4&gt;=$E147,CQ$4&lt;=$G147)*(CP$4-$E147+1),$I147/2,$L147,TRUE))/(1-2*_xlfn.NORM.DIST(0,$I147/2,$L147,TRUE))*$C147+($J147="Steady Growth")*(AND(CQ$4&gt;=$E147,CQ$4&lt;=$G147)*((CQ$4-$E147+1)/($I147*($I147+1)/2)*$C147))+($J147="custom")*CustomCF!CJ147</f>
        <v>0</v>
      </c>
      <c r="CR147" s="478">
        <f>($J147="Bell Curve")*(_xlfn.NORM.DIST(AND(CR$4&gt;=$E147,CR$4&lt;=$G147)*(CR$4-$E147+1),$I147/2,$L147,TRUE)-_xlfn.NORM.DIST(AND(CR$4&gt;=$E147,CR$4&lt;=$G147)*(CQ$4-$E147+1),$I147/2,$L147,TRUE))/(1-2*_xlfn.NORM.DIST(0,$I147/2,$L147,TRUE))*$C147+($J147="Steady Growth")*(AND(CR$4&gt;=$E147,CR$4&lt;=$G147)*((CR$4-$E147+1)/($I147*($I147+1)/2)*$C147))+($J147="custom")*CustomCF!CK147</f>
        <v>0</v>
      </c>
      <c r="CS147" s="478">
        <f>($J147="Bell Curve")*(_xlfn.NORM.DIST(AND(CS$4&gt;=$E147,CS$4&lt;=$G147)*(CS$4-$E147+1),$I147/2,$L147,TRUE)-_xlfn.NORM.DIST(AND(CS$4&gt;=$E147,CS$4&lt;=$G147)*(CR$4-$E147+1),$I147/2,$L147,TRUE))/(1-2*_xlfn.NORM.DIST(0,$I147/2,$L147,TRUE))*$C147+($J147="Steady Growth")*(AND(CS$4&gt;=$E147,CS$4&lt;=$G147)*((CS$4-$E147+1)/($I147*($I147+1)/2)*$C147))+($J147="custom")*CustomCF!CL147</f>
        <v>0</v>
      </c>
      <c r="CT147" s="478">
        <f>($J147="Bell Curve")*(_xlfn.NORM.DIST(AND(CT$4&gt;=$E147,CT$4&lt;=$G147)*(CT$4-$E147+1),$I147/2,$L147,TRUE)-_xlfn.NORM.DIST(AND(CT$4&gt;=$E147,CT$4&lt;=$G147)*(CS$4-$E147+1),$I147/2,$L147,TRUE))/(1-2*_xlfn.NORM.DIST(0,$I147/2,$L147,TRUE))*$C147+($J147="Steady Growth")*(AND(CT$4&gt;=$E147,CT$4&lt;=$G147)*((CT$4-$E147+1)/($I147*($I147+1)/2)*$C147))+($J147="custom")*CustomCF!CM147</f>
        <v>0</v>
      </c>
      <c r="CU147" s="478">
        <f>($J147="Bell Curve")*(_xlfn.NORM.DIST(AND(CU$4&gt;=$E147,CU$4&lt;=$G147)*(CU$4-$E147+1),$I147/2,$L147,TRUE)-_xlfn.NORM.DIST(AND(CU$4&gt;=$E147,CU$4&lt;=$G147)*(CT$4-$E147+1),$I147/2,$L147,TRUE))/(1-2*_xlfn.NORM.DIST(0,$I147/2,$L147,TRUE))*$C147+($J147="Steady Growth")*(AND(CU$4&gt;=$E147,CU$4&lt;=$G147)*((CU$4-$E147+1)/($I147*($I147+1)/2)*$C147))+($J147="custom")*CustomCF!CN147</f>
        <v>0</v>
      </c>
      <c r="CV147" s="478">
        <f>($J147="Bell Curve")*(_xlfn.NORM.DIST(AND(CV$4&gt;=$E147,CV$4&lt;=$G147)*(CV$4-$E147+1),$I147/2,$L147,TRUE)-_xlfn.NORM.DIST(AND(CV$4&gt;=$E147,CV$4&lt;=$G147)*(CU$4-$E147+1),$I147/2,$L147,TRUE))/(1-2*_xlfn.NORM.DIST(0,$I147/2,$L147,TRUE))*$C147+($J147="Steady Growth")*(AND(CV$4&gt;=$E147,CV$4&lt;=$G147)*((CV$4-$E147+1)/($I147*($I147+1)/2)*$C147))+($J147="custom")*CustomCF!CO147</f>
        <v>0</v>
      </c>
      <c r="CW147" s="478">
        <f>($J147="Bell Curve")*(_xlfn.NORM.DIST(AND(CW$4&gt;=$E147,CW$4&lt;=$G147)*(CW$4-$E147+1),$I147/2,$L147,TRUE)-_xlfn.NORM.DIST(AND(CW$4&gt;=$E147,CW$4&lt;=$G147)*(CV$4-$E147+1),$I147/2,$L147,TRUE))/(1-2*_xlfn.NORM.DIST(0,$I147/2,$L147,TRUE))*$C147+($J147="Steady Growth")*(AND(CW$4&gt;=$E147,CW$4&lt;=$G147)*((CW$4-$E147+1)/($I147*($I147+1)/2)*$C147))+($J147="custom")*CustomCF!CP147</f>
        <v>0</v>
      </c>
      <c r="CX147" s="478">
        <f>($J147="Bell Curve")*(_xlfn.NORM.DIST(AND(CX$4&gt;=$E147,CX$4&lt;=$G147)*(CX$4-$E147+1),$I147/2,$L147,TRUE)-_xlfn.NORM.DIST(AND(CX$4&gt;=$E147,CX$4&lt;=$G147)*(CW$4-$E147+1),$I147/2,$L147,TRUE))/(1-2*_xlfn.NORM.DIST(0,$I147/2,$L147,TRUE))*$C147+($J147="Steady Growth")*(AND(CX$4&gt;=$E147,CX$4&lt;=$G147)*((CX$4-$E147+1)/($I147*($I147+1)/2)*$C147))+($J147="custom")*CustomCF!CQ147</f>
        <v>0</v>
      </c>
      <c r="CY147" s="478">
        <f>($J147="Bell Curve")*(_xlfn.NORM.DIST(AND(CY$4&gt;=$E147,CY$4&lt;=$G147)*(CY$4-$E147+1),$I147/2,$L147,TRUE)-_xlfn.NORM.DIST(AND(CY$4&gt;=$E147,CY$4&lt;=$G147)*(CX$4-$E147+1),$I147/2,$L147,TRUE))/(1-2*_xlfn.NORM.DIST(0,$I147/2,$L147,TRUE))*$C147+($J147="Steady Growth")*(AND(CY$4&gt;=$E147,CY$4&lt;=$G147)*((CY$4-$E147+1)/($I147*($I147+1)/2)*$C147))+($J147="custom")*CustomCF!CR147</f>
        <v>0</v>
      </c>
      <c r="CZ147" s="478">
        <f>($J147="Bell Curve")*(_xlfn.NORM.DIST(AND(CZ$4&gt;=$E147,CZ$4&lt;=$G147)*(CZ$4-$E147+1),$I147/2,$L147,TRUE)-_xlfn.NORM.DIST(AND(CZ$4&gt;=$E147,CZ$4&lt;=$G147)*(CY$4-$E147+1),$I147/2,$L147,TRUE))/(1-2*_xlfn.NORM.DIST(0,$I147/2,$L147,TRUE))*$C147+($J147="Steady Growth")*(AND(CZ$4&gt;=$E147,CZ$4&lt;=$G147)*((CZ$4-$E147+1)/($I147*($I147+1)/2)*$C147))+($J147="custom")*CustomCF!CS147</f>
        <v>0</v>
      </c>
      <c r="DA147" s="478">
        <f>($J147="Bell Curve")*(_xlfn.NORM.DIST(AND(DA$4&gt;=$E147,DA$4&lt;=$G147)*(DA$4-$E147+1),$I147/2,$L147,TRUE)-_xlfn.NORM.DIST(AND(DA$4&gt;=$E147,DA$4&lt;=$G147)*(CZ$4-$E147+1),$I147/2,$L147,TRUE))/(1-2*_xlfn.NORM.DIST(0,$I147/2,$L147,TRUE))*$C147+($J147="Steady Growth")*(AND(DA$4&gt;=$E147,DA$4&lt;=$G147)*((DA$4-$E147+1)/($I147*($I147+1)/2)*$C147))+($J147="custom")*CustomCF!CT147</f>
        <v>0</v>
      </c>
      <c r="DB147" s="478">
        <f>($J147="Bell Curve")*(_xlfn.NORM.DIST(AND(DB$4&gt;=$E147,DB$4&lt;=$G147)*(DB$4-$E147+1),$I147/2,$L147,TRUE)-_xlfn.NORM.DIST(AND(DB$4&gt;=$E147,DB$4&lt;=$G147)*(DA$4-$E147+1),$I147/2,$L147,TRUE))/(1-2*_xlfn.NORM.DIST(0,$I147/2,$L147,TRUE))*$C147+($J147="Steady Growth")*(AND(DB$4&gt;=$E147,DB$4&lt;=$G147)*((DB$4-$E147+1)/($I147*($I147+1)/2)*$C147))+($J147="custom")*CustomCF!CU147</f>
        <v>0</v>
      </c>
      <c r="DC147" s="478">
        <f>($J147="Bell Curve")*(_xlfn.NORM.DIST(AND(DC$4&gt;=$E147,DC$4&lt;=$G147)*(DC$4-$E147+1),$I147/2,$L147,TRUE)-_xlfn.NORM.DIST(AND(DC$4&gt;=$E147,DC$4&lt;=$G147)*(DB$4-$E147+1),$I147/2,$L147,TRUE))/(1-2*_xlfn.NORM.DIST(0,$I147/2,$L147,TRUE))*$C147+($J147="Steady Growth")*(AND(DC$4&gt;=$E147,DC$4&lt;=$G147)*((DC$4-$E147+1)/($I147*($I147+1)/2)*$C147))+($J147="custom")*CustomCF!CV147</f>
        <v>0</v>
      </c>
      <c r="DD147" s="478">
        <f>($J147="Bell Curve")*(_xlfn.NORM.DIST(AND(DD$4&gt;=$E147,DD$4&lt;=$G147)*(DD$4-$E147+1),$I147/2,$L147,TRUE)-_xlfn.NORM.DIST(AND(DD$4&gt;=$E147,DD$4&lt;=$G147)*(DC$4-$E147+1),$I147/2,$L147,TRUE))/(1-2*_xlfn.NORM.DIST(0,$I147/2,$L147,TRUE))*$C147+($J147="Steady Growth")*(AND(DD$4&gt;=$E147,DD$4&lt;=$G147)*((DD$4-$E147+1)/($I147*($I147+1)/2)*$C147))+($J147="custom")*CustomCF!CW147</f>
        <v>0</v>
      </c>
      <c r="DE147" s="478">
        <f>($J147="Bell Curve")*(_xlfn.NORM.DIST(AND(DE$4&gt;=$E147,DE$4&lt;=$G147)*(DE$4-$E147+1),$I147/2,$L147,TRUE)-_xlfn.NORM.DIST(AND(DE$4&gt;=$E147,DE$4&lt;=$G147)*(DD$4-$E147+1),$I147/2,$L147,TRUE))/(1-2*_xlfn.NORM.DIST(0,$I147/2,$L147,TRUE))*$C147+($J147="Steady Growth")*(AND(DE$4&gt;=$E147,DE$4&lt;=$G147)*((DE$4-$E147+1)/($I147*($I147+1)/2)*$C147))+($J147="custom")*CustomCF!CX147</f>
        <v>0</v>
      </c>
      <c r="DF147" s="478">
        <f>($J147="Bell Curve")*(_xlfn.NORM.DIST(AND(DF$4&gt;=$E147,DF$4&lt;=$G147)*(DF$4-$E147+1),$I147/2,$L147,TRUE)-_xlfn.NORM.DIST(AND(DF$4&gt;=$E147,DF$4&lt;=$G147)*(DE$4-$E147+1),$I147/2,$L147,TRUE))/(1-2*_xlfn.NORM.DIST(0,$I147/2,$L147,TRUE))*$C147+($J147="Steady Growth")*(AND(DF$4&gt;=$E147,DF$4&lt;=$G147)*((DF$4-$E147+1)/($I147*($I147+1)/2)*$C147))+($J147="custom")*CustomCF!CY147</f>
        <v>0</v>
      </c>
      <c r="DG147" s="478">
        <f>($J147="Bell Curve")*(_xlfn.NORM.DIST(AND(DG$4&gt;=$E147,DG$4&lt;=$G147)*(DG$4-$E147+1),$I147/2,$L147,TRUE)-_xlfn.NORM.DIST(AND(DG$4&gt;=$E147,DG$4&lt;=$G147)*(DF$4-$E147+1),$I147/2,$L147,TRUE))/(1-2*_xlfn.NORM.DIST(0,$I147/2,$L147,TRUE))*$C147+($J147="Steady Growth")*(AND(DG$4&gt;=$E147,DG$4&lt;=$G147)*((DG$4-$E147+1)/($I147*($I147+1)/2)*$C147))+($J147="custom")*CustomCF!CZ147</f>
        <v>0</v>
      </c>
      <c r="DH147" s="478">
        <f>($J147="Bell Curve")*(_xlfn.NORM.DIST(AND(DH$4&gt;=$E147,DH$4&lt;=$G147)*(DH$4-$E147+1),$I147/2,$L147,TRUE)-_xlfn.NORM.DIST(AND(DH$4&gt;=$E147,DH$4&lt;=$G147)*(DG$4-$E147+1),$I147/2,$L147,TRUE))/(1-2*_xlfn.NORM.DIST(0,$I147/2,$L147,TRUE))*$C147+($J147="Steady Growth")*(AND(DH$4&gt;=$E147,DH$4&lt;=$G147)*((DH$4-$E147+1)/($I147*($I147+1)/2)*$C147))+($J147="custom")*CustomCF!DA147</f>
        <v>0</v>
      </c>
      <c r="DI147" s="478">
        <f>($J147="Bell Curve")*(_xlfn.NORM.DIST(AND(DI$4&gt;=$E147,DI$4&lt;=$G147)*(DI$4-$E147+1),$I147/2,$L147,TRUE)-_xlfn.NORM.DIST(AND(DI$4&gt;=$E147,DI$4&lt;=$G147)*(DH$4-$E147+1),$I147/2,$L147,TRUE))/(1-2*_xlfn.NORM.DIST(0,$I147/2,$L147,TRUE))*$C147+($J147="Steady Growth")*(AND(DI$4&gt;=$E147,DI$4&lt;=$G147)*((DI$4-$E147+1)/($I147*($I147+1)/2)*$C147))+($J147="custom")*CustomCF!DB147</f>
        <v>0</v>
      </c>
      <c r="DJ147" s="478">
        <f>($J147="Bell Curve")*(_xlfn.NORM.DIST(AND(DJ$4&gt;=$E147,DJ$4&lt;=$G147)*(DJ$4-$E147+1),$I147/2,$L147,TRUE)-_xlfn.NORM.DIST(AND(DJ$4&gt;=$E147,DJ$4&lt;=$G147)*(DI$4-$E147+1),$I147/2,$L147,TRUE))/(1-2*_xlfn.NORM.DIST(0,$I147/2,$L147,TRUE))*$C147+($J147="Steady Growth")*(AND(DJ$4&gt;=$E147,DJ$4&lt;=$G147)*((DJ$4-$E147+1)/($I147*($I147+1)/2)*$C147))+($J147="custom")*CustomCF!DC147</f>
        <v>0</v>
      </c>
      <c r="DK147" s="478">
        <f>($J147="Bell Curve")*(_xlfn.NORM.DIST(AND(DK$4&gt;=$E147,DK$4&lt;=$G147)*(DK$4-$E147+1),$I147/2,$L147,TRUE)-_xlfn.NORM.DIST(AND(DK$4&gt;=$E147,DK$4&lt;=$G147)*(DJ$4-$E147+1),$I147/2,$L147,TRUE))/(1-2*_xlfn.NORM.DIST(0,$I147/2,$L147,TRUE))*$C147+($J147="Steady Growth")*(AND(DK$4&gt;=$E147,DK$4&lt;=$G147)*((DK$4-$E147+1)/($I147*($I147+1)/2)*$C147))+($J147="custom")*CustomCF!DD147</f>
        <v>0</v>
      </c>
      <c r="DL147" s="478">
        <f>($J147="Bell Curve")*(_xlfn.NORM.DIST(AND(DL$4&gt;=$E147,DL$4&lt;=$G147)*(DL$4-$E147+1),$I147/2,$L147,TRUE)-_xlfn.NORM.DIST(AND(DL$4&gt;=$E147,DL$4&lt;=$G147)*(DK$4-$E147+1),$I147/2,$L147,TRUE))/(1-2*_xlfn.NORM.DIST(0,$I147/2,$L147,TRUE))*$C147+($J147="Steady Growth")*(AND(DL$4&gt;=$E147,DL$4&lt;=$G147)*((DL$4-$E147+1)/($I147*($I147+1)/2)*$C147))+($J147="custom")*CustomCF!DE147</f>
        <v>0</v>
      </c>
      <c r="DM147" s="478">
        <f>($J147="Bell Curve")*(_xlfn.NORM.DIST(AND(DM$4&gt;=$E147,DM$4&lt;=$G147)*(DM$4-$E147+1),$I147/2,$L147,TRUE)-_xlfn.NORM.DIST(AND(DM$4&gt;=$E147,DM$4&lt;=$G147)*(DL$4-$E147+1),$I147/2,$L147,TRUE))/(1-2*_xlfn.NORM.DIST(0,$I147/2,$L147,TRUE))*$C147+($J147="Steady Growth")*(AND(DM$4&gt;=$E147,DM$4&lt;=$G147)*((DM$4-$E147+1)/($I147*($I147+1)/2)*$C147))+($J147="custom")*CustomCF!DF147</f>
        <v>0</v>
      </c>
      <c r="DN147" s="478">
        <f>($J147="Bell Curve")*(_xlfn.NORM.DIST(AND(DN$4&gt;=$E147,DN$4&lt;=$G147)*(DN$4-$E147+1),$I147/2,$L147,TRUE)-_xlfn.NORM.DIST(AND(DN$4&gt;=$E147,DN$4&lt;=$G147)*(DM$4-$E147+1),$I147/2,$L147,TRUE))/(1-2*_xlfn.NORM.DIST(0,$I147/2,$L147,TRUE))*$C147+($J147="Steady Growth")*(AND(DN$4&gt;=$E147,DN$4&lt;=$G147)*((DN$4-$E147+1)/($I147*($I147+1)/2)*$C147))+($J147="custom")*CustomCF!DG147</f>
        <v>0</v>
      </c>
      <c r="DO147" s="478">
        <f>($J147="Bell Curve")*(_xlfn.NORM.DIST(AND(DO$4&gt;=$E147,DO$4&lt;=$G147)*(DO$4-$E147+1),$I147/2,$L147,TRUE)-_xlfn.NORM.DIST(AND(DO$4&gt;=$E147,DO$4&lt;=$G147)*(DN$4-$E147+1),$I147/2,$L147,TRUE))/(1-2*_xlfn.NORM.DIST(0,$I147/2,$L147,TRUE))*$C147+($J147="Steady Growth")*(AND(DO$4&gt;=$E147,DO$4&lt;=$G147)*((DO$4-$E147+1)/($I147*($I147+1)/2)*$C147))+($J147="custom")*CustomCF!DH147</f>
        <v>0</v>
      </c>
      <c r="DP147" s="478">
        <f>($J147="Bell Curve")*(_xlfn.NORM.DIST(AND(DP$4&gt;=$E147,DP$4&lt;=$G147)*(DP$4-$E147+1),$I147/2,$L147,TRUE)-_xlfn.NORM.DIST(AND(DP$4&gt;=$E147,DP$4&lt;=$G147)*(DO$4-$E147+1),$I147/2,$L147,TRUE))/(1-2*_xlfn.NORM.DIST(0,$I147/2,$L147,TRUE))*$C147+($J147="Steady Growth")*(AND(DP$4&gt;=$E147,DP$4&lt;=$G147)*((DP$4-$E147+1)/($I147*($I147+1)/2)*$C147))+($J147="custom")*CustomCF!DI147</f>
        <v>0</v>
      </c>
      <c r="DQ147" s="478">
        <f>($J147="Bell Curve")*(_xlfn.NORM.DIST(AND(DQ$4&gt;=$E147,DQ$4&lt;=$G147)*(DQ$4-$E147+1),$I147/2,$L147,TRUE)-_xlfn.NORM.DIST(AND(DQ$4&gt;=$E147,DQ$4&lt;=$G147)*(DP$4-$E147+1),$I147/2,$L147,TRUE))/(1-2*_xlfn.NORM.DIST(0,$I147/2,$L147,TRUE))*$C147+($J147="Steady Growth")*(AND(DQ$4&gt;=$E147,DQ$4&lt;=$G147)*((DQ$4-$E147+1)/($I147*($I147+1)/2)*$C147))+($J147="custom")*CustomCF!DJ147</f>
        <v>0</v>
      </c>
      <c r="DR147" s="478">
        <f>($J147="Bell Curve")*(_xlfn.NORM.DIST(AND(DR$4&gt;=$E147,DR$4&lt;=$G147)*(DR$4-$E147+1),$I147/2,$L147,TRUE)-_xlfn.NORM.DIST(AND(DR$4&gt;=$E147,DR$4&lt;=$G147)*(DQ$4-$E147+1),$I147/2,$L147,TRUE))/(1-2*_xlfn.NORM.DIST(0,$I147/2,$L147,TRUE))*$C147+($J147="Steady Growth")*(AND(DR$4&gt;=$E147,DR$4&lt;=$G147)*((DR$4-$E147+1)/($I147*($I147+1)/2)*$C147))+($J147="custom")*CustomCF!DK147</f>
        <v>0</v>
      </c>
      <c r="DS147" s="478">
        <f>($J147="Bell Curve")*(_xlfn.NORM.DIST(AND(DS$4&gt;=$E147,DS$4&lt;=$G147)*(DS$4-$E147+1),$I147/2,$L147,TRUE)-_xlfn.NORM.DIST(AND(DS$4&gt;=$E147,DS$4&lt;=$G147)*(DR$4-$E147+1),$I147/2,$L147,TRUE))/(1-2*_xlfn.NORM.DIST(0,$I147/2,$L147,TRUE))*$C147+($J147="Steady Growth")*(AND(DS$4&gt;=$E147,DS$4&lt;=$G147)*((DS$4-$E147+1)/($I147*($I147+1)/2)*$C147))+($J147="custom")*CustomCF!DL147</f>
        <v>0</v>
      </c>
      <c r="DT147" s="478">
        <f>($J147="Bell Curve")*(_xlfn.NORM.DIST(AND(DT$4&gt;=$E147,DT$4&lt;=$G147)*(DT$4-$E147+1),$I147/2,$L147,TRUE)-_xlfn.NORM.DIST(AND(DT$4&gt;=$E147,DT$4&lt;=$G147)*(DS$4-$E147+1),$I147/2,$L147,TRUE))/(1-2*_xlfn.NORM.DIST(0,$I147/2,$L147,TRUE))*$C147+($J147="Steady Growth")*(AND(DT$4&gt;=$E147,DT$4&lt;=$G147)*((DT$4-$E147+1)/($I147*($I147+1)/2)*$C147))+($J147="custom")*CustomCF!DM147</f>
        <v>0</v>
      </c>
      <c r="DU147" s="478">
        <f>($J147="Bell Curve")*(_xlfn.NORM.DIST(AND(DU$4&gt;=$E147,DU$4&lt;=$G147)*(DU$4-$E147+1),$I147/2,$L147,TRUE)-_xlfn.NORM.DIST(AND(DU$4&gt;=$E147,DU$4&lt;=$G147)*(DT$4-$E147+1),$I147/2,$L147,TRUE))/(1-2*_xlfn.NORM.DIST(0,$I147/2,$L147,TRUE))*$C147+($J147="Steady Growth")*(AND(DU$4&gt;=$E147,DU$4&lt;=$G147)*((DU$4-$E147+1)/($I147*($I147+1)/2)*$C147))+($J147="custom")*CustomCF!DN147</f>
        <v>0</v>
      </c>
      <c r="DV147" s="478">
        <f>($J147="Bell Curve")*(_xlfn.NORM.DIST(AND(DV$4&gt;=$E147,DV$4&lt;=$G147)*(DV$4-$E147+1),$I147/2,$L147,TRUE)-_xlfn.NORM.DIST(AND(DV$4&gt;=$E147,DV$4&lt;=$G147)*(DU$4-$E147+1),$I147/2,$L147,TRUE))/(1-2*_xlfn.NORM.DIST(0,$I147/2,$L147,TRUE))*$C147+($J147="Steady Growth")*(AND(DV$4&gt;=$E147,DV$4&lt;=$G147)*((DV$4-$E147+1)/($I147*($I147+1)/2)*$C147))+($J147="custom")*CustomCF!DO147</f>
        <v>0</v>
      </c>
      <c r="DW147" s="478">
        <f>($J147="Bell Curve")*(_xlfn.NORM.DIST(AND(DW$4&gt;=$E147,DW$4&lt;=$G147)*(DW$4-$E147+1),$I147/2,$L147,TRUE)-_xlfn.NORM.DIST(AND(DW$4&gt;=$E147,DW$4&lt;=$G147)*(DV$4-$E147+1),$I147/2,$L147,TRUE))/(1-2*_xlfn.NORM.DIST(0,$I147/2,$L147,TRUE))*$C147+($J147="Steady Growth")*(AND(DW$4&gt;=$E147,DW$4&lt;=$G147)*((DW$4-$E147+1)/($I147*($I147+1)/2)*$C147))+($J147="custom")*CustomCF!DP147</f>
        <v>0</v>
      </c>
      <c r="DX147" s="478">
        <f>($J147="Bell Curve")*(_xlfn.NORM.DIST(AND(DX$4&gt;=$E147,DX$4&lt;=$G147)*(DX$4-$E147+1),$I147/2,$L147,TRUE)-_xlfn.NORM.DIST(AND(DX$4&gt;=$E147,DX$4&lt;=$G147)*(DW$4-$E147+1),$I147/2,$L147,TRUE))/(1-2*_xlfn.NORM.DIST(0,$I147/2,$L147,TRUE))*$C147+($J147="Steady Growth")*(AND(DX$4&gt;=$E147,DX$4&lt;=$G147)*((DX$4-$E147+1)/($I147*($I147+1)/2)*$C147))+($J147="custom")*CustomCF!DQ147</f>
        <v>0</v>
      </c>
      <c r="DY147" s="478">
        <f>($J147="Bell Curve")*(_xlfn.NORM.DIST(AND(DY$4&gt;=$E147,DY$4&lt;=$G147)*(DY$4-$E147+1),$I147/2,$L147,TRUE)-_xlfn.NORM.DIST(AND(DY$4&gt;=$E147,DY$4&lt;=$G147)*(DX$4-$E147+1),$I147/2,$L147,TRUE))/(1-2*_xlfn.NORM.DIST(0,$I147/2,$L147,TRUE))*$C147+($J147="Steady Growth")*(AND(DY$4&gt;=$E147,DY$4&lt;=$G147)*((DY$4-$E147+1)/($I147*($I147+1)/2)*$C147))+($J147="custom")*CustomCF!DR147</f>
        <v>0</v>
      </c>
      <c r="DZ147" s="478">
        <f>($J147="Bell Curve")*(_xlfn.NORM.DIST(AND(DZ$4&gt;=$E147,DZ$4&lt;=$G147)*(DZ$4-$E147+1),$I147/2,$L147,TRUE)-_xlfn.NORM.DIST(AND(DZ$4&gt;=$E147,DZ$4&lt;=$G147)*(DY$4-$E147+1),$I147/2,$L147,TRUE))/(1-2*_xlfn.NORM.DIST(0,$I147/2,$L147,TRUE))*$C147+($J147="Steady Growth")*(AND(DZ$4&gt;=$E147,DZ$4&lt;=$G147)*((DZ$4-$E147+1)/($I147*($I147+1)/2)*$C147))+($J147="custom")*CustomCF!DS147</f>
        <v>0</v>
      </c>
      <c r="EA147" s="478">
        <f>($J147="Bell Curve")*(_xlfn.NORM.DIST(AND(EA$4&gt;=$E147,EA$4&lt;=$G147)*(EA$4-$E147+1),$I147/2,$L147,TRUE)-_xlfn.NORM.DIST(AND(EA$4&gt;=$E147,EA$4&lt;=$G147)*(DZ$4-$E147+1),$I147/2,$L147,TRUE))/(1-2*_xlfn.NORM.DIST(0,$I147/2,$L147,TRUE))*$C147+($J147="Steady Growth")*(AND(EA$4&gt;=$E147,EA$4&lt;=$G147)*((EA$4-$E147+1)/($I147*($I147+1)/2)*$C147))+($J147="custom")*CustomCF!DT147</f>
        <v>0</v>
      </c>
      <c r="EB147" s="478">
        <f>($J147="Bell Curve")*(_xlfn.NORM.DIST(AND(EB$4&gt;=$E147,EB$4&lt;=$G147)*(EB$4-$E147+1),$I147/2,$L147,TRUE)-_xlfn.NORM.DIST(AND(EB$4&gt;=$E147,EB$4&lt;=$G147)*(EA$4-$E147+1),$I147/2,$L147,TRUE))/(1-2*_xlfn.NORM.DIST(0,$I147/2,$L147,TRUE))*$C147+($J147="Steady Growth")*(AND(EB$4&gt;=$E147,EB$4&lt;=$G147)*((EB$4-$E147+1)/($I147*($I147+1)/2)*$C147))+($J147="custom")*CustomCF!DU147</f>
        <v>0</v>
      </c>
      <c r="EC147" s="478">
        <f>($J147="Bell Curve")*(_xlfn.NORM.DIST(AND(EC$4&gt;=$E147,EC$4&lt;=$G147)*(EC$4-$E147+1),$I147/2,$L147,TRUE)-_xlfn.NORM.DIST(AND(EC$4&gt;=$E147,EC$4&lt;=$G147)*(EB$4-$E147+1),$I147/2,$L147,TRUE))/(1-2*_xlfn.NORM.DIST(0,$I147/2,$L147,TRUE))*$C147+($J147="Steady Growth")*(AND(EC$4&gt;=$E147,EC$4&lt;=$G147)*((EC$4-$E147+1)/($I147*($I147+1)/2)*$C147))+($J147="custom")*CustomCF!DV147</f>
        <v>0</v>
      </c>
      <c r="ED147" s="478">
        <f>($J147="Bell Curve")*(_xlfn.NORM.DIST(AND(ED$4&gt;=$E147,ED$4&lt;=$G147)*(ED$4-$E147+1),$I147/2,$L147,TRUE)-_xlfn.NORM.DIST(AND(ED$4&gt;=$E147,ED$4&lt;=$G147)*(EC$4-$E147+1),$I147/2,$L147,TRUE))/(1-2*_xlfn.NORM.DIST(0,$I147/2,$L147,TRUE))*$C147+($J147="Steady Growth")*(AND(ED$4&gt;=$E147,ED$4&lt;=$G147)*((ED$4-$E147+1)/($I147*($I147+1)/2)*$C147))+($J147="custom")*CustomCF!DW147</f>
        <v>0</v>
      </c>
      <c r="EE147" s="478">
        <f>($J147="Bell Curve")*(_xlfn.NORM.DIST(AND(EE$4&gt;=$E147,EE$4&lt;=$G147)*(EE$4-$E147+1),$I147/2,$L147,TRUE)-_xlfn.NORM.DIST(AND(EE$4&gt;=$E147,EE$4&lt;=$G147)*(ED$4-$E147+1),$I147/2,$L147,TRUE))/(1-2*_xlfn.NORM.DIST(0,$I147/2,$L147,TRUE))*$C147+($J147="Steady Growth")*(AND(EE$4&gt;=$E147,EE$4&lt;=$G147)*((EE$4-$E147+1)/($I147*($I147+1)/2)*$C147))+($J147="custom")*CustomCF!DX147</f>
        <v>0</v>
      </c>
      <c r="EF147" s="488">
        <f>($J147="Bell Curve")*(_xlfn.NORM.DIST(AND(EF$4&gt;=$E147,EF$4&lt;=$G147)*(EF$4-$E147+1),$I147/2,$L147,TRUE)-_xlfn.NORM.DIST(AND(EF$4&gt;=$E147,EF$4&lt;=$G147)*(EE$4-$E147+1),$I147/2,$L147,TRUE))/(1-2*_xlfn.NORM.DIST(0,$I147/2,$L147,TRUE))*$C147+($J147="Steady Growth")*(AND(EF$4&gt;=$E147,EF$4&lt;=$G147)*((EF$4-$E147+1)/($I147*($I147+1)/2)*$C147))+($J147="custom")*CustomCF!DY147</f>
        <v>0</v>
      </c>
    </row>
    <row r="148" spans="2:136" outlineLevel="1" x14ac:dyDescent="0.2">
      <c r="B148" s="485">
        <f>Budget!AE13</f>
        <v>0</v>
      </c>
      <c r="C148" s="478">
        <f>Budget!AF13</f>
        <v>0</v>
      </c>
      <c r="D148" s="478" t="str">
        <f t="shared" si="55"/>
        <v/>
      </c>
      <c r="E148" s="486">
        <v>0</v>
      </c>
      <c r="F148" s="480">
        <f>IF(J148="Custom",CustomCF!E148,INDEX($P$6:$DY$6,MATCH(E148,CF!$P$4:$DY$4,0)))</f>
        <v>46022</v>
      </c>
      <c r="G148" s="489">
        <v>0</v>
      </c>
      <c r="H148" s="480">
        <f>IF(J148="Custom",CustomCF!F148,INDEX($P$6:$CU$6,MATCH(G148,CF!$P$4:$CU$4,0)))</f>
        <v>46022</v>
      </c>
      <c r="I148" s="479">
        <f t="shared" si="50"/>
        <v>1</v>
      </c>
      <c r="J148" s="486" t="s">
        <v>30</v>
      </c>
      <c r="K148" s="486" t="s">
        <v>31</v>
      </c>
      <c r="L148" s="479">
        <f t="shared" si="56"/>
        <v>10000000</v>
      </c>
      <c r="M148" s="487">
        <f t="shared" si="49"/>
        <v>0</v>
      </c>
      <c r="N148" s="112" t="str">
        <f t="shared" si="48"/>
        <v>OK</v>
      </c>
      <c r="O148" s="479"/>
      <c r="P148" s="478">
        <f>($J148="Bell Curve")*(_xlfn.NORM.DIST(AND(P$4&gt;=$E148,P$4&lt;=$G148)*(P$4-$E148+1),$I148/2,$L148,TRUE)-_xlfn.NORM.DIST(AND(P$4&gt;=$E148,P$4&lt;=$G148)*(N$4-$E148+1),$I148/2,$L148,TRUE))/(1-2*_xlfn.NORM.DIST(0,$I148/2,$L148,TRUE))*$C148+($J148="Steady Growth")*(AND(P$4&gt;=$E148,P$4&lt;=$G148)*((P$4-$E148+1)/($I148*($I148+1)/2)*$C148))+($J148="custom")*CustomCF!I148</f>
        <v>0</v>
      </c>
      <c r="Q148" s="478">
        <f>($J148="Bell Curve")*(_xlfn.NORM.DIST(AND(Q$4&gt;=$E148,Q$4&lt;=$G148)*(Q$4-$E148+1),$I148/2,$L148,TRUE)-_xlfn.NORM.DIST(AND(Q$4&gt;=$E148,Q$4&lt;=$G148)*(P$4-$E148+1),$I148/2,$L148,TRUE))/(1-2*_xlfn.NORM.DIST(0,$I148/2,$L148,TRUE))*$C148+($J148="Steady Growth")*(AND(Q$4&gt;=$E148,Q$4&lt;=$G148)*((Q$4-$E148+1)/($I148*($I148+1)/2)*$C148))+($J148="custom")*CustomCF!J148</f>
        <v>0</v>
      </c>
      <c r="R148" s="478">
        <f>($J148="Bell Curve")*(_xlfn.NORM.DIST(AND(R$4&gt;=$E148,R$4&lt;=$G148)*(R$4-$E148+1),$I148/2,$L148,TRUE)-_xlfn.NORM.DIST(AND(R$4&gt;=$E148,R$4&lt;=$G148)*(Q$4-$E148+1),$I148/2,$L148,TRUE))/(1-2*_xlfn.NORM.DIST(0,$I148/2,$L148,TRUE))*$C148+($J148="Steady Growth")*(AND(R$4&gt;=$E148,R$4&lt;=$G148)*((R$4-$E148+1)/($I148*($I148+1)/2)*$C148))+($J148="custom")*CustomCF!K148</f>
        <v>0</v>
      </c>
      <c r="S148" s="478">
        <f>($J148="Bell Curve")*(_xlfn.NORM.DIST(AND(S$4&gt;=$E148,S$4&lt;=$G148)*(S$4-$E148+1),$I148/2,$L148,TRUE)-_xlfn.NORM.DIST(AND(S$4&gt;=$E148,S$4&lt;=$G148)*(R$4-$E148+1),$I148/2,$L148,TRUE))/(1-2*_xlfn.NORM.DIST(0,$I148/2,$L148,TRUE))*$C148+($J148="Steady Growth")*(AND(S$4&gt;=$E148,S$4&lt;=$G148)*((S$4-$E148+1)/($I148*($I148+1)/2)*$C148))+($J148="custom")*CustomCF!L148</f>
        <v>0</v>
      </c>
      <c r="T148" s="478">
        <f>($J148="Bell Curve")*(_xlfn.NORM.DIST(AND(T$4&gt;=$E148,T$4&lt;=$G148)*(T$4-$E148+1),$I148/2,$L148,TRUE)-_xlfn.NORM.DIST(AND(T$4&gt;=$E148,T$4&lt;=$G148)*(S$4-$E148+1),$I148/2,$L148,TRUE))/(1-2*_xlfn.NORM.DIST(0,$I148/2,$L148,TRUE))*$C148+($J148="Steady Growth")*(AND(T$4&gt;=$E148,T$4&lt;=$G148)*((T$4-$E148+1)/($I148*($I148+1)/2)*$C148))+($J148="custom")*CustomCF!M148</f>
        <v>0</v>
      </c>
      <c r="U148" s="478">
        <f>($J148="Bell Curve")*(_xlfn.NORM.DIST(AND(U$4&gt;=$E148,U$4&lt;=$G148)*(U$4-$E148+1),$I148/2,$L148,TRUE)-_xlfn.NORM.DIST(AND(U$4&gt;=$E148,U$4&lt;=$G148)*(T$4-$E148+1),$I148/2,$L148,TRUE))/(1-2*_xlfn.NORM.DIST(0,$I148/2,$L148,TRUE))*$C148+($J148="Steady Growth")*(AND(U$4&gt;=$E148,U$4&lt;=$G148)*((U$4-$E148+1)/($I148*($I148+1)/2)*$C148))+($J148="custom")*CustomCF!N148</f>
        <v>0</v>
      </c>
      <c r="V148" s="478">
        <f>($J148="Bell Curve")*(_xlfn.NORM.DIST(AND(V$4&gt;=$E148,V$4&lt;=$G148)*(V$4-$E148+1),$I148/2,$L148,TRUE)-_xlfn.NORM.DIST(AND(V$4&gt;=$E148,V$4&lt;=$G148)*(U$4-$E148+1),$I148/2,$L148,TRUE))/(1-2*_xlfn.NORM.DIST(0,$I148/2,$L148,TRUE))*$C148+($J148="Steady Growth")*(AND(V$4&gt;=$E148,V$4&lt;=$G148)*((V$4-$E148+1)/($I148*($I148+1)/2)*$C148))+($J148="custom")*CustomCF!O148</f>
        <v>0</v>
      </c>
      <c r="W148" s="478">
        <f>($J148="Bell Curve")*(_xlfn.NORM.DIST(AND(W$4&gt;=$E148,W$4&lt;=$G148)*(W$4-$E148+1),$I148/2,$L148,TRUE)-_xlfn.NORM.DIST(AND(W$4&gt;=$E148,W$4&lt;=$G148)*(V$4-$E148+1),$I148/2,$L148,TRUE))/(1-2*_xlfn.NORM.DIST(0,$I148/2,$L148,TRUE))*$C148+($J148="Steady Growth")*(AND(W$4&gt;=$E148,W$4&lt;=$G148)*((W$4-$E148+1)/($I148*($I148+1)/2)*$C148))+($J148="custom")*CustomCF!P148</f>
        <v>0</v>
      </c>
      <c r="X148" s="478">
        <f>($J148="Bell Curve")*(_xlfn.NORM.DIST(AND(X$4&gt;=$E148,X$4&lt;=$G148)*(X$4-$E148+1),$I148/2,$L148,TRUE)-_xlfn.NORM.DIST(AND(X$4&gt;=$E148,X$4&lt;=$G148)*(W$4-$E148+1),$I148/2,$L148,TRUE))/(1-2*_xlfn.NORM.DIST(0,$I148/2,$L148,TRUE))*$C148+($J148="Steady Growth")*(AND(X$4&gt;=$E148,X$4&lt;=$G148)*((X$4-$E148+1)/($I148*($I148+1)/2)*$C148))+($J148="custom")*CustomCF!Q148</f>
        <v>0</v>
      </c>
      <c r="Y148" s="478">
        <f>($J148="Bell Curve")*(_xlfn.NORM.DIST(AND(Y$4&gt;=$E148,Y$4&lt;=$G148)*(Y$4-$E148+1),$I148/2,$L148,TRUE)-_xlfn.NORM.DIST(AND(Y$4&gt;=$E148,Y$4&lt;=$G148)*(X$4-$E148+1),$I148/2,$L148,TRUE))/(1-2*_xlfn.NORM.DIST(0,$I148/2,$L148,TRUE))*$C148+($J148="Steady Growth")*(AND(Y$4&gt;=$E148,Y$4&lt;=$G148)*((Y$4-$E148+1)/($I148*($I148+1)/2)*$C148))+($J148="custom")*CustomCF!R148</f>
        <v>0</v>
      </c>
      <c r="Z148" s="478">
        <f>($J148="Bell Curve")*(_xlfn.NORM.DIST(AND(Z$4&gt;=$E148,Z$4&lt;=$G148)*(Z$4-$E148+1),$I148/2,$L148,TRUE)-_xlfn.NORM.DIST(AND(Z$4&gt;=$E148,Z$4&lt;=$G148)*(Y$4-$E148+1),$I148/2,$L148,TRUE))/(1-2*_xlfn.NORM.DIST(0,$I148/2,$L148,TRUE))*$C148+($J148="Steady Growth")*(AND(Z$4&gt;=$E148,Z$4&lt;=$G148)*((Z$4-$E148+1)/($I148*($I148+1)/2)*$C148))+($J148="custom")*CustomCF!S148</f>
        <v>0</v>
      </c>
      <c r="AA148" s="478">
        <f>($J148="Bell Curve")*(_xlfn.NORM.DIST(AND(AA$4&gt;=$E148,AA$4&lt;=$G148)*(AA$4-$E148+1),$I148/2,$L148,TRUE)-_xlfn.NORM.DIST(AND(AA$4&gt;=$E148,AA$4&lt;=$G148)*(Z$4-$E148+1),$I148/2,$L148,TRUE))/(1-2*_xlfn.NORM.DIST(0,$I148/2,$L148,TRUE))*$C148+($J148="Steady Growth")*(AND(AA$4&gt;=$E148,AA$4&lt;=$G148)*((AA$4-$E148+1)/($I148*($I148+1)/2)*$C148))+($J148="custom")*CustomCF!T148</f>
        <v>0</v>
      </c>
      <c r="AB148" s="478">
        <f>($J148="Bell Curve")*(_xlfn.NORM.DIST(AND(AB$4&gt;=$E148,AB$4&lt;=$G148)*(AB$4-$E148+1),$I148/2,$L148,TRUE)-_xlfn.NORM.DIST(AND(AB$4&gt;=$E148,AB$4&lt;=$G148)*(AA$4-$E148+1),$I148/2,$L148,TRUE))/(1-2*_xlfn.NORM.DIST(0,$I148/2,$L148,TRUE))*$C148+($J148="Steady Growth")*(AND(AB$4&gt;=$E148,AB$4&lt;=$G148)*((AB$4-$E148+1)/($I148*($I148+1)/2)*$C148))+($J148="custom")*CustomCF!U148</f>
        <v>0</v>
      </c>
      <c r="AC148" s="478">
        <f>($J148="Bell Curve")*(_xlfn.NORM.DIST(AND(AC$4&gt;=$E148,AC$4&lt;=$G148)*(AC$4-$E148+1),$I148/2,$L148,TRUE)-_xlfn.NORM.DIST(AND(AC$4&gt;=$E148,AC$4&lt;=$G148)*(AB$4-$E148+1),$I148/2,$L148,TRUE))/(1-2*_xlfn.NORM.DIST(0,$I148/2,$L148,TRUE))*$C148+($J148="Steady Growth")*(AND(AC$4&gt;=$E148,AC$4&lt;=$G148)*((AC$4-$E148+1)/($I148*($I148+1)/2)*$C148))+($J148="custom")*CustomCF!V148</f>
        <v>0</v>
      </c>
      <c r="AD148" s="478">
        <f>($J148="Bell Curve")*(_xlfn.NORM.DIST(AND(AD$4&gt;=$E148,AD$4&lt;=$G148)*(AD$4-$E148+1),$I148/2,$L148,TRUE)-_xlfn.NORM.DIST(AND(AD$4&gt;=$E148,AD$4&lt;=$G148)*(AC$4-$E148+1),$I148/2,$L148,TRUE))/(1-2*_xlfn.NORM.DIST(0,$I148/2,$L148,TRUE))*$C148+($J148="Steady Growth")*(AND(AD$4&gt;=$E148,AD$4&lt;=$G148)*((AD$4-$E148+1)/($I148*($I148+1)/2)*$C148))+($J148="custom")*CustomCF!W148</f>
        <v>0</v>
      </c>
      <c r="AE148" s="478">
        <f>($J148="Bell Curve")*(_xlfn.NORM.DIST(AND(AE$4&gt;=$E148,AE$4&lt;=$G148)*(AE$4-$E148+1),$I148/2,$L148,TRUE)-_xlfn.NORM.DIST(AND(AE$4&gt;=$E148,AE$4&lt;=$G148)*(AD$4-$E148+1),$I148/2,$L148,TRUE))/(1-2*_xlfn.NORM.DIST(0,$I148/2,$L148,TRUE))*$C148+($J148="Steady Growth")*(AND(AE$4&gt;=$E148,AE$4&lt;=$G148)*((AE$4-$E148+1)/($I148*($I148+1)/2)*$C148))+($J148="custom")*CustomCF!X148</f>
        <v>0</v>
      </c>
      <c r="AF148" s="478">
        <f>($J148="Bell Curve")*(_xlfn.NORM.DIST(AND(AF$4&gt;=$E148,AF$4&lt;=$G148)*(AF$4-$E148+1),$I148/2,$L148,TRUE)-_xlfn.NORM.DIST(AND(AF$4&gt;=$E148,AF$4&lt;=$G148)*(AE$4-$E148+1),$I148/2,$L148,TRUE))/(1-2*_xlfn.NORM.DIST(0,$I148/2,$L148,TRUE))*$C148+($J148="Steady Growth")*(AND(AF$4&gt;=$E148,AF$4&lt;=$G148)*((AF$4-$E148+1)/($I148*($I148+1)/2)*$C148))+($J148="custom")*CustomCF!Y148</f>
        <v>0</v>
      </c>
      <c r="AG148" s="478">
        <f>($J148="Bell Curve")*(_xlfn.NORM.DIST(AND(AG$4&gt;=$E148,AG$4&lt;=$G148)*(AG$4-$E148+1),$I148/2,$L148,TRUE)-_xlfn.NORM.DIST(AND(AG$4&gt;=$E148,AG$4&lt;=$G148)*(AF$4-$E148+1),$I148/2,$L148,TRUE))/(1-2*_xlfn.NORM.DIST(0,$I148/2,$L148,TRUE))*$C148+($J148="Steady Growth")*(AND(AG$4&gt;=$E148,AG$4&lt;=$G148)*((AG$4-$E148+1)/($I148*($I148+1)/2)*$C148))+($J148="custom")*CustomCF!Z148</f>
        <v>0</v>
      </c>
      <c r="AH148" s="478">
        <f>($J148="Bell Curve")*(_xlfn.NORM.DIST(AND(AH$4&gt;=$E148,AH$4&lt;=$G148)*(AH$4-$E148+1),$I148/2,$L148,TRUE)-_xlfn.NORM.DIST(AND(AH$4&gt;=$E148,AH$4&lt;=$G148)*(AG$4-$E148+1),$I148/2,$L148,TRUE))/(1-2*_xlfn.NORM.DIST(0,$I148/2,$L148,TRUE))*$C148+($J148="Steady Growth")*(AND(AH$4&gt;=$E148,AH$4&lt;=$G148)*((AH$4-$E148+1)/($I148*($I148+1)/2)*$C148))+($J148="custom")*CustomCF!AA148</f>
        <v>0</v>
      </c>
      <c r="AI148" s="478">
        <f>($J148="Bell Curve")*(_xlfn.NORM.DIST(AND(AI$4&gt;=$E148,AI$4&lt;=$G148)*(AI$4-$E148+1),$I148/2,$L148,TRUE)-_xlfn.NORM.DIST(AND(AI$4&gt;=$E148,AI$4&lt;=$G148)*(AH$4-$E148+1),$I148/2,$L148,TRUE))/(1-2*_xlfn.NORM.DIST(0,$I148/2,$L148,TRUE))*$C148+($J148="Steady Growth")*(AND(AI$4&gt;=$E148,AI$4&lt;=$G148)*((AI$4-$E148+1)/($I148*($I148+1)/2)*$C148))+($J148="custom")*CustomCF!AB148</f>
        <v>0</v>
      </c>
      <c r="AJ148" s="478">
        <f>($J148="Bell Curve")*(_xlfn.NORM.DIST(AND(AJ$4&gt;=$E148,AJ$4&lt;=$G148)*(AJ$4-$E148+1),$I148/2,$L148,TRUE)-_xlfn.NORM.DIST(AND(AJ$4&gt;=$E148,AJ$4&lt;=$G148)*(AI$4-$E148+1),$I148/2,$L148,TRUE))/(1-2*_xlfn.NORM.DIST(0,$I148/2,$L148,TRUE))*$C148+($J148="Steady Growth")*(AND(AJ$4&gt;=$E148,AJ$4&lt;=$G148)*((AJ$4-$E148+1)/($I148*($I148+1)/2)*$C148))+($J148="custom")*CustomCF!AC148</f>
        <v>0</v>
      </c>
      <c r="AK148" s="478">
        <f>($J148="Bell Curve")*(_xlfn.NORM.DIST(AND(AK$4&gt;=$E148,AK$4&lt;=$G148)*(AK$4-$E148+1),$I148/2,$L148,TRUE)-_xlfn.NORM.DIST(AND(AK$4&gt;=$E148,AK$4&lt;=$G148)*(AJ$4-$E148+1),$I148/2,$L148,TRUE))/(1-2*_xlfn.NORM.DIST(0,$I148/2,$L148,TRUE))*$C148+($J148="Steady Growth")*(AND(AK$4&gt;=$E148,AK$4&lt;=$G148)*((AK$4-$E148+1)/($I148*($I148+1)/2)*$C148))+($J148="custom")*CustomCF!AD148</f>
        <v>0</v>
      </c>
      <c r="AL148" s="478">
        <f>($J148="Bell Curve")*(_xlfn.NORM.DIST(AND(AL$4&gt;=$E148,AL$4&lt;=$G148)*(AL$4-$E148+1),$I148/2,$L148,TRUE)-_xlfn.NORM.DIST(AND(AL$4&gt;=$E148,AL$4&lt;=$G148)*(AK$4-$E148+1),$I148/2,$L148,TRUE))/(1-2*_xlfn.NORM.DIST(0,$I148/2,$L148,TRUE))*$C148+($J148="Steady Growth")*(AND(AL$4&gt;=$E148,AL$4&lt;=$G148)*((AL$4-$E148+1)/($I148*($I148+1)/2)*$C148))+($J148="custom")*CustomCF!AE148</f>
        <v>0</v>
      </c>
      <c r="AM148" s="478">
        <f>($J148="Bell Curve")*(_xlfn.NORM.DIST(AND(AM$4&gt;=$E148,AM$4&lt;=$G148)*(AM$4-$E148+1),$I148/2,$L148,TRUE)-_xlfn.NORM.DIST(AND(AM$4&gt;=$E148,AM$4&lt;=$G148)*(AL$4-$E148+1),$I148/2,$L148,TRUE))/(1-2*_xlfn.NORM.DIST(0,$I148/2,$L148,TRUE))*$C148+($J148="Steady Growth")*(AND(AM$4&gt;=$E148,AM$4&lt;=$G148)*((AM$4-$E148+1)/($I148*($I148+1)/2)*$C148))+($J148="custom")*CustomCF!AF148</f>
        <v>0</v>
      </c>
      <c r="AN148" s="478">
        <f>($J148="Bell Curve")*(_xlfn.NORM.DIST(AND(AN$4&gt;=$E148,AN$4&lt;=$G148)*(AN$4-$E148+1),$I148/2,$L148,TRUE)-_xlfn.NORM.DIST(AND(AN$4&gt;=$E148,AN$4&lt;=$G148)*(AM$4-$E148+1),$I148/2,$L148,TRUE))/(1-2*_xlfn.NORM.DIST(0,$I148/2,$L148,TRUE))*$C148+($J148="Steady Growth")*(AND(AN$4&gt;=$E148,AN$4&lt;=$G148)*((AN$4-$E148+1)/($I148*($I148+1)/2)*$C148))+($J148="custom")*CustomCF!AG148</f>
        <v>0</v>
      </c>
      <c r="AO148" s="478">
        <f>($J148="Bell Curve")*(_xlfn.NORM.DIST(AND(AO$4&gt;=$E148,AO$4&lt;=$G148)*(AO$4-$E148+1),$I148/2,$L148,TRUE)-_xlfn.NORM.DIST(AND(AO$4&gt;=$E148,AO$4&lt;=$G148)*(AN$4-$E148+1),$I148/2,$L148,TRUE))/(1-2*_xlfn.NORM.DIST(0,$I148/2,$L148,TRUE))*$C148+($J148="Steady Growth")*(AND(AO$4&gt;=$E148,AO$4&lt;=$G148)*((AO$4-$E148+1)/($I148*($I148+1)/2)*$C148))+($J148="custom")*CustomCF!AH148</f>
        <v>0</v>
      </c>
      <c r="AP148" s="478">
        <f>($J148="Bell Curve")*(_xlfn.NORM.DIST(AND(AP$4&gt;=$E148,AP$4&lt;=$G148)*(AP$4-$E148+1),$I148/2,$L148,TRUE)-_xlfn.NORM.DIST(AND(AP$4&gt;=$E148,AP$4&lt;=$G148)*(AO$4-$E148+1),$I148/2,$L148,TRUE))/(1-2*_xlfn.NORM.DIST(0,$I148/2,$L148,TRUE))*$C148+($J148="Steady Growth")*(AND(AP$4&gt;=$E148,AP$4&lt;=$G148)*((AP$4-$E148+1)/($I148*($I148+1)/2)*$C148))+($J148="custom")*CustomCF!AI148</f>
        <v>0</v>
      </c>
      <c r="AQ148" s="478">
        <f>($J148="Bell Curve")*(_xlfn.NORM.DIST(AND(AQ$4&gt;=$E148,AQ$4&lt;=$G148)*(AQ$4-$E148+1),$I148/2,$L148,TRUE)-_xlfn.NORM.DIST(AND(AQ$4&gt;=$E148,AQ$4&lt;=$G148)*(AP$4-$E148+1),$I148/2,$L148,TRUE))/(1-2*_xlfn.NORM.DIST(0,$I148/2,$L148,TRUE))*$C148+($J148="Steady Growth")*(AND(AQ$4&gt;=$E148,AQ$4&lt;=$G148)*((AQ$4-$E148+1)/($I148*($I148+1)/2)*$C148))+($J148="custom")*CustomCF!AJ148</f>
        <v>0</v>
      </c>
      <c r="AR148" s="478">
        <f>($J148="Bell Curve")*(_xlfn.NORM.DIST(AND(AR$4&gt;=$E148,AR$4&lt;=$G148)*(AR$4-$E148+1),$I148/2,$L148,TRUE)-_xlfn.NORM.DIST(AND(AR$4&gt;=$E148,AR$4&lt;=$G148)*(AQ$4-$E148+1),$I148/2,$L148,TRUE))/(1-2*_xlfn.NORM.DIST(0,$I148/2,$L148,TRUE))*$C148+($J148="Steady Growth")*(AND(AR$4&gt;=$E148,AR$4&lt;=$G148)*((AR$4-$E148+1)/($I148*($I148+1)/2)*$C148))+($J148="custom")*CustomCF!AK148</f>
        <v>0</v>
      </c>
      <c r="AS148" s="478">
        <f>($J148="Bell Curve")*(_xlfn.NORM.DIST(AND(AS$4&gt;=$E148,AS$4&lt;=$G148)*(AS$4-$E148+1),$I148/2,$L148,TRUE)-_xlfn.NORM.DIST(AND(AS$4&gt;=$E148,AS$4&lt;=$G148)*(AR$4-$E148+1),$I148/2,$L148,TRUE))/(1-2*_xlfn.NORM.DIST(0,$I148/2,$L148,TRUE))*$C148+($J148="Steady Growth")*(AND(AS$4&gt;=$E148,AS$4&lt;=$G148)*((AS$4-$E148+1)/($I148*($I148+1)/2)*$C148))+($J148="custom")*CustomCF!AL148</f>
        <v>0</v>
      </c>
      <c r="AT148" s="478">
        <f>($J148="Bell Curve")*(_xlfn.NORM.DIST(AND(AT$4&gt;=$E148,AT$4&lt;=$G148)*(AT$4-$E148+1),$I148/2,$L148,TRUE)-_xlfn.NORM.DIST(AND(AT$4&gt;=$E148,AT$4&lt;=$G148)*(AS$4-$E148+1),$I148/2,$L148,TRUE))/(1-2*_xlfn.NORM.DIST(0,$I148/2,$L148,TRUE))*$C148+($J148="Steady Growth")*(AND(AT$4&gt;=$E148,AT$4&lt;=$G148)*((AT$4-$E148+1)/($I148*($I148+1)/2)*$C148))+($J148="custom")*CustomCF!AM148</f>
        <v>0</v>
      </c>
      <c r="AU148" s="478">
        <f>($J148="Bell Curve")*(_xlfn.NORM.DIST(AND(AU$4&gt;=$E148,AU$4&lt;=$G148)*(AU$4-$E148+1),$I148/2,$L148,TRUE)-_xlfn.NORM.DIST(AND(AU$4&gt;=$E148,AU$4&lt;=$G148)*(AT$4-$E148+1),$I148/2,$L148,TRUE))/(1-2*_xlfn.NORM.DIST(0,$I148/2,$L148,TRUE))*$C148+($J148="Steady Growth")*(AND(AU$4&gt;=$E148,AU$4&lt;=$G148)*((AU$4-$E148+1)/($I148*($I148+1)/2)*$C148))+($J148="custom")*CustomCF!AN148</f>
        <v>0</v>
      </c>
      <c r="AV148" s="478">
        <f>($J148="Bell Curve")*(_xlfn.NORM.DIST(AND(AV$4&gt;=$E148,AV$4&lt;=$G148)*(AV$4-$E148+1),$I148/2,$L148,TRUE)-_xlfn.NORM.DIST(AND(AV$4&gt;=$E148,AV$4&lt;=$G148)*(AU$4-$E148+1),$I148/2,$L148,TRUE))/(1-2*_xlfn.NORM.DIST(0,$I148/2,$L148,TRUE))*$C148+($J148="Steady Growth")*(AND(AV$4&gt;=$E148,AV$4&lt;=$G148)*((AV$4-$E148+1)/($I148*($I148+1)/2)*$C148))+($J148="custom")*CustomCF!AO148</f>
        <v>0</v>
      </c>
      <c r="AW148" s="478">
        <f>($J148="Bell Curve")*(_xlfn.NORM.DIST(AND(AW$4&gt;=$E148,AW$4&lt;=$G148)*(AW$4-$E148+1),$I148/2,$L148,TRUE)-_xlfn.NORM.DIST(AND(AW$4&gt;=$E148,AW$4&lt;=$G148)*(AV$4-$E148+1),$I148/2,$L148,TRUE))/(1-2*_xlfn.NORM.DIST(0,$I148/2,$L148,TRUE))*$C148+($J148="Steady Growth")*(AND(AW$4&gt;=$E148,AW$4&lt;=$G148)*((AW$4-$E148+1)/($I148*($I148+1)/2)*$C148))+($J148="custom")*CustomCF!AP148</f>
        <v>0</v>
      </c>
      <c r="AX148" s="478">
        <f>($J148="Bell Curve")*(_xlfn.NORM.DIST(AND(AX$4&gt;=$E148,AX$4&lt;=$G148)*(AX$4-$E148+1),$I148/2,$L148,TRUE)-_xlfn.NORM.DIST(AND(AX$4&gt;=$E148,AX$4&lt;=$G148)*(AW$4-$E148+1),$I148/2,$L148,TRUE))/(1-2*_xlfn.NORM.DIST(0,$I148/2,$L148,TRUE))*$C148+($J148="Steady Growth")*(AND(AX$4&gt;=$E148,AX$4&lt;=$G148)*((AX$4-$E148+1)/($I148*($I148+1)/2)*$C148))+($J148="custom")*CustomCF!AQ148</f>
        <v>0</v>
      </c>
      <c r="AY148" s="478">
        <f>($J148="Bell Curve")*(_xlfn.NORM.DIST(AND(AY$4&gt;=$E148,AY$4&lt;=$G148)*(AY$4-$E148+1),$I148/2,$L148,TRUE)-_xlfn.NORM.DIST(AND(AY$4&gt;=$E148,AY$4&lt;=$G148)*(AX$4-$E148+1),$I148/2,$L148,TRUE))/(1-2*_xlfn.NORM.DIST(0,$I148/2,$L148,TRUE))*$C148+($J148="Steady Growth")*(AND(AY$4&gt;=$E148,AY$4&lt;=$G148)*((AY$4-$E148+1)/($I148*($I148+1)/2)*$C148))+($J148="custom")*CustomCF!AR148</f>
        <v>0</v>
      </c>
      <c r="AZ148" s="478">
        <f>($J148="Bell Curve")*(_xlfn.NORM.DIST(AND(AZ$4&gt;=$E148,AZ$4&lt;=$G148)*(AZ$4-$E148+1),$I148/2,$L148,TRUE)-_xlfn.NORM.DIST(AND(AZ$4&gt;=$E148,AZ$4&lt;=$G148)*(AY$4-$E148+1),$I148/2,$L148,TRUE))/(1-2*_xlfn.NORM.DIST(0,$I148/2,$L148,TRUE))*$C148+($J148="Steady Growth")*(AND(AZ$4&gt;=$E148,AZ$4&lt;=$G148)*((AZ$4-$E148+1)/($I148*($I148+1)/2)*$C148))+($J148="custom")*CustomCF!AS148</f>
        <v>0</v>
      </c>
      <c r="BA148" s="478">
        <f>($J148="Bell Curve")*(_xlfn.NORM.DIST(AND(BA$4&gt;=$E148,BA$4&lt;=$G148)*(BA$4-$E148+1),$I148/2,$L148,TRUE)-_xlfn.NORM.DIST(AND(BA$4&gt;=$E148,BA$4&lt;=$G148)*(AZ$4-$E148+1),$I148/2,$L148,TRUE))/(1-2*_xlfn.NORM.DIST(0,$I148/2,$L148,TRUE))*$C148+($J148="Steady Growth")*(AND(BA$4&gt;=$E148,BA$4&lt;=$G148)*((BA$4-$E148+1)/($I148*($I148+1)/2)*$C148))+($J148="custom")*CustomCF!AT148</f>
        <v>0</v>
      </c>
      <c r="BB148" s="478">
        <f>($J148="Bell Curve")*(_xlfn.NORM.DIST(AND(BB$4&gt;=$E148,BB$4&lt;=$G148)*(BB$4-$E148+1),$I148/2,$L148,TRUE)-_xlfn.NORM.DIST(AND(BB$4&gt;=$E148,BB$4&lt;=$G148)*(BA$4-$E148+1),$I148/2,$L148,TRUE))/(1-2*_xlfn.NORM.DIST(0,$I148/2,$L148,TRUE))*$C148+($J148="Steady Growth")*(AND(BB$4&gt;=$E148,BB$4&lt;=$G148)*((BB$4-$E148+1)/($I148*($I148+1)/2)*$C148))+($J148="custom")*CustomCF!AU148</f>
        <v>0</v>
      </c>
      <c r="BC148" s="478">
        <f>($J148="Bell Curve")*(_xlfn.NORM.DIST(AND(BC$4&gt;=$E148,BC$4&lt;=$G148)*(BC$4-$E148+1),$I148/2,$L148,TRUE)-_xlfn.NORM.DIST(AND(BC$4&gt;=$E148,BC$4&lt;=$G148)*(BB$4-$E148+1),$I148/2,$L148,TRUE))/(1-2*_xlfn.NORM.DIST(0,$I148/2,$L148,TRUE))*$C148+($J148="Steady Growth")*(AND(BC$4&gt;=$E148,BC$4&lt;=$G148)*((BC$4-$E148+1)/($I148*($I148+1)/2)*$C148))+($J148="custom")*CustomCF!AV148</f>
        <v>0</v>
      </c>
      <c r="BD148" s="478">
        <f>($J148="Bell Curve")*(_xlfn.NORM.DIST(AND(BD$4&gt;=$E148,BD$4&lt;=$G148)*(BD$4-$E148+1),$I148/2,$L148,TRUE)-_xlfn.NORM.DIST(AND(BD$4&gt;=$E148,BD$4&lt;=$G148)*(BC$4-$E148+1),$I148/2,$L148,TRUE))/(1-2*_xlfn.NORM.DIST(0,$I148/2,$L148,TRUE))*$C148+($J148="Steady Growth")*(AND(BD$4&gt;=$E148,BD$4&lt;=$G148)*((BD$4-$E148+1)/($I148*($I148+1)/2)*$C148))+($J148="custom")*CustomCF!AW148</f>
        <v>0</v>
      </c>
      <c r="BE148" s="478">
        <f>($J148="Bell Curve")*(_xlfn.NORM.DIST(AND(BE$4&gt;=$E148,BE$4&lt;=$G148)*(BE$4-$E148+1),$I148/2,$L148,TRUE)-_xlfn.NORM.DIST(AND(BE$4&gt;=$E148,BE$4&lt;=$G148)*(BD$4-$E148+1),$I148/2,$L148,TRUE))/(1-2*_xlfn.NORM.DIST(0,$I148/2,$L148,TRUE))*$C148+($J148="Steady Growth")*(AND(BE$4&gt;=$E148,BE$4&lt;=$G148)*((BE$4-$E148+1)/($I148*($I148+1)/2)*$C148))+($J148="custom")*CustomCF!AX148</f>
        <v>0</v>
      </c>
      <c r="BF148" s="478">
        <f>($J148="Bell Curve")*(_xlfn.NORM.DIST(AND(BF$4&gt;=$E148,BF$4&lt;=$G148)*(BF$4-$E148+1),$I148/2,$L148,TRUE)-_xlfn.NORM.DIST(AND(BF$4&gt;=$E148,BF$4&lt;=$G148)*(BE$4-$E148+1),$I148/2,$L148,TRUE))/(1-2*_xlfn.NORM.DIST(0,$I148/2,$L148,TRUE))*$C148+($J148="Steady Growth")*(AND(BF$4&gt;=$E148,BF$4&lt;=$G148)*((BF$4-$E148+1)/($I148*($I148+1)/2)*$C148))+($J148="custom")*CustomCF!AY148</f>
        <v>0</v>
      </c>
      <c r="BG148" s="478">
        <f>($J148="Bell Curve")*(_xlfn.NORM.DIST(AND(BG$4&gt;=$E148,BG$4&lt;=$G148)*(BG$4-$E148+1),$I148/2,$L148,TRUE)-_xlfn.NORM.DIST(AND(BG$4&gt;=$E148,BG$4&lt;=$G148)*(BF$4-$E148+1),$I148/2,$L148,TRUE))/(1-2*_xlfn.NORM.DIST(0,$I148/2,$L148,TRUE))*$C148+($J148="Steady Growth")*(AND(BG$4&gt;=$E148,BG$4&lt;=$G148)*((BG$4-$E148+1)/($I148*($I148+1)/2)*$C148))+($J148="custom")*CustomCF!AZ148</f>
        <v>0</v>
      </c>
      <c r="BH148" s="478">
        <f>($J148="Bell Curve")*(_xlfn.NORM.DIST(AND(BH$4&gt;=$E148,BH$4&lt;=$G148)*(BH$4-$E148+1),$I148/2,$L148,TRUE)-_xlfn.NORM.DIST(AND(BH$4&gt;=$E148,BH$4&lt;=$G148)*(BG$4-$E148+1),$I148/2,$L148,TRUE))/(1-2*_xlfn.NORM.DIST(0,$I148/2,$L148,TRUE))*$C148+($J148="Steady Growth")*(AND(BH$4&gt;=$E148,BH$4&lt;=$G148)*((BH$4-$E148+1)/($I148*($I148+1)/2)*$C148))+($J148="custom")*CustomCF!BA148</f>
        <v>0</v>
      </c>
      <c r="BI148" s="478">
        <f>($J148="Bell Curve")*(_xlfn.NORM.DIST(AND(BI$4&gt;=$E148,BI$4&lt;=$G148)*(BI$4-$E148+1),$I148/2,$L148,TRUE)-_xlfn.NORM.DIST(AND(BI$4&gt;=$E148,BI$4&lt;=$G148)*(BH$4-$E148+1),$I148/2,$L148,TRUE))/(1-2*_xlfn.NORM.DIST(0,$I148/2,$L148,TRUE))*$C148+($J148="Steady Growth")*(AND(BI$4&gt;=$E148,BI$4&lt;=$G148)*((BI$4-$E148+1)/($I148*($I148+1)/2)*$C148))+($J148="custom")*CustomCF!BB148</f>
        <v>0</v>
      </c>
      <c r="BJ148" s="478">
        <f>($J148="Bell Curve")*(_xlfn.NORM.DIST(AND(BJ$4&gt;=$E148,BJ$4&lt;=$G148)*(BJ$4-$E148+1),$I148/2,$L148,TRUE)-_xlfn.NORM.DIST(AND(BJ$4&gt;=$E148,BJ$4&lt;=$G148)*(BI$4-$E148+1),$I148/2,$L148,TRUE))/(1-2*_xlfn.NORM.DIST(0,$I148/2,$L148,TRUE))*$C148+($J148="Steady Growth")*(AND(BJ$4&gt;=$E148,BJ$4&lt;=$G148)*((BJ$4-$E148+1)/($I148*($I148+1)/2)*$C148))+($J148="custom")*CustomCF!BC148</f>
        <v>0</v>
      </c>
      <c r="BK148" s="478">
        <f>($J148="Bell Curve")*(_xlfn.NORM.DIST(AND(BK$4&gt;=$E148,BK$4&lt;=$G148)*(BK$4-$E148+1),$I148/2,$L148,TRUE)-_xlfn.NORM.DIST(AND(BK$4&gt;=$E148,BK$4&lt;=$G148)*(BJ$4-$E148+1),$I148/2,$L148,TRUE))/(1-2*_xlfn.NORM.DIST(0,$I148/2,$L148,TRUE))*$C148+($J148="Steady Growth")*(AND(BK$4&gt;=$E148,BK$4&lt;=$G148)*((BK$4-$E148+1)/($I148*($I148+1)/2)*$C148))+($J148="custom")*CustomCF!BD148</f>
        <v>0</v>
      </c>
      <c r="BL148" s="478">
        <f>($J148="Bell Curve")*(_xlfn.NORM.DIST(AND(BL$4&gt;=$E148,BL$4&lt;=$G148)*(BL$4-$E148+1),$I148/2,$L148,TRUE)-_xlfn.NORM.DIST(AND(BL$4&gt;=$E148,BL$4&lt;=$G148)*(BK$4-$E148+1),$I148/2,$L148,TRUE))/(1-2*_xlfn.NORM.DIST(0,$I148/2,$L148,TRUE))*$C148+($J148="Steady Growth")*(AND(BL$4&gt;=$E148,BL$4&lt;=$G148)*((BL$4-$E148+1)/($I148*($I148+1)/2)*$C148))+($J148="custom")*CustomCF!BE148</f>
        <v>0</v>
      </c>
      <c r="BM148" s="478">
        <f>($J148="Bell Curve")*(_xlfn.NORM.DIST(AND(BM$4&gt;=$E148,BM$4&lt;=$G148)*(BM$4-$E148+1),$I148/2,$L148,TRUE)-_xlfn.NORM.DIST(AND(BM$4&gt;=$E148,BM$4&lt;=$G148)*(BL$4-$E148+1),$I148/2,$L148,TRUE))/(1-2*_xlfn.NORM.DIST(0,$I148/2,$L148,TRUE))*$C148+($J148="Steady Growth")*(AND(BM$4&gt;=$E148,BM$4&lt;=$G148)*((BM$4-$E148+1)/($I148*($I148+1)/2)*$C148))+($J148="custom")*CustomCF!BF148</f>
        <v>0</v>
      </c>
      <c r="BN148" s="478">
        <f>($J148="Bell Curve")*(_xlfn.NORM.DIST(AND(BN$4&gt;=$E148,BN$4&lt;=$G148)*(BN$4-$E148+1),$I148/2,$L148,TRUE)-_xlfn.NORM.DIST(AND(BN$4&gt;=$E148,BN$4&lt;=$G148)*(BM$4-$E148+1),$I148/2,$L148,TRUE))/(1-2*_xlfn.NORM.DIST(0,$I148/2,$L148,TRUE))*$C148+($J148="Steady Growth")*(AND(BN$4&gt;=$E148,BN$4&lt;=$G148)*((BN$4-$E148+1)/($I148*($I148+1)/2)*$C148))+($J148="custom")*CustomCF!BG148</f>
        <v>0</v>
      </c>
      <c r="BO148" s="478">
        <f>($J148="Bell Curve")*(_xlfn.NORM.DIST(AND(BO$4&gt;=$E148,BO$4&lt;=$G148)*(BO$4-$E148+1),$I148/2,$L148,TRUE)-_xlfn.NORM.DIST(AND(BO$4&gt;=$E148,BO$4&lt;=$G148)*(BN$4-$E148+1),$I148/2,$L148,TRUE))/(1-2*_xlfn.NORM.DIST(0,$I148/2,$L148,TRUE))*$C148+($J148="Steady Growth")*(AND(BO$4&gt;=$E148,BO$4&lt;=$G148)*((BO$4-$E148+1)/($I148*($I148+1)/2)*$C148))+($J148="custom")*CustomCF!BH148</f>
        <v>0</v>
      </c>
      <c r="BP148" s="478">
        <f>($J148="Bell Curve")*(_xlfn.NORM.DIST(AND(BP$4&gt;=$E148,BP$4&lt;=$G148)*(BP$4-$E148+1),$I148/2,$L148,TRUE)-_xlfn.NORM.DIST(AND(BP$4&gt;=$E148,BP$4&lt;=$G148)*(BO$4-$E148+1),$I148/2,$L148,TRUE))/(1-2*_xlfn.NORM.DIST(0,$I148/2,$L148,TRUE))*$C148+($J148="Steady Growth")*(AND(BP$4&gt;=$E148,BP$4&lt;=$G148)*((BP$4-$E148+1)/($I148*($I148+1)/2)*$C148))+($J148="custom")*CustomCF!BI148</f>
        <v>0</v>
      </c>
      <c r="BQ148" s="478">
        <f>($J148="Bell Curve")*(_xlfn.NORM.DIST(AND(BQ$4&gt;=$E148,BQ$4&lt;=$G148)*(BQ$4-$E148+1),$I148/2,$L148,TRUE)-_xlfn.NORM.DIST(AND(BQ$4&gt;=$E148,BQ$4&lt;=$G148)*(BP$4-$E148+1),$I148/2,$L148,TRUE))/(1-2*_xlfn.NORM.DIST(0,$I148/2,$L148,TRUE))*$C148+($J148="Steady Growth")*(AND(BQ$4&gt;=$E148,BQ$4&lt;=$G148)*((BQ$4-$E148+1)/($I148*($I148+1)/2)*$C148))+($J148="custom")*CustomCF!BJ148</f>
        <v>0</v>
      </c>
      <c r="BR148" s="478">
        <f>($J148="Bell Curve")*(_xlfn.NORM.DIST(AND(BR$4&gt;=$E148,BR$4&lt;=$G148)*(BR$4-$E148+1),$I148/2,$L148,TRUE)-_xlfn.NORM.DIST(AND(BR$4&gt;=$E148,BR$4&lt;=$G148)*(BQ$4-$E148+1),$I148/2,$L148,TRUE))/(1-2*_xlfn.NORM.DIST(0,$I148/2,$L148,TRUE))*$C148+($J148="Steady Growth")*(AND(BR$4&gt;=$E148,BR$4&lt;=$G148)*((BR$4-$E148+1)/($I148*($I148+1)/2)*$C148))+($J148="custom")*CustomCF!BK148</f>
        <v>0</v>
      </c>
      <c r="BS148" s="478">
        <f>($J148="Bell Curve")*(_xlfn.NORM.DIST(AND(BS$4&gt;=$E148,BS$4&lt;=$G148)*(BS$4-$E148+1),$I148/2,$L148,TRUE)-_xlfn.NORM.DIST(AND(BS$4&gt;=$E148,BS$4&lt;=$G148)*(BR$4-$E148+1),$I148/2,$L148,TRUE))/(1-2*_xlfn.NORM.DIST(0,$I148/2,$L148,TRUE))*$C148+($J148="Steady Growth")*(AND(BS$4&gt;=$E148,BS$4&lt;=$G148)*((BS$4-$E148+1)/($I148*($I148+1)/2)*$C148))+($J148="custom")*CustomCF!BL148</f>
        <v>0</v>
      </c>
      <c r="BT148" s="478">
        <f>($J148="Bell Curve")*(_xlfn.NORM.DIST(AND(BT$4&gt;=$E148,BT$4&lt;=$G148)*(BT$4-$E148+1),$I148/2,$L148,TRUE)-_xlfn.NORM.DIST(AND(BT$4&gt;=$E148,BT$4&lt;=$G148)*(BS$4-$E148+1),$I148/2,$L148,TRUE))/(1-2*_xlfn.NORM.DIST(0,$I148/2,$L148,TRUE))*$C148+($J148="Steady Growth")*(AND(BT$4&gt;=$E148,BT$4&lt;=$G148)*((BT$4-$E148+1)/($I148*($I148+1)/2)*$C148))+($J148="custom")*CustomCF!BM148</f>
        <v>0</v>
      </c>
      <c r="BU148" s="478">
        <f>($J148="Bell Curve")*(_xlfn.NORM.DIST(AND(BU$4&gt;=$E148,BU$4&lt;=$G148)*(BU$4-$E148+1),$I148/2,$L148,TRUE)-_xlfn.NORM.DIST(AND(BU$4&gt;=$E148,BU$4&lt;=$G148)*(BT$4-$E148+1),$I148/2,$L148,TRUE))/(1-2*_xlfn.NORM.DIST(0,$I148/2,$L148,TRUE))*$C148+($J148="Steady Growth")*(AND(BU$4&gt;=$E148,BU$4&lt;=$G148)*((BU$4-$E148+1)/($I148*($I148+1)/2)*$C148))+($J148="custom")*CustomCF!BN148</f>
        <v>0</v>
      </c>
      <c r="BV148" s="478">
        <f>($J148="Bell Curve")*(_xlfn.NORM.DIST(AND(BV$4&gt;=$E148,BV$4&lt;=$G148)*(BV$4-$E148+1),$I148/2,$L148,TRUE)-_xlfn.NORM.DIST(AND(BV$4&gt;=$E148,BV$4&lt;=$G148)*(BU$4-$E148+1),$I148/2,$L148,TRUE))/(1-2*_xlfn.NORM.DIST(0,$I148/2,$L148,TRUE))*$C148+($J148="Steady Growth")*(AND(BV$4&gt;=$E148,BV$4&lt;=$G148)*((BV$4-$E148+1)/($I148*($I148+1)/2)*$C148))+($J148="custom")*CustomCF!BO148</f>
        <v>0</v>
      </c>
      <c r="BW148" s="478">
        <f>($J148="Bell Curve")*(_xlfn.NORM.DIST(AND(BW$4&gt;=$E148,BW$4&lt;=$G148)*(BW$4-$E148+1),$I148/2,$L148,TRUE)-_xlfn.NORM.DIST(AND(BW$4&gt;=$E148,BW$4&lt;=$G148)*(BV$4-$E148+1),$I148/2,$L148,TRUE))/(1-2*_xlfn.NORM.DIST(0,$I148/2,$L148,TRUE))*$C148+($J148="Steady Growth")*(AND(BW$4&gt;=$E148,BW$4&lt;=$G148)*((BW$4-$E148+1)/($I148*($I148+1)/2)*$C148))+($J148="custom")*CustomCF!BP148</f>
        <v>0</v>
      </c>
      <c r="BX148" s="478">
        <f>($J148="Bell Curve")*(_xlfn.NORM.DIST(AND(BX$4&gt;=$E148,BX$4&lt;=$G148)*(BX$4-$E148+1),$I148/2,$L148,TRUE)-_xlfn.NORM.DIST(AND(BX$4&gt;=$E148,BX$4&lt;=$G148)*(BW$4-$E148+1),$I148/2,$L148,TRUE))/(1-2*_xlfn.NORM.DIST(0,$I148/2,$L148,TRUE))*$C148+($J148="Steady Growth")*(AND(BX$4&gt;=$E148,BX$4&lt;=$G148)*((BX$4-$E148+1)/($I148*($I148+1)/2)*$C148))+($J148="custom")*CustomCF!BQ148</f>
        <v>0</v>
      </c>
      <c r="BY148" s="478">
        <f>($J148="Bell Curve")*(_xlfn.NORM.DIST(AND(BY$4&gt;=$E148,BY$4&lt;=$G148)*(BY$4-$E148+1),$I148/2,$L148,TRUE)-_xlfn.NORM.DIST(AND(BY$4&gt;=$E148,BY$4&lt;=$G148)*(BX$4-$E148+1),$I148/2,$L148,TRUE))/(1-2*_xlfn.NORM.DIST(0,$I148/2,$L148,TRUE))*$C148+($J148="Steady Growth")*(AND(BY$4&gt;=$E148,BY$4&lt;=$G148)*((BY$4-$E148+1)/($I148*($I148+1)/2)*$C148))+($J148="custom")*CustomCF!BR148</f>
        <v>0</v>
      </c>
      <c r="BZ148" s="478">
        <f>($J148="Bell Curve")*(_xlfn.NORM.DIST(AND(BZ$4&gt;=$E148,BZ$4&lt;=$G148)*(BZ$4-$E148+1),$I148/2,$L148,TRUE)-_xlfn.NORM.DIST(AND(BZ$4&gt;=$E148,BZ$4&lt;=$G148)*(BY$4-$E148+1),$I148/2,$L148,TRUE))/(1-2*_xlfn.NORM.DIST(0,$I148/2,$L148,TRUE))*$C148+($J148="Steady Growth")*(AND(BZ$4&gt;=$E148,BZ$4&lt;=$G148)*((BZ$4-$E148+1)/($I148*($I148+1)/2)*$C148))+($J148="custom")*CustomCF!BS148</f>
        <v>0</v>
      </c>
      <c r="CA148" s="478">
        <f>($J148="Bell Curve")*(_xlfn.NORM.DIST(AND(CA$4&gt;=$E148,CA$4&lt;=$G148)*(CA$4-$E148+1),$I148/2,$L148,TRUE)-_xlfn.NORM.DIST(AND(CA$4&gt;=$E148,CA$4&lt;=$G148)*(BZ$4-$E148+1),$I148/2,$L148,TRUE))/(1-2*_xlfn.NORM.DIST(0,$I148/2,$L148,TRUE))*$C148+($J148="Steady Growth")*(AND(CA$4&gt;=$E148,CA$4&lt;=$G148)*((CA$4-$E148+1)/($I148*($I148+1)/2)*$C148))+($J148="custom")*CustomCF!BT148</f>
        <v>0</v>
      </c>
      <c r="CB148" s="478">
        <f>($J148="Bell Curve")*(_xlfn.NORM.DIST(AND(CB$4&gt;=$E148,CB$4&lt;=$G148)*(CB$4-$E148+1),$I148/2,$L148,TRUE)-_xlfn.NORM.DIST(AND(CB$4&gt;=$E148,CB$4&lt;=$G148)*(CA$4-$E148+1),$I148/2,$L148,TRUE))/(1-2*_xlfn.NORM.DIST(0,$I148/2,$L148,TRUE))*$C148+($J148="Steady Growth")*(AND(CB$4&gt;=$E148,CB$4&lt;=$G148)*((CB$4-$E148+1)/($I148*($I148+1)/2)*$C148))+($J148="custom")*CustomCF!BU148</f>
        <v>0</v>
      </c>
      <c r="CC148" s="478">
        <f>($J148="Bell Curve")*(_xlfn.NORM.DIST(AND(CC$4&gt;=$E148,CC$4&lt;=$G148)*(CC$4-$E148+1),$I148/2,$L148,TRUE)-_xlfn.NORM.DIST(AND(CC$4&gt;=$E148,CC$4&lt;=$G148)*(CB$4-$E148+1),$I148/2,$L148,TRUE))/(1-2*_xlfn.NORM.DIST(0,$I148/2,$L148,TRUE))*$C148+($J148="Steady Growth")*(AND(CC$4&gt;=$E148,CC$4&lt;=$G148)*((CC$4-$E148+1)/($I148*($I148+1)/2)*$C148))+($J148="custom")*CustomCF!BV148</f>
        <v>0</v>
      </c>
      <c r="CD148" s="478">
        <f>($J148="Bell Curve")*(_xlfn.NORM.DIST(AND(CD$4&gt;=$E148,CD$4&lt;=$G148)*(CD$4-$E148+1),$I148/2,$L148,TRUE)-_xlfn.NORM.DIST(AND(CD$4&gt;=$E148,CD$4&lt;=$G148)*(CC$4-$E148+1),$I148/2,$L148,TRUE))/(1-2*_xlfn.NORM.DIST(0,$I148/2,$L148,TRUE))*$C148+($J148="Steady Growth")*(AND(CD$4&gt;=$E148,CD$4&lt;=$G148)*((CD$4-$E148+1)/($I148*($I148+1)/2)*$C148))+($J148="custom")*CustomCF!BW148</f>
        <v>0</v>
      </c>
      <c r="CE148" s="478">
        <f>($J148="Bell Curve")*(_xlfn.NORM.DIST(AND(CE$4&gt;=$E148,CE$4&lt;=$G148)*(CE$4-$E148+1),$I148/2,$L148,TRUE)-_xlfn.NORM.DIST(AND(CE$4&gt;=$E148,CE$4&lt;=$G148)*(CD$4-$E148+1),$I148/2,$L148,TRUE))/(1-2*_xlfn.NORM.DIST(0,$I148/2,$L148,TRUE))*$C148+($J148="Steady Growth")*(AND(CE$4&gt;=$E148,CE$4&lt;=$G148)*((CE$4-$E148+1)/($I148*($I148+1)/2)*$C148))+($J148="custom")*CustomCF!BX148</f>
        <v>0</v>
      </c>
      <c r="CF148" s="478">
        <f>($J148="Bell Curve")*(_xlfn.NORM.DIST(AND(CF$4&gt;=$E148,CF$4&lt;=$G148)*(CF$4-$E148+1),$I148/2,$L148,TRUE)-_xlfn.NORM.DIST(AND(CF$4&gt;=$E148,CF$4&lt;=$G148)*(CE$4-$E148+1),$I148/2,$L148,TRUE))/(1-2*_xlfn.NORM.DIST(0,$I148/2,$L148,TRUE))*$C148+($J148="Steady Growth")*(AND(CF$4&gt;=$E148,CF$4&lt;=$G148)*((CF$4-$E148+1)/($I148*($I148+1)/2)*$C148))+($J148="custom")*CustomCF!BY148</f>
        <v>0</v>
      </c>
      <c r="CG148" s="478">
        <f>($J148="Bell Curve")*(_xlfn.NORM.DIST(AND(CG$4&gt;=$E148,CG$4&lt;=$G148)*(CG$4-$E148+1),$I148/2,$L148,TRUE)-_xlfn.NORM.DIST(AND(CG$4&gt;=$E148,CG$4&lt;=$G148)*(CF$4-$E148+1),$I148/2,$L148,TRUE))/(1-2*_xlfn.NORM.DIST(0,$I148/2,$L148,TRUE))*$C148+($J148="Steady Growth")*(AND(CG$4&gt;=$E148,CG$4&lt;=$G148)*((CG$4-$E148+1)/($I148*($I148+1)/2)*$C148))+($J148="custom")*CustomCF!BZ148</f>
        <v>0</v>
      </c>
      <c r="CH148" s="478">
        <f>($J148="Bell Curve")*(_xlfn.NORM.DIST(AND(CH$4&gt;=$E148,CH$4&lt;=$G148)*(CH$4-$E148+1),$I148/2,$L148,TRUE)-_xlfn.NORM.DIST(AND(CH$4&gt;=$E148,CH$4&lt;=$G148)*(CG$4-$E148+1),$I148/2,$L148,TRUE))/(1-2*_xlfn.NORM.DIST(0,$I148/2,$L148,TRUE))*$C148+($J148="Steady Growth")*(AND(CH$4&gt;=$E148,CH$4&lt;=$G148)*((CH$4-$E148+1)/($I148*($I148+1)/2)*$C148))+($J148="custom")*CustomCF!CA148</f>
        <v>0</v>
      </c>
      <c r="CI148" s="478">
        <f>($J148="Bell Curve")*(_xlfn.NORM.DIST(AND(CI$4&gt;=$E148,CI$4&lt;=$G148)*(CI$4-$E148+1),$I148/2,$L148,TRUE)-_xlfn.NORM.DIST(AND(CI$4&gt;=$E148,CI$4&lt;=$G148)*(CH$4-$E148+1),$I148/2,$L148,TRUE))/(1-2*_xlfn.NORM.DIST(0,$I148/2,$L148,TRUE))*$C148+($J148="Steady Growth")*(AND(CI$4&gt;=$E148,CI$4&lt;=$G148)*((CI$4-$E148+1)/($I148*($I148+1)/2)*$C148))+($J148="custom")*CustomCF!CB148</f>
        <v>0</v>
      </c>
      <c r="CJ148" s="478">
        <f>($J148="Bell Curve")*(_xlfn.NORM.DIST(AND(CJ$4&gt;=$E148,CJ$4&lt;=$G148)*(CJ$4-$E148+1),$I148/2,$L148,TRUE)-_xlfn.NORM.DIST(AND(CJ$4&gt;=$E148,CJ$4&lt;=$G148)*(CI$4-$E148+1),$I148/2,$L148,TRUE))/(1-2*_xlfn.NORM.DIST(0,$I148/2,$L148,TRUE))*$C148+($J148="Steady Growth")*(AND(CJ$4&gt;=$E148,CJ$4&lt;=$G148)*((CJ$4-$E148+1)/($I148*($I148+1)/2)*$C148))+($J148="custom")*CustomCF!CC148</f>
        <v>0</v>
      </c>
      <c r="CK148" s="478">
        <f>($J148="Bell Curve")*(_xlfn.NORM.DIST(AND(CK$4&gt;=$E148,CK$4&lt;=$G148)*(CK$4-$E148+1),$I148/2,$L148,TRUE)-_xlfn.NORM.DIST(AND(CK$4&gt;=$E148,CK$4&lt;=$G148)*(CJ$4-$E148+1),$I148/2,$L148,TRUE))/(1-2*_xlfn.NORM.DIST(0,$I148/2,$L148,TRUE))*$C148+($J148="Steady Growth")*(AND(CK$4&gt;=$E148,CK$4&lt;=$G148)*((CK$4-$E148+1)/($I148*($I148+1)/2)*$C148))+($J148="custom")*CustomCF!CD148</f>
        <v>0</v>
      </c>
      <c r="CL148" s="478">
        <f>($J148="Bell Curve")*(_xlfn.NORM.DIST(AND(CL$4&gt;=$E148,CL$4&lt;=$G148)*(CL$4-$E148+1),$I148/2,$L148,TRUE)-_xlfn.NORM.DIST(AND(CL$4&gt;=$E148,CL$4&lt;=$G148)*(CK$4-$E148+1),$I148/2,$L148,TRUE))/(1-2*_xlfn.NORM.DIST(0,$I148/2,$L148,TRUE))*$C148+($J148="Steady Growth")*(AND(CL$4&gt;=$E148,CL$4&lt;=$G148)*((CL$4-$E148+1)/($I148*($I148+1)/2)*$C148))+($J148="custom")*CustomCF!CE148</f>
        <v>0</v>
      </c>
      <c r="CM148" s="478">
        <f>($J148="Bell Curve")*(_xlfn.NORM.DIST(AND(CM$4&gt;=$E148,CM$4&lt;=$G148)*(CM$4-$E148+1),$I148/2,$L148,TRUE)-_xlfn.NORM.DIST(AND(CM$4&gt;=$E148,CM$4&lt;=$G148)*(CL$4-$E148+1),$I148/2,$L148,TRUE))/(1-2*_xlfn.NORM.DIST(0,$I148/2,$L148,TRUE))*$C148+($J148="Steady Growth")*(AND(CM$4&gt;=$E148,CM$4&lt;=$G148)*((CM$4-$E148+1)/($I148*($I148+1)/2)*$C148))+($J148="custom")*CustomCF!CF148</f>
        <v>0</v>
      </c>
      <c r="CN148" s="478">
        <f>($J148="Bell Curve")*(_xlfn.NORM.DIST(AND(CN$4&gt;=$E148,CN$4&lt;=$G148)*(CN$4-$E148+1),$I148/2,$L148,TRUE)-_xlfn.NORM.DIST(AND(CN$4&gt;=$E148,CN$4&lt;=$G148)*(CM$4-$E148+1),$I148/2,$L148,TRUE))/(1-2*_xlfn.NORM.DIST(0,$I148/2,$L148,TRUE))*$C148+($J148="Steady Growth")*(AND(CN$4&gt;=$E148,CN$4&lt;=$G148)*((CN$4-$E148+1)/($I148*($I148+1)/2)*$C148))+($J148="custom")*CustomCF!CG148</f>
        <v>0</v>
      </c>
      <c r="CO148" s="478">
        <f>($J148="Bell Curve")*(_xlfn.NORM.DIST(AND(CO$4&gt;=$E148,CO$4&lt;=$G148)*(CO$4-$E148+1),$I148/2,$L148,TRUE)-_xlfn.NORM.DIST(AND(CO$4&gt;=$E148,CO$4&lt;=$G148)*(CN$4-$E148+1),$I148/2,$L148,TRUE))/(1-2*_xlfn.NORM.DIST(0,$I148/2,$L148,TRUE))*$C148+($J148="Steady Growth")*(AND(CO$4&gt;=$E148,CO$4&lt;=$G148)*((CO$4-$E148+1)/($I148*($I148+1)/2)*$C148))+($J148="custom")*CustomCF!CH148</f>
        <v>0</v>
      </c>
      <c r="CP148" s="478">
        <f>($J148="Bell Curve")*(_xlfn.NORM.DIST(AND(CP$4&gt;=$E148,CP$4&lt;=$G148)*(CP$4-$E148+1),$I148/2,$L148,TRUE)-_xlfn.NORM.DIST(AND(CP$4&gt;=$E148,CP$4&lt;=$G148)*(CO$4-$E148+1),$I148/2,$L148,TRUE))/(1-2*_xlfn.NORM.DIST(0,$I148/2,$L148,TRUE))*$C148+($J148="Steady Growth")*(AND(CP$4&gt;=$E148,CP$4&lt;=$G148)*((CP$4-$E148+1)/($I148*($I148+1)/2)*$C148))+($J148="custom")*CustomCF!CI148</f>
        <v>0</v>
      </c>
      <c r="CQ148" s="478">
        <f>($J148="Bell Curve")*(_xlfn.NORM.DIST(AND(CQ$4&gt;=$E148,CQ$4&lt;=$G148)*(CQ$4-$E148+1),$I148/2,$L148,TRUE)-_xlfn.NORM.DIST(AND(CQ$4&gt;=$E148,CQ$4&lt;=$G148)*(CP$4-$E148+1),$I148/2,$L148,TRUE))/(1-2*_xlfn.NORM.DIST(0,$I148/2,$L148,TRUE))*$C148+($J148="Steady Growth")*(AND(CQ$4&gt;=$E148,CQ$4&lt;=$G148)*((CQ$4-$E148+1)/($I148*($I148+1)/2)*$C148))+($J148="custom")*CustomCF!CJ148</f>
        <v>0</v>
      </c>
      <c r="CR148" s="478">
        <f>($J148="Bell Curve")*(_xlfn.NORM.DIST(AND(CR$4&gt;=$E148,CR$4&lt;=$G148)*(CR$4-$E148+1),$I148/2,$L148,TRUE)-_xlfn.NORM.DIST(AND(CR$4&gt;=$E148,CR$4&lt;=$G148)*(CQ$4-$E148+1),$I148/2,$L148,TRUE))/(1-2*_xlfn.NORM.DIST(0,$I148/2,$L148,TRUE))*$C148+($J148="Steady Growth")*(AND(CR$4&gt;=$E148,CR$4&lt;=$G148)*((CR$4-$E148+1)/($I148*($I148+1)/2)*$C148))+($J148="custom")*CustomCF!CK148</f>
        <v>0</v>
      </c>
      <c r="CS148" s="478">
        <f>($J148="Bell Curve")*(_xlfn.NORM.DIST(AND(CS$4&gt;=$E148,CS$4&lt;=$G148)*(CS$4-$E148+1),$I148/2,$L148,TRUE)-_xlfn.NORM.DIST(AND(CS$4&gt;=$E148,CS$4&lt;=$G148)*(CR$4-$E148+1),$I148/2,$L148,TRUE))/(1-2*_xlfn.NORM.DIST(0,$I148/2,$L148,TRUE))*$C148+($J148="Steady Growth")*(AND(CS$4&gt;=$E148,CS$4&lt;=$G148)*((CS$4-$E148+1)/($I148*($I148+1)/2)*$C148))+($J148="custom")*CustomCF!CL148</f>
        <v>0</v>
      </c>
      <c r="CT148" s="478">
        <f>($J148="Bell Curve")*(_xlfn.NORM.DIST(AND(CT$4&gt;=$E148,CT$4&lt;=$G148)*(CT$4-$E148+1),$I148/2,$L148,TRUE)-_xlfn.NORM.DIST(AND(CT$4&gt;=$E148,CT$4&lt;=$G148)*(CS$4-$E148+1),$I148/2,$L148,TRUE))/(1-2*_xlfn.NORM.DIST(0,$I148/2,$L148,TRUE))*$C148+($J148="Steady Growth")*(AND(CT$4&gt;=$E148,CT$4&lt;=$G148)*((CT$4-$E148+1)/($I148*($I148+1)/2)*$C148))+($J148="custom")*CustomCF!CM148</f>
        <v>0</v>
      </c>
      <c r="CU148" s="478">
        <f>($J148="Bell Curve")*(_xlfn.NORM.DIST(AND(CU$4&gt;=$E148,CU$4&lt;=$G148)*(CU$4-$E148+1),$I148/2,$L148,TRUE)-_xlfn.NORM.DIST(AND(CU$4&gt;=$E148,CU$4&lt;=$G148)*(CT$4-$E148+1),$I148/2,$L148,TRUE))/(1-2*_xlfn.NORM.DIST(0,$I148/2,$L148,TRUE))*$C148+($J148="Steady Growth")*(AND(CU$4&gt;=$E148,CU$4&lt;=$G148)*((CU$4-$E148+1)/($I148*($I148+1)/2)*$C148))+($J148="custom")*CustomCF!CN148</f>
        <v>0</v>
      </c>
      <c r="CV148" s="478">
        <f>($J148="Bell Curve")*(_xlfn.NORM.DIST(AND(CV$4&gt;=$E148,CV$4&lt;=$G148)*(CV$4-$E148+1),$I148/2,$L148,TRUE)-_xlfn.NORM.DIST(AND(CV$4&gt;=$E148,CV$4&lt;=$G148)*(CU$4-$E148+1),$I148/2,$L148,TRUE))/(1-2*_xlfn.NORM.DIST(0,$I148/2,$L148,TRUE))*$C148+($J148="Steady Growth")*(AND(CV$4&gt;=$E148,CV$4&lt;=$G148)*((CV$4-$E148+1)/($I148*($I148+1)/2)*$C148))+($J148="custom")*CustomCF!CO148</f>
        <v>0</v>
      </c>
      <c r="CW148" s="478">
        <f>($J148="Bell Curve")*(_xlfn.NORM.DIST(AND(CW$4&gt;=$E148,CW$4&lt;=$G148)*(CW$4-$E148+1),$I148/2,$L148,TRUE)-_xlfn.NORM.DIST(AND(CW$4&gt;=$E148,CW$4&lt;=$G148)*(CV$4-$E148+1),$I148/2,$L148,TRUE))/(1-2*_xlfn.NORM.DIST(0,$I148/2,$L148,TRUE))*$C148+($J148="Steady Growth")*(AND(CW$4&gt;=$E148,CW$4&lt;=$G148)*((CW$4-$E148+1)/($I148*($I148+1)/2)*$C148))+($J148="custom")*CustomCF!CP148</f>
        <v>0</v>
      </c>
      <c r="CX148" s="478">
        <f>($J148="Bell Curve")*(_xlfn.NORM.DIST(AND(CX$4&gt;=$E148,CX$4&lt;=$G148)*(CX$4-$E148+1),$I148/2,$L148,TRUE)-_xlfn.NORM.DIST(AND(CX$4&gt;=$E148,CX$4&lt;=$G148)*(CW$4-$E148+1),$I148/2,$L148,TRUE))/(1-2*_xlfn.NORM.DIST(0,$I148/2,$L148,TRUE))*$C148+($J148="Steady Growth")*(AND(CX$4&gt;=$E148,CX$4&lt;=$G148)*((CX$4-$E148+1)/($I148*($I148+1)/2)*$C148))+($J148="custom")*CustomCF!CQ148</f>
        <v>0</v>
      </c>
      <c r="CY148" s="478">
        <f>($J148="Bell Curve")*(_xlfn.NORM.DIST(AND(CY$4&gt;=$E148,CY$4&lt;=$G148)*(CY$4-$E148+1),$I148/2,$L148,TRUE)-_xlfn.NORM.DIST(AND(CY$4&gt;=$E148,CY$4&lt;=$G148)*(CX$4-$E148+1),$I148/2,$L148,TRUE))/(1-2*_xlfn.NORM.DIST(0,$I148/2,$L148,TRUE))*$C148+($J148="Steady Growth")*(AND(CY$4&gt;=$E148,CY$4&lt;=$G148)*((CY$4-$E148+1)/($I148*($I148+1)/2)*$C148))+($J148="custom")*CustomCF!CR148</f>
        <v>0</v>
      </c>
      <c r="CZ148" s="478">
        <f>($J148="Bell Curve")*(_xlfn.NORM.DIST(AND(CZ$4&gt;=$E148,CZ$4&lt;=$G148)*(CZ$4-$E148+1),$I148/2,$L148,TRUE)-_xlfn.NORM.DIST(AND(CZ$4&gt;=$E148,CZ$4&lt;=$G148)*(CY$4-$E148+1),$I148/2,$L148,TRUE))/(1-2*_xlfn.NORM.DIST(0,$I148/2,$L148,TRUE))*$C148+($J148="Steady Growth")*(AND(CZ$4&gt;=$E148,CZ$4&lt;=$G148)*((CZ$4-$E148+1)/($I148*($I148+1)/2)*$C148))+($J148="custom")*CustomCF!CS148</f>
        <v>0</v>
      </c>
      <c r="DA148" s="478">
        <f>($J148="Bell Curve")*(_xlfn.NORM.DIST(AND(DA$4&gt;=$E148,DA$4&lt;=$G148)*(DA$4-$E148+1),$I148/2,$L148,TRUE)-_xlfn.NORM.DIST(AND(DA$4&gt;=$E148,DA$4&lt;=$G148)*(CZ$4-$E148+1),$I148/2,$L148,TRUE))/(1-2*_xlfn.NORM.DIST(0,$I148/2,$L148,TRUE))*$C148+($J148="Steady Growth")*(AND(DA$4&gt;=$E148,DA$4&lt;=$G148)*((DA$4-$E148+1)/($I148*($I148+1)/2)*$C148))+($J148="custom")*CustomCF!CT148</f>
        <v>0</v>
      </c>
      <c r="DB148" s="478">
        <f>($J148="Bell Curve")*(_xlfn.NORM.DIST(AND(DB$4&gt;=$E148,DB$4&lt;=$G148)*(DB$4-$E148+1),$I148/2,$L148,TRUE)-_xlfn.NORM.DIST(AND(DB$4&gt;=$E148,DB$4&lt;=$G148)*(DA$4-$E148+1),$I148/2,$L148,TRUE))/(1-2*_xlfn.NORM.DIST(0,$I148/2,$L148,TRUE))*$C148+($J148="Steady Growth")*(AND(DB$4&gt;=$E148,DB$4&lt;=$G148)*((DB$4-$E148+1)/($I148*($I148+1)/2)*$C148))+($J148="custom")*CustomCF!CU148</f>
        <v>0</v>
      </c>
      <c r="DC148" s="478">
        <f>($J148="Bell Curve")*(_xlfn.NORM.DIST(AND(DC$4&gt;=$E148,DC$4&lt;=$G148)*(DC$4-$E148+1),$I148/2,$L148,TRUE)-_xlfn.NORM.DIST(AND(DC$4&gt;=$E148,DC$4&lt;=$G148)*(DB$4-$E148+1),$I148/2,$L148,TRUE))/(1-2*_xlfn.NORM.DIST(0,$I148/2,$L148,TRUE))*$C148+($J148="Steady Growth")*(AND(DC$4&gt;=$E148,DC$4&lt;=$G148)*((DC$4-$E148+1)/($I148*($I148+1)/2)*$C148))+($J148="custom")*CustomCF!CV148</f>
        <v>0</v>
      </c>
      <c r="DD148" s="478">
        <f>($J148="Bell Curve")*(_xlfn.NORM.DIST(AND(DD$4&gt;=$E148,DD$4&lt;=$G148)*(DD$4-$E148+1),$I148/2,$L148,TRUE)-_xlfn.NORM.DIST(AND(DD$4&gt;=$E148,DD$4&lt;=$G148)*(DC$4-$E148+1),$I148/2,$L148,TRUE))/(1-2*_xlfn.NORM.DIST(0,$I148/2,$L148,TRUE))*$C148+($J148="Steady Growth")*(AND(DD$4&gt;=$E148,DD$4&lt;=$G148)*((DD$4-$E148+1)/($I148*($I148+1)/2)*$C148))+($J148="custom")*CustomCF!CW148</f>
        <v>0</v>
      </c>
      <c r="DE148" s="478">
        <f>($J148="Bell Curve")*(_xlfn.NORM.DIST(AND(DE$4&gt;=$E148,DE$4&lt;=$G148)*(DE$4-$E148+1),$I148/2,$L148,TRUE)-_xlfn.NORM.DIST(AND(DE$4&gt;=$E148,DE$4&lt;=$G148)*(DD$4-$E148+1),$I148/2,$L148,TRUE))/(1-2*_xlfn.NORM.DIST(0,$I148/2,$L148,TRUE))*$C148+($J148="Steady Growth")*(AND(DE$4&gt;=$E148,DE$4&lt;=$G148)*((DE$4-$E148+1)/($I148*($I148+1)/2)*$C148))+($J148="custom")*CustomCF!CX148</f>
        <v>0</v>
      </c>
      <c r="DF148" s="478">
        <f>($J148="Bell Curve")*(_xlfn.NORM.DIST(AND(DF$4&gt;=$E148,DF$4&lt;=$G148)*(DF$4-$E148+1),$I148/2,$L148,TRUE)-_xlfn.NORM.DIST(AND(DF$4&gt;=$E148,DF$4&lt;=$G148)*(DE$4-$E148+1),$I148/2,$L148,TRUE))/(1-2*_xlfn.NORM.DIST(0,$I148/2,$L148,TRUE))*$C148+($J148="Steady Growth")*(AND(DF$4&gt;=$E148,DF$4&lt;=$G148)*((DF$4-$E148+1)/($I148*($I148+1)/2)*$C148))+($J148="custom")*CustomCF!CY148</f>
        <v>0</v>
      </c>
      <c r="DG148" s="478">
        <f>($J148="Bell Curve")*(_xlfn.NORM.DIST(AND(DG$4&gt;=$E148,DG$4&lt;=$G148)*(DG$4-$E148+1),$I148/2,$L148,TRUE)-_xlfn.NORM.DIST(AND(DG$4&gt;=$E148,DG$4&lt;=$G148)*(DF$4-$E148+1),$I148/2,$L148,TRUE))/(1-2*_xlfn.NORM.DIST(0,$I148/2,$L148,TRUE))*$C148+($J148="Steady Growth")*(AND(DG$4&gt;=$E148,DG$4&lt;=$G148)*((DG$4-$E148+1)/($I148*($I148+1)/2)*$C148))+($J148="custom")*CustomCF!CZ148</f>
        <v>0</v>
      </c>
      <c r="DH148" s="478">
        <f>($J148="Bell Curve")*(_xlfn.NORM.DIST(AND(DH$4&gt;=$E148,DH$4&lt;=$G148)*(DH$4-$E148+1),$I148/2,$L148,TRUE)-_xlfn.NORM.DIST(AND(DH$4&gt;=$E148,DH$4&lt;=$G148)*(DG$4-$E148+1),$I148/2,$L148,TRUE))/(1-2*_xlfn.NORM.DIST(0,$I148/2,$L148,TRUE))*$C148+($J148="Steady Growth")*(AND(DH$4&gt;=$E148,DH$4&lt;=$G148)*((DH$4-$E148+1)/($I148*($I148+1)/2)*$C148))+($J148="custom")*CustomCF!DA148</f>
        <v>0</v>
      </c>
      <c r="DI148" s="478">
        <f>($J148="Bell Curve")*(_xlfn.NORM.DIST(AND(DI$4&gt;=$E148,DI$4&lt;=$G148)*(DI$4-$E148+1),$I148/2,$L148,TRUE)-_xlfn.NORM.DIST(AND(DI$4&gt;=$E148,DI$4&lt;=$G148)*(DH$4-$E148+1),$I148/2,$L148,TRUE))/(1-2*_xlfn.NORM.DIST(0,$I148/2,$L148,TRUE))*$C148+($J148="Steady Growth")*(AND(DI$4&gt;=$E148,DI$4&lt;=$G148)*((DI$4-$E148+1)/($I148*($I148+1)/2)*$C148))+($J148="custom")*CustomCF!DB148</f>
        <v>0</v>
      </c>
      <c r="DJ148" s="478">
        <f>($J148="Bell Curve")*(_xlfn.NORM.DIST(AND(DJ$4&gt;=$E148,DJ$4&lt;=$G148)*(DJ$4-$E148+1),$I148/2,$L148,TRUE)-_xlfn.NORM.DIST(AND(DJ$4&gt;=$E148,DJ$4&lt;=$G148)*(DI$4-$E148+1),$I148/2,$L148,TRUE))/(1-2*_xlfn.NORM.DIST(0,$I148/2,$L148,TRUE))*$C148+($J148="Steady Growth")*(AND(DJ$4&gt;=$E148,DJ$4&lt;=$G148)*((DJ$4-$E148+1)/($I148*($I148+1)/2)*$C148))+($J148="custom")*CustomCF!DC148</f>
        <v>0</v>
      </c>
      <c r="DK148" s="478">
        <f>($J148="Bell Curve")*(_xlfn.NORM.DIST(AND(DK$4&gt;=$E148,DK$4&lt;=$G148)*(DK$4-$E148+1),$I148/2,$L148,TRUE)-_xlfn.NORM.DIST(AND(DK$4&gt;=$E148,DK$4&lt;=$G148)*(DJ$4-$E148+1),$I148/2,$L148,TRUE))/(1-2*_xlfn.NORM.DIST(0,$I148/2,$L148,TRUE))*$C148+($J148="Steady Growth")*(AND(DK$4&gt;=$E148,DK$4&lt;=$G148)*((DK$4-$E148+1)/($I148*($I148+1)/2)*$C148))+($J148="custom")*CustomCF!DD148</f>
        <v>0</v>
      </c>
      <c r="DL148" s="478">
        <f>($J148="Bell Curve")*(_xlfn.NORM.DIST(AND(DL$4&gt;=$E148,DL$4&lt;=$G148)*(DL$4-$E148+1),$I148/2,$L148,TRUE)-_xlfn.NORM.DIST(AND(DL$4&gt;=$E148,DL$4&lt;=$G148)*(DK$4-$E148+1),$I148/2,$L148,TRUE))/(1-2*_xlfn.NORM.DIST(0,$I148/2,$L148,TRUE))*$C148+($J148="Steady Growth")*(AND(DL$4&gt;=$E148,DL$4&lt;=$G148)*((DL$4-$E148+1)/($I148*($I148+1)/2)*$C148))+($J148="custom")*CustomCF!DE148</f>
        <v>0</v>
      </c>
      <c r="DM148" s="478">
        <f>($J148="Bell Curve")*(_xlfn.NORM.DIST(AND(DM$4&gt;=$E148,DM$4&lt;=$G148)*(DM$4-$E148+1),$I148/2,$L148,TRUE)-_xlfn.NORM.DIST(AND(DM$4&gt;=$E148,DM$4&lt;=$G148)*(DL$4-$E148+1),$I148/2,$L148,TRUE))/(1-2*_xlfn.NORM.DIST(0,$I148/2,$L148,TRUE))*$C148+($J148="Steady Growth")*(AND(DM$4&gt;=$E148,DM$4&lt;=$G148)*((DM$4-$E148+1)/($I148*($I148+1)/2)*$C148))+($J148="custom")*CustomCF!DF148</f>
        <v>0</v>
      </c>
      <c r="DN148" s="478">
        <f>($J148="Bell Curve")*(_xlfn.NORM.DIST(AND(DN$4&gt;=$E148,DN$4&lt;=$G148)*(DN$4-$E148+1),$I148/2,$L148,TRUE)-_xlfn.NORM.DIST(AND(DN$4&gt;=$E148,DN$4&lt;=$G148)*(DM$4-$E148+1),$I148/2,$L148,TRUE))/(1-2*_xlfn.NORM.DIST(0,$I148/2,$L148,TRUE))*$C148+($J148="Steady Growth")*(AND(DN$4&gt;=$E148,DN$4&lt;=$G148)*((DN$4-$E148+1)/($I148*($I148+1)/2)*$C148))+($J148="custom")*CustomCF!DG148</f>
        <v>0</v>
      </c>
      <c r="DO148" s="478">
        <f>($J148="Bell Curve")*(_xlfn.NORM.DIST(AND(DO$4&gt;=$E148,DO$4&lt;=$G148)*(DO$4-$E148+1),$I148/2,$L148,TRUE)-_xlfn.NORM.DIST(AND(DO$4&gt;=$E148,DO$4&lt;=$G148)*(DN$4-$E148+1),$I148/2,$L148,TRUE))/(1-2*_xlfn.NORM.DIST(0,$I148/2,$L148,TRUE))*$C148+($J148="Steady Growth")*(AND(DO$4&gt;=$E148,DO$4&lt;=$G148)*((DO$4-$E148+1)/($I148*($I148+1)/2)*$C148))+($J148="custom")*CustomCF!DH148</f>
        <v>0</v>
      </c>
      <c r="DP148" s="478">
        <f>($J148="Bell Curve")*(_xlfn.NORM.DIST(AND(DP$4&gt;=$E148,DP$4&lt;=$G148)*(DP$4-$E148+1),$I148/2,$L148,TRUE)-_xlfn.NORM.DIST(AND(DP$4&gt;=$E148,DP$4&lt;=$G148)*(DO$4-$E148+1),$I148/2,$L148,TRUE))/(1-2*_xlfn.NORM.DIST(0,$I148/2,$L148,TRUE))*$C148+($J148="Steady Growth")*(AND(DP$4&gt;=$E148,DP$4&lt;=$G148)*((DP$4-$E148+1)/($I148*($I148+1)/2)*$C148))+($J148="custom")*CustomCF!DI148</f>
        <v>0</v>
      </c>
      <c r="DQ148" s="478">
        <f>($J148="Bell Curve")*(_xlfn.NORM.DIST(AND(DQ$4&gt;=$E148,DQ$4&lt;=$G148)*(DQ$4-$E148+1),$I148/2,$L148,TRUE)-_xlfn.NORM.DIST(AND(DQ$4&gt;=$E148,DQ$4&lt;=$G148)*(DP$4-$E148+1),$I148/2,$L148,TRUE))/(1-2*_xlfn.NORM.DIST(0,$I148/2,$L148,TRUE))*$C148+($J148="Steady Growth")*(AND(DQ$4&gt;=$E148,DQ$4&lt;=$G148)*((DQ$4-$E148+1)/($I148*($I148+1)/2)*$C148))+($J148="custom")*CustomCF!DJ148</f>
        <v>0</v>
      </c>
      <c r="DR148" s="478">
        <f>($J148="Bell Curve")*(_xlfn.NORM.DIST(AND(DR$4&gt;=$E148,DR$4&lt;=$G148)*(DR$4-$E148+1),$I148/2,$L148,TRUE)-_xlfn.NORM.DIST(AND(DR$4&gt;=$E148,DR$4&lt;=$G148)*(DQ$4-$E148+1),$I148/2,$L148,TRUE))/(1-2*_xlfn.NORM.DIST(0,$I148/2,$L148,TRUE))*$C148+($J148="Steady Growth")*(AND(DR$4&gt;=$E148,DR$4&lt;=$G148)*((DR$4-$E148+1)/($I148*($I148+1)/2)*$C148))+($J148="custom")*CustomCF!DK148</f>
        <v>0</v>
      </c>
      <c r="DS148" s="478">
        <f>($J148="Bell Curve")*(_xlfn.NORM.DIST(AND(DS$4&gt;=$E148,DS$4&lt;=$G148)*(DS$4-$E148+1),$I148/2,$L148,TRUE)-_xlfn.NORM.DIST(AND(DS$4&gt;=$E148,DS$4&lt;=$G148)*(DR$4-$E148+1),$I148/2,$L148,TRUE))/(1-2*_xlfn.NORM.DIST(0,$I148/2,$L148,TRUE))*$C148+($J148="Steady Growth")*(AND(DS$4&gt;=$E148,DS$4&lt;=$G148)*((DS$4-$E148+1)/($I148*($I148+1)/2)*$C148))+($J148="custom")*CustomCF!DL148</f>
        <v>0</v>
      </c>
      <c r="DT148" s="478">
        <f>($J148="Bell Curve")*(_xlfn.NORM.DIST(AND(DT$4&gt;=$E148,DT$4&lt;=$G148)*(DT$4-$E148+1),$I148/2,$L148,TRUE)-_xlfn.NORM.DIST(AND(DT$4&gt;=$E148,DT$4&lt;=$G148)*(DS$4-$E148+1),$I148/2,$L148,TRUE))/(1-2*_xlfn.NORM.DIST(0,$I148/2,$L148,TRUE))*$C148+($J148="Steady Growth")*(AND(DT$4&gt;=$E148,DT$4&lt;=$G148)*((DT$4-$E148+1)/($I148*($I148+1)/2)*$C148))+($J148="custom")*CustomCF!DM148</f>
        <v>0</v>
      </c>
      <c r="DU148" s="478">
        <f>($J148="Bell Curve")*(_xlfn.NORM.DIST(AND(DU$4&gt;=$E148,DU$4&lt;=$G148)*(DU$4-$E148+1),$I148/2,$L148,TRUE)-_xlfn.NORM.DIST(AND(DU$4&gt;=$E148,DU$4&lt;=$G148)*(DT$4-$E148+1),$I148/2,$L148,TRUE))/(1-2*_xlfn.NORM.DIST(0,$I148/2,$L148,TRUE))*$C148+($J148="Steady Growth")*(AND(DU$4&gt;=$E148,DU$4&lt;=$G148)*((DU$4-$E148+1)/($I148*($I148+1)/2)*$C148))+($J148="custom")*CustomCF!DN148</f>
        <v>0</v>
      </c>
      <c r="DV148" s="478">
        <f>($J148="Bell Curve")*(_xlfn.NORM.DIST(AND(DV$4&gt;=$E148,DV$4&lt;=$G148)*(DV$4-$E148+1),$I148/2,$L148,TRUE)-_xlfn.NORM.DIST(AND(DV$4&gt;=$E148,DV$4&lt;=$G148)*(DU$4-$E148+1),$I148/2,$L148,TRUE))/(1-2*_xlfn.NORM.DIST(0,$I148/2,$L148,TRUE))*$C148+($J148="Steady Growth")*(AND(DV$4&gt;=$E148,DV$4&lt;=$G148)*((DV$4-$E148+1)/($I148*($I148+1)/2)*$C148))+($J148="custom")*CustomCF!DO148</f>
        <v>0</v>
      </c>
      <c r="DW148" s="478">
        <f>($J148="Bell Curve")*(_xlfn.NORM.DIST(AND(DW$4&gt;=$E148,DW$4&lt;=$G148)*(DW$4-$E148+1),$I148/2,$L148,TRUE)-_xlfn.NORM.DIST(AND(DW$4&gt;=$E148,DW$4&lt;=$G148)*(DV$4-$E148+1),$I148/2,$L148,TRUE))/(1-2*_xlfn.NORM.DIST(0,$I148/2,$L148,TRUE))*$C148+($J148="Steady Growth")*(AND(DW$4&gt;=$E148,DW$4&lt;=$G148)*((DW$4-$E148+1)/($I148*($I148+1)/2)*$C148))+($J148="custom")*CustomCF!DP148</f>
        <v>0</v>
      </c>
      <c r="DX148" s="478">
        <f>($J148="Bell Curve")*(_xlfn.NORM.DIST(AND(DX$4&gt;=$E148,DX$4&lt;=$G148)*(DX$4-$E148+1),$I148/2,$L148,TRUE)-_xlfn.NORM.DIST(AND(DX$4&gt;=$E148,DX$4&lt;=$G148)*(DW$4-$E148+1),$I148/2,$L148,TRUE))/(1-2*_xlfn.NORM.DIST(0,$I148/2,$L148,TRUE))*$C148+($J148="Steady Growth")*(AND(DX$4&gt;=$E148,DX$4&lt;=$G148)*((DX$4-$E148+1)/($I148*($I148+1)/2)*$C148))+($J148="custom")*CustomCF!DQ148</f>
        <v>0</v>
      </c>
      <c r="DY148" s="478">
        <f>($J148="Bell Curve")*(_xlfn.NORM.DIST(AND(DY$4&gt;=$E148,DY$4&lt;=$G148)*(DY$4-$E148+1),$I148/2,$L148,TRUE)-_xlfn.NORM.DIST(AND(DY$4&gt;=$E148,DY$4&lt;=$G148)*(DX$4-$E148+1),$I148/2,$L148,TRUE))/(1-2*_xlfn.NORM.DIST(0,$I148/2,$L148,TRUE))*$C148+($J148="Steady Growth")*(AND(DY$4&gt;=$E148,DY$4&lt;=$G148)*((DY$4-$E148+1)/($I148*($I148+1)/2)*$C148))+($J148="custom")*CustomCF!DR148</f>
        <v>0</v>
      </c>
      <c r="DZ148" s="478">
        <f>($J148="Bell Curve")*(_xlfn.NORM.DIST(AND(DZ$4&gt;=$E148,DZ$4&lt;=$G148)*(DZ$4-$E148+1),$I148/2,$L148,TRUE)-_xlfn.NORM.DIST(AND(DZ$4&gt;=$E148,DZ$4&lt;=$G148)*(DY$4-$E148+1),$I148/2,$L148,TRUE))/(1-2*_xlfn.NORM.DIST(0,$I148/2,$L148,TRUE))*$C148+($J148="Steady Growth")*(AND(DZ$4&gt;=$E148,DZ$4&lt;=$G148)*((DZ$4-$E148+1)/($I148*($I148+1)/2)*$C148))+($J148="custom")*CustomCF!DS148</f>
        <v>0</v>
      </c>
      <c r="EA148" s="478">
        <f>($J148="Bell Curve")*(_xlfn.NORM.DIST(AND(EA$4&gt;=$E148,EA$4&lt;=$G148)*(EA$4-$E148+1),$I148/2,$L148,TRUE)-_xlfn.NORM.DIST(AND(EA$4&gt;=$E148,EA$4&lt;=$G148)*(DZ$4-$E148+1),$I148/2,$L148,TRUE))/(1-2*_xlfn.NORM.DIST(0,$I148/2,$L148,TRUE))*$C148+($J148="Steady Growth")*(AND(EA$4&gt;=$E148,EA$4&lt;=$G148)*((EA$4-$E148+1)/($I148*($I148+1)/2)*$C148))+($J148="custom")*CustomCF!DT148</f>
        <v>0</v>
      </c>
      <c r="EB148" s="478">
        <f>($J148="Bell Curve")*(_xlfn.NORM.DIST(AND(EB$4&gt;=$E148,EB$4&lt;=$G148)*(EB$4-$E148+1),$I148/2,$L148,TRUE)-_xlfn.NORM.DIST(AND(EB$4&gt;=$E148,EB$4&lt;=$G148)*(EA$4-$E148+1),$I148/2,$L148,TRUE))/(1-2*_xlfn.NORM.DIST(0,$I148/2,$L148,TRUE))*$C148+($J148="Steady Growth")*(AND(EB$4&gt;=$E148,EB$4&lt;=$G148)*((EB$4-$E148+1)/($I148*($I148+1)/2)*$C148))+($J148="custom")*CustomCF!DU148</f>
        <v>0</v>
      </c>
      <c r="EC148" s="478">
        <f>($J148="Bell Curve")*(_xlfn.NORM.DIST(AND(EC$4&gt;=$E148,EC$4&lt;=$G148)*(EC$4-$E148+1),$I148/2,$L148,TRUE)-_xlfn.NORM.DIST(AND(EC$4&gt;=$E148,EC$4&lt;=$G148)*(EB$4-$E148+1),$I148/2,$L148,TRUE))/(1-2*_xlfn.NORM.DIST(0,$I148/2,$L148,TRUE))*$C148+($J148="Steady Growth")*(AND(EC$4&gt;=$E148,EC$4&lt;=$G148)*((EC$4-$E148+1)/($I148*($I148+1)/2)*$C148))+($J148="custom")*CustomCF!DV148</f>
        <v>0</v>
      </c>
      <c r="ED148" s="478">
        <f>($J148="Bell Curve")*(_xlfn.NORM.DIST(AND(ED$4&gt;=$E148,ED$4&lt;=$G148)*(ED$4-$E148+1),$I148/2,$L148,TRUE)-_xlfn.NORM.DIST(AND(ED$4&gt;=$E148,ED$4&lt;=$G148)*(EC$4-$E148+1),$I148/2,$L148,TRUE))/(1-2*_xlfn.NORM.DIST(0,$I148/2,$L148,TRUE))*$C148+($J148="Steady Growth")*(AND(ED$4&gt;=$E148,ED$4&lt;=$G148)*((ED$4-$E148+1)/($I148*($I148+1)/2)*$C148))+($J148="custom")*CustomCF!DW148</f>
        <v>0</v>
      </c>
      <c r="EE148" s="478">
        <f>($J148="Bell Curve")*(_xlfn.NORM.DIST(AND(EE$4&gt;=$E148,EE$4&lt;=$G148)*(EE$4-$E148+1),$I148/2,$L148,TRUE)-_xlfn.NORM.DIST(AND(EE$4&gt;=$E148,EE$4&lt;=$G148)*(ED$4-$E148+1),$I148/2,$L148,TRUE))/(1-2*_xlfn.NORM.DIST(0,$I148/2,$L148,TRUE))*$C148+($J148="Steady Growth")*(AND(EE$4&gt;=$E148,EE$4&lt;=$G148)*((EE$4-$E148+1)/($I148*($I148+1)/2)*$C148))+($J148="custom")*CustomCF!DX148</f>
        <v>0</v>
      </c>
      <c r="EF148" s="488">
        <f>($J148="Bell Curve")*(_xlfn.NORM.DIST(AND(EF$4&gt;=$E148,EF$4&lt;=$G148)*(EF$4-$E148+1),$I148/2,$L148,TRUE)-_xlfn.NORM.DIST(AND(EF$4&gt;=$E148,EF$4&lt;=$G148)*(EE$4-$E148+1),$I148/2,$L148,TRUE))/(1-2*_xlfn.NORM.DIST(0,$I148/2,$L148,TRUE))*$C148+($J148="Steady Growth")*(AND(EF$4&gt;=$E148,EF$4&lt;=$G148)*((EF$4-$E148+1)/($I148*($I148+1)/2)*$C148))+($J148="custom")*CustomCF!DY148</f>
        <v>0</v>
      </c>
    </row>
    <row r="149" spans="2:136" outlineLevel="1" x14ac:dyDescent="0.2">
      <c r="B149" s="485">
        <f>Budget!AE14</f>
        <v>0</v>
      </c>
      <c r="C149" s="478">
        <f>Budget!AF14</f>
        <v>0</v>
      </c>
      <c r="D149" s="478" t="str">
        <f t="shared" si="55"/>
        <v/>
      </c>
      <c r="E149" s="486">
        <v>0</v>
      </c>
      <c r="F149" s="480">
        <f>IF(J149="Custom",CustomCF!E149,INDEX($P$6:$DY$6,MATCH(E149,CF!$P$4:$DY$4,0)))</f>
        <v>46022</v>
      </c>
      <c r="G149" s="489">
        <v>0</v>
      </c>
      <c r="H149" s="480">
        <f>IF(J149="Custom",CustomCF!F149,INDEX($P$6:$CU$6,MATCH(G149,CF!$P$4:$CU$4,0)))</f>
        <v>46022</v>
      </c>
      <c r="I149" s="479">
        <f t="shared" si="50"/>
        <v>1</v>
      </c>
      <c r="J149" s="486" t="s">
        <v>30</v>
      </c>
      <c r="K149" s="486" t="s">
        <v>31</v>
      </c>
      <c r="L149" s="479">
        <f t="shared" si="56"/>
        <v>10000000</v>
      </c>
      <c r="M149" s="487">
        <f t="shared" si="49"/>
        <v>0</v>
      </c>
      <c r="N149" s="112" t="str">
        <f t="shared" si="48"/>
        <v>OK</v>
      </c>
      <c r="O149" s="479"/>
      <c r="P149" s="478">
        <f>($J149="Bell Curve")*(_xlfn.NORM.DIST(AND(P$4&gt;=$E149,P$4&lt;=$G149)*(P$4-$E149+1),$I149/2,$L149,TRUE)-_xlfn.NORM.DIST(AND(P$4&gt;=$E149,P$4&lt;=$G149)*(N$4-$E149+1),$I149/2,$L149,TRUE))/(1-2*_xlfn.NORM.DIST(0,$I149/2,$L149,TRUE))*$C149+($J149="Steady Growth")*(AND(P$4&gt;=$E149,P$4&lt;=$G149)*((P$4-$E149+1)/($I149*($I149+1)/2)*$C149))+($J149="custom")*CustomCF!I149</f>
        <v>0</v>
      </c>
      <c r="Q149" s="478">
        <f>($J149="Bell Curve")*(_xlfn.NORM.DIST(AND(Q$4&gt;=$E149,Q$4&lt;=$G149)*(Q$4-$E149+1),$I149/2,$L149,TRUE)-_xlfn.NORM.DIST(AND(Q$4&gt;=$E149,Q$4&lt;=$G149)*(P$4-$E149+1),$I149/2,$L149,TRUE))/(1-2*_xlfn.NORM.DIST(0,$I149/2,$L149,TRUE))*$C149+($J149="Steady Growth")*(AND(Q$4&gt;=$E149,Q$4&lt;=$G149)*((Q$4-$E149+1)/($I149*($I149+1)/2)*$C149))+($J149="custom")*CustomCF!J149</f>
        <v>0</v>
      </c>
      <c r="R149" s="478">
        <f>($J149="Bell Curve")*(_xlfn.NORM.DIST(AND(R$4&gt;=$E149,R$4&lt;=$G149)*(R$4-$E149+1),$I149/2,$L149,TRUE)-_xlfn.NORM.DIST(AND(R$4&gt;=$E149,R$4&lt;=$G149)*(Q$4-$E149+1),$I149/2,$L149,TRUE))/(1-2*_xlfn.NORM.DIST(0,$I149/2,$L149,TRUE))*$C149+($J149="Steady Growth")*(AND(R$4&gt;=$E149,R$4&lt;=$G149)*((R$4-$E149+1)/($I149*($I149+1)/2)*$C149))+($J149="custom")*CustomCF!K149</f>
        <v>0</v>
      </c>
      <c r="S149" s="478">
        <f>($J149="Bell Curve")*(_xlfn.NORM.DIST(AND(S$4&gt;=$E149,S$4&lt;=$G149)*(S$4-$E149+1),$I149/2,$L149,TRUE)-_xlfn.NORM.DIST(AND(S$4&gt;=$E149,S$4&lt;=$G149)*(R$4-$E149+1),$I149/2,$L149,TRUE))/(1-2*_xlfn.NORM.DIST(0,$I149/2,$L149,TRUE))*$C149+($J149="Steady Growth")*(AND(S$4&gt;=$E149,S$4&lt;=$G149)*((S$4-$E149+1)/($I149*($I149+1)/2)*$C149))+($J149="custom")*CustomCF!L149</f>
        <v>0</v>
      </c>
      <c r="T149" s="478">
        <f>($J149="Bell Curve")*(_xlfn.NORM.DIST(AND(T$4&gt;=$E149,T$4&lt;=$G149)*(T$4-$E149+1),$I149/2,$L149,TRUE)-_xlfn.NORM.DIST(AND(T$4&gt;=$E149,T$4&lt;=$G149)*(S$4-$E149+1),$I149/2,$L149,TRUE))/(1-2*_xlfn.NORM.DIST(0,$I149/2,$L149,TRUE))*$C149+($J149="Steady Growth")*(AND(T$4&gt;=$E149,T$4&lt;=$G149)*((T$4-$E149+1)/($I149*($I149+1)/2)*$C149))+($J149="custom")*CustomCF!M149</f>
        <v>0</v>
      </c>
      <c r="U149" s="478">
        <f>($J149="Bell Curve")*(_xlfn.NORM.DIST(AND(U$4&gt;=$E149,U$4&lt;=$G149)*(U$4-$E149+1),$I149/2,$L149,TRUE)-_xlfn.NORM.DIST(AND(U$4&gt;=$E149,U$4&lt;=$G149)*(T$4-$E149+1),$I149/2,$L149,TRUE))/(1-2*_xlfn.NORM.DIST(0,$I149/2,$L149,TRUE))*$C149+($J149="Steady Growth")*(AND(U$4&gt;=$E149,U$4&lt;=$G149)*((U$4-$E149+1)/($I149*($I149+1)/2)*$C149))+($J149="custom")*CustomCF!N149</f>
        <v>0</v>
      </c>
      <c r="V149" s="478">
        <f>($J149="Bell Curve")*(_xlfn.NORM.DIST(AND(V$4&gt;=$E149,V$4&lt;=$G149)*(V$4-$E149+1),$I149/2,$L149,TRUE)-_xlfn.NORM.DIST(AND(V$4&gt;=$E149,V$4&lt;=$G149)*(U$4-$E149+1),$I149/2,$L149,TRUE))/(1-2*_xlfn.NORM.DIST(0,$I149/2,$L149,TRUE))*$C149+($J149="Steady Growth")*(AND(V$4&gt;=$E149,V$4&lt;=$G149)*((V$4-$E149+1)/($I149*($I149+1)/2)*$C149))+($J149="custom")*CustomCF!O149</f>
        <v>0</v>
      </c>
      <c r="W149" s="478">
        <f>($J149="Bell Curve")*(_xlfn.NORM.DIST(AND(W$4&gt;=$E149,W$4&lt;=$G149)*(W$4-$E149+1),$I149/2,$L149,TRUE)-_xlfn.NORM.DIST(AND(W$4&gt;=$E149,W$4&lt;=$G149)*(V$4-$E149+1),$I149/2,$L149,TRUE))/(1-2*_xlfn.NORM.DIST(0,$I149/2,$L149,TRUE))*$C149+($J149="Steady Growth")*(AND(W$4&gt;=$E149,W$4&lt;=$G149)*((W$4-$E149+1)/($I149*($I149+1)/2)*$C149))+($J149="custom")*CustomCF!P149</f>
        <v>0</v>
      </c>
      <c r="X149" s="478">
        <f>($J149="Bell Curve")*(_xlfn.NORM.DIST(AND(X$4&gt;=$E149,X$4&lt;=$G149)*(X$4-$E149+1),$I149/2,$L149,TRUE)-_xlfn.NORM.DIST(AND(X$4&gt;=$E149,X$4&lt;=$G149)*(W$4-$E149+1),$I149/2,$L149,TRUE))/(1-2*_xlfn.NORM.DIST(0,$I149/2,$L149,TRUE))*$C149+($J149="Steady Growth")*(AND(X$4&gt;=$E149,X$4&lt;=$G149)*((X$4-$E149+1)/($I149*($I149+1)/2)*$C149))+($J149="custom")*CustomCF!Q149</f>
        <v>0</v>
      </c>
      <c r="Y149" s="478">
        <f>($J149="Bell Curve")*(_xlfn.NORM.DIST(AND(Y$4&gt;=$E149,Y$4&lt;=$G149)*(Y$4-$E149+1),$I149/2,$L149,TRUE)-_xlfn.NORM.DIST(AND(Y$4&gt;=$E149,Y$4&lt;=$G149)*(X$4-$E149+1),$I149/2,$L149,TRUE))/(1-2*_xlfn.NORM.DIST(0,$I149/2,$L149,TRUE))*$C149+($J149="Steady Growth")*(AND(Y$4&gt;=$E149,Y$4&lt;=$G149)*((Y$4-$E149+1)/($I149*($I149+1)/2)*$C149))+($J149="custom")*CustomCF!R149</f>
        <v>0</v>
      </c>
      <c r="Z149" s="478">
        <f>($J149="Bell Curve")*(_xlfn.NORM.DIST(AND(Z$4&gt;=$E149,Z$4&lt;=$G149)*(Z$4-$E149+1),$I149/2,$L149,TRUE)-_xlfn.NORM.DIST(AND(Z$4&gt;=$E149,Z$4&lt;=$G149)*(Y$4-$E149+1),$I149/2,$L149,TRUE))/(1-2*_xlfn.NORM.DIST(0,$I149/2,$L149,TRUE))*$C149+($J149="Steady Growth")*(AND(Z$4&gt;=$E149,Z$4&lt;=$G149)*((Z$4-$E149+1)/($I149*($I149+1)/2)*$C149))+($J149="custom")*CustomCF!S149</f>
        <v>0</v>
      </c>
      <c r="AA149" s="478">
        <f>($J149="Bell Curve")*(_xlfn.NORM.DIST(AND(AA$4&gt;=$E149,AA$4&lt;=$G149)*(AA$4-$E149+1),$I149/2,$L149,TRUE)-_xlfn.NORM.DIST(AND(AA$4&gt;=$E149,AA$4&lt;=$G149)*(Z$4-$E149+1),$I149/2,$L149,TRUE))/(1-2*_xlfn.NORM.DIST(0,$I149/2,$L149,TRUE))*$C149+($J149="Steady Growth")*(AND(AA$4&gt;=$E149,AA$4&lt;=$G149)*((AA$4-$E149+1)/($I149*($I149+1)/2)*$C149))+($J149="custom")*CustomCF!T149</f>
        <v>0</v>
      </c>
      <c r="AB149" s="478">
        <f>($J149="Bell Curve")*(_xlfn.NORM.DIST(AND(AB$4&gt;=$E149,AB$4&lt;=$G149)*(AB$4-$E149+1),$I149/2,$L149,TRUE)-_xlfn.NORM.DIST(AND(AB$4&gt;=$E149,AB$4&lt;=$G149)*(AA$4-$E149+1),$I149/2,$L149,TRUE))/(1-2*_xlfn.NORM.DIST(0,$I149/2,$L149,TRUE))*$C149+($J149="Steady Growth")*(AND(AB$4&gt;=$E149,AB$4&lt;=$G149)*((AB$4-$E149+1)/($I149*($I149+1)/2)*$C149))+($J149="custom")*CustomCF!U149</f>
        <v>0</v>
      </c>
      <c r="AC149" s="478">
        <f>($J149="Bell Curve")*(_xlfn.NORM.DIST(AND(AC$4&gt;=$E149,AC$4&lt;=$G149)*(AC$4-$E149+1),$I149/2,$L149,TRUE)-_xlfn.NORM.DIST(AND(AC$4&gt;=$E149,AC$4&lt;=$G149)*(AB$4-$E149+1),$I149/2,$L149,TRUE))/(1-2*_xlfn.NORM.DIST(0,$I149/2,$L149,TRUE))*$C149+($J149="Steady Growth")*(AND(AC$4&gt;=$E149,AC$4&lt;=$G149)*((AC$4-$E149+1)/($I149*($I149+1)/2)*$C149))+($J149="custom")*CustomCF!V149</f>
        <v>0</v>
      </c>
      <c r="AD149" s="478">
        <f>($J149="Bell Curve")*(_xlfn.NORM.DIST(AND(AD$4&gt;=$E149,AD$4&lt;=$G149)*(AD$4-$E149+1),$I149/2,$L149,TRUE)-_xlfn.NORM.DIST(AND(AD$4&gt;=$E149,AD$4&lt;=$G149)*(AC$4-$E149+1),$I149/2,$L149,TRUE))/(1-2*_xlfn.NORM.DIST(0,$I149/2,$L149,TRUE))*$C149+($J149="Steady Growth")*(AND(AD$4&gt;=$E149,AD$4&lt;=$G149)*((AD$4-$E149+1)/($I149*($I149+1)/2)*$C149))+($J149="custom")*CustomCF!W149</f>
        <v>0</v>
      </c>
      <c r="AE149" s="478">
        <f>($J149="Bell Curve")*(_xlfn.NORM.DIST(AND(AE$4&gt;=$E149,AE$4&lt;=$G149)*(AE$4-$E149+1),$I149/2,$L149,TRUE)-_xlfn.NORM.DIST(AND(AE$4&gt;=$E149,AE$4&lt;=$G149)*(AD$4-$E149+1),$I149/2,$L149,TRUE))/(1-2*_xlfn.NORM.DIST(0,$I149/2,$L149,TRUE))*$C149+($J149="Steady Growth")*(AND(AE$4&gt;=$E149,AE$4&lt;=$G149)*((AE$4-$E149+1)/($I149*($I149+1)/2)*$C149))+($J149="custom")*CustomCF!X149</f>
        <v>0</v>
      </c>
      <c r="AF149" s="478">
        <f>($J149="Bell Curve")*(_xlfn.NORM.DIST(AND(AF$4&gt;=$E149,AF$4&lt;=$G149)*(AF$4-$E149+1),$I149/2,$L149,TRUE)-_xlfn.NORM.DIST(AND(AF$4&gt;=$E149,AF$4&lt;=$G149)*(AE$4-$E149+1),$I149/2,$L149,TRUE))/(1-2*_xlfn.NORM.DIST(0,$I149/2,$L149,TRUE))*$C149+($J149="Steady Growth")*(AND(AF$4&gt;=$E149,AF$4&lt;=$G149)*((AF$4-$E149+1)/($I149*($I149+1)/2)*$C149))+($J149="custom")*CustomCF!Y149</f>
        <v>0</v>
      </c>
      <c r="AG149" s="478">
        <f>($J149="Bell Curve")*(_xlfn.NORM.DIST(AND(AG$4&gt;=$E149,AG$4&lt;=$G149)*(AG$4-$E149+1),$I149/2,$L149,TRUE)-_xlfn.NORM.DIST(AND(AG$4&gt;=$E149,AG$4&lt;=$G149)*(AF$4-$E149+1),$I149/2,$L149,TRUE))/(1-2*_xlfn.NORM.DIST(0,$I149/2,$L149,TRUE))*$C149+($J149="Steady Growth")*(AND(AG$4&gt;=$E149,AG$4&lt;=$G149)*((AG$4-$E149+1)/($I149*($I149+1)/2)*$C149))+($J149="custom")*CustomCF!Z149</f>
        <v>0</v>
      </c>
      <c r="AH149" s="478">
        <f>($J149="Bell Curve")*(_xlfn.NORM.DIST(AND(AH$4&gt;=$E149,AH$4&lt;=$G149)*(AH$4-$E149+1),$I149/2,$L149,TRUE)-_xlfn.NORM.DIST(AND(AH$4&gt;=$E149,AH$4&lt;=$G149)*(AG$4-$E149+1),$I149/2,$L149,TRUE))/(1-2*_xlfn.NORM.DIST(0,$I149/2,$L149,TRUE))*$C149+($J149="Steady Growth")*(AND(AH$4&gt;=$E149,AH$4&lt;=$G149)*((AH$4-$E149+1)/($I149*($I149+1)/2)*$C149))+($J149="custom")*CustomCF!AA149</f>
        <v>0</v>
      </c>
      <c r="AI149" s="478">
        <f>($J149="Bell Curve")*(_xlfn.NORM.DIST(AND(AI$4&gt;=$E149,AI$4&lt;=$G149)*(AI$4-$E149+1),$I149/2,$L149,TRUE)-_xlfn.NORM.DIST(AND(AI$4&gt;=$E149,AI$4&lt;=$G149)*(AH$4-$E149+1),$I149/2,$L149,TRUE))/(1-2*_xlfn.NORM.DIST(0,$I149/2,$L149,TRUE))*$C149+($J149="Steady Growth")*(AND(AI$4&gt;=$E149,AI$4&lt;=$G149)*((AI$4-$E149+1)/($I149*($I149+1)/2)*$C149))+($J149="custom")*CustomCF!AB149</f>
        <v>0</v>
      </c>
      <c r="AJ149" s="478">
        <f>($J149="Bell Curve")*(_xlfn.NORM.DIST(AND(AJ$4&gt;=$E149,AJ$4&lt;=$G149)*(AJ$4-$E149+1),$I149/2,$L149,TRUE)-_xlfn.NORM.DIST(AND(AJ$4&gt;=$E149,AJ$4&lt;=$G149)*(AI$4-$E149+1),$I149/2,$L149,TRUE))/(1-2*_xlfn.NORM.DIST(0,$I149/2,$L149,TRUE))*$C149+($J149="Steady Growth")*(AND(AJ$4&gt;=$E149,AJ$4&lt;=$G149)*((AJ$4-$E149+1)/($I149*($I149+1)/2)*$C149))+($J149="custom")*CustomCF!AC149</f>
        <v>0</v>
      </c>
      <c r="AK149" s="478">
        <f>($J149="Bell Curve")*(_xlfn.NORM.DIST(AND(AK$4&gt;=$E149,AK$4&lt;=$G149)*(AK$4-$E149+1),$I149/2,$L149,TRUE)-_xlfn.NORM.DIST(AND(AK$4&gt;=$E149,AK$4&lt;=$G149)*(AJ$4-$E149+1),$I149/2,$L149,TRUE))/(1-2*_xlfn.NORM.DIST(0,$I149/2,$L149,TRUE))*$C149+($J149="Steady Growth")*(AND(AK$4&gt;=$E149,AK$4&lt;=$G149)*((AK$4-$E149+1)/($I149*($I149+1)/2)*$C149))+($J149="custom")*CustomCF!AD149</f>
        <v>0</v>
      </c>
      <c r="AL149" s="478">
        <f>($J149="Bell Curve")*(_xlfn.NORM.DIST(AND(AL$4&gt;=$E149,AL$4&lt;=$G149)*(AL$4-$E149+1),$I149/2,$L149,TRUE)-_xlfn.NORM.DIST(AND(AL$4&gt;=$E149,AL$4&lt;=$G149)*(AK$4-$E149+1),$I149/2,$L149,TRUE))/(1-2*_xlfn.NORM.DIST(0,$I149/2,$L149,TRUE))*$C149+($J149="Steady Growth")*(AND(AL$4&gt;=$E149,AL$4&lt;=$G149)*((AL$4-$E149+1)/($I149*($I149+1)/2)*$C149))+($J149="custom")*CustomCF!AE149</f>
        <v>0</v>
      </c>
      <c r="AM149" s="478">
        <f>($J149="Bell Curve")*(_xlfn.NORM.DIST(AND(AM$4&gt;=$E149,AM$4&lt;=$G149)*(AM$4-$E149+1),$I149/2,$L149,TRUE)-_xlfn.NORM.DIST(AND(AM$4&gt;=$E149,AM$4&lt;=$G149)*(AL$4-$E149+1),$I149/2,$L149,TRUE))/(1-2*_xlfn.NORM.DIST(0,$I149/2,$L149,TRUE))*$C149+($J149="Steady Growth")*(AND(AM$4&gt;=$E149,AM$4&lt;=$G149)*((AM$4-$E149+1)/($I149*($I149+1)/2)*$C149))+($J149="custom")*CustomCF!AF149</f>
        <v>0</v>
      </c>
      <c r="AN149" s="478">
        <f>($J149="Bell Curve")*(_xlfn.NORM.DIST(AND(AN$4&gt;=$E149,AN$4&lt;=$G149)*(AN$4-$E149+1),$I149/2,$L149,TRUE)-_xlfn.NORM.DIST(AND(AN$4&gt;=$E149,AN$4&lt;=$G149)*(AM$4-$E149+1),$I149/2,$L149,TRUE))/(1-2*_xlfn.NORM.DIST(0,$I149/2,$L149,TRUE))*$C149+($J149="Steady Growth")*(AND(AN$4&gt;=$E149,AN$4&lt;=$G149)*((AN$4-$E149+1)/($I149*($I149+1)/2)*$C149))+($J149="custom")*CustomCF!AG149</f>
        <v>0</v>
      </c>
      <c r="AO149" s="478">
        <f>($J149="Bell Curve")*(_xlfn.NORM.DIST(AND(AO$4&gt;=$E149,AO$4&lt;=$G149)*(AO$4-$E149+1),$I149/2,$L149,TRUE)-_xlfn.NORM.DIST(AND(AO$4&gt;=$E149,AO$4&lt;=$G149)*(AN$4-$E149+1),$I149/2,$L149,TRUE))/(1-2*_xlfn.NORM.DIST(0,$I149/2,$L149,TRUE))*$C149+($J149="Steady Growth")*(AND(AO$4&gt;=$E149,AO$4&lt;=$G149)*((AO$4-$E149+1)/($I149*($I149+1)/2)*$C149))+($J149="custom")*CustomCF!AH149</f>
        <v>0</v>
      </c>
      <c r="AP149" s="478">
        <f>($J149="Bell Curve")*(_xlfn.NORM.DIST(AND(AP$4&gt;=$E149,AP$4&lt;=$G149)*(AP$4-$E149+1),$I149/2,$L149,TRUE)-_xlfn.NORM.DIST(AND(AP$4&gt;=$E149,AP$4&lt;=$G149)*(AO$4-$E149+1),$I149/2,$L149,TRUE))/(1-2*_xlfn.NORM.DIST(0,$I149/2,$L149,TRUE))*$C149+($J149="Steady Growth")*(AND(AP$4&gt;=$E149,AP$4&lt;=$G149)*((AP$4-$E149+1)/($I149*($I149+1)/2)*$C149))+($J149="custom")*CustomCF!AI149</f>
        <v>0</v>
      </c>
      <c r="AQ149" s="478">
        <f>($J149="Bell Curve")*(_xlfn.NORM.DIST(AND(AQ$4&gt;=$E149,AQ$4&lt;=$G149)*(AQ$4-$E149+1),$I149/2,$L149,TRUE)-_xlfn.NORM.DIST(AND(AQ$4&gt;=$E149,AQ$4&lt;=$G149)*(AP$4-$E149+1),$I149/2,$L149,TRUE))/(1-2*_xlfn.NORM.DIST(0,$I149/2,$L149,TRUE))*$C149+($J149="Steady Growth")*(AND(AQ$4&gt;=$E149,AQ$4&lt;=$G149)*((AQ$4-$E149+1)/($I149*($I149+1)/2)*$C149))+($J149="custom")*CustomCF!AJ149</f>
        <v>0</v>
      </c>
      <c r="AR149" s="478">
        <f>($J149="Bell Curve")*(_xlfn.NORM.DIST(AND(AR$4&gt;=$E149,AR$4&lt;=$G149)*(AR$4-$E149+1),$I149/2,$L149,TRUE)-_xlfn.NORM.DIST(AND(AR$4&gt;=$E149,AR$4&lt;=$G149)*(AQ$4-$E149+1),$I149/2,$L149,TRUE))/(1-2*_xlfn.NORM.DIST(0,$I149/2,$L149,TRUE))*$C149+($J149="Steady Growth")*(AND(AR$4&gt;=$E149,AR$4&lt;=$G149)*((AR$4-$E149+1)/($I149*($I149+1)/2)*$C149))+($J149="custom")*CustomCF!AK149</f>
        <v>0</v>
      </c>
      <c r="AS149" s="478">
        <f>($J149="Bell Curve")*(_xlfn.NORM.DIST(AND(AS$4&gt;=$E149,AS$4&lt;=$G149)*(AS$4-$E149+1),$I149/2,$L149,TRUE)-_xlfn.NORM.DIST(AND(AS$4&gt;=$E149,AS$4&lt;=$G149)*(AR$4-$E149+1),$I149/2,$L149,TRUE))/(1-2*_xlfn.NORM.DIST(0,$I149/2,$L149,TRUE))*$C149+($J149="Steady Growth")*(AND(AS$4&gt;=$E149,AS$4&lt;=$G149)*((AS$4-$E149+1)/($I149*($I149+1)/2)*$C149))+($J149="custom")*CustomCF!AL149</f>
        <v>0</v>
      </c>
      <c r="AT149" s="478">
        <f>($J149="Bell Curve")*(_xlfn.NORM.DIST(AND(AT$4&gt;=$E149,AT$4&lt;=$G149)*(AT$4-$E149+1),$I149/2,$L149,TRUE)-_xlfn.NORM.DIST(AND(AT$4&gt;=$E149,AT$4&lt;=$G149)*(AS$4-$E149+1),$I149/2,$L149,TRUE))/(1-2*_xlfn.NORM.DIST(0,$I149/2,$L149,TRUE))*$C149+($J149="Steady Growth")*(AND(AT$4&gt;=$E149,AT$4&lt;=$G149)*((AT$4-$E149+1)/($I149*($I149+1)/2)*$C149))+($J149="custom")*CustomCF!AM149</f>
        <v>0</v>
      </c>
      <c r="AU149" s="478">
        <f>($J149="Bell Curve")*(_xlfn.NORM.DIST(AND(AU$4&gt;=$E149,AU$4&lt;=$G149)*(AU$4-$E149+1),$I149/2,$L149,TRUE)-_xlfn.NORM.DIST(AND(AU$4&gt;=$E149,AU$4&lt;=$G149)*(AT$4-$E149+1),$I149/2,$L149,TRUE))/(1-2*_xlfn.NORM.DIST(0,$I149/2,$L149,TRUE))*$C149+($J149="Steady Growth")*(AND(AU$4&gt;=$E149,AU$4&lt;=$G149)*((AU$4-$E149+1)/($I149*($I149+1)/2)*$C149))+($J149="custom")*CustomCF!AN149</f>
        <v>0</v>
      </c>
      <c r="AV149" s="478">
        <f>($J149="Bell Curve")*(_xlfn.NORM.DIST(AND(AV$4&gt;=$E149,AV$4&lt;=$G149)*(AV$4-$E149+1),$I149/2,$L149,TRUE)-_xlfn.NORM.DIST(AND(AV$4&gt;=$E149,AV$4&lt;=$G149)*(AU$4-$E149+1),$I149/2,$L149,TRUE))/(1-2*_xlfn.NORM.DIST(0,$I149/2,$L149,TRUE))*$C149+($J149="Steady Growth")*(AND(AV$4&gt;=$E149,AV$4&lt;=$G149)*((AV$4-$E149+1)/($I149*($I149+1)/2)*$C149))+($J149="custom")*CustomCF!AO149</f>
        <v>0</v>
      </c>
      <c r="AW149" s="478">
        <f>($J149="Bell Curve")*(_xlfn.NORM.DIST(AND(AW$4&gt;=$E149,AW$4&lt;=$G149)*(AW$4-$E149+1),$I149/2,$L149,TRUE)-_xlfn.NORM.DIST(AND(AW$4&gt;=$E149,AW$4&lt;=$G149)*(AV$4-$E149+1),$I149/2,$L149,TRUE))/(1-2*_xlfn.NORM.DIST(0,$I149/2,$L149,TRUE))*$C149+($J149="Steady Growth")*(AND(AW$4&gt;=$E149,AW$4&lt;=$G149)*((AW$4-$E149+1)/($I149*($I149+1)/2)*$C149))+($J149="custom")*CustomCF!AP149</f>
        <v>0</v>
      </c>
      <c r="AX149" s="478">
        <f>($J149="Bell Curve")*(_xlfn.NORM.DIST(AND(AX$4&gt;=$E149,AX$4&lt;=$G149)*(AX$4-$E149+1),$I149/2,$L149,TRUE)-_xlfn.NORM.DIST(AND(AX$4&gt;=$E149,AX$4&lt;=$G149)*(AW$4-$E149+1),$I149/2,$L149,TRUE))/(1-2*_xlfn.NORM.DIST(0,$I149/2,$L149,TRUE))*$C149+($J149="Steady Growth")*(AND(AX$4&gt;=$E149,AX$4&lt;=$G149)*((AX$4-$E149+1)/($I149*($I149+1)/2)*$C149))+($J149="custom")*CustomCF!AQ149</f>
        <v>0</v>
      </c>
      <c r="AY149" s="478">
        <f>($J149="Bell Curve")*(_xlfn.NORM.DIST(AND(AY$4&gt;=$E149,AY$4&lt;=$G149)*(AY$4-$E149+1),$I149/2,$L149,TRUE)-_xlfn.NORM.DIST(AND(AY$4&gt;=$E149,AY$4&lt;=$G149)*(AX$4-$E149+1),$I149/2,$L149,TRUE))/(1-2*_xlfn.NORM.DIST(0,$I149/2,$L149,TRUE))*$C149+($J149="Steady Growth")*(AND(AY$4&gt;=$E149,AY$4&lt;=$G149)*((AY$4-$E149+1)/($I149*($I149+1)/2)*$C149))+($J149="custom")*CustomCF!AR149</f>
        <v>0</v>
      </c>
      <c r="AZ149" s="478">
        <f>($J149="Bell Curve")*(_xlfn.NORM.DIST(AND(AZ$4&gt;=$E149,AZ$4&lt;=$G149)*(AZ$4-$E149+1),$I149/2,$L149,TRUE)-_xlfn.NORM.DIST(AND(AZ$4&gt;=$E149,AZ$4&lt;=$G149)*(AY$4-$E149+1),$I149/2,$L149,TRUE))/(1-2*_xlfn.NORM.DIST(0,$I149/2,$L149,TRUE))*$C149+($J149="Steady Growth")*(AND(AZ$4&gt;=$E149,AZ$4&lt;=$G149)*((AZ$4-$E149+1)/($I149*($I149+1)/2)*$C149))+($J149="custom")*CustomCF!AS149</f>
        <v>0</v>
      </c>
      <c r="BA149" s="478">
        <f>($J149="Bell Curve")*(_xlfn.NORM.DIST(AND(BA$4&gt;=$E149,BA$4&lt;=$G149)*(BA$4-$E149+1),$I149/2,$L149,TRUE)-_xlfn.NORM.DIST(AND(BA$4&gt;=$E149,BA$4&lt;=$G149)*(AZ$4-$E149+1),$I149/2,$L149,TRUE))/(1-2*_xlfn.NORM.DIST(0,$I149/2,$L149,TRUE))*$C149+($J149="Steady Growth")*(AND(BA$4&gt;=$E149,BA$4&lt;=$G149)*((BA$4-$E149+1)/($I149*($I149+1)/2)*$C149))+($J149="custom")*CustomCF!AT149</f>
        <v>0</v>
      </c>
      <c r="BB149" s="478">
        <f>($J149="Bell Curve")*(_xlfn.NORM.DIST(AND(BB$4&gt;=$E149,BB$4&lt;=$G149)*(BB$4-$E149+1),$I149/2,$L149,TRUE)-_xlfn.NORM.DIST(AND(BB$4&gt;=$E149,BB$4&lt;=$G149)*(BA$4-$E149+1),$I149/2,$L149,TRUE))/(1-2*_xlfn.NORM.DIST(0,$I149/2,$L149,TRUE))*$C149+($J149="Steady Growth")*(AND(BB$4&gt;=$E149,BB$4&lt;=$G149)*((BB$4-$E149+1)/($I149*($I149+1)/2)*$C149))+($J149="custom")*CustomCF!AU149</f>
        <v>0</v>
      </c>
      <c r="BC149" s="478">
        <f>($J149="Bell Curve")*(_xlfn.NORM.DIST(AND(BC$4&gt;=$E149,BC$4&lt;=$G149)*(BC$4-$E149+1),$I149/2,$L149,TRUE)-_xlfn.NORM.DIST(AND(BC$4&gt;=$E149,BC$4&lt;=$G149)*(BB$4-$E149+1),$I149/2,$L149,TRUE))/(1-2*_xlfn.NORM.DIST(0,$I149/2,$L149,TRUE))*$C149+($J149="Steady Growth")*(AND(BC$4&gt;=$E149,BC$4&lt;=$G149)*((BC$4-$E149+1)/($I149*($I149+1)/2)*$C149))+($J149="custom")*CustomCF!AV149</f>
        <v>0</v>
      </c>
      <c r="BD149" s="478">
        <f>($J149="Bell Curve")*(_xlfn.NORM.DIST(AND(BD$4&gt;=$E149,BD$4&lt;=$G149)*(BD$4-$E149+1),$I149/2,$L149,TRUE)-_xlfn.NORM.DIST(AND(BD$4&gt;=$E149,BD$4&lt;=$G149)*(BC$4-$E149+1),$I149/2,$L149,TRUE))/(1-2*_xlfn.NORM.DIST(0,$I149/2,$L149,TRUE))*$C149+($J149="Steady Growth")*(AND(BD$4&gt;=$E149,BD$4&lt;=$G149)*((BD$4-$E149+1)/($I149*($I149+1)/2)*$C149))+($J149="custom")*CustomCF!AW149</f>
        <v>0</v>
      </c>
      <c r="BE149" s="478">
        <f>($J149="Bell Curve")*(_xlfn.NORM.DIST(AND(BE$4&gt;=$E149,BE$4&lt;=$G149)*(BE$4-$E149+1),$I149/2,$L149,TRUE)-_xlfn.NORM.DIST(AND(BE$4&gt;=$E149,BE$4&lt;=$G149)*(BD$4-$E149+1),$I149/2,$L149,TRUE))/(1-2*_xlfn.NORM.DIST(0,$I149/2,$L149,TRUE))*$C149+($J149="Steady Growth")*(AND(BE$4&gt;=$E149,BE$4&lt;=$G149)*((BE$4-$E149+1)/($I149*($I149+1)/2)*$C149))+($J149="custom")*CustomCF!AX149</f>
        <v>0</v>
      </c>
      <c r="BF149" s="478">
        <f>($J149="Bell Curve")*(_xlfn.NORM.DIST(AND(BF$4&gt;=$E149,BF$4&lt;=$G149)*(BF$4-$E149+1),$I149/2,$L149,TRUE)-_xlfn.NORM.DIST(AND(BF$4&gt;=$E149,BF$4&lt;=$G149)*(BE$4-$E149+1),$I149/2,$L149,TRUE))/(1-2*_xlfn.NORM.DIST(0,$I149/2,$L149,TRUE))*$C149+($J149="Steady Growth")*(AND(BF$4&gt;=$E149,BF$4&lt;=$G149)*((BF$4-$E149+1)/($I149*($I149+1)/2)*$C149))+($J149="custom")*CustomCF!AY149</f>
        <v>0</v>
      </c>
      <c r="BG149" s="478">
        <f>($J149="Bell Curve")*(_xlfn.NORM.DIST(AND(BG$4&gt;=$E149,BG$4&lt;=$G149)*(BG$4-$E149+1),$I149/2,$L149,TRUE)-_xlfn.NORM.DIST(AND(BG$4&gt;=$E149,BG$4&lt;=$G149)*(BF$4-$E149+1),$I149/2,$L149,TRUE))/(1-2*_xlfn.NORM.DIST(0,$I149/2,$L149,TRUE))*$C149+($J149="Steady Growth")*(AND(BG$4&gt;=$E149,BG$4&lt;=$G149)*((BG$4-$E149+1)/($I149*($I149+1)/2)*$C149))+($J149="custom")*CustomCF!AZ149</f>
        <v>0</v>
      </c>
      <c r="BH149" s="478">
        <f>($J149="Bell Curve")*(_xlfn.NORM.DIST(AND(BH$4&gt;=$E149,BH$4&lt;=$G149)*(BH$4-$E149+1),$I149/2,$L149,TRUE)-_xlfn.NORM.DIST(AND(BH$4&gt;=$E149,BH$4&lt;=$G149)*(BG$4-$E149+1),$I149/2,$L149,TRUE))/(1-2*_xlfn.NORM.DIST(0,$I149/2,$L149,TRUE))*$C149+($J149="Steady Growth")*(AND(BH$4&gt;=$E149,BH$4&lt;=$G149)*((BH$4-$E149+1)/($I149*($I149+1)/2)*$C149))+($J149="custom")*CustomCF!BA149</f>
        <v>0</v>
      </c>
      <c r="BI149" s="478">
        <f>($J149="Bell Curve")*(_xlfn.NORM.DIST(AND(BI$4&gt;=$E149,BI$4&lt;=$G149)*(BI$4-$E149+1),$I149/2,$L149,TRUE)-_xlfn.NORM.DIST(AND(BI$4&gt;=$E149,BI$4&lt;=$G149)*(BH$4-$E149+1),$I149/2,$L149,TRUE))/(1-2*_xlfn.NORM.DIST(0,$I149/2,$L149,TRUE))*$C149+($J149="Steady Growth")*(AND(BI$4&gt;=$E149,BI$4&lt;=$G149)*((BI$4-$E149+1)/($I149*($I149+1)/2)*$C149))+($J149="custom")*CustomCF!BB149</f>
        <v>0</v>
      </c>
      <c r="BJ149" s="478">
        <f>($J149="Bell Curve")*(_xlfn.NORM.DIST(AND(BJ$4&gt;=$E149,BJ$4&lt;=$G149)*(BJ$4-$E149+1),$I149/2,$L149,TRUE)-_xlfn.NORM.DIST(AND(BJ$4&gt;=$E149,BJ$4&lt;=$G149)*(BI$4-$E149+1),$I149/2,$L149,TRUE))/(1-2*_xlfn.NORM.DIST(0,$I149/2,$L149,TRUE))*$C149+($J149="Steady Growth")*(AND(BJ$4&gt;=$E149,BJ$4&lt;=$G149)*((BJ$4-$E149+1)/($I149*($I149+1)/2)*$C149))+($J149="custom")*CustomCF!BC149</f>
        <v>0</v>
      </c>
      <c r="BK149" s="478">
        <f>($J149="Bell Curve")*(_xlfn.NORM.DIST(AND(BK$4&gt;=$E149,BK$4&lt;=$G149)*(BK$4-$E149+1),$I149/2,$L149,TRUE)-_xlfn.NORM.DIST(AND(BK$4&gt;=$E149,BK$4&lt;=$G149)*(BJ$4-$E149+1),$I149/2,$L149,TRUE))/(1-2*_xlfn.NORM.DIST(0,$I149/2,$L149,TRUE))*$C149+($J149="Steady Growth")*(AND(BK$4&gt;=$E149,BK$4&lt;=$G149)*((BK$4-$E149+1)/($I149*($I149+1)/2)*$C149))+($J149="custom")*CustomCF!BD149</f>
        <v>0</v>
      </c>
      <c r="BL149" s="478">
        <f>($J149="Bell Curve")*(_xlfn.NORM.DIST(AND(BL$4&gt;=$E149,BL$4&lt;=$G149)*(BL$4-$E149+1),$I149/2,$L149,TRUE)-_xlfn.NORM.DIST(AND(BL$4&gt;=$E149,BL$4&lt;=$G149)*(BK$4-$E149+1),$I149/2,$L149,TRUE))/(1-2*_xlfn.NORM.DIST(0,$I149/2,$L149,TRUE))*$C149+($J149="Steady Growth")*(AND(BL$4&gt;=$E149,BL$4&lt;=$G149)*((BL$4-$E149+1)/($I149*($I149+1)/2)*$C149))+($J149="custom")*CustomCF!BE149</f>
        <v>0</v>
      </c>
      <c r="BM149" s="478">
        <f>($J149="Bell Curve")*(_xlfn.NORM.DIST(AND(BM$4&gt;=$E149,BM$4&lt;=$G149)*(BM$4-$E149+1),$I149/2,$L149,TRUE)-_xlfn.NORM.DIST(AND(BM$4&gt;=$E149,BM$4&lt;=$G149)*(BL$4-$E149+1),$I149/2,$L149,TRUE))/(1-2*_xlfn.NORM.DIST(0,$I149/2,$L149,TRUE))*$C149+($J149="Steady Growth")*(AND(BM$4&gt;=$E149,BM$4&lt;=$G149)*((BM$4-$E149+1)/($I149*($I149+1)/2)*$C149))+($J149="custom")*CustomCF!BF149</f>
        <v>0</v>
      </c>
      <c r="BN149" s="478">
        <f>($J149="Bell Curve")*(_xlfn.NORM.DIST(AND(BN$4&gt;=$E149,BN$4&lt;=$G149)*(BN$4-$E149+1),$I149/2,$L149,TRUE)-_xlfn.NORM.DIST(AND(BN$4&gt;=$E149,BN$4&lt;=$G149)*(BM$4-$E149+1),$I149/2,$L149,TRUE))/(1-2*_xlfn.NORM.DIST(0,$I149/2,$L149,TRUE))*$C149+($J149="Steady Growth")*(AND(BN$4&gt;=$E149,BN$4&lt;=$G149)*((BN$4-$E149+1)/($I149*($I149+1)/2)*$C149))+($J149="custom")*CustomCF!BG149</f>
        <v>0</v>
      </c>
      <c r="BO149" s="478">
        <f>($J149="Bell Curve")*(_xlfn.NORM.DIST(AND(BO$4&gt;=$E149,BO$4&lt;=$G149)*(BO$4-$E149+1),$I149/2,$L149,TRUE)-_xlfn.NORM.DIST(AND(BO$4&gt;=$E149,BO$4&lt;=$G149)*(BN$4-$E149+1),$I149/2,$L149,TRUE))/(1-2*_xlfn.NORM.DIST(0,$I149/2,$L149,TRUE))*$C149+($J149="Steady Growth")*(AND(BO$4&gt;=$E149,BO$4&lt;=$G149)*((BO$4-$E149+1)/($I149*($I149+1)/2)*$C149))+($J149="custom")*CustomCF!BH149</f>
        <v>0</v>
      </c>
      <c r="BP149" s="478">
        <f>($J149="Bell Curve")*(_xlfn.NORM.DIST(AND(BP$4&gt;=$E149,BP$4&lt;=$G149)*(BP$4-$E149+1),$I149/2,$L149,TRUE)-_xlfn.NORM.DIST(AND(BP$4&gt;=$E149,BP$4&lt;=$G149)*(BO$4-$E149+1),$I149/2,$L149,TRUE))/(1-2*_xlfn.NORM.DIST(0,$I149/2,$L149,TRUE))*$C149+($J149="Steady Growth")*(AND(BP$4&gt;=$E149,BP$4&lt;=$G149)*((BP$4-$E149+1)/($I149*($I149+1)/2)*$C149))+($J149="custom")*CustomCF!BI149</f>
        <v>0</v>
      </c>
      <c r="BQ149" s="478">
        <f>($J149="Bell Curve")*(_xlfn.NORM.DIST(AND(BQ$4&gt;=$E149,BQ$4&lt;=$G149)*(BQ$4-$E149+1),$I149/2,$L149,TRUE)-_xlfn.NORM.DIST(AND(BQ$4&gt;=$E149,BQ$4&lt;=$G149)*(BP$4-$E149+1),$I149/2,$L149,TRUE))/(1-2*_xlfn.NORM.DIST(0,$I149/2,$L149,TRUE))*$C149+($J149="Steady Growth")*(AND(BQ$4&gt;=$E149,BQ$4&lt;=$G149)*((BQ$4-$E149+1)/($I149*($I149+1)/2)*$C149))+($J149="custom")*CustomCF!BJ149</f>
        <v>0</v>
      </c>
      <c r="BR149" s="478">
        <f>($J149="Bell Curve")*(_xlfn.NORM.DIST(AND(BR$4&gt;=$E149,BR$4&lt;=$G149)*(BR$4-$E149+1),$I149/2,$L149,TRUE)-_xlfn.NORM.DIST(AND(BR$4&gt;=$E149,BR$4&lt;=$G149)*(BQ$4-$E149+1),$I149/2,$L149,TRUE))/(1-2*_xlfn.NORM.DIST(0,$I149/2,$L149,TRUE))*$C149+($J149="Steady Growth")*(AND(BR$4&gt;=$E149,BR$4&lt;=$G149)*((BR$4-$E149+1)/($I149*($I149+1)/2)*$C149))+($J149="custom")*CustomCF!BK149</f>
        <v>0</v>
      </c>
      <c r="BS149" s="478">
        <f>($J149="Bell Curve")*(_xlfn.NORM.DIST(AND(BS$4&gt;=$E149,BS$4&lt;=$G149)*(BS$4-$E149+1),$I149/2,$L149,TRUE)-_xlfn.NORM.DIST(AND(BS$4&gt;=$E149,BS$4&lt;=$G149)*(BR$4-$E149+1),$I149/2,$L149,TRUE))/(1-2*_xlfn.NORM.DIST(0,$I149/2,$L149,TRUE))*$C149+($J149="Steady Growth")*(AND(BS$4&gt;=$E149,BS$4&lt;=$G149)*((BS$4-$E149+1)/($I149*($I149+1)/2)*$C149))+($J149="custom")*CustomCF!BL149</f>
        <v>0</v>
      </c>
      <c r="BT149" s="478">
        <f>($J149="Bell Curve")*(_xlfn.NORM.DIST(AND(BT$4&gt;=$E149,BT$4&lt;=$G149)*(BT$4-$E149+1),$I149/2,$L149,TRUE)-_xlfn.NORM.DIST(AND(BT$4&gt;=$E149,BT$4&lt;=$G149)*(BS$4-$E149+1),$I149/2,$L149,TRUE))/(1-2*_xlfn.NORM.DIST(0,$I149/2,$L149,TRUE))*$C149+($J149="Steady Growth")*(AND(BT$4&gt;=$E149,BT$4&lt;=$G149)*((BT$4-$E149+1)/($I149*($I149+1)/2)*$C149))+($J149="custom")*CustomCF!BM149</f>
        <v>0</v>
      </c>
      <c r="BU149" s="478">
        <f>($J149="Bell Curve")*(_xlfn.NORM.DIST(AND(BU$4&gt;=$E149,BU$4&lt;=$G149)*(BU$4-$E149+1),$I149/2,$L149,TRUE)-_xlfn.NORM.DIST(AND(BU$4&gt;=$E149,BU$4&lt;=$G149)*(BT$4-$E149+1),$I149/2,$L149,TRUE))/(1-2*_xlfn.NORM.DIST(0,$I149/2,$L149,TRUE))*$C149+($J149="Steady Growth")*(AND(BU$4&gt;=$E149,BU$4&lt;=$G149)*((BU$4-$E149+1)/($I149*($I149+1)/2)*$C149))+($J149="custom")*CustomCF!BN149</f>
        <v>0</v>
      </c>
      <c r="BV149" s="478">
        <f>($J149="Bell Curve")*(_xlfn.NORM.DIST(AND(BV$4&gt;=$E149,BV$4&lt;=$G149)*(BV$4-$E149+1),$I149/2,$L149,TRUE)-_xlfn.NORM.DIST(AND(BV$4&gt;=$E149,BV$4&lt;=$G149)*(BU$4-$E149+1),$I149/2,$L149,TRUE))/(1-2*_xlfn.NORM.DIST(0,$I149/2,$L149,TRUE))*$C149+($J149="Steady Growth")*(AND(BV$4&gt;=$E149,BV$4&lt;=$G149)*((BV$4-$E149+1)/($I149*($I149+1)/2)*$C149))+($J149="custom")*CustomCF!BO149</f>
        <v>0</v>
      </c>
      <c r="BW149" s="478">
        <f>($J149="Bell Curve")*(_xlfn.NORM.DIST(AND(BW$4&gt;=$E149,BW$4&lt;=$G149)*(BW$4-$E149+1),$I149/2,$L149,TRUE)-_xlfn.NORM.DIST(AND(BW$4&gt;=$E149,BW$4&lt;=$G149)*(BV$4-$E149+1),$I149/2,$L149,TRUE))/(1-2*_xlfn.NORM.DIST(0,$I149/2,$L149,TRUE))*$C149+($J149="Steady Growth")*(AND(BW$4&gt;=$E149,BW$4&lt;=$G149)*((BW$4-$E149+1)/($I149*($I149+1)/2)*$C149))+($J149="custom")*CustomCF!BP149</f>
        <v>0</v>
      </c>
      <c r="BX149" s="478">
        <f>($J149="Bell Curve")*(_xlfn.NORM.DIST(AND(BX$4&gt;=$E149,BX$4&lt;=$G149)*(BX$4-$E149+1),$I149/2,$L149,TRUE)-_xlfn.NORM.DIST(AND(BX$4&gt;=$E149,BX$4&lt;=$G149)*(BW$4-$E149+1),$I149/2,$L149,TRUE))/(1-2*_xlfn.NORM.DIST(0,$I149/2,$L149,TRUE))*$C149+($J149="Steady Growth")*(AND(BX$4&gt;=$E149,BX$4&lt;=$G149)*((BX$4-$E149+1)/($I149*($I149+1)/2)*$C149))+($J149="custom")*CustomCF!BQ149</f>
        <v>0</v>
      </c>
      <c r="BY149" s="478">
        <f>($J149="Bell Curve")*(_xlfn.NORM.DIST(AND(BY$4&gt;=$E149,BY$4&lt;=$G149)*(BY$4-$E149+1),$I149/2,$L149,TRUE)-_xlfn.NORM.DIST(AND(BY$4&gt;=$E149,BY$4&lt;=$G149)*(BX$4-$E149+1),$I149/2,$L149,TRUE))/(1-2*_xlfn.NORM.DIST(0,$I149/2,$L149,TRUE))*$C149+($J149="Steady Growth")*(AND(BY$4&gt;=$E149,BY$4&lt;=$G149)*((BY$4-$E149+1)/($I149*($I149+1)/2)*$C149))+($J149="custom")*CustomCF!BR149</f>
        <v>0</v>
      </c>
      <c r="BZ149" s="478">
        <f>($J149="Bell Curve")*(_xlfn.NORM.DIST(AND(BZ$4&gt;=$E149,BZ$4&lt;=$G149)*(BZ$4-$E149+1),$I149/2,$L149,TRUE)-_xlfn.NORM.DIST(AND(BZ$4&gt;=$E149,BZ$4&lt;=$G149)*(BY$4-$E149+1),$I149/2,$L149,TRUE))/(1-2*_xlfn.NORM.DIST(0,$I149/2,$L149,TRUE))*$C149+($J149="Steady Growth")*(AND(BZ$4&gt;=$E149,BZ$4&lt;=$G149)*((BZ$4-$E149+1)/($I149*($I149+1)/2)*$C149))+($J149="custom")*CustomCF!BS149</f>
        <v>0</v>
      </c>
      <c r="CA149" s="478">
        <f>($J149="Bell Curve")*(_xlfn.NORM.DIST(AND(CA$4&gt;=$E149,CA$4&lt;=$G149)*(CA$4-$E149+1),$I149/2,$L149,TRUE)-_xlfn.NORM.DIST(AND(CA$4&gt;=$E149,CA$4&lt;=$G149)*(BZ$4-$E149+1),$I149/2,$L149,TRUE))/(1-2*_xlfn.NORM.DIST(0,$I149/2,$L149,TRUE))*$C149+($J149="Steady Growth")*(AND(CA$4&gt;=$E149,CA$4&lt;=$G149)*((CA$4-$E149+1)/($I149*($I149+1)/2)*$C149))+($J149="custom")*CustomCF!BT149</f>
        <v>0</v>
      </c>
      <c r="CB149" s="478">
        <f>($J149="Bell Curve")*(_xlfn.NORM.DIST(AND(CB$4&gt;=$E149,CB$4&lt;=$G149)*(CB$4-$E149+1),$I149/2,$L149,TRUE)-_xlfn.NORM.DIST(AND(CB$4&gt;=$E149,CB$4&lt;=$G149)*(CA$4-$E149+1),$I149/2,$L149,TRUE))/(1-2*_xlfn.NORM.DIST(0,$I149/2,$L149,TRUE))*$C149+($J149="Steady Growth")*(AND(CB$4&gt;=$E149,CB$4&lt;=$G149)*((CB$4-$E149+1)/($I149*($I149+1)/2)*$C149))+($J149="custom")*CustomCF!BU149</f>
        <v>0</v>
      </c>
      <c r="CC149" s="478">
        <f>($J149="Bell Curve")*(_xlfn.NORM.DIST(AND(CC$4&gt;=$E149,CC$4&lt;=$G149)*(CC$4-$E149+1),$I149/2,$L149,TRUE)-_xlfn.NORM.DIST(AND(CC$4&gt;=$E149,CC$4&lt;=$G149)*(CB$4-$E149+1),$I149/2,$L149,TRUE))/(1-2*_xlfn.NORM.DIST(0,$I149/2,$L149,TRUE))*$C149+($J149="Steady Growth")*(AND(CC$4&gt;=$E149,CC$4&lt;=$G149)*((CC$4-$E149+1)/($I149*($I149+1)/2)*$C149))+($J149="custom")*CustomCF!BV149</f>
        <v>0</v>
      </c>
      <c r="CD149" s="478">
        <f>($J149="Bell Curve")*(_xlfn.NORM.DIST(AND(CD$4&gt;=$E149,CD$4&lt;=$G149)*(CD$4-$E149+1),$I149/2,$L149,TRUE)-_xlfn.NORM.DIST(AND(CD$4&gt;=$E149,CD$4&lt;=$G149)*(CC$4-$E149+1),$I149/2,$L149,TRUE))/(1-2*_xlfn.NORM.DIST(0,$I149/2,$L149,TRUE))*$C149+($J149="Steady Growth")*(AND(CD$4&gt;=$E149,CD$4&lt;=$G149)*((CD$4-$E149+1)/($I149*($I149+1)/2)*$C149))+($J149="custom")*CustomCF!BW149</f>
        <v>0</v>
      </c>
      <c r="CE149" s="478">
        <f>($J149="Bell Curve")*(_xlfn.NORM.DIST(AND(CE$4&gt;=$E149,CE$4&lt;=$G149)*(CE$4-$E149+1),$I149/2,$L149,TRUE)-_xlfn.NORM.DIST(AND(CE$4&gt;=$E149,CE$4&lt;=$G149)*(CD$4-$E149+1),$I149/2,$L149,TRUE))/(1-2*_xlfn.NORM.DIST(0,$I149/2,$L149,TRUE))*$C149+($J149="Steady Growth")*(AND(CE$4&gt;=$E149,CE$4&lt;=$G149)*((CE$4-$E149+1)/($I149*($I149+1)/2)*$C149))+($J149="custom")*CustomCF!BX149</f>
        <v>0</v>
      </c>
      <c r="CF149" s="478">
        <f>($J149="Bell Curve")*(_xlfn.NORM.DIST(AND(CF$4&gt;=$E149,CF$4&lt;=$G149)*(CF$4-$E149+1),$I149/2,$L149,TRUE)-_xlfn.NORM.DIST(AND(CF$4&gt;=$E149,CF$4&lt;=$G149)*(CE$4-$E149+1),$I149/2,$L149,TRUE))/(1-2*_xlfn.NORM.DIST(0,$I149/2,$L149,TRUE))*$C149+($J149="Steady Growth")*(AND(CF$4&gt;=$E149,CF$4&lt;=$G149)*((CF$4-$E149+1)/($I149*($I149+1)/2)*$C149))+($J149="custom")*CustomCF!BY149</f>
        <v>0</v>
      </c>
      <c r="CG149" s="478">
        <f>($J149="Bell Curve")*(_xlfn.NORM.DIST(AND(CG$4&gt;=$E149,CG$4&lt;=$G149)*(CG$4-$E149+1),$I149/2,$L149,TRUE)-_xlfn.NORM.DIST(AND(CG$4&gt;=$E149,CG$4&lt;=$G149)*(CF$4-$E149+1),$I149/2,$L149,TRUE))/(1-2*_xlfn.NORM.DIST(0,$I149/2,$L149,TRUE))*$C149+($J149="Steady Growth")*(AND(CG$4&gt;=$E149,CG$4&lt;=$G149)*((CG$4-$E149+1)/($I149*($I149+1)/2)*$C149))+($J149="custom")*CustomCF!BZ149</f>
        <v>0</v>
      </c>
      <c r="CH149" s="478">
        <f>($J149="Bell Curve")*(_xlfn.NORM.DIST(AND(CH$4&gt;=$E149,CH$4&lt;=$G149)*(CH$4-$E149+1),$I149/2,$L149,TRUE)-_xlfn.NORM.DIST(AND(CH$4&gt;=$E149,CH$4&lt;=$G149)*(CG$4-$E149+1),$I149/2,$L149,TRUE))/(1-2*_xlfn.NORM.DIST(0,$I149/2,$L149,TRUE))*$C149+($J149="Steady Growth")*(AND(CH$4&gt;=$E149,CH$4&lt;=$G149)*((CH$4-$E149+1)/($I149*($I149+1)/2)*$C149))+($J149="custom")*CustomCF!CA149</f>
        <v>0</v>
      </c>
      <c r="CI149" s="478">
        <f>($J149="Bell Curve")*(_xlfn.NORM.DIST(AND(CI$4&gt;=$E149,CI$4&lt;=$G149)*(CI$4-$E149+1),$I149/2,$L149,TRUE)-_xlfn.NORM.DIST(AND(CI$4&gt;=$E149,CI$4&lt;=$G149)*(CH$4-$E149+1),$I149/2,$L149,TRUE))/(1-2*_xlfn.NORM.DIST(0,$I149/2,$L149,TRUE))*$C149+($J149="Steady Growth")*(AND(CI$4&gt;=$E149,CI$4&lt;=$G149)*((CI$4-$E149+1)/($I149*($I149+1)/2)*$C149))+($J149="custom")*CustomCF!CB149</f>
        <v>0</v>
      </c>
      <c r="CJ149" s="478">
        <f>($J149="Bell Curve")*(_xlfn.NORM.DIST(AND(CJ$4&gt;=$E149,CJ$4&lt;=$G149)*(CJ$4-$E149+1),$I149/2,$L149,TRUE)-_xlfn.NORM.DIST(AND(CJ$4&gt;=$E149,CJ$4&lt;=$G149)*(CI$4-$E149+1),$I149/2,$L149,TRUE))/(1-2*_xlfn.NORM.DIST(0,$I149/2,$L149,TRUE))*$C149+($J149="Steady Growth")*(AND(CJ$4&gt;=$E149,CJ$4&lt;=$G149)*((CJ$4-$E149+1)/($I149*($I149+1)/2)*$C149))+($J149="custom")*CustomCF!CC149</f>
        <v>0</v>
      </c>
      <c r="CK149" s="478">
        <f>($J149="Bell Curve")*(_xlfn.NORM.DIST(AND(CK$4&gt;=$E149,CK$4&lt;=$G149)*(CK$4-$E149+1),$I149/2,$L149,TRUE)-_xlfn.NORM.DIST(AND(CK$4&gt;=$E149,CK$4&lt;=$G149)*(CJ$4-$E149+1),$I149/2,$L149,TRUE))/(1-2*_xlfn.NORM.DIST(0,$I149/2,$L149,TRUE))*$C149+($J149="Steady Growth")*(AND(CK$4&gt;=$E149,CK$4&lt;=$G149)*((CK$4-$E149+1)/($I149*($I149+1)/2)*$C149))+($J149="custom")*CustomCF!CD149</f>
        <v>0</v>
      </c>
      <c r="CL149" s="478">
        <f>($J149="Bell Curve")*(_xlfn.NORM.DIST(AND(CL$4&gt;=$E149,CL$4&lt;=$G149)*(CL$4-$E149+1),$I149/2,$L149,TRUE)-_xlfn.NORM.DIST(AND(CL$4&gt;=$E149,CL$4&lt;=$G149)*(CK$4-$E149+1),$I149/2,$L149,TRUE))/(1-2*_xlfn.NORM.DIST(0,$I149/2,$L149,TRUE))*$C149+($J149="Steady Growth")*(AND(CL$4&gt;=$E149,CL$4&lt;=$G149)*((CL$4-$E149+1)/($I149*($I149+1)/2)*$C149))+($J149="custom")*CustomCF!CE149</f>
        <v>0</v>
      </c>
      <c r="CM149" s="478">
        <f>($J149="Bell Curve")*(_xlfn.NORM.DIST(AND(CM$4&gt;=$E149,CM$4&lt;=$G149)*(CM$4-$E149+1),$I149/2,$L149,TRUE)-_xlfn.NORM.DIST(AND(CM$4&gt;=$E149,CM$4&lt;=$G149)*(CL$4-$E149+1),$I149/2,$L149,TRUE))/(1-2*_xlfn.NORM.DIST(0,$I149/2,$L149,TRUE))*$C149+($J149="Steady Growth")*(AND(CM$4&gt;=$E149,CM$4&lt;=$G149)*((CM$4-$E149+1)/($I149*($I149+1)/2)*$C149))+($J149="custom")*CustomCF!CF149</f>
        <v>0</v>
      </c>
      <c r="CN149" s="478">
        <f>($J149="Bell Curve")*(_xlfn.NORM.DIST(AND(CN$4&gt;=$E149,CN$4&lt;=$G149)*(CN$4-$E149+1),$I149/2,$L149,TRUE)-_xlfn.NORM.DIST(AND(CN$4&gt;=$E149,CN$4&lt;=$G149)*(CM$4-$E149+1),$I149/2,$L149,TRUE))/(1-2*_xlfn.NORM.DIST(0,$I149/2,$L149,TRUE))*$C149+($J149="Steady Growth")*(AND(CN$4&gt;=$E149,CN$4&lt;=$G149)*((CN$4-$E149+1)/($I149*($I149+1)/2)*$C149))+($J149="custom")*CustomCF!CG149</f>
        <v>0</v>
      </c>
      <c r="CO149" s="478">
        <f>($J149="Bell Curve")*(_xlfn.NORM.DIST(AND(CO$4&gt;=$E149,CO$4&lt;=$G149)*(CO$4-$E149+1),$I149/2,$L149,TRUE)-_xlfn.NORM.DIST(AND(CO$4&gt;=$E149,CO$4&lt;=$G149)*(CN$4-$E149+1),$I149/2,$L149,TRUE))/(1-2*_xlfn.NORM.DIST(0,$I149/2,$L149,TRUE))*$C149+($J149="Steady Growth")*(AND(CO$4&gt;=$E149,CO$4&lt;=$G149)*((CO$4-$E149+1)/($I149*($I149+1)/2)*$C149))+($J149="custom")*CustomCF!CH149</f>
        <v>0</v>
      </c>
      <c r="CP149" s="478">
        <f>($J149="Bell Curve")*(_xlfn.NORM.DIST(AND(CP$4&gt;=$E149,CP$4&lt;=$G149)*(CP$4-$E149+1),$I149/2,$L149,TRUE)-_xlfn.NORM.DIST(AND(CP$4&gt;=$E149,CP$4&lt;=$G149)*(CO$4-$E149+1),$I149/2,$L149,TRUE))/(1-2*_xlfn.NORM.DIST(0,$I149/2,$L149,TRUE))*$C149+($J149="Steady Growth")*(AND(CP$4&gt;=$E149,CP$4&lt;=$G149)*((CP$4-$E149+1)/($I149*($I149+1)/2)*$C149))+($J149="custom")*CustomCF!CI149</f>
        <v>0</v>
      </c>
      <c r="CQ149" s="478">
        <f>($J149="Bell Curve")*(_xlfn.NORM.DIST(AND(CQ$4&gt;=$E149,CQ$4&lt;=$G149)*(CQ$4-$E149+1),$I149/2,$L149,TRUE)-_xlfn.NORM.DIST(AND(CQ$4&gt;=$E149,CQ$4&lt;=$G149)*(CP$4-$E149+1),$I149/2,$L149,TRUE))/(1-2*_xlfn.NORM.DIST(0,$I149/2,$L149,TRUE))*$C149+($J149="Steady Growth")*(AND(CQ$4&gt;=$E149,CQ$4&lt;=$G149)*((CQ$4-$E149+1)/($I149*($I149+1)/2)*$C149))+($J149="custom")*CustomCF!CJ149</f>
        <v>0</v>
      </c>
      <c r="CR149" s="478">
        <f>($J149="Bell Curve")*(_xlfn.NORM.DIST(AND(CR$4&gt;=$E149,CR$4&lt;=$G149)*(CR$4-$E149+1),$I149/2,$L149,TRUE)-_xlfn.NORM.DIST(AND(CR$4&gt;=$E149,CR$4&lt;=$G149)*(CQ$4-$E149+1),$I149/2,$L149,TRUE))/(1-2*_xlfn.NORM.DIST(0,$I149/2,$L149,TRUE))*$C149+($J149="Steady Growth")*(AND(CR$4&gt;=$E149,CR$4&lt;=$G149)*((CR$4-$E149+1)/($I149*($I149+1)/2)*$C149))+($J149="custom")*CustomCF!CK149</f>
        <v>0</v>
      </c>
      <c r="CS149" s="478">
        <f>($J149="Bell Curve")*(_xlfn.NORM.DIST(AND(CS$4&gt;=$E149,CS$4&lt;=$G149)*(CS$4-$E149+1),$I149/2,$L149,TRUE)-_xlfn.NORM.DIST(AND(CS$4&gt;=$E149,CS$4&lt;=$G149)*(CR$4-$E149+1),$I149/2,$L149,TRUE))/(1-2*_xlfn.NORM.DIST(0,$I149/2,$L149,TRUE))*$C149+($J149="Steady Growth")*(AND(CS$4&gt;=$E149,CS$4&lt;=$G149)*((CS$4-$E149+1)/($I149*($I149+1)/2)*$C149))+($J149="custom")*CustomCF!CL149</f>
        <v>0</v>
      </c>
      <c r="CT149" s="478">
        <f>($J149="Bell Curve")*(_xlfn.NORM.DIST(AND(CT$4&gt;=$E149,CT$4&lt;=$G149)*(CT$4-$E149+1),$I149/2,$L149,TRUE)-_xlfn.NORM.DIST(AND(CT$4&gt;=$E149,CT$4&lt;=$G149)*(CS$4-$E149+1),$I149/2,$L149,TRUE))/(1-2*_xlfn.NORM.DIST(0,$I149/2,$L149,TRUE))*$C149+($J149="Steady Growth")*(AND(CT$4&gt;=$E149,CT$4&lt;=$G149)*((CT$4-$E149+1)/($I149*($I149+1)/2)*$C149))+($J149="custom")*CustomCF!CM149</f>
        <v>0</v>
      </c>
      <c r="CU149" s="478">
        <f>($J149="Bell Curve")*(_xlfn.NORM.DIST(AND(CU$4&gt;=$E149,CU$4&lt;=$G149)*(CU$4-$E149+1),$I149/2,$L149,TRUE)-_xlfn.NORM.DIST(AND(CU$4&gt;=$E149,CU$4&lt;=$G149)*(CT$4-$E149+1),$I149/2,$L149,TRUE))/(1-2*_xlfn.NORM.DIST(0,$I149/2,$L149,TRUE))*$C149+($J149="Steady Growth")*(AND(CU$4&gt;=$E149,CU$4&lt;=$G149)*((CU$4-$E149+1)/($I149*($I149+1)/2)*$C149))+($J149="custom")*CustomCF!CN149</f>
        <v>0</v>
      </c>
      <c r="CV149" s="478">
        <f>($J149="Bell Curve")*(_xlfn.NORM.DIST(AND(CV$4&gt;=$E149,CV$4&lt;=$G149)*(CV$4-$E149+1),$I149/2,$L149,TRUE)-_xlfn.NORM.DIST(AND(CV$4&gt;=$E149,CV$4&lt;=$G149)*(CU$4-$E149+1),$I149/2,$L149,TRUE))/(1-2*_xlfn.NORM.DIST(0,$I149/2,$L149,TRUE))*$C149+($J149="Steady Growth")*(AND(CV$4&gt;=$E149,CV$4&lt;=$G149)*((CV$4-$E149+1)/($I149*($I149+1)/2)*$C149))+($J149="custom")*CustomCF!CO149</f>
        <v>0</v>
      </c>
      <c r="CW149" s="478">
        <f>($J149="Bell Curve")*(_xlfn.NORM.DIST(AND(CW$4&gt;=$E149,CW$4&lt;=$G149)*(CW$4-$E149+1),$I149/2,$L149,TRUE)-_xlfn.NORM.DIST(AND(CW$4&gt;=$E149,CW$4&lt;=$G149)*(CV$4-$E149+1),$I149/2,$L149,TRUE))/(1-2*_xlfn.NORM.DIST(0,$I149/2,$L149,TRUE))*$C149+($J149="Steady Growth")*(AND(CW$4&gt;=$E149,CW$4&lt;=$G149)*((CW$4-$E149+1)/($I149*($I149+1)/2)*$C149))+($J149="custom")*CustomCF!CP149</f>
        <v>0</v>
      </c>
      <c r="CX149" s="478">
        <f>($J149="Bell Curve")*(_xlfn.NORM.DIST(AND(CX$4&gt;=$E149,CX$4&lt;=$G149)*(CX$4-$E149+1),$I149/2,$L149,TRUE)-_xlfn.NORM.DIST(AND(CX$4&gt;=$E149,CX$4&lt;=$G149)*(CW$4-$E149+1),$I149/2,$L149,TRUE))/(1-2*_xlfn.NORM.DIST(0,$I149/2,$L149,TRUE))*$C149+($J149="Steady Growth")*(AND(CX$4&gt;=$E149,CX$4&lt;=$G149)*((CX$4-$E149+1)/($I149*($I149+1)/2)*$C149))+($J149="custom")*CustomCF!CQ149</f>
        <v>0</v>
      </c>
      <c r="CY149" s="478">
        <f>($J149="Bell Curve")*(_xlfn.NORM.DIST(AND(CY$4&gt;=$E149,CY$4&lt;=$G149)*(CY$4-$E149+1),$I149/2,$L149,TRUE)-_xlfn.NORM.DIST(AND(CY$4&gt;=$E149,CY$4&lt;=$G149)*(CX$4-$E149+1),$I149/2,$L149,TRUE))/(1-2*_xlfn.NORM.DIST(0,$I149/2,$L149,TRUE))*$C149+($J149="Steady Growth")*(AND(CY$4&gt;=$E149,CY$4&lt;=$G149)*((CY$4-$E149+1)/($I149*($I149+1)/2)*$C149))+($J149="custom")*CustomCF!CR149</f>
        <v>0</v>
      </c>
      <c r="CZ149" s="478">
        <f>($J149="Bell Curve")*(_xlfn.NORM.DIST(AND(CZ$4&gt;=$E149,CZ$4&lt;=$G149)*(CZ$4-$E149+1),$I149/2,$L149,TRUE)-_xlfn.NORM.DIST(AND(CZ$4&gt;=$E149,CZ$4&lt;=$G149)*(CY$4-$E149+1),$I149/2,$L149,TRUE))/(1-2*_xlfn.NORM.DIST(0,$I149/2,$L149,TRUE))*$C149+($J149="Steady Growth")*(AND(CZ$4&gt;=$E149,CZ$4&lt;=$G149)*((CZ$4-$E149+1)/($I149*($I149+1)/2)*$C149))+($J149="custom")*CustomCF!CS149</f>
        <v>0</v>
      </c>
      <c r="DA149" s="478">
        <f>($J149="Bell Curve")*(_xlfn.NORM.DIST(AND(DA$4&gt;=$E149,DA$4&lt;=$G149)*(DA$4-$E149+1),$I149/2,$L149,TRUE)-_xlfn.NORM.DIST(AND(DA$4&gt;=$E149,DA$4&lt;=$G149)*(CZ$4-$E149+1),$I149/2,$L149,TRUE))/(1-2*_xlfn.NORM.DIST(0,$I149/2,$L149,TRUE))*$C149+($J149="Steady Growth")*(AND(DA$4&gt;=$E149,DA$4&lt;=$G149)*((DA$4-$E149+1)/($I149*($I149+1)/2)*$C149))+($J149="custom")*CustomCF!CT149</f>
        <v>0</v>
      </c>
      <c r="DB149" s="478">
        <f>($J149="Bell Curve")*(_xlfn.NORM.DIST(AND(DB$4&gt;=$E149,DB$4&lt;=$G149)*(DB$4-$E149+1),$I149/2,$L149,TRUE)-_xlfn.NORM.DIST(AND(DB$4&gt;=$E149,DB$4&lt;=$G149)*(DA$4-$E149+1),$I149/2,$L149,TRUE))/(1-2*_xlfn.NORM.DIST(0,$I149/2,$L149,TRUE))*$C149+($J149="Steady Growth")*(AND(DB$4&gt;=$E149,DB$4&lt;=$G149)*((DB$4-$E149+1)/($I149*($I149+1)/2)*$C149))+($J149="custom")*CustomCF!CU149</f>
        <v>0</v>
      </c>
      <c r="DC149" s="478">
        <f>($J149="Bell Curve")*(_xlfn.NORM.DIST(AND(DC$4&gt;=$E149,DC$4&lt;=$G149)*(DC$4-$E149+1),$I149/2,$L149,TRUE)-_xlfn.NORM.DIST(AND(DC$4&gt;=$E149,DC$4&lt;=$G149)*(DB$4-$E149+1),$I149/2,$L149,TRUE))/(1-2*_xlfn.NORM.DIST(0,$I149/2,$L149,TRUE))*$C149+($J149="Steady Growth")*(AND(DC$4&gt;=$E149,DC$4&lt;=$G149)*((DC$4-$E149+1)/($I149*($I149+1)/2)*$C149))+($J149="custom")*CustomCF!CV149</f>
        <v>0</v>
      </c>
      <c r="DD149" s="478">
        <f>($J149="Bell Curve")*(_xlfn.NORM.DIST(AND(DD$4&gt;=$E149,DD$4&lt;=$G149)*(DD$4-$E149+1),$I149/2,$L149,TRUE)-_xlfn.NORM.DIST(AND(DD$4&gt;=$E149,DD$4&lt;=$G149)*(DC$4-$E149+1),$I149/2,$L149,TRUE))/(1-2*_xlfn.NORM.DIST(0,$I149/2,$L149,TRUE))*$C149+($J149="Steady Growth")*(AND(DD$4&gt;=$E149,DD$4&lt;=$G149)*((DD$4-$E149+1)/($I149*($I149+1)/2)*$C149))+($J149="custom")*CustomCF!CW149</f>
        <v>0</v>
      </c>
      <c r="DE149" s="478">
        <f>($J149="Bell Curve")*(_xlfn.NORM.DIST(AND(DE$4&gt;=$E149,DE$4&lt;=$G149)*(DE$4-$E149+1),$I149/2,$L149,TRUE)-_xlfn.NORM.DIST(AND(DE$4&gt;=$E149,DE$4&lt;=$G149)*(DD$4-$E149+1),$I149/2,$L149,TRUE))/(1-2*_xlfn.NORM.DIST(0,$I149/2,$L149,TRUE))*$C149+($J149="Steady Growth")*(AND(DE$4&gt;=$E149,DE$4&lt;=$G149)*((DE$4-$E149+1)/($I149*($I149+1)/2)*$C149))+($J149="custom")*CustomCF!CX149</f>
        <v>0</v>
      </c>
      <c r="DF149" s="478">
        <f>($J149="Bell Curve")*(_xlfn.NORM.DIST(AND(DF$4&gt;=$E149,DF$4&lt;=$G149)*(DF$4-$E149+1),$I149/2,$L149,TRUE)-_xlfn.NORM.DIST(AND(DF$4&gt;=$E149,DF$4&lt;=$G149)*(DE$4-$E149+1),$I149/2,$L149,TRUE))/(1-2*_xlfn.NORM.DIST(0,$I149/2,$L149,TRUE))*$C149+($J149="Steady Growth")*(AND(DF$4&gt;=$E149,DF$4&lt;=$G149)*((DF$4-$E149+1)/($I149*($I149+1)/2)*$C149))+($J149="custom")*CustomCF!CY149</f>
        <v>0</v>
      </c>
      <c r="DG149" s="478">
        <f>($J149="Bell Curve")*(_xlfn.NORM.DIST(AND(DG$4&gt;=$E149,DG$4&lt;=$G149)*(DG$4-$E149+1),$I149/2,$L149,TRUE)-_xlfn.NORM.DIST(AND(DG$4&gt;=$E149,DG$4&lt;=$G149)*(DF$4-$E149+1),$I149/2,$L149,TRUE))/(1-2*_xlfn.NORM.DIST(0,$I149/2,$L149,TRUE))*$C149+($J149="Steady Growth")*(AND(DG$4&gt;=$E149,DG$4&lt;=$G149)*((DG$4-$E149+1)/($I149*($I149+1)/2)*$C149))+($J149="custom")*CustomCF!CZ149</f>
        <v>0</v>
      </c>
      <c r="DH149" s="478">
        <f>($J149="Bell Curve")*(_xlfn.NORM.DIST(AND(DH$4&gt;=$E149,DH$4&lt;=$G149)*(DH$4-$E149+1),$I149/2,$L149,TRUE)-_xlfn.NORM.DIST(AND(DH$4&gt;=$E149,DH$4&lt;=$G149)*(DG$4-$E149+1),$I149/2,$L149,TRUE))/(1-2*_xlfn.NORM.DIST(0,$I149/2,$L149,TRUE))*$C149+($J149="Steady Growth")*(AND(DH$4&gt;=$E149,DH$4&lt;=$G149)*((DH$4-$E149+1)/($I149*($I149+1)/2)*$C149))+($J149="custom")*CustomCF!DA149</f>
        <v>0</v>
      </c>
      <c r="DI149" s="478">
        <f>($J149="Bell Curve")*(_xlfn.NORM.DIST(AND(DI$4&gt;=$E149,DI$4&lt;=$G149)*(DI$4-$E149+1),$I149/2,$L149,TRUE)-_xlfn.NORM.DIST(AND(DI$4&gt;=$E149,DI$4&lt;=$G149)*(DH$4-$E149+1),$I149/2,$L149,TRUE))/(1-2*_xlfn.NORM.DIST(0,$I149/2,$L149,TRUE))*$C149+($J149="Steady Growth")*(AND(DI$4&gt;=$E149,DI$4&lt;=$G149)*((DI$4-$E149+1)/($I149*($I149+1)/2)*$C149))+($J149="custom")*CustomCF!DB149</f>
        <v>0</v>
      </c>
      <c r="DJ149" s="478">
        <f>($J149="Bell Curve")*(_xlfn.NORM.DIST(AND(DJ$4&gt;=$E149,DJ$4&lt;=$G149)*(DJ$4-$E149+1),$I149/2,$L149,TRUE)-_xlfn.NORM.DIST(AND(DJ$4&gt;=$E149,DJ$4&lt;=$G149)*(DI$4-$E149+1),$I149/2,$L149,TRUE))/(1-2*_xlfn.NORM.DIST(0,$I149/2,$L149,TRUE))*$C149+($J149="Steady Growth")*(AND(DJ$4&gt;=$E149,DJ$4&lt;=$G149)*((DJ$4-$E149+1)/($I149*($I149+1)/2)*$C149))+($J149="custom")*CustomCF!DC149</f>
        <v>0</v>
      </c>
      <c r="DK149" s="478">
        <f>($J149="Bell Curve")*(_xlfn.NORM.DIST(AND(DK$4&gt;=$E149,DK$4&lt;=$G149)*(DK$4-$E149+1),$I149/2,$L149,TRUE)-_xlfn.NORM.DIST(AND(DK$4&gt;=$E149,DK$4&lt;=$G149)*(DJ$4-$E149+1),$I149/2,$L149,TRUE))/(1-2*_xlfn.NORM.DIST(0,$I149/2,$L149,TRUE))*$C149+($J149="Steady Growth")*(AND(DK$4&gt;=$E149,DK$4&lt;=$G149)*((DK$4-$E149+1)/($I149*($I149+1)/2)*$C149))+($J149="custom")*CustomCF!DD149</f>
        <v>0</v>
      </c>
      <c r="DL149" s="478">
        <f>($J149="Bell Curve")*(_xlfn.NORM.DIST(AND(DL$4&gt;=$E149,DL$4&lt;=$G149)*(DL$4-$E149+1),$I149/2,$L149,TRUE)-_xlfn.NORM.DIST(AND(DL$4&gt;=$E149,DL$4&lt;=$G149)*(DK$4-$E149+1),$I149/2,$L149,TRUE))/(1-2*_xlfn.NORM.DIST(0,$I149/2,$L149,TRUE))*$C149+($J149="Steady Growth")*(AND(DL$4&gt;=$E149,DL$4&lt;=$G149)*((DL$4-$E149+1)/($I149*($I149+1)/2)*$C149))+($J149="custom")*CustomCF!DE149</f>
        <v>0</v>
      </c>
      <c r="DM149" s="478">
        <f>($J149="Bell Curve")*(_xlfn.NORM.DIST(AND(DM$4&gt;=$E149,DM$4&lt;=$G149)*(DM$4-$E149+1),$I149/2,$L149,TRUE)-_xlfn.NORM.DIST(AND(DM$4&gt;=$E149,DM$4&lt;=$G149)*(DL$4-$E149+1),$I149/2,$L149,TRUE))/(1-2*_xlfn.NORM.DIST(0,$I149/2,$L149,TRUE))*$C149+($J149="Steady Growth")*(AND(DM$4&gt;=$E149,DM$4&lt;=$G149)*((DM$4-$E149+1)/($I149*($I149+1)/2)*$C149))+($J149="custom")*CustomCF!DF149</f>
        <v>0</v>
      </c>
      <c r="DN149" s="478">
        <f>($J149="Bell Curve")*(_xlfn.NORM.DIST(AND(DN$4&gt;=$E149,DN$4&lt;=$G149)*(DN$4-$E149+1),$I149/2,$L149,TRUE)-_xlfn.NORM.DIST(AND(DN$4&gt;=$E149,DN$4&lt;=$G149)*(DM$4-$E149+1),$I149/2,$L149,TRUE))/(1-2*_xlfn.NORM.DIST(0,$I149/2,$L149,TRUE))*$C149+($J149="Steady Growth")*(AND(DN$4&gt;=$E149,DN$4&lt;=$G149)*((DN$4-$E149+1)/($I149*($I149+1)/2)*$C149))+($J149="custom")*CustomCF!DG149</f>
        <v>0</v>
      </c>
      <c r="DO149" s="478">
        <f>($J149="Bell Curve")*(_xlfn.NORM.DIST(AND(DO$4&gt;=$E149,DO$4&lt;=$G149)*(DO$4-$E149+1),$I149/2,$L149,TRUE)-_xlfn.NORM.DIST(AND(DO$4&gt;=$E149,DO$4&lt;=$G149)*(DN$4-$E149+1),$I149/2,$L149,TRUE))/(1-2*_xlfn.NORM.DIST(0,$I149/2,$L149,TRUE))*$C149+($J149="Steady Growth")*(AND(DO$4&gt;=$E149,DO$4&lt;=$G149)*((DO$4-$E149+1)/($I149*($I149+1)/2)*$C149))+($J149="custom")*CustomCF!DH149</f>
        <v>0</v>
      </c>
      <c r="DP149" s="478">
        <f>($J149="Bell Curve")*(_xlfn.NORM.DIST(AND(DP$4&gt;=$E149,DP$4&lt;=$G149)*(DP$4-$E149+1),$I149/2,$L149,TRUE)-_xlfn.NORM.DIST(AND(DP$4&gt;=$E149,DP$4&lt;=$G149)*(DO$4-$E149+1),$I149/2,$L149,TRUE))/(1-2*_xlfn.NORM.DIST(0,$I149/2,$L149,TRUE))*$C149+($J149="Steady Growth")*(AND(DP$4&gt;=$E149,DP$4&lt;=$G149)*((DP$4-$E149+1)/($I149*($I149+1)/2)*$C149))+($J149="custom")*CustomCF!DI149</f>
        <v>0</v>
      </c>
      <c r="DQ149" s="478">
        <f>($J149="Bell Curve")*(_xlfn.NORM.DIST(AND(DQ$4&gt;=$E149,DQ$4&lt;=$G149)*(DQ$4-$E149+1),$I149/2,$L149,TRUE)-_xlfn.NORM.DIST(AND(DQ$4&gt;=$E149,DQ$4&lt;=$G149)*(DP$4-$E149+1),$I149/2,$L149,TRUE))/(1-2*_xlfn.NORM.DIST(0,$I149/2,$L149,TRUE))*$C149+($J149="Steady Growth")*(AND(DQ$4&gt;=$E149,DQ$4&lt;=$G149)*((DQ$4-$E149+1)/($I149*($I149+1)/2)*$C149))+($J149="custom")*CustomCF!DJ149</f>
        <v>0</v>
      </c>
      <c r="DR149" s="478">
        <f>($J149="Bell Curve")*(_xlfn.NORM.DIST(AND(DR$4&gt;=$E149,DR$4&lt;=$G149)*(DR$4-$E149+1),$I149/2,$L149,TRUE)-_xlfn.NORM.DIST(AND(DR$4&gt;=$E149,DR$4&lt;=$G149)*(DQ$4-$E149+1),$I149/2,$L149,TRUE))/(1-2*_xlfn.NORM.DIST(0,$I149/2,$L149,TRUE))*$C149+($J149="Steady Growth")*(AND(DR$4&gt;=$E149,DR$4&lt;=$G149)*((DR$4-$E149+1)/($I149*($I149+1)/2)*$C149))+($J149="custom")*CustomCF!DK149</f>
        <v>0</v>
      </c>
      <c r="DS149" s="478">
        <f>($J149="Bell Curve")*(_xlfn.NORM.DIST(AND(DS$4&gt;=$E149,DS$4&lt;=$G149)*(DS$4-$E149+1),$I149/2,$L149,TRUE)-_xlfn.NORM.DIST(AND(DS$4&gt;=$E149,DS$4&lt;=$G149)*(DR$4-$E149+1),$I149/2,$L149,TRUE))/(1-2*_xlfn.NORM.DIST(0,$I149/2,$L149,TRUE))*$C149+($J149="Steady Growth")*(AND(DS$4&gt;=$E149,DS$4&lt;=$G149)*((DS$4-$E149+1)/($I149*($I149+1)/2)*$C149))+($J149="custom")*CustomCF!DL149</f>
        <v>0</v>
      </c>
      <c r="DT149" s="478">
        <f>($J149="Bell Curve")*(_xlfn.NORM.DIST(AND(DT$4&gt;=$E149,DT$4&lt;=$G149)*(DT$4-$E149+1),$I149/2,$L149,TRUE)-_xlfn.NORM.DIST(AND(DT$4&gt;=$E149,DT$4&lt;=$G149)*(DS$4-$E149+1),$I149/2,$L149,TRUE))/(1-2*_xlfn.NORM.DIST(0,$I149/2,$L149,TRUE))*$C149+($J149="Steady Growth")*(AND(DT$4&gt;=$E149,DT$4&lt;=$G149)*((DT$4-$E149+1)/($I149*($I149+1)/2)*$C149))+($J149="custom")*CustomCF!DM149</f>
        <v>0</v>
      </c>
      <c r="DU149" s="478">
        <f>($J149="Bell Curve")*(_xlfn.NORM.DIST(AND(DU$4&gt;=$E149,DU$4&lt;=$G149)*(DU$4-$E149+1),$I149/2,$L149,TRUE)-_xlfn.NORM.DIST(AND(DU$4&gt;=$E149,DU$4&lt;=$G149)*(DT$4-$E149+1),$I149/2,$L149,TRUE))/(1-2*_xlfn.NORM.DIST(0,$I149/2,$L149,TRUE))*$C149+($J149="Steady Growth")*(AND(DU$4&gt;=$E149,DU$4&lt;=$G149)*((DU$4-$E149+1)/($I149*($I149+1)/2)*$C149))+($J149="custom")*CustomCF!DN149</f>
        <v>0</v>
      </c>
      <c r="DV149" s="478">
        <f>($J149="Bell Curve")*(_xlfn.NORM.DIST(AND(DV$4&gt;=$E149,DV$4&lt;=$G149)*(DV$4-$E149+1),$I149/2,$L149,TRUE)-_xlfn.NORM.DIST(AND(DV$4&gt;=$E149,DV$4&lt;=$G149)*(DU$4-$E149+1),$I149/2,$L149,TRUE))/(1-2*_xlfn.NORM.DIST(0,$I149/2,$L149,TRUE))*$C149+($J149="Steady Growth")*(AND(DV$4&gt;=$E149,DV$4&lt;=$G149)*((DV$4-$E149+1)/($I149*($I149+1)/2)*$C149))+($J149="custom")*CustomCF!DO149</f>
        <v>0</v>
      </c>
      <c r="DW149" s="478">
        <f>($J149="Bell Curve")*(_xlfn.NORM.DIST(AND(DW$4&gt;=$E149,DW$4&lt;=$G149)*(DW$4-$E149+1),$I149/2,$L149,TRUE)-_xlfn.NORM.DIST(AND(DW$4&gt;=$E149,DW$4&lt;=$G149)*(DV$4-$E149+1),$I149/2,$L149,TRUE))/(1-2*_xlfn.NORM.DIST(0,$I149/2,$L149,TRUE))*$C149+($J149="Steady Growth")*(AND(DW$4&gt;=$E149,DW$4&lt;=$G149)*((DW$4-$E149+1)/($I149*($I149+1)/2)*$C149))+($J149="custom")*CustomCF!DP149</f>
        <v>0</v>
      </c>
      <c r="DX149" s="478">
        <f>($J149="Bell Curve")*(_xlfn.NORM.DIST(AND(DX$4&gt;=$E149,DX$4&lt;=$G149)*(DX$4-$E149+1),$I149/2,$L149,TRUE)-_xlfn.NORM.DIST(AND(DX$4&gt;=$E149,DX$4&lt;=$G149)*(DW$4-$E149+1),$I149/2,$L149,TRUE))/(1-2*_xlfn.NORM.DIST(0,$I149/2,$L149,TRUE))*$C149+($J149="Steady Growth")*(AND(DX$4&gt;=$E149,DX$4&lt;=$G149)*((DX$4-$E149+1)/($I149*($I149+1)/2)*$C149))+($J149="custom")*CustomCF!DQ149</f>
        <v>0</v>
      </c>
      <c r="DY149" s="478">
        <f>($J149="Bell Curve")*(_xlfn.NORM.DIST(AND(DY$4&gt;=$E149,DY$4&lt;=$G149)*(DY$4-$E149+1),$I149/2,$L149,TRUE)-_xlfn.NORM.DIST(AND(DY$4&gt;=$E149,DY$4&lt;=$G149)*(DX$4-$E149+1),$I149/2,$L149,TRUE))/(1-2*_xlfn.NORM.DIST(0,$I149/2,$L149,TRUE))*$C149+($J149="Steady Growth")*(AND(DY$4&gt;=$E149,DY$4&lt;=$G149)*((DY$4-$E149+1)/($I149*($I149+1)/2)*$C149))+($J149="custom")*CustomCF!DR149</f>
        <v>0</v>
      </c>
      <c r="DZ149" s="478">
        <f>($J149="Bell Curve")*(_xlfn.NORM.DIST(AND(DZ$4&gt;=$E149,DZ$4&lt;=$G149)*(DZ$4-$E149+1),$I149/2,$L149,TRUE)-_xlfn.NORM.DIST(AND(DZ$4&gt;=$E149,DZ$4&lt;=$G149)*(DY$4-$E149+1),$I149/2,$L149,TRUE))/(1-2*_xlfn.NORM.DIST(0,$I149/2,$L149,TRUE))*$C149+($J149="Steady Growth")*(AND(DZ$4&gt;=$E149,DZ$4&lt;=$G149)*((DZ$4-$E149+1)/($I149*($I149+1)/2)*$C149))+($J149="custom")*CustomCF!DS149</f>
        <v>0</v>
      </c>
      <c r="EA149" s="478">
        <f>($J149="Bell Curve")*(_xlfn.NORM.DIST(AND(EA$4&gt;=$E149,EA$4&lt;=$G149)*(EA$4-$E149+1),$I149/2,$L149,TRUE)-_xlfn.NORM.DIST(AND(EA$4&gt;=$E149,EA$4&lt;=$G149)*(DZ$4-$E149+1),$I149/2,$L149,TRUE))/(1-2*_xlfn.NORM.DIST(0,$I149/2,$L149,TRUE))*$C149+($J149="Steady Growth")*(AND(EA$4&gt;=$E149,EA$4&lt;=$G149)*((EA$4-$E149+1)/($I149*($I149+1)/2)*$C149))+($J149="custom")*CustomCF!DT149</f>
        <v>0</v>
      </c>
      <c r="EB149" s="478">
        <f>($J149="Bell Curve")*(_xlfn.NORM.DIST(AND(EB$4&gt;=$E149,EB$4&lt;=$G149)*(EB$4-$E149+1),$I149/2,$L149,TRUE)-_xlfn.NORM.DIST(AND(EB$4&gt;=$E149,EB$4&lt;=$G149)*(EA$4-$E149+1),$I149/2,$L149,TRUE))/(1-2*_xlfn.NORM.DIST(0,$I149/2,$L149,TRUE))*$C149+($J149="Steady Growth")*(AND(EB$4&gt;=$E149,EB$4&lt;=$G149)*((EB$4-$E149+1)/($I149*($I149+1)/2)*$C149))+($J149="custom")*CustomCF!DU149</f>
        <v>0</v>
      </c>
      <c r="EC149" s="478">
        <f>($J149="Bell Curve")*(_xlfn.NORM.DIST(AND(EC$4&gt;=$E149,EC$4&lt;=$G149)*(EC$4-$E149+1),$I149/2,$L149,TRUE)-_xlfn.NORM.DIST(AND(EC$4&gt;=$E149,EC$4&lt;=$G149)*(EB$4-$E149+1),$I149/2,$L149,TRUE))/(1-2*_xlfn.NORM.DIST(0,$I149/2,$L149,TRUE))*$C149+($J149="Steady Growth")*(AND(EC$4&gt;=$E149,EC$4&lt;=$G149)*((EC$4-$E149+1)/($I149*($I149+1)/2)*$C149))+($J149="custom")*CustomCF!DV149</f>
        <v>0</v>
      </c>
      <c r="ED149" s="478">
        <f>($J149="Bell Curve")*(_xlfn.NORM.DIST(AND(ED$4&gt;=$E149,ED$4&lt;=$G149)*(ED$4-$E149+1),$I149/2,$L149,TRUE)-_xlfn.NORM.DIST(AND(ED$4&gt;=$E149,ED$4&lt;=$G149)*(EC$4-$E149+1),$I149/2,$L149,TRUE))/(1-2*_xlfn.NORM.DIST(0,$I149/2,$L149,TRUE))*$C149+($J149="Steady Growth")*(AND(ED$4&gt;=$E149,ED$4&lt;=$G149)*((ED$4-$E149+1)/($I149*($I149+1)/2)*$C149))+($J149="custom")*CustomCF!DW149</f>
        <v>0</v>
      </c>
      <c r="EE149" s="478">
        <f>($J149="Bell Curve")*(_xlfn.NORM.DIST(AND(EE$4&gt;=$E149,EE$4&lt;=$G149)*(EE$4-$E149+1),$I149/2,$L149,TRUE)-_xlfn.NORM.DIST(AND(EE$4&gt;=$E149,EE$4&lt;=$G149)*(ED$4-$E149+1),$I149/2,$L149,TRUE))/(1-2*_xlfn.NORM.DIST(0,$I149/2,$L149,TRUE))*$C149+($J149="Steady Growth")*(AND(EE$4&gt;=$E149,EE$4&lt;=$G149)*((EE$4-$E149+1)/($I149*($I149+1)/2)*$C149))+($J149="custom")*CustomCF!DX149</f>
        <v>0</v>
      </c>
      <c r="EF149" s="488">
        <f>($J149="Bell Curve")*(_xlfn.NORM.DIST(AND(EF$4&gt;=$E149,EF$4&lt;=$G149)*(EF$4-$E149+1),$I149/2,$L149,TRUE)-_xlfn.NORM.DIST(AND(EF$4&gt;=$E149,EF$4&lt;=$G149)*(EE$4-$E149+1),$I149/2,$L149,TRUE))/(1-2*_xlfn.NORM.DIST(0,$I149/2,$L149,TRUE))*$C149+($J149="Steady Growth")*(AND(EF$4&gt;=$E149,EF$4&lt;=$G149)*((EF$4-$E149+1)/($I149*($I149+1)/2)*$C149))+($J149="custom")*CustomCF!DY149</f>
        <v>0</v>
      </c>
    </row>
    <row r="150" spans="2:136" outlineLevel="1" x14ac:dyDescent="0.2">
      <c r="B150" s="485">
        <f>Budget!AE15</f>
        <v>0</v>
      </c>
      <c r="C150" s="478">
        <f>Budget!AF15</f>
        <v>0</v>
      </c>
      <c r="D150" s="478" t="str">
        <f t="shared" si="55"/>
        <v/>
      </c>
      <c r="E150" s="486">
        <v>0</v>
      </c>
      <c r="F150" s="480">
        <f>IF(J150="Custom",CustomCF!E150,INDEX($P$6:$DY$6,MATCH(E150,CF!$P$4:$DY$4,0)))</f>
        <v>46022</v>
      </c>
      <c r="G150" s="489">
        <v>0</v>
      </c>
      <c r="H150" s="480">
        <f>IF(J150="Custom",CustomCF!F150,INDEX($P$6:$CU$6,MATCH(G150,CF!$P$4:$CU$4,0)))</f>
        <v>46022</v>
      </c>
      <c r="I150" s="479">
        <f t="shared" si="50"/>
        <v>1</v>
      </c>
      <c r="J150" s="486" t="s">
        <v>30</v>
      </c>
      <c r="K150" s="486" t="s">
        <v>31</v>
      </c>
      <c r="L150" s="479">
        <f t="shared" si="56"/>
        <v>10000000</v>
      </c>
      <c r="M150" s="487">
        <f t="shared" si="49"/>
        <v>0</v>
      </c>
      <c r="N150" s="112" t="str">
        <f t="shared" si="48"/>
        <v>OK</v>
      </c>
      <c r="O150" s="479"/>
      <c r="P150" s="478">
        <f>($J150="Bell Curve")*(_xlfn.NORM.DIST(AND(P$4&gt;=$E150,P$4&lt;=$G150)*(P$4-$E150+1),$I150/2,$L150,TRUE)-_xlfn.NORM.DIST(AND(P$4&gt;=$E150,P$4&lt;=$G150)*(N$4-$E150+1),$I150/2,$L150,TRUE))/(1-2*_xlfn.NORM.DIST(0,$I150/2,$L150,TRUE))*$C150+($J150="Steady Growth")*(AND(P$4&gt;=$E150,P$4&lt;=$G150)*((P$4-$E150+1)/($I150*($I150+1)/2)*$C150))+($J150="custom")*CustomCF!I150</f>
        <v>0</v>
      </c>
      <c r="Q150" s="478">
        <f>($J150="Bell Curve")*(_xlfn.NORM.DIST(AND(Q$4&gt;=$E150,Q$4&lt;=$G150)*(Q$4-$E150+1),$I150/2,$L150,TRUE)-_xlfn.NORM.DIST(AND(Q$4&gt;=$E150,Q$4&lt;=$G150)*(P$4-$E150+1),$I150/2,$L150,TRUE))/(1-2*_xlfn.NORM.DIST(0,$I150/2,$L150,TRUE))*$C150+($J150="Steady Growth")*(AND(Q$4&gt;=$E150,Q$4&lt;=$G150)*((Q$4-$E150+1)/($I150*($I150+1)/2)*$C150))+($J150="custom")*CustomCF!J150</f>
        <v>0</v>
      </c>
      <c r="R150" s="478">
        <f>($J150="Bell Curve")*(_xlfn.NORM.DIST(AND(R$4&gt;=$E150,R$4&lt;=$G150)*(R$4-$E150+1),$I150/2,$L150,TRUE)-_xlfn.NORM.DIST(AND(R$4&gt;=$E150,R$4&lt;=$G150)*(Q$4-$E150+1),$I150/2,$L150,TRUE))/(1-2*_xlfn.NORM.DIST(0,$I150/2,$L150,TRUE))*$C150+($J150="Steady Growth")*(AND(R$4&gt;=$E150,R$4&lt;=$G150)*((R$4-$E150+1)/($I150*($I150+1)/2)*$C150))+($J150="custom")*CustomCF!K150</f>
        <v>0</v>
      </c>
      <c r="S150" s="478">
        <f>($J150="Bell Curve")*(_xlfn.NORM.DIST(AND(S$4&gt;=$E150,S$4&lt;=$G150)*(S$4-$E150+1),$I150/2,$L150,TRUE)-_xlfn.NORM.DIST(AND(S$4&gt;=$E150,S$4&lt;=$G150)*(R$4-$E150+1),$I150/2,$L150,TRUE))/(1-2*_xlfn.NORM.DIST(0,$I150/2,$L150,TRUE))*$C150+($J150="Steady Growth")*(AND(S$4&gt;=$E150,S$4&lt;=$G150)*((S$4-$E150+1)/($I150*($I150+1)/2)*$C150))+($J150="custom")*CustomCF!L150</f>
        <v>0</v>
      </c>
      <c r="T150" s="478">
        <f>($J150="Bell Curve")*(_xlfn.NORM.DIST(AND(T$4&gt;=$E150,T$4&lt;=$G150)*(T$4-$E150+1),$I150/2,$L150,TRUE)-_xlfn.NORM.DIST(AND(T$4&gt;=$E150,T$4&lt;=$G150)*(S$4-$E150+1),$I150/2,$L150,TRUE))/(1-2*_xlfn.NORM.DIST(0,$I150/2,$L150,TRUE))*$C150+($J150="Steady Growth")*(AND(T$4&gt;=$E150,T$4&lt;=$G150)*((T$4-$E150+1)/($I150*($I150+1)/2)*$C150))+($J150="custom")*CustomCF!M150</f>
        <v>0</v>
      </c>
      <c r="U150" s="478">
        <f>($J150="Bell Curve")*(_xlfn.NORM.DIST(AND(U$4&gt;=$E150,U$4&lt;=$G150)*(U$4-$E150+1),$I150/2,$L150,TRUE)-_xlfn.NORM.DIST(AND(U$4&gt;=$E150,U$4&lt;=$G150)*(T$4-$E150+1),$I150/2,$L150,TRUE))/(1-2*_xlfn.NORM.DIST(0,$I150/2,$L150,TRUE))*$C150+($J150="Steady Growth")*(AND(U$4&gt;=$E150,U$4&lt;=$G150)*((U$4-$E150+1)/($I150*($I150+1)/2)*$C150))+($J150="custom")*CustomCF!N150</f>
        <v>0</v>
      </c>
      <c r="V150" s="478">
        <f>($J150="Bell Curve")*(_xlfn.NORM.DIST(AND(V$4&gt;=$E150,V$4&lt;=$G150)*(V$4-$E150+1),$I150/2,$L150,TRUE)-_xlfn.NORM.DIST(AND(V$4&gt;=$E150,V$4&lt;=$G150)*(U$4-$E150+1),$I150/2,$L150,TRUE))/(1-2*_xlfn.NORM.DIST(0,$I150/2,$L150,TRUE))*$C150+($J150="Steady Growth")*(AND(V$4&gt;=$E150,V$4&lt;=$G150)*((V$4-$E150+1)/($I150*($I150+1)/2)*$C150))+($J150="custom")*CustomCF!O150</f>
        <v>0</v>
      </c>
      <c r="W150" s="478">
        <f>($J150="Bell Curve")*(_xlfn.NORM.DIST(AND(W$4&gt;=$E150,W$4&lt;=$G150)*(W$4-$E150+1),$I150/2,$L150,TRUE)-_xlfn.NORM.DIST(AND(W$4&gt;=$E150,W$4&lt;=$G150)*(V$4-$E150+1),$I150/2,$L150,TRUE))/(1-2*_xlfn.NORM.DIST(0,$I150/2,$L150,TRUE))*$C150+($J150="Steady Growth")*(AND(W$4&gt;=$E150,W$4&lt;=$G150)*((W$4-$E150+1)/($I150*($I150+1)/2)*$C150))+($J150="custom")*CustomCF!P150</f>
        <v>0</v>
      </c>
      <c r="X150" s="478">
        <f>($J150="Bell Curve")*(_xlfn.NORM.DIST(AND(X$4&gt;=$E150,X$4&lt;=$G150)*(X$4-$E150+1),$I150/2,$L150,TRUE)-_xlfn.NORM.DIST(AND(X$4&gt;=$E150,X$4&lt;=$G150)*(W$4-$E150+1),$I150/2,$L150,TRUE))/(1-2*_xlfn.NORM.DIST(0,$I150/2,$L150,TRUE))*$C150+($J150="Steady Growth")*(AND(X$4&gt;=$E150,X$4&lt;=$G150)*((X$4-$E150+1)/($I150*($I150+1)/2)*$C150))+($J150="custom")*CustomCF!Q150</f>
        <v>0</v>
      </c>
      <c r="Y150" s="478">
        <f>($J150="Bell Curve")*(_xlfn.NORM.DIST(AND(Y$4&gt;=$E150,Y$4&lt;=$G150)*(Y$4-$E150+1),$I150/2,$L150,TRUE)-_xlfn.NORM.DIST(AND(Y$4&gt;=$E150,Y$4&lt;=$G150)*(X$4-$E150+1),$I150/2,$L150,TRUE))/(1-2*_xlfn.NORM.DIST(0,$I150/2,$L150,TRUE))*$C150+($J150="Steady Growth")*(AND(Y$4&gt;=$E150,Y$4&lt;=$G150)*((Y$4-$E150+1)/($I150*($I150+1)/2)*$C150))+($J150="custom")*CustomCF!R150</f>
        <v>0</v>
      </c>
      <c r="Z150" s="478">
        <f>($J150="Bell Curve")*(_xlfn.NORM.DIST(AND(Z$4&gt;=$E150,Z$4&lt;=$G150)*(Z$4-$E150+1),$I150/2,$L150,TRUE)-_xlfn.NORM.DIST(AND(Z$4&gt;=$E150,Z$4&lt;=$G150)*(Y$4-$E150+1),$I150/2,$L150,TRUE))/(1-2*_xlfn.NORM.DIST(0,$I150/2,$L150,TRUE))*$C150+($J150="Steady Growth")*(AND(Z$4&gt;=$E150,Z$4&lt;=$G150)*((Z$4-$E150+1)/($I150*($I150+1)/2)*$C150))+($J150="custom")*CustomCF!S150</f>
        <v>0</v>
      </c>
      <c r="AA150" s="478">
        <f>($J150="Bell Curve")*(_xlfn.NORM.DIST(AND(AA$4&gt;=$E150,AA$4&lt;=$G150)*(AA$4-$E150+1),$I150/2,$L150,TRUE)-_xlfn.NORM.DIST(AND(AA$4&gt;=$E150,AA$4&lt;=$G150)*(Z$4-$E150+1),$I150/2,$L150,TRUE))/(1-2*_xlfn.NORM.DIST(0,$I150/2,$L150,TRUE))*$C150+($J150="Steady Growth")*(AND(AA$4&gt;=$E150,AA$4&lt;=$G150)*((AA$4-$E150+1)/($I150*($I150+1)/2)*$C150))+($J150="custom")*CustomCF!T150</f>
        <v>0</v>
      </c>
      <c r="AB150" s="478">
        <f>($J150="Bell Curve")*(_xlfn.NORM.DIST(AND(AB$4&gt;=$E150,AB$4&lt;=$G150)*(AB$4-$E150+1),$I150/2,$L150,TRUE)-_xlfn.NORM.DIST(AND(AB$4&gt;=$E150,AB$4&lt;=$G150)*(AA$4-$E150+1),$I150/2,$L150,TRUE))/(1-2*_xlfn.NORM.DIST(0,$I150/2,$L150,TRUE))*$C150+($J150="Steady Growth")*(AND(AB$4&gt;=$E150,AB$4&lt;=$G150)*((AB$4-$E150+1)/($I150*($I150+1)/2)*$C150))+($J150="custom")*CustomCF!U150</f>
        <v>0</v>
      </c>
      <c r="AC150" s="478">
        <f>($J150="Bell Curve")*(_xlfn.NORM.DIST(AND(AC$4&gt;=$E150,AC$4&lt;=$G150)*(AC$4-$E150+1),$I150/2,$L150,TRUE)-_xlfn.NORM.DIST(AND(AC$4&gt;=$E150,AC$4&lt;=$G150)*(AB$4-$E150+1),$I150/2,$L150,TRUE))/(1-2*_xlfn.NORM.DIST(0,$I150/2,$L150,TRUE))*$C150+($J150="Steady Growth")*(AND(AC$4&gt;=$E150,AC$4&lt;=$G150)*((AC$4-$E150+1)/($I150*($I150+1)/2)*$C150))+($J150="custom")*CustomCF!V150</f>
        <v>0</v>
      </c>
      <c r="AD150" s="478">
        <f>($J150="Bell Curve")*(_xlfn.NORM.DIST(AND(AD$4&gt;=$E150,AD$4&lt;=$G150)*(AD$4-$E150+1),$I150/2,$L150,TRUE)-_xlfn.NORM.DIST(AND(AD$4&gt;=$E150,AD$4&lt;=$G150)*(AC$4-$E150+1),$I150/2,$L150,TRUE))/(1-2*_xlfn.NORM.DIST(0,$I150/2,$L150,TRUE))*$C150+($J150="Steady Growth")*(AND(AD$4&gt;=$E150,AD$4&lt;=$G150)*((AD$4-$E150+1)/($I150*($I150+1)/2)*$C150))+($J150="custom")*CustomCF!W150</f>
        <v>0</v>
      </c>
      <c r="AE150" s="478">
        <f>($J150="Bell Curve")*(_xlfn.NORM.DIST(AND(AE$4&gt;=$E150,AE$4&lt;=$G150)*(AE$4-$E150+1),$I150/2,$L150,TRUE)-_xlfn.NORM.DIST(AND(AE$4&gt;=$E150,AE$4&lt;=$G150)*(AD$4-$E150+1),$I150/2,$L150,TRUE))/(1-2*_xlfn.NORM.DIST(0,$I150/2,$L150,TRUE))*$C150+($J150="Steady Growth")*(AND(AE$4&gt;=$E150,AE$4&lt;=$G150)*((AE$4-$E150+1)/($I150*($I150+1)/2)*$C150))+($J150="custom")*CustomCF!X150</f>
        <v>0</v>
      </c>
      <c r="AF150" s="478">
        <f>($J150="Bell Curve")*(_xlfn.NORM.DIST(AND(AF$4&gt;=$E150,AF$4&lt;=$G150)*(AF$4-$E150+1),$I150/2,$L150,TRUE)-_xlfn.NORM.DIST(AND(AF$4&gt;=$E150,AF$4&lt;=$G150)*(AE$4-$E150+1),$I150/2,$L150,TRUE))/(1-2*_xlfn.NORM.DIST(0,$I150/2,$L150,TRUE))*$C150+($J150="Steady Growth")*(AND(AF$4&gt;=$E150,AF$4&lt;=$G150)*((AF$4-$E150+1)/($I150*($I150+1)/2)*$C150))+($J150="custom")*CustomCF!Y150</f>
        <v>0</v>
      </c>
      <c r="AG150" s="478">
        <f>($J150="Bell Curve")*(_xlfn.NORM.DIST(AND(AG$4&gt;=$E150,AG$4&lt;=$G150)*(AG$4-$E150+1),$I150/2,$L150,TRUE)-_xlfn.NORM.DIST(AND(AG$4&gt;=$E150,AG$4&lt;=$G150)*(AF$4-$E150+1),$I150/2,$L150,TRUE))/(1-2*_xlfn.NORM.DIST(0,$I150/2,$L150,TRUE))*$C150+($J150="Steady Growth")*(AND(AG$4&gt;=$E150,AG$4&lt;=$G150)*((AG$4-$E150+1)/($I150*($I150+1)/2)*$C150))+($J150="custom")*CustomCF!Z150</f>
        <v>0</v>
      </c>
      <c r="AH150" s="478">
        <f>($J150="Bell Curve")*(_xlfn.NORM.DIST(AND(AH$4&gt;=$E150,AH$4&lt;=$G150)*(AH$4-$E150+1),$I150/2,$L150,TRUE)-_xlfn.NORM.DIST(AND(AH$4&gt;=$E150,AH$4&lt;=$G150)*(AG$4-$E150+1),$I150/2,$L150,TRUE))/(1-2*_xlfn.NORM.DIST(0,$I150/2,$L150,TRUE))*$C150+($J150="Steady Growth")*(AND(AH$4&gt;=$E150,AH$4&lt;=$G150)*((AH$4-$E150+1)/($I150*($I150+1)/2)*$C150))+($J150="custom")*CustomCF!AA150</f>
        <v>0</v>
      </c>
      <c r="AI150" s="478">
        <f>($J150="Bell Curve")*(_xlfn.NORM.DIST(AND(AI$4&gt;=$E150,AI$4&lt;=$G150)*(AI$4-$E150+1),$I150/2,$L150,TRUE)-_xlfn.NORM.DIST(AND(AI$4&gt;=$E150,AI$4&lt;=$G150)*(AH$4-$E150+1),$I150/2,$L150,TRUE))/(1-2*_xlfn.NORM.DIST(0,$I150/2,$L150,TRUE))*$C150+($J150="Steady Growth")*(AND(AI$4&gt;=$E150,AI$4&lt;=$G150)*((AI$4-$E150+1)/($I150*($I150+1)/2)*$C150))+($J150="custom")*CustomCF!AB150</f>
        <v>0</v>
      </c>
      <c r="AJ150" s="478">
        <f>($J150="Bell Curve")*(_xlfn.NORM.DIST(AND(AJ$4&gt;=$E150,AJ$4&lt;=$G150)*(AJ$4-$E150+1),$I150/2,$L150,TRUE)-_xlfn.NORM.DIST(AND(AJ$4&gt;=$E150,AJ$4&lt;=$G150)*(AI$4-$E150+1),$I150/2,$L150,TRUE))/(1-2*_xlfn.NORM.DIST(0,$I150/2,$L150,TRUE))*$C150+($J150="Steady Growth")*(AND(AJ$4&gt;=$E150,AJ$4&lt;=$G150)*((AJ$4-$E150+1)/($I150*($I150+1)/2)*$C150))+($J150="custom")*CustomCF!AC150</f>
        <v>0</v>
      </c>
      <c r="AK150" s="478">
        <f>($J150="Bell Curve")*(_xlfn.NORM.DIST(AND(AK$4&gt;=$E150,AK$4&lt;=$G150)*(AK$4-$E150+1),$I150/2,$L150,TRUE)-_xlfn.NORM.DIST(AND(AK$4&gt;=$E150,AK$4&lt;=$G150)*(AJ$4-$E150+1),$I150/2,$L150,TRUE))/(1-2*_xlfn.NORM.DIST(0,$I150/2,$L150,TRUE))*$C150+($J150="Steady Growth")*(AND(AK$4&gt;=$E150,AK$4&lt;=$G150)*((AK$4-$E150+1)/($I150*($I150+1)/2)*$C150))+($J150="custom")*CustomCF!AD150</f>
        <v>0</v>
      </c>
      <c r="AL150" s="478">
        <f>($J150="Bell Curve")*(_xlfn.NORM.DIST(AND(AL$4&gt;=$E150,AL$4&lt;=$G150)*(AL$4-$E150+1),$I150/2,$L150,TRUE)-_xlfn.NORM.DIST(AND(AL$4&gt;=$E150,AL$4&lt;=$G150)*(AK$4-$E150+1),$I150/2,$L150,TRUE))/(1-2*_xlfn.NORM.DIST(0,$I150/2,$L150,TRUE))*$C150+($J150="Steady Growth")*(AND(AL$4&gt;=$E150,AL$4&lt;=$G150)*((AL$4-$E150+1)/($I150*($I150+1)/2)*$C150))+($J150="custom")*CustomCF!AE150</f>
        <v>0</v>
      </c>
      <c r="AM150" s="478">
        <f>($J150="Bell Curve")*(_xlfn.NORM.DIST(AND(AM$4&gt;=$E150,AM$4&lt;=$G150)*(AM$4-$E150+1),$I150/2,$L150,TRUE)-_xlfn.NORM.DIST(AND(AM$4&gt;=$E150,AM$4&lt;=$G150)*(AL$4-$E150+1),$I150/2,$L150,TRUE))/(1-2*_xlfn.NORM.DIST(0,$I150/2,$L150,TRUE))*$C150+($J150="Steady Growth")*(AND(AM$4&gt;=$E150,AM$4&lt;=$G150)*((AM$4-$E150+1)/($I150*($I150+1)/2)*$C150))+($J150="custom")*CustomCF!AF150</f>
        <v>0</v>
      </c>
      <c r="AN150" s="478">
        <f>($J150="Bell Curve")*(_xlfn.NORM.DIST(AND(AN$4&gt;=$E150,AN$4&lt;=$G150)*(AN$4-$E150+1),$I150/2,$L150,TRUE)-_xlfn.NORM.DIST(AND(AN$4&gt;=$E150,AN$4&lt;=$G150)*(AM$4-$E150+1),$I150/2,$L150,TRUE))/(1-2*_xlfn.NORM.DIST(0,$I150/2,$L150,TRUE))*$C150+($J150="Steady Growth")*(AND(AN$4&gt;=$E150,AN$4&lt;=$G150)*((AN$4-$E150+1)/($I150*($I150+1)/2)*$C150))+($J150="custom")*CustomCF!AG150</f>
        <v>0</v>
      </c>
      <c r="AO150" s="478">
        <f>($J150="Bell Curve")*(_xlfn.NORM.DIST(AND(AO$4&gt;=$E150,AO$4&lt;=$G150)*(AO$4-$E150+1),$I150/2,$L150,TRUE)-_xlfn.NORM.DIST(AND(AO$4&gt;=$E150,AO$4&lt;=$G150)*(AN$4-$E150+1),$I150/2,$L150,TRUE))/(1-2*_xlfn.NORM.DIST(0,$I150/2,$L150,TRUE))*$C150+($J150="Steady Growth")*(AND(AO$4&gt;=$E150,AO$4&lt;=$G150)*((AO$4-$E150+1)/($I150*($I150+1)/2)*$C150))+($J150="custom")*CustomCF!AH150</f>
        <v>0</v>
      </c>
      <c r="AP150" s="478">
        <f>($J150="Bell Curve")*(_xlfn.NORM.DIST(AND(AP$4&gt;=$E150,AP$4&lt;=$G150)*(AP$4-$E150+1),$I150/2,$L150,TRUE)-_xlfn.NORM.DIST(AND(AP$4&gt;=$E150,AP$4&lt;=$G150)*(AO$4-$E150+1),$I150/2,$L150,TRUE))/(1-2*_xlfn.NORM.DIST(0,$I150/2,$L150,TRUE))*$C150+($J150="Steady Growth")*(AND(AP$4&gt;=$E150,AP$4&lt;=$G150)*((AP$4-$E150+1)/($I150*($I150+1)/2)*$C150))+($J150="custom")*CustomCF!AI150</f>
        <v>0</v>
      </c>
      <c r="AQ150" s="478">
        <f>($J150="Bell Curve")*(_xlfn.NORM.DIST(AND(AQ$4&gt;=$E150,AQ$4&lt;=$G150)*(AQ$4-$E150+1),$I150/2,$L150,TRUE)-_xlfn.NORM.DIST(AND(AQ$4&gt;=$E150,AQ$4&lt;=$G150)*(AP$4-$E150+1),$I150/2,$L150,TRUE))/(1-2*_xlfn.NORM.DIST(0,$I150/2,$L150,TRUE))*$C150+($J150="Steady Growth")*(AND(AQ$4&gt;=$E150,AQ$4&lt;=$G150)*((AQ$4-$E150+1)/($I150*($I150+1)/2)*$C150))+($J150="custom")*CustomCF!AJ150</f>
        <v>0</v>
      </c>
      <c r="AR150" s="478">
        <f>($J150="Bell Curve")*(_xlfn.NORM.DIST(AND(AR$4&gt;=$E150,AR$4&lt;=$G150)*(AR$4-$E150+1),$I150/2,$L150,TRUE)-_xlfn.NORM.DIST(AND(AR$4&gt;=$E150,AR$4&lt;=$G150)*(AQ$4-$E150+1),$I150/2,$L150,TRUE))/(1-2*_xlfn.NORM.DIST(0,$I150/2,$L150,TRUE))*$C150+($J150="Steady Growth")*(AND(AR$4&gt;=$E150,AR$4&lt;=$G150)*((AR$4-$E150+1)/($I150*($I150+1)/2)*$C150))+($J150="custom")*CustomCF!AK150</f>
        <v>0</v>
      </c>
      <c r="AS150" s="478">
        <f>($J150="Bell Curve")*(_xlfn.NORM.DIST(AND(AS$4&gt;=$E150,AS$4&lt;=$G150)*(AS$4-$E150+1),$I150/2,$L150,TRUE)-_xlfn.NORM.DIST(AND(AS$4&gt;=$E150,AS$4&lt;=$G150)*(AR$4-$E150+1),$I150/2,$L150,TRUE))/(1-2*_xlfn.NORM.DIST(0,$I150/2,$L150,TRUE))*$C150+($J150="Steady Growth")*(AND(AS$4&gt;=$E150,AS$4&lt;=$G150)*((AS$4-$E150+1)/($I150*($I150+1)/2)*$C150))+($J150="custom")*CustomCF!AL150</f>
        <v>0</v>
      </c>
      <c r="AT150" s="478">
        <f>($J150="Bell Curve")*(_xlfn.NORM.DIST(AND(AT$4&gt;=$E150,AT$4&lt;=$G150)*(AT$4-$E150+1),$I150/2,$L150,TRUE)-_xlfn.NORM.DIST(AND(AT$4&gt;=$E150,AT$4&lt;=$G150)*(AS$4-$E150+1),$I150/2,$L150,TRUE))/(1-2*_xlfn.NORM.DIST(0,$I150/2,$L150,TRUE))*$C150+($J150="Steady Growth")*(AND(AT$4&gt;=$E150,AT$4&lt;=$G150)*((AT$4-$E150+1)/($I150*($I150+1)/2)*$C150))+($J150="custom")*CustomCF!AM150</f>
        <v>0</v>
      </c>
      <c r="AU150" s="478">
        <f>($J150="Bell Curve")*(_xlfn.NORM.DIST(AND(AU$4&gt;=$E150,AU$4&lt;=$G150)*(AU$4-$E150+1),$I150/2,$L150,TRUE)-_xlfn.NORM.DIST(AND(AU$4&gt;=$E150,AU$4&lt;=$G150)*(AT$4-$E150+1),$I150/2,$L150,TRUE))/(1-2*_xlfn.NORM.DIST(0,$I150/2,$L150,TRUE))*$C150+($J150="Steady Growth")*(AND(AU$4&gt;=$E150,AU$4&lt;=$G150)*((AU$4-$E150+1)/($I150*($I150+1)/2)*$C150))+($J150="custom")*CustomCF!AN150</f>
        <v>0</v>
      </c>
      <c r="AV150" s="478">
        <f>($J150="Bell Curve")*(_xlfn.NORM.DIST(AND(AV$4&gt;=$E150,AV$4&lt;=$G150)*(AV$4-$E150+1),$I150/2,$L150,TRUE)-_xlfn.NORM.DIST(AND(AV$4&gt;=$E150,AV$4&lt;=$G150)*(AU$4-$E150+1),$I150/2,$L150,TRUE))/(1-2*_xlfn.NORM.DIST(0,$I150/2,$L150,TRUE))*$C150+($J150="Steady Growth")*(AND(AV$4&gt;=$E150,AV$4&lt;=$G150)*((AV$4-$E150+1)/($I150*($I150+1)/2)*$C150))+($J150="custom")*CustomCF!AO150</f>
        <v>0</v>
      </c>
      <c r="AW150" s="478">
        <f>($J150="Bell Curve")*(_xlfn.NORM.DIST(AND(AW$4&gt;=$E150,AW$4&lt;=$G150)*(AW$4-$E150+1),$I150/2,$L150,TRUE)-_xlfn.NORM.DIST(AND(AW$4&gt;=$E150,AW$4&lt;=$G150)*(AV$4-$E150+1),$I150/2,$L150,TRUE))/(1-2*_xlfn.NORM.DIST(0,$I150/2,$L150,TRUE))*$C150+($J150="Steady Growth")*(AND(AW$4&gt;=$E150,AW$4&lt;=$G150)*((AW$4-$E150+1)/($I150*($I150+1)/2)*$C150))+($J150="custom")*CustomCF!AP150</f>
        <v>0</v>
      </c>
      <c r="AX150" s="478">
        <f>($J150="Bell Curve")*(_xlfn.NORM.DIST(AND(AX$4&gt;=$E150,AX$4&lt;=$G150)*(AX$4-$E150+1),$I150/2,$L150,TRUE)-_xlfn.NORM.DIST(AND(AX$4&gt;=$E150,AX$4&lt;=$G150)*(AW$4-$E150+1),$I150/2,$L150,TRUE))/(1-2*_xlfn.NORM.DIST(0,$I150/2,$L150,TRUE))*$C150+($J150="Steady Growth")*(AND(AX$4&gt;=$E150,AX$4&lt;=$G150)*((AX$4-$E150+1)/($I150*($I150+1)/2)*$C150))+($J150="custom")*CustomCF!AQ150</f>
        <v>0</v>
      </c>
      <c r="AY150" s="478">
        <f>($J150="Bell Curve")*(_xlfn.NORM.DIST(AND(AY$4&gt;=$E150,AY$4&lt;=$G150)*(AY$4-$E150+1),$I150/2,$L150,TRUE)-_xlfn.NORM.DIST(AND(AY$4&gt;=$E150,AY$4&lt;=$G150)*(AX$4-$E150+1),$I150/2,$L150,TRUE))/(1-2*_xlfn.NORM.DIST(0,$I150/2,$L150,TRUE))*$C150+($J150="Steady Growth")*(AND(AY$4&gt;=$E150,AY$4&lt;=$G150)*((AY$4-$E150+1)/($I150*($I150+1)/2)*$C150))+($J150="custom")*CustomCF!AR150</f>
        <v>0</v>
      </c>
      <c r="AZ150" s="478">
        <f>($J150="Bell Curve")*(_xlfn.NORM.DIST(AND(AZ$4&gt;=$E150,AZ$4&lt;=$G150)*(AZ$4-$E150+1),$I150/2,$L150,TRUE)-_xlfn.NORM.DIST(AND(AZ$4&gt;=$E150,AZ$4&lt;=$G150)*(AY$4-$E150+1),$I150/2,$L150,TRUE))/(1-2*_xlfn.NORM.DIST(0,$I150/2,$L150,TRUE))*$C150+($J150="Steady Growth")*(AND(AZ$4&gt;=$E150,AZ$4&lt;=$G150)*((AZ$4-$E150+1)/($I150*($I150+1)/2)*$C150))+($J150="custom")*CustomCF!AS150</f>
        <v>0</v>
      </c>
      <c r="BA150" s="478">
        <f>($J150="Bell Curve")*(_xlfn.NORM.DIST(AND(BA$4&gt;=$E150,BA$4&lt;=$G150)*(BA$4-$E150+1),$I150/2,$L150,TRUE)-_xlfn.NORM.DIST(AND(BA$4&gt;=$E150,BA$4&lt;=$G150)*(AZ$4-$E150+1),$I150/2,$L150,TRUE))/(1-2*_xlfn.NORM.DIST(0,$I150/2,$L150,TRUE))*$C150+($J150="Steady Growth")*(AND(BA$4&gt;=$E150,BA$4&lt;=$G150)*((BA$4-$E150+1)/($I150*($I150+1)/2)*$C150))+($J150="custom")*CustomCF!AT150</f>
        <v>0</v>
      </c>
      <c r="BB150" s="478">
        <f>($J150="Bell Curve")*(_xlfn.NORM.DIST(AND(BB$4&gt;=$E150,BB$4&lt;=$G150)*(BB$4-$E150+1),$I150/2,$L150,TRUE)-_xlfn.NORM.DIST(AND(BB$4&gt;=$E150,BB$4&lt;=$G150)*(BA$4-$E150+1),$I150/2,$L150,TRUE))/(1-2*_xlfn.NORM.DIST(0,$I150/2,$L150,TRUE))*$C150+($J150="Steady Growth")*(AND(BB$4&gt;=$E150,BB$4&lt;=$G150)*((BB$4-$E150+1)/($I150*($I150+1)/2)*$C150))+($J150="custom")*CustomCF!AU150</f>
        <v>0</v>
      </c>
      <c r="BC150" s="478">
        <f>($J150="Bell Curve")*(_xlfn.NORM.DIST(AND(BC$4&gt;=$E150,BC$4&lt;=$G150)*(BC$4-$E150+1),$I150/2,$L150,TRUE)-_xlfn.NORM.DIST(AND(BC$4&gt;=$E150,BC$4&lt;=$G150)*(BB$4-$E150+1),$I150/2,$L150,TRUE))/(1-2*_xlfn.NORM.DIST(0,$I150/2,$L150,TRUE))*$C150+($J150="Steady Growth")*(AND(BC$4&gt;=$E150,BC$4&lt;=$G150)*((BC$4-$E150+1)/($I150*($I150+1)/2)*$C150))+($J150="custom")*CustomCF!AV150</f>
        <v>0</v>
      </c>
      <c r="BD150" s="478">
        <f>($J150="Bell Curve")*(_xlfn.NORM.DIST(AND(BD$4&gt;=$E150,BD$4&lt;=$G150)*(BD$4-$E150+1),$I150/2,$L150,TRUE)-_xlfn.NORM.DIST(AND(BD$4&gt;=$E150,BD$4&lt;=$G150)*(BC$4-$E150+1),$I150/2,$L150,TRUE))/(1-2*_xlfn.NORM.DIST(0,$I150/2,$L150,TRUE))*$C150+($J150="Steady Growth")*(AND(BD$4&gt;=$E150,BD$4&lt;=$G150)*((BD$4-$E150+1)/($I150*($I150+1)/2)*$C150))+($J150="custom")*CustomCF!AW150</f>
        <v>0</v>
      </c>
      <c r="BE150" s="478">
        <f>($J150="Bell Curve")*(_xlfn.NORM.DIST(AND(BE$4&gt;=$E150,BE$4&lt;=$G150)*(BE$4-$E150+1),$I150/2,$L150,TRUE)-_xlfn.NORM.DIST(AND(BE$4&gt;=$E150,BE$4&lt;=$G150)*(BD$4-$E150+1),$I150/2,$L150,TRUE))/(1-2*_xlfn.NORM.DIST(0,$I150/2,$L150,TRUE))*$C150+($J150="Steady Growth")*(AND(BE$4&gt;=$E150,BE$4&lt;=$G150)*((BE$4-$E150+1)/($I150*($I150+1)/2)*$C150))+($J150="custom")*CustomCF!AX150</f>
        <v>0</v>
      </c>
      <c r="BF150" s="478">
        <f>($J150="Bell Curve")*(_xlfn.NORM.DIST(AND(BF$4&gt;=$E150,BF$4&lt;=$G150)*(BF$4-$E150+1),$I150/2,$L150,TRUE)-_xlfn.NORM.DIST(AND(BF$4&gt;=$E150,BF$4&lt;=$G150)*(BE$4-$E150+1),$I150/2,$L150,TRUE))/(1-2*_xlfn.NORM.DIST(0,$I150/2,$L150,TRUE))*$C150+($J150="Steady Growth")*(AND(BF$4&gt;=$E150,BF$4&lt;=$G150)*((BF$4-$E150+1)/($I150*($I150+1)/2)*$C150))+($J150="custom")*CustomCF!AY150</f>
        <v>0</v>
      </c>
      <c r="BG150" s="478">
        <f>($J150="Bell Curve")*(_xlfn.NORM.DIST(AND(BG$4&gt;=$E150,BG$4&lt;=$G150)*(BG$4-$E150+1),$I150/2,$L150,TRUE)-_xlfn.NORM.DIST(AND(BG$4&gt;=$E150,BG$4&lt;=$G150)*(BF$4-$E150+1),$I150/2,$L150,TRUE))/(1-2*_xlfn.NORM.DIST(0,$I150/2,$L150,TRUE))*$C150+($J150="Steady Growth")*(AND(BG$4&gt;=$E150,BG$4&lt;=$G150)*((BG$4-$E150+1)/($I150*($I150+1)/2)*$C150))+($J150="custom")*CustomCF!AZ150</f>
        <v>0</v>
      </c>
      <c r="BH150" s="478">
        <f>($J150="Bell Curve")*(_xlfn.NORM.DIST(AND(BH$4&gt;=$E150,BH$4&lt;=$G150)*(BH$4-$E150+1),$I150/2,$L150,TRUE)-_xlfn.NORM.DIST(AND(BH$4&gt;=$E150,BH$4&lt;=$G150)*(BG$4-$E150+1),$I150/2,$L150,TRUE))/(1-2*_xlfn.NORM.DIST(0,$I150/2,$L150,TRUE))*$C150+($J150="Steady Growth")*(AND(BH$4&gt;=$E150,BH$4&lt;=$G150)*((BH$4-$E150+1)/($I150*($I150+1)/2)*$C150))+($J150="custom")*CustomCF!BA150</f>
        <v>0</v>
      </c>
      <c r="BI150" s="478">
        <f>($J150="Bell Curve")*(_xlfn.NORM.DIST(AND(BI$4&gt;=$E150,BI$4&lt;=$G150)*(BI$4-$E150+1),$I150/2,$L150,TRUE)-_xlfn.NORM.DIST(AND(BI$4&gt;=$E150,BI$4&lt;=$G150)*(BH$4-$E150+1),$I150/2,$L150,TRUE))/(1-2*_xlfn.NORM.DIST(0,$I150/2,$L150,TRUE))*$C150+($J150="Steady Growth")*(AND(BI$4&gt;=$E150,BI$4&lt;=$G150)*((BI$4-$E150+1)/($I150*($I150+1)/2)*$C150))+($J150="custom")*CustomCF!BB150</f>
        <v>0</v>
      </c>
      <c r="BJ150" s="478">
        <f>($J150="Bell Curve")*(_xlfn.NORM.DIST(AND(BJ$4&gt;=$E150,BJ$4&lt;=$G150)*(BJ$4-$E150+1),$I150/2,$L150,TRUE)-_xlfn.NORM.DIST(AND(BJ$4&gt;=$E150,BJ$4&lt;=$G150)*(BI$4-$E150+1),$I150/2,$L150,TRUE))/(1-2*_xlfn.NORM.DIST(0,$I150/2,$L150,TRUE))*$C150+($J150="Steady Growth")*(AND(BJ$4&gt;=$E150,BJ$4&lt;=$G150)*((BJ$4-$E150+1)/($I150*($I150+1)/2)*$C150))+($J150="custom")*CustomCF!BC150</f>
        <v>0</v>
      </c>
      <c r="BK150" s="478">
        <f>($J150="Bell Curve")*(_xlfn.NORM.DIST(AND(BK$4&gt;=$E150,BK$4&lt;=$G150)*(BK$4-$E150+1),$I150/2,$L150,TRUE)-_xlfn.NORM.DIST(AND(BK$4&gt;=$E150,BK$4&lt;=$G150)*(BJ$4-$E150+1),$I150/2,$L150,TRUE))/(1-2*_xlfn.NORM.DIST(0,$I150/2,$L150,TRUE))*$C150+($J150="Steady Growth")*(AND(BK$4&gt;=$E150,BK$4&lt;=$G150)*((BK$4-$E150+1)/($I150*($I150+1)/2)*$C150))+($J150="custom")*CustomCF!BD150</f>
        <v>0</v>
      </c>
      <c r="BL150" s="478">
        <f>($J150="Bell Curve")*(_xlfn.NORM.DIST(AND(BL$4&gt;=$E150,BL$4&lt;=$G150)*(BL$4-$E150+1),$I150/2,$L150,TRUE)-_xlfn.NORM.DIST(AND(BL$4&gt;=$E150,BL$4&lt;=$G150)*(BK$4-$E150+1),$I150/2,$L150,TRUE))/(1-2*_xlfn.NORM.DIST(0,$I150/2,$L150,TRUE))*$C150+($J150="Steady Growth")*(AND(BL$4&gt;=$E150,BL$4&lt;=$G150)*((BL$4-$E150+1)/($I150*($I150+1)/2)*$C150))+($J150="custom")*CustomCF!BE150</f>
        <v>0</v>
      </c>
      <c r="BM150" s="478">
        <f>($J150="Bell Curve")*(_xlfn.NORM.DIST(AND(BM$4&gt;=$E150,BM$4&lt;=$G150)*(BM$4-$E150+1),$I150/2,$L150,TRUE)-_xlfn.NORM.DIST(AND(BM$4&gt;=$E150,BM$4&lt;=$G150)*(BL$4-$E150+1),$I150/2,$L150,TRUE))/(1-2*_xlfn.NORM.DIST(0,$I150/2,$L150,TRUE))*$C150+($J150="Steady Growth")*(AND(BM$4&gt;=$E150,BM$4&lt;=$G150)*((BM$4-$E150+1)/($I150*($I150+1)/2)*$C150))+($J150="custom")*CustomCF!BF150</f>
        <v>0</v>
      </c>
      <c r="BN150" s="478">
        <f>($J150="Bell Curve")*(_xlfn.NORM.DIST(AND(BN$4&gt;=$E150,BN$4&lt;=$G150)*(BN$4-$E150+1),$I150/2,$L150,TRUE)-_xlfn.NORM.DIST(AND(BN$4&gt;=$E150,BN$4&lt;=$G150)*(BM$4-$E150+1),$I150/2,$L150,TRUE))/(1-2*_xlfn.NORM.DIST(0,$I150/2,$L150,TRUE))*$C150+($J150="Steady Growth")*(AND(BN$4&gt;=$E150,BN$4&lt;=$G150)*((BN$4-$E150+1)/($I150*($I150+1)/2)*$C150))+($J150="custom")*CustomCF!BG150</f>
        <v>0</v>
      </c>
      <c r="BO150" s="478">
        <f>($J150="Bell Curve")*(_xlfn.NORM.DIST(AND(BO$4&gt;=$E150,BO$4&lt;=$G150)*(BO$4-$E150+1),$I150/2,$L150,TRUE)-_xlfn.NORM.DIST(AND(BO$4&gt;=$E150,BO$4&lt;=$G150)*(BN$4-$E150+1),$I150/2,$L150,TRUE))/(1-2*_xlfn.NORM.DIST(0,$I150/2,$L150,TRUE))*$C150+($J150="Steady Growth")*(AND(BO$4&gt;=$E150,BO$4&lt;=$G150)*((BO$4-$E150+1)/($I150*($I150+1)/2)*$C150))+($J150="custom")*CustomCF!BH150</f>
        <v>0</v>
      </c>
      <c r="BP150" s="478">
        <f>($J150="Bell Curve")*(_xlfn.NORM.DIST(AND(BP$4&gt;=$E150,BP$4&lt;=$G150)*(BP$4-$E150+1),$I150/2,$L150,TRUE)-_xlfn.NORM.DIST(AND(BP$4&gt;=$E150,BP$4&lt;=$G150)*(BO$4-$E150+1),$I150/2,$L150,TRUE))/(1-2*_xlfn.NORM.DIST(0,$I150/2,$L150,TRUE))*$C150+($J150="Steady Growth")*(AND(BP$4&gt;=$E150,BP$4&lt;=$G150)*((BP$4-$E150+1)/($I150*($I150+1)/2)*$C150))+($J150="custom")*CustomCF!BI150</f>
        <v>0</v>
      </c>
      <c r="BQ150" s="478">
        <f>($J150="Bell Curve")*(_xlfn.NORM.DIST(AND(BQ$4&gt;=$E150,BQ$4&lt;=$G150)*(BQ$4-$E150+1),$I150/2,$L150,TRUE)-_xlfn.NORM.DIST(AND(BQ$4&gt;=$E150,BQ$4&lt;=$G150)*(BP$4-$E150+1),$I150/2,$L150,TRUE))/(1-2*_xlfn.NORM.DIST(0,$I150/2,$L150,TRUE))*$C150+($J150="Steady Growth")*(AND(BQ$4&gt;=$E150,BQ$4&lt;=$G150)*((BQ$4-$E150+1)/($I150*($I150+1)/2)*$C150))+($J150="custom")*CustomCF!BJ150</f>
        <v>0</v>
      </c>
      <c r="BR150" s="478">
        <f>($J150="Bell Curve")*(_xlfn.NORM.DIST(AND(BR$4&gt;=$E150,BR$4&lt;=$G150)*(BR$4-$E150+1),$I150/2,$L150,TRUE)-_xlfn.NORM.DIST(AND(BR$4&gt;=$E150,BR$4&lt;=$G150)*(BQ$4-$E150+1),$I150/2,$L150,TRUE))/(1-2*_xlfn.NORM.DIST(0,$I150/2,$L150,TRUE))*$C150+($J150="Steady Growth")*(AND(BR$4&gt;=$E150,BR$4&lt;=$G150)*((BR$4-$E150+1)/($I150*($I150+1)/2)*$C150))+($J150="custom")*CustomCF!BK150</f>
        <v>0</v>
      </c>
      <c r="BS150" s="478">
        <f>($J150="Bell Curve")*(_xlfn.NORM.DIST(AND(BS$4&gt;=$E150,BS$4&lt;=$G150)*(BS$4-$E150+1),$I150/2,$L150,TRUE)-_xlfn.NORM.DIST(AND(BS$4&gt;=$E150,BS$4&lt;=$G150)*(BR$4-$E150+1),$I150/2,$L150,TRUE))/(1-2*_xlfn.NORM.DIST(0,$I150/2,$L150,TRUE))*$C150+($J150="Steady Growth")*(AND(BS$4&gt;=$E150,BS$4&lt;=$G150)*((BS$4-$E150+1)/($I150*($I150+1)/2)*$C150))+($J150="custom")*CustomCF!BL150</f>
        <v>0</v>
      </c>
      <c r="BT150" s="478">
        <f>($J150="Bell Curve")*(_xlfn.NORM.DIST(AND(BT$4&gt;=$E150,BT$4&lt;=$G150)*(BT$4-$E150+1),$I150/2,$L150,TRUE)-_xlfn.NORM.DIST(AND(BT$4&gt;=$E150,BT$4&lt;=$G150)*(BS$4-$E150+1),$I150/2,$L150,TRUE))/(1-2*_xlfn.NORM.DIST(0,$I150/2,$L150,TRUE))*$C150+($J150="Steady Growth")*(AND(BT$4&gt;=$E150,BT$4&lt;=$G150)*((BT$4-$E150+1)/($I150*($I150+1)/2)*$C150))+($J150="custom")*CustomCF!BM150</f>
        <v>0</v>
      </c>
      <c r="BU150" s="478">
        <f>($J150="Bell Curve")*(_xlfn.NORM.DIST(AND(BU$4&gt;=$E150,BU$4&lt;=$G150)*(BU$4-$E150+1),$I150/2,$L150,TRUE)-_xlfn.NORM.DIST(AND(BU$4&gt;=$E150,BU$4&lt;=$G150)*(BT$4-$E150+1),$I150/2,$L150,TRUE))/(1-2*_xlfn.NORM.DIST(0,$I150/2,$L150,TRUE))*$C150+($J150="Steady Growth")*(AND(BU$4&gt;=$E150,BU$4&lt;=$G150)*((BU$4-$E150+1)/($I150*($I150+1)/2)*$C150))+($J150="custom")*CustomCF!BN150</f>
        <v>0</v>
      </c>
      <c r="BV150" s="478">
        <f>($J150="Bell Curve")*(_xlfn.NORM.DIST(AND(BV$4&gt;=$E150,BV$4&lt;=$G150)*(BV$4-$E150+1),$I150/2,$L150,TRUE)-_xlfn.NORM.DIST(AND(BV$4&gt;=$E150,BV$4&lt;=$G150)*(BU$4-$E150+1),$I150/2,$L150,TRUE))/(1-2*_xlfn.NORM.DIST(0,$I150/2,$L150,TRUE))*$C150+($J150="Steady Growth")*(AND(BV$4&gt;=$E150,BV$4&lt;=$G150)*((BV$4-$E150+1)/($I150*($I150+1)/2)*$C150))+($J150="custom")*CustomCF!BO150</f>
        <v>0</v>
      </c>
      <c r="BW150" s="478">
        <f>($J150="Bell Curve")*(_xlfn.NORM.DIST(AND(BW$4&gt;=$E150,BW$4&lt;=$G150)*(BW$4-$E150+1),$I150/2,$L150,TRUE)-_xlfn.NORM.DIST(AND(BW$4&gt;=$E150,BW$4&lt;=$G150)*(BV$4-$E150+1),$I150/2,$L150,TRUE))/(1-2*_xlfn.NORM.DIST(0,$I150/2,$L150,TRUE))*$C150+($J150="Steady Growth")*(AND(BW$4&gt;=$E150,BW$4&lt;=$G150)*((BW$4-$E150+1)/($I150*($I150+1)/2)*$C150))+($J150="custom")*CustomCF!BP150</f>
        <v>0</v>
      </c>
      <c r="BX150" s="478">
        <f>($J150="Bell Curve")*(_xlfn.NORM.DIST(AND(BX$4&gt;=$E150,BX$4&lt;=$G150)*(BX$4-$E150+1),$I150/2,$L150,TRUE)-_xlfn.NORM.DIST(AND(BX$4&gt;=$E150,BX$4&lt;=$G150)*(BW$4-$E150+1),$I150/2,$L150,TRUE))/(1-2*_xlfn.NORM.DIST(0,$I150/2,$L150,TRUE))*$C150+($J150="Steady Growth")*(AND(BX$4&gt;=$E150,BX$4&lt;=$G150)*((BX$4-$E150+1)/($I150*($I150+1)/2)*$C150))+($J150="custom")*CustomCF!BQ150</f>
        <v>0</v>
      </c>
      <c r="BY150" s="478">
        <f>($J150="Bell Curve")*(_xlfn.NORM.DIST(AND(BY$4&gt;=$E150,BY$4&lt;=$G150)*(BY$4-$E150+1),$I150/2,$L150,TRUE)-_xlfn.NORM.DIST(AND(BY$4&gt;=$E150,BY$4&lt;=$G150)*(BX$4-$E150+1),$I150/2,$L150,TRUE))/(1-2*_xlfn.NORM.DIST(0,$I150/2,$L150,TRUE))*$C150+($J150="Steady Growth")*(AND(BY$4&gt;=$E150,BY$4&lt;=$G150)*((BY$4-$E150+1)/($I150*($I150+1)/2)*$C150))+($J150="custom")*CustomCF!BR150</f>
        <v>0</v>
      </c>
      <c r="BZ150" s="478">
        <f>($J150="Bell Curve")*(_xlfn.NORM.DIST(AND(BZ$4&gt;=$E150,BZ$4&lt;=$G150)*(BZ$4-$E150+1),$I150/2,$L150,TRUE)-_xlfn.NORM.DIST(AND(BZ$4&gt;=$E150,BZ$4&lt;=$G150)*(BY$4-$E150+1),$I150/2,$L150,TRUE))/(1-2*_xlfn.NORM.DIST(0,$I150/2,$L150,TRUE))*$C150+($J150="Steady Growth")*(AND(BZ$4&gt;=$E150,BZ$4&lt;=$G150)*((BZ$4-$E150+1)/($I150*($I150+1)/2)*$C150))+($J150="custom")*CustomCF!BS150</f>
        <v>0</v>
      </c>
      <c r="CA150" s="478">
        <f>($J150="Bell Curve")*(_xlfn.NORM.DIST(AND(CA$4&gt;=$E150,CA$4&lt;=$G150)*(CA$4-$E150+1),$I150/2,$L150,TRUE)-_xlfn.NORM.DIST(AND(CA$4&gt;=$E150,CA$4&lt;=$G150)*(BZ$4-$E150+1),$I150/2,$L150,TRUE))/(1-2*_xlfn.NORM.DIST(0,$I150/2,$L150,TRUE))*$C150+($J150="Steady Growth")*(AND(CA$4&gt;=$E150,CA$4&lt;=$G150)*((CA$4-$E150+1)/($I150*($I150+1)/2)*$C150))+($J150="custom")*CustomCF!BT150</f>
        <v>0</v>
      </c>
      <c r="CB150" s="478">
        <f>($J150="Bell Curve")*(_xlfn.NORM.DIST(AND(CB$4&gt;=$E150,CB$4&lt;=$G150)*(CB$4-$E150+1),$I150/2,$L150,TRUE)-_xlfn.NORM.DIST(AND(CB$4&gt;=$E150,CB$4&lt;=$G150)*(CA$4-$E150+1),$I150/2,$L150,TRUE))/(1-2*_xlfn.NORM.DIST(0,$I150/2,$L150,TRUE))*$C150+($J150="Steady Growth")*(AND(CB$4&gt;=$E150,CB$4&lt;=$G150)*((CB$4-$E150+1)/($I150*($I150+1)/2)*$C150))+($J150="custom")*CustomCF!BU150</f>
        <v>0</v>
      </c>
      <c r="CC150" s="478">
        <f>($J150="Bell Curve")*(_xlfn.NORM.DIST(AND(CC$4&gt;=$E150,CC$4&lt;=$G150)*(CC$4-$E150+1),$I150/2,$L150,TRUE)-_xlfn.NORM.DIST(AND(CC$4&gt;=$E150,CC$4&lt;=$G150)*(CB$4-$E150+1),$I150/2,$L150,TRUE))/(1-2*_xlfn.NORM.DIST(0,$I150/2,$L150,TRUE))*$C150+($J150="Steady Growth")*(AND(CC$4&gt;=$E150,CC$4&lt;=$G150)*((CC$4-$E150+1)/($I150*($I150+1)/2)*$C150))+($J150="custom")*CustomCF!BV150</f>
        <v>0</v>
      </c>
      <c r="CD150" s="478">
        <f>($J150="Bell Curve")*(_xlfn.NORM.DIST(AND(CD$4&gt;=$E150,CD$4&lt;=$G150)*(CD$4-$E150+1),$I150/2,$L150,TRUE)-_xlfn.NORM.DIST(AND(CD$4&gt;=$E150,CD$4&lt;=$G150)*(CC$4-$E150+1),$I150/2,$L150,TRUE))/(1-2*_xlfn.NORM.DIST(0,$I150/2,$L150,TRUE))*$C150+($J150="Steady Growth")*(AND(CD$4&gt;=$E150,CD$4&lt;=$G150)*((CD$4-$E150+1)/($I150*($I150+1)/2)*$C150))+($J150="custom")*CustomCF!BW150</f>
        <v>0</v>
      </c>
      <c r="CE150" s="478">
        <f>($J150="Bell Curve")*(_xlfn.NORM.DIST(AND(CE$4&gt;=$E150,CE$4&lt;=$G150)*(CE$4-$E150+1),$I150/2,$L150,TRUE)-_xlfn.NORM.DIST(AND(CE$4&gt;=$E150,CE$4&lt;=$G150)*(CD$4-$E150+1),$I150/2,$L150,TRUE))/(1-2*_xlfn.NORM.DIST(0,$I150/2,$L150,TRUE))*$C150+($J150="Steady Growth")*(AND(CE$4&gt;=$E150,CE$4&lt;=$G150)*((CE$4-$E150+1)/($I150*($I150+1)/2)*$C150))+($J150="custom")*CustomCF!BX150</f>
        <v>0</v>
      </c>
      <c r="CF150" s="478">
        <f>($J150="Bell Curve")*(_xlfn.NORM.DIST(AND(CF$4&gt;=$E150,CF$4&lt;=$G150)*(CF$4-$E150+1),$I150/2,$L150,TRUE)-_xlfn.NORM.DIST(AND(CF$4&gt;=$E150,CF$4&lt;=$G150)*(CE$4-$E150+1),$I150/2,$L150,TRUE))/(1-2*_xlfn.NORM.DIST(0,$I150/2,$L150,TRUE))*$C150+($J150="Steady Growth")*(AND(CF$4&gt;=$E150,CF$4&lt;=$G150)*((CF$4-$E150+1)/($I150*($I150+1)/2)*$C150))+($J150="custom")*CustomCF!BY150</f>
        <v>0</v>
      </c>
      <c r="CG150" s="478">
        <f>($J150="Bell Curve")*(_xlfn.NORM.DIST(AND(CG$4&gt;=$E150,CG$4&lt;=$G150)*(CG$4-$E150+1),$I150/2,$L150,TRUE)-_xlfn.NORM.DIST(AND(CG$4&gt;=$E150,CG$4&lt;=$G150)*(CF$4-$E150+1),$I150/2,$L150,TRUE))/(1-2*_xlfn.NORM.DIST(0,$I150/2,$L150,TRUE))*$C150+($J150="Steady Growth")*(AND(CG$4&gt;=$E150,CG$4&lt;=$G150)*((CG$4-$E150+1)/($I150*($I150+1)/2)*$C150))+($J150="custom")*CustomCF!BZ150</f>
        <v>0</v>
      </c>
      <c r="CH150" s="478">
        <f>($J150="Bell Curve")*(_xlfn.NORM.DIST(AND(CH$4&gt;=$E150,CH$4&lt;=$G150)*(CH$4-$E150+1),$I150/2,$L150,TRUE)-_xlfn.NORM.DIST(AND(CH$4&gt;=$E150,CH$4&lt;=$G150)*(CG$4-$E150+1),$I150/2,$L150,TRUE))/(1-2*_xlfn.NORM.DIST(0,$I150/2,$L150,TRUE))*$C150+($J150="Steady Growth")*(AND(CH$4&gt;=$E150,CH$4&lt;=$G150)*((CH$4-$E150+1)/($I150*($I150+1)/2)*$C150))+($J150="custom")*CustomCF!CA150</f>
        <v>0</v>
      </c>
      <c r="CI150" s="478">
        <f>($J150="Bell Curve")*(_xlfn.NORM.DIST(AND(CI$4&gt;=$E150,CI$4&lt;=$G150)*(CI$4-$E150+1),$I150/2,$L150,TRUE)-_xlfn.NORM.DIST(AND(CI$4&gt;=$E150,CI$4&lt;=$G150)*(CH$4-$E150+1),$I150/2,$L150,TRUE))/(1-2*_xlfn.NORM.DIST(0,$I150/2,$L150,TRUE))*$C150+($J150="Steady Growth")*(AND(CI$4&gt;=$E150,CI$4&lt;=$G150)*((CI$4-$E150+1)/($I150*($I150+1)/2)*$C150))+($J150="custom")*CustomCF!CB150</f>
        <v>0</v>
      </c>
      <c r="CJ150" s="478">
        <f>($J150="Bell Curve")*(_xlfn.NORM.DIST(AND(CJ$4&gt;=$E150,CJ$4&lt;=$G150)*(CJ$4-$E150+1),$I150/2,$L150,TRUE)-_xlfn.NORM.DIST(AND(CJ$4&gt;=$E150,CJ$4&lt;=$G150)*(CI$4-$E150+1),$I150/2,$L150,TRUE))/(1-2*_xlfn.NORM.DIST(0,$I150/2,$L150,TRUE))*$C150+($J150="Steady Growth")*(AND(CJ$4&gt;=$E150,CJ$4&lt;=$G150)*((CJ$4-$E150+1)/($I150*($I150+1)/2)*$C150))+($J150="custom")*CustomCF!CC150</f>
        <v>0</v>
      </c>
      <c r="CK150" s="478">
        <f>($J150="Bell Curve")*(_xlfn.NORM.DIST(AND(CK$4&gt;=$E150,CK$4&lt;=$G150)*(CK$4-$E150+1),$I150/2,$L150,TRUE)-_xlfn.NORM.DIST(AND(CK$4&gt;=$E150,CK$4&lt;=$G150)*(CJ$4-$E150+1),$I150/2,$L150,TRUE))/(1-2*_xlfn.NORM.DIST(0,$I150/2,$L150,TRUE))*$C150+($J150="Steady Growth")*(AND(CK$4&gt;=$E150,CK$4&lt;=$G150)*((CK$4-$E150+1)/($I150*($I150+1)/2)*$C150))+($J150="custom")*CustomCF!CD150</f>
        <v>0</v>
      </c>
      <c r="CL150" s="478">
        <f>($J150="Bell Curve")*(_xlfn.NORM.DIST(AND(CL$4&gt;=$E150,CL$4&lt;=$G150)*(CL$4-$E150+1),$I150/2,$L150,TRUE)-_xlfn.NORM.DIST(AND(CL$4&gt;=$E150,CL$4&lt;=$G150)*(CK$4-$E150+1),$I150/2,$L150,TRUE))/(1-2*_xlfn.NORM.DIST(0,$I150/2,$L150,TRUE))*$C150+($J150="Steady Growth")*(AND(CL$4&gt;=$E150,CL$4&lt;=$G150)*((CL$4-$E150+1)/($I150*($I150+1)/2)*$C150))+($J150="custom")*CustomCF!CE150</f>
        <v>0</v>
      </c>
      <c r="CM150" s="478">
        <f>($J150="Bell Curve")*(_xlfn.NORM.DIST(AND(CM$4&gt;=$E150,CM$4&lt;=$G150)*(CM$4-$E150+1),$I150/2,$L150,TRUE)-_xlfn.NORM.DIST(AND(CM$4&gt;=$E150,CM$4&lt;=$G150)*(CL$4-$E150+1),$I150/2,$L150,TRUE))/(1-2*_xlfn.NORM.DIST(0,$I150/2,$L150,TRUE))*$C150+($J150="Steady Growth")*(AND(CM$4&gt;=$E150,CM$4&lt;=$G150)*((CM$4-$E150+1)/($I150*($I150+1)/2)*$C150))+($J150="custom")*CustomCF!CF150</f>
        <v>0</v>
      </c>
      <c r="CN150" s="478">
        <f>($J150="Bell Curve")*(_xlfn.NORM.DIST(AND(CN$4&gt;=$E150,CN$4&lt;=$G150)*(CN$4-$E150+1),$I150/2,$L150,TRUE)-_xlfn.NORM.DIST(AND(CN$4&gt;=$E150,CN$4&lt;=$G150)*(CM$4-$E150+1),$I150/2,$L150,TRUE))/(1-2*_xlfn.NORM.DIST(0,$I150/2,$L150,TRUE))*$C150+($J150="Steady Growth")*(AND(CN$4&gt;=$E150,CN$4&lt;=$G150)*((CN$4-$E150+1)/($I150*($I150+1)/2)*$C150))+($J150="custom")*CustomCF!CG150</f>
        <v>0</v>
      </c>
      <c r="CO150" s="478">
        <f>($J150="Bell Curve")*(_xlfn.NORM.DIST(AND(CO$4&gt;=$E150,CO$4&lt;=$G150)*(CO$4-$E150+1),$I150/2,$L150,TRUE)-_xlfn.NORM.DIST(AND(CO$4&gt;=$E150,CO$4&lt;=$G150)*(CN$4-$E150+1),$I150/2,$L150,TRUE))/(1-2*_xlfn.NORM.DIST(0,$I150/2,$L150,TRUE))*$C150+($J150="Steady Growth")*(AND(CO$4&gt;=$E150,CO$4&lt;=$G150)*((CO$4-$E150+1)/($I150*($I150+1)/2)*$C150))+($J150="custom")*CustomCF!CH150</f>
        <v>0</v>
      </c>
      <c r="CP150" s="478">
        <f>($J150="Bell Curve")*(_xlfn.NORM.DIST(AND(CP$4&gt;=$E150,CP$4&lt;=$G150)*(CP$4-$E150+1),$I150/2,$L150,TRUE)-_xlfn.NORM.DIST(AND(CP$4&gt;=$E150,CP$4&lt;=$G150)*(CO$4-$E150+1),$I150/2,$L150,TRUE))/(1-2*_xlfn.NORM.DIST(0,$I150/2,$L150,TRUE))*$C150+($J150="Steady Growth")*(AND(CP$4&gt;=$E150,CP$4&lt;=$G150)*((CP$4-$E150+1)/($I150*($I150+1)/2)*$C150))+($J150="custom")*CustomCF!CI150</f>
        <v>0</v>
      </c>
      <c r="CQ150" s="478">
        <f>($J150="Bell Curve")*(_xlfn.NORM.DIST(AND(CQ$4&gt;=$E150,CQ$4&lt;=$G150)*(CQ$4-$E150+1),$I150/2,$L150,TRUE)-_xlfn.NORM.DIST(AND(CQ$4&gt;=$E150,CQ$4&lt;=$G150)*(CP$4-$E150+1),$I150/2,$L150,TRUE))/(1-2*_xlfn.NORM.DIST(0,$I150/2,$L150,TRUE))*$C150+($J150="Steady Growth")*(AND(CQ$4&gt;=$E150,CQ$4&lt;=$G150)*((CQ$4-$E150+1)/($I150*($I150+1)/2)*$C150))+($J150="custom")*CustomCF!CJ150</f>
        <v>0</v>
      </c>
      <c r="CR150" s="478">
        <f>($J150="Bell Curve")*(_xlfn.NORM.DIST(AND(CR$4&gt;=$E150,CR$4&lt;=$G150)*(CR$4-$E150+1),$I150/2,$L150,TRUE)-_xlfn.NORM.DIST(AND(CR$4&gt;=$E150,CR$4&lt;=$G150)*(CQ$4-$E150+1),$I150/2,$L150,TRUE))/(1-2*_xlfn.NORM.DIST(0,$I150/2,$L150,TRUE))*$C150+($J150="Steady Growth")*(AND(CR$4&gt;=$E150,CR$4&lt;=$G150)*((CR$4-$E150+1)/($I150*($I150+1)/2)*$C150))+($J150="custom")*CustomCF!CK150</f>
        <v>0</v>
      </c>
      <c r="CS150" s="478">
        <f>($J150="Bell Curve")*(_xlfn.NORM.DIST(AND(CS$4&gt;=$E150,CS$4&lt;=$G150)*(CS$4-$E150+1),$I150/2,$L150,TRUE)-_xlfn.NORM.DIST(AND(CS$4&gt;=$E150,CS$4&lt;=$G150)*(CR$4-$E150+1),$I150/2,$L150,TRUE))/(1-2*_xlfn.NORM.DIST(0,$I150/2,$L150,TRUE))*$C150+($J150="Steady Growth")*(AND(CS$4&gt;=$E150,CS$4&lt;=$G150)*((CS$4-$E150+1)/($I150*($I150+1)/2)*$C150))+($J150="custom")*CustomCF!CL150</f>
        <v>0</v>
      </c>
      <c r="CT150" s="478">
        <f>($J150="Bell Curve")*(_xlfn.NORM.DIST(AND(CT$4&gt;=$E150,CT$4&lt;=$G150)*(CT$4-$E150+1),$I150/2,$L150,TRUE)-_xlfn.NORM.DIST(AND(CT$4&gt;=$E150,CT$4&lt;=$G150)*(CS$4-$E150+1),$I150/2,$L150,TRUE))/(1-2*_xlfn.NORM.DIST(0,$I150/2,$L150,TRUE))*$C150+($J150="Steady Growth")*(AND(CT$4&gt;=$E150,CT$4&lt;=$G150)*((CT$4-$E150+1)/($I150*($I150+1)/2)*$C150))+($J150="custom")*CustomCF!CM150</f>
        <v>0</v>
      </c>
      <c r="CU150" s="478">
        <f>($J150="Bell Curve")*(_xlfn.NORM.DIST(AND(CU$4&gt;=$E150,CU$4&lt;=$G150)*(CU$4-$E150+1),$I150/2,$L150,TRUE)-_xlfn.NORM.DIST(AND(CU$4&gt;=$E150,CU$4&lt;=$G150)*(CT$4-$E150+1),$I150/2,$L150,TRUE))/(1-2*_xlfn.NORM.DIST(0,$I150/2,$L150,TRUE))*$C150+($J150="Steady Growth")*(AND(CU$4&gt;=$E150,CU$4&lt;=$G150)*((CU$4-$E150+1)/($I150*($I150+1)/2)*$C150))+($J150="custom")*CustomCF!CN150</f>
        <v>0</v>
      </c>
      <c r="CV150" s="478">
        <f>($J150="Bell Curve")*(_xlfn.NORM.DIST(AND(CV$4&gt;=$E150,CV$4&lt;=$G150)*(CV$4-$E150+1),$I150/2,$L150,TRUE)-_xlfn.NORM.DIST(AND(CV$4&gt;=$E150,CV$4&lt;=$G150)*(CU$4-$E150+1),$I150/2,$L150,TRUE))/(1-2*_xlfn.NORM.DIST(0,$I150/2,$L150,TRUE))*$C150+($J150="Steady Growth")*(AND(CV$4&gt;=$E150,CV$4&lt;=$G150)*((CV$4-$E150+1)/($I150*($I150+1)/2)*$C150))+($J150="custom")*CustomCF!CO150</f>
        <v>0</v>
      </c>
      <c r="CW150" s="478">
        <f>($J150="Bell Curve")*(_xlfn.NORM.DIST(AND(CW$4&gt;=$E150,CW$4&lt;=$G150)*(CW$4-$E150+1),$I150/2,$L150,TRUE)-_xlfn.NORM.DIST(AND(CW$4&gt;=$E150,CW$4&lt;=$G150)*(CV$4-$E150+1),$I150/2,$L150,TRUE))/(1-2*_xlfn.NORM.DIST(0,$I150/2,$L150,TRUE))*$C150+($J150="Steady Growth")*(AND(CW$4&gt;=$E150,CW$4&lt;=$G150)*((CW$4-$E150+1)/($I150*($I150+1)/2)*$C150))+($J150="custom")*CustomCF!CP150</f>
        <v>0</v>
      </c>
      <c r="CX150" s="478">
        <f>($J150="Bell Curve")*(_xlfn.NORM.DIST(AND(CX$4&gt;=$E150,CX$4&lt;=$G150)*(CX$4-$E150+1),$I150/2,$L150,TRUE)-_xlfn.NORM.DIST(AND(CX$4&gt;=$E150,CX$4&lt;=$G150)*(CW$4-$E150+1),$I150/2,$L150,TRUE))/(1-2*_xlfn.NORM.DIST(0,$I150/2,$L150,TRUE))*$C150+($J150="Steady Growth")*(AND(CX$4&gt;=$E150,CX$4&lt;=$G150)*((CX$4-$E150+1)/($I150*($I150+1)/2)*$C150))+($J150="custom")*CustomCF!CQ150</f>
        <v>0</v>
      </c>
      <c r="CY150" s="478">
        <f>($J150="Bell Curve")*(_xlfn.NORM.DIST(AND(CY$4&gt;=$E150,CY$4&lt;=$G150)*(CY$4-$E150+1),$I150/2,$L150,TRUE)-_xlfn.NORM.DIST(AND(CY$4&gt;=$E150,CY$4&lt;=$G150)*(CX$4-$E150+1),$I150/2,$L150,TRUE))/(1-2*_xlfn.NORM.DIST(0,$I150/2,$L150,TRUE))*$C150+($J150="Steady Growth")*(AND(CY$4&gt;=$E150,CY$4&lt;=$G150)*((CY$4-$E150+1)/($I150*($I150+1)/2)*$C150))+($J150="custom")*CustomCF!CR150</f>
        <v>0</v>
      </c>
      <c r="CZ150" s="478">
        <f>($J150="Bell Curve")*(_xlfn.NORM.DIST(AND(CZ$4&gt;=$E150,CZ$4&lt;=$G150)*(CZ$4-$E150+1),$I150/2,$L150,TRUE)-_xlfn.NORM.DIST(AND(CZ$4&gt;=$E150,CZ$4&lt;=$G150)*(CY$4-$E150+1),$I150/2,$L150,TRUE))/(1-2*_xlfn.NORM.DIST(0,$I150/2,$L150,TRUE))*$C150+($J150="Steady Growth")*(AND(CZ$4&gt;=$E150,CZ$4&lt;=$G150)*((CZ$4-$E150+1)/($I150*($I150+1)/2)*$C150))+($J150="custom")*CustomCF!CS150</f>
        <v>0</v>
      </c>
      <c r="DA150" s="478">
        <f>($J150="Bell Curve")*(_xlfn.NORM.DIST(AND(DA$4&gt;=$E150,DA$4&lt;=$G150)*(DA$4-$E150+1),$I150/2,$L150,TRUE)-_xlfn.NORM.DIST(AND(DA$4&gt;=$E150,DA$4&lt;=$G150)*(CZ$4-$E150+1),$I150/2,$L150,TRUE))/(1-2*_xlfn.NORM.DIST(0,$I150/2,$L150,TRUE))*$C150+($J150="Steady Growth")*(AND(DA$4&gt;=$E150,DA$4&lt;=$G150)*((DA$4-$E150+1)/($I150*($I150+1)/2)*$C150))+($J150="custom")*CustomCF!CT150</f>
        <v>0</v>
      </c>
      <c r="DB150" s="478">
        <f>($J150="Bell Curve")*(_xlfn.NORM.DIST(AND(DB$4&gt;=$E150,DB$4&lt;=$G150)*(DB$4-$E150+1),$I150/2,$L150,TRUE)-_xlfn.NORM.DIST(AND(DB$4&gt;=$E150,DB$4&lt;=$G150)*(DA$4-$E150+1),$I150/2,$L150,TRUE))/(1-2*_xlfn.NORM.DIST(0,$I150/2,$L150,TRUE))*$C150+($J150="Steady Growth")*(AND(DB$4&gt;=$E150,DB$4&lt;=$G150)*((DB$4-$E150+1)/($I150*($I150+1)/2)*$C150))+($J150="custom")*CustomCF!CU150</f>
        <v>0</v>
      </c>
      <c r="DC150" s="478">
        <f>($J150="Bell Curve")*(_xlfn.NORM.DIST(AND(DC$4&gt;=$E150,DC$4&lt;=$G150)*(DC$4-$E150+1),$I150/2,$L150,TRUE)-_xlfn.NORM.DIST(AND(DC$4&gt;=$E150,DC$4&lt;=$G150)*(DB$4-$E150+1),$I150/2,$L150,TRUE))/(1-2*_xlfn.NORM.DIST(0,$I150/2,$L150,TRUE))*$C150+($J150="Steady Growth")*(AND(DC$4&gt;=$E150,DC$4&lt;=$G150)*((DC$4-$E150+1)/($I150*($I150+1)/2)*$C150))+($J150="custom")*CustomCF!CV150</f>
        <v>0</v>
      </c>
      <c r="DD150" s="478">
        <f>($J150="Bell Curve")*(_xlfn.NORM.DIST(AND(DD$4&gt;=$E150,DD$4&lt;=$G150)*(DD$4-$E150+1),$I150/2,$L150,TRUE)-_xlfn.NORM.DIST(AND(DD$4&gt;=$E150,DD$4&lt;=$G150)*(DC$4-$E150+1),$I150/2,$L150,TRUE))/(1-2*_xlfn.NORM.DIST(0,$I150/2,$L150,TRUE))*$C150+($J150="Steady Growth")*(AND(DD$4&gt;=$E150,DD$4&lt;=$G150)*((DD$4-$E150+1)/($I150*($I150+1)/2)*$C150))+($J150="custom")*CustomCF!CW150</f>
        <v>0</v>
      </c>
      <c r="DE150" s="478">
        <f>($J150="Bell Curve")*(_xlfn.NORM.DIST(AND(DE$4&gt;=$E150,DE$4&lt;=$G150)*(DE$4-$E150+1),$I150/2,$L150,TRUE)-_xlfn.NORM.DIST(AND(DE$4&gt;=$E150,DE$4&lt;=$G150)*(DD$4-$E150+1),$I150/2,$L150,TRUE))/(1-2*_xlfn.NORM.DIST(0,$I150/2,$L150,TRUE))*$C150+($J150="Steady Growth")*(AND(DE$4&gt;=$E150,DE$4&lt;=$G150)*((DE$4-$E150+1)/($I150*($I150+1)/2)*$C150))+($J150="custom")*CustomCF!CX150</f>
        <v>0</v>
      </c>
      <c r="DF150" s="478">
        <f>($J150="Bell Curve")*(_xlfn.NORM.DIST(AND(DF$4&gt;=$E150,DF$4&lt;=$G150)*(DF$4-$E150+1),$I150/2,$L150,TRUE)-_xlfn.NORM.DIST(AND(DF$4&gt;=$E150,DF$4&lt;=$G150)*(DE$4-$E150+1),$I150/2,$L150,TRUE))/(1-2*_xlfn.NORM.DIST(0,$I150/2,$L150,TRUE))*$C150+($J150="Steady Growth")*(AND(DF$4&gt;=$E150,DF$4&lt;=$G150)*((DF$4-$E150+1)/($I150*($I150+1)/2)*$C150))+($J150="custom")*CustomCF!CY150</f>
        <v>0</v>
      </c>
      <c r="DG150" s="478">
        <f>($J150="Bell Curve")*(_xlfn.NORM.DIST(AND(DG$4&gt;=$E150,DG$4&lt;=$G150)*(DG$4-$E150+1),$I150/2,$L150,TRUE)-_xlfn.NORM.DIST(AND(DG$4&gt;=$E150,DG$4&lt;=$G150)*(DF$4-$E150+1),$I150/2,$L150,TRUE))/(1-2*_xlfn.NORM.DIST(0,$I150/2,$L150,TRUE))*$C150+($J150="Steady Growth")*(AND(DG$4&gt;=$E150,DG$4&lt;=$G150)*((DG$4-$E150+1)/($I150*($I150+1)/2)*$C150))+($J150="custom")*CustomCF!CZ150</f>
        <v>0</v>
      </c>
      <c r="DH150" s="478">
        <f>($J150="Bell Curve")*(_xlfn.NORM.DIST(AND(DH$4&gt;=$E150,DH$4&lt;=$G150)*(DH$4-$E150+1),$I150/2,$L150,TRUE)-_xlfn.NORM.DIST(AND(DH$4&gt;=$E150,DH$4&lt;=$G150)*(DG$4-$E150+1),$I150/2,$L150,TRUE))/(1-2*_xlfn.NORM.DIST(0,$I150/2,$L150,TRUE))*$C150+($J150="Steady Growth")*(AND(DH$4&gt;=$E150,DH$4&lt;=$G150)*((DH$4-$E150+1)/($I150*($I150+1)/2)*$C150))+($J150="custom")*CustomCF!DA150</f>
        <v>0</v>
      </c>
      <c r="DI150" s="478">
        <f>($J150="Bell Curve")*(_xlfn.NORM.DIST(AND(DI$4&gt;=$E150,DI$4&lt;=$G150)*(DI$4-$E150+1),$I150/2,$L150,TRUE)-_xlfn.NORM.DIST(AND(DI$4&gt;=$E150,DI$4&lt;=$G150)*(DH$4-$E150+1),$I150/2,$L150,TRUE))/(1-2*_xlfn.NORM.DIST(0,$I150/2,$L150,TRUE))*$C150+($J150="Steady Growth")*(AND(DI$4&gt;=$E150,DI$4&lt;=$G150)*((DI$4-$E150+1)/($I150*($I150+1)/2)*$C150))+($J150="custom")*CustomCF!DB150</f>
        <v>0</v>
      </c>
      <c r="DJ150" s="478">
        <f>($J150="Bell Curve")*(_xlfn.NORM.DIST(AND(DJ$4&gt;=$E150,DJ$4&lt;=$G150)*(DJ$4-$E150+1),$I150/2,$L150,TRUE)-_xlfn.NORM.DIST(AND(DJ$4&gt;=$E150,DJ$4&lt;=$G150)*(DI$4-$E150+1),$I150/2,$L150,TRUE))/(1-2*_xlfn.NORM.DIST(0,$I150/2,$L150,TRUE))*$C150+($J150="Steady Growth")*(AND(DJ$4&gt;=$E150,DJ$4&lt;=$G150)*((DJ$4-$E150+1)/($I150*($I150+1)/2)*$C150))+($J150="custom")*CustomCF!DC150</f>
        <v>0</v>
      </c>
      <c r="DK150" s="478">
        <f>($J150="Bell Curve")*(_xlfn.NORM.DIST(AND(DK$4&gt;=$E150,DK$4&lt;=$G150)*(DK$4-$E150+1),$I150/2,$L150,TRUE)-_xlfn.NORM.DIST(AND(DK$4&gt;=$E150,DK$4&lt;=$G150)*(DJ$4-$E150+1),$I150/2,$L150,TRUE))/(1-2*_xlfn.NORM.DIST(0,$I150/2,$L150,TRUE))*$C150+($J150="Steady Growth")*(AND(DK$4&gt;=$E150,DK$4&lt;=$G150)*((DK$4-$E150+1)/($I150*($I150+1)/2)*$C150))+($J150="custom")*CustomCF!DD150</f>
        <v>0</v>
      </c>
      <c r="DL150" s="478">
        <f>($J150="Bell Curve")*(_xlfn.NORM.DIST(AND(DL$4&gt;=$E150,DL$4&lt;=$G150)*(DL$4-$E150+1),$I150/2,$L150,TRUE)-_xlfn.NORM.DIST(AND(DL$4&gt;=$E150,DL$4&lt;=$G150)*(DK$4-$E150+1),$I150/2,$L150,TRUE))/(1-2*_xlfn.NORM.DIST(0,$I150/2,$L150,TRUE))*$C150+($J150="Steady Growth")*(AND(DL$4&gt;=$E150,DL$4&lt;=$G150)*((DL$4-$E150+1)/($I150*($I150+1)/2)*$C150))+($J150="custom")*CustomCF!DE150</f>
        <v>0</v>
      </c>
      <c r="DM150" s="478">
        <f>($J150="Bell Curve")*(_xlfn.NORM.DIST(AND(DM$4&gt;=$E150,DM$4&lt;=$G150)*(DM$4-$E150+1),$I150/2,$L150,TRUE)-_xlfn.NORM.DIST(AND(DM$4&gt;=$E150,DM$4&lt;=$G150)*(DL$4-$E150+1),$I150/2,$L150,TRUE))/(1-2*_xlfn.NORM.DIST(0,$I150/2,$L150,TRUE))*$C150+($J150="Steady Growth")*(AND(DM$4&gt;=$E150,DM$4&lt;=$G150)*((DM$4-$E150+1)/($I150*($I150+1)/2)*$C150))+($J150="custom")*CustomCF!DF150</f>
        <v>0</v>
      </c>
      <c r="DN150" s="478">
        <f>($J150="Bell Curve")*(_xlfn.NORM.DIST(AND(DN$4&gt;=$E150,DN$4&lt;=$G150)*(DN$4-$E150+1),$I150/2,$L150,TRUE)-_xlfn.NORM.DIST(AND(DN$4&gt;=$E150,DN$4&lt;=$G150)*(DM$4-$E150+1),$I150/2,$L150,TRUE))/(1-2*_xlfn.NORM.DIST(0,$I150/2,$L150,TRUE))*$C150+($J150="Steady Growth")*(AND(DN$4&gt;=$E150,DN$4&lt;=$G150)*((DN$4-$E150+1)/($I150*($I150+1)/2)*$C150))+($J150="custom")*CustomCF!DG150</f>
        <v>0</v>
      </c>
      <c r="DO150" s="478">
        <f>($J150="Bell Curve")*(_xlfn.NORM.DIST(AND(DO$4&gt;=$E150,DO$4&lt;=$G150)*(DO$4-$E150+1),$I150/2,$L150,TRUE)-_xlfn.NORM.DIST(AND(DO$4&gt;=$E150,DO$4&lt;=$G150)*(DN$4-$E150+1),$I150/2,$L150,TRUE))/(1-2*_xlfn.NORM.DIST(0,$I150/2,$L150,TRUE))*$C150+($J150="Steady Growth")*(AND(DO$4&gt;=$E150,DO$4&lt;=$G150)*((DO$4-$E150+1)/($I150*($I150+1)/2)*$C150))+($J150="custom")*CustomCF!DH150</f>
        <v>0</v>
      </c>
      <c r="DP150" s="478">
        <f>($J150="Bell Curve")*(_xlfn.NORM.DIST(AND(DP$4&gt;=$E150,DP$4&lt;=$G150)*(DP$4-$E150+1),$I150/2,$L150,TRUE)-_xlfn.NORM.DIST(AND(DP$4&gt;=$E150,DP$4&lt;=$G150)*(DO$4-$E150+1),$I150/2,$L150,TRUE))/(1-2*_xlfn.NORM.DIST(0,$I150/2,$L150,TRUE))*$C150+($J150="Steady Growth")*(AND(DP$4&gt;=$E150,DP$4&lt;=$G150)*((DP$4-$E150+1)/($I150*($I150+1)/2)*$C150))+($J150="custom")*CustomCF!DI150</f>
        <v>0</v>
      </c>
      <c r="DQ150" s="478">
        <f>($J150="Bell Curve")*(_xlfn.NORM.DIST(AND(DQ$4&gt;=$E150,DQ$4&lt;=$G150)*(DQ$4-$E150+1),$I150/2,$L150,TRUE)-_xlfn.NORM.DIST(AND(DQ$4&gt;=$E150,DQ$4&lt;=$G150)*(DP$4-$E150+1),$I150/2,$L150,TRUE))/(1-2*_xlfn.NORM.DIST(0,$I150/2,$L150,TRUE))*$C150+($J150="Steady Growth")*(AND(DQ$4&gt;=$E150,DQ$4&lt;=$G150)*((DQ$4-$E150+1)/($I150*($I150+1)/2)*$C150))+($J150="custom")*CustomCF!DJ150</f>
        <v>0</v>
      </c>
      <c r="DR150" s="478">
        <f>($J150="Bell Curve")*(_xlfn.NORM.DIST(AND(DR$4&gt;=$E150,DR$4&lt;=$G150)*(DR$4-$E150+1),$I150/2,$L150,TRUE)-_xlfn.NORM.DIST(AND(DR$4&gt;=$E150,DR$4&lt;=$G150)*(DQ$4-$E150+1),$I150/2,$L150,TRUE))/(1-2*_xlfn.NORM.DIST(0,$I150/2,$L150,TRUE))*$C150+($J150="Steady Growth")*(AND(DR$4&gt;=$E150,DR$4&lt;=$G150)*((DR$4-$E150+1)/($I150*($I150+1)/2)*$C150))+($J150="custom")*CustomCF!DK150</f>
        <v>0</v>
      </c>
      <c r="DS150" s="478">
        <f>($J150="Bell Curve")*(_xlfn.NORM.DIST(AND(DS$4&gt;=$E150,DS$4&lt;=$G150)*(DS$4-$E150+1),$I150/2,$L150,TRUE)-_xlfn.NORM.DIST(AND(DS$4&gt;=$E150,DS$4&lt;=$G150)*(DR$4-$E150+1),$I150/2,$L150,TRUE))/(1-2*_xlfn.NORM.DIST(0,$I150/2,$L150,TRUE))*$C150+($J150="Steady Growth")*(AND(DS$4&gt;=$E150,DS$4&lt;=$G150)*((DS$4-$E150+1)/($I150*($I150+1)/2)*$C150))+($J150="custom")*CustomCF!DL150</f>
        <v>0</v>
      </c>
      <c r="DT150" s="478">
        <f>($J150="Bell Curve")*(_xlfn.NORM.DIST(AND(DT$4&gt;=$E150,DT$4&lt;=$G150)*(DT$4-$E150+1),$I150/2,$L150,TRUE)-_xlfn.NORM.DIST(AND(DT$4&gt;=$E150,DT$4&lt;=$G150)*(DS$4-$E150+1),$I150/2,$L150,TRUE))/(1-2*_xlfn.NORM.DIST(0,$I150/2,$L150,TRUE))*$C150+($J150="Steady Growth")*(AND(DT$4&gt;=$E150,DT$4&lt;=$G150)*((DT$4-$E150+1)/($I150*($I150+1)/2)*$C150))+($J150="custom")*CustomCF!DM150</f>
        <v>0</v>
      </c>
      <c r="DU150" s="478">
        <f>($J150="Bell Curve")*(_xlfn.NORM.DIST(AND(DU$4&gt;=$E150,DU$4&lt;=$G150)*(DU$4-$E150+1),$I150/2,$L150,TRUE)-_xlfn.NORM.DIST(AND(DU$4&gt;=$E150,DU$4&lt;=$G150)*(DT$4-$E150+1),$I150/2,$L150,TRUE))/(1-2*_xlfn.NORM.DIST(0,$I150/2,$L150,TRUE))*$C150+($J150="Steady Growth")*(AND(DU$4&gt;=$E150,DU$4&lt;=$G150)*((DU$4-$E150+1)/($I150*($I150+1)/2)*$C150))+($J150="custom")*CustomCF!DN150</f>
        <v>0</v>
      </c>
      <c r="DV150" s="478">
        <f>($J150="Bell Curve")*(_xlfn.NORM.DIST(AND(DV$4&gt;=$E150,DV$4&lt;=$G150)*(DV$4-$E150+1),$I150/2,$L150,TRUE)-_xlfn.NORM.DIST(AND(DV$4&gt;=$E150,DV$4&lt;=$G150)*(DU$4-$E150+1),$I150/2,$L150,TRUE))/(1-2*_xlfn.NORM.DIST(0,$I150/2,$L150,TRUE))*$C150+($J150="Steady Growth")*(AND(DV$4&gt;=$E150,DV$4&lt;=$G150)*((DV$4-$E150+1)/($I150*($I150+1)/2)*$C150))+($J150="custom")*CustomCF!DO150</f>
        <v>0</v>
      </c>
      <c r="DW150" s="478">
        <f>($J150="Bell Curve")*(_xlfn.NORM.DIST(AND(DW$4&gt;=$E150,DW$4&lt;=$G150)*(DW$4-$E150+1),$I150/2,$L150,TRUE)-_xlfn.NORM.DIST(AND(DW$4&gt;=$E150,DW$4&lt;=$G150)*(DV$4-$E150+1),$I150/2,$L150,TRUE))/(1-2*_xlfn.NORM.DIST(0,$I150/2,$L150,TRUE))*$C150+($J150="Steady Growth")*(AND(DW$4&gt;=$E150,DW$4&lt;=$G150)*((DW$4-$E150+1)/($I150*($I150+1)/2)*$C150))+($J150="custom")*CustomCF!DP150</f>
        <v>0</v>
      </c>
      <c r="DX150" s="478">
        <f>($J150="Bell Curve")*(_xlfn.NORM.DIST(AND(DX$4&gt;=$E150,DX$4&lt;=$G150)*(DX$4-$E150+1),$I150/2,$L150,TRUE)-_xlfn.NORM.DIST(AND(DX$4&gt;=$E150,DX$4&lt;=$G150)*(DW$4-$E150+1),$I150/2,$L150,TRUE))/(1-2*_xlfn.NORM.DIST(0,$I150/2,$L150,TRUE))*$C150+($J150="Steady Growth")*(AND(DX$4&gt;=$E150,DX$4&lt;=$G150)*((DX$4-$E150+1)/($I150*($I150+1)/2)*$C150))+($J150="custom")*CustomCF!DQ150</f>
        <v>0</v>
      </c>
      <c r="DY150" s="478">
        <f>($J150="Bell Curve")*(_xlfn.NORM.DIST(AND(DY$4&gt;=$E150,DY$4&lt;=$G150)*(DY$4-$E150+1),$I150/2,$L150,TRUE)-_xlfn.NORM.DIST(AND(DY$4&gt;=$E150,DY$4&lt;=$G150)*(DX$4-$E150+1),$I150/2,$L150,TRUE))/(1-2*_xlfn.NORM.DIST(0,$I150/2,$L150,TRUE))*$C150+($J150="Steady Growth")*(AND(DY$4&gt;=$E150,DY$4&lt;=$G150)*((DY$4-$E150+1)/($I150*($I150+1)/2)*$C150))+($J150="custom")*CustomCF!DR150</f>
        <v>0</v>
      </c>
      <c r="DZ150" s="478">
        <f>($J150="Bell Curve")*(_xlfn.NORM.DIST(AND(DZ$4&gt;=$E150,DZ$4&lt;=$G150)*(DZ$4-$E150+1),$I150/2,$L150,TRUE)-_xlfn.NORM.DIST(AND(DZ$4&gt;=$E150,DZ$4&lt;=$G150)*(DY$4-$E150+1),$I150/2,$L150,TRUE))/(1-2*_xlfn.NORM.DIST(0,$I150/2,$L150,TRUE))*$C150+($J150="Steady Growth")*(AND(DZ$4&gt;=$E150,DZ$4&lt;=$G150)*((DZ$4-$E150+1)/($I150*($I150+1)/2)*$C150))+($J150="custom")*CustomCF!DS150</f>
        <v>0</v>
      </c>
      <c r="EA150" s="478">
        <f>($J150="Bell Curve")*(_xlfn.NORM.DIST(AND(EA$4&gt;=$E150,EA$4&lt;=$G150)*(EA$4-$E150+1),$I150/2,$L150,TRUE)-_xlfn.NORM.DIST(AND(EA$4&gt;=$E150,EA$4&lt;=$G150)*(DZ$4-$E150+1),$I150/2,$L150,TRUE))/(1-2*_xlfn.NORM.DIST(0,$I150/2,$L150,TRUE))*$C150+($J150="Steady Growth")*(AND(EA$4&gt;=$E150,EA$4&lt;=$G150)*((EA$4-$E150+1)/($I150*($I150+1)/2)*$C150))+($J150="custom")*CustomCF!DT150</f>
        <v>0</v>
      </c>
      <c r="EB150" s="478">
        <f>($J150="Bell Curve")*(_xlfn.NORM.DIST(AND(EB$4&gt;=$E150,EB$4&lt;=$G150)*(EB$4-$E150+1),$I150/2,$L150,TRUE)-_xlfn.NORM.DIST(AND(EB$4&gt;=$E150,EB$4&lt;=$G150)*(EA$4-$E150+1),$I150/2,$L150,TRUE))/(1-2*_xlfn.NORM.DIST(0,$I150/2,$L150,TRUE))*$C150+($J150="Steady Growth")*(AND(EB$4&gt;=$E150,EB$4&lt;=$G150)*((EB$4-$E150+1)/($I150*($I150+1)/2)*$C150))+($J150="custom")*CustomCF!DU150</f>
        <v>0</v>
      </c>
      <c r="EC150" s="478">
        <f>($J150="Bell Curve")*(_xlfn.NORM.DIST(AND(EC$4&gt;=$E150,EC$4&lt;=$G150)*(EC$4-$E150+1),$I150/2,$L150,TRUE)-_xlfn.NORM.DIST(AND(EC$4&gt;=$E150,EC$4&lt;=$G150)*(EB$4-$E150+1),$I150/2,$L150,TRUE))/(1-2*_xlfn.NORM.DIST(0,$I150/2,$L150,TRUE))*$C150+($J150="Steady Growth")*(AND(EC$4&gt;=$E150,EC$4&lt;=$G150)*((EC$4-$E150+1)/($I150*($I150+1)/2)*$C150))+($J150="custom")*CustomCF!DV150</f>
        <v>0</v>
      </c>
      <c r="ED150" s="478">
        <f>($J150="Bell Curve")*(_xlfn.NORM.DIST(AND(ED$4&gt;=$E150,ED$4&lt;=$G150)*(ED$4-$E150+1),$I150/2,$L150,TRUE)-_xlfn.NORM.DIST(AND(ED$4&gt;=$E150,ED$4&lt;=$G150)*(EC$4-$E150+1),$I150/2,$L150,TRUE))/(1-2*_xlfn.NORM.DIST(0,$I150/2,$L150,TRUE))*$C150+($J150="Steady Growth")*(AND(ED$4&gt;=$E150,ED$4&lt;=$G150)*((ED$4-$E150+1)/($I150*($I150+1)/2)*$C150))+($J150="custom")*CustomCF!DW150</f>
        <v>0</v>
      </c>
      <c r="EE150" s="478">
        <f>($J150="Bell Curve")*(_xlfn.NORM.DIST(AND(EE$4&gt;=$E150,EE$4&lt;=$G150)*(EE$4-$E150+1),$I150/2,$L150,TRUE)-_xlfn.NORM.DIST(AND(EE$4&gt;=$E150,EE$4&lt;=$G150)*(ED$4-$E150+1),$I150/2,$L150,TRUE))/(1-2*_xlfn.NORM.DIST(0,$I150/2,$L150,TRUE))*$C150+($J150="Steady Growth")*(AND(EE$4&gt;=$E150,EE$4&lt;=$G150)*((EE$4-$E150+1)/($I150*($I150+1)/2)*$C150))+($J150="custom")*CustomCF!DX150</f>
        <v>0</v>
      </c>
      <c r="EF150" s="488">
        <f>($J150="Bell Curve")*(_xlfn.NORM.DIST(AND(EF$4&gt;=$E150,EF$4&lt;=$G150)*(EF$4-$E150+1),$I150/2,$L150,TRUE)-_xlfn.NORM.DIST(AND(EF$4&gt;=$E150,EF$4&lt;=$G150)*(EE$4-$E150+1),$I150/2,$L150,TRUE))/(1-2*_xlfn.NORM.DIST(0,$I150/2,$L150,TRUE))*$C150+($J150="Steady Growth")*(AND(EF$4&gt;=$E150,EF$4&lt;=$G150)*((EF$4-$E150+1)/($I150*($I150+1)/2)*$C150))+($J150="custom")*CustomCF!DY150</f>
        <v>0</v>
      </c>
    </row>
    <row r="151" spans="2:136" outlineLevel="1" x14ac:dyDescent="0.2">
      <c r="B151" s="485">
        <f>Budget!AE16</f>
        <v>0</v>
      </c>
      <c r="C151" s="478">
        <f>Budget!AF16</f>
        <v>0</v>
      </c>
      <c r="D151" s="478" t="str">
        <f t="shared" si="55"/>
        <v/>
      </c>
      <c r="E151" s="486">
        <v>0</v>
      </c>
      <c r="F151" s="480">
        <f>IF(J151="Custom",CustomCF!E151,INDEX($P$6:$DY$6,MATCH(E151,CF!$P$4:$DY$4,0)))</f>
        <v>46022</v>
      </c>
      <c r="G151" s="489">
        <v>0</v>
      </c>
      <c r="H151" s="480">
        <f>IF(J151="Custom",CustomCF!F151,INDEX($P$6:$CU$6,MATCH(G151,CF!$P$4:$CU$4,0)))</f>
        <v>46022</v>
      </c>
      <c r="I151" s="479">
        <f t="shared" si="50"/>
        <v>1</v>
      </c>
      <c r="J151" s="486" t="s">
        <v>30</v>
      </c>
      <c r="K151" s="486" t="s">
        <v>31</v>
      </c>
      <c r="L151" s="479">
        <f t="shared" si="56"/>
        <v>10000000</v>
      </c>
      <c r="M151" s="487">
        <f t="shared" si="49"/>
        <v>0</v>
      </c>
      <c r="N151" s="112" t="str">
        <f t="shared" si="48"/>
        <v>OK</v>
      </c>
      <c r="O151" s="479"/>
      <c r="P151" s="478">
        <f>($J151="Bell Curve")*(_xlfn.NORM.DIST(AND(P$4&gt;=$E151,P$4&lt;=$G151)*(P$4-$E151+1),$I151/2,$L151,TRUE)-_xlfn.NORM.DIST(AND(P$4&gt;=$E151,P$4&lt;=$G151)*(N$4-$E151+1),$I151/2,$L151,TRUE))/(1-2*_xlfn.NORM.DIST(0,$I151/2,$L151,TRUE))*$C151+($J151="Steady Growth")*(AND(P$4&gt;=$E151,P$4&lt;=$G151)*((P$4-$E151+1)/($I151*($I151+1)/2)*$C151))+($J151="custom")*CustomCF!I151</f>
        <v>0</v>
      </c>
      <c r="Q151" s="478">
        <f>($J151="Bell Curve")*(_xlfn.NORM.DIST(AND(Q$4&gt;=$E151,Q$4&lt;=$G151)*(Q$4-$E151+1),$I151/2,$L151,TRUE)-_xlfn.NORM.DIST(AND(Q$4&gt;=$E151,Q$4&lt;=$G151)*(P$4-$E151+1),$I151/2,$L151,TRUE))/(1-2*_xlfn.NORM.DIST(0,$I151/2,$L151,TRUE))*$C151+($J151="Steady Growth")*(AND(Q$4&gt;=$E151,Q$4&lt;=$G151)*((Q$4-$E151+1)/($I151*($I151+1)/2)*$C151))+($J151="custom")*CustomCF!J151</f>
        <v>0</v>
      </c>
      <c r="R151" s="478">
        <f>($J151="Bell Curve")*(_xlfn.NORM.DIST(AND(R$4&gt;=$E151,R$4&lt;=$G151)*(R$4-$E151+1),$I151/2,$L151,TRUE)-_xlfn.NORM.DIST(AND(R$4&gt;=$E151,R$4&lt;=$G151)*(Q$4-$E151+1),$I151/2,$L151,TRUE))/(1-2*_xlfn.NORM.DIST(0,$I151/2,$L151,TRUE))*$C151+($J151="Steady Growth")*(AND(R$4&gt;=$E151,R$4&lt;=$G151)*((R$4-$E151+1)/($I151*($I151+1)/2)*$C151))+($J151="custom")*CustomCF!K151</f>
        <v>0</v>
      </c>
      <c r="S151" s="478">
        <f>($J151="Bell Curve")*(_xlfn.NORM.DIST(AND(S$4&gt;=$E151,S$4&lt;=$G151)*(S$4-$E151+1),$I151/2,$L151,TRUE)-_xlfn.NORM.DIST(AND(S$4&gt;=$E151,S$4&lt;=$G151)*(R$4-$E151+1),$I151/2,$L151,TRUE))/(1-2*_xlfn.NORM.DIST(0,$I151/2,$L151,TRUE))*$C151+($J151="Steady Growth")*(AND(S$4&gt;=$E151,S$4&lt;=$G151)*((S$4-$E151+1)/($I151*($I151+1)/2)*$C151))+($J151="custom")*CustomCF!L151</f>
        <v>0</v>
      </c>
      <c r="T151" s="478">
        <f>($J151="Bell Curve")*(_xlfn.NORM.DIST(AND(T$4&gt;=$E151,T$4&lt;=$G151)*(T$4-$E151+1),$I151/2,$L151,TRUE)-_xlfn.NORM.DIST(AND(T$4&gt;=$E151,T$4&lt;=$G151)*(S$4-$E151+1),$I151/2,$L151,TRUE))/(1-2*_xlfn.NORM.DIST(0,$I151/2,$L151,TRUE))*$C151+($J151="Steady Growth")*(AND(T$4&gt;=$E151,T$4&lt;=$G151)*((T$4-$E151+1)/($I151*($I151+1)/2)*$C151))+($J151="custom")*CustomCF!M151</f>
        <v>0</v>
      </c>
      <c r="U151" s="478">
        <f>($J151="Bell Curve")*(_xlfn.NORM.DIST(AND(U$4&gt;=$E151,U$4&lt;=$G151)*(U$4-$E151+1),$I151/2,$L151,TRUE)-_xlfn.NORM.DIST(AND(U$4&gt;=$E151,U$4&lt;=$G151)*(T$4-$E151+1),$I151/2,$L151,TRUE))/(1-2*_xlfn.NORM.DIST(0,$I151/2,$L151,TRUE))*$C151+($J151="Steady Growth")*(AND(U$4&gt;=$E151,U$4&lt;=$G151)*((U$4-$E151+1)/($I151*($I151+1)/2)*$C151))+($J151="custom")*CustomCF!N151</f>
        <v>0</v>
      </c>
      <c r="V151" s="478">
        <f>($J151="Bell Curve")*(_xlfn.NORM.DIST(AND(V$4&gt;=$E151,V$4&lt;=$G151)*(V$4-$E151+1),$I151/2,$L151,TRUE)-_xlfn.NORM.DIST(AND(V$4&gt;=$E151,V$4&lt;=$G151)*(U$4-$E151+1),$I151/2,$L151,TRUE))/(1-2*_xlfn.NORM.DIST(0,$I151/2,$L151,TRUE))*$C151+($J151="Steady Growth")*(AND(V$4&gt;=$E151,V$4&lt;=$G151)*((V$4-$E151+1)/($I151*($I151+1)/2)*$C151))+($J151="custom")*CustomCF!O151</f>
        <v>0</v>
      </c>
      <c r="W151" s="478">
        <f>($J151="Bell Curve")*(_xlfn.NORM.DIST(AND(W$4&gt;=$E151,W$4&lt;=$G151)*(W$4-$E151+1),$I151/2,$L151,TRUE)-_xlfn.NORM.DIST(AND(W$4&gt;=$E151,W$4&lt;=$G151)*(V$4-$E151+1),$I151/2,$L151,TRUE))/(1-2*_xlfn.NORM.DIST(0,$I151/2,$L151,TRUE))*$C151+($J151="Steady Growth")*(AND(W$4&gt;=$E151,W$4&lt;=$G151)*((W$4-$E151+1)/($I151*($I151+1)/2)*$C151))+($J151="custom")*CustomCF!P151</f>
        <v>0</v>
      </c>
      <c r="X151" s="478">
        <f>($J151="Bell Curve")*(_xlfn.NORM.DIST(AND(X$4&gt;=$E151,X$4&lt;=$G151)*(X$4-$E151+1),$I151/2,$L151,TRUE)-_xlfn.NORM.DIST(AND(X$4&gt;=$E151,X$4&lt;=$G151)*(W$4-$E151+1),$I151/2,$L151,TRUE))/(1-2*_xlfn.NORM.DIST(0,$I151/2,$L151,TRUE))*$C151+($J151="Steady Growth")*(AND(X$4&gt;=$E151,X$4&lt;=$G151)*((X$4-$E151+1)/($I151*($I151+1)/2)*$C151))+($J151="custom")*CustomCF!Q151</f>
        <v>0</v>
      </c>
      <c r="Y151" s="478">
        <f>($J151="Bell Curve")*(_xlfn.NORM.DIST(AND(Y$4&gt;=$E151,Y$4&lt;=$G151)*(Y$4-$E151+1),$I151/2,$L151,TRUE)-_xlfn.NORM.DIST(AND(Y$4&gt;=$E151,Y$4&lt;=$G151)*(X$4-$E151+1),$I151/2,$L151,TRUE))/(1-2*_xlfn.NORM.DIST(0,$I151/2,$L151,TRUE))*$C151+($J151="Steady Growth")*(AND(Y$4&gt;=$E151,Y$4&lt;=$G151)*((Y$4-$E151+1)/($I151*($I151+1)/2)*$C151))+($J151="custom")*CustomCF!R151</f>
        <v>0</v>
      </c>
      <c r="Z151" s="478">
        <f>($J151="Bell Curve")*(_xlfn.NORM.DIST(AND(Z$4&gt;=$E151,Z$4&lt;=$G151)*(Z$4-$E151+1),$I151/2,$L151,TRUE)-_xlfn.NORM.DIST(AND(Z$4&gt;=$E151,Z$4&lt;=$G151)*(Y$4-$E151+1),$I151/2,$L151,TRUE))/(1-2*_xlfn.NORM.DIST(0,$I151/2,$L151,TRUE))*$C151+($J151="Steady Growth")*(AND(Z$4&gt;=$E151,Z$4&lt;=$G151)*((Z$4-$E151+1)/($I151*($I151+1)/2)*$C151))+($J151="custom")*CustomCF!S151</f>
        <v>0</v>
      </c>
      <c r="AA151" s="478">
        <f>($J151="Bell Curve")*(_xlfn.NORM.DIST(AND(AA$4&gt;=$E151,AA$4&lt;=$G151)*(AA$4-$E151+1),$I151/2,$L151,TRUE)-_xlfn.NORM.DIST(AND(AA$4&gt;=$E151,AA$4&lt;=$G151)*(Z$4-$E151+1),$I151/2,$L151,TRUE))/(1-2*_xlfn.NORM.DIST(0,$I151/2,$L151,TRUE))*$C151+($J151="Steady Growth")*(AND(AA$4&gt;=$E151,AA$4&lt;=$G151)*((AA$4-$E151+1)/($I151*($I151+1)/2)*$C151))+($J151="custom")*CustomCF!T151</f>
        <v>0</v>
      </c>
      <c r="AB151" s="478">
        <f>($J151="Bell Curve")*(_xlfn.NORM.DIST(AND(AB$4&gt;=$E151,AB$4&lt;=$G151)*(AB$4-$E151+1),$I151/2,$L151,TRUE)-_xlfn.NORM.DIST(AND(AB$4&gt;=$E151,AB$4&lt;=$G151)*(AA$4-$E151+1),$I151/2,$L151,TRUE))/(1-2*_xlfn.NORM.DIST(0,$I151/2,$L151,TRUE))*$C151+($J151="Steady Growth")*(AND(AB$4&gt;=$E151,AB$4&lt;=$G151)*((AB$4-$E151+1)/($I151*($I151+1)/2)*$C151))+($J151="custom")*CustomCF!U151</f>
        <v>0</v>
      </c>
      <c r="AC151" s="478">
        <f>($J151="Bell Curve")*(_xlfn.NORM.DIST(AND(AC$4&gt;=$E151,AC$4&lt;=$G151)*(AC$4-$E151+1),$I151/2,$L151,TRUE)-_xlfn.NORM.DIST(AND(AC$4&gt;=$E151,AC$4&lt;=$G151)*(AB$4-$E151+1),$I151/2,$L151,TRUE))/(1-2*_xlfn.NORM.DIST(0,$I151/2,$L151,TRUE))*$C151+($J151="Steady Growth")*(AND(AC$4&gt;=$E151,AC$4&lt;=$G151)*((AC$4-$E151+1)/($I151*($I151+1)/2)*$C151))+($J151="custom")*CustomCF!V151</f>
        <v>0</v>
      </c>
      <c r="AD151" s="478">
        <f>($J151="Bell Curve")*(_xlfn.NORM.DIST(AND(AD$4&gt;=$E151,AD$4&lt;=$G151)*(AD$4-$E151+1),$I151/2,$L151,TRUE)-_xlfn.NORM.DIST(AND(AD$4&gt;=$E151,AD$4&lt;=$G151)*(AC$4-$E151+1),$I151/2,$L151,TRUE))/(1-2*_xlfn.NORM.DIST(0,$I151/2,$L151,TRUE))*$C151+($J151="Steady Growth")*(AND(AD$4&gt;=$E151,AD$4&lt;=$G151)*((AD$4-$E151+1)/($I151*($I151+1)/2)*$C151))+($J151="custom")*CustomCF!W151</f>
        <v>0</v>
      </c>
      <c r="AE151" s="478">
        <f>($J151="Bell Curve")*(_xlfn.NORM.DIST(AND(AE$4&gt;=$E151,AE$4&lt;=$G151)*(AE$4-$E151+1),$I151/2,$L151,TRUE)-_xlfn.NORM.DIST(AND(AE$4&gt;=$E151,AE$4&lt;=$G151)*(AD$4-$E151+1),$I151/2,$L151,TRUE))/(1-2*_xlfn.NORM.DIST(0,$I151/2,$L151,TRUE))*$C151+($J151="Steady Growth")*(AND(AE$4&gt;=$E151,AE$4&lt;=$G151)*((AE$4-$E151+1)/($I151*($I151+1)/2)*$C151))+($J151="custom")*CustomCF!X151</f>
        <v>0</v>
      </c>
      <c r="AF151" s="478">
        <f>($J151="Bell Curve")*(_xlfn.NORM.DIST(AND(AF$4&gt;=$E151,AF$4&lt;=$G151)*(AF$4-$E151+1),$I151/2,$L151,TRUE)-_xlfn.NORM.DIST(AND(AF$4&gt;=$E151,AF$4&lt;=$G151)*(AE$4-$E151+1),$I151/2,$L151,TRUE))/(1-2*_xlfn.NORM.DIST(0,$I151/2,$L151,TRUE))*$C151+($J151="Steady Growth")*(AND(AF$4&gt;=$E151,AF$4&lt;=$G151)*((AF$4-$E151+1)/($I151*($I151+1)/2)*$C151))+($J151="custom")*CustomCF!Y151</f>
        <v>0</v>
      </c>
      <c r="AG151" s="478">
        <f>($J151="Bell Curve")*(_xlfn.NORM.DIST(AND(AG$4&gt;=$E151,AG$4&lt;=$G151)*(AG$4-$E151+1),$I151/2,$L151,TRUE)-_xlfn.NORM.DIST(AND(AG$4&gt;=$E151,AG$4&lt;=$G151)*(AF$4-$E151+1),$I151/2,$L151,TRUE))/(1-2*_xlfn.NORM.DIST(0,$I151/2,$L151,TRUE))*$C151+($J151="Steady Growth")*(AND(AG$4&gt;=$E151,AG$4&lt;=$G151)*((AG$4-$E151+1)/($I151*($I151+1)/2)*$C151))+($J151="custom")*CustomCF!Z151</f>
        <v>0</v>
      </c>
      <c r="AH151" s="478">
        <f>($J151="Bell Curve")*(_xlfn.NORM.DIST(AND(AH$4&gt;=$E151,AH$4&lt;=$G151)*(AH$4-$E151+1),$I151/2,$L151,TRUE)-_xlfn.NORM.DIST(AND(AH$4&gt;=$E151,AH$4&lt;=$G151)*(AG$4-$E151+1),$I151/2,$L151,TRUE))/(1-2*_xlfn.NORM.DIST(0,$I151/2,$L151,TRUE))*$C151+($J151="Steady Growth")*(AND(AH$4&gt;=$E151,AH$4&lt;=$G151)*((AH$4-$E151+1)/($I151*($I151+1)/2)*$C151))+($J151="custom")*CustomCF!AA151</f>
        <v>0</v>
      </c>
      <c r="AI151" s="478">
        <f>($J151="Bell Curve")*(_xlfn.NORM.DIST(AND(AI$4&gt;=$E151,AI$4&lt;=$G151)*(AI$4-$E151+1),$I151/2,$L151,TRUE)-_xlfn.NORM.DIST(AND(AI$4&gt;=$E151,AI$4&lt;=$G151)*(AH$4-$E151+1),$I151/2,$L151,TRUE))/(1-2*_xlfn.NORM.DIST(0,$I151/2,$L151,TRUE))*$C151+($J151="Steady Growth")*(AND(AI$4&gt;=$E151,AI$4&lt;=$G151)*((AI$4-$E151+1)/($I151*($I151+1)/2)*$C151))+($J151="custom")*CustomCF!AB151</f>
        <v>0</v>
      </c>
      <c r="AJ151" s="478">
        <f>($J151="Bell Curve")*(_xlfn.NORM.DIST(AND(AJ$4&gt;=$E151,AJ$4&lt;=$G151)*(AJ$4-$E151+1),$I151/2,$L151,TRUE)-_xlfn.NORM.DIST(AND(AJ$4&gt;=$E151,AJ$4&lt;=$G151)*(AI$4-$E151+1),$I151/2,$L151,TRUE))/(1-2*_xlfn.NORM.DIST(0,$I151/2,$L151,TRUE))*$C151+($J151="Steady Growth")*(AND(AJ$4&gt;=$E151,AJ$4&lt;=$G151)*((AJ$4-$E151+1)/($I151*($I151+1)/2)*$C151))+($J151="custom")*CustomCF!AC151</f>
        <v>0</v>
      </c>
      <c r="AK151" s="478">
        <f>($J151="Bell Curve")*(_xlfn.NORM.DIST(AND(AK$4&gt;=$E151,AK$4&lt;=$G151)*(AK$4-$E151+1),$I151/2,$L151,TRUE)-_xlfn.NORM.DIST(AND(AK$4&gt;=$E151,AK$4&lt;=$G151)*(AJ$4-$E151+1),$I151/2,$L151,TRUE))/(1-2*_xlfn.NORM.DIST(0,$I151/2,$L151,TRUE))*$C151+($J151="Steady Growth")*(AND(AK$4&gt;=$E151,AK$4&lt;=$G151)*((AK$4-$E151+1)/($I151*($I151+1)/2)*$C151))+($J151="custom")*CustomCF!AD151</f>
        <v>0</v>
      </c>
      <c r="AL151" s="478">
        <f>($J151="Bell Curve")*(_xlfn.NORM.DIST(AND(AL$4&gt;=$E151,AL$4&lt;=$G151)*(AL$4-$E151+1),$I151/2,$L151,TRUE)-_xlfn.NORM.DIST(AND(AL$4&gt;=$E151,AL$4&lt;=$G151)*(AK$4-$E151+1),$I151/2,$L151,TRUE))/(1-2*_xlfn.NORM.DIST(0,$I151/2,$L151,TRUE))*$C151+($J151="Steady Growth")*(AND(AL$4&gt;=$E151,AL$4&lt;=$G151)*((AL$4-$E151+1)/($I151*($I151+1)/2)*$C151))+($J151="custom")*CustomCF!AE151</f>
        <v>0</v>
      </c>
      <c r="AM151" s="478">
        <f>($J151="Bell Curve")*(_xlfn.NORM.DIST(AND(AM$4&gt;=$E151,AM$4&lt;=$G151)*(AM$4-$E151+1),$I151/2,$L151,TRUE)-_xlfn.NORM.DIST(AND(AM$4&gt;=$E151,AM$4&lt;=$G151)*(AL$4-$E151+1),$I151/2,$L151,TRUE))/(1-2*_xlfn.NORM.DIST(0,$I151/2,$L151,TRUE))*$C151+($J151="Steady Growth")*(AND(AM$4&gt;=$E151,AM$4&lt;=$G151)*((AM$4-$E151+1)/($I151*($I151+1)/2)*$C151))+($J151="custom")*CustomCF!AF151</f>
        <v>0</v>
      </c>
      <c r="AN151" s="478">
        <f>($J151="Bell Curve")*(_xlfn.NORM.DIST(AND(AN$4&gt;=$E151,AN$4&lt;=$G151)*(AN$4-$E151+1),$I151/2,$L151,TRUE)-_xlfn.NORM.DIST(AND(AN$4&gt;=$E151,AN$4&lt;=$G151)*(AM$4-$E151+1),$I151/2,$L151,TRUE))/(1-2*_xlfn.NORM.DIST(0,$I151/2,$L151,TRUE))*$C151+($J151="Steady Growth")*(AND(AN$4&gt;=$E151,AN$4&lt;=$G151)*((AN$4-$E151+1)/($I151*($I151+1)/2)*$C151))+($J151="custom")*CustomCF!AG151</f>
        <v>0</v>
      </c>
      <c r="AO151" s="478">
        <f>($J151="Bell Curve")*(_xlfn.NORM.DIST(AND(AO$4&gt;=$E151,AO$4&lt;=$G151)*(AO$4-$E151+1),$I151/2,$L151,TRUE)-_xlfn.NORM.DIST(AND(AO$4&gt;=$E151,AO$4&lt;=$G151)*(AN$4-$E151+1),$I151/2,$L151,TRUE))/(1-2*_xlfn.NORM.DIST(0,$I151/2,$L151,TRUE))*$C151+($J151="Steady Growth")*(AND(AO$4&gt;=$E151,AO$4&lt;=$G151)*((AO$4-$E151+1)/($I151*($I151+1)/2)*$C151))+($J151="custom")*CustomCF!AH151</f>
        <v>0</v>
      </c>
      <c r="AP151" s="478">
        <f>($J151="Bell Curve")*(_xlfn.NORM.DIST(AND(AP$4&gt;=$E151,AP$4&lt;=$G151)*(AP$4-$E151+1),$I151/2,$L151,TRUE)-_xlfn.NORM.DIST(AND(AP$4&gt;=$E151,AP$4&lt;=$G151)*(AO$4-$E151+1),$I151/2,$L151,TRUE))/(1-2*_xlfn.NORM.DIST(0,$I151/2,$L151,TRUE))*$C151+($J151="Steady Growth")*(AND(AP$4&gt;=$E151,AP$4&lt;=$G151)*((AP$4-$E151+1)/($I151*($I151+1)/2)*$C151))+($J151="custom")*CustomCF!AI151</f>
        <v>0</v>
      </c>
      <c r="AQ151" s="478">
        <f>($J151="Bell Curve")*(_xlfn.NORM.DIST(AND(AQ$4&gt;=$E151,AQ$4&lt;=$G151)*(AQ$4-$E151+1),$I151/2,$L151,TRUE)-_xlfn.NORM.DIST(AND(AQ$4&gt;=$E151,AQ$4&lt;=$G151)*(AP$4-$E151+1),$I151/2,$L151,TRUE))/(1-2*_xlfn.NORM.DIST(0,$I151/2,$L151,TRUE))*$C151+($J151="Steady Growth")*(AND(AQ$4&gt;=$E151,AQ$4&lt;=$G151)*((AQ$4-$E151+1)/($I151*($I151+1)/2)*$C151))+($J151="custom")*CustomCF!AJ151</f>
        <v>0</v>
      </c>
      <c r="AR151" s="478">
        <f>($J151="Bell Curve")*(_xlfn.NORM.DIST(AND(AR$4&gt;=$E151,AR$4&lt;=$G151)*(AR$4-$E151+1),$I151/2,$L151,TRUE)-_xlfn.NORM.DIST(AND(AR$4&gt;=$E151,AR$4&lt;=$G151)*(AQ$4-$E151+1),$I151/2,$L151,TRUE))/(1-2*_xlfn.NORM.DIST(0,$I151/2,$L151,TRUE))*$C151+($J151="Steady Growth")*(AND(AR$4&gt;=$E151,AR$4&lt;=$G151)*((AR$4-$E151+1)/($I151*($I151+1)/2)*$C151))+($J151="custom")*CustomCF!AK151</f>
        <v>0</v>
      </c>
      <c r="AS151" s="478">
        <f>($J151="Bell Curve")*(_xlfn.NORM.DIST(AND(AS$4&gt;=$E151,AS$4&lt;=$G151)*(AS$4-$E151+1),$I151/2,$L151,TRUE)-_xlfn.NORM.DIST(AND(AS$4&gt;=$E151,AS$4&lt;=$G151)*(AR$4-$E151+1),$I151/2,$L151,TRUE))/(1-2*_xlfn.NORM.DIST(0,$I151/2,$L151,TRUE))*$C151+($J151="Steady Growth")*(AND(AS$4&gt;=$E151,AS$4&lt;=$G151)*((AS$4-$E151+1)/($I151*($I151+1)/2)*$C151))+($J151="custom")*CustomCF!AL151</f>
        <v>0</v>
      </c>
      <c r="AT151" s="478">
        <f>($J151="Bell Curve")*(_xlfn.NORM.DIST(AND(AT$4&gt;=$E151,AT$4&lt;=$G151)*(AT$4-$E151+1),$I151/2,$L151,TRUE)-_xlfn.NORM.DIST(AND(AT$4&gt;=$E151,AT$4&lt;=$G151)*(AS$4-$E151+1),$I151/2,$L151,TRUE))/(1-2*_xlfn.NORM.DIST(0,$I151/2,$L151,TRUE))*$C151+($J151="Steady Growth")*(AND(AT$4&gt;=$E151,AT$4&lt;=$G151)*((AT$4-$E151+1)/($I151*($I151+1)/2)*$C151))+($J151="custom")*CustomCF!AM151</f>
        <v>0</v>
      </c>
      <c r="AU151" s="478">
        <f>($J151="Bell Curve")*(_xlfn.NORM.DIST(AND(AU$4&gt;=$E151,AU$4&lt;=$G151)*(AU$4-$E151+1),$I151/2,$L151,TRUE)-_xlfn.NORM.DIST(AND(AU$4&gt;=$E151,AU$4&lt;=$G151)*(AT$4-$E151+1),$I151/2,$L151,TRUE))/(1-2*_xlfn.NORM.DIST(0,$I151/2,$L151,TRUE))*$C151+($J151="Steady Growth")*(AND(AU$4&gt;=$E151,AU$4&lt;=$G151)*((AU$4-$E151+1)/($I151*($I151+1)/2)*$C151))+($J151="custom")*CustomCF!AN151</f>
        <v>0</v>
      </c>
      <c r="AV151" s="478">
        <f>($J151="Bell Curve")*(_xlfn.NORM.DIST(AND(AV$4&gt;=$E151,AV$4&lt;=$G151)*(AV$4-$E151+1),$I151/2,$L151,TRUE)-_xlfn.NORM.DIST(AND(AV$4&gt;=$E151,AV$4&lt;=$G151)*(AU$4-$E151+1),$I151/2,$L151,TRUE))/(1-2*_xlfn.NORM.DIST(0,$I151/2,$L151,TRUE))*$C151+($J151="Steady Growth")*(AND(AV$4&gt;=$E151,AV$4&lt;=$G151)*((AV$4-$E151+1)/($I151*($I151+1)/2)*$C151))+($J151="custom")*CustomCF!AO151</f>
        <v>0</v>
      </c>
      <c r="AW151" s="478">
        <f>($J151="Bell Curve")*(_xlfn.NORM.DIST(AND(AW$4&gt;=$E151,AW$4&lt;=$G151)*(AW$4-$E151+1),$I151/2,$L151,TRUE)-_xlfn.NORM.DIST(AND(AW$4&gt;=$E151,AW$4&lt;=$G151)*(AV$4-$E151+1),$I151/2,$L151,TRUE))/(1-2*_xlfn.NORM.DIST(0,$I151/2,$L151,TRUE))*$C151+($J151="Steady Growth")*(AND(AW$4&gt;=$E151,AW$4&lt;=$G151)*((AW$4-$E151+1)/($I151*($I151+1)/2)*$C151))+($J151="custom")*CustomCF!AP151</f>
        <v>0</v>
      </c>
      <c r="AX151" s="478">
        <f>($J151="Bell Curve")*(_xlfn.NORM.DIST(AND(AX$4&gt;=$E151,AX$4&lt;=$G151)*(AX$4-$E151+1),$I151/2,$L151,TRUE)-_xlfn.NORM.DIST(AND(AX$4&gt;=$E151,AX$4&lt;=$G151)*(AW$4-$E151+1),$I151/2,$L151,TRUE))/(1-2*_xlfn.NORM.DIST(0,$I151/2,$L151,TRUE))*$C151+($J151="Steady Growth")*(AND(AX$4&gt;=$E151,AX$4&lt;=$G151)*((AX$4-$E151+1)/($I151*($I151+1)/2)*$C151))+($J151="custom")*CustomCF!AQ151</f>
        <v>0</v>
      </c>
      <c r="AY151" s="478">
        <f>($J151="Bell Curve")*(_xlfn.NORM.DIST(AND(AY$4&gt;=$E151,AY$4&lt;=$G151)*(AY$4-$E151+1),$I151/2,$L151,TRUE)-_xlfn.NORM.DIST(AND(AY$4&gt;=$E151,AY$4&lt;=$G151)*(AX$4-$E151+1),$I151/2,$L151,TRUE))/(1-2*_xlfn.NORM.DIST(0,$I151/2,$L151,TRUE))*$C151+($J151="Steady Growth")*(AND(AY$4&gt;=$E151,AY$4&lt;=$G151)*((AY$4-$E151+1)/($I151*($I151+1)/2)*$C151))+($J151="custom")*CustomCF!AR151</f>
        <v>0</v>
      </c>
      <c r="AZ151" s="478">
        <f>($J151="Bell Curve")*(_xlfn.NORM.DIST(AND(AZ$4&gt;=$E151,AZ$4&lt;=$G151)*(AZ$4-$E151+1),$I151/2,$L151,TRUE)-_xlfn.NORM.DIST(AND(AZ$4&gt;=$E151,AZ$4&lt;=$G151)*(AY$4-$E151+1),$I151/2,$L151,TRUE))/(1-2*_xlfn.NORM.DIST(0,$I151/2,$L151,TRUE))*$C151+($J151="Steady Growth")*(AND(AZ$4&gt;=$E151,AZ$4&lt;=$G151)*((AZ$4-$E151+1)/($I151*($I151+1)/2)*$C151))+($J151="custom")*CustomCF!AS151</f>
        <v>0</v>
      </c>
      <c r="BA151" s="478">
        <f>($J151="Bell Curve")*(_xlfn.NORM.DIST(AND(BA$4&gt;=$E151,BA$4&lt;=$G151)*(BA$4-$E151+1),$I151/2,$L151,TRUE)-_xlfn.NORM.DIST(AND(BA$4&gt;=$E151,BA$4&lt;=$G151)*(AZ$4-$E151+1),$I151/2,$L151,TRUE))/(1-2*_xlfn.NORM.DIST(0,$I151/2,$L151,TRUE))*$C151+($J151="Steady Growth")*(AND(BA$4&gt;=$E151,BA$4&lt;=$G151)*((BA$4-$E151+1)/($I151*($I151+1)/2)*$C151))+($J151="custom")*CustomCF!AT151</f>
        <v>0</v>
      </c>
      <c r="BB151" s="478">
        <f>($J151="Bell Curve")*(_xlfn.NORM.DIST(AND(BB$4&gt;=$E151,BB$4&lt;=$G151)*(BB$4-$E151+1),$I151/2,$L151,TRUE)-_xlfn.NORM.DIST(AND(BB$4&gt;=$E151,BB$4&lt;=$G151)*(BA$4-$E151+1),$I151/2,$L151,TRUE))/(1-2*_xlfn.NORM.DIST(0,$I151/2,$L151,TRUE))*$C151+($J151="Steady Growth")*(AND(BB$4&gt;=$E151,BB$4&lt;=$G151)*((BB$4-$E151+1)/($I151*($I151+1)/2)*$C151))+($J151="custom")*CustomCF!AU151</f>
        <v>0</v>
      </c>
      <c r="BC151" s="478">
        <f>($J151="Bell Curve")*(_xlfn.NORM.DIST(AND(BC$4&gt;=$E151,BC$4&lt;=$G151)*(BC$4-$E151+1),$I151/2,$L151,TRUE)-_xlfn.NORM.DIST(AND(BC$4&gt;=$E151,BC$4&lt;=$G151)*(BB$4-$E151+1),$I151/2,$L151,TRUE))/(1-2*_xlfn.NORM.DIST(0,$I151/2,$L151,TRUE))*$C151+($J151="Steady Growth")*(AND(BC$4&gt;=$E151,BC$4&lt;=$G151)*((BC$4-$E151+1)/($I151*($I151+1)/2)*$C151))+($J151="custom")*CustomCF!AV151</f>
        <v>0</v>
      </c>
      <c r="BD151" s="478">
        <f>($J151="Bell Curve")*(_xlfn.NORM.DIST(AND(BD$4&gt;=$E151,BD$4&lt;=$G151)*(BD$4-$E151+1),$I151/2,$L151,TRUE)-_xlfn.NORM.DIST(AND(BD$4&gt;=$E151,BD$4&lt;=$G151)*(BC$4-$E151+1),$I151/2,$L151,TRUE))/(1-2*_xlfn.NORM.DIST(0,$I151/2,$L151,TRUE))*$C151+($J151="Steady Growth")*(AND(BD$4&gt;=$E151,BD$4&lt;=$G151)*((BD$4-$E151+1)/($I151*($I151+1)/2)*$C151))+($J151="custom")*CustomCF!AW151</f>
        <v>0</v>
      </c>
      <c r="BE151" s="478">
        <f>($J151="Bell Curve")*(_xlfn.NORM.DIST(AND(BE$4&gt;=$E151,BE$4&lt;=$G151)*(BE$4-$E151+1),$I151/2,$L151,TRUE)-_xlfn.NORM.DIST(AND(BE$4&gt;=$E151,BE$4&lt;=$G151)*(BD$4-$E151+1),$I151/2,$L151,TRUE))/(1-2*_xlfn.NORM.DIST(0,$I151/2,$L151,TRUE))*$C151+($J151="Steady Growth")*(AND(BE$4&gt;=$E151,BE$4&lt;=$G151)*((BE$4-$E151+1)/($I151*($I151+1)/2)*$C151))+($J151="custom")*CustomCF!AX151</f>
        <v>0</v>
      </c>
      <c r="BF151" s="478">
        <f>($J151="Bell Curve")*(_xlfn.NORM.DIST(AND(BF$4&gt;=$E151,BF$4&lt;=$G151)*(BF$4-$E151+1),$I151/2,$L151,TRUE)-_xlfn.NORM.DIST(AND(BF$4&gt;=$E151,BF$4&lt;=$G151)*(BE$4-$E151+1),$I151/2,$L151,TRUE))/(1-2*_xlfn.NORM.DIST(0,$I151/2,$L151,TRUE))*$C151+($J151="Steady Growth")*(AND(BF$4&gt;=$E151,BF$4&lt;=$G151)*((BF$4-$E151+1)/($I151*($I151+1)/2)*$C151))+($J151="custom")*CustomCF!AY151</f>
        <v>0</v>
      </c>
      <c r="BG151" s="478">
        <f>($J151="Bell Curve")*(_xlfn.NORM.DIST(AND(BG$4&gt;=$E151,BG$4&lt;=$G151)*(BG$4-$E151+1),$I151/2,$L151,TRUE)-_xlfn.NORM.DIST(AND(BG$4&gt;=$E151,BG$4&lt;=$G151)*(BF$4-$E151+1),$I151/2,$L151,TRUE))/(1-2*_xlfn.NORM.DIST(0,$I151/2,$L151,TRUE))*$C151+($J151="Steady Growth")*(AND(BG$4&gt;=$E151,BG$4&lt;=$G151)*((BG$4-$E151+1)/($I151*($I151+1)/2)*$C151))+($J151="custom")*CustomCF!AZ151</f>
        <v>0</v>
      </c>
      <c r="BH151" s="478">
        <f>($J151="Bell Curve")*(_xlfn.NORM.DIST(AND(BH$4&gt;=$E151,BH$4&lt;=$G151)*(BH$4-$E151+1),$I151/2,$L151,TRUE)-_xlfn.NORM.DIST(AND(BH$4&gt;=$E151,BH$4&lt;=$G151)*(BG$4-$E151+1),$I151/2,$L151,TRUE))/(1-2*_xlfn.NORM.DIST(0,$I151/2,$L151,TRUE))*$C151+($J151="Steady Growth")*(AND(BH$4&gt;=$E151,BH$4&lt;=$G151)*((BH$4-$E151+1)/($I151*($I151+1)/2)*$C151))+($J151="custom")*CustomCF!BA151</f>
        <v>0</v>
      </c>
      <c r="BI151" s="478">
        <f>($J151="Bell Curve")*(_xlfn.NORM.DIST(AND(BI$4&gt;=$E151,BI$4&lt;=$G151)*(BI$4-$E151+1),$I151/2,$L151,TRUE)-_xlfn.NORM.DIST(AND(BI$4&gt;=$E151,BI$4&lt;=$G151)*(BH$4-$E151+1),$I151/2,$L151,TRUE))/(1-2*_xlfn.NORM.DIST(0,$I151/2,$L151,TRUE))*$C151+($J151="Steady Growth")*(AND(BI$4&gt;=$E151,BI$4&lt;=$G151)*((BI$4-$E151+1)/($I151*($I151+1)/2)*$C151))+($J151="custom")*CustomCF!BB151</f>
        <v>0</v>
      </c>
      <c r="BJ151" s="478">
        <f>($J151="Bell Curve")*(_xlfn.NORM.DIST(AND(BJ$4&gt;=$E151,BJ$4&lt;=$G151)*(BJ$4-$E151+1),$I151/2,$L151,TRUE)-_xlfn.NORM.DIST(AND(BJ$4&gt;=$E151,BJ$4&lt;=$G151)*(BI$4-$E151+1),$I151/2,$L151,TRUE))/(1-2*_xlfn.NORM.DIST(0,$I151/2,$L151,TRUE))*$C151+($J151="Steady Growth")*(AND(BJ$4&gt;=$E151,BJ$4&lt;=$G151)*((BJ$4-$E151+1)/($I151*($I151+1)/2)*$C151))+($J151="custom")*CustomCF!BC151</f>
        <v>0</v>
      </c>
      <c r="BK151" s="478">
        <f>($J151="Bell Curve")*(_xlfn.NORM.DIST(AND(BK$4&gt;=$E151,BK$4&lt;=$G151)*(BK$4-$E151+1),$I151/2,$L151,TRUE)-_xlfn.NORM.DIST(AND(BK$4&gt;=$E151,BK$4&lt;=$G151)*(BJ$4-$E151+1),$I151/2,$L151,TRUE))/(1-2*_xlfn.NORM.DIST(0,$I151/2,$L151,TRUE))*$C151+($J151="Steady Growth")*(AND(BK$4&gt;=$E151,BK$4&lt;=$G151)*((BK$4-$E151+1)/($I151*($I151+1)/2)*$C151))+($J151="custom")*CustomCF!BD151</f>
        <v>0</v>
      </c>
      <c r="BL151" s="478">
        <f>($J151="Bell Curve")*(_xlfn.NORM.DIST(AND(BL$4&gt;=$E151,BL$4&lt;=$G151)*(BL$4-$E151+1),$I151/2,$L151,TRUE)-_xlfn.NORM.DIST(AND(BL$4&gt;=$E151,BL$4&lt;=$G151)*(BK$4-$E151+1),$I151/2,$L151,TRUE))/(1-2*_xlfn.NORM.DIST(0,$I151/2,$L151,TRUE))*$C151+($J151="Steady Growth")*(AND(BL$4&gt;=$E151,BL$4&lt;=$G151)*((BL$4-$E151+1)/($I151*($I151+1)/2)*$C151))+($J151="custom")*CustomCF!BE151</f>
        <v>0</v>
      </c>
      <c r="BM151" s="478">
        <f>($J151="Bell Curve")*(_xlfn.NORM.DIST(AND(BM$4&gt;=$E151,BM$4&lt;=$G151)*(BM$4-$E151+1),$I151/2,$L151,TRUE)-_xlfn.NORM.DIST(AND(BM$4&gt;=$E151,BM$4&lt;=$G151)*(BL$4-$E151+1),$I151/2,$L151,TRUE))/(1-2*_xlfn.NORM.DIST(0,$I151/2,$L151,TRUE))*$C151+($J151="Steady Growth")*(AND(BM$4&gt;=$E151,BM$4&lt;=$G151)*((BM$4-$E151+1)/($I151*($I151+1)/2)*$C151))+($J151="custom")*CustomCF!BF151</f>
        <v>0</v>
      </c>
      <c r="BN151" s="478">
        <f>($J151="Bell Curve")*(_xlfn.NORM.DIST(AND(BN$4&gt;=$E151,BN$4&lt;=$G151)*(BN$4-$E151+1),$I151/2,$L151,TRUE)-_xlfn.NORM.DIST(AND(BN$4&gt;=$E151,BN$4&lt;=$G151)*(BM$4-$E151+1),$I151/2,$L151,TRUE))/(1-2*_xlfn.NORM.DIST(0,$I151/2,$L151,TRUE))*$C151+($J151="Steady Growth")*(AND(BN$4&gt;=$E151,BN$4&lt;=$G151)*((BN$4-$E151+1)/($I151*($I151+1)/2)*$C151))+($J151="custom")*CustomCF!BG151</f>
        <v>0</v>
      </c>
      <c r="BO151" s="478">
        <f>($J151="Bell Curve")*(_xlfn.NORM.DIST(AND(BO$4&gt;=$E151,BO$4&lt;=$G151)*(BO$4-$E151+1),$I151/2,$L151,TRUE)-_xlfn.NORM.DIST(AND(BO$4&gt;=$E151,BO$4&lt;=$G151)*(BN$4-$E151+1),$I151/2,$L151,TRUE))/(1-2*_xlfn.NORM.DIST(0,$I151/2,$L151,TRUE))*$C151+($J151="Steady Growth")*(AND(BO$4&gt;=$E151,BO$4&lt;=$G151)*((BO$4-$E151+1)/($I151*($I151+1)/2)*$C151))+($J151="custom")*CustomCF!BH151</f>
        <v>0</v>
      </c>
      <c r="BP151" s="478">
        <f>($J151="Bell Curve")*(_xlfn.NORM.DIST(AND(BP$4&gt;=$E151,BP$4&lt;=$G151)*(BP$4-$E151+1),$I151/2,$L151,TRUE)-_xlfn.NORM.DIST(AND(BP$4&gt;=$E151,BP$4&lt;=$G151)*(BO$4-$E151+1),$I151/2,$L151,TRUE))/(1-2*_xlfn.NORM.DIST(0,$I151/2,$L151,TRUE))*$C151+($J151="Steady Growth")*(AND(BP$4&gt;=$E151,BP$4&lt;=$G151)*((BP$4-$E151+1)/($I151*($I151+1)/2)*$C151))+($J151="custom")*CustomCF!BI151</f>
        <v>0</v>
      </c>
      <c r="BQ151" s="478">
        <f>($J151="Bell Curve")*(_xlfn.NORM.DIST(AND(BQ$4&gt;=$E151,BQ$4&lt;=$G151)*(BQ$4-$E151+1),$I151/2,$L151,TRUE)-_xlfn.NORM.DIST(AND(BQ$4&gt;=$E151,BQ$4&lt;=$G151)*(BP$4-$E151+1),$I151/2,$L151,TRUE))/(1-2*_xlfn.NORM.DIST(0,$I151/2,$L151,TRUE))*$C151+($J151="Steady Growth")*(AND(BQ$4&gt;=$E151,BQ$4&lt;=$G151)*((BQ$4-$E151+1)/($I151*($I151+1)/2)*$C151))+($J151="custom")*CustomCF!BJ151</f>
        <v>0</v>
      </c>
      <c r="BR151" s="478">
        <f>($J151="Bell Curve")*(_xlfn.NORM.DIST(AND(BR$4&gt;=$E151,BR$4&lt;=$G151)*(BR$4-$E151+1),$I151/2,$L151,TRUE)-_xlfn.NORM.DIST(AND(BR$4&gt;=$E151,BR$4&lt;=$G151)*(BQ$4-$E151+1),$I151/2,$L151,TRUE))/(1-2*_xlfn.NORM.DIST(0,$I151/2,$L151,TRUE))*$C151+($J151="Steady Growth")*(AND(BR$4&gt;=$E151,BR$4&lt;=$G151)*((BR$4-$E151+1)/($I151*($I151+1)/2)*$C151))+($J151="custom")*CustomCF!BK151</f>
        <v>0</v>
      </c>
      <c r="BS151" s="478">
        <f>($J151="Bell Curve")*(_xlfn.NORM.DIST(AND(BS$4&gt;=$E151,BS$4&lt;=$G151)*(BS$4-$E151+1),$I151/2,$L151,TRUE)-_xlfn.NORM.DIST(AND(BS$4&gt;=$E151,BS$4&lt;=$G151)*(BR$4-$E151+1),$I151/2,$L151,TRUE))/(1-2*_xlfn.NORM.DIST(0,$I151/2,$L151,TRUE))*$C151+($J151="Steady Growth")*(AND(BS$4&gt;=$E151,BS$4&lt;=$G151)*((BS$4-$E151+1)/($I151*($I151+1)/2)*$C151))+($J151="custom")*CustomCF!BL151</f>
        <v>0</v>
      </c>
      <c r="BT151" s="478">
        <f>($J151="Bell Curve")*(_xlfn.NORM.DIST(AND(BT$4&gt;=$E151,BT$4&lt;=$G151)*(BT$4-$E151+1),$I151/2,$L151,TRUE)-_xlfn.NORM.DIST(AND(BT$4&gt;=$E151,BT$4&lt;=$G151)*(BS$4-$E151+1),$I151/2,$L151,TRUE))/(1-2*_xlfn.NORM.DIST(0,$I151/2,$L151,TRUE))*$C151+($J151="Steady Growth")*(AND(BT$4&gt;=$E151,BT$4&lt;=$G151)*((BT$4-$E151+1)/($I151*($I151+1)/2)*$C151))+($J151="custom")*CustomCF!BM151</f>
        <v>0</v>
      </c>
      <c r="BU151" s="478">
        <f>($J151="Bell Curve")*(_xlfn.NORM.DIST(AND(BU$4&gt;=$E151,BU$4&lt;=$G151)*(BU$4-$E151+1),$I151/2,$L151,TRUE)-_xlfn.NORM.DIST(AND(BU$4&gt;=$E151,BU$4&lt;=$G151)*(BT$4-$E151+1),$I151/2,$L151,TRUE))/(1-2*_xlfn.NORM.DIST(0,$I151/2,$L151,TRUE))*$C151+($J151="Steady Growth")*(AND(BU$4&gt;=$E151,BU$4&lt;=$G151)*((BU$4-$E151+1)/($I151*($I151+1)/2)*$C151))+($J151="custom")*CustomCF!BN151</f>
        <v>0</v>
      </c>
      <c r="BV151" s="478">
        <f>($J151="Bell Curve")*(_xlfn.NORM.DIST(AND(BV$4&gt;=$E151,BV$4&lt;=$G151)*(BV$4-$E151+1),$I151/2,$L151,TRUE)-_xlfn.NORM.DIST(AND(BV$4&gt;=$E151,BV$4&lt;=$G151)*(BU$4-$E151+1),$I151/2,$L151,TRUE))/(1-2*_xlfn.NORM.DIST(0,$I151/2,$L151,TRUE))*$C151+($J151="Steady Growth")*(AND(BV$4&gt;=$E151,BV$4&lt;=$G151)*((BV$4-$E151+1)/($I151*($I151+1)/2)*$C151))+($J151="custom")*CustomCF!BO151</f>
        <v>0</v>
      </c>
      <c r="BW151" s="478">
        <f>($J151="Bell Curve")*(_xlfn.NORM.DIST(AND(BW$4&gt;=$E151,BW$4&lt;=$G151)*(BW$4-$E151+1),$I151/2,$L151,TRUE)-_xlfn.NORM.DIST(AND(BW$4&gt;=$E151,BW$4&lt;=$G151)*(BV$4-$E151+1),$I151/2,$L151,TRUE))/(1-2*_xlfn.NORM.DIST(0,$I151/2,$L151,TRUE))*$C151+($J151="Steady Growth")*(AND(BW$4&gt;=$E151,BW$4&lt;=$G151)*((BW$4-$E151+1)/($I151*($I151+1)/2)*$C151))+($J151="custom")*CustomCF!BP151</f>
        <v>0</v>
      </c>
      <c r="BX151" s="478">
        <f>($J151="Bell Curve")*(_xlfn.NORM.DIST(AND(BX$4&gt;=$E151,BX$4&lt;=$G151)*(BX$4-$E151+1),$I151/2,$L151,TRUE)-_xlfn.NORM.DIST(AND(BX$4&gt;=$E151,BX$4&lt;=$G151)*(BW$4-$E151+1),$I151/2,$L151,TRUE))/(1-2*_xlfn.NORM.DIST(0,$I151/2,$L151,TRUE))*$C151+($J151="Steady Growth")*(AND(BX$4&gt;=$E151,BX$4&lt;=$G151)*((BX$4-$E151+1)/($I151*($I151+1)/2)*$C151))+($J151="custom")*CustomCF!BQ151</f>
        <v>0</v>
      </c>
      <c r="BY151" s="478">
        <f>($J151="Bell Curve")*(_xlfn.NORM.DIST(AND(BY$4&gt;=$E151,BY$4&lt;=$G151)*(BY$4-$E151+1),$I151/2,$L151,TRUE)-_xlfn.NORM.DIST(AND(BY$4&gt;=$E151,BY$4&lt;=$G151)*(BX$4-$E151+1),$I151/2,$L151,TRUE))/(1-2*_xlfn.NORM.DIST(0,$I151/2,$L151,TRUE))*$C151+($J151="Steady Growth")*(AND(BY$4&gt;=$E151,BY$4&lt;=$G151)*((BY$4-$E151+1)/($I151*($I151+1)/2)*$C151))+($J151="custom")*CustomCF!BR151</f>
        <v>0</v>
      </c>
      <c r="BZ151" s="478">
        <f>($J151="Bell Curve")*(_xlfn.NORM.DIST(AND(BZ$4&gt;=$E151,BZ$4&lt;=$G151)*(BZ$4-$E151+1),$I151/2,$L151,TRUE)-_xlfn.NORM.DIST(AND(BZ$4&gt;=$E151,BZ$4&lt;=$G151)*(BY$4-$E151+1),$I151/2,$L151,TRUE))/(1-2*_xlfn.NORM.DIST(0,$I151/2,$L151,TRUE))*$C151+($J151="Steady Growth")*(AND(BZ$4&gt;=$E151,BZ$4&lt;=$G151)*((BZ$4-$E151+1)/($I151*($I151+1)/2)*$C151))+($J151="custom")*CustomCF!BS151</f>
        <v>0</v>
      </c>
      <c r="CA151" s="478">
        <f>($J151="Bell Curve")*(_xlfn.NORM.DIST(AND(CA$4&gt;=$E151,CA$4&lt;=$G151)*(CA$4-$E151+1),$I151/2,$L151,TRUE)-_xlfn.NORM.DIST(AND(CA$4&gt;=$E151,CA$4&lt;=$G151)*(BZ$4-$E151+1),$I151/2,$L151,TRUE))/(1-2*_xlfn.NORM.DIST(0,$I151/2,$L151,TRUE))*$C151+($J151="Steady Growth")*(AND(CA$4&gt;=$E151,CA$4&lt;=$G151)*((CA$4-$E151+1)/($I151*($I151+1)/2)*$C151))+($J151="custom")*CustomCF!BT151</f>
        <v>0</v>
      </c>
      <c r="CB151" s="478">
        <f>($J151="Bell Curve")*(_xlfn.NORM.DIST(AND(CB$4&gt;=$E151,CB$4&lt;=$G151)*(CB$4-$E151+1),$I151/2,$L151,TRUE)-_xlfn.NORM.DIST(AND(CB$4&gt;=$E151,CB$4&lt;=$G151)*(CA$4-$E151+1),$I151/2,$L151,TRUE))/(1-2*_xlfn.NORM.DIST(0,$I151/2,$L151,TRUE))*$C151+($J151="Steady Growth")*(AND(CB$4&gt;=$E151,CB$4&lt;=$G151)*((CB$4-$E151+1)/($I151*($I151+1)/2)*$C151))+($J151="custom")*CustomCF!BU151</f>
        <v>0</v>
      </c>
      <c r="CC151" s="478">
        <f>($J151="Bell Curve")*(_xlfn.NORM.DIST(AND(CC$4&gt;=$E151,CC$4&lt;=$G151)*(CC$4-$E151+1),$I151/2,$L151,TRUE)-_xlfn.NORM.DIST(AND(CC$4&gt;=$E151,CC$4&lt;=$G151)*(CB$4-$E151+1),$I151/2,$L151,TRUE))/(1-2*_xlfn.NORM.DIST(0,$I151/2,$L151,TRUE))*$C151+($J151="Steady Growth")*(AND(CC$4&gt;=$E151,CC$4&lt;=$G151)*((CC$4-$E151+1)/($I151*($I151+1)/2)*$C151))+($J151="custom")*CustomCF!BV151</f>
        <v>0</v>
      </c>
      <c r="CD151" s="478">
        <f>($J151="Bell Curve")*(_xlfn.NORM.DIST(AND(CD$4&gt;=$E151,CD$4&lt;=$G151)*(CD$4-$E151+1),$I151/2,$L151,TRUE)-_xlfn.NORM.DIST(AND(CD$4&gt;=$E151,CD$4&lt;=$G151)*(CC$4-$E151+1),$I151/2,$L151,TRUE))/(1-2*_xlfn.NORM.DIST(0,$I151/2,$L151,TRUE))*$C151+($J151="Steady Growth")*(AND(CD$4&gt;=$E151,CD$4&lt;=$G151)*((CD$4-$E151+1)/($I151*($I151+1)/2)*$C151))+($J151="custom")*CustomCF!BW151</f>
        <v>0</v>
      </c>
      <c r="CE151" s="478">
        <f>($J151="Bell Curve")*(_xlfn.NORM.DIST(AND(CE$4&gt;=$E151,CE$4&lt;=$G151)*(CE$4-$E151+1),$I151/2,$L151,TRUE)-_xlfn.NORM.DIST(AND(CE$4&gt;=$E151,CE$4&lt;=$G151)*(CD$4-$E151+1),$I151/2,$L151,TRUE))/(1-2*_xlfn.NORM.DIST(0,$I151/2,$L151,TRUE))*$C151+($J151="Steady Growth")*(AND(CE$4&gt;=$E151,CE$4&lt;=$G151)*((CE$4-$E151+1)/($I151*($I151+1)/2)*$C151))+($J151="custom")*CustomCF!BX151</f>
        <v>0</v>
      </c>
      <c r="CF151" s="478">
        <f>($J151="Bell Curve")*(_xlfn.NORM.DIST(AND(CF$4&gt;=$E151,CF$4&lt;=$G151)*(CF$4-$E151+1),$I151/2,$L151,TRUE)-_xlfn.NORM.DIST(AND(CF$4&gt;=$E151,CF$4&lt;=$G151)*(CE$4-$E151+1),$I151/2,$L151,TRUE))/(1-2*_xlfn.NORM.DIST(0,$I151/2,$L151,TRUE))*$C151+($J151="Steady Growth")*(AND(CF$4&gt;=$E151,CF$4&lt;=$G151)*((CF$4-$E151+1)/($I151*($I151+1)/2)*$C151))+($J151="custom")*CustomCF!BY151</f>
        <v>0</v>
      </c>
      <c r="CG151" s="478">
        <f>($J151="Bell Curve")*(_xlfn.NORM.DIST(AND(CG$4&gt;=$E151,CG$4&lt;=$G151)*(CG$4-$E151+1),$I151/2,$L151,TRUE)-_xlfn.NORM.DIST(AND(CG$4&gt;=$E151,CG$4&lt;=$G151)*(CF$4-$E151+1),$I151/2,$L151,TRUE))/(1-2*_xlfn.NORM.DIST(0,$I151/2,$L151,TRUE))*$C151+($J151="Steady Growth")*(AND(CG$4&gt;=$E151,CG$4&lt;=$G151)*((CG$4-$E151+1)/($I151*($I151+1)/2)*$C151))+($J151="custom")*CustomCF!BZ151</f>
        <v>0</v>
      </c>
      <c r="CH151" s="478">
        <f>($J151="Bell Curve")*(_xlfn.NORM.DIST(AND(CH$4&gt;=$E151,CH$4&lt;=$G151)*(CH$4-$E151+1),$I151/2,$L151,TRUE)-_xlfn.NORM.DIST(AND(CH$4&gt;=$E151,CH$4&lt;=$G151)*(CG$4-$E151+1),$I151/2,$L151,TRUE))/(1-2*_xlfn.NORM.DIST(0,$I151/2,$L151,TRUE))*$C151+($J151="Steady Growth")*(AND(CH$4&gt;=$E151,CH$4&lt;=$G151)*((CH$4-$E151+1)/($I151*($I151+1)/2)*$C151))+($J151="custom")*CustomCF!CA151</f>
        <v>0</v>
      </c>
      <c r="CI151" s="478">
        <f>($J151="Bell Curve")*(_xlfn.NORM.DIST(AND(CI$4&gt;=$E151,CI$4&lt;=$G151)*(CI$4-$E151+1),$I151/2,$L151,TRUE)-_xlfn.NORM.DIST(AND(CI$4&gt;=$E151,CI$4&lt;=$G151)*(CH$4-$E151+1),$I151/2,$L151,TRUE))/(1-2*_xlfn.NORM.DIST(0,$I151/2,$L151,TRUE))*$C151+($J151="Steady Growth")*(AND(CI$4&gt;=$E151,CI$4&lt;=$G151)*((CI$4-$E151+1)/($I151*($I151+1)/2)*$C151))+($J151="custom")*CustomCF!CB151</f>
        <v>0</v>
      </c>
      <c r="CJ151" s="478">
        <f>($J151="Bell Curve")*(_xlfn.NORM.DIST(AND(CJ$4&gt;=$E151,CJ$4&lt;=$G151)*(CJ$4-$E151+1),$I151/2,$L151,TRUE)-_xlfn.NORM.DIST(AND(CJ$4&gt;=$E151,CJ$4&lt;=$G151)*(CI$4-$E151+1),$I151/2,$L151,TRUE))/(1-2*_xlfn.NORM.DIST(0,$I151/2,$L151,TRUE))*$C151+($J151="Steady Growth")*(AND(CJ$4&gt;=$E151,CJ$4&lt;=$G151)*((CJ$4-$E151+1)/($I151*($I151+1)/2)*$C151))+($J151="custom")*CustomCF!CC151</f>
        <v>0</v>
      </c>
      <c r="CK151" s="478">
        <f>($J151="Bell Curve")*(_xlfn.NORM.DIST(AND(CK$4&gt;=$E151,CK$4&lt;=$G151)*(CK$4-$E151+1),$I151/2,$L151,TRUE)-_xlfn.NORM.DIST(AND(CK$4&gt;=$E151,CK$4&lt;=$G151)*(CJ$4-$E151+1),$I151/2,$L151,TRUE))/(1-2*_xlfn.NORM.DIST(0,$I151/2,$L151,TRUE))*$C151+($J151="Steady Growth")*(AND(CK$4&gt;=$E151,CK$4&lt;=$G151)*((CK$4-$E151+1)/($I151*($I151+1)/2)*$C151))+($J151="custom")*CustomCF!CD151</f>
        <v>0</v>
      </c>
      <c r="CL151" s="478">
        <f>($J151="Bell Curve")*(_xlfn.NORM.DIST(AND(CL$4&gt;=$E151,CL$4&lt;=$G151)*(CL$4-$E151+1),$I151/2,$L151,TRUE)-_xlfn.NORM.DIST(AND(CL$4&gt;=$E151,CL$4&lt;=$G151)*(CK$4-$E151+1),$I151/2,$L151,TRUE))/(1-2*_xlfn.NORM.DIST(0,$I151/2,$L151,TRUE))*$C151+($J151="Steady Growth")*(AND(CL$4&gt;=$E151,CL$4&lt;=$G151)*((CL$4-$E151+1)/($I151*($I151+1)/2)*$C151))+($J151="custom")*CustomCF!CE151</f>
        <v>0</v>
      </c>
      <c r="CM151" s="478">
        <f>($J151="Bell Curve")*(_xlfn.NORM.DIST(AND(CM$4&gt;=$E151,CM$4&lt;=$G151)*(CM$4-$E151+1),$I151/2,$L151,TRUE)-_xlfn.NORM.DIST(AND(CM$4&gt;=$E151,CM$4&lt;=$G151)*(CL$4-$E151+1),$I151/2,$L151,TRUE))/(1-2*_xlfn.NORM.DIST(0,$I151/2,$L151,TRUE))*$C151+($J151="Steady Growth")*(AND(CM$4&gt;=$E151,CM$4&lt;=$G151)*((CM$4-$E151+1)/($I151*($I151+1)/2)*$C151))+($J151="custom")*CustomCF!CF151</f>
        <v>0</v>
      </c>
      <c r="CN151" s="478">
        <f>($J151="Bell Curve")*(_xlfn.NORM.DIST(AND(CN$4&gt;=$E151,CN$4&lt;=$G151)*(CN$4-$E151+1),$I151/2,$L151,TRUE)-_xlfn.NORM.DIST(AND(CN$4&gt;=$E151,CN$4&lt;=$G151)*(CM$4-$E151+1),$I151/2,$L151,TRUE))/(1-2*_xlfn.NORM.DIST(0,$I151/2,$L151,TRUE))*$C151+($J151="Steady Growth")*(AND(CN$4&gt;=$E151,CN$4&lt;=$G151)*((CN$4-$E151+1)/($I151*($I151+1)/2)*$C151))+($J151="custom")*CustomCF!CG151</f>
        <v>0</v>
      </c>
      <c r="CO151" s="478">
        <f>($J151="Bell Curve")*(_xlfn.NORM.DIST(AND(CO$4&gt;=$E151,CO$4&lt;=$G151)*(CO$4-$E151+1),$I151/2,$L151,TRUE)-_xlfn.NORM.DIST(AND(CO$4&gt;=$E151,CO$4&lt;=$G151)*(CN$4-$E151+1),$I151/2,$L151,TRUE))/(1-2*_xlfn.NORM.DIST(0,$I151/2,$L151,TRUE))*$C151+($J151="Steady Growth")*(AND(CO$4&gt;=$E151,CO$4&lt;=$G151)*((CO$4-$E151+1)/($I151*($I151+1)/2)*$C151))+($J151="custom")*CustomCF!CH151</f>
        <v>0</v>
      </c>
      <c r="CP151" s="478">
        <f>($J151="Bell Curve")*(_xlfn.NORM.DIST(AND(CP$4&gt;=$E151,CP$4&lt;=$G151)*(CP$4-$E151+1),$I151/2,$L151,TRUE)-_xlfn.NORM.DIST(AND(CP$4&gt;=$E151,CP$4&lt;=$G151)*(CO$4-$E151+1),$I151/2,$L151,TRUE))/(1-2*_xlfn.NORM.DIST(0,$I151/2,$L151,TRUE))*$C151+($J151="Steady Growth")*(AND(CP$4&gt;=$E151,CP$4&lt;=$G151)*((CP$4-$E151+1)/($I151*($I151+1)/2)*$C151))+($J151="custom")*CustomCF!CI151</f>
        <v>0</v>
      </c>
      <c r="CQ151" s="478">
        <f>($J151="Bell Curve")*(_xlfn.NORM.DIST(AND(CQ$4&gt;=$E151,CQ$4&lt;=$G151)*(CQ$4-$E151+1),$I151/2,$L151,TRUE)-_xlfn.NORM.DIST(AND(CQ$4&gt;=$E151,CQ$4&lt;=$G151)*(CP$4-$E151+1),$I151/2,$L151,TRUE))/(1-2*_xlfn.NORM.DIST(0,$I151/2,$L151,TRUE))*$C151+($J151="Steady Growth")*(AND(CQ$4&gt;=$E151,CQ$4&lt;=$G151)*((CQ$4-$E151+1)/($I151*($I151+1)/2)*$C151))+($J151="custom")*CustomCF!CJ151</f>
        <v>0</v>
      </c>
      <c r="CR151" s="478">
        <f>($J151="Bell Curve")*(_xlfn.NORM.DIST(AND(CR$4&gt;=$E151,CR$4&lt;=$G151)*(CR$4-$E151+1),$I151/2,$L151,TRUE)-_xlfn.NORM.DIST(AND(CR$4&gt;=$E151,CR$4&lt;=$G151)*(CQ$4-$E151+1),$I151/2,$L151,TRUE))/(1-2*_xlfn.NORM.DIST(0,$I151/2,$L151,TRUE))*$C151+($J151="Steady Growth")*(AND(CR$4&gt;=$E151,CR$4&lt;=$G151)*((CR$4-$E151+1)/($I151*($I151+1)/2)*$C151))+($J151="custom")*CustomCF!CK151</f>
        <v>0</v>
      </c>
      <c r="CS151" s="478">
        <f>($J151="Bell Curve")*(_xlfn.NORM.DIST(AND(CS$4&gt;=$E151,CS$4&lt;=$G151)*(CS$4-$E151+1),$I151/2,$L151,TRUE)-_xlfn.NORM.DIST(AND(CS$4&gt;=$E151,CS$4&lt;=$G151)*(CR$4-$E151+1),$I151/2,$L151,TRUE))/(1-2*_xlfn.NORM.DIST(0,$I151/2,$L151,TRUE))*$C151+($J151="Steady Growth")*(AND(CS$4&gt;=$E151,CS$4&lt;=$G151)*((CS$4-$E151+1)/($I151*($I151+1)/2)*$C151))+($J151="custom")*CustomCF!CL151</f>
        <v>0</v>
      </c>
      <c r="CT151" s="478">
        <f>($J151="Bell Curve")*(_xlfn.NORM.DIST(AND(CT$4&gt;=$E151,CT$4&lt;=$G151)*(CT$4-$E151+1),$I151/2,$L151,TRUE)-_xlfn.NORM.DIST(AND(CT$4&gt;=$E151,CT$4&lt;=$G151)*(CS$4-$E151+1),$I151/2,$L151,TRUE))/(1-2*_xlfn.NORM.DIST(0,$I151/2,$L151,TRUE))*$C151+($J151="Steady Growth")*(AND(CT$4&gt;=$E151,CT$4&lt;=$G151)*((CT$4-$E151+1)/($I151*($I151+1)/2)*$C151))+($J151="custom")*CustomCF!CM151</f>
        <v>0</v>
      </c>
      <c r="CU151" s="478">
        <f>($J151="Bell Curve")*(_xlfn.NORM.DIST(AND(CU$4&gt;=$E151,CU$4&lt;=$G151)*(CU$4-$E151+1),$I151/2,$L151,TRUE)-_xlfn.NORM.DIST(AND(CU$4&gt;=$E151,CU$4&lt;=$G151)*(CT$4-$E151+1),$I151/2,$L151,TRUE))/(1-2*_xlfn.NORM.DIST(0,$I151/2,$L151,TRUE))*$C151+($J151="Steady Growth")*(AND(CU$4&gt;=$E151,CU$4&lt;=$G151)*((CU$4-$E151+1)/($I151*($I151+1)/2)*$C151))+($J151="custom")*CustomCF!CN151</f>
        <v>0</v>
      </c>
      <c r="CV151" s="478">
        <f>($J151="Bell Curve")*(_xlfn.NORM.DIST(AND(CV$4&gt;=$E151,CV$4&lt;=$G151)*(CV$4-$E151+1),$I151/2,$L151,TRUE)-_xlfn.NORM.DIST(AND(CV$4&gt;=$E151,CV$4&lt;=$G151)*(CU$4-$E151+1),$I151/2,$L151,TRUE))/(1-2*_xlfn.NORM.DIST(0,$I151/2,$L151,TRUE))*$C151+($J151="Steady Growth")*(AND(CV$4&gt;=$E151,CV$4&lt;=$G151)*((CV$4-$E151+1)/($I151*($I151+1)/2)*$C151))+($J151="custom")*CustomCF!CO151</f>
        <v>0</v>
      </c>
      <c r="CW151" s="478">
        <f>($J151="Bell Curve")*(_xlfn.NORM.DIST(AND(CW$4&gt;=$E151,CW$4&lt;=$G151)*(CW$4-$E151+1),$I151/2,$L151,TRUE)-_xlfn.NORM.DIST(AND(CW$4&gt;=$E151,CW$4&lt;=$G151)*(CV$4-$E151+1),$I151/2,$L151,TRUE))/(1-2*_xlfn.NORM.DIST(0,$I151/2,$L151,TRUE))*$C151+($J151="Steady Growth")*(AND(CW$4&gt;=$E151,CW$4&lt;=$G151)*((CW$4-$E151+1)/($I151*($I151+1)/2)*$C151))+($J151="custom")*CustomCF!CP151</f>
        <v>0</v>
      </c>
      <c r="CX151" s="478">
        <f>($J151="Bell Curve")*(_xlfn.NORM.DIST(AND(CX$4&gt;=$E151,CX$4&lt;=$G151)*(CX$4-$E151+1),$I151/2,$L151,TRUE)-_xlfn.NORM.DIST(AND(CX$4&gt;=$E151,CX$4&lt;=$G151)*(CW$4-$E151+1),$I151/2,$L151,TRUE))/(1-2*_xlfn.NORM.DIST(0,$I151/2,$L151,TRUE))*$C151+($J151="Steady Growth")*(AND(CX$4&gt;=$E151,CX$4&lt;=$G151)*((CX$4-$E151+1)/($I151*($I151+1)/2)*$C151))+($J151="custom")*CustomCF!CQ151</f>
        <v>0</v>
      </c>
      <c r="CY151" s="478">
        <f>($J151="Bell Curve")*(_xlfn.NORM.DIST(AND(CY$4&gt;=$E151,CY$4&lt;=$G151)*(CY$4-$E151+1),$I151/2,$L151,TRUE)-_xlfn.NORM.DIST(AND(CY$4&gt;=$E151,CY$4&lt;=$G151)*(CX$4-$E151+1),$I151/2,$L151,TRUE))/(1-2*_xlfn.NORM.DIST(0,$I151/2,$L151,TRUE))*$C151+($J151="Steady Growth")*(AND(CY$4&gt;=$E151,CY$4&lt;=$G151)*((CY$4-$E151+1)/($I151*($I151+1)/2)*$C151))+($J151="custom")*CustomCF!CR151</f>
        <v>0</v>
      </c>
      <c r="CZ151" s="478">
        <f>($J151="Bell Curve")*(_xlfn.NORM.DIST(AND(CZ$4&gt;=$E151,CZ$4&lt;=$G151)*(CZ$4-$E151+1),$I151/2,$L151,TRUE)-_xlfn.NORM.DIST(AND(CZ$4&gt;=$E151,CZ$4&lt;=$G151)*(CY$4-$E151+1),$I151/2,$L151,TRUE))/(1-2*_xlfn.NORM.DIST(0,$I151/2,$L151,TRUE))*$C151+($J151="Steady Growth")*(AND(CZ$4&gt;=$E151,CZ$4&lt;=$G151)*((CZ$4-$E151+1)/($I151*($I151+1)/2)*$C151))+($J151="custom")*CustomCF!CS151</f>
        <v>0</v>
      </c>
      <c r="DA151" s="478">
        <f>($J151="Bell Curve")*(_xlfn.NORM.DIST(AND(DA$4&gt;=$E151,DA$4&lt;=$G151)*(DA$4-$E151+1),$I151/2,$L151,TRUE)-_xlfn.NORM.DIST(AND(DA$4&gt;=$E151,DA$4&lt;=$G151)*(CZ$4-$E151+1),$I151/2,$L151,TRUE))/(1-2*_xlfn.NORM.DIST(0,$I151/2,$L151,TRUE))*$C151+($J151="Steady Growth")*(AND(DA$4&gt;=$E151,DA$4&lt;=$G151)*((DA$4-$E151+1)/($I151*($I151+1)/2)*$C151))+($J151="custom")*CustomCF!CT151</f>
        <v>0</v>
      </c>
      <c r="DB151" s="478">
        <f>($J151="Bell Curve")*(_xlfn.NORM.DIST(AND(DB$4&gt;=$E151,DB$4&lt;=$G151)*(DB$4-$E151+1),$I151/2,$L151,TRUE)-_xlfn.NORM.DIST(AND(DB$4&gt;=$E151,DB$4&lt;=$G151)*(DA$4-$E151+1),$I151/2,$L151,TRUE))/(1-2*_xlfn.NORM.DIST(0,$I151/2,$L151,TRUE))*$C151+($J151="Steady Growth")*(AND(DB$4&gt;=$E151,DB$4&lt;=$G151)*((DB$4-$E151+1)/($I151*($I151+1)/2)*$C151))+($J151="custom")*CustomCF!CU151</f>
        <v>0</v>
      </c>
      <c r="DC151" s="478">
        <f>($J151="Bell Curve")*(_xlfn.NORM.DIST(AND(DC$4&gt;=$E151,DC$4&lt;=$G151)*(DC$4-$E151+1),$I151/2,$L151,TRUE)-_xlfn.NORM.DIST(AND(DC$4&gt;=$E151,DC$4&lt;=$G151)*(DB$4-$E151+1),$I151/2,$L151,TRUE))/(1-2*_xlfn.NORM.DIST(0,$I151/2,$L151,TRUE))*$C151+($J151="Steady Growth")*(AND(DC$4&gt;=$E151,DC$4&lt;=$G151)*((DC$4-$E151+1)/($I151*($I151+1)/2)*$C151))+($J151="custom")*CustomCF!CV151</f>
        <v>0</v>
      </c>
      <c r="DD151" s="478">
        <f>($J151="Bell Curve")*(_xlfn.NORM.DIST(AND(DD$4&gt;=$E151,DD$4&lt;=$G151)*(DD$4-$E151+1),$I151/2,$L151,TRUE)-_xlfn.NORM.DIST(AND(DD$4&gt;=$E151,DD$4&lt;=$G151)*(DC$4-$E151+1),$I151/2,$L151,TRUE))/(1-2*_xlfn.NORM.DIST(0,$I151/2,$L151,TRUE))*$C151+($J151="Steady Growth")*(AND(DD$4&gt;=$E151,DD$4&lt;=$G151)*((DD$4-$E151+1)/($I151*($I151+1)/2)*$C151))+($J151="custom")*CustomCF!CW151</f>
        <v>0</v>
      </c>
      <c r="DE151" s="478">
        <f>($J151="Bell Curve")*(_xlfn.NORM.DIST(AND(DE$4&gt;=$E151,DE$4&lt;=$G151)*(DE$4-$E151+1),$I151/2,$L151,TRUE)-_xlfn.NORM.DIST(AND(DE$4&gt;=$E151,DE$4&lt;=$G151)*(DD$4-$E151+1),$I151/2,$L151,TRUE))/(1-2*_xlfn.NORM.DIST(0,$I151/2,$L151,TRUE))*$C151+($J151="Steady Growth")*(AND(DE$4&gt;=$E151,DE$4&lt;=$G151)*((DE$4-$E151+1)/($I151*($I151+1)/2)*$C151))+($J151="custom")*CustomCF!CX151</f>
        <v>0</v>
      </c>
      <c r="DF151" s="478">
        <f>($J151="Bell Curve")*(_xlfn.NORM.DIST(AND(DF$4&gt;=$E151,DF$4&lt;=$G151)*(DF$4-$E151+1),$I151/2,$L151,TRUE)-_xlfn.NORM.DIST(AND(DF$4&gt;=$E151,DF$4&lt;=$G151)*(DE$4-$E151+1),$I151/2,$L151,TRUE))/(1-2*_xlfn.NORM.DIST(0,$I151/2,$L151,TRUE))*$C151+($J151="Steady Growth")*(AND(DF$4&gt;=$E151,DF$4&lt;=$G151)*((DF$4-$E151+1)/($I151*($I151+1)/2)*$C151))+($J151="custom")*CustomCF!CY151</f>
        <v>0</v>
      </c>
      <c r="DG151" s="478">
        <f>($J151="Bell Curve")*(_xlfn.NORM.DIST(AND(DG$4&gt;=$E151,DG$4&lt;=$G151)*(DG$4-$E151+1),$I151/2,$L151,TRUE)-_xlfn.NORM.DIST(AND(DG$4&gt;=$E151,DG$4&lt;=$G151)*(DF$4-$E151+1),$I151/2,$L151,TRUE))/(1-2*_xlfn.NORM.DIST(0,$I151/2,$L151,TRUE))*$C151+($J151="Steady Growth")*(AND(DG$4&gt;=$E151,DG$4&lt;=$G151)*((DG$4-$E151+1)/($I151*($I151+1)/2)*$C151))+($J151="custom")*CustomCF!CZ151</f>
        <v>0</v>
      </c>
      <c r="DH151" s="478">
        <f>($J151="Bell Curve")*(_xlfn.NORM.DIST(AND(DH$4&gt;=$E151,DH$4&lt;=$G151)*(DH$4-$E151+1),$I151/2,$L151,TRUE)-_xlfn.NORM.DIST(AND(DH$4&gt;=$E151,DH$4&lt;=$G151)*(DG$4-$E151+1),$I151/2,$L151,TRUE))/(1-2*_xlfn.NORM.DIST(0,$I151/2,$L151,TRUE))*$C151+($J151="Steady Growth")*(AND(DH$4&gt;=$E151,DH$4&lt;=$G151)*((DH$4-$E151+1)/($I151*($I151+1)/2)*$C151))+($J151="custom")*CustomCF!DA151</f>
        <v>0</v>
      </c>
      <c r="DI151" s="478">
        <f>($J151="Bell Curve")*(_xlfn.NORM.DIST(AND(DI$4&gt;=$E151,DI$4&lt;=$G151)*(DI$4-$E151+1),$I151/2,$L151,TRUE)-_xlfn.NORM.DIST(AND(DI$4&gt;=$E151,DI$4&lt;=$G151)*(DH$4-$E151+1),$I151/2,$L151,TRUE))/(1-2*_xlfn.NORM.DIST(0,$I151/2,$L151,TRUE))*$C151+($J151="Steady Growth")*(AND(DI$4&gt;=$E151,DI$4&lt;=$G151)*((DI$4-$E151+1)/($I151*($I151+1)/2)*$C151))+($J151="custom")*CustomCF!DB151</f>
        <v>0</v>
      </c>
      <c r="DJ151" s="478">
        <f>($J151="Bell Curve")*(_xlfn.NORM.DIST(AND(DJ$4&gt;=$E151,DJ$4&lt;=$G151)*(DJ$4-$E151+1),$I151/2,$L151,TRUE)-_xlfn.NORM.DIST(AND(DJ$4&gt;=$E151,DJ$4&lt;=$G151)*(DI$4-$E151+1),$I151/2,$L151,TRUE))/(1-2*_xlfn.NORM.DIST(0,$I151/2,$L151,TRUE))*$C151+($J151="Steady Growth")*(AND(DJ$4&gt;=$E151,DJ$4&lt;=$G151)*((DJ$4-$E151+1)/($I151*($I151+1)/2)*$C151))+($J151="custom")*CustomCF!DC151</f>
        <v>0</v>
      </c>
      <c r="DK151" s="478">
        <f>($J151="Bell Curve")*(_xlfn.NORM.DIST(AND(DK$4&gt;=$E151,DK$4&lt;=$G151)*(DK$4-$E151+1),$I151/2,$L151,TRUE)-_xlfn.NORM.DIST(AND(DK$4&gt;=$E151,DK$4&lt;=$G151)*(DJ$4-$E151+1),$I151/2,$L151,TRUE))/(1-2*_xlfn.NORM.DIST(0,$I151/2,$L151,TRUE))*$C151+($J151="Steady Growth")*(AND(DK$4&gt;=$E151,DK$4&lt;=$G151)*((DK$4-$E151+1)/($I151*($I151+1)/2)*$C151))+($J151="custom")*CustomCF!DD151</f>
        <v>0</v>
      </c>
      <c r="DL151" s="478">
        <f>($J151="Bell Curve")*(_xlfn.NORM.DIST(AND(DL$4&gt;=$E151,DL$4&lt;=$G151)*(DL$4-$E151+1),$I151/2,$L151,TRUE)-_xlfn.NORM.DIST(AND(DL$4&gt;=$E151,DL$4&lt;=$G151)*(DK$4-$E151+1),$I151/2,$L151,TRUE))/(1-2*_xlfn.NORM.DIST(0,$I151/2,$L151,TRUE))*$C151+($J151="Steady Growth")*(AND(DL$4&gt;=$E151,DL$4&lt;=$G151)*((DL$4-$E151+1)/($I151*($I151+1)/2)*$C151))+($J151="custom")*CustomCF!DE151</f>
        <v>0</v>
      </c>
      <c r="DM151" s="478">
        <f>($J151="Bell Curve")*(_xlfn.NORM.DIST(AND(DM$4&gt;=$E151,DM$4&lt;=$G151)*(DM$4-$E151+1),$I151/2,$L151,TRUE)-_xlfn.NORM.DIST(AND(DM$4&gt;=$E151,DM$4&lt;=$G151)*(DL$4-$E151+1),$I151/2,$L151,TRUE))/(1-2*_xlfn.NORM.DIST(0,$I151/2,$L151,TRUE))*$C151+($J151="Steady Growth")*(AND(DM$4&gt;=$E151,DM$4&lt;=$G151)*((DM$4-$E151+1)/($I151*($I151+1)/2)*$C151))+($J151="custom")*CustomCF!DF151</f>
        <v>0</v>
      </c>
      <c r="DN151" s="478">
        <f>($J151="Bell Curve")*(_xlfn.NORM.DIST(AND(DN$4&gt;=$E151,DN$4&lt;=$G151)*(DN$4-$E151+1),$I151/2,$L151,TRUE)-_xlfn.NORM.DIST(AND(DN$4&gt;=$E151,DN$4&lt;=$G151)*(DM$4-$E151+1),$I151/2,$L151,TRUE))/(1-2*_xlfn.NORM.DIST(0,$I151/2,$L151,TRUE))*$C151+($J151="Steady Growth")*(AND(DN$4&gt;=$E151,DN$4&lt;=$G151)*((DN$4-$E151+1)/($I151*($I151+1)/2)*$C151))+($J151="custom")*CustomCF!DG151</f>
        <v>0</v>
      </c>
      <c r="DO151" s="478">
        <f>($J151="Bell Curve")*(_xlfn.NORM.DIST(AND(DO$4&gt;=$E151,DO$4&lt;=$G151)*(DO$4-$E151+1),$I151/2,$L151,TRUE)-_xlfn.NORM.DIST(AND(DO$4&gt;=$E151,DO$4&lt;=$G151)*(DN$4-$E151+1),$I151/2,$L151,TRUE))/(1-2*_xlfn.NORM.DIST(0,$I151/2,$L151,TRUE))*$C151+($J151="Steady Growth")*(AND(DO$4&gt;=$E151,DO$4&lt;=$G151)*((DO$4-$E151+1)/($I151*($I151+1)/2)*$C151))+($J151="custom")*CustomCF!DH151</f>
        <v>0</v>
      </c>
      <c r="DP151" s="478">
        <f>($J151="Bell Curve")*(_xlfn.NORM.DIST(AND(DP$4&gt;=$E151,DP$4&lt;=$G151)*(DP$4-$E151+1),$I151/2,$L151,TRUE)-_xlfn.NORM.DIST(AND(DP$4&gt;=$E151,DP$4&lt;=$G151)*(DO$4-$E151+1),$I151/2,$L151,TRUE))/(1-2*_xlfn.NORM.DIST(0,$I151/2,$L151,TRUE))*$C151+($J151="Steady Growth")*(AND(DP$4&gt;=$E151,DP$4&lt;=$G151)*((DP$4-$E151+1)/($I151*($I151+1)/2)*$C151))+($J151="custom")*CustomCF!DI151</f>
        <v>0</v>
      </c>
      <c r="DQ151" s="478">
        <f>($J151="Bell Curve")*(_xlfn.NORM.DIST(AND(DQ$4&gt;=$E151,DQ$4&lt;=$G151)*(DQ$4-$E151+1),$I151/2,$L151,TRUE)-_xlfn.NORM.DIST(AND(DQ$4&gt;=$E151,DQ$4&lt;=$G151)*(DP$4-$E151+1),$I151/2,$L151,TRUE))/(1-2*_xlfn.NORM.DIST(0,$I151/2,$L151,TRUE))*$C151+($J151="Steady Growth")*(AND(DQ$4&gt;=$E151,DQ$4&lt;=$G151)*((DQ$4-$E151+1)/($I151*($I151+1)/2)*$C151))+($J151="custom")*CustomCF!DJ151</f>
        <v>0</v>
      </c>
      <c r="DR151" s="478">
        <f>($J151="Bell Curve")*(_xlfn.NORM.DIST(AND(DR$4&gt;=$E151,DR$4&lt;=$G151)*(DR$4-$E151+1),$I151/2,$L151,TRUE)-_xlfn.NORM.DIST(AND(DR$4&gt;=$E151,DR$4&lt;=$G151)*(DQ$4-$E151+1),$I151/2,$L151,TRUE))/(1-2*_xlfn.NORM.DIST(0,$I151/2,$L151,TRUE))*$C151+($J151="Steady Growth")*(AND(DR$4&gt;=$E151,DR$4&lt;=$G151)*((DR$4-$E151+1)/($I151*($I151+1)/2)*$C151))+($J151="custom")*CustomCF!DK151</f>
        <v>0</v>
      </c>
      <c r="DS151" s="478">
        <f>($J151="Bell Curve")*(_xlfn.NORM.DIST(AND(DS$4&gt;=$E151,DS$4&lt;=$G151)*(DS$4-$E151+1),$I151/2,$L151,TRUE)-_xlfn.NORM.DIST(AND(DS$4&gt;=$E151,DS$4&lt;=$G151)*(DR$4-$E151+1),$I151/2,$L151,TRUE))/(1-2*_xlfn.NORM.DIST(0,$I151/2,$L151,TRUE))*$C151+($J151="Steady Growth")*(AND(DS$4&gt;=$E151,DS$4&lt;=$G151)*((DS$4-$E151+1)/($I151*($I151+1)/2)*$C151))+($J151="custom")*CustomCF!DL151</f>
        <v>0</v>
      </c>
      <c r="DT151" s="478">
        <f>($J151="Bell Curve")*(_xlfn.NORM.DIST(AND(DT$4&gt;=$E151,DT$4&lt;=$G151)*(DT$4-$E151+1),$I151/2,$L151,TRUE)-_xlfn.NORM.DIST(AND(DT$4&gt;=$E151,DT$4&lt;=$G151)*(DS$4-$E151+1),$I151/2,$L151,TRUE))/(1-2*_xlfn.NORM.DIST(0,$I151/2,$L151,TRUE))*$C151+($J151="Steady Growth")*(AND(DT$4&gt;=$E151,DT$4&lt;=$G151)*((DT$4-$E151+1)/($I151*($I151+1)/2)*$C151))+($J151="custom")*CustomCF!DM151</f>
        <v>0</v>
      </c>
      <c r="DU151" s="478">
        <f>($J151="Bell Curve")*(_xlfn.NORM.DIST(AND(DU$4&gt;=$E151,DU$4&lt;=$G151)*(DU$4-$E151+1),$I151/2,$L151,TRUE)-_xlfn.NORM.DIST(AND(DU$4&gt;=$E151,DU$4&lt;=$G151)*(DT$4-$E151+1),$I151/2,$L151,TRUE))/(1-2*_xlfn.NORM.DIST(0,$I151/2,$L151,TRUE))*$C151+($J151="Steady Growth")*(AND(DU$4&gt;=$E151,DU$4&lt;=$G151)*((DU$4-$E151+1)/($I151*($I151+1)/2)*$C151))+($J151="custom")*CustomCF!DN151</f>
        <v>0</v>
      </c>
      <c r="DV151" s="478">
        <f>($J151="Bell Curve")*(_xlfn.NORM.DIST(AND(DV$4&gt;=$E151,DV$4&lt;=$G151)*(DV$4-$E151+1),$I151/2,$L151,TRUE)-_xlfn.NORM.DIST(AND(DV$4&gt;=$E151,DV$4&lt;=$G151)*(DU$4-$E151+1),$I151/2,$L151,TRUE))/(1-2*_xlfn.NORM.DIST(0,$I151/2,$L151,TRUE))*$C151+($J151="Steady Growth")*(AND(DV$4&gt;=$E151,DV$4&lt;=$G151)*((DV$4-$E151+1)/($I151*($I151+1)/2)*$C151))+($J151="custom")*CustomCF!DO151</f>
        <v>0</v>
      </c>
      <c r="DW151" s="478">
        <f>($J151="Bell Curve")*(_xlfn.NORM.DIST(AND(DW$4&gt;=$E151,DW$4&lt;=$G151)*(DW$4-$E151+1),$I151/2,$L151,TRUE)-_xlfn.NORM.DIST(AND(DW$4&gt;=$E151,DW$4&lt;=$G151)*(DV$4-$E151+1),$I151/2,$L151,TRUE))/(1-2*_xlfn.NORM.DIST(0,$I151/2,$L151,TRUE))*$C151+($J151="Steady Growth")*(AND(DW$4&gt;=$E151,DW$4&lt;=$G151)*((DW$4-$E151+1)/($I151*($I151+1)/2)*$C151))+($J151="custom")*CustomCF!DP151</f>
        <v>0</v>
      </c>
      <c r="DX151" s="478">
        <f>($J151="Bell Curve")*(_xlfn.NORM.DIST(AND(DX$4&gt;=$E151,DX$4&lt;=$G151)*(DX$4-$E151+1),$I151/2,$L151,TRUE)-_xlfn.NORM.DIST(AND(DX$4&gt;=$E151,DX$4&lt;=$G151)*(DW$4-$E151+1),$I151/2,$L151,TRUE))/(1-2*_xlfn.NORM.DIST(0,$I151/2,$L151,TRUE))*$C151+($J151="Steady Growth")*(AND(DX$4&gt;=$E151,DX$4&lt;=$G151)*((DX$4-$E151+1)/($I151*($I151+1)/2)*$C151))+($J151="custom")*CustomCF!DQ151</f>
        <v>0</v>
      </c>
      <c r="DY151" s="478">
        <f>($J151="Bell Curve")*(_xlfn.NORM.DIST(AND(DY$4&gt;=$E151,DY$4&lt;=$G151)*(DY$4-$E151+1),$I151/2,$L151,TRUE)-_xlfn.NORM.DIST(AND(DY$4&gt;=$E151,DY$4&lt;=$G151)*(DX$4-$E151+1),$I151/2,$L151,TRUE))/(1-2*_xlfn.NORM.DIST(0,$I151/2,$L151,TRUE))*$C151+($J151="Steady Growth")*(AND(DY$4&gt;=$E151,DY$4&lt;=$G151)*((DY$4-$E151+1)/($I151*($I151+1)/2)*$C151))+($J151="custom")*CustomCF!DR151</f>
        <v>0</v>
      </c>
      <c r="DZ151" s="478">
        <f>($J151="Bell Curve")*(_xlfn.NORM.DIST(AND(DZ$4&gt;=$E151,DZ$4&lt;=$G151)*(DZ$4-$E151+1),$I151/2,$L151,TRUE)-_xlfn.NORM.DIST(AND(DZ$4&gt;=$E151,DZ$4&lt;=$G151)*(DY$4-$E151+1),$I151/2,$L151,TRUE))/(1-2*_xlfn.NORM.DIST(0,$I151/2,$L151,TRUE))*$C151+($J151="Steady Growth")*(AND(DZ$4&gt;=$E151,DZ$4&lt;=$G151)*((DZ$4-$E151+1)/($I151*($I151+1)/2)*$C151))+($J151="custom")*CustomCF!DS151</f>
        <v>0</v>
      </c>
      <c r="EA151" s="478">
        <f>($J151="Bell Curve")*(_xlfn.NORM.DIST(AND(EA$4&gt;=$E151,EA$4&lt;=$G151)*(EA$4-$E151+1),$I151/2,$L151,TRUE)-_xlfn.NORM.DIST(AND(EA$4&gt;=$E151,EA$4&lt;=$G151)*(DZ$4-$E151+1),$I151/2,$L151,TRUE))/(1-2*_xlfn.NORM.DIST(0,$I151/2,$L151,TRUE))*$C151+($J151="Steady Growth")*(AND(EA$4&gt;=$E151,EA$4&lt;=$G151)*((EA$4-$E151+1)/($I151*($I151+1)/2)*$C151))+($J151="custom")*CustomCF!DT151</f>
        <v>0</v>
      </c>
      <c r="EB151" s="478">
        <f>($J151="Bell Curve")*(_xlfn.NORM.DIST(AND(EB$4&gt;=$E151,EB$4&lt;=$G151)*(EB$4-$E151+1),$I151/2,$L151,TRUE)-_xlfn.NORM.DIST(AND(EB$4&gt;=$E151,EB$4&lt;=$G151)*(EA$4-$E151+1),$I151/2,$L151,TRUE))/(1-2*_xlfn.NORM.DIST(0,$I151/2,$L151,TRUE))*$C151+($J151="Steady Growth")*(AND(EB$4&gt;=$E151,EB$4&lt;=$G151)*((EB$4-$E151+1)/($I151*($I151+1)/2)*$C151))+($J151="custom")*CustomCF!DU151</f>
        <v>0</v>
      </c>
      <c r="EC151" s="478">
        <f>($J151="Bell Curve")*(_xlfn.NORM.DIST(AND(EC$4&gt;=$E151,EC$4&lt;=$G151)*(EC$4-$E151+1),$I151/2,$L151,TRUE)-_xlfn.NORM.DIST(AND(EC$4&gt;=$E151,EC$4&lt;=$G151)*(EB$4-$E151+1),$I151/2,$L151,TRUE))/(1-2*_xlfn.NORM.DIST(0,$I151/2,$L151,TRUE))*$C151+($J151="Steady Growth")*(AND(EC$4&gt;=$E151,EC$4&lt;=$G151)*((EC$4-$E151+1)/($I151*($I151+1)/2)*$C151))+($J151="custom")*CustomCF!DV151</f>
        <v>0</v>
      </c>
      <c r="ED151" s="478">
        <f>($J151="Bell Curve")*(_xlfn.NORM.DIST(AND(ED$4&gt;=$E151,ED$4&lt;=$G151)*(ED$4-$E151+1),$I151/2,$L151,TRUE)-_xlfn.NORM.DIST(AND(ED$4&gt;=$E151,ED$4&lt;=$G151)*(EC$4-$E151+1),$I151/2,$L151,TRUE))/(1-2*_xlfn.NORM.DIST(0,$I151/2,$L151,TRUE))*$C151+($J151="Steady Growth")*(AND(ED$4&gt;=$E151,ED$4&lt;=$G151)*((ED$4-$E151+1)/($I151*($I151+1)/2)*$C151))+($J151="custom")*CustomCF!DW151</f>
        <v>0</v>
      </c>
      <c r="EE151" s="478">
        <f>($J151="Bell Curve")*(_xlfn.NORM.DIST(AND(EE$4&gt;=$E151,EE$4&lt;=$G151)*(EE$4-$E151+1),$I151/2,$L151,TRUE)-_xlfn.NORM.DIST(AND(EE$4&gt;=$E151,EE$4&lt;=$G151)*(ED$4-$E151+1),$I151/2,$L151,TRUE))/(1-2*_xlfn.NORM.DIST(0,$I151/2,$L151,TRUE))*$C151+($J151="Steady Growth")*(AND(EE$4&gt;=$E151,EE$4&lt;=$G151)*((EE$4-$E151+1)/($I151*($I151+1)/2)*$C151))+($J151="custom")*CustomCF!DX151</f>
        <v>0</v>
      </c>
      <c r="EF151" s="488">
        <f>($J151="Bell Curve")*(_xlfn.NORM.DIST(AND(EF$4&gt;=$E151,EF$4&lt;=$G151)*(EF$4-$E151+1),$I151/2,$L151,TRUE)-_xlfn.NORM.DIST(AND(EF$4&gt;=$E151,EF$4&lt;=$G151)*(EE$4-$E151+1),$I151/2,$L151,TRUE))/(1-2*_xlfn.NORM.DIST(0,$I151/2,$L151,TRUE))*$C151+($J151="Steady Growth")*(AND(EF$4&gt;=$E151,EF$4&lt;=$G151)*((EF$4-$E151+1)/($I151*($I151+1)/2)*$C151))+($J151="custom")*CustomCF!DY151</f>
        <v>0</v>
      </c>
    </row>
    <row r="152" spans="2:136" outlineLevel="1" x14ac:dyDescent="0.2">
      <c r="B152" s="485">
        <f>Budget!AE17</f>
        <v>0</v>
      </c>
      <c r="C152" s="478">
        <f>Budget!AF17</f>
        <v>0</v>
      </c>
      <c r="D152" s="478" t="str">
        <f t="shared" si="55"/>
        <v/>
      </c>
      <c r="E152" s="486">
        <v>0</v>
      </c>
      <c r="F152" s="480">
        <f>IF(J152="Custom",CustomCF!E152,INDEX($P$6:$DY$6,MATCH(E152,CF!$P$4:$DY$4,0)))</f>
        <v>46022</v>
      </c>
      <c r="G152" s="489">
        <v>0</v>
      </c>
      <c r="H152" s="480">
        <f>IF(J152="Custom",CustomCF!F152,INDEX($P$6:$CU$6,MATCH(G152,CF!$P$4:$CU$4,0)))</f>
        <v>46022</v>
      </c>
      <c r="I152" s="479">
        <f t="shared" si="50"/>
        <v>1</v>
      </c>
      <c r="J152" s="486" t="s">
        <v>30</v>
      </c>
      <c r="K152" s="486" t="s">
        <v>31</v>
      </c>
      <c r="L152" s="479">
        <f t="shared" si="56"/>
        <v>10000000</v>
      </c>
      <c r="M152" s="487">
        <f t="shared" si="49"/>
        <v>0</v>
      </c>
      <c r="N152" s="112" t="str">
        <f t="shared" si="48"/>
        <v>OK</v>
      </c>
      <c r="O152" s="479"/>
      <c r="P152" s="478">
        <f>($J152="Bell Curve")*(_xlfn.NORM.DIST(AND(P$4&gt;=$E152,P$4&lt;=$G152)*(P$4-$E152+1),$I152/2,$L152,TRUE)-_xlfn.NORM.DIST(AND(P$4&gt;=$E152,P$4&lt;=$G152)*(N$4-$E152+1),$I152/2,$L152,TRUE))/(1-2*_xlfn.NORM.DIST(0,$I152/2,$L152,TRUE))*$C152+($J152="Steady Growth")*(AND(P$4&gt;=$E152,P$4&lt;=$G152)*((P$4-$E152+1)/($I152*($I152+1)/2)*$C152))+($J152="custom")*CustomCF!I152</f>
        <v>0</v>
      </c>
      <c r="Q152" s="478">
        <f>($J152="Bell Curve")*(_xlfn.NORM.DIST(AND(Q$4&gt;=$E152,Q$4&lt;=$G152)*(Q$4-$E152+1),$I152/2,$L152,TRUE)-_xlfn.NORM.DIST(AND(Q$4&gt;=$E152,Q$4&lt;=$G152)*(P$4-$E152+1),$I152/2,$L152,TRUE))/(1-2*_xlfn.NORM.DIST(0,$I152/2,$L152,TRUE))*$C152+($J152="Steady Growth")*(AND(Q$4&gt;=$E152,Q$4&lt;=$G152)*((Q$4-$E152+1)/($I152*($I152+1)/2)*$C152))+($J152="custom")*CustomCF!J152</f>
        <v>0</v>
      </c>
      <c r="R152" s="478">
        <f>($J152="Bell Curve")*(_xlfn.NORM.DIST(AND(R$4&gt;=$E152,R$4&lt;=$G152)*(R$4-$E152+1),$I152/2,$L152,TRUE)-_xlfn.NORM.DIST(AND(R$4&gt;=$E152,R$4&lt;=$G152)*(Q$4-$E152+1),$I152/2,$L152,TRUE))/(1-2*_xlfn.NORM.DIST(0,$I152/2,$L152,TRUE))*$C152+($J152="Steady Growth")*(AND(R$4&gt;=$E152,R$4&lt;=$G152)*((R$4-$E152+1)/($I152*($I152+1)/2)*$C152))+($J152="custom")*CustomCF!K152</f>
        <v>0</v>
      </c>
      <c r="S152" s="478">
        <f>($J152="Bell Curve")*(_xlfn.NORM.DIST(AND(S$4&gt;=$E152,S$4&lt;=$G152)*(S$4-$E152+1),$I152/2,$L152,TRUE)-_xlfn.NORM.DIST(AND(S$4&gt;=$E152,S$4&lt;=$G152)*(R$4-$E152+1),$I152/2,$L152,TRUE))/(1-2*_xlfn.NORM.DIST(0,$I152/2,$L152,TRUE))*$C152+($J152="Steady Growth")*(AND(S$4&gt;=$E152,S$4&lt;=$G152)*((S$4-$E152+1)/($I152*($I152+1)/2)*$C152))+($J152="custom")*CustomCF!L152</f>
        <v>0</v>
      </c>
      <c r="T152" s="478">
        <f>($J152="Bell Curve")*(_xlfn.NORM.DIST(AND(T$4&gt;=$E152,T$4&lt;=$G152)*(T$4-$E152+1),$I152/2,$L152,TRUE)-_xlfn.NORM.DIST(AND(T$4&gt;=$E152,T$4&lt;=$G152)*(S$4-$E152+1),$I152/2,$L152,TRUE))/(1-2*_xlfn.NORM.DIST(0,$I152/2,$L152,TRUE))*$C152+($J152="Steady Growth")*(AND(T$4&gt;=$E152,T$4&lt;=$G152)*((T$4-$E152+1)/($I152*($I152+1)/2)*$C152))+($J152="custom")*CustomCF!M152</f>
        <v>0</v>
      </c>
      <c r="U152" s="478">
        <f>($J152="Bell Curve")*(_xlfn.NORM.DIST(AND(U$4&gt;=$E152,U$4&lt;=$G152)*(U$4-$E152+1),$I152/2,$L152,TRUE)-_xlfn.NORM.DIST(AND(U$4&gt;=$E152,U$4&lt;=$G152)*(T$4-$E152+1),$I152/2,$L152,TRUE))/(1-2*_xlfn.NORM.DIST(0,$I152/2,$L152,TRUE))*$C152+($J152="Steady Growth")*(AND(U$4&gt;=$E152,U$4&lt;=$G152)*((U$4-$E152+1)/($I152*($I152+1)/2)*$C152))+($J152="custom")*CustomCF!N152</f>
        <v>0</v>
      </c>
      <c r="V152" s="478">
        <f>($J152="Bell Curve")*(_xlfn.NORM.DIST(AND(V$4&gt;=$E152,V$4&lt;=$G152)*(V$4-$E152+1),$I152/2,$L152,TRUE)-_xlfn.NORM.DIST(AND(V$4&gt;=$E152,V$4&lt;=$G152)*(U$4-$E152+1),$I152/2,$L152,TRUE))/(1-2*_xlfn.NORM.DIST(0,$I152/2,$L152,TRUE))*$C152+($J152="Steady Growth")*(AND(V$4&gt;=$E152,V$4&lt;=$G152)*((V$4-$E152+1)/($I152*($I152+1)/2)*$C152))+($J152="custom")*CustomCF!O152</f>
        <v>0</v>
      </c>
      <c r="W152" s="478">
        <f>($J152="Bell Curve")*(_xlfn.NORM.DIST(AND(W$4&gt;=$E152,W$4&lt;=$G152)*(W$4-$E152+1),$I152/2,$L152,TRUE)-_xlfn.NORM.DIST(AND(W$4&gt;=$E152,W$4&lt;=$G152)*(V$4-$E152+1),$I152/2,$L152,TRUE))/(1-2*_xlfn.NORM.DIST(0,$I152/2,$L152,TRUE))*$C152+($J152="Steady Growth")*(AND(W$4&gt;=$E152,W$4&lt;=$G152)*((W$4-$E152+1)/($I152*($I152+1)/2)*$C152))+($J152="custom")*CustomCF!P152</f>
        <v>0</v>
      </c>
      <c r="X152" s="478">
        <f>($J152="Bell Curve")*(_xlfn.NORM.DIST(AND(X$4&gt;=$E152,X$4&lt;=$G152)*(X$4-$E152+1),$I152/2,$L152,TRUE)-_xlfn.NORM.DIST(AND(X$4&gt;=$E152,X$4&lt;=$G152)*(W$4-$E152+1),$I152/2,$L152,TRUE))/(1-2*_xlfn.NORM.DIST(0,$I152/2,$L152,TRUE))*$C152+($J152="Steady Growth")*(AND(X$4&gt;=$E152,X$4&lt;=$G152)*((X$4-$E152+1)/($I152*($I152+1)/2)*$C152))+($J152="custom")*CustomCF!Q152</f>
        <v>0</v>
      </c>
      <c r="Y152" s="478">
        <f>($J152="Bell Curve")*(_xlfn.NORM.DIST(AND(Y$4&gt;=$E152,Y$4&lt;=$G152)*(Y$4-$E152+1),$I152/2,$L152,TRUE)-_xlfn.NORM.DIST(AND(Y$4&gt;=$E152,Y$4&lt;=$G152)*(X$4-$E152+1),$I152/2,$L152,TRUE))/(1-2*_xlfn.NORM.DIST(0,$I152/2,$L152,TRUE))*$C152+($J152="Steady Growth")*(AND(Y$4&gt;=$E152,Y$4&lt;=$G152)*((Y$4-$E152+1)/($I152*($I152+1)/2)*$C152))+($J152="custom")*CustomCF!R152</f>
        <v>0</v>
      </c>
      <c r="Z152" s="478">
        <f>($J152="Bell Curve")*(_xlfn.NORM.DIST(AND(Z$4&gt;=$E152,Z$4&lt;=$G152)*(Z$4-$E152+1),$I152/2,$L152,TRUE)-_xlfn.NORM.DIST(AND(Z$4&gt;=$E152,Z$4&lt;=$G152)*(Y$4-$E152+1),$I152/2,$L152,TRUE))/(1-2*_xlfn.NORM.DIST(0,$I152/2,$L152,TRUE))*$C152+($J152="Steady Growth")*(AND(Z$4&gt;=$E152,Z$4&lt;=$G152)*((Z$4-$E152+1)/($I152*($I152+1)/2)*$C152))+($J152="custom")*CustomCF!S152</f>
        <v>0</v>
      </c>
      <c r="AA152" s="478">
        <f>($J152="Bell Curve")*(_xlfn.NORM.DIST(AND(AA$4&gt;=$E152,AA$4&lt;=$G152)*(AA$4-$E152+1),$I152/2,$L152,TRUE)-_xlfn.NORM.DIST(AND(AA$4&gt;=$E152,AA$4&lt;=$G152)*(Z$4-$E152+1),$I152/2,$L152,TRUE))/(1-2*_xlfn.NORM.DIST(0,$I152/2,$L152,TRUE))*$C152+($J152="Steady Growth")*(AND(AA$4&gt;=$E152,AA$4&lt;=$G152)*((AA$4-$E152+1)/($I152*($I152+1)/2)*$C152))+($J152="custom")*CustomCF!T152</f>
        <v>0</v>
      </c>
      <c r="AB152" s="478">
        <f>($J152="Bell Curve")*(_xlfn.NORM.DIST(AND(AB$4&gt;=$E152,AB$4&lt;=$G152)*(AB$4-$E152+1),$I152/2,$L152,TRUE)-_xlfn.NORM.DIST(AND(AB$4&gt;=$E152,AB$4&lt;=$G152)*(AA$4-$E152+1),$I152/2,$L152,TRUE))/(1-2*_xlfn.NORM.DIST(0,$I152/2,$L152,TRUE))*$C152+($J152="Steady Growth")*(AND(AB$4&gt;=$E152,AB$4&lt;=$G152)*((AB$4-$E152+1)/($I152*($I152+1)/2)*$C152))+($J152="custom")*CustomCF!U152</f>
        <v>0</v>
      </c>
      <c r="AC152" s="478">
        <f>($J152="Bell Curve")*(_xlfn.NORM.DIST(AND(AC$4&gt;=$E152,AC$4&lt;=$G152)*(AC$4-$E152+1),$I152/2,$L152,TRUE)-_xlfn.NORM.DIST(AND(AC$4&gt;=$E152,AC$4&lt;=$G152)*(AB$4-$E152+1),$I152/2,$L152,TRUE))/(1-2*_xlfn.NORM.DIST(0,$I152/2,$L152,TRUE))*$C152+($J152="Steady Growth")*(AND(AC$4&gt;=$E152,AC$4&lt;=$G152)*((AC$4-$E152+1)/($I152*($I152+1)/2)*$C152))+($J152="custom")*CustomCF!V152</f>
        <v>0</v>
      </c>
      <c r="AD152" s="478">
        <f>($J152="Bell Curve")*(_xlfn.NORM.DIST(AND(AD$4&gt;=$E152,AD$4&lt;=$G152)*(AD$4-$E152+1),$I152/2,$L152,TRUE)-_xlfn.NORM.DIST(AND(AD$4&gt;=$E152,AD$4&lt;=$G152)*(AC$4-$E152+1),$I152/2,$L152,TRUE))/(1-2*_xlfn.NORM.DIST(0,$I152/2,$L152,TRUE))*$C152+($J152="Steady Growth")*(AND(AD$4&gt;=$E152,AD$4&lt;=$G152)*((AD$4-$E152+1)/($I152*($I152+1)/2)*$C152))+($J152="custom")*CustomCF!W152</f>
        <v>0</v>
      </c>
      <c r="AE152" s="478">
        <f>($J152="Bell Curve")*(_xlfn.NORM.DIST(AND(AE$4&gt;=$E152,AE$4&lt;=$G152)*(AE$4-$E152+1),$I152/2,$L152,TRUE)-_xlfn.NORM.DIST(AND(AE$4&gt;=$E152,AE$4&lt;=$G152)*(AD$4-$E152+1),$I152/2,$L152,TRUE))/(1-2*_xlfn.NORM.DIST(0,$I152/2,$L152,TRUE))*$C152+($J152="Steady Growth")*(AND(AE$4&gt;=$E152,AE$4&lt;=$G152)*((AE$4-$E152+1)/($I152*($I152+1)/2)*$C152))+($J152="custom")*CustomCF!X152</f>
        <v>0</v>
      </c>
      <c r="AF152" s="478">
        <f>($J152="Bell Curve")*(_xlfn.NORM.DIST(AND(AF$4&gt;=$E152,AF$4&lt;=$G152)*(AF$4-$E152+1),$I152/2,$L152,TRUE)-_xlfn.NORM.DIST(AND(AF$4&gt;=$E152,AF$4&lt;=$G152)*(AE$4-$E152+1),$I152/2,$L152,TRUE))/(1-2*_xlfn.NORM.DIST(0,$I152/2,$L152,TRUE))*$C152+($J152="Steady Growth")*(AND(AF$4&gt;=$E152,AF$4&lt;=$G152)*((AF$4-$E152+1)/($I152*($I152+1)/2)*$C152))+($J152="custom")*CustomCF!Y152</f>
        <v>0</v>
      </c>
      <c r="AG152" s="478">
        <f>($J152="Bell Curve")*(_xlfn.NORM.DIST(AND(AG$4&gt;=$E152,AG$4&lt;=$G152)*(AG$4-$E152+1),$I152/2,$L152,TRUE)-_xlfn.NORM.DIST(AND(AG$4&gt;=$E152,AG$4&lt;=$G152)*(AF$4-$E152+1),$I152/2,$L152,TRUE))/(1-2*_xlfn.NORM.DIST(0,$I152/2,$L152,TRUE))*$C152+($J152="Steady Growth")*(AND(AG$4&gt;=$E152,AG$4&lt;=$G152)*((AG$4-$E152+1)/($I152*($I152+1)/2)*$C152))+($J152="custom")*CustomCF!Z152</f>
        <v>0</v>
      </c>
      <c r="AH152" s="478">
        <f>($J152="Bell Curve")*(_xlfn.NORM.DIST(AND(AH$4&gt;=$E152,AH$4&lt;=$G152)*(AH$4-$E152+1),$I152/2,$L152,TRUE)-_xlfn.NORM.DIST(AND(AH$4&gt;=$E152,AH$4&lt;=$G152)*(AG$4-$E152+1),$I152/2,$L152,TRUE))/(1-2*_xlfn.NORM.DIST(0,$I152/2,$L152,TRUE))*$C152+($J152="Steady Growth")*(AND(AH$4&gt;=$E152,AH$4&lt;=$G152)*((AH$4-$E152+1)/($I152*($I152+1)/2)*$C152))+($J152="custom")*CustomCF!AA152</f>
        <v>0</v>
      </c>
      <c r="AI152" s="478">
        <f>($J152="Bell Curve")*(_xlfn.NORM.DIST(AND(AI$4&gt;=$E152,AI$4&lt;=$G152)*(AI$4-$E152+1),$I152/2,$L152,TRUE)-_xlfn.NORM.DIST(AND(AI$4&gt;=$E152,AI$4&lt;=$G152)*(AH$4-$E152+1),$I152/2,$L152,TRUE))/(1-2*_xlfn.NORM.DIST(0,$I152/2,$L152,TRUE))*$C152+($J152="Steady Growth")*(AND(AI$4&gt;=$E152,AI$4&lt;=$G152)*((AI$4-$E152+1)/($I152*($I152+1)/2)*$C152))+($J152="custom")*CustomCF!AB152</f>
        <v>0</v>
      </c>
      <c r="AJ152" s="478">
        <f>($J152="Bell Curve")*(_xlfn.NORM.DIST(AND(AJ$4&gt;=$E152,AJ$4&lt;=$G152)*(AJ$4-$E152+1),$I152/2,$L152,TRUE)-_xlfn.NORM.DIST(AND(AJ$4&gt;=$E152,AJ$4&lt;=$G152)*(AI$4-$E152+1),$I152/2,$L152,TRUE))/(1-2*_xlfn.NORM.DIST(0,$I152/2,$L152,TRUE))*$C152+($J152="Steady Growth")*(AND(AJ$4&gt;=$E152,AJ$4&lt;=$G152)*((AJ$4-$E152+1)/($I152*($I152+1)/2)*$C152))+($J152="custom")*CustomCF!AC152</f>
        <v>0</v>
      </c>
      <c r="AK152" s="478">
        <f>($J152="Bell Curve")*(_xlfn.NORM.DIST(AND(AK$4&gt;=$E152,AK$4&lt;=$G152)*(AK$4-$E152+1),$I152/2,$L152,TRUE)-_xlfn.NORM.DIST(AND(AK$4&gt;=$E152,AK$4&lt;=$G152)*(AJ$4-$E152+1),$I152/2,$L152,TRUE))/(1-2*_xlfn.NORM.DIST(0,$I152/2,$L152,TRUE))*$C152+($J152="Steady Growth")*(AND(AK$4&gt;=$E152,AK$4&lt;=$G152)*((AK$4-$E152+1)/($I152*($I152+1)/2)*$C152))+($J152="custom")*CustomCF!AD152</f>
        <v>0</v>
      </c>
      <c r="AL152" s="478">
        <f>($J152="Bell Curve")*(_xlfn.NORM.DIST(AND(AL$4&gt;=$E152,AL$4&lt;=$G152)*(AL$4-$E152+1),$I152/2,$L152,TRUE)-_xlfn.NORM.DIST(AND(AL$4&gt;=$E152,AL$4&lt;=$G152)*(AK$4-$E152+1),$I152/2,$L152,TRUE))/(1-2*_xlfn.NORM.DIST(0,$I152/2,$L152,TRUE))*$C152+($J152="Steady Growth")*(AND(AL$4&gt;=$E152,AL$4&lt;=$G152)*((AL$4-$E152+1)/($I152*($I152+1)/2)*$C152))+($J152="custom")*CustomCF!AE152</f>
        <v>0</v>
      </c>
      <c r="AM152" s="478">
        <f>($J152="Bell Curve")*(_xlfn.NORM.DIST(AND(AM$4&gt;=$E152,AM$4&lt;=$G152)*(AM$4-$E152+1),$I152/2,$L152,TRUE)-_xlfn.NORM.DIST(AND(AM$4&gt;=$E152,AM$4&lt;=$G152)*(AL$4-$E152+1),$I152/2,$L152,TRUE))/(1-2*_xlfn.NORM.DIST(0,$I152/2,$L152,TRUE))*$C152+($J152="Steady Growth")*(AND(AM$4&gt;=$E152,AM$4&lt;=$G152)*((AM$4-$E152+1)/($I152*($I152+1)/2)*$C152))+($J152="custom")*CustomCF!AF152</f>
        <v>0</v>
      </c>
      <c r="AN152" s="478">
        <f>($J152="Bell Curve")*(_xlfn.NORM.DIST(AND(AN$4&gt;=$E152,AN$4&lt;=$G152)*(AN$4-$E152+1),$I152/2,$L152,TRUE)-_xlfn.NORM.DIST(AND(AN$4&gt;=$E152,AN$4&lt;=$G152)*(AM$4-$E152+1),$I152/2,$L152,TRUE))/(1-2*_xlfn.NORM.DIST(0,$I152/2,$L152,TRUE))*$C152+($J152="Steady Growth")*(AND(AN$4&gt;=$E152,AN$4&lt;=$G152)*((AN$4-$E152+1)/($I152*($I152+1)/2)*$C152))+($J152="custom")*CustomCF!AG152</f>
        <v>0</v>
      </c>
      <c r="AO152" s="478">
        <f>($J152="Bell Curve")*(_xlfn.NORM.DIST(AND(AO$4&gt;=$E152,AO$4&lt;=$G152)*(AO$4-$E152+1),$I152/2,$L152,TRUE)-_xlfn.NORM.DIST(AND(AO$4&gt;=$E152,AO$4&lt;=$G152)*(AN$4-$E152+1),$I152/2,$L152,TRUE))/(1-2*_xlfn.NORM.DIST(0,$I152/2,$L152,TRUE))*$C152+($J152="Steady Growth")*(AND(AO$4&gt;=$E152,AO$4&lt;=$G152)*((AO$4-$E152+1)/($I152*($I152+1)/2)*$C152))+($J152="custom")*CustomCF!AH152</f>
        <v>0</v>
      </c>
      <c r="AP152" s="478">
        <f>($J152="Bell Curve")*(_xlfn.NORM.DIST(AND(AP$4&gt;=$E152,AP$4&lt;=$G152)*(AP$4-$E152+1),$I152/2,$L152,TRUE)-_xlfn.NORM.DIST(AND(AP$4&gt;=$E152,AP$4&lt;=$G152)*(AO$4-$E152+1),$I152/2,$L152,TRUE))/(1-2*_xlfn.NORM.DIST(0,$I152/2,$L152,TRUE))*$C152+($J152="Steady Growth")*(AND(AP$4&gt;=$E152,AP$4&lt;=$G152)*((AP$4-$E152+1)/($I152*($I152+1)/2)*$C152))+($J152="custom")*CustomCF!AI152</f>
        <v>0</v>
      </c>
      <c r="AQ152" s="478">
        <f>($J152="Bell Curve")*(_xlfn.NORM.DIST(AND(AQ$4&gt;=$E152,AQ$4&lt;=$G152)*(AQ$4-$E152+1),$I152/2,$L152,TRUE)-_xlfn.NORM.DIST(AND(AQ$4&gt;=$E152,AQ$4&lt;=$G152)*(AP$4-$E152+1),$I152/2,$L152,TRUE))/(1-2*_xlfn.NORM.DIST(0,$I152/2,$L152,TRUE))*$C152+($J152="Steady Growth")*(AND(AQ$4&gt;=$E152,AQ$4&lt;=$G152)*((AQ$4-$E152+1)/($I152*($I152+1)/2)*$C152))+($J152="custom")*CustomCF!AJ152</f>
        <v>0</v>
      </c>
      <c r="AR152" s="478">
        <f>($J152="Bell Curve")*(_xlfn.NORM.DIST(AND(AR$4&gt;=$E152,AR$4&lt;=$G152)*(AR$4-$E152+1),$I152/2,$L152,TRUE)-_xlfn.NORM.DIST(AND(AR$4&gt;=$E152,AR$4&lt;=$G152)*(AQ$4-$E152+1),$I152/2,$L152,TRUE))/(1-2*_xlfn.NORM.DIST(0,$I152/2,$L152,TRUE))*$C152+($J152="Steady Growth")*(AND(AR$4&gt;=$E152,AR$4&lt;=$G152)*((AR$4-$E152+1)/($I152*($I152+1)/2)*$C152))+($J152="custom")*CustomCF!AK152</f>
        <v>0</v>
      </c>
      <c r="AS152" s="478">
        <f>($J152="Bell Curve")*(_xlfn.NORM.DIST(AND(AS$4&gt;=$E152,AS$4&lt;=$G152)*(AS$4-$E152+1),$I152/2,$L152,TRUE)-_xlfn.NORM.DIST(AND(AS$4&gt;=$E152,AS$4&lt;=$G152)*(AR$4-$E152+1),$I152/2,$L152,TRUE))/(1-2*_xlfn.NORM.DIST(0,$I152/2,$L152,TRUE))*$C152+($J152="Steady Growth")*(AND(AS$4&gt;=$E152,AS$4&lt;=$G152)*((AS$4-$E152+1)/($I152*($I152+1)/2)*$C152))+($J152="custom")*CustomCF!AL152</f>
        <v>0</v>
      </c>
      <c r="AT152" s="478">
        <f>($J152="Bell Curve")*(_xlfn.NORM.DIST(AND(AT$4&gt;=$E152,AT$4&lt;=$G152)*(AT$4-$E152+1),$I152/2,$L152,TRUE)-_xlfn.NORM.DIST(AND(AT$4&gt;=$E152,AT$4&lt;=$G152)*(AS$4-$E152+1),$I152/2,$L152,TRUE))/(1-2*_xlfn.NORM.DIST(0,$I152/2,$L152,TRUE))*$C152+($J152="Steady Growth")*(AND(AT$4&gt;=$E152,AT$4&lt;=$G152)*((AT$4-$E152+1)/($I152*($I152+1)/2)*$C152))+($J152="custom")*CustomCF!AM152</f>
        <v>0</v>
      </c>
      <c r="AU152" s="478">
        <f>($J152="Bell Curve")*(_xlfn.NORM.DIST(AND(AU$4&gt;=$E152,AU$4&lt;=$G152)*(AU$4-$E152+1),$I152/2,$L152,TRUE)-_xlfn.NORM.DIST(AND(AU$4&gt;=$E152,AU$4&lt;=$G152)*(AT$4-$E152+1),$I152/2,$L152,TRUE))/(1-2*_xlfn.NORM.DIST(0,$I152/2,$L152,TRUE))*$C152+($J152="Steady Growth")*(AND(AU$4&gt;=$E152,AU$4&lt;=$G152)*((AU$4-$E152+1)/($I152*($I152+1)/2)*$C152))+($J152="custom")*CustomCF!AN152</f>
        <v>0</v>
      </c>
      <c r="AV152" s="478">
        <f>($J152="Bell Curve")*(_xlfn.NORM.DIST(AND(AV$4&gt;=$E152,AV$4&lt;=$G152)*(AV$4-$E152+1),$I152/2,$L152,TRUE)-_xlfn.NORM.DIST(AND(AV$4&gt;=$E152,AV$4&lt;=$G152)*(AU$4-$E152+1),$I152/2,$L152,TRUE))/(1-2*_xlfn.NORM.DIST(0,$I152/2,$L152,TRUE))*$C152+($J152="Steady Growth")*(AND(AV$4&gt;=$E152,AV$4&lt;=$G152)*((AV$4-$E152+1)/($I152*($I152+1)/2)*$C152))+($J152="custom")*CustomCF!AO152</f>
        <v>0</v>
      </c>
      <c r="AW152" s="478">
        <f>($J152="Bell Curve")*(_xlfn.NORM.DIST(AND(AW$4&gt;=$E152,AW$4&lt;=$G152)*(AW$4-$E152+1),$I152/2,$L152,TRUE)-_xlfn.NORM.DIST(AND(AW$4&gt;=$E152,AW$4&lt;=$G152)*(AV$4-$E152+1),$I152/2,$L152,TRUE))/(1-2*_xlfn.NORM.DIST(0,$I152/2,$L152,TRUE))*$C152+($J152="Steady Growth")*(AND(AW$4&gt;=$E152,AW$4&lt;=$G152)*((AW$4-$E152+1)/($I152*($I152+1)/2)*$C152))+($J152="custom")*CustomCF!AP152</f>
        <v>0</v>
      </c>
      <c r="AX152" s="478">
        <f>($J152="Bell Curve")*(_xlfn.NORM.DIST(AND(AX$4&gt;=$E152,AX$4&lt;=$G152)*(AX$4-$E152+1),$I152/2,$L152,TRUE)-_xlfn.NORM.DIST(AND(AX$4&gt;=$E152,AX$4&lt;=$G152)*(AW$4-$E152+1),$I152/2,$L152,TRUE))/(1-2*_xlfn.NORM.DIST(0,$I152/2,$L152,TRUE))*$C152+($J152="Steady Growth")*(AND(AX$4&gt;=$E152,AX$4&lt;=$G152)*((AX$4-$E152+1)/($I152*($I152+1)/2)*$C152))+($J152="custom")*CustomCF!AQ152</f>
        <v>0</v>
      </c>
      <c r="AY152" s="478">
        <f>($J152="Bell Curve")*(_xlfn.NORM.DIST(AND(AY$4&gt;=$E152,AY$4&lt;=$G152)*(AY$4-$E152+1),$I152/2,$L152,TRUE)-_xlfn.NORM.DIST(AND(AY$4&gt;=$E152,AY$4&lt;=$G152)*(AX$4-$E152+1),$I152/2,$L152,TRUE))/(1-2*_xlfn.NORM.DIST(0,$I152/2,$L152,TRUE))*$C152+($J152="Steady Growth")*(AND(AY$4&gt;=$E152,AY$4&lt;=$G152)*((AY$4-$E152+1)/($I152*($I152+1)/2)*$C152))+($J152="custom")*CustomCF!AR152</f>
        <v>0</v>
      </c>
      <c r="AZ152" s="478">
        <f>($J152="Bell Curve")*(_xlfn.NORM.DIST(AND(AZ$4&gt;=$E152,AZ$4&lt;=$G152)*(AZ$4-$E152+1),$I152/2,$L152,TRUE)-_xlfn.NORM.DIST(AND(AZ$4&gt;=$E152,AZ$4&lt;=$G152)*(AY$4-$E152+1),$I152/2,$L152,TRUE))/(1-2*_xlfn.NORM.DIST(0,$I152/2,$L152,TRUE))*$C152+($J152="Steady Growth")*(AND(AZ$4&gt;=$E152,AZ$4&lt;=$G152)*((AZ$4-$E152+1)/($I152*($I152+1)/2)*$C152))+($J152="custom")*CustomCF!AS152</f>
        <v>0</v>
      </c>
      <c r="BA152" s="478">
        <f>($J152="Bell Curve")*(_xlfn.NORM.DIST(AND(BA$4&gt;=$E152,BA$4&lt;=$G152)*(BA$4-$E152+1),$I152/2,$L152,TRUE)-_xlfn.NORM.DIST(AND(BA$4&gt;=$E152,BA$4&lt;=$G152)*(AZ$4-$E152+1),$I152/2,$L152,TRUE))/(1-2*_xlfn.NORM.DIST(0,$I152/2,$L152,TRUE))*$C152+($J152="Steady Growth")*(AND(BA$4&gt;=$E152,BA$4&lt;=$G152)*((BA$4-$E152+1)/($I152*($I152+1)/2)*$C152))+($J152="custom")*CustomCF!AT152</f>
        <v>0</v>
      </c>
      <c r="BB152" s="478">
        <f>($J152="Bell Curve")*(_xlfn.NORM.DIST(AND(BB$4&gt;=$E152,BB$4&lt;=$G152)*(BB$4-$E152+1),$I152/2,$L152,TRUE)-_xlfn.NORM.DIST(AND(BB$4&gt;=$E152,BB$4&lt;=$G152)*(BA$4-$E152+1),$I152/2,$L152,TRUE))/(1-2*_xlfn.NORM.DIST(0,$I152/2,$L152,TRUE))*$C152+($J152="Steady Growth")*(AND(BB$4&gt;=$E152,BB$4&lt;=$G152)*((BB$4-$E152+1)/($I152*($I152+1)/2)*$C152))+($J152="custom")*CustomCF!AU152</f>
        <v>0</v>
      </c>
      <c r="BC152" s="478">
        <f>($J152="Bell Curve")*(_xlfn.NORM.DIST(AND(BC$4&gt;=$E152,BC$4&lt;=$G152)*(BC$4-$E152+1),$I152/2,$L152,TRUE)-_xlfn.NORM.DIST(AND(BC$4&gt;=$E152,BC$4&lt;=$G152)*(BB$4-$E152+1),$I152/2,$L152,TRUE))/(1-2*_xlfn.NORM.DIST(0,$I152/2,$L152,TRUE))*$C152+($J152="Steady Growth")*(AND(BC$4&gt;=$E152,BC$4&lt;=$G152)*((BC$4-$E152+1)/($I152*($I152+1)/2)*$C152))+($J152="custom")*CustomCF!AV152</f>
        <v>0</v>
      </c>
      <c r="BD152" s="478">
        <f>($J152="Bell Curve")*(_xlfn.NORM.DIST(AND(BD$4&gt;=$E152,BD$4&lt;=$G152)*(BD$4-$E152+1),$I152/2,$L152,TRUE)-_xlfn.NORM.DIST(AND(BD$4&gt;=$E152,BD$4&lt;=$G152)*(BC$4-$E152+1),$I152/2,$L152,TRUE))/(1-2*_xlfn.NORM.DIST(0,$I152/2,$L152,TRUE))*$C152+($J152="Steady Growth")*(AND(BD$4&gt;=$E152,BD$4&lt;=$G152)*((BD$4-$E152+1)/($I152*($I152+1)/2)*$C152))+($J152="custom")*CustomCF!AW152</f>
        <v>0</v>
      </c>
      <c r="BE152" s="478">
        <f>($J152="Bell Curve")*(_xlfn.NORM.DIST(AND(BE$4&gt;=$E152,BE$4&lt;=$G152)*(BE$4-$E152+1),$I152/2,$L152,TRUE)-_xlfn.NORM.DIST(AND(BE$4&gt;=$E152,BE$4&lt;=$G152)*(BD$4-$E152+1),$I152/2,$L152,TRUE))/(1-2*_xlfn.NORM.DIST(0,$I152/2,$L152,TRUE))*$C152+($J152="Steady Growth")*(AND(BE$4&gt;=$E152,BE$4&lt;=$G152)*((BE$4-$E152+1)/($I152*($I152+1)/2)*$C152))+($J152="custom")*CustomCF!AX152</f>
        <v>0</v>
      </c>
      <c r="BF152" s="478">
        <f>($J152="Bell Curve")*(_xlfn.NORM.DIST(AND(BF$4&gt;=$E152,BF$4&lt;=$G152)*(BF$4-$E152+1),$I152/2,$L152,TRUE)-_xlfn.NORM.DIST(AND(BF$4&gt;=$E152,BF$4&lt;=$G152)*(BE$4-$E152+1),$I152/2,$L152,TRUE))/(1-2*_xlfn.NORM.DIST(0,$I152/2,$L152,TRUE))*$C152+($J152="Steady Growth")*(AND(BF$4&gt;=$E152,BF$4&lt;=$G152)*((BF$4-$E152+1)/($I152*($I152+1)/2)*$C152))+($J152="custom")*CustomCF!AY152</f>
        <v>0</v>
      </c>
      <c r="BG152" s="478">
        <f>($J152="Bell Curve")*(_xlfn.NORM.DIST(AND(BG$4&gt;=$E152,BG$4&lt;=$G152)*(BG$4-$E152+1),$I152/2,$L152,TRUE)-_xlfn.NORM.DIST(AND(BG$4&gt;=$E152,BG$4&lt;=$G152)*(BF$4-$E152+1),$I152/2,$L152,TRUE))/(1-2*_xlfn.NORM.DIST(0,$I152/2,$L152,TRUE))*$C152+($J152="Steady Growth")*(AND(BG$4&gt;=$E152,BG$4&lt;=$G152)*((BG$4-$E152+1)/($I152*($I152+1)/2)*$C152))+($J152="custom")*CustomCF!AZ152</f>
        <v>0</v>
      </c>
      <c r="BH152" s="478">
        <f>($J152="Bell Curve")*(_xlfn.NORM.DIST(AND(BH$4&gt;=$E152,BH$4&lt;=$G152)*(BH$4-$E152+1),$I152/2,$L152,TRUE)-_xlfn.NORM.DIST(AND(BH$4&gt;=$E152,BH$4&lt;=$G152)*(BG$4-$E152+1),$I152/2,$L152,TRUE))/(1-2*_xlfn.NORM.DIST(0,$I152/2,$L152,TRUE))*$C152+($J152="Steady Growth")*(AND(BH$4&gt;=$E152,BH$4&lt;=$G152)*((BH$4-$E152+1)/($I152*($I152+1)/2)*$C152))+($J152="custom")*CustomCF!BA152</f>
        <v>0</v>
      </c>
      <c r="BI152" s="478">
        <f>($J152="Bell Curve")*(_xlfn.NORM.DIST(AND(BI$4&gt;=$E152,BI$4&lt;=$G152)*(BI$4-$E152+1),$I152/2,$L152,TRUE)-_xlfn.NORM.DIST(AND(BI$4&gt;=$E152,BI$4&lt;=$G152)*(BH$4-$E152+1),$I152/2,$L152,TRUE))/(1-2*_xlfn.NORM.DIST(0,$I152/2,$L152,TRUE))*$C152+($J152="Steady Growth")*(AND(BI$4&gt;=$E152,BI$4&lt;=$G152)*((BI$4-$E152+1)/($I152*($I152+1)/2)*$C152))+($J152="custom")*CustomCF!BB152</f>
        <v>0</v>
      </c>
      <c r="BJ152" s="478">
        <f>($J152="Bell Curve")*(_xlfn.NORM.DIST(AND(BJ$4&gt;=$E152,BJ$4&lt;=$G152)*(BJ$4-$E152+1),$I152/2,$L152,TRUE)-_xlfn.NORM.DIST(AND(BJ$4&gt;=$E152,BJ$4&lt;=$G152)*(BI$4-$E152+1),$I152/2,$L152,TRUE))/(1-2*_xlfn.NORM.DIST(0,$I152/2,$L152,TRUE))*$C152+($J152="Steady Growth")*(AND(BJ$4&gt;=$E152,BJ$4&lt;=$G152)*((BJ$4-$E152+1)/($I152*($I152+1)/2)*$C152))+($J152="custom")*CustomCF!BC152</f>
        <v>0</v>
      </c>
      <c r="BK152" s="478">
        <f>($J152="Bell Curve")*(_xlfn.NORM.DIST(AND(BK$4&gt;=$E152,BK$4&lt;=$G152)*(BK$4-$E152+1),$I152/2,$L152,TRUE)-_xlfn.NORM.DIST(AND(BK$4&gt;=$E152,BK$4&lt;=$G152)*(BJ$4-$E152+1),$I152/2,$L152,TRUE))/(1-2*_xlfn.NORM.DIST(0,$I152/2,$L152,TRUE))*$C152+($J152="Steady Growth")*(AND(BK$4&gt;=$E152,BK$4&lt;=$G152)*((BK$4-$E152+1)/($I152*($I152+1)/2)*$C152))+($J152="custom")*CustomCF!BD152</f>
        <v>0</v>
      </c>
      <c r="BL152" s="478">
        <f>($J152="Bell Curve")*(_xlfn.NORM.DIST(AND(BL$4&gt;=$E152,BL$4&lt;=$G152)*(BL$4-$E152+1),$I152/2,$L152,TRUE)-_xlfn.NORM.DIST(AND(BL$4&gt;=$E152,BL$4&lt;=$G152)*(BK$4-$E152+1),$I152/2,$L152,TRUE))/(1-2*_xlfn.NORM.DIST(0,$I152/2,$L152,TRUE))*$C152+($J152="Steady Growth")*(AND(BL$4&gt;=$E152,BL$4&lt;=$G152)*((BL$4-$E152+1)/($I152*($I152+1)/2)*$C152))+($J152="custom")*CustomCF!BE152</f>
        <v>0</v>
      </c>
      <c r="BM152" s="478">
        <f>($J152="Bell Curve")*(_xlfn.NORM.DIST(AND(BM$4&gt;=$E152,BM$4&lt;=$G152)*(BM$4-$E152+1),$I152/2,$L152,TRUE)-_xlfn.NORM.DIST(AND(BM$4&gt;=$E152,BM$4&lt;=$G152)*(BL$4-$E152+1),$I152/2,$L152,TRUE))/(1-2*_xlfn.NORM.DIST(0,$I152/2,$L152,TRUE))*$C152+($J152="Steady Growth")*(AND(BM$4&gt;=$E152,BM$4&lt;=$G152)*((BM$4-$E152+1)/($I152*($I152+1)/2)*$C152))+($J152="custom")*CustomCF!BF152</f>
        <v>0</v>
      </c>
      <c r="BN152" s="478">
        <f>($J152="Bell Curve")*(_xlfn.NORM.DIST(AND(BN$4&gt;=$E152,BN$4&lt;=$G152)*(BN$4-$E152+1),$I152/2,$L152,TRUE)-_xlfn.NORM.DIST(AND(BN$4&gt;=$E152,BN$4&lt;=$G152)*(BM$4-$E152+1),$I152/2,$L152,TRUE))/(1-2*_xlfn.NORM.DIST(0,$I152/2,$L152,TRUE))*$C152+($J152="Steady Growth")*(AND(BN$4&gt;=$E152,BN$4&lt;=$G152)*((BN$4-$E152+1)/($I152*($I152+1)/2)*$C152))+($J152="custom")*CustomCF!BG152</f>
        <v>0</v>
      </c>
      <c r="BO152" s="478">
        <f>($J152="Bell Curve")*(_xlfn.NORM.DIST(AND(BO$4&gt;=$E152,BO$4&lt;=$G152)*(BO$4-$E152+1),$I152/2,$L152,TRUE)-_xlfn.NORM.DIST(AND(BO$4&gt;=$E152,BO$4&lt;=$G152)*(BN$4-$E152+1),$I152/2,$L152,TRUE))/(1-2*_xlfn.NORM.DIST(0,$I152/2,$L152,TRUE))*$C152+($J152="Steady Growth")*(AND(BO$4&gt;=$E152,BO$4&lt;=$G152)*((BO$4-$E152+1)/($I152*($I152+1)/2)*$C152))+($J152="custom")*CustomCF!BH152</f>
        <v>0</v>
      </c>
      <c r="BP152" s="478">
        <f>($J152="Bell Curve")*(_xlfn.NORM.DIST(AND(BP$4&gt;=$E152,BP$4&lt;=$G152)*(BP$4-$E152+1),$I152/2,$L152,TRUE)-_xlfn.NORM.DIST(AND(BP$4&gt;=$E152,BP$4&lt;=$G152)*(BO$4-$E152+1),$I152/2,$L152,TRUE))/(1-2*_xlfn.NORM.DIST(0,$I152/2,$L152,TRUE))*$C152+($J152="Steady Growth")*(AND(BP$4&gt;=$E152,BP$4&lt;=$G152)*((BP$4-$E152+1)/($I152*($I152+1)/2)*$C152))+($J152="custom")*CustomCF!BI152</f>
        <v>0</v>
      </c>
      <c r="BQ152" s="478">
        <f>($J152="Bell Curve")*(_xlfn.NORM.DIST(AND(BQ$4&gt;=$E152,BQ$4&lt;=$G152)*(BQ$4-$E152+1),$I152/2,$L152,TRUE)-_xlfn.NORM.DIST(AND(BQ$4&gt;=$E152,BQ$4&lt;=$G152)*(BP$4-$E152+1),$I152/2,$L152,TRUE))/(1-2*_xlfn.NORM.DIST(0,$I152/2,$L152,TRUE))*$C152+($J152="Steady Growth")*(AND(BQ$4&gt;=$E152,BQ$4&lt;=$G152)*((BQ$4-$E152+1)/($I152*($I152+1)/2)*$C152))+($J152="custom")*CustomCF!BJ152</f>
        <v>0</v>
      </c>
      <c r="BR152" s="478">
        <f>($J152="Bell Curve")*(_xlfn.NORM.DIST(AND(BR$4&gt;=$E152,BR$4&lt;=$G152)*(BR$4-$E152+1),$I152/2,$L152,TRUE)-_xlfn.NORM.DIST(AND(BR$4&gt;=$E152,BR$4&lt;=$G152)*(BQ$4-$E152+1),$I152/2,$L152,TRUE))/(1-2*_xlfn.NORM.DIST(0,$I152/2,$L152,TRUE))*$C152+($J152="Steady Growth")*(AND(BR$4&gt;=$E152,BR$4&lt;=$G152)*((BR$4-$E152+1)/($I152*($I152+1)/2)*$C152))+($J152="custom")*CustomCF!BK152</f>
        <v>0</v>
      </c>
      <c r="BS152" s="478">
        <f>($J152="Bell Curve")*(_xlfn.NORM.DIST(AND(BS$4&gt;=$E152,BS$4&lt;=$G152)*(BS$4-$E152+1),$I152/2,$L152,TRUE)-_xlfn.NORM.DIST(AND(BS$4&gt;=$E152,BS$4&lt;=$G152)*(BR$4-$E152+1),$I152/2,$L152,TRUE))/(1-2*_xlfn.NORM.DIST(0,$I152/2,$L152,TRUE))*$C152+($J152="Steady Growth")*(AND(BS$4&gt;=$E152,BS$4&lt;=$G152)*((BS$4-$E152+1)/($I152*($I152+1)/2)*$C152))+($J152="custom")*CustomCF!BL152</f>
        <v>0</v>
      </c>
      <c r="BT152" s="478">
        <f>($J152="Bell Curve")*(_xlfn.NORM.DIST(AND(BT$4&gt;=$E152,BT$4&lt;=$G152)*(BT$4-$E152+1),$I152/2,$L152,TRUE)-_xlfn.NORM.DIST(AND(BT$4&gt;=$E152,BT$4&lt;=$G152)*(BS$4-$E152+1),$I152/2,$L152,TRUE))/(1-2*_xlfn.NORM.DIST(0,$I152/2,$L152,TRUE))*$C152+($J152="Steady Growth")*(AND(BT$4&gt;=$E152,BT$4&lt;=$G152)*((BT$4-$E152+1)/($I152*($I152+1)/2)*$C152))+($J152="custom")*CustomCF!BM152</f>
        <v>0</v>
      </c>
      <c r="BU152" s="478">
        <f>($J152="Bell Curve")*(_xlfn.NORM.DIST(AND(BU$4&gt;=$E152,BU$4&lt;=$G152)*(BU$4-$E152+1),$I152/2,$L152,TRUE)-_xlfn.NORM.DIST(AND(BU$4&gt;=$E152,BU$4&lt;=$G152)*(BT$4-$E152+1),$I152/2,$L152,TRUE))/(1-2*_xlfn.NORM.DIST(0,$I152/2,$L152,TRUE))*$C152+($J152="Steady Growth")*(AND(BU$4&gt;=$E152,BU$4&lt;=$G152)*((BU$4-$E152+1)/($I152*($I152+1)/2)*$C152))+($J152="custom")*CustomCF!BN152</f>
        <v>0</v>
      </c>
      <c r="BV152" s="478">
        <f>($J152="Bell Curve")*(_xlfn.NORM.DIST(AND(BV$4&gt;=$E152,BV$4&lt;=$G152)*(BV$4-$E152+1),$I152/2,$L152,TRUE)-_xlfn.NORM.DIST(AND(BV$4&gt;=$E152,BV$4&lt;=$G152)*(BU$4-$E152+1),$I152/2,$L152,TRUE))/(1-2*_xlfn.NORM.DIST(0,$I152/2,$L152,TRUE))*$C152+($J152="Steady Growth")*(AND(BV$4&gt;=$E152,BV$4&lt;=$G152)*((BV$4-$E152+1)/($I152*($I152+1)/2)*$C152))+($J152="custom")*CustomCF!BO152</f>
        <v>0</v>
      </c>
      <c r="BW152" s="478">
        <f>($J152="Bell Curve")*(_xlfn.NORM.DIST(AND(BW$4&gt;=$E152,BW$4&lt;=$G152)*(BW$4-$E152+1),$I152/2,$L152,TRUE)-_xlfn.NORM.DIST(AND(BW$4&gt;=$E152,BW$4&lt;=$G152)*(BV$4-$E152+1),$I152/2,$L152,TRUE))/(1-2*_xlfn.NORM.DIST(0,$I152/2,$L152,TRUE))*$C152+($J152="Steady Growth")*(AND(BW$4&gt;=$E152,BW$4&lt;=$G152)*((BW$4-$E152+1)/($I152*($I152+1)/2)*$C152))+($J152="custom")*CustomCF!BP152</f>
        <v>0</v>
      </c>
      <c r="BX152" s="478">
        <f>($J152="Bell Curve")*(_xlfn.NORM.DIST(AND(BX$4&gt;=$E152,BX$4&lt;=$G152)*(BX$4-$E152+1),$I152/2,$L152,TRUE)-_xlfn.NORM.DIST(AND(BX$4&gt;=$E152,BX$4&lt;=$G152)*(BW$4-$E152+1),$I152/2,$L152,TRUE))/(1-2*_xlfn.NORM.DIST(0,$I152/2,$L152,TRUE))*$C152+($J152="Steady Growth")*(AND(BX$4&gt;=$E152,BX$4&lt;=$G152)*((BX$4-$E152+1)/($I152*($I152+1)/2)*$C152))+($J152="custom")*CustomCF!BQ152</f>
        <v>0</v>
      </c>
      <c r="BY152" s="478">
        <f>($J152="Bell Curve")*(_xlfn.NORM.DIST(AND(BY$4&gt;=$E152,BY$4&lt;=$G152)*(BY$4-$E152+1),$I152/2,$L152,TRUE)-_xlfn.NORM.DIST(AND(BY$4&gt;=$E152,BY$4&lt;=$G152)*(BX$4-$E152+1),$I152/2,$L152,TRUE))/(1-2*_xlfn.NORM.DIST(0,$I152/2,$L152,TRUE))*$C152+($J152="Steady Growth")*(AND(BY$4&gt;=$E152,BY$4&lt;=$G152)*((BY$4-$E152+1)/($I152*($I152+1)/2)*$C152))+($J152="custom")*CustomCF!BR152</f>
        <v>0</v>
      </c>
      <c r="BZ152" s="478">
        <f>($J152="Bell Curve")*(_xlfn.NORM.DIST(AND(BZ$4&gt;=$E152,BZ$4&lt;=$G152)*(BZ$4-$E152+1),$I152/2,$L152,TRUE)-_xlfn.NORM.DIST(AND(BZ$4&gt;=$E152,BZ$4&lt;=$G152)*(BY$4-$E152+1),$I152/2,$L152,TRUE))/(1-2*_xlfn.NORM.DIST(0,$I152/2,$L152,TRUE))*$C152+($J152="Steady Growth")*(AND(BZ$4&gt;=$E152,BZ$4&lt;=$G152)*((BZ$4-$E152+1)/($I152*($I152+1)/2)*$C152))+($J152="custom")*CustomCF!BS152</f>
        <v>0</v>
      </c>
      <c r="CA152" s="478">
        <f>($J152="Bell Curve")*(_xlfn.NORM.DIST(AND(CA$4&gt;=$E152,CA$4&lt;=$G152)*(CA$4-$E152+1),$I152/2,$L152,TRUE)-_xlfn.NORM.DIST(AND(CA$4&gt;=$E152,CA$4&lt;=$G152)*(BZ$4-$E152+1),$I152/2,$L152,TRUE))/(1-2*_xlfn.NORM.DIST(0,$I152/2,$L152,TRUE))*$C152+($J152="Steady Growth")*(AND(CA$4&gt;=$E152,CA$4&lt;=$G152)*((CA$4-$E152+1)/($I152*($I152+1)/2)*$C152))+($J152="custom")*CustomCF!BT152</f>
        <v>0</v>
      </c>
      <c r="CB152" s="478">
        <f>($J152="Bell Curve")*(_xlfn.NORM.DIST(AND(CB$4&gt;=$E152,CB$4&lt;=$G152)*(CB$4-$E152+1),$I152/2,$L152,TRUE)-_xlfn.NORM.DIST(AND(CB$4&gt;=$E152,CB$4&lt;=$G152)*(CA$4-$E152+1),$I152/2,$L152,TRUE))/(1-2*_xlfn.NORM.DIST(0,$I152/2,$L152,TRUE))*$C152+($J152="Steady Growth")*(AND(CB$4&gt;=$E152,CB$4&lt;=$G152)*((CB$4-$E152+1)/($I152*($I152+1)/2)*$C152))+($J152="custom")*CustomCF!BU152</f>
        <v>0</v>
      </c>
      <c r="CC152" s="478">
        <f>($J152="Bell Curve")*(_xlfn.NORM.DIST(AND(CC$4&gt;=$E152,CC$4&lt;=$G152)*(CC$4-$E152+1),$I152/2,$L152,TRUE)-_xlfn.NORM.DIST(AND(CC$4&gt;=$E152,CC$4&lt;=$G152)*(CB$4-$E152+1),$I152/2,$L152,TRUE))/(1-2*_xlfn.NORM.DIST(0,$I152/2,$L152,TRUE))*$C152+($J152="Steady Growth")*(AND(CC$4&gt;=$E152,CC$4&lt;=$G152)*((CC$4-$E152+1)/($I152*($I152+1)/2)*$C152))+($J152="custom")*CustomCF!BV152</f>
        <v>0</v>
      </c>
      <c r="CD152" s="478">
        <f>($J152="Bell Curve")*(_xlfn.NORM.DIST(AND(CD$4&gt;=$E152,CD$4&lt;=$G152)*(CD$4-$E152+1),$I152/2,$L152,TRUE)-_xlfn.NORM.DIST(AND(CD$4&gt;=$E152,CD$4&lt;=$G152)*(CC$4-$E152+1),$I152/2,$L152,TRUE))/(1-2*_xlfn.NORM.DIST(0,$I152/2,$L152,TRUE))*$C152+($J152="Steady Growth")*(AND(CD$4&gt;=$E152,CD$4&lt;=$G152)*((CD$4-$E152+1)/($I152*($I152+1)/2)*$C152))+($J152="custom")*CustomCF!BW152</f>
        <v>0</v>
      </c>
      <c r="CE152" s="478">
        <f>($J152="Bell Curve")*(_xlfn.NORM.DIST(AND(CE$4&gt;=$E152,CE$4&lt;=$G152)*(CE$4-$E152+1),$I152/2,$L152,TRUE)-_xlfn.NORM.DIST(AND(CE$4&gt;=$E152,CE$4&lt;=$G152)*(CD$4-$E152+1),$I152/2,$L152,TRUE))/(1-2*_xlfn.NORM.DIST(0,$I152/2,$L152,TRUE))*$C152+($J152="Steady Growth")*(AND(CE$4&gt;=$E152,CE$4&lt;=$G152)*((CE$4-$E152+1)/($I152*($I152+1)/2)*$C152))+($J152="custom")*CustomCF!BX152</f>
        <v>0</v>
      </c>
      <c r="CF152" s="478">
        <f>($J152="Bell Curve")*(_xlfn.NORM.DIST(AND(CF$4&gt;=$E152,CF$4&lt;=$G152)*(CF$4-$E152+1),$I152/2,$L152,TRUE)-_xlfn.NORM.DIST(AND(CF$4&gt;=$E152,CF$4&lt;=$G152)*(CE$4-$E152+1),$I152/2,$L152,TRUE))/(1-2*_xlfn.NORM.DIST(0,$I152/2,$L152,TRUE))*$C152+($J152="Steady Growth")*(AND(CF$4&gt;=$E152,CF$4&lt;=$G152)*((CF$4-$E152+1)/($I152*($I152+1)/2)*$C152))+($J152="custom")*CustomCF!BY152</f>
        <v>0</v>
      </c>
      <c r="CG152" s="478">
        <f>($J152="Bell Curve")*(_xlfn.NORM.DIST(AND(CG$4&gt;=$E152,CG$4&lt;=$G152)*(CG$4-$E152+1),$I152/2,$L152,TRUE)-_xlfn.NORM.DIST(AND(CG$4&gt;=$E152,CG$4&lt;=$G152)*(CF$4-$E152+1),$I152/2,$L152,TRUE))/(1-2*_xlfn.NORM.DIST(0,$I152/2,$L152,TRUE))*$C152+($J152="Steady Growth")*(AND(CG$4&gt;=$E152,CG$4&lt;=$G152)*((CG$4-$E152+1)/($I152*($I152+1)/2)*$C152))+($J152="custom")*CustomCF!BZ152</f>
        <v>0</v>
      </c>
      <c r="CH152" s="478">
        <f>($J152="Bell Curve")*(_xlfn.NORM.DIST(AND(CH$4&gt;=$E152,CH$4&lt;=$G152)*(CH$4-$E152+1),$I152/2,$L152,TRUE)-_xlfn.NORM.DIST(AND(CH$4&gt;=$E152,CH$4&lt;=$G152)*(CG$4-$E152+1),$I152/2,$L152,TRUE))/(1-2*_xlfn.NORM.DIST(0,$I152/2,$L152,TRUE))*$C152+($J152="Steady Growth")*(AND(CH$4&gt;=$E152,CH$4&lt;=$G152)*((CH$4-$E152+1)/($I152*($I152+1)/2)*$C152))+($J152="custom")*CustomCF!CA152</f>
        <v>0</v>
      </c>
      <c r="CI152" s="478">
        <f>($J152="Bell Curve")*(_xlfn.NORM.DIST(AND(CI$4&gt;=$E152,CI$4&lt;=$G152)*(CI$4-$E152+1),$I152/2,$L152,TRUE)-_xlfn.NORM.DIST(AND(CI$4&gt;=$E152,CI$4&lt;=$G152)*(CH$4-$E152+1),$I152/2,$L152,TRUE))/(1-2*_xlfn.NORM.DIST(0,$I152/2,$L152,TRUE))*$C152+($J152="Steady Growth")*(AND(CI$4&gt;=$E152,CI$4&lt;=$G152)*((CI$4-$E152+1)/($I152*($I152+1)/2)*$C152))+($J152="custom")*CustomCF!CB152</f>
        <v>0</v>
      </c>
      <c r="CJ152" s="478">
        <f>($J152="Bell Curve")*(_xlfn.NORM.DIST(AND(CJ$4&gt;=$E152,CJ$4&lt;=$G152)*(CJ$4-$E152+1),$I152/2,$L152,TRUE)-_xlfn.NORM.DIST(AND(CJ$4&gt;=$E152,CJ$4&lt;=$G152)*(CI$4-$E152+1),$I152/2,$L152,TRUE))/(1-2*_xlfn.NORM.DIST(0,$I152/2,$L152,TRUE))*$C152+($J152="Steady Growth")*(AND(CJ$4&gt;=$E152,CJ$4&lt;=$G152)*((CJ$4-$E152+1)/($I152*($I152+1)/2)*$C152))+($J152="custom")*CustomCF!CC152</f>
        <v>0</v>
      </c>
      <c r="CK152" s="478">
        <f>($J152="Bell Curve")*(_xlfn.NORM.DIST(AND(CK$4&gt;=$E152,CK$4&lt;=$G152)*(CK$4-$E152+1),$I152/2,$L152,TRUE)-_xlfn.NORM.DIST(AND(CK$4&gt;=$E152,CK$4&lt;=$G152)*(CJ$4-$E152+1),$I152/2,$L152,TRUE))/(1-2*_xlfn.NORM.DIST(0,$I152/2,$L152,TRUE))*$C152+($J152="Steady Growth")*(AND(CK$4&gt;=$E152,CK$4&lt;=$G152)*((CK$4-$E152+1)/($I152*($I152+1)/2)*$C152))+($J152="custom")*CustomCF!CD152</f>
        <v>0</v>
      </c>
      <c r="CL152" s="478">
        <f>($J152="Bell Curve")*(_xlfn.NORM.DIST(AND(CL$4&gt;=$E152,CL$4&lt;=$G152)*(CL$4-$E152+1),$I152/2,$L152,TRUE)-_xlfn.NORM.DIST(AND(CL$4&gt;=$E152,CL$4&lt;=$G152)*(CK$4-$E152+1),$I152/2,$L152,TRUE))/(1-2*_xlfn.NORM.DIST(0,$I152/2,$L152,TRUE))*$C152+($J152="Steady Growth")*(AND(CL$4&gt;=$E152,CL$4&lt;=$G152)*((CL$4-$E152+1)/($I152*($I152+1)/2)*$C152))+($J152="custom")*CustomCF!CE152</f>
        <v>0</v>
      </c>
      <c r="CM152" s="478">
        <f>($J152="Bell Curve")*(_xlfn.NORM.DIST(AND(CM$4&gt;=$E152,CM$4&lt;=$G152)*(CM$4-$E152+1),$I152/2,$L152,TRUE)-_xlfn.NORM.DIST(AND(CM$4&gt;=$E152,CM$4&lt;=$G152)*(CL$4-$E152+1),$I152/2,$L152,TRUE))/(1-2*_xlfn.NORM.DIST(0,$I152/2,$L152,TRUE))*$C152+($J152="Steady Growth")*(AND(CM$4&gt;=$E152,CM$4&lt;=$G152)*((CM$4-$E152+1)/($I152*($I152+1)/2)*$C152))+($J152="custom")*CustomCF!CF152</f>
        <v>0</v>
      </c>
      <c r="CN152" s="478">
        <f>($J152="Bell Curve")*(_xlfn.NORM.DIST(AND(CN$4&gt;=$E152,CN$4&lt;=$G152)*(CN$4-$E152+1),$I152/2,$L152,TRUE)-_xlfn.NORM.DIST(AND(CN$4&gt;=$E152,CN$4&lt;=$G152)*(CM$4-$E152+1),$I152/2,$L152,TRUE))/(1-2*_xlfn.NORM.DIST(0,$I152/2,$L152,TRUE))*$C152+($J152="Steady Growth")*(AND(CN$4&gt;=$E152,CN$4&lt;=$G152)*((CN$4-$E152+1)/($I152*($I152+1)/2)*$C152))+($J152="custom")*CustomCF!CG152</f>
        <v>0</v>
      </c>
      <c r="CO152" s="478">
        <f>($J152="Bell Curve")*(_xlfn.NORM.DIST(AND(CO$4&gt;=$E152,CO$4&lt;=$G152)*(CO$4-$E152+1),$I152/2,$L152,TRUE)-_xlfn.NORM.DIST(AND(CO$4&gt;=$E152,CO$4&lt;=$G152)*(CN$4-$E152+1),$I152/2,$L152,TRUE))/(1-2*_xlfn.NORM.DIST(0,$I152/2,$L152,TRUE))*$C152+($J152="Steady Growth")*(AND(CO$4&gt;=$E152,CO$4&lt;=$G152)*((CO$4-$E152+1)/($I152*($I152+1)/2)*$C152))+($J152="custom")*CustomCF!CH152</f>
        <v>0</v>
      </c>
      <c r="CP152" s="478">
        <f>($J152="Bell Curve")*(_xlfn.NORM.DIST(AND(CP$4&gt;=$E152,CP$4&lt;=$G152)*(CP$4-$E152+1),$I152/2,$L152,TRUE)-_xlfn.NORM.DIST(AND(CP$4&gt;=$E152,CP$4&lt;=$G152)*(CO$4-$E152+1),$I152/2,$L152,TRUE))/(1-2*_xlfn.NORM.DIST(0,$I152/2,$L152,TRUE))*$C152+($J152="Steady Growth")*(AND(CP$4&gt;=$E152,CP$4&lt;=$G152)*((CP$4-$E152+1)/($I152*($I152+1)/2)*$C152))+($J152="custom")*CustomCF!CI152</f>
        <v>0</v>
      </c>
      <c r="CQ152" s="478">
        <f>($J152="Bell Curve")*(_xlfn.NORM.DIST(AND(CQ$4&gt;=$E152,CQ$4&lt;=$G152)*(CQ$4-$E152+1),$I152/2,$L152,TRUE)-_xlfn.NORM.DIST(AND(CQ$4&gt;=$E152,CQ$4&lt;=$G152)*(CP$4-$E152+1),$I152/2,$L152,TRUE))/(1-2*_xlfn.NORM.DIST(0,$I152/2,$L152,TRUE))*$C152+($J152="Steady Growth")*(AND(CQ$4&gt;=$E152,CQ$4&lt;=$G152)*((CQ$4-$E152+1)/($I152*($I152+1)/2)*$C152))+($J152="custom")*CustomCF!CJ152</f>
        <v>0</v>
      </c>
      <c r="CR152" s="478">
        <f>($J152="Bell Curve")*(_xlfn.NORM.DIST(AND(CR$4&gt;=$E152,CR$4&lt;=$G152)*(CR$4-$E152+1),$I152/2,$L152,TRUE)-_xlfn.NORM.DIST(AND(CR$4&gt;=$E152,CR$4&lt;=$G152)*(CQ$4-$E152+1),$I152/2,$L152,TRUE))/(1-2*_xlfn.NORM.DIST(0,$I152/2,$L152,TRUE))*$C152+($J152="Steady Growth")*(AND(CR$4&gt;=$E152,CR$4&lt;=$G152)*((CR$4-$E152+1)/($I152*($I152+1)/2)*$C152))+($J152="custom")*CustomCF!CK152</f>
        <v>0</v>
      </c>
      <c r="CS152" s="478">
        <f>($J152="Bell Curve")*(_xlfn.NORM.DIST(AND(CS$4&gt;=$E152,CS$4&lt;=$G152)*(CS$4-$E152+1),$I152/2,$L152,TRUE)-_xlfn.NORM.DIST(AND(CS$4&gt;=$E152,CS$4&lt;=$G152)*(CR$4-$E152+1),$I152/2,$L152,TRUE))/(1-2*_xlfn.NORM.DIST(0,$I152/2,$L152,TRUE))*$C152+($J152="Steady Growth")*(AND(CS$4&gt;=$E152,CS$4&lt;=$G152)*((CS$4-$E152+1)/($I152*($I152+1)/2)*$C152))+($J152="custom")*CustomCF!CL152</f>
        <v>0</v>
      </c>
      <c r="CT152" s="478">
        <f>($J152="Bell Curve")*(_xlfn.NORM.DIST(AND(CT$4&gt;=$E152,CT$4&lt;=$G152)*(CT$4-$E152+1),$I152/2,$L152,TRUE)-_xlfn.NORM.DIST(AND(CT$4&gt;=$E152,CT$4&lt;=$G152)*(CS$4-$E152+1),$I152/2,$L152,TRUE))/(1-2*_xlfn.NORM.DIST(0,$I152/2,$L152,TRUE))*$C152+($J152="Steady Growth")*(AND(CT$4&gt;=$E152,CT$4&lt;=$G152)*((CT$4-$E152+1)/($I152*($I152+1)/2)*$C152))+($J152="custom")*CustomCF!CM152</f>
        <v>0</v>
      </c>
      <c r="CU152" s="478">
        <f>($J152="Bell Curve")*(_xlfn.NORM.DIST(AND(CU$4&gt;=$E152,CU$4&lt;=$G152)*(CU$4-$E152+1),$I152/2,$L152,TRUE)-_xlfn.NORM.DIST(AND(CU$4&gt;=$E152,CU$4&lt;=$G152)*(CT$4-$E152+1),$I152/2,$L152,TRUE))/(1-2*_xlfn.NORM.DIST(0,$I152/2,$L152,TRUE))*$C152+($J152="Steady Growth")*(AND(CU$4&gt;=$E152,CU$4&lt;=$G152)*((CU$4-$E152+1)/($I152*($I152+1)/2)*$C152))+($J152="custom")*CustomCF!CN152</f>
        <v>0</v>
      </c>
      <c r="CV152" s="478">
        <f>($J152="Bell Curve")*(_xlfn.NORM.DIST(AND(CV$4&gt;=$E152,CV$4&lt;=$G152)*(CV$4-$E152+1),$I152/2,$L152,TRUE)-_xlfn.NORM.DIST(AND(CV$4&gt;=$E152,CV$4&lt;=$G152)*(CU$4-$E152+1),$I152/2,$L152,TRUE))/(1-2*_xlfn.NORM.DIST(0,$I152/2,$L152,TRUE))*$C152+($J152="Steady Growth")*(AND(CV$4&gt;=$E152,CV$4&lt;=$G152)*((CV$4-$E152+1)/($I152*($I152+1)/2)*$C152))+($J152="custom")*CustomCF!CO152</f>
        <v>0</v>
      </c>
      <c r="CW152" s="478">
        <f>($J152="Bell Curve")*(_xlfn.NORM.DIST(AND(CW$4&gt;=$E152,CW$4&lt;=$G152)*(CW$4-$E152+1),$I152/2,$L152,TRUE)-_xlfn.NORM.DIST(AND(CW$4&gt;=$E152,CW$4&lt;=$G152)*(CV$4-$E152+1),$I152/2,$L152,TRUE))/(1-2*_xlfn.NORM.DIST(0,$I152/2,$L152,TRUE))*$C152+($J152="Steady Growth")*(AND(CW$4&gt;=$E152,CW$4&lt;=$G152)*((CW$4-$E152+1)/($I152*($I152+1)/2)*$C152))+($J152="custom")*CustomCF!CP152</f>
        <v>0</v>
      </c>
      <c r="CX152" s="478">
        <f>($J152="Bell Curve")*(_xlfn.NORM.DIST(AND(CX$4&gt;=$E152,CX$4&lt;=$G152)*(CX$4-$E152+1),$I152/2,$L152,TRUE)-_xlfn.NORM.DIST(AND(CX$4&gt;=$E152,CX$4&lt;=$G152)*(CW$4-$E152+1),$I152/2,$L152,TRUE))/(1-2*_xlfn.NORM.DIST(0,$I152/2,$L152,TRUE))*$C152+($J152="Steady Growth")*(AND(CX$4&gt;=$E152,CX$4&lt;=$G152)*((CX$4-$E152+1)/($I152*($I152+1)/2)*$C152))+($J152="custom")*CustomCF!CQ152</f>
        <v>0</v>
      </c>
      <c r="CY152" s="478">
        <f>($J152="Bell Curve")*(_xlfn.NORM.DIST(AND(CY$4&gt;=$E152,CY$4&lt;=$G152)*(CY$4-$E152+1),$I152/2,$L152,TRUE)-_xlfn.NORM.DIST(AND(CY$4&gt;=$E152,CY$4&lt;=$G152)*(CX$4-$E152+1),$I152/2,$L152,TRUE))/(1-2*_xlfn.NORM.DIST(0,$I152/2,$L152,TRUE))*$C152+($J152="Steady Growth")*(AND(CY$4&gt;=$E152,CY$4&lt;=$G152)*((CY$4-$E152+1)/($I152*($I152+1)/2)*$C152))+($J152="custom")*CustomCF!CR152</f>
        <v>0</v>
      </c>
      <c r="CZ152" s="478">
        <f>($J152="Bell Curve")*(_xlfn.NORM.DIST(AND(CZ$4&gt;=$E152,CZ$4&lt;=$G152)*(CZ$4-$E152+1),$I152/2,$L152,TRUE)-_xlfn.NORM.DIST(AND(CZ$4&gt;=$E152,CZ$4&lt;=$G152)*(CY$4-$E152+1),$I152/2,$L152,TRUE))/(1-2*_xlfn.NORM.DIST(0,$I152/2,$L152,TRUE))*$C152+($J152="Steady Growth")*(AND(CZ$4&gt;=$E152,CZ$4&lt;=$G152)*((CZ$4-$E152+1)/($I152*($I152+1)/2)*$C152))+($J152="custom")*CustomCF!CS152</f>
        <v>0</v>
      </c>
      <c r="DA152" s="478">
        <f>($J152="Bell Curve")*(_xlfn.NORM.DIST(AND(DA$4&gt;=$E152,DA$4&lt;=$G152)*(DA$4-$E152+1),$I152/2,$L152,TRUE)-_xlfn.NORM.DIST(AND(DA$4&gt;=$E152,DA$4&lt;=$G152)*(CZ$4-$E152+1),$I152/2,$L152,TRUE))/(1-2*_xlfn.NORM.DIST(0,$I152/2,$L152,TRUE))*$C152+($J152="Steady Growth")*(AND(DA$4&gt;=$E152,DA$4&lt;=$G152)*((DA$4-$E152+1)/($I152*($I152+1)/2)*$C152))+($J152="custom")*CustomCF!CT152</f>
        <v>0</v>
      </c>
      <c r="DB152" s="478">
        <f>($J152="Bell Curve")*(_xlfn.NORM.DIST(AND(DB$4&gt;=$E152,DB$4&lt;=$G152)*(DB$4-$E152+1),$I152/2,$L152,TRUE)-_xlfn.NORM.DIST(AND(DB$4&gt;=$E152,DB$4&lt;=$G152)*(DA$4-$E152+1),$I152/2,$L152,TRUE))/(1-2*_xlfn.NORM.DIST(0,$I152/2,$L152,TRUE))*$C152+($J152="Steady Growth")*(AND(DB$4&gt;=$E152,DB$4&lt;=$G152)*((DB$4-$E152+1)/($I152*($I152+1)/2)*$C152))+($J152="custom")*CustomCF!CU152</f>
        <v>0</v>
      </c>
      <c r="DC152" s="478">
        <f>($J152="Bell Curve")*(_xlfn.NORM.DIST(AND(DC$4&gt;=$E152,DC$4&lt;=$G152)*(DC$4-$E152+1),$I152/2,$L152,TRUE)-_xlfn.NORM.DIST(AND(DC$4&gt;=$E152,DC$4&lt;=$G152)*(DB$4-$E152+1),$I152/2,$L152,TRUE))/(1-2*_xlfn.NORM.DIST(0,$I152/2,$L152,TRUE))*$C152+($J152="Steady Growth")*(AND(DC$4&gt;=$E152,DC$4&lt;=$G152)*((DC$4-$E152+1)/($I152*($I152+1)/2)*$C152))+($J152="custom")*CustomCF!CV152</f>
        <v>0</v>
      </c>
      <c r="DD152" s="478">
        <f>($J152="Bell Curve")*(_xlfn.NORM.DIST(AND(DD$4&gt;=$E152,DD$4&lt;=$G152)*(DD$4-$E152+1),$I152/2,$L152,TRUE)-_xlfn.NORM.DIST(AND(DD$4&gt;=$E152,DD$4&lt;=$G152)*(DC$4-$E152+1),$I152/2,$L152,TRUE))/(1-2*_xlfn.NORM.DIST(0,$I152/2,$L152,TRUE))*$C152+($J152="Steady Growth")*(AND(DD$4&gt;=$E152,DD$4&lt;=$G152)*((DD$4-$E152+1)/($I152*($I152+1)/2)*$C152))+($J152="custom")*CustomCF!CW152</f>
        <v>0</v>
      </c>
      <c r="DE152" s="478">
        <f>($J152="Bell Curve")*(_xlfn.NORM.DIST(AND(DE$4&gt;=$E152,DE$4&lt;=$G152)*(DE$4-$E152+1),$I152/2,$L152,TRUE)-_xlfn.NORM.DIST(AND(DE$4&gt;=$E152,DE$4&lt;=$G152)*(DD$4-$E152+1),$I152/2,$L152,TRUE))/(1-2*_xlfn.NORM.DIST(0,$I152/2,$L152,TRUE))*$C152+($J152="Steady Growth")*(AND(DE$4&gt;=$E152,DE$4&lt;=$G152)*((DE$4-$E152+1)/($I152*($I152+1)/2)*$C152))+($J152="custom")*CustomCF!CX152</f>
        <v>0</v>
      </c>
      <c r="DF152" s="478">
        <f>($J152="Bell Curve")*(_xlfn.NORM.DIST(AND(DF$4&gt;=$E152,DF$4&lt;=$G152)*(DF$4-$E152+1),$I152/2,$L152,TRUE)-_xlfn.NORM.DIST(AND(DF$4&gt;=$E152,DF$4&lt;=$G152)*(DE$4-$E152+1),$I152/2,$L152,TRUE))/(1-2*_xlfn.NORM.DIST(0,$I152/2,$L152,TRUE))*$C152+($J152="Steady Growth")*(AND(DF$4&gt;=$E152,DF$4&lt;=$G152)*((DF$4-$E152+1)/($I152*($I152+1)/2)*$C152))+($J152="custom")*CustomCF!CY152</f>
        <v>0</v>
      </c>
      <c r="DG152" s="478">
        <f>($J152="Bell Curve")*(_xlfn.NORM.DIST(AND(DG$4&gt;=$E152,DG$4&lt;=$G152)*(DG$4-$E152+1),$I152/2,$L152,TRUE)-_xlfn.NORM.DIST(AND(DG$4&gt;=$E152,DG$4&lt;=$G152)*(DF$4-$E152+1),$I152/2,$L152,TRUE))/(1-2*_xlfn.NORM.DIST(0,$I152/2,$L152,TRUE))*$C152+($J152="Steady Growth")*(AND(DG$4&gt;=$E152,DG$4&lt;=$G152)*((DG$4-$E152+1)/($I152*($I152+1)/2)*$C152))+($J152="custom")*CustomCF!CZ152</f>
        <v>0</v>
      </c>
      <c r="DH152" s="478">
        <f>($J152="Bell Curve")*(_xlfn.NORM.DIST(AND(DH$4&gt;=$E152,DH$4&lt;=$G152)*(DH$4-$E152+1),$I152/2,$L152,TRUE)-_xlfn.NORM.DIST(AND(DH$4&gt;=$E152,DH$4&lt;=$G152)*(DG$4-$E152+1),$I152/2,$L152,TRUE))/(1-2*_xlfn.NORM.DIST(0,$I152/2,$L152,TRUE))*$C152+($J152="Steady Growth")*(AND(DH$4&gt;=$E152,DH$4&lt;=$G152)*((DH$4-$E152+1)/($I152*($I152+1)/2)*$C152))+($J152="custom")*CustomCF!DA152</f>
        <v>0</v>
      </c>
      <c r="DI152" s="478">
        <f>($J152="Bell Curve")*(_xlfn.NORM.DIST(AND(DI$4&gt;=$E152,DI$4&lt;=$G152)*(DI$4-$E152+1),$I152/2,$L152,TRUE)-_xlfn.NORM.DIST(AND(DI$4&gt;=$E152,DI$4&lt;=$G152)*(DH$4-$E152+1),$I152/2,$L152,TRUE))/(1-2*_xlfn.NORM.DIST(0,$I152/2,$L152,TRUE))*$C152+($J152="Steady Growth")*(AND(DI$4&gt;=$E152,DI$4&lt;=$G152)*((DI$4-$E152+1)/($I152*($I152+1)/2)*$C152))+($J152="custom")*CustomCF!DB152</f>
        <v>0</v>
      </c>
      <c r="DJ152" s="478">
        <f>($J152="Bell Curve")*(_xlfn.NORM.DIST(AND(DJ$4&gt;=$E152,DJ$4&lt;=$G152)*(DJ$4-$E152+1),$I152/2,$L152,TRUE)-_xlfn.NORM.DIST(AND(DJ$4&gt;=$E152,DJ$4&lt;=$G152)*(DI$4-$E152+1),$I152/2,$L152,TRUE))/(1-2*_xlfn.NORM.DIST(0,$I152/2,$L152,TRUE))*$C152+($J152="Steady Growth")*(AND(DJ$4&gt;=$E152,DJ$4&lt;=$G152)*((DJ$4-$E152+1)/($I152*($I152+1)/2)*$C152))+($J152="custom")*CustomCF!DC152</f>
        <v>0</v>
      </c>
      <c r="DK152" s="478">
        <f>($J152="Bell Curve")*(_xlfn.NORM.DIST(AND(DK$4&gt;=$E152,DK$4&lt;=$G152)*(DK$4-$E152+1),$I152/2,$L152,TRUE)-_xlfn.NORM.DIST(AND(DK$4&gt;=$E152,DK$4&lt;=$G152)*(DJ$4-$E152+1),$I152/2,$L152,TRUE))/(1-2*_xlfn.NORM.DIST(0,$I152/2,$L152,TRUE))*$C152+($J152="Steady Growth")*(AND(DK$4&gt;=$E152,DK$4&lt;=$G152)*((DK$4-$E152+1)/($I152*($I152+1)/2)*$C152))+($J152="custom")*CustomCF!DD152</f>
        <v>0</v>
      </c>
      <c r="DL152" s="478">
        <f>($J152="Bell Curve")*(_xlfn.NORM.DIST(AND(DL$4&gt;=$E152,DL$4&lt;=$G152)*(DL$4-$E152+1),$I152/2,$L152,TRUE)-_xlfn.NORM.DIST(AND(DL$4&gt;=$E152,DL$4&lt;=$G152)*(DK$4-$E152+1),$I152/2,$L152,TRUE))/(1-2*_xlfn.NORM.DIST(0,$I152/2,$L152,TRUE))*$C152+($J152="Steady Growth")*(AND(DL$4&gt;=$E152,DL$4&lt;=$G152)*((DL$4-$E152+1)/($I152*($I152+1)/2)*$C152))+($J152="custom")*CustomCF!DE152</f>
        <v>0</v>
      </c>
      <c r="DM152" s="478">
        <f>($J152="Bell Curve")*(_xlfn.NORM.DIST(AND(DM$4&gt;=$E152,DM$4&lt;=$G152)*(DM$4-$E152+1),$I152/2,$L152,TRUE)-_xlfn.NORM.DIST(AND(DM$4&gt;=$E152,DM$4&lt;=$G152)*(DL$4-$E152+1),$I152/2,$L152,TRUE))/(1-2*_xlfn.NORM.DIST(0,$I152/2,$L152,TRUE))*$C152+($J152="Steady Growth")*(AND(DM$4&gt;=$E152,DM$4&lt;=$G152)*((DM$4-$E152+1)/($I152*($I152+1)/2)*$C152))+($J152="custom")*CustomCF!DF152</f>
        <v>0</v>
      </c>
      <c r="DN152" s="478">
        <f>($J152="Bell Curve")*(_xlfn.NORM.DIST(AND(DN$4&gt;=$E152,DN$4&lt;=$G152)*(DN$4-$E152+1),$I152/2,$L152,TRUE)-_xlfn.NORM.DIST(AND(DN$4&gt;=$E152,DN$4&lt;=$G152)*(DM$4-$E152+1),$I152/2,$L152,TRUE))/(1-2*_xlfn.NORM.DIST(0,$I152/2,$L152,TRUE))*$C152+($J152="Steady Growth")*(AND(DN$4&gt;=$E152,DN$4&lt;=$G152)*((DN$4-$E152+1)/($I152*($I152+1)/2)*$C152))+($J152="custom")*CustomCF!DG152</f>
        <v>0</v>
      </c>
      <c r="DO152" s="478">
        <f>($J152="Bell Curve")*(_xlfn.NORM.DIST(AND(DO$4&gt;=$E152,DO$4&lt;=$G152)*(DO$4-$E152+1),$I152/2,$L152,TRUE)-_xlfn.NORM.DIST(AND(DO$4&gt;=$E152,DO$4&lt;=$G152)*(DN$4-$E152+1),$I152/2,$L152,TRUE))/(1-2*_xlfn.NORM.DIST(0,$I152/2,$L152,TRUE))*$C152+($J152="Steady Growth")*(AND(DO$4&gt;=$E152,DO$4&lt;=$G152)*((DO$4-$E152+1)/($I152*($I152+1)/2)*$C152))+($J152="custom")*CustomCF!DH152</f>
        <v>0</v>
      </c>
      <c r="DP152" s="478">
        <f>($J152="Bell Curve")*(_xlfn.NORM.DIST(AND(DP$4&gt;=$E152,DP$4&lt;=$G152)*(DP$4-$E152+1),$I152/2,$L152,TRUE)-_xlfn.NORM.DIST(AND(DP$4&gt;=$E152,DP$4&lt;=$G152)*(DO$4-$E152+1),$I152/2,$L152,TRUE))/(1-2*_xlfn.NORM.DIST(0,$I152/2,$L152,TRUE))*$C152+($J152="Steady Growth")*(AND(DP$4&gt;=$E152,DP$4&lt;=$G152)*((DP$4-$E152+1)/($I152*($I152+1)/2)*$C152))+($J152="custom")*CustomCF!DI152</f>
        <v>0</v>
      </c>
      <c r="DQ152" s="478">
        <f>($J152="Bell Curve")*(_xlfn.NORM.DIST(AND(DQ$4&gt;=$E152,DQ$4&lt;=$G152)*(DQ$4-$E152+1),$I152/2,$L152,TRUE)-_xlfn.NORM.DIST(AND(DQ$4&gt;=$E152,DQ$4&lt;=$G152)*(DP$4-$E152+1),$I152/2,$L152,TRUE))/(1-2*_xlfn.NORM.DIST(0,$I152/2,$L152,TRUE))*$C152+($J152="Steady Growth")*(AND(DQ$4&gt;=$E152,DQ$4&lt;=$G152)*((DQ$4-$E152+1)/($I152*($I152+1)/2)*$C152))+($J152="custom")*CustomCF!DJ152</f>
        <v>0</v>
      </c>
      <c r="DR152" s="478">
        <f>($J152="Bell Curve")*(_xlfn.NORM.DIST(AND(DR$4&gt;=$E152,DR$4&lt;=$G152)*(DR$4-$E152+1),$I152/2,$L152,TRUE)-_xlfn.NORM.DIST(AND(DR$4&gt;=$E152,DR$4&lt;=$G152)*(DQ$4-$E152+1),$I152/2,$L152,TRUE))/(1-2*_xlfn.NORM.DIST(0,$I152/2,$L152,TRUE))*$C152+($J152="Steady Growth")*(AND(DR$4&gt;=$E152,DR$4&lt;=$G152)*((DR$4-$E152+1)/($I152*($I152+1)/2)*$C152))+($J152="custom")*CustomCF!DK152</f>
        <v>0</v>
      </c>
      <c r="DS152" s="478">
        <f>($J152="Bell Curve")*(_xlfn.NORM.DIST(AND(DS$4&gt;=$E152,DS$4&lt;=$G152)*(DS$4-$E152+1),$I152/2,$L152,TRUE)-_xlfn.NORM.DIST(AND(DS$4&gt;=$E152,DS$4&lt;=$G152)*(DR$4-$E152+1),$I152/2,$L152,TRUE))/(1-2*_xlfn.NORM.DIST(0,$I152/2,$L152,TRUE))*$C152+($J152="Steady Growth")*(AND(DS$4&gt;=$E152,DS$4&lt;=$G152)*((DS$4-$E152+1)/($I152*($I152+1)/2)*$C152))+($J152="custom")*CustomCF!DL152</f>
        <v>0</v>
      </c>
      <c r="DT152" s="478">
        <f>($J152="Bell Curve")*(_xlfn.NORM.DIST(AND(DT$4&gt;=$E152,DT$4&lt;=$G152)*(DT$4-$E152+1),$I152/2,$L152,TRUE)-_xlfn.NORM.DIST(AND(DT$4&gt;=$E152,DT$4&lt;=$G152)*(DS$4-$E152+1),$I152/2,$L152,TRUE))/(1-2*_xlfn.NORM.DIST(0,$I152/2,$L152,TRUE))*$C152+($J152="Steady Growth")*(AND(DT$4&gt;=$E152,DT$4&lt;=$G152)*((DT$4-$E152+1)/($I152*($I152+1)/2)*$C152))+($J152="custom")*CustomCF!DM152</f>
        <v>0</v>
      </c>
      <c r="DU152" s="478">
        <f>($J152="Bell Curve")*(_xlfn.NORM.DIST(AND(DU$4&gt;=$E152,DU$4&lt;=$G152)*(DU$4-$E152+1),$I152/2,$L152,TRUE)-_xlfn.NORM.DIST(AND(DU$4&gt;=$E152,DU$4&lt;=$G152)*(DT$4-$E152+1),$I152/2,$L152,TRUE))/(1-2*_xlfn.NORM.DIST(0,$I152/2,$L152,TRUE))*$C152+($J152="Steady Growth")*(AND(DU$4&gt;=$E152,DU$4&lt;=$G152)*((DU$4-$E152+1)/($I152*($I152+1)/2)*$C152))+($J152="custom")*CustomCF!DN152</f>
        <v>0</v>
      </c>
      <c r="DV152" s="478">
        <f>($J152="Bell Curve")*(_xlfn.NORM.DIST(AND(DV$4&gt;=$E152,DV$4&lt;=$G152)*(DV$4-$E152+1),$I152/2,$L152,TRUE)-_xlfn.NORM.DIST(AND(DV$4&gt;=$E152,DV$4&lt;=$G152)*(DU$4-$E152+1),$I152/2,$L152,TRUE))/(1-2*_xlfn.NORM.DIST(0,$I152/2,$L152,TRUE))*$C152+($J152="Steady Growth")*(AND(DV$4&gt;=$E152,DV$4&lt;=$G152)*((DV$4-$E152+1)/($I152*($I152+1)/2)*$C152))+($J152="custom")*CustomCF!DO152</f>
        <v>0</v>
      </c>
      <c r="DW152" s="478">
        <f>($J152="Bell Curve")*(_xlfn.NORM.DIST(AND(DW$4&gt;=$E152,DW$4&lt;=$G152)*(DW$4-$E152+1),$I152/2,$L152,TRUE)-_xlfn.NORM.DIST(AND(DW$4&gt;=$E152,DW$4&lt;=$G152)*(DV$4-$E152+1),$I152/2,$L152,TRUE))/(1-2*_xlfn.NORM.DIST(0,$I152/2,$L152,TRUE))*$C152+($J152="Steady Growth")*(AND(DW$4&gt;=$E152,DW$4&lt;=$G152)*((DW$4-$E152+1)/($I152*($I152+1)/2)*$C152))+($J152="custom")*CustomCF!DP152</f>
        <v>0</v>
      </c>
      <c r="DX152" s="478">
        <f>($J152="Bell Curve")*(_xlfn.NORM.DIST(AND(DX$4&gt;=$E152,DX$4&lt;=$G152)*(DX$4-$E152+1),$I152/2,$L152,TRUE)-_xlfn.NORM.DIST(AND(DX$4&gt;=$E152,DX$4&lt;=$G152)*(DW$4-$E152+1),$I152/2,$L152,TRUE))/(1-2*_xlfn.NORM.DIST(0,$I152/2,$L152,TRUE))*$C152+($J152="Steady Growth")*(AND(DX$4&gt;=$E152,DX$4&lt;=$G152)*((DX$4-$E152+1)/($I152*($I152+1)/2)*$C152))+($J152="custom")*CustomCF!DQ152</f>
        <v>0</v>
      </c>
      <c r="DY152" s="478">
        <f>($J152="Bell Curve")*(_xlfn.NORM.DIST(AND(DY$4&gt;=$E152,DY$4&lt;=$G152)*(DY$4-$E152+1),$I152/2,$L152,TRUE)-_xlfn.NORM.DIST(AND(DY$4&gt;=$E152,DY$4&lt;=$G152)*(DX$4-$E152+1),$I152/2,$L152,TRUE))/(1-2*_xlfn.NORM.DIST(0,$I152/2,$L152,TRUE))*$C152+($J152="Steady Growth")*(AND(DY$4&gt;=$E152,DY$4&lt;=$G152)*((DY$4-$E152+1)/($I152*($I152+1)/2)*$C152))+($J152="custom")*CustomCF!DR152</f>
        <v>0</v>
      </c>
      <c r="DZ152" s="478">
        <f>($J152="Bell Curve")*(_xlfn.NORM.DIST(AND(DZ$4&gt;=$E152,DZ$4&lt;=$G152)*(DZ$4-$E152+1),$I152/2,$L152,TRUE)-_xlfn.NORM.DIST(AND(DZ$4&gt;=$E152,DZ$4&lt;=$G152)*(DY$4-$E152+1),$I152/2,$L152,TRUE))/(1-2*_xlfn.NORM.DIST(0,$I152/2,$L152,TRUE))*$C152+($J152="Steady Growth")*(AND(DZ$4&gt;=$E152,DZ$4&lt;=$G152)*((DZ$4-$E152+1)/($I152*($I152+1)/2)*$C152))+($J152="custom")*CustomCF!DS152</f>
        <v>0</v>
      </c>
      <c r="EA152" s="478">
        <f>($J152="Bell Curve")*(_xlfn.NORM.DIST(AND(EA$4&gt;=$E152,EA$4&lt;=$G152)*(EA$4-$E152+1),$I152/2,$L152,TRUE)-_xlfn.NORM.DIST(AND(EA$4&gt;=$E152,EA$4&lt;=$G152)*(DZ$4-$E152+1),$I152/2,$L152,TRUE))/(1-2*_xlfn.NORM.DIST(0,$I152/2,$L152,TRUE))*$C152+($J152="Steady Growth")*(AND(EA$4&gt;=$E152,EA$4&lt;=$G152)*((EA$4-$E152+1)/($I152*($I152+1)/2)*$C152))+($J152="custom")*CustomCF!DT152</f>
        <v>0</v>
      </c>
      <c r="EB152" s="478">
        <f>($J152="Bell Curve")*(_xlfn.NORM.DIST(AND(EB$4&gt;=$E152,EB$4&lt;=$G152)*(EB$4-$E152+1),$I152/2,$L152,TRUE)-_xlfn.NORM.DIST(AND(EB$4&gt;=$E152,EB$4&lt;=$G152)*(EA$4-$E152+1),$I152/2,$L152,TRUE))/(1-2*_xlfn.NORM.DIST(0,$I152/2,$L152,TRUE))*$C152+($J152="Steady Growth")*(AND(EB$4&gt;=$E152,EB$4&lt;=$G152)*((EB$4-$E152+1)/($I152*($I152+1)/2)*$C152))+($J152="custom")*CustomCF!DU152</f>
        <v>0</v>
      </c>
      <c r="EC152" s="478">
        <f>($J152="Bell Curve")*(_xlfn.NORM.DIST(AND(EC$4&gt;=$E152,EC$4&lt;=$G152)*(EC$4-$E152+1),$I152/2,$L152,TRUE)-_xlfn.NORM.DIST(AND(EC$4&gt;=$E152,EC$4&lt;=$G152)*(EB$4-$E152+1),$I152/2,$L152,TRUE))/(1-2*_xlfn.NORM.DIST(0,$I152/2,$L152,TRUE))*$C152+($J152="Steady Growth")*(AND(EC$4&gt;=$E152,EC$4&lt;=$G152)*((EC$4-$E152+1)/($I152*($I152+1)/2)*$C152))+($J152="custom")*CustomCF!DV152</f>
        <v>0</v>
      </c>
      <c r="ED152" s="478">
        <f>($J152="Bell Curve")*(_xlfn.NORM.DIST(AND(ED$4&gt;=$E152,ED$4&lt;=$G152)*(ED$4-$E152+1),$I152/2,$L152,TRUE)-_xlfn.NORM.DIST(AND(ED$4&gt;=$E152,ED$4&lt;=$G152)*(EC$4-$E152+1),$I152/2,$L152,TRUE))/(1-2*_xlfn.NORM.DIST(0,$I152/2,$L152,TRUE))*$C152+($J152="Steady Growth")*(AND(ED$4&gt;=$E152,ED$4&lt;=$G152)*((ED$4-$E152+1)/($I152*($I152+1)/2)*$C152))+($J152="custom")*CustomCF!DW152</f>
        <v>0</v>
      </c>
      <c r="EE152" s="478">
        <f>($J152="Bell Curve")*(_xlfn.NORM.DIST(AND(EE$4&gt;=$E152,EE$4&lt;=$G152)*(EE$4-$E152+1),$I152/2,$L152,TRUE)-_xlfn.NORM.DIST(AND(EE$4&gt;=$E152,EE$4&lt;=$G152)*(ED$4-$E152+1),$I152/2,$L152,TRUE))/(1-2*_xlfn.NORM.DIST(0,$I152/2,$L152,TRUE))*$C152+($J152="Steady Growth")*(AND(EE$4&gt;=$E152,EE$4&lt;=$G152)*((EE$4-$E152+1)/($I152*($I152+1)/2)*$C152))+($J152="custom")*CustomCF!DX152</f>
        <v>0</v>
      </c>
      <c r="EF152" s="488">
        <f>($J152="Bell Curve")*(_xlfn.NORM.DIST(AND(EF$4&gt;=$E152,EF$4&lt;=$G152)*(EF$4-$E152+1),$I152/2,$L152,TRUE)-_xlfn.NORM.DIST(AND(EF$4&gt;=$E152,EF$4&lt;=$G152)*(EE$4-$E152+1),$I152/2,$L152,TRUE))/(1-2*_xlfn.NORM.DIST(0,$I152/2,$L152,TRUE))*$C152+($J152="Steady Growth")*(AND(EF$4&gt;=$E152,EF$4&lt;=$G152)*((EF$4-$E152+1)/($I152*($I152+1)/2)*$C152))+($J152="custom")*CustomCF!DY152</f>
        <v>0</v>
      </c>
    </row>
    <row r="153" spans="2:136" outlineLevel="1" x14ac:dyDescent="0.2">
      <c r="B153" s="485">
        <f>Budget!AE18</f>
        <v>0</v>
      </c>
      <c r="C153" s="478">
        <f>Budget!AF18</f>
        <v>0</v>
      </c>
      <c r="D153" s="478" t="str">
        <f t="shared" si="55"/>
        <v/>
      </c>
      <c r="E153" s="486">
        <v>0</v>
      </c>
      <c r="F153" s="480">
        <f>IF(J153="Custom",CustomCF!E153,INDEX($P$6:$DY$6,MATCH(E153,CF!$P$4:$DY$4,0)))</f>
        <v>46022</v>
      </c>
      <c r="G153" s="489">
        <v>0</v>
      </c>
      <c r="H153" s="480">
        <f>IF(J153="Custom",CustomCF!F153,INDEX($P$6:$CU$6,MATCH(G153,CF!$P$4:$CU$4,0)))</f>
        <v>46022</v>
      </c>
      <c r="I153" s="479">
        <f t="shared" si="50"/>
        <v>1</v>
      </c>
      <c r="J153" s="486" t="s">
        <v>30</v>
      </c>
      <c r="K153" s="486" t="s">
        <v>31</v>
      </c>
      <c r="L153" s="479">
        <f t="shared" si="56"/>
        <v>10000000</v>
      </c>
      <c r="M153" s="487">
        <f t="shared" si="49"/>
        <v>0</v>
      </c>
      <c r="N153" s="112" t="str">
        <f t="shared" si="48"/>
        <v>OK</v>
      </c>
      <c r="O153" s="479"/>
      <c r="P153" s="478">
        <f>($J153="Bell Curve")*(_xlfn.NORM.DIST(AND(P$4&gt;=$E153,P$4&lt;=$G153)*(P$4-$E153+1),$I153/2,$L153,TRUE)-_xlfn.NORM.DIST(AND(P$4&gt;=$E153,P$4&lt;=$G153)*(N$4-$E153+1),$I153/2,$L153,TRUE))/(1-2*_xlfn.NORM.DIST(0,$I153/2,$L153,TRUE))*$C153+($J153="Steady Growth")*(AND(P$4&gt;=$E153,P$4&lt;=$G153)*((P$4-$E153+1)/($I153*($I153+1)/2)*$C153))+($J153="custom")*CustomCF!I153</f>
        <v>0</v>
      </c>
      <c r="Q153" s="478">
        <f>($J153="Bell Curve")*(_xlfn.NORM.DIST(AND(Q$4&gt;=$E153,Q$4&lt;=$G153)*(Q$4-$E153+1),$I153/2,$L153,TRUE)-_xlfn.NORM.DIST(AND(Q$4&gt;=$E153,Q$4&lt;=$G153)*(P$4-$E153+1),$I153/2,$L153,TRUE))/(1-2*_xlfn.NORM.DIST(0,$I153/2,$L153,TRUE))*$C153+($J153="Steady Growth")*(AND(Q$4&gt;=$E153,Q$4&lt;=$G153)*((Q$4-$E153+1)/($I153*($I153+1)/2)*$C153))+($J153="custom")*CustomCF!J153</f>
        <v>0</v>
      </c>
      <c r="R153" s="478">
        <f>($J153="Bell Curve")*(_xlfn.NORM.DIST(AND(R$4&gt;=$E153,R$4&lt;=$G153)*(R$4-$E153+1),$I153/2,$L153,TRUE)-_xlfn.NORM.DIST(AND(R$4&gt;=$E153,R$4&lt;=$G153)*(Q$4-$E153+1),$I153/2,$L153,TRUE))/(1-2*_xlfn.NORM.DIST(0,$I153/2,$L153,TRUE))*$C153+($J153="Steady Growth")*(AND(R$4&gt;=$E153,R$4&lt;=$G153)*((R$4-$E153+1)/($I153*($I153+1)/2)*$C153))+($J153="custom")*CustomCF!K153</f>
        <v>0</v>
      </c>
      <c r="S153" s="478">
        <f>($J153="Bell Curve")*(_xlfn.NORM.DIST(AND(S$4&gt;=$E153,S$4&lt;=$G153)*(S$4-$E153+1),$I153/2,$L153,TRUE)-_xlfn.NORM.DIST(AND(S$4&gt;=$E153,S$4&lt;=$G153)*(R$4-$E153+1),$I153/2,$L153,TRUE))/(1-2*_xlfn.NORM.DIST(0,$I153/2,$L153,TRUE))*$C153+($J153="Steady Growth")*(AND(S$4&gt;=$E153,S$4&lt;=$G153)*((S$4-$E153+1)/($I153*($I153+1)/2)*$C153))+($J153="custom")*CustomCF!L153</f>
        <v>0</v>
      </c>
      <c r="T153" s="478">
        <f>($J153="Bell Curve")*(_xlfn.NORM.DIST(AND(T$4&gt;=$E153,T$4&lt;=$G153)*(T$4-$E153+1),$I153/2,$L153,TRUE)-_xlfn.NORM.DIST(AND(T$4&gt;=$E153,T$4&lt;=$G153)*(S$4-$E153+1),$I153/2,$L153,TRUE))/(1-2*_xlfn.NORM.DIST(0,$I153/2,$L153,TRUE))*$C153+($J153="Steady Growth")*(AND(T$4&gt;=$E153,T$4&lt;=$G153)*((T$4-$E153+1)/($I153*($I153+1)/2)*$C153))+($J153="custom")*CustomCF!M153</f>
        <v>0</v>
      </c>
      <c r="U153" s="478">
        <f>($J153="Bell Curve")*(_xlfn.NORM.DIST(AND(U$4&gt;=$E153,U$4&lt;=$G153)*(U$4-$E153+1),$I153/2,$L153,TRUE)-_xlfn.NORM.DIST(AND(U$4&gt;=$E153,U$4&lt;=$G153)*(T$4-$E153+1),$I153/2,$L153,TRUE))/(1-2*_xlfn.NORM.DIST(0,$I153/2,$L153,TRUE))*$C153+($J153="Steady Growth")*(AND(U$4&gt;=$E153,U$4&lt;=$G153)*((U$4-$E153+1)/($I153*($I153+1)/2)*$C153))+($J153="custom")*CustomCF!N153</f>
        <v>0</v>
      </c>
      <c r="V153" s="478">
        <f>($J153="Bell Curve")*(_xlfn.NORM.DIST(AND(V$4&gt;=$E153,V$4&lt;=$G153)*(V$4-$E153+1),$I153/2,$L153,TRUE)-_xlfn.NORM.DIST(AND(V$4&gt;=$E153,V$4&lt;=$G153)*(U$4-$E153+1),$I153/2,$L153,TRUE))/(1-2*_xlfn.NORM.DIST(0,$I153/2,$L153,TRUE))*$C153+($J153="Steady Growth")*(AND(V$4&gt;=$E153,V$4&lt;=$G153)*((V$4-$E153+1)/($I153*($I153+1)/2)*$C153))+($J153="custom")*CustomCF!O153</f>
        <v>0</v>
      </c>
      <c r="W153" s="478">
        <f>($J153="Bell Curve")*(_xlfn.NORM.DIST(AND(W$4&gt;=$E153,W$4&lt;=$G153)*(W$4-$E153+1),$I153/2,$L153,TRUE)-_xlfn.NORM.DIST(AND(W$4&gt;=$E153,W$4&lt;=$G153)*(V$4-$E153+1),$I153/2,$L153,TRUE))/(1-2*_xlfn.NORM.DIST(0,$I153/2,$L153,TRUE))*$C153+($J153="Steady Growth")*(AND(W$4&gt;=$E153,W$4&lt;=$G153)*((W$4-$E153+1)/($I153*($I153+1)/2)*$C153))+($J153="custom")*CustomCF!P153</f>
        <v>0</v>
      </c>
      <c r="X153" s="478">
        <f>($J153="Bell Curve")*(_xlfn.NORM.DIST(AND(X$4&gt;=$E153,X$4&lt;=$G153)*(X$4-$E153+1),$I153/2,$L153,TRUE)-_xlfn.NORM.DIST(AND(X$4&gt;=$E153,X$4&lt;=$G153)*(W$4-$E153+1),$I153/2,$L153,TRUE))/(1-2*_xlfn.NORM.DIST(0,$I153/2,$L153,TRUE))*$C153+($J153="Steady Growth")*(AND(X$4&gt;=$E153,X$4&lt;=$G153)*((X$4-$E153+1)/($I153*($I153+1)/2)*$C153))+($J153="custom")*CustomCF!Q153</f>
        <v>0</v>
      </c>
      <c r="Y153" s="478">
        <f>($J153="Bell Curve")*(_xlfn.NORM.DIST(AND(Y$4&gt;=$E153,Y$4&lt;=$G153)*(Y$4-$E153+1),$I153/2,$L153,TRUE)-_xlfn.NORM.DIST(AND(Y$4&gt;=$E153,Y$4&lt;=$G153)*(X$4-$E153+1),$I153/2,$L153,TRUE))/(1-2*_xlfn.NORM.DIST(0,$I153/2,$L153,TRUE))*$C153+($J153="Steady Growth")*(AND(Y$4&gt;=$E153,Y$4&lt;=$G153)*((Y$4-$E153+1)/($I153*($I153+1)/2)*$C153))+($J153="custom")*CustomCF!R153</f>
        <v>0</v>
      </c>
      <c r="Z153" s="478">
        <f>($J153="Bell Curve")*(_xlfn.NORM.DIST(AND(Z$4&gt;=$E153,Z$4&lt;=$G153)*(Z$4-$E153+1),$I153/2,$L153,TRUE)-_xlfn.NORM.DIST(AND(Z$4&gt;=$E153,Z$4&lt;=$G153)*(Y$4-$E153+1),$I153/2,$L153,TRUE))/(1-2*_xlfn.NORM.DIST(0,$I153/2,$L153,TRUE))*$C153+($J153="Steady Growth")*(AND(Z$4&gt;=$E153,Z$4&lt;=$G153)*((Z$4-$E153+1)/($I153*($I153+1)/2)*$C153))+($J153="custom")*CustomCF!S153</f>
        <v>0</v>
      </c>
      <c r="AA153" s="478">
        <f>($J153="Bell Curve")*(_xlfn.NORM.DIST(AND(AA$4&gt;=$E153,AA$4&lt;=$G153)*(AA$4-$E153+1),$I153/2,$L153,TRUE)-_xlfn.NORM.DIST(AND(AA$4&gt;=$E153,AA$4&lt;=$G153)*(Z$4-$E153+1),$I153/2,$L153,TRUE))/(1-2*_xlfn.NORM.DIST(0,$I153/2,$L153,TRUE))*$C153+($J153="Steady Growth")*(AND(AA$4&gt;=$E153,AA$4&lt;=$G153)*((AA$4-$E153+1)/($I153*($I153+1)/2)*$C153))+($J153="custom")*CustomCF!T153</f>
        <v>0</v>
      </c>
      <c r="AB153" s="478">
        <f>($J153="Bell Curve")*(_xlfn.NORM.DIST(AND(AB$4&gt;=$E153,AB$4&lt;=$G153)*(AB$4-$E153+1),$I153/2,$L153,TRUE)-_xlfn.NORM.DIST(AND(AB$4&gt;=$E153,AB$4&lt;=$G153)*(AA$4-$E153+1),$I153/2,$L153,TRUE))/(1-2*_xlfn.NORM.DIST(0,$I153/2,$L153,TRUE))*$C153+($J153="Steady Growth")*(AND(AB$4&gt;=$E153,AB$4&lt;=$G153)*((AB$4-$E153+1)/($I153*($I153+1)/2)*$C153))+($J153="custom")*CustomCF!U153</f>
        <v>0</v>
      </c>
      <c r="AC153" s="478">
        <f>($J153="Bell Curve")*(_xlfn.NORM.DIST(AND(AC$4&gt;=$E153,AC$4&lt;=$G153)*(AC$4-$E153+1),$I153/2,$L153,TRUE)-_xlfn.NORM.DIST(AND(AC$4&gt;=$E153,AC$4&lt;=$G153)*(AB$4-$E153+1),$I153/2,$L153,TRUE))/(1-2*_xlfn.NORM.DIST(0,$I153/2,$L153,TRUE))*$C153+($J153="Steady Growth")*(AND(AC$4&gt;=$E153,AC$4&lt;=$G153)*((AC$4-$E153+1)/($I153*($I153+1)/2)*$C153))+($J153="custom")*CustomCF!V153</f>
        <v>0</v>
      </c>
      <c r="AD153" s="478">
        <f>($J153="Bell Curve")*(_xlfn.NORM.DIST(AND(AD$4&gt;=$E153,AD$4&lt;=$G153)*(AD$4-$E153+1),$I153/2,$L153,TRUE)-_xlfn.NORM.DIST(AND(AD$4&gt;=$E153,AD$4&lt;=$G153)*(AC$4-$E153+1),$I153/2,$L153,TRUE))/(1-2*_xlfn.NORM.DIST(0,$I153/2,$L153,TRUE))*$C153+($J153="Steady Growth")*(AND(AD$4&gt;=$E153,AD$4&lt;=$G153)*((AD$4-$E153+1)/($I153*($I153+1)/2)*$C153))+($J153="custom")*CustomCF!W153</f>
        <v>0</v>
      </c>
      <c r="AE153" s="478">
        <f>($J153="Bell Curve")*(_xlfn.NORM.DIST(AND(AE$4&gt;=$E153,AE$4&lt;=$G153)*(AE$4-$E153+1),$I153/2,$L153,TRUE)-_xlfn.NORM.DIST(AND(AE$4&gt;=$E153,AE$4&lt;=$G153)*(AD$4-$E153+1),$I153/2,$L153,TRUE))/(1-2*_xlfn.NORM.DIST(0,$I153/2,$L153,TRUE))*$C153+($J153="Steady Growth")*(AND(AE$4&gt;=$E153,AE$4&lt;=$G153)*((AE$4-$E153+1)/($I153*($I153+1)/2)*$C153))+($J153="custom")*CustomCF!X153</f>
        <v>0</v>
      </c>
      <c r="AF153" s="478">
        <f>($J153="Bell Curve")*(_xlfn.NORM.DIST(AND(AF$4&gt;=$E153,AF$4&lt;=$G153)*(AF$4-$E153+1),$I153/2,$L153,TRUE)-_xlfn.NORM.DIST(AND(AF$4&gt;=$E153,AF$4&lt;=$G153)*(AE$4-$E153+1),$I153/2,$L153,TRUE))/(1-2*_xlfn.NORM.DIST(0,$I153/2,$L153,TRUE))*$C153+($J153="Steady Growth")*(AND(AF$4&gt;=$E153,AF$4&lt;=$G153)*((AF$4-$E153+1)/($I153*($I153+1)/2)*$C153))+($J153="custom")*CustomCF!Y153</f>
        <v>0</v>
      </c>
      <c r="AG153" s="478">
        <f>($J153="Bell Curve")*(_xlfn.NORM.DIST(AND(AG$4&gt;=$E153,AG$4&lt;=$G153)*(AG$4-$E153+1),$I153/2,$L153,TRUE)-_xlfn.NORM.DIST(AND(AG$4&gt;=$E153,AG$4&lt;=$G153)*(AF$4-$E153+1),$I153/2,$L153,TRUE))/(1-2*_xlfn.NORM.DIST(0,$I153/2,$L153,TRUE))*$C153+($J153="Steady Growth")*(AND(AG$4&gt;=$E153,AG$4&lt;=$G153)*((AG$4-$E153+1)/($I153*($I153+1)/2)*$C153))+($J153="custom")*CustomCF!Z153</f>
        <v>0</v>
      </c>
      <c r="AH153" s="478">
        <f>($J153="Bell Curve")*(_xlfn.NORM.DIST(AND(AH$4&gt;=$E153,AH$4&lt;=$G153)*(AH$4-$E153+1),$I153/2,$L153,TRUE)-_xlfn.NORM.DIST(AND(AH$4&gt;=$E153,AH$4&lt;=$G153)*(AG$4-$E153+1),$I153/2,$L153,TRUE))/(1-2*_xlfn.NORM.DIST(0,$I153/2,$L153,TRUE))*$C153+($J153="Steady Growth")*(AND(AH$4&gt;=$E153,AH$4&lt;=$G153)*((AH$4-$E153+1)/($I153*($I153+1)/2)*$C153))+($J153="custom")*CustomCF!AA153</f>
        <v>0</v>
      </c>
      <c r="AI153" s="478">
        <f>($J153="Bell Curve")*(_xlfn.NORM.DIST(AND(AI$4&gt;=$E153,AI$4&lt;=$G153)*(AI$4-$E153+1),$I153/2,$L153,TRUE)-_xlfn.NORM.DIST(AND(AI$4&gt;=$E153,AI$4&lt;=$G153)*(AH$4-$E153+1),$I153/2,$L153,TRUE))/(1-2*_xlfn.NORM.DIST(0,$I153/2,$L153,TRUE))*$C153+($J153="Steady Growth")*(AND(AI$4&gt;=$E153,AI$4&lt;=$G153)*((AI$4-$E153+1)/($I153*($I153+1)/2)*$C153))+($J153="custom")*CustomCF!AB153</f>
        <v>0</v>
      </c>
      <c r="AJ153" s="478">
        <f>($J153="Bell Curve")*(_xlfn.NORM.DIST(AND(AJ$4&gt;=$E153,AJ$4&lt;=$G153)*(AJ$4-$E153+1),$I153/2,$L153,TRUE)-_xlfn.NORM.DIST(AND(AJ$4&gt;=$E153,AJ$4&lt;=$G153)*(AI$4-$E153+1),$I153/2,$L153,TRUE))/(1-2*_xlfn.NORM.DIST(0,$I153/2,$L153,TRUE))*$C153+($J153="Steady Growth")*(AND(AJ$4&gt;=$E153,AJ$4&lt;=$G153)*((AJ$4-$E153+1)/($I153*($I153+1)/2)*$C153))+($J153="custom")*CustomCF!AC153</f>
        <v>0</v>
      </c>
      <c r="AK153" s="478">
        <f>($J153="Bell Curve")*(_xlfn.NORM.DIST(AND(AK$4&gt;=$E153,AK$4&lt;=$G153)*(AK$4-$E153+1),$I153/2,$L153,TRUE)-_xlfn.NORM.DIST(AND(AK$4&gt;=$E153,AK$4&lt;=$G153)*(AJ$4-$E153+1),$I153/2,$L153,TRUE))/(1-2*_xlfn.NORM.DIST(0,$I153/2,$L153,TRUE))*$C153+($J153="Steady Growth")*(AND(AK$4&gt;=$E153,AK$4&lt;=$G153)*((AK$4-$E153+1)/($I153*($I153+1)/2)*$C153))+($J153="custom")*CustomCF!AD153</f>
        <v>0</v>
      </c>
      <c r="AL153" s="478">
        <f>($J153="Bell Curve")*(_xlfn.NORM.DIST(AND(AL$4&gt;=$E153,AL$4&lt;=$G153)*(AL$4-$E153+1),$I153/2,$L153,TRUE)-_xlfn.NORM.DIST(AND(AL$4&gt;=$E153,AL$4&lt;=$G153)*(AK$4-$E153+1),$I153/2,$L153,TRUE))/(1-2*_xlfn.NORM.DIST(0,$I153/2,$L153,TRUE))*$C153+($J153="Steady Growth")*(AND(AL$4&gt;=$E153,AL$4&lt;=$G153)*((AL$4-$E153+1)/($I153*($I153+1)/2)*$C153))+($J153="custom")*CustomCF!AE153</f>
        <v>0</v>
      </c>
      <c r="AM153" s="478">
        <f>($J153="Bell Curve")*(_xlfn.NORM.DIST(AND(AM$4&gt;=$E153,AM$4&lt;=$G153)*(AM$4-$E153+1),$I153/2,$L153,TRUE)-_xlfn.NORM.DIST(AND(AM$4&gt;=$E153,AM$4&lt;=$G153)*(AL$4-$E153+1),$I153/2,$L153,TRUE))/(1-2*_xlfn.NORM.DIST(0,$I153/2,$L153,TRUE))*$C153+($J153="Steady Growth")*(AND(AM$4&gt;=$E153,AM$4&lt;=$G153)*((AM$4-$E153+1)/($I153*($I153+1)/2)*$C153))+($J153="custom")*CustomCF!AF153</f>
        <v>0</v>
      </c>
      <c r="AN153" s="478">
        <f>($J153="Bell Curve")*(_xlfn.NORM.DIST(AND(AN$4&gt;=$E153,AN$4&lt;=$G153)*(AN$4-$E153+1),$I153/2,$L153,TRUE)-_xlfn.NORM.DIST(AND(AN$4&gt;=$E153,AN$4&lt;=$G153)*(AM$4-$E153+1),$I153/2,$L153,TRUE))/(1-2*_xlfn.NORM.DIST(0,$I153/2,$L153,TRUE))*$C153+($J153="Steady Growth")*(AND(AN$4&gt;=$E153,AN$4&lt;=$G153)*((AN$4-$E153+1)/($I153*($I153+1)/2)*$C153))+($J153="custom")*CustomCF!AG153</f>
        <v>0</v>
      </c>
      <c r="AO153" s="478">
        <f>($J153="Bell Curve")*(_xlfn.NORM.DIST(AND(AO$4&gt;=$E153,AO$4&lt;=$G153)*(AO$4-$E153+1),$I153/2,$L153,TRUE)-_xlfn.NORM.DIST(AND(AO$4&gt;=$E153,AO$4&lt;=$G153)*(AN$4-$E153+1),$I153/2,$L153,TRUE))/(1-2*_xlfn.NORM.DIST(0,$I153/2,$L153,TRUE))*$C153+($J153="Steady Growth")*(AND(AO$4&gt;=$E153,AO$4&lt;=$G153)*((AO$4-$E153+1)/($I153*($I153+1)/2)*$C153))+($J153="custom")*CustomCF!AH153</f>
        <v>0</v>
      </c>
      <c r="AP153" s="478">
        <f>($J153="Bell Curve")*(_xlfn.NORM.DIST(AND(AP$4&gt;=$E153,AP$4&lt;=$G153)*(AP$4-$E153+1),$I153/2,$L153,TRUE)-_xlfn.NORM.DIST(AND(AP$4&gt;=$E153,AP$4&lt;=$G153)*(AO$4-$E153+1),$I153/2,$L153,TRUE))/(1-2*_xlfn.NORM.DIST(0,$I153/2,$L153,TRUE))*$C153+($J153="Steady Growth")*(AND(AP$4&gt;=$E153,AP$4&lt;=$G153)*((AP$4-$E153+1)/($I153*($I153+1)/2)*$C153))+($J153="custom")*CustomCF!AI153</f>
        <v>0</v>
      </c>
      <c r="AQ153" s="478">
        <f>($J153="Bell Curve")*(_xlfn.NORM.DIST(AND(AQ$4&gt;=$E153,AQ$4&lt;=$G153)*(AQ$4-$E153+1),$I153/2,$L153,TRUE)-_xlfn.NORM.DIST(AND(AQ$4&gt;=$E153,AQ$4&lt;=$G153)*(AP$4-$E153+1),$I153/2,$L153,TRUE))/(1-2*_xlfn.NORM.DIST(0,$I153/2,$L153,TRUE))*$C153+($J153="Steady Growth")*(AND(AQ$4&gt;=$E153,AQ$4&lt;=$G153)*((AQ$4-$E153+1)/($I153*($I153+1)/2)*$C153))+($J153="custom")*CustomCF!AJ153</f>
        <v>0</v>
      </c>
      <c r="AR153" s="478">
        <f>($J153="Bell Curve")*(_xlfn.NORM.DIST(AND(AR$4&gt;=$E153,AR$4&lt;=$G153)*(AR$4-$E153+1),$I153/2,$L153,TRUE)-_xlfn.NORM.DIST(AND(AR$4&gt;=$E153,AR$4&lt;=$G153)*(AQ$4-$E153+1),$I153/2,$L153,TRUE))/(1-2*_xlfn.NORM.DIST(0,$I153/2,$L153,TRUE))*$C153+($J153="Steady Growth")*(AND(AR$4&gt;=$E153,AR$4&lt;=$G153)*((AR$4-$E153+1)/($I153*($I153+1)/2)*$C153))+($J153="custom")*CustomCF!AK153</f>
        <v>0</v>
      </c>
      <c r="AS153" s="478">
        <f>($J153="Bell Curve")*(_xlfn.NORM.DIST(AND(AS$4&gt;=$E153,AS$4&lt;=$G153)*(AS$4-$E153+1),$I153/2,$L153,TRUE)-_xlfn.NORM.DIST(AND(AS$4&gt;=$E153,AS$4&lt;=$G153)*(AR$4-$E153+1),$I153/2,$L153,TRUE))/(1-2*_xlfn.NORM.DIST(0,$I153/2,$L153,TRUE))*$C153+($J153="Steady Growth")*(AND(AS$4&gt;=$E153,AS$4&lt;=$G153)*((AS$4-$E153+1)/($I153*($I153+1)/2)*$C153))+($J153="custom")*CustomCF!AL153</f>
        <v>0</v>
      </c>
      <c r="AT153" s="478">
        <f>($J153="Bell Curve")*(_xlfn.NORM.DIST(AND(AT$4&gt;=$E153,AT$4&lt;=$G153)*(AT$4-$E153+1),$I153/2,$L153,TRUE)-_xlfn.NORM.DIST(AND(AT$4&gt;=$E153,AT$4&lt;=$G153)*(AS$4-$E153+1),$I153/2,$L153,TRUE))/(1-2*_xlfn.NORM.DIST(0,$I153/2,$L153,TRUE))*$C153+($J153="Steady Growth")*(AND(AT$4&gt;=$E153,AT$4&lt;=$G153)*((AT$4-$E153+1)/($I153*($I153+1)/2)*$C153))+($J153="custom")*CustomCF!AM153</f>
        <v>0</v>
      </c>
      <c r="AU153" s="478">
        <f>($J153="Bell Curve")*(_xlfn.NORM.DIST(AND(AU$4&gt;=$E153,AU$4&lt;=$G153)*(AU$4-$E153+1),$I153/2,$L153,TRUE)-_xlfn.NORM.DIST(AND(AU$4&gt;=$E153,AU$4&lt;=$G153)*(AT$4-$E153+1),$I153/2,$L153,TRUE))/(1-2*_xlfn.NORM.DIST(0,$I153/2,$L153,TRUE))*$C153+($J153="Steady Growth")*(AND(AU$4&gt;=$E153,AU$4&lt;=$G153)*((AU$4-$E153+1)/($I153*($I153+1)/2)*$C153))+($J153="custom")*CustomCF!AN153</f>
        <v>0</v>
      </c>
      <c r="AV153" s="478">
        <f>($J153="Bell Curve")*(_xlfn.NORM.DIST(AND(AV$4&gt;=$E153,AV$4&lt;=$G153)*(AV$4-$E153+1),$I153/2,$L153,TRUE)-_xlfn.NORM.DIST(AND(AV$4&gt;=$E153,AV$4&lt;=$G153)*(AU$4-$E153+1),$I153/2,$L153,TRUE))/(1-2*_xlfn.NORM.DIST(0,$I153/2,$L153,TRUE))*$C153+($J153="Steady Growth")*(AND(AV$4&gt;=$E153,AV$4&lt;=$G153)*((AV$4-$E153+1)/($I153*($I153+1)/2)*$C153))+($J153="custom")*CustomCF!AO153</f>
        <v>0</v>
      </c>
      <c r="AW153" s="478">
        <f>($J153="Bell Curve")*(_xlfn.NORM.DIST(AND(AW$4&gt;=$E153,AW$4&lt;=$G153)*(AW$4-$E153+1),$I153/2,$L153,TRUE)-_xlfn.NORM.DIST(AND(AW$4&gt;=$E153,AW$4&lt;=$G153)*(AV$4-$E153+1),$I153/2,$L153,TRUE))/(1-2*_xlfn.NORM.DIST(0,$I153/2,$L153,TRUE))*$C153+($J153="Steady Growth")*(AND(AW$4&gt;=$E153,AW$4&lt;=$G153)*((AW$4-$E153+1)/($I153*($I153+1)/2)*$C153))+($J153="custom")*CustomCF!AP153</f>
        <v>0</v>
      </c>
      <c r="AX153" s="478">
        <f>($J153="Bell Curve")*(_xlfn.NORM.DIST(AND(AX$4&gt;=$E153,AX$4&lt;=$G153)*(AX$4-$E153+1),$I153/2,$L153,TRUE)-_xlfn.NORM.DIST(AND(AX$4&gt;=$E153,AX$4&lt;=$G153)*(AW$4-$E153+1),$I153/2,$L153,TRUE))/(1-2*_xlfn.NORM.DIST(0,$I153/2,$L153,TRUE))*$C153+($J153="Steady Growth")*(AND(AX$4&gt;=$E153,AX$4&lt;=$G153)*((AX$4-$E153+1)/($I153*($I153+1)/2)*$C153))+($J153="custom")*CustomCF!AQ153</f>
        <v>0</v>
      </c>
      <c r="AY153" s="478">
        <f>($J153="Bell Curve")*(_xlfn.NORM.DIST(AND(AY$4&gt;=$E153,AY$4&lt;=$G153)*(AY$4-$E153+1),$I153/2,$L153,TRUE)-_xlfn.NORM.DIST(AND(AY$4&gt;=$E153,AY$4&lt;=$G153)*(AX$4-$E153+1),$I153/2,$L153,TRUE))/(1-2*_xlfn.NORM.DIST(0,$I153/2,$L153,TRUE))*$C153+($J153="Steady Growth")*(AND(AY$4&gt;=$E153,AY$4&lt;=$G153)*((AY$4-$E153+1)/($I153*($I153+1)/2)*$C153))+($J153="custom")*CustomCF!AR153</f>
        <v>0</v>
      </c>
      <c r="AZ153" s="478">
        <f>($J153="Bell Curve")*(_xlfn.NORM.DIST(AND(AZ$4&gt;=$E153,AZ$4&lt;=$G153)*(AZ$4-$E153+1),$I153/2,$L153,TRUE)-_xlfn.NORM.DIST(AND(AZ$4&gt;=$E153,AZ$4&lt;=$G153)*(AY$4-$E153+1),$I153/2,$L153,TRUE))/(1-2*_xlfn.NORM.DIST(0,$I153/2,$L153,TRUE))*$C153+($J153="Steady Growth")*(AND(AZ$4&gt;=$E153,AZ$4&lt;=$G153)*((AZ$4-$E153+1)/($I153*($I153+1)/2)*$C153))+($J153="custom")*CustomCF!AS153</f>
        <v>0</v>
      </c>
      <c r="BA153" s="478">
        <f>($J153="Bell Curve")*(_xlfn.NORM.DIST(AND(BA$4&gt;=$E153,BA$4&lt;=$G153)*(BA$4-$E153+1),$I153/2,$L153,TRUE)-_xlfn.NORM.DIST(AND(BA$4&gt;=$E153,BA$4&lt;=$G153)*(AZ$4-$E153+1),$I153/2,$L153,TRUE))/(1-2*_xlfn.NORM.DIST(0,$I153/2,$L153,TRUE))*$C153+($J153="Steady Growth")*(AND(BA$4&gt;=$E153,BA$4&lt;=$G153)*((BA$4-$E153+1)/($I153*($I153+1)/2)*$C153))+($J153="custom")*CustomCF!AT153</f>
        <v>0</v>
      </c>
      <c r="BB153" s="478">
        <f>($J153="Bell Curve")*(_xlfn.NORM.DIST(AND(BB$4&gt;=$E153,BB$4&lt;=$G153)*(BB$4-$E153+1),$I153/2,$L153,TRUE)-_xlfn.NORM.DIST(AND(BB$4&gt;=$E153,BB$4&lt;=$G153)*(BA$4-$E153+1),$I153/2,$L153,TRUE))/(1-2*_xlfn.NORM.DIST(0,$I153/2,$L153,TRUE))*$C153+($J153="Steady Growth")*(AND(BB$4&gt;=$E153,BB$4&lt;=$G153)*((BB$4-$E153+1)/($I153*($I153+1)/2)*$C153))+($J153="custom")*CustomCF!AU153</f>
        <v>0</v>
      </c>
      <c r="BC153" s="478">
        <f>($J153="Bell Curve")*(_xlfn.NORM.DIST(AND(BC$4&gt;=$E153,BC$4&lt;=$G153)*(BC$4-$E153+1),$I153/2,$L153,TRUE)-_xlfn.NORM.DIST(AND(BC$4&gt;=$E153,BC$4&lt;=$G153)*(BB$4-$E153+1),$I153/2,$L153,TRUE))/(1-2*_xlfn.NORM.DIST(0,$I153/2,$L153,TRUE))*$C153+($J153="Steady Growth")*(AND(BC$4&gt;=$E153,BC$4&lt;=$G153)*((BC$4-$E153+1)/($I153*($I153+1)/2)*$C153))+($J153="custom")*CustomCF!AV153</f>
        <v>0</v>
      </c>
      <c r="BD153" s="478">
        <f>($J153="Bell Curve")*(_xlfn.NORM.DIST(AND(BD$4&gt;=$E153,BD$4&lt;=$G153)*(BD$4-$E153+1),$I153/2,$L153,TRUE)-_xlfn.NORM.DIST(AND(BD$4&gt;=$E153,BD$4&lt;=$G153)*(BC$4-$E153+1),$I153/2,$L153,TRUE))/(1-2*_xlfn.NORM.DIST(0,$I153/2,$L153,TRUE))*$C153+($J153="Steady Growth")*(AND(BD$4&gt;=$E153,BD$4&lt;=$G153)*((BD$4-$E153+1)/($I153*($I153+1)/2)*$C153))+($J153="custom")*CustomCF!AW153</f>
        <v>0</v>
      </c>
      <c r="BE153" s="478">
        <f>($J153="Bell Curve")*(_xlfn.NORM.DIST(AND(BE$4&gt;=$E153,BE$4&lt;=$G153)*(BE$4-$E153+1),$I153/2,$L153,TRUE)-_xlfn.NORM.DIST(AND(BE$4&gt;=$E153,BE$4&lt;=$G153)*(BD$4-$E153+1),$I153/2,$L153,TRUE))/(1-2*_xlfn.NORM.DIST(0,$I153/2,$L153,TRUE))*$C153+($J153="Steady Growth")*(AND(BE$4&gt;=$E153,BE$4&lt;=$G153)*((BE$4-$E153+1)/($I153*($I153+1)/2)*$C153))+($J153="custom")*CustomCF!AX153</f>
        <v>0</v>
      </c>
      <c r="BF153" s="478">
        <f>($J153="Bell Curve")*(_xlfn.NORM.DIST(AND(BF$4&gt;=$E153,BF$4&lt;=$G153)*(BF$4-$E153+1),$I153/2,$L153,TRUE)-_xlfn.NORM.DIST(AND(BF$4&gt;=$E153,BF$4&lt;=$G153)*(BE$4-$E153+1),$I153/2,$L153,TRUE))/(1-2*_xlfn.NORM.DIST(0,$I153/2,$L153,TRUE))*$C153+($J153="Steady Growth")*(AND(BF$4&gt;=$E153,BF$4&lt;=$G153)*((BF$4-$E153+1)/($I153*($I153+1)/2)*$C153))+($J153="custom")*CustomCF!AY153</f>
        <v>0</v>
      </c>
      <c r="BG153" s="478">
        <f>($J153="Bell Curve")*(_xlfn.NORM.DIST(AND(BG$4&gt;=$E153,BG$4&lt;=$G153)*(BG$4-$E153+1),$I153/2,$L153,TRUE)-_xlfn.NORM.DIST(AND(BG$4&gt;=$E153,BG$4&lt;=$G153)*(BF$4-$E153+1),$I153/2,$L153,TRUE))/(1-2*_xlfn.NORM.DIST(0,$I153/2,$L153,TRUE))*$C153+($J153="Steady Growth")*(AND(BG$4&gt;=$E153,BG$4&lt;=$G153)*((BG$4-$E153+1)/($I153*($I153+1)/2)*$C153))+($J153="custom")*CustomCF!AZ153</f>
        <v>0</v>
      </c>
      <c r="BH153" s="478">
        <f>($J153="Bell Curve")*(_xlfn.NORM.DIST(AND(BH$4&gt;=$E153,BH$4&lt;=$G153)*(BH$4-$E153+1),$I153/2,$L153,TRUE)-_xlfn.NORM.DIST(AND(BH$4&gt;=$E153,BH$4&lt;=$G153)*(BG$4-$E153+1),$I153/2,$L153,TRUE))/(1-2*_xlfn.NORM.DIST(0,$I153/2,$L153,TRUE))*$C153+($J153="Steady Growth")*(AND(BH$4&gt;=$E153,BH$4&lt;=$G153)*((BH$4-$E153+1)/($I153*($I153+1)/2)*$C153))+($J153="custom")*CustomCF!BA153</f>
        <v>0</v>
      </c>
      <c r="BI153" s="478">
        <f>($J153="Bell Curve")*(_xlfn.NORM.DIST(AND(BI$4&gt;=$E153,BI$4&lt;=$G153)*(BI$4-$E153+1),$I153/2,$L153,TRUE)-_xlfn.NORM.DIST(AND(BI$4&gt;=$E153,BI$4&lt;=$G153)*(BH$4-$E153+1),$I153/2,$L153,TRUE))/(1-2*_xlfn.NORM.DIST(0,$I153/2,$L153,TRUE))*$C153+($J153="Steady Growth")*(AND(BI$4&gt;=$E153,BI$4&lt;=$G153)*((BI$4-$E153+1)/($I153*($I153+1)/2)*$C153))+($J153="custom")*CustomCF!BB153</f>
        <v>0</v>
      </c>
      <c r="BJ153" s="478">
        <f>($J153="Bell Curve")*(_xlfn.NORM.DIST(AND(BJ$4&gt;=$E153,BJ$4&lt;=$G153)*(BJ$4-$E153+1),$I153/2,$L153,TRUE)-_xlfn.NORM.DIST(AND(BJ$4&gt;=$E153,BJ$4&lt;=$G153)*(BI$4-$E153+1),$I153/2,$L153,TRUE))/(1-2*_xlfn.NORM.DIST(0,$I153/2,$L153,TRUE))*$C153+($J153="Steady Growth")*(AND(BJ$4&gt;=$E153,BJ$4&lt;=$G153)*((BJ$4-$E153+1)/($I153*($I153+1)/2)*$C153))+($J153="custom")*CustomCF!BC153</f>
        <v>0</v>
      </c>
      <c r="BK153" s="478">
        <f>($J153="Bell Curve")*(_xlfn.NORM.DIST(AND(BK$4&gt;=$E153,BK$4&lt;=$G153)*(BK$4-$E153+1),$I153/2,$L153,TRUE)-_xlfn.NORM.DIST(AND(BK$4&gt;=$E153,BK$4&lt;=$G153)*(BJ$4-$E153+1),$I153/2,$L153,TRUE))/(1-2*_xlfn.NORM.DIST(0,$I153/2,$L153,TRUE))*$C153+($J153="Steady Growth")*(AND(BK$4&gt;=$E153,BK$4&lt;=$G153)*((BK$4-$E153+1)/($I153*($I153+1)/2)*$C153))+($J153="custom")*CustomCF!BD153</f>
        <v>0</v>
      </c>
      <c r="BL153" s="478">
        <f>($J153="Bell Curve")*(_xlfn.NORM.DIST(AND(BL$4&gt;=$E153,BL$4&lt;=$G153)*(BL$4-$E153+1),$I153/2,$L153,TRUE)-_xlfn.NORM.DIST(AND(BL$4&gt;=$E153,BL$4&lt;=$G153)*(BK$4-$E153+1),$I153/2,$L153,TRUE))/(1-2*_xlfn.NORM.DIST(0,$I153/2,$L153,TRUE))*$C153+($J153="Steady Growth")*(AND(BL$4&gt;=$E153,BL$4&lt;=$G153)*((BL$4-$E153+1)/($I153*($I153+1)/2)*$C153))+($J153="custom")*CustomCF!BE153</f>
        <v>0</v>
      </c>
      <c r="BM153" s="478">
        <f>($J153="Bell Curve")*(_xlfn.NORM.DIST(AND(BM$4&gt;=$E153,BM$4&lt;=$G153)*(BM$4-$E153+1),$I153/2,$L153,TRUE)-_xlfn.NORM.DIST(AND(BM$4&gt;=$E153,BM$4&lt;=$G153)*(BL$4-$E153+1),$I153/2,$L153,TRUE))/(1-2*_xlfn.NORM.DIST(0,$I153/2,$L153,TRUE))*$C153+($J153="Steady Growth")*(AND(BM$4&gt;=$E153,BM$4&lt;=$G153)*((BM$4-$E153+1)/($I153*($I153+1)/2)*$C153))+($J153="custom")*CustomCF!BF153</f>
        <v>0</v>
      </c>
      <c r="BN153" s="478">
        <f>($J153="Bell Curve")*(_xlfn.NORM.DIST(AND(BN$4&gt;=$E153,BN$4&lt;=$G153)*(BN$4-$E153+1),$I153/2,$L153,TRUE)-_xlfn.NORM.DIST(AND(BN$4&gt;=$E153,BN$4&lt;=$G153)*(BM$4-$E153+1),$I153/2,$L153,TRUE))/(1-2*_xlfn.NORM.DIST(0,$I153/2,$L153,TRUE))*$C153+($J153="Steady Growth")*(AND(BN$4&gt;=$E153,BN$4&lt;=$G153)*((BN$4-$E153+1)/($I153*($I153+1)/2)*$C153))+($J153="custom")*CustomCF!BG153</f>
        <v>0</v>
      </c>
      <c r="BO153" s="478">
        <f>($J153="Bell Curve")*(_xlfn.NORM.DIST(AND(BO$4&gt;=$E153,BO$4&lt;=$G153)*(BO$4-$E153+1),$I153/2,$L153,TRUE)-_xlfn.NORM.DIST(AND(BO$4&gt;=$E153,BO$4&lt;=$G153)*(BN$4-$E153+1),$I153/2,$L153,TRUE))/(1-2*_xlfn.NORM.DIST(0,$I153/2,$L153,TRUE))*$C153+($J153="Steady Growth")*(AND(BO$4&gt;=$E153,BO$4&lt;=$G153)*((BO$4-$E153+1)/($I153*($I153+1)/2)*$C153))+($J153="custom")*CustomCF!BH153</f>
        <v>0</v>
      </c>
      <c r="BP153" s="478">
        <f>($J153="Bell Curve")*(_xlfn.NORM.DIST(AND(BP$4&gt;=$E153,BP$4&lt;=$G153)*(BP$4-$E153+1),$I153/2,$L153,TRUE)-_xlfn.NORM.DIST(AND(BP$4&gt;=$E153,BP$4&lt;=$G153)*(BO$4-$E153+1),$I153/2,$L153,TRUE))/(1-2*_xlfn.NORM.DIST(0,$I153/2,$L153,TRUE))*$C153+($J153="Steady Growth")*(AND(BP$4&gt;=$E153,BP$4&lt;=$G153)*((BP$4-$E153+1)/($I153*($I153+1)/2)*$C153))+($J153="custom")*CustomCF!BI153</f>
        <v>0</v>
      </c>
      <c r="BQ153" s="478">
        <f>($J153="Bell Curve")*(_xlfn.NORM.DIST(AND(BQ$4&gt;=$E153,BQ$4&lt;=$G153)*(BQ$4-$E153+1),$I153/2,$L153,TRUE)-_xlfn.NORM.DIST(AND(BQ$4&gt;=$E153,BQ$4&lt;=$G153)*(BP$4-$E153+1),$I153/2,$L153,TRUE))/(1-2*_xlfn.NORM.DIST(0,$I153/2,$L153,TRUE))*$C153+($J153="Steady Growth")*(AND(BQ$4&gt;=$E153,BQ$4&lt;=$G153)*((BQ$4-$E153+1)/($I153*($I153+1)/2)*$C153))+($J153="custom")*CustomCF!BJ153</f>
        <v>0</v>
      </c>
      <c r="BR153" s="478">
        <f>($J153="Bell Curve")*(_xlfn.NORM.DIST(AND(BR$4&gt;=$E153,BR$4&lt;=$G153)*(BR$4-$E153+1),$I153/2,$L153,TRUE)-_xlfn.NORM.DIST(AND(BR$4&gt;=$E153,BR$4&lt;=$G153)*(BQ$4-$E153+1),$I153/2,$L153,TRUE))/(1-2*_xlfn.NORM.DIST(0,$I153/2,$L153,TRUE))*$C153+($J153="Steady Growth")*(AND(BR$4&gt;=$E153,BR$4&lt;=$G153)*((BR$4-$E153+1)/($I153*($I153+1)/2)*$C153))+($J153="custom")*CustomCF!BK153</f>
        <v>0</v>
      </c>
      <c r="BS153" s="478">
        <f>($J153="Bell Curve")*(_xlfn.NORM.DIST(AND(BS$4&gt;=$E153,BS$4&lt;=$G153)*(BS$4-$E153+1),$I153/2,$L153,TRUE)-_xlfn.NORM.DIST(AND(BS$4&gt;=$E153,BS$4&lt;=$G153)*(BR$4-$E153+1),$I153/2,$L153,TRUE))/(1-2*_xlfn.NORM.DIST(0,$I153/2,$L153,TRUE))*$C153+($J153="Steady Growth")*(AND(BS$4&gt;=$E153,BS$4&lt;=$G153)*((BS$4-$E153+1)/($I153*($I153+1)/2)*$C153))+($J153="custom")*CustomCF!BL153</f>
        <v>0</v>
      </c>
      <c r="BT153" s="478">
        <f>($J153="Bell Curve")*(_xlfn.NORM.DIST(AND(BT$4&gt;=$E153,BT$4&lt;=$G153)*(BT$4-$E153+1),$I153/2,$L153,TRUE)-_xlfn.NORM.DIST(AND(BT$4&gt;=$E153,BT$4&lt;=$G153)*(BS$4-$E153+1),$I153/2,$L153,TRUE))/(1-2*_xlfn.NORM.DIST(0,$I153/2,$L153,TRUE))*$C153+($J153="Steady Growth")*(AND(BT$4&gt;=$E153,BT$4&lt;=$G153)*((BT$4-$E153+1)/($I153*($I153+1)/2)*$C153))+($J153="custom")*CustomCF!BM153</f>
        <v>0</v>
      </c>
      <c r="BU153" s="478">
        <f>($J153="Bell Curve")*(_xlfn.NORM.DIST(AND(BU$4&gt;=$E153,BU$4&lt;=$G153)*(BU$4-$E153+1),$I153/2,$L153,TRUE)-_xlfn.NORM.DIST(AND(BU$4&gt;=$E153,BU$4&lt;=$G153)*(BT$4-$E153+1),$I153/2,$L153,TRUE))/(1-2*_xlfn.NORM.DIST(0,$I153/2,$L153,TRUE))*$C153+($J153="Steady Growth")*(AND(BU$4&gt;=$E153,BU$4&lt;=$G153)*((BU$4-$E153+1)/($I153*($I153+1)/2)*$C153))+($J153="custom")*CustomCF!BN153</f>
        <v>0</v>
      </c>
      <c r="BV153" s="478">
        <f>($J153="Bell Curve")*(_xlfn.NORM.DIST(AND(BV$4&gt;=$E153,BV$4&lt;=$G153)*(BV$4-$E153+1),$I153/2,$L153,TRUE)-_xlfn.NORM.DIST(AND(BV$4&gt;=$E153,BV$4&lt;=$G153)*(BU$4-$E153+1),$I153/2,$L153,TRUE))/(1-2*_xlfn.NORM.DIST(0,$I153/2,$L153,TRUE))*$C153+($J153="Steady Growth")*(AND(BV$4&gt;=$E153,BV$4&lt;=$G153)*((BV$4-$E153+1)/($I153*($I153+1)/2)*$C153))+($J153="custom")*CustomCF!BO153</f>
        <v>0</v>
      </c>
      <c r="BW153" s="478">
        <f>($J153="Bell Curve")*(_xlfn.NORM.DIST(AND(BW$4&gt;=$E153,BW$4&lt;=$G153)*(BW$4-$E153+1),$I153/2,$L153,TRUE)-_xlfn.NORM.DIST(AND(BW$4&gt;=$E153,BW$4&lt;=$G153)*(BV$4-$E153+1),$I153/2,$L153,TRUE))/(1-2*_xlfn.NORM.DIST(0,$I153/2,$L153,TRUE))*$C153+($J153="Steady Growth")*(AND(BW$4&gt;=$E153,BW$4&lt;=$G153)*((BW$4-$E153+1)/($I153*($I153+1)/2)*$C153))+($J153="custom")*CustomCF!BP153</f>
        <v>0</v>
      </c>
      <c r="BX153" s="478">
        <f>($J153="Bell Curve")*(_xlfn.NORM.DIST(AND(BX$4&gt;=$E153,BX$4&lt;=$G153)*(BX$4-$E153+1),$I153/2,$L153,TRUE)-_xlfn.NORM.DIST(AND(BX$4&gt;=$E153,BX$4&lt;=$G153)*(BW$4-$E153+1),$I153/2,$L153,TRUE))/(1-2*_xlfn.NORM.DIST(0,$I153/2,$L153,TRUE))*$C153+($J153="Steady Growth")*(AND(BX$4&gt;=$E153,BX$4&lt;=$G153)*((BX$4-$E153+1)/($I153*($I153+1)/2)*$C153))+($J153="custom")*CustomCF!BQ153</f>
        <v>0</v>
      </c>
      <c r="BY153" s="478">
        <f>($J153="Bell Curve")*(_xlfn.NORM.DIST(AND(BY$4&gt;=$E153,BY$4&lt;=$G153)*(BY$4-$E153+1),$I153/2,$L153,TRUE)-_xlfn.NORM.DIST(AND(BY$4&gt;=$E153,BY$4&lt;=$G153)*(BX$4-$E153+1),$I153/2,$L153,TRUE))/(1-2*_xlfn.NORM.DIST(0,$I153/2,$L153,TRUE))*$C153+($J153="Steady Growth")*(AND(BY$4&gt;=$E153,BY$4&lt;=$G153)*((BY$4-$E153+1)/($I153*($I153+1)/2)*$C153))+($J153="custom")*CustomCF!BR153</f>
        <v>0</v>
      </c>
      <c r="BZ153" s="478">
        <f>($J153="Bell Curve")*(_xlfn.NORM.DIST(AND(BZ$4&gt;=$E153,BZ$4&lt;=$G153)*(BZ$4-$E153+1),$I153/2,$L153,TRUE)-_xlfn.NORM.DIST(AND(BZ$4&gt;=$E153,BZ$4&lt;=$G153)*(BY$4-$E153+1),$I153/2,$L153,TRUE))/(1-2*_xlfn.NORM.DIST(0,$I153/2,$L153,TRUE))*$C153+($J153="Steady Growth")*(AND(BZ$4&gt;=$E153,BZ$4&lt;=$G153)*((BZ$4-$E153+1)/($I153*($I153+1)/2)*$C153))+($J153="custom")*CustomCF!BS153</f>
        <v>0</v>
      </c>
      <c r="CA153" s="478">
        <f>($J153="Bell Curve")*(_xlfn.NORM.DIST(AND(CA$4&gt;=$E153,CA$4&lt;=$G153)*(CA$4-$E153+1),$I153/2,$L153,TRUE)-_xlfn.NORM.DIST(AND(CA$4&gt;=$E153,CA$4&lt;=$G153)*(BZ$4-$E153+1),$I153/2,$L153,TRUE))/(1-2*_xlfn.NORM.DIST(0,$I153/2,$L153,TRUE))*$C153+($J153="Steady Growth")*(AND(CA$4&gt;=$E153,CA$4&lt;=$G153)*((CA$4-$E153+1)/($I153*($I153+1)/2)*$C153))+($J153="custom")*CustomCF!BT153</f>
        <v>0</v>
      </c>
      <c r="CB153" s="478">
        <f>($J153="Bell Curve")*(_xlfn.NORM.DIST(AND(CB$4&gt;=$E153,CB$4&lt;=$G153)*(CB$4-$E153+1),$I153/2,$L153,TRUE)-_xlfn.NORM.DIST(AND(CB$4&gt;=$E153,CB$4&lt;=$G153)*(CA$4-$E153+1),$I153/2,$L153,TRUE))/(1-2*_xlfn.NORM.DIST(0,$I153/2,$L153,TRUE))*$C153+($J153="Steady Growth")*(AND(CB$4&gt;=$E153,CB$4&lt;=$G153)*((CB$4-$E153+1)/($I153*($I153+1)/2)*$C153))+($J153="custom")*CustomCF!BU153</f>
        <v>0</v>
      </c>
      <c r="CC153" s="478">
        <f>($J153="Bell Curve")*(_xlfn.NORM.DIST(AND(CC$4&gt;=$E153,CC$4&lt;=$G153)*(CC$4-$E153+1),$I153/2,$L153,TRUE)-_xlfn.NORM.DIST(AND(CC$4&gt;=$E153,CC$4&lt;=$G153)*(CB$4-$E153+1),$I153/2,$L153,TRUE))/(1-2*_xlfn.NORM.DIST(0,$I153/2,$L153,TRUE))*$C153+($J153="Steady Growth")*(AND(CC$4&gt;=$E153,CC$4&lt;=$G153)*((CC$4-$E153+1)/($I153*($I153+1)/2)*$C153))+($J153="custom")*CustomCF!BV153</f>
        <v>0</v>
      </c>
      <c r="CD153" s="478">
        <f>($J153="Bell Curve")*(_xlfn.NORM.DIST(AND(CD$4&gt;=$E153,CD$4&lt;=$G153)*(CD$4-$E153+1),$I153/2,$L153,TRUE)-_xlfn.NORM.DIST(AND(CD$4&gt;=$E153,CD$4&lt;=$G153)*(CC$4-$E153+1),$I153/2,$L153,TRUE))/(1-2*_xlfn.NORM.DIST(0,$I153/2,$L153,TRUE))*$C153+($J153="Steady Growth")*(AND(CD$4&gt;=$E153,CD$4&lt;=$G153)*((CD$4-$E153+1)/($I153*($I153+1)/2)*$C153))+($J153="custom")*CustomCF!BW153</f>
        <v>0</v>
      </c>
      <c r="CE153" s="478">
        <f>($J153="Bell Curve")*(_xlfn.NORM.DIST(AND(CE$4&gt;=$E153,CE$4&lt;=$G153)*(CE$4-$E153+1),$I153/2,$L153,TRUE)-_xlfn.NORM.DIST(AND(CE$4&gt;=$E153,CE$4&lt;=$G153)*(CD$4-$E153+1),$I153/2,$L153,TRUE))/(1-2*_xlfn.NORM.DIST(0,$I153/2,$L153,TRUE))*$C153+($J153="Steady Growth")*(AND(CE$4&gt;=$E153,CE$4&lt;=$G153)*((CE$4-$E153+1)/($I153*($I153+1)/2)*$C153))+($J153="custom")*CustomCF!BX153</f>
        <v>0</v>
      </c>
      <c r="CF153" s="478">
        <f>($J153="Bell Curve")*(_xlfn.NORM.DIST(AND(CF$4&gt;=$E153,CF$4&lt;=$G153)*(CF$4-$E153+1),$I153/2,$L153,TRUE)-_xlfn.NORM.DIST(AND(CF$4&gt;=$E153,CF$4&lt;=$G153)*(CE$4-$E153+1),$I153/2,$L153,TRUE))/(1-2*_xlfn.NORM.DIST(0,$I153/2,$L153,TRUE))*$C153+($J153="Steady Growth")*(AND(CF$4&gt;=$E153,CF$4&lt;=$G153)*((CF$4-$E153+1)/($I153*($I153+1)/2)*$C153))+($J153="custom")*CustomCF!BY153</f>
        <v>0</v>
      </c>
      <c r="CG153" s="478">
        <f>($J153="Bell Curve")*(_xlfn.NORM.DIST(AND(CG$4&gt;=$E153,CG$4&lt;=$G153)*(CG$4-$E153+1),$I153/2,$L153,TRUE)-_xlfn.NORM.DIST(AND(CG$4&gt;=$E153,CG$4&lt;=$G153)*(CF$4-$E153+1),$I153/2,$L153,TRUE))/(1-2*_xlfn.NORM.DIST(0,$I153/2,$L153,TRUE))*$C153+($J153="Steady Growth")*(AND(CG$4&gt;=$E153,CG$4&lt;=$G153)*((CG$4-$E153+1)/($I153*($I153+1)/2)*$C153))+($J153="custom")*CustomCF!BZ153</f>
        <v>0</v>
      </c>
      <c r="CH153" s="478">
        <f>($J153="Bell Curve")*(_xlfn.NORM.DIST(AND(CH$4&gt;=$E153,CH$4&lt;=$G153)*(CH$4-$E153+1),$I153/2,$L153,TRUE)-_xlfn.NORM.DIST(AND(CH$4&gt;=$E153,CH$4&lt;=$G153)*(CG$4-$E153+1),$I153/2,$L153,TRUE))/(1-2*_xlfn.NORM.DIST(0,$I153/2,$L153,TRUE))*$C153+($J153="Steady Growth")*(AND(CH$4&gt;=$E153,CH$4&lt;=$G153)*((CH$4-$E153+1)/($I153*($I153+1)/2)*$C153))+($J153="custom")*CustomCF!CA153</f>
        <v>0</v>
      </c>
      <c r="CI153" s="478">
        <f>($J153="Bell Curve")*(_xlfn.NORM.DIST(AND(CI$4&gt;=$E153,CI$4&lt;=$G153)*(CI$4-$E153+1),$I153/2,$L153,TRUE)-_xlfn.NORM.DIST(AND(CI$4&gt;=$E153,CI$4&lt;=$G153)*(CH$4-$E153+1),$I153/2,$L153,TRUE))/(1-2*_xlfn.NORM.DIST(0,$I153/2,$L153,TRUE))*$C153+($J153="Steady Growth")*(AND(CI$4&gt;=$E153,CI$4&lt;=$G153)*((CI$4-$E153+1)/($I153*($I153+1)/2)*$C153))+($J153="custom")*CustomCF!CB153</f>
        <v>0</v>
      </c>
      <c r="CJ153" s="478">
        <f>($J153="Bell Curve")*(_xlfn.NORM.DIST(AND(CJ$4&gt;=$E153,CJ$4&lt;=$G153)*(CJ$4-$E153+1),$I153/2,$L153,TRUE)-_xlfn.NORM.DIST(AND(CJ$4&gt;=$E153,CJ$4&lt;=$G153)*(CI$4-$E153+1),$I153/2,$L153,TRUE))/(1-2*_xlfn.NORM.DIST(0,$I153/2,$L153,TRUE))*$C153+($J153="Steady Growth")*(AND(CJ$4&gt;=$E153,CJ$4&lt;=$G153)*((CJ$4-$E153+1)/($I153*($I153+1)/2)*$C153))+($J153="custom")*CustomCF!CC153</f>
        <v>0</v>
      </c>
      <c r="CK153" s="478">
        <f>($J153="Bell Curve")*(_xlfn.NORM.DIST(AND(CK$4&gt;=$E153,CK$4&lt;=$G153)*(CK$4-$E153+1),$I153/2,$L153,TRUE)-_xlfn.NORM.DIST(AND(CK$4&gt;=$E153,CK$4&lt;=$G153)*(CJ$4-$E153+1),$I153/2,$L153,TRUE))/(1-2*_xlfn.NORM.DIST(0,$I153/2,$L153,TRUE))*$C153+($J153="Steady Growth")*(AND(CK$4&gt;=$E153,CK$4&lt;=$G153)*((CK$4-$E153+1)/($I153*($I153+1)/2)*$C153))+($J153="custom")*CustomCF!CD153</f>
        <v>0</v>
      </c>
      <c r="CL153" s="478">
        <f>($J153="Bell Curve")*(_xlfn.NORM.DIST(AND(CL$4&gt;=$E153,CL$4&lt;=$G153)*(CL$4-$E153+1),$I153/2,$L153,TRUE)-_xlfn.NORM.DIST(AND(CL$4&gt;=$E153,CL$4&lt;=$G153)*(CK$4-$E153+1),$I153/2,$L153,TRUE))/(1-2*_xlfn.NORM.DIST(0,$I153/2,$L153,TRUE))*$C153+($J153="Steady Growth")*(AND(CL$4&gt;=$E153,CL$4&lt;=$G153)*((CL$4-$E153+1)/($I153*($I153+1)/2)*$C153))+($J153="custom")*CustomCF!CE153</f>
        <v>0</v>
      </c>
      <c r="CM153" s="478">
        <f>($J153="Bell Curve")*(_xlfn.NORM.DIST(AND(CM$4&gt;=$E153,CM$4&lt;=$G153)*(CM$4-$E153+1),$I153/2,$L153,TRUE)-_xlfn.NORM.DIST(AND(CM$4&gt;=$E153,CM$4&lt;=$G153)*(CL$4-$E153+1),$I153/2,$L153,TRUE))/(1-2*_xlfn.NORM.DIST(0,$I153/2,$L153,TRUE))*$C153+($J153="Steady Growth")*(AND(CM$4&gt;=$E153,CM$4&lt;=$G153)*((CM$4-$E153+1)/($I153*($I153+1)/2)*$C153))+($J153="custom")*CustomCF!CF153</f>
        <v>0</v>
      </c>
      <c r="CN153" s="478">
        <f>($J153="Bell Curve")*(_xlfn.NORM.DIST(AND(CN$4&gt;=$E153,CN$4&lt;=$G153)*(CN$4-$E153+1),$I153/2,$L153,TRUE)-_xlfn.NORM.DIST(AND(CN$4&gt;=$E153,CN$4&lt;=$G153)*(CM$4-$E153+1),$I153/2,$L153,TRUE))/(1-2*_xlfn.NORM.DIST(0,$I153/2,$L153,TRUE))*$C153+($J153="Steady Growth")*(AND(CN$4&gt;=$E153,CN$4&lt;=$G153)*((CN$4-$E153+1)/($I153*($I153+1)/2)*$C153))+($J153="custom")*CustomCF!CG153</f>
        <v>0</v>
      </c>
      <c r="CO153" s="478">
        <f>($J153="Bell Curve")*(_xlfn.NORM.DIST(AND(CO$4&gt;=$E153,CO$4&lt;=$G153)*(CO$4-$E153+1),$I153/2,$L153,TRUE)-_xlfn.NORM.DIST(AND(CO$4&gt;=$E153,CO$4&lt;=$G153)*(CN$4-$E153+1),$I153/2,$L153,TRUE))/(1-2*_xlfn.NORM.DIST(0,$I153/2,$L153,TRUE))*$C153+($J153="Steady Growth")*(AND(CO$4&gt;=$E153,CO$4&lt;=$G153)*((CO$4-$E153+1)/($I153*($I153+1)/2)*$C153))+($J153="custom")*CustomCF!CH153</f>
        <v>0</v>
      </c>
      <c r="CP153" s="478">
        <f>($J153="Bell Curve")*(_xlfn.NORM.DIST(AND(CP$4&gt;=$E153,CP$4&lt;=$G153)*(CP$4-$E153+1),$I153/2,$L153,TRUE)-_xlfn.NORM.DIST(AND(CP$4&gt;=$E153,CP$4&lt;=$G153)*(CO$4-$E153+1),$I153/2,$L153,TRUE))/(1-2*_xlfn.NORM.DIST(0,$I153/2,$L153,TRUE))*$C153+($J153="Steady Growth")*(AND(CP$4&gt;=$E153,CP$4&lt;=$G153)*((CP$4-$E153+1)/($I153*($I153+1)/2)*$C153))+($J153="custom")*CustomCF!CI153</f>
        <v>0</v>
      </c>
      <c r="CQ153" s="478">
        <f>($J153="Bell Curve")*(_xlfn.NORM.DIST(AND(CQ$4&gt;=$E153,CQ$4&lt;=$G153)*(CQ$4-$E153+1),$I153/2,$L153,TRUE)-_xlfn.NORM.DIST(AND(CQ$4&gt;=$E153,CQ$4&lt;=$G153)*(CP$4-$E153+1),$I153/2,$L153,TRUE))/(1-2*_xlfn.NORM.DIST(0,$I153/2,$L153,TRUE))*$C153+($J153="Steady Growth")*(AND(CQ$4&gt;=$E153,CQ$4&lt;=$G153)*((CQ$4-$E153+1)/($I153*($I153+1)/2)*$C153))+($J153="custom")*CustomCF!CJ153</f>
        <v>0</v>
      </c>
      <c r="CR153" s="478">
        <f>($J153="Bell Curve")*(_xlfn.NORM.DIST(AND(CR$4&gt;=$E153,CR$4&lt;=$G153)*(CR$4-$E153+1),$I153/2,$L153,TRUE)-_xlfn.NORM.DIST(AND(CR$4&gt;=$E153,CR$4&lt;=$G153)*(CQ$4-$E153+1),$I153/2,$L153,TRUE))/(1-2*_xlfn.NORM.DIST(0,$I153/2,$L153,TRUE))*$C153+($J153="Steady Growth")*(AND(CR$4&gt;=$E153,CR$4&lt;=$G153)*((CR$4-$E153+1)/($I153*($I153+1)/2)*$C153))+($J153="custom")*CustomCF!CK153</f>
        <v>0</v>
      </c>
      <c r="CS153" s="478">
        <f>($J153="Bell Curve")*(_xlfn.NORM.DIST(AND(CS$4&gt;=$E153,CS$4&lt;=$G153)*(CS$4-$E153+1),$I153/2,$L153,TRUE)-_xlfn.NORM.DIST(AND(CS$4&gt;=$E153,CS$4&lt;=$G153)*(CR$4-$E153+1),$I153/2,$L153,TRUE))/(1-2*_xlfn.NORM.DIST(0,$I153/2,$L153,TRUE))*$C153+($J153="Steady Growth")*(AND(CS$4&gt;=$E153,CS$4&lt;=$G153)*((CS$4-$E153+1)/($I153*($I153+1)/2)*$C153))+($J153="custom")*CustomCF!CL153</f>
        <v>0</v>
      </c>
      <c r="CT153" s="478">
        <f>($J153="Bell Curve")*(_xlfn.NORM.DIST(AND(CT$4&gt;=$E153,CT$4&lt;=$G153)*(CT$4-$E153+1),$I153/2,$L153,TRUE)-_xlfn.NORM.DIST(AND(CT$4&gt;=$E153,CT$4&lt;=$G153)*(CS$4-$E153+1),$I153/2,$L153,TRUE))/(1-2*_xlfn.NORM.DIST(0,$I153/2,$L153,TRUE))*$C153+($J153="Steady Growth")*(AND(CT$4&gt;=$E153,CT$4&lt;=$G153)*((CT$4-$E153+1)/($I153*($I153+1)/2)*$C153))+($J153="custom")*CustomCF!CM153</f>
        <v>0</v>
      </c>
      <c r="CU153" s="478">
        <f>($J153="Bell Curve")*(_xlfn.NORM.DIST(AND(CU$4&gt;=$E153,CU$4&lt;=$G153)*(CU$4-$E153+1),$I153/2,$L153,TRUE)-_xlfn.NORM.DIST(AND(CU$4&gt;=$E153,CU$4&lt;=$G153)*(CT$4-$E153+1),$I153/2,$L153,TRUE))/(1-2*_xlfn.NORM.DIST(0,$I153/2,$L153,TRUE))*$C153+($J153="Steady Growth")*(AND(CU$4&gt;=$E153,CU$4&lt;=$G153)*((CU$4-$E153+1)/($I153*($I153+1)/2)*$C153))+($J153="custom")*CustomCF!CN153</f>
        <v>0</v>
      </c>
      <c r="CV153" s="478">
        <f>($J153="Bell Curve")*(_xlfn.NORM.DIST(AND(CV$4&gt;=$E153,CV$4&lt;=$G153)*(CV$4-$E153+1),$I153/2,$L153,TRUE)-_xlfn.NORM.DIST(AND(CV$4&gt;=$E153,CV$4&lt;=$G153)*(CU$4-$E153+1),$I153/2,$L153,TRUE))/(1-2*_xlfn.NORM.DIST(0,$I153/2,$L153,TRUE))*$C153+($J153="Steady Growth")*(AND(CV$4&gt;=$E153,CV$4&lt;=$G153)*((CV$4-$E153+1)/($I153*($I153+1)/2)*$C153))+($J153="custom")*CustomCF!CO153</f>
        <v>0</v>
      </c>
      <c r="CW153" s="478">
        <f>($J153="Bell Curve")*(_xlfn.NORM.DIST(AND(CW$4&gt;=$E153,CW$4&lt;=$G153)*(CW$4-$E153+1),$I153/2,$L153,TRUE)-_xlfn.NORM.DIST(AND(CW$4&gt;=$E153,CW$4&lt;=$G153)*(CV$4-$E153+1),$I153/2,$L153,TRUE))/(1-2*_xlfn.NORM.DIST(0,$I153/2,$L153,TRUE))*$C153+($J153="Steady Growth")*(AND(CW$4&gt;=$E153,CW$4&lt;=$G153)*((CW$4-$E153+1)/($I153*($I153+1)/2)*$C153))+($J153="custom")*CustomCF!CP153</f>
        <v>0</v>
      </c>
      <c r="CX153" s="478">
        <f>($J153="Bell Curve")*(_xlfn.NORM.DIST(AND(CX$4&gt;=$E153,CX$4&lt;=$G153)*(CX$4-$E153+1),$I153/2,$L153,TRUE)-_xlfn.NORM.DIST(AND(CX$4&gt;=$E153,CX$4&lt;=$G153)*(CW$4-$E153+1),$I153/2,$L153,TRUE))/(1-2*_xlfn.NORM.DIST(0,$I153/2,$L153,TRUE))*$C153+($J153="Steady Growth")*(AND(CX$4&gt;=$E153,CX$4&lt;=$G153)*((CX$4-$E153+1)/($I153*($I153+1)/2)*$C153))+($J153="custom")*CustomCF!CQ153</f>
        <v>0</v>
      </c>
      <c r="CY153" s="478">
        <f>($J153="Bell Curve")*(_xlfn.NORM.DIST(AND(CY$4&gt;=$E153,CY$4&lt;=$G153)*(CY$4-$E153+1),$I153/2,$L153,TRUE)-_xlfn.NORM.DIST(AND(CY$4&gt;=$E153,CY$4&lt;=$G153)*(CX$4-$E153+1),$I153/2,$L153,TRUE))/(1-2*_xlfn.NORM.DIST(0,$I153/2,$L153,TRUE))*$C153+($J153="Steady Growth")*(AND(CY$4&gt;=$E153,CY$4&lt;=$G153)*((CY$4-$E153+1)/($I153*($I153+1)/2)*$C153))+($J153="custom")*CustomCF!CR153</f>
        <v>0</v>
      </c>
      <c r="CZ153" s="478">
        <f>($J153="Bell Curve")*(_xlfn.NORM.DIST(AND(CZ$4&gt;=$E153,CZ$4&lt;=$G153)*(CZ$4-$E153+1),$I153/2,$L153,TRUE)-_xlfn.NORM.DIST(AND(CZ$4&gt;=$E153,CZ$4&lt;=$G153)*(CY$4-$E153+1),$I153/2,$L153,TRUE))/(1-2*_xlfn.NORM.DIST(0,$I153/2,$L153,TRUE))*$C153+($J153="Steady Growth")*(AND(CZ$4&gt;=$E153,CZ$4&lt;=$G153)*((CZ$4-$E153+1)/($I153*($I153+1)/2)*$C153))+($J153="custom")*CustomCF!CS153</f>
        <v>0</v>
      </c>
      <c r="DA153" s="478">
        <f>($J153="Bell Curve")*(_xlfn.NORM.DIST(AND(DA$4&gt;=$E153,DA$4&lt;=$G153)*(DA$4-$E153+1),$I153/2,$L153,TRUE)-_xlfn.NORM.DIST(AND(DA$4&gt;=$E153,DA$4&lt;=$G153)*(CZ$4-$E153+1),$I153/2,$L153,TRUE))/(1-2*_xlfn.NORM.DIST(0,$I153/2,$L153,TRUE))*$C153+($J153="Steady Growth")*(AND(DA$4&gt;=$E153,DA$4&lt;=$G153)*((DA$4-$E153+1)/($I153*($I153+1)/2)*$C153))+($J153="custom")*CustomCF!CT153</f>
        <v>0</v>
      </c>
      <c r="DB153" s="478">
        <f>($J153="Bell Curve")*(_xlfn.NORM.DIST(AND(DB$4&gt;=$E153,DB$4&lt;=$G153)*(DB$4-$E153+1),$I153/2,$L153,TRUE)-_xlfn.NORM.DIST(AND(DB$4&gt;=$E153,DB$4&lt;=$G153)*(DA$4-$E153+1),$I153/2,$L153,TRUE))/(1-2*_xlfn.NORM.DIST(0,$I153/2,$L153,TRUE))*$C153+($J153="Steady Growth")*(AND(DB$4&gt;=$E153,DB$4&lt;=$G153)*((DB$4-$E153+1)/($I153*($I153+1)/2)*$C153))+($J153="custom")*CustomCF!CU153</f>
        <v>0</v>
      </c>
      <c r="DC153" s="478">
        <f>($J153="Bell Curve")*(_xlfn.NORM.DIST(AND(DC$4&gt;=$E153,DC$4&lt;=$G153)*(DC$4-$E153+1),$I153/2,$L153,TRUE)-_xlfn.NORM.DIST(AND(DC$4&gt;=$E153,DC$4&lt;=$G153)*(DB$4-$E153+1),$I153/2,$L153,TRUE))/(1-2*_xlfn.NORM.DIST(0,$I153/2,$L153,TRUE))*$C153+($J153="Steady Growth")*(AND(DC$4&gt;=$E153,DC$4&lt;=$G153)*((DC$4-$E153+1)/($I153*($I153+1)/2)*$C153))+($J153="custom")*CustomCF!CV153</f>
        <v>0</v>
      </c>
      <c r="DD153" s="478">
        <f>($J153="Bell Curve")*(_xlfn.NORM.DIST(AND(DD$4&gt;=$E153,DD$4&lt;=$G153)*(DD$4-$E153+1),$I153/2,$L153,TRUE)-_xlfn.NORM.DIST(AND(DD$4&gt;=$E153,DD$4&lt;=$G153)*(DC$4-$E153+1),$I153/2,$L153,TRUE))/(1-2*_xlfn.NORM.DIST(0,$I153/2,$L153,TRUE))*$C153+($J153="Steady Growth")*(AND(DD$4&gt;=$E153,DD$4&lt;=$G153)*((DD$4-$E153+1)/($I153*($I153+1)/2)*$C153))+($J153="custom")*CustomCF!CW153</f>
        <v>0</v>
      </c>
      <c r="DE153" s="478">
        <f>($J153="Bell Curve")*(_xlfn.NORM.DIST(AND(DE$4&gt;=$E153,DE$4&lt;=$G153)*(DE$4-$E153+1),$I153/2,$L153,TRUE)-_xlfn.NORM.DIST(AND(DE$4&gt;=$E153,DE$4&lt;=$G153)*(DD$4-$E153+1),$I153/2,$L153,TRUE))/(1-2*_xlfn.NORM.DIST(0,$I153/2,$L153,TRUE))*$C153+($J153="Steady Growth")*(AND(DE$4&gt;=$E153,DE$4&lt;=$G153)*((DE$4-$E153+1)/($I153*($I153+1)/2)*$C153))+($J153="custom")*CustomCF!CX153</f>
        <v>0</v>
      </c>
      <c r="DF153" s="478">
        <f>($J153="Bell Curve")*(_xlfn.NORM.DIST(AND(DF$4&gt;=$E153,DF$4&lt;=$G153)*(DF$4-$E153+1),$I153/2,$L153,TRUE)-_xlfn.NORM.DIST(AND(DF$4&gt;=$E153,DF$4&lt;=$G153)*(DE$4-$E153+1),$I153/2,$L153,TRUE))/(1-2*_xlfn.NORM.DIST(0,$I153/2,$L153,TRUE))*$C153+($J153="Steady Growth")*(AND(DF$4&gt;=$E153,DF$4&lt;=$G153)*((DF$4-$E153+1)/($I153*($I153+1)/2)*$C153))+($J153="custom")*CustomCF!CY153</f>
        <v>0</v>
      </c>
      <c r="DG153" s="478">
        <f>($J153="Bell Curve")*(_xlfn.NORM.DIST(AND(DG$4&gt;=$E153,DG$4&lt;=$G153)*(DG$4-$E153+1),$I153/2,$L153,TRUE)-_xlfn.NORM.DIST(AND(DG$4&gt;=$E153,DG$4&lt;=$G153)*(DF$4-$E153+1),$I153/2,$L153,TRUE))/(1-2*_xlfn.NORM.DIST(0,$I153/2,$L153,TRUE))*$C153+($J153="Steady Growth")*(AND(DG$4&gt;=$E153,DG$4&lt;=$G153)*((DG$4-$E153+1)/($I153*($I153+1)/2)*$C153))+($J153="custom")*CustomCF!CZ153</f>
        <v>0</v>
      </c>
      <c r="DH153" s="478">
        <f>($J153="Bell Curve")*(_xlfn.NORM.DIST(AND(DH$4&gt;=$E153,DH$4&lt;=$G153)*(DH$4-$E153+1),$I153/2,$L153,TRUE)-_xlfn.NORM.DIST(AND(DH$4&gt;=$E153,DH$4&lt;=$G153)*(DG$4-$E153+1),$I153/2,$L153,TRUE))/(1-2*_xlfn.NORM.DIST(0,$I153/2,$L153,TRUE))*$C153+($J153="Steady Growth")*(AND(DH$4&gt;=$E153,DH$4&lt;=$G153)*((DH$4-$E153+1)/($I153*($I153+1)/2)*$C153))+($J153="custom")*CustomCF!DA153</f>
        <v>0</v>
      </c>
      <c r="DI153" s="478">
        <f>($J153="Bell Curve")*(_xlfn.NORM.DIST(AND(DI$4&gt;=$E153,DI$4&lt;=$G153)*(DI$4-$E153+1),$I153/2,$L153,TRUE)-_xlfn.NORM.DIST(AND(DI$4&gt;=$E153,DI$4&lt;=$G153)*(DH$4-$E153+1),$I153/2,$L153,TRUE))/(1-2*_xlfn.NORM.DIST(0,$I153/2,$L153,TRUE))*$C153+($J153="Steady Growth")*(AND(DI$4&gt;=$E153,DI$4&lt;=$G153)*((DI$4-$E153+1)/($I153*($I153+1)/2)*$C153))+($J153="custom")*CustomCF!DB153</f>
        <v>0</v>
      </c>
      <c r="DJ153" s="478">
        <f>($J153="Bell Curve")*(_xlfn.NORM.DIST(AND(DJ$4&gt;=$E153,DJ$4&lt;=$G153)*(DJ$4-$E153+1),$I153/2,$L153,TRUE)-_xlfn.NORM.DIST(AND(DJ$4&gt;=$E153,DJ$4&lt;=$G153)*(DI$4-$E153+1),$I153/2,$L153,TRUE))/(1-2*_xlfn.NORM.DIST(0,$I153/2,$L153,TRUE))*$C153+($J153="Steady Growth")*(AND(DJ$4&gt;=$E153,DJ$4&lt;=$G153)*((DJ$4-$E153+1)/($I153*($I153+1)/2)*$C153))+($J153="custom")*CustomCF!DC153</f>
        <v>0</v>
      </c>
      <c r="DK153" s="478">
        <f>($J153="Bell Curve")*(_xlfn.NORM.DIST(AND(DK$4&gt;=$E153,DK$4&lt;=$G153)*(DK$4-$E153+1),$I153/2,$L153,TRUE)-_xlfn.NORM.DIST(AND(DK$4&gt;=$E153,DK$4&lt;=$G153)*(DJ$4-$E153+1),$I153/2,$L153,TRUE))/(1-2*_xlfn.NORM.DIST(0,$I153/2,$L153,TRUE))*$C153+($J153="Steady Growth")*(AND(DK$4&gt;=$E153,DK$4&lt;=$G153)*((DK$4-$E153+1)/($I153*($I153+1)/2)*$C153))+($J153="custom")*CustomCF!DD153</f>
        <v>0</v>
      </c>
      <c r="DL153" s="478">
        <f>($J153="Bell Curve")*(_xlfn.NORM.DIST(AND(DL$4&gt;=$E153,DL$4&lt;=$G153)*(DL$4-$E153+1),$I153/2,$L153,TRUE)-_xlfn.NORM.DIST(AND(DL$4&gt;=$E153,DL$4&lt;=$G153)*(DK$4-$E153+1),$I153/2,$L153,TRUE))/(1-2*_xlfn.NORM.DIST(0,$I153/2,$L153,TRUE))*$C153+($J153="Steady Growth")*(AND(DL$4&gt;=$E153,DL$4&lt;=$G153)*((DL$4-$E153+1)/($I153*($I153+1)/2)*$C153))+($J153="custom")*CustomCF!DE153</f>
        <v>0</v>
      </c>
      <c r="DM153" s="478">
        <f>($J153="Bell Curve")*(_xlfn.NORM.DIST(AND(DM$4&gt;=$E153,DM$4&lt;=$G153)*(DM$4-$E153+1),$I153/2,$L153,TRUE)-_xlfn.NORM.DIST(AND(DM$4&gt;=$E153,DM$4&lt;=$G153)*(DL$4-$E153+1),$I153/2,$L153,TRUE))/(1-2*_xlfn.NORM.DIST(0,$I153/2,$L153,TRUE))*$C153+($J153="Steady Growth")*(AND(DM$4&gt;=$E153,DM$4&lt;=$G153)*((DM$4-$E153+1)/($I153*($I153+1)/2)*$C153))+($J153="custom")*CustomCF!DF153</f>
        <v>0</v>
      </c>
      <c r="DN153" s="478">
        <f>($J153="Bell Curve")*(_xlfn.NORM.DIST(AND(DN$4&gt;=$E153,DN$4&lt;=$G153)*(DN$4-$E153+1),$I153/2,$L153,TRUE)-_xlfn.NORM.DIST(AND(DN$4&gt;=$E153,DN$4&lt;=$G153)*(DM$4-$E153+1),$I153/2,$L153,TRUE))/(1-2*_xlfn.NORM.DIST(0,$I153/2,$L153,TRUE))*$C153+($J153="Steady Growth")*(AND(DN$4&gt;=$E153,DN$4&lt;=$G153)*((DN$4-$E153+1)/($I153*($I153+1)/2)*$C153))+($J153="custom")*CustomCF!DG153</f>
        <v>0</v>
      </c>
      <c r="DO153" s="478">
        <f>($J153="Bell Curve")*(_xlfn.NORM.DIST(AND(DO$4&gt;=$E153,DO$4&lt;=$G153)*(DO$4-$E153+1),$I153/2,$L153,TRUE)-_xlfn.NORM.DIST(AND(DO$4&gt;=$E153,DO$4&lt;=$G153)*(DN$4-$E153+1),$I153/2,$L153,TRUE))/(1-2*_xlfn.NORM.DIST(0,$I153/2,$L153,TRUE))*$C153+($J153="Steady Growth")*(AND(DO$4&gt;=$E153,DO$4&lt;=$G153)*((DO$4-$E153+1)/($I153*($I153+1)/2)*$C153))+($J153="custom")*CustomCF!DH153</f>
        <v>0</v>
      </c>
      <c r="DP153" s="478">
        <f>($J153="Bell Curve")*(_xlfn.NORM.DIST(AND(DP$4&gt;=$E153,DP$4&lt;=$G153)*(DP$4-$E153+1),$I153/2,$L153,TRUE)-_xlfn.NORM.DIST(AND(DP$4&gt;=$E153,DP$4&lt;=$G153)*(DO$4-$E153+1),$I153/2,$L153,TRUE))/(1-2*_xlfn.NORM.DIST(0,$I153/2,$L153,TRUE))*$C153+($J153="Steady Growth")*(AND(DP$4&gt;=$E153,DP$4&lt;=$G153)*((DP$4-$E153+1)/($I153*($I153+1)/2)*$C153))+($J153="custom")*CustomCF!DI153</f>
        <v>0</v>
      </c>
      <c r="DQ153" s="478">
        <f>($J153="Bell Curve")*(_xlfn.NORM.DIST(AND(DQ$4&gt;=$E153,DQ$4&lt;=$G153)*(DQ$4-$E153+1),$I153/2,$L153,TRUE)-_xlfn.NORM.DIST(AND(DQ$4&gt;=$E153,DQ$4&lt;=$G153)*(DP$4-$E153+1),$I153/2,$L153,TRUE))/(1-2*_xlfn.NORM.DIST(0,$I153/2,$L153,TRUE))*$C153+($J153="Steady Growth")*(AND(DQ$4&gt;=$E153,DQ$4&lt;=$G153)*((DQ$4-$E153+1)/($I153*($I153+1)/2)*$C153))+($J153="custom")*CustomCF!DJ153</f>
        <v>0</v>
      </c>
      <c r="DR153" s="478">
        <f>($J153="Bell Curve")*(_xlfn.NORM.DIST(AND(DR$4&gt;=$E153,DR$4&lt;=$G153)*(DR$4-$E153+1),$I153/2,$L153,TRUE)-_xlfn.NORM.DIST(AND(DR$4&gt;=$E153,DR$4&lt;=$G153)*(DQ$4-$E153+1),$I153/2,$L153,TRUE))/(1-2*_xlfn.NORM.DIST(0,$I153/2,$L153,TRUE))*$C153+($J153="Steady Growth")*(AND(DR$4&gt;=$E153,DR$4&lt;=$G153)*((DR$4-$E153+1)/($I153*($I153+1)/2)*$C153))+($J153="custom")*CustomCF!DK153</f>
        <v>0</v>
      </c>
      <c r="DS153" s="478">
        <f>($J153="Bell Curve")*(_xlfn.NORM.DIST(AND(DS$4&gt;=$E153,DS$4&lt;=$G153)*(DS$4-$E153+1),$I153/2,$L153,TRUE)-_xlfn.NORM.DIST(AND(DS$4&gt;=$E153,DS$4&lt;=$G153)*(DR$4-$E153+1),$I153/2,$L153,TRUE))/(1-2*_xlfn.NORM.DIST(0,$I153/2,$L153,TRUE))*$C153+($J153="Steady Growth")*(AND(DS$4&gt;=$E153,DS$4&lt;=$G153)*((DS$4-$E153+1)/($I153*($I153+1)/2)*$C153))+($J153="custom")*CustomCF!DL153</f>
        <v>0</v>
      </c>
      <c r="DT153" s="478">
        <f>($J153="Bell Curve")*(_xlfn.NORM.DIST(AND(DT$4&gt;=$E153,DT$4&lt;=$G153)*(DT$4-$E153+1),$I153/2,$L153,TRUE)-_xlfn.NORM.DIST(AND(DT$4&gt;=$E153,DT$4&lt;=$G153)*(DS$4-$E153+1),$I153/2,$L153,TRUE))/(1-2*_xlfn.NORM.DIST(0,$I153/2,$L153,TRUE))*$C153+($J153="Steady Growth")*(AND(DT$4&gt;=$E153,DT$4&lt;=$G153)*((DT$4-$E153+1)/($I153*($I153+1)/2)*$C153))+($J153="custom")*CustomCF!DM153</f>
        <v>0</v>
      </c>
      <c r="DU153" s="478">
        <f>($J153="Bell Curve")*(_xlfn.NORM.DIST(AND(DU$4&gt;=$E153,DU$4&lt;=$G153)*(DU$4-$E153+1),$I153/2,$L153,TRUE)-_xlfn.NORM.DIST(AND(DU$4&gt;=$E153,DU$4&lt;=$G153)*(DT$4-$E153+1),$I153/2,$L153,TRUE))/(1-2*_xlfn.NORM.DIST(0,$I153/2,$L153,TRUE))*$C153+($J153="Steady Growth")*(AND(DU$4&gt;=$E153,DU$4&lt;=$G153)*((DU$4-$E153+1)/($I153*($I153+1)/2)*$C153))+($J153="custom")*CustomCF!DN153</f>
        <v>0</v>
      </c>
      <c r="DV153" s="478">
        <f>($J153="Bell Curve")*(_xlfn.NORM.DIST(AND(DV$4&gt;=$E153,DV$4&lt;=$G153)*(DV$4-$E153+1),$I153/2,$L153,TRUE)-_xlfn.NORM.DIST(AND(DV$4&gt;=$E153,DV$4&lt;=$G153)*(DU$4-$E153+1),$I153/2,$L153,TRUE))/(1-2*_xlfn.NORM.DIST(0,$I153/2,$L153,TRUE))*$C153+($J153="Steady Growth")*(AND(DV$4&gt;=$E153,DV$4&lt;=$G153)*((DV$4-$E153+1)/($I153*($I153+1)/2)*$C153))+($J153="custom")*CustomCF!DO153</f>
        <v>0</v>
      </c>
      <c r="DW153" s="478">
        <f>($J153="Bell Curve")*(_xlfn.NORM.DIST(AND(DW$4&gt;=$E153,DW$4&lt;=$G153)*(DW$4-$E153+1),$I153/2,$L153,TRUE)-_xlfn.NORM.DIST(AND(DW$4&gt;=$E153,DW$4&lt;=$G153)*(DV$4-$E153+1),$I153/2,$L153,TRUE))/(1-2*_xlfn.NORM.DIST(0,$I153/2,$L153,TRUE))*$C153+($J153="Steady Growth")*(AND(DW$4&gt;=$E153,DW$4&lt;=$G153)*((DW$4-$E153+1)/($I153*($I153+1)/2)*$C153))+($J153="custom")*CustomCF!DP153</f>
        <v>0</v>
      </c>
      <c r="DX153" s="478">
        <f>($J153="Bell Curve")*(_xlfn.NORM.DIST(AND(DX$4&gt;=$E153,DX$4&lt;=$G153)*(DX$4-$E153+1),$I153/2,$L153,TRUE)-_xlfn.NORM.DIST(AND(DX$4&gt;=$E153,DX$4&lt;=$G153)*(DW$4-$E153+1),$I153/2,$L153,TRUE))/(1-2*_xlfn.NORM.DIST(0,$I153/2,$L153,TRUE))*$C153+($J153="Steady Growth")*(AND(DX$4&gt;=$E153,DX$4&lt;=$G153)*((DX$4-$E153+1)/($I153*($I153+1)/2)*$C153))+($J153="custom")*CustomCF!DQ153</f>
        <v>0</v>
      </c>
      <c r="DY153" s="478">
        <f>($J153="Bell Curve")*(_xlfn.NORM.DIST(AND(DY$4&gt;=$E153,DY$4&lt;=$G153)*(DY$4-$E153+1),$I153/2,$L153,TRUE)-_xlfn.NORM.DIST(AND(DY$4&gt;=$E153,DY$4&lt;=$G153)*(DX$4-$E153+1),$I153/2,$L153,TRUE))/(1-2*_xlfn.NORM.DIST(0,$I153/2,$L153,TRUE))*$C153+($J153="Steady Growth")*(AND(DY$4&gt;=$E153,DY$4&lt;=$G153)*((DY$4-$E153+1)/($I153*($I153+1)/2)*$C153))+($J153="custom")*CustomCF!DR153</f>
        <v>0</v>
      </c>
      <c r="DZ153" s="478">
        <f>($J153="Bell Curve")*(_xlfn.NORM.DIST(AND(DZ$4&gt;=$E153,DZ$4&lt;=$G153)*(DZ$4-$E153+1),$I153/2,$L153,TRUE)-_xlfn.NORM.DIST(AND(DZ$4&gt;=$E153,DZ$4&lt;=$G153)*(DY$4-$E153+1),$I153/2,$L153,TRUE))/(1-2*_xlfn.NORM.DIST(0,$I153/2,$L153,TRUE))*$C153+($J153="Steady Growth")*(AND(DZ$4&gt;=$E153,DZ$4&lt;=$G153)*((DZ$4-$E153+1)/($I153*($I153+1)/2)*$C153))+($J153="custom")*CustomCF!DS153</f>
        <v>0</v>
      </c>
      <c r="EA153" s="478">
        <f>($J153="Bell Curve")*(_xlfn.NORM.DIST(AND(EA$4&gt;=$E153,EA$4&lt;=$G153)*(EA$4-$E153+1),$I153/2,$L153,TRUE)-_xlfn.NORM.DIST(AND(EA$4&gt;=$E153,EA$4&lt;=$G153)*(DZ$4-$E153+1),$I153/2,$L153,TRUE))/(1-2*_xlfn.NORM.DIST(0,$I153/2,$L153,TRUE))*$C153+($J153="Steady Growth")*(AND(EA$4&gt;=$E153,EA$4&lt;=$G153)*((EA$4-$E153+1)/($I153*($I153+1)/2)*$C153))+($J153="custom")*CustomCF!DT153</f>
        <v>0</v>
      </c>
      <c r="EB153" s="478">
        <f>($J153="Bell Curve")*(_xlfn.NORM.DIST(AND(EB$4&gt;=$E153,EB$4&lt;=$G153)*(EB$4-$E153+1),$I153/2,$L153,TRUE)-_xlfn.NORM.DIST(AND(EB$4&gt;=$E153,EB$4&lt;=$G153)*(EA$4-$E153+1),$I153/2,$L153,TRUE))/(1-2*_xlfn.NORM.DIST(0,$I153/2,$L153,TRUE))*$C153+($J153="Steady Growth")*(AND(EB$4&gt;=$E153,EB$4&lt;=$G153)*((EB$4-$E153+1)/($I153*($I153+1)/2)*$C153))+($J153="custom")*CustomCF!DU153</f>
        <v>0</v>
      </c>
      <c r="EC153" s="478">
        <f>($J153="Bell Curve")*(_xlfn.NORM.DIST(AND(EC$4&gt;=$E153,EC$4&lt;=$G153)*(EC$4-$E153+1),$I153/2,$L153,TRUE)-_xlfn.NORM.DIST(AND(EC$4&gt;=$E153,EC$4&lt;=$G153)*(EB$4-$E153+1),$I153/2,$L153,TRUE))/(1-2*_xlfn.NORM.DIST(0,$I153/2,$L153,TRUE))*$C153+($J153="Steady Growth")*(AND(EC$4&gt;=$E153,EC$4&lt;=$G153)*((EC$4-$E153+1)/($I153*($I153+1)/2)*$C153))+($J153="custom")*CustomCF!DV153</f>
        <v>0</v>
      </c>
      <c r="ED153" s="478">
        <f>($J153="Bell Curve")*(_xlfn.NORM.DIST(AND(ED$4&gt;=$E153,ED$4&lt;=$G153)*(ED$4-$E153+1),$I153/2,$L153,TRUE)-_xlfn.NORM.DIST(AND(ED$4&gt;=$E153,ED$4&lt;=$G153)*(EC$4-$E153+1),$I153/2,$L153,TRUE))/(1-2*_xlfn.NORM.DIST(0,$I153/2,$L153,TRUE))*$C153+($J153="Steady Growth")*(AND(ED$4&gt;=$E153,ED$4&lt;=$G153)*((ED$4-$E153+1)/($I153*($I153+1)/2)*$C153))+($J153="custom")*CustomCF!DW153</f>
        <v>0</v>
      </c>
      <c r="EE153" s="478">
        <f>($J153="Bell Curve")*(_xlfn.NORM.DIST(AND(EE$4&gt;=$E153,EE$4&lt;=$G153)*(EE$4-$E153+1),$I153/2,$L153,TRUE)-_xlfn.NORM.DIST(AND(EE$4&gt;=$E153,EE$4&lt;=$G153)*(ED$4-$E153+1),$I153/2,$L153,TRUE))/(1-2*_xlfn.NORM.DIST(0,$I153/2,$L153,TRUE))*$C153+($J153="Steady Growth")*(AND(EE$4&gt;=$E153,EE$4&lt;=$G153)*((EE$4-$E153+1)/($I153*($I153+1)/2)*$C153))+($J153="custom")*CustomCF!DX153</f>
        <v>0</v>
      </c>
      <c r="EF153" s="488">
        <f>($J153="Bell Curve")*(_xlfn.NORM.DIST(AND(EF$4&gt;=$E153,EF$4&lt;=$G153)*(EF$4-$E153+1),$I153/2,$L153,TRUE)-_xlfn.NORM.DIST(AND(EF$4&gt;=$E153,EF$4&lt;=$G153)*(EE$4-$E153+1),$I153/2,$L153,TRUE))/(1-2*_xlfn.NORM.DIST(0,$I153/2,$L153,TRUE))*$C153+($J153="Steady Growth")*(AND(EF$4&gt;=$E153,EF$4&lt;=$G153)*((EF$4-$E153+1)/($I153*($I153+1)/2)*$C153))+($J153="custom")*CustomCF!DY153</f>
        <v>0</v>
      </c>
    </row>
    <row r="154" spans="2:136" outlineLevel="1" x14ac:dyDescent="0.2">
      <c r="B154" s="485">
        <f>Budget!AE19</f>
        <v>0</v>
      </c>
      <c r="C154" s="478">
        <f>Budget!AF19</f>
        <v>0</v>
      </c>
      <c r="D154" s="478" t="str">
        <f t="shared" si="55"/>
        <v/>
      </c>
      <c r="E154" s="486">
        <v>0</v>
      </c>
      <c r="F154" s="480">
        <f>IF(J154="Custom",CustomCF!E154,INDEX($P$6:$DY$6,MATCH(E154,CF!$P$4:$DY$4,0)))</f>
        <v>46022</v>
      </c>
      <c r="G154" s="489">
        <v>0</v>
      </c>
      <c r="H154" s="480">
        <f>IF(J154="Custom",CustomCF!F154,INDEX($P$6:$CU$6,MATCH(G154,CF!$P$4:$CU$4,0)))</f>
        <v>46022</v>
      </c>
      <c r="I154" s="479">
        <f t="shared" si="50"/>
        <v>1</v>
      </c>
      <c r="J154" s="486" t="s">
        <v>30</v>
      </c>
      <c r="K154" s="486" t="s">
        <v>31</v>
      </c>
      <c r="L154" s="479">
        <f t="shared" si="56"/>
        <v>10000000</v>
      </c>
      <c r="M154" s="487">
        <f t="shared" si="49"/>
        <v>0</v>
      </c>
      <c r="N154" s="112" t="str">
        <f t="shared" si="48"/>
        <v>OK</v>
      </c>
      <c r="O154" s="479"/>
      <c r="P154" s="478">
        <f>($J154="Bell Curve")*(_xlfn.NORM.DIST(AND(P$4&gt;=$E154,P$4&lt;=$G154)*(P$4-$E154+1),$I154/2,$L154,TRUE)-_xlfn.NORM.DIST(AND(P$4&gt;=$E154,P$4&lt;=$G154)*(N$4-$E154+1),$I154/2,$L154,TRUE))/(1-2*_xlfn.NORM.DIST(0,$I154/2,$L154,TRUE))*$C154+($J154="Steady Growth")*(AND(P$4&gt;=$E154,P$4&lt;=$G154)*((P$4-$E154+1)/($I154*($I154+1)/2)*$C154))+($J154="custom")*CustomCF!I154</f>
        <v>0</v>
      </c>
      <c r="Q154" s="478">
        <f>($J154="Bell Curve")*(_xlfn.NORM.DIST(AND(Q$4&gt;=$E154,Q$4&lt;=$G154)*(Q$4-$E154+1),$I154/2,$L154,TRUE)-_xlfn.NORM.DIST(AND(Q$4&gt;=$E154,Q$4&lt;=$G154)*(P$4-$E154+1),$I154/2,$L154,TRUE))/(1-2*_xlfn.NORM.DIST(0,$I154/2,$L154,TRUE))*$C154+($J154="Steady Growth")*(AND(Q$4&gt;=$E154,Q$4&lt;=$G154)*((Q$4-$E154+1)/($I154*($I154+1)/2)*$C154))+($J154="custom")*CustomCF!J154</f>
        <v>0</v>
      </c>
      <c r="R154" s="478">
        <f>($J154="Bell Curve")*(_xlfn.NORM.DIST(AND(R$4&gt;=$E154,R$4&lt;=$G154)*(R$4-$E154+1),$I154/2,$L154,TRUE)-_xlfn.NORM.DIST(AND(R$4&gt;=$E154,R$4&lt;=$G154)*(Q$4-$E154+1),$I154/2,$L154,TRUE))/(1-2*_xlfn.NORM.DIST(0,$I154/2,$L154,TRUE))*$C154+($J154="Steady Growth")*(AND(R$4&gt;=$E154,R$4&lt;=$G154)*((R$4-$E154+1)/($I154*($I154+1)/2)*$C154))+($J154="custom")*CustomCF!K154</f>
        <v>0</v>
      </c>
      <c r="S154" s="478">
        <f>($J154="Bell Curve")*(_xlfn.NORM.DIST(AND(S$4&gt;=$E154,S$4&lt;=$G154)*(S$4-$E154+1),$I154/2,$L154,TRUE)-_xlfn.NORM.DIST(AND(S$4&gt;=$E154,S$4&lt;=$G154)*(R$4-$E154+1),$I154/2,$L154,TRUE))/(1-2*_xlfn.NORM.DIST(0,$I154/2,$L154,TRUE))*$C154+($J154="Steady Growth")*(AND(S$4&gt;=$E154,S$4&lt;=$G154)*((S$4-$E154+1)/($I154*($I154+1)/2)*$C154))+($J154="custom")*CustomCF!L154</f>
        <v>0</v>
      </c>
      <c r="T154" s="478">
        <f>($J154="Bell Curve")*(_xlfn.NORM.DIST(AND(T$4&gt;=$E154,T$4&lt;=$G154)*(T$4-$E154+1),$I154/2,$L154,TRUE)-_xlfn.NORM.DIST(AND(T$4&gt;=$E154,T$4&lt;=$G154)*(S$4-$E154+1),$I154/2,$L154,TRUE))/(1-2*_xlfn.NORM.DIST(0,$I154/2,$L154,TRUE))*$C154+($J154="Steady Growth")*(AND(T$4&gt;=$E154,T$4&lt;=$G154)*((T$4-$E154+1)/($I154*($I154+1)/2)*$C154))+($J154="custom")*CustomCF!M154</f>
        <v>0</v>
      </c>
      <c r="U154" s="478">
        <f>($J154="Bell Curve")*(_xlfn.NORM.DIST(AND(U$4&gt;=$E154,U$4&lt;=$G154)*(U$4-$E154+1),$I154/2,$L154,TRUE)-_xlfn.NORM.DIST(AND(U$4&gt;=$E154,U$4&lt;=$G154)*(T$4-$E154+1),$I154/2,$L154,TRUE))/(1-2*_xlfn.NORM.DIST(0,$I154/2,$L154,TRUE))*$C154+($J154="Steady Growth")*(AND(U$4&gt;=$E154,U$4&lt;=$G154)*((U$4-$E154+1)/($I154*($I154+1)/2)*$C154))+($J154="custom")*CustomCF!N154</f>
        <v>0</v>
      </c>
      <c r="V154" s="478">
        <f>($J154="Bell Curve")*(_xlfn.NORM.DIST(AND(V$4&gt;=$E154,V$4&lt;=$G154)*(V$4-$E154+1),$I154/2,$L154,TRUE)-_xlfn.NORM.DIST(AND(V$4&gt;=$E154,V$4&lt;=$G154)*(U$4-$E154+1),$I154/2,$L154,TRUE))/(1-2*_xlfn.NORM.DIST(0,$I154/2,$L154,TRUE))*$C154+($J154="Steady Growth")*(AND(V$4&gt;=$E154,V$4&lt;=$G154)*((V$4-$E154+1)/($I154*($I154+1)/2)*$C154))+($J154="custom")*CustomCF!O154</f>
        <v>0</v>
      </c>
      <c r="W154" s="478">
        <f>($J154="Bell Curve")*(_xlfn.NORM.DIST(AND(W$4&gt;=$E154,W$4&lt;=$G154)*(W$4-$E154+1),$I154/2,$L154,TRUE)-_xlfn.NORM.DIST(AND(W$4&gt;=$E154,W$4&lt;=$G154)*(V$4-$E154+1),$I154/2,$L154,TRUE))/(1-2*_xlfn.NORM.DIST(0,$I154/2,$L154,TRUE))*$C154+($J154="Steady Growth")*(AND(W$4&gt;=$E154,W$4&lt;=$G154)*((W$4-$E154+1)/($I154*($I154+1)/2)*$C154))+($J154="custom")*CustomCF!P154</f>
        <v>0</v>
      </c>
      <c r="X154" s="478">
        <f>($J154="Bell Curve")*(_xlfn.NORM.DIST(AND(X$4&gt;=$E154,X$4&lt;=$G154)*(X$4-$E154+1),$I154/2,$L154,TRUE)-_xlfn.NORM.DIST(AND(X$4&gt;=$E154,X$4&lt;=$G154)*(W$4-$E154+1),$I154/2,$L154,TRUE))/(1-2*_xlfn.NORM.DIST(0,$I154/2,$L154,TRUE))*$C154+($J154="Steady Growth")*(AND(X$4&gt;=$E154,X$4&lt;=$G154)*((X$4-$E154+1)/($I154*($I154+1)/2)*$C154))+($J154="custom")*CustomCF!Q154</f>
        <v>0</v>
      </c>
      <c r="Y154" s="478">
        <f>($J154="Bell Curve")*(_xlfn.NORM.DIST(AND(Y$4&gt;=$E154,Y$4&lt;=$G154)*(Y$4-$E154+1),$I154/2,$L154,TRUE)-_xlfn.NORM.DIST(AND(Y$4&gt;=$E154,Y$4&lt;=$G154)*(X$4-$E154+1),$I154/2,$L154,TRUE))/(1-2*_xlfn.NORM.DIST(0,$I154/2,$L154,TRUE))*$C154+($J154="Steady Growth")*(AND(Y$4&gt;=$E154,Y$4&lt;=$G154)*((Y$4-$E154+1)/($I154*($I154+1)/2)*$C154))+($J154="custom")*CustomCF!R154</f>
        <v>0</v>
      </c>
      <c r="Z154" s="478">
        <f>($J154="Bell Curve")*(_xlfn.NORM.DIST(AND(Z$4&gt;=$E154,Z$4&lt;=$G154)*(Z$4-$E154+1),$I154/2,$L154,TRUE)-_xlfn.NORM.DIST(AND(Z$4&gt;=$E154,Z$4&lt;=$G154)*(Y$4-$E154+1),$I154/2,$L154,TRUE))/(1-2*_xlfn.NORM.DIST(0,$I154/2,$L154,TRUE))*$C154+($J154="Steady Growth")*(AND(Z$4&gt;=$E154,Z$4&lt;=$G154)*((Z$4-$E154+1)/($I154*($I154+1)/2)*$C154))+($J154="custom")*CustomCF!S154</f>
        <v>0</v>
      </c>
      <c r="AA154" s="478">
        <f>($J154="Bell Curve")*(_xlfn.NORM.DIST(AND(AA$4&gt;=$E154,AA$4&lt;=$G154)*(AA$4-$E154+1),$I154/2,$L154,TRUE)-_xlfn.NORM.DIST(AND(AA$4&gt;=$E154,AA$4&lt;=$G154)*(Z$4-$E154+1),$I154/2,$L154,TRUE))/(1-2*_xlfn.NORM.DIST(0,$I154/2,$L154,TRUE))*$C154+($J154="Steady Growth")*(AND(AA$4&gt;=$E154,AA$4&lt;=$G154)*((AA$4-$E154+1)/($I154*($I154+1)/2)*$C154))+($J154="custom")*CustomCF!T154</f>
        <v>0</v>
      </c>
      <c r="AB154" s="478">
        <f>($J154="Bell Curve")*(_xlfn.NORM.DIST(AND(AB$4&gt;=$E154,AB$4&lt;=$G154)*(AB$4-$E154+1),$I154/2,$L154,TRUE)-_xlfn.NORM.DIST(AND(AB$4&gt;=$E154,AB$4&lt;=$G154)*(AA$4-$E154+1),$I154/2,$L154,TRUE))/(1-2*_xlfn.NORM.DIST(0,$I154/2,$L154,TRUE))*$C154+($J154="Steady Growth")*(AND(AB$4&gt;=$E154,AB$4&lt;=$G154)*((AB$4-$E154+1)/($I154*($I154+1)/2)*$C154))+($J154="custom")*CustomCF!U154</f>
        <v>0</v>
      </c>
      <c r="AC154" s="478">
        <f>($J154="Bell Curve")*(_xlfn.NORM.DIST(AND(AC$4&gt;=$E154,AC$4&lt;=$G154)*(AC$4-$E154+1),$I154/2,$L154,TRUE)-_xlfn.NORM.DIST(AND(AC$4&gt;=$E154,AC$4&lt;=$G154)*(AB$4-$E154+1),$I154/2,$L154,TRUE))/(1-2*_xlfn.NORM.DIST(0,$I154/2,$L154,TRUE))*$C154+($J154="Steady Growth")*(AND(AC$4&gt;=$E154,AC$4&lt;=$G154)*((AC$4-$E154+1)/($I154*($I154+1)/2)*$C154))+($J154="custom")*CustomCF!V154</f>
        <v>0</v>
      </c>
      <c r="AD154" s="478">
        <f>($J154="Bell Curve")*(_xlfn.NORM.DIST(AND(AD$4&gt;=$E154,AD$4&lt;=$G154)*(AD$4-$E154+1),$I154/2,$L154,TRUE)-_xlfn.NORM.DIST(AND(AD$4&gt;=$E154,AD$4&lt;=$G154)*(AC$4-$E154+1),$I154/2,$L154,TRUE))/(1-2*_xlfn.NORM.DIST(0,$I154/2,$L154,TRUE))*$C154+($J154="Steady Growth")*(AND(AD$4&gt;=$E154,AD$4&lt;=$G154)*((AD$4-$E154+1)/($I154*($I154+1)/2)*$C154))+($J154="custom")*CustomCF!W154</f>
        <v>0</v>
      </c>
      <c r="AE154" s="478">
        <f>($J154="Bell Curve")*(_xlfn.NORM.DIST(AND(AE$4&gt;=$E154,AE$4&lt;=$G154)*(AE$4-$E154+1),$I154/2,$L154,TRUE)-_xlfn.NORM.DIST(AND(AE$4&gt;=$E154,AE$4&lt;=$G154)*(AD$4-$E154+1),$I154/2,$L154,TRUE))/(1-2*_xlfn.NORM.DIST(0,$I154/2,$L154,TRUE))*$C154+($J154="Steady Growth")*(AND(AE$4&gt;=$E154,AE$4&lt;=$G154)*((AE$4-$E154+1)/($I154*($I154+1)/2)*$C154))+($J154="custom")*CustomCF!X154</f>
        <v>0</v>
      </c>
      <c r="AF154" s="478">
        <f>($J154="Bell Curve")*(_xlfn.NORM.DIST(AND(AF$4&gt;=$E154,AF$4&lt;=$G154)*(AF$4-$E154+1),$I154/2,$L154,TRUE)-_xlfn.NORM.DIST(AND(AF$4&gt;=$E154,AF$4&lt;=$G154)*(AE$4-$E154+1),$I154/2,$L154,TRUE))/(1-2*_xlfn.NORM.DIST(0,$I154/2,$L154,TRUE))*$C154+($J154="Steady Growth")*(AND(AF$4&gt;=$E154,AF$4&lt;=$G154)*((AF$4-$E154+1)/($I154*($I154+1)/2)*$C154))+($J154="custom")*CustomCF!Y154</f>
        <v>0</v>
      </c>
      <c r="AG154" s="478">
        <f>($J154="Bell Curve")*(_xlfn.NORM.DIST(AND(AG$4&gt;=$E154,AG$4&lt;=$G154)*(AG$4-$E154+1),$I154/2,$L154,TRUE)-_xlfn.NORM.DIST(AND(AG$4&gt;=$E154,AG$4&lt;=$G154)*(AF$4-$E154+1),$I154/2,$L154,TRUE))/(1-2*_xlfn.NORM.DIST(0,$I154/2,$L154,TRUE))*$C154+($J154="Steady Growth")*(AND(AG$4&gt;=$E154,AG$4&lt;=$G154)*((AG$4-$E154+1)/($I154*($I154+1)/2)*$C154))+($J154="custom")*CustomCF!Z154</f>
        <v>0</v>
      </c>
      <c r="AH154" s="478">
        <f>($J154="Bell Curve")*(_xlfn.NORM.DIST(AND(AH$4&gt;=$E154,AH$4&lt;=$G154)*(AH$4-$E154+1),$I154/2,$L154,TRUE)-_xlfn.NORM.DIST(AND(AH$4&gt;=$E154,AH$4&lt;=$G154)*(AG$4-$E154+1),$I154/2,$L154,TRUE))/(1-2*_xlfn.NORM.DIST(0,$I154/2,$L154,TRUE))*$C154+($J154="Steady Growth")*(AND(AH$4&gt;=$E154,AH$4&lt;=$G154)*((AH$4-$E154+1)/($I154*($I154+1)/2)*$C154))+($J154="custom")*CustomCF!AA154</f>
        <v>0</v>
      </c>
      <c r="AI154" s="478">
        <f>($J154="Bell Curve")*(_xlfn.NORM.DIST(AND(AI$4&gt;=$E154,AI$4&lt;=$G154)*(AI$4-$E154+1),$I154/2,$L154,TRUE)-_xlfn.NORM.DIST(AND(AI$4&gt;=$E154,AI$4&lt;=$G154)*(AH$4-$E154+1),$I154/2,$L154,TRUE))/(1-2*_xlfn.NORM.DIST(0,$I154/2,$L154,TRUE))*$C154+($J154="Steady Growth")*(AND(AI$4&gt;=$E154,AI$4&lt;=$G154)*((AI$4-$E154+1)/($I154*($I154+1)/2)*$C154))+($J154="custom")*CustomCF!AB154</f>
        <v>0</v>
      </c>
      <c r="AJ154" s="478">
        <f>($J154="Bell Curve")*(_xlfn.NORM.DIST(AND(AJ$4&gt;=$E154,AJ$4&lt;=$G154)*(AJ$4-$E154+1),$I154/2,$L154,TRUE)-_xlfn.NORM.DIST(AND(AJ$4&gt;=$E154,AJ$4&lt;=$G154)*(AI$4-$E154+1),$I154/2,$L154,TRUE))/(1-2*_xlfn.NORM.DIST(0,$I154/2,$L154,TRUE))*$C154+($J154="Steady Growth")*(AND(AJ$4&gt;=$E154,AJ$4&lt;=$G154)*((AJ$4-$E154+1)/($I154*($I154+1)/2)*$C154))+($J154="custom")*CustomCF!AC154</f>
        <v>0</v>
      </c>
      <c r="AK154" s="478">
        <f>($J154="Bell Curve")*(_xlfn.NORM.DIST(AND(AK$4&gt;=$E154,AK$4&lt;=$G154)*(AK$4-$E154+1),$I154/2,$L154,TRUE)-_xlfn.NORM.DIST(AND(AK$4&gt;=$E154,AK$4&lt;=$G154)*(AJ$4-$E154+1),$I154/2,$L154,TRUE))/(1-2*_xlfn.NORM.DIST(0,$I154/2,$L154,TRUE))*$C154+($J154="Steady Growth")*(AND(AK$4&gt;=$E154,AK$4&lt;=$G154)*((AK$4-$E154+1)/($I154*($I154+1)/2)*$C154))+($J154="custom")*CustomCF!AD154</f>
        <v>0</v>
      </c>
      <c r="AL154" s="478">
        <f>($J154="Bell Curve")*(_xlfn.NORM.DIST(AND(AL$4&gt;=$E154,AL$4&lt;=$G154)*(AL$4-$E154+1),$I154/2,$L154,TRUE)-_xlfn.NORM.DIST(AND(AL$4&gt;=$E154,AL$4&lt;=$G154)*(AK$4-$E154+1),$I154/2,$L154,TRUE))/(1-2*_xlfn.NORM.DIST(0,$I154/2,$L154,TRUE))*$C154+($J154="Steady Growth")*(AND(AL$4&gt;=$E154,AL$4&lt;=$G154)*((AL$4-$E154+1)/($I154*($I154+1)/2)*$C154))+($J154="custom")*CustomCF!AE154</f>
        <v>0</v>
      </c>
      <c r="AM154" s="478">
        <f>($J154="Bell Curve")*(_xlfn.NORM.DIST(AND(AM$4&gt;=$E154,AM$4&lt;=$G154)*(AM$4-$E154+1),$I154/2,$L154,TRUE)-_xlfn.NORM.DIST(AND(AM$4&gt;=$E154,AM$4&lt;=$G154)*(AL$4-$E154+1),$I154/2,$L154,TRUE))/(1-2*_xlfn.NORM.DIST(0,$I154/2,$L154,TRUE))*$C154+($J154="Steady Growth")*(AND(AM$4&gt;=$E154,AM$4&lt;=$G154)*((AM$4-$E154+1)/($I154*($I154+1)/2)*$C154))+($J154="custom")*CustomCF!AF154</f>
        <v>0</v>
      </c>
      <c r="AN154" s="478">
        <f>($J154="Bell Curve")*(_xlfn.NORM.DIST(AND(AN$4&gt;=$E154,AN$4&lt;=$G154)*(AN$4-$E154+1),$I154/2,$L154,TRUE)-_xlfn.NORM.DIST(AND(AN$4&gt;=$E154,AN$4&lt;=$G154)*(AM$4-$E154+1),$I154/2,$L154,TRUE))/(1-2*_xlfn.NORM.DIST(0,$I154/2,$L154,TRUE))*$C154+($J154="Steady Growth")*(AND(AN$4&gt;=$E154,AN$4&lt;=$G154)*((AN$4-$E154+1)/($I154*($I154+1)/2)*$C154))+($J154="custom")*CustomCF!AG154</f>
        <v>0</v>
      </c>
      <c r="AO154" s="478">
        <f>($J154="Bell Curve")*(_xlfn.NORM.DIST(AND(AO$4&gt;=$E154,AO$4&lt;=$G154)*(AO$4-$E154+1),$I154/2,$L154,TRUE)-_xlfn.NORM.DIST(AND(AO$4&gt;=$E154,AO$4&lt;=$G154)*(AN$4-$E154+1),$I154/2,$L154,TRUE))/(1-2*_xlfn.NORM.DIST(0,$I154/2,$L154,TRUE))*$C154+($J154="Steady Growth")*(AND(AO$4&gt;=$E154,AO$4&lt;=$G154)*((AO$4-$E154+1)/($I154*($I154+1)/2)*$C154))+($J154="custom")*CustomCF!AH154</f>
        <v>0</v>
      </c>
      <c r="AP154" s="478">
        <f>($J154="Bell Curve")*(_xlfn.NORM.DIST(AND(AP$4&gt;=$E154,AP$4&lt;=$G154)*(AP$4-$E154+1),$I154/2,$L154,TRUE)-_xlfn.NORM.DIST(AND(AP$4&gt;=$E154,AP$4&lt;=$G154)*(AO$4-$E154+1),$I154/2,$L154,TRUE))/(1-2*_xlfn.NORM.DIST(0,$I154/2,$L154,TRUE))*$C154+($J154="Steady Growth")*(AND(AP$4&gt;=$E154,AP$4&lt;=$G154)*((AP$4-$E154+1)/($I154*($I154+1)/2)*$C154))+($J154="custom")*CustomCF!AI154</f>
        <v>0</v>
      </c>
      <c r="AQ154" s="478">
        <f>($J154="Bell Curve")*(_xlfn.NORM.DIST(AND(AQ$4&gt;=$E154,AQ$4&lt;=$G154)*(AQ$4-$E154+1),$I154/2,$L154,TRUE)-_xlfn.NORM.DIST(AND(AQ$4&gt;=$E154,AQ$4&lt;=$G154)*(AP$4-$E154+1),$I154/2,$L154,TRUE))/(1-2*_xlfn.NORM.DIST(0,$I154/2,$L154,TRUE))*$C154+($J154="Steady Growth")*(AND(AQ$4&gt;=$E154,AQ$4&lt;=$G154)*((AQ$4-$E154+1)/($I154*($I154+1)/2)*$C154))+($J154="custom")*CustomCF!AJ154</f>
        <v>0</v>
      </c>
      <c r="AR154" s="478">
        <f>($J154="Bell Curve")*(_xlfn.NORM.DIST(AND(AR$4&gt;=$E154,AR$4&lt;=$G154)*(AR$4-$E154+1),$I154/2,$L154,TRUE)-_xlfn.NORM.DIST(AND(AR$4&gt;=$E154,AR$4&lt;=$G154)*(AQ$4-$E154+1),$I154/2,$L154,TRUE))/(1-2*_xlfn.NORM.DIST(0,$I154/2,$L154,TRUE))*$C154+($J154="Steady Growth")*(AND(AR$4&gt;=$E154,AR$4&lt;=$G154)*((AR$4-$E154+1)/($I154*($I154+1)/2)*$C154))+($J154="custom")*CustomCF!AK154</f>
        <v>0</v>
      </c>
      <c r="AS154" s="478">
        <f>($J154="Bell Curve")*(_xlfn.NORM.DIST(AND(AS$4&gt;=$E154,AS$4&lt;=$G154)*(AS$4-$E154+1),$I154/2,$L154,TRUE)-_xlfn.NORM.DIST(AND(AS$4&gt;=$E154,AS$4&lt;=$G154)*(AR$4-$E154+1),$I154/2,$L154,TRUE))/(1-2*_xlfn.NORM.DIST(0,$I154/2,$L154,TRUE))*$C154+($J154="Steady Growth")*(AND(AS$4&gt;=$E154,AS$4&lt;=$G154)*((AS$4-$E154+1)/($I154*($I154+1)/2)*$C154))+($J154="custom")*CustomCF!AL154</f>
        <v>0</v>
      </c>
      <c r="AT154" s="478">
        <f>($J154="Bell Curve")*(_xlfn.NORM.DIST(AND(AT$4&gt;=$E154,AT$4&lt;=$G154)*(AT$4-$E154+1),$I154/2,$L154,TRUE)-_xlfn.NORM.DIST(AND(AT$4&gt;=$E154,AT$4&lt;=$G154)*(AS$4-$E154+1),$I154/2,$L154,TRUE))/(1-2*_xlfn.NORM.DIST(0,$I154/2,$L154,TRUE))*$C154+($J154="Steady Growth")*(AND(AT$4&gt;=$E154,AT$4&lt;=$G154)*((AT$4-$E154+1)/($I154*($I154+1)/2)*$C154))+($J154="custom")*CustomCF!AM154</f>
        <v>0</v>
      </c>
      <c r="AU154" s="478">
        <f>($J154="Bell Curve")*(_xlfn.NORM.DIST(AND(AU$4&gt;=$E154,AU$4&lt;=$G154)*(AU$4-$E154+1),$I154/2,$L154,TRUE)-_xlfn.NORM.DIST(AND(AU$4&gt;=$E154,AU$4&lt;=$G154)*(AT$4-$E154+1),$I154/2,$L154,TRUE))/(1-2*_xlfn.NORM.DIST(0,$I154/2,$L154,TRUE))*$C154+($J154="Steady Growth")*(AND(AU$4&gt;=$E154,AU$4&lt;=$G154)*((AU$4-$E154+1)/($I154*($I154+1)/2)*$C154))+($J154="custom")*CustomCF!AN154</f>
        <v>0</v>
      </c>
      <c r="AV154" s="478">
        <f>($J154="Bell Curve")*(_xlfn.NORM.DIST(AND(AV$4&gt;=$E154,AV$4&lt;=$G154)*(AV$4-$E154+1),$I154/2,$L154,TRUE)-_xlfn.NORM.DIST(AND(AV$4&gt;=$E154,AV$4&lt;=$G154)*(AU$4-$E154+1),$I154/2,$L154,TRUE))/(1-2*_xlfn.NORM.DIST(0,$I154/2,$L154,TRUE))*$C154+($J154="Steady Growth")*(AND(AV$4&gt;=$E154,AV$4&lt;=$G154)*((AV$4-$E154+1)/($I154*($I154+1)/2)*$C154))+($J154="custom")*CustomCF!AO154</f>
        <v>0</v>
      </c>
      <c r="AW154" s="478">
        <f>($J154="Bell Curve")*(_xlfn.NORM.DIST(AND(AW$4&gt;=$E154,AW$4&lt;=$G154)*(AW$4-$E154+1),$I154/2,$L154,TRUE)-_xlfn.NORM.DIST(AND(AW$4&gt;=$E154,AW$4&lt;=$G154)*(AV$4-$E154+1),$I154/2,$L154,TRUE))/(1-2*_xlfn.NORM.DIST(0,$I154/2,$L154,TRUE))*$C154+($J154="Steady Growth")*(AND(AW$4&gt;=$E154,AW$4&lt;=$G154)*((AW$4-$E154+1)/($I154*($I154+1)/2)*$C154))+($J154="custom")*CustomCF!AP154</f>
        <v>0</v>
      </c>
      <c r="AX154" s="478">
        <f>($J154="Bell Curve")*(_xlfn.NORM.DIST(AND(AX$4&gt;=$E154,AX$4&lt;=$G154)*(AX$4-$E154+1),$I154/2,$L154,TRUE)-_xlfn.NORM.DIST(AND(AX$4&gt;=$E154,AX$4&lt;=$G154)*(AW$4-$E154+1),$I154/2,$L154,TRUE))/(1-2*_xlfn.NORM.DIST(0,$I154/2,$L154,TRUE))*$C154+($J154="Steady Growth")*(AND(AX$4&gt;=$E154,AX$4&lt;=$G154)*((AX$4-$E154+1)/($I154*($I154+1)/2)*$C154))+($J154="custom")*CustomCF!AQ154</f>
        <v>0</v>
      </c>
      <c r="AY154" s="478">
        <f>($J154="Bell Curve")*(_xlfn.NORM.DIST(AND(AY$4&gt;=$E154,AY$4&lt;=$G154)*(AY$4-$E154+1),$I154/2,$L154,TRUE)-_xlfn.NORM.DIST(AND(AY$4&gt;=$E154,AY$4&lt;=$G154)*(AX$4-$E154+1),$I154/2,$L154,TRUE))/(1-2*_xlfn.NORM.DIST(0,$I154/2,$L154,TRUE))*$C154+($J154="Steady Growth")*(AND(AY$4&gt;=$E154,AY$4&lt;=$G154)*((AY$4-$E154+1)/($I154*($I154+1)/2)*$C154))+($J154="custom")*CustomCF!AR154</f>
        <v>0</v>
      </c>
      <c r="AZ154" s="478">
        <f>($J154="Bell Curve")*(_xlfn.NORM.DIST(AND(AZ$4&gt;=$E154,AZ$4&lt;=$G154)*(AZ$4-$E154+1),$I154/2,$L154,TRUE)-_xlfn.NORM.DIST(AND(AZ$4&gt;=$E154,AZ$4&lt;=$G154)*(AY$4-$E154+1),$I154/2,$L154,TRUE))/(1-2*_xlfn.NORM.DIST(0,$I154/2,$L154,TRUE))*$C154+($J154="Steady Growth")*(AND(AZ$4&gt;=$E154,AZ$4&lt;=$G154)*((AZ$4-$E154+1)/($I154*($I154+1)/2)*$C154))+($J154="custom")*CustomCF!AS154</f>
        <v>0</v>
      </c>
      <c r="BA154" s="478">
        <f>($J154="Bell Curve")*(_xlfn.NORM.DIST(AND(BA$4&gt;=$E154,BA$4&lt;=$G154)*(BA$4-$E154+1),$I154/2,$L154,TRUE)-_xlfn.NORM.DIST(AND(BA$4&gt;=$E154,BA$4&lt;=$G154)*(AZ$4-$E154+1),$I154/2,$L154,TRUE))/(1-2*_xlfn.NORM.DIST(0,$I154/2,$L154,TRUE))*$C154+($J154="Steady Growth")*(AND(BA$4&gt;=$E154,BA$4&lt;=$G154)*((BA$4-$E154+1)/($I154*($I154+1)/2)*$C154))+($J154="custom")*CustomCF!AT154</f>
        <v>0</v>
      </c>
      <c r="BB154" s="478">
        <f>($J154="Bell Curve")*(_xlfn.NORM.DIST(AND(BB$4&gt;=$E154,BB$4&lt;=$G154)*(BB$4-$E154+1),$I154/2,$L154,TRUE)-_xlfn.NORM.DIST(AND(BB$4&gt;=$E154,BB$4&lt;=$G154)*(BA$4-$E154+1),$I154/2,$L154,TRUE))/(1-2*_xlfn.NORM.DIST(0,$I154/2,$L154,TRUE))*$C154+($J154="Steady Growth")*(AND(BB$4&gt;=$E154,BB$4&lt;=$G154)*((BB$4-$E154+1)/($I154*($I154+1)/2)*$C154))+($J154="custom")*CustomCF!AU154</f>
        <v>0</v>
      </c>
      <c r="BC154" s="478">
        <f>($J154="Bell Curve")*(_xlfn.NORM.DIST(AND(BC$4&gt;=$E154,BC$4&lt;=$G154)*(BC$4-$E154+1),$I154/2,$L154,TRUE)-_xlfn.NORM.DIST(AND(BC$4&gt;=$E154,BC$4&lt;=$G154)*(BB$4-$E154+1),$I154/2,$L154,TRUE))/(1-2*_xlfn.NORM.DIST(0,$I154/2,$L154,TRUE))*$C154+($J154="Steady Growth")*(AND(BC$4&gt;=$E154,BC$4&lt;=$G154)*((BC$4-$E154+1)/($I154*($I154+1)/2)*$C154))+($J154="custom")*CustomCF!AV154</f>
        <v>0</v>
      </c>
      <c r="BD154" s="478">
        <f>($J154="Bell Curve")*(_xlfn.NORM.DIST(AND(BD$4&gt;=$E154,BD$4&lt;=$G154)*(BD$4-$E154+1),$I154/2,$L154,TRUE)-_xlfn.NORM.DIST(AND(BD$4&gt;=$E154,BD$4&lt;=$G154)*(BC$4-$E154+1),$I154/2,$L154,TRUE))/(1-2*_xlfn.NORM.DIST(0,$I154/2,$L154,TRUE))*$C154+($J154="Steady Growth")*(AND(BD$4&gt;=$E154,BD$4&lt;=$G154)*((BD$4-$E154+1)/($I154*($I154+1)/2)*$C154))+($J154="custom")*CustomCF!AW154</f>
        <v>0</v>
      </c>
      <c r="BE154" s="478">
        <f>($J154="Bell Curve")*(_xlfn.NORM.DIST(AND(BE$4&gt;=$E154,BE$4&lt;=$G154)*(BE$4-$E154+1),$I154/2,$L154,TRUE)-_xlfn.NORM.DIST(AND(BE$4&gt;=$E154,BE$4&lt;=$G154)*(BD$4-$E154+1),$I154/2,$L154,TRUE))/(1-2*_xlfn.NORM.DIST(0,$I154/2,$L154,TRUE))*$C154+($J154="Steady Growth")*(AND(BE$4&gt;=$E154,BE$4&lt;=$G154)*((BE$4-$E154+1)/($I154*($I154+1)/2)*$C154))+($J154="custom")*CustomCF!AX154</f>
        <v>0</v>
      </c>
      <c r="BF154" s="478">
        <f>($J154="Bell Curve")*(_xlfn.NORM.DIST(AND(BF$4&gt;=$E154,BF$4&lt;=$G154)*(BF$4-$E154+1),$I154/2,$L154,TRUE)-_xlfn.NORM.DIST(AND(BF$4&gt;=$E154,BF$4&lt;=$G154)*(BE$4-$E154+1),$I154/2,$L154,TRUE))/(1-2*_xlfn.NORM.DIST(0,$I154/2,$L154,TRUE))*$C154+($J154="Steady Growth")*(AND(BF$4&gt;=$E154,BF$4&lt;=$G154)*((BF$4-$E154+1)/($I154*($I154+1)/2)*$C154))+($J154="custom")*CustomCF!AY154</f>
        <v>0</v>
      </c>
      <c r="BG154" s="478">
        <f>($J154="Bell Curve")*(_xlfn.NORM.DIST(AND(BG$4&gt;=$E154,BG$4&lt;=$G154)*(BG$4-$E154+1),$I154/2,$L154,TRUE)-_xlfn.NORM.DIST(AND(BG$4&gt;=$E154,BG$4&lt;=$G154)*(BF$4-$E154+1),$I154/2,$L154,TRUE))/(1-2*_xlfn.NORM.DIST(0,$I154/2,$L154,TRUE))*$C154+($J154="Steady Growth")*(AND(BG$4&gt;=$E154,BG$4&lt;=$G154)*((BG$4-$E154+1)/($I154*($I154+1)/2)*$C154))+($J154="custom")*CustomCF!AZ154</f>
        <v>0</v>
      </c>
      <c r="BH154" s="478">
        <f>($J154="Bell Curve")*(_xlfn.NORM.DIST(AND(BH$4&gt;=$E154,BH$4&lt;=$G154)*(BH$4-$E154+1),$I154/2,$L154,TRUE)-_xlfn.NORM.DIST(AND(BH$4&gt;=$E154,BH$4&lt;=$G154)*(BG$4-$E154+1),$I154/2,$L154,TRUE))/(1-2*_xlfn.NORM.DIST(0,$I154/2,$L154,TRUE))*$C154+($J154="Steady Growth")*(AND(BH$4&gt;=$E154,BH$4&lt;=$G154)*((BH$4-$E154+1)/($I154*($I154+1)/2)*$C154))+($J154="custom")*CustomCF!BA154</f>
        <v>0</v>
      </c>
      <c r="BI154" s="478">
        <f>($J154="Bell Curve")*(_xlfn.NORM.DIST(AND(BI$4&gt;=$E154,BI$4&lt;=$G154)*(BI$4-$E154+1),$I154/2,$L154,TRUE)-_xlfn.NORM.DIST(AND(BI$4&gt;=$E154,BI$4&lt;=$G154)*(BH$4-$E154+1),$I154/2,$L154,TRUE))/(1-2*_xlfn.NORM.DIST(0,$I154/2,$L154,TRUE))*$C154+($J154="Steady Growth")*(AND(BI$4&gt;=$E154,BI$4&lt;=$G154)*((BI$4-$E154+1)/($I154*($I154+1)/2)*$C154))+($J154="custom")*CustomCF!BB154</f>
        <v>0</v>
      </c>
      <c r="BJ154" s="478">
        <f>($J154="Bell Curve")*(_xlfn.NORM.DIST(AND(BJ$4&gt;=$E154,BJ$4&lt;=$G154)*(BJ$4-$E154+1),$I154/2,$L154,TRUE)-_xlfn.NORM.DIST(AND(BJ$4&gt;=$E154,BJ$4&lt;=$G154)*(BI$4-$E154+1),$I154/2,$L154,TRUE))/(1-2*_xlfn.NORM.DIST(0,$I154/2,$L154,TRUE))*$C154+($J154="Steady Growth")*(AND(BJ$4&gt;=$E154,BJ$4&lt;=$G154)*((BJ$4-$E154+1)/($I154*($I154+1)/2)*$C154))+($J154="custom")*CustomCF!BC154</f>
        <v>0</v>
      </c>
      <c r="BK154" s="478">
        <f>($J154="Bell Curve")*(_xlfn.NORM.DIST(AND(BK$4&gt;=$E154,BK$4&lt;=$G154)*(BK$4-$E154+1),$I154/2,$L154,TRUE)-_xlfn.NORM.DIST(AND(BK$4&gt;=$E154,BK$4&lt;=$G154)*(BJ$4-$E154+1),$I154/2,$L154,TRUE))/(1-2*_xlfn.NORM.DIST(0,$I154/2,$L154,TRUE))*$C154+($J154="Steady Growth")*(AND(BK$4&gt;=$E154,BK$4&lt;=$G154)*((BK$4-$E154+1)/($I154*($I154+1)/2)*$C154))+($J154="custom")*CustomCF!BD154</f>
        <v>0</v>
      </c>
      <c r="BL154" s="478">
        <f>($J154="Bell Curve")*(_xlfn.NORM.DIST(AND(BL$4&gt;=$E154,BL$4&lt;=$G154)*(BL$4-$E154+1),$I154/2,$L154,TRUE)-_xlfn.NORM.DIST(AND(BL$4&gt;=$E154,BL$4&lt;=$G154)*(BK$4-$E154+1),$I154/2,$L154,TRUE))/(1-2*_xlfn.NORM.DIST(0,$I154/2,$L154,TRUE))*$C154+($J154="Steady Growth")*(AND(BL$4&gt;=$E154,BL$4&lt;=$G154)*((BL$4-$E154+1)/($I154*($I154+1)/2)*$C154))+($J154="custom")*CustomCF!BE154</f>
        <v>0</v>
      </c>
      <c r="BM154" s="478">
        <f>($J154="Bell Curve")*(_xlfn.NORM.DIST(AND(BM$4&gt;=$E154,BM$4&lt;=$G154)*(BM$4-$E154+1),$I154/2,$L154,TRUE)-_xlfn.NORM.DIST(AND(BM$4&gt;=$E154,BM$4&lt;=$G154)*(BL$4-$E154+1),$I154/2,$L154,TRUE))/(1-2*_xlfn.NORM.DIST(0,$I154/2,$L154,TRUE))*$C154+($J154="Steady Growth")*(AND(BM$4&gt;=$E154,BM$4&lt;=$G154)*((BM$4-$E154+1)/($I154*($I154+1)/2)*$C154))+($J154="custom")*CustomCF!BF154</f>
        <v>0</v>
      </c>
      <c r="BN154" s="478">
        <f>($J154="Bell Curve")*(_xlfn.NORM.DIST(AND(BN$4&gt;=$E154,BN$4&lt;=$G154)*(BN$4-$E154+1),$I154/2,$L154,TRUE)-_xlfn.NORM.DIST(AND(BN$4&gt;=$E154,BN$4&lt;=$G154)*(BM$4-$E154+1),$I154/2,$L154,TRUE))/(1-2*_xlfn.NORM.DIST(0,$I154/2,$L154,TRUE))*$C154+($J154="Steady Growth")*(AND(BN$4&gt;=$E154,BN$4&lt;=$G154)*((BN$4-$E154+1)/($I154*($I154+1)/2)*$C154))+($J154="custom")*CustomCF!BG154</f>
        <v>0</v>
      </c>
      <c r="BO154" s="478">
        <f>($J154="Bell Curve")*(_xlfn.NORM.DIST(AND(BO$4&gt;=$E154,BO$4&lt;=$G154)*(BO$4-$E154+1),$I154/2,$L154,TRUE)-_xlfn.NORM.DIST(AND(BO$4&gt;=$E154,BO$4&lt;=$G154)*(BN$4-$E154+1),$I154/2,$L154,TRUE))/(1-2*_xlfn.NORM.DIST(0,$I154/2,$L154,TRUE))*$C154+($J154="Steady Growth")*(AND(BO$4&gt;=$E154,BO$4&lt;=$G154)*((BO$4-$E154+1)/($I154*($I154+1)/2)*$C154))+($J154="custom")*CustomCF!BH154</f>
        <v>0</v>
      </c>
      <c r="BP154" s="478">
        <f>($J154="Bell Curve")*(_xlfn.NORM.DIST(AND(BP$4&gt;=$E154,BP$4&lt;=$G154)*(BP$4-$E154+1),$I154/2,$L154,TRUE)-_xlfn.NORM.DIST(AND(BP$4&gt;=$E154,BP$4&lt;=$G154)*(BO$4-$E154+1),$I154/2,$L154,TRUE))/(1-2*_xlfn.NORM.DIST(0,$I154/2,$L154,TRUE))*$C154+($J154="Steady Growth")*(AND(BP$4&gt;=$E154,BP$4&lt;=$G154)*((BP$4-$E154+1)/($I154*($I154+1)/2)*$C154))+($J154="custom")*CustomCF!BI154</f>
        <v>0</v>
      </c>
      <c r="BQ154" s="478">
        <f>($J154="Bell Curve")*(_xlfn.NORM.DIST(AND(BQ$4&gt;=$E154,BQ$4&lt;=$G154)*(BQ$4-$E154+1),$I154/2,$L154,TRUE)-_xlfn.NORM.DIST(AND(BQ$4&gt;=$E154,BQ$4&lt;=$G154)*(BP$4-$E154+1),$I154/2,$L154,TRUE))/(1-2*_xlfn.NORM.DIST(0,$I154/2,$L154,TRUE))*$C154+($J154="Steady Growth")*(AND(BQ$4&gt;=$E154,BQ$4&lt;=$G154)*((BQ$4-$E154+1)/($I154*($I154+1)/2)*$C154))+($J154="custom")*CustomCF!BJ154</f>
        <v>0</v>
      </c>
      <c r="BR154" s="478">
        <f>($J154="Bell Curve")*(_xlfn.NORM.DIST(AND(BR$4&gt;=$E154,BR$4&lt;=$G154)*(BR$4-$E154+1),$I154/2,$L154,TRUE)-_xlfn.NORM.DIST(AND(BR$4&gt;=$E154,BR$4&lt;=$G154)*(BQ$4-$E154+1),$I154/2,$L154,TRUE))/(1-2*_xlfn.NORM.DIST(0,$I154/2,$L154,TRUE))*$C154+($J154="Steady Growth")*(AND(BR$4&gt;=$E154,BR$4&lt;=$G154)*((BR$4-$E154+1)/($I154*($I154+1)/2)*$C154))+($J154="custom")*CustomCF!BK154</f>
        <v>0</v>
      </c>
      <c r="BS154" s="478">
        <f>($J154="Bell Curve")*(_xlfn.NORM.DIST(AND(BS$4&gt;=$E154,BS$4&lt;=$G154)*(BS$4-$E154+1),$I154/2,$L154,TRUE)-_xlfn.NORM.DIST(AND(BS$4&gt;=$E154,BS$4&lt;=$G154)*(BR$4-$E154+1),$I154/2,$L154,TRUE))/(1-2*_xlfn.NORM.DIST(0,$I154/2,$L154,TRUE))*$C154+($J154="Steady Growth")*(AND(BS$4&gt;=$E154,BS$4&lt;=$G154)*((BS$4-$E154+1)/($I154*($I154+1)/2)*$C154))+($J154="custom")*CustomCF!BL154</f>
        <v>0</v>
      </c>
      <c r="BT154" s="478">
        <f>($J154="Bell Curve")*(_xlfn.NORM.DIST(AND(BT$4&gt;=$E154,BT$4&lt;=$G154)*(BT$4-$E154+1),$I154/2,$L154,TRUE)-_xlfn.NORM.DIST(AND(BT$4&gt;=$E154,BT$4&lt;=$G154)*(BS$4-$E154+1),$I154/2,$L154,TRUE))/(1-2*_xlfn.NORM.DIST(0,$I154/2,$L154,TRUE))*$C154+($J154="Steady Growth")*(AND(BT$4&gt;=$E154,BT$4&lt;=$G154)*((BT$4-$E154+1)/($I154*($I154+1)/2)*$C154))+($J154="custom")*CustomCF!BM154</f>
        <v>0</v>
      </c>
      <c r="BU154" s="478">
        <f>($J154="Bell Curve")*(_xlfn.NORM.DIST(AND(BU$4&gt;=$E154,BU$4&lt;=$G154)*(BU$4-$E154+1),$I154/2,$L154,TRUE)-_xlfn.NORM.DIST(AND(BU$4&gt;=$E154,BU$4&lt;=$G154)*(BT$4-$E154+1),$I154/2,$L154,TRUE))/(1-2*_xlfn.NORM.DIST(0,$I154/2,$L154,TRUE))*$C154+($J154="Steady Growth")*(AND(BU$4&gt;=$E154,BU$4&lt;=$G154)*((BU$4-$E154+1)/($I154*($I154+1)/2)*$C154))+($J154="custom")*CustomCF!BN154</f>
        <v>0</v>
      </c>
      <c r="BV154" s="478">
        <f>($J154="Bell Curve")*(_xlfn.NORM.DIST(AND(BV$4&gt;=$E154,BV$4&lt;=$G154)*(BV$4-$E154+1),$I154/2,$L154,TRUE)-_xlfn.NORM.DIST(AND(BV$4&gt;=$E154,BV$4&lt;=$G154)*(BU$4-$E154+1),$I154/2,$L154,TRUE))/(1-2*_xlfn.NORM.DIST(0,$I154/2,$L154,TRUE))*$C154+($J154="Steady Growth")*(AND(BV$4&gt;=$E154,BV$4&lt;=$G154)*((BV$4-$E154+1)/($I154*($I154+1)/2)*$C154))+($J154="custom")*CustomCF!BO154</f>
        <v>0</v>
      </c>
      <c r="BW154" s="478">
        <f>($J154="Bell Curve")*(_xlfn.NORM.DIST(AND(BW$4&gt;=$E154,BW$4&lt;=$G154)*(BW$4-$E154+1),$I154/2,$L154,TRUE)-_xlfn.NORM.DIST(AND(BW$4&gt;=$E154,BW$4&lt;=$G154)*(BV$4-$E154+1),$I154/2,$L154,TRUE))/(1-2*_xlfn.NORM.DIST(0,$I154/2,$L154,TRUE))*$C154+($J154="Steady Growth")*(AND(BW$4&gt;=$E154,BW$4&lt;=$G154)*((BW$4-$E154+1)/($I154*($I154+1)/2)*$C154))+($J154="custom")*CustomCF!BP154</f>
        <v>0</v>
      </c>
      <c r="BX154" s="478">
        <f>($J154="Bell Curve")*(_xlfn.NORM.DIST(AND(BX$4&gt;=$E154,BX$4&lt;=$G154)*(BX$4-$E154+1),$I154/2,$L154,TRUE)-_xlfn.NORM.DIST(AND(BX$4&gt;=$E154,BX$4&lt;=$G154)*(BW$4-$E154+1),$I154/2,$L154,TRUE))/(1-2*_xlfn.NORM.DIST(0,$I154/2,$L154,TRUE))*$C154+($J154="Steady Growth")*(AND(BX$4&gt;=$E154,BX$4&lt;=$G154)*((BX$4-$E154+1)/($I154*($I154+1)/2)*$C154))+($J154="custom")*CustomCF!BQ154</f>
        <v>0</v>
      </c>
      <c r="BY154" s="478">
        <f>($J154="Bell Curve")*(_xlfn.NORM.DIST(AND(BY$4&gt;=$E154,BY$4&lt;=$G154)*(BY$4-$E154+1),$I154/2,$L154,TRUE)-_xlfn.NORM.DIST(AND(BY$4&gt;=$E154,BY$4&lt;=$G154)*(BX$4-$E154+1),$I154/2,$L154,TRUE))/(1-2*_xlfn.NORM.DIST(0,$I154/2,$L154,TRUE))*$C154+($J154="Steady Growth")*(AND(BY$4&gt;=$E154,BY$4&lt;=$G154)*((BY$4-$E154+1)/($I154*($I154+1)/2)*$C154))+($J154="custom")*CustomCF!BR154</f>
        <v>0</v>
      </c>
      <c r="BZ154" s="478">
        <f>($J154="Bell Curve")*(_xlfn.NORM.DIST(AND(BZ$4&gt;=$E154,BZ$4&lt;=$G154)*(BZ$4-$E154+1),$I154/2,$L154,TRUE)-_xlfn.NORM.DIST(AND(BZ$4&gt;=$E154,BZ$4&lt;=$G154)*(BY$4-$E154+1),$I154/2,$L154,TRUE))/(1-2*_xlfn.NORM.DIST(0,$I154/2,$L154,TRUE))*$C154+($J154="Steady Growth")*(AND(BZ$4&gt;=$E154,BZ$4&lt;=$G154)*((BZ$4-$E154+1)/($I154*($I154+1)/2)*$C154))+($J154="custom")*CustomCF!BS154</f>
        <v>0</v>
      </c>
      <c r="CA154" s="478">
        <f>($J154="Bell Curve")*(_xlfn.NORM.DIST(AND(CA$4&gt;=$E154,CA$4&lt;=$G154)*(CA$4-$E154+1),$I154/2,$L154,TRUE)-_xlfn.NORM.DIST(AND(CA$4&gt;=$E154,CA$4&lt;=$G154)*(BZ$4-$E154+1),$I154/2,$L154,TRUE))/(1-2*_xlfn.NORM.DIST(0,$I154/2,$L154,TRUE))*$C154+($J154="Steady Growth")*(AND(CA$4&gt;=$E154,CA$4&lt;=$G154)*((CA$4-$E154+1)/($I154*($I154+1)/2)*$C154))+($J154="custom")*CustomCF!BT154</f>
        <v>0</v>
      </c>
      <c r="CB154" s="478">
        <f>($J154="Bell Curve")*(_xlfn.NORM.DIST(AND(CB$4&gt;=$E154,CB$4&lt;=$G154)*(CB$4-$E154+1),$I154/2,$L154,TRUE)-_xlfn.NORM.DIST(AND(CB$4&gt;=$E154,CB$4&lt;=$G154)*(CA$4-$E154+1),$I154/2,$L154,TRUE))/(1-2*_xlfn.NORM.DIST(0,$I154/2,$L154,TRUE))*$C154+($J154="Steady Growth")*(AND(CB$4&gt;=$E154,CB$4&lt;=$G154)*((CB$4-$E154+1)/($I154*($I154+1)/2)*$C154))+($J154="custom")*CustomCF!BU154</f>
        <v>0</v>
      </c>
      <c r="CC154" s="478">
        <f>($J154="Bell Curve")*(_xlfn.NORM.DIST(AND(CC$4&gt;=$E154,CC$4&lt;=$G154)*(CC$4-$E154+1),$I154/2,$L154,TRUE)-_xlfn.NORM.DIST(AND(CC$4&gt;=$E154,CC$4&lt;=$G154)*(CB$4-$E154+1),$I154/2,$L154,TRUE))/(1-2*_xlfn.NORM.DIST(0,$I154/2,$L154,TRUE))*$C154+($J154="Steady Growth")*(AND(CC$4&gt;=$E154,CC$4&lt;=$G154)*((CC$4-$E154+1)/($I154*($I154+1)/2)*$C154))+($J154="custom")*CustomCF!BV154</f>
        <v>0</v>
      </c>
      <c r="CD154" s="478">
        <f>($J154="Bell Curve")*(_xlfn.NORM.DIST(AND(CD$4&gt;=$E154,CD$4&lt;=$G154)*(CD$4-$E154+1),$I154/2,$L154,TRUE)-_xlfn.NORM.DIST(AND(CD$4&gt;=$E154,CD$4&lt;=$G154)*(CC$4-$E154+1),$I154/2,$L154,TRUE))/(1-2*_xlfn.NORM.DIST(0,$I154/2,$L154,TRUE))*$C154+($J154="Steady Growth")*(AND(CD$4&gt;=$E154,CD$4&lt;=$G154)*((CD$4-$E154+1)/($I154*($I154+1)/2)*$C154))+($J154="custom")*CustomCF!BW154</f>
        <v>0</v>
      </c>
      <c r="CE154" s="478">
        <f>($J154="Bell Curve")*(_xlfn.NORM.DIST(AND(CE$4&gt;=$E154,CE$4&lt;=$G154)*(CE$4-$E154+1),$I154/2,$L154,TRUE)-_xlfn.NORM.DIST(AND(CE$4&gt;=$E154,CE$4&lt;=$G154)*(CD$4-$E154+1),$I154/2,$L154,TRUE))/(1-2*_xlfn.NORM.DIST(0,$I154/2,$L154,TRUE))*$C154+($J154="Steady Growth")*(AND(CE$4&gt;=$E154,CE$4&lt;=$G154)*((CE$4-$E154+1)/($I154*($I154+1)/2)*$C154))+($J154="custom")*CustomCF!BX154</f>
        <v>0</v>
      </c>
      <c r="CF154" s="478">
        <f>($J154="Bell Curve")*(_xlfn.NORM.DIST(AND(CF$4&gt;=$E154,CF$4&lt;=$G154)*(CF$4-$E154+1),$I154/2,$L154,TRUE)-_xlfn.NORM.DIST(AND(CF$4&gt;=$E154,CF$4&lt;=$G154)*(CE$4-$E154+1),$I154/2,$L154,TRUE))/(1-2*_xlfn.NORM.DIST(0,$I154/2,$L154,TRUE))*$C154+($J154="Steady Growth")*(AND(CF$4&gt;=$E154,CF$4&lt;=$G154)*((CF$4-$E154+1)/($I154*($I154+1)/2)*$C154))+($J154="custom")*CustomCF!BY154</f>
        <v>0</v>
      </c>
      <c r="CG154" s="478">
        <f>($J154="Bell Curve")*(_xlfn.NORM.DIST(AND(CG$4&gt;=$E154,CG$4&lt;=$G154)*(CG$4-$E154+1),$I154/2,$L154,TRUE)-_xlfn.NORM.DIST(AND(CG$4&gt;=$E154,CG$4&lt;=$G154)*(CF$4-$E154+1),$I154/2,$L154,TRUE))/(1-2*_xlfn.NORM.DIST(0,$I154/2,$L154,TRUE))*$C154+($J154="Steady Growth")*(AND(CG$4&gt;=$E154,CG$4&lt;=$G154)*((CG$4-$E154+1)/($I154*($I154+1)/2)*$C154))+($J154="custom")*CustomCF!BZ154</f>
        <v>0</v>
      </c>
      <c r="CH154" s="478">
        <f>($J154="Bell Curve")*(_xlfn.NORM.DIST(AND(CH$4&gt;=$E154,CH$4&lt;=$G154)*(CH$4-$E154+1),$I154/2,$L154,TRUE)-_xlfn.NORM.DIST(AND(CH$4&gt;=$E154,CH$4&lt;=$G154)*(CG$4-$E154+1),$I154/2,$L154,TRUE))/(1-2*_xlfn.NORM.DIST(0,$I154/2,$L154,TRUE))*$C154+($J154="Steady Growth")*(AND(CH$4&gt;=$E154,CH$4&lt;=$G154)*((CH$4-$E154+1)/($I154*($I154+1)/2)*$C154))+($J154="custom")*CustomCF!CA154</f>
        <v>0</v>
      </c>
      <c r="CI154" s="478">
        <f>($J154="Bell Curve")*(_xlfn.NORM.DIST(AND(CI$4&gt;=$E154,CI$4&lt;=$G154)*(CI$4-$E154+1),$I154/2,$L154,TRUE)-_xlfn.NORM.DIST(AND(CI$4&gt;=$E154,CI$4&lt;=$G154)*(CH$4-$E154+1),$I154/2,$L154,TRUE))/(1-2*_xlfn.NORM.DIST(0,$I154/2,$L154,TRUE))*$C154+($J154="Steady Growth")*(AND(CI$4&gt;=$E154,CI$4&lt;=$G154)*((CI$4-$E154+1)/($I154*($I154+1)/2)*$C154))+($J154="custom")*CustomCF!CB154</f>
        <v>0</v>
      </c>
      <c r="CJ154" s="478">
        <f>($J154="Bell Curve")*(_xlfn.NORM.DIST(AND(CJ$4&gt;=$E154,CJ$4&lt;=$G154)*(CJ$4-$E154+1),$I154/2,$L154,TRUE)-_xlfn.NORM.DIST(AND(CJ$4&gt;=$E154,CJ$4&lt;=$G154)*(CI$4-$E154+1),$I154/2,$L154,TRUE))/(1-2*_xlfn.NORM.DIST(0,$I154/2,$L154,TRUE))*$C154+($J154="Steady Growth")*(AND(CJ$4&gt;=$E154,CJ$4&lt;=$G154)*((CJ$4-$E154+1)/($I154*($I154+1)/2)*$C154))+($J154="custom")*CustomCF!CC154</f>
        <v>0</v>
      </c>
      <c r="CK154" s="478">
        <f>($J154="Bell Curve")*(_xlfn.NORM.DIST(AND(CK$4&gt;=$E154,CK$4&lt;=$G154)*(CK$4-$E154+1),$I154/2,$L154,TRUE)-_xlfn.NORM.DIST(AND(CK$4&gt;=$E154,CK$4&lt;=$G154)*(CJ$4-$E154+1),$I154/2,$L154,TRUE))/(1-2*_xlfn.NORM.DIST(0,$I154/2,$L154,TRUE))*$C154+($J154="Steady Growth")*(AND(CK$4&gt;=$E154,CK$4&lt;=$G154)*((CK$4-$E154+1)/($I154*($I154+1)/2)*$C154))+($J154="custom")*CustomCF!CD154</f>
        <v>0</v>
      </c>
      <c r="CL154" s="478">
        <f>($J154="Bell Curve")*(_xlfn.NORM.DIST(AND(CL$4&gt;=$E154,CL$4&lt;=$G154)*(CL$4-$E154+1),$I154/2,$L154,TRUE)-_xlfn.NORM.DIST(AND(CL$4&gt;=$E154,CL$4&lt;=$G154)*(CK$4-$E154+1),$I154/2,$L154,TRUE))/(1-2*_xlfn.NORM.DIST(0,$I154/2,$L154,TRUE))*$C154+($J154="Steady Growth")*(AND(CL$4&gt;=$E154,CL$4&lt;=$G154)*((CL$4-$E154+1)/($I154*($I154+1)/2)*$C154))+($J154="custom")*CustomCF!CE154</f>
        <v>0</v>
      </c>
      <c r="CM154" s="478">
        <f>($J154="Bell Curve")*(_xlfn.NORM.DIST(AND(CM$4&gt;=$E154,CM$4&lt;=$G154)*(CM$4-$E154+1),$I154/2,$L154,TRUE)-_xlfn.NORM.DIST(AND(CM$4&gt;=$E154,CM$4&lt;=$G154)*(CL$4-$E154+1),$I154/2,$L154,TRUE))/(1-2*_xlfn.NORM.DIST(0,$I154/2,$L154,TRUE))*$C154+($J154="Steady Growth")*(AND(CM$4&gt;=$E154,CM$4&lt;=$G154)*((CM$4-$E154+1)/($I154*($I154+1)/2)*$C154))+($J154="custom")*CustomCF!CF154</f>
        <v>0</v>
      </c>
      <c r="CN154" s="478">
        <f>($J154="Bell Curve")*(_xlfn.NORM.DIST(AND(CN$4&gt;=$E154,CN$4&lt;=$G154)*(CN$4-$E154+1),$I154/2,$L154,TRUE)-_xlfn.NORM.DIST(AND(CN$4&gt;=$E154,CN$4&lt;=$G154)*(CM$4-$E154+1),$I154/2,$L154,TRUE))/(1-2*_xlfn.NORM.DIST(0,$I154/2,$L154,TRUE))*$C154+($J154="Steady Growth")*(AND(CN$4&gt;=$E154,CN$4&lt;=$G154)*((CN$4-$E154+1)/($I154*($I154+1)/2)*$C154))+($J154="custom")*CustomCF!CG154</f>
        <v>0</v>
      </c>
      <c r="CO154" s="478">
        <f>($J154="Bell Curve")*(_xlfn.NORM.DIST(AND(CO$4&gt;=$E154,CO$4&lt;=$G154)*(CO$4-$E154+1),$I154/2,$L154,TRUE)-_xlfn.NORM.DIST(AND(CO$4&gt;=$E154,CO$4&lt;=$G154)*(CN$4-$E154+1),$I154/2,$L154,TRUE))/(1-2*_xlfn.NORM.DIST(0,$I154/2,$L154,TRUE))*$C154+($J154="Steady Growth")*(AND(CO$4&gt;=$E154,CO$4&lt;=$G154)*((CO$4-$E154+1)/($I154*($I154+1)/2)*$C154))+($J154="custom")*CustomCF!CH154</f>
        <v>0</v>
      </c>
      <c r="CP154" s="478">
        <f>($J154="Bell Curve")*(_xlfn.NORM.DIST(AND(CP$4&gt;=$E154,CP$4&lt;=$G154)*(CP$4-$E154+1),$I154/2,$L154,TRUE)-_xlfn.NORM.DIST(AND(CP$4&gt;=$E154,CP$4&lt;=$G154)*(CO$4-$E154+1),$I154/2,$L154,TRUE))/(1-2*_xlfn.NORM.DIST(0,$I154/2,$L154,TRUE))*$C154+($J154="Steady Growth")*(AND(CP$4&gt;=$E154,CP$4&lt;=$G154)*((CP$4-$E154+1)/($I154*($I154+1)/2)*$C154))+($J154="custom")*CustomCF!CI154</f>
        <v>0</v>
      </c>
      <c r="CQ154" s="478">
        <f>($J154="Bell Curve")*(_xlfn.NORM.DIST(AND(CQ$4&gt;=$E154,CQ$4&lt;=$G154)*(CQ$4-$E154+1),$I154/2,$L154,TRUE)-_xlfn.NORM.DIST(AND(CQ$4&gt;=$E154,CQ$4&lt;=$G154)*(CP$4-$E154+1),$I154/2,$L154,TRUE))/(1-2*_xlfn.NORM.DIST(0,$I154/2,$L154,TRUE))*$C154+($J154="Steady Growth")*(AND(CQ$4&gt;=$E154,CQ$4&lt;=$G154)*((CQ$4-$E154+1)/($I154*($I154+1)/2)*$C154))+($J154="custom")*CustomCF!CJ154</f>
        <v>0</v>
      </c>
      <c r="CR154" s="478">
        <f>($J154="Bell Curve")*(_xlfn.NORM.DIST(AND(CR$4&gt;=$E154,CR$4&lt;=$G154)*(CR$4-$E154+1),$I154/2,$L154,TRUE)-_xlfn.NORM.DIST(AND(CR$4&gt;=$E154,CR$4&lt;=$G154)*(CQ$4-$E154+1),$I154/2,$L154,TRUE))/(1-2*_xlfn.NORM.DIST(0,$I154/2,$L154,TRUE))*$C154+($J154="Steady Growth")*(AND(CR$4&gt;=$E154,CR$4&lt;=$G154)*((CR$4-$E154+1)/($I154*($I154+1)/2)*$C154))+($J154="custom")*CustomCF!CK154</f>
        <v>0</v>
      </c>
      <c r="CS154" s="478">
        <f>($J154="Bell Curve")*(_xlfn.NORM.DIST(AND(CS$4&gt;=$E154,CS$4&lt;=$G154)*(CS$4-$E154+1),$I154/2,$L154,TRUE)-_xlfn.NORM.DIST(AND(CS$4&gt;=$E154,CS$4&lt;=$G154)*(CR$4-$E154+1),$I154/2,$L154,TRUE))/(1-2*_xlfn.NORM.DIST(0,$I154/2,$L154,TRUE))*$C154+($J154="Steady Growth")*(AND(CS$4&gt;=$E154,CS$4&lt;=$G154)*((CS$4-$E154+1)/($I154*($I154+1)/2)*$C154))+($J154="custom")*CustomCF!CL154</f>
        <v>0</v>
      </c>
      <c r="CT154" s="478">
        <f>($J154="Bell Curve")*(_xlfn.NORM.DIST(AND(CT$4&gt;=$E154,CT$4&lt;=$G154)*(CT$4-$E154+1),$I154/2,$L154,TRUE)-_xlfn.NORM.DIST(AND(CT$4&gt;=$E154,CT$4&lt;=$G154)*(CS$4-$E154+1),$I154/2,$L154,TRUE))/(1-2*_xlfn.NORM.DIST(0,$I154/2,$L154,TRUE))*$C154+($J154="Steady Growth")*(AND(CT$4&gt;=$E154,CT$4&lt;=$G154)*((CT$4-$E154+1)/($I154*($I154+1)/2)*$C154))+($J154="custom")*CustomCF!CM154</f>
        <v>0</v>
      </c>
      <c r="CU154" s="478">
        <f>($J154="Bell Curve")*(_xlfn.NORM.DIST(AND(CU$4&gt;=$E154,CU$4&lt;=$G154)*(CU$4-$E154+1),$I154/2,$L154,TRUE)-_xlfn.NORM.DIST(AND(CU$4&gt;=$E154,CU$4&lt;=$G154)*(CT$4-$E154+1),$I154/2,$L154,TRUE))/(1-2*_xlfn.NORM.DIST(0,$I154/2,$L154,TRUE))*$C154+($J154="Steady Growth")*(AND(CU$4&gt;=$E154,CU$4&lt;=$G154)*((CU$4-$E154+1)/($I154*($I154+1)/2)*$C154))+($J154="custom")*CustomCF!CN154</f>
        <v>0</v>
      </c>
      <c r="CV154" s="478">
        <f>($J154="Bell Curve")*(_xlfn.NORM.DIST(AND(CV$4&gt;=$E154,CV$4&lt;=$G154)*(CV$4-$E154+1),$I154/2,$L154,TRUE)-_xlfn.NORM.DIST(AND(CV$4&gt;=$E154,CV$4&lt;=$G154)*(CU$4-$E154+1),$I154/2,$L154,TRUE))/(1-2*_xlfn.NORM.DIST(0,$I154/2,$L154,TRUE))*$C154+($J154="Steady Growth")*(AND(CV$4&gt;=$E154,CV$4&lt;=$G154)*((CV$4-$E154+1)/($I154*($I154+1)/2)*$C154))+($J154="custom")*CustomCF!CO154</f>
        <v>0</v>
      </c>
      <c r="CW154" s="478">
        <f>($J154="Bell Curve")*(_xlfn.NORM.DIST(AND(CW$4&gt;=$E154,CW$4&lt;=$G154)*(CW$4-$E154+1),$I154/2,$L154,TRUE)-_xlfn.NORM.DIST(AND(CW$4&gt;=$E154,CW$4&lt;=$G154)*(CV$4-$E154+1),$I154/2,$L154,TRUE))/(1-2*_xlfn.NORM.DIST(0,$I154/2,$L154,TRUE))*$C154+($J154="Steady Growth")*(AND(CW$4&gt;=$E154,CW$4&lt;=$G154)*((CW$4-$E154+1)/($I154*($I154+1)/2)*$C154))+($J154="custom")*CustomCF!CP154</f>
        <v>0</v>
      </c>
      <c r="CX154" s="478">
        <f>($J154="Bell Curve")*(_xlfn.NORM.DIST(AND(CX$4&gt;=$E154,CX$4&lt;=$G154)*(CX$4-$E154+1),$I154/2,$L154,TRUE)-_xlfn.NORM.DIST(AND(CX$4&gt;=$E154,CX$4&lt;=$G154)*(CW$4-$E154+1),$I154/2,$L154,TRUE))/(1-2*_xlfn.NORM.DIST(0,$I154/2,$L154,TRUE))*$C154+($J154="Steady Growth")*(AND(CX$4&gt;=$E154,CX$4&lt;=$G154)*((CX$4-$E154+1)/($I154*($I154+1)/2)*$C154))+($J154="custom")*CustomCF!CQ154</f>
        <v>0</v>
      </c>
      <c r="CY154" s="478">
        <f>($J154="Bell Curve")*(_xlfn.NORM.DIST(AND(CY$4&gt;=$E154,CY$4&lt;=$G154)*(CY$4-$E154+1),$I154/2,$L154,TRUE)-_xlfn.NORM.DIST(AND(CY$4&gt;=$E154,CY$4&lt;=$G154)*(CX$4-$E154+1),$I154/2,$L154,TRUE))/(1-2*_xlfn.NORM.DIST(0,$I154/2,$L154,TRUE))*$C154+($J154="Steady Growth")*(AND(CY$4&gt;=$E154,CY$4&lt;=$G154)*((CY$4-$E154+1)/($I154*($I154+1)/2)*$C154))+($J154="custom")*CustomCF!CR154</f>
        <v>0</v>
      </c>
      <c r="CZ154" s="478">
        <f>($J154="Bell Curve")*(_xlfn.NORM.DIST(AND(CZ$4&gt;=$E154,CZ$4&lt;=$G154)*(CZ$4-$E154+1),$I154/2,$L154,TRUE)-_xlfn.NORM.DIST(AND(CZ$4&gt;=$E154,CZ$4&lt;=$G154)*(CY$4-$E154+1),$I154/2,$L154,TRUE))/(1-2*_xlfn.NORM.DIST(0,$I154/2,$L154,TRUE))*$C154+($J154="Steady Growth")*(AND(CZ$4&gt;=$E154,CZ$4&lt;=$G154)*((CZ$4-$E154+1)/($I154*($I154+1)/2)*$C154))+($J154="custom")*CustomCF!CS154</f>
        <v>0</v>
      </c>
      <c r="DA154" s="478">
        <f>($J154="Bell Curve")*(_xlfn.NORM.DIST(AND(DA$4&gt;=$E154,DA$4&lt;=$G154)*(DA$4-$E154+1),$I154/2,$L154,TRUE)-_xlfn.NORM.DIST(AND(DA$4&gt;=$E154,DA$4&lt;=$G154)*(CZ$4-$E154+1),$I154/2,$L154,TRUE))/(1-2*_xlfn.NORM.DIST(0,$I154/2,$L154,TRUE))*$C154+($J154="Steady Growth")*(AND(DA$4&gt;=$E154,DA$4&lt;=$G154)*((DA$4-$E154+1)/($I154*($I154+1)/2)*$C154))+($J154="custom")*CustomCF!CT154</f>
        <v>0</v>
      </c>
      <c r="DB154" s="478">
        <f>($J154="Bell Curve")*(_xlfn.NORM.DIST(AND(DB$4&gt;=$E154,DB$4&lt;=$G154)*(DB$4-$E154+1),$I154/2,$L154,TRUE)-_xlfn.NORM.DIST(AND(DB$4&gt;=$E154,DB$4&lt;=$G154)*(DA$4-$E154+1),$I154/2,$L154,TRUE))/(1-2*_xlfn.NORM.DIST(0,$I154/2,$L154,TRUE))*$C154+($J154="Steady Growth")*(AND(DB$4&gt;=$E154,DB$4&lt;=$G154)*((DB$4-$E154+1)/($I154*($I154+1)/2)*$C154))+($J154="custom")*CustomCF!CU154</f>
        <v>0</v>
      </c>
      <c r="DC154" s="478">
        <f>($J154="Bell Curve")*(_xlfn.NORM.DIST(AND(DC$4&gt;=$E154,DC$4&lt;=$G154)*(DC$4-$E154+1),$I154/2,$L154,TRUE)-_xlfn.NORM.DIST(AND(DC$4&gt;=$E154,DC$4&lt;=$G154)*(DB$4-$E154+1),$I154/2,$L154,TRUE))/(1-2*_xlfn.NORM.DIST(0,$I154/2,$L154,TRUE))*$C154+($J154="Steady Growth")*(AND(DC$4&gt;=$E154,DC$4&lt;=$G154)*((DC$4-$E154+1)/($I154*($I154+1)/2)*$C154))+($J154="custom")*CustomCF!CV154</f>
        <v>0</v>
      </c>
      <c r="DD154" s="478">
        <f>($J154="Bell Curve")*(_xlfn.NORM.DIST(AND(DD$4&gt;=$E154,DD$4&lt;=$G154)*(DD$4-$E154+1),$I154/2,$L154,TRUE)-_xlfn.NORM.DIST(AND(DD$4&gt;=$E154,DD$4&lt;=$G154)*(DC$4-$E154+1),$I154/2,$L154,TRUE))/(1-2*_xlfn.NORM.DIST(0,$I154/2,$L154,TRUE))*$C154+($J154="Steady Growth")*(AND(DD$4&gt;=$E154,DD$4&lt;=$G154)*((DD$4-$E154+1)/($I154*($I154+1)/2)*$C154))+($J154="custom")*CustomCF!CW154</f>
        <v>0</v>
      </c>
      <c r="DE154" s="478">
        <f>($J154="Bell Curve")*(_xlfn.NORM.DIST(AND(DE$4&gt;=$E154,DE$4&lt;=$G154)*(DE$4-$E154+1),$I154/2,$L154,TRUE)-_xlfn.NORM.DIST(AND(DE$4&gt;=$E154,DE$4&lt;=$G154)*(DD$4-$E154+1),$I154/2,$L154,TRUE))/(1-2*_xlfn.NORM.DIST(0,$I154/2,$L154,TRUE))*$C154+($J154="Steady Growth")*(AND(DE$4&gt;=$E154,DE$4&lt;=$G154)*((DE$4-$E154+1)/($I154*($I154+1)/2)*$C154))+($J154="custom")*CustomCF!CX154</f>
        <v>0</v>
      </c>
      <c r="DF154" s="478">
        <f>($J154="Bell Curve")*(_xlfn.NORM.DIST(AND(DF$4&gt;=$E154,DF$4&lt;=$G154)*(DF$4-$E154+1),$I154/2,$L154,TRUE)-_xlfn.NORM.DIST(AND(DF$4&gt;=$E154,DF$4&lt;=$G154)*(DE$4-$E154+1),$I154/2,$L154,TRUE))/(1-2*_xlfn.NORM.DIST(0,$I154/2,$L154,TRUE))*$C154+($J154="Steady Growth")*(AND(DF$4&gt;=$E154,DF$4&lt;=$G154)*((DF$4-$E154+1)/($I154*($I154+1)/2)*$C154))+($J154="custom")*CustomCF!CY154</f>
        <v>0</v>
      </c>
      <c r="DG154" s="478">
        <f>($J154="Bell Curve")*(_xlfn.NORM.DIST(AND(DG$4&gt;=$E154,DG$4&lt;=$G154)*(DG$4-$E154+1),$I154/2,$L154,TRUE)-_xlfn.NORM.DIST(AND(DG$4&gt;=$E154,DG$4&lt;=$G154)*(DF$4-$E154+1),$I154/2,$L154,TRUE))/(1-2*_xlfn.NORM.DIST(0,$I154/2,$L154,TRUE))*$C154+($J154="Steady Growth")*(AND(DG$4&gt;=$E154,DG$4&lt;=$G154)*((DG$4-$E154+1)/($I154*($I154+1)/2)*$C154))+($J154="custom")*CustomCF!CZ154</f>
        <v>0</v>
      </c>
      <c r="DH154" s="478">
        <f>($J154="Bell Curve")*(_xlfn.NORM.DIST(AND(DH$4&gt;=$E154,DH$4&lt;=$G154)*(DH$4-$E154+1),$I154/2,$L154,TRUE)-_xlfn.NORM.DIST(AND(DH$4&gt;=$E154,DH$4&lt;=$G154)*(DG$4-$E154+1),$I154/2,$L154,TRUE))/(1-2*_xlfn.NORM.DIST(0,$I154/2,$L154,TRUE))*$C154+($J154="Steady Growth")*(AND(DH$4&gt;=$E154,DH$4&lt;=$G154)*((DH$4-$E154+1)/($I154*($I154+1)/2)*$C154))+($J154="custom")*CustomCF!DA154</f>
        <v>0</v>
      </c>
      <c r="DI154" s="478">
        <f>($J154="Bell Curve")*(_xlfn.NORM.DIST(AND(DI$4&gt;=$E154,DI$4&lt;=$G154)*(DI$4-$E154+1),$I154/2,$L154,TRUE)-_xlfn.NORM.DIST(AND(DI$4&gt;=$E154,DI$4&lt;=$G154)*(DH$4-$E154+1),$I154/2,$L154,TRUE))/(1-2*_xlfn.NORM.DIST(0,$I154/2,$L154,TRUE))*$C154+($J154="Steady Growth")*(AND(DI$4&gt;=$E154,DI$4&lt;=$G154)*((DI$4-$E154+1)/($I154*($I154+1)/2)*$C154))+($J154="custom")*CustomCF!DB154</f>
        <v>0</v>
      </c>
      <c r="DJ154" s="478">
        <f>($J154="Bell Curve")*(_xlfn.NORM.DIST(AND(DJ$4&gt;=$E154,DJ$4&lt;=$G154)*(DJ$4-$E154+1),$I154/2,$L154,TRUE)-_xlfn.NORM.DIST(AND(DJ$4&gt;=$E154,DJ$4&lt;=$G154)*(DI$4-$E154+1),$I154/2,$L154,TRUE))/(1-2*_xlfn.NORM.DIST(0,$I154/2,$L154,TRUE))*$C154+($J154="Steady Growth")*(AND(DJ$4&gt;=$E154,DJ$4&lt;=$G154)*((DJ$4-$E154+1)/($I154*($I154+1)/2)*$C154))+($J154="custom")*CustomCF!DC154</f>
        <v>0</v>
      </c>
      <c r="DK154" s="478">
        <f>($J154="Bell Curve")*(_xlfn.NORM.DIST(AND(DK$4&gt;=$E154,DK$4&lt;=$G154)*(DK$4-$E154+1),$I154/2,$L154,TRUE)-_xlfn.NORM.DIST(AND(DK$4&gt;=$E154,DK$4&lt;=$G154)*(DJ$4-$E154+1),$I154/2,$L154,TRUE))/(1-2*_xlfn.NORM.DIST(0,$I154/2,$L154,TRUE))*$C154+($J154="Steady Growth")*(AND(DK$4&gt;=$E154,DK$4&lt;=$G154)*((DK$4-$E154+1)/($I154*($I154+1)/2)*$C154))+($J154="custom")*CustomCF!DD154</f>
        <v>0</v>
      </c>
      <c r="DL154" s="478">
        <f>($J154="Bell Curve")*(_xlfn.NORM.DIST(AND(DL$4&gt;=$E154,DL$4&lt;=$G154)*(DL$4-$E154+1),$I154/2,$L154,TRUE)-_xlfn.NORM.DIST(AND(DL$4&gt;=$E154,DL$4&lt;=$G154)*(DK$4-$E154+1),$I154/2,$L154,TRUE))/(1-2*_xlfn.NORM.DIST(0,$I154/2,$L154,TRUE))*$C154+($J154="Steady Growth")*(AND(DL$4&gt;=$E154,DL$4&lt;=$G154)*((DL$4-$E154+1)/($I154*($I154+1)/2)*$C154))+($J154="custom")*CustomCF!DE154</f>
        <v>0</v>
      </c>
      <c r="DM154" s="478">
        <f>($J154="Bell Curve")*(_xlfn.NORM.DIST(AND(DM$4&gt;=$E154,DM$4&lt;=$G154)*(DM$4-$E154+1),$I154/2,$L154,TRUE)-_xlfn.NORM.DIST(AND(DM$4&gt;=$E154,DM$4&lt;=$G154)*(DL$4-$E154+1),$I154/2,$L154,TRUE))/(1-2*_xlfn.NORM.DIST(0,$I154/2,$L154,TRUE))*$C154+($J154="Steady Growth")*(AND(DM$4&gt;=$E154,DM$4&lt;=$G154)*((DM$4-$E154+1)/($I154*($I154+1)/2)*$C154))+($J154="custom")*CustomCF!DF154</f>
        <v>0</v>
      </c>
      <c r="DN154" s="478">
        <f>($J154="Bell Curve")*(_xlfn.NORM.DIST(AND(DN$4&gt;=$E154,DN$4&lt;=$G154)*(DN$4-$E154+1),$I154/2,$L154,TRUE)-_xlfn.NORM.DIST(AND(DN$4&gt;=$E154,DN$4&lt;=$G154)*(DM$4-$E154+1),$I154/2,$L154,TRUE))/(1-2*_xlfn.NORM.DIST(0,$I154/2,$L154,TRUE))*$C154+($J154="Steady Growth")*(AND(DN$4&gt;=$E154,DN$4&lt;=$G154)*((DN$4-$E154+1)/($I154*($I154+1)/2)*$C154))+($J154="custom")*CustomCF!DG154</f>
        <v>0</v>
      </c>
      <c r="DO154" s="478">
        <f>($J154="Bell Curve")*(_xlfn.NORM.DIST(AND(DO$4&gt;=$E154,DO$4&lt;=$G154)*(DO$4-$E154+1),$I154/2,$L154,TRUE)-_xlfn.NORM.DIST(AND(DO$4&gt;=$E154,DO$4&lt;=$G154)*(DN$4-$E154+1),$I154/2,$L154,TRUE))/(1-2*_xlfn.NORM.DIST(0,$I154/2,$L154,TRUE))*$C154+($J154="Steady Growth")*(AND(DO$4&gt;=$E154,DO$4&lt;=$G154)*((DO$4-$E154+1)/($I154*($I154+1)/2)*$C154))+($J154="custom")*CustomCF!DH154</f>
        <v>0</v>
      </c>
      <c r="DP154" s="478">
        <f>($J154="Bell Curve")*(_xlfn.NORM.DIST(AND(DP$4&gt;=$E154,DP$4&lt;=$G154)*(DP$4-$E154+1),$I154/2,$L154,TRUE)-_xlfn.NORM.DIST(AND(DP$4&gt;=$E154,DP$4&lt;=$G154)*(DO$4-$E154+1),$I154/2,$L154,TRUE))/(1-2*_xlfn.NORM.DIST(0,$I154/2,$L154,TRUE))*$C154+($J154="Steady Growth")*(AND(DP$4&gt;=$E154,DP$4&lt;=$G154)*((DP$4-$E154+1)/($I154*($I154+1)/2)*$C154))+($J154="custom")*CustomCF!DI154</f>
        <v>0</v>
      </c>
      <c r="DQ154" s="478">
        <f>($J154="Bell Curve")*(_xlfn.NORM.DIST(AND(DQ$4&gt;=$E154,DQ$4&lt;=$G154)*(DQ$4-$E154+1),$I154/2,$L154,TRUE)-_xlfn.NORM.DIST(AND(DQ$4&gt;=$E154,DQ$4&lt;=$G154)*(DP$4-$E154+1),$I154/2,$L154,TRUE))/(1-2*_xlfn.NORM.DIST(0,$I154/2,$L154,TRUE))*$C154+($J154="Steady Growth")*(AND(DQ$4&gt;=$E154,DQ$4&lt;=$G154)*((DQ$4-$E154+1)/($I154*($I154+1)/2)*$C154))+($J154="custom")*CustomCF!DJ154</f>
        <v>0</v>
      </c>
      <c r="DR154" s="478">
        <f>($J154="Bell Curve")*(_xlfn.NORM.DIST(AND(DR$4&gt;=$E154,DR$4&lt;=$G154)*(DR$4-$E154+1),$I154/2,$L154,TRUE)-_xlfn.NORM.DIST(AND(DR$4&gt;=$E154,DR$4&lt;=$G154)*(DQ$4-$E154+1),$I154/2,$L154,TRUE))/(1-2*_xlfn.NORM.DIST(0,$I154/2,$L154,TRUE))*$C154+($J154="Steady Growth")*(AND(DR$4&gt;=$E154,DR$4&lt;=$G154)*((DR$4-$E154+1)/($I154*($I154+1)/2)*$C154))+($J154="custom")*CustomCF!DK154</f>
        <v>0</v>
      </c>
      <c r="DS154" s="478">
        <f>($J154="Bell Curve")*(_xlfn.NORM.DIST(AND(DS$4&gt;=$E154,DS$4&lt;=$G154)*(DS$4-$E154+1),$I154/2,$L154,TRUE)-_xlfn.NORM.DIST(AND(DS$4&gt;=$E154,DS$4&lt;=$G154)*(DR$4-$E154+1),$I154/2,$L154,TRUE))/(1-2*_xlfn.NORM.DIST(0,$I154/2,$L154,TRUE))*$C154+($J154="Steady Growth")*(AND(DS$4&gt;=$E154,DS$4&lt;=$G154)*((DS$4-$E154+1)/($I154*($I154+1)/2)*$C154))+($J154="custom")*CustomCF!DL154</f>
        <v>0</v>
      </c>
      <c r="DT154" s="478">
        <f>($J154="Bell Curve")*(_xlfn.NORM.DIST(AND(DT$4&gt;=$E154,DT$4&lt;=$G154)*(DT$4-$E154+1),$I154/2,$L154,TRUE)-_xlfn.NORM.DIST(AND(DT$4&gt;=$E154,DT$4&lt;=$G154)*(DS$4-$E154+1),$I154/2,$L154,TRUE))/(1-2*_xlfn.NORM.DIST(0,$I154/2,$L154,TRUE))*$C154+($J154="Steady Growth")*(AND(DT$4&gt;=$E154,DT$4&lt;=$G154)*((DT$4-$E154+1)/($I154*($I154+1)/2)*$C154))+($J154="custom")*CustomCF!DM154</f>
        <v>0</v>
      </c>
      <c r="DU154" s="478">
        <f>($J154="Bell Curve")*(_xlfn.NORM.DIST(AND(DU$4&gt;=$E154,DU$4&lt;=$G154)*(DU$4-$E154+1),$I154/2,$L154,TRUE)-_xlfn.NORM.DIST(AND(DU$4&gt;=$E154,DU$4&lt;=$G154)*(DT$4-$E154+1),$I154/2,$L154,TRUE))/(1-2*_xlfn.NORM.DIST(0,$I154/2,$L154,TRUE))*$C154+($J154="Steady Growth")*(AND(DU$4&gt;=$E154,DU$4&lt;=$G154)*((DU$4-$E154+1)/($I154*($I154+1)/2)*$C154))+($J154="custom")*CustomCF!DN154</f>
        <v>0</v>
      </c>
      <c r="DV154" s="478">
        <f>($J154="Bell Curve")*(_xlfn.NORM.DIST(AND(DV$4&gt;=$E154,DV$4&lt;=$G154)*(DV$4-$E154+1),$I154/2,$L154,TRUE)-_xlfn.NORM.DIST(AND(DV$4&gt;=$E154,DV$4&lt;=$G154)*(DU$4-$E154+1),$I154/2,$L154,TRUE))/(1-2*_xlfn.NORM.DIST(0,$I154/2,$L154,TRUE))*$C154+($J154="Steady Growth")*(AND(DV$4&gt;=$E154,DV$4&lt;=$G154)*((DV$4-$E154+1)/($I154*($I154+1)/2)*$C154))+($J154="custom")*CustomCF!DO154</f>
        <v>0</v>
      </c>
      <c r="DW154" s="478">
        <f>($J154="Bell Curve")*(_xlfn.NORM.DIST(AND(DW$4&gt;=$E154,DW$4&lt;=$G154)*(DW$4-$E154+1),$I154/2,$L154,TRUE)-_xlfn.NORM.DIST(AND(DW$4&gt;=$E154,DW$4&lt;=$G154)*(DV$4-$E154+1),$I154/2,$L154,TRUE))/(1-2*_xlfn.NORM.DIST(0,$I154/2,$L154,TRUE))*$C154+($J154="Steady Growth")*(AND(DW$4&gt;=$E154,DW$4&lt;=$G154)*((DW$4-$E154+1)/($I154*($I154+1)/2)*$C154))+($J154="custom")*CustomCF!DP154</f>
        <v>0</v>
      </c>
      <c r="DX154" s="478">
        <f>($J154="Bell Curve")*(_xlfn.NORM.DIST(AND(DX$4&gt;=$E154,DX$4&lt;=$G154)*(DX$4-$E154+1),$I154/2,$L154,TRUE)-_xlfn.NORM.DIST(AND(DX$4&gt;=$E154,DX$4&lt;=$G154)*(DW$4-$E154+1),$I154/2,$L154,TRUE))/(1-2*_xlfn.NORM.DIST(0,$I154/2,$L154,TRUE))*$C154+($J154="Steady Growth")*(AND(DX$4&gt;=$E154,DX$4&lt;=$G154)*((DX$4-$E154+1)/($I154*($I154+1)/2)*$C154))+($J154="custom")*CustomCF!DQ154</f>
        <v>0</v>
      </c>
      <c r="DY154" s="478">
        <f>($J154="Bell Curve")*(_xlfn.NORM.DIST(AND(DY$4&gt;=$E154,DY$4&lt;=$G154)*(DY$4-$E154+1),$I154/2,$L154,TRUE)-_xlfn.NORM.DIST(AND(DY$4&gt;=$E154,DY$4&lt;=$G154)*(DX$4-$E154+1),$I154/2,$L154,TRUE))/(1-2*_xlfn.NORM.DIST(0,$I154/2,$L154,TRUE))*$C154+($J154="Steady Growth")*(AND(DY$4&gt;=$E154,DY$4&lt;=$G154)*((DY$4-$E154+1)/($I154*($I154+1)/2)*$C154))+($J154="custom")*CustomCF!DR154</f>
        <v>0</v>
      </c>
      <c r="DZ154" s="478">
        <f>($J154="Bell Curve")*(_xlfn.NORM.DIST(AND(DZ$4&gt;=$E154,DZ$4&lt;=$G154)*(DZ$4-$E154+1),$I154/2,$L154,TRUE)-_xlfn.NORM.DIST(AND(DZ$4&gt;=$E154,DZ$4&lt;=$G154)*(DY$4-$E154+1),$I154/2,$L154,TRUE))/(1-2*_xlfn.NORM.DIST(0,$I154/2,$L154,TRUE))*$C154+($J154="Steady Growth")*(AND(DZ$4&gt;=$E154,DZ$4&lt;=$G154)*((DZ$4-$E154+1)/($I154*($I154+1)/2)*$C154))+($J154="custom")*CustomCF!DS154</f>
        <v>0</v>
      </c>
      <c r="EA154" s="478">
        <f>($J154="Bell Curve")*(_xlfn.NORM.DIST(AND(EA$4&gt;=$E154,EA$4&lt;=$G154)*(EA$4-$E154+1),$I154/2,$L154,TRUE)-_xlfn.NORM.DIST(AND(EA$4&gt;=$E154,EA$4&lt;=$G154)*(DZ$4-$E154+1),$I154/2,$L154,TRUE))/(1-2*_xlfn.NORM.DIST(0,$I154/2,$L154,TRUE))*$C154+($J154="Steady Growth")*(AND(EA$4&gt;=$E154,EA$4&lt;=$G154)*((EA$4-$E154+1)/($I154*($I154+1)/2)*$C154))+($J154="custom")*CustomCF!DT154</f>
        <v>0</v>
      </c>
      <c r="EB154" s="478">
        <f>($J154="Bell Curve")*(_xlfn.NORM.DIST(AND(EB$4&gt;=$E154,EB$4&lt;=$G154)*(EB$4-$E154+1),$I154/2,$L154,TRUE)-_xlfn.NORM.DIST(AND(EB$4&gt;=$E154,EB$4&lt;=$G154)*(EA$4-$E154+1),$I154/2,$L154,TRUE))/(1-2*_xlfn.NORM.DIST(0,$I154/2,$L154,TRUE))*$C154+($J154="Steady Growth")*(AND(EB$4&gt;=$E154,EB$4&lt;=$G154)*((EB$4-$E154+1)/($I154*($I154+1)/2)*$C154))+($J154="custom")*CustomCF!DU154</f>
        <v>0</v>
      </c>
      <c r="EC154" s="478">
        <f>($J154="Bell Curve")*(_xlfn.NORM.DIST(AND(EC$4&gt;=$E154,EC$4&lt;=$G154)*(EC$4-$E154+1),$I154/2,$L154,TRUE)-_xlfn.NORM.DIST(AND(EC$4&gt;=$E154,EC$4&lt;=$G154)*(EB$4-$E154+1),$I154/2,$L154,TRUE))/(1-2*_xlfn.NORM.DIST(0,$I154/2,$L154,TRUE))*$C154+($J154="Steady Growth")*(AND(EC$4&gt;=$E154,EC$4&lt;=$G154)*((EC$4-$E154+1)/($I154*($I154+1)/2)*$C154))+($J154="custom")*CustomCF!DV154</f>
        <v>0</v>
      </c>
      <c r="ED154" s="478">
        <f>($J154="Bell Curve")*(_xlfn.NORM.DIST(AND(ED$4&gt;=$E154,ED$4&lt;=$G154)*(ED$4-$E154+1),$I154/2,$L154,TRUE)-_xlfn.NORM.DIST(AND(ED$4&gt;=$E154,ED$4&lt;=$G154)*(EC$4-$E154+1),$I154/2,$L154,TRUE))/(1-2*_xlfn.NORM.DIST(0,$I154/2,$L154,TRUE))*$C154+($J154="Steady Growth")*(AND(ED$4&gt;=$E154,ED$4&lt;=$G154)*((ED$4-$E154+1)/($I154*($I154+1)/2)*$C154))+($J154="custom")*CustomCF!DW154</f>
        <v>0</v>
      </c>
      <c r="EE154" s="478">
        <f>($J154="Bell Curve")*(_xlfn.NORM.DIST(AND(EE$4&gt;=$E154,EE$4&lt;=$G154)*(EE$4-$E154+1),$I154/2,$L154,TRUE)-_xlfn.NORM.DIST(AND(EE$4&gt;=$E154,EE$4&lt;=$G154)*(ED$4-$E154+1),$I154/2,$L154,TRUE))/(1-2*_xlfn.NORM.DIST(0,$I154/2,$L154,TRUE))*$C154+($J154="Steady Growth")*(AND(EE$4&gt;=$E154,EE$4&lt;=$G154)*((EE$4-$E154+1)/($I154*($I154+1)/2)*$C154))+($J154="custom")*CustomCF!DX154</f>
        <v>0</v>
      </c>
      <c r="EF154" s="488">
        <f>($J154="Bell Curve")*(_xlfn.NORM.DIST(AND(EF$4&gt;=$E154,EF$4&lt;=$G154)*(EF$4-$E154+1),$I154/2,$L154,TRUE)-_xlfn.NORM.DIST(AND(EF$4&gt;=$E154,EF$4&lt;=$G154)*(EE$4-$E154+1),$I154/2,$L154,TRUE))/(1-2*_xlfn.NORM.DIST(0,$I154/2,$L154,TRUE))*$C154+($J154="Steady Growth")*(AND(EF$4&gt;=$E154,EF$4&lt;=$G154)*((EF$4-$E154+1)/($I154*($I154+1)/2)*$C154))+($J154="custom")*CustomCF!DY154</f>
        <v>0</v>
      </c>
    </row>
    <row r="155" spans="2:136" outlineLevel="1" x14ac:dyDescent="0.2">
      <c r="B155" s="485">
        <f>Budget!AE20</f>
        <v>0</v>
      </c>
      <c r="C155" s="478">
        <f>Budget!AF20</f>
        <v>0</v>
      </c>
      <c r="D155" s="478" t="str">
        <f t="shared" si="55"/>
        <v/>
      </c>
      <c r="E155" s="486">
        <v>0</v>
      </c>
      <c r="F155" s="480">
        <f>IF(J155="Custom",CustomCF!E155,INDEX($P$6:$DY$6,MATCH(E155,CF!$P$4:$DY$4,0)))</f>
        <v>46022</v>
      </c>
      <c r="G155" s="489">
        <v>0</v>
      </c>
      <c r="H155" s="480">
        <f>IF(J155="Custom",CustomCF!F155,INDEX($P$6:$CU$6,MATCH(G155,CF!$P$4:$CU$4,0)))</f>
        <v>46022</v>
      </c>
      <c r="I155" s="479">
        <f t="shared" si="50"/>
        <v>1</v>
      </c>
      <c r="J155" s="486" t="s">
        <v>30</v>
      </c>
      <c r="K155" s="486" t="s">
        <v>31</v>
      </c>
      <c r="L155" s="479">
        <f t="shared" si="56"/>
        <v>10000000</v>
      </c>
      <c r="M155" s="487">
        <f t="shared" si="49"/>
        <v>0</v>
      </c>
      <c r="N155" s="112" t="str">
        <f t="shared" si="48"/>
        <v>OK</v>
      </c>
      <c r="O155" s="479"/>
      <c r="P155" s="478">
        <f>($J155="Bell Curve")*(_xlfn.NORM.DIST(AND(P$4&gt;=$E155,P$4&lt;=$G155)*(P$4-$E155+1),$I155/2,$L155,TRUE)-_xlfn.NORM.DIST(AND(P$4&gt;=$E155,P$4&lt;=$G155)*(N$4-$E155+1),$I155/2,$L155,TRUE))/(1-2*_xlfn.NORM.DIST(0,$I155/2,$L155,TRUE))*$C155+($J155="Steady Growth")*(AND(P$4&gt;=$E155,P$4&lt;=$G155)*((P$4-$E155+1)/($I155*($I155+1)/2)*$C155))+($J155="custom")*CustomCF!I155</f>
        <v>0</v>
      </c>
      <c r="Q155" s="478">
        <f>($J155="Bell Curve")*(_xlfn.NORM.DIST(AND(Q$4&gt;=$E155,Q$4&lt;=$G155)*(Q$4-$E155+1),$I155/2,$L155,TRUE)-_xlfn.NORM.DIST(AND(Q$4&gt;=$E155,Q$4&lt;=$G155)*(P$4-$E155+1),$I155/2,$L155,TRUE))/(1-2*_xlfn.NORM.DIST(0,$I155/2,$L155,TRUE))*$C155+($J155="Steady Growth")*(AND(Q$4&gt;=$E155,Q$4&lt;=$G155)*((Q$4-$E155+1)/($I155*($I155+1)/2)*$C155))+($J155="custom")*CustomCF!J155</f>
        <v>0</v>
      </c>
      <c r="R155" s="478">
        <f>($J155="Bell Curve")*(_xlfn.NORM.DIST(AND(R$4&gt;=$E155,R$4&lt;=$G155)*(R$4-$E155+1),$I155/2,$L155,TRUE)-_xlfn.NORM.DIST(AND(R$4&gt;=$E155,R$4&lt;=$G155)*(Q$4-$E155+1),$I155/2,$L155,TRUE))/(1-2*_xlfn.NORM.DIST(0,$I155/2,$L155,TRUE))*$C155+($J155="Steady Growth")*(AND(R$4&gt;=$E155,R$4&lt;=$G155)*((R$4-$E155+1)/($I155*($I155+1)/2)*$C155))+($J155="custom")*CustomCF!K155</f>
        <v>0</v>
      </c>
      <c r="S155" s="478">
        <f>($J155="Bell Curve")*(_xlfn.NORM.DIST(AND(S$4&gt;=$E155,S$4&lt;=$G155)*(S$4-$E155+1),$I155/2,$L155,TRUE)-_xlfn.NORM.DIST(AND(S$4&gt;=$E155,S$4&lt;=$G155)*(R$4-$E155+1),$I155/2,$L155,TRUE))/(1-2*_xlfn.NORM.DIST(0,$I155/2,$L155,TRUE))*$C155+($J155="Steady Growth")*(AND(S$4&gt;=$E155,S$4&lt;=$G155)*((S$4-$E155+1)/($I155*($I155+1)/2)*$C155))+($J155="custom")*CustomCF!L155</f>
        <v>0</v>
      </c>
      <c r="T155" s="478">
        <f>($J155="Bell Curve")*(_xlfn.NORM.DIST(AND(T$4&gt;=$E155,T$4&lt;=$G155)*(T$4-$E155+1),$I155/2,$L155,TRUE)-_xlfn.NORM.DIST(AND(T$4&gt;=$E155,T$4&lt;=$G155)*(S$4-$E155+1),$I155/2,$L155,TRUE))/(1-2*_xlfn.NORM.DIST(0,$I155/2,$L155,TRUE))*$C155+($J155="Steady Growth")*(AND(T$4&gt;=$E155,T$4&lt;=$G155)*((T$4-$E155+1)/($I155*($I155+1)/2)*$C155))+($J155="custom")*CustomCF!M155</f>
        <v>0</v>
      </c>
      <c r="U155" s="478">
        <f>($J155="Bell Curve")*(_xlfn.NORM.DIST(AND(U$4&gt;=$E155,U$4&lt;=$G155)*(U$4-$E155+1),$I155/2,$L155,TRUE)-_xlfn.NORM.DIST(AND(U$4&gt;=$E155,U$4&lt;=$G155)*(T$4-$E155+1),$I155/2,$L155,TRUE))/(1-2*_xlfn.NORM.DIST(0,$I155/2,$L155,TRUE))*$C155+($J155="Steady Growth")*(AND(U$4&gt;=$E155,U$4&lt;=$G155)*((U$4-$E155+1)/($I155*($I155+1)/2)*$C155))+($J155="custom")*CustomCF!N155</f>
        <v>0</v>
      </c>
      <c r="V155" s="478">
        <f>($J155="Bell Curve")*(_xlfn.NORM.DIST(AND(V$4&gt;=$E155,V$4&lt;=$G155)*(V$4-$E155+1),$I155/2,$L155,TRUE)-_xlfn.NORM.DIST(AND(V$4&gt;=$E155,V$4&lt;=$G155)*(U$4-$E155+1),$I155/2,$L155,TRUE))/(1-2*_xlfn.NORM.DIST(0,$I155/2,$L155,TRUE))*$C155+($J155="Steady Growth")*(AND(V$4&gt;=$E155,V$4&lt;=$G155)*((V$4-$E155+1)/($I155*($I155+1)/2)*$C155))+($J155="custom")*CustomCF!O155</f>
        <v>0</v>
      </c>
      <c r="W155" s="478">
        <f>($J155="Bell Curve")*(_xlfn.NORM.DIST(AND(W$4&gt;=$E155,W$4&lt;=$G155)*(W$4-$E155+1),$I155/2,$L155,TRUE)-_xlfn.NORM.DIST(AND(W$4&gt;=$E155,W$4&lt;=$G155)*(V$4-$E155+1),$I155/2,$L155,TRUE))/(1-2*_xlfn.NORM.DIST(0,$I155/2,$L155,TRUE))*$C155+($J155="Steady Growth")*(AND(W$4&gt;=$E155,W$4&lt;=$G155)*((W$4-$E155+1)/($I155*($I155+1)/2)*$C155))+($J155="custom")*CustomCF!P155</f>
        <v>0</v>
      </c>
      <c r="X155" s="478">
        <f>($J155="Bell Curve")*(_xlfn.NORM.DIST(AND(X$4&gt;=$E155,X$4&lt;=$G155)*(X$4-$E155+1),$I155/2,$L155,TRUE)-_xlfn.NORM.DIST(AND(X$4&gt;=$E155,X$4&lt;=$G155)*(W$4-$E155+1),$I155/2,$L155,TRUE))/(1-2*_xlfn.NORM.DIST(0,$I155/2,$L155,TRUE))*$C155+($J155="Steady Growth")*(AND(X$4&gt;=$E155,X$4&lt;=$G155)*((X$4-$E155+1)/($I155*($I155+1)/2)*$C155))+($J155="custom")*CustomCF!Q155</f>
        <v>0</v>
      </c>
      <c r="Y155" s="478">
        <f>($J155="Bell Curve")*(_xlfn.NORM.DIST(AND(Y$4&gt;=$E155,Y$4&lt;=$G155)*(Y$4-$E155+1),$I155/2,$L155,TRUE)-_xlfn.NORM.DIST(AND(Y$4&gt;=$E155,Y$4&lt;=$G155)*(X$4-$E155+1),$I155/2,$L155,TRUE))/(1-2*_xlfn.NORM.DIST(0,$I155/2,$L155,TRUE))*$C155+($J155="Steady Growth")*(AND(Y$4&gt;=$E155,Y$4&lt;=$G155)*((Y$4-$E155+1)/($I155*($I155+1)/2)*$C155))+($J155="custom")*CustomCF!R155</f>
        <v>0</v>
      </c>
      <c r="Z155" s="478">
        <f>($J155="Bell Curve")*(_xlfn.NORM.DIST(AND(Z$4&gt;=$E155,Z$4&lt;=$G155)*(Z$4-$E155+1),$I155/2,$L155,TRUE)-_xlfn.NORM.DIST(AND(Z$4&gt;=$E155,Z$4&lt;=$G155)*(Y$4-$E155+1),$I155/2,$L155,TRUE))/(1-2*_xlfn.NORM.DIST(0,$I155/2,$L155,TRUE))*$C155+($J155="Steady Growth")*(AND(Z$4&gt;=$E155,Z$4&lt;=$G155)*((Z$4-$E155+1)/($I155*($I155+1)/2)*$C155))+($J155="custom")*CustomCF!S155</f>
        <v>0</v>
      </c>
      <c r="AA155" s="478">
        <f>($J155="Bell Curve")*(_xlfn.NORM.DIST(AND(AA$4&gt;=$E155,AA$4&lt;=$G155)*(AA$4-$E155+1),$I155/2,$L155,TRUE)-_xlfn.NORM.DIST(AND(AA$4&gt;=$E155,AA$4&lt;=$G155)*(Z$4-$E155+1),$I155/2,$L155,TRUE))/(1-2*_xlfn.NORM.DIST(0,$I155/2,$L155,TRUE))*$C155+($J155="Steady Growth")*(AND(AA$4&gt;=$E155,AA$4&lt;=$G155)*((AA$4-$E155+1)/($I155*($I155+1)/2)*$C155))+($J155="custom")*CustomCF!T155</f>
        <v>0</v>
      </c>
      <c r="AB155" s="478">
        <f>($J155="Bell Curve")*(_xlfn.NORM.DIST(AND(AB$4&gt;=$E155,AB$4&lt;=$G155)*(AB$4-$E155+1),$I155/2,$L155,TRUE)-_xlfn.NORM.DIST(AND(AB$4&gt;=$E155,AB$4&lt;=$G155)*(AA$4-$E155+1),$I155/2,$L155,TRUE))/(1-2*_xlfn.NORM.DIST(0,$I155/2,$L155,TRUE))*$C155+($J155="Steady Growth")*(AND(AB$4&gt;=$E155,AB$4&lt;=$G155)*((AB$4-$E155+1)/($I155*($I155+1)/2)*$C155))+($J155="custom")*CustomCF!U155</f>
        <v>0</v>
      </c>
      <c r="AC155" s="478">
        <f>($J155="Bell Curve")*(_xlfn.NORM.DIST(AND(AC$4&gt;=$E155,AC$4&lt;=$G155)*(AC$4-$E155+1),$I155/2,$L155,TRUE)-_xlfn.NORM.DIST(AND(AC$4&gt;=$E155,AC$4&lt;=$G155)*(AB$4-$E155+1),$I155/2,$L155,TRUE))/(1-2*_xlfn.NORM.DIST(0,$I155/2,$L155,TRUE))*$C155+($J155="Steady Growth")*(AND(AC$4&gt;=$E155,AC$4&lt;=$G155)*((AC$4-$E155+1)/($I155*($I155+1)/2)*$C155))+($J155="custom")*CustomCF!V155</f>
        <v>0</v>
      </c>
      <c r="AD155" s="478">
        <f>($J155="Bell Curve")*(_xlfn.NORM.DIST(AND(AD$4&gt;=$E155,AD$4&lt;=$G155)*(AD$4-$E155+1),$I155/2,$L155,TRUE)-_xlfn.NORM.DIST(AND(AD$4&gt;=$E155,AD$4&lt;=$G155)*(AC$4-$E155+1),$I155/2,$L155,TRUE))/(1-2*_xlfn.NORM.DIST(0,$I155/2,$L155,TRUE))*$C155+($J155="Steady Growth")*(AND(AD$4&gt;=$E155,AD$4&lt;=$G155)*((AD$4-$E155+1)/($I155*($I155+1)/2)*$C155))+($J155="custom")*CustomCF!W155</f>
        <v>0</v>
      </c>
      <c r="AE155" s="478">
        <f>($J155="Bell Curve")*(_xlfn.NORM.DIST(AND(AE$4&gt;=$E155,AE$4&lt;=$G155)*(AE$4-$E155+1),$I155/2,$L155,TRUE)-_xlfn.NORM.DIST(AND(AE$4&gt;=$E155,AE$4&lt;=$G155)*(AD$4-$E155+1),$I155/2,$L155,TRUE))/(1-2*_xlfn.NORM.DIST(0,$I155/2,$L155,TRUE))*$C155+($J155="Steady Growth")*(AND(AE$4&gt;=$E155,AE$4&lt;=$G155)*((AE$4-$E155+1)/($I155*($I155+1)/2)*$C155))+($J155="custom")*CustomCF!X155</f>
        <v>0</v>
      </c>
      <c r="AF155" s="478">
        <f>($J155="Bell Curve")*(_xlfn.NORM.DIST(AND(AF$4&gt;=$E155,AF$4&lt;=$G155)*(AF$4-$E155+1),$I155/2,$L155,TRUE)-_xlfn.NORM.DIST(AND(AF$4&gt;=$E155,AF$4&lt;=$G155)*(AE$4-$E155+1),$I155/2,$L155,TRUE))/(1-2*_xlfn.NORM.DIST(0,$I155/2,$L155,TRUE))*$C155+($J155="Steady Growth")*(AND(AF$4&gt;=$E155,AF$4&lt;=$G155)*((AF$4-$E155+1)/($I155*($I155+1)/2)*$C155))+($J155="custom")*CustomCF!Y155</f>
        <v>0</v>
      </c>
      <c r="AG155" s="478">
        <f>($J155="Bell Curve")*(_xlfn.NORM.DIST(AND(AG$4&gt;=$E155,AG$4&lt;=$G155)*(AG$4-$E155+1),$I155/2,$L155,TRUE)-_xlfn.NORM.DIST(AND(AG$4&gt;=$E155,AG$4&lt;=$G155)*(AF$4-$E155+1),$I155/2,$L155,TRUE))/(1-2*_xlfn.NORM.DIST(0,$I155/2,$L155,TRUE))*$C155+($J155="Steady Growth")*(AND(AG$4&gt;=$E155,AG$4&lt;=$G155)*((AG$4-$E155+1)/($I155*($I155+1)/2)*$C155))+($J155="custom")*CustomCF!Z155</f>
        <v>0</v>
      </c>
      <c r="AH155" s="478">
        <f>($J155="Bell Curve")*(_xlfn.NORM.DIST(AND(AH$4&gt;=$E155,AH$4&lt;=$G155)*(AH$4-$E155+1),$I155/2,$L155,TRUE)-_xlfn.NORM.DIST(AND(AH$4&gt;=$E155,AH$4&lt;=$G155)*(AG$4-$E155+1),$I155/2,$L155,TRUE))/(1-2*_xlfn.NORM.DIST(0,$I155/2,$L155,TRUE))*$C155+($J155="Steady Growth")*(AND(AH$4&gt;=$E155,AH$4&lt;=$G155)*((AH$4-$E155+1)/($I155*($I155+1)/2)*$C155))+($J155="custom")*CustomCF!AA155</f>
        <v>0</v>
      </c>
      <c r="AI155" s="478">
        <f>($J155="Bell Curve")*(_xlfn.NORM.DIST(AND(AI$4&gt;=$E155,AI$4&lt;=$G155)*(AI$4-$E155+1),$I155/2,$L155,TRUE)-_xlfn.NORM.DIST(AND(AI$4&gt;=$E155,AI$4&lt;=$G155)*(AH$4-$E155+1),$I155/2,$L155,TRUE))/(1-2*_xlfn.NORM.DIST(0,$I155/2,$L155,TRUE))*$C155+($J155="Steady Growth")*(AND(AI$4&gt;=$E155,AI$4&lt;=$G155)*((AI$4-$E155+1)/($I155*($I155+1)/2)*$C155))+($J155="custom")*CustomCF!AB155</f>
        <v>0</v>
      </c>
      <c r="AJ155" s="478">
        <f>($J155="Bell Curve")*(_xlfn.NORM.DIST(AND(AJ$4&gt;=$E155,AJ$4&lt;=$G155)*(AJ$4-$E155+1),$I155/2,$L155,TRUE)-_xlfn.NORM.DIST(AND(AJ$4&gt;=$E155,AJ$4&lt;=$G155)*(AI$4-$E155+1),$I155/2,$L155,TRUE))/(1-2*_xlfn.NORM.DIST(0,$I155/2,$L155,TRUE))*$C155+($J155="Steady Growth")*(AND(AJ$4&gt;=$E155,AJ$4&lt;=$G155)*((AJ$4-$E155+1)/($I155*($I155+1)/2)*$C155))+($J155="custom")*CustomCF!AC155</f>
        <v>0</v>
      </c>
      <c r="AK155" s="478">
        <f>($J155="Bell Curve")*(_xlfn.NORM.DIST(AND(AK$4&gt;=$E155,AK$4&lt;=$G155)*(AK$4-$E155+1),$I155/2,$L155,TRUE)-_xlfn.NORM.DIST(AND(AK$4&gt;=$E155,AK$4&lt;=$G155)*(AJ$4-$E155+1),$I155/2,$L155,TRUE))/(1-2*_xlfn.NORM.DIST(0,$I155/2,$L155,TRUE))*$C155+($J155="Steady Growth")*(AND(AK$4&gt;=$E155,AK$4&lt;=$G155)*((AK$4-$E155+1)/($I155*($I155+1)/2)*$C155))+($J155="custom")*CustomCF!AD155</f>
        <v>0</v>
      </c>
      <c r="AL155" s="478">
        <f>($J155="Bell Curve")*(_xlfn.NORM.DIST(AND(AL$4&gt;=$E155,AL$4&lt;=$G155)*(AL$4-$E155+1),$I155/2,$L155,TRUE)-_xlfn.NORM.DIST(AND(AL$4&gt;=$E155,AL$4&lt;=$G155)*(AK$4-$E155+1),$I155/2,$L155,TRUE))/(1-2*_xlfn.NORM.DIST(0,$I155/2,$L155,TRUE))*$C155+($J155="Steady Growth")*(AND(AL$4&gt;=$E155,AL$4&lt;=$G155)*((AL$4-$E155+1)/($I155*($I155+1)/2)*$C155))+($J155="custom")*CustomCF!AE155</f>
        <v>0</v>
      </c>
      <c r="AM155" s="478">
        <f>($J155="Bell Curve")*(_xlfn.NORM.DIST(AND(AM$4&gt;=$E155,AM$4&lt;=$G155)*(AM$4-$E155+1),$I155/2,$L155,TRUE)-_xlfn.NORM.DIST(AND(AM$4&gt;=$E155,AM$4&lt;=$G155)*(AL$4-$E155+1),$I155/2,$L155,TRUE))/(1-2*_xlfn.NORM.DIST(0,$I155/2,$L155,TRUE))*$C155+($J155="Steady Growth")*(AND(AM$4&gt;=$E155,AM$4&lt;=$G155)*((AM$4-$E155+1)/($I155*($I155+1)/2)*$C155))+($J155="custom")*CustomCF!AF155</f>
        <v>0</v>
      </c>
      <c r="AN155" s="478">
        <f>($J155="Bell Curve")*(_xlfn.NORM.DIST(AND(AN$4&gt;=$E155,AN$4&lt;=$G155)*(AN$4-$E155+1),$I155/2,$L155,TRUE)-_xlfn.NORM.DIST(AND(AN$4&gt;=$E155,AN$4&lt;=$G155)*(AM$4-$E155+1),$I155/2,$L155,TRUE))/(1-2*_xlfn.NORM.DIST(0,$I155/2,$L155,TRUE))*$C155+($J155="Steady Growth")*(AND(AN$4&gt;=$E155,AN$4&lt;=$G155)*((AN$4-$E155+1)/($I155*($I155+1)/2)*$C155))+($J155="custom")*CustomCF!AG155</f>
        <v>0</v>
      </c>
      <c r="AO155" s="478">
        <f>($J155="Bell Curve")*(_xlfn.NORM.DIST(AND(AO$4&gt;=$E155,AO$4&lt;=$G155)*(AO$4-$E155+1),$I155/2,$L155,TRUE)-_xlfn.NORM.DIST(AND(AO$4&gt;=$E155,AO$4&lt;=$G155)*(AN$4-$E155+1),$I155/2,$L155,TRUE))/(1-2*_xlfn.NORM.DIST(0,$I155/2,$L155,TRUE))*$C155+($J155="Steady Growth")*(AND(AO$4&gt;=$E155,AO$4&lt;=$G155)*((AO$4-$E155+1)/($I155*($I155+1)/2)*$C155))+($J155="custom")*CustomCF!AH155</f>
        <v>0</v>
      </c>
      <c r="AP155" s="478">
        <f>($J155="Bell Curve")*(_xlfn.NORM.DIST(AND(AP$4&gt;=$E155,AP$4&lt;=$G155)*(AP$4-$E155+1),$I155/2,$L155,TRUE)-_xlfn.NORM.DIST(AND(AP$4&gt;=$E155,AP$4&lt;=$G155)*(AO$4-$E155+1),$I155/2,$L155,TRUE))/(1-2*_xlfn.NORM.DIST(0,$I155/2,$L155,TRUE))*$C155+($J155="Steady Growth")*(AND(AP$4&gt;=$E155,AP$4&lt;=$G155)*((AP$4-$E155+1)/($I155*($I155+1)/2)*$C155))+($J155="custom")*CustomCF!AI155</f>
        <v>0</v>
      </c>
      <c r="AQ155" s="478">
        <f>($J155="Bell Curve")*(_xlfn.NORM.DIST(AND(AQ$4&gt;=$E155,AQ$4&lt;=$G155)*(AQ$4-$E155+1),$I155/2,$L155,TRUE)-_xlfn.NORM.DIST(AND(AQ$4&gt;=$E155,AQ$4&lt;=$G155)*(AP$4-$E155+1),$I155/2,$L155,TRUE))/(1-2*_xlfn.NORM.DIST(0,$I155/2,$L155,TRUE))*$C155+($J155="Steady Growth")*(AND(AQ$4&gt;=$E155,AQ$4&lt;=$G155)*((AQ$4-$E155+1)/($I155*($I155+1)/2)*$C155))+($J155="custom")*CustomCF!AJ155</f>
        <v>0</v>
      </c>
      <c r="AR155" s="478">
        <f>($J155="Bell Curve")*(_xlfn.NORM.DIST(AND(AR$4&gt;=$E155,AR$4&lt;=$G155)*(AR$4-$E155+1),$I155/2,$L155,TRUE)-_xlfn.NORM.DIST(AND(AR$4&gt;=$E155,AR$4&lt;=$G155)*(AQ$4-$E155+1),$I155/2,$L155,TRUE))/(1-2*_xlfn.NORM.DIST(0,$I155/2,$L155,TRUE))*$C155+($J155="Steady Growth")*(AND(AR$4&gt;=$E155,AR$4&lt;=$G155)*((AR$4-$E155+1)/($I155*($I155+1)/2)*$C155))+($J155="custom")*CustomCF!AK155</f>
        <v>0</v>
      </c>
      <c r="AS155" s="478">
        <f>($J155="Bell Curve")*(_xlfn.NORM.DIST(AND(AS$4&gt;=$E155,AS$4&lt;=$G155)*(AS$4-$E155+1),$I155/2,$L155,TRUE)-_xlfn.NORM.DIST(AND(AS$4&gt;=$E155,AS$4&lt;=$G155)*(AR$4-$E155+1),$I155/2,$L155,TRUE))/(1-2*_xlfn.NORM.DIST(0,$I155/2,$L155,TRUE))*$C155+($J155="Steady Growth")*(AND(AS$4&gt;=$E155,AS$4&lt;=$G155)*((AS$4-$E155+1)/($I155*($I155+1)/2)*$C155))+($J155="custom")*CustomCF!AL155</f>
        <v>0</v>
      </c>
      <c r="AT155" s="478">
        <f>($J155="Bell Curve")*(_xlfn.NORM.DIST(AND(AT$4&gt;=$E155,AT$4&lt;=$G155)*(AT$4-$E155+1),$I155/2,$L155,TRUE)-_xlfn.NORM.DIST(AND(AT$4&gt;=$E155,AT$4&lt;=$G155)*(AS$4-$E155+1),$I155/2,$L155,TRUE))/(1-2*_xlfn.NORM.DIST(0,$I155/2,$L155,TRUE))*$C155+($J155="Steady Growth")*(AND(AT$4&gt;=$E155,AT$4&lt;=$G155)*((AT$4-$E155+1)/($I155*($I155+1)/2)*$C155))+($J155="custom")*CustomCF!AM155</f>
        <v>0</v>
      </c>
      <c r="AU155" s="478">
        <f>($J155="Bell Curve")*(_xlfn.NORM.DIST(AND(AU$4&gt;=$E155,AU$4&lt;=$G155)*(AU$4-$E155+1),$I155/2,$L155,TRUE)-_xlfn.NORM.DIST(AND(AU$4&gt;=$E155,AU$4&lt;=$G155)*(AT$4-$E155+1),$I155/2,$L155,TRUE))/(1-2*_xlfn.NORM.DIST(0,$I155/2,$L155,TRUE))*$C155+($J155="Steady Growth")*(AND(AU$4&gt;=$E155,AU$4&lt;=$G155)*((AU$4-$E155+1)/($I155*($I155+1)/2)*$C155))+($J155="custom")*CustomCF!AN155</f>
        <v>0</v>
      </c>
      <c r="AV155" s="478">
        <f>($J155="Bell Curve")*(_xlfn.NORM.DIST(AND(AV$4&gt;=$E155,AV$4&lt;=$G155)*(AV$4-$E155+1),$I155/2,$L155,TRUE)-_xlfn.NORM.DIST(AND(AV$4&gt;=$E155,AV$4&lt;=$G155)*(AU$4-$E155+1),$I155/2,$L155,TRUE))/(1-2*_xlfn.NORM.DIST(0,$I155/2,$L155,TRUE))*$C155+($J155="Steady Growth")*(AND(AV$4&gt;=$E155,AV$4&lt;=$G155)*((AV$4-$E155+1)/($I155*($I155+1)/2)*$C155))+($J155="custom")*CustomCF!AO155</f>
        <v>0</v>
      </c>
      <c r="AW155" s="478">
        <f>($J155="Bell Curve")*(_xlfn.NORM.DIST(AND(AW$4&gt;=$E155,AW$4&lt;=$G155)*(AW$4-$E155+1),$I155/2,$L155,TRUE)-_xlfn.NORM.DIST(AND(AW$4&gt;=$E155,AW$4&lt;=$G155)*(AV$4-$E155+1),$I155/2,$L155,TRUE))/(1-2*_xlfn.NORM.DIST(0,$I155/2,$L155,TRUE))*$C155+($J155="Steady Growth")*(AND(AW$4&gt;=$E155,AW$4&lt;=$G155)*((AW$4-$E155+1)/($I155*($I155+1)/2)*$C155))+($J155="custom")*CustomCF!AP155</f>
        <v>0</v>
      </c>
      <c r="AX155" s="478">
        <f>($J155="Bell Curve")*(_xlfn.NORM.DIST(AND(AX$4&gt;=$E155,AX$4&lt;=$G155)*(AX$4-$E155+1),$I155/2,$L155,TRUE)-_xlfn.NORM.DIST(AND(AX$4&gt;=$E155,AX$4&lt;=$G155)*(AW$4-$E155+1),$I155/2,$L155,TRUE))/(1-2*_xlfn.NORM.DIST(0,$I155/2,$L155,TRUE))*$C155+($J155="Steady Growth")*(AND(AX$4&gt;=$E155,AX$4&lt;=$G155)*((AX$4-$E155+1)/($I155*($I155+1)/2)*$C155))+($J155="custom")*CustomCF!AQ155</f>
        <v>0</v>
      </c>
      <c r="AY155" s="478">
        <f>($J155="Bell Curve")*(_xlfn.NORM.DIST(AND(AY$4&gt;=$E155,AY$4&lt;=$G155)*(AY$4-$E155+1),$I155/2,$L155,TRUE)-_xlfn.NORM.DIST(AND(AY$4&gt;=$E155,AY$4&lt;=$G155)*(AX$4-$E155+1),$I155/2,$L155,TRUE))/(1-2*_xlfn.NORM.DIST(0,$I155/2,$L155,TRUE))*$C155+($J155="Steady Growth")*(AND(AY$4&gt;=$E155,AY$4&lt;=$G155)*((AY$4-$E155+1)/($I155*($I155+1)/2)*$C155))+($J155="custom")*CustomCF!AR155</f>
        <v>0</v>
      </c>
      <c r="AZ155" s="478">
        <f>($J155="Bell Curve")*(_xlfn.NORM.DIST(AND(AZ$4&gt;=$E155,AZ$4&lt;=$G155)*(AZ$4-$E155+1),$I155/2,$L155,TRUE)-_xlfn.NORM.DIST(AND(AZ$4&gt;=$E155,AZ$4&lt;=$G155)*(AY$4-$E155+1),$I155/2,$L155,TRUE))/(1-2*_xlfn.NORM.DIST(0,$I155/2,$L155,TRUE))*$C155+($J155="Steady Growth")*(AND(AZ$4&gt;=$E155,AZ$4&lt;=$G155)*((AZ$4-$E155+1)/($I155*($I155+1)/2)*$C155))+($J155="custom")*CustomCF!AS155</f>
        <v>0</v>
      </c>
      <c r="BA155" s="478">
        <f>($J155="Bell Curve")*(_xlfn.NORM.DIST(AND(BA$4&gt;=$E155,BA$4&lt;=$G155)*(BA$4-$E155+1),$I155/2,$L155,TRUE)-_xlfn.NORM.DIST(AND(BA$4&gt;=$E155,BA$4&lt;=$G155)*(AZ$4-$E155+1),$I155/2,$L155,TRUE))/(1-2*_xlfn.NORM.DIST(0,$I155/2,$L155,TRUE))*$C155+($J155="Steady Growth")*(AND(BA$4&gt;=$E155,BA$4&lt;=$G155)*((BA$4-$E155+1)/($I155*($I155+1)/2)*$C155))+($J155="custom")*CustomCF!AT155</f>
        <v>0</v>
      </c>
      <c r="BB155" s="478">
        <f>($J155="Bell Curve")*(_xlfn.NORM.DIST(AND(BB$4&gt;=$E155,BB$4&lt;=$G155)*(BB$4-$E155+1),$I155/2,$L155,TRUE)-_xlfn.NORM.DIST(AND(BB$4&gt;=$E155,BB$4&lt;=$G155)*(BA$4-$E155+1),$I155/2,$L155,TRUE))/(1-2*_xlfn.NORM.DIST(0,$I155/2,$L155,TRUE))*$C155+($J155="Steady Growth")*(AND(BB$4&gt;=$E155,BB$4&lt;=$G155)*((BB$4-$E155+1)/($I155*($I155+1)/2)*$C155))+($J155="custom")*CustomCF!AU155</f>
        <v>0</v>
      </c>
      <c r="BC155" s="478">
        <f>($J155="Bell Curve")*(_xlfn.NORM.DIST(AND(BC$4&gt;=$E155,BC$4&lt;=$G155)*(BC$4-$E155+1),$I155/2,$L155,TRUE)-_xlfn.NORM.DIST(AND(BC$4&gt;=$E155,BC$4&lt;=$G155)*(BB$4-$E155+1),$I155/2,$L155,TRUE))/(1-2*_xlfn.NORM.DIST(0,$I155/2,$L155,TRUE))*$C155+($J155="Steady Growth")*(AND(BC$4&gt;=$E155,BC$4&lt;=$G155)*((BC$4-$E155+1)/($I155*($I155+1)/2)*$C155))+($J155="custom")*CustomCF!AV155</f>
        <v>0</v>
      </c>
      <c r="BD155" s="478">
        <f>($J155="Bell Curve")*(_xlfn.NORM.DIST(AND(BD$4&gt;=$E155,BD$4&lt;=$G155)*(BD$4-$E155+1),$I155/2,$L155,TRUE)-_xlfn.NORM.DIST(AND(BD$4&gt;=$E155,BD$4&lt;=$G155)*(BC$4-$E155+1),$I155/2,$L155,TRUE))/(1-2*_xlfn.NORM.DIST(0,$I155/2,$L155,TRUE))*$C155+($J155="Steady Growth")*(AND(BD$4&gt;=$E155,BD$4&lt;=$G155)*((BD$4-$E155+1)/($I155*($I155+1)/2)*$C155))+($J155="custom")*CustomCF!AW155</f>
        <v>0</v>
      </c>
      <c r="BE155" s="478">
        <f>($J155="Bell Curve")*(_xlfn.NORM.DIST(AND(BE$4&gt;=$E155,BE$4&lt;=$G155)*(BE$4-$E155+1),$I155/2,$L155,TRUE)-_xlfn.NORM.DIST(AND(BE$4&gt;=$E155,BE$4&lt;=$G155)*(BD$4-$E155+1),$I155/2,$L155,TRUE))/(1-2*_xlfn.NORM.DIST(0,$I155/2,$L155,TRUE))*$C155+($J155="Steady Growth")*(AND(BE$4&gt;=$E155,BE$4&lt;=$G155)*((BE$4-$E155+1)/($I155*($I155+1)/2)*$C155))+($J155="custom")*CustomCF!AX155</f>
        <v>0</v>
      </c>
      <c r="BF155" s="478">
        <f>($J155="Bell Curve")*(_xlfn.NORM.DIST(AND(BF$4&gt;=$E155,BF$4&lt;=$G155)*(BF$4-$E155+1),$I155/2,$L155,TRUE)-_xlfn.NORM.DIST(AND(BF$4&gt;=$E155,BF$4&lt;=$G155)*(BE$4-$E155+1),$I155/2,$L155,TRUE))/(1-2*_xlfn.NORM.DIST(0,$I155/2,$L155,TRUE))*$C155+($J155="Steady Growth")*(AND(BF$4&gt;=$E155,BF$4&lt;=$G155)*((BF$4-$E155+1)/($I155*($I155+1)/2)*$C155))+($J155="custom")*CustomCF!AY155</f>
        <v>0</v>
      </c>
      <c r="BG155" s="478">
        <f>($J155="Bell Curve")*(_xlfn.NORM.DIST(AND(BG$4&gt;=$E155,BG$4&lt;=$G155)*(BG$4-$E155+1),$I155/2,$L155,TRUE)-_xlfn.NORM.DIST(AND(BG$4&gt;=$E155,BG$4&lt;=$G155)*(BF$4-$E155+1),$I155/2,$L155,TRUE))/(1-2*_xlfn.NORM.DIST(0,$I155/2,$L155,TRUE))*$C155+($J155="Steady Growth")*(AND(BG$4&gt;=$E155,BG$4&lt;=$G155)*((BG$4-$E155+1)/($I155*($I155+1)/2)*$C155))+($J155="custom")*CustomCF!AZ155</f>
        <v>0</v>
      </c>
      <c r="BH155" s="478">
        <f>($J155="Bell Curve")*(_xlfn.NORM.DIST(AND(BH$4&gt;=$E155,BH$4&lt;=$G155)*(BH$4-$E155+1),$I155/2,$L155,TRUE)-_xlfn.NORM.DIST(AND(BH$4&gt;=$E155,BH$4&lt;=$G155)*(BG$4-$E155+1),$I155/2,$L155,TRUE))/(1-2*_xlfn.NORM.DIST(0,$I155/2,$L155,TRUE))*$C155+($J155="Steady Growth")*(AND(BH$4&gt;=$E155,BH$4&lt;=$G155)*((BH$4-$E155+1)/($I155*($I155+1)/2)*$C155))+($J155="custom")*CustomCF!BA155</f>
        <v>0</v>
      </c>
      <c r="BI155" s="478">
        <f>($J155="Bell Curve")*(_xlfn.NORM.DIST(AND(BI$4&gt;=$E155,BI$4&lt;=$G155)*(BI$4-$E155+1),$I155/2,$L155,TRUE)-_xlfn.NORM.DIST(AND(BI$4&gt;=$E155,BI$4&lt;=$G155)*(BH$4-$E155+1),$I155/2,$L155,TRUE))/(1-2*_xlfn.NORM.DIST(0,$I155/2,$L155,TRUE))*$C155+($J155="Steady Growth")*(AND(BI$4&gt;=$E155,BI$4&lt;=$G155)*((BI$4-$E155+1)/($I155*($I155+1)/2)*$C155))+($J155="custom")*CustomCF!BB155</f>
        <v>0</v>
      </c>
      <c r="BJ155" s="478">
        <f>($J155="Bell Curve")*(_xlfn.NORM.DIST(AND(BJ$4&gt;=$E155,BJ$4&lt;=$G155)*(BJ$4-$E155+1),$I155/2,$L155,TRUE)-_xlfn.NORM.DIST(AND(BJ$4&gt;=$E155,BJ$4&lt;=$G155)*(BI$4-$E155+1),$I155/2,$L155,TRUE))/(1-2*_xlfn.NORM.DIST(0,$I155/2,$L155,TRUE))*$C155+($J155="Steady Growth")*(AND(BJ$4&gt;=$E155,BJ$4&lt;=$G155)*((BJ$4-$E155+1)/($I155*($I155+1)/2)*$C155))+($J155="custom")*CustomCF!BC155</f>
        <v>0</v>
      </c>
      <c r="BK155" s="478">
        <f>($J155="Bell Curve")*(_xlfn.NORM.DIST(AND(BK$4&gt;=$E155,BK$4&lt;=$G155)*(BK$4-$E155+1),$I155/2,$L155,TRUE)-_xlfn.NORM.DIST(AND(BK$4&gt;=$E155,BK$4&lt;=$G155)*(BJ$4-$E155+1),$I155/2,$L155,TRUE))/(1-2*_xlfn.NORM.DIST(0,$I155/2,$L155,TRUE))*$C155+($J155="Steady Growth")*(AND(BK$4&gt;=$E155,BK$4&lt;=$G155)*((BK$4-$E155+1)/($I155*($I155+1)/2)*$C155))+($J155="custom")*CustomCF!BD155</f>
        <v>0</v>
      </c>
      <c r="BL155" s="478">
        <f>($J155="Bell Curve")*(_xlfn.NORM.DIST(AND(BL$4&gt;=$E155,BL$4&lt;=$G155)*(BL$4-$E155+1),$I155/2,$L155,TRUE)-_xlfn.NORM.DIST(AND(BL$4&gt;=$E155,BL$4&lt;=$G155)*(BK$4-$E155+1),$I155/2,$L155,TRUE))/(1-2*_xlfn.NORM.DIST(0,$I155/2,$L155,TRUE))*$C155+($J155="Steady Growth")*(AND(BL$4&gt;=$E155,BL$4&lt;=$G155)*((BL$4-$E155+1)/($I155*($I155+1)/2)*$C155))+($J155="custom")*CustomCF!BE155</f>
        <v>0</v>
      </c>
      <c r="BM155" s="478">
        <f>($J155="Bell Curve")*(_xlfn.NORM.DIST(AND(BM$4&gt;=$E155,BM$4&lt;=$G155)*(BM$4-$E155+1),$I155/2,$L155,TRUE)-_xlfn.NORM.DIST(AND(BM$4&gt;=$E155,BM$4&lt;=$G155)*(BL$4-$E155+1),$I155/2,$L155,TRUE))/(1-2*_xlfn.NORM.DIST(0,$I155/2,$L155,TRUE))*$C155+($J155="Steady Growth")*(AND(BM$4&gt;=$E155,BM$4&lt;=$G155)*((BM$4-$E155+1)/($I155*($I155+1)/2)*$C155))+($J155="custom")*CustomCF!BF155</f>
        <v>0</v>
      </c>
      <c r="BN155" s="478">
        <f>($J155="Bell Curve")*(_xlfn.NORM.DIST(AND(BN$4&gt;=$E155,BN$4&lt;=$G155)*(BN$4-$E155+1),$I155/2,$L155,TRUE)-_xlfn.NORM.DIST(AND(BN$4&gt;=$E155,BN$4&lt;=$G155)*(BM$4-$E155+1),$I155/2,$L155,TRUE))/(1-2*_xlfn.NORM.DIST(0,$I155/2,$L155,TRUE))*$C155+($J155="Steady Growth")*(AND(BN$4&gt;=$E155,BN$4&lt;=$G155)*((BN$4-$E155+1)/($I155*($I155+1)/2)*$C155))+($J155="custom")*CustomCF!BG155</f>
        <v>0</v>
      </c>
      <c r="BO155" s="478">
        <f>($J155="Bell Curve")*(_xlfn.NORM.DIST(AND(BO$4&gt;=$E155,BO$4&lt;=$G155)*(BO$4-$E155+1),$I155/2,$L155,TRUE)-_xlfn.NORM.DIST(AND(BO$4&gt;=$E155,BO$4&lt;=$G155)*(BN$4-$E155+1),$I155/2,$L155,TRUE))/(1-2*_xlfn.NORM.DIST(0,$I155/2,$L155,TRUE))*$C155+($J155="Steady Growth")*(AND(BO$4&gt;=$E155,BO$4&lt;=$G155)*((BO$4-$E155+1)/($I155*($I155+1)/2)*$C155))+($J155="custom")*CustomCF!BH155</f>
        <v>0</v>
      </c>
      <c r="BP155" s="478">
        <f>($J155="Bell Curve")*(_xlfn.NORM.DIST(AND(BP$4&gt;=$E155,BP$4&lt;=$G155)*(BP$4-$E155+1),$I155/2,$L155,TRUE)-_xlfn.NORM.DIST(AND(BP$4&gt;=$E155,BP$4&lt;=$G155)*(BO$4-$E155+1),$I155/2,$L155,TRUE))/(1-2*_xlfn.NORM.DIST(0,$I155/2,$L155,TRUE))*$C155+($J155="Steady Growth")*(AND(BP$4&gt;=$E155,BP$4&lt;=$G155)*((BP$4-$E155+1)/($I155*($I155+1)/2)*$C155))+($J155="custom")*CustomCF!BI155</f>
        <v>0</v>
      </c>
      <c r="BQ155" s="478">
        <f>($J155="Bell Curve")*(_xlfn.NORM.DIST(AND(BQ$4&gt;=$E155,BQ$4&lt;=$G155)*(BQ$4-$E155+1),$I155/2,$L155,TRUE)-_xlfn.NORM.DIST(AND(BQ$4&gt;=$E155,BQ$4&lt;=$G155)*(BP$4-$E155+1),$I155/2,$L155,TRUE))/(1-2*_xlfn.NORM.DIST(0,$I155/2,$L155,TRUE))*$C155+($J155="Steady Growth")*(AND(BQ$4&gt;=$E155,BQ$4&lt;=$G155)*((BQ$4-$E155+1)/($I155*($I155+1)/2)*$C155))+($J155="custom")*CustomCF!BJ155</f>
        <v>0</v>
      </c>
      <c r="BR155" s="478">
        <f>($J155="Bell Curve")*(_xlfn.NORM.DIST(AND(BR$4&gt;=$E155,BR$4&lt;=$G155)*(BR$4-$E155+1),$I155/2,$L155,TRUE)-_xlfn.NORM.DIST(AND(BR$4&gt;=$E155,BR$4&lt;=$G155)*(BQ$4-$E155+1),$I155/2,$L155,TRUE))/(1-2*_xlfn.NORM.DIST(0,$I155/2,$L155,TRUE))*$C155+($J155="Steady Growth")*(AND(BR$4&gt;=$E155,BR$4&lt;=$G155)*((BR$4-$E155+1)/($I155*($I155+1)/2)*$C155))+($J155="custom")*CustomCF!BK155</f>
        <v>0</v>
      </c>
      <c r="BS155" s="478">
        <f>($J155="Bell Curve")*(_xlfn.NORM.DIST(AND(BS$4&gt;=$E155,BS$4&lt;=$G155)*(BS$4-$E155+1),$I155/2,$L155,TRUE)-_xlfn.NORM.DIST(AND(BS$4&gt;=$E155,BS$4&lt;=$G155)*(BR$4-$E155+1),$I155/2,$L155,TRUE))/(1-2*_xlfn.NORM.DIST(0,$I155/2,$L155,TRUE))*$C155+($J155="Steady Growth")*(AND(BS$4&gt;=$E155,BS$4&lt;=$G155)*((BS$4-$E155+1)/($I155*($I155+1)/2)*$C155))+($J155="custom")*CustomCF!BL155</f>
        <v>0</v>
      </c>
      <c r="BT155" s="478">
        <f>($J155="Bell Curve")*(_xlfn.NORM.DIST(AND(BT$4&gt;=$E155,BT$4&lt;=$G155)*(BT$4-$E155+1),$I155/2,$L155,TRUE)-_xlfn.NORM.DIST(AND(BT$4&gt;=$E155,BT$4&lt;=$G155)*(BS$4-$E155+1),$I155/2,$L155,TRUE))/(1-2*_xlfn.NORM.DIST(0,$I155/2,$L155,TRUE))*$C155+($J155="Steady Growth")*(AND(BT$4&gt;=$E155,BT$4&lt;=$G155)*((BT$4-$E155+1)/($I155*($I155+1)/2)*$C155))+($J155="custom")*CustomCF!BM155</f>
        <v>0</v>
      </c>
      <c r="BU155" s="478">
        <f>($J155="Bell Curve")*(_xlfn.NORM.DIST(AND(BU$4&gt;=$E155,BU$4&lt;=$G155)*(BU$4-$E155+1),$I155/2,$L155,TRUE)-_xlfn.NORM.DIST(AND(BU$4&gt;=$E155,BU$4&lt;=$G155)*(BT$4-$E155+1),$I155/2,$L155,TRUE))/(1-2*_xlfn.NORM.DIST(0,$I155/2,$L155,TRUE))*$C155+($J155="Steady Growth")*(AND(BU$4&gt;=$E155,BU$4&lt;=$G155)*((BU$4-$E155+1)/($I155*($I155+1)/2)*$C155))+($J155="custom")*CustomCF!BN155</f>
        <v>0</v>
      </c>
      <c r="BV155" s="478">
        <f>($J155="Bell Curve")*(_xlfn.NORM.DIST(AND(BV$4&gt;=$E155,BV$4&lt;=$G155)*(BV$4-$E155+1),$I155/2,$L155,TRUE)-_xlfn.NORM.DIST(AND(BV$4&gt;=$E155,BV$4&lt;=$G155)*(BU$4-$E155+1),$I155/2,$L155,TRUE))/(1-2*_xlfn.NORM.DIST(0,$I155/2,$L155,TRUE))*$C155+($J155="Steady Growth")*(AND(BV$4&gt;=$E155,BV$4&lt;=$G155)*((BV$4-$E155+1)/($I155*($I155+1)/2)*$C155))+($J155="custom")*CustomCF!BO155</f>
        <v>0</v>
      </c>
      <c r="BW155" s="478">
        <f>($J155="Bell Curve")*(_xlfn.NORM.DIST(AND(BW$4&gt;=$E155,BW$4&lt;=$G155)*(BW$4-$E155+1),$I155/2,$L155,TRUE)-_xlfn.NORM.DIST(AND(BW$4&gt;=$E155,BW$4&lt;=$G155)*(BV$4-$E155+1),$I155/2,$L155,TRUE))/(1-2*_xlfn.NORM.DIST(0,$I155/2,$L155,TRUE))*$C155+($J155="Steady Growth")*(AND(BW$4&gt;=$E155,BW$4&lt;=$G155)*((BW$4-$E155+1)/($I155*($I155+1)/2)*$C155))+($J155="custom")*CustomCF!BP155</f>
        <v>0</v>
      </c>
      <c r="BX155" s="478">
        <f>($J155="Bell Curve")*(_xlfn.NORM.DIST(AND(BX$4&gt;=$E155,BX$4&lt;=$G155)*(BX$4-$E155+1),$I155/2,$L155,TRUE)-_xlfn.NORM.DIST(AND(BX$4&gt;=$E155,BX$4&lt;=$G155)*(BW$4-$E155+1),$I155/2,$L155,TRUE))/(1-2*_xlfn.NORM.DIST(0,$I155/2,$L155,TRUE))*$C155+($J155="Steady Growth")*(AND(BX$4&gt;=$E155,BX$4&lt;=$G155)*((BX$4-$E155+1)/($I155*($I155+1)/2)*$C155))+($J155="custom")*CustomCF!BQ155</f>
        <v>0</v>
      </c>
      <c r="BY155" s="478">
        <f>($J155="Bell Curve")*(_xlfn.NORM.DIST(AND(BY$4&gt;=$E155,BY$4&lt;=$G155)*(BY$4-$E155+1),$I155/2,$L155,TRUE)-_xlfn.NORM.DIST(AND(BY$4&gt;=$E155,BY$4&lt;=$G155)*(BX$4-$E155+1),$I155/2,$L155,TRUE))/(1-2*_xlfn.NORM.DIST(0,$I155/2,$L155,TRUE))*$C155+($J155="Steady Growth")*(AND(BY$4&gt;=$E155,BY$4&lt;=$G155)*((BY$4-$E155+1)/($I155*($I155+1)/2)*$C155))+($J155="custom")*CustomCF!BR155</f>
        <v>0</v>
      </c>
      <c r="BZ155" s="478">
        <f>($J155="Bell Curve")*(_xlfn.NORM.DIST(AND(BZ$4&gt;=$E155,BZ$4&lt;=$G155)*(BZ$4-$E155+1),$I155/2,$L155,TRUE)-_xlfn.NORM.DIST(AND(BZ$4&gt;=$E155,BZ$4&lt;=$G155)*(BY$4-$E155+1),$I155/2,$L155,TRUE))/(1-2*_xlfn.NORM.DIST(0,$I155/2,$L155,TRUE))*$C155+($J155="Steady Growth")*(AND(BZ$4&gt;=$E155,BZ$4&lt;=$G155)*((BZ$4-$E155+1)/($I155*($I155+1)/2)*$C155))+($J155="custom")*CustomCF!BS155</f>
        <v>0</v>
      </c>
      <c r="CA155" s="478">
        <f>($J155="Bell Curve")*(_xlfn.NORM.DIST(AND(CA$4&gt;=$E155,CA$4&lt;=$G155)*(CA$4-$E155+1),$I155/2,$L155,TRUE)-_xlfn.NORM.DIST(AND(CA$4&gt;=$E155,CA$4&lt;=$G155)*(BZ$4-$E155+1),$I155/2,$L155,TRUE))/(1-2*_xlfn.NORM.DIST(0,$I155/2,$L155,TRUE))*$C155+($J155="Steady Growth")*(AND(CA$4&gt;=$E155,CA$4&lt;=$G155)*((CA$4-$E155+1)/($I155*($I155+1)/2)*$C155))+($J155="custom")*CustomCF!BT155</f>
        <v>0</v>
      </c>
      <c r="CB155" s="478">
        <f>($J155="Bell Curve")*(_xlfn.NORM.DIST(AND(CB$4&gt;=$E155,CB$4&lt;=$G155)*(CB$4-$E155+1),$I155/2,$L155,TRUE)-_xlfn.NORM.DIST(AND(CB$4&gt;=$E155,CB$4&lt;=$G155)*(CA$4-$E155+1),$I155/2,$L155,TRUE))/(1-2*_xlfn.NORM.DIST(0,$I155/2,$L155,TRUE))*$C155+($J155="Steady Growth")*(AND(CB$4&gt;=$E155,CB$4&lt;=$G155)*((CB$4-$E155+1)/($I155*($I155+1)/2)*$C155))+($J155="custom")*CustomCF!BU155</f>
        <v>0</v>
      </c>
      <c r="CC155" s="478">
        <f>($J155="Bell Curve")*(_xlfn.NORM.DIST(AND(CC$4&gt;=$E155,CC$4&lt;=$G155)*(CC$4-$E155+1),$I155/2,$L155,TRUE)-_xlfn.NORM.DIST(AND(CC$4&gt;=$E155,CC$4&lt;=$G155)*(CB$4-$E155+1),$I155/2,$L155,TRUE))/(1-2*_xlfn.NORM.DIST(0,$I155/2,$L155,TRUE))*$C155+($J155="Steady Growth")*(AND(CC$4&gt;=$E155,CC$4&lt;=$G155)*((CC$4-$E155+1)/($I155*($I155+1)/2)*$C155))+($J155="custom")*CustomCF!BV155</f>
        <v>0</v>
      </c>
      <c r="CD155" s="478">
        <f>($J155="Bell Curve")*(_xlfn.NORM.DIST(AND(CD$4&gt;=$E155,CD$4&lt;=$G155)*(CD$4-$E155+1),$I155/2,$L155,TRUE)-_xlfn.NORM.DIST(AND(CD$4&gt;=$E155,CD$4&lt;=$G155)*(CC$4-$E155+1),$I155/2,$L155,TRUE))/(1-2*_xlfn.NORM.DIST(0,$I155/2,$L155,TRUE))*$C155+($J155="Steady Growth")*(AND(CD$4&gt;=$E155,CD$4&lt;=$G155)*((CD$4-$E155+1)/($I155*($I155+1)/2)*$C155))+($J155="custom")*CustomCF!BW155</f>
        <v>0</v>
      </c>
      <c r="CE155" s="478">
        <f>($J155="Bell Curve")*(_xlfn.NORM.DIST(AND(CE$4&gt;=$E155,CE$4&lt;=$G155)*(CE$4-$E155+1),$I155/2,$L155,TRUE)-_xlfn.NORM.DIST(AND(CE$4&gt;=$E155,CE$4&lt;=$G155)*(CD$4-$E155+1),$I155/2,$L155,TRUE))/(1-2*_xlfn.NORM.DIST(0,$I155/2,$L155,TRUE))*$C155+($J155="Steady Growth")*(AND(CE$4&gt;=$E155,CE$4&lt;=$G155)*((CE$4-$E155+1)/($I155*($I155+1)/2)*$C155))+($J155="custom")*CustomCF!BX155</f>
        <v>0</v>
      </c>
      <c r="CF155" s="478">
        <f>($J155="Bell Curve")*(_xlfn.NORM.DIST(AND(CF$4&gt;=$E155,CF$4&lt;=$G155)*(CF$4-$E155+1),$I155/2,$L155,TRUE)-_xlfn.NORM.DIST(AND(CF$4&gt;=$E155,CF$4&lt;=$G155)*(CE$4-$E155+1),$I155/2,$L155,TRUE))/(1-2*_xlfn.NORM.DIST(0,$I155/2,$L155,TRUE))*$C155+($J155="Steady Growth")*(AND(CF$4&gt;=$E155,CF$4&lt;=$G155)*((CF$4-$E155+1)/($I155*($I155+1)/2)*$C155))+($J155="custom")*CustomCF!BY155</f>
        <v>0</v>
      </c>
      <c r="CG155" s="478">
        <f>($J155="Bell Curve")*(_xlfn.NORM.DIST(AND(CG$4&gt;=$E155,CG$4&lt;=$G155)*(CG$4-$E155+1),$I155/2,$L155,TRUE)-_xlfn.NORM.DIST(AND(CG$4&gt;=$E155,CG$4&lt;=$G155)*(CF$4-$E155+1),$I155/2,$L155,TRUE))/(1-2*_xlfn.NORM.DIST(0,$I155/2,$L155,TRUE))*$C155+($J155="Steady Growth")*(AND(CG$4&gt;=$E155,CG$4&lt;=$G155)*((CG$4-$E155+1)/($I155*($I155+1)/2)*$C155))+($J155="custom")*CustomCF!BZ155</f>
        <v>0</v>
      </c>
      <c r="CH155" s="478">
        <f>($J155="Bell Curve")*(_xlfn.NORM.DIST(AND(CH$4&gt;=$E155,CH$4&lt;=$G155)*(CH$4-$E155+1),$I155/2,$L155,TRUE)-_xlfn.NORM.DIST(AND(CH$4&gt;=$E155,CH$4&lt;=$G155)*(CG$4-$E155+1),$I155/2,$L155,TRUE))/(1-2*_xlfn.NORM.DIST(0,$I155/2,$L155,TRUE))*$C155+($J155="Steady Growth")*(AND(CH$4&gt;=$E155,CH$4&lt;=$G155)*((CH$4-$E155+1)/($I155*($I155+1)/2)*$C155))+($J155="custom")*CustomCF!CA155</f>
        <v>0</v>
      </c>
      <c r="CI155" s="478">
        <f>($J155="Bell Curve")*(_xlfn.NORM.DIST(AND(CI$4&gt;=$E155,CI$4&lt;=$G155)*(CI$4-$E155+1),$I155/2,$L155,TRUE)-_xlfn.NORM.DIST(AND(CI$4&gt;=$E155,CI$4&lt;=$G155)*(CH$4-$E155+1),$I155/2,$L155,TRUE))/(1-2*_xlfn.NORM.DIST(0,$I155/2,$L155,TRUE))*$C155+($J155="Steady Growth")*(AND(CI$4&gt;=$E155,CI$4&lt;=$G155)*((CI$4-$E155+1)/($I155*($I155+1)/2)*$C155))+($J155="custom")*CustomCF!CB155</f>
        <v>0</v>
      </c>
      <c r="CJ155" s="478">
        <f>($J155="Bell Curve")*(_xlfn.NORM.DIST(AND(CJ$4&gt;=$E155,CJ$4&lt;=$G155)*(CJ$4-$E155+1),$I155/2,$L155,TRUE)-_xlfn.NORM.DIST(AND(CJ$4&gt;=$E155,CJ$4&lt;=$G155)*(CI$4-$E155+1),$I155/2,$L155,TRUE))/(1-2*_xlfn.NORM.DIST(0,$I155/2,$L155,TRUE))*$C155+($J155="Steady Growth")*(AND(CJ$4&gt;=$E155,CJ$4&lt;=$G155)*((CJ$4-$E155+1)/($I155*($I155+1)/2)*$C155))+($J155="custom")*CustomCF!CC155</f>
        <v>0</v>
      </c>
      <c r="CK155" s="478">
        <f>($J155="Bell Curve")*(_xlfn.NORM.DIST(AND(CK$4&gt;=$E155,CK$4&lt;=$G155)*(CK$4-$E155+1),$I155/2,$L155,TRUE)-_xlfn.NORM.DIST(AND(CK$4&gt;=$E155,CK$4&lt;=$G155)*(CJ$4-$E155+1),$I155/2,$L155,TRUE))/(1-2*_xlfn.NORM.DIST(0,$I155/2,$L155,TRUE))*$C155+($J155="Steady Growth")*(AND(CK$4&gt;=$E155,CK$4&lt;=$G155)*((CK$4-$E155+1)/($I155*($I155+1)/2)*$C155))+($J155="custom")*CustomCF!CD155</f>
        <v>0</v>
      </c>
      <c r="CL155" s="478">
        <f>($J155="Bell Curve")*(_xlfn.NORM.DIST(AND(CL$4&gt;=$E155,CL$4&lt;=$G155)*(CL$4-$E155+1),$I155/2,$L155,TRUE)-_xlfn.NORM.DIST(AND(CL$4&gt;=$E155,CL$4&lt;=$G155)*(CK$4-$E155+1),$I155/2,$L155,TRUE))/(1-2*_xlfn.NORM.DIST(0,$I155/2,$L155,TRUE))*$C155+($J155="Steady Growth")*(AND(CL$4&gt;=$E155,CL$4&lt;=$G155)*((CL$4-$E155+1)/($I155*($I155+1)/2)*$C155))+($J155="custom")*CustomCF!CE155</f>
        <v>0</v>
      </c>
      <c r="CM155" s="478">
        <f>($J155="Bell Curve")*(_xlfn.NORM.DIST(AND(CM$4&gt;=$E155,CM$4&lt;=$G155)*(CM$4-$E155+1),$I155/2,$L155,TRUE)-_xlfn.NORM.DIST(AND(CM$4&gt;=$E155,CM$4&lt;=$G155)*(CL$4-$E155+1),$I155/2,$L155,TRUE))/(1-2*_xlfn.NORM.DIST(0,$I155/2,$L155,TRUE))*$C155+($J155="Steady Growth")*(AND(CM$4&gt;=$E155,CM$4&lt;=$G155)*((CM$4-$E155+1)/($I155*($I155+1)/2)*$C155))+($J155="custom")*CustomCF!CF155</f>
        <v>0</v>
      </c>
      <c r="CN155" s="478">
        <f>($J155="Bell Curve")*(_xlfn.NORM.DIST(AND(CN$4&gt;=$E155,CN$4&lt;=$G155)*(CN$4-$E155+1),$I155/2,$L155,TRUE)-_xlfn.NORM.DIST(AND(CN$4&gt;=$E155,CN$4&lt;=$G155)*(CM$4-$E155+1),$I155/2,$L155,TRUE))/(1-2*_xlfn.NORM.DIST(0,$I155/2,$L155,TRUE))*$C155+($J155="Steady Growth")*(AND(CN$4&gt;=$E155,CN$4&lt;=$G155)*((CN$4-$E155+1)/($I155*($I155+1)/2)*$C155))+($J155="custom")*CustomCF!CG155</f>
        <v>0</v>
      </c>
      <c r="CO155" s="478">
        <f>($J155="Bell Curve")*(_xlfn.NORM.DIST(AND(CO$4&gt;=$E155,CO$4&lt;=$G155)*(CO$4-$E155+1),$I155/2,$L155,TRUE)-_xlfn.NORM.DIST(AND(CO$4&gt;=$E155,CO$4&lt;=$G155)*(CN$4-$E155+1),$I155/2,$L155,TRUE))/(1-2*_xlfn.NORM.DIST(0,$I155/2,$L155,TRUE))*$C155+($J155="Steady Growth")*(AND(CO$4&gt;=$E155,CO$4&lt;=$G155)*((CO$4-$E155+1)/($I155*($I155+1)/2)*$C155))+($J155="custom")*CustomCF!CH155</f>
        <v>0</v>
      </c>
      <c r="CP155" s="478">
        <f>($J155="Bell Curve")*(_xlfn.NORM.DIST(AND(CP$4&gt;=$E155,CP$4&lt;=$G155)*(CP$4-$E155+1),$I155/2,$L155,TRUE)-_xlfn.NORM.DIST(AND(CP$4&gt;=$E155,CP$4&lt;=$G155)*(CO$4-$E155+1),$I155/2,$L155,TRUE))/(1-2*_xlfn.NORM.DIST(0,$I155/2,$L155,TRUE))*$C155+($J155="Steady Growth")*(AND(CP$4&gt;=$E155,CP$4&lt;=$G155)*((CP$4-$E155+1)/($I155*($I155+1)/2)*$C155))+($J155="custom")*CustomCF!CI155</f>
        <v>0</v>
      </c>
      <c r="CQ155" s="478">
        <f>($J155="Bell Curve")*(_xlfn.NORM.DIST(AND(CQ$4&gt;=$E155,CQ$4&lt;=$G155)*(CQ$4-$E155+1),$I155/2,$L155,TRUE)-_xlfn.NORM.DIST(AND(CQ$4&gt;=$E155,CQ$4&lt;=$G155)*(CP$4-$E155+1),$I155/2,$L155,TRUE))/(1-2*_xlfn.NORM.DIST(0,$I155/2,$L155,TRUE))*$C155+($J155="Steady Growth")*(AND(CQ$4&gt;=$E155,CQ$4&lt;=$G155)*((CQ$4-$E155+1)/($I155*($I155+1)/2)*$C155))+($J155="custom")*CustomCF!CJ155</f>
        <v>0</v>
      </c>
      <c r="CR155" s="478">
        <f>($J155="Bell Curve")*(_xlfn.NORM.DIST(AND(CR$4&gt;=$E155,CR$4&lt;=$G155)*(CR$4-$E155+1),$I155/2,$L155,TRUE)-_xlfn.NORM.DIST(AND(CR$4&gt;=$E155,CR$4&lt;=$G155)*(CQ$4-$E155+1),$I155/2,$L155,TRUE))/(1-2*_xlfn.NORM.DIST(0,$I155/2,$L155,TRUE))*$C155+($J155="Steady Growth")*(AND(CR$4&gt;=$E155,CR$4&lt;=$G155)*((CR$4-$E155+1)/($I155*($I155+1)/2)*$C155))+($J155="custom")*CustomCF!CK155</f>
        <v>0</v>
      </c>
      <c r="CS155" s="478">
        <f>($J155="Bell Curve")*(_xlfn.NORM.DIST(AND(CS$4&gt;=$E155,CS$4&lt;=$G155)*(CS$4-$E155+1),$I155/2,$L155,TRUE)-_xlfn.NORM.DIST(AND(CS$4&gt;=$E155,CS$4&lt;=$G155)*(CR$4-$E155+1),$I155/2,$L155,TRUE))/(1-2*_xlfn.NORM.DIST(0,$I155/2,$L155,TRUE))*$C155+($J155="Steady Growth")*(AND(CS$4&gt;=$E155,CS$4&lt;=$G155)*((CS$4-$E155+1)/($I155*($I155+1)/2)*$C155))+($J155="custom")*CustomCF!CL155</f>
        <v>0</v>
      </c>
      <c r="CT155" s="478">
        <f>($J155="Bell Curve")*(_xlfn.NORM.DIST(AND(CT$4&gt;=$E155,CT$4&lt;=$G155)*(CT$4-$E155+1),$I155/2,$L155,TRUE)-_xlfn.NORM.DIST(AND(CT$4&gt;=$E155,CT$4&lt;=$G155)*(CS$4-$E155+1),$I155/2,$L155,TRUE))/(1-2*_xlfn.NORM.DIST(0,$I155/2,$L155,TRUE))*$C155+($J155="Steady Growth")*(AND(CT$4&gt;=$E155,CT$4&lt;=$G155)*((CT$4-$E155+1)/($I155*($I155+1)/2)*$C155))+($J155="custom")*CustomCF!CM155</f>
        <v>0</v>
      </c>
      <c r="CU155" s="478">
        <f>($J155="Bell Curve")*(_xlfn.NORM.DIST(AND(CU$4&gt;=$E155,CU$4&lt;=$G155)*(CU$4-$E155+1),$I155/2,$L155,TRUE)-_xlfn.NORM.DIST(AND(CU$4&gt;=$E155,CU$4&lt;=$G155)*(CT$4-$E155+1),$I155/2,$L155,TRUE))/(1-2*_xlfn.NORM.DIST(0,$I155/2,$L155,TRUE))*$C155+($J155="Steady Growth")*(AND(CU$4&gt;=$E155,CU$4&lt;=$G155)*((CU$4-$E155+1)/($I155*($I155+1)/2)*$C155))+($J155="custom")*CustomCF!CN155</f>
        <v>0</v>
      </c>
      <c r="CV155" s="478">
        <f>($J155="Bell Curve")*(_xlfn.NORM.DIST(AND(CV$4&gt;=$E155,CV$4&lt;=$G155)*(CV$4-$E155+1),$I155/2,$L155,TRUE)-_xlfn.NORM.DIST(AND(CV$4&gt;=$E155,CV$4&lt;=$G155)*(CU$4-$E155+1),$I155/2,$L155,TRUE))/(1-2*_xlfn.NORM.DIST(0,$I155/2,$L155,TRUE))*$C155+($J155="Steady Growth")*(AND(CV$4&gt;=$E155,CV$4&lt;=$G155)*((CV$4-$E155+1)/($I155*($I155+1)/2)*$C155))+($J155="custom")*CustomCF!CO155</f>
        <v>0</v>
      </c>
      <c r="CW155" s="478">
        <f>($J155="Bell Curve")*(_xlfn.NORM.DIST(AND(CW$4&gt;=$E155,CW$4&lt;=$G155)*(CW$4-$E155+1),$I155/2,$L155,TRUE)-_xlfn.NORM.DIST(AND(CW$4&gt;=$E155,CW$4&lt;=$G155)*(CV$4-$E155+1),$I155/2,$L155,TRUE))/(1-2*_xlfn.NORM.DIST(0,$I155/2,$L155,TRUE))*$C155+($J155="Steady Growth")*(AND(CW$4&gt;=$E155,CW$4&lt;=$G155)*((CW$4-$E155+1)/($I155*($I155+1)/2)*$C155))+($J155="custom")*CustomCF!CP155</f>
        <v>0</v>
      </c>
      <c r="CX155" s="478">
        <f>($J155="Bell Curve")*(_xlfn.NORM.DIST(AND(CX$4&gt;=$E155,CX$4&lt;=$G155)*(CX$4-$E155+1),$I155/2,$L155,TRUE)-_xlfn.NORM.DIST(AND(CX$4&gt;=$E155,CX$4&lt;=$G155)*(CW$4-$E155+1),$I155/2,$L155,TRUE))/(1-2*_xlfn.NORM.DIST(0,$I155/2,$L155,TRUE))*$C155+($J155="Steady Growth")*(AND(CX$4&gt;=$E155,CX$4&lt;=$G155)*((CX$4-$E155+1)/($I155*($I155+1)/2)*$C155))+($J155="custom")*CustomCF!CQ155</f>
        <v>0</v>
      </c>
      <c r="CY155" s="478">
        <f>($J155="Bell Curve")*(_xlfn.NORM.DIST(AND(CY$4&gt;=$E155,CY$4&lt;=$G155)*(CY$4-$E155+1),$I155/2,$L155,TRUE)-_xlfn.NORM.DIST(AND(CY$4&gt;=$E155,CY$4&lt;=$G155)*(CX$4-$E155+1),$I155/2,$L155,TRUE))/(1-2*_xlfn.NORM.DIST(0,$I155/2,$L155,TRUE))*$C155+($J155="Steady Growth")*(AND(CY$4&gt;=$E155,CY$4&lt;=$G155)*((CY$4-$E155+1)/($I155*($I155+1)/2)*$C155))+($J155="custom")*CustomCF!CR155</f>
        <v>0</v>
      </c>
      <c r="CZ155" s="478">
        <f>($J155="Bell Curve")*(_xlfn.NORM.DIST(AND(CZ$4&gt;=$E155,CZ$4&lt;=$G155)*(CZ$4-$E155+1),$I155/2,$L155,TRUE)-_xlfn.NORM.DIST(AND(CZ$4&gt;=$E155,CZ$4&lt;=$G155)*(CY$4-$E155+1),$I155/2,$L155,TRUE))/(1-2*_xlfn.NORM.DIST(0,$I155/2,$L155,TRUE))*$C155+($J155="Steady Growth")*(AND(CZ$4&gt;=$E155,CZ$4&lt;=$G155)*((CZ$4-$E155+1)/($I155*($I155+1)/2)*$C155))+($J155="custom")*CustomCF!CS155</f>
        <v>0</v>
      </c>
      <c r="DA155" s="478">
        <f>($J155="Bell Curve")*(_xlfn.NORM.DIST(AND(DA$4&gt;=$E155,DA$4&lt;=$G155)*(DA$4-$E155+1),$I155/2,$L155,TRUE)-_xlfn.NORM.DIST(AND(DA$4&gt;=$E155,DA$4&lt;=$G155)*(CZ$4-$E155+1),$I155/2,$L155,TRUE))/(1-2*_xlfn.NORM.DIST(0,$I155/2,$L155,TRUE))*$C155+($J155="Steady Growth")*(AND(DA$4&gt;=$E155,DA$4&lt;=$G155)*((DA$4-$E155+1)/($I155*($I155+1)/2)*$C155))+($J155="custom")*CustomCF!CT155</f>
        <v>0</v>
      </c>
      <c r="DB155" s="478">
        <f>($J155="Bell Curve")*(_xlfn.NORM.DIST(AND(DB$4&gt;=$E155,DB$4&lt;=$G155)*(DB$4-$E155+1),$I155/2,$L155,TRUE)-_xlfn.NORM.DIST(AND(DB$4&gt;=$E155,DB$4&lt;=$G155)*(DA$4-$E155+1),$I155/2,$L155,TRUE))/(1-2*_xlfn.NORM.DIST(0,$I155/2,$L155,TRUE))*$C155+($J155="Steady Growth")*(AND(DB$4&gt;=$E155,DB$4&lt;=$G155)*((DB$4-$E155+1)/($I155*($I155+1)/2)*$C155))+($J155="custom")*CustomCF!CU155</f>
        <v>0</v>
      </c>
      <c r="DC155" s="478">
        <f>($J155="Bell Curve")*(_xlfn.NORM.DIST(AND(DC$4&gt;=$E155,DC$4&lt;=$G155)*(DC$4-$E155+1),$I155/2,$L155,TRUE)-_xlfn.NORM.DIST(AND(DC$4&gt;=$E155,DC$4&lt;=$G155)*(DB$4-$E155+1),$I155/2,$L155,TRUE))/(1-2*_xlfn.NORM.DIST(0,$I155/2,$L155,TRUE))*$C155+($J155="Steady Growth")*(AND(DC$4&gt;=$E155,DC$4&lt;=$G155)*((DC$4-$E155+1)/($I155*($I155+1)/2)*$C155))+($J155="custom")*CustomCF!CV155</f>
        <v>0</v>
      </c>
      <c r="DD155" s="478">
        <f>($J155="Bell Curve")*(_xlfn.NORM.DIST(AND(DD$4&gt;=$E155,DD$4&lt;=$G155)*(DD$4-$E155+1),$I155/2,$L155,TRUE)-_xlfn.NORM.DIST(AND(DD$4&gt;=$E155,DD$4&lt;=$G155)*(DC$4-$E155+1),$I155/2,$L155,TRUE))/(1-2*_xlfn.NORM.DIST(0,$I155/2,$L155,TRUE))*$C155+($J155="Steady Growth")*(AND(DD$4&gt;=$E155,DD$4&lt;=$G155)*((DD$4-$E155+1)/($I155*($I155+1)/2)*$C155))+($J155="custom")*CustomCF!CW155</f>
        <v>0</v>
      </c>
      <c r="DE155" s="478">
        <f>($J155="Bell Curve")*(_xlfn.NORM.DIST(AND(DE$4&gt;=$E155,DE$4&lt;=$G155)*(DE$4-$E155+1),$I155/2,$L155,TRUE)-_xlfn.NORM.DIST(AND(DE$4&gt;=$E155,DE$4&lt;=$G155)*(DD$4-$E155+1),$I155/2,$L155,TRUE))/(1-2*_xlfn.NORM.DIST(0,$I155/2,$L155,TRUE))*$C155+($J155="Steady Growth")*(AND(DE$4&gt;=$E155,DE$4&lt;=$G155)*((DE$4-$E155+1)/($I155*($I155+1)/2)*$C155))+($J155="custom")*CustomCF!CX155</f>
        <v>0</v>
      </c>
      <c r="DF155" s="478">
        <f>($J155="Bell Curve")*(_xlfn.NORM.DIST(AND(DF$4&gt;=$E155,DF$4&lt;=$G155)*(DF$4-$E155+1),$I155/2,$L155,TRUE)-_xlfn.NORM.DIST(AND(DF$4&gt;=$E155,DF$4&lt;=$G155)*(DE$4-$E155+1),$I155/2,$L155,TRUE))/(1-2*_xlfn.NORM.DIST(0,$I155/2,$L155,TRUE))*$C155+($J155="Steady Growth")*(AND(DF$4&gt;=$E155,DF$4&lt;=$G155)*((DF$4-$E155+1)/($I155*($I155+1)/2)*$C155))+($J155="custom")*CustomCF!CY155</f>
        <v>0</v>
      </c>
      <c r="DG155" s="478">
        <f>($J155="Bell Curve")*(_xlfn.NORM.DIST(AND(DG$4&gt;=$E155,DG$4&lt;=$G155)*(DG$4-$E155+1),$I155/2,$L155,TRUE)-_xlfn.NORM.DIST(AND(DG$4&gt;=$E155,DG$4&lt;=$G155)*(DF$4-$E155+1),$I155/2,$L155,TRUE))/(1-2*_xlfn.NORM.DIST(0,$I155/2,$L155,TRUE))*$C155+($J155="Steady Growth")*(AND(DG$4&gt;=$E155,DG$4&lt;=$G155)*((DG$4-$E155+1)/($I155*($I155+1)/2)*$C155))+($J155="custom")*CustomCF!CZ155</f>
        <v>0</v>
      </c>
      <c r="DH155" s="478">
        <f>($J155="Bell Curve")*(_xlfn.NORM.DIST(AND(DH$4&gt;=$E155,DH$4&lt;=$G155)*(DH$4-$E155+1),$I155/2,$L155,TRUE)-_xlfn.NORM.DIST(AND(DH$4&gt;=$E155,DH$4&lt;=$G155)*(DG$4-$E155+1),$I155/2,$L155,TRUE))/(1-2*_xlfn.NORM.DIST(0,$I155/2,$L155,TRUE))*$C155+($J155="Steady Growth")*(AND(DH$4&gt;=$E155,DH$4&lt;=$G155)*((DH$4-$E155+1)/($I155*($I155+1)/2)*$C155))+($J155="custom")*CustomCF!DA155</f>
        <v>0</v>
      </c>
      <c r="DI155" s="478">
        <f>($J155="Bell Curve")*(_xlfn.NORM.DIST(AND(DI$4&gt;=$E155,DI$4&lt;=$G155)*(DI$4-$E155+1),$I155/2,$L155,TRUE)-_xlfn.NORM.DIST(AND(DI$4&gt;=$E155,DI$4&lt;=$G155)*(DH$4-$E155+1),$I155/2,$L155,TRUE))/(1-2*_xlfn.NORM.DIST(0,$I155/2,$L155,TRUE))*$C155+($J155="Steady Growth")*(AND(DI$4&gt;=$E155,DI$4&lt;=$G155)*((DI$4-$E155+1)/($I155*($I155+1)/2)*$C155))+($J155="custom")*CustomCF!DB155</f>
        <v>0</v>
      </c>
      <c r="DJ155" s="478">
        <f>($J155="Bell Curve")*(_xlfn.NORM.DIST(AND(DJ$4&gt;=$E155,DJ$4&lt;=$G155)*(DJ$4-$E155+1),$I155/2,$L155,TRUE)-_xlfn.NORM.DIST(AND(DJ$4&gt;=$E155,DJ$4&lt;=$G155)*(DI$4-$E155+1),$I155/2,$L155,TRUE))/(1-2*_xlfn.NORM.DIST(0,$I155/2,$L155,TRUE))*$C155+($J155="Steady Growth")*(AND(DJ$4&gt;=$E155,DJ$4&lt;=$G155)*((DJ$4-$E155+1)/($I155*($I155+1)/2)*$C155))+($J155="custom")*CustomCF!DC155</f>
        <v>0</v>
      </c>
      <c r="DK155" s="478">
        <f>($J155="Bell Curve")*(_xlfn.NORM.DIST(AND(DK$4&gt;=$E155,DK$4&lt;=$G155)*(DK$4-$E155+1),$I155/2,$L155,TRUE)-_xlfn.NORM.DIST(AND(DK$4&gt;=$E155,DK$4&lt;=$G155)*(DJ$4-$E155+1),$I155/2,$L155,TRUE))/(1-2*_xlfn.NORM.DIST(0,$I155/2,$L155,TRUE))*$C155+($J155="Steady Growth")*(AND(DK$4&gt;=$E155,DK$4&lt;=$G155)*((DK$4-$E155+1)/($I155*($I155+1)/2)*$C155))+($J155="custom")*CustomCF!DD155</f>
        <v>0</v>
      </c>
      <c r="DL155" s="478">
        <f>($J155="Bell Curve")*(_xlfn.NORM.DIST(AND(DL$4&gt;=$E155,DL$4&lt;=$G155)*(DL$4-$E155+1),$I155/2,$L155,TRUE)-_xlfn.NORM.DIST(AND(DL$4&gt;=$E155,DL$4&lt;=$G155)*(DK$4-$E155+1),$I155/2,$L155,TRUE))/(1-2*_xlfn.NORM.DIST(0,$I155/2,$L155,TRUE))*$C155+($J155="Steady Growth")*(AND(DL$4&gt;=$E155,DL$4&lt;=$G155)*((DL$4-$E155+1)/($I155*($I155+1)/2)*$C155))+($J155="custom")*CustomCF!DE155</f>
        <v>0</v>
      </c>
      <c r="DM155" s="478">
        <f>($J155="Bell Curve")*(_xlfn.NORM.DIST(AND(DM$4&gt;=$E155,DM$4&lt;=$G155)*(DM$4-$E155+1),$I155/2,$L155,TRUE)-_xlfn.NORM.DIST(AND(DM$4&gt;=$E155,DM$4&lt;=$G155)*(DL$4-$E155+1),$I155/2,$L155,TRUE))/(1-2*_xlfn.NORM.DIST(0,$I155/2,$L155,TRUE))*$C155+($J155="Steady Growth")*(AND(DM$4&gt;=$E155,DM$4&lt;=$G155)*((DM$4-$E155+1)/($I155*($I155+1)/2)*$C155))+($J155="custom")*CustomCF!DF155</f>
        <v>0</v>
      </c>
      <c r="DN155" s="478">
        <f>($J155="Bell Curve")*(_xlfn.NORM.DIST(AND(DN$4&gt;=$E155,DN$4&lt;=$G155)*(DN$4-$E155+1),$I155/2,$L155,TRUE)-_xlfn.NORM.DIST(AND(DN$4&gt;=$E155,DN$4&lt;=$G155)*(DM$4-$E155+1),$I155/2,$L155,TRUE))/(1-2*_xlfn.NORM.DIST(0,$I155/2,$L155,TRUE))*$C155+($J155="Steady Growth")*(AND(DN$4&gt;=$E155,DN$4&lt;=$G155)*((DN$4-$E155+1)/($I155*($I155+1)/2)*$C155))+($J155="custom")*CustomCF!DG155</f>
        <v>0</v>
      </c>
      <c r="DO155" s="478">
        <f>($J155="Bell Curve")*(_xlfn.NORM.DIST(AND(DO$4&gt;=$E155,DO$4&lt;=$G155)*(DO$4-$E155+1),$I155/2,$L155,TRUE)-_xlfn.NORM.DIST(AND(DO$4&gt;=$E155,DO$4&lt;=$G155)*(DN$4-$E155+1),$I155/2,$L155,TRUE))/(1-2*_xlfn.NORM.DIST(0,$I155/2,$L155,TRUE))*$C155+($J155="Steady Growth")*(AND(DO$4&gt;=$E155,DO$4&lt;=$G155)*((DO$4-$E155+1)/($I155*($I155+1)/2)*$C155))+($J155="custom")*CustomCF!DH155</f>
        <v>0</v>
      </c>
      <c r="DP155" s="478">
        <f>($J155="Bell Curve")*(_xlfn.NORM.DIST(AND(DP$4&gt;=$E155,DP$4&lt;=$G155)*(DP$4-$E155+1),$I155/2,$L155,TRUE)-_xlfn.NORM.DIST(AND(DP$4&gt;=$E155,DP$4&lt;=$G155)*(DO$4-$E155+1),$I155/2,$L155,TRUE))/(1-2*_xlfn.NORM.DIST(0,$I155/2,$L155,TRUE))*$C155+($J155="Steady Growth")*(AND(DP$4&gt;=$E155,DP$4&lt;=$G155)*((DP$4-$E155+1)/($I155*($I155+1)/2)*$C155))+($J155="custom")*CustomCF!DI155</f>
        <v>0</v>
      </c>
      <c r="DQ155" s="478">
        <f>($J155="Bell Curve")*(_xlfn.NORM.DIST(AND(DQ$4&gt;=$E155,DQ$4&lt;=$G155)*(DQ$4-$E155+1),$I155/2,$L155,TRUE)-_xlfn.NORM.DIST(AND(DQ$4&gt;=$E155,DQ$4&lt;=$G155)*(DP$4-$E155+1),$I155/2,$L155,TRUE))/(1-2*_xlfn.NORM.DIST(0,$I155/2,$L155,TRUE))*$C155+($J155="Steady Growth")*(AND(DQ$4&gt;=$E155,DQ$4&lt;=$G155)*((DQ$4-$E155+1)/($I155*($I155+1)/2)*$C155))+($J155="custom")*CustomCF!DJ155</f>
        <v>0</v>
      </c>
      <c r="DR155" s="478">
        <f>($J155="Bell Curve")*(_xlfn.NORM.DIST(AND(DR$4&gt;=$E155,DR$4&lt;=$G155)*(DR$4-$E155+1),$I155/2,$L155,TRUE)-_xlfn.NORM.DIST(AND(DR$4&gt;=$E155,DR$4&lt;=$G155)*(DQ$4-$E155+1),$I155/2,$L155,TRUE))/(1-2*_xlfn.NORM.DIST(0,$I155/2,$L155,TRUE))*$C155+($J155="Steady Growth")*(AND(DR$4&gt;=$E155,DR$4&lt;=$G155)*((DR$4-$E155+1)/($I155*($I155+1)/2)*$C155))+($J155="custom")*CustomCF!DK155</f>
        <v>0</v>
      </c>
      <c r="DS155" s="478">
        <f>($J155="Bell Curve")*(_xlfn.NORM.DIST(AND(DS$4&gt;=$E155,DS$4&lt;=$G155)*(DS$4-$E155+1),$I155/2,$L155,TRUE)-_xlfn.NORM.DIST(AND(DS$4&gt;=$E155,DS$4&lt;=$G155)*(DR$4-$E155+1),$I155/2,$L155,TRUE))/(1-2*_xlfn.NORM.DIST(0,$I155/2,$L155,TRUE))*$C155+($J155="Steady Growth")*(AND(DS$4&gt;=$E155,DS$4&lt;=$G155)*((DS$4-$E155+1)/($I155*($I155+1)/2)*$C155))+($J155="custom")*CustomCF!DL155</f>
        <v>0</v>
      </c>
      <c r="DT155" s="478">
        <f>($J155="Bell Curve")*(_xlfn.NORM.DIST(AND(DT$4&gt;=$E155,DT$4&lt;=$G155)*(DT$4-$E155+1),$I155/2,$L155,TRUE)-_xlfn.NORM.DIST(AND(DT$4&gt;=$E155,DT$4&lt;=$G155)*(DS$4-$E155+1),$I155/2,$L155,TRUE))/(1-2*_xlfn.NORM.DIST(0,$I155/2,$L155,TRUE))*$C155+($J155="Steady Growth")*(AND(DT$4&gt;=$E155,DT$4&lt;=$G155)*((DT$4-$E155+1)/($I155*($I155+1)/2)*$C155))+($J155="custom")*CustomCF!DM155</f>
        <v>0</v>
      </c>
      <c r="DU155" s="478">
        <f>($J155="Bell Curve")*(_xlfn.NORM.DIST(AND(DU$4&gt;=$E155,DU$4&lt;=$G155)*(DU$4-$E155+1),$I155/2,$L155,TRUE)-_xlfn.NORM.DIST(AND(DU$4&gt;=$E155,DU$4&lt;=$G155)*(DT$4-$E155+1),$I155/2,$L155,TRUE))/(1-2*_xlfn.NORM.DIST(0,$I155/2,$L155,TRUE))*$C155+($J155="Steady Growth")*(AND(DU$4&gt;=$E155,DU$4&lt;=$G155)*((DU$4-$E155+1)/($I155*($I155+1)/2)*$C155))+($J155="custom")*CustomCF!DN155</f>
        <v>0</v>
      </c>
      <c r="DV155" s="478">
        <f>($J155="Bell Curve")*(_xlfn.NORM.DIST(AND(DV$4&gt;=$E155,DV$4&lt;=$G155)*(DV$4-$E155+1),$I155/2,$L155,TRUE)-_xlfn.NORM.DIST(AND(DV$4&gt;=$E155,DV$4&lt;=$G155)*(DU$4-$E155+1),$I155/2,$L155,TRUE))/(1-2*_xlfn.NORM.DIST(0,$I155/2,$L155,TRUE))*$C155+($J155="Steady Growth")*(AND(DV$4&gt;=$E155,DV$4&lt;=$G155)*((DV$4-$E155+1)/($I155*($I155+1)/2)*$C155))+($J155="custom")*CustomCF!DO155</f>
        <v>0</v>
      </c>
      <c r="DW155" s="478">
        <f>($J155="Bell Curve")*(_xlfn.NORM.DIST(AND(DW$4&gt;=$E155,DW$4&lt;=$G155)*(DW$4-$E155+1),$I155/2,$L155,TRUE)-_xlfn.NORM.DIST(AND(DW$4&gt;=$E155,DW$4&lt;=$G155)*(DV$4-$E155+1),$I155/2,$L155,TRUE))/(1-2*_xlfn.NORM.DIST(0,$I155/2,$L155,TRUE))*$C155+($J155="Steady Growth")*(AND(DW$4&gt;=$E155,DW$4&lt;=$G155)*((DW$4-$E155+1)/($I155*($I155+1)/2)*$C155))+($J155="custom")*CustomCF!DP155</f>
        <v>0</v>
      </c>
      <c r="DX155" s="478">
        <f>($J155="Bell Curve")*(_xlfn.NORM.DIST(AND(DX$4&gt;=$E155,DX$4&lt;=$G155)*(DX$4-$E155+1),$I155/2,$L155,TRUE)-_xlfn.NORM.DIST(AND(DX$4&gt;=$E155,DX$4&lt;=$G155)*(DW$4-$E155+1),$I155/2,$L155,TRUE))/(1-2*_xlfn.NORM.DIST(0,$I155/2,$L155,TRUE))*$C155+($J155="Steady Growth")*(AND(DX$4&gt;=$E155,DX$4&lt;=$G155)*((DX$4-$E155+1)/($I155*($I155+1)/2)*$C155))+($J155="custom")*CustomCF!DQ155</f>
        <v>0</v>
      </c>
      <c r="DY155" s="478">
        <f>($J155="Bell Curve")*(_xlfn.NORM.DIST(AND(DY$4&gt;=$E155,DY$4&lt;=$G155)*(DY$4-$E155+1),$I155/2,$L155,TRUE)-_xlfn.NORM.DIST(AND(DY$4&gt;=$E155,DY$4&lt;=$G155)*(DX$4-$E155+1),$I155/2,$L155,TRUE))/(1-2*_xlfn.NORM.DIST(0,$I155/2,$L155,TRUE))*$C155+($J155="Steady Growth")*(AND(DY$4&gt;=$E155,DY$4&lt;=$G155)*((DY$4-$E155+1)/($I155*($I155+1)/2)*$C155))+($J155="custom")*CustomCF!DR155</f>
        <v>0</v>
      </c>
      <c r="DZ155" s="478">
        <f>($J155="Bell Curve")*(_xlfn.NORM.DIST(AND(DZ$4&gt;=$E155,DZ$4&lt;=$G155)*(DZ$4-$E155+1),$I155/2,$L155,TRUE)-_xlfn.NORM.DIST(AND(DZ$4&gt;=$E155,DZ$4&lt;=$G155)*(DY$4-$E155+1),$I155/2,$L155,TRUE))/(1-2*_xlfn.NORM.DIST(0,$I155/2,$L155,TRUE))*$C155+($J155="Steady Growth")*(AND(DZ$4&gt;=$E155,DZ$4&lt;=$G155)*((DZ$4-$E155+1)/($I155*($I155+1)/2)*$C155))+($J155="custom")*CustomCF!DS155</f>
        <v>0</v>
      </c>
      <c r="EA155" s="478">
        <f>($J155="Bell Curve")*(_xlfn.NORM.DIST(AND(EA$4&gt;=$E155,EA$4&lt;=$G155)*(EA$4-$E155+1),$I155/2,$L155,TRUE)-_xlfn.NORM.DIST(AND(EA$4&gt;=$E155,EA$4&lt;=$G155)*(DZ$4-$E155+1),$I155/2,$L155,TRUE))/(1-2*_xlfn.NORM.DIST(0,$I155/2,$L155,TRUE))*$C155+($J155="Steady Growth")*(AND(EA$4&gt;=$E155,EA$4&lt;=$G155)*((EA$4-$E155+1)/($I155*($I155+1)/2)*$C155))+($J155="custom")*CustomCF!DT155</f>
        <v>0</v>
      </c>
      <c r="EB155" s="478">
        <f>($J155="Bell Curve")*(_xlfn.NORM.DIST(AND(EB$4&gt;=$E155,EB$4&lt;=$G155)*(EB$4-$E155+1),$I155/2,$L155,TRUE)-_xlfn.NORM.DIST(AND(EB$4&gt;=$E155,EB$4&lt;=$G155)*(EA$4-$E155+1),$I155/2,$L155,TRUE))/(1-2*_xlfn.NORM.DIST(0,$I155/2,$L155,TRUE))*$C155+($J155="Steady Growth")*(AND(EB$4&gt;=$E155,EB$4&lt;=$G155)*((EB$4-$E155+1)/($I155*($I155+1)/2)*$C155))+($J155="custom")*CustomCF!DU155</f>
        <v>0</v>
      </c>
      <c r="EC155" s="478">
        <f>($J155="Bell Curve")*(_xlfn.NORM.DIST(AND(EC$4&gt;=$E155,EC$4&lt;=$G155)*(EC$4-$E155+1),$I155/2,$L155,TRUE)-_xlfn.NORM.DIST(AND(EC$4&gt;=$E155,EC$4&lt;=$G155)*(EB$4-$E155+1),$I155/2,$L155,TRUE))/(1-2*_xlfn.NORM.DIST(0,$I155/2,$L155,TRUE))*$C155+($J155="Steady Growth")*(AND(EC$4&gt;=$E155,EC$4&lt;=$G155)*((EC$4-$E155+1)/($I155*($I155+1)/2)*$C155))+($J155="custom")*CustomCF!DV155</f>
        <v>0</v>
      </c>
      <c r="ED155" s="478">
        <f>($J155="Bell Curve")*(_xlfn.NORM.DIST(AND(ED$4&gt;=$E155,ED$4&lt;=$G155)*(ED$4-$E155+1),$I155/2,$L155,TRUE)-_xlfn.NORM.DIST(AND(ED$4&gt;=$E155,ED$4&lt;=$G155)*(EC$4-$E155+1),$I155/2,$L155,TRUE))/(1-2*_xlfn.NORM.DIST(0,$I155/2,$L155,TRUE))*$C155+($J155="Steady Growth")*(AND(ED$4&gt;=$E155,ED$4&lt;=$G155)*((ED$4-$E155+1)/($I155*($I155+1)/2)*$C155))+($J155="custom")*CustomCF!DW155</f>
        <v>0</v>
      </c>
      <c r="EE155" s="478">
        <f>($J155="Bell Curve")*(_xlfn.NORM.DIST(AND(EE$4&gt;=$E155,EE$4&lt;=$G155)*(EE$4-$E155+1),$I155/2,$L155,TRUE)-_xlfn.NORM.DIST(AND(EE$4&gt;=$E155,EE$4&lt;=$G155)*(ED$4-$E155+1),$I155/2,$L155,TRUE))/(1-2*_xlfn.NORM.DIST(0,$I155/2,$L155,TRUE))*$C155+($J155="Steady Growth")*(AND(EE$4&gt;=$E155,EE$4&lt;=$G155)*((EE$4-$E155+1)/($I155*($I155+1)/2)*$C155))+($J155="custom")*CustomCF!DX155</f>
        <v>0</v>
      </c>
      <c r="EF155" s="488">
        <f>($J155="Bell Curve")*(_xlfn.NORM.DIST(AND(EF$4&gt;=$E155,EF$4&lt;=$G155)*(EF$4-$E155+1),$I155/2,$L155,TRUE)-_xlfn.NORM.DIST(AND(EF$4&gt;=$E155,EF$4&lt;=$G155)*(EE$4-$E155+1),$I155/2,$L155,TRUE))/(1-2*_xlfn.NORM.DIST(0,$I155/2,$L155,TRUE))*$C155+($J155="Steady Growth")*(AND(EF$4&gt;=$E155,EF$4&lt;=$G155)*((EF$4-$E155+1)/($I155*($I155+1)/2)*$C155))+($J155="custom")*CustomCF!DY155</f>
        <v>0</v>
      </c>
    </row>
    <row r="156" spans="2:136" outlineLevel="1" x14ac:dyDescent="0.2">
      <c r="B156" s="485">
        <f>Budget!AE21</f>
        <v>0</v>
      </c>
      <c r="C156" s="478">
        <f>Budget!AF21</f>
        <v>0</v>
      </c>
      <c r="D156" s="478" t="str">
        <f t="shared" si="55"/>
        <v/>
      </c>
      <c r="E156" s="486">
        <v>0</v>
      </c>
      <c r="F156" s="480">
        <f>IF(J156="Custom",CustomCF!E156,INDEX($P$6:$DY$6,MATCH(E156,CF!$P$4:$DY$4,0)))</f>
        <v>46022</v>
      </c>
      <c r="G156" s="489">
        <v>0</v>
      </c>
      <c r="H156" s="480">
        <f>IF(J156="Custom",CustomCF!F156,INDEX($P$6:$CU$6,MATCH(G156,CF!$P$4:$CU$4,0)))</f>
        <v>46022</v>
      </c>
      <c r="I156" s="479">
        <f t="shared" si="50"/>
        <v>1</v>
      </c>
      <c r="J156" s="486" t="s">
        <v>30</v>
      </c>
      <c r="K156" s="486" t="s">
        <v>31</v>
      </c>
      <c r="L156" s="479">
        <f t="shared" si="56"/>
        <v>10000000</v>
      </c>
      <c r="M156" s="487">
        <f t="shared" si="49"/>
        <v>0</v>
      </c>
      <c r="N156" s="112" t="str">
        <f t="shared" si="48"/>
        <v>OK</v>
      </c>
      <c r="O156" s="479"/>
      <c r="P156" s="478">
        <f>($J156="Bell Curve")*(_xlfn.NORM.DIST(AND(P$4&gt;=$E156,P$4&lt;=$G156)*(P$4-$E156+1),$I156/2,$L156,TRUE)-_xlfn.NORM.DIST(AND(P$4&gt;=$E156,P$4&lt;=$G156)*(N$4-$E156+1),$I156/2,$L156,TRUE))/(1-2*_xlfn.NORM.DIST(0,$I156/2,$L156,TRUE))*$C156+($J156="Steady Growth")*(AND(P$4&gt;=$E156,P$4&lt;=$G156)*((P$4-$E156+1)/($I156*($I156+1)/2)*$C156))+($J156="custom")*CustomCF!I156</f>
        <v>0</v>
      </c>
      <c r="Q156" s="478">
        <f>($J156="Bell Curve")*(_xlfn.NORM.DIST(AND(Q$4&gt;=$E156,Q$4&lt;=$G156)*(Q$4-$E156+1),$I156/2,$L156,TRUE)-_xlfn.NORM.DIST(AND(Q$4&gt;=$E156,Q$4&lt;=$G156)*(P$4-$E156+1),$I156/2,$L156,TRUE))/(1-2*_xlfn.NORM.DIST(0,$I156/2,$L156,TRUE))*$C156+($J156="Steady Growth")*(AND(Q$4&gt;=$E156,Q$4&lt;=$G156)*((Q$4-$E156+1)/($I156*($I156+1)/2)*$C156))+($J156="custom")*CustomCF!J156</f>
        <v>0</v>
      </c>
      <c r="R156" s="478">
        <f>($J156="Bell Curve")*(_xlfn.NORM.DIST(AND(R$4&gt;=$E156,R$4&lt;=$G156)*(R$4-$E156+1),$I156/2,$L156,TRUE)-_xlfn.NORM.DIST(AND(R$4&gt;=$E156,R$4&lt;=$G156)*(Q$4-$E156+1),$I156/2,$L156,TRUE))/(1-2*_xlfn.NORM.DIST(0,$I156/2,$L156,TRUE))*$C156+($J156="Steady Growth")*(AND(R$4&gt;=$E156,R$4&lt;=$G156)*((R$4-$E156+1)/($I156*($I156+1)/2)*$C156))+($J156="custom")*CustomCF!K156</f>
        <v>0</v>
      </c>
      <c r="S156" s="478">
        <f>($J156="Bell Curve")*(_xlfn.NORM.DIST(AND(S$4&gt;=$E156,S$4&lt;=$G156)*(S$4-$E156+1),$I156/2,$L156,TRUE)-_xlfn.NORM.DIST(AND(S$4&gt;=$E156,S$4&lt;=$G156)*(R$4-$E156+1),$I156/2,$L156,TRUE))/(1-2*_xlfn.NORM.DIST(0,$I156/2,$L156,TRUE))*$C156+($J156="Steady Growth")*(AND(S$4&gt;=$E156,S$4&lt;=$G156)*((S$4-$E156+1)/($I156*($I156+1)/2)*$C156))+($J156="custom")*CustomCF!L156</f>
        <v>0</v>
      </c>
      <c r="T156" s="478">
        <f>($J156="Bell Curve")*(_xlfn.NORM.DIST(AND(T$4&gt;=$E156,T$4&lt;=$G156)*(T$4-$E156+1),$I156/2,$L156,TRUE)-_xlfn.NORM.DIST(AND(T$4&gt;=$E156,T$4&lt;=$G156)*(S$4-$E156+1),$I156/2,$L156,TRUE))/(1-2*_xlfn.NORM.DIST(0,$I156/2,$L156,TRUE))*$C156+($J156="Steady Growth")*(AND(T$4&gt;=$E156,T$4&lt;=$G156)*((T$4-$E156+1)/($I156*($I156+1)/2)*$C156))+($J156="custom")*CustomCF!M156</f>
        <v>0</v>
      </c>
      <c r="U156" s="478">
        <f>($J156="Bell Curve")*(_xlfn.NORM.DIST(AND(U$4&gt;=$E156,U$4&lt;=$G156)*(U$4-$E156+1),$I156/2,$L156,TRUE)-_xlfn.NORM.DIST(AND(U$4&gt;=$E156,U$4&lt;=$G156)*(T$4-$E156+1),$I156/2,$L156,TRUE))/(1-2*_xlfn.NORM.DIST(0,$I156/2,$L156,TRUE))*$C156+($J156="Steady Growth")*(AND(U$4&gt;=$E156,U$4&lt;=$G156)*((U$4-$E156+1)/($I156*($I156+1)/2)*$C156))+($J156="custom")*CustomCF!N156</f>
        <v>0</v>
      </c>
      <c r="V156" s="478">
        <f>($J156="Bell Curve")*(_xlfn.NORM.DIST(AND(V$4&gt;=$E156,V$4&lt;=$G156)*(V$4-$E156+1),$I156/2,$L156,TRUE)-_xlfn.NORM.DIST(AND(V$4&gt;=$E156,V$4&lt;=$G156)*(U$4-$E156+1),$I156/2,$L156,TRUE))/(1-2*_xlfn.NORM.DIST(0,$I156/2,$L156,TRUE))*$C156+($J156="Steady Growth")*(AND(V$4&gt;=$E156,V$4&lt;=$G156)*((V$4-$E156+1)/($I156*($I156+1)/2)*$C156))+($J156="custom")*CustomCF!O156</f>
        <v>0</v>
      </c>
      <c r="W156" s="478">
        <f>($J156="Bell Curve")*(_xlfn.NORM.DIST(AND(W$4&gt;=$E156,W$4&lt;=$G156)*(W$4-$E156+1),$I156/2,$L156,TRUE)-_xlfn.NORM.DIST(AND(W$4&gt;=$E156,W$4&lt;=$G156)*(V$4-$E156+1),$I156/2,$L156,TRUE))/(1-2*_xlfn.NORM.DIST(0,$I156/2,$L156,TRUE))*$C156+($J156="Steady Growth")*(AND(W$4&gt;=$E156,W$4&lt;=$G156)*((W$4-$E156+1)/($I156*($I156+1)/2)*$C156))+($J156="custom")*CustomCF!P156</f>
        <v>0</v>
      </c>
      <c r="X156" s="478">
        <f>($J156="Bell Curve")*(_xlfn.NORM.DIST(AND(X$4&gt;=$E156,X$4&lt;=$G156)*(X$4-$E156+1),$I156/2,$L156,TRUE)-_xlfn.NORM.DIST(AND(X$4&gt;=$E156,X$4&lt;=$G156)*(W$4-$E156+1),$I156/2,$L156,TRUE))/(1-2*_xlfn.NORM.DIST(0,$I156/2,$L156,TRUE))*$C156+($J156="Steady Growth")*(AND(X$4&gt;=$E156,X$4&lt;=$G156)*((X$4-$E156+1)/($I156*($I156+1)/2)*$C156))+($J156="custom")*CustomCF!Q156</f>
        <v>0</v>
      </c>
      <c r="Y156" s="478">
        <f>($J156="Bell Curve")*(_xlfn.NORM.DIST(AND(Y$4&gt;=$E156,Y$4&lt;=$G156)*(Y$4-$E156+1),$I156/2,$L156,TRUE)-_xlfn.NORM.DIST(AND(Y$4&gt;=$E156,Y$4&lt;=$G156)*(X$4-$E156+1),$I156/2,$L156,TRUE))/(1-2*_xlfn.NORM.DIST(0,$I156/2,$L156,TRUE))*$C156+($J156="Steady Growth")*(AND(Y$4&gt;=$E156,Y$4&lt;=$G156)*((Y$4-$E156+1)/($I156*($I156+1)/2)*$C156))+($J156="custom")*CustomCF!R156</f>
        <v>0</v>
      </c>
      <c r="Z156" s="478">
        <f>($J156="Bell Curve")*(_xlfn.NORM.DIST(AND(Z$4&gt;=$E156,Z$4&lt;=$G156)*(Z$4-$E156+1),$I156/2,$L156,TRUE)-_xlfn.NORM.DIST(AND(Z$4&gt;=$E156,Z$4&lt;=$G156)*(Y$4-$E156+1),$I156/2,$L156,TRUE))/(1-2*_xlfn.NORM.DIST(0,$I156/2,$L156,TRUE))*$C156+($J156="Steady Growth")*(AND(Z$4&gt;=$E156,Z$4&lt;=$G156)*((Z$4-$E156+1)/($I156*($I156+1)/2)*$C156))+($J156="custom")*CustomCF!S156</f>
        <v>0</v>
      </c>
      <c r="AA156" s="478">
        <f>($J156="Bell Curve")*(_xlfn.NORM.DIST(AND(AA$4&gt;=$E156,AA$4&lt;=$G156)*(AA$4-$E156+1),$I156/2,$L156,TRUE)-_xlfn.NORM.DIST(AND(AA$4&gt;=$E156,AA$4&lt;=$G156)*(Z$4-$E156+1),$I156/2,$L156,TRUE))/(1-2*_xlfn.NORM.DIST(0,$I156/2,$L156,TRUE))*$C156+($J156="Steady Growth")*(AND(AA$4&gt;=$E156,AA$4&lt;=$G156)*((AA$4-$E156+1)/($I156*($I156+1)/2)*$C156))+($J156="custom")*CustomCF!T156</f>
        <v>0</v>
      </c>
      <c r="AB156" s="478">
        <f>($J156="Bell Curve")*(_xlfn.NORM.DIST(AND(AB$4&gt;=$E156,AB$4&lt;=$G156)*(AB$4-$E156+1),$I156/2,$L156,TRUE)-_xlfn.NORM.DIST(AND(AB$4&gt;=$E156,AB$4&lt;=$G156)*(AA$4-$E156+1),$I156/2,$L156,TRUE))/(1-2*_xlfn.NORM.DIST(0,$I156/2,$L156,TRUE))*$C156+($J156="Steady Growth")*(AND(AB$4&gt;=$E156,AB$4&lt;=$G156)*((AB$4-$E156+1)/($I156*($I156+1)/2)*$C156))+($J156="custom")*CustomCF!U156</f>
        <v>0</v>
      </c>
      <c r="AC156" s="478">
        <f>($J156="Bell Curve")*(_xlfn.NORM.DIST(AND(AC$4&gt;=$E156,AC$4&lt;=$G156)*(AC$4-$E156+1),$I156/2,$L156,TRUE)-_xlfn.NORM.DIST(AND(AC$4&gt;=$E156,AC$4&lt;=$G156)*(AB$4-$E156+1),$I156/2,$L156,TRUE))/(1-2*_xlfn.NORM.DIST(0,$I156/2,$L156,TRUE))*$C156+($J156="Steady Growth")*(AND(AC$4&gt;=$E156,AC$4&lt;=$G156)*((AC$4-$E156+1)/($I156*($I156+1)/2)*$C156))+($J156="custom")*CustomCF!V156</f>
        <v>0</v>
      </c>
      <c r="AD156" s="478">
        <f>($J156="Bell Curve")*(_xlfn.NORM.DIST(AND(AD$4&gt;=$E156,AD$4&lt;=$G156)*(AD$4-$E156+1),$I156/2,$L156,TRUE)-_xlfn.NORM.DIST(AND(AD$4&gt;=$E156,AD$4&lt;=$G156)*(AC$4-$E156+1),$I156/2,$L156,TRUE))/(1-2*_xlfn.NORM.DIST(0,$I156/2,$L156,TRUE))*$C156+($J156="Steady Growth")*(AND(AD$4&gt;=$E156,AD$4&lt;=$G156)*((AD$4-$E156+1)/($I156*($I156+1)/2)*$C156))+($J156="custom")*CustomCF!W156</f>
        <v>0</v>
      </c>
      <c r="AE156" s="478">
        <f>($J156="Bell Curve")*(_xlfn.NORM.DIST(AND(AE$4&gt;=$E156,AE$4&lt;=$G156)*(AE$4-$E156+1),$I156/2,$L156,TRUE)-_xlfn.NORM.DIST(AND(AE$4&gt;=$E156,AE$4&lt;=$G156)*(AD$4-$E156+1),$I156/2,$L156,TRUE))/(1-2*_xlfn.NORM.DIST(0,$I156/2,$L156,TRUE))*$C156+($J156="Steady Growth")*(AND(AE$4&gt;=$E156,AE$4&lt;=$G156)*((AE$4-$E156+1)/($I156*($I156+1)/2)*$C156))+($J156="custom")*CustomCF!X156</f>
        <v>0</v>
      </c>
      <c r="AF156" s="478">
        <f>($J156="Bell Curve")*(_xlfn.NORM.DIST(AND(AF$4&gt;=$E156,AF$4&lt;=$G156)*(AF$4-$E156+1),$I156/2,$L156,TRUE)-_xlfn.NORM.DIST(AND(AF$4&gt;=$E156,AF$4&lt;=$G156)*(AE$4-$E156+1),$I156/2,$L156,TRUE))/(1-2*_xlfn.NORM.DIST(0,$I156/2,$L156,TRUE))*$C156+($J156="Steady Growth")*(AND(AF$4&gt;=$E156,AF$4&lt;=$G156)*((AF$4-$E156+1)/($I156*($I156+1)/2)*$C156))+($J156="custom")*CustomCF!Y156</f>
        <v>0</v>
      </c>
      <c r="AG156" s="478">
        <f>($J156="Bell Curve")*(_xlfn.NORM.DIST(AND(AG$4&gt;=$E156,AG$4&lt;=$G156)*(AG$4-$E156+1),$I156/2,$L156,TRUE)-_xlfn.NORM.DIST(AND(AG$4&gt;=$E156,AG$4&lt;=$G156)*(AF$4-$E156+1),$I156/2,$L156,TRUE))/(1-2*_xlfn.NORM.DIST(0,$I156/2,$L156,TRUE))*$C156+($J156="Steady Growth")*(AND(AG$4&gt;=$E156,AG$4&lt;=$G156)*((AG$4-$E156+1)/($I156*($I156+1)/2)*$C156))+($J156="custom")*CustomCF!Z156</f>
        <v>0</v>
      </c>
      <c r="AH156" s="478">
        <f>($J156="Bell Curve")*(_xlfn.NORM.DIST(AND(AH$4&gt;=$E156,AH$4&lt;=$G156)*(AH$4-$E156+1),$I156/2,$L156,TRUE)-_xlfn.NORM.DIST(AND(AH$4&gt;=$E156,AH$4&lt;=$G156)*(AG$4-$E156+1),$I156/2,$L156,TRUE))/(1-2*_xlfn.NORM.DIST(0,$I156/2,$L156,TRUE))*$C156+($J156="Steady Growth")*(AND(AH$4&gt;=$E156,AH$4&lt;=$G156)*((AH$4-$E156+1)/($I156*($I156+1)/2)*$C156))+($J156="custom")*CustomCF!AA156</f>
        <v>0</v>
      </c>
      <c r="AI156" s="478">
        <f>($J156="Bell Curve")*(_xlfn.NORM.DIST(AND(AI$4&gt;=$E156,AI$4&lt;=$G156)*(AI$4-$E156+1),$I156/2,$L156,TRUE)-_xlfn.NORM.DIST(AND(AI$4&gt;=$E156,AI$4&lt;=$G156)*(AH$4-$E156+1),$I156/2,$L156,TRUE))/(1-2*_xlfn.NORM.DIST(0,$I156/2,$L156,TRUE))*$C156+($J156="Steady Growth")*(AND(AI$4&gt;=$E156,AI$4&lt;=$G156)*((AI$4-$E156+1)/($I156*($I156+1)/2)*$C156))+($J156="custom")*CustomCF!AB156</f>
        <v>0</v>
      </c>
      <c r="AJ156" s="478">
        <f>($J156="Bell Curve")*(_xlfn.NORM.DIST(AND(AJ$4&gt;=$E156,AJ$4&lt;=$G156)*(AJ$4-$E156+1),$I156/2,$L156,TRUE)-_xlfn.NORM.DIST(AND(AJ$4&gt;=$E156,AJ$4&lt;=$G156)*(AI$4-$E156+1),$I156/2,$L156,TRUE))/(1-2*_xlfn.NORM.DIST(0,$I156/2,$L156,TRUE))*$C156+($J156="Steady Growth")*(AND(AJ$4&gt;=$E156,AJ$4&lt;=$G156)*((AJ$4-$E156+1)/($I156*($I156+1)/2)*$C156))+($J156="custom")*CustomCF!AC156</f>
        <v>0</v>
      </c>
      <c r="AK156" s="478">
        <f>($J156="Bell Curve")*(_xlfn.NORM.DIST(AND(AK$4&gt;=$E156,AK$4&lt;=$G156)*(AK$4-$E156+1),$I156/2,$L156,TRUE)-_xlfn.NORM.DIST(AND(AK$4&gt;=$E156,AK$4&lt;=$G156)*(AJ$4-$E156+1),$I156/2,$L156,TRUE))/(1-2*_xlfn.NORM.DIST(0,$I156/2,$L156,TRUE))*$C156+($J156="Steady Growth")*(AND(AK$4&gt;=$E156,AK$4&lt;=$G156)*((AK$4-$E156+1)/($I156*($I156+1)/2)*$C156))+($J156="custom")*CustomCF!AD156</f>
        <v>0</v>
      </c>
      <c r="AL156" s="478">
        <f>($J156="Bell Curve")*(_xlfn.NORM.DIST(AND(AL$4&gt;=$E156,AL$4&lt;=$G156)*(AL$4-$E156+1),$I156/2,$L156,TRUE)-_xlfn.NORM.DIST(AND(AL$4&gt;=$E156,AL$4&lt;=$G156)*(AK$4-$E156+1),$I156/2,$L156,TRUE))/(1-2*_xlfn.NORM.DIST(0,$I156/2,$L156,TRUE))*$C156+($J156="Steady Growth")*(AND(AL$4&gt;=$E156,AL$4&lt;=$G156)*((AL$4-$E156+1)/($I156*($I156+1)/2)*$C156))+($J156="custom")*CustomCF!AE156</f>
        <v>0</v>
      </c>
      <c r="AM156" s="478">
        <f>($J156="Bell Curve")*(_xlfn.NORM.DIST(AND(AM$4&gt;=$E156,AM$4&lt;=$G156)*(AM$4-$E156+1),$I156/2,$L156,TRUE)-_xlfn.NORM.DIST(AND(AM$4&gt;=$E156,AM$4&lt;=$G156)*(AL$4-$E156+1),$I156/2,$L156,TRUE))/(1-2*_xlfn.NORM.DIST(0,$I156/2,$L156,TRUE))*$C156+($J156="Steady Growth")*(AND(AM$4&gt;=$E156,AM$4&lt;=$G156)*((AM$4-$E156+1)/($I156*($I156+1)/2)*$C156))+($J156="custom")*CustomCF!AF156</f>
        <v>0</v>
      </c>
      <c r="AN156" s="478">
        <f>($J156="Bell Curve")*(_xlfn.NORM.DIST(AND(AN$4&gt;=$E156,AN$4&lt;=$G156)*(AN$4-$E156+1),$I156/2,$L156,TRUE)-_xlfn.NORM.DIST(AND(AN$4&gt;=$E156,AN$4&lt;=$G156)*(AM$4-$E156+1),$I156/2,$L156,TRUE))/(1-2*_xlfn.NORM.DIST(0,$I156/2,$L156,TRUE))*$C156+($J156="Steady Growth")*(AND(AN$4&gt;=$E156,AN$4&lt;=$G156)*((AN$4-$E156+1)/($I156*($I156+1)/2)*$C156))+($J156="custom")*CustomCF!AG156</f>
        <v>0</v>
      </c>
      <c r="AO156" s="478">
        <f>($J156="Bell Curve")*(_xlfn.NORM.DIST(AND(AO$4&gt;=$E156,AO$4&lt;=$G156)*(AO$4-$E156+1),$I156/2,$L156,TRUE)-_xlfn.NORM.DIST(AND(AO$4&gt;=$E156,AO$4&lt;=$G156)*(AN$4-$E156+1),$I156/2,$L156,TRUE))/(1-2*_xlfn.NORM.DIST(0,$I156/2,$L156,TRUE))*$C156+($J156="Steady Growth")*(AND(AO$4&gt;=$E156,AO$4&lt;=$G156)*((AO$4-$E156+1)/($I156*($I156+1)/2)*$C156))+($J156="custom")*CustomCF!AH156</f>
        <v>0</v>
      </c>
      <c r="AP156" s="478">
        <f>($J156="Bell Curve")*(_xlfn.NORM.DIST(AND(AP$4&gt;=$E156,AP$4&lt;=$G156)*(AP$4-$E156+1),$I156/2,$L156,TRUE)-_xlfn.NORM.DIST(AND(AP$4&gt;=$E156,AP$4&lt;=$G156)*(AO$4-$E156+1),$I156/2,$L156,TRUE))/(1-2*_xlfn.NORM.DIST(0,$I156/2,$L156,TRUE))*$C156+($J156="Steady Growth")*(AND(AP$4&gt;=$E156,AP$4&lt;=$G156)*((AP$4-$E156+1)/($I156*($I156+1)/2)*$C156))+($J156="custom")*CustomCF!AI156</f>
        <v>0</v>
      </c>
      <c r="AQ156" s="478">
        <f>($J156="Bell Curve")*(_xlfn.NORM.DIST(AND(AQ$4&gt;=$E156,AQ$4&lt;=$G156)*(AQ$4-$E156+1),$I156/2,$L156,TRUE)-_xlfn.NORM.DIST(AND(AQ$4&gt;=$E156,AQ$4&lt;=$G156)*(AP$4-$E156+1),$I156/2,$L156,TRUE))/(1-2*_xlfn.NORM.DIST(0,$I156/2,$L156,TRUE))*$C156+($J156="Steady Growth")*(AND(AQ$4&gt;=$E156,AQ$4&lt;=$G156)*((AQ$4-$E156+1)/($I156*($I156+1)/2)*$C156))+($J156="custom")*CustomCF!AJ156</f>
        <v>0</v>
      </c>
      <c r="AR156" s="478">
        <f>($J156="Bell Curve")*(_xlfn.NORM.DIST(AND(AR$4&gt;=$E156,AR$4&lt;=$G156)*(AR$4-$E156+1),$I156/2,$L156,TRUE)-_xlfn.NORM.DIST(AND(AR$4&gt;=$E156,AR$4&lt;=$G156)*(AQ$4-$E156+1),$I156/2,$L156,TRUE))/(1-2*_xlfn.NORM.DIST(0,$I156/2,$L156,TRUE))*$C156+($J156="Steady Growth")*(AND(AR$4&gt;=$E156,AR$4&lt;=$G156)*((AR$4-$E156+1)/($I156*($I156+1)/2)*$C156))+($J156="custom")*CustomCF!AK156</f>
        <v>0</v>
      </c>
      <c r="AS156" s="478">
        <f>($J156="Bell Curve")*(_xlfn.NORM.DIST(AND(AS$4&gt;=$E156,AS$4&lt;=$G156)*(AS$4-$E156+1),$I156/2,$L156,TRUE)-_xlfn.NORM.DIST(AND(AS$4&gt;=$E156,AS$4&lt;=$G156)*(AR$4-$E156+1),$I156/2,$L156,TRUE))/(1-2*_xlfn.NORM.DIST(0,$I156/2,$L156,TRUE))*$C156+($J156="Steady Growth")*(AND(AS$4&gt;=$E156,AS$4&lt;=$G156)*((AS$4-$E156+1)/($I156*($I156+1)/2)*$C156))+($J156="custom")*CustomCF!AL156</f>
        <v>0</v>
      </c>
      <c r="AT156" s="478">
        <f>($J156="Bell Curve")*(_xlfn.NORM.DIST(AND(AT$4&gt;=$E156,AT$4&lt;=$G156)*(AT$4-$E156+1),$I156/2,$L156,TRUE)-_xlfn.NORM.DIST(AND(AT$4&gt;=$E156,AT$4&lt;=$G156)*(AS$4-$E156+1),$I156/2,$L156,TRUE))/(1-2*_xlfn.NORM.DIST(0,$I156/2,$L156,TRUE))*$C156+($J156="Steady Growth")*(AND(AT$4&gt;=$E156,AT$4&lt;=$G156)*((AT$4-$E156+1)/($I156*($I156+1)/2)*$C156))+($J156="custom")*CustomCF!AM156</f>
        <v>0</v>
      </c>
      <c r="AU156" s="478">
        <f>($J156="Bell Curve")*(_xlfn.NORM.DIST(AND(AU$4&gt;=$E156,AU$4&lt;=$G156)*(AU$4-$E156+1),$I156/2,$L156,TRUE)-_xlfn.NORM.DIST(AND(AU$4&gt;=$E156,AU$4&lt;=$G156)*(AT$4-$E156+1),$I156/2,$L156,TRUE))/(1-2*_xlfn.NORM.DIST(0,$I156/2,$L156,TRUE))*$C156+($J156="Steady Growth")*(AND(AU$4&gt;=$E156,AU$4&lt;=$G156)*((AU$4-$E156+1)/($I156*($I156+1)/2)*$C156))+($J156="custom")*CustomCF!AN156</f>
        <v>0</v>
      </c>
      <c r="AV156" s="478">
        <f>($J156="Bell Curve")*(_xlfn.NORM.DIST(AND(AV$4&gt;=$E156,AV$4&lt;=$G156)*(AV$4-$E156+1),$I156/2,$L156,TRUE)-_xlfn.NORM.DIST(AND(AV$4&gt;=$E156,AV$4&lt;=$G156)*(AU$4-$E156+1),$I156/2,$L156,TRUE))/(1-2*_xlfn.NORM.DIST(0,$I156/2,$L156,TRUE))*$C156+($J156="Steady Growth")*(AND(AV$4&gt;=$E156,AV$4&lt;=$G156)*((AV$4-$E156+1)/($I156*($I156+1)/2)*$C156))+($J156="custom")*CustomCF!AO156</f>
        <v>0</v>
      </c>
      <c r="AW156" s="478">
        <f>($J156="Bell Curve")*(_xlfn.NORM.DIST(AND(AW$4&gt;=$E156,AW$4&lt;=$G156)*(AW$4-$E156+1),$I156/2,$L156,TRUE)-_xlfn.NORM.DIST(AND(AW$4&gt;=$E156,AW$4&lt;=$G156)*(AV$4-$E156+1),$I156/2,$L156,TRUE))/(1-2*_xlfn.NORM.DIST(0,$I156/2,$L156,TRUE))*$C156+($J156="Steady Growth")*(AND(AW$4&gt;=$E156,AW$4&lt;=$G156)*((AW$4-$E156+1)/($I156*($I156+1)/2)*$C156))+($J156="custom")*CustomCF!AP156</f>
        <v>0</v>
      </c>
      <c r="AX156" s="478">
        <f>($J156="Bell Curve")*(_xlfn.NORM.DIST(AND(AX$4&gt;=$E156,AX$4&lt;=$G156)*(AX$4-$E156+1),$I156/2,$L156,TRUE)-_xlfn.NORM.DIST(AND(AX$4&gt;=$E156,AX$4&lt;=$G156)*(AW$4-$E156+1),$I156/2,$L156,TRUE))/(1-2*_xlfn.NORM.DIST(0,$I156/2,$L156,TRUE))*$C156+($J156="Steady Growth")*(AND(AX$4&gt;=$E156,AX$4&lt;=$G156)*((AX$4-$E156+1)/($I156*($I156+1)/2)*$C156))+($J156="custom")*CustomCF!AQ156</f>
        <v>0</v>
      </c>
      <c r="AY156" s="478">
        <f>($J156="Bell Curve")*(_xlfn.NORM.DIST(AND(AY$4&gt;=$E156,AY$4&lt;=$G156)*(AY$4-$E156+1),$I156/2,$L156,TRUE)-_xlfn.NORM.DIST(AND(AY$4&gt;=$E156,AY$4&lt;=$G156)*(AX$4-$E156+1),$I156/2,$L156,TRUE))/(1-2*_xlfn.NORM.DIST(0,$I156/2,$L156,TRUE))*$C156+($J156="Steady Growth")*(AND(AY$4&gt;=$E156,AY$4&lt;=$G156)*((AY$4-$E156+1)/($I156*($I156+1)/2)*$C156))+($J156="custom")*CustomCF!AR156</f>
        <v>0</v>
      </c>
      <c r="AZ156" s="478">
        <f>($J156="Bell Curve")*(_xlfn.NORM.DIST(AND(AZ$4&gt;=$E156,AZ$4&lt;=$G156)*(AZ$4-$E156+1),$I156/2,$L156,TRUE)-_xlfn.NORM.DIST(AND(AZ$4&gt;=$E156,AZ$4&lt;=$G156)*(AY$4-$E156+1),$I156/2,$L156,TRUE))/(1-2*_xlfn.NORM.DIST(0,$I156/2,$L156,TRUE))*$C156+($J156="Steady Growth")*(AND(AZ$4&gt;=$E156,AZ$4&lt;=$G156)*((AZ$4-$E156+1)/($I156*($I156+1)/2)*$C156))+($J156="custom")*CustomCF!AS156</f>
        <v>0</v>
      </c>
      <c r="BA156" s="478">
        <f>($J156="Bell Curve")*(_xlfn.NORM.DIST(AND(BA$4&gt;=$E156,BA$4&lt;=$G156)*(BA$4-$E156+1),$I156/2,$L156,TRUE)-_xlfn.NORM.DIST(AND(BA$4&gt;=$E156,BA$4&lt;=$G156)*(AZ$4-$E156+1),$I156/2,$L156,TRUE))/(1-2*_xlfn.NORM.DIST(0,$I156/2,$L156,TRUE))*$C156+($J156="Steady Growth")*(AND(BA$4&gt;=$E156,BA$4&lt;=$G156)*((BA$4-$E156+1)/($I156*($I156+1)/2)*$C156))+($J156="custom")*CustomCF!AT156</f>
        <v>0</v>
      </c>
      <c r="BB156" s="478">
        <f>($J156="Bell Curve")*(_xlfn.NORM.DIST(AND(BB$4&gt;=$E156,BB$4&lt;=$G156)*(BB$4-$E156+1),$I156/2,$L156,TRUE)-_xlfn.NORM.DIST(AND(BB$4&gt;=$E156,BB$4&lt;=$G156)*(BA$4-$E156+1),$I156/2,$L156,TRUE))/(1-2*_xlfn.NORM.DIST(0,$I156/2,$L156,TRUE))*$C156+($J156="Steady Growth")*(AND(BB$4&gt;=$E156,BB$4&lt;=$G156)*((BB$4-$E156+1)/($I156*($I156+1)/2)*$C156))+($J156="custom")*CustomCF!AU156</f>
        <v>0</v>
      </c>
      <c r="BC156" s="478">
        <f>($J156="Bell Curve")*(_xlfn.NORM.DIST(AND(BC$4&gt;=$E156,BC$4&lt;=$G156)*(BC$4-$E156+1),$I156/2,$L156,TRUE)-_xlfn.NORM.DIST(AND(BC$4&gt;=$E156,BC$4&lt;=$G156)*(BB$4-$E156+1),$I156/2,$L156,TRUE))/(1-2*_xlfn.NORM.DIST(0,$I156/2,$L156,TRUE))*$C156+($J156="Steady Growth")*(AND(BC$4&gt;=$E156,BC$4&lt;=$G156)*((BC$4-$E156+1)/($I156*($I156+1)/2)*$C156))+($J156="custom")*CustomCF!AV156</f>
        <v>0</v>
      </c>
      <c r="BD156" s="478">
        <f>($J156="Bell Curve")*(_xlfn.NORM.DIST(AND(BD$4&gt;=$E156,BD$4&lt;=$G156)*(BD$4-$E156+1),$I156/2,$L156,TRUE)-_xlfn.NORM.DIST(AND(BD$4&gt;=$E156,BD$4&lt;=$G156)*(BC$4-$E156+1),$I156/2,$L156,TRUE))/(1-2*_xlfn.NORM.DIST(0,$I156/2,$L156,TRUE))*$C156+($J156="Steady Growth")*(AND(BD$4&gt;=$E156,BD$4&lt;=$G156)*((BD$4-$E156+1)/($I156*($I156+1)/2)*$C156))+($J156="custom")*CustomCF!AW156</f>
        <v>0</v>
      </c>
      <c r="BE156" s="478">
        <f>($J156="Bell Curve")*(_xlfn.NORM.DIST(AND(BE$4&gt;=$E156,BE$4&lt;=$G156)*(BE$4-$E156+1),$I156/2,$L156,TRUE)-_xlfn.NORM.DIST(AND(BE$4&gt;=$E156,BE$4&lt;=$G156)*(BD$4-$E156+1),$I156/2,$L156,TRUE))/(1-2*_xlfn.NORM.DIST(0,$I156/2,$L156,TRUE))*$C156+($J156="Steady Growth")*(AND(BE$4&gt;=$E156,BE$4&lt;=$G156)*((BE$4-$E156+1)/($I156*($I156+1)/2)*$C156))+($J156="custom")*CustomCF!AX156</f>
        <v>0</v>
      </c>
      <c r="BF156" s="478">
        <f>($J156="Bell Curve")*(_xlfn.NORM.DIST(AND(BF$4&gt;=$E156,BF$4&lt;=$G156)*(BF$4-$E156+1),$I156/2,$L156,TRUE)-_xlfn.NORM.DIST(AND(BF$4&gt;=$E156,BF$4&lt;=$G156)*(BE$4-$E156+1),$I156/2,$L156,TRUE))/(1-2*_xlfn.NORM.DIST(0,$I156/2,$L156,TRUE))*$C156+($J156="Steady Growth")*(AND(BF$4&gt;=$E156,BF$4&lt;=$G156)*((BF$4-$E156+1)/($I156*($I156+1)/2)*$C156))+($J156="custom")*CustomCF!AY156</f>
        <v>0</v>
      </c>
      <c r="BG156" s="478">
        <f>($J156="Bell Curve")*(_xlfn.NORM.DIST(AND(BG$4&gt;=$E156,BG$4&lt;=$G156)*(BG$4-$E156+1),$I156/2,$L156,TRUE)-_xlfn.NORM.DIST(AND(BG$4&gt;=$E156,BG$4&lt;=$G156)*(BF$4-$E156+1),$I156/2,$L156,TRUE))/(1-2*_xlfn.NORM.DIST(0,$I156/2,$L156,TRUE))*$C156+($J156="Steady Growth")*(AND(BG$4&gt;=$E156,BG$4&lt;=$G156)*((BG$4-$E156+1)/($I156*($I156+1)/2)*$C156))+($J156="custom")*CustomCF!AZ156</f>
        <v>0</v>
      </c>
      <c r="BH156" s="478">
        <f>($J156="Bell Curve")*(_xlfn.NORM.DIST(AND(BH$4&gt;=$E156,BH$4&lt;=$G156)*(BH$4-$E156+1),$I156/2,$L156,TRUE)-_xlfn.NORM.DIST(AND(BH$4&gt;=$E156,BH$4&lt;=$G156)*(BG$4-$E156+1),$I156/2,$L156,TRUE))/(1-2*_xlfn.NORM.DIST(0,$I156/2,$L156,TRUE))*$C156+($J156="Steady Growth")*(AND(BH$4&gt;=$E156,BH$4&lt;=$G156)*((BH$4-$E156+1)/($I156*($I156+1)/2)*$C156))+($J156="custom")*CustomCF!BA156</f>
        <v>0</v>
      </c>
      <c r="BI156" s="478">
        <f>($J156="Bell Curve")*(_xlfn.NORM.DIST(AND(BI$4&gt;=$E156,BI$4&lt;=$G156)*(BI$4-$E156+1),$I156/2,$L156,TRUE)-_xlfn.NORM.DIST(AND(BI$4&gt;=$E156,BI$4&lt;=$G156)*(BH$4-$E156+1),$I156/2,$L156,TRUE))/(1-2*_xlfn.NORM.DIST(0,$I156/2,$L156,TRUE))*$C156+($J156="Steady Growth")*(AND(BI$4&gt;=$E156,BI$4&lt;=$G156)*((BI$4-$E156+1)/($I156*($I156+1)/2)*$C156))+($J156="custom")*CustomCF!BB156</f>
        <v>0</v>
      </c>
      <c r="BJ156" s="478">
        <f>($J156="Bell Curve")*(_xlfn.NORM.DIST(AND(BJ$4&gt;=$E156,BJ$4&lt;=$G156)*(BJ$4-$E156+1),$I156/2,$L156,TRUE)-_xlfn.NORM.DIST(AND(BJ$4&gt;=$E156,BJ$4&lt;=$G156)*(BI$4-$E156+1),$I156/2,$L156,TRUE))/(1-2*_xlfn.NORM.DIST(0,$I156/2,$L156,TRUE))*$C156+($J156="Steady Growth")*(AND(BJ$4&gt;=$E156,BJ$4&lt;=$G156)*((BJ$4-$E156+1)/($I156*($I156+1)/2)*$C156))+($J156="custom")*CustomCF!BC156</f>
        <v>0</v>
      </c>
      <c r="BK156" s="478">
        <f>($J156="Bell Curve")*(_xlfn.NORM.DIST(AND(BK$4&gt;=$E156,BK$4&lt;=$G156)*(BK$4-$E156+1),$I156/2,$L156,TRUE)-_xlfn.NORM.DIST(AND(BK$4&gt;=$E156,BK$4&lt;=$G156)*(BJ$4-$E156+1),$I156/2,$L156,TRUE))/(1-2*_xlfn.NORM.DIST(0,$I156/2,$L156,TRUE))*$C156+($J156="Steady Growth")*(AND(BK$4&gt;=$E156,BK$4&lt;=$G156)*((BK$4-$E156+1)/($I156*($I156+1)/2)*$C156))+($J156="custom")*CustomCF!BD156</f>
        <v>0</v>
      </c>
      <c r="BL156" s="478">
        <f>($J156="Bell Curve")*(_xlfn.NORM.DIST(AND(BL$4&gt;=$E156,BL$4&lt;=$G156)*(BL$4-$E156+1),$I156/2,$L156,TRUE)-_xlfn.NORM.DIST(AND(BL$4&gt;=$E156,BL$4&lt;=$G156)*(BK$4-$E156+1),$I156/2,$L156,TRUE))/(1-2*_xlfn.NORM.DIST(0,$I156/2,$L156,TRUE))*$C156+($J156="Steady Growth")*(AND(BL$4&gt;=$E156,BL$4&lt;=$G156)*((BL$4-$E156+1)/($I156*($I156+1)/2)*$C156))+($J156="custom")*CustomCF!BE156</f>
        <v>0</v>
      </c>
      <c r="BM156" s="478">
        <f>($J156="Bell Curve")*(_xlfn.NORM.DIST(AND(BM$4&gt;=$E156,BM$4&lt;=$G156)*(BM$4-$E156+1),$I156/2,$L156,TRUE)-_xlfn.NORM.DIST(AND(BM$4&gt;=$E156,BM$4&lt;=$G156)*(BL$4-$E156+1),$I156/2,$L156,TRUE))/(1-2*_xlfn.NORM.DIST(0,$I156/2,$L156,TRUE))*$C156+($J156="Steady Growth")*(AND(BM$4&gt;=$E156,BM$4&lt;=$G156)*((BM$4-$E156+1)/($I156*($I156+1)/2)*$C156))+($J156="custom")*CustomCF!BF156</f>
        <v>0</v>
      </c>
      <c r="BN156" s="478">
        <f>($J156="Bell Curve")*(_xlfn.NORM.DIST(AND(BN$4&gt;=$E156,BN$4&lt;=$G156)*(BN$4-$E156+1),$I156/2,$L156,TRUE)-_xlfn.NORM.DIST(AND(BN$4&gt;=$E156,BN$4&lt;=$G156)*(BM$4-$E156+1),$I156/2,$L156,TRUE))/(1-2*_xlfn.NORM.DIST(0,$I156/2,$L156,TRUE))*$C156+($J156="Steady Growth")*(AND(BN$4&gt;=$E156,BN$4&lt;=$G156)*((BN$4-$E156+1)/($I156*($I156+1)/2)*$C156))+($J156="custom")*CustomCF!BG156</f>
        <v>0</v>
      </c>
      <c r="BO156" s="478">
        <f>($J156="Bell Curve")*(_xlfn.NORM.DIST(AND(BO$4&gt;=$E156,BO$4&lt;=$G156)*(BO$4-$E156+1),$I156/2,$L156,TRUE)-_xlfn.NORM.DIST(AND(BO$4&gt;=$E156,BO$4&lt;=$G156)*(BN$4-$E156+1),$I156/2,$L156,TRUE))/(1-2*_xlfn.NORM.DIST(0,$I156/2,$L156,TRUE))*$C156+($J156="Steady Growth")*(AND(BO$4&gt;=$E156,BO$4&lt;=$G156)*((BO$4-$E156+1)/($I156*($I156+1)/2)*$C156))+($J156="custom")*CustomCF!BH156</f>
        <v>0</v>
      </c>
      <c r="BP156" s="478">
        <f>($J156="Bell Curve")*(_xlfn.NORM.DIST(AND(BP$4&gt;=$E156,BP$4&lt;=$G156)*(BP$4-$E156+1),$I156/2,$L156,TRUE)-_xlfn.NORM.DIST(AND(BP$4&gt;=$E156,BP$4&lt;=$G156)*(BO$4-$E156+1),$I156/2,$L156,TRUE))/(1-2*_xlfn.NORM.DIST(0,$I156/2,$L156,TRUE))*$C156+($J156="Steady Growth")*(AND(BP$4&gt;=$E156,BP$4&lt;=$G156)*((BP$4-$E156+1)/($I156*($I156+1)/2)*$C156))+($J156="custom")*CustomCF!BI156</f>
        <v>0</v>
      </c>
      <c r="BQ156" s="478">
        <f>($J156="Bell Curve")*(_xlfn.NORM.DIST(AND(BQ$4&gt;=$E156,BQ$4&lt;=$G156)*(BQ$4-$E156+1),$I156/2,$L156,TRUE)-_xlfn.NORM.DIST(AND(BQ$4&gt;=$E156,BQ$4&lt;=$G156)*(BP$4-$E156+1),$I156/2,$L156,TRUE))/(1-2*_xlfn.NORM.DIST(0,$I156/2,$L156,TRUE))*$C156+($J156="Steady Growth")*(AND(BQ$4&gt;=$E156,BQ$4&lt;=$G156)*((BQ$4-$E156+1)/($I156*($I156+1)/2)*$C156))+($J156="custom")*CustomCF!BJ156</f>
        <v>0</v>
      </c>
      <c r="BR156" s="478">
        <f>($J156="Bell Curve")*(_xlfn.NORM.DIST(AND(BR$4&gt;=$E156,BR$4&lt;=$G156)*(BR$4-$E156+1),$I156/2,$L156,TRUE)-_xlfn.NORM.DIST(AND(BR$4&gt;=$E156,BR$4&lt;=$G156)*(BQ$4-$E156+1),$I156/2,$L156,TRUE))/(1-2*_xlfn.NORM.DIST(0,$I156/2,$L156,TRUE))*$C156+($J156="Steady Growth")*(AND(BR$4&gt;=$E156,BR$4&lt;=$G156)*((BR$4-$E156+1)/($I156*($I156+1)/2)*$C156))+($J156="custom")*CustomCF!BK156</f>
        <v>0</v>
      </c>
      <c r="BS156" s="478">
        <f>($J156="Bell Curve")*(_xlfn.NORM.DIST(AND(BS$4&gt;=$E156,BS$4&lt;=$G156)*(BS$4-$E156+1),$I156/2,$L156,TRUE)-_xlfn.NORM.DIST(AND(BS$4&gt;=$E156,BS$4&lt;=$G156)*(BR$4-$E156+1),$I156/2,$L156,TRUE))/(1-2*_xlfn.NORM.DIST(0,$I156/2,$L156,TRUE))*$C156+($J156="Steady Growth")*(AND(BS$4&gt;=$E156,BS$4&lt;=$G156)*((BS$4-$E156+1)/($I156*($I156+1)/2)*$C156))+($J156="custom")*CustomCF!BL156</f>
        <v>0</v>
      </c>
      <c r="BT156" s="478">
        <f>($J156="Bell Curve")*(_xlfn.NORM.DIST(AND(BT$4&gt;=$E156,BT$4&lt;=$G156)*(BT$4-$E156+1),$I156/2,$L156,TRUE)-_xlfn.NORM.DIST(AND(BT$4&gt;=$E156,BT$4&lt;=$G156)*(BS$4-$E156+1),$I156/2,$L156,TRUE))/(1-2*_xlfn.NORM.DIST(0,$I156/2,$L156,TRUE))*$C156+($J156="Steady Growth")*(AND(BT$4&gt;=$E156,BT$4&lt;=$G156)*((BT$4-$E156+1)/($I156*($I156+1)/2)*$C156))+($J156="custom")*CustomCF!BM156</f>
        <v>0</v>
      </c>
      <c r="BU156" s="478">
        <f>($J156="Bell Curve")*(_xlfn.NORM.DIST(AND(BU$4&gt;=$E156,BU$4&lt;=$G156)*(BU$4-$E156+1),$I156/2,$L156,TRUE)-_xlfn.NORM.DIST(AND(BU$4&gt;=$E156,BU$4&lt;=$G156)*(BT$4-$E156+1),$I156/2,$L156,TRUE))/(1-2*_xlfn.NORM.DIST(0,$I156/2,$L156,TRUE))*$C156+($J156="Steady Growth")*(AND(BU$4&gt;=$E156,BU$4&lt;=$G156)*((BU$4-$E156+1)/($I156*($I156+1)/2)*$C156))+($J156="custom")*CustomCF!BN156</f>
        <v>0</v>
      </c>
      <c r="BV156" s="478">
        <f>($J156="Bell Curve")*(_xlfn.NORM.DIST(AND(BV$4&gt;=$E156,BV$4&lt;=$G156)*(BV$4-$E156+1),$I156/2,$L156,TRUE)-_xlfn.NORM.DIST(AND(BV$4&gt;=$E156,BV$4&lt;=$G156)*(BU$4-$E156+1),$I156/2,$L156,TRUE))/(1-2*_xlfn.NORM.DIST(0,$I156/2,$L156,TRUE))*$C156+($J156="Steady Growth")*(AND(BV$4&gt;=$E156,BV$4&lt;=$G156)*((BV$4-$E156+1)/($I156*($I156+1)/2)*$C156))+($J156="custom")*CustomCF!BO156</f>
        <v>0</v>
      </c>
      <c r="BW156" s="478">
        <f>($J156="Bell Curve")*(_xlfn.NORM.DIST(AND(BW$4&gt;=$E156,BW$4&lt;=$G156)*(BW$4-$E156+1),$I156/2,$L156,TRUE)-_xlfn.NORM.DIST(AND(BW$4&gt;=$E156,BW$4&lt;=$G156)*(BV$4-$E156+1),$I156/2,$L156,TRUE))/(1-2*_xlfn.NORM.DIST(0,$I156/2,$L156,TRUE))*$C156+($J156="Steady Growth")*(AND(BW$4&gt;=$E156,BW$4&lt;=$G156)*((BW$4-$E156+1)/($I156*($I156+1)/2)*$C156))+($J156="custom")*CustomCF!BP156</f>
        <v>0</v>
      </c>
      <c r="BX156" s="478">
        <f>($J156="Bell Curve")*(_xlfn.NORM.DIST(AND(BX$4&gt;=$E156,BX$4&lt;=$G156)*(BX$4-$E156+1),$I156/2,$L156,TRUE)-_xlfn.NORM.DIST(AND(BX$4&gt;=$E156,BX$4&lt;=$G156)*(BW$4-$E156+1),$I156/2,$L156,TRUE))/(1-2*_xlfn.NORM.DIST(0,$I156/2,$L156,TRUE))*$C156+($J156="Steady Growth")*(AND(BX$4&gt;=$E156,BX$4&lt;=$G156)*((BX$4-$E156+1)/($I156*($I156+1)/2)*$C156))+($J156="custom")*CustomCF!BQ156</f>
        <v>0</v>
      </c>
      <c r="BY156" s="478">
        <f>($J156="Bell Curve")*(_xlfn.NORM.DIST(AND(BY$4&gt;=$E156,BY$4&lt;=$G156)*(BY$4-$E156+1),$I156/2,$L156,TRUE)-_xlfn.NORM.DIST(AND(BY$4&gt;=$E156,BY$4&lt;=$G156)*(BX$4-$E156+1),$I156/2,$L156,TRUE))/(1-2*_xlfn.NORM.DIST(0,$I156/2,$L156,TRUE))*$C156+($J156="Steady Growth")*(AND(BY$4&gt;=$E156,BY$4&lt;=$G156)*((BY$4-$E156+1)/($I156*($I156+1)/2)*$C156))+($J156="custom")*CustomCF!BR156</f>
        <v>0</v>
      </c>
      <c r="BZ156" s="478">
        <f>($J156="Bell Curve")*(_xlfn.NORM.DIST(AND(BZ$4&gt;=$E156,BZ$4&lt;=$G156)*(BZ$4-$E156+1),$I156/2,$L156,TRUE)-_xlfn.NORM.DIST(AND(BZ$4&gt;=$E156,BZ$4&lt;=$G156)*(BY$4-$E156+1),$I156/2,$L156,TRUE))/(1-2*_xlfn.NORM.DIST(0,$I156/2,$L156,TRUE))*$C156+($J156="Steady Growth")*(AND(BZ$4&gt;=$E156,BZ$4&lt;=$G156)*((BZ$4-$E156+1)/($I156*($I156+1)/2)*$C156))+($J156="custom")*CustomCF!BS156</f>
        <v>0</v>
      </c>
      <c r="CA156" s="478">
        <f>($J156="Bell Curve")*(_xlfn.NORM.DIST(AND(CA$4&gt;=$E156,CA$4&lt;=$G156)*(CA$4-$E156+1),$I156/2,$L156,TRUE)-_xlfn.NORM.DIST(AND(CA$4&gt;=$E156,CA$4&lt;=$G156)*(BZ$4-$E156+1),$I156/2,$L156,TRUE))/(1-2*_xlfn.NORM.DIST(0,$I156/2,$L156,TRUE))*$C156+($J156="Steady Growth")*(AND(CA$4&gt;=$E156,CA$4&lt;=$G156)*((CA$4-$E156+1)/($I156*($I156+1)/2)*$C156))+($J156="custom")*CustomCF!BT156</f>
        <v>0</v>
      </c>
      <c r="CB156" s="478">
        <f>($J156="Bell Curve")*(_xlfn.NORM.DIST(AND(CB$4&gt;=$E156,CB$4&lt;=$G156)*(CB$4-$E156+1),$I156/2,$L156,TRUE)-_xlfn.NORM.DIST(AND(CB$4&gt;=$E156,CB$4&lt;=$G156)*(CA$4-$E156+1),$I156/2,$L156,TRUE))/(1-2*_xlfn.NORM.DIST(0,$I156/2,$L156,TRUE))*$C156+($J156="Steady Growth")*(AND(CB$4&gt;=$E156,CB$4&lt;=$G156)*((CB$4-$E156+1)/($I156*($I156+1)/2)*$C156))+($J156="custom")*CustomCF!BU156</f>
        <v>0</v>
      </c>
      <c r="CC156" s="478">
        <f>($J156="Bell Curve")*(_xlfn.NORM.DIST(AND(CC$4&gt;=$E156,CC$4&lt;=$G156)*(CC$4-$E156+1),$I156/2,$L156,TRUE)-_xlfn.NORM.DIST(AND(CC$4&gt;=$E156,CC$4&lt;=$G156)*(CB$4-$E156+1),$I156/2,$L156,TRUE))/(1-2*_xlfn.NORM.DIST(0,$I156/2,$L156,TRUE))*$C156+($J156="Steady Growth")*(AND(CC$4&gt;=$E156,CC$4&lt;=$G156)*((CC$4-$E156+1)/($I156*($I156+1)/2)*$C156))+($J156="custom")*CustomCF!BV156</f>
        <v>0</v>
      </c>
      <c r="CD156" s="478">
        <f>($J156="Bell Curve")*(_xlfn.NORM.DIST(AND(CD$4&gt;=$E156,CD$4&lt;=$G156)*(CD$4-$E156+1),$I156/2,$L156,TRUE)-_xlfn.NORM.DIST(AND(CD$4&gt;=$E156,CD$4&lt;=$G156)*(CC$4-$E156+1),$I156/2,$L156,TRUE))/(1-2*_xlfn.NORM.DIST(0,$I156/2,$L156,TRUE))*$C156+($J156="Steady Growth")*(AND(CD$4&gt;=$E156,CD$4&lt;=$G156)*((CD$4-$E156+1)/($I156*($I156+1)/2)*$C156))+($J156="custom")*CustomCF!BW156</f>
        <v>0</v>
      </c>
      <c r="CE156" s="478">
        <f>($J156="Bell Curve")*(_xlfn.NORM.DIST(AND(CE$4&gt;=$E156,CE$4&lt;=$G156)*(CE$4-$E156+1),$I156/2,$L156,TRUE)-_xlfn.NORM.DIST(AND(CE$4&gt;=$E156,CE$4&lt;=$G156)*(CD$4-$E156+1),$I156/2,$L156,TRUE))/(1-2*_xlfn.NORM.DIST(0,$I156/2,$L156,TRUE))*$C156+($J156="Steady Growth")*(AND(CE$4&gt;=$E156,CE$4&lt;=$G156)*((CE$4-$E156+1)/($I156*($I156+1)/2)*$C156))+($J156="custom")*CustomCF!BX156</f>
        <v>0</v>
      </c>
      <c r="CF156" s="478">
        <f>($J156="Bell Curve")*(_xlfn.NORM.DIST(AND(CF$4&gt;=$E156,CF$4&lt;=$G156)*(CF$4-$E156+1),$I156/2,$L156,TRUE)-_xlfn.NORM.DIST(AND(CF$4&gt;=$E156,CF$4&lt;=$G156)*(CE$4-$E156+1),$I156/2,$L156,TRUE))/(1-2*_xlfn.NORM.DIST(0,$I156/2,$L156,TRUE))*$C156+($J156="Steady Growth")*(AND(CF$4&gt;=$E156,CF$4&lt;=$G156)*((CF$4-$E156+1)/($I156*($I156+1)/2)*$C156))+($J156="custom")*CustomCF!BY156</f>
        <v>0</v>
      </c>
      <c r="CG156" s="478">
        <f>($J156="Bell Curve")*(_xlfn.NORM.DIST(AND(CG$4&gt;=$E156,CG$4&lt;=$G156)*(CG$4-$E156+1),$I156/2,$L156,TRUE)-_xlfn.NORM.DIST(AND(CG$4&gt;=$E156,CG$4&lt;=$G156)*(CF$4-$E156+1),$I156/2,$L156,TRUE))/(1-2*_xlfn.NORM.DIST(0,$I156/2,$L156,TRUE))*$C156+($J156="Steady Growth")*(AND(CG$4&gt;=$E156,CG$4&lt;=$G156)*((CG$4-$E156+1)/($I156*($I156+1)/2)*$C156))+($J156="custom")*CustomCF!BZ156</f>
        <v>0</v>
      </c>
      <c r="CH156" s="478">
        <f>($J156="Bell Curve")*(_xlfn.NORM.DIST(AND(CH$4&gt;=$E156,CH$4&lt;=$G156)*(CH$4-$E156+1),$I156/2,$L156,TRUE)-_xlfn.NORM.DIST(AND(CH$4&gt;=$E156,CH$4&lt;=$G156)*(CG$4-$E156+1),$I156/2,$L156,TRUE))/(1-2*_xlfn.NORM.DIST(0,$I156/2,$L156,TRUE))*$C156+($J156="Steady Growth")*(AND(CH$4&gt;=$E156,CH$4&lt;=$G156)*((CH$4-$E156+1)/($I156*($I156+1)/2)*$C156))+($J156="custom")*CustomCF!CA156</f>
        <v>0</v>
      </c>
      <c r="CI156" s="478">
        <f>($J156="Bell Curve")*(_xlfn.NORM.DIST(AND(CI$4&gt;=$E156,CI$4&lt;=$G156)*(CI$4-$E156+1),$I156/2,$L156,TRUE)-_xlfn.NORM.DIST(AND(CI$4&gt;=$E156,CI$4&lt;=$G156)*(CH$4-$E156+1),$I156/2,$L156,TRUE))/(1-2*_xlfn.NORM.DIST(0,$I156/2,$L156,TRUE))*$C156+($J156="Steady Growth")*(AND(CI$4&gt;=$E156,CI$4&lt;=$G156)*((CI$4-$E156+1)/($I156*($I156+1)/2)*$C156))+($J156="custom")*CustomCF!CB156</f>
        <v>0</v>
      </c>
      <c r="CJ156" s="478">
        <f>($J156="Bell Curve")*(_xlfn.NORM.DIST(AND(CJ$4&gt;=$E156,CJ$4&lt;=$G156)*(CJ$4-$E156+1),$I156/2,$L156,TRUE)-_xlfn.NORM.DIST(AND(CJ$4&gt;=$E156,CJ$4&lt;=$G156)*(CI$4-$E156+1),$I156/2,$L156,TRUE))/(1-2*_xlfn.NORM.DIST(0,$I156/2,$L156,TRUE))*$C156+($J156="Steady Growth")*(AND(CJ$4&gt;=$E156,CJ$4&lt;=$G156)*((CJ$4-$E156+1)/($I156*($I156+1)/2)*$C156))+($J156="custom")*CustomCF!CC156</f>
        <v>0</v>
      </c>
      <c r="CK156" s="478">
        <f>($J156="Bell Curve")*(_xlfn.NORM.DIST(AND(CK$4&gt;=$E156,CK$4&lt;=$G156)*(CK$4-$E156+1),$I156/2,$L156,TRUE)-_xlfn.NORM.DIST(AND(CK$4&gt;=$E156,CK$4&lt;=$G156)*(CJ$4-$E156+1),$I156/2,$L156,TRUE))/(1-2*_xlfn.NORM.DIST(0,$I156/2,$L156,TRUE))*$C156+($J156="Steady Growth")*(AND(CK$4&gt;=$E156,CK$4&lt;=$G156)*((CK$4-$E156+1)/($I156*($I156+1)/2)*$C156))+($J156="custom")*CustomCF!CD156</f>
        <v>0</v>
      </c>
      <c r="CL156" s="478">
        <f>($J156="Bell Curve")*(_xlfn.NORM.DIST(AND(CL$4&gt;=$E156,CL$4&lt;=$G156)*(CL$4-$E156+1),$I156/2,$L156,TRUE)-_xlfn.NORM.DIST(AND(CL$4&gt;=$E156,CL$4&lt;=$G156)*(CK$4-$E156+1),$I156/2,$L156,TRUE))/(1-2*_xlfn.NORM.DIST(0,$I156/2,$L156,TRUE))*$C156+($J156="Steady Growth")*(AND(CL$4&gt;=$E156,CL$4&lt;=$G156)*((CL$4-$E156+1)/($I156*($I156+1)/2)*$C156))+($J156="custom")*CustomCF!CE156</f>
        <v>0</v>
      </c>
      <c r="CM156" s="478">
        <f>($J156="Bell Curve")*(_xlfn.NORM.DIST(AND(CM$4&gt;=$E156,CM$4&lt;=$G156)*(CM$4-$E156+1),$I156/2,$L156,TRUE)-_xlfn.NORM.DIST(AND(CM$4&gt;=$E156,CM$4&lt;=$G156)*(CL$4-$E156+1),$I156/2,$L156,TRUE))/(1-2*_xlfn.NORM.DIST(0,$I156/2,$L156,TRUE))*$C156+($J156="Steady Growth")*(AND(CM$4&gt;=$E156,CM$4&lt;=$G156)*((CM$4-$E156+1)/($I156*($I156+1)/2)*$C156))+($J156="custom")*CustomCF!CF156</f>
        <v>0</v>
      </c>
      <c r="CN156" s="478">
        <f>($J156="Bell Curve")*(_xlfn.NORM.DIST(AND(CN$4&gt;=$E156,CN$4&lt;=$G156)*(CN$4-$E156+1),$I156/2,$L156,TRUE)-_xlfn.NORM.DIST(AND(CN$4&gt;=$E156,CN$4&lt;=$G156)*(CM$4-$E156+1),$I156/2,$L156,TRUE))/(1-2*_xlfn.NORM.DIST(0,$I156/2,$L156,TRUE))*$C156+($J156="Steady Growth")*(AND(CN$4&gt;=$E156,CN$4&lt;=$G156)*((CN$4-$E156+1)/($I156*($I156+1)/2)*$C156))+($J156="custom")*CustomCF!CG156</f>
        <v>0</v>
      </c>
      <c r="CO156" s="478">
        <f>($J156="Bell Curve")*(_xlfn.NORM.DIST(AND(CO$4&gt;=$E156,CO$4&lt;=$G156)*(CO$4-$E156+1),$I156/2,$L156,TRUE)-_xlfn.NORM.DIST(AND(CO$4&gt;=$E156,CO$4&lt;=$G156)*(CN$4-$E156+1),$I156/2,$L156,TRUE))/(1-2*_xlfn.NORM.DIST(0,$I156/2,$L156,TRUE))*$C156+($J156="Steady Growth")*(AND(CO$4&gt;=$E156,CO$4&lt;=$G156)*((CO$4-$E156+1)/($I156*($I156+1)/2)*$C156))+($J156="custom")*CustomCF!CH156</f>
        <v>0</v>
      </c>
      <c r="CP156" s="478">
        <f>($J156="Bell Curve")*(_xlfn.NORM.DIST(AND(CP$4&gt;=$E156,CP$4&lt;=$G156)*(CP$4-$E156+1),$I156/2,$L156,TRUE)-_xlfn.NORM.DIST(AND(CP$4&gt;=$E156,CP$4&lt;=$G156)*(CO$4-$E156+1),$I156/2,$L156,TRUE))/(1-2*_xlfn.NORM.DIST(0,$I156/2,$L156,TRUE))*$C156+($J156="Steady Growth")*(AND(CP$4&gt;=$E156,CP$4&lt;=$G156)*((CP$4-$E156+1)/($I156*($I156+1)/2)*$C156))+($J156="custom")*CustomCF!CI156</f>
        <v>0</v>
      </c>
      <c r="CQ156" s="478">
        <f>($J156="Bell Curve")*(_xlfn.NORM.DIST(AND(CQ$4&gt;=$E156,CQ$4&lt;=$G156)*(CQ$4-$E156+1),$I156/2,$L156,TRUE)-_xlfn.NORM.DIST(AND(CQ$4&gt;=$E156,CQ$4&lt;=$G156)*(CP$4-$E156+1),$I156/2,$L156,TRUE))/(1-2*_xlfn.NORM.DIST(0,$I156/2,$L156,TRUE))*$C156+($J156="Steady Growth")*(AND(CQ$4&gt;=$E156,CQ$4&lt;=$G156)*((CQ$4-$E156+1)/($I156*($I156+1)/2)*$C156))+($J156="custom")*CustomCF!CJ156</f>
        <v>0</v>
      </c>
      <c r="CR156" s="478">
        <f>($J156="Bell Curve")*(_xlfn.NORM.DIST(AND(CR$4&gt;=$E156,CR$4&lt;=$G156)*(CR$4-$E156+1),$I156/2,$L156,TRUE)-_xlfn.NORM.DIST(AND(CR$4&gt;=$E156,CR$4&lt;=$G156)*(CQ$4-$E156+1),$I156/2,$L156,TRUE))/(1-2*_xlfn.NORM.DIST(0,$I156/2,$L156,TRUE))*$C156+($J156="Steady Growth")*(AND(CR$4&gt;=$E156,CR$4&lt;=$G156)*((CR$4-$E156+1)/($I156*($I156+1)/2)*$C156))+($J156="custom")*CustomCF!CK156</f>
        <v>0</v>
      </c>
      <c r="CS156" s="478">
        <f>($J156="Bell Curve")*(_xlfn.NORM.DIST(AND(CS$4&gt;=$E156,CS$4&lt;=$G156)*(CS$4-$E156+1),$I156/2,$L156,TRUE)-_xlfn.NORM.DIST(AND(CS$4&gt;=$E156,CS$4&lt;=$G156)*(CR$4-$E156+1),$I156/2,$L156,TRUE))/(1-2*_xlfn.NORM.DIST(0,$I156/2,$L156,TRUE))*$C156+($J156="Steady Growth")*(AND(CS$4&gt;=$E156,CS$4&lt;=$G156)*((CS$4-$E156+1)/($I156*($I156+1)/2)*$C156))+($J156="custom")*CustomCF!CL156</f>
        <v>0</v>
      </c>
      <c r="CT156" s="478">
        <f>($J156="Bell Curve")*(_xlfn.NORM.DIST(AND(CT$4&gt;=$E156,CT$4&lt;=$G156)*(CT$4-$E156+1),$I156/2,$L156,TRUE)-_xlfn.NORM.DIST(AND(CT$4&gt;=$E156,CT$4&lt;=$G156)*(CS$4-$E156+1),$I156/2,$L156,TRUE))/(1-2*_xlfn.NORM.DIST(0,$I156/2,$L156,TRUE))*$C156+($J156="Steady Growth")*(AND(CT$4&gt;=$E156,CT$4&lt;=$G156)*((CT$4-$E156+1)/($I156*($I156+1)/2)*$C156))+($J156="custom")*CustomCF!CM156</f>
        <v>0</v>
      </c>
      <c r="CU156" s="478">
        <f>($J156="Bell Curve")*(_xlfn.NORM.DIST(AND(CU$4&gt;=$E156,CU$4&lt;=$G156)*(CU$4-$E156+1),$I156/2,$L156,TRUE)-_xlfn.NORM.DIST(AND(CU$4&gt;=$E156,CU$4&lt;=$G156)*(CT$4-$E156+1),$I156/2,$L156,TRUE))/(1-2*_xlfn.NORM.DIST(0,$I156/2,$L156,TRUE))*$C156+($J156="Steady Growth")*(AND(CU$4&gt;=$E156,CU$4&lt;=$G156)*((CU$4-$E156+1)/($I156*($I156+1)/2)*$C156))+($J156="custom")*CustomCF!CN156</f>
        <v>0</v>
      </c>
      <c r="CV156" s="478">
        <f>($J156="Bell Curve")*(_xlfn.NORM.DIST(AND(CV$4&gt;=$E156,CV$4&lt;=$G156)*(CV$4-$E156+1),$I156/2,$L156,TRUE)-_xlfn.NORM.DIST(AND(CV$4&gt;=$E156,CV$4&lt;=$G156)*(CU$4-$E156+1),$I156/2,$L156,TRUE))/(1-2*_xlfn.NORM.DIST(0,$I156/2,$L156,TRUE))*$C156+($J156="Steady Growth")*(AND(CV$4&gt;=$E156,CV$4&lt;=$G156)*((CV$4-$E156+1)/($I156*($I156+1)/2)*$C156))+($J156="custom")*CustomCF!CO156</f>
        <v>0</v>
      </c>
      <c r="CW156" s="478">
        <f>($J156="Bell Curve")*(_xlfn.NORM.DIST(AND(CW$4&gt;=$E156,CW$4&lt;=$G156)*(CW$4-$E156+1),$I156/2,$L156,TRUE)-_xlfn.NORM.DIST(AND(CW$4&gt;=$E156,CW$4&lt;=$G156)*(CV$4-$E156+1),$I156/2,$L156,TRUE))/(1-2*_xlfn.NORM.DIST(0,$I156/2,$L156,TRUE))*$C156+($J156="Steady Growth")*(AND(CW$4&gt;=$E156,CW$4&lt;=$G156)*((CW$4-$E156+1)/($I156*($I156+1)/2)*$C156))+($J156="custom")*CustomCF!CP156</f>
        <v>0</v>
      </c>
      <c r="CX156" s="478">
        <f>($J156="Bell Curve")*(_xlfn.NORM.DIST(AND(CX$4&gt;=$E156,CX$4&lt;=$G156)*(CX$4-$E156+1),$I156/2,$L156,TRUE)-_xlfn.NORM.DIST(AND(CX$4&gt;=$E156,CX$4&lt;=$G156)*(CW$4-$E156+1),$I156/2,$L156,TRUE))/(1-2*_xlfn.NORM.DIST(0,$I156/2,$L156,TRUE))*$C156+($J156="Steady Growth")*(AND(CX$4&gt;=$E156,CX$4&lt;=$G156)*((CX$4-$E156+1)/($I156*($I156+1)/2)*$C156))+($J156="custom")*CustomCF!CQ156</f>
        <v>0</v>
      </c>
      <c r="CY156" s="478">
        <f>($J156="Bell Curve")*(_xlfn.NORM.DIST(AND(CY$4&gt;=$E156,CY$4&lt;=$G156)*(CY$4-$E156+1),$I156/2,$L156,TRUE)-_xlfn.NORM.DIST(AND(CY$4&gt;=$E156,CY$4&lt;=$G156)*(CX$4-$E156+1),$I156/2,$L156,TRUE))/(1-2*_xlfn.NORM.DIST(0,$I156/2,$L156,TRUE))*$C156+($J156="Steady Growth")*(AND(CY$4&gt;=$E156,CY$4&lt;=$G156)*((CY$4-$E156+1)/($I156*($I156+1)/2)*$C156))+($J156="custom")*CustomCF!CR156</f>
        <v>0</v>
      </c>
      <c r="CZ156" s="478">
        <f>($J156="Bell Curve")*(_xlfn.NORM.DIST(AND(CZ$4&gt;=$E156,CZ$4&lt;=$G156)*(CZ$4-$E156+1),$I156/2,$L156,TRUE)-_xlfn.NORM.DIST(AND(CZ$4&gt;=$E156,CZ$4&lt;=$G156)*(CY$4-$E156+1),$I156/2,$L156,TRUE))/(1-2*_xlfn.NORM.DIST(0,$I156/2,$L156,TRUE))*$C156+($J156="Steady Growth")*(AND(CZ$4&gt;=$E156,CZ$4&lt;=$G156)*((CZ$4-$E156+1)/($I156*($I156+1)/2)*$C156))+($J156="custom")*CustomCF!CS156</f>
        <v>0</v>
      </c>
      <c r="DA156" s="478">
        <f>($J156="Bell Curve")*(_xlfn.NORM.DIST(AND(DA$4&gt;=$E156,DA$4&lt;=$G156)*(DA$4-$E156+1),$I156/2,$L156,TRUE)-_xlfn.NORM.DIST(AND(DA$4&gt;=$E156,DA$4&lt;=$G156)*(CZ$4-$E156+1),$I156/2,$L156,TRUE))/(1-2*_xlfn.NORM.DIST(0,$I156/2,$L156,TRUE))*$C156+($J156="Steady Growth")*(AND(DA$4&gt;=$E156,DA$4&lt;=$G156)*((DA$4-$E156+1)/($I156*($I156+1)/2)*$C156))+($J156="custom")*CustomCF!CT156</f>
        <v>0</v>
      </c>
      <c r="DB156" s="478">
        <f>($J156="Bell Curve")*(_xlfn.NORM.DIST(AND(DB$4&gt;=$E156,DB$4&lt;=$G156)*(DB$4-$E156+1),$I156/2,$L156,TRUE)-_xlfn.NORM.DIST(AND(DB$4&gt;=$E156,DB$4&lt;=$G156)*(DA$4-$E156+1),$I156/2,$L156,TRUE))/(1-2*_xlfn.NORM.DIST(0,$I156/2,$L156,TRUE))*$C156+($J156="Steady Growth")*(AND(DB$4&gt;=$E156,DB$4&lt;=$G156)*((DB$4-$E156+1)/($I156*($I156+1)/2)*$C156))+($J156="custom")*CustomCF!CU156</f>
        <v>0</v>
      </c>
      <c r="DC156" s="478">
        <f>($J156="Bell Curve")*(_xlfn.NORM.DIST(AND(DC$4&gt;=$E156,DC$4&lt;=$G156)*(DC$4-$E156+1),$I156/2,$L156,TRUE)-_xlfn.NORM.DIST(AND(DC$4&gt;=$E156,DC$4&lt;=$G156)*(DB$4-$E156+1),$I156/2,$L156,TRUE))/(1-2*_xlfn.NORM.DIST(0,$I156/2,$L156,TRUE))*$C156+($J156="Steady Growth")*(AND(DC$4&gt;=$E156,DC$4&lt;=$G156)*((DC$4-$E156+1)/($I156*($I156+1)/2)*$C156))+($J156="custom")*CustomCF!CV156</f>
        <v>0</v>
      </c>
      <c r="DD156" s="478">
        <f>($J156="Bell Curve")*(_xlfn.NORM.DIST(AND(DD$4&gt;=$E156,DD$4&lt;=$G156)*(DD$4-$E156+1),$I156/2,$L156,TRUE)-_xlfn.NORM.DIST(AND(DD$4&gt;=$E156,DD$4&lt;=$G156)*(DC$4-$E156+1),$I156/2,$L156,TRUE))/(1-2*_xlfn.NORM.DIST(0,$I156/2,$L156,TRUE))*$C156+($J156="Steady Growth")*(AND(DD$4&gt;=$E156,DD$4&lt;=$G156)*((DD$4-$E156+1)/($I156*($I156+1)/2)*$C156))+($J156="custom")*CustomCF!CW156</f>
        <v>0</v>
      </c>
      <c r="DE156" s="478">
        <f>($J156="Bell Curve")*(_xlfn.NORM.DIST(AND(DE$4&gt;=$E156,DE$4&lt;=$G156)*(DE$4-$E156+1),$I156/2,$L156,TRUE)-_xlfn.NORM.DIST(AND(DE$4&gt;=$E156,DE$4&lt;=$G156)*(DD$4-$E156+1),$I156/2,$L156,TRUE))/(1-2*_xlfn.NORM.DIST(0,$I156/2,$L156,TRUE))*$C156+($J156="Steady Growth")*(AND(DE$4&gt;=$E156,DE$4&lt;=$G156)*((DE$4-$E156+1)/($I156*($I156+1)/2)*$C156))+($J156="custom")*CustomCF!CX156</f>
        <v>0</v>
      </c>
      <c r="DF156" s="478">
        <f>($J156="Bell Curve")*(_xlfn.NORM.DIST(AND(DF$4&gt;=$E156,DF$4&lt;=$G156)*(DF$4-$E156+1),$I156/2,$L156,TRUE)-_xlfn.NORM.DIST(AND(DF$4&gt;=$E156,DF$4&lt;=$G156)*(DE$4-$E156+1),$I156/2,$L156,TRUE))/(1-2*_xlfn.NORM.DIST(0,$I156/2,$L156,TRUE))*$C156+($J156="Steady Growth")*(AND(DF$4&gt;=$E156,DF$4&lt;=$G156)*((DF$4-$E156+1)/($I156*($I156+1)/2)*$C156))+($J156="custom")*CustomCF!CY156</f>
        <v>0</v>
      </c>
      <c r="DG156" s="478">
        <f>($J156="Bell Curve")*(_xlfn.NORM.DIST(AND(DG$4&gt;=$E156,DG$4&lt;=$G156)*(DG$4-$E156+1),$I156/2,$L156,TRUE)-_xlfn.NORM.DIST(AND(DG$4&gt;=$E156,DG$4&lt;=$G156)*(DF$4-$E156+1),$I156/2,$L156,TRUE))/(1-2*_xlfn.NORM.DIST(0,$I156/2,$L156,TRUE))*$C156+($J156="Steady Growth")*(AND(DG$4&gt;=$E156,DG$4&lt;=$G156)*((DG$4-$E156+1)/($I156*($I156+1)/2)*$C156))+($J156="custom")*CustomCF!CZ156</f>
        <v>0</v>
      </c>
      <c r="DH156" s="478">
        <f>($J156="Bell Curve")*(_xlfn.NORM.DIST(AND(DH$4&gt;=$E156,DH$4&lt;=$G156)*(DH$4-$E156+1),$I156/2,$L156,TRUE)-_xlfn.NORM.DIST(AND(DH$4&gt;=$E156,DH$4&lt;=$G156)*(DG$4-$E156+1),$I156/2,$L156,TRUE))/(1-2*_xlfn.NORM.DIST(0,$I156/2,$L156,TRUE))*$C156+($J156="Steady Growth")*(AND(DH$4&gt;=$E156,DH$4&lt;=$G156)*((DH$4-$E156+1)/($I156*($I156+1)/2)*$C156))+($J156="custom")*CustomCF!DA156</f>
        <v>0</v>
      </c>
      <c r="DI156" s="478">
        <f>($J156="Bell Curve")*(_xlfn.NORM.DIST(AND(DI$4&gt;=$E156,DI$4&lt;=$G156)*(DI$4-$E156+1),$I156/2,$L156,TRUE)-_xlfn.NORM.DIST(AND(DI$4&gt;=$E156,DI$4&lt;=$G156)*(DH$4-$E156+1),$I156/2,$L156,TRUE))/(1-2*_xlfn.NORM.DIST(0,$I156/2,$L156,TRUE))*$C156+($J156="Steady Growth")*(AND(DI$4&gt;=$E156,DI$4&lt;=$G156)*((DI$4-$E156+1)/($I156*($I156+1)/2)*$C156))+($J156="custom")*CustomCF!DB156</f>
        <v>0</v>
      </c>
      <c r="DJ156" s="478">
        <f>($J156="Bell Curve")*(_xlfn.NORM.DIST(AND(DJ$4&gt;=$E156,DJ$4&lt;=$G156)*(DJ$4-$E156+1),$I156/2,$L156,TRUE)-_xlfn.NORM.DIST(AND(DJ$4&gt;=$E156,DJ$4&lt;=$G156)*(DI$4-$E156+1),$I156/2,$L156,TRUE))/(1-2*_xlfn.NORM.DIST(0,$I156/2,$L156,TRUE))*$C156+($J156="Steady Growth")*(AND(DJ$4&gt;=$E156,DJ$4&lt;=$G156)*((DJ$4-$E156+1)/($I156*($I156+1)/2)*$C156))+($J156="custom")*CustomCF!DC156</f>
        <v>0</v>
      </c>
      <c r="DK156" s="478">
        <f>($J156="Bell Curve")*(_xlfn.NORM.DIST(AND(DK$4&gt;=$E156,DK$4&lt;=$G156)*(DK$4-$E156+1),$I156/2,$L156,TRUE)-_xlfn.NORM.DIST(AND(DK$4&gt;=$E156,DK$4&lt;=$G156)*(DJ$4-$E156+1),$I156/2,$L156,TRUE))/(1-2*_xlfn.NORM.DIST(0,$I156/2,$L156,TRUE))*$C156+($J156="Steady Growth")*(AND(DK$4&gt;=$E156,DK$4&lt;=$G156)*((DK$4-$E156+1)/($I156*($I156+1)/2)*$C156))+($J156="custom")*CustomCF!DD156</f>
        <v>0</v>
      </c>
      <c r="DL156" s="478">
        <f>($J156="Bell Curve")*(_xlfn.NORM.DIST(AND(DL$4&gt;=$E156,DL$4&lt;=$G156)*(DL$4-$E156+1),$I156/2,$L156,TRUE)-_xlfn.NORM.DIST(AND(DL$4&gt;=$E156,DL$4&lt;=$G156)*(DK$4-$E156+1),$I156/2,$L156,TRUE))/(1-2*_xlfn.NORM.DIST(0,$I156/2,$L156,TRUE))*$C156+($J156="Steady Growth")*(AND(DL$4&gt;=$E156,DL$4&lt;=$G156)*((DL$4-$E156+1)/($I156*($I156+1)/2)*$C156))+($J156="custom")*CustomCF!DE156</f>
        <v>0</v>
      </c>
      <c r="DM156" s="478">
        <f>($J156="Bell Curve")*(_xlfn.NORM.DIST(AND(DM$4&gt;=$E156,DM$4&lt;=$G156)*(DM$4-$E156+1),$I156/2,$L156,TRUE)-_xlfn.NORM.DIST(AND(DM$4&gt;=$E156,DM$4&lt;=$G156)*(DL$4-$E156+1),$I156/2,$L156,TRUE))/(1-2*_xlfn.NORM.DIST(0,$I156/2,$L156,TRUE))*$C156+($J156="Steady Growth")*(AND(DM$4&gt;=$E156,DM$4&lt;=$G156)*((DM$4-$E156+1)/($I156*($I156+1)/2)*$C156))+($J156="custom")*CustomCF!DF156</f>
        <v>0</v>
      </c>
      <c r="DN156" s="478">
        <f>($J156="Bell Curve")*(_xlfn.NORM.DIST(AND(DN$4&gt;=$E156,DN$4&lt;=$G156)*(DN$4-$E156+1),$I156/2,$L156,TRUE)-_xlfn.NORM.DIST(AND(DN$4&gt;=$E156,DN$4&lt;=$G156)*(DM$4-$E156+1),$I156/2,$L156,TRUE))/(1-2*_xlfn.NORM.DIST(0,$I156/2,$L156,TRUE))*$C156+($J156="Steady Growth")*(AND(DN$4&gt;=$E156,DN$4&lt;=$G156)*((DN$4-$E156+1)/($I156*($I156+1)/2)*$C156))+($J156="custom")*CustomCF!DG156</f>
        <v>0</v>
      </c>
      <c r="DO156" s="478">
        <f>($J156="Bell Curve")*(_xlfn.NORM.DIST(AND(DO$4&gt;=$E156,DO$4&lt;=$G156)*(DO$4-$E156+1),$I156/2,$L156,TRUE)-_xlfn.NORM.DIST(AND(DO$4&gt;=$E156,DO$4&lt;=$G156)*(DN$4-$E156+1),$I156/2,$L156,TRUE))/(1-2*_xlfn.NORM.DIST(0,$I156/2,$L156,TRUE))*$C156+($J156="Steady Growth")*(AND(DO$4&gt;=$E156,DO$4&lt;=$G156)*((DO$4-$E156+1)/($I156*($I156+1)/2)*$C156))+($J156="custom")*CustomCF!DH156</f>
        <v>0</v>
      </c>
      <c r="DP156" s="478">
        <f>($J156="Bell Curve")*(_xlfn.NORM.DIST(AND(DP$4&gt;=$E156,DP$4&lt;=$G156)*(DP$4-$E156+1),$I156/2,$L156,TRUE)-_xlfn.NORM.DIST(AND(DP$4&gt;=$E156,DP$4&lt;=$G156)*(DO$4-$E156+1),$I156/2,$L156,TRUE))/(1-2*_xlfn.NORM.DIST(0,$I156/2,$L156,TRUE))*$C156+($J156="Steady Growth")*(AND(DP$4&gt;=$E156,DP$4&lt;=$G156)*((DP$4-$E156+1)/($I156*($I156+1)/2)*$C156))+($J156="custom")*CustomCF!DI156</f>
        <v>0</v>
      </c>
      <c r="DQ156" s="478">
        <f>($J156="Bell Curve")*(_xlfn.NORM.DIST(AND(DQ$4&gt;=$E156,DQ$4&lt;=$G156)*(DQ$4-$E156+1),$I156/2,$L156,TRUE)-_xlfn.NORM.DIST(AND(DQ$4&gt;=$E156,DQ$4&lt;=$G156)*(DP$4-$E156+1),$I156/2,$L156,TRUE))/(1-2*_xlfn.NORM.DIST(0,$I156/2,$L156,TRUE))*$C156+($J156="Steady Growth")*(AND(DQ$4&gt;=$E156,DQ$4&lt;=$G156)*((DQ$4-$E156+1)/($I156*($I156+1)/2)*$C156))+($J156="custom")*CustomCF!DJ156</f>
        <v>0</v>
      </c>
      <c r="DR156" s="478">
        <f>($J156="Bell Curve")*(_xlfn.NORM.DIST(AND(DR$4&gt;=$E156,DR$4&lt;=$G156)*(DR$4-$E156+1),$I156/2,$L156,TRUE)-_xlfn.NORM.DIST(AND(DR$4&gt;=$E156,DR$4&lt;=$G156)*(DQ$4-$E156+1),$I156/2,$L156,TRUE))/(1-2*_xlfn.NORM.DIST(0,$I156/2,$L156,TRUE))*$C156+($J156="Steady Growth")*(AND(DR$4&gt;=$E156,DR$4&lt;=$G156)*((DR$4-$E156+1)/($I156*($I156+1)/2)*$C156))+($J156="custom")*CustomCF!DK156</f>
        <v>0</v>
      </c>
      <c r="DS156" s="478">
        <f>($J156="Bell Curve")*(_xlfn.NORM.DIST(AND(DS$4&gt;=$E156,DS$4&lt;=$G156)*(DS$4-$E156+1),$I156/2,$L156,TRUE)-_xlfn.NORM.DIST(AND(DS$4&gt;=$E156,DS$4&lt;=$G156)*(DR$4-$E156+1),$I156/2,$L156,TRUE))/(1-2*_xlfn.NORM.DIST(0,$I156/2,$L156,TRUE))*$C156+($J156="Steady Growth")*(AND(DS$4&gt;=$E156,DS$4&lt;=$G156)*((DS$4-$E156+1)/($I156*($I156+1)/2)*$C156))+($J156="custom")*CustomCF!DL156</f>
        <v>0</v>
      </c>
      <c r="DT156" s="478">
        <f>($J156="Bell Curve")*(_xlfn.NORM.DIST(AND(DT$4&gt;=$E156,DT$4&lt;=$G156)*(DT$4-$E156+1),$I156/2,$L156,TRUE)-_xlfn.NORM.DIST(AND(DT$4&gt;=$E156,DT$4&lt;=$G156)*(DS$4-$E156+1),$I156/2,$L156,TRUE))/(1-2*_xlfn.NORM.DIST(0,$I156/2,$L156,TRUE))*$C156+($J156="Steady Growth")*(AND(DT$4&gt;=$E156,DT$4&lt;=$G156)*((DT$4-$E156+1)/($I156*($I156+1)/2)*$C156))+($J156="custom")*CustomCF!DM156</f>
        <v>0</v>
      </c>
      <c r="DU156" s="478">
        <f>($J156="Bell Curve")*(_xlfn.NORM.DIST(AND(DU$4&gt;=$E156,DU$4&lt;=$G156)*(DU$4-$E156+1),$I156/2,$L156,TRUE)-_xlfn.NORM.DIST(AND(DU$4&gt;=$E156,DU$4&lt;=$G156)*(DT$4-$E156+1),$I156/2,$L156,TRUE))/(1-2*_xlfn.NORM.DIST(0,$I156/2,$L156,TRUE))*$C156+($J156="Steady Growth")*(AND(DU$4&gt;=$E156,DU$4&lt;=$G156)*((DU$4-$E156+1)/($I156*($I156+1)/2)*$C156))+($J156="custom")*CustomCF!DN156</f>
        <v>0</v>
      </c>
      <c r="DV156" s="478">
        <f>($J156="Bell Curve")*(_xlfn.NORM.DIST(AND(DV$4&gt;=$E156,DV$4&lt;=$G156)*(DV$4-$E156+1),$I156/2,$L156,TRUE)-_xlfn.NORM.DIST(AND(DV$4&gt;=$E156,DV$4&lt;=$G156)*(DU$4-$E156+1),$I156/2,$L156,TRUE))/(1-2*_xlfn.NORM.DIST(0,$I156/2,$L156,TRUE))*$C156+($J156="Steady Growth")*(AND(DV$4&gt;=$E156,DV$4&lt;=$G156)*((DV$4-$E156+1)/($I156*($I156+1)/2)*$C156))+($J156="custom")*CustomCF!DO156</f>
        <v>0</v>
      </c>
      <c r="DW156" s="478">
        <f>($J156="Bell Curve")*(_xlfn.NORM.DIST(AND(DW$4&gt;=$E156,DW$4&lt;=$G156)*(DW$4-$E156+1),$I156/2,$L156,TRUE)-_xlfn.NORM.DIST(AND(DW$4&gt;=$E156,DW$4&lt;=$G156)*(DV$4-$E156+1),$I156/2,$L156,TRUE))/(1-2*_xlfn.NORM.DIST(0,$I156/2,$L156,TRUE))*$C156+($J156="Steady Growth")*(AND(DW$4&gt;=$E156,DW$4&lt;=$G156)*((DW$4-$E156+1)/($I156*($I156+1)/2)*$C156))+($J156="custom")*CustomCF!DP156</f>
        <v>0</v>
      </c>
      <c r="DX156" s="478">
        <f>($J156="Bell Curve")*(_xlfn.NORM.DIST(AND(DX$4&gt;=$E156,DX$4&lt;=$G156)*(DX$4-$E156+1),$I156/2,$L156,TRUE)-_xlfn.NORM.DIST(AND(DX$4&gt;=$E156,DX$4&lt;=$G156)*(DW$4-$E156+1),$I156/2,$L156,TRUE))/(1-2*_xlfn.NORM.DIST(0,$I156/2,$L156,TRUE))*$C156+($J156="Steady Growth")*(AND(DX$4&gt;=$E156,DX$4&lt;=$G156)*((DX$4-$E156+1)/($I156*($I156+1)/2)*$C156))+($J156="custom")*CustomCF!DQ156</f>
        <v>0</v>
      </c>
      <c r="DY156" s="478">
        <f>($J156="Bell Curve")*(_xlfn.NORM.DIST(AND(DY$4&gt;=$E156,DY$4&lt;=$G156)*(DY$4-$E156+1),$I156/2,$L156,TRUE)-_xlfn.NORM.DIST(AND(DY$4&gt;=$E156,DY$4&lt;=$G156)*(DX$4-$E156+1),$I156/2,$L156,TRUE))/(1-2*_xlfn.NORM.DIST(0,$I156/2,$L156,TRUE))*$C156+($J156="Steady Growth")*(AND(DY$4&gt;=$E156,DY$4&lt;=$G156)*((DY$4-$E156+1)/($I156*($I156+1)/2)*$C156))+($J156="custom")*CustomCF!DR156</f>
        <v>0</v>
      </c>
      <c r="DZ156" s="478">
        <f>($J156="Bell Curve")*(_xlfn.NORM.DIST(AND(DZ$4&gt;=$E156,DZ$4&lt;=$G156)*(DZ$4-$E156+1),$I156/2,$L156,TRUE)-_xlfn.NORM.DIST(AND(DZ$4&gt;=$E156,DZ$4&lt;=$G156)*(DY$4-$E156+1),$I156/2,$L156,TRUE))/(1-2*_xlfn.NORM.DIST(0,$I156/2,$L156,TRUE))*$C156+($J156="Steady Growth")*(AND(DZ$4&gt;=$E156,DZ$4&lt;=$G156)*((DZ$4-$E156+1)/($I156*($I156+1)/2)*$C156))+($J156="custom")*CustomCF!DS156</f>
        <v>0</v>
      </c>
      <c r="EA156" s="478">
        <f>($J156="Bell Curve")*(_xlfn.NORM.DIST(AND(EA$4&gt;=$E156,EA$4&lt;=$G156)*(EA$4-$E156+1),$I156/2,$L156,TRUE)-_xlfn.NORM.DIST(AND(EA$4&gt;=$E156,EA$4&lt;=$G156)*(DZ$4-$E156+1),$I156/2,$L156,TRUE))/(1-2*_xlfn.NORM.DIST(0,$I156/2,$L156,TRUE))*$C156+($J156="Steady Growth")*(AND(EA$4&gt;=$E156,EA$4&lt;=$G156)*((EA$4-$E156+1)/($I156*($I156+1)/2)*$C156))+($J156="custom")*CustomCF!DT156</f>
        <v>0</v>
      </c>
      <c r="EB156" s="478">
        <f>($J156="Bell Curve")*(_xlfn.NORM.DIST(AND(EB$4&gt;=$E156,EB$4&lt;=$G156)*(EB$4-$E156+1),$I156/2,$L156,TRUE)-_xlfn.NORM.DIST(AND(EB$4&gt;=$E156,EB$4&lt;=$G156)*(EA$4-$E156+1),$I156/2,$L156,TRUE))/(1-2*_xlfn.NORM.DIST(0,$I156/2,$L156,TRUE))*$C156+($J156="Steady Growth")*(AND(EB$4&gt;=$E156,EB$4&lt;=$G156)*((EB$4-$E156+1)/($I156*($I156+1)/2)*$C156))+($J156="custom")*CustomCF!DU156</f>
        <v>0</v>
      </c>
      <c r="EC156" s="478">
        <f>($J156="Bell Curve")*(_xlfn.NORM.DIST(AND(EC$4&gt;=$E156,EC$4&lt;=$G156)*(EC$4-$E156+1),$I156/2,$L156,TRUE)-_xlfn.NORM.DIST(AND(EC$4&gt;=$E156,EC$4&lt;=$G156)*(EB$4-$E156+1),$I156/2,$L156,TRUE))/(1-2*_xlfn.NORM.DIST(0,$I156/2,$L156,TRUE))*$C156+($J156="Steady Growth")*(AND(EC$4&gt;=$E156,EC$4&lt;=$G156)*((EC$4-$E156+1)/($I156*($I156+1)/2)*$C156))+($J156="custom")*CustomCF!DV156</f>
        <v>0</v>
      </c>
      <c r="ED156" s="478">
        <f>($J156="Bell Curve")*(_xlfn.NORM.DIST(AND(ED$4&gt;=$E156,ED$4&lt;=$G156)*(ED$4-$E156+1),$I156/2,$L156,TRUE)-_xlfn.NORM.DIST(AND(ED$4&gt;=$E156,ED$4&lt;=$G156)*(EC$4-$E156+1),$I156/2,$L156,TRUE))/(1-2*_xlfn.NORM.DIST(0,$I156/2,$L156,TRUE))*$C156+($J156="Steady Growth")*(AND(ED$4&gt;=$E156,ED$4&lt;=$G156)*((ED$4-$E156+1)/($I156*($I156+1)/2)*$C156))+($J156="custom")*CustomCF!DW156</f>
        <v>0</v>
      </c>
      <c r="EE156" s="478">
        <f>($J156="Bell Curve")*(_xlfn.NORM.DIST(AND(EE$4&gt;=$E156,EE$4&lt;=$G156)*(EE$4-$E156+1),$I156/2,$L156,TRUE)-_xlfn.NORM.DIST(AND(EE$4&gt;=$E156,EE$4&lt;=$G156)*(ED$4-$E156+1),$I156/2,$L156,TRUE))/(1-2*_xlfn.NORM.DIST(0,$I156/2,$L156,TRUE))*$C156+($J156="Steady Growth")*(AND(EE$4&gt;=$E156,EE$4&lt;=$G156)*((EE$4-$E156+1)/($I156*($I156+1)/2)*$C156))+($J156="custom")*CustomCF!DX156</f>
        <v>0</v>
      </c>
      <c r="EF156" s="488">
        <f>($J156="Bell Curve")*(_xlfn.NORM.DIST(AND(EF$4&gt;=$E156,EF$4&lt;=$G156)*(EF$4-$E156+1),$I156/2,$L156,TRUE)-_xlfn.NORM.DIST(AND(EF$4&gt;=$E156,EF$4&lt;=$G156)*(EE$4-$E156+1),$I156/2,$L156,TRUE))/(1-2*_xlfn.NORM.DIST(0,$I156/2,$L156,TRUE))*$C156+($J156="Steady Growth")*(AND(EF$4&gt;=$E156,EF$4&lt;=$G156)*((EF$4-$E156+1)/($I156*($I156+1)/2)*$C156))+($J156="custom")*CustomCF!DY156</f>
        <v>0</v>
      </c>
    </row>
    <row r="157" spans="2:136" outlineLevel="1" x14ac:dyDescent="0.2">
      <c r="B157" s="485">
        <f>Budget!AE22</f>
        <v>0</v>
      </c>
      <c r="C157" s="478">
        <f>Budget!AF22</f>
        <v>0</v>
      </c>
      <c r="D157" s="478" t="str">
        <f t="shared" si="55"/>
        <v/>
      </c>
      <c r="E157" s="486">
        <v>0</v>
      </c>
      <c r="F157" s="480">
        <f>IF(J157="Custom",CustomCF!E157,INDEX($P$6:$DY$6,MATCH(E157,CF!$P$4:$DY$4,0)))</f>
        <v>46022</v>
      </c>
      <c r="G157" s="489">
        <v>0</v>
      </c>
      <c r="H157" s="480">
        <f>IF(J157="Custom",CustomCF!F157,INDEX($P$6:$CU$6,MATCH(G157,CF!$P$4:$CU$4,0)))</f>
        <v>46022</v>
      </c>
      <c r="I157" s="479">
        <f t="shared" si="50"/>
        <v>1</v>
      </c>
      <c r="J157" s="486" t="s">
        <v>30</v>
      </c>
      <c r="K157" s="486" t="s">
        <v>31</v>
      </c>
      <c r="L157" s="479">
        <f t="shared" si="56"/>
        <v>10000000</v>
      </c>
      <c r="M157" s="487">
        <f t="shared" si="49"/>
        <v>0</v>
      </c>
      <c r="N157" s="112" t="str">
        <f t="shared" si="48"/>
        <v>OK</v>
      </c>
      <c r="O157" s="479"/>
      <c r="P157" s="478">
        <f>($J157="Bell Curve")*(_xlfn.NORM.DIST(AND(P$4&gt;=$E157,P$4&lt;=$G157)*(P$4-$E157+1),$I157/2,$L157,TRUE)-_xlfn.NORM.DIST(AND(P$4&gt;=$E157,P$4&lt;=$G157)*(N$4-$E157+1),$I157/2,$L157,TRUE))/(1-2*_xlfn.NORM.DIST(0,$I157/2,$L157,TRUE))*$C157+($J157="Steady Growth")*(AND(P$4&gt;=$E157,P$4&lt;=$G157)*((P$4-$E157+1)/($I157*($I157+1)/2)*$C157))+($J157="custom")*CustomCF!I157</f>
        <v>0</v>
      </c>
      <c r="Q157" s="478">
        <f>($J157="Bell Curve")*(_xlfn.NORM.DIST(AND(Q$4&gt;=$E157,Q$4&lt;=$G157)*(Q$4-$E157+1),$I157/2,$L157,TRUE)-_xlfn.NORM.DIST(AND(Q$4&gt;=$E157,Q$4&lt;=$G157)*(P$4-$E157+1),$I157/2,$L157,TRUE))/(1-2*_xlfn.NORM.DIST(0,$I157/2,$L157,TRUE))*$C157+($J157="Steady Growth")*(AND(Q$4&gt;=$E157,Q$4&lt;=$G157)*((Q$4-$E157+1)/($I157*($I157+1)/2)*$C157))+($J157="custom")*CustomCF!J157</f>
        <v>0</v>
      </c>
      <c r="R157" s="478">
        <f>($J157="Bell Curve")*(_xlfn.NORM.DIST(AND(R$4&gt;=$E157,R$4&lt;=$G157)*(R$4-$E157+1),$I157/2,$L157,TRUE)-_xlfn.NORM.DIST(AND(R$4&gt;=$E157,R$4&lt;=$G157)*(Q$4-$E157+1),$I157/2,$L157,TRUE))/(1-2*_xlfn.NORM.DIST(0,$I157/2,$L157,TRUE))*$C157+($J157="Steady Growth")*(AND(R$4&gt;=$E157,R$4&lt;=$G157)*((R$4-$E157+1)/($I157*($I157+1)/2)*$C157))+($J157="custom")*CustomCF!K157</f>
        <v>0</v>
      </c>
      <c r="S157" s="478">
        <f>($J157="Bell Curve")*(_xlfn.NORM.DIST(AND(S$4&gt;=$E157,S$4&lt;=$G157)*(S$4-$E157+1),$I157/2,$L157,TRUE)-_xlfn.NORM.DIST(AND(S$4&gt;=$E157,S$4&lt;=$G157)*(R$4-$E157+1),$I157/2,$L157,TRUE))/(1-2*_xlfn.NORM.DIST(0,$I157/2,$L157,TRUE))*$C157+($J157="Steady Growth")*(AND(S$4&gt;=$E157,S$4&lt;=$G157)*((S$4-$E157+1)/($I157*($I157+1)/2)*$C157))+($J157="custom")*CustomCF!L157</f>
        <v>0</v>
      </c>
      <c r="T157" s="478">
        <f>($J157="Bell Curve")*(_xlfn.NORM.DIST(AND(T$4&gt;=$E157,T$4&lt;=$G157)*(T$4-$E157+1),$I157/2,$L157,TRUE)-_xlfn.NORM.DIST(AND(T$4&gt;=$E157,T$4&lt;=$G157)*(S$4-$E157+1),$I157/2,$L157,TRUE))/(1-2*_xlfn.NORM.DIST(0,$I157/2,$L157,TRUE))*$C157+($J157="Steady Growth")*(AND(T$4&gt;=$E157,T$4&lt;=$G157)*((T$4-$E157+1)/($I157*($I157+1)/2)*$C157))+($J157="custom")*CustomCF!M157</f>
        <v>0</v>
      </c>
      <c r="U157" s="478">
        <f>($J157="Bell Curve")*(_xlfn.NORM.DIST(AND(U$4&gt;=$E157,U$4&lt;=$G157)*(U$4-$E157+1),$I157/2,$L157,TRUE)-_xlfn.NORM.DIST(AND(U$4&gt;=$E157,U$4&lt;=$G157)*(T$4-$E157+1),$I157/2,$L157,TRUE))/(1-2*_xlfn.NORM.DIST(0,$I157/2,$L157,TRUE))*$C157+($J157="Steady Growth")*(AND(U$4&gt;=$E157,U$4&lt;=$G157)*((U$4-$E157+1)/($I157*($I157+1)/2)*$C157))+($J157="custom")*CustomCF!N157</f>
        <v>0</v>
      </c>
      <c r="V157" s="478">
        <f>($J157="Bell Curve")*(_xlfn.NORM.DIST(AND(V$4&gt;=$E157,V$4&lt;=$G157)*(V$4-$E157+1),$I157/2,$L157,TRUE)-_xlfn.NORM.DIST(AND(V$4&gt;=$E157,V$4&lt;=$G157)*(U$4-$E157+1),$I157/2,$L157,TRUE))/(1-2*_xlfn.NORM.DIST(0,$I157/2,$L157,TRUE))*$C157+($J157="Steady Growth")*(AND(V$4&gt;=$E157,V$4&lt;=$G157)*((V$4-$E157+1)/($I157*($I157+1)/2)*$C157))+($J157="custom")*CustomCF!O157</f>
        <v>0</v>
      </c>
      <c r="W157" s="478">
        <f>($J157="Bell Curve")*(_xlfn.NORM.DIST(AND(W$4&gt;=$E157,W$4&lt;=$G157)*(W$4-$E157+1),$I157/2,$L157,TRUE)-_xlfn.NORM.DIST(AND(W$4&gt;=$E157,W$4&lt;=$G157)*(V$4-$E157+1),$I157/2,$L157,TRUE))/(1-2*_xlfn.NORM.DIST(0,$I157/2,$L157,TRUE))*$C157+($J157="Steady Growth")*(AND(W$4&gt;=$E157,W$4&lt;=$G157)*((W$4-$E157+1)/($I157*($I157+1)/2)*$C157))+($J157="custom")*CustomCF!P157</f>
        <v>0</v>
      </c>
      <c r="X157" s="478">
        <f>($J157="Bell Curve")*(_xlfn.NORM.DIST(AND(X$4&gt;=$E157,X$4&lt;=$G157)*(X$4-$E157+1),$I157/2,$L157,TRUE)-_xlfn.NORM.DIST(AND(X$4&gt;=$E157,X$4&lt;=$G157)*(W$4-$E157+1),$I157/2,$L157,TRUE))/(1-2*_xlfn.NORM.DIST(0,$I157/2,$L157,TRUE))*$C157+($J157="Steady Growth")*(AND(X$4&gt;=$E157,X$4&lt;=$G157)*((X$4-$E157+1)/($I157*($I157+1)/2)*$C157))+($J157="custom")*CustomCF!Q157</f>
        <v>0</v>
      </c>
      <c r="Y157" s="478">
        <f>($J157="Bell Curve")*(_xlfn.NORM.DIST(AND(Y$4&gt;=$E157,Y$4&lt;=$G157)*(Y$4-$E157+1),$I157/2,$L157,TRUE)-_xlfn.NORM.DIST(AND(Y$4&gt;=$E157,Y$4&lt;=$G157)*(X$4-$E157+1),$I157/2,$L157,TRUE))/(1-2*_xlfn.NORM.DIST(0,$I157/2,$L157,TRUE))*$C157+($J157="Steady Growth")*(AND(Y$4&gt;=$E157,Y$4&lt;=$G157)*((Y$4-$E157+1)/($I157*($I157+1)/2)*$C157))+($J157="custom")*CustomCF!R157</f>
        <v>0</v>
      </c>
      <c r="Z157" s="478">
        <f>($J157="Bell Curve")*(_xlfn.NORM.DIST(AND(Z$4&gt;=$E157,Z$4&lt;=$G157)*(Z$4-$E157+1),$I157/2,$L157,TRUE)-_xlfn.NORM.DIST(AND(Z$4&gt;=$E157,Z$4&lt;=$G157)*(Y$4-$E157+1),$I157/2,$L157,TRUE))/(1-2*_xlfn.NORM.DIST(0,$I157/2,$L157,TRUE))*$C157+($J157="Steady Growth")*(AND(Z$4&gt;=$E157,Z$4&lt;=$G157)*((Z$4-$E157+1)/($I157*($I157+1)/2)*$C157))+($J157="custom")*CustomCF!S157</f>
        <v>0</v>
      </c>
      <c r="AA157" s="478">
        <f>($J157="Bell Curve")*(_xlfn.NORM.DIST(AND(AA$4&gt;=$E157,AA$4&lt;=$G157)*(AA$4-$E157+1),$I157/2,$L157,TRUE)-_xlfn.NORM.DIST(AND(AA$4&gt;=$E157,AA$4&lt;=$G157)*(Z$4-$E157+1),$I157/2,$L157,TRUE))/(1-2*_xlfn.NORM.DIST(0,$I157/2,$L157,TRUE))*$C157+($J157="Steady Growth")*(AND(AA$4&gt;=$E157,AA$4&lt;=$G157)*((AA$4-$E157+1)/($I157*($I157+1)/2)*$C157))+($J157="custom")*CustomCF!T157</f>
        <v>0</v>
      </c>
      <c r="AB157" s="478">
        <f>($J157="Bell Curve")*(_xlfn.NORM.DIST(AND(AB$4&gt;=$E157,AB$4&lt;=$G157)*(AB$4-$E157+1),$I157/2,$L157,TRUE)-_xlfn.NORM.DIST(AND(AB$4&gt;=$E157,AB$4&lt;=$G157)*(AA$4-$E157+1),$I157/2,$L157,TRUE))/(1-2*_xlfn.NORM.DIST(0,$I157/2,$L157,TRUE))*$C157+($J157="Steady Growth")*(AND(AB$4&gt;=$E157,AB$4&lt;=$G157)*((AB$4-$E157+1)/($I157*($I157+1)/2)*$C157))+($J157="custom")*CustomCF!U157</f>
        <v>0</v>
      </c>
      <c r="AC157" s="478">
        <f>($J157="Bell Curve")*(_xlfn.NORM.DIST(AND(AC$4&gt;=$E157,AC$4&lt;=$G157)*(AC$4-$E157+1),$I157/2,$L157,TRUE)-_xlfn.NORM.DIST(AND(AC$4&gt;=$E157,AC$4&lt;=$G157)*(AB$4-$E157+1),$I157/2,$L157,TRUE))/(1-2*_xlfn.NORM.DIST(0,$I157/2,$L157,TRUE))*$C157+($J157="Steady Growth")*(AND(AC$4&gt;=$E157,AC$4&lt;=$G157)*((AC$4-$E157+1)/($I157*($I157+1)/2)*$C157))+($J157="custom")*CustomCF!V157</f>
        <v>0</v>
      </c>
      <c r="AD157" s="478">
        <f>($J157="Bell Curve")*(_xlfn.NORM.DIST(AND(AD$4&gt;=$E157,AD$4&lt;=$G157)*(AD$4-$E157+1),$I157/2,$L157,TRUE)-_xlfn.NORM.DIST(AND(AD$4&gt;=$E157,AD$4&lt;=$G157)*(AC$4-$E157+1),$I157/2,$L157,TRUE))/(1-2*_xlfn.NORM.DIST(0,$I157/2,$L157,TRUE))*$C157+($J157="Steady Growth")*(AND(AD$4&gt;=$E157,AD$4&lt;=$G157)*((AD$4-$E157+1)/($I157*($I157+1)/2)*$C157))+($J157="custom")*CustomCF!W157</f>
        <v>0</v>
      </c>
      <c r="AE157" s="478">
        <f>($J157="Bell Curve")*(_xlfn.NORM.DIST(AND(AE$4&gt;=$E157,AE$4&lt;=$G157)*(AE$4-$E157+1),$I157/2,$L157,TRUE)-_xlfn.NORM.DIST(AND(AE$4&gt;=$E157,AE$4&lt;=$G157)*(AD$4-$E157+1),$I157/2,$L157,TRUE))/(1-2*_xlfn.NORM.DIST(0,$I157/2,$L157,TRUE))*$C157+($J157="Steady Growth")*(AND(AE$4&gt;=$E157,AE$4&lt;=$G157)*((AE$4-$E157+1)/($I157*($I157+1)/2)*$C157))+($J157="custom")*CustomCF!X157</f>
        <v>0</v>
      </c>
      <c r="AF157" s="478">
        <f>($J157="Bell Curve")*(_xlfn.NORM.DIST(AND(AF$4&gt;=$E157,AF$4&lt;=$G157)*(AF$4-$E157+1),$I157/2,$L157,TRUE)-_xlfn.NORM.DIST(AND(AF$4&gt;=$E157,AF$4&lt;=$G157)*(AE$4-$E157+1),$I157/2,$L157,TRUE))/(1-2*_xlfn.NORM.DIST(0,$I157/2,$L157,TRUE))*$C157+($J157="Steady Growth")*(AND(AF$4&gt;=$E157,AF$4&lt;=$G157)*((AF$4-$E157+1)/($I157*($I157+1)/2)*$C157))+($J157="custom")*CustomCF!Y157</f>
        <v>0</v>
      </c>
      <c r="AG157" s="478">
        <f>($J157="Bell Curve")*(_xlfn.NORM.DIST(AND(AG$4&gt;=$E157,AG$4&lt;=$G157)*(AG$4-$E157+1),$I157/2,$L157,TRUE)-_xlfn.NORM.DIST(AND(AG$4&gt;=$E157,AG$4&lt;=$G157)*(AF$4-$E157+1),$I157/2,$L157,TRUE))/(1-2*_xlfn.NORM.DIST(0,$I157/2,$L157,TRUE))*$C157+($J157="Steady Growth")*(AND(AG$4&gt;=$E157,AG$4&lt;=$G157)*((AG$4-$E157+1)/($I157*($I157+1)/2)*$C157))+($J157="custom")*CustomCF!Z157</f>
        <v>0</v>
      </c>
      <c r="AH157" s="478">
        <f>($J157="Bell Curve")*(_xlfn.NORM.DIST(AND(AH$4&gt;=$E157,AH$4&lt;=$G157)*(AH$4-$E157+1),$I157/2,$L157,TRUE)-_xlfn.NORM.DIST(AND(AH$4&gt;=$E157,AH$4&lt;=$G157)*(AG$4-$E157+1),$I157/2,$L157,TRUE))/(1-2*_xlfn.NORM.DIST(0,$I157/2,$L157,TRUE))*$C157+($J157="Steady Growth")*(AND(AH$4&gt;=$E157,AH$4&lt;=$G157)*((AH$4-$E157+1)/($I157*($I157+1)/2)*$C157))+($J157="custom")*CustomCF!AA157</f>
        <v>0</v>
      </c>
      <c r="AI157" s="478">
        <f>($J157="Bell Curve")*(_xlfn.NORM.DIST(AND(AI$4&gt;=$E157,AI$4&lt;=$G157)*(AI$4-$E157+1),$I157/2,$L157,TRUE)-_xlfn.NORM.DIST(AND(AI$4&gt;=$E157,AI$4&lt;=$G157)*(AH$4-$E157+1),$I157/2,$L157,TRUE))/(1-2*_xlfn.NORM.DIST(0,$I157/2,$L157,TRUE))*$C157+($J157="Steady Growth")*(AND(AI$4&gt;=$E157,AI$4&lt;=$G157)*((AI$4-$E157+1)/($I157*($I157+1)/2)*$C157))+($J157="custom")*CustomCF!AB157</f>
        <v>0</v>
      </c>
      <c r="AJ157" s="478">
        <f>($J157="Bell Curve")*(_xlfn.NORM.DIST(AND(AJ$4&gt;=$E157,AJ$4&lt;=$G157)*(AJ$4-$E157+1),$I157/2,$L157,TRUE)-_xlfn.NORM.DIST(AND(AJ$4&gt;=$E157,AJ$4&lt;=$G157)*(AI$4-$E157+1),$I157/2,$L157,TRUE))/(1-2*_xlfn.NORM.DIST(0,$I157/2,$L157,TRUE))*$C157+($J157="Steady Growth")*(AND(AJ$4&gt;=$E157,AJ$4&lt;=$G157)*((AJ$4-$E157+1)/($I157*($I157+1)/2)*$C157))+($J157="custom")*CustomCF!AC157</f>
        <v>0</v>
      </c>
      <c r="AK157" s="478">
        <f>($J157="Bell Curve")*(_xlfn.NORM.DIST(AND(AK$4&gt;=$E157,AK$4&lt;=$G157)*(AK$4-$E157+1),$I157/2,$L157,TRUE)-_xlfn.NORM.DIST(AND(AK$4&gt;=$E157,AK$4&lt;=$G157)*(AJ$4-$E157+1),$I157/2,$L157,TRUE))/(1-2*_xlfn.NORM.DIST(0,$I157/2,$L157,TRUE))*$C157+($J157="Steady Growth")*(AND(AK$4&gt;=$E157,AK$4&lt;=$G157)*((AK$4-$E157+1)/($I157*($I157+1)/2)*$C157))+($J157="custom")*CustomCF!AD157</f>
        <v>0</v>
      </c>
      <c r="AL157" s="478">
        <f>($J157="Bell Curve")*(_xlfn.NORM.DIST(AND(AL$4&gt;=$E157,AL$4&lt;=$G157)*(AL$4-$E157+1),$I157/2,$L157,TRUE)-_xlfn.NORM.DIST(AND(AL$4&gt;=$E157,AL$4&lt;=$G157)*(AK$4-$E157+1),$I157/2,$L157,TRUE))/(1-2*_xlfn.NORM.DIST(0,$I157/2,$L157,TRUE))*$C157+($J157="Steady Growth")*(AND(AL$4&gt;=$E157,AL$4&lt;=$G157)*((AL$4-$E157+1)/($I157*($I157+1)/2)*$C157))+($J157="custom")*CustomCF!AE157</f>
        <v>0</v>
      </c>
      <c r="AM157" s="478">
        <f>($J157="Bell Curve")*(_xlfn.NORM.DIST(AND(AM$4&gt;=$E157,AM$4&lt;=$G157)*(AM$4-$E157+1),$I157/2,$L157,TRUE)-_xlfn.NORM.DIST(AND(AM$4&gt;=$E157,AM$4&lt;=$G157)*(AL$4-$E157+1),$I157/2,$L157,TRUE))/(1-2*_xlfn.NORM.DIST(0,$I157/2,$L157,TRUE))*$C157+($J157="Steady Growth")*(AND(AM$4&gt;=$E157,AM$4&lt;=$G157)*((AM$4-$E157+1)/($I157*($I157+1)/2)*$C157))+($J157="custom")*CustomCF!AF157</f>
        <v>0</v>
      </c>
      <c r="AN157" s="478">
        <f>($J157="Bell Curve")*(_xlfn.NORM.DIST(AND(AN$4&gt;=$E157,AN$4&lt;=$G157)*(AN$4-$E157+1),$I157/2,$L157,TRUE)-_xlfn.NORM.DIST(AND(AN$4&gt;=$E157,AN$4&lt;=$G157)*(AM$4-$E157+1),$I157/2,$L157,TRUE))/(1-2*_xlfn.NORM.DIST(0,$I157/2,$L157,TRUE))*$C157+($J157="Steady Growth")*(AND(AN$4&gt;=$E157,AN$4&lt;=$G157)*((AN$4-$E157+1)/($I157*($I157+1)/2)*$C157))+($J157="custom")*CustomCF!AG157</f>
        <v>0</v>
      </c>
      <c r="AO157" s="478">
        <f>($J157="Bell Curve")*(_xlfn.NORM.DIST(AND(AO$4&gt;=$E157,AO$4&lt;=$G157)*(AO$4-$E157+1),$I157/2,$L157,TRUE)-_xlfn.NORM.DIST(AND(AO$4&gt;=$E157,AO$4&lt;=$G157)*(AN$4-$E157+1),$I157/2,$L157,TRUE))/(1-2*_xlfn.NORM.DIST(0,$I157/2,$L157,TRUE))*$C157+($J157="Steady Growth")*(AND(AO$4&gt;=$E157,AO$4&lt;=$G157)*((AO$4-$E157+1)/($I157*($I157+1)/2)*$C157))+($J157="custom")*CustomCF!AH157</f>
        <v>0</v>
      </c>
      <c r="AP157" s="478">
        <f>($J157="Bell Curve")*(_xlfn.NORM.DIST(AND(AP$4&gt;=$E157,AP$4&lt;=$G157)*(AP$4-$E157+1),$I157/2,$L157,TRUE)-_xlfn.NORM.DIST(AND(AP$4&gt;=$E157,AP$4&lt;=$G157)*(AO$4-$E157+1),$I157/2,$L157,TRUE))/(1-2*_xlfn.NORM.DIST(0,$I157/2,$L157,TRUE))*$C157+($J157="Steady Growth")*(AND(AP$4&gt;=$E157,AP$4&lt;=$G157)*((AP$4-$E157+1)/($I157*($I157+1)/2)*$C157))+($J157="custom")*CustomCF!AI157</f>
        <v>0</v>
      </c>
      <c r="AQ157" s="478">
        <f>($J157="Bell Curve")*(_xlfn.NORM.DIST(AND(AQ$4&gt;=$E157,AQ$4&lt;=$G157)*(AQ$4-$E157+1),$I157/2,$L157,TRUE)-_xlfn.NORM.DIST(AND(AQ$4&gt;=$E157,AQ$4&lt;=$G157)*(AP$4-$E157+1),$I157/2,$L157,TRUE))/(1-2*_xlfn.NORM.DIST(0,$I157/2,$L157,TRUE))*$C157+($J157="Steady Growth")*(AND(AQ$4&gt;=$E157,AQ$4&lt;=$G157)*((AQ$4-$E157+1)/($I157*($I157+1)/2)*$C157))+($J157="custom")*CustomCF!AJ157</f>
        <v>0</v>
      </c>
      <c r="AR157" s="478">
        <f>($J157="Bell Curve")*(_xlfn.NORM.DIST(AND(AR$4&gt;=$E157,AR$4&lt;=$G157)*(AR$4-$E157+1),$I157/2,$L157,TRUE)-_xlfn.NORM.DIST(AND(AR$4&gt;=$E157,AR$4&lt;=$G157)*(AQ$4-$E157+1),$I157/2,$L157,TRUE))/(1-2*_xlfn.NORM.DIST(0,$I157/2,$L157,TRUE))*$C157+($J157="Steady Growth")*(AND(AR$4&gt;=$E157,AR$4&lt;=$G157)*((AR$4-$E157+1)/($I157*($I157+1)/2)*$C157))+($J157="custom")*CustomCF!AK157</f>
        <v>0</v>
      </c>
      <c r="AS157" s="478">
        <f>($J157="Bell Curve")*(_xlfn.NORM.DIST(AND(AS$4&gt;=$E157,AS$4&lt;=$G157)*(AS$4-$E157+1),$I157/2,$L157,TRUE)-_xlfn.NORM.DIST(AND(AS$4&gt;=$E157,AS$4&lt;=$G157)*(AR$4-$E157+1),$I157/2,$L157,TRUE))/(1-2*_xlfn.NORM.DIST(0,$I157/2,$L157,TRUE))*$C157+($J157="Steady Growth")*(AND(AS$4&gt;=$E157,AS$4&lt;=$G157)*((AS$4-$E157+1)/($I157*($I157+1)/2)*$C157))+($J157="custom")*CustomCF!AL157</f>
        <v>0</v>
      </c>
      <c r="AT157" s="478">
        <f>($J157="Bell Curve")*(_xlfn.NORM.DIST(AND(AT$4&gt;=$E157,AT$4&lt;=$G157)*(AT$4-$E157+1),$I157/2,$L157,TRUE)-_xlfn.NORM.DIST(AND(AT$4&gt;=$E157,AT$4&lt;=$G157)*(AS$4-$E157+1),$I157/2,$L157,TRUE))/(1-2*_xlfn.NORM.DIST(0,$I157/2,$L157,TRUE))*$C157+($J157="Steady Growth")*(AND(AT$4&gt;=$E157,AT$4&lt;=$G157)*((AT$4-$E157+1)/($I157*($I157+1)/2)*$C157))+($J157="custom")*CustomCF!AM157</f>
        <v>0</v>
      </c>
      <c r="AU157" s="478">
        <f>($J157="Bell Curve")*(_xlfn.NORM.DIST(AND(AU$4&gt;=$E157,AU$4&lt;=$G157)*(AU$4-$E157+1),$I157/2,$L157,TRUE)-_xlfn.NORM.DIST(AND(AU$4&gt;=$E157,AU$4&lt;=$G157)*(AT$4-$E157+1),$I157/2,$L157,TRUE))/(1-2*_xlfn.NORM.DIST(0,$I157/2,$L157,TRUE))*$C157+($J157="Steady Growth")*(AND(AU$4&gt;=$E157,AU$4&lt;=$G157)*((AU$4-$E157+1)/($I157*($I157+1)/2)*$C157))+($J157="custom")*CustomCF!AN157</f>
        <v>0</v>
      </c>
      <c r="AV157" s="478">
        <f>($J157="Bell Curve")*(_xlfn.NORM.DIST(AND(AV$4&gt;=$E157,AV$4&lt;=$G157)*(AV$4-$E157+1),$I157/2,$L157,TRUE)-_xlfn.NORM.DIST(AND(AV$4&gt;=$E157,AV$4&lt;=$G157)*(AU$4-$E157+1),$I157/2,$L157,TRUE))/(1-2*_xlfn.NORM.DIST(0,$I157/2,$L157,TRUE))*$C157+($J157="Steady Growth")*(AND(AV$4&gt;=$E157,AV$4&lt;=$G157)*((AV$4-$E157+1)/($I157*($I157+1)/2)*$C157))+($J157="custom")*CustomCF!AO157</f>
        <v>0</v>
      </c>
      <c r="AW157" s="478">
        <f>($J157="Bell Curve")*(_xlfn.NORM.DIST(AND(AW$4&gt;=$E157,AW$4&lt;=$G157)*(AW$4-$E157+1),$I157/2,$L157,TRUE)-_xlfn.NORM.DIST(AND(AW$4&gt;=$E157,AW$4&lt;=$G157)*(AV$4-$E157+1),$I157/2,$L157,TRUE))/(1-2*_xlfn.NORM.DIST(0,$I157/2,$L157,TRUE))*$C157+($J157="Steady Growth")*(AND(AW$4&gt;=$E157,AW$4&lt;=$G157)*((AW$4-$E157+1)/($I157*($I157+1)/2)*$C157))+($J157="custom")*CustomCF!AP157</f>
        <v>0</v>
      </c>
      <c r="AX157" s="478">
        <f>($J157="Bell Curve")*(_xlfn.NORM.DIST(AND(AX$4&gt;=$E157,AX$4&lt;=$G157)*(AX$4-$E157+1),$I157/2,$L157,TRUE)-_xlfn.NORM.DIST(AND(AX$4&gt;=$E157,AX$4&lt;=$G157)*(AW$4-$E157+1),$I157/2,$L157,TRUE))/(1-2*_xlfn.NORM.DIST(0,$I157/2,$L157,TRUE))*$C157+($J157="Steady Growth")*(AND(AX$4&gt;=$E157,AX$4&lt;=$G157)*((AX$4-$E157+1)/($I157*($I157+1)/2)*$C157))+($J157="custom")*CustomCF!AQ157</f>
        <v>0</v>
      </c>
      <c r="AY157" s="478">
        <f>($J157="Bell Curve")*(_xlfn.NORM.DIST(AND(AY$4&gt;=$E157,AY$4&lt;=$G157)*(AY$4-$E157+1),$I157/2,$L157,TRUE)-_xlfn.NORM.DIST(AND(AY$4&gt;=$E157,AY$4&lt;=$G157)*(AX$4-$E157+1),$I157/2,$L157,TRUE))/(1-2*_xlfn.NORM.DIST(0,$I157/2,$L157,TRUE))*$C157+($J157="Steady Growth")*(AND(AY$4&gt;=$E157,AY$4&lt;=$G157)*((AY$4-$E157+1)/($I157*($I157+1)/2)*$C157))+($J157="custom")*CustomCF!AR157</f>
        <v>0</v>
      </c>
      <c r="AZ157" s="478">
        <f>($J157="Bell Curve")*(_xlfn.NORM.DIST(AND(AZ$4&gt;=$E157,AZ$4&lt;=$G157)*(AZ$4-$E157+1),$I157/2,$L157,TRUE)-_xlfn.NORM.DIST(AND(AZ$4&gt;=$E157,AZ$4&lt;=$G157)*(AY$4-$E157+1),$I157/2,$L157,TRUE))/(1-2*_xlfn.NORM.DIST(0,$I157/2,$L157,TRUE))*$C157+($J157="Steady Growth")*(AND(AZ$4&gt;=$E157,AZ$4&lt;=$G157)*((AZ$4-$E157+1)/($I157*($I157+1)/2)*$C157))+($J157="custom")*CustomCF!AS157</f>
        <v>0</v>
      </c>
      <c r="BA157" s="478">
        <f>($J157="Bell Curve")*(_xlfn.NORM.DIST(AND(BA$4&gt;=$E157,BA$4&lt;=$G157)*(BA$4-$E157+1),$I157/2,$L157,TRUE)-_xlfn.NORM.DIST(AND(BA$4&gt;=$E157,BA$4&lt;=$G157)*(AZ$4-$E157+1),$I157/2,$L157,TRUE))/(1-2*_xlfn.NORM.DIST(0,$I157/2,$L157,TRUE))*$C157+($J157="Steady Growth")*(AND(BA$4&gt;=$E157,BA$4&lt;=$G157)*((BA$4-$E157+1)/($I157*($I157+1)/2)*$C157))+($J157="custom")*CustomCF!AT157</f>
        <v>0</v>
      </c>
      <c r="BB157" s="478">
        <f>($J157="Bell Curve")*(_xlfn.NORM.DIST(AND(BB$4&gt;=$E157,BB$4&lt;=$G157)*(BB$4-$E157+1),$I157/2,$L157,TRUE)-_xlfn.NORM.DIST(AND(BB$4&gt;=$E157,BB$4&lt;=$G157)*(BA$4-$E157+1),$I157/2,$L157,TRUE))/(1-2*_xlfn.NORM.DIST(0,$I157/2,$L157,TRUE))*$C157+($J157="Steady Growth")*(AND(BB$4&gt;=$E157,BB$4&lt;=$G157)*((BB$4-$E157+1)/($I157*($I157+1)/2)*$C157))+($J157="custom")*CustomCF!AU157</f>
        <v>0</v>
      </c>
      <c r="BC157" s="478">
        <f>($J157="Bell Curve")*(_xlfn.NORM.DIST(AND(BC$4&gt;=$E157,BC$4&lt;=$G157)*(BC$4-$E157+1),$I157/2,$L157,TRUE)-_xlfn.NORM.DIST(AND(BC$4&gt;=$E157,BC$4&lt;=$G157)*(BB$4-$E157+1),$I157/2,$L157,TRUE))/(1-2*_xlfn.NORM.DIST(0,$I157/2,$L157,TRUE))*$C157+($J157="Steady Growth")*(AND(BC$4&gt;=$E157,BC$4&lt;=$G157)*((BC$4-$E157+1)/($I157*($I157+1)/2)*$C157))+($J157="custom")*CustomCF!AV157</f>
        <v>0</v>
      </c>
      <c r="BD157" s="478">
        <f>($J157="Bell Curve")*(_xlfn.NORM.DIST(AND(BD$4&gt;=$E157,BD$4&lt;=$G157)*(BD$4-$E157+1),$I157/2,$L157,TRUE)-_xlfn.NORM.DIST(AND(BD$4&gt;=$E157,BD$4&lt;=$G157)*(BC$4-$E157+1),$I157/2,$L157,TRUE))/(1-2*_xlfn.NORM.DIST(0,$I157/2,$L157,TRUE))*$C157+($J157="Steady Growth")*(AND(BD$4&gt;=$E157,BD$4&lt;=$G157)*((BD$4-$E157+1)/($I157*($I157+1)/2)*$C157))+($J157="custom")*CustomCF!AW157</f>
        <v>0</v>
      </c>
      <c r="BE157" s="478">
        <f>($J157="Bell Curve")*(_xlfn.NORM.DIST(AND(BE$4&gt;=$E157,BE$4&lt;=$G157)*(BE$4-$E157+1),$I157/2,$L157,TRUE)-_xlfn.NORM.DIST(AND(BE$4&gt;=$E157,BE$4&lt;=$G157)*(BD$4-$E157+1),$I157/2,$L157,TRUE))/(1-2*_xlfn.NORM.DIST(0,$I157/2,$L157,TRUE))*$C157+($J157="Steady Growth")*(AND(BE$4&gt;=$E157,BE$4&lt;=$G157)*((BE$4-$E157+1)/($I157*($I157+1)/2)*$C157))+($J157="custom")*CustomCF!AX157</f>
        <v>0</v>
      </c>
      <c r="BF157" s="478">
        <f>($J157="Bell Curve")*(_xlfn.NORM.DIST(AND(BF$4&gt;=$E157,BF$4&lt;=$G157)*(BF$4-$E157+1),$I157/2,$L157,TRUE)-_xlfn.NORM.DIST(AND(BF$4&gt;=$E157,BF$4&lt;=$G157)*(BE$4-$E157+1),$I157/2,$L157,TRUE))/(1-2*_xlfn.NORM.DIST(0,$I157/2,$L157,TRUE))*$C157+($J157="Steady Growth")*(AND(BF$4&gt;=$E157,BF$4&lt;=$G157)*((BF$4-$E157+1)/($I157*($I157+1)/2)*$C157))+($J157="custom")*CustomCF!AY157</f>
        <v>0</v>
      </c>
      <c r="BG157" s="478">
        <f>($J157="Bell Curve")*(_xlfn.NORM.DIST(AND(BG$4&gt;=$E157,BG$4&lt;=$G157)*(BG$4-$E157+1),$I157/2,$L157,TRUE)-_xlfn.NORM.DIST(AND(BG$4&gt;=$E157,BG$4&lt;=$G157)*(BF$4-$E157+1),$I157/2,$L157,TRUE))/(1-2*_xlfn.NORM.DIST(0,$I157/2,$L157,TRUE))*$C157+($J157="Steady Growth")*(AND(BG$4&gt;=$E157,BG$4&lt;=$G157)*((BG$4-$E157+1)/($I157*($I157+1)/2)*$C157))+($J157="custom")*CustomCF!AZ157</f>
        <v>0</v>
      </c>
      <c r="BH157" s="478">
        <f>($J157="Bell Curve")*(_xlfn.NORM.DIST(AND(BH$4&gt;=$E157,BH$4&lt;=$G157)*(BH$4-$E157+1),$I157/2,$L157,TRUE)-_xlfn.NORM.DIST(AND(BH$4&gt;=$E157,BH$4&lt;=$G157)*(BG$4-$E157+1),$I157/2,$L157,TRUE))/(1-2*_xlfn.NORM.DIST(0,$I157/2,$L157,TRUE))*$C157+($J157="Steady Growth")*(AND(BH$4&gt;=$E157,BH$4&lt;=$G157)*((BH$4-$E157+1)/($I157*($I157+1)/2)*$C157))+($J157="custom")*CustomCF!BA157</f>
        <v>0</v>
      </c>
      <c r="BI157" s="478">
        <f>($J157="Bell Curve")*(_xlfn.NORM.DIST(AND(BI$4&gt;=$E157,BI$4&lt;=$G157)*(BI$4-$E157+1),$I157/2,$L157,TRUE)-_xlfn.NORM.DIST(AND(BI$4&gt;=$E157,BI$4&lt;=$G157)*(BH$4-$E157+1),$I157/2,$L157,TRUE))/(1-2*_xlfn.NORM.DIST(0,$I157/2,$L157,TRUE))*$C157+($J157="Steady Growth")*(AND(BI$4&gt;=$E157,BI$4&lt;=$G157)*((BI$4-$E157+1)/($I157*($I157+1)/2)*$C157))+($J157="custom")*CustomCF!BB157</f>
        <v>0</v>
      </c>
      <c r="BJ157" s="478">
        <f>($J157="Bell Curve")*(_xlfn.NORM.DIST(AND(BJ$4&gt;=$E157,BJ$4&lt;=$G157)*(BJ$4-$E157+1),$I157/2,$L157,TRUE)-_xlfn.NORM.DIST(AND(BJ$4&gt;=$E157,BJ$4&lt;=$G157)*(BI$4-$E157+1),$I157/2,$L157,TRUE))/(1-2*_xlfn.NORM.DIST(0,$I157/2,$L157,TRUE))*$C157+($J157="Steady Growth")*(AND(BJ$4&gt;=$E157,BJ$4&lt;=$G157)*((BJ$4-$E157+1)/($I157*($I157+1)/2)*$C157))+($J157="custom")*CustomCF!BC157</f>
        <v>0</v>
      </c>
      <c r="BK157" s="478">
        <f>($J157="Bell Curve")*(_xlfn.NORM.DIST(AND(BK$4&gt;=$E157,BK$4&lt;=$G157)*(BK$4-$E157+1),$I157/2,$L157,TRUE)-_xlfn.NORM.DIST(AND(BK$4&gt;=$E157,BK$4&lt;=$G157)*(BJ$4-$E157+1),$I157/2,$L157,TRUE))/(1-2*_xlfn.NORM.DIST(0,$I157/2,$L157,TRUE))*$C157+($J157="Steady Growth")*(AND(BK$4&gt;=$E157,BK$4&lt;=$G157)*((BK$4-$E157+1)/($I157*($I157+1)/2)*$C157))+($J157="custom")*CustomCF!BD157</f>
        <v>0</v>
      </c>
      <c r="BL157" s="478">
        <f>($J157="Bell Curve")*(_xlfn.NORM.DIST(AND(BL$4&gt;=$E157,BL$4&lt;=$G157)*(BL$4-$E157+1),$I157/2,$L157,TRUE)-_xlfn.NORM.DIST(AND(BL$4&gt;=$E157,BL$4&lt;=$G157)*(BK$4-$E157+1),$I157/2,$L157,TRUE))/(1-2*_xlfn.NORM.DIST(0,$I157/2,$L157,TRUE))*$C157+($J157="Steady Growth")*(AND(BL$4&gt;=$E157,BL$4&lt;=$G157)*((BL$4-$E157+1)/($I157*($I157+1)/2)*$C157))+($J157="custom")*CustomCF!BE157</f>
        <v>0</v>
      </c>
      <c r="BM157" s="478">
        <f>($J157="Bell Curve")*(_xlfn.NORM.DIST(AND(BM$4&gt;=$E157,BM$4&lt;=$G157)*(BM$4-$E157+1),$I157/2,$L157,TRUE)-_xlfn.NORM.DIST(AND(BM$4&gt;=$E157,BM$4&lt;=$G157)*(BL$4-$E157+1),$I157/2,$L157,TRUE))/(1-2*_xlfn.NORM.DIST(0,$I157/2,$L157,TRUE))*$C157+($J157="Steady Growth")*(AND(BM$4&gt;=$E157,BM$4&lt;=$G157)*((BM$4-$E157+1)/($I157*($I157+1)/2)*$C157))+($J157="custom")*CustomCF!BF157</f>
        <v>0</v>
      </c>
      <c r="BN157" s="478">
        <f>($J157="Bell Curve")*(_xlfn.NORM.DIST(AND(BN$4&gt;=$E157,BN$4&lt;=$G157)*(BN$4-$E157+1),$I157/2,$L157,TRUE)-_xlfn.NORM.DIST(AND(BN$4&gt;=$E157,BN$4&lt;=$G157)*(BM$4-$E157+1),$I157/2,$L157,TRUE))/(1-2*_xlfn.NORM.DIST(0,$I157/2,$L157,TRUE))*$C157+($J157="Steady Growth")*(AND(BN$4&gt;=$E157,BN$4&lt;=$G157)*((BN$4-$E157+1)/($I157*($I157+1)/2)*$C157))+($J157="custom")*CustomCF!BG157</f>
        <v>0</v>
      </c>
      <c r="BO157" s="478">
        <f>($J157="Bell Curve")*(_xlfn.NORM.DIST(AND(BO$4&gt;=$E157,BO$4&lt;=$G157)*(BO$4-$E157+1),$I157/2,$L157,TRUE)-_xlfn.NORM.DIST(AND(BO$4&gt;=$E157,BO$4&lt;=$G157)*(BN$4-$E157+1),$I157/2,$L157,TRUE))/(1-2*_xlfn.NORM.DIST(0,$I157/2,$L157,TRUE))*$C157+($J157="Steady Growth")*(AND(BO$4&gt;=$E157,BO$4&lt;=$G157)*((BO$4-$E157+1)/($I157*($I157+1)/2)*$C157))+($J157="custom")*CustomCF!BH157</f>
        <v>0</v>
      </c>
      <c r="BP157" s="478">
        <f>($J157="Bell Curve")*(_xlfn.NORM.DIST(AND(BP$4&gt;=$E157,BP$4&lt;=$G157)*(BP$4-$E157+1),$I157/2,$L157,TRUE)-_xlfn.NORM.DIST(AND(BP$4&gt;=$E157,BP$4&lt;=$G157)*(BO$4-$E157+1),$I157/2,$L157,TRUE))/(1-2*_xlfn.NORM.DIST(0,$I157/2,$L157,TRUE))*$C157+($J157="Steady Growth")*(AND(BP$4&gt;=$E157,BP$4&lt;=$G157)*((BP$4-$E157+1)/($I157*($I157+1)/2)*$C157))+($J157="custom")*CustomCF!BI157</f>
        <v>0</v>
      </c>
      <c r="BQ157" s="478">
        <f>($J157="Bell Curve")*(_xlfn.NORM.DIST(AND(BQ$4&gt;=$E157,BQ$4&lt;=$G157)*(BQ$4-$E157+1),$I157/2,$L157,TRUE)-_xlfn.NORM.DIST(AND(BQ$4&gt;=$E157,BQ$4&lt;=$G157)*(BP$4-$E157+1),$I157/2,$L157,TRUE))/(1-2*_xlfn.NORM.DIST(0,$I157/2,$L157,TRUE))*$C157+($J157="Steady Growth")*(AND(BQ$4&gt;=$E157,BQ$4&lt;=$G157)*((BQ$4-$E157+1)/($I157*($I157+1)/2)*$C157))+($J157="custom")*CustomCF!BJ157</f>
        <v>0</v>
      </c>
      <c r="BR157" s="478">
        <f>($J157="Bell Curve")*(_xlfn.NORM.DIST(AND(BR$4&gt;=$E157,BR$4&lt;=$G157)*(BR$4-$E157+1),$I157/2,$L157,TRUE)-_xlfn.NORM.DIST(AND(BR$4&gt;=$E157,BR$4&lt;=$G157)*(BQ$4-$E157+1),$I157/2,$L157,TRUE))/(1-2*_xlfn.NORM.DIST(0,$I157/2,$L157,TRUE))*$C157+($J157="Steady Growth")*(AND(BR$4&gt;=$E157,BR$4&lt;=$G157)*((BR$4-$E157+1)/($I157*($I157+1)/2)*$C157))+($J157="custom")*CustomCF!BK157</f>
        <v>0</v>
      </c>
      <c r="BS157" s="478">
        <f>($J157="Bell Curve")*(_xlfn.NORM.DIST(AND(BS$4&gt;=$E157,BS$4&lt;=$G157)*(BS$4-$E157+1),$I157/2,$L157,TRUE)-_xlfn.NORM.DIST(AND(BS$4&gt;=$E157,BS$4&lt;=$G157)*(BR$4-$E157+1),$I157/2,$L157,TRUE))/(1-2*_xlfn.NORM.DIST(0,$I157/2,$L157,TRUE))*$C157+($J157="Steady Growth")*(AND(BS$4&gt;=$E157,BS$4&lt;=$G157)*((BS$4-$E157+1)/($I157*($I157+1)/2)*$C157))+($J157="custom")*CustomCF!BL157</f>
        <v>0</v>
      </c>
      <c r="BT157" s="478">
        <f>($J157="Bell Curve")*(_xlfn.NORM.DIST(AND(BT$4&gt;=$E157,BT$4&lt;=$G157)*(BT$4-$E157+1),$I157/2,$L157,TRUE)-_xlfn.NORM.DIST(AND(BT$4&gt;=$E157,BT$4&lt;=$G157)*(BS$4-$E157+1),$I157/2,$L157,TRUE))/(1-2*_xlfn.NORM.DIST(0,$I157/2,$L157,TRUE))*$C157+($J157="Steady Growth")*(AND(BT$4&gt;=$E157,BT$4&lt;=$G157)*((BT$4-$E157+1)/($I157*($I157+1)/2)*$C157))+($J157="custom")*CustomCF!BM157</f>
        <v>0</v>
      </c>
      <c r="BU157" s="478">
        <f>($J157="Bell Curve")*(_xlfn.NORM.DIST(AND(BU$4&gt;=$E157,BU$4&lt;=$G157)*(BU$4-$E157+1),$I157/2,$L157,TRUE)-_xlfn.NORM.DIST(AND(BU$4&gt;=$E157,BU$4&lt;=$G157)*(BT$4-$E157+1),$I157/2,$L157,TRUE))/(1-2*_xlfn.NORM.DIST(0,$I157/2,$L157,TRUE))*$C157+($J157="Steady Growth")*(AND(BU$4&gt;=$E157,BU$4&lt;=$G157)*((BU$4-$E157+1)/($I157*($I157+1)/2)*$C157))+($J157="custom")*CustomCF!BN157</f>
        <v>0</v>
      </c>
      <c r="BV157" s="478">
        <f>($J157="Bell Curve")*(_xlfn.NORM.DIST(AND(BV$4&gt;=$E157,BV$4&lt;=$G157)*(BV$4-$E157+1),$I157/2,$L157,TRUE)-_xlfn.NORM.DIST(AND(BV$4&gt;=$E157,BV$4&lt;=$G157)*(BU$4-$E157+1),$I157/2,$L157,TRUE))/(1-2*_xlfn.NORM.DIST(0,$I157/2,$L157,TRUE))*$C157+($J157="Steady Growth")*(AND(BV$4&gt;=$E157,BV$4&lt;=$G157)*((BV$4-$E157+1)/($I157*($I157+1)/2)*$C157))+($J157="custom")*CustomCF!BO157</f>
        <v>0</v>
      </c>
      <c r="BW157" s="478">
        <f>($J157="Bell Curve")*(_xlfn.NORM.DIST(AND(BW$4&gt;=$E157,BW$4&lt;=$G157)*(BW$4-$E157+1),$I157/2,$L157,TRUE)-_xlfn.NORM.DIST(AND(BW$4&gt;=$E157,BW$4&lt;=$G157)*(BV$4-$E157+1),$I157/2,$L157,TRUE))/(1-2*_xlfn.NORM.DIST(0,$I157/2,$L157,TRUE))*$C157+($J157="Steady Growth")*(AND(BW$4&gt;=$E157,BW$4&lt;=$G157)*((BW$4-$E157+1)/($I157*($I157+1)/2)*$C157))+($J157="custom")*CustomCF!BP157</f>
        <v>0</v>
      </c>
      <c r="BX157" s="478">
        <f>($J157="Bell Curve")*(_xlfn.NORM.DIST(AND(BX$4&gt;=$E157,BX$4&lt;=$G157)*(BX$4-$E157+1),$I157/2,$L157,TRUE)-_xlfn.NORM.DIST(AND(BX$4&gt;=$E157,BX$4&lt;=$G157)*(BW$4-$E157+1),$I157/2,$L157,TRUE))/(1-2*_xlfn.NORM.DIST(0,$I157/2,$L157,TRUE))*$C157+($J157="Steady Growth")*(AND(BX$4&gt;=$E157,BX$4&lt;=$G157)*((BX$4-$E157+1)/($I157*($I157+1)/2)*$C157))+($J157="custom")*CustomCF!BQ157</f>
        <v>0</v>
      </c>
      <c r="BY157" s="478">
        <f>($J157="Bell Curve")*(_xlfn.NORM.DIST(AND(BY$4&gt;=$E157,BY$4&lt;=$G157)*(BY$4-$E157+1),$I157/2,$L157,TRUE)-_xlfn.NORM.DIST(AND(BY$4&gt;=$E157,BY$4&lt;=$G157)*(BX$4-$E157+1),$I157/2,$L157,TRUE))/(1-2*_xlfn.NORM.DIST(0,$I157/2,$L157,TRUE))*$C157+($J157="Steady Growth")*(AND(BY$4&gt;=$E157,BY$4&lt;=$G157)*((BY$4-$E157+1)/($I157*($I157+1)/2)*$C157))+($J157="custom")*CustomCF!BR157</f>
        <v>0</v>
      </c>
      <c r="BZ157" s="478">
        <f>($J157="Bell Curve")*(_xlfn.NORM.DIST(AND(BZ$4&gt;=$E157,BZ$4&lt;=$G157)*(BZ$4-$E157+1),$I157/2,$L157,TRUE)-_xlfn.NORM.DIST(AND(BZ$4&gt;=$E157,BZ$4&lt;=$G157)*(BY$4-$E157+1),$I157/2,$L157,TRUE))/(1-2*_xlfn.NORM.DIST(0,$I157/2,$L157,TRUE))*$C157+($J157="Steady Growth")*(AND(BZ$4&gt;=$E157,BZ$4&lt;=$G157)*((BZ$4-$E157+1)/($I157*($I157+1)/2)*$C157))+($J157="custom")*CustomCF!BS157</f>
        <v>0</v>
      </c>
      <c r="CA157" s="478">
        <f>($J157="Bell Curve")*(_xlfn.NORM.DIST(AND(CA$4&gt;=$E157,CA$4&lt;=$G157)*(CA$4-$E157+1),$I157/2,$L157,TRUE)-_xlfn.NORM.DIST(AND(CA$4&gt;=$E157,CA$4&lt;=$G157)*(BZ$4-$E157+1),$I157/2,$L157,TRUE))/(1-2*_xlfn.NORM.DIST(0,$I157/2,$L157,TRUE))*$C157+($J157="Steady Growth")*(AND(CA$4&gt;=$E157,CA$4&lt;=$G157)*((CA$4-$E157+1)/($I157*($I157+1)/2)*$C157))+($J157="custom")*CustomCF!BT157</f>
        <v>0</v>
      </c>
      <c r="CB157" s="478">
        <f>($J157="Bell Curve")*(_xlfn.NORM.DIST(AND(CB$4&gt;=$E157,CB$4&lt;=$G157)*(CB$4-$E157+1),$I157/2,$L157,TRUE)-_xlfn.NORM.DIST(AND(CB$4&gt;=$E157,CB$4&lt;=$G157)*(CA$4-$E157+1),$I157/2,$L157,TRUE))/(1-2*_xlfn.NORM.DIST(0,$I157/2,$L157,TRUE))*$C157+($J157="Steady Growth")*(AND(CB$4&gt;=$E157,CB$4&lt;=$G157)*((CB$4-$E157+1)/($I157*($I157+1)/2)*$C157))+($J157="custom")*CustomCF!BU157</f>
        <v>0</v>
      </c>
      <c r="CC157" s="478">
        <f>($J157="Bell Curve")*(_xlfn.NORM.DIST(AND(CC$4&gt;=$E157,CC$4&lt;=$G157)*(CC$4-$E157+1),$I157/2,$L157,TRUE)-_xlfn.NORM.DIST(AND(CC$4&gt;=$E157,CC$4&lt;=$G157)*(CB$4-$E157+1),$I157/2,$L157,TRUE))/(1-2*_xlfn.NORM.DIST(0,$I157/2,$L157,TRUE))*$C157+($J157="Steady Growth")*(AND(CC$4&gt;=$E157,CC$4&lt;=$G157)*((CC$4-$E157+1)/($I157*($I157+1)/2)*$C157))+($J157="custom")*CustomCF!BV157</f>
        <v>0</v>
      </c>
      <c r="CD157" s="478">
        <f>($J157="Bell Curve")*(_xlfn.NORM.DIST(AND(CD$4&gt;=$E157,CD$4&lt;=$G157)*(CD$4-$E157+1),$I157/2,$L157,TRUE)-_xlfn.NORM.DIST(AND(CD$4&gt;=$E157,CD$4&lt;=$G157)*(CC$4-$E157+1),$I157/2,$L157,TRUE))/(1-2*_xlfn.NORM.DIST(0,$I157/2,$L157,TRUE))*$C157+($J157="Steady Growth")*(AND(CD$4&gt;=$E157,CD$4&lt;=$G157)*((CD$4-$E157+1)/($I157*($I157+1)/2)*$C157))+($J157="custom")*CustomCF!BW157</f>
        <v>0</v>
      </c>
      <c r="CE157" s="478">
        <f>($J157="Bell Curve")*(_xlfn.NORM.DIST(AND(CE$4&gt;=$E157,CE$4&lt;=$G157)*(CE$4-$E157+1),$I157/2,$L157,TRUE)-_xlfn.NORM.DIST(AND(CE$4&gt;=$E157,CE$4&lt;=$G157)*(CD$4-$E157+1),$I157/2,$L157,TRUE))/(1-2*_xlfn.NORM.DIST(0,$I157/2,$L157,TRUE))*$C157+($J157="Steady Growth")*(AND(CE$4&gt;=$E157,CE$4&lt;=$G157)*((CE$4-$E157+1)/($I157*($I157+1)/2)*$C157))+($J157="custom")*CustomCF!BX157</f>
        <v>0</v>
      </c>
      <c r="CF157" s="478">
        <f>($J157="Bell Curve")*(_xlfn.NORM.DIST(AND(CF$4&gt;=$E157,CF$4&lt;=$G157)*(CF$4-$E157+1),$I157/2,$L157,TRUE)-_xlfn.NORM.DIST(AND(CF$4&gt;=$E157,CF$4&lt;=$G157)*(CE$4-$E157+1),$I157/2,$L157,TRUE))/(1-2*_xlfn.NORM.DIST(0,$I157/2,$L157,TRUE))*$C157+($J157="Steady Growth")*(AND(CF$4&gt;=$E157,CF$4&lt;=$G157)*((CF$4-$E157+1)/($I157*($I157+1)/2)*$C157))+($J157="custom")*CustomCF!BY157</f>
        <v>0</v>
      </c>
      <c r="CG157" s="478">
        <f>($J157="Bell Curve")*(_xlfn.NORM.DIST(AND(CG$4&gt;=$E157,CG$4&lt;=$G157)*(CG$4-$E157+1),$I157/2,$L157,TRUE)-_xlfn.NORM.DIST(AND(CG$4&gt;=$E157,CG$4&lt;=$G157)*(CF$4-$E157+1),$I157/2,$L157,TRUE))/(1-2*_xlfn.NORM.DIST(0,$I157/2,$L157,TRUE))*$C157+($J157="Steady Growth")*(AND(CG$4&gt;=$E157,CG$4&lt;=$G157)*((CG$4-$E157+1)/($I157*($I157+1)/2)*$C157))+($J157="custom")*CustomCF!BZ157</f>
        <v>0</v>
      </c>
      <c r="CH157" s="478">
        <f>($J157="Bell Curve")*(_xlfn.NORM.DIST(AND(CH$4&gt;=$E157,CH$4&lt;=$G157)*(CH$4-$E157+1),$I157/2,$L157,TRUE)-_xlfn.NORM.DIST(AND(CH$4&gt;=$E157,CH$4&lt;=$G157)*(CG$4-$E157+1),$I157/2,$L157,TRUE))/(1-2*_xlfn.NORM.DIST(0,$I157/2,$L157,TRUE))*$C157+($J157="Steady Growth")*(AND(CH$4&gt;=$E157,CH$4&lt;=$G157)*((CH$4-$E157+1)/($I157*($I157+1)/2)*$C157))+($J157="custom")*CustomCF!CA157</f>
        <v>0</v>
      </c>
      <c r="CI157" s="478">
        <f>($J157="Bell Curve")*(_xlfn.NORM.DIST(AND(CI$4&gt;=$E157,CI$4&lt;=$G157)*(CI$4-$E157+1),$I157/2,$L157,TRUE)-_xlfn.NORM.DIST(AND(CI$4&gt;=$E157,CI$4&lt;=$G157)*(CH$4-$E157+1),$I157/2,$L157,TRUE))/(1-2*_xlfn.NORM.DIST(0,$I157/2,$L157,TRUE))*$C157+($J157="Steady Growth")*(AND(CI$4&gt;=$E157,CI$4&lt;=$G157)*((CI$4-$E157+1)/($I157*($I157+1)/2)*$C157))+($J157="custom")*CustomCF!CB157</f>
        <v>0</v>
      </c>
      <c r="CJ157" s="478">
        <f>($J157="Bell Curve")*(_xlfn.NORM.DIST(AND(CJ$4&gt;=$E157,CJ$4&lt;=$G157)*(CJ$4-$E157+1),$I157/2,$L157,TRUE)-_xlfn.NORM.DIST(AND(CJ$4&gt;=$E157,CJ$4&lt;=$G157)*(CI$4-$E157+1),$I157/2,$L157,TRUE))/(1-2*_xlfn.NORM.DIST(0,$I157/2,$L157,TRUE))*$C157+($J157="Steady Growth")*(AND(CJ$4&gt;=$E157,CJ$4&lt;=$G157)*((CJ$4-$E157+1)/($I157*($I157+1)/2)*$C157))+($J157="custom")*CustomCF!CC157</f>
        <v>0</v>
      </c>
      <c r="CK157" s="478">
        <f>($J157="Bell Curve")*(_xlfn.NORM.DIST(AND(CK$4&gt;=$E157,CK$4&lt;=$G157)*(CK$4-$E157+1),$I157/2,$L157,TRUE)-_xlfn.NORM.DIST(AND(CK$4&gt;=$E157,CK$4&lt;=$G157)*(CJ$4-$E157+1),$I157/2,$L157,TRUE))/(1-2*_xlfn.NORM.DIST(0,$I157/2,$L157,TRUE))*$C157+($J157="Steady Growth")*(AND(CK$4&gt;=$E157,CK$4&lt;=$G157)*((CK$4-$E157+1)/($I157*($I157+1)/2)*$C157))+($J157="custom")*CustomCF!CD157</f>
        <v>0</v>
      </c>
      <c r="CL157" s="478">
        <f>($J157="Bell Curve")*(_xlfn.NORM.DIST(AND(CL$4&gt;=$E157,CL$4&lt;=$G157)*(CL$4-$E157+1),$I157/2,$L157,TRUE)-_xlfn.NORM.DIST(AND(CL$4&gt;=$E157,CL$4&lt;=$G157)*(CK$4-$E157+1),$I157/2,$L157,TRUE))/(1-2*_xlfn.NORM.DIST(0,$I157/2,$L157,TRUE))*$C157+($J157="Steady Growth")*(AND(CL$4&gt;=$E157,CL$4&lt;=$G157)*((CL$4-$E157+1)/($I157*($I157+1)/2)*$C157))+($J157="custom")*CustomCF!CE157</f>
        <v>0</v>
      </c>
      <c r="CM157" s="478">
        <f>($J157="Bell Curve")*(_xlfn.NORM.DIST(AND(CM$4&gt;=$E157,CM$4&lt;=$G157)*(CM$4-$E157+1),$I157/2,$L157,TRUE)-_xlfn.NORM.DIST(AND(CM$4&gt;=$E157,CM$4&lt;=$G157)*(CL$4-$E157+1),$I157/2,$L157,TRUE))/(1-2*_xlfn.NORM.DIST(0,$I157/2,$L157,TRUE))*$C157+($J157="Steady Growth")*(AND(CM$4&gt;=$E157,CM$4&lt;=$G157)*((CM$4-$E157+1)/($I157*($I157+1)/2)*$C157))+($J157="custom")*CustomCF!CF157</f>
        <v>0</v>
      </c>
      <c r="CN157" s="478">
        <f>($J157="Bell Curve")*(_xlfn.NORM.DIST(AND(CN$4&gt;=$E157,CN$4&lt;=$G157)*(CN$4-$E157+1),$I157/2,$L157,TRUE)-_xlfn.NORM.DIST(AND(CN$4&gt;=$E157,CN$4&lt;=$G157)*(CM$4-$E157+1),$I157/2,$L157,TRUE))/(1-2*_xlfn.NORM.DIST(0,$I157/2,$L157,TRUE))*$C157+($J157="Steady Growth")*(AND(CN$4&gt;=$E157,CN$4&lt;=$G157)*((CN$4-$E157+1)/($I157*($I157+1)/2)*$C157))+($J157="custom")*CustomCF!CG157</f>
        <v>0</v>
      </c>
      <c r="CO157" s="478">
        <f>($J157="Bell Curve")*(_xlfn.NORM.DIST(AND(CO$4&gt;=$E157,CO$4&lt;=$G157)*(CO$4-$E157+1),$I157/2,$L157,TRUE)-_xlfn.NORM.DIST(AND(CO$4&gt;=$E157,CO$4&lt;=$G157)*(CN$4-$E157+1),$I157/2,$L157,TRUE))/(1-2*_xlfn.NORM.DIST(0,$I157/2,$L157,TRUE))*$C157+($J157="Steady Growth")*(AND(CO$4&gt;=$E157,CO$4&lt;=$G157)*((CO$4-$E157+1)/($I157*($I157+1)/2)*$C157))+($J157="custom")*CustomCF!CH157</f>
        <v>0</v>
      </c>
      <c r="CP157" s="478">
        <f>($J157="Bell Curve")*(_xlfn.NORM.DIST(AND(CP$4&gt;=$E157,CP$4&lt;=$G157)*(CP$4-$E157+1),$I157/2,$L157,TRUE)-_xlfn.NORM.DIST(AND(CP$4&gt;=$E157,CP$4&lt;=$G157)*(CO$4-$E157+1),$I157/2,$L157,TRUE))/(1-2*_xlfn.NORM.DIST(0,$I157/2,$L157,TRUE))*$C157+($J157="Steady Growth")*(AND(CP$4&gt;=$E157,CP$4&lt;=$G157)*((CP$4-$E157+1)/($I157*($I157+1)/2)*$C157))+($J157="custom")*CustomCF!CI157</f>
        <v>0</v>
      </c>
      <c r="CQ157" s="478">
        <f>($J157="Bell Curve")*(_xlfn.NORM.DIST(AND(CQ$4&gt;=$E157,CQ$4&lt;=$G157)*(CQ$4-$E157+1),$I157/2,$L157,TRUE)-_xlfn.NORM.DIST(AND(CQ$4&gt;=$E157,CQ$4&lt;=$G157)*(CP$4-$E157+1),$I157/2,$L157,TRUE))/(1-2*_xlfn.NORM.DIST(0,$I157/2,$L157,TRUE))*$C157+($J157="Steady Growth")*(AND(CQ$4&gt;=$E157,CQ$4&lt;=$G157)*((CQ$4-$E157+1)/($I157*($I157+1)/2)*$C157))+($J157="custom")*CustomCF!CJ157</f>
        <v>0</v>
      </c>
      <c r="CR157" s="478">
        <f>($J157="Bell Curve")*(_xlfn.NORM.DIST(AND(CR$4&gt;=$E157,CR$4&lt;=$G157)*(CR$4-$E157+1),$I157/2,$L157,TRUE)-_xlfn.NORM.DIST(AND(CR$4&gt;=$E157,CR$4&lt;=$G157)*(CQ$4-$E157+1),$I157/2,$L157,TRUE))/(1-2*_xlfn.NORM.DIST(0,$I157/2,$L157,TRUE))*$C157+($J157="Steady Growth")*(AND(CR$4&gt;=$E157,CR$4&lt;=$G157)*((CR$4-$E157+1)/($I157*($I157+1)/2)*$C157))+($J157="custom")*CustomCF!CK157</f>
        <v>0</v>
      </c>
      <c r="CS157" s="478">
        <f>($J157="Bell Curve")*(_xlfn.NORM.DIST(AND(CS$4&gt;=$E157,CS$4&lt;=$G157)*(CS$4-$E157+1),$I157/2,$L157,TRUE)-_xlfn.NORM.DIST(AND(CS$4&gt;=$E157,CS$4&lt;=$G157)*(CR$4-$E157+1),$I157/2,$L157,TRUE))/(1-2*_xlfn.NORM.DIST(0,$I157/2,$L157,TRUE))*$C157+($J157="Steady Growth")*(AND(CS$4&gt;=$E157,CS$4&lt;=$G157)*((CS$4-$E157+1)/($I157*($I157+1)/2)*$C157))+($J157="custom")*CustomCF!CL157</f>
        <v>0</v>
      </c>
      <c r="CT157" s="478">
        <f>($J157="Bell Curve")*(_xlfn.NORM.DIST(AND(CT$4&gt;=$E157,CT$4&lt;=$G157)*(CT$4-$E157+1),$I157/2,$L157,TRUE)-_xlfn.NORM.DIST(AND(CT$4&gt;=$E157,CT$4&lt;=$G157)*(CS$4-$E157+1),$I157/2,$L157,TRUE))/(1-2*_xlfn.NORM.DIST(0,$I157/2,$L157,TRUE))*$C157+($J157="Steady Growth")*(AND(CT$4&gt;=$E157,CT$4&lt;=$G157)*((CT$4-$E157+1)/($I157*($I157+1)/2)*$C157))+($J157="custom")*CustomCF!CM157</f>
        <v>0</v>
      </c>
      <c r="CU157" s="478">
        <f>($J157="Bell Curve")*(_xlfn.NORM.DIST(AND(CU$4&gt;=$E157,CU$4&lt;=$G157)*(CU$4-$E157+1),$I157/2,$L157,TRUE)-_xlfn.NORM.DIST(AND(CU$4&gt;=$E157,CU$4&lt;=$G157)*(CT$4-$E157+1),$I157/2,$L157,TRUE))/(1-2*_xlfn.NORM.DIST(0,$I157/2,$L157,TRUE))*$C157+($J157="Steady Growth")*(AND(CU$4&gt;=$E157,CU$4&lt;=$G157)*((CU$4-$E157+1)/($I157*($I157+1)/2)*$C157))+($J157="custom")*CustomCF!CN157</f>
        <v>0</v>
      </c>
      <c r="CV157" s="478">
        <f>($J157="Bell Curve")*(_xlfn.NORM.DIST(AND(CV$4&gt;=$E157,CV$4&lt;=$G157)*(CV$4-$E157+1),$I157/2,$L157,TRUE)-_xlfn.NORM.DIST(AND(CV$4&gt;=$E157,CV$4&lt;=$G157)*(CU$4-$E157+1),$I157/2,$L157,TRUE))/(1-2*_xlfn.NORM.DIST(0,$I157/2,$L157,TRUE))*$C157+($J157="Steady Growth")*(AND(CV$4&gt;=$E157,CV$4&lt;=$G157)*((CV$4-$E157+1)/($I157*($I157+1)/2)*$C157))+($J157="custom")*CustomCF!CO157</f>
        <v>0</v>
      </c>
      <c r="CW157" s="478">
        <f>($J157="Bell Curve")*(_xlfn.NORM.DIST(AND(CW$4&gt;=$E157,CW$4&lt;=$G157)*(CW$4-$E157+1),$I157/2,$L157,TRUE)-_xlfn.NORM.DIST(AND(CW$4&gt;=$E157,CW$4&lt;=$G157)*(CV$4-$E157+1),$I157/2,$L157,TRUE))/(1-2*_xlfn.NORM.DIST(0,$I157/2,$L157,TRUE))*$C157+($J157="Steady Growth")*(AND(CW$4&gt;=$E157,CW$4&lt;=$G157)*((CW$4-$E157+1)/($I157*($I157+1)/2)*$C157))+($J157="custom")*CustomCF!CP157</f>
        <v>0</v>
      </c>
      <c r="CX157" s="478">
        <f>($J157="Bell Curve")*(_xlfn.NORM.DIST(AND(CX$4&gt;=$E157,CX$4&lt;=$G157)*(CX$4-$E157+1),$I157/2,$L157,TRUE)-_xlfn.NORM.DIST(AND(CX$4&gt;=$E157,CX$4&lt;=$G157)*(CW$4-$E157+1),$I157/2,$L157,TRUE))/(1-2*_xlfn.NORM.DIST(0,$I157/2,$L157,TRUE))*$C157+($J157="Steady Growth")*(AND(CX$4&gt;=$E157,CX$4&lt;=$G157)*((CX$4-$E157+1)/($I157*($I157+1)/2)*$C157))+($J157="custom")*CustomCF!CQ157</f>
        <v>0</v>
      </c>
      <c r="CY157" s="478">
        <f>($J157="Bell Curve")*(_xlfn.NORM.DIST(AND(CY$4&gt;=$E157,CY$4&lt;=$G157)*(CY$4-$E157+1),$I157/2,$L157,TRUE)-_xlfn.NORM.DIST(AND(CY$4&gt;=$E157,CY$4&lt;=$G157)*(CX$4-$E157+1),$I157/2,$L157,TRUE))/(1-2*_xlfn.NORM.DIST(0,$I157/2,$L157,TRUE))*$C157+($J157="Steady Growth")*(AND(CY$4&gt;=$E157,CY$4&lt;=$G157)*((CY$4-$E157+1)/($I157*($I157+1)/2)*$C157))+($J157="custom")*CustomCF!CR157</f>
        <v>0</v>
      </c>
      <c r="CZ157" s="478">
        <f>($J157="Bell Curve")*(_xlfn.NORM.DIST(AND(CZ$4&gt;=$E157,CZ$4&lt;=$G157)*(CZ$4-$E157+1),$I157/2,$L157,TRUE)-_xlfn.NORM.DIST(AND(CZ$4&gt;=$E157,CZ$4&lt;=$G157)*(CY$4-$E157+1),$I157/2,$L157,TRUE))/(1-2*_xlfn.NORM.DIST(0,$I157/2,$L157,TRUE))*$C157+($J157="Steady Growth")*(AND(CZ$4&gt;=$E157,CZ$4&lt;=$G157)*((CZ$4-$E157+1)/($I157*($I157+1)/2)*$C157))+($J157="custom")*CustomCF!CS157</f>
        <v>0</v>
      </c>
      <c r="DA157" s="478">
        <f>($J157="Bell Curve")*(_xlfn.NORM.DIST(AND(DA$4&gt;=$E157,DA$4&lt;=$G157)*(DA$4-$E157+1),$I157/2,$L157,TRUE)-_xlfn.NORM.DIST(AND(DA$4&gt;=$E157,DA$4&lt;=$G157)*(CZ$4-$E157+1),$I157/2,$L157,TRUE))/(1-2*_xlfn.NORM.DIST(0,$I157/2,$L157,TRUE))*$C157+($J157="Steady Growth")*(AND(DA$4&gt;=$E157,DA$4&lt;=$G157)*((DA$4-$E157+1)/($I157*($I157+1)/2)*$C157))+($J157="custom")*CustomCF!CT157</f>
        <v>0</v>
      </c>
      <c r="DB157" s="478">
        <f>($J157="Bell Curve")*(_xlfn.NORM.DIST(AND(DB$4&gt;=$E157,DB$4&lt;=$G157)*(DB$4-$E157+1),$I157/2,$L157,TRUE)-_xlfn.NORM.DIST(AND(DB$4&gt;=$E157,DB$4&lt;=$G157)*(DA$4-$E157+1),$I157/2,$L157,TRUE))/(1-2*_xlfn.NORM.DIST(0,$I157/2,$L157,TRUE))*$C157+($J157="Steady Growth")*(AND(DB$4&gt;=$E157,DB$4&lt;=$G157)*((DB$4-$E157+1)/($I157*($I157+1)/2)*$C157))+($J157="custom")*CustomCF!CU157</f>
        <v>0</v>
      </c>
      <c r="DC157" s="478">
        <f>($J157="Bell Curve")*(_xlfn.NORM.DIST(AND(DC$4&gt;=$E157,DC$4&lt;=$G157)*(DC$4-$E157+1),$I157/2,$L157,TRUE)-_xlfn.NORM.DIST(AND(DC$4&gt;=$E157,DC$4&lt;=$G157)*(DB$4-$E157+1),$I157/2,$L157,TRUE))/(1-2*_xlfn.NORM.DIST(0,$I157/2,$L157,TRUE))*$C157+($J157="Steady Growth")*(AND(DC$4&gt;=$E157,DC$4&lt;=$G157)*((DC$4-$E157+1)/($I157*($I157+1)/2)*$C157))+($J157="custom")*CustomCF!CV157</f>
        <v>0</v>
      </c>
      <c r="DD157" s="478">
        <f>($J157="Bell Curve")*(_xlfn.NORM.DIST(AND(DD$4&gt;=$E157,DD$4&lt;=$G157)*(DD$4-$E157+1),$I157/2,$L157,TRUE)-_xlfn.NORM.DIST(AND(DD$4&gt;=$E157,DD$4&lt;=$G157)*(DC$4-$E157+1),$I157/2,$L157,TRUE))/(1-2*_xlfn.NORM.DIST(0,$I157/2,$L157,TRUE))*$C157+($J157="Steady Growth")*(AND(DD$4&gt;=$E157,DD$4&lt;=$G157)*((DD$4-$E157+1)/($I157*($I157+1)/2)*$C157))+($J157="custom")*CustomCF!CW157</f>
        <v>0</v>
      </c>
      <c r="DE157" s="478">
        <f>($J157="Bell Curve")*(_xlfn.NORM.DIST(AND(DE$4&gt;=$E157,DE$4&lt;=$G157)*(DE$4-$E157+1),$I157/2,$L157,TRUE)-_xlfn.NORM.DIST(AND(DE$4&gt;=$E157,DE$4&lt;=$G157)*(DD$4-$E157+1),$I157/2,$L157,TRUE))/(1-2*_xlfn.NORM.DIST(0,$I157/2,$L157,TRUE))*$C157+($J157="Steady Growth")*(AND(DE$4&gt;=$E157,DE$4&lt;=$G157)*((DE$4-$E157+1)/($I157*($I157+1)/2)*$C157))+($J157="custom")*CustomCF!CX157</f>
        <v>0</v>
      </c>
      <c r="DF157" s="478">
        <f>($J157="Bell Curve")*(_xlfn.NORM.DIST(AND(DF$4&gt;=$E157,DF$4&lt;=$G157)*(DF$4-$E157+1),$I157/2,$L157,TRUE)-_xlfn.NORM.DIST(AND(DF$4&gt;=$E157,DF$4&lt;=$G157)*(DE$4-$E157+1),$I157/2,$L157,TRUE))/(1-2*_xlfn.NORM.DIST(0,$I157/2,$L157,TRUE))*$C157+($J157="Steady Growth")*(AND(DF$4&gt;=$E157,DF$4&lt;=$G157)*((DF$4-$E157+1)/($I157*($I157+1)/2)*$C157))+($J157="custom")*CustomCF!CY157</f>
        <v>0</v>
      </c>
      <c r="DG157" s="478">
        <f>($J157="Bell Curve")*(_xlfn.NORM.DIST(AND(DG$4&gt;=$E157,DG$4&lt;=$G157)*(DG$4-$E157+1),$I157/2,$L157,TRUE)-_xlfn.NORM.DIST(AND(DG$4&gt;=$E157,DG$4&lt;=$G157)*(DF$4-$E157+1),$I157/2,$L157,TRUE))/(1-2*_xlfn.NORM.DIST(0,$I157/2,$L157,TRUE))*$C157+($J157="Steady Growth")*(AND(DG$4&gt;=$E157,DG$4&lt;=$G157)*((DG$4-$E157+1)/($I157*($I157+1)/2)*$C157))+($J157="custom")*CustomCF!CZ157</f>
        <v>0</v>
      </c>
      <c r="DH157" s="478">
        <f>($J157="Bell Curve")*(_xlfn.NORM.DIST(AND(DH$4&gt;=$E157,DH$4&lt;=$G157)*(DH$4-$E157+1),$I157/2,$L157,TRUE)-_xlfn.NORM.DIST(AND(DH$4&gt;=$E157,DH$4&lt;=$G157)*(DG$4-$E157+1),$I157/2,$L157,TRUE))/(1-2*_xlfn.NORM.DIST(0,$I157/2,$L157,TRUE))*$C157+($J157="Steady Growth")*(AND(DH$4&gt;=$E157,DH$4&lt;=$G157)*((DH$4-$E157+1)/($I157*($I157+1)/2)*$C157))+($J157="custom")*CustomCF!DA157</f>
        <v>0</v>
      </c>
      <c r="DI157" s="478">
        <f>($J157="Bell Curve")*(_xlfn.NORM.DIST(AND(DI$4&gt;=$E157,DI$4&lt;=$G157)*(DI$4-$E157+1),$I157/2,$L157,TRUE)-_xlfn.NORM.DIST(AND(DI$4&gt;=$E157,DI$4&lt;=$G157)*(DH$4-$E157+1),$I157/2,$L157,TRUE))/(1-2*_xlfn.NORM.DIST(0,$I157/2,$L157,TRUE))*$C157+($J157="Steady Growth")*(AND(DI$4&gt;=$E157,DI$4&lt;=$G157)*((DI$4-$E157+1)/($I157*($I157+1)/2)*$C157))+($J157="custom")*CustomCF!DB157</f>
        <v>0</v>
      </c>
      <c r="DJ157" s="478">
        <f>($J157="Bell Curve")*(_xlfn.NORM.DIST(AND(DJ$4&gt;=$E157,DJ$4&lt;=$G157)*(DJ$4-$E157+1),$I157/2,$L157,TRUE)-_xlfn.NORM.DIST(AND(DJ$4&gt;=$E157,DJ$4&lt;=$G157)*(DI$4-$E157+1),$I157/2,$L157,TRUE))/(1-2*_xlfn.NORM.DIST(0,$I157/2,$L157,TRUE))*$C157+($J157="Steady Growth")*(AND(DJ$4&gt;=$E157,DJ$4&lt;=$G157)*((DJ$4-$E157+1)/($I157*($I157+1)/2)*$C157))+($J157="custom")*CustomCF!DC157</f>
        <v>0</v>
      </c>
      <c r="DK157" s="478">
        <f>($J157="Bell Curve")*(_xlfn.NORM.DIST(AND(DK$4&gt;=$E157,DK$4&lt;=$G157)*(DK$4-$E157+1),$I157/2,$L157,TRUE)-_xlfn.NORM.DIST(AND(DK$4&gt;=$E157,DK$4&lt;=$G157)*(DJ$4-$E157+1),$I157/2,$L157,TRUE))/(1-2*_xlfn.NORM.DIST(0,$I157/2,$L157,TRUE))*$C157+($J157="Steady Growth")*(AND(DK$4&gt;=$E157,DK$4&lt;=$G157)*((DK$4-$E157+1)/($I157*($I157+1)/2)*$C157))+($J157="custom")*CustomCF!DD157</f>
        <v>0</v>
      </c>
      <c r="DL157" s="478">
        <f>($J157="Bell Curve")*(_xlfn.NORM.DIST(AND(DL$4&gt;=$E157,DL$4&lt;=$G157)*(DL$4-$E157+1),$I157/2,$L157,TRUE)-_xlfn.NORM.DIST(AND(DL$4&gt;=$E157,DL$4&lt;=$G157)*(DK$4-$E157+1),$I157/2,$L157,TRUE))/(1-2*_xlfn.NORM.DIST(0,$I157/2,$L157,TRUE))*$C157+($J157="Steady Growth")*(AND(DL$4&gt;=$E157,DL$4&lt;=$G157)*((DL$4-$E157+1)/($I157*($I157+1)/2)*$C157))+($J157="custom")*CustomCF!DE157</f>
        <v>0</v>
      </c>
      <c r="DM157" s="478">
        <f>($J157="Bell Curve")*(_xlfn.NORM.DIST(AND(DM$4&gt;=$E157,DM$4&lt;=$G157)*(DM$4-$E157+1),$I157/2,$L157,TRUE)-_xlfn.NORM.DIST(AND(DM$4&gt;=$E157,DM$4&lt;=$G157)*(DL$4-$E157+1),$I157/2,$L157,TRUE))/(1-2*_xlfn.NORM.DIST(0,$I157/2,$L157,TRUE))*$C157+($J157="Steady Growth")*(AND(DM$4&gt;=$E157,DM$4&lt;=$G157)*((DM$4-$E157+1)/($I157*($I157+1)/2)*$C157))+($J157="custom")*CustomCF!DF157</f>
        <v>0</v>
      </c>
      <c r="DN157" s="478">
        <f>($J157="Bell Curve")*(_xlfn.NORM.DIST(AND(DN$4&gt;=$E157,DN$4&lt;=$G157)*(DN$4-$E157+1),$I157/2,$L157,TRUE)-_xlfn.NORM.DIST(AND(DN$4&gt;=$E157,DN$4&lt;=$G157)*(DM$4-$E157+1),$I157/2,$L157,TRUE))/(1-2*_xlfn.NORM.DIST(0,$I157/2,$L157,TRUE))*$C157+($J157="Steady Growth")*(AND(DN$4&gt;=$E157,DN$4&lt;=$G157)*((DN$4-$E157+1)/($I157*($I157+1)/2)*$C157))+($J157="custom")*CustomCF!DG157</f>
        <v>0</v>
      </c>
      <c r="DO157" s="478">
        <f>($J157="Bell Curve")*(_xlfn.NORM.DIST(AND(DO$4&gt;=$E157,DO$4&lt;=$G157)*(DO$4-$E157+1),$I157/2,$L157,TRUE)-_xlfn.NORM.DIST(AND(DO$4&gt;=$E157,DO$4&lt;=$G157)*(DN$4-$E157+1),$I157/2,$L157,TRUE))/(1-2*_xlfn.NORM.DIST(0,$I157/2,$L157,TRUE))*$C157+($J157="Steady Growth")*(AND(DO$4&gt;=$E157,DO$4&lt;=$G157)*((DO$4-$E157+1)/($I157*($I157+1)/2)*$C157))+($J157="custom")*CustomCF!DH157</f>
        <v>0</v>
      </c>
      <c r="DP157" s="478">
        <f>($J157="Bell Curve")*(_xlfn.NORM.DIST(AND(DP$4&gt;=$E157,DP$4&lt;=$G157)*(DP$4-$E157+1),$I157/2,$L157,TRUE)-_xlfn.NORM.DIST(AND(DP$4&gt;=$E157,DP$4&lt;=$G157)*(DO$4-$E157+1),$I157/2,$L157,TRUE))/(1-2*_xlfn.NORM.DIST(0,$I157/2,$L157,TRUE))*$C157+($J157="Steady Growth")*(AND(DP$4&gt;=$E157,DP$4&lt;=$G157)*((DP$4-$E157+1)/($I157*($I157+1)/2)*$C157))+($J157="custom")*CustomCF!DI157</f>
        <v>0</v>
      </c>
      <c r="DQ157" s="478">
        <f>($J157="Bell Curve")*(_xlfn.NORM.DIST(AND(DQ$4&gt;=$E157,DQ$4&lt;=$G157)*(DQ$4-$E157+1),$I157/2,$L157,TRUE)-_xlfn.NORM.DIST(AND(DQ$4&gt;=$E157,DQ$4&lt;=$G157)*(DP$4-$E157+1),$I157/2,$L157,TRUE))/(1-2*_xlfn.NORM.DIST(0,$I157/2,$L157,TRUE))*$C157+($J157="Steady Growth")*(AND(DQ$4&gt;=$E157,DQ$4&lt;=$G157)*((DQ$4-$E157+1)/($I157*($I157+1)/2)*$C157))+($J157="custom")*CustomCF!DJ157</f>
        <v>0</v>
      </c>
      <c r="DR157" s="478">
        <f>($J157="Bell Curve")*(_xlfn.NORM.DIST(AND(DR$4&gt;=$E157,DR$4&lt;=$G157)*(DR$4-$E157+1),$I157/2,$L157,TRUE)-_xlfn.NORM.DIST(AND(DR$4&gt;=$E157,DR$4&lt;=$G157)*(DQ$4-$E157+1),$I157/2,$L157,TRUE))/(1-2*_xlfn.NORM.DIST(0,$I157/2,$L157,TRUE))*$C157+($J157="Steady Growth")*(AND(DR$4&gt;=$E157,DR$4&lt;=$G157)*((DR$4-$E157+1)/($I157*($I157+1)/2)*$C157))+($J157="custom")*CustomCF!DK157</f>
        <v>0</v>
      </c>
      <c r="DS157" s="478">
        <f>($J157="Bell Curve")*(_xlfn.NORM.DIST(AND(DS$4&gt;=$E157,DS$4&lt;=$G157)*(DS$4-$E157+1),$I157/2,$L157,TRUE)-_xlfn.NORM.DIST(AND(DS$4&gt;=$E157,DS$4&lt;=$G157)*(DR$4-$E157+1),$I157/2,$L157,TRUE))/(1-2*_xlfn.NORM.DIST(0,$I157/2,$L157,TRUE))*$C157+($J157="Steady Growth")*(AND(DS$4&gt;=$E157,DS$4&lt;=$G157)*((DS$4-$E157+1)/($I157*($I157+1)/2)*$C157))+($J157="custom")*CustomCF!DL157</f>
        <v>0</v>
      </c>
      <c r="DT157" s="478">
        <f>($J157="Bell Curve")*(_xlfn.NORM.DIST(AND(DT$4&gt;=$E157,DT$4&lt;=$G157)*(DT$4-$E157+1),$I157/2,$L157,TRUE)-_xlfn.NORM.DIST(AND(DT$4&gt;=$E157,DT$4&lt;=$G157)*(DS$4-$E157+1),$I157/2,$L157,TRUE))/(1-2*_xlfn.NORM.DIST(0,$I157/2,$L157,TRUE))*$C157+($J157="Steady Growth")*(AND(DT$4&gt;=$E157,DT$4&lt;=$G157)*((DT$4-$E157+1)/($I157*($I157+1)/2)*$C157))+($J157="custom")*CustomCF!DM157</f>
        <v>0</v>
      </c>
      <c r="DU157" s="478">
        <f>($J157="Bell Curve")*(_xlfn.NORM.DIST(AND(DU$4&gt;=$E157,DU$4&lt;=$G157)*(DU$4-$E157+1),$I157/2,$L157,TRUE)-_xlfn.NORM.DIST(AND(DU$4&gt;=$E157,DU$4&lt;=$G157)*(DT$4-$E157+1),$I157/2,$L157,TRUE))/(1-2*_xlfn.NORM.DIST(0,$I157/2,$L157,TRUE))*$C157+($J157="Steady Growth")*(AND(DU$4&gt;=$E157,DU$4&lt;=$G157)*((DU$4-$E157+1)/($I157*($I157+1)/2)*$C157))+($J157="custom")*CustomCF!DN157</f>
        <v>0</v>
      </c>
      <c r="DV157" s="478">
        <f>($J157="Bell Curve")*(_xlfn.NORM.DIST(AND(DV$4&gt;=$E157,DV$4&lt;=$G157)*(DV$4-$E157+1),$I157/2,$L157,TRUE)-_xlfn.NORM.DIST(AND(DV$4&gt;=$E157,DV$4&lt;=$G157)*(DU$4-$E157+1),$I157/2,$L157,TRUE))/(1-2*_xlfn.NORM.DIST(0,$I157/2,$L157,TRUE))*$C157+($J157="Steady Growth")*(AND(DV$4&gt;=$E157,DV$4&lt;=$G157)*((DV$4-$E157+1)/($I157*($I157+1)/2)*$C157))+($J157="custom")*CustomCF!DO157</f>
        <v>0</v>
      </c>
      <c r="DW157" s="478">
        <f>($J157="Bell Curve")*(_xlfn.NORM.DIST(AND(DW$4&gt;=$E157,DW$4&lt;=$G157)*(DW$4-$E157+1),$I157/2,$L157,TRUE)-_xlfn.NORM.DIST(AND(DW$4&gt;=$E157,DW$4&lt;=$G157)*(DV$4-$E157+1),$I157/2,$L157,TRUE))/(1-2*_xlfn.NORM.DIST(0,$I157/2,$L157,TRUE))*$C157+($J157="Steady Growth")*(AND(DW$4&gt;=$E157,DW$4&lt;=$G157)*((DW$4-$E157+1)/($I157*($I157+1)/2)*$C157))+($J157="custom")*CustomCF!DP157</f>
        <v>0</v>
      </c>
      <c r="DX157" s="478">
        <f>($J157="Bell Curve")*(_xlfn.NORM.DIST(AND(DX$4&gt;=$E157,DX$4&lt;=$G157)*(DX$4-$E157+1),$I157/2,$L157,TRUE)-_xlfn.NORM.DIST(AND(DX$4&gt;=$E157,DX$4&lt;=$G157)*(DW$4-$E157+1),$I157/2,$L157,TRUE))/(1-2*_xlfn.NORM.DIST(0,$I157/2,$L157,TRUE))*$C157+($J157="Steady Growth")*(AND(DX$4&gt;=$E157,DX$4&lt;=$G157)*((DX$4-$E157+1)/($I157*($I157+1)/2)*$C157))+($J157="custom")*CustomCF!DQ157</f>
        <v>0</v>
      </c>
      <c r="DY157" s="478">
        <f>($J157="Bell Curve")*(_xlfn.NORM.DIST(AND(DY$4&gt;=$E157,DY$4&lt;=$G157)*(DY$4-$E157+1),$I157/2,$L157,TRUE)-_xlfn.NORM.DIST(AND(DY$4&gt;=$E157,DY$4&lt;=$G157)*(DX$4-$E157+1),$I157/2,$L157,TRUE))/(1-2*_xlfn.NORM.DIST(0,$I157/2,$L157,TRUE))*$C157+($J157="Steady Growth")*(AND(DY$4&gt;=$E157,DY$4&lt;=$G157)*((DY$4-$E157+1)/($I157*($I157+1)/2)*$C157))+($J157="custom")*CustomCF!DR157</f>
        <v>0</v>
      </c>
      <c r="DZ157" s="478">
        <f>($J157="Bell Curve")*(_xlfn.NORM.DIST(AND(DZ$4&gt;=$E157,DZ$4&lt;=$G157)*(DZ$4-$E157+1),$I157/2,$L157,TRUE)-_xlfn.NORM.DIST(AND(DZ$4&gt;=$E157,DZ$4&lt;=$G157)*(DY$4-$E157+1),$I157/2,$L157,TRUE))/(1-2*_xlfn.NORM.DIST(0,$I157/2,$L157,TRUE))*$C157+($J157="Steady Growth")*(AND(DZ$4&gt;=$E157,DZ$4&lt;=$G157)*((DZ$4-$E157+1)/($I157*($I157+1)/2)*$C157))+($J157="custom")*CustomCF!DS157</f>
        <v>0</v>
      </c>
      <c r="EA157" s="478">
        <f>($J157="Bell Curve")*(_xlfn.NORM.DIST(AND(EA$4&gt;=$E157,EA$4&lt;=$G157)*(EA$4-$E157+1),$I157/2,$L157,TRUE)-_xlfn.NORM.DIST(AND(EA$4&gt;=$E157,EA$4&lt;=$G157)*(DZ$4-$E157+1),$I157/2,$L157,TRUE))/(1-2*_xlfn.NORM.DIST(0,$I157/2,$L157,TRUE))*$C157+($J157="Steady Growth")*(AND(EA$4&gt;=$E157,EA$4&lt;=$G157)*((EA$4-$E157+1)/($I157*($I157+1)/2)*$C157))+($J157="custom")*CustomCF!DT157</f>
        <v>0</v>
      </c>
      <c r="EB157" s="478">
        <f>($J157="Bell Curve")*(_xlfn.NORM.DIST(AND(EB$4&gt;=$E157,EB$4&lt;=$G157)*(EB$4-$E157+1),$I157/2,$L157,TRUE)-_xlfn.NORM.DIST(AND(EB$4&gt;=$E157,EB$4&lt;=$G157)*(EA$4-$E157+1),$I157/2,$L157,TRUE))/(1-2*_xlfn.NORM.DIST(0,$I157/2,$L157,TRUE))*$C157+($J157="Steady Growth")*(AND(EB$4&gt;=$E157,EB$4&lt;=$G157)*((EB$4-$E157+1)/($I157*($I157+1)/2)*$C157))+($J157="custom")*CustomCF!DU157</f>
        <v>0</v>
      </c>
      <c r="EC157" s="478">
        <f>($J157="Bell Curve")*(_xlfn.NORM.DIST(AND(EC$4&gt;=$E157,EC$4&lt;=$G157)*(EC$4-$E157+1),$I157/2,$L157,TRUE)-_xlfn.NORM.DIST(AND(EC$4&gt;=$E157,EC$4&lt;=$G157)*(EB$4-$E157+1),$I157/2,$L157,TRUE))/(1-2*_xlfn.NORM.DIST(0,$I157/2,$L157,TRUE))*$C157+($J157="Steady Growth")*(AND(EC$4&gt;=$E157,EC$4&lt;=$G157)*((EC$4-$E157+1)/($I157*($I157+1)/2)*$C157))+($J157="custom")*CustomCF!DV157</f>
        <v>0</v>
      </c>
      <c r="ED157" s="478">
        <f>($J157="Bell Curve")*(_xlfn.NORM.DIST(AND(ED$4&gt;=$E157,ED$4&lt;=$G157)*(ED$4-$E157+1),$I157/2,$L157,TRUE)-_xlfn.NORM.DIST(AND(ED$4&gt;=$E157,ED$4&lt;=$G157)*(EC$4-$E157+1),$I157/2,$L157,TRUE))/(1-2*_xlfn.NORM.DIST(0,$I157/2,$L157,TRUE))*$C157+($J157="Steady Growth")*(AND(ED$4&gt;=$E157,ED$4&lt;=$G157)*((ED$4-$E157+1)/($I157*($I157+1)/2)*$C157))+($J157="custom")*CustomCF!DW157</f>
        <v>0</v>
      </c>
      <c r="EE157" s="478">
        <f>($J157="Bell Curve")*(_xlfn.NORM.DIST(AND(EE$4&gt;=$E157,EE$4&lt;=$G157)*(EE$4-$E157+1),$I157/2,$L157,TRUE)-_xlfn.NORM.DIST(AND(EE$4&gt;=$E157,EE$4&lt;=$G157)*(ED$4-$E157+1),$I157/2,$L157,TRUE))/(1-2*_xlfn.NORM.DIST(0,$I157/2,$L157,TRUE))*$C157+($J157="Steady Growth")*(AND(EE$4&gt;=$E157,EE$4&lt;=$G157)*((EE$4-$E157+1)/($I157*($I157+1)/2)*$C157))+($J157="custom")*CustomCF!DX157</f>
        <v>0</v>
      </c>
      <c r="EF157" s="488">
        <f>($J157="Bell Curve")*(_xlfn.NORM.DIST(AND(EF$4&gt;=$E157,EF$4&lt;=$G157)*(EF$4-$E157+1),$I157/2,$L157,TRUE)-_xlfn.NORM.DIST(AND(EF$4&gt;=$E157,EF$4&lt;=$G157)*(EE$4-$E157+1),$I157/2,$L157,TRUE))/(1-2*_xlfn.NORM.DIST(0,$I157/2,$L157,TRUE))*$C157+($J157="Steady Growth")*(AND(EF$4&gt;=$E157,EF$4&lt;=$G157)*((EF$4-$E157+1)/($I157*($I157+1)/2)*$C157))+($J157="custom")*CustomCF!DY157</f>
        <v>0</v>
      </c>
    </row>
    <row r="158" spans="2:136" outlineLevel="1" x14ac:dyDescent="0.2">
      <c r="B158" s="485">
        <f>Budget!AE23</f>
        <v>0</v>
      </c>
      <c r="C158" s="478">
        <f>Budget!AF23</f>
        <v>0</v>
      </c>
      <c r="D158" s="478" t="str">
        <f t="shared" si="55"/>
        <v/>
      </c>
      <c r="E158" s="486">
        <v>0</v>
      </c>
      <c r="F158" s="480">
        <f>IF(J158="Custom",CustomCF!E158,INDEX($P$6:$DY$6,MATCH(E158,CF!$P$4:$DY$4,0)))</f>
        <v>46022</v>
      </c>
      <c r="G158" s="489">
        <v>0</v>
      </c>
      <c r="H158" s="480">
        <f>IF(J158="Custom",CustomCF!F158,INDEX($P$6:$CU$6,MATCH(G158,CF!$P$4:$CU$4,0)))</f>
        <v>46022</v>
      </c>
      <c r="I158" s="479">
        <f t="shared" si="50"/>
        <v>1</v>
      </c>
      <c r="J158" s="486" t="s">
        <v>30</v>
      </c>
      <c r="K158" s="486" t="s">
        <v>31</v>
      </c>
      <c r="L158" s="479">
        <f t="shared" si="56"/>
        <v>10000000</v>
      </c>
      <c r="M158" s="487">
        <f t="shared" si="49"/>
        <v>0</v>
      </c>
      <c r="N158" s="112" t="str">
        <f t="shared" si="48"/>
        <v>OK</v>
      </c>
      <c r="O158" s="479"/>
      <c r="P158" s="478">
        <f>($J158="Bell Curve")*(_xlfn.NORM.DIST(AND(P$4&gt;=$E158,P$4&lt;=$G158)*(P$4-$E158+1),$I158/2,$L158,TRUE)-_xlfn.NORM.DIST(AND(P$4&gt;=$E158,P$4&lt;=$G158)*(N$4-$E158+1),$I158/2,$L158,TRUE))/(1-2*_xlfn.NORM.DIST(0,$I158/2,$L158,TRUE))*$C158+($J158="Steady Growth")*(AND(P$4&gt;=$E158,P$4&lt;=$G158)*((P$4-$E158+1)/($I158*($I158+1)/2)*$C158))+($J158="custom")*CustomCF!I158</f>
        <v>0</v>
      </c>
      <c r="Q158" s="478">
        <f>($J158="Bell Curve")*(_xlfn.NORM.DIST(AND(Q$4&gt;=$E158,Q$4&lt;=$G158)*(Q$4-$E158+1),$I158/2,$L158,TRUE)-_xlfn.NORM.DIST(AND(Q$4&gt;=$E158,Q$4&lt;=$G158)*(P$4-$E158+1),$I158/2,$L158,TRUE))/(1-2*_xlfn.NORM.DIST(0,$I158/2,$L158,TRUE))*$C158+($J158="Steady Growth")*(AND(Q$4&gt;=$E158,Q$4&lt;=$G158)*((Q$4-$E158+1)/($I158*($I158+1)/2)*$C158))+($J158="custom")*CustomCF!J158</f>
        <v>0</v>
      </c>
      <c r="R158" s="478">
        <f>($J158="Bell Curve")*(_xlfn.NORM.DIST(AND(R$4&gt;=$E158,R$4&lt;=$G158)*(R$4-$E158+1),$I158/2,$L158,TRUE)-_xlfn.NORM.DIST(AND(R$4&gt;=$E158,R$4&lt;=$G158)*(Q$4-$E158+1),$I158/2,$L158,TRUE))/(1-2*_xlfn.NORM.DIST(0,$I158/2,$L158,TRUE))*$C158+($J158="Steady Growth")*(AND(R$4&gt;=$E158,R$4&lt;=$G158)*((R$4-$E158+1)/($I158*($I158+1)/2)*$C158))+($J158="custom")*CustomCF!K158</f>
        <v>0</v>
      </c>
      <c r="S158" s="478">
        <f>($J158="Bell Curve")*(_xlfn.NORM.DIST(AND(S$4&gt;=$E158,S$4&lt;=$G158)*(S$4-$E158+1),$I158/2,$L158,TRUE)-_xlfn.NORM.DIST(AND(S$4&gt;=$E158,S$4&lt;=$G158)*(R$4-$E158+1),$I158/2,$L158,TRUE))/(1-2*_xlfn.NORM.DIST(0,$I158/2,$L158,TRUE))*$C158+($J158="Steady Growth")*(AND(S$4&gt;=$E158,S$4&lt;=$G158)*((S$4-$E158+1)/($I158*($I158+1)/2)*$C158))+($J158="custom")*CustomCF!L158</f>
        <v>0</v>
      </c>
      <c r="T158" s="478">
        <f>($J158="Bell Curve")*(_xlfn.NORM.DIST(AND(T$4&gt;=$E158,T$4&lt;=$G158)*(T$4-$E158+1),$I158/2,$L158,TRUE)-_xlfn.NORM.DIST(AND(T$4&gt;=$E158,T$4&lt;=$G158)*(S$4-$E158+1),$I158/2,$L158,TRUE))/(1-2*_xlfn.NORM.DIST(0,$I158/2,$L158,TRUE))*$C158+($J158="Steady Growth")*(AND(T$4&gt;=$E158,T$4&lt;=$G158)*((T$4-$E158+1)/($I158*($I158+1)/2)*$C158))+($J158="custom")*CustomCF!M158</f>
        <v>0</v>
      </c>
      <c r="U158" s="478">
        <f>($J158="Bell Curve")*(_xlfn.NORM.DIST(AND(U$4&gt;=$E158,U$4&lt;=$G158)*(U$4-$E158+1),$I158/2,$L158,TRUE)-_xlfn.NORM.DIST(AND(U$4&gt;=$E158,U$4&lt;=$G158)*(T$4-$E158+1),$I158/2,$L158,TRUE))/(1-2*_xlfn.NORM.DIST(0,$I158/2,$L158,TRUE))*$C158+($J158="Steady Growth")*(AND(U$4&gt;=$E158,U$4&lt;=$G158)*((U$4-$E158+1)/($I158*($I158+1)/2)*$C158))+($J158="custom")*CustomCF!N158</f>
        <v>0</v>
      </c>
      <c r="V158" s="478">
        <f>($J158="Bell Curve")*(_xlfn.NORM.DIST(AND(V$4&gt;=$E158,V$4&lt;=$G158)*(V$4-$E158+1),$I158/2,$L158,TRUE)-_xlfn.NORM.DIST(AND(V$4&gt;=$E158,V$4&lt;=$G158)*(U$4-$E158+1),$I158/2,$L158,TRUE))/(1-2*_xlfn.NORM.DIST(0,$I158/2,$L158,TRUE))*$C158+($J158="Steady Growth")*(AND(V$4&gt;=$E158,V$4&lt;=$G158)*((V$4-$E158+1)/($I158*($I158+1)/2)*$C158))+($J158="custom")*CustomCF!O158</f>
        <v>0</v>
      </c>
      <c r="W158" s="478">
        <f>($J158="Bell Curve")*(_xlfn.NORM.DIST(AND(W$4&gt;=$E158,W$4&lt;=$G158)*(W$4-$E158+1),$I158/2,$L158,TRUE)-_xlfn.NORM.DIST(AND(W$4&gt;=$E158,W$4&lt;=$G158)*(V$4-$E158+1),$I158/2,$L158,TRUE))/(1-2*_xlfn.NORM.DIST(0,$I158/2,$L158,TRUE))*$C158+($J158="Steady Growth")*(AND(W$4&gt;=$E158,W$4&lt;=$G158)*((W$4-$E158+1)/($I158*($I158+1)/2)*$C158))+($J158="custom")*CustomCF!P158</f>
        <v>0</v>
      </c>
      <c r="X158" s="478">
        <f>($J158="Bell Curve")*(_xlfn.NORM.DIST(AND(X$4&gt;=$E158,X$4&lt;=$G158)*(X$4-$E158+1),$I158/2,$L158,TRUE)-_xlfn.NORM.DIST(AND(X$4&gt;=$E158,X$4&lt;=$G158)*(W$4-$E158+1),$I158/2,$L158,TRUE))/(1-2*_xlfn.NORM.DIST(0,$I158/2,$L158,TRUE))*$C158+($J158="Steady Growth")*(AND(X$4&gt;=$E158,X$4&lt;=$G158)*((X$4-$E158+1)/($I158*($I158+1)/2)*$C158))+($J158="custom")*CustomCF!Q158</f>
        <v>0</v>
      </c>
      <c r="Y158" s="478">
        <f>($J158="Bell Curve")*(_xlfn.NORM.DIST(AND(Y$4&gt;=$E158,Y$4&lt;=$G158)*(Y$4-$E158+1),$I158/2,$L158,TRUE)-_xlfn.NORM.DIST(AND(Y$4&gt;=$E158,Y$4&lt;=$G158)*(X$4-$E158+1),$I158/2,$L158,TRUE))/(1-2*_xlfn.NORM.DIST(0,$I158/2,$L158,TRUE))*$C158+($J158="Steady Growth")*(AND(Y$4&gt;=$E158,Y$4&lt;=$G158)*((Y$4-$E158+1)/($I158*($I158+1)/2)*$C158))+($J158="custom")*CustomCF!R158</f>
        <v>0</v>
      </c>
      <c r="Z158" s="478">
        <f>($J158="Bell Curve")*(_xlfn.NORM.DIST(AND(Z$4&gt;=$E158,Z$4&lt;=$G158)*(Z$4-$E158+1),$I158/2,$L158,TRUE)-_xlfn.NORM.DIST(AND(Z$4&gt;=$E158,Z$4&lt;=$G158)*(Y$4-$E158+1),$I158/2,$L158,TRUE))/(1-2*_xlfn.NORM.DIST(0,$I158/2,$L158,TRUE))*$C158+($J158="Steady Growth")*(AND(Z$4&gt;=$E158,Z$4&lt;=$G158)*((Z$4-$E158+1)/($I158*($I158+1)/2)*$C158))+($J158="custom")*CustomCF!S158</f>
        <v>0</v>
      </c>
      <c r="AA158" s="478">
        <f>($J158="Bell Curve")*(_xlfn.NORM.DIST(AND(AA$4&gt;=$E158,AA$4&lt;=$G158)*(AA$4-$E158+1),$I158/2,$L158,TRUE)-_xlfn.NORM.DIST(AND(AA$4&gt;=$E158,AA$4&lt;=$G158)*(Z$4-$E158+1),$I158/2,$L158,TRUE))/(1-2*_xlfn.NORM.DIST(0,$I158/2,$L158,TRUE))*$C158+($J158="Steady Growth")*(AND(AA$4&gt;=$E158,AA$4&lt;=$G158)*((AA$4-$E158+1)/($I158*($I158+1)/2)*$C158))+($J158="custom")*CustomCF!T158</f>
        <v>0</v>
      </c>
      <c r="AB158" s="478">
        <f>($J158="Bell Curve")*(_xlfn.NORM.DIST(AND(AB$4&gt;=$E158,AB$4&lt;=$G158)*(AB$4-$E158+1),$I158/2,$L158,TRUE)-_xlfn.NORM.DIST(AND(AB$4&gt;=$E158,AB$4&lt;=$G158)*(AA$4-$E158+1),$I158/2,$L158,TRUE))/(1-2*_xlfn.NORM.DIST(0,$I158/2,$L158,TRUE))*$C158+($J158="Steady Growth")*(AND(AB$4&gt;=$E158,AB$4&lt;=$G158)*((AB$4-$E158+1)/($I158*($I158+1)/2)*$C158))+($J158="custom")*CustomCF!U158</f>
        <v>0</v>
      </c>
      <c r="AC158" s="478">
        <f>($J158="Bell Curve")*(_xlfn.NORM.DIST(AND(AC$4&gt;=$E158,AC$4&lt;=$G158)*(AC$4-$E158+1),$I158/2,$L158,TRUE)-_xlfn.NORM.DIST(AND(AC$4&gt;=$E158,AC$4&lt;=$G158)*(AB$4-$E158+1),$I158/2,$L158,TRUE))/(1-2*_xlfn.NORM.DIST(0,$I158/2,$L158,TRUE))*$C158+($J158="Steady Growth")*(AND(AC$4&gt;=$E158,AC$4&lt;=$G158)*((AC$4-$E158+1)/($I158*($I158+1)/2)*$C158))+($J158="custom")*CustomCF!V158</f>
        <v>0</v>
      </c>
      <c r="AD158" s="478">
        <f>($J158="Bell Curve")*(_xlfn.NORM.DIST(AND(AD$4&gt;=$E158,AD$4&lt;=$G158)*(AD$4-$E158+1),$I158/2,$L158,TRUE)-_xlfn.NORM.DIST(AND(AD$4&gt;=$E158,AD$4&lt;=$G158)*(AC$4-$E158+1),$I158/2,$L158,TRUE))/(1-2*_xlfn.NORM.DIST(0,$I158/2,$L158,TRUE))*$C158+($J158="Steady Growth")*(AND(AD$4&gt;=$E158,AD$4&lt;=$G158)*((AD$4-$E158+1)/($I158*($I158+1)/2)*$C158))+($J158="custom")*CustomCF!W158</f>
        <v>0</v>
      </c>
      <c r="AE158" s="478">
        <f>($J158="Bell Curve")*(_xlfn.NORM.DIST(AND(AE$4&gt;=$E158,AE$4&lt;=$G158)*(AE$4-$E158+1),$I158/2,$L158,TRUE)-_xlfn.NORM.DIST(AND(AE$4&gt;=$E158,AE$4&lt;=$G158)*(AD$4-$E158+1),$I158/2,$L158,TRUE))/(1-2*_xlfn.NORM.DIST(0,$I158/2,$L158,TRUE))*$C158+($J158="Steady Growth")*(AND(AE$4&gt;=$E158,AE$4&lt;=$G158)*((AE$4-$E158+1)/($I158*($I158+1)/2)*$C158))+($J158="custom")*CustomCF!X158</f>
        <v>0</v>
      </c>
      <c r="AF158" s="478">
        <f>($J158="Bell Curve")*(_xlfn.NORM.DIST(AND(AF$4&gt;=$E158,AF$4&lt;=$G158)*(AF$4-$E158+1),$I158/2,$L158,TRUE)-_xlfn.NORM.DIST(AND(AF$4&gt;=$E158,AF$4&lt;=$G158)*(AE$4-$E158+1),$I158/2,$L158,TRUE))/(1-2*_xlfn.NORM.DIST(0,$I158/2,$L158,TRUE))*$C158+($J158="Steady Growth")*(AND(AF$4&gt;=$E158,AF$4&lt;=$G158)*((AF$4-$E158+1)/($I158*($I158+1)/2)*$C158))+($J158="custom")*CustomCF!Y158</f>
        <v>0</v>
      </c>
      <c r="AG158" s="478">
        <f>($J158="Bell Curve")*(_xlfn.NORM.DIST(AND(AG$4&gt;=$E158,AG$4&lt;=$G158)*(AG$4-$E158+1),$I158/2,$L158,TRUE)-_xlfn.NORM.DIST(AND(AG$4&gt;=$E158,AG$4&lt;=$G158)*(AF$4-$E158+1),$I158/2,$L158,TRUE))/(1-2*_xlfn.NORM.DIST(0,$I158/2,$L158,TRUE))*$C158+($J158="Steady Growth")*(AND(AG$4&gt;=$E158,AG$4&lt;=$G158)*((AG$4-$E158+1)/($I158*($I158+1)/2)*$C158))+($J158="custom")*CustomCF!Z158</f>
        <v>0</v>
      </c>
      <c r="AH158" s="478">
        <f>($J158="Bell Curve")*(_xlfn.NORM.DIST(AND(AH$4&gt;=$E158,AH$4&lt;=$G158)*(AH$4-$E158+1),$I158/2,$L158,TRUE)-_xlfn.NORM.DIST(AND(AH$4&gt;=$E158,AH$4&lt;=$G158)*(AG$4-$E158+1),$I158/2,$L158,TRUE))/(1-2*_xlfn.NORM.DIST(0,$I158/2,$L158,TRUE))*$C158+($J158="Steady Growth")*(AND(AH$4&gt;=$E158,AH$4&lt;=$G158)*((AH$4-$E158+1)/($I158*($I158+1)/2)*$C158))+($J158="custom")*CustomCF!AA158</f>
        <v>0</v>
      </c>
      <c r="AI158" s="478">
        <f>($J158="Bell Curve")*(_xlfn.NORM.DIST(AND(AI$4&gt;=$E158,AI$4&lt;=$G158)*(AI$4-$E158+1),$I158/2,$L158,TRUE)-_xlfn.NORM.DIST(AND(AI$4&gt;=$E158,AI$4&lt;=$G158)*(AH$4-$E158+1),$I158/2,$L158,TRUE))/(1-2*_xlfn.NORM.DIST(0,$I158/2,$L158,TRUE))*$C158+($J158="Steady Growth")*(AND(AI$4&gt;=$E158,AI$4&lt;=$G158)*((AI$4-$E158+1)/($I158*($I158+1)/2)*$C158))+($J158="custom")*CustomCF!AB158</f>
        <v>0</v>
      </c>
      <c r="AJ158" s="478">
        <f>($J158="Bell Curve")*(_xlfn.NORM.DIST(AND(AJ$4&gt;=$E158,AJ$4&lt;=$G158)*(AJ$4-$E158+1),$I158/2,$L158,TRUE)-_xlfn.NORM.DIST(AND(AJ$4&gt;=$E158,AJ$4&lt;=$G158)*(AI$4-$E158+1),$I158/2,$L158,TRUE))/(1-2*_xlfn.NORM.DIST(0,$I158/2,$L158,TRUE))*$C158+($J158="Steady Growth")*(AND(AJ$4&gt;=$E158,AJ$4&lt;=$G158)*((AJ$4-$E158+1)/($I158*($I158+1)/2)*$C158))+($J158="custom")*CustomCF!AC158</f>
        <v>0</v>
      </c>
      <c r="AK158" s="478">
        <f>($J158="Bell Curve")*(_xlfn.NORM.DIST(AND(AK$4&gt;=$E158,AK$4&lt;=$G158)*(AK$4-$E158+1),$I158/2,$L158,TRUE)-_xlfn.NORM.DIST(AND(AK$4&gt;=$E158,AK$4&lt;=$G158)*(AJ$4-$E158+1),$I158/2,$L158,TRUE))/(1-2*_xlfn.NORM.DIST(0,$I158/2,$L158,TRUE))*$C158+($J158="Steady Growth")*(AND(AK$4&gt;=$E158,AK$4&lt;=$G158)*((AK$4-$E158+1)/($I158*($I158+1)/2)*$C158))+($J158="custom")*CustomCF!AD158</f>
        <v>0</v>
      </c>
      <c r="AL158" s="478">
        <f>($J158="Bell Curve")*(_xlfn.NORM.DIST(AND(AL$4&gt;=$E158,AL$4&lt;=$G158)*(AL$4-$E158+1),$I158/2,$L158,TRUE)-_xlfn.NORM.DIST(AND(AL$4&gt;=$E158,AL$4&lt;=$G158)*(AK$4-$E158+1),$I158/2,$L158,TRUE))/(1-2*_xlfn.NORM.DIST(0,$I158/2,$L158,TRUE))*$C158+($J158="Steady Growth")*(AND(AL$4&gt;=$E158,AL$4&lt;=$G158)*((AL$4-$E158+1)/($I158*($I158+1)/2)*$C158))+($J158="custom")*CustomCF!AE158</f>
        <v>0</v>
      </c>
      <c r="AM158" s="478">
        <f>($J158="Bell Curve")*(_xlfn.NORM.DIST(AND(AM$4&gt;=$E158,AM$4&lt;=$G158)*(AM$4-$E158+1),$I158/2,$L158,TRUE)-_xlfn.NORM.DIST(AND(AM$4&gt;=$E158,AM$4&lt;=$G158)*(AL$4-$E158+1),$I158/2,$L158,TRUE))/(1-2*_xlfn.NORM.DIST(0,$I158/2,$L158,TRUE))*$C158+($J158="Steady Growth")*(AND(AM$4&gt;=$E158,AM$4&lt;=$G158)*((AM$4-$E158+1)/($I158*($I158+1)/2)*$C158))+($J158="custom")*CustomCF!AF158</f>
        <v>0</v>
      </c>
      <c r="AN158" s="478">
        <f>($J158="Bell Curve")*(_xlfn.NORM.DIST(AND(AN$4&gt;=$E158,AN$4&lt;=$G158)*(AN$4-$E158+1),$I158/2,$L158,TRUE)-_xlfn.NORM.DIST(AND(AN$4&gt;=$E158,AN$4&lt;=$G158)*(AM$4-$E158+1),$I158/2,$L158,TRUE))/(1-2*_xlfn.NORM.DIST(0,$I158/2,$L158,TRUE))*$C158+($J158="Steady Growth")*(AND(AN$4&gt;=$E158,AN$4&lt;=$G158)*((AN$4-$E158+1)/($I158*($I158+1)/2)*$C158))+($J158="custom")*CustomCF!AG158</f>
        <v>0</v>
      </c>
      <c r="AO158" s="478">
        <f>($J158="Bell Curve")*(_xlfn.NORM.DIST(AND(AO$4&gt;=$E158,AO$4&lt;=$G158)*(AO$4-$E158+1),$I158/2,$L158,TRUE)-_xlfn.NORM.DIST(AND(AO$4&gt;=$E158,AO$4&lt;=$G158)*(AN$4-$E158+1),$I158/2,$L158,TRUE))/(1-2*_xlfn.NORM.DIST(0,$I158/2,$L158,TRUE))*$C158+($J158="Steady Growth")*(AND(AO$4&gt;=$E158,AO$4&lt;=$G158)*((AO$4-$E158+1)/($I158*($I158+1)/2)*$C158))+($J158="custom")*CustomCF!AH158</f>
        <v>0</v>
      </c>
      <c r="AP158" s="478">
        <f>($J158="Bell Curve")*(_xlfn.NORM.DIST(AND(AP$4&gt;=$E158,AP$4&lt;=$G158)*(AP$4-$E158+1),$I158/2,$L158,TRUE)-_xlfn.NORM.DIST(AND(AP$4&gt;=$E158,AP$4&lt;=$G158)*(AO$4-$E158+1),$I158/2,$L158,TRUE))/(1-2*_xlfn.NORM.DIST(0,$I158/2,$L158,TRUE))*$C158+($J158="Steady Growth")*(AND(AP$4&gt;=$E158,AP$4&lt;=$G158)*((AP$4-$E158+1)/($I158*($I158+1)/2)*$C158))+($J158="custom")*CustomCF!AI158</f>
        <v>0</v>
      </c>
      <c r="AQ158" s="478">
        <f>($J158="Bell Curve")*(_xlfn.NORM.DIST(AND(AQ$4&gt;=$E158,AQ$4&lt;=$G158)*(AQ$4-$E158+1),$I158/2,$L158,TRUE)-_xlfn.NORM.DIST(AND(AQ$4&gt;=$E158,AQ$4&lt;=$G158)*(AP$4-$E158+1),$I158/2,$L158,TRUE))/(1-2*_xlfn.NORM.DIST(0,$I158/2,$L158,TRUE))*$C158+($J158="Steady Growth")*(AND(AQ$4&gt;=$E158,AQ$4&lt;=$G158)*((AQ$4-$E158+1)/($I158*($I158+1)/2)*$C158))+($J158="custom")*CustomCF!AJ158</f>
        <v>0</v>
      </c>
      <c r="AR158" s="478">
        <f>($J158="Bell Curve")*(_xlfn.NORM.DIST(AND(AR$4&gt;=$E158,AR$4&lt;=$G158)*(AR$4-$E158+1),$I158/2,$L158,TRUE)-_xlfn.NORM.DIST(AND(AR$4&gt;=$E158,AR$4&lt;=$G158)*(AQ$4-$E158+1),$I158/2,$L158,TRUE))/(1-2*_xlfn.NORM.DIST(0,$I158/2,$L158,TRUE))*$C158+($J158="Steady Growth")*(AND(AR$4&gt;=$E158,AR$4&lt;=$G158)*((AR$4-$E158+1)/($I158*($I158+1)/2)*$C158))+($J158="custom")*CustomCF!AK158</f>
        <v>0</v>
      </c>
      <c r="AS158" s="478">
        <f>($J158="Bell Curve")*(_xlfn.NORM.DIST(AND(AS$4&gt;=$E158,AS$4&lt;=$G158)*(AS$4-$E158+1),$I158/2,$L158,TRUE)-_xlfn.NORM.DIST(AND(AS$4&gt;=$E158,AS$4&lt;=$G158)*(AR$4-$E158+1),$I158/2,$L158,TRUE))/(1-2*_xlfn.NORM.DIST(0,$I158/2,$L158,TRUE))*$C158+($J158="Steady Growth")*(AND(AS$4&gt;=$E158,AS$4&lt;=$G158)*((AS$4-$E158+1)/($I158*($I158+1)/2)*$C158))+($J158="custom")*CustomCF!AL158</f>
        <v>0</v>
      </c>
      <c r="AT158" s="478">
        <f>($J158="Bell Curve")*(_xlfn.NORM.DIST(AND(AT$4&gt;=$E158,AT$4&lt;=$G158)*(AT$4-$E158+1),$I158/2,$L158,TRUE)-_xlfn.NORM.DIST(AND(AT$4&gt;=$E158,AT$4&lt;=$G158)*(AS$4-$E158+1),$I158/2,$L158,TRUE))/(1-2*_xlfn.NORM.DIST(0,$I158/2,$L158,TRUE))*$C158+($J158="Steady Growth")*(AND(AT$4&gt;=$E158,AT$4&lt;=$G158)*((AT$4-$E158+1)/($I158*($I158+1)/2)*$C158))+($J158="custom")*CustomCF!AM158</f>
        <v>0</v>
      </c>
      <c r="AU158" s="478">
        <f>($J158="Bell Curve")*(_xlfn.NORM.DIST(AND(AU$4&gt;=$E158,AU$4&lt;=$G158)*(AU$4-$E158+1),$I158/2,$L158,TRUE)-_xlfn.NORM.DIST(AND(AU$4&gt;=$E158,AU$4&lt;=$G158)*(AT$4-$E158+1),$I158/2,$L158,TRUE))/(1-2*_xlfn.NORM.DIST(0,$I158/2,$L158,TRUE))*$C158+($J158="Steady Growth")*(AND(AU$4&gt;=$E158,AU$4&lt;=$G158)*((AU$4-$E158+1)/($I158*($I158+1)/2)*$C158))+($J158="custom")*CustomCF!AN158</f>
        <v>0</v>
      </c>
      <c r="AV158" s="478">
        <f>($J158="Bell Curve")*(_xlfn.NORM.DIST(AND(AV$4&gt;=$E158,AV$4&lt;=$G158)*(AV$4-$E158+1),$I158/2,$L158,TRUE)-_xlfn.NORM.DIST(AND(AV$4&gt;=$E158,AV$4&lt;=$G158)*(AU$4-$E158+1),$I158/2,$L158,TRUE))/(1-2*_xlfn.NORM.DIST(0,$I158/2,$L158,TRUE))*$C158+($J158="Steady Growth")*(AND(AV$4&gt;=$E158,AV$4&lt;=$G158)*((AV$4-$E158+1)/($I158*($I158+1)/2)*$C158))+($J158="custom")*CustomCF!AO158</f>
        <v>0</v>
      </c>
      <c r="AW158" s="478">
        <f>($J158="Bell Curve")*(_xlfn.NORM.DIST(AND(AW$4&gt;=$E158,AW$4&lt;=$G158)*(AW$4-$E158+1),$I158/2,$L158,TRUE)-_xlfn.NORM.DIST(AND(AW$4&gt;=$E158,AW$4&lt;=$G158)*(AV$4-$E158+1),$I158/2,$L158,TRUE))/(1-2*_xlfn.NORM.DIST(0,$I158/2,$L158,TRUE))*$C158+($J158="Steady Growth")*(AND(AW$4&gt;=$E158,AW$4&lt;=$G158)*((AW$4-$E158+1)/($I158*($I158+1)/2)*$C158))+($J158="custom")*CustomCF!AP158</f>
        <v>0</v>
      </c>
      <c r="AX158" s="478">
        <f>($J158="Bell Curve")*(_xlfn.NORM.DIST(AND(AX$4&gt;=$E158,AX$4&lt;=$G158)*(AX$4-$E158+1),$I158/2,$L158,TRUE)-_xlfn.NORM.DIST(AND(AX$4&gt;=$E158,AX$4&lt;=$G158)*(AW$4-$E158+1),$I158/2,$L158,TRUE))/(1-2*_xlfn.NORM.DIST(0,$I158/2,$L158,TRUE))*$C158+($J158="Steady Growth")*(AND(AX$4&gt;=$E158,AX$4&lt;=$G158)*((AX$4-$E158+1)/($I158*($I158+1)/2)*$C158))+($J158="custom")*CustomCF!AQ158</f>
        <v>0</v>
      </c>
      <c r="AY158" s="478">
        <f>($J158="Bell Curve")*(_xlfn.NORM.DIST(AND(AY$4&gt;=$E158,AY$4&lt;=$G158)*(AY$4-$E158+1),$I158/2,$L158,TRUE)-_xlfn.NORM.DIST(AND(AY$4&gt;=$E158,AY$4&lt;=$G158)*(AX$4-$E158+1),$I158/2,$L158,TRUE))/(1-2*_xlfn.NORM.DIST(0,$I158/2,$L158,TRUE))*$C158+($J158="Steady Growth")*(AND(AY$4&gt;=$E158,AY$4&lt;=$G158)*((AY$4-$E158+1)/($I158*($I158+1)/2)*$C158))+($J158="custom")*CustomCF!AR158</f>
        <v>0</v>
      </c>
      <c r="AZ158" s="478">
        <f>($J158="Bell Curve")*(_xlfn.NORM.DIST(AND(AZ$4&gt;=$E158,AZ$4&lt;=$G158)*(AZ$4-$E158+1),$I158/2,$L158,TRUE)-_xlfn.NORM.DIST(AND(AZ$4&gt;=$E158,AZ$4&lt;=$G158)*(AY$4-$E158+1),$I158/2,$L158,TRUE))/(1-2*_xlfn.NORM.DIST(0,$I158/2,$L158,TRUE))*$C158+($J158="Steady Growth")*(AND(AZ$4&gt;=$E158,AZ$4&lt;=$G158)*((AZ$4-$E158+1)/($I158*($I158+1)/2)*$C158))+($J158="custom")*CustomCF!AS158</f>
        <v>0</v>
      </c>
      <c r="BA158" s="478">
        <f>($J158="Bell Curve")*(_xlfn.NORM.DIST(AND(BA$4&gt;=$E158,BA$4&lt;=$G158)*(BA$4-$E158+1),$I158/2,$L158,TRUE)-_xlfn.NORM.DIST(AND(BA$4&gt;=$E158,BA$4&lt;=$G158)*(AZ$4-$E158+1),$I158/2,$L158,TRUE))/(1-2*_xlfn.NORM.DIST(0,$I158/2,$L158,TRUE))*$C158+($J158="Steady Growth")*(AND(BA$4&gt;=$E158,BA$4&lt;=$G158)*((BA$4-$E158+1)/($I158*($I158+1)/2)*$C158))+($J158="custom")*CustomCF!AT158</f>
        <v>0</v>
      </c>
      <c r="BB158" s="478">
        <f>($J158="Bell Curve")*(_xlfn.NORM.DIST(AND(BB$4&gt;=$E158,BB$4&lt;=$G158)*(BB$4-$E158+1),$I158/2,$L158,TRUE)-_xlfn.NORM.DIST(AND(BB$4&gt;=$E158,BB$4&lt;=$G158)*(BA$4-$E158+1),$I158/2,$L158,TRUE))/(1-2*_xlfn.NORM.DIST(0,$I158/2,$L158,TRUE))*$C158+($J158="Steady Growth")*(AND(BB$4&gt;=$E158,BB$4&lt;=$G158)*((BB$4-$E158+1)/($I158*($I158+1)/2)*$C158))+($J158="custom")*CustomCF!AU158</f>
        <v>0</v>
      </c>
      <c r="BC158" s="478">
        <f>($J158="Bell Curve")*(_xlfn.NORM.DIST(AND(BC$4&gt;=$E158,BC$4&lt;=$G158)*(BC$4-$E158+1),$I158/2,$L158,TRUE)-_xlfn.NORM.DIST(AND(BC$4&gt;=$E158,BC$4&lt;=$G158)*(BB$4-$E158+1),$I158/2,$L158,TRUE))/(1-2*_xlfn.NORM.DIST(0,$I158/2,$L158,TRUE))*$C158+($J158="Steady Growth")*(AND(BC$4&gt;=$E158,BC$4&lt;=$G158)*((BC$4-$E158+1)/($I158*($I158+1)/2)*$C158))+($J158="custom")*CustomCF!AV158</f>
        <v>0</v>
      </c>
      <c r="BD158" s="478">
        <f>($J158="Bell Curve")*(_xlfn.NORM.DIST(AND(BD$4&gt;=$E158,BD$4&lt;=$G158)*(BD$4-$E158+1),$I158/2,$L158,TRUE)-_xlfn.NORM.DIST(AND(BD$4&gt;=$E158,BD$4&lt;=$G158)*(BC$4-$E158+1),$I158/2,$L158,TRUE))/(1-2*_xlfn.NORM.DIST(0,$I158/2,$L158,TRUE))*$C158+($J158="Steady Growth")*(AND(BD$4&gt;=$E158,BD$4&lt;=$G158)*((BD$4-$E158+1)/($I158*($I158+1)/2)*$C158))+($J158="custom")*CustomCF!AW158</f>
        <v>0</v>
      </c>
      <c r="BE158" s="478">
        <f>($J158="Bell Curve")*(_xlfn.NORM.DIST(AND(BE$4&gt;=$E158,BE$4&lt;=$G158)*(BE$4-$E158+1),$I158/2,$L158,TRUE)-_xlfn.NORM.DIST(AND(BE$4&gt;=$E158,BE$4&lt;=$G158)*(BD$4-$E158+1),$I158/2,$L158,TRUE))/(1-2*_xlfn.NORM.DIST(0,$I158/2,$L158,TRUE))*$C158+($J158="Steady Growth")*(AND(BE$4&gt;=$E158,BE$4&lt;=$G158)*((BE$4-$E158+1)/($I158*($I158+1)/2)*$C158))+($J158="custom")*CustomCF!AX158</f>
        <v>0</v>
      </c>
      <c r="BF158" s="478">
        <f>($J158="Bell Curve")*(_xlfn.NORM.DIST(AND(BF$4&gt;=$E158,BF$4&lt;=$G158)*(BF$4-$E158+1),$I158/2,$L158,TRUE)-_xlfn.NORM.DIST(AND(BF$4&gt;=$E158,BF$4&lt;=$G158)*(BE$4-$E158+1),$I158/2,$L158,TRUE))/(1-2*_xlfn.NORM.DIST(0,$I158/2,$L158,TRUE))*$C158+($J158="Steady Growth")*(AND(BF$4&gt;=$E158,BF$4&lt;=$G158)*((BF$4-$E158+1)/($I158*($I158+1)/2)*$C158))+($J158="custom")*CustomCF!AY158</f>
        <v>0</v>
      </c>
      <c r="BG158" s="478">
        <f>($J158="Bell Curve")*(_xlfn.NORM.DIST(AND(BG$4&gt;=$E158,BG$4&lt;=$G158)*(BG$4-$E158+1),$I158/2,$L158,TRUE)-_xlfn.NORM.DIST(AND(BG$4&gt;=$E158,BG$4&lt;=$G158)*(BF$4-$E158+1),$I158/2,$L158,TRUE))/(1-2*_xlfn.NORM.DIST(0,$I158/2,$L158,TRUE))*$C158+($J158="Steady Growth")*(AND(BG$4&gt;=$E158,BG$4&lt;=$G158)*((BG$4-$E158+1)/($I158*($I158+1)/2)*$C158))+($J158="custom")*CustomCF!AZ158</f>
        <v>0</v>
      </c>
      <c r="BH158" s="478">
        <f>($J158="Bell Curve")*(_xlfn.NORM.DIST(AND(BH$4&gt;=$E158,BH$4&lt;=$G158)*(BH$4-$E158+1),$I158/2,$L158,TRUE)-_xlfn.NORM.DIST(AND(BH$4&gt;=$E158,BH$4&lt;=$G158)*(BG$4-$E158+1),$I158/2,$L158,TRUE))/(1-2*_xlfn.NORM.DIST(0,$I158/2,$L158,TRUE))*$C158+($J158="Steady Growth")*(AND(BH$4&gt;=$E158,BH$4&lt;=$G158)*((BH$4-$E158+1)/($I158*($I158+1)/2)*$C158))+($J158="custom")*CustomCF!BA158</f>
        <v>0</v>
      </c>
      <c r="BI158" s="478">
        <f>($J158="Bell Curve")*(_xlfn.NORM.DIST(AND(BI$4&gt;=$E158,BI$4&lt;=$G158)*(BI$4-$E158+1),$I158/2,$L158,TRUE)-_xlfn.NORM.DIST(AND(BI$4&gt;=$E158,BI$4&lt;=$G158)*(BH$4-$E158+1),$I158/2,$L158,TRUE))/(1-2*_xlfn.NORM.DIST(0,$I158/2,$L158,TRUE))*$C158+($J158="Steady Growth")*(AND(BI$4&gt;=$E158,BI$4&lt;=$G158)*((BI$4-$E158+1)/($I158*($I158+1)/2)*$C158))+($J158="custom")*CustomCF!BB158</f>
        <v>0</v>
      </c>
      <c r="BJ158" s="478">
        <f>($J158="Bell Curve")*(_xlfn.NORM.DIST(AND(BJ$4&gt;=$E158,BJ$4&lt;=$G158)*(BJ$4-$E158+1),$I158/2,$L158,TRUE)-_xlfn.NORM.DIST(AND(BJ$4&gt;=$E158,BJ$4&lt;=$G158)*(BI$4-$E158+1),$I158/2,$L158,TRUE))/(1-2*_xlfn.NORM.DIST(0,$I158/2,$L158,TRUE))*$C158+($J158="Steady Growth")*(AND(BJ$4&gt;=$E158,BJ$4&lt;=$G158)*((BJ$4-$E158+1)/($I158*($I158+1)/2)*$C158))+($J158="custom")*CustomCF!BC158</f>
        <v>0</v>
      </c>
      <c r="BK158" s="478">
        <f>($J158="Bell Curve")*(_xlfn.NORM.DIST(AND(BK$4&gt;=$E158,BK$4&lt;=$G158)*(BK$4-$E158+1),$I158/2,$L158,TRUE)-_xlfn.NORM.DIST(AND(BK$4&gt;=$E158,BK$4&lt;=$G158)*(BJ$4-$E158+1),$I158/2,$L158,TRUE))/(1-2*_xlfn.NORM.DIST(0,$I158/2,$L158,TRUE))*$C158+($J158="Steady Growth")*(AND(BK$4&gt;=$E158,BK$4&lt;=$G158)*((BK$4-$E158+1)/($I158*($I158+1)/2)*$C158))+($J158="custom")*CustomCF!BD158</f>
        <v>0</v>
      </c>
      <c r="BL158" s="478">
        <f>($J158="Bell Curve")*(_xlfn.NORM.DIST(AND(BL$4&gt;=$E158,BL$4&lt;=$G158)*(BL$4-$E158+1),$I158/2,$L158,TRUE)-_xlfn.NORM.DIST(AND(BL$4&gt;=$E158,BL$4&lt;=$G158)*(BK$4-$E158+1),$I158/2,$L158,TRUE))/(1-2*_xlfn.NORM.DIST(0,$I158/2,$L158,TRUE))*$C158+($J158="Steady Growth")*(AND(BL$4&gt;=$E158,BL$4&lt;=$G158)*((BL$4-$E158+1)/($I158*($I158+1)/2)*$C158))+($J158="custom")*CustomCF!BE158</f>
        <v>0</v>
      </c>
      <c r="BM158" s="478">
        <f>($J158="Bell Curve")*(_xlfn.NORM.DIST(AND(BM$4&gt;=$E158,BM$4&lt;=$G158)*(BM$4-$E158+1),$I158/2,$L158,TRUE)-_xlfn.NORM.DIST(AND(BM$4&gt;=$E158,BM$4&lt;=$G158)*(BL$4-$E158+1),$I158/2,$L158,TRUE))/(1-2*_xlfn.NORM.DIST(0,$I158/2,$L158,TRUE))*$C158+($J158="Steady Growth")*(AND(BM$4&gt;=$E158,BM$4&lt;=$G158)*((BM$4-$E158+1)/($I158*($I158+1)/2)*$C158))+($J158="custom")*CustomCF!BF158</f>
        <v>0</v>
      </c>
      <c r="BN158" s="478">
        <f>($J158="Bell Curve")*(_xlfn.NORM.DIST(AND(BN$4&gt;=$E158,BN$4&lt;=$G158)*(BN$4-$E158+1),$I158/2,$L158,TRUE)-_xlfn.NORM.DIST(AND(BN$4&gt;=$E158,BN$4&lt;=$G158)*(BM$4-$E158+1),$I158/2,$L158,TRUE))/(1-2*_xlfn.NORM.DIST(0,$I158/2,$L158,TRUE))*$C158+($J158="Steady Growth")*(AND(BN$4&gt;=$E158,BN$4&lt;=$G158)*((BN$4-$E158+1)/($I158*($I158+1)/2)*$C158))+($J158="custom")*CustomCF!BG158</f>
        <v>0</v>
      </c>
      <c r="BO158" s="478">
        <f>($J158="Bell Curve")*(_xlfn.NORM.DIST(AND(BO$4&gt;=$E158,BO$4&lt;=$G158)*(BO$4-$E158+1),$I158/2,$L158,TRUE)-_xlfn.NORM.DIST(AND(BO$4&gt;=$E158,BO$4&lt;=$G158)*(BN$4-$E158+1),$I158/2,$L158,TRUE))/(1-2*_xlfn.NORM.DIST(0,$I158/2,$L158,TRUE))*$C158+($J158="Steady Growth")*(AND(BO$4&gt;=$E158,BO$4&lt;=$G158)*((BO$4-$E158+1)/($I158*($I158+1)/2)*$C158))+($J158="custom")*CustomCF!BH158</f>
        <v>0</v>
      </c>
      <c r="BP158" s="478">
        <f>($J158="Bell Curve")*(_xlfn.NORM.DIST(AND(BP$4&gt;=$E158,BP$4&lt;=$G158)*(BP$4-$E158+1),$I158/2,$L158,TRUE)-_xlfn.NORM.DIST(AND(BP$4&gt;=$E158,BP$4&lt;=$G158)*(BO$4-$E158+1),$I158/2,$L158,TRUE))/(1-2*_xlfn.NORM.DIST(0,$I158/2,$L158,TRUE))*$C158+($J158="Steady Growth")*(AND(BP$4&gt;=$E158,BP$4&lt;=$G158)*((BP$4-$E158+1)/($I158*($I158+1)/2)*$C158))+($J158="custom")*CustomCF!BI158</f>
        <v>0</v>
      </c>
      <c r="BQ158" s="478">
        <f>($J158="Bell Curve")*(_xlfn.NORM.DIST(AND(BQ$4&gt;=$E158,BQ$4&lt;=$G158)*(BQ$4-$E158+1),$I158/2,$L158,TRUE)-_xlfn.NORM.DIST(AND(BQ$4&gt;=$E158,BQ$4&lt;=$G158)*(BP$4-$E158+1),$I158/2,$L158,TRUE))/(1-2*_xlfn.NORM.DIST(0,$I158/2,$L158,TRUE))*$C158+($J158="Steady Growth")*(AND(BQ$4&gt;=$E158,BQ$4&lt;=$G158)*((BQ$4-$E158+1)/($I158*($I158+1)/2)*$C158))+($J158="custom")*CustomCF!BJ158</f>
        <v>0</v>
      </c>
      <c r="BR158" s="478">
        <f>($J158="Bell Curve")*(_xlfn.NORM.DIST(AND(BR$4&gt;=$E158,BR$4&lt;=$G158)*(BR$4-$E158+1),$I158/2,$L158,TRUE)-_xlfn.NORM.DIST(AND(BR$4&gt;=$E158,BR$4&lt;=$G158)*(BQ$4-$E158+1),$I158/2,$L158,TRUE))/(1-2*_xlfn.NORM.DIST(0,$I158/2,$L158,TRUE))*$C158+($J158="Steady Growth")*(AND(BR$4&gt;=$E158,BR$4&lt;=$G158)*((BR$4-$E158+1)/($I158*($I158+1)/2)*$C158))+($J158="custom")*CustomCF!BK158</f>
        <v>0</v>
      </c>
      <c r="BS158" s="478">
        <f>($J158="Bell Curve")*(_xlfn.NORM.DIST(AND(BS$4&gt;=$E158,BS$4&lt;=$G158)*(BS$4-$E158+1),$I158/2,$L158,TRUE)-_xlfn.NORM.DIST(AND(BS$4&gt;=$E158,BS$4&lt;=$G158)*(BR$4-$E158+1),$I158/2,$L158,TRUE))/(1-2*_xlfn.NORM.DIST(0,$I158/2,$L158,TRUE))*$C158+($J158="Steady Growth")*(AND(BS$4&gt;=$E158,BS$4&lt;=$G158)*((BS$4-$E158+1)/($I158*($I158+1)/2)*$C158))+($J158="custom")*CustomCF!BL158</f>
        <v>0</v>
      </c>
      <c r="BT158" s="478">
        <f>($J158="Bell Curve")*(_xlfn.NORM.DIST(AND(BT$4&gt;=$E158,BT$4&lt;=$G158)*(BT$4-$E158+1),$I158/2,$L158,TRUE)-_xlfn.NORM.DIST(AND(BT$4&gt;=$E158,BT$4&lt;=$G158)*(BS$4-$E158+1),$I158/2,$L158,TRUE))/(1-2*_xlfn.NORM.DIST(0,$I158/2,$L158,TRUE))*$C158+($J158="Steady Growth")*(AND(BT$4&gt;=$E158,BT$4&lt;=$G158)*((BT$4-$E158+1)/($I158*($I158+1)/2)*$C158))+($J158="custom")*CustomCF!BM158</f>
        <v>0</v>
      </c>
      <c r="BU158" s="478">
        <f>($J158="Bell Curve")*(_xlfn.NORM.DIST(AND(BU$4&gt;=$E158,BU$4&lt;=$G158)*(BU$4-$E158+1),$I158/2,$L158,TRUE)-_xlfn.NORM.DIST(AND(BU$4&gt;=$E158,BU$4&lt;=$G158)*(BT$4-$E158+1),$I158/2,$L158,TRUE))/(1-2*_xlfn.NORM.DIST(0,$I158/2,$L158,TRUE))*$C158+($J158="Steady Growth")*(AND(BU$4&gt;=$E158,BU$4&lt;=$G158)*((BU$4-$E158+1)/($I158*($I158+1)/2)*$C158))+($J158="custom")*CustomCF!BN158</f>
        <v>0</v>
      </c>
      <c r="BV158" s="478">
        <f>($J158="Bell Curve")*(_xlfn.NORM.DIST(AND(BV$4&gt;=$E158,BV$4&lt;=$G158)*(BV$4-$E158+1),$I158/2,$L158,TRUE)-_xlfn.NORM.DIST(AND(BV$4&gt;=$E158,BV$4&lt;=$G158)*(BU$4-$E158+1),$I158/2,$L158,TRUE))/(1-2*_xlfn.NORM.DIST(0,$I158/2,$L158,TRUE))*$C158+($J158="Steady Growth")*(AND(BV$4&gt;=$E158,BV$4&lt;=$G158)*((BV$4-$E158+1)/($I158*($I158+1)/2)*$C158))+($J158="custom")*CustomCF!BO158</f>
        <v>0</v>
      </c>
      <c r="BW158" s="478">
        <f>($J158="Bell Curve")*(_xlfn.NORM.DIST(AND(BW$4&gt;=$E158,BW$4&lt;=$G158)*(BW$4-$E158+1),$I158/2,$L158,TRUE)-_xlfn.NORM.DIST(AND(BW$4&gt;=$E158,BW$4&lt;=$G158)*(BV$4-$E158+1),$I158/2,$L158,TRUE))/(1-2*_xlfn.NORM.DIST(0,$I158/2,$L158,TRUE))*$C158+($J158="Steady Growth")*(AND(BW$4&gt;=$E158,BW$4&lt;=$G158)*((BW$4-$E158+1)/($I158*($I158+1)/2)*$C158))+($J158="custom")*CustomCF!BP158</f>
        <v>0</v>
      </c>
      <c r="BX158" s="478">
        <f>($J158="Bell Curve")*(_xlfn.NORM.DIST(AND(BX$4&gt;=$E158,BX$4&lt;=$G158)*(BX$4-$E158+1),$I158/2,$L158,TRUE)-_xlfn.NORM.DIST(AND(BX$4&gt;=$E158,BX$4&lt;=$G158)*(BW$4-$E158+1),$I158/2,$L158,TRUE))/(1-2*_xlfn.NORM.DIST(0,$I158/2,$L158,TRUE))*$C158+($J158="Steady Growth")*(AND(BX$4&gt;=$E158,BX$4&lt;=$G158)*((BX$4-$E158+1)/($I158*($I158+1)/2)*$C158))+($J158="custom")*CustomCF!BQ158</f>
        <v>0</v>
      </c>
      <c r="BY158" s="478">
        <f>($J158="Bell Curve")*(_xlfn.NORM.DIST(AND(BY$4&gt;=$E158,BY$4&lt;=$G158)*(BY$4-$E158+1),$I158/2,$L158,TRUE)-_xlfn.NORM.DIST(AND(BY$4&gt;=$E158,BY$4&lt;=$G158)*(BX$4-$E158+1),$I158/2,$L158,TRUE))/(1-2*_xlfn.NORM.DIST(0,$I158/2,$L158,TRUE))*$C158+($J158="Steady Growth")*(AND(BY$4&gt;=$E158,BY$4&lt;=$G158)*((BY$4-$E158+1)/($I158*($I158+1)/2)*$C158))+($J158="custom")*CustomCF!BR158</f>
        <v>0</v>
      </c>
      <c r="BZ158" s="478">
        <f>($J158="Bell Curve")*(_xlfn.NORM.DIST(AND(BZ$4&gt;=$E158,BZ$4&lt;=$G158)*(BZ$4-$E158+1),$I158/2,$L158,TRUE)-_xlfn.NORM.DIST(AND(BZ$4&gt;=$E158,BZ$4&lt;=$G158)*(BY$4-$E158+1),$I158/2,$L158,TRUE))/(1-2*_xlfn.NORM.DIST(0,$I158/2,$L158,TRUE))*$C158+($J158="Steady Growth")*(AND(BZ$4&gt;=$E158,BZ$4&lt;=$G158)*((BZ$4-$E158+1)/($I158*($I158+1)/2)*$C158))+($J158="custom")*CustomCF!BS158</f>
        <v>0</v>
      </c>
      <c r="CA158" s="478">
        <f>($J158="Bell Curve")*(_xlfn.NORM.DIST(AND(CA$4&gt;=$E158,CA$4&lt;=$G158)*(CA$4-$E158+1),$I158/2,$L158,TRUE)-_xlfn.NORM.DIST(AND(CA$4&gt;=$E158,CA$4&lt;=$G158)*(BZ$4-$E158+1),$I158/2,$L158,TRUE))/(1-2*_xlfn.NORM.DIST(0,$I158/2,$L158,TRUE))*$C158+($J158="Steady Growth")*(AND(CA$4&gt;=$E158,CA$4&lt;=$G158)*((CA$4-$E158+1)/($I158*($I158+1)/2)*$C158))+($J158="custom")*CustomCF!BT158</f>
        <v>0</v>
      </c>
      <c r="CB158" s="478">
        <f>($J158="Bell Curve")*(_xlfn.NORM.DIST(AND(CB$4&gt;=$E158,CB$4&lt;=$G158)*(CB$4-$E158+1),$I158/2,$L158,TRUE)-_xlfn.NORM.DIST(AND(CB$4&gt;=$E158,CB$4&lt;=$G158)*(CA$4-$E158+1),$I158/2,$L158,TRUE))/(1-2*_xlfn.NORM.DIST(0,$I158/2,$L158,TRUE))*$C158+($J158="Steady Growth")*(AND(CB$4&gt;=$E158,CB$4&lt;=$G158)*((CB$4-$E158+1)/($I158*($I158+1)/2)*$C158))+($J158="custom")*CustomCF!BU158</f>
        <v>0</v>
      </c>
      <c r="CC158" s="478">
        <f>($J158="Bell Curve")*(_xlfn.NORM.DIST(AND(CC$4&gt;=$E158,CC$4&lt;=$G158)*(CC$4-$E158+1),$I158/2,$L158,TRUE)-_xlfn.NORM.DIST(AND(CC$4&gt;=$E158,CC$4&lt;=$G158)*(CB$4-$E158+1),$I158/2,$L158,TRUE))/(1-2*_xlfn.NORM.DIST(0,$I158/2,$L158,TRUE))*$C158+($J158="Steady Growth")*(AND(CC$4&gt;=$E158,CC$4&lt;=$G158)*((CC$4-$E158+1)/($I158*($I158+1)/2)*$C158))+($J158="custom")*CustomCF!BV158</f>
        <v>0</v>
      </c>
      <c r="CD158" s="478">
        <f>($J158="Bell Curve")*(_xlfn.NORM.DIST(AND(CD$4&gt;=$E158,CD$4&lt;=$G158)*(CD$4-$E158+1),$I158/2,$L158,TRUE)-_xlfn.NORM.DIST(AND(CD$4&gt;=$E158,CD$4&lt;=$G158)*(CC$4-$E158+1),$I158/2,$L158,TRUE))/(1-2*_xlfn.NORM.DIST(0,$I158/2,$L158,TRUE))*$C158+($J158="Steady Growth")*(AND(CD$4&gt;=$E158,CD$4&lt;=$G158)*((CD$4-$E158+1)/($I158*($I158+1)/2)*$C158))+($J158="custom")*CustomCF!BW158</f>
        <v>0</v>
      </c>
      <c r="CE158" s="478">
        <f>($J158="Bell Curve")*(_xlfn.NORM.DIST(AND(CE$4&gt;=$E158,CE$4&lt;=$G158)*(CE$4-$E158+1),$I158/2,$L158,TRUE)-_xlfn.NORM.DIST(AND(CE$4&gt;=$E158,CE$4&lt;=$G158)*(CD$4-$E158+1),$I158/2,$L158,TRUE))/(1-2*_xlfn.NORM.DIST(0,$I158/2,$L158,TRUE))*$C158+($J158="Steady Growth")*(AND(CE$4&gt;=$E158,CE$4&lt;=$G158)*((CE$4-$E158+1)/($I158*($I158+1)/2)*$C158))+($J158="custom")*CustomCF!BX158</f>
        <v>0</v>
      </c>
      <c r="CF158" s="478">
        <f>($J158="Bell Curve")*(_xlfn.NORM.DIST(AND(CF$4&gt;=$E158,CF$4&lt;=$G158)*(CF$4-$E158+1),$I158/2,$L158,TRUE)-_xlfn.NORM.DIST(AND(CF$4&gt;=$E158,CF$4&lt;=$G158)*(CE$4-$E158+1),$I158/2,$L158,TRUE))/(1-2*_xlfn.NORM.DIST(0,$I158/2,$L158,TRUE))*$C158+($J158="Steady Growth")*(AND(CF$4&gt;=$E158,CF$4&lt;=$G158)*((CF$4-$E158+1)/($I158*($I158+1)/2)*$C158))+($J158="custom")*CustomCF!BY158</f>
        <v>0</v>
      </c>
      <c r="CG158" s="478">
        <f>($J158="Bell Curve")*(_xlfn.NORM.DIST(AND(CG$4&gt;=$E158,CG$4&lt;=$G158)*(CG$4-$E158+1),$I158/2,$L158,TRUE)-_xlfn.NORM.DIST(AND(CG$4&gt;=$E158,CG$4&lt;=$G158)*(CF$4-$E158+1),$I158/2,$L158,TRUE))/(1-2*_xlfn.NORM.DIST(0,$I158/2,$L158,TRUE))*$C158+($J158="Steady Growth")*(AND(CG$4&gt;=$E158,CG$4&lt;=$G158)*((CG$4-$E158+1)/($I158*($I158+1)/2)*$C158))+($J158="custom")*CustomCF!BZ158</f>
        <v>0</v>
      </c>
      <c r="CH158" s="478">
        <f>($J158="Bell Curve")*(_xlfn.NORM.DIST(AND(CH$4&gt;=$E158,CH$4&lt;=$G158)*(CH$4-$E158+1),$I158/2,$L158,TRUE)-_xlfn.NORM.DIST(AND(CH$4&gt;=$E158,CH$4&lt;=$G158)*(CG$4-$E158+1),$I158/2,$L158,TRUE))/(1-2*_xlfn.NORM.DIST(0,$I158/2,$L158,TRUE))*$C158+($J158="Steady Growth")*(AND(CH$4&gt;=$E158,CH$4&lt;=$G158)*((CH$4-$E158+1)/($I158*($I158+1)/2)*$C158))+($J158="custom")*CustomCF!CA158</f>
        <v>0</v>
      </c>
      <c r="CI158" s="478">
        <f>($J158="Bell Curve")*(_xlfn.NORM.DIST(AND(CI$4&gt;=$E158,CI$4&lt;=$G158)*(CI$4-$E158+1),$I158/2,$L158,TRUE)-_xlfn.NORM.DIST(AND(CI$4&gt;=$E158,CI$4&lt;=$G158)*(CH$4-$E158+1),$I158/2,$L158,TRUE))/(1-2*_xlfn.NORM.DIST(0,$I158/2,$L158,TRUE))*$C158+($J158="Steady Growth")*(AND(CI$4&gt;=$E158,CI$4&lt;=$G158)*((CI$4-$E158+1)/($I158*($I158+1)/2)*$C158))+($J158="custom")*CustomCF!CB158</f>
        <v>0</v>
      </c>
      <c r="CJ158" s="478">
        <f>($J158="Bell Curve")*(_xlfn.NORM.DIST(AND(CJ$4&gt;=$E158,CJ$4&lt;=$G158)*(CJ$4-$E158+1),$I158/2,$L158,TRUE)-_xlfn.NORM.DIST(AND(CJ$4&gt;=$E158,CJ$4&lt;=$G158)*(CI$4-$E158+1),$I158/2,$L158,TRUE))/(1-2*_xlfn.NORM.DIST(0,$I158/2,$L158,TRUE))*$C158+($J158="Steady Growth")*(AND(CJ$4&gt;=$E158,CJ$4&lt;=$G158)*((CJ$4-$E158+1)/($I158*($I158+1)/2)*$C158))+($J158="custom")*CustomCF!CC158</f>
        <v>0</v>
      </c>
      <c r="CK158" s="478">
        <f>($J158="Bell Curve")*(_xlfn.NORM.DIST(AND(CK$4&gt;=$E158,CK$4&lt;=$G158)*(CK$4-$E158+1),$I158/2,$L158,TRUE)-_xlfn.NORM.DIST(AND(CK$4&gt;=$E158,CK$4&lt;=$G158)*(CJ$4-$E158+1),$I158/2,$L158,TRUE))/(1-2*_xlfn.NORM.DIST(0,$I158/2,$L158,TRUE))*$C158+($J158="Steady Growth")*(AND(CK$4&gt;=$E158,CK$4&lt;=$G158)*((CK$4-$E158+1)/($I158*($I158+1)/2)*$C158))+($J158="custom")*CustomCF!CD158</f>
        <v>0</v>
      </c>
      <c r="CL158" s="478">
        <f>($J158="Bell Curve")*(_xlfn.NORM.DIST(AND(CL$4&gt;=$E158,CL$4&lt;=$G158)*(CL$4-$E158+1),$I158/2,$L158,TRUE)-_xlfn.NORM.DIST(AND(CL$4&gt;=$E158,CL$4&lt;=$G158)*(CK$4-$E158+1),$I158/2,$L158,TRUE))/(1-2*_xlfn.NORM.DIST(0,$I158/2,$L158,TRUE))*$C158+($J158="Steady Growth")*(AND(CL$4&gt;=$E158,CL$4&lt;=$G158)*((CL$4-$E158+1)/($I158*($I158+1)/2)*$C158))+($J158="custom")*CustomCF!CE158</f>
        <v>0</v>
      </c>
      <c r="CM158" s="478">
        <f>($J158="Bell Curve")*(_xlfn.NORM.DIST(AND(CM$4&gt;=$E158,CM$4&lt;=$G158)*(CM$4-$E158+1),$I158/2,$L158,TRUE)-_xlfn.NORM.DIST(AND(CM$4&gt;=$E158,CM$4&lt;=$G158)*(CL$4-$E158+1),$I158/2,$L158,TRUE))/(1-2*_xlfn.NORM.DIST(0,$I158/2,$L158,TRUE))*$C158+($J158="Steady Growth")*(AND(CM$4&gt;=$E158,CM$4&lt;=$G158)*((CM$4-$E158+1)/($I158*($I158+1)/2)*$C158))+($J158="custom")*CustomCF!CF158</f>
        <v>0</v>
      </c>
      <c r="CN158" s="478">
        <f>($J158="Bell Curve")*(_xlfn.NORM.DIST(AND(CN$4&gt;=$E158,CN$4&lt;=$G158)*(CN$4-$E158+1),$I158/2,$L158,TRUE)-_xlfn.NORM.DIST(AND(CN$4&gt;=$E158,CN$4&lt;=$G158)*(CM$4-$E158+1),$I158/2,$L158,TRUE))/(1-2*_xlfn.NORM.DIST(0,$I158/2,$L158,TRUE))*$C158+($J158="Steady Growth")*(AND(CN$4&gt;=$E158,CN$4&lt;=$G158)*((CN$4-$E158+1)/($I158*($I158+1)/2)*$C158))+($J158="custom")*CustomCF!CG158</f>
        <v>0</v>
      </c>
      <c r="CO158" s="478">
        <f>($J158="Bell Curve")*(_xlfn.NORM.DIST(AND(CO$4&gt;=$E158,CO$4&lt;=$G158)*(CO$4-$E158+1),$I158/2,$L158,TRUE)-_xlfn.NORM.DIST(AND(CO$4&gt;=$E158,CO$4&lt;=$G158)*(CN$4-$E158+1),$I158/2,$L158,TRUE))/(1-2*_xlfn.NORM.DIST(0,$I158/2,$L158,TRUE))*$C158+($J158="Steady Growth")*(AND(CO$4&gt;=$E158,CO$4&lt;=$G158)*((CO$4-$E158+1)/($I158*($I158+1)/2)*$C158))+($J158="custom")*CustomCF!CH158</f>
        <v>0</v>
      </c>
      <c r="CP158" s="478">
        <f>($J158="Bell Curve")*(_xlfn.NORM.DIST(AND(CP$4&gt;=$E158,CP$4&lt;=$G158)*(CP$4-$E158+1),$I158/2,$L158,TRUE)-_xlfn.NORM.DIST(AND(CP$4&gt;=$E158,CP$4&lt;=$G158)*(CO$4-$E158+1),$I158/2,$L158,TRUE))/(1-2*_xlfn.NORM.DIST(0,$I158/2,$L158,TRUE))*$C158+($J158="Steady Growth")*(AND(CP$4&gt;=$E158,CP$4&lt;=$G158)*((CP$4-$E158+1)/($I158*($I158+1)/2)*$C158))+($J158="custom")*CustomCF!CI158</f>
        <v>0</v>
      </c>
      <c r="CQ158" s="478">
        <f>($J158="Bell Curve")*(_xlfn.NORM.DIST(AND(CQ$4&gt;=$E158,CQ$4&lt;=$G158)*(CQ$4-$E158+1),$I158/2,$L158,TRUE)-_xlfn.NORM.DIST(AND(CQ$4&gt;=$E158,CQ$4&lt;=$G158)*(CP$4-$E158+1),$I158/2,$L158,TRUE))/(1-2*_xlfn.NORM.DIST(0,$I158/2,$L158,TRUE))*$C158+($J158="Steady Growth")*(AND(CQ$4&gt;=$E158,CQ$4&lt;=$G158)*((CQ$4-$E158+1)/($I158*($I158+1)/2)*$C158))+($J158="custom")*CustomCF!CJ158</f>
        <v>0</v>
      </c>
      <c r="CR158" s="478">
        <f>($J158="Bell Curve")*(_xlfn.NORM.DIST(AND(CR$4&gt;=$E158,CR$4&lt;=$G158)*(CR$4-$E158+1),$I158/2,$L158,TRUE)-_xlfn.NORM.DIST(AND(CR$4&gt;=$E158,CR$4&lt;=$G158)*(CQ$4-$E158+1),$I158/2,$L158,TRUE))/(1-2*_xlfn.NORM.DIST(0,$I158/2,$L158,TRUE))*$C158+($J158="Steady Growth")*(AND(CR$4&gt;=$E158,CR$4&lt;=$G158)*((CR$4-$E158+1)/($I158*($I158+1)/2)*$C158))+($J158="custom")*CustomCF!CK158</f>
        <v>0</v>
      </c>
      <c r="CS158" s="478">
        <f>($J158="Bell Curve")*(_xlfn.NORM.DIST(AND(CS$4&gt;=$E158,CS$4&lt;=$G158)*(CS$4-$E158+1),$I158/2,$L158,TRUE)-_xlfn.NORM.DIST(AND(CS$4&gt;=$E158,CS$4&lt;=$G158)*(CR$4-$E158+1),$I158/2,$L158,TRUE))/(1-2*_xlfn.NORM.DIST(0,$I158/2,$L158,TRUE))*$C158+($J158="Steady Growth")*(AND(CS$4&gt;=$E158,CS$4&lt;=$G158)*((CS$4-$E158+1)/($I158*($I158+1)/2)*$C158))+($J158="custom")*CustomCF!CL158</f>
        <v>0</v>
      </c>
      <c r="CT158" s="478">
        <f>($J158="Bell Curve")*(_xlfn.NORM.DIST(AND(CT$4&gt;=$E158,CT$4&lt;=$G158)*(CT$4-$E158+1),$I158/2,$L158,TRUE)-_xlfn.NORM.DIST(AND(CT$4&gt;=$E158,CT$4&lt;=$G158)*(CS$4-$E158+1),$I158/2,$L158,TRUE))/(1-2*_xlfn.NORM.DIST(0,$I158/2,$L158,TRUE))*$C158+($J158="Steady Growth")*(AND(CT$4&gt;=$E158,CT$4&lt;=$G158)*((CT$4-$E158+1)/($I158*($I158+1)/2)*$C158))+($J158="custom")*CustomCF!CM158</f>
        <v>0</v>
      </c>
      <c r="CU158" s="478">
        <f>($J158="Bell Curve")*(_xlfn.NORM.DIST(AND(CU$4&gt;=$E158,CU$4&lt;=$G158)*(CU$4-$E158+1),$I158/2,$L158,TRUE)-_xlfn.NORM.DIST(AND(CU$4&gt;=$E158,CU$4&lt;=$G158)*(CT$4-$E158+1),$I158/2,$L158,TRUE))/(1-2*_xlfn.NORM.DIST(0,$I158/2,$L158,TRUE))*$C158+($J158="Steady Growth")*(AND(CU$4&gt;=$E158,CU$4&lt;=$G158)*((CU$4-$E158+1)/($I158*($I158+1)/2)*$C158))+($J158="custom")*CustomCF!CN158</f>
        <v>0</v>
      </c>
      <c r="CV158" s="478">
        <f>($J158="Bell Curve")*(_xlfn.NORM.DIST(AND(CV$4&gt;=$E158,CV$4&lt;=$G158)*(CV$4-$E158+1),$I158/2,$L158,TRUE)-_xlfn.NORM.DIST(AND(CV$4&gt;=$E158,CV$4&lt;=$G158)*(CU$4-$E158+1),$I158/2,$L158,TRUE))/(1-2*_xlfn.NORM.DIST(0,$I158/2,$L158,TRUE))*$C158+($J158="Steady Growth")*(AND(CV$4&gt;=$E158,CV$4&lt;=$G158)*((CV$4-$E158+1)/($I158*($I158+1)/2)*$C158))+($J158="custom")*CustomCF!CO158</f>
        <v>0</v>
      </c>
      <c r="CW158" s="478">
        <f>($J158="Bell Curve")*(_xlfn.NORM.DIST(AND(CW$4&gt;=$E158,CW$4&lt;=$G158)*(CW$4-$E158+1),$I158/2,$L158,TRUE)-_xlfn.NORM.DIST(AND(CW$4&gt;=$E158,CW$4&lt;=$G158)*(CV$4-$E158+1),$I158/2,$L158,TRUE))/(1-2*_xlfn.NORM.DIST(0,$I158/2,$L158,TRUE))*$C158+($J158="Steady Growth")*(AND(CW$4&gt;=$E158,CW$4&lt;=$G158)*((CW$4-$E158+1)/($I158*($I158+1)/2)*$C158))+($J158="custom")*CustomCF!CP158</f>
        <v>0</v>
      </c>
      <c r="CX158" s="478">
        <f>($J158="Bell Curve")*(_xlfn.NORM.DIST(AND(CX$4&gt;=$E158,CX$4&lt;=$G158)*(CX$4-$E158+1),$I158/2,$L158,TRUE)-_xlfn.NORM.DIST(AND(CX$4&gt;=$E158,CX$4&lt;=$G158)*(CW$4-$E158+1),$I158/2,$L158,TRUE))/(1-2*_xlfn.NORM.DIST(0,$I158/2,$L158,TRUE))*$C158+($J158="Steady Growth")*(AND(CX$4&gt;=$E158,CX$4&lt;=$G158)*((CX$4-$E158+1)/($I158*($I158+1)/2)*$C158))+($J158="custom")*CustomCF!CQ158</f>
        <v>0</v>
      </c>
      <c r="CY158" s="478">
        <f>($J158="Bell Curve")*(_xlfn.NORM.DIST(AND(CY$4&gt;=$E158,CY$4&lt;=$G158)*(CY$4-$E158+1),$I158/2,$L158,TRUE)-_xlfn.NORM.DIST(AND(CY$4&gt;=$E158,CY$4&lt;=$G158)*(CX$4-$E158+1),$I158/2,$L158,TRUE))/(1-2*_xlfn.NORM.DIST(0,$I158/2,$L158,TRUE))*$C158+($J158="Steady Growth")*(AND(CY$4&gt;=$E158,CY$4&lt;=$G158)*((CY$4-$E158+1)/($I158*($I158+1)/2)*$C158))+($J158="custom")*CustomCF!CR158</f>
        <v>0</v>
      </c>
      <c r="CZ158" s="478">
        <f>($J158="Bell Curve")*(_xlfn.NORM.DIST(AND(CZ$4&gt;=$E158,CZ$4&lt;=$G158)*(CZ$4-$E158+1),$I158/2,$L158,TRUE)-_xlfn.NORM.DIST(AND(CZ$4&gt;=$E158,CZ$4&lt;=$G158)*(CY$4-$E158+1),$I158/2,$L158,TRUE))/(1-2*_xlfn.NORM.DIST(0,$I158/2,$L158,TRUE))*$C158+($J158="Steady Growth")*(AND(CZ$4&gt;=$E158,CZ$4&lt;=$G158)*((CZ$4-$E158+1)/($I158*($I158+1)/2)*$C158))+($J158="custom")*CustomCF!CS158</f>
        <v>0</v>
      </c>
      <c r="DA158" s="478">
        <f>($J158="Bell Curve")*(_xlfn.NORM.DIST(AND(DA$4&gt;=$E158,DA$4&lt;=$G158)*(DA$4-$E158+1),$I158/2,$L158,TRUE)-_xlfn.NORM.DIST(AND(DA$4&gt;=$E158,DA$4&lt;=$G158)*(CZ$4-$E158+1),$I158/2,$L158,TRUE))/(1-2*_xlfn.NORM.DIST(0,$I158/2,$L158,TRUE))*$C158+($J158="Steady Growth")*(AND(DA$4&gt;=$E158,DA$4&lt;=$G158)*((DA$4-$E158+1)/($I158*($I158+1)/2)*$C158))+($J158="custom")*CustomCF!CT158</f>
        <v>0</v>
      </c>
      <c r="DB158" s="478">
        <f>($J158="Bell Curve")*(_xlfn.NORM.DIST(AND(DB$4&gt;=$E158,DB$4&lt;=$G158)*(DB$4-$E158+1),$I158/2,$L158,TRUE)-_xlfn.NORM.DIST(AND(DB$4&gt;=$E158,DB$4&lt;=$G158)*(DA$4-$E158+1),$I158/2,$L158,TRUE))/(1-2*_xlfn.NORM.DIST(0,$I158/2,$L158,TRUE))*$C158+($J158="Steady Growth")*(AND(DB$4&gt;=$E158,DB$4&lt;=$G158)*((DB$4-$E158+1)/($I158*($I158+1)/2)*$C158))+($J158="custom")*CustomCF!CU158</f>
        <v>0</v>
      </c>
      <c r="DC158" s="478">
        <f>($J158="Bell Curve")*(_xlfn.NORM.DIST(AND(DC$4&gt;=$E158,DC$4&lt;=$G158)*(DC$4-$E158+1),$I158/2,$L158,TRUE)-_xlfn.NORM.DIST(AND(DC$4&gt;=$E158,DC$4&lt;=$G158)*(DB$4-$E158+1),$I158/2,$L158,TRUE))/(1-2*_xlfn.NORM.DIST(0,$I158/2,$L158,TRUE))*$C158+($J158="Steady Growth")*(AND(DC$4&gt;=$E158,DC$4&lt;=$G158)*((DC$4-$E158+1)/($I158*($I158+1)/2)*$C158))+($J158="custom")*CustomCF!CV158</f>
        <v>0</v>
      </c>
      <c r="DD158" s="478">
        <f>($J158="Bell Curve")*(_xlfn.NORM.DIST(AND(DD$4&gt;=$E158,DD$4&lt;=$G158)*(DD$4-$E158+1),$I158/2,$L158,TRUE)-_xlfn.NORM.DIST(AND(DD$4&gt;=$E158,DD$4&lt;=$G158)*(DC$4-$E158+1),$I158/2,$L158,TRUE))/(1-2*_xlfn.NORM.DIST(0,$I158/2,$L158,TRUE))*$C158+($J158="Steady Growth")*(AND(DD$4&gt;=$E158,DD$4&lt;=$G158)*((DD$4-$E158+1)/($I158*($I158+1)/2)*$C158))+($J158="custom")*CustomCF!CW158</f>
        <v>0</v>
      </c>
      <c r="DE158" s="478">
        <f>($J158="Bell Curve")*(_xlfn.NORM.DIST(AND(DE$4&gt;=$E158,DE$4&lt;=$G158)*(DE$4-$E158+1),$I158/2,$L158,TRUE)-_xlfn.NORM.DIST(AND(DE$4&gt;=$E158,DE$4&lt;=$G158)*(DD$4-$E158+1),$I158/2,$L158,TRUE))/(1-2*_xlfn.NORM.DIST(0,$I158/2,$L158,TRUE))*$C158+($J158="Steady Growth")*(AND(DE$4&gt;=$E158,DE$4&lt;=$G158)*((DE$4-$E158+1)/($I158*($I158+1)/2)*$C158))+($J158="custom")*CustomCF!CX158</f>
        <v>0</v>
      </c>
      <c r="DF158" s="478">
        <f>($J158="Bell Curve")*(_xlfn.NORM.DIST(AND(DF$4&gt;=$E158,DF$4&lt;=$G158)*(DF$4-$E158+1),$I158/2,$L158,TRUE)-_xlfn.NORM.DIST(AND(DF$4&gt;=$E158,DF$4&lt;=$G158)*(DE$4-$E158+1),$I158/2,$L158,TRUE))/(1-2*_xlfn.NORM.DIST(0,$I158/2,$L158,TRUE))*$C158+($J158="Steady Growth")*(AND(DF$4&gt;=$E158,DF$4&lt;=$G158)*((DF$4-$E158+1)/($I158*($I158+1)/2)*$C158))+($J158="custom")*CustomCF!CY158</f>
        <v>0</v>
      </c>
      <c r="DG158" s="478">
        <f>($J158="Bell Curve")*(_xlfn.NORM.DIST(AND(DG$4&gt;=$E158,DG$4&lt;=$G158)*(DG$4-$E158+1),$I158/2,$L158,TRUE)-_xlfn.NORM.DIST(AND(DG$4&gt;=$E158,DG$4&lt;=$G158)*(DF$4-$E158+1),$I158/2,$L158,TRUE))/(1-2*_xlfn.NORM.DIST(0,$I158/2,$L158,TRUE))*$C158+($J158="Steady Growth")*(AND(DG$4&gt;=$E158,DG$4&lt;=$G158)*((DG$4-$E158+1)/($I158*($I158+1)/2)*$C158))+($J158="custom")*CustomCF!CZ158</f>
        <v>0</v>
      </c>
      <c r="DH158" s="478">
        <f>($J158="Bell Curve")*(_xlfn.NORM.DIST(AND(DH$4&gt;=$E158,DH$4&lt;=$G158)*(DH$4-$E158+1),$I158/2,$L158,TRUE)-_xlfn.NORM.DIST(AND(DH$4&gt;=$E158,DH$4&lt;=$G158)*(DG$4-$E158+1),$I158/2,$L158,TRUE))/(1-2*_xlfn.NORM.DIST(0,$I158/2,$L158,TRUE))*$C158+($J158="Steady Growth")*(AND(DH$4&gt;=$E158,DH$4&lt;=$G158)*((DH$4-$E158+1)/($I158*($I158+1)/2)*$C158))+($J158="custom")*CustomCF!DA158</f>
        <v>0</v>
      </c>
      <c r="DI158" s="478">
        <f>($J158="Bell Curve")*(_xlfn.NORM.DIST(AND(DI$4&gt;=$E158,DI$4&lt;=$G158)*(DI$4-$E158+1),$I158/2,$L158,TRUE)-_xlfn.NORM.DIST(AND(DI$4&gt;=$E158,DI$4&lt;=$G158)*(DH$4-$E158+1),$I158/2,$L158,TRUE))/(1-2*_xlfn.NORM.DIST(0,$I158/2,$L158,TRUE))*$C158+($J158="Steady Growth")*(AND(DI$4&gt;=$E158,DI$4&lt;=$G158)*((DI$4-$E158+1)/($I158*($I158+1)/2)*$C158))+($J158="custom")*CustomCF!DB158</f>
        <v>0</v>
      </c>
      <c r="DJ158" s="478">
        <f>($J158="Bell Curve")*(_xlfn.NORM.DIST(AND(DJ$4&gt;=$E158,DJ$4&lt;=$G158)*(DJ$4-$E158+1),$I158/2,$L158,TRUE)-_xlfn.NORM.DIST(AND(DJ$4&gt;=$E158,DJ$4&lt;=$G158)*(DI$4-$E158+1),$I158/2,$L158,TRUE))/(1-2*_xlfn.NORM.DIST(0,$I158/2,$L158,TRUE))*$C158+($J158="Steady Growth")*(AND(DJ$4&gt;=$E158,DJ$4&lt;=$G158)*((DJ$4-$E158+1)/($I158*($I158+1)/2)*$C158))+($J158="custom")*CustomCF!DC158</f>
        <v>0</v>
      </c>
      <c r="DK158" s="478">
        <f>($J158="Bell Curve")*(_xlfn.NORM.DIST(AND(DK$4&gt;=$E158,DK$4&lt;=$G158)*(DK$4-$E158+1),$I158/2,$L158,TRUE)-_xlfn.NORM.DIST(AND(DK$4&gt;=$E158,DK$4&lt;=$G158)*(DJ$4-$E158+1),$I158/2,$L158,TRUE))/(1-2*_xlfn.NORM.DIST(0,$I158/2,$L158,TRUE))*$C158+($J158="Steady Growth")*(AND(DK$4&gt;=$E158,DK$4&lt;=$G158)*((DK$4-$E158+1)/($I158*($I158+1)/2)*$C158))+($J158="custom")*CustomCF!DD158</f>
        <v>0</v>
      </c>
      <c r="DL158" s="478">
        <f>($J158="Bell Curve")*(_xlfn.NORM.DIST(AND(DL$4&gt;=$E158,DL$4&lt;=$G158)*(DL$4-$E158+1),$I158/2,$L158,TRUE)-_xlfn.NORM.DIST(AND(DL$4&gt;=$E158,DL$4&lt;=$G158)*(DK$4-$E158+1),$I158/2,$L158,TRUE))/(1-2*_xlfn.NORM.DIST(0,$I158/2,$L158,TRUE))*$C158+($J158="Steady Growth")*(AND(DL$4&gt;=$E158,DL$4&lt;=$G158)*((DL$4-$E158+1)/($I158*($I158+1)/2)*$C158))+($J158="custom")*CustomCF!DE158</f>
        <v>0</v>
      </c>
      <c r="DM158" s="478">
        <f>($J158="Bell Curve")*(_xlfn.NORM.DIST(AND(DM$4&gt;=$E158,DM$4&lt;=$G158)*(DM$4-$E158+1),$I158/2,$L158,TRUE)-_xlfn.NORM.DIST(AND(DM$4&gt;=$E158,DM$4&lt;=$G158)*(DL$4-$E158+1),$I158/2,$L158,TRUE))/(1-2*_xlfn.NORM.DIST(0,$I158/2,$L158,TRUE))*$C158+($J158="Steady Growth")*(AND(DM$4&gt;=$E158,DM$4&lt;=$G158)*((DM$4-$E158+1)/($I158*($I158+1)/2)*$C158))+($J158="custom")*CustomCF!DF158</f>
        <v>0</v>
      </c>
      <c r="DN158" s="478">
        <f>($J158="Bell Curve")*(_xlfn.NORM.DIST(AND(DN$4&gt;=$E158,DN$4&lt;=$G158)*(DN$4-$E158+1),$I158/2,$L158,TRUE)-_xlfn.NORM.DIST(AND(DN$4&gt;=$E158,DN$4&lt;=$G158)*(DM$4-$E158+1),$I158/2,$L158,TRUE))/(1-2*_xlfn.NORM.DIST(0,$I158/2,$L158,TRUE))*$C158+($J158="Steady Growth")*(AND(DN$4&gt;=$E158,DN$4&lt;=$G158)*((DN$4-$E158+1)/($I158*($I158+1)/2)*$C158))+($J158="custom")*CustomCF!DG158</f>
        <v>0</v>
      </c>
      <c r="DO158" s="478">
        <f>($J158="Bell Curve")*(_xlfn.NORM.DIST(AND(DO$4&gt;=$E158,DO$4&lt;=$G158)*(DO$4-$E158+1),$I158/2,$L158,TRUE)-_xlfn.NORM.DIST(AND(DO$4&gt;=$E158,DO$4&lt;=$G158)*(DN$4-$E158+1),$I158/2,$L158,TRUE))/(1-2*_xlfn.NORM.DIST(0,$I158/2,$L158,TRUE))*$C158+($J158="Steady Growth")*(AND(DO$4&gt;=$E158,DO$4&lt;=$G158)*((DO$4-$E158+1)/($I158*($I158+1)/2)*$C158))+($J158="custom")*CustomCF!DH158</f>
        <v>0</v>
      </c>
      <c r="DP158" s="478">
        <f>($J158="Bell Curve")*(_xlfn.NORM.DIST(AND(DP$4&gt;=$E158,DP$4&lt;=$G158)*(DP$4-$E158+1),$I158/2,$L158,TRUE)-_xlfn.NORM.DIST(AND(DP$4&gt;=$E158,DP$4&lt;=$G158)*(DO$4-$E158+1),$I158/2,$L158,TRUE))/(1-2*_xlfn.NORM.DIST(0,$I158/2,$L158,TRUE))*$C158+($J158="Steady Growth")*(AND(DP$4&gt;=$E158,DP$4&lt;=$G158)*((DP$4-$E158+1)/($I158*($I158+1)/2)*$C158))+($J158="custom")*CustomCF!DI158</f>
        <v>0</v>
      </c>
      <c r="DQ158" s="478">
        <f>($J158="Bell Curve")*(_xlfn.NORM.DIST(AND(DQ$4&gt;=$E158,DQ$4&lt;=$G158)*(DQ$4-$E158+1),$I158/2,$L158,TRUE)-_xlfn.NORM.DIST(AND(DQ$4&gt;=$E158,DQ$4&lt;=$G158)*(DP$4-$E158+1),$I158/2,$L158,TRUE))/(1-2*_xlfn.NORM.DIST(0,$I158/2,$L158,TRUE))*$C158+($J158="Steady Growth")*(AND(DQ$4&gt;=$E158,DQ$4&lt;=$G158)*((DQ$4-$E158+1)/($I158*($I158+1)/2)*$C158))+($J158="custom")*CustomCF!DJ158</f>
        <v>0</v>
      </c>
      <c r="DR158" s="478">
        <f>($J158="Bell Curve")*(_xlfn.NORM.DIST(AND(DR$4&gt;=$E158,DR$4&lt;=$G158)*(DR$4-$E158+1),$I158/2,$L158,TRUE)-_xlfn.NORM.DIST(AND(DR$4&gt;=$E158,DR$4&lt;=$G158)*(DQ$4-$E158+1),$I158/2,$L158,TRUE))/(1-2*_xlfn.NORM.DIST(0,$I158/2,$L158,TRUE))*$C158+($J158="Steady Growth")*(AND(DR$4&gt;=$E158,DR$4&lt;=$G158)*((DR$4-$E158+1)/($I158*($I158+1)/2)*$C158))+($J158="custom")*CustomCF!DK158</f>
        <v>0</v>
      </c>
      <c r="DS158" s="478">
        <f>($J158="Bell Curve")*(_xlfn.NORM.DIST(AND(DS$4&gt;=$E158,DS$4&lt;=$G158)*(DS$4-$E158+1),$I158/2,$L158,TRUE)-_xlfn.NORM.DIST(AND(DS$4&gt;=$E158,DS$4&lt;=$G158)*(DR$4-$E158+1),$I158/2,$L158,TRUE))/(1-2*_xlfn.NORM.DIST(0,$I158/2,$L158,TRUE))*$C158+($J158="Steady Growth")*(AND(DS$4&gt;=$E158,DS$4&lt;=$G158)*((DS$4-$E158+1)/($I158*($I158+1)/2)*$C158))+($J158="custom")*CustomCF!DL158</f>
        <v>0</v>
      </c>
      <c r="DT158" s="478">
        <f>($J158="Bell Curve")*(_xlfn.NORM.DIST(AND(DT$4&gt;=$E158,DT$4&lt;=$G158)*(DT$4-$E158+1),$I158/2,$L158,TRUE)-_xlfn.NORM.DIST(AND(DT$4&gt;=$E158,DT$4&lt;=$G158)*(DS$4-$E158+1),$I158/2,$L158,TRUE))/(1-2*_xlfn.NORM.DIST(0,$I158/2,$L158,TRUE))*$C158+($J158="Steady Growth")*(AND(DT$4&gt;=$E158,DT$4&lt;=$G158)*((DT$4-$E158+1)/($I158*($I158+1)/2)*$C158))+($J158="custom")*CustomCF!DM158</f>
        <v>0</v>
      </c>
      <c r="DU158" s="478">
        <f>($J158="Bell Curve")*(_xlfn.NORM.DIST(AND(DU$4&gt;=$E158,DU$4&lt;=$G158)*(DU$4-$E158+1),$I158/2,$L158,TRUE)-_xlfn.NORM.DIST(AND(DU$4&gt;=$E158,DU$4&lt;=$G158)*(DT$4-$E158+1),$I158/2,$L158,TRUE))/(1-2*_xlfn.NORM.DIST(0,$I158/2,$L158,TRUE))*$C158+($J158="Steady Growth")*(AND(DU$4&gt;=$E158,DU$4&lt;=$G158)*((DU$4-$E158+1)/($I158*($I158+1)/2)*$C158))+($J158="custom")*CustomCF!DN158</f>
        <v>0</v>
      </c>
      <c r="DV158" s="478">
        <f>($J158="Bell Curve")*(_xlfn.NORM.DIST(AND(DV$4&gt;=$E158,DV$4&lt;=$G158)*(DV$4-$E158+1),$I158/2,$L158,TRUE)-_xlfn.NORM.DIST(AND(DV$4&gt;=$E158,DV$4&lt;=$G158)*(DU$4-$E158+1),$I158/2,$L158,TRUE))/(1-2*_xlfn.NORM.DIST(0,$I158/2,$L158,TRUE))*$C158+($J158="Steady Growth")*(AND(DV$4&gt;=$E158,DV$4&lt;=$G158)*((DV$4-$E158+1)/($I158*($I158+1)/2)*$C158))+($J158="custom")*CustomCF!DO158</f>
        <v>0</v>
      </c>
      <c r="DW158" s="478">
        <f>($J158="Bell Curve")*(_xlfn.NORM.DIST(AND(DW$4&gt;=$E158,DW$4&lt;=$G158)*(DW$4-$E158+1),$I158/2,$L158,TRUE)-_xlfn.NORM.DIST(AND(DW$4&gt;=$E158,DW$4&lt;=$G158)*(DV$4-$E158+1),$I158/2,$L158,TRUE))/(1-2*_xlfn.NORM.DIST(0,$I158/2,$L158,TRUE))*$C158+($J158="Steady Growth")*(AND(DW$4&gt;=$E158,DW$4&lt;=$G158)*((DW$4-$E158+1)/($I158*($I158+1)/2)*$C158))+($J158="custom")*CustomCF!DP158</f>
        <v>0</v>
      </c>
      <c r="DX158" s="478">
        <f>($J158="Bell Curve")*(_xlfn.NORM.DIST(AND(DX$4&gt;=$E158,DX$4&lt;=$G158)*(DX$4-$E158+1),$I158/2,$L158,TRUE)-_xlfn.NORM.DIST(AND(DX$4&gt;=$E158,DX$4&lt;=$G158)*(DW$4-$E158+1),$I158/2,$L158,TRUE))/(1-2*_xlfn.NORM.DIST(0,$I158/2,$L158,TRUE))*$C158+($J158="Steady Growth")*(AND(DX$4&gt;=$E158,DX$4&lt;=$G158)*((DX$4-$E158+1)/($I158*($I158+1)/2)*$C158))+($J158="custom")*CustomCF!DQ158</f>
        <v>0</v>
      </c>
      <c r="DY158" s="478">
        <f>($J158="Bell Curve")*(_xlfn.NORM.DIST(AND(DY$4&gt;=$E158,DY$4&lt;=$G158)*(DY$4-$E158+1),$I158/2,$L158,TRUE)-_xlfn.NORM.DIST(AND(DY$4&gt;=$E158,DY$4&lt;=$G158)*(DX$4-$E158+1),$I158/2,$L158,TRUE))/(1-2*_xlfn.NORM.DIST(0,$I158/2,$L158,TRUE))*$C158+($J158="Steady Growth")*(AND(DY$4&gt;=$E158,DY$4&lt;=$G158)*((DY$4-$E158+1)/($I158*($I158+1)/2)*$C158))+($J158="custom")*CustomCF!DR158</f>
        <v>0</v>
      </c>
      <c r="DZ158" s="478">
        <f>($J158="Bell Curve")*(_xlfn.NORM.DIST(AND(DZ$4&gt;=$E158,DZ$4&lt;=$G158)*(DZ$4-$E158+1),$I158/2,$L158,TRUE)-_xlfn.NORM.DIST(AND(DZ$4&gt;=$E158,DZ$4&lt;=$G158)*(DY$4-$E158+1),$I158/2,$L158,TRUE))/(1-2*_xlfn.NORM.DIST(0,$I158/2,$L158,TRUE))*$C158+($J158="Steady Growth")*(AND(DZ$4&gt;=$E158,DZ$4&lt;=$G158)*((DZ$4-$E158+1)/($I158*($I158+1)/2)*$C158))+($J158="custom")*CustomCF!DS158</f>
        <v>0</v>
      </c>
      <c r="EA158" s="478">
        <f>($J158="Bell Curve")*(_xlfn.NORM.DIST(AND(EA$4&gt;=$E158,EA$4&lt;=$G158)*(EA$4-$E158+1),$I158/2,$L158,TRUE)-_xlfn.NORM.DIST(AND(EA$4&gt;=$E158,EA$4&lt;=$G158)*(DZ$4-$E158+1),$I158/2,$L158,TRUE))/(1-2*_xlfn.NORM.DIST(0,$I158/2,$L158,TRUE))*$C158+($J158="Steady Growth")*(AND(EA$4&gt;=$E158,EA$4&lt;=$G158)*((EA$4-$E158+1)/($I158*($I158+1)/2)*$C158))+($J158="custom")*CustomCF!DT158</f>
        <v>0</v>
      </c>
      <c r="EB158" s="478">
        <f>($J158="Bell Curve")*(_xlfn.NORM.DIST(AND(EB$4&gt;=$E158,EB$4&lt;=$G158)*(EB$4-$E158+1),$I158/2,$L158,TRUE)-_xlfn.NORM.DIST(AND(EB$4&gt;=$E158,EB$4&lt;=$G158)*(EA$4-$E158+1),$I158/2,$L158,TRUE))/(1-2*_xlfn.NORM.DIST(0,$I158/2,$L158,TRUE))*$C158+($J158="Steady Growth")*(AND(EB$4&gt;=$E158,EB$4&lt;=$G158)*((EB$4-$E158+1)/($I158*($I158+1)/2)*$C158))+($J158="custom")*CustomCF!DU158</f>
        <v>0</v>
      </c>
      <c r="EC158" s="478">
        <f>($J158="Bell Curve")*(_xlfn.NORM.DIST(AND(EC$4&gt;=$E158,EC$4&lt;=$G158)*(EC$4-$E158+1),$I158/2,$L158,TRUE)-_xlfn.NORM.DIST(AND(EC$4&gt;=$E158,EC$4&lt;=$G158)*(EB$4-$E158+1),$I158/2,$L158,TRUE))/(1-2*_xlfn.NORM.DIST(0,$I158/2,$L158,TRUE))*$C158+($J158="Steady Growth")*(AND(EC$4&gt;=$E158,EC$4&lt;=$G158)*((EC$4-$E158+1)/($I158*($I158+1)/2)*$C158))+($J158="custom")*CustomCF!DV158</f>
        <v>0</v>
      </c>
      <c r="ED158" s="478">
        <f>($J158="Bell Curve")*(_xlfn.NORM.DIST(AND(ED$4&gt;=$E158,ED$4&lt;=$G158)*(ED$4-$E158+1),$I158/2,$L158,TRUE)-_xlfn.NORM.DIST(AND(ED$4&gt;=$E158,ED$4&lt;=$G158)*(EC$4-$E158+1),$I158/2,$L158,TRUE))/(1-2*_xlfn.NORM.DIST(0,$I158/2,$L158,TRUE))*$C158+($J158="Steady Growth")*(AND(ED$4&gt;=$E158,ED$4&lt;=$G158)*((ED$4-$E158+1)/($I158*($I158+1)/2)*$C158))+($J158="custom")*CustomCF!DW158</f>
        <v>0</v>
      </c>
      <c r="EE158" s="478">
        <f>($J158="Bell Curve")*(_xlfn.NORM.DIST(AND(EE$4&gt;=$E158,EE$4&lt;=$G158)*(EE$4-$E158+1),$I158/2,$L158,TRUE)-_xlfn.NORM.DIST(AND(EE$4&gt;=$E158,EE$4&lt;=$G158)*(ED$4-$E158+1),$I158/2,$L158,TRUE))/(1-2*_xlfn.NORM.DIST(0,$I158/2,$L158,TRUE))*$C158+($J158="Steady Growth")*(AND(EE$4&gt;=$E158,EE$4&lt;=$G158)*((EE$4-$E158+1)/($I158*($I158+1)/2)*$C158))+($J158="custom")*CustomCF!DX158</f>
        <v>0</v>
      </c>
      <c r="EF158" s="488">
        <f>($J158="Bell Curve")*(_xlfn.NORM.DIST(AND(EF$4&gt;=$E158,EF$4&lt;=$G158)*(EF$4-$E158+1),$I158/2,$L158,TRUE)-_xlfn.NORM.DIST(AND(EF$4&gt;=$E158,EF$4&lt;=$G158)*(EE$4-$E158+1),$I158/2,$L158,TRUE))/(1-2*_xlfn.NORM.DIST(0,$I158/2,$L158,TRUE))*$C158+($J158="Steady Growth")*(AND(EF$4&gt;=$E158,EF$4&lt;=$G158)*((EF$4-$E158+1)/($I158*($I158+1)/2)*$C158))+($J158="custom")*CustomCF!DY158</f>
        <v>0</v>
      </c>
    </row>
    <row r="159" spans="2:136" outlineLevel="1" x14ac:dyDescent="0.2">
      <c r="B159" s="485">
        <f>Budget!AE24</f>
        <v>0</v>
      </c>
      <c r="C159" s="478">
        <f>Budget!AF24</f>
        <v>0</v>
      </c>
      <c r="D159" s="478" t="str">
        <f t="shared" si="55"/>
        <v/>
      </c>
      <c r="E159" s="486">
        <v>0</v>
      </c>
      <c r="F159" s="480">
        <f>IF(J159="Custom",CustomCF!E159,INDEX($P$6:$DY$6,MATCH(E159,CF!$P$4:$DY$4,0)))</f>
        <v>46022</v>
      </c>
      <c r="G159" s="489">
        <v>0</v>
      </c>
      <c r="H159" s="480">
        <f>IF(J159="Custom",CustomCF!F159,INDEX($P$6:$CU$6,MATCH(G159,CF!$P$4:$CU$4,0)))</f>
        <v>46022</v>
      </c>
      <c r="I159" s="479">
        <f t="shared" si="50"/>
        <v>1</v>
      </c>
      <c r="J159" s="486" t="s">
        <v>30</v>
      </c>
      <c r="K159" s="486" t="s">
        <v>31</v>
      </c>
      <c r="L159" s="479">
        <f t="shared" si="56"/>
        <v>10000000</v>
      </c>
      <c r="M159" s="487">
        <f t="shared" si="49"/>
        <v>0</v>
      </c>
      <c r="N159" s="112" t="str">
        <f t="shared" si="48"/>
        <v>OK</v>
      </c>
      <c r="O159" s="479"/>
      <c r="P159" s="478">
        <f>($J159="Bell Curve")*(_xlfn.NORM.DIST(AND(P$4&gt;=$E159,P$4&lt;=$G159)*(P$4-$E159+1),$I159/2,$L159,TRUE)-_xlfn.NORM.DIST(AND(P$4&gt;=$E159,P$4&lt;=$G159)*(N$4-$E159+1),$I159/2,$L159,TRUE))/(1-2*_xlfn.NORM.DIST(0,$I159/2,$L159,TRUE))*$C159+($J159="Steady Growth")*(AND(P$4&gt;=$E159,P$4&lt;=$G159)*((P$4-$E159+1)/($I159*($I159+1)/2)*$C159))+($J159="custom")*CustomCF!I159</f>
        <v>0</v>
      </c>
      <c r="Q159" s="478">
        <f>($J159="Bell Curve")*(_xlfn.NORM.DIST(AND(Q$4&gt;=$E159,Q$4&lt;=$G159)*(Q$4-$E159+1),$I159/2,$L159,TRUE)-_xlfn.NORM.DIST(AND(Q$4&gt;=$E159,Q$4&lt;=$G159)*(P$4-$E159+1),$I159/2,$L159,TRUE))/(1-2*_xlfn.NORM.DIST(0,$I159/2,$L159,TRUE))*$C159+($J159="Steady Growth")*(AND(Q$4&gt;=$E159,Q$4&lt;=$G159)*((Q$4-$E159+1)/($I159*($I159+1)/2)*$C159))+($J159="custom")*CustomCF!J159</f>
        <v>0</v>
      </c>
      <c r="R159" s="478">
        <f>($J159="Bell Curve")*(_xlfn.NORM.DIST(AND(R$4&gt;=$E159,R$4&lt;=$G159)*(R$4-$E159+1),$I159/2,$L159,TRUE)-_xlfn.NORM.DIST(AND(R$4&gt;=$E159,R$4&lt;=$G159)*(Q$4-$E159+1),$I159/2,$L159,TRUE))/(1-2*_xlfn.NORM.DIST(0,$I159/2,$L159,TRUE))*$C159+($J159="Steady Growth")*(AND(R$4&gt;=$E159,R$4&lt;=$G159)*((R$4-$E159+1)/($I159*($I159+1)/2)*$C159))+($J159="custom")*CustomCF!K159</f>
        <v>0</v>
      </c>
      <c r="S159" s="478">
        <f>($J159="Bell Curve")*(_xlfn.NORM.DIST(AND(S$4&gt;=$E159,S$4&lt;=$G159)*(S$4-$E159+1),$I159/2,$L159,TRUE)-_xlfn.NORM.DIST(AND(S$4&gt;=$E159,S$4&lt;=$G159)*(R$4-$E159+1),$I159/2,$L159,TRUE))/(1-2*_xlfn.NORM.DIST(0,$I159/2,$L159,TRUE))*$C159+($J159="Steady Growth")*(AND(S$4&gt;=$E159,S$4&lt;=$G159)*((S$4-$E159+1)/($I159*($I159+1)/2)*$C159))+($J159="custom")*CustomCF!L159</f>
        <v>0</v>
      </c>
      <c r="T159" s="478">
        <f>($J159="Bell Curve")*(_xlfn.NORM.DIST(AND(T$4&gt;=$E159,T$4&lt;=$G159)*(T$4-$E159+1),$I159/2,$L159,TRUE)-_xlfn.NORM.DIST(AND(T$4&gt;=$E159,T$4&lt;=$G159)*(S$4-$E159+1),$I159/2,$L159,TRUE))/(1-2*_xlfn.NORM.DIST(0,$I159/2,$L159,TRUE))*$C159+($J159="Steady Growth")*(AND(T$4&gt;=$E159,T$4&lt;=$G159)*((T$4-$E159+1)/($I159*($I159+1)/2)*$C159))+($J159="custom")*CustomCF!M159</f>
        <v>0</v>
      </c>
      <c r="U159" s="478">
        <f>($J159="Bell Curve")*(_xlfn.NORM.DIST(AND(U$4&gt;=$E159,U$4&lt;=$G159)*(U$4-$E159+1),$I159/2,$L159,TRUE)-_xlfn.NORM.DIST(AND(U$4&gt;=$E159,U$4&lt;=$G159)*(T$4-$E159+1),$I159/2,$L159,TRUE))/(1-2*_xlfn.NORM.DIST(0,$I159/2,$L159,TRUE))*$C159+($J159="Steady Growth")*(AND(U$4&gt;=$E159,U$4&lt;=$G159)*((U$4-$E159+1)/($I159*($I159+1)/2)*$C159))+($J159="custom")*CustomCF!N159</f>
        <v>0</v>
      </c>
      <c r="V159" s="478">
        <f>($J159="Bell Curve")*(_xlfn.NORM.DIST(AND(V$4&gt;=$E159,V$4&lt;=$G159)*(V$4-$E159+1),$I159/2,$L159,TRUE)-_xlfn.NORM.DIST(AND(V$4&gt;=$E159,V$4&lt;=$G159)*(U$4-$E159+1),$I159/2,$L159,TRUE))/(1-2*_xlfn.NORM.DIST(0,$I159/2,$L159,TRUE))*$C159+($J159="Steady Growth")*(AND(V$4&gt;=$E159,V$4&lt;=$G159)*((V$4-$E159+1)/($I159*($I159+1)/2)*$C159))+($J159="custom")*CustomCF!O159</f>
        <v>0</v>
      </c>
      <c r="W159" s="478">
        <f>($J159="Bell Curve")*(_xlfn.NORM.DIST(AND(W$4&gt;=$E159,W$4&lt;=$G159)*(W$4-$E159+1),$I159/2,$L159,TRUE)-_xlfn.NORM.DIST(AND(W$4&gt;=$E159,W$4&lt;=$G159)*(V$4-$E159+1),$I159/2,$L159,TRUE))/(1-2*_xlfn.NORM.DIST(0,$I159/2,$L159,TRUE))*$C159+($J159="Steady Growth")*(AND(W$4&gt;=$E159,W$4&lt;=$G159)*((W$4-$E159+1)/($I159*($I159+1)/2)*$C159))+($J159="custom")*CustomCF!P159</f>
        <v>0</v>
      </c>
      <c r="X159" s="478">
        <f>($J159="Bell Curve")*(_xlfn.NORM.DIST(AND(X$4&gt;=$E159,X$4&lt;=$G159)*(X$4-$E159+1),$I159/2,$L159,TRUE)-_xlfn.NORM.DIST(AND(X$4&gt;=$E159,X$4&lt;=$G159)*(W$4-$E159+1),$I159/2,$L159,TRUE))/(1-2*_xlfn.NORM.DIST(0,$I159/2,$L159,TRUE))*$C159+($J159="Steady Growth")*(AND(X$4&gt;=$E159,X$4&lt;=$G159)*((X$4-$E159+1)/($I159*($I159+1)/2)*$C159))+($J159="custom")*CustomCF!Q159</f>
        <v>0</v>
      </c>
      <c r="Y159" s="478">
        <f>($J159="Bell Curve")*(_xlfn.NORM.DIST(AND(Y$4&gt;=$E159,Y$4&lt;=$G159)*(Y$4-$E159+1),$I159/2,$L159,TRUE)-_xlfn.NORM.DIST(AND(Y$4&gt;=$E159,Y$4&lt;=$G159)*(X$4-$E159+1),$I159/2,$L159,TRUE))/(1-2*_xlfn.NORM.DIST(0,$I159/2,$L159,TRUE))*$C159+($J159="Steady Growth")*(AND(Y$4&gt;=$E159,Y$4&lt;=$G159)*((Y$4-$E159+1)/($I159*($I159+1)/2)*$C159))+($J159="custom")*CustomCF!R159</f>
        <v>0</v>
      </c>
      <c r="Z159" s="478">
        <f>($J159="Bell Curve")*(_xlfn.NORM.DIST(AND(Z$4&gt;=$E159,Z$4&lt;=$G159)*(Z$4-$E159+1),$I159/2,$L159,TRUE)-_xlfn.NORM.DIST(AND(Z$4&gt;=$E159,Z$4&lt;=$G159)*(Y$4-$E159+1),$I159/2,$L159,TRUE))/(1-2*_xlfn.NORM.DIST(0,$I159/2,$L159,TRUE))*$C159+($J159="Steady Growth")*(AND(Z$4&gt;=$E159,Z$4&lt;=$G159)*((Z$4-$E159+1)/($I159*($I159+1)/2)*$C159))+($J159="custom")*CustomCF!S159</f>
        <v>0</v>
      </c>
      <c r="AA159" s="478">
        <f>($J159="Bell Curve")*(_xlfn.NORM.DIST(AND(AA$4&gt;=$E159,AA$4&lt;=$G159)*(AA$4-$E159+1),$I159/2,$L159,TRUE)-_xlfn.NORM.DIST(AND(AA$4&gt;=$E159,AA$4&lt;=$G159)*(Z$4-$E159+1),$I159/2,$L159,TRUE))/(1-2*_xlfn.NORM.DIST(0,$I159/2,$L159,TRUE))*$C159+($J159="Steady Growth")*(AND(AA$4&gt;=$E159,AA$4&lt;=$G159)*((AA$4-$E159+1)/($I159*($I159+1)/2)*$C159))+($J159="custom")*CustomCF!T159</f>
        <v>0</v>
      </c>
      <c r="AB159" s="478">
        <f>($J159="Bell Curve")*(_xlfn.NORM.DIST(AND(AB$4&gt;=$E159,AB$4&lt;=$G159)*(AB$4-$E159+1),$I159/2,$L159,TRUE)-_xlfn.NORM.DIST(AND(AB$4&gt;=$E159,AB$4&lt;=$G159)*(AA$4-$E159+1),$I159/2,$L159,TRUE))/(1-2*_xlfn.NORM.DIST(0,$I159/2,$L159,TRUE))*$C159+($J159="Steady Growth")*(AND(AB$4&gt;=$E159,AB$4&lt;=$G159)*((AB$4-$E159+1)/($I159*($I159+1)/2)*$C159))+($J159="custom")*CustomCF!U159</f>
        <v>0</v>
      </c>
      <c r="AC159" s="478">
        <f>($J159="Bell Curve")*(_xlfn.NORM.DIST(AND(AC$4&gt;=$E159,AC$4&lt;=$G159)*(AC$4-$E159+1),$I159/2,$L159,TRUE)-_xlfn.NORM.DIST(AND(AC$4&gt;=$E159,AC$4&lt;=$G159)*(AB$4-$E159+1),$I159/2,$L159,TRUE))/(1-2*_xlfn.NORM.DIST(0,$I159/2,$L159,TRUE))*$C159+($J159="Steady Growth")*(AND(AC$4&gt;=$E159,AC$4&lt;=$G159)*((AC$4-$E159+1)/($I159*($I159+1)/2)*$C159))+($J159="custom")*CustomCF!V159</f>
        <v>0</v>
      </c>
      <c r="AD159" s="478">
        <f>($J159="Bell Curve")*(_xlfn.NORM.DIST(AND(AD$4&gt;=$E159,AD$4&lt;=$G159)*(AD$4-$E159+1),$I159/2,$L159,TRUE)-_xlfn.NORM.DIST(AND(AD$4&gt;=$E159,AD$4&lt;=$G159)*(AC$4-$E159+1),$I159/2,$L159,TRUE))/(1-2*_xlfn.NORM.DIST(0,$I159/2,$L159,TRUE))*$C159+($J159="Steady Growth")*(AND(AD$4&gt;=$E159,AD$4&lt;=$G159)*((AD$4-$E159+1)/($I159*($I159+1)/2)*$C159))+($J159="custom")*CustomCF!W159</f>
        <v>0</v>
      </c>
      <c r="AE159" s="478">
        <f>($J159="Bell Curve")*(_xlfn.NORM.DIST(AND(AE$4&gt;=$E159,AE$4&lt;=$G159)*(AE$4-$E159+1),$I159/2,$L159,TRUE)-_xlfn.NORM.DIST(AND(AE$4&gt;=$E159,AE$4&lt;=$G159)*(AD$4-$E159+1),$I159/2,$L159,TRUE))/(1-2*_xlfn.NORM.DIST(0,$I159/2,$L159,TRUE))*$C159+($J159="Steady Growth")*(AND(AE$4&gt;=$E159,AE$4&lt;=$G159)*((AE$4-$E159+1)/($I159*($I159+1)/2)*$C159))+($J159="custom")*CustomCF!X159</f>
        <v>0</v>
      </c>
      <c r="AF159" s="478">
        <f>($J159="Bell Curve")*(_xlfn.NORM.DIST(AND(AF$4&gt;=$E159,AF$4&lt;=$G159)*(AF$4-$E159+1),$I159/2,$L159,TRUE)-_xlfn.NORM.DIST(AND(AF$4&gt;=$E159,AF$4&lt;=$G159)*(AE$4-$E159+1),$I159/2,$L159,TRUE))/(1-2*_xlfn.NORM.DIST(0,$I159/2,$L159,TRUE))*$C159+($J159="Steady Growth")*(AND(AF$4&gt;=$E159,AF$4&lt;=$G159)*((AF$4-$E159+1)/($I159*($I159+1)/2)*$C159))+($J159="custom")*CustomCF!Y159</f>
        <v>0</v>
      </c>
      <c r="AG159" s="478">
        <f>($J159="Bell Curve")*(_xlfn.NORM.DIST(AND(AG$4&gt;=$E159,AG$4&lt;=$G159)*(AG$4-$E159+1),$I159/2,$L159,TRUE)-_xlfn.NORM.DIST(AND(AG$4&gt;=$E159,AG$4&lt;=$G159)*(AF$4-$E159+1),$I159/2,$L159,TRUE))/(1-2*_xlfn.NORM.DIST(0,$I159/2,$L159,TRUE))*$C159+($J159="Steady Growth")*(AND(AG$4&gt;=$E159,AG$4&lt;=$G159)*((AG$4-$E159+1)/($I159*($I159+1)/2)*$C159))+($J159="custom")*CustomCF!Z159</f>
        <v>0</v>
      </c>
      <c r="AH159" s="478">
        <f>($J159="Bell Curve")*(_xlfn.NORM.DIST(AND(AH$4&gt;=$E159,AH$4&lt;=$G159)*(AH$4-$E159+1),$I159/2,$L159,TRUE)-_xlfn.NORM.DIST(AND(AH$4&gt;=$E159,AH$4&lt;=$G159)*(AG$4-$E159+1),$I159/2,$L159,TRUE))/(1-2*_xlfn.NORM.DIST(0,$I159/2,$L159,TRUE))*$C159+($J159="Steady Growth")*(AND(AH$4&gt;=$E159,AH$4&lt;=$G159)*((AH$4-$E159+1)/($I159*($I159+1)/2)*$C159))+($J159="custom")*CustomCF!AA159</f>
        <v>0</v>
      </c>
      <c r="AI159" s="478">
        <f>($J159="Bell Curve")*(_xlfn.NORM.DIST(AND(AI$4&gt;=$E159,AI$4&lt;=$G159)*(AI$4-$E159+1),$I159/2,$L159,TRUE)-_xlfn.NORM.DIST(AND(AI$4&gt;=$E159,AI$4&lt;=$G159)*(AH$4-$E159+1),$I159/2,$L159,TRUE))/(1-2*_xlfn.NORM.DIST(0,$I159/2,$L159,TRUE))*$C159+($J159="Steady Growth")*(AND(AI$4&gt;=$E159,AI$4&lt;=$G159)*((AI$4-$E159+1)/($I159*($I159+1)/2)*$C159))+($J159="custom")*CustomCF!AB159</f>
        <v>0</v>
      </c>
      <c r="AJ159" s="478">
        <f>($J159="Bell Curve")*(_xlfn.NORM.DIST(AND(AJ$4&gt;=$E159,AJ$4&lt;=$G159)*(AJ$4-$E159+1),$I159/2,$L159,TRUE)-_xlfn.NORM.DIST(AND(AJ$4&gt;=$E159,AJ$4&lt;=$G159)*(AI$4-$E159+1),$I159/2,$L159,TRUE))/(1-2*_xlfn.NORM.DIST(0,$I159/2,$L159,TRUE))*$C159+($J159="Steady Growth")*(AND(AJ$4&gt;=$E159,AJ$4&lt;=$G159)*((AJ$4-$E159+1)/($I159*($I159+1)/2)*$C159))+($J159="custom")*CustomCF!AC159</f>
        <v>0</v>
      </c>
      <c r="AK159" s="478">
        <f>($J159="Bell Curve")*(_xlfn.NORM.DIST(AND(AK$4&gt;=$E159,AK$4&lt;=$G159)*(AK$4-$E159+1),$I159/2,$L159,TRUE)-_xlfn.NORM.DIST(AND(AK$4&gt;=$E159,AK$4&lt;=$G159)*(AJ$4-$E159+1),$I159/2,$L159,TRUE))/(1-2*_xlfn.NORM.DIST(0,$I159/2,$L159,TRUE))*$C159+($J159="Steady Growth")*(AND(AK$4&gt;=$E159,AK$4&lt;=$G159)*((AK$4-$E159+1)/($I159*($I159+1)/2)*$C159))+($J159="custom")*CustomCF!AD159</f>
        <v>0</v>
      </c>
      <c r="AL159" s="478">
        <f>($J159="Bell Curve")*(_xlfn.NORM.DIST(AND(AL$4&gt;=$E159,AL$4&lt;=$G159)*(AL$4-$E159+1),$I159/2,$L159,TRUE)-_xlfn.NORM.DIST(AND(AL$4&gt;=$E159,AL$4&lt;=$G159)*(AK$4-$E159+1),$I159/2,$L159,TRUE))/(1-2*_xlfn.NORM.DIST(0,$I159/2,$L159,TRUE))*$C159+($J159="Steady Growth")*(AND(AL$4&gt;=$E159,AL$4&lt;=$G159)*((AL$4-$E159+1)/($I159*($I159+1)/2)*$C159))+($J159="custom")*CustomCF!AE159</f>
        <v>0</v>
      </c>
      <c r="AM159" s="478">
        <f>($J159="Bell Curve")*(_xlfn.NORM.DIST(AND(AM$4&gt;=$E159,AM$4&lt;=$G159)*(AM$4-$E159+1),$I159/2,$L159,TRUE)-_xlfn.NORM.DIST(AND(AM$4&gt;=$E159,AM$4&lt;=$G159)*(AL$4-$E159+1),$I159/2,$L159,TRUE))/(1-2*_xlfn.NORM.DIST(0,$I159/2,$L159,TRUE))*$C159+($J159="Steady Growth")*(AND(AM$4&gt;=$E159,AM$4&lt;=$G159)*((AM$4-$E159+1)/($I159*($I159+1)/2)*$C159))+($J159="custom")*CustomCF!AF159</f>
        <v>0</v>
      </c>
      <c r="AN159" s="478">
        <f>($J159="Bell Curve")*(_xlfn.NORM.DIST(AND(AN$4&gt;=$E159,AN$4&lt;=$G159)*(AN$4-$E159+1),$I159/2,$L159,TRUE)-_xlfn.NORM.DIST(AND(AN$4&gt;=$E159,AN$4&lt;=$G159)*(AM$4-$E159+1),$I159/2,$L159,TRUE))/(1-2*_xlfn.NORM.DIST(0,$I159/2,$L159,TRUE))*$C159+($J159="Steady Growth")*(AND(AN$4&gt;=$E159,AN$4&lt;=$G159)*((AN$4-$E159+1)/($I159*($I159+1)/2)*$C159))+($J159="custom")*CustomCF!AG159</f>
        <v>0</v>
      </c>
      <c r="AO159" s="478">
        <f>($J159="Bell Curve")*(_xlfn.NORM.DIST(AND(AO$4&gt;=$E159,AO$4&lt;=$G159)*(AO$4-$E159+1),$I159/2,$L159,TRUE)-_xlfn.NORM.DIST(AND(AO$4&gt;=$E159,AO$4&lt;=$G159)*(AN$4-$E159+1),$I159/2,$L159,TRUE))/(1-2*_xlfn.NORM.DIST(0,$I159/2,$L159,TRUE))*$C159+($J159="Steady Growth")*(AND(AO$4&gt;=$E159,AO$4&lt;=$G159)*((AO$4-$E159+1)/($I159*($I159+1)/2)*$C159))+($J159="custom")*CustomCF!AH159</f>
        <v>0</v>
      </c>
      <c r="AP159" s="478">
        <f>($J159="Bell Curve")*(_xlfn.NORM.DIST(AND(AP$4&gt;=$E159,AP$4&lt;=$G159)*(AP$4-$E159+1),$I159/2,$L159,TRUE)-_xlfn.NORM.DIST(AND(AP$4&gt;=$E159,AP$4&lt;=$G159)*(AO$4-$E159+1),$I159/2,$L159,TRUE))/(1-2*_xlfn.NORM.DIST(0,$I159/2,$L159,TRUE))*$C159+($J159="Steady Growth")*(AND(AP$4&gt;=$E159,AP$4&lt;=$G159)*((AP$4-$E159+1)/($I159*($I159+1)/2)*$C159))+($J159="custom")*CustomCF!AI159</f>
        <v>0</v>
      </c>
      <c r="AQ159" s="478">
        <f>($J159="Bell Curve")*(_xlfn.NORM.DIST(AND(AQ$4&gt;=$E159,AQ$4&lt;=$G159)*(AQ$4-$E159+1),$I159/2,$L159,TRUE)-_xlfn.NORM.DIST(AND(AQ$4&gt;=$E159,AQ$4&lt;=$G159)*(AP$4-$E159+1),$I159/2,$L159,TRUE))/(1-2*_xlfn.NORM.DIST(0,$I159/2,$L159,TRUE))*$C159+($J159="Steady Growth")*(AND(AQ$4&gt;=$E159,AQ$4&lt;=$G159)*((AQ$4-$E159+1)/($I159*($I159+1)/2)*$C159))+($J159="custom")*CustomCF!AJ159</f>
        <v>0</v>
      </c>
      <c r="AR159" s="478">
        <f>($J159="Bell Curve")*(_xlfn.NORM.DIST(AND(AR$4&gt;=$E159,AR$4&lt;=$G159)*(AR$4-$E159+1),$I159/2,$L159,TRUE)-_xlfn.NORM.DIST(AND(AR$4&gt;=$E159,AR$4&lt;=$G159)*(AQ$4-$E159+1),$I159/2,$L159,TRUE))/(1-2*_xlfn.NORM.DIST(0,$I159/2,$L159,TRUE))*$C159+($J159="Steady Growth")*(AND(AR$4&gt;=$E159,AR$4&lt;=$G159)*((AR$4-$E159+1)/($I159*($I159+1)/2)*$C159))+($J159="custom")*CustomCF!AK159</f>
        <v>0</v>
      </c>
      <c r="AS159" s="478">
        <f>($J159="Bell Curve")*(_xlfn.NORM.DIST(AND(AS$4&gt;=$E159,AS$4&lt;=$G159)*(AS$4-$E159+1),$I159/2,$L159,TRUE)-_xlfn.NORM.DIST(AND(AS$4&gt;=$E159,AS$4&lt;=$G159)*(AR$4-$E159+1),$I159/2,$L159,TRUE))/(1-2*_xlfn.NORM.DIST(0,$I159/2,$L159,TRUE))*$C159+($J159="Steady Growth")*(AND(AS$4&gt;=$E159,AS$4&lt;=$G159)*((AS$4-$E159+1)/($I159*($I159+1)/2)*$C159))+($J159="custom")*CustomCF!AL159</f>
        <v>0</v>
      </c>
      <c r="AT159" s="478">
        <f>($J159="Bell Curve")*(_xlfn.NORM.DIST(AND(AT$4&gt;=$E159,AT$4&lt;=$G159)*(AT$4-$E159+1),$I159/2,$L159,TRUE)-_xlfn.NORM.DIST(AND(AT$4&gt;=$E159,AT$4&lt;=$G159)*(AS$4-$E159+1),$I159/2,$L159,TRUE))/(1-2*_xlfn.NORM.DIST(0,$I159/2,$L159,TRUE))*$C159+($J159="Steady Growth")*(AND(AT$4&gt;=$E159,AT$4&lt;=$G159)*((AT$4-$E159+1)/($I159*($I159+1)/2)*$C159))+($J159="custom")*CustomCF!AM159</f>
        <v>0</v>
      </c>
      <c r="AU159" s="478">
        <f>($J159="Bell Curve")*(_xlfn.NORM.DIST(AND(AU$4&gt;=$E159,AU$4&lt;=$G159)*(AU$4-$E159+1),$I159/2,$L159,TRUE)-_xlfn.NORM.DIST(AND(AU$4&gt;=$E159,AU$4&lt;=$G159)*(AT$4-$E159+1),$I159/2,$L159,TRUE))/(1-2*_xlfn.NORM.DIST(0,$I159/2,$L159,TRUE))*$C159+($J159="Steady Growth")*(AND(AU$4&gt;=$E159,AU$4&lt;=$G159)*((AU$4-$E159+1)/($I159*($I159+1)/2)*$C159))+($J159="custom")*CustomCF!AN159</f>
        <v>0</v>
      </c>
      <c r="AV159" s="478">
        <f>($J159="Bell Curve")*(_xlfn.NORM.DIST(AND(AV$4&gt;=$E159,AV$4&lt;=$G159)*(AV$4-$E159+1),$I159/2,$L159,TRUE)-_xlfn.NORM.DIST(AND(AV$4&gt;=$E159,AV$4&lt;=$G159)*(AU$4-$E159+1),$I159/2,$L159,TRUE))/(1-2*_xlfn.NORM.DIST(0,$I159/2,$L159,TRUE))*$C159+($J159="Steady Growth")*(AND(AV$4&gt;=$E159,AV$4&lt;=$G159)*((AV$4-$E159+1)/($I159*($I159+1)/2)*$C159))+($J159="custom")*CustomCF!AO159</f>
        <v>0</v>
      </c>
      <c r="AW159" s="478">
        <f>($J159="Bell Curve")*(_xlfn.NORM.DIST(AND(AW$4&gt;=$E159,AW$4&lt;=$G159)*(AW$4-$E159+1),$I159/2,$L159,TRUE)-_xlfn.NORM.DIST(AND(AW$4&gt;=$E159,AW$4&lt;=$G159)*(AV$4-$E159+1),$I159/2,$L159,TRUE))/(1-2*_xlfn.NORM.DIST(0,$I159/2,$L159,TRUE))*$C159+($J159="Steady Growth")*(AND(AW$4&gt;=$E159,AW$4&lt;=$G159)*((AW$4-$E159+1)/($I159*($I159+1)/2)*$C159))+($J159="custom")*CustomCF!AP159</f>
        <v>0</v>
      </c>
      <c r="AX159" s="478">
        <f>($J159="Bell Curve")*(_xlfn.NORM.DIST(AND(AX$4&gt;=$E159,AX$4&lt;=$G159)*(AX$4-$E159+1),$I159/2,$L159,TRUE)-_xlfn.NORM.DIST(AND(AX$4&gt;=$E159,AX$4&lt;=$G159)*(AW$4-$E159+1),$I159/2,$L159,TRUE))/(1-2*_xlfn.NORM.DIST(0,$I159/2,$L159,TRUE))*$C159+($J159="Steady Growth")*(AND(AX$4&gt;=$E159,AX$4&lt;=$G159)*((AX$4-$E159+1)/($I159*($I159+1)/2)*$C159))+($J159="custom")*CustomCF!AQ159</f>
        <v>0</v>
      </c>
      <c r="AY159" s="478">
        <f>($J159="Bell Curve")*(_xlfn.NORM.DIST(AND(AY$4&gt;=$E159,AY$4&lt;=$G159)*(AY$4-$E159+1),$I159/2,$L159,TRUE)-_xlfn.NORM.DIST(AND(AY$4&gt;=$E159,AY$4&lt;=$G159)*(AX$4-$E159+1),$I159/2,$L159,TRUE))/(1-2*_xlfn.NORM.DIST(0,$I159/2,$L159,TRUE))*$C159+($J159="Steady Growth")*(AND(AY$4&gt;=$E159,AY$4&lt;=$G159)*((AY$4-$E159+1)/($I159*($I159+1)/2)*$C159))+($J159="custom")*CustomCF!AR159</f>
        <v>0</v>
      </c>
      <c r="AZ159" s="478">
        <f>($J159="Bell Curve")*(_xlfn.NORM.DIST(AND(AZ$4&gt;=$E159,AZ$4&lt;=$G159)*(AZ$4-$E159+1),$I159/2,$L159,TRUE)-_xlfn.NORM.DIST(AND(AZ$4&gt;=$E159,AZ$4&lt;=$G159)*(AY$4-$E159+1),$I159/2,$L159,TRUE))/(1-2*_xlfn.NORM.DIST(0,$I159/2,$L159,TRUE))*$C159+($J159="Steady Growth")*(AND(AZ$4&gt;=$E159,AZ$4&lt;=$G159)*((AZ$4-$E159+1)/($I159*($I159+1)/2)*$C159))+($J159="custom")*CustomCF!AS159</f>
        <v>0</v>
      </c>
      <c r="BA159" s="478">
        <f>($J159="Bell Curve")*(_xlfn.NORM.DIST(AND(BA$4&gt;=$E159,BA$4&lt;=$G159)*(BA$4-$E159+1),$I159/2,$L159,TRUE)-_xlfn.NORM.DIST(AND(BA$4&gt;=$E159,BA$4&lt;=$G159)*(AZ$4-$E159+1),$I159/2,$L159,TRUE))/(1-2*_xlfn.NORM.DIST(0,$I159/2,$L159,TRUE))*$C159+($J159="Steady Growth")*(AND(BA$4&gt;=$E159,BA$4&lt;=$G159)*((BA$4-$E159+1)/($I159*($I159+1)/2)*$C159))+($J159="custom")*CustomCF!AT159</f>
        <v>0</v>
      </c>
      <c r="BB159" s="478">
        <f>($J159="Bell Curve")*(_xlfn.NORM.DIST(AND(BB$4&gt;=$E159,BB$4&lt;=$G159)*(BB$4-$E159+1),$I159/2,$L159,TRUE)-_xlfn.NORM.DIST(AND(BB$4&gt;=$E159,BB$4&lt;=$G159)*(BA$4-$E159+1),$I159/2,$L159,TRUE))/(1-2*_xlfn.NORM.DIST(0,$I159/2,$L159,TRUE))*$C159+($J159="Steady Growth")*(AND(BB$4&gt;=$E159,BB$4&lt;=$G159)*((BB$4-$E159+1)/($I159*($I159+1)/2)*$C159))+($J159="custom")*CustomCF!AU159</f>
        <v>0</v>
      </c>
      <c r="BC159" s="478">
        <f>($J159="Bell Curve")*(_xlfn.NORM.DIST(AND(BC$4&gt;=$E159,BC$4&lt;=$G159)*(BC$4-$E159+1),$I159/2,$L159,TRUE)-_xlfn.NORM.DIST(AND(BC$4&gt;=$E159,BC$4&lt;=$G159)*(BB$4-$E159+1),$I159/2,$L159,TRUE))/(1-2*_xlfn.NORM.DIST(0,$I159/2,$L159,TRUE))*$C159+($J159="Steady Growth")*(AND(BC$4&gt;=$E159,BC$4&lt;=$G159)*((BC$4-$E159+1)/($I159*($I159+1)/2)*$C159))+($J159="custom")*CustomCF!AV159</f>
        <v>0</v>
      </c>
      <c r="BD159" s="478">
        <f>($J159="Bell Curve")*(_xlfn.NORM.DIST(AND(BD$4&gt;=$E159,BD$4&lt;=$G159)*(BD$4-$E159+1),$I159/2,$L159,TRUE)-_xlfn.NORM.DIST(AND(BD$4&gt;=$E159,BD$4&lt;=$G159)*(BC$4-$E159+1),$I159/2,$L159,TRUE))/(1-2*_xlfn.NORM.DIST(0,$I159/2,$L159,TRUE))*$C159+($J159="Steady Growth")*(AND(BD$4&gt;=$E159,BD$4&lt;=$G159)*((BD$4-$E159+1)/($I159*($I159+1)/2)*$C159))+($J159="custom")*CustomCF!AW159</f>
        <v>0</v>
      </c>
      <c r="BE159" s="478">
        <f>($J159="Bell Curve")*(_xlfn.NORM.DIST(AND(BE$4&gt;=$E159,BE$4&lt;=$G159)*(BE$4-$E159+1),$I159/2,$L159,TRUE)-_xlfn.NORM.DIST(AND(BE$4&gt;=$E159,BE$4&lt;=$G159)*(BD$4-$E159+1),$I159/2,$L159,TRUE))/(1-2*_xlfn.NORM.DIST(0,$I159/2,$L159,TRUE))*$C159+($J159="Steady Growth")*(AND(BE$4&gt;=$E159,BE$4&lt;=$G159)*((BE$4-$E159+1)/($I159*($I159+1)/2)*$C159))+($J159="custom")*CustomCF!AX159</f>
        <v>0</v>
      </c>
      <c r="BF159" s="478">
        <f>($J159="Bell Curve")*(_xlfn.NORM.DIST(AND(BF$4&gt;=$E159,BF$4&lt;=$G159)*(BF$4-$E159+1),$I159/2,$L159,TRUE)-_xlfn.NORM.DIST(AND(BF$4&gt;=$E159,BF$4&lt;=$G159)*(BE$4-$E159+1),$I159/2,$L159,TRUE))/(1-2*_xlfn.NORM.DIST(0,$I159/2,$L159,TRUE))*$C159+($J159="Steady Growth")*(AND(BF$4&gt;=$E159,BF$4&lt;=$G159)*((BF$4-$E159+1)/($I159*($I159+1)/2)*$C159))+($J159="custom")*CustomCF!AY159</f>
        <v>0</v>
      </c>
      <c r="BG159" s="478">
        <f>($J159="Bell Curve")*(_xlfn.NORM.DIST(AND(BG$4&gt;=$E159,BG$4&lt;=$G159)*(BG$4-$E159+1),$I159/2,$L159,TRUE)-_xlfn.NORM.DIST(AND(BG$4&gt;=$E159,BG$4&lt;=$G159)*(BF$4-$E159+1),$I159/2,$L159,TRUE))/(1-2*_xlfn.NORM.DIST(0,$I159/2,$L159,TRUE))*$C159+($J159="Steady Growth")*(AND(BG$4&gt;=$E159,BG$4&lt;=$G159)*((BG$4-$E159+1)/($I159*($I159+1)/2)*$C159))+($J159="custom")*CustomCF!AZ159</f>
        <v>0</v>
      </c>
      <c r="BH159" s="478">
        <f>($J159="Bell Curve")*(_xlfn.NORM.DIST(AND(BH$4&gt;=$E159,BH$4&lt;=$G159)*(BH$4-$E159+1),$I159/2,$L159,TRUE)-_xlfn.NORM.DIST(AND(BH$4&gt;=$E159,BH$4&lt;=$G159)*(BG$4-$E159+1),$I159/2,$L159,TRUE))/(1-2*_xlfn.NORM.DIST(0,$I159/2,$L159,TRUE))*$C159+($J159="Steady Growth")*(AND(BH$4&gt;=$E159,BH$4&lt;=$G159)*((BH$4-$E159+1)/($I159*($I159+1)/2)*$C159))+($J159="custom")*CustomCF!BA159</f>
        <v>0</v>
      </c>
      <c r="BI159" s="478">
        <f>($J159="Bell Curve")*(_xlfn.NORM.DIST(AND(BI$4&gt;=$E159,BI$4&lt;=$G159)*(BI$4-$E159+1),$I159/2,$L159,TRUE)-_xlfn.NORM.DIST(AND(BI$4&gt;=$E159,BI$4&lt;=$G159)*(BH$4-$E159+1),$I159/2,$L159,TRUE))/(1-2*_xlfn.NORM.DIST(0,$I159/2,$L159,TRUE))*$C159+($J159="Steady Growth")*(AND(BI$4&gt;=$E159,BI$4&lt;=$G159)*((BI$4-$E159+1)/($I159*($I159+1)/2)*$C159))+($J159="custom")*CustomCF!BB159</f>
        <v>0</v>
      </c>
      <c r="BJ159" s="478">
        <f>($J159="Bell Curve")*(_xlfn.NORM.DIST(AND(BJ$4&gt;=$E159,BJ$4&lt;=$G159)*(BJ$4-$E159+1),$I159/2,$L159,TRUE)-_xlfn.NORM.DIST(AND(BJ$4&gt;=$E159,BJ$4&lt;=$G159)*(BI$4-$E159+1),$I159/2,$L159,TRUE))/(1-2*_xlfn.NORM.DIST(0,$I159/2,$L159,TRUE))*$C159+($J159="Steady Growth")*(AND(BJ$4&gt;=$E159,BJ$4&lt;=$G159)*((BJ$4-$E159+1)/($I159*($I159+1)/2)*$C159))+($J159="custom")*CustomCF!BC159</f>
        <v>0</v>
      </c>
      <c r="BK159" s="478">
        <f>($J159="Bell Curve")*(_xlfn.NORM.DIST(AND(BK$4&gt;=$E159,BK$4&lt;=$G159)*(BK$4-$E159+1),$I159/2,$L159,TRUE)-_xlfn.NORM.DIST(AND(BK$4&gt;=$E159,BK$4&lt;=$G159)*(BJ$4-$E159+1),$I159/2,$L159,TRUE))/(1-2*_xlfn.NORM.DIST(0,$I159/2,$L159,TRUE))*$C159+($J159="Steady Growth")*(AND(BK$4&gt;=$E159,BK$4&lt;=$G159)*((BK$4-$E159+1)/($I159*($I159+1)/2)*$C159))+($J159="custom")*CustomCF!BD159</f>
        <v>0</v>
      </c>
      <c r="BL159" s="478">
        <f>($J159="Bell Curve")*(_xlfn.NORM.DIST(AND(BL$4&gt;=$E159,BL$4&lt;=$G159)*(BL$4-$E159+1),$I159/2,$L159,TRUE)-_xlfn.NORM.DIST(AND(BL$4&gt;=$E159,BL$4&lt;=$G159)*(BK$4-$E159+1),$I159/2,$L159,TRUE))/(1-2*_xlfn.NORM.DIST(0,$I159/2,$L159,TRUE))*$C159+($J159="Steady Growth")*(AND(BL$4&gt;=$E159,BL$4&lt;=$G159)*((BL$4-$E159+1)/($I159*($I159+1)/2)*$C159))+($J159="custom")*CustomCF!BE159</f>
        <v>0</v>
      </c>
      <c r="BM159" s="478">
        <f>($J159="Bell Curve")*(_xlfn.NORM.DIST(AND(BM$4&gt;=$E159,BM$4&lt;=$G159)*(BM$4-$E159+1),$I159/2,$L159,TRUE)-_xlfn.NORM.DIST(AND(BM$4&gt;=$E159,BM$4&lt;=$G159)*(BL$4-$E159+1),$I159/2,$L159,TRUE))/(1-2*_xlfn.NORM.DIST(0,$I159/2,$L159,TRUE))*$C159+($J159="Steady Growth")*(AND(BM$4&gt;=$E159,BM$4&lt;=$G159)*((BM$4-$E159+1)/($I159*($I159+1)/2)*$C159))+($J159="custom")*CustomCF!BF159</f>
        <v>0</v>
      </c>
      <c r="BN159" s="478">
        <f>($J159="Bell Curve")*(_xlfn.NORM.DIST(AND(BN$4&gt;=$E159,BN$4&lt;=$G159)*(BN$4-$E159+1),$I159/2,$L159,TRUE)-_xlfn.NORM.DIST(AND(BN$4&gt;=$E159,BN$4&lt;=$G159)*(BM$4-$E159+1),$I159/2,$L159,TRUE))/(1-2*_xlfn.NORM.DIST(0,$I159/2,$L159,TRUE))*$C159+($J159="Steady Growth")*(AND(BN$4&gt;=$E159,BN$4&lt;=$G159)*((BN$4-$E159+1)/($I159*($I159+1)/2)*$C159))+($J159="custom")*CustomCF!BG159</f>
        <v>0</v>
      </c>
      <c r="BO159" s="478">
        <f>($J159="Bell Curve")*(_xlfn.NORM.DIST(AND(BO$4&gt;=$E159,BO$4&lt;=$G159)*(BO$4-$E159+1),$I159/2,$L159,TRUE)-_xlfn.NORM.DIST(AND(BO$4&gt;=$E159,BO$4&lt;=$G159)*(BN$4-$E159+1),$I159/2,$L159,TRUE))/(1-2*_xlfn.NORM.DIST(0,$I159/2,$L159,TRUE))*$C159+($J159="Steady Growth")*(AND(BO$4&gt;=$E159,BO$4&lt;=$G159)*((BO$4-$E159+1)/($I159*($I159+1)/2)*$C159))+($J159="custom")*CustomCF!BH159</f>
        <v>0</v>
      </c>
      <c r="BP159" s="478">
        <f>($J159="Bell Curve")*(_xlfn.NORM.DIST(AND(BP$4&gt;=$E159,BP$4&lt;=$G159)*(BP$4-$E159+1),$I159/2,$L159,TRUE)-_xlfn.NORM.DIST(AND(BP$4&gt;=$E159,BP$4&lt;=$G159)*(BO$4-$E159+1),$I159/2,$L159,TRUE))/(1-2*_xlfn.NORM.DIST(0,$I159/2,$L159,TRUE))*$C159+($J159="Steady Growth")*(AND(BP$4&gt;=$E159,BP$4&lt;=$G159)*((BP$4-$E159+1)/($I159*($I159+1)/2)*$C159))+($J159="custom")*CustomCF!BI159</f>
        <v>0</v>
      </c>
      <c r="BQ159" s="478">
        <f>($J159="Bell Curve")*(_xlfn.NORM.DIST(AND(BQ$4&gt;=$E159,BQ$4&lt;=$G159)*(BQ$4-$E159+1),$I159/2,$L159,TRUE)-_xlfn.NORM.DIST(AND(BQ$4&gt;=$E159,BQ$4&lt;=$G159)*(BP$4-$E159+1),$I159/2,$L159,TRUE))/(1-2*_xlfn.NORM.DIST(0,$I159/2,$L159,TRUE))*$C159+($J159="Steady Growth")*(AND(BQ$4&gt;=$E159,BQ$4&lt;=$G159)*((BQ$4-$E159+1)/($I159*($I159+1)/2)*$C159))+($J159="custom")*CustomCF!BJ159</f>
        <v>0</v>
      </c>
      <c r="BR159" s="478">
        <f>($J159="Bell Curve")*(_xlfn.NORM.DIST(AND(BR$4&gt;=$E159,BR$4&lt;=$G159)*(BR$4-$E159+1),$I159/2,$L159,TRUE)-_xlfn.NORM.DIST(AND(BR$4&gt;=$E159,BR$4&lt;=$G159)*(BQ$4-$E159+1),$I159/2,$L159,TRUE))/(1-2*_xlfn.NORM.DIST(0,$I159/2,$L159,TRUE))*$C159+($J159="Steady Growth")*(AND(BR$4&gt;=$E159,BR$4&lt;=$G159)*((BR$4-$E159+1)/($I159*($I159+1)/2)*$C159))+($J159="custom")*CustomCF!BK159</f>
        <v>0</v>
      </c>
      <c r="BS159" s="478">
        <f>($J159="Bell Curve")*(_xlfn.NORM.DIST(AND(BS$4&gt;=$E159,BS$4&lt;=$G159)*(BS$4-$E159+1),$I159/2,$L159,TRUE)-_xlfn.NORM.DIST(AND(BS$4&gt;=$E159,BS$4&lt;=$G159)*(BR$4-$E159+1),$I159/2,$L159,TRUE))/(1-2*_xlfn.NORM.DIST(0,$I159/2,$L159,TRUE))*$C159+($J159="Steady Growth")*(AND(BS$4&gt;=$E159,BS$4&lt;=$G159)*((BS$4-$E159+1)/($I159*($I159+1)/2)*$C159))+($J159="custom")*CustomCF!BL159</f>
        <v>0</v>
      </c>
      <c r="BT159" s="478">
        <f>($J159="Bell Curve")*(_xlfn.NORM.DIST(AND(BT$4&gt;=$E159,BT$4&lt;=$G159)*(BT$4-$E159+1),$I159/2,$L159,TRUE)-_xlfn.NORM.DIST(AND(BT$4&gt;=$E159,BT$4&lt;=$G159)*(BS$4-$E159+1),$I159/2,$L159,TRUE))/(1-2*_xlfn.NORM.DIST(0,$I159/2,$L159,TRUE))*$C159+($J159="Steady Growth")*(AND(BT$4&gt;=$E159,BT$4&lt;=$G159)*((BT$4-$E159+1)/($I159*($I159+1)/2)*$C159))+($J159="custom")*CustomCF!BM159</f>
        <v>0</v>
      </c>
      <c r="BU159" s="478">
        <f>($J159="Bell Curve")*(_xlfn.NORM.DIST(AND(BU$4&gt;=$E159,BU$4&lt;=$G159)*(BU$4-$E159+1),$I159/2,$L159,TRUE)-_xlfn.NORM.DIST(AND(BU$4&gt;=$E159,BU$4&lt;=$G159)*(BT$4-$E159+1),$I159/2,$L159,TRUE))/(1-2*_xlfn.NORM.DIST(0,$I159/2,$L159,TRUE))*$C159+($J159="Steady Growth")*(AND(BU$4&gt;=$E159,BU$4&lt;=$G159)*((BU$4-$E159+1)/($I159*($I159+1)/2)*$C159))+($J159="custom")*CustomCF!BN159</f>
        <v>0</v>
      </c>
      <c r="BV159" s="478">
        <f>($J159="Bell Curve")*(_xlfn.NORM.DIST(AND(BV$4&gt;=$E159,BV$4&lt;=$G159)*(BV$4-$E159+1),$I159/2,$L159,TRUE)-_xlfn.NORM.DIST(AND(BV$4&gt;=$E159,BV$4&lt;=$G159)*(BU$4-$E159+1),$I159/2,$L159,TRUE))/(1-2*_xlfn.NORM.DIST(0,$I159/2,$L159,TRUE))*$C159+($J159="Steady Growth")*(AND(BV$4&gt;=$E159,BV$4&lt;=$G159)*((BV$4-$E159+1)/($I159*($I159+1)/2)*$C159))+($J159="custom")*CustomCF!BO159</f>
        <v>0</v>
      </c>
      <c r="BW159" s="478">
        <f>($J159="Bell Curve")*(_xlfn.NORM.DIST(AND(BW$4&gt;=$E159,BW$4&lt;=$G159)*(BW$4-$E159+1),$I159/2,$L159,TRUE)-_xlfn.NORM.DIST(AND(BW$4&gt;=$E159,BW$4&lt;=$G159)*(BV$4-$E159+1),$I159/2,$L159,TRUE))/(1-2*_xlfn.NORM.DIST(0,$I159/2,$L159,TRUE))*$C159+($J159="Steady Growth")*(AND(BW$4&gt;=$E159,BW$4&lt;=$G159)*((BW$4-$E159+1)/($I159*($I159+1)/2)*$C159))+($J159="custom")*CustomCF!BP159</f>
        <v>0</v>
      </c>
      <c r="BX159" s="478">
        <f>($J159="Bell Curve")*(_xlfn.NORM.DIST(AND(BX$4&gt;=$E159,BX$4&lt;=$G159)*(BX$4-$E159+1),$I159/2,$L159,TRUE)-_xlfn.NORM.DIST(AND(BX$4&gt;=$E159,BX$4&lt;=$G159)*(BW$4-$E159+1),$I159/2,$L159,TRUE))/(1-2*_xlfn.NORM.DIST(0,$I159/2,$L159,TRUE))*$C159+($J159="Steady Growth")*(AND(BX$4&gt;=$E159,BX$4&lt;=$G159)*((BX$4-$E159+1)/($I159*($I159+1)/2)*$C159))+($J159="custom")*CustomCF!BQ159</f>
        <v>0</v>
      </c>
      <c r="BY159" s="478">
        <f>($J159="Bell Curve")*(_xlfn.NORM.DIST(AND(BY$4&gt;=$E159,BY$4&lt;=$G159)*(BY$4-$E159+1),$I159/2,$L159,TRUE)-_xlfn.NORM.DIST(AND(BY$4&gt;=$E159,BY$4&lt;=$G159)*(BX$4-$E159+1),$I159/2,$L159,TRUE))/(1-2*_xlfn.NORM.DIST(0,$I159/2,$L159,TRUE))*$C159+($J159="Steady Growth")*(AND(BY$4&gt;=$E159,BY$4&lt;=$G159)*((BY$4-$E159+1)/($I159*($I159+1)/2)*$C159))+($J159="custom")*CustomCF!BR159</f>
        <v>0</v>
      </c>
      <c r="BZ159" s="478">
        <f>($J159="Bell Curve")*(_xlfn.NORM.DIST(AND(BZ$4&gt;=$E159,BZ$4&lt;=$G159)*(BZ$4-$E159+1),$I159/2,$L159,TRUE)-_xlfn.NORM.DIST(AND(BZ$4&gt;=$E159,BZ$4&lt;=$G159)*(BY$4-$E159+1),$I159/2,$L159,TRUE))/(1-2*_xlfn.NORM.DIST(0,$I159/2,$L159,TRUE))*$C159+($J159="Steady Growth")*(AND(BZ$4&gt;=$E159,BZ$4&lt;=$G159)*((BZ$4-$E159+1)/($I159*($I159+1)/2)*$C159))+($J159="custom")*CustomCF!BS159</f>
        <v>0</v>
      </c>
      <c r="CA159" s="478">
        <f>($J159="Bell Curve")*(_xlfn.NORM.DIST(AND(CA$4&gt;=$E159,CA$4&lt;=$G159)*(CA$4-$E159+1),$I159/2,$L159,TRUE)-_xlfn.NORM.DIST(AND(CA$4&gt;=$E159,CA$4&lt;=$G159)*(BZ$4-$E159+1),$I159/2,$L159,TRUE))/(1-2*_xlfn.NORM.DIST(0,$I159/2,$L159,TRUE))*$C159+($J159="Steady Growth")*(AND(CA$4&gt;=$E159,CA$4&lt;=$G159)*((CA$4-$E159+1)/($I159*($I159+1)/2)*$C159))+($J159="custom")*CustomCF!BT159</f>
        <v>0</v>
      </c>
      <c r="CB159" s="478">
        <f>($J159="Bell Curve")*(_xlfn.NORM.DIST(AND(CB$4&gt;=$E159,CB$4&lt;=$G159)*(CB$4-$E159+1),$I159/2,$L159,TRUE)-_xlfn.NORM.DIST(AND(CB$4&gt;=$E159,CB$4&lt;=$G159)*(CA$4-$E159+1),$I159/2,$L159,TRUE))/(1-2*_xlfn.NORM.DIST(0,$I159/2,$L159,TRUE))*$C159+($J159="Steady Growth")*(AND(CB$4&gt;=$E159,CB$4&lt;=$G159)*((CB$4-$E159+1)/($I159*($I159+1)/2)*$C159))+($J159="custom")*CustomCF!BU159</f>
        <v>0</v>
      </c>
      <c r="CC159" s="478">
        <f>($J159="Bell Curve")*(_xlfn.NORM.DIST(AND(CC$4&gt;=$E159,CC$4&lt;=$G159)*(CC$4-$E159+1),$I159/2,$L159,TRUE)-_xlfn.NORM.DIST(AND(CC$4&gt;=$E159,CC$4&lt;=$G159)*(CB$4-$E159+1),$I159/2,$L159,TRUE))/(1-2*_xlfn.NORM.DIST(0,$I159/2,$L159,TRUE))*$C159+($J159="Steady Growth")*(AND(CC$4&gt;=$E159,CC$4&lt;=$G159)*((CC$4-$E159+1)/($I159*($I159+1)/2)*$C159))+($J159="custom")*CustomCF!BV159</f>
        <v>0</v>
      </c>
      <c r="CD159" s="478">
        <f>($J159="Bell Curve")*(_xlfn.NORM.DIST(AND(CD$4&gt;=$E159,CD$4&lt;=$G159)*(CD$4-$E159+1),$I159/2,$L159,TRUE)-_xlfn.NORM.DIST(AND(CD$4&gt;=$E159,CD$4&lt;=$G159)*(CC$4-$E159+1),$I159/2,$L159,TRUE))/(1-2*_xlfn.NORM.DIST(0,$I159/2,$L159,TRUE))*$C159+($J159="Steady Growth")*(AND(CD$4&gt;=$E159,CD$4&lt;=$G159)*((CD$4-$E159+1)/($I159*($I159+1)/2)*$C159))+($J159="custom")*CustomCF!BW159</f>
        <v>0</v>
      </c>
      <c r="CE159" s="478">
        <f>($J159="Bell Curve")*(_xlfn.NORM.DIST(AND(CE$4&gt;=$E159,CE$4&lt;=$G159)*(CE$4-$E159+1),$I159/2,$L159,TRUE)-_xlfn.NORM.DIST(AND(CE$4&gt;=$E159,CE$4&lt;=$G159)*(CD$4-$E159+1),$I159/2,$L159,TRUE))/(1-2*_xlfn.NORM.DIST(0,$I159/2,$L159,TRUE))*$C159+($J159="Steady Growth")*(AND(CE$4&gt;=$E159,CE$4&lt;=$G159)*((CE$4-$E159+1)/($I159*($I159+1)/2)*$C159))+($J159="custom")*CustomCF!BX159</f>
        <v>0</v>
      </c>
      <c r="CF159" s="478">
        <f>($J159="Bell Curve")*(_xlfn.NORM.DIST(AND(CF$4&gt;=$E159,CF$4&lt;=$G159)*(CF$4-$E159+1),$I159/2,$L159,TRUE)-_xlfn.NORM.DIST(AND(CF$4&gt;=$E159,CF$4&lt;=$G159)*(CE$4-$E159+1),$I159/2,$L159,TRUE))/(1-2*_xlfn.NORM.DIST(0,$I159/2,$L159,TRUE))*$C159+($J159="Steady Growth")*(AND(CF$4&gt;=$E159,CF$4&lt;=$G159)*((CF$4-$E159+1)/($I159*($I159+1)/2)*$C159))+($J159="custom")*CustomCF!BY159</f>
        <v>0</v>
      </c>
      <c r="CG159" s="478">
        <f>($J159="Bell Curve")*(_xlfn.NORM.DIST(AND(CG$4&gt;=$E159,CG$4&lt;=$G159)*(CG$4-$E159+1),$I159/2,$L159,TRUE)-_xlfn.NORM.DIST(AND(CG$4&gt;=$E159,CG$4&lt;=$G159)*(CF$4-$E159+1),$I159/2,$L159,TRUE))/(1-2*_xlfn.NORM.DIST(0,$I159/2,$L159,TRUE))*$C159+($J159="Steady Growth")*(AND(CG$4&gt;=$E159,CG$4&lt;=$G159)*((CG$4-$E159+1)/($I159*($I159+1)/2)*$C159))+($J159="custom")*CustomCF!BZ159</f>
        <v>0</v>
      </c>
      <c r="CH159" s="478">
        <f>($J159="Bell Curve")*(_xlfn.NORM.DIST(AND(CH$4&gt;=$E159,CH$4&lt;=$G159)*(CH$4-$E159+1),$I159/2,$L159,TRUE)-_xlfn.NORM.DIST(AND(CH$4&gt;=$E159,CH$4&lt;=$G159)*(CG$4-$E159+1),$I159/2,$L159,TRUE))/(1-2*_xlfn.NORM.DIST(0,$I159/2,$L159,TRUE))*$C159+($J159="Steady Growth")*(AND(CH$4&gt;=$E159,CH$4&lt;=$G159)*((CH$4-$E159+1)/($I159*($I159+1)/2)*$C159))+($J159="custom")*CustomCF!CA159</f>
        <v>0</v>
      </c>
      <c r="CI159" s="478">
        <f>($J159="Bell Curve")*(_xlfn.NORM.DIST(AND(CI$4&gt;=$E159,CI$4&lt;=$G159)*(CI$4-$E159+1),$I159/2,$L159,TRUE)-_xlfn.NORM.DIST(AND(CI$4&gt;=$E159,CI$4&lt;=$G159)*(CH$4-$E159+1),$I159/2,$L159,TRUE))/(1-2*_xlfn.NORM.DIST(0,$I159/2,$L159,TRUE))*$C159+($J159="Steady Growth")*(AND(CI$4&gt;=$E159,CI$4&lt;=$G159)*((CI$4-$E159+1)/($I159*($I159+1)/2)*$C159))+($J159="custom")*CustomCF!CB159</f>
        <v>0</v>
      </c>
      <c r="CJ159" s="478">
        <f>($J159="Bell Curve")*(_xlfn.NORM.DIST(AND(CJ$4&gt;=$E159,CJ$4&lt;=$G159)*(CJ$4-$E159+1),$I159/2,$L159,TRUE)-_xlfn.NORM.DIST(AND(CJ$4&gt;=$E159,CJ$4&lt;=$G159)*(CI$4-$E159+1),$I159/2,$L159,TRUE))/(1-2*_xlfn.NORM.DIST(0,$I159/2,$L159,TRUE))*$C159+($J159="Steady Growth")*(AND(CJ$4&gt;=$E159,CJ$4&lt;=$G159)*((CJ$4-$E159+1)/($I159*($I159+1)/2)*$C159))+($J159="custom")*CustomCF!CC159</f>
        <v>0</v>
      </c>
      <c r="CK159" s="478">
        <f>($J159="Bell Curve")*(_xlfn.NORM.DIST(AND(CK$4&gt;=$E159,CK$4&lt;=$G159)*(CK$4-$E159+1),$I159/2,$L159,TRUE)-_xlfn.NORM.DIST(AND(CK$4&gt;=$E159,CK$4&lt;=$G159)*(CJ$4-$E159+1),$I159/2,$L159,TRUE))/(1-2*_xlfn.NORM.DIST(0,$I159/2,$L159,TRUE))*$C159+($J159="Steady Growth")*(AND(CK$4&gt;=$E159,CK$4&lt;=$G159)*((CK$4-$E159+1)/($I159*($I159+1)/2)*$C159))+($J159="custom")*CustomCF!CD159</f>
        <v>0</v>
      </c>
      <c r="CL159" s="478">
        <f>($J159="Bell Curve")*(_xlfn.NORM.DIST(AND(CL$4&gt;=$E159,CL$4&lt;=$G159)*(CL$4-$E159+1),$I159/2,$L159,TRUE)-_xlfn.NORM.DIST(AND(CL$4&gt;=$E159,CL$4&lt;=$G159)*(CK$4-$E159+1),$I159/2,$L159,TRUE))/(1-2*_xlfn.NORM.DIST(0,$I159/2,$L159,TRUE))*$C159+($J159="Steady Growth")*(AND(CL$4&gt;=$E159,CL$4&lt;=$G159)*((CL$4-$E159+1)/($I159*($I159+1)/2)*$C159))+($J159="custom")*CustomCF!CE159</f>
        <v>0</v>
      </c>
      <c r="CM159" s="478">
        <f>($J159="Bell Curve")*(_xlfn.NORM.DIST(AND(CM$4&gt;=$E159,CM$4&lt;=$G159)*(CM$4-$E159+1),$I159/2,$L159,TRUE)-_xlfn.NORM.DIST(AND(CM$4&gt;=$E159,CM$4&lt;=$G159)*(CL$4-$E159+1),$I159/2,$L159,TRUE))/(1-2*_xlfn.NORM.DIST(0,$I159/2,$L159,TRUE))*$C159+($J159="Steady Growth")*(AND(CM$4&gt;=$E159,CM$4&lt;=$G159)*((CM$4-$E159+1)/($I159*($I159+1)/2)*$C159))+($J159="custom")*CustomCF!CF159</f>
        <v>0</v>
      </c>
      <c r="CN159" s="478">
        <f>($J159="Bell Curve")*(_xlfn.NORM.DIST(AND(CN$4&gt;=$E159,CN$4&lt;=$G159)*(CN$4-$E159+1),$I159/2,$L159,TRUE)-_xlfn.NORM.DIST(AND(CN$4&gt;=$E159,CN$4&lt;=$G159)*(CM$4-$E159+1),$I159/2,$L159,TRUE))/(1-2*_xlfn.NORM.DIST(0,$I159/2,$L159,TRUE))*$C159+($J159="Steady Growth")*(AND(CN$4&gt;=$E159,CN$4&lt;=$G159)*((CN$4-$E159+1)/($I159*($I159+1)/2)*$C159))+($J159="custom")*CustomCF!CG159</f>
        <v>0</v>
      </c>
      <c r="CO159" s="478">
        <f>($J159="Bell Curve")*(_xlfn.NORM.DIST(AND(CO$4&gt;=$E159,CO$4&lt;=$G159)*(CO$4-$E159+1),$I159/2,$L159,TRUE)-_xlfn.NORM.DIST(AND(CO$4&gt;=$E159,CO$4&lt;=$G159)*(CN$4-$E159+1),$I159/2,$L159,TRUE))/(1-2*_xlfn.NORM.DIST(0,$I159/2,$L159,TRUE))*$C159+($J159="Steady Growth")*(AND(CO$4&gt;=$E159,CO$4&lt;=$G159)*((CO$4-$E159+1)/($I159*($I159+1)/2)*$C159))+($J159="custom")*CustomCF!CH159</f>
        <v>0</v>
      </c>
      <c r="CP159" s="478">
        <f>($J159="Bell Curve")*(_xlfn.NORM.DIST(AND(CP$4&gt;=$E159,CP$4&lt;=$G159)*(CP$4-$E159+1),$I159/2,$L159,TRUE)-_xlfn.NORM.DIST(AND(CP$4&gt;=$E159,CP$4&lt;=$G159)*(CO$4-$E159+1),$I159/2,$L159,TRUE))/(1-2*_xlfn.NORM.DIST(0,$I159/2,$L159,TRUE))*$C159+($J159="Steady Growth")*(AND(CP$4&gt;=$E159,CP$4&lt;=$G159)*((CP$4-$E159+1)/($I159*($I159+1)/2)*$C159))+($J159="custom")*CustomCF!CI159</f>
        <v>0</v>
      </c>
      <c r="CQ159" s="478">
        <f>($J159="Bell Curve")*(_xlfn.NORM.DIST(AND(CQ$4&gt;=$E159,CQ$4&lt;=$G159)*(CQ$4-$E159+1),$I159/2,$L159,TRUE)-_xlfn.NORM.DIST(AND(CQ$4&gt;=$E159,CQ$4&lt;=$G159)*(CP$4-$E159+1),$I159/2,$L159,TRUE))/(1-2*_xlfn.NORM.DIST(0,$I159/2,$L159,TRUE))*$C159+($J159="Steady Growth")*(AND(CQ$4&gt;=$E159,CQ$4&lt;=$G159)*((CQ$4-$E159+1)/($I159*($I159+1)/2)*$C159))+($J159="custom")*CustomCF!CJ159</f>
        <v>0</v>
      </c>
      <c r="CR159" s="478">
        <f>($J159="Bell Curve")*(_xlfn.NORM.DIST(AND(CR$4&gt;=$E159,CR$4&lt;=$G159)*(CR$4-$E159+1),$I159/2,$L159,TRUE)-_xlfn.NORM.DIST(AND(CR$4&gt;=$E159,CR$4&lt;=$G159)*(CQ$4-$E159+1),$I159/2,$L159,TRUE))/(1-2*_xlfn.NORM.DIST(0,$I159/2,$L159,TRUE))*$C159+($J159="Steady Growth")*(AND(CR$4&gt;=$E159,CR$4&lt;=$G159)*((CR$4-$E159+1)/($I159*($I159+1)/2)*$C159))+($J159="custom")*CustomCF!CK159</f>
        <v>0</v>
      </c>
      <c r="CS159" s="478">
        <f>($J159="Bell Curve")*(_xlfn.NORM.DIST(AND(CS$4&gt;=$E159,CS$4&lt;=$G159)*(CS$4-$E159+1),$I159/2,$L159,TRUE)-_xlfn.NORM.DIST(AND(CS$4&gt;=$E159,CS$4&lt;=$G159)*(CR$4-$E159+1),$I159/2,$L159,TRUE))/(1-2*_xlfn.NORM.DIST(0,$I159/2,$L159,TRUE))*$C159+($J159="Steady Growth")*(AND(CS$4&gt;=$E159,CS$4&lt;=$G159)*((CS$4-$E159+1)/($I159*($I159+1)/2)*$C159))+($J159="custom")*CustomCF!CL159</f>
        <v>0</v>
      </c>
      <c r="CT159" s="478">
        <f>($J159="Bell Curve")*(_xlfn.NORM.DIST(AND(CT$4&gt;=$E159,CT$4&lt;=$G159)*(CT$4-$E159+1),$I159/2,$L159,TRUE)-_xlfn.NORM.DIST(AND(CT$4&gt;=$E159,CT$4&lt;=$G159)*(CS$4-$E159+1),$I159/2,$L159,TRUE))/(1-2*_xlfn.NORM.DIST(0,$I159/2,$L159,TRUE))*$C159+($J159="Steady Growth")*(AND(CT$4&gt;=$E159,CT$4&lt;=$G159)*((CT$4-$E159+1)/($I159*($I159+1)/2)*$C159))+($J159="custom")*CustomCF!CM159</f>
        <v>0</v>
      </c>
      <c r="CU159" s="478">
        <f>($J159="Bell Curve")*(_xlfn.NORM.DIST(AND(CU$4&gt;=$E159,CU$4&lt;=$G159)*(CU$4-$E159+1),$I159/2,$L159,TRUE)-_xlfn.NORM.DIST(AND(CU$4&gt;=$E159,CU$4&lt;=$G159)*(CT$4-$E159+1),$I159/2,$L159,TRUE))/(1-2*_xlfn.NORM.DIST(0,$I159/2,$L159,TRUE))*$C159+($J159="Steady Growth")*(AND(CU$4&gt;=$E159,CU$4&lt;=$G159)*((CU$4-$E159+1)/($I159*($I159+1)/2)*$C159))+($J159="custom")*CustomCF!CN159</f>
        <v>0</v>
      </c>
      <c r="CV159" s="478">
        <f>($J159="Bell Curve")*(_xlfn.NORM.DIST(AND(CV$4&gt;=$E159,CV$4&lt;=$G159)*(CV$4-$E159+1),$I159/2,$L159,TRUE)-_xlfn.NORM.DIST(AND(CV$4&gt;=$E159,CV$4&lt;=$G159)*(CU$4-$E159+1),$I159/2,$L159,TRUE))/(1-2*_xlfn.NORM.DIST(0,$I159/2,$L159,TRUE))*$C159+($J159="Steady Growth")*(AND(CV$4&gt;=$E159,CV$4&lt;=$G159)*((CV$4-$E159+1)/($I159*($I159+1)/2)*$C159))+($J159="custom")*CustomCF!CO159</f>
        <v>0</v>
      </c>
      <c r="CW159" s="478">
        <f>($J159="Bell Curve")*(_xlfn.NORM.DIST(AND(CW$4&gt;=$E159,CW$4&lt;=$G159)*(CW$4-$E159+1),$I159/2,$L159,TRUE)-_xlfn.NORM.DIST(AND(CW$4&gt;=$E159,CW$4&lt;=$G159)*(CV$4-$E159+1),$I159/2,$L159,TRUE))/(1-2*_xlfn.NORM.DIST(0,$I159/2,$L159,TRUE))*$C159+($J159="Steady Growth")*(AND(CW$4&gt;=$E159,CW$4&lt;=$G159)*((CW$4-$E159+1)/($I159*($I159+1)/2)*$C159))+($J159="custom")*CustomCF!CP159</f>
        <v>0</v>
      </c>
      <c r="CX159" s="478">
        <f>($J159="Bell Curve")*(_xlfn.NORM.DIST(AND(CX$4&gt;=$E159,CX$4&lt;=$G159)*(CX$4-$E159+1),$I159/2,$L159,TRUE)-_xlfn.NORM.DIST(AND(CX$4&gt;=$E159,CX$4&lt;=$G159)*(CW$4-$E159+1),$I159/2,$L159,TRUE))/(1-2*_xlfn.NORM.DIST(0,$I159/2,$L159,TRUE))*$C159+($J159="Steady Growth")*(AND(CX$4&gt;=$E159,CX$4&lt;=$G159)*((CX$4-$E159+1)/($I159*($I159+1)/2)*$C159))+($J159="custom")*CustomCF!CQ159</f>
        <v>0</v>
      </c>
      <c r="CY159" s="478">
        <f>($J159="Bell Curve")*(_xlfn.NORM.DIST(AND(CY$4&gt;=$E159,CY$4&lt;=$G159)*(CY$4-$E159+1),$I159/2,$L159,TRUE)-_xlfn.NORM.DIST(AND(CY$4&gt;=$E159,CY$4&lt;=$G159)*(CX$4-$E159+1),$I159/2,$L159,TRUE))/(1-2*_xlfn.NORM.DIST(0,$I159/2,$L159,TRUE))*$C159+($J159="Steady Growth")*(AND(CY$4&gt;=$E159,CY$4&lt;=$G159)*((CY$4-$E159+1)/($I159*($I159+1)/2)*$C159))+($J159="custom")*CustomCF!CR159</f>
        <v>0</v>
      </c>
      <c r="CZ159" s="478">
        <f>($J159="Bell Curve")*(_xlfn.NORM.DIST(AND(CZ$4&gt;=$E159,CZ$4&lt;=$G159)*(CZ$4-$E159+1),$I159/2,$L159,TRUE)-_xlfn.NORM.DIST(AND(CZ$4&gt;=$E159,CZ$4&lt;=$G159)*(CY$4-$E159+1),$I159/2,$L159,TRUE))/(1-2*_xlfn.NORM.DIST(0,$I159/2,$L159,TRUE))*$C159+($J159="Steady Growth")*(AND(CZ$4&gt;=$E159,CZ$4&lt;=$G159)*((CZ$4-$E159+1)/($I159*($I159+1)/2)*$C159))+($J159="custom")*CustomCF!CS159</f>
        <v>0</v>
      </c>
      <c r="DA159" s="478">
        <f>($J159="Bell Curve")*(_xlfn.NORM.DIST(AND(DA$4&gt;=$E159,DA$4&lt;=$G159)*(DA$4-$E159+1),$I159/2,$L159,TRUE)-_xlfn.NORM.DIST(AND(DA$4&gt;=$E159,DA$4&lt;=$G159)*(CZ$4-$E159+1),$I159/2,$L159,TRUE))/(1-2*_xlfn.NORM.DIST(0,$I159/2,$L159,TRUE))*$C159+($J159="Steady Growth")*(AND(DA$4&gt;=$E159,DA$4&lt;=$G159)*((DA$4-$E159+1)/($I159*($I159+1)/2)*$C159))+($J159="custom")*CustomCF!CT159</f>
        <v>0</v>
      </c>
      <c r="DB159" s="478">
        <f>($J159="Bell Curve")*(_xlfn.NORM.DIST(AND(DB$4&gt;=$E159,DB$4&lt;=$G159)*(DB$4-$E159+1),$I159/2,$L159,TRUE)-_xlfn.NORM.DIST(AND(DB$4&gt;=$E159,DB$4&lt;=$G159)*(DA$4-$E159+1),$I159/2,$L159,TRUE))/(1-2*_xlfn.NORM.DIST(0,$I159/2,$L159,TRUE))*$C159+($J159="Steady Growth")*(AND(DB$4&gt;=$E159,DB$4&lt;=$G159)*((DB$4-$E159+1)/($I159*($I159+1)/2)*$C159))+($J159="custom")*CustomCF!CU159</f>
        <v>0</v>
      </c>
      <c r="DC159" s="478">
        <f>($J159="Bell Curve")*(_xlfn.NORM.DIST(AND(DC$4&gt;=$E159,DC$4&lt;=$G159)*(DC$4-$E159+1),$I159/2,$L159,TRUE)-_xlfn.NORM.DIST(AND(DC$4&gt;=$E159,DC$4&lt;=$G159)*(DB$4-$E159+1),$I159/2,$L159,TRUE))/(1-2*_xlfn.NORM.DIST(0,$I159/2,$L159,TRUE))*$C159+($J159="Steady Growth")*(AND(DC$4&gt;=$E159,DC$4&lt;=$G159)*((DC$4-$E159+1)/($I159*($I159+1)/2)*$C159))+($J159="custom")*CustomCF!CV159</f>
        <v>0</v>
      </c>
      <c r="DD159" s="478">
        <f>($J159="Bell Curve")*(_xlfn.NORM.DIST(AND(DD$4&gt;=$E159,DD$4&lt;=$G159)*(DD$4-$E159+1),$I159/2,$L159,TRUE)-_xlfn.NORM.DIST(AND(DD$4&gt;=$E159,DD$4&lt;=$G159)*(DC$4-$E159+1),$I159/2,$L159,TRUE))/(1-2*_xlfn.NORM.DIST(0,$I159/2,$L159,TRUE))*$C159+($J159="Steady Growth")*(AND(DD$4&gt;=$E159,DD$4&lt;=$G159)*((DD$4-$E159+1)/($I159*($I159+1)/2)*$C159))+($J159="custom")*CustomCF!CW159</f>
        <v>0</v>
      </c>
      <c r="DE159" s="478">
        <f>($J159="Bell Curve")*(_xlfn.NORM.DIST(AND(DE$4&gt;=$E159,DE$4&lt;=$G159)*(DE$4-$E159+1),$I159/2,$L159,TRUE)-_xlfn.NORM.DIST(AND(DE$4&gt;=$E159,DE$4&lt;=$G159)*(DD$4-$E159+1),$I159/2,$L159,TRUE))/(1-2*_xlfn.NORM.DIST(0,$I159/2,$L159,TRUE))*$C159+($J159="Steady Growth")*(AND(DE$4&gt;=$E159,DE$4&lt;=$G159)*((DE$4-$E159+1)/($I159*($I159+1)/2)*$C159))+($J159="custom")*CustomCF!CX159</f>
        <v>0</v>
      </c>
      <c r="DF159" s="478">
        <f>($J159="Bell Curve")*(_xlfn.NORM.DIST(AND(DF$4&gt;=$E159,DF$4&lt;=$G159)*(DF$4-$E159+1),$I159/2,$L159,TRUE)-_xlfn.NORM.DIST(AND(DF$4&gt;=$E159,DF$4&lt;=$G159)*(DE$4-$E159+1),$I159/2,$L159,TRUE))/(1-2*_xlfn.NORM.DIST(0,$I159/2,$L159,TRUE))*$C159+($J159="Steady Growth")*(AND(DF$4&gt;=$E159,DF$4&lt;=$G159)*((DF$4-$E159+1)/($I159*($I159+1)/2)*$C159))+($J159="custom")*CustomCF!CY159</f>
        <v>0</v>
      </c>
      <c r="DG159" s="478">
        <f>($J159="Bell Curve")*(_xlfn.NORM.DIST(AND(DG$4&gt;=$E159,DG$4&lt;=$G159)*(DG$4-$E159+1),$I159/2,$L159,TRUE)-_xlfn.NORM.DIST(AND(DG$4&gt;=$E159,DG$4&lt;=$G159)*(DF$4-$E159+1),$I159/2,$L159,TRUE))/(1-2*_xlfn.NORM.DIST(0,$I159/2,$L159,TRUE))*$C159+($J159="Steady Growth")*(AND(DG$4&gt;=$E159,DG$4&lt;=$G159)*((DG$4-$E159+1)/($I159*($I159+1)/2)*$C159))+($J159="custom")*CustomCF!CZ159</f>
        <v>0</v>
      </c>
      <c r="DH159" s="478">
        <f>($J159="Bell Curve")*(_xlfn.NORM.DIST(AND(DH$4&gt;=$E159,DH$4&lt;=$G159)*(DH$4-$E159+1),$I159/2,$L159,TRUE)-_xlfn.NORM.DIST(AND(DH$4&gt;=$E159,DH$4&lt;=$G159)*(DG$4-$E159+1),$I159/2,$L159,TRUE))/(1-2*_xlfn.NORM.DIST(0,$I159/2,$L159,TRUE))*$C159+($J159="Steady Growth")*(AND(DH$4&gt;=$E159,DH$4&lt;=$G159)*((DH$4-$E159+1)/($I159*($I159+1)/2)*$C159))+($J159="custom")*CustomCF!DA159</f>
        <v>0</v>
      </c>
      <c r="DI159" s="478">
        <f>($J159="Bell Curve")*(_xlfn.NORM.DIST(AND(DI$4&gt;=$E159,DI$4&lt;=$G159)*(DI$4-$E159+1),$I159/2,$L159,TRUE)-_xlfn.NORM.DIST(AND(DI$4&gt;=$E159,DI$4&lt;=$G159)*(DH$4-$E159+1),$I159/2,$L159,TRUE))/(1-2*_xlfn.NORM.DIST(0,$I159/2,$L159,TRUE))*$C159+($J159="Steady Growth")*(AND(DI$4&gt;=$E159,DI$4&lt;=$G159)*((DI$4-$E159+1)/($I159*($I159+1)/2)*$C159))+($J159="custom")*CustomCF!DB159</f>
        <v>0</v>
      </c>
      <c r="DJ159" s="478">
        <f>($J159="Bell Curve")*(_xlfn.NORM.DIST(AND(DJ$4&gt;=$E159,DJ$4&lt;=$G159)*(DJ$4-$E159+1),$I159/2,$L159,TRUE)-_xlfn.NORM.DIST(AND(DJ$4&gt;=$E159,DJ$4&lt;=$G159)*(DI$4-$E159+1),$I159/2,$L159,TRUE))/(1-2*_xlfn.NORM.DIST(0,$I159/2,$L159,TRUE))*$C159+($J159="Steady Growth")*(AND(DJ$4&gt;=$E159,DJ$4&lt;=$G159)*((DJ$4-$E159+1)/($I159*($I159+1)/2)*$C159))+($J159="custom")*CustomCF!DC159</f>
        <v>0</v>
      </c>
      <c r="DK159" s="478">
        <f>($J159="Bell Curve")*(_xlfn.NORM.DIST(AND(DK$4&gt;=$E159,DK$4&lt;=$G159)*(DK$4-$E159+1),$I159/2,$L159,TRUE)-_xlfn.NORM.DIST(AND(DK$4&gt;=$E159,DK$4&lt;=$G159)*(DJ$4-$E159+1),$I159/2,$L159,TRUE))/(1-2*_xlfn.NORM.DIST(0,$I159/2,$L159,TRUE))*$C159+($J159="Steady Growth")*(AND(DK$4&gt;=$E159,DK$4&lt;=$G159)*((DK$4-$E159+1)/($I159*($I159+1)/2)*$C159))+($J159="custom")*CustomCF!DD159</f>
        <v>0</v>
      </c>
      <c r="DL159" s="478">
        <f>($J159="Bell Curve")*(_xlfn.NORM.DIST(AND(DL$4&gt;=$E159,DL$4&lt;=$G159)*(DL$4-$E159+1),$I159/2,$L159,TRUE)-_xlfn.NORM.DIST(AND(DL$4&gt;=$E159,DL$4&lt;=$G159)*(DK$4-$E159+1),$I159/2,$L159,TRUE))/(1-2*_xlfn.NORM.DIST(0,$I159/2,$L159,TRUE))*$C159+($J159="Steady Growth")*(AND(DL$4&gt;=$E159,DL$4&lt;=$G159)*((DL$4-$E159+1)/($I159*($I159+1)/2)*$C159))+($J159="custom")*CustomCF!DE159</f>
        <v>0</v>
      </c>
      <c r="DM159" s="478">
        <f>($J159="Bell Curve")*(_xlfn.NORM.DIST(AND(DM$4&gt;=$E159,DM$4&lt;=$G159)*(DM$4-$E159+1),$I159/2,$L159,TRUE)-_xlfn.NORM.DIST(AND(DM$4&gt;=$E159,DM$4&lt;=$G159)*(DL$4-$E159+1),$I159/2,$L159,TRUE))/(1-2*_xlfn.NORM.DIST(0,$I159/2,$L159,TRUE))*$C159+($J159="Steady Growth")*(AND(DM$4&gt;=$E159,DM$4&lt;=$G159)*((DM$4-$E159+1)/($I159*($I159+1)/2)*$C159))+($J159="custom")*CustomCF!DF159</f>
        <v>0</v>
      </c>
      <c r="DN159" s="478">
        <f>($J159="Bell Curve")*(_xlfn.NORM.DIST(AND(DN$4&gt;=$E159,DN$4&lt;=$G159)*(DN$4-$E159+1),$I159/2,$L159,TRUE)-_xlfn.NORM.DIST(AND(DN$4&gt;=$E159,DN$4&lt;=$G159)*(DM$4-$E159+1),$I159/2,$L159,TRUE))/(1-2*_xlfn.NORM.DIST(0,$I159/2,$L159,TRUE))*$C159+($J159="Steady Growth")*(AND(DN$4&gt;=$E159,DN$4&lt;=$G159)*((DN$4-$E159+1)/($I159*($I159+1)/2)*$C159))+($J159="custom")*CustomCF!DG159</f>
        <v>0</v>
      </c>
      <c r="DO159" s="478">
        <f>($J159="Bell Curve")*(_xlfn.NORM.DIST(AND(DO$4&gt;=$E159,DO$4&lt;=$G159)*(DO$4-$E159+1),$I159/2,$L159,TRUE)-_xlfn.NORM.DIST(AND(DO$4&gt;=$E159,DO$4&lt;=$G159)*(DN$4-$E159+1),$I159/2,$L159,TRUE))/(1-2*_xlfn.NORM.DIST(0,$I159/2,$L159,TRUE))*$C159+($J159="Steady Growth")*(AND(DO$4&gt;=$E159,DO$4&lt;=$G159)*((DO$4-$E159+1)/($I159*($I159+1)/2)*$C159))+($J159="custom")*CustomCF!DH159</f>
        <v>0</v>
      </c>
      <c r="DP159" s="478">
        <f>($J159="Bell Curve")*(_xlfn.NORM.DIST(AND(DP$4&gt;=$E159,DP$4&lt;=$G159)*(DP$4-$E159+1),$I159/2,$L159,TRUE)-_xlfn.NORM.DIST(AND(DP$4&gt;=$E159,DP$4&lt;=$G159)*(DO$4-$E159+1),$I159/2,$L159,TRUE))/(1-2*_xlfn.NORM.DIST(0,$I159/2,$L159,TRUE))*$C159+($J159="Steady Growth")*(AND(DP$4&gt;=$E159,DP$4&lt;=$G159)*((DP$4-$E159+1)/($I159*($I159+1)/2)*$C159))+($J159="custom")*CustomCF!DI159</f>
        <v>0</v>
      </c>
      <c r="DQ159" s="478">
        <f>($J159="Bell Curve")*(_xlfn.NORM.DIST(AND(DQ$4&gt;=$E159,DQ$4&lt;=$G159)*(DQ$4-$E159+1),$I159/2,$L159,TRUE)-_xlfn.NORM.DIST(AND(DQ$4&gt;=$E159,DQ$4&lt;=$G159)*(DP$4-$E159+1),$I159/2,$L159,TRUE))/(1-2*_xlfn.NORM.DIST(0,$I159/2,$L159,TRUE))*$C159+($J159="Steady Growth")*(AND(DQ$4&gt;=$E159,DQ$4&lt;=$G159)*((DQ$4-$E159+1)/($I159*($I159+1)/2)*$C159))+($J159="custom")*CustomCF!DJ159</f>
        <v>0</v>
      </c>
      <c r="DR159" s="478">
        <f>($J159="Bell Curve")*(_xlfn.NORM.DIST(AND(DR$4&gt;=$E159,DR$4&lt;=$G159)*(DR$4-$E159+1),$I159/2,$L159,TRUE)-_xlfn.NORM.DIST(AND(DR$4&gt;=$E159,DR$4&lt;=$G159)*(DQ$4-$E159+1),$I159/2,$L159,TRUE))/(1-2*_xlfn.NORM.DIST(0,$I159/2,$L159,TRUE))*$C159+($J159="Steady Growth")*(AND(DR$4&gt;=$E159,DR$4&lt;=$G159)*((DR$4-$E159+1)/($I159*($I159+1)/2)*$C159))+($J159="custom")*CustomCF!DK159</f>
        <v>0</v>
      </c>
      <c r="DS159" s="478">
        <f>($J159="Bell Curve")*(_xlfn.NORM.DIST(AND(DS$4&gt;=$E159,DS$4&lt;=$G159)*(DS$4-$E159+1),$I159/2,$L159,TRUE)-_xlfn.NORM.DIST(AND(DS$4&gt;=$E159,DS$4&lt;=$G159)*(DR$4-$E159+1),$I159/2,$L159,TRUE))/(1-2*_xlfn.NORM.DIST(0,$I159/2,$L159,TRUE))*$C159+($J159="Steady Growth")*(AND(DS$4&gt;=$E159,DS$4&lt;=$G159)*((DS$4-$E159+1)/($I159*($I159+1)/2)*$C159))+($J159="custom")*CustomCF!DL159</f>
        <v>0</v>
      </c>
      <c r="DT159" s="478">
        <f>($J159="Bell Curve")*(_xlfn.NORM.DIST(AND(DT$4&gt;=$E159,DT$4&lt;=$G159)*(DT$4-$E159+1),$I159/2,$L159,TRUE)-_xlfn.NORM.DIST(AND(DT$4&gt;=$E159,DT$4&lt;=$G159)*(DS$4-$E159+1),$I159/2,$L159,TRUE))/(1-2*_xlfn.NORM.DIST(0,$I159/2,$L159,TRUE))*$C159+($J159="Steady Growth")*(AND(DT$4&gt;=$E159,DT$4&lt;=$G159)*((DT$4-$E159+1)/($I159*($I159+1)/2)*$C159))+($J159="custom")*CustomCF!DM159</f>
        <v>0</v>
      </c>
      <c r="DU159" s="478">
        <f>($J159="Bell Curve")*(_xlfn.NORM.DIST(AND(DU$4&gt;=$E159,DU$4&lt;=$G159)*(DU$4-$E159+1),$I159/2,$L159,TRUE)-_xlfn.NORM.DIST(AND(DU$4&gt;=$E159,DU$4&lt;=$G159)*(DT$4-$E159+1),$I159/2,$L159,TRUE))/(1-2*_xlfn.NORM.DIST(0,$I159/2,$L159,TRUE))*$C159+($J159="Steady Growth")*(AND(DU$4&gt;=$E159,DU$4&lt;=$G159)*((DU$4-$E159+1)/($I159*($I159+1)/2)*$C159))+($J159="custom")*CustomCF!DN159</f>
        <v>0</v>
      </c>
      <c r="DV159" s="478">
        <f>($J159="Bell Curve")*(_xlfn.NORM.DIST(AND(DV$4&gt;=$E159,DV$4&lt;=$G159)*(DV$4-$E159+1),$I159/2,$L159,TRUE)-_xlfn.NORM.DIST(AND(DV$4&gt;=$E159,DV$4&lt;=$G159)*(DU$4-$E159+1),$I159/2,$L159,TRUE))/(1-2*_xlfn.NORM.DIST(0,$I159/2,$L159,TRUE))*$C159+($J159="Steady Growth")*(AND(DV$4&gt;=$E159,DV$4&lt;=$G159)*((DV$4-$E159+1)/($I159*($I159+1)/2)*$C159))+($J159="custom")*CustomCF!DO159</f>
        <v>0</v>
      </c>
      <c r="DW159" s="478">
        <f>($J159="Bell Curve")*(_xlfn.NORM.DIST(AND(DW$4&gt;=$E159,DW$4&lt;=$G159)*(DW$4-$E159+1),$I159/2,$L159,TRUE)-_xlfn.NORM.DIST(AND(DW$4&gt;=$E159,DW$4&lt;=$G159)*(DV$4-$E159+1),$I159/2,$L159,TRUE))/(1-2*_xlfn.NORM.DIST(0,$I159/2,$L159,TRUE))*$C159+($J159="Steady Growth")*(AND(DW$4&gt;=$E159,DW$4&lt;=$G159)*((DW$4-$E159+1)/($I159*($I159+1)/2)*$C159))+($J159="custom")*CustomCF!DP159</f>
        <v>0</v>
      </c>
      <c r="DX159" s="478">
        <f>($J159="Bell Curve")*(_xlfn.NORM.DIST(AND(DX$4&gt;=$E159,DX$4&lt;=$G159)*(DX$4-$E159+1),$I159/2,$L159,TRUE)-_xlfn.NORM.DIST(AND(DX$4&gt;=$E159,DX$4&lt;=$G159)*(DW$4-$E159+1),$I159/2,$L159,TRUE))/(1-2*_xlfn.NORM.DIST(0,$I159/2,$L159,TRUE))*$C159+($J159="Steady Growth")*(AND(DX$4&gt;=$E159,DX$4&lt;=$G159)*((DX$4-$E159+1)/($I159*($I159+1)/2)*$C159))+($J159="custom")*CustomCF!DQ159</f>
        <v>0</v>
      </c>
      <c r="DY159" s="478">
        <f>($J159="Bell Curve")*(_xlfn.NORM.DIST(AND(DY$4&gt;=$E159,DY$4&lt;=$G159)*(DY$4-$E159+1),$I159/2,$L159,TRUE)-_xlfn.NORM.DIST(AND(DY$4&gt;=$E159,DY$4&lt;=$G159)*(DX$4-$E159+1),$I159/2,$L159,TRUE))/(1-2*_xlfn.NORM.DIST(0,$I159/2,$L159,TRUE))*$C159+($J159="Steady Growth")*(AND(DY$4&gt;=$E159,DY$4&lt;=$G159)*((DY$4-$E159+1)/($I159*($I159+1)/2)*$C159))+($J159="custom")*CustomCF!DR159</f>
        <v>0</v>
      </c>
      <c r="DZ159" s="478">
        <f>($J159="Bell Curve")*(_xlfn.NORM.DIST(AND(DZ$4&gt;=$E159,DZ$4&lt;=$G159)*(DZ$4-$E159+1),$I159/2,$L159,TRUE)-_xlfn.NORM.DIST(AND(DZ$4&gt;=$E159,DZ$4&lt;=$G159)*(DY$4-$E159+1),$I159/2,$L159,TRUE))/(1-2*_xlfn.NORM.DIST(0,$I159/2,$L159,TRUE))*$C159+($J159="Steady Growth")*(AND(DZ$4&gt;=$E159,DZ$4&lt;=$G159)*((DZ$4-$E159+1)/($I159*($I159+1)/2)*$C159))+($J159="custom")*CustomCF!DS159</f>
        <v>0</v>
      </c>
      <c r="EA159" s="478">
        <f>($J159="Bell Curve")*(_xlfn.NORM.DIST(AND(EA$4&gt;=$E159,EA$4&lt;=$G159)*(EA$4-$E159+1),$I159/2,$L159,TRUE)-_xlfn.NORM.DIST(AND(EA$4&gt;=$E159,EA$4&lt;=$G159)*(DZ$4-$E159+1),$I159/2,$L159,TRUE))/(1-2*_xlfn.NORM.DIST(0,$I159/2,$L159,TRUE))*$C159+($J159="Steady Growth")*(AND(EA$4&gt;=$E159,EA$4&lt;=$G159)*((EA$4-$E159+1)/($I159*($I159+1)/2)*$C159))+($J159="custom")*CustomCF!DT159</f>
        <v>0</v>
      </c>
      <c r="EB159" s="478">
        <f>($J159="Bell Curve")*(_xlfn.NORM.DIST(AND(EB$4&gt;=$E159,EB$4&lt;=$G159)*(EB$4-$E159+1),$I159/2,$L159,TRUE)-_xlfn.NORM.DIST(AND(EB$4&gt;=$E159,EB$4&lt;=$G159)*(EA$4-$E159+1),$I159/2,$L159,TRUE))/(1-2*_xlfn.NORM.DIST(0,$I159/2,$L159,TRUE))*$C159+($J159="Steady Growth")*(AND(EB$4&gt;=$E159,EB$4&lt;=$G159)*((EB$4-$E159+1)/($I159*($I159+1)/2)*$C159))+($J159="custom")*CustomCF!DU159</f>
        <v>0</v>
      </c>
      <c r="EC159" s="478">
        <f>($J159="Bell Curve")*(_xlfn.NORM.DIST(AND(EC$4&gt;=$E159,EC$4&lt;=$G159)*(EC$4-$E159+1),$I159/2,$L159,TRUE)-_xlfn.NORM.DIST(AND(EC$4&gt;=$E159,EC$4&lt;=$G159)*(EB$4-$E159+1),$I159/2,$L159,TRUE))/(1-2*_xlfn.NORM.DIST(0,$I159/2,$L159,TRUE))*$C159+($J159="Steady Growth")*(AND(EC$4&gt;=$E159,EC$4&lt;=$G159)*((EC$4-$E159+1)/($I159*($I159+1)/2)*$C159))+($J159="custom")*CustomCF!DV159</f>
        <v>0</v>
      </c>
      <c r="ED159" s="478">
        <f>($J159="Bell Curve")*(_xlfn.NORM.DIST(AND(ED$4&gt;=$E159,ED$4&lt;=$G159)*(ED$4-$E159+1),$I159/2,$L159,TRUE)-_xlfn.NORM.DIST(AND(ED$4&gt;=$E159,ED$4&lt;=$G159)*(EC$4-$E159+1),$I159/2,$L159,TRUE))/(1-2*_xlfn.NORM.DIST(0,$I159/2,$L159,TRUE))*$C159+($J159="Steady Growth")*(AND(ED$4&gt;=$E159,ED$4&lt;=$G159)*((ED$4-$E159+1)/($I159*($I159+1)/2)*$C159))+($J159="custom")*CustomCF!DW159</f>
        <v>0</v>
      </c>
      <c r="EE159" s="478">
        <f>($J159="Bell Curve")*(_xlfn.NORM.DIST(AND(EE$4&gt;=$E159,EE$4&lt;=$G159)*(EE$4-$E159+1),$I159/2,$L159,TRUE)-_xlfn.NORM.DIST(AND(EE$4&gt;=$E159,EE$4&lt;=$G159)*(ED$4-$E159+1),$I159/2,$L159,TRUE))/(1-2*_xlfn.NORM.DIST(0,$I159/2,$L159,TRUE))*$C159+($J159="Steady Growth")*(AND(EE$4&gt;=$E159,EE$4&lt;=$G159)*((EE$4-$E159+1)/($I159*($I159+1)/2)*$C159))+($J159="custom")*CustomCF!DX159</f>
        <v>0</v>
      </c>
      <c r="EF159" s="488">
        <f>($J159="Bell Curve")*(_xlfn.NORM.DIST(AND(EF$4&gt;=$E159,EF$4&lt;=$G159)*(EF$4-$E159+1),$I159/2,$L159,TRUE)-_xlfn.NORM.DIST(AND(EF$4&gt;=$E159,EF$4&lt;=$G159)*(EE$4-$E159+1),$I159/2,$L159,TRUE))/(1-2*_xlfn.NORM.DIST(0,$I159/2,$L159,TRUE))*$C159+($J159="Steady Growth")*(AND(EF$4&gt;=$E159,EF$4&lt;=$G159)*((EF$4-$E159+1)/($I159*($I159+1)/2)*$C159))+($J159="custom")*CustomCF!DY159</f>
        <v>0</v>
      </c>
    </row>
    <row r="160" spans="2:136" outlineLevel="1" x14ac:dyDescent="0.2">
      <c r="B160" s="485">
        <f>Budget!AE25</f>
        <v>0</v>
      </c>
      <c r="C160" s="478">
        <f>Budget!AF25</f>
        <v>0</v>
      </c>
      <c r="D160" s="478" t="str">
        <f t="shared" si="55"/>
        <v/>
      </c>
      <c r="E160" s="486">
        <v>0</v>
      </c>
      <c r="F160" s="480">
        <f>IF(J160="Custom",CustomCF!E160,INDEX($P$6:$DY$6,MATCH(E160,CF!$P$4:$DY$4,0)))</f>
        <v>46022</v>
      </c>
      <c r="G160" s="489">
        <v>0</v>
      </c>
      <c r="H160" s="480">
        <f>IF(J160="Custom",CustomCF!F160,INDEX($P$6:$CU$6,MATCH(G160,CF!$P$4:$CU$4,0)))</f>
        <v>46022</v>
      </c>
      <c r="I160" s="479">
        <f t="shared" si="50"/>
        <v>1</v>
      </c>
      <c r="J160" s="486" t="s">
        <v>30</v>
      </c>
      <c r="K160" s="486" t="s">
        <v>31</v>
      </c>
      <c r="L160" s="479">
        <f t="shared" si="56"/>
        <v>10000000</v>
      </c>
      <c r="M160" s="487">
        <f t="shared" si="49"/>
        <v>0</v>
      </c>
      <c r="N160" s="112" t="str">
        <f t="shared" si="48"/>
        <v>OK</v>
      </c>
      <c r="O160" s="479"/>
      <c r="P160" s="478">
        <f>($J160="Bell Curve")*(_xlfn.NORM.DIST(AND(P$4&gt;=$E160,P$4&lt;=$G160)*(P$4-$E160+1),$I160/2,$L160,TRUE)-_xlfn.NORM.DIST(AND(P$4&gt;=$E160,P$4&lt;=$G160)*(N$4-$E160+1),$I160/2,$L160,TRUE))/(1-2*_xlfn.NORM.DIST(0,$I160/2,$L160,TRUE))*$C160+($J160="Steady Growth")*(AND(P$4&gt;=$E160,P$4&lt;=$G160)*((P$4-$E160+1)/($I160*($I160+1)/2)*$C160))+($J160="custom")*CustomCF!I160</f>
        <v>0</v>
      </c>
      <c r="Q160" s="478">
        <f>($J160="Bell Curve")*(_xlfn.NORM.DIST(AND(Q$4&gt;=$E160,Q$4&lt;=$G160)*(Q$4-$E160+1),$I160/2,$L160,TRUE)-_xlfn.NORM.DIST(AND(Q$4&gt;=$E160,Q$4&lt;=$G160)*(P$4-$E160+1),$I160/2,$L160,TRUE))/(1-2*_xlfn.NORM.DIST(0,$I160/2,$L160,TRUE))*$C160+($J160="Steady Growth")*(AND(Q$4&gt;=$E160,Q$4&lt;=$G160)*((Q$4-$E160+1)/($I160*($I160+1)/2)*$C160))+($J160="custom")*CustomCF!J160</f>
        <v>0</v>
      </c>
      <c r="R160" s="478">
        <f>($J160="Bell Curve")*(_xlfn.NORM.DIST(AND(R$4&gt;=$E160,R$4&lt;=$G160)*(R$4-$E160+1),$I160/2,$L160,TRUE)-_xlfn.NORM.DIST(AND(R$4&gt;=$E160,R$4&lt;=$G160)*(Q$4-$E160+1),$I160/2,$L160,TRUE))/(1-2*_xlfn.NORM.DIST(0,$I160/2,$L160,TRUE))*$C160+($J160="Steady Growth")*(AND(R$4&gt;=$E160,R$4&lt;=$G160)*((R$4-$E160+1)/($I160*($I160+1)/2)*$C160))+($J160="custom")*CustomCF!K160</f>
        <v>0</v>
      </c>
      <c r="S160" s="478">
        <f>($J160="Bell Curve")*(_xlfn.NORM.DIST(AND(S$4&gt;=$E160,S$4&lt;=$G160)*(S$4-$E160+1),$I160/2,$L160,TRUE)-_xlfn.NORM.DIST(AND(S$4&gt;=$E160,S$4&lt;=$G160)*(R$4-$E160+1),$I160/2,$L160,TRUE))/(1-2*_xlfn.NORM.DIST(0,$I160/2,$L160,TRUE))*$C160+($J160="Steady Growth")*(AND(S$4&gt;=$E160,S$4&lt;=$G160)*((S$4-$E160+1)/($I160*($I160+1)/2)*$C160))+($J160="custom")*CustomCF!L160</f>
        <v>0</v>
      </c>
      <c r="T160" s="478">
        <f>($J160="Bell Curve")*(_xlfn.NORM.DIST(AND(T$4&gt;=$E160,T$4&lt;=$G160)*(T$4-$E160+1),$I160/2,$L160,TRUE)-_xlfn.NORM.DIST(AND(T$4&gt;=$E160,T$4&lt;=$G160)*(S$4-$E160+1),$I160/2,$L160,TRUE))/(1-2*_xlfn.NORM.DIST(0,$I160/2,$L160,TRUE))*$C160+($J160="Steady Growth")*(AND(T$4&gt;=$E160,T$4&lt;=$G160)*((T$4-$E160+1)/($I160*($I160+1)/2)*$C160))+($J160="custom")*CustomCF!M160</f>
        <v>0</v>
      </c>
      <c r="U160" s="478">
        <f>($J160="Bell Curve")*(_xlfn.NORM.DIST(AND(U$4&gt;=$E160,U$4&lt;=$G160)*(U$4-$E160+1),$I160/2,$L160,TRUE)-_xlfn.NORM.DIST(AND(U$4&gt;=$E160,U$4&lt;=$G160)*(T$4-$E160+1),$I160/2,$L160,TRUE))/(1-2*_xlfn.NORM.DIST(0,$I160/2,$L160,TRUE))*$C160+($J160="Steady Growth")*(AND(U$4&gt;=$E160,U$4&lt;=$G160)*((U$4-$E160+1)/($I160*($I160+1)/2)*$C160))+($J160="custom")*CustomCF!N160</f>
        <v>0</v>
      </c>
      <c r="V160" s="478">
        <f>($J160="Bell Curve")*(_xlfn.NORM.DIST(AND(V$4&gt;=$E160,V$4&lt;=$G160)*(V$4-$E160+1),$I160/2,$L160,TRUE)-_xlfn.NORM.DIST(AND(V$4&gt;=$E160,V$4&lt;=$G160)*(U$4-$E160+1),$I160/2,$L160,TRUE))/(1-2*_xlfn.NORM.DIST(0,$I160/2,$L160,TRUE))*$C160+($J160="Steady Growth")*(AND(V$4&gt;=$E160,V$4&lt;=$G160)*((V$4-$E160+1)/($I160*($I160+1)/2)*$C160))+($J160="custom")*CustomCF!O160</f>
        <v>0</v>
      </c>
      <c r="W160" s="478">
        <f>($J160="Bell Curve")*(_xlfn.NORM.DIST(AND(W$4&gt;=$E160,W$4&lt;=$G160)*(W$4-$E160+1),$I160/2,$L160,TRUE)-_xlfn.NORM.DIST(AND(W$4&gt;=$E160,W$4&lt;=$G160)*(V$4-$E160+1),$I160/2,$L160,TRUE))/(1-2*_xlfn.NORM.DIST(0,$I160/2,$L160,TRUE))*$C160+($J160="Steady Growth")*(AND(W$4&gt;=$E160,W$4&lt;=$G160)*((W$4-$E160+1)/($I160*($I160+1)/2)*$C160))+($J160="custom")*CustomCF!P160</f>
        <v>0</v>
      </c>
      <c r="X160" s="478">
        <f>($J160="Bell Curve")*(_xlfn.NORM.DIST(AND(X$4&gt;=$E160,X$4&lt;=$G160)*(X$4-$E160+1),$I160/2,$L160,TRUE)-_xlfn.NORM.DIST(AND(X$4&gt;=$E160,X$4&lt;=$G160)*(W$4-$E160+1),$I160/2,$L160,TRUE))/(1-2*_xlfn.NORM.DIST(0,$I160/2,$L160,TRUE))*$C160+($J160="Steady Growth")*(AND(X$4&gt;=$E160,X$4&lt;=$G160)*((X$4-$E160+1)/($I160*($I160+1)/2)*$C160))+($J160="custom")*CustomCF!Q160</f>
        <v>0</v>
      </c>
      <c r="Y160" s="478">
        <f>($J160="Bell Curve")*(_xlfn.NORM.DIST(AND(Y$4&gt;=$E160,Y$4&lt;=$G160)*(Y$4-$E160+1),$I160/2,$L160,TRUE)-_xlfn.NORM.DIST(AND(Y$4&gt;=$E160,Y$4&lt;=$G160)*(X$4-$E160+1),$I160/2,$L160,TRUE))/(1-2*_xlfn.NORM.DIST(0,$I160/2,$L160,TRUE))*$C160+($J160="Steady Growth")*(AND(Y$4&gt;=$E160,Y$4&lt;=$G160)*((Y$4-$E160+1)/($I160*($I160+1)/2)*$C160))+($J160="custom")*CustomCF!R160</f>
        <v>0</v>
      </c>
      <c r="Z160" s="478">
        <f>($J160="Bell Curve")*(_xlfn.NORM.DIST(AND(Z$4&gt;=$E160,Z$4&lt;=$G160)*(Z$4-$E160+1),$I160/2,$L160,TRUE)-_xlfn.NORM.DIST(AND(Z$4&gt;=$E160,Z$4&lt;=$G160)*(Y$4-$E160+1),$I160/2,$L160,TRUE))/(1-2*_xlfn.NORM.DIST(0,$I160/2,$L160,TRUE))*$C160+($J160="Steady Growth")*(AND(Z$4&gt;=$E160,Z$4&lt;=$G160)*((Z$4-$E160+1)/($I160*($I160+1)/2)*$C160))+($J160="custom")*CustomCF!S160</f>
        <v>0</v>
      </c>
      <c r="AA160" s="478">
        <f>($J160="Bell Curve")*(_xlfn.NORM.DIST(AND(AA$4&gt;=$E160,AA$4&lt;=$G160)*(AA$4-$E160+1),$I160/2,$L160,TRUE)-_xlfn.NORM.DIST(AND(AA$4&gt;=$E160,AA$4&lt;=$G160)*(Z$4-$E160+1),$I160/2,$L160,TRUE))/(1-2*_xlfn.NORM.DIST(0,$I160/2,$L160,TRUE))*$C160+($J160="Steady Growth")*(AND(AA$4&gt;=$E160,AA$4&lt;=$G160)*((AA$4-$E160+1)/($I160*($I160+1)/2)*$C160))+($J160="custom")*CustomCF!T160</f>
        <v>0</v>
      </c>
      <c r="AB160" s="478">
        <f>($J160="Bell Curve")*(_xlfn.NORM.DIST(AND(AB$4&gt;=$E160,AB$4&lt;=$G160)*(AB$4-$E160+1),$I160/2,$L160,TRUE)-_xlfn.NORM.DIST(AND(AB$4&gt;=$E160,AB$4&lt;=$G160)*(AA$4-$E160+1),$I160/2,$L160,TRUE))/(1-2*_xlfn.NORM.DIST(0,$I160/2,$L160,TRUE))*$C160+($J160="Steady Growth")*(AND(AB$4&gt;=$E160,AB$4&lt;=$G160)*((AB$4-$E160+1)/($I160*($I160+1)/2)*$C160))+($J160="custom")*CustomCF!U160</f>
        <v>0</v>
      </c>
      <c r="AC160" s="478">
        <f>($J160="Bell Curve")*(_xlfn.NORM.DIST(AND(AC$4&gt;=$E160,AC$4&lt;=$G160)*(AC$4-$E160+1),$I160/2,$L160,TRUE)-_xlfn.NORM.DIST(AND(AC$4&gt;=$E160,AC$4&lt;=$G160)*(AB$4-$E160+1),$I160/2,$L160,TRUE))/(1-2*_xlfn.NORM.DIST(0,$I160/2,$L160,TRUE))*$C160+($J160="Steady Growth")*(AND(AC$4&gt;=$E160,AC$4&lt;=$G160)*((AC$4-$E160+1)/($I160*($I160+1)/2)*$C160))+($J160="custom")*CustomCF!V160</f>
        <v>0</v>
      </c>
      <c r="AD160" s="478">
        <f>($J160="Bell Curve")*(_xlfn.NORM.DIST(AND(AD$4&gt;=$E160,AD$4&lt;=$G160)*(AD$4-$E160+1),$I160/2,$L160,TRUE)-_xlfn.NORM.DIST(AND(AD$4&gt;=$E160,AD$4&lt;=$G160)*(AC$4-$E160+1),$I160/2,$L160,TRUE))/(1-2*_xlfn.NORM.DIST(0,$I160/2,$L160,TRUE))*$C160+($J160="Steady Growth")*(AND(AD$4&gt;=$E160,AD$4&lt;=$G160)*((AD$4-$E160+1)/($I160*($I160+1)/2)*$C160))+($J160="custom")*CustomCF!W160</f>
        <v>0</v>
      </c>
      <c r="AE160" s="478">
        <f>($J160="Bell Curve")*(_xlfn.NORM.DIST(AND(AE$4&gt;=$E160,AE$4&lt;=$G160)*(AE$4-$E160+1),$I160/2,$L160,TRUE)-_xlfn.NORM.DIST(AND(AE$4&gt;=$E160,AE$4&lt;=$G160)*(AD$4-$E160+1),$I160/2,$L160,TRUE))/(1-2*_xlfn.NORM.DIST(0,$I160/2,$L160,TRUE))*$C160+($J160="Steady Growth")*(AND(AE$4&gt;=$E160,AE$4&lt;=$G160)*((AE$4-$E160+1)/($I160*($I160+1)/2)*$C160))+($J160="custom")*CustomCF!X160</f>
        <v>0</v>
      </c>
      <c r="AF160" s="478">
        <f>($J160="Bell Curve")*(_xlfn.NORM.DIST(AND(AF$4&gt;=$E160,AF$4&lt;=$G160)*(AF$4-$E160+1),$I160/2,$L160,TRUE)-_xlfn.NORM.DIST(AND(AF$4&gt;=$E160,AF$4&lt;=$G160)*(AE$4-$E160+1),$I160/2,$L160,TRUE))/(1-2*_xlfn.NORM.DIST(0,$I160/2,$L160,TRUE))*$C160+($J160="Steady Growth")*(AND(AF$4&gt;=$E160,AF$4&lt;=$G160)*((AF$4-$E160+1)/($I160*($I160+1)/2)*$C160))+($J160="custom")*CustomCF!Y160</f>
        <v>0</v>
      </c>
      <c r="AG160" s="478">
        <f>($J160="Bell Curve")*(_xlfn.NORM.DIST(AND(AG$4&gt;=$E160,AG$4&lt;=$G160)*(AG$4-$E160+1),$I160/2,$L160,TRUE)-_xlfn.NORM.DIST(AND(AG$4&gt;=$E160,AG$4&lt;=$G160)*(AF$4-$E160+1),$I160/2,$L160,TRUE))/(1-2*_xlfn.NORM.DIST(0,$I160/2,$L160,TRUE))*$C160+($J160="Steady Growth")*(AND(AG$4&gt;=$E160,AG$4&lt;=$G160)*((AG$4-$E160+1)/($I160*($I160+1)/2)*$C160))+($J160="custom")*CustomCF!Z160</f>
        <v>0</v>
      </c>
      <c r="AH160" s="478">
        <f>($J160="Bell Curve")*(_xlfn.NORM.DIST(AND(AH$4&gt;=$E160,AH$4&lt;=$G160)*(AH$4-$E160+1),$I160/2,$L160,TRUE)-_xlfn.NORM.DIST(AND(AH$4&gt;=$E160,AH$4&lt;=$G160)*(AG$4-$E160+1),$I160/2,$L160,TRUE))/(1-2*_xlfn.NORM.DIST(0,$I160/2,$L160,TRUE))*$C160+($J160="Steady Growth")*(AND(AH$4&gt;=$E160,AH$4&lt;=$G160)*((AH$4-$E160+1)/($I160*($I160+1)/2)*$C160))+($J160="custom")*CustomCF!AA160</f>
        <v>0</v>
      </c>
      <c r="AI160" s="478">
        <f>($J160="Bell Curve")*(_xlfn.NORM.DIST(AND(AI$4&gt;=$E160,AI$4&lt;=$G160)*(AI$4-$E160+1),$I160/2,$L160,TRUE)-_xlfn.NORM.DIST(AND(AI$4&gt;=$E160,AI$4&lt;=$G160)*(AH$4-$E160+1),$I160/2,$L160,TRUE))/(1-2*_xlfn.NORM.DIST(0,$I160/2,$L160,TRUE))*$C160+($J160="Steady Growth")*(AND(AI$4&gt;=$E160,AI$4&lt;=$G160)*((AI$4-$E160+1)/($I160*($I160+1)/2)*$C160))+($J160="custom")*CustomCF!AB160</f>
        <v>0</v>
      </c>
      <c r="AJ160" s="478">
        <f>($J160="Bell Curve")*(_xlfn.NORM.DIST(AND(AJ$4&gt;=$E160,AJ$4&lt;=$G160)*(AJ$4-$E160+1),$I160/2,$L160,TRUE)-_xlfn.NORM.DIST(AND(AJ$4&gt;=$E160,AJ$4&lt;=$G160)*(AI$4-$E160+1),$I160/2,$L160,TRUE))/(1-2*_xlfn.NORM.DIST(0,$I160/2,$L160,TRUE))*$C160+($J160="Steady Growth")*(AND(AJ$4&gt;=$E160,AJ$4&lt;=$G160)*((AJ$4-$E160+1)/($I160*($I160+1)/2)*$C160))+($J160="custom")*CustomCF!AC160</f>
        <v>0</v>
      </c>
      <c r="AK160" s="478">
        <f>($J160="Bell Curve")*(_xlfn.NORM.DIST(AND(AK$4&gt;=$E160,AK$4&lt;=$G160)*(AK$4-$E160+1),$I160/2,$L160,TRUE)-_xlfn.NORM.DIST(AND(AK$4&gt;=$E160,AK$4&lt;=$G160)*(AJ$4-$E160+1),$I160/2,$L160,TRUE))/(1-2*_xlfn.NORM.DIST(0,$I160/2,$L160,TRUE))*$C160+($J160="Steady Growth")*(AND(AK$4&gt;=$E160,AK$4&lt;=$G160)*((AK$4-$E160+1)/($I160*($I160+1)/2)*$C160))+($J160="custom")*CustomCF!AD160</f>
        <v>0</v>
      </c>
      <c r="AL160" s="478">
        <f>($J160="Bell Curve")*(_xlfn.NORM.DIST(AND(AL$4&gt;=$E160,AL$4&lt;=$G160)*(AL$4-$E160+1),$I160/2,$L160,TRUE)-_xlfn.NORM.DIST(AND(AL$4&gt;=$E160,AL$4&lt;=$G160)*(AK$4-$E160+1),$I160/2,$L160,TRUE))/(1-2*_xlfn.NORM.DIST(0,$I160/2,$L160,TRUE))*$C160+($J160="Steady Growth")*(AND(AL$4&gt;=$E160,AL$4&lt;=$G160)*((AL$4-$E160+1)/($I160*($I160+1)/2)*$C160))+($J160="custom")*CustomCF!AE160</f>
        <v>0</v>
      </c>
      <c r="AM160" s="478">
        <f>($J160="Bell Curve")*(_xlfn.NORM.DIST(AND(AM$4&gt;=$E160,AM$4&lt;=$G160)*(AM$4-$E160+1),$I160/2,$L160,TRUE)-_xlfn.NORM.DIST(AND(AM$4&gt;=$E160,AM$4&lt;=$G160)*(AL$4-$E160+1),$I160/2,$L160,TRUE))/(1-2*_xlfn.NORM.DIST(0,$I160/2,$L160,TRUE))*$C160+($J160="Steady Growth")*(AND(AM$4&gt;=$E160,AM$4&lt;=$G160)*((AM$4-$E160+1)/($I160*($I160+1)/2)*$C160))+($J160="custom")*CustomCF!AF160</f>
        <v>0</v>
      </c>
      <c r="AN160" s="478">
        <f>($J160="Bell Curve")*(_xlfn.NORM.DIST(AND(AN$4&gt;=$E160,AN$4&lt;=$G160)*(AN$4-$E160+1),$I160/2,$L160,TRUE)-_xlfn.NORM.DIST(AND(AN$4&gt;=$E160,AN$4&lt;=$G160)*(AM$4-$E160+1),$I160/2,$L160,TRUE))/(1-2*_xlfn.NORM.DIST(0,$I160/2,$L160,TRUE))*$C160+($J160="Steady Growth")*(AND(AN$4&gt;=$E160,AN$4&lt;=$G160)*((AN$4-$E160+1)/($I160*($I160+1)/2)*$C160))+($J160="custom")*CustomCF!AG160</f>
        <v>0</v>
      </c>
      <c r="AO160" s="478">
        <f>($J160="Bell Curve")*(_xlfn.NORM.DIST(AND(AO$4&gt;=$E160,AO$4&lt;=$G160)*(AO$4-$E160+1),$I160/2,$L160,TRUE)-_xlfn.NORM.DIST(AND(AO$4&gt;=$E160,AO$4&lt;=$G160)*(AN$4-$E160+1),$I160/2,$L160,TRUE))/(1-2*_xlfn.NORM.DIST(0,$I160/2,$L160,TRUE))*$C160+($J160="Steady Growth")*(AND(AO$4&gt;=$E160,AO$4&lt;=$G160)*((AO$4-$E160+1)/($I160*($I160+1)/2)*$C160))+($J160="custom")*CustomCF!AH160</f>
        <v>0</v>
      </c>
      <c r="AP160" s="478">
        <f>($J160="Bell Curve")*(_xlfn.NORM.DIST(AND(AP$4&gt;=$E160,AP$4&lt;=$G160)*(AP$4-$E160+1),$I160/2,$L160,TRUE)-_xlfn.NORM.DIST(AND(AP$4&gt;=$E160,AP$4&lt;=$G160)*(AO$4-$E160+1),$I160/2,$L160,TRUE))/(1-2*_xlfn.NORM.DIST(0,$I160/2,$L160,TRUE))*$C160+($J160="Steady Growth")*(AND(AP$4&gt;=$E160,AP$4&lt;=$G160)*((AP$4-$E160+1)/($I160*($I160+1)/2)*$C160))+($J160="custom")*CustomCF!AI160</f>
        <v>0</v>
      </c>
      <c r="AQ160" s="478">
        <f>($J160="Bell Curve")*(_xlfn.NORM.DIST(AND(AQ$4&gt;=$E160,AQ$4&lt;=$G160)*(AQ$4-$E160+1),$I160/2,$L160,TRUE)-_xlfn.NORM.DIST(AND(AQ$4&gt;=$E160,AQ$4&lt;=$G160)*(AP$4-$E160+1),$I160/2,$L160,TRUE))/(1-2*_xlfn.NORM.DIST(0,$I160/2,$L160,TRUE))*$C160+($J160="Steady Growth")*(AND(AQ$4&gt;=$E160,AQ$4&lt;=$G160)*((AQ$4-$E160+1)/($I160*($I160+1)/2)*$C160))+($J160="custom")*CustomCF!AJ160</f>
        <v>0</v>
      </c>
      <c r="AR160" s="478">
        <f>($J160="Bell Curve")*(_xlfn.NORM.DIST(AND(AR$4&gt;=$E160,AR$4&lt;=$G160)*(AR$4-$E160+1),$I160/2,$L160,TRUE)-_xlfn.NORM.DIST(AND(AR$4&gt;=$E160,AR$4&lt;=$G160)*(AQ$4-$E160+1),$I160/2,$L160,TRUE))/(1-2*_xlfn.NORM.DIST(0,$I160/2,$L160,TRUE))*$C160+($J160="Steady Growth")*(AND(AR$4&gt;=$E160,AR$4&lt;=$G160)*((AR$4-$E160+1)/($I160*($I160+1)/2)*$C160))+($J160="custom")*CustomCF!AK160</f>
        <v>0</v>
      </c>
      <c r="AS160" s="478">
        <f>($J160="Bell Curve")*(_xlfn.NORM.DIST(AND(AS$4&gt;=$E160,AS$4&lt;=$G160)*(AS$4-$E160+1),$I160/2,$L160,TRUE)-_xlfn.NORM.DIST(AND(AS$4&gt;=$E160,AS$4&lt;=$G160)*(AR$4-$E160+1),$I160/2,$L160,TRUE))/(1-2*_xlfn.NORM.DIST(0,$I160/2,$L160,TRUE))*$C160+($J160="Steady Growth")*(AND(AS$4&gt;=$E160,AS$4&lt;=$G160)*((AS$4-$E160+1)/($I160*($I160+1)/2)*$C160))+($J160="custom")*CustomCF!AL160</f>
        <v>0</v>
      </c>
      <c r="AT160" s="478">
        <f>($J160="Bell Curve")*(_xlfn.NORM.DIST(AND(AT$4&gt;=$E160,AT$4&lt;=$G160)*(AT$4-$E160+1),$I160/2,$L160,TRUE)-_xlfn.NORM.DIST(AND(AT$4&gt;=$E160,AT$4&lt;=$G160)*(AS$4-$E160+1),$I160/2,$L160,TRUE))/(1-2*_xlfn.NORM.DIST(0,$I160/2,$L160,TRUE))*$C160+($J160="Steady Growth")*(AND(AT$4&gt;=$E160,AT$4&lt;=$G160)*((AT$4-$E160+1)/($I160*($I160+1)/2)*$C160))+($J160="custom")*CustomCF!AM160</f>
        <v>0</v>
      </c>
      <c r="AU160" s="478">
        <f>($J160="Bell Curve")*(_xlfn.NORM.DIST(AND(AU$4&gt;=$E160,AU$4&lt;=$G160)*(AU$4-$E160+1),$I160/2,$L160,TRUE)-_xlfn.NORM.DIST(AND(AU$4&gt;=$E160,AU$4&lt;=$G160)*(AT$4-$E160+1),$I160/2,$L160,TRUE))/(1-2*_xlfn.NORM.DIST(0,$I160/2,$L160,TRUE))*$C160+($J160="Steady Growth")*(AND(AU$4&gt;=$E160,AU$4&lt;=$G160)*((AU$4-$E160+1)/($I160*($I160+1)/2)*$C160))+($J160="custom")*CustomCF!AN160</f>
        <v>0</v>
      </c>
      <c r="AV160" s="478">
        <f>($J160="Bell Curve")*(_xlfn.NORM.DIST(AND(AV$4&gt;=$E160,AV$4&lt;=$G160)*(AV$4-$E160+1),$I160/2,$L160,TRUE)-_xlfn.NORM.DIST(AND(AV$4&gt;=$E160,AV$4&lt;=$G160)*(AU$4-$E160+1),$I160/2,$L160,TRUE))/(1-2*_xlfn.NORM.DIST(0,$I160/2,$L160,TRUE))*$C160+($J160="Steady Growth")*(AND(AV$4&gt;=$E160,AV$4&lt;=$G160)*((AV$4-$E160+1)/($I160*($I160+1)/2)*$C160))+($J160="custom")*CustomCF!AO160</f>
        <v>0</v>
      </c>
      <c r="AW160" s="478">
        <f>($J160="Bell Curve")*(_xlfn.NORM.DIST(AND(AW$4&gt;=$E160,AW$4&lt;=$G160)*(AW$4-$E160+1),$I160/2,$L160,TRUE)-_xlfn.NORM.DIST(AND(AW$4&gt;=$E160,AW$4&lt;=$G160)*(AV$4-$E160+1),$I160/2,$L160,TRUE))/(1-2*_xlfn.NORM.DIST(0,$I160/2,$L160,TRUE))*$C160+($J160="Steady Growth")*(AND(AW$4&gt;=$E160,AW$4&lt;=$G160)*((AW$4-$E160+1)/($I160*($I160+1)/2)*$C160))+($J160="custom")*CustomCF!AP160</f>
        <v>0</v>
      </c>
      <c r="AX160" s="478">
        <f>($J160="Bell Curve")*(_xlfn.NORM.DIST(AND(AX$4&gt;=$E160,AX$4&lt;=$G160)*(AX$4-$E160+1),$I160/2,$L160,TRUE)-_xlfn.NORM.DIST(AND(AX$4&gt;=$E160,AX$4&lt;=$G160)*(AW$4-$E160+1),$I160/2,$L160,TRUE))/(1-2*_xlfn.NORM.DIST(0,$I160/2,$L160,TRUE))*$C160+($J160="Steady Growth")*(AND(AX$4&gt;=$E160,AX$4&lt;=$G160)*((AX$4-$E160+1)/($I160*($I160+1)/2)*$C160))+($J160="custom")*CustomCF!AQ160</f>
        <v>0</v>
      </c>
      <c r="AY160" s="478">
        <f>($J160="Bell Curve")*(_xlfn.NORM.DIST(AND(AY$4&gt;=$E160,AY$4&lt;=$G160)*(AY$4-$E160+1),$I160/2,$L160,TRUE)-_xlfn.NORM.DIST(AND(AY$4&gt;=$E160,AY$4&lt;=$G160)*(AX$4-$E160+1),$I160/2,$L160,TRUE))/(1-2*_xlfn.NORM.DIST(0,$I160/2,$L160,TRUE))*$C160+($J160="Steady Growth")*(AND(AY$4&gt;=$E160,AY$4&lt;=$G160)*((AY$4-$E160+1)/($I160*($I160+1)/2)*$C160))+($J160="custom")*CustomCF!AR160</f>
        <v>0</v>
      </c>
      <c r="AZ160" s="478">
        <f>($J160="Bell Curve")*(_xlfn.NORM.DIST(AND(AZ$4&gt;=$E160,AZ$4&lt;=$G160)*(AZ$4-$E160+1),$I160/2,$L160,TRUE)-_xlfn.NORM.DIST(AND(AZ$4&gt;=$E160,AZ$4&lt;=$G160)*(AY$4-$E160+1),$I160/2,$L160,TRUE))/(1-2*_xlfn.NORM.DIST(0,$I160/2,$L160,TRUE))*$C160+($J160="Steady Growth")*(AND(AZ$4&gt;=$E160,AZ$4&lt;=$G160)*((AZ$4-$E160+1)/($I160*($I160+1)/2)*$C160))+($J160="custom")*CustomCF!AS160</f>
        <v>0</v>
      </c>
      <c r="BA160" s="478">
        <f>($J160="Bell Curve")*(_xlfn.NORM.DIST(AND(BA$4&gt;=$E160,BA$4&lt;=$G160)*(BA$4-$E160+1),$I160/2,$L160,TRUE)-_xlfn.NORM.DIST(AND(BA$4&gt;=$E160,BA$4&lt;=$G160)*(AZ$4-$E160+1),$I160/2,$L160,TRUE))/(1-2*_xlfn.NORM.DIST(0,$I160/2,$L160,TRUE))*$C160+($J160="Steady Growth")*(AND(BA$4&gt;=$E160,BA$4&lt;=$G160)*((BA$4-$E160+1)/($I160*($I160+1)/2)*$C160))+($J160="custom")*CustomCF!AT160</f>
        <v>0</v>
      </c>
      <c r="BB160" s="478">
        <f>($J160="Bell Curve")*(_xlfn.NORM.DIST(AND(BB$4&gt;=$E160,BB$4&lt;=$G160)*(BB$4-$E160+1),$I160/2,$L160,TRUE)-_xlfn.NORM.DIST(AND(BB$4&gt;=$E160,BB$4&lt;=$G160)*(BA$4-$E160+1),$I160/2,$L160,TRUE))/(1-2*_xlfn.NORM.DIST(0,$I160/2,$L160,TRUE))*$C160+($J160="Steady Growth")*(AND(BB$4&gt;=$E160,BB$4&lt;=$G160)*((BB$4-$E160+1)/($I160*($I160+1)/2)*$C160))+($J160="custom")*CustomCF!AU160</f>
        <v>0</v>
      </c>
      <c r="BC160" s="478">
        <f>($J160="Bell Curve")*(_xlfn.NORM.DIST(AND(BC$4&gt;=$E160,BC$4&lt;=$G160)*(BC$4-$E160+1),$I160/2,$L160,TRUE)-_xlfn.NORM.DIST(AND(BC$4&gt;=$E160,BC$4&lt;=$G160)*(BB$4-$E160+1),$I160/2,$L160,TRUE))/(1-2*_xlfn.NORM.DIST(0,$I160/2,$L160,TRUE))*$C160+($J160="Steady Growth")*(AND(BC$4&gt;=$E160,BC$4&lt;=$G160)*((BC$4-$E160+1)/($I160*($I160+1)/2)*$C160))+($J160="custom")*CustomCF!AV160</f>
        <v>0</v>
      </c>
      <c r="BD160" s="478">
        <f>($J160="Bell Curve")*(_xlfn.NORM.DIST(AND(BD$4&gt;=$E160,BD$4&lt;=$G160)*(BD$4-$E160+1),$I160/2,$L160,TRUE)-_xlfn.NORM.DIST(AND(BD$4&gt;=$E160,BD$4&lt;=$G160)*(BC$4-$E160+1),$I160/2,$L160,TRUE))/(1-2*_xlfn.NORM.DIST(0,$I160/2,$L160,TRUE))*$C160+($J160="Steady Growth")*(AND(BD$4&gt;=$E160,BD$4&lt;=$G160)*((BD$4-$E160+1)/($I160*($I160+1)/2)*$C160))+($J160="custom")*CustomCF!AW160</f>
        <v>0</v>
      </c>
      <c r="BE160" s="478">
        <f>($J160="Bell Curve")*(_xlfn.NORM.DIST(AND(BE$4&gt;=$E160,BE$4&lt;=$G160)*(BE$4-$E160+1),$I160/2,$L160,TRUE)-_xlfn.NORM.DIST(AND(BE$4&gt;=$E160,BE$4&lt;=$G160)*(BD$4-$E160+1),$I160/2,$L160,TRUE))/(1-2*_xlfn.NORM.DIST(0,$I160/2,$L160,TRUE))*$C160+($J160="Steady Growth")*(AND(BE$4&gt;=$E160,BE$4&lt;=$G160)*((BE$4-$E160+1)/($I160*($I160+1)/2)*$C160))+($J160="custom")*CustomCF!AX160</f>
        <v>0</v>
      </c>
      <c r="BF160" s="478">
        <f>($J160="Bell Curve")*(_xlfn.NORM.DIST(AND(BF$4&gt;=$E160,BF$4&lt;=$G160)*(BF$4-$E160+1),$I160/2,$L160,TRUE)-_xlfn.NORM.DIST(AND(BF$4&gt;=$E160,BF$4&lt;=$G160)*(BE$4-$E160+1),$I160/2,$L160,TRUE))/(1-2*_xlfn.NORM.DIST(0,$I160/2,$L160,TRUE))*$C160+($J160="Steady Growth")*(AND(BF$4&gt;=$E160,BF$4&lt;=$G160)*((BF$4-$E160+1)/($I160*($I160+1)/2)*$C160))+($J160="custom")*CustomCF!AY160</f>
        <v>0</v>
      </c>
      <c r="BG160" s="478">
        <f>($J160="Bell Curve")*(_xlfn.NORM.DIST(AND(BG$4&gt;=$E160,BG$4&lt;=$G160)*(BG$4-$E160+1),$I160/2,$L160,TRUE)-_xlfn.NORM.DIST(AND(BG$4&gt;=$E160,BG$4&lt;=$G160)*(BF$4-$E160+1),$I160/2,$L160,TRUE))/(1-2*_xlfn.NORM.DIST(0,$I160/2,$L160,TRUE))*$C160+($J160="Steady Growth")*(AND(BG$4&gt;=$E160,BG$4&lt;=$G160)*((BG$4-$E160+1)/($I160*($I160+1)/2)*$C160))+($J160="custom")*CustomCF!AZ160</f>
        <v>0</v>
      </c>
      <c r="BH160" s="478">
        <f>($J160="Bell Curve")*(_xlfn.NORM.DIST(AND(BH$4&gt;=$E160,BH$4&lt;=$G160)*(BH$4-$E160+1),$I160/2,$L160,TRUE)-_xlfn.NORM.DIST(AND(BH$4&gt;=$E160,BH$4&lt;=$G160)*(BG$4-$E160+1),$I160/2,$L160,TRUE))/(1-2*_xlfn.NORM.DIST(0,$I160/2,$L160,TRUE))*$C160+($J160="Steady Growth")*(AND(BH$4&gt;=$E160,BH$4&lt;=$G160)*((BH$4-$E160+1)/($I160*($I160+1)/2)*$C160))+($J160="custom")*CustomCF!BA160</f>
        <v>0</v>
      </c>
      <c r="BI160" s="478">
        <f>($J160="Bell Curve")*(_xlfn.NORM.DIST(AND(BI$4&gt;=$E160,BI$4&lt;=$G160)*(BI$4-$E160+1),$I160/2,$L160,TRUE)-_xlfn.NORM.DIST(AND(BI$4&gt;=$E160,BI$4&lt;=$G160)*(BH$4-$E160+1),$I160/2,$L160,TRUE))/(1-2*_xlfn.NORM.DIST(0,$I160/2,$L160,TRUE))*$C160+($J160="Steady Growth")*(AND(BI$4&gt;=$E160,BI$4&lt;=$G160)*((BI$4-$E160+1)/($I160*($I160+1)/2)*$C160))+($J160="custom")*CustomCF!BB160</f>
        <v>0</v>
      </c>
      <c r="BJ160" s="478">
        <f>($J160="Bell Curve")*(_xlfn.NORM.DIST(AND(BJ$4&gt;=$E160,BJ$4&lt;=$G160)*(BJ$4-$E160+1),$I160/2,$L160,TRUE)-_xlfn.NORM.DIST(AND(BJ$4&gt;=$E160,BJ$4&lt;=$G160)*(BI$4-$E160+1),$I160/2,$L160,TRUE))/(1-2*_xlfn.NORM.DIST(0,$I160/2,$L160,TRUE))*$C160+($J160="Steady Growth")*(AND(BJ$4&gt;=$E160,BJ$4&lt;=$G160)*((BJ$4-$E160+1)/($I160*($I160+1)/2)*$C160))+($J160="custom")*CustomCF!BC160</f>
        <v>0</v>
      </c>
      <c r="BK160" s="478">
        <f>($J160="Bell Curve")*(_xlfn.NORM.DIST(AND(BK$4&gt;=$E160,BK$4&lt;=$G160)*(BK$4-$E160+1),$I160/2,$L160,TRUE)-_xlfn.NORM.DIST(AND(BK$4&gt;=$E160,BK$4&lt;=$G160)*(BJ$4-$E160+1),$I160/2,$L160,TRUE))/(1-2*_xlfn.NORM.DIST(0,$I160/2,$L160,TRUE))*$C160+($J160="Steady Growth")*(AND(BK$4&gt;=$E160,BK$4&lt;=$G160)*((BK$4-$E160+1)/($I160*($I160+1)/2)*$C160))+($J160="custom")*CustomCF!BD160</f>
        <v>0</v>
      </c>
      <c r="BL160" s="478">
        <f>($J160="Bell Curve")*(_xlfn.NORM.DIST(AND(BL$4&gt;=$E160,BL$4&lt;=$G160)*(BL$4-$E160+1),$I160/2,$L160,TRUE)-_xlfn.NORM.DIST(AND(BL$4&gt;=$E160,BL$4&lt;=$G160)*(BK$4-$E160+1),$I160/2,$L160,TRUE))/(1-2*_xlfn.NORM.DIST(0,$I160/2,$L160,TRUE))*$C160+($J160="Steady Growth")*(AND(BL$4&gt;=$E160,BL$4&lt;=$G160)*((BL$4-$E160+1)/($I160*($I160+1)/2)*$C160))+($J160="custom")*CustomCF!BE160</f>
        <v>0</v>
      </c>
      <c r="BM160" s="478">
        <f>($J160="Bell Curve")*(_xlfn.NORM.DIST(AND(BM$4&gt;=$E160,BM$4&lt;=$G160)*(BM$4-$E160+1),$I160/2,$L160,TRUE)-_xlfn.NORM.DIST(AND(BM$4&gt;=$E160,BM$4&lt;=$G160)*(BL$4-$E160+1),$I160/2,$L160,TRUE))/(1-2*_xlfn.NORM.DIST(0,$I160/2,$L160,TRUE))*$C160+($J160="Steady Growth")*(AND(BM$4&gt;=$E160,BM$4&lt;=$G160)*((BM$4-$E160+1)/($I160*($I160+1)/2)*$C160))+($J160="custom")*CustomCF!BF160</f>
        <v>0</v>
      </c>
      <c r="BN160" s="478">
        <f>($J160="Bell Curve")*(_xlfn.NORM.DIST(AND(BN$4&gt;=$E160,BN$4&lt;=$G160)*(BN$4-$E160+1),$I160/2,$L160,TRUE)-_xlfn.NORM.DIST(AND(BN$4&gt;=$E160,BN$4&lt;=$G160)*(BM$4-$E160+1),$I160/2,$L160,TRUE))/(1-2*_xlfn.NORM.DIST(0,$I160/2,$L160,TRUE))*$C160+($J160="Steady Growth")*(AND(BN$4&gt;=$E160,BN$4&lt;=$G160)*((BN$4-$E160+1)/($I160*($I160+1)/2)*$C160))+($J160="custom")*CustomCF!BG160</f>
        <v>0</v>
      </c>
      <c r="BO160" s="478">
        <f>($J160="Bell Curve")*(_xlfn.NORM.DIST(AND(BO$4&gt;=$E160,BO$4&lt;=$G160)*(BO$4-$E160+1),$I160/2,$L160,TRUE)-_xlfn.NORM.DIST(AND(BO$4&gt;=$E160,BO$4&lt;=$G160)*(BN$4-$E160+1),$I160/2,$L160,TRUE))/(1-2*_xlfn.NORM.DIST(0,$I160/2,$L160,TRUE))*$C160+($J160="Steady Growth")*(AND(BO$4&gt;=$E160,BO$4&lt;=$G160)*((BO$4-$E160+1)/($I160*($I160+1)/2)*$C160))+($J160="custom")*CustomCF!BH160</f>
        <v>0</v>
      </c>
      <c r="BP160" s="478">
        <f>($J160="Bell Curve")*(_xlfn.NORM.DIST(AND(BP$4&gt;=$E160,BP$4&lt;=$G160)*(BP$4-$E160+1),$I160/2,$L160,TRUE)-_xlfn.NORM.DIST(AND(BP$4&gt;=$E160,BP$4&lt;=$G160)*(BO$4-$E160+1),$I160/2,$L160,TRUE))/(1-2*_xlfn.NORM.DIST(0,$I160/2,$L160,TRUE))*$C160+($J160="Steady Growth")*(AND(BP$4&gt;=$E160,BP$4&lt;=$G160)*((BP$4-$E160+1)/($I160*($I160+1)/2)*$C160))+($J160="custom")*CustomCF!BI160</f>
        <v>0</v>
      </c>
      <c r="BQ160" s="478">
        <f>($J160="Bell Curve")*(_xlfn.NORM.DIST(AND(BQ$4&gt;=$E160,BQ$4&lt;=$G160)*(BQ$4-$E160+1),$I160/2,$L160,TRUE)-_xlfn.NORM.DIST(AND(BQ$4&gt;=$E160,BQ$4&lt;=$G160)*(BP$4-$E160+1),$I160/2,$L160,TRUE))/(1-2*_xlfn.NORM.DIST(0,$I160/2,$L160,TRUE))*$C160+($J160="Steady Growth")*(AND(BQ$4&gt;=$E160,BQ$4&lt;=$G160)*((BQ$4-$E160+1)/($I160*($I160+1)/2)*$C160))+($J160="custom")*CustomCF!BJ160</f>
        <v>0</v>
      </c>
      <c r="BR160" s="478">
        <f>($J160="Bell Curve")*(_xlfn.NORM.DIST(AND(BR$4&gt;=$E160,BR$4&lt;=$G160)*(BR$4-$E160+1),$I160/2,$L160,TRUE)-_xlfn.NORM.DIST(AND(BR$4&gt;=$E160,BR$4&lt;=$G160)*(BQ$4-$E160+1),$I160/2,$L160,TRUE))/(1-2*_xlfn.NORM.DIST(0,$I160/2,$L160,TRUE))*$C160+($J160="Steady Growth")*(AND(BR$4&gt;=$E160,BR$4&lt;=$G160)*((BR$4-$E160+1)/($I160*($I160+1)/2)*$C160))+($J160="custom")*CustomCF!BK160</f>
        <v>0</v>
      </c>
      <c r="BS160" s="478">
        <f>($J160="Bell Curve")*(_xlfn.NORM.DIST(AND(BS$4&gt;=$E160,BS$4&lt;=$G160)*(BS$4-$E160+1),$I160/2,$L160,TRUE)-_xlfn.NORM.DIST(AND(BS$4&gt;=$E160,BS$4&lt;=$G160)*(BR$4-$E160+1),$I160/2,$L160,TRUE))/(1-2*_xlfn.NORM.DIST(0,$I160/2,$L160,TRUE))*$C160+($J160="Steady Growth")*(AND(BS$4&gt;=$E160,BS$4&lt;=$G160)*((BS$4-$E160+1)/($I160*($I160+1)/2)*$C160))+($J160="custom")*CustomCF!BL160</f>
        <v>0</v>
      </c>
      <c r="BT160" s="478">
        <f>($J160="Bell Curve")*(_xlfn.NORM.DIST(AND(BT$4&gt;=$E160,BT$4&lt;=$G160)*(BT$4-$E160+1),$I160/2,$L160,TRUE)-_xlfn.NORM.DIST(AND(BT$4&gt;=$E160,BT$4&lt;=$G160)*(BS$4-$E160+1),$I160/2,$L160,TRUE))/(1-2*_xlfn.NORM.DIST(0,$I160/2,$L160,TRUE))*$C160+($J160="Steady Growth")*(AND(BT$4&gt;=$E160,BT$4&lt;=$G160)*((BT$4-$E160+1)/($I160*($I160+1)/2)*$C160))+($J160="custom")*CustomCF!BM160</f>
        <v>0</v>
      </c>
      <c r="BU160" s="478">
        <f>($J160="Bell Curve")*(_xlfn.NORM.DIST(AND(BU$4&gt;=$E160,BU$4&lt;=$G160)*(BU$4-$E160+1),$I160/2,$L160,TRUE)-_xlfn.NORM.DIST(AND(BU$4&gt;=$E160,BU$4&lt;=$G160)*(BT$4-$E160+1),$I160/2,$L160,TRUE))/(1-2*_xlfn.NORM.DIST(0,$I160/2,$L160,TRUE))*$C160+($J160="Steady Growth")*(AND(BU$4&gt;=$E160,BU$4&lt;=$G160)*((BU$4-$E160+1)/($I160*($I160+1)/2)*$C160))+($J160="custom")*CustomCF!BN160</f>
        <v>0</v>
      </c>
      <c r="BV160" s="478">
        <f>($J160="Bell Curve")*(_xlfn.NORM.DIST(AND(BV$4&gt;=$E160,BV$4&lt;=$G160)*(BV$4-$E160+1),$I160/2,$L160,TRUE)-_xlfn.NORM.DIST(AND(BV$4&gt;=$E160,BV$4&lt;=$G160)*(BU$4-$E160+1),$I160/2,$L160,TRUE))/(1-2*_xlfn.NORM.DIST(0,$I160/2,$L160,TRUE))*$C160+($J160="Steady Growth")*(AND(BV$4&gt;=$E160,BV$4&lt;=$G160)*((BV$4-$E160+1)/($I160*($I160+1)/2)*$C160))+($J160="custom")*CustomCF!BO160</f>
        <v>0</v>
      </c>
      <c r="BW160" s="478">
        <f>($J160="Bell Curve")*(_xlfn.NORM.DIST(AND(BW$4&gt;=$E160,BW$4&lt;=$G160)*(BW$4-$E160+1),$I160/2,$L160,TRUE)-_xlfn.NORM.DIST(AND(BW$4&gt;=$E160,BW$4&lt;=$G160)*(BV$4-$E160+1),$I160/2,$L160,TRUE))/(1-2*_xlfn.NORM.DIST(0,$I160/2,$L160,TRUE))*$C160+($J160="Steady Growth")*(AND(BW$4&gt;=$E160,BW$4&lt;=$G160)*((BW$4-$E160+1)/($I160*($I160+1)/2)*$C160))+($J160="custom")*CustomCF!BP160</f>
        <v>0</v>
      </c>
      <c r="BX160" s="478">
        <f>($J160="Bell Curve")*(_xlfn.NORM.DIST(AND(BX$4&gt;=$E160,BX$4&lt;=$G160)*(BX$4-$E160+1),$I160/2,$L160,TRUE)-_xlfn.NORM.DIST(AND(BX$4&gt;=$E160,BX$4&lt;=$G160)*(BW$4-$E160+1),$I160/2,$L160,TRUE))/(1-2*_xlfn.NORM.DIST(0,$I160/2,$L160,TRUE))*$C160+($J160="Steady Growth")*(AND(BX$4&gt;=$E160,BX$4&lt;=$G160)*((BX$4-$E160+1)/($I160*($I160+1)/2)*$C160))+($J160="custom")*CustomCF!BQ160</f>
        <v>0</v>
      </c>
      <c r="BY160" s="478">
        <f>($J160="Bell Curve")*(_xlfn.NORM.DIST(AND(BY$4&gt;=$E160,BY$4&lt;=$G160)*(BY$4-$E160+1),$I160/2,$L160,TRUE)-_xlfn.NORM.DIST(AND(BY$4&gt;=$E160,BY$4&lt;=$G160)*(BX$4-$E160+1),$I160/2,$L160,TRUE))/(1-2*_xlfn.NORM.DIST(0,$I160/2,$L160,TRUE))*$C160+($J160="Steady Growth")*(AND(BY$4&gt;=$E160,BY$4&lt;=$G160)*((BY$4-$E160+1)/($I160*($I160+1)/2)*$C160))+($J160="custom")*CustomCF!BR160</f>
        <v>0</v>
      </c>
      <c r="BZ160" s="478">
        <f>($J160="Bell Curve")*(_xlfn.NORM.DIST(AND(BZ$4&gt;=$E160,BZ$4&lt;=$G160)*(BZ$4-$E160+1),$I160/2,$L160,TRUE)-_xlfn.NORM.DIST(AND(BZ$4&gt;=$E160,BZ$4&lt;=$G160)*(BY$4-$E160+1),$I160/2,$L160,TRUE))/(1-2*_xlfn.NORM.DIST(0,$I160/2,$L160,TRUE))*$C160+($J160="Steady Growth")*(AND(BZ$4&gt;=$E160,BZ$4&lt;=$G160)*((BZ$4-$E160+1)/($I160*($I160+1)/2)*$C160))+($J160="custom")*CustomCF!BS160</f>
        <v>0</v>
      </c>
      <c r="CA160" s="478">
        <f>($J160="Bell Curve")*(_xlfn.NORM.DIST(AND(CA$4&gt;=$E160,CA$4&lt;=$G160)*(CA$4-$E160+1),$I160/2,$L160,TRUE)-_xlfn.NORM.DIST(AND(CA$4&gt;=$E160,CA$4&lt;=$G160)*(BZ$4-$E160+1),$I160/2,$L160,TRUE))/(1-2*_xlfn.NORM.DIST(0,$I160/2,$L160,TRUE))*$C160+($J160="Steady Growth")*(AND(CA$4&gt;=$E160,CA$4&lt;=$G160)*((CA$4-$E160+1)/($I160*($I160+1)/2)*$C160))+($J160="custom")*CustomCF!BT160</f>
        <v>0</v>
      </c>
      <c r="CB160" s="478">
        <f>($J160="Bell Curve")*(_xlfn.NORM.DIST(AND(CB$4&gt;=$E160,CB$4&lt;=$G160)*(CB$4-$E160+1),$I160/2,$L160,TRUE)-_xlfn.NORM.DIST(AND(CB$4&gt;=$E160,CB$4&lt;=$G160)*(CA$4-$E160+1),$I160/2,$L160,TRUE))/(1-2*_xlfn.NORM.DIST(0,$I160/2,$L160,TRUE))*$C160+($J160="Steady Growth")*(AND(CB$4&gt;=$E160,CB$4&lt;=$G160)*((CB$4-$E160+1)/($I160*($I160+1)/2)*$C160))+($J160="custom")*CustomCF!BU160</f>
        <v>0</v>
      </c>
      <c r="CC160" s="478">
        <f>($J160="Bell Curve")*(_xlfn.NORM.DIST(AND(CC$4&gt;=$E160,CC$4&lt;=$G160)*(CC$4-$E160+1),$I160/2,$L160,TRUE)-_xlfn.NORM.DIST(AND(CC$4&gt;=$E160,CC$4&lt;=$G160)*(CB$4-$E160+1),$I160/2,$L160,TRUE))/(1-2*_xlfn.NORM.DIST(0,$I160/2,$L160,TRUE))*$C160+($J160="Steady Growth")*(AND(CC$4&gt;=$E160,CC$4&lt;=$G160)*((CC$4-$E160+1)/($I160*($I160+1)/2)*$C160))+($J160="custom")*CustomCF!BV160</f>
        <v>0</v>
      </c>
      <c r="CD160" s="478">
        <f>($J160="Bell Curve")*(_xlfn.NORM.DIST(AND(CD$4&gt;=$E160,CD$4&lt;=$G160)*(CD$4-$E160+1),$I160/2,$L160,TRUE)-_xlfn.NORM.DIST(AND(CD$4&gt;=$E160,CD$4&lt;=$G160)*(CC$4-$E160+1),$I160/2,$L160,TRUE))/(1-2*_xlfn.NORM.DIST(0,$I160/2,$L160,TRUE))*$C160+($J160="Steady Growth")*(AND(CD$4&gt;=$E160,CD$4&lt;=$G160)*((CD$4-$E160+1)/($I160*($I160+1)/2)*$C160))+($J160="custom")*CustomCF!BW160</f>
        <v>0</v>
      </c>
      <c r="CE160" s="478">
        <f>($J160="Bell Curve")*(_xlfn.NORM.DIST(AND(CE$4&gt;=$E160,CE$4&lt;=$G160)*(CE$4-$E160+1),$I160/2,$L160,TRUE)-_xlfn.NORM.DIST(AND(CE$4&gt;=$E160,CE$4&lt;=$G160)*(CD$4-$E160+1),$I160/2,$L160,TRUE))/(1-2*_xlfn.NORM.DIST(0,$I160/2,$L160,TRUE))*$C160+($J160="Steady Growth")*(AND(CE$4&gt;=$E160,CE$4&lt;=$G160)*((CE$4-$E160+1)/($I160*($I160+1)/2)*$C160))+($J160="custom")*CustomCF!BX160</f>
        <v>0</v>
      </c>
      <c r="CF160" s="478">
        <f>($J160="Bell Curve")*(_xlfn.NORM.DIST(AND(CF$4&gt;=$E160,CF$4&lt;=$G160)*(CF$4-$E160+1),$I160/2,$L160,TRUE)-_xlfn.NORM.DIST(AND(CF$4&gt;=$E160,CF$4&lt;=$G160)*(CE$4-$E160+1),$I160/2,$L160,TRUE))/(1-2*_xlfn.NORM.DIST(0,$I160/2,$L160,TRUE))*$C160+($J160="Steady Growth")*(AND(CF$4&gt;=$E160,CF$4&lt;=$G160)*((CF$4-$E160+1)/($I160*($I160+1)/2)*$C160))+($J160="custom")*CustomCF!BY160</f>
        <v>0</v>
      </c>
      <c r="CG160" s="478">
        <f>($J160="Bell Curve")*(_xlfn.NORM.DIST(AND(CG$4&gt;=$E160,CG$4&lt;=$G160)*(CG$4-$E160+1),$I160/2,$L160,TRUE)-_xlfn.NORM.DIST(AND(CG$4&gt;=$E160,CG$4&lt;=$G160)*(CF$4-$E160+1),$I160/2,$L160,TRUE))/(1-2*_xlfn.NORM.DIST(0,$I160/2,$L160,TRUE))*$C160+($J160="Steady Growth")*(AND(CG$4&gt;=$E160,CG$4&lt;=$G160)*((CG$4-$E160+1)/($I160*($I160+1)/2)*$C160))+($J160="custom")*CustomCF!BZ160</f>
        <v>0</v>
      </c>
      <c r="CH160" s="478">
        <f>($J160="Bell Curve")*(_xlfn.NORM.DIST(AND(CH$4&gt;=$E160,CH$4&lt;=$G160)*(CH$4-$E160+1),$I160/2,$L160,TRUE)-_xlfn.NORM.DIST(AND(CH$4&gt;=$E160,CH$4&lt;=$G160)*(CG$4-$E160+1),$I160/2,$L160,TRUE))/(1-2*_xlfn.NORM.DIST(0,$I160/2,$L160,TRUE))*$C160+($J160="Steady Growth")*(AND(CH$4&gt;=$E160,CH$4&lt;=$G160)*((CH$4-$E160+1)/($I160*($I160+1)/2)*$C160))+($J160="custom")*CustomCF!CA160</f>
        <v>0</v>
      </c>
      <c r="CI160" s="478">
        <f>($J160="Bell Curve")*(_xlfn.NORM.DIST(AND(CI$4&gt;=$E160,CI$4&lt;=$G160)*(CI$4-$E160+1),$I160/2,$L160,TRUE)-_xlfn.NORM.DIST(AND(CI$4&gt;=$E160,CI$4&lt;=$G160)*(CH$4-$E160+1),$I160/2,$L160,TRUE))/(1-2*_xlfn.NORM.DIST(0,$I160/2,$L160,TRUE))*$C160+($J160="Steady Growth")*(AND(CI$4&gt;=$E160,CI$4&lt;=$G160)*((CI$4-$E160+1)/($I160*($I160+1)/2)*$C160))+($J160="custom")*CustomCF!CB160</f>
        <v>0</v>
      </c>
      <c r="CJ160" s="478">
        <f>($J160="Bell Curve")*(_xlfn.NORM.DIST(AND(CJ$4&gt;=$E160,CJ$4&lt;=$G160)*(CJ$4-$E160+1),$I160/2,$L160,TRUE)-_xlfn.NORM.DIST(AND(CJ$4&gt;=$E160,CJ$4&lt;=$G160)*(CI$4-$E160+1),$I160/2,$L160,TRUE))/(1-2*_xlfn.NORM.DIST(0,$I160/2,$L160,TRUE))*$C160+($J160="Steady Growth")*(AND(CJ$4&gt;=$E160,CJ$4&lt;=$G160)*((CJ$4-$E160+1)/($I160*($I160+1)/2)*$C160))+($J160="custom")*CustomCF!CC160</f>
        <v>0</v>
      </c>
      <c r="CK160" s="478">
        <f>($J160="Bell Curve")*(_xlfn.NORM.DIST(AND(CK$4&gt;=$E160,CK$4&lt;=$G160)*(CK$4-$E160+1),$I160/2,$L160,TRUE)-_xlfn.NORM.DIST(AND(CK$4&gt;=$E160,CK$4&lt;=$G160)*(CJ$4-$E160+1),$I160/2,$L160,TRUE))/(1-2*_xlfn.NORM.DIST(0,$I160/2,$L160,TRUE))*$C160+($J160="Steady Growth")*(AND(CK$4&gt;=$E160,CK$4&lt;=$G160)*((CK$4-$E160+1)/($I160*($I160+1)/2)*$C160))+($J160="custom")*CustomCF!CD160</f>
        <v>0</v>
      </c>
      <c r="CL160" s="478">
        <f>($J160="Bell Curve")*(_xlfn.NORM.DIST(AND(CL$4&gt;=$E160,CL$4&lt;=$G160)*(CL$4-$E160+1),$I160/2,$L160,TRUE)-_xlfn.NORM.DIST(AND(CL$4&gt;=$E160,CL$4&lt;=$G160)*(CK$4-$E160+1),$I160/2,$L160,TRUE))/(1-2*_xlfn.NORM.DIST(0,$I160/2,$L160,TRUE))*$C160+($J160="Steady Growth")*(AND(CL$4&gt;=$E160,CL$4&lt;=$G160)*((CL$4-$E160+1)/($I160*($I160+1)/2)*$C160))+($J160="custom")*CustomCF!CE160</f>
        <v>0</v>
      </c>
      <c r="CM160" s="478">
        <f>($J160="Bell Curve")*(_xlfn.NORM.DIST(AND(CM$4&gt;=$E160,CM$4&lt;=$G160)*(CM$4-$E160+1),$I160/2,$L160,TRUE)-_xlfn.NORM.DIST(AND(CM$4&gt;=$E160,CM$4&lt;=$G160)*(CL$4-$E160+1),$I160/2,$L160,TRUE))/(1-2*_xlfn.NORM.DIST(0,$I160/2,$L160,TRUE))*$C160+($J160="Steady Growth")*(AND(CM$4&gt;=$E160,CM$4&lt;=$G160)*((CM$4-$E160+1)/($I160*($I160+1)/2)*$C160))+($J160="custom")*CustomCF!CF160</f>
        <v>0</v>
      </c>
      <c r="CN160" s="478">
        <f>($J160="Bell Curve")*(_xlfn.NORM.DIST(AND(CN$4&gt;=$E160,CN$4&lt;=$G160)*(CN$4-$E160+1),$I160/2,$L160,TRUE)-_xlfn.NORM.DIST(AND(CN$4&gt;=$E160,CN$4&lt;=$G160)*(CM$4-$E160+1),$I160/2,$L160,TRUE))/(1-2*_xlfn.NORM.DIST(0,$I160/2,$L160,TRUE))*$C160+($J160="Steady Growth")*(AND(CN$4&gt;=$E160,CN$4&lt;=$G160)*((CN$4-$E160+1)/($I160*($I160+1)/2)*$C160))+($J160="custom")*CustomCF!CG160</f>
        <v>0</v>
      </c>
      <c r="CO160" s="478">
        <f>($J160="Bell Curve")*(_xlfn.NORM.DIST(AND(CO$4&gt;=$E160,CO$4&lt;=$G160)*(CO$4-$E160+1),$I160/2,$L160,TRUE)-_xlfn.NORM.DIST(AND(CO$4&gt;=$E160,CO$4&lt;=$G160)*(CN$4-$E160+1),$I160/2,$L160,TRUE))/(1-2*_xlfn.NORM.DIST(0,$I160/2,$L160,TRUE))*$C160+($J160="Steady Growth")*(AND(CO$4&gt;=$E160,CO$4&lt;=$G160)*((CO$4-$E160+1)/($I160*($I160+1)/2)*$C160))+($J160="custom")*CustomCF!CH160</f>
        <v>0</v>
      </c>
      <c r="CP160" s="478">
        <f>($J160="Bell Curve")*(_xlfn.NORM.DIST(AND(CP$4&gt;=$E160,CP$4&lt;=$G160)*(CP$4-$E160+1),$I160/2,$L160,TRUE)-_xlfn.NORM.DIST(AND(CP$4&gt;=$E160,CP$4&lt;=$G160)*(CO$4-$E160+1),$I160/2,$L160,TRUE))/(1-2*_xlfn.NORM.DIST(0,$I160/2,$L160,TRUE))*$C160+($J160="Steady Growth")*(AND(CP$4&gt;=$E160,CP$4&lt;=$G160)*((CP$4-$E160+1)/($I160*($I160+1)/2)*$C160))+($J160="custom")*CustomCF!CI160</f>
        <v>0</v>
      </c>
      <c r="CQ160" s="478">
        <f>($J160="Bell Curve")*(_xlfn.NORM.DIST(AND(CQ$4&gt;=$E160,CQ$4&lt;=$G160)*(CQ$4-$E160+1),$I160/2,$L160,TRUE)-_xlfn.NORM.DIST(AND(CQ$4&gt;=$E160,CQ$4&lt;=$G160)*(CP$4-$E160+1),$I160/2,$L160,TRUE))/(1-2*_xlfn.NORM.DIST(0,$I160/2,$L160,TRUE))*$C160+($J160="Steady Growth")*(AND(CQ$4&gt;=$E160,CQ$4&lt;=$G160)*((CQ$4-$E160+1)/($I160*($I160+1)/2)*$C160))+($J160="custom")*CustomCF!CJ160</f>
        <v>0</v>
      </c>
      <c r="CR160" s="478">
        <f>($J160="Bell Curve")*(_xlfn.NORM.DIST(AND(CR$4&gt;=$E160,CR$4&lt;=$G160)*(CR$4-$E160+1),$I160/2,$L160,TRUE)-_xlfn.NORM.DIST(AND(CR$4&gt;=$E160,CR$4&lt;=$G160)*(CQ$4-$E160+1),$I160/2,$L160,TRUE))/(1-2*_xlfn.NORM.DIST(0,$I160/2,$L160,TRUE))*$C160+($J160="Steady Growth")*(AND(CR$4&gt;=$E160,CR$4&lt;=$G160)*((CR$4-$E160+1)/($I160*($I160+1)/2)*$C160))+($J160="custom")*CustomCF!CK160</f>
        <v>0</v>
      </c>
      <c r="CS160" s="478">
        <f>($J160="Bell Curve")*(_xlfn.NORM.DIST(AND(CS$4&gt;=$E160,CS$4&lt;=$G160)*(CS$4-$E160+1),$I160/2,$L160,TRUE)-_xlfn.NORM.DIST(AND(CS$4&gt;=$E160,CS$4&lt;=$G160)*(CR$4-$E160+1),$I160/2,$L160,TRUE))/(1-2*_xlfn.NORM.DIST(0,$I160/2,$L160,TRUE))*$C160+($J160="Steady Growth")*(AND(CS$4&gt;=$E160,CS$4&lt;=$G160)*((CS$4-$E160+1)/($I160*($I160+1)/2)*$C160))+($J160="custom")*CustomCF!CL160</f>
        <v>0</v>
      </c>
      <c r="CT160" s="478">
        <f>($J160="Bell Curve")*(_xlfn.NORM.DIST(AND(CT$4&gt;=$E160,CT$4&lt;=$G160)*(CT$4-$E160+1),$I160/2,$L160,TRUE)-_xlfn.NORM.DIST(AND(CT$4&gt;=$E160,CT$4&lt;=$G160)*(CS$4-$E160+1),$I160/2,$L160,TRUE))/(1-2*_xlfn.NORM.DIST(0,$I160/2,$L160,TRUE))*$C160+($J160="Steady Growth")*(AND(CT$4&gt;=$E160,CT$4&lt;=$G160)*((CT$4-$E160+1)/($I160*($I160+1)/2)*$C160))+($J160="custom")*CustomCF!CM160</f>
        <v>0</v>
      </c>
      <c r="CU160" s="478">
        <f>($J160="Bell Curve")*(_xlfn.NORM.DIST(AND(CU$4&gt;=$E160,CU$4&lt;=$G160)*(CU$4-$E160+1),$I160/2,$L160,TRUE)-_xlfn.NORM.DIST(AND(CU$4&gt;=$E160,CU$4&lt;=$G160)*(CT$4-$E160+1),$I160/2,$L160,TRUE))/(1-2*_xlfn.NORM.DIST(0,$I160/2,$L160,TRUE))*$C160+($J160="Steady Growth")*(AND(CU$4&gt;=$E160,CU$4&lt;=$G160)*((CU$4-$E160+1)/($I160*($I160+1)/2)*$C160))+($J160="custom")*CustomCF!CN160</f>
        <v>0</v>
      </c>
      <c r="CV160" s="478">
        <f>($J160="Bell Curve")*(_xlfn.NORM.DIST(AND(CV$4&gt;=$E160,CV$4&lt;=$G160)*(CV$4-$E160+1),$I160/2,$L160,TRUE)-_xlfn.NORM.DIST(AND(CV$4&gt;=$E160,CV$4&lt;=$G160)*(CU$4-$E160+1),$I160/2,$L160,TRUE))/(1-2*_xlfn.NORM.DIST(0,$I160/2,$L160,TRUE))*$C160+($J160="Steady Growth")*(AND(CV$4&gt;=$E160,CV$4&lt;=$G160)*((CV$4-$E160+1)/($I160*($I160+1)/2)*$C160))+($J160="custom")*CustomCF!CO160</f>
        <v>0</v>
      </c>
      <c r="CW160" s="478">
        <f>($J160="Bell Curve")*(_xlfn.NORM.DIST(AND(CW$4&gt;=$E160,CW$4&lt;=$G160)*(CW$4-$E160+1),$I160/2,$L160,TRUE)-_xlfn.NORM.DIST(AND(CW$4&gt;=$E160,CW$4&lt;=$G160)*(CV$4-$E160+1),$I160/2,$L160,TRUE))/(1-2*_xlfn.NORM.DIST(0,$I160/2,$L160,TRUE))*$C160+($J160="Steady Growth")*(AND(CW$4&gt;=$E160,CW$4&lt;=$G160)*((CW$4-$E160+1)/($I160*($I160+1)/2)*$C160))+($J160="custom")*CustomCF!CP160</f>
        <v>0</v>
      </c>
      <c r="CX160" s="478">
        <f>($J160="Bell Curve")*(_xlfn.NORM.DIST(AND(CX$4&gt;=$E160,CX$4&lt;=$G160)*(CX$4-$E160+1),$I160/2,$L160,TRUE)-_xlfn.NORM.DIST(AND(CX$4&gt;=$E160,CX$4&lt;=$G160)*(CW$4-$E160+1),$I160/2,$L160,TRUE))/(1-2*_xlfn.NORM.DIST(0,$I160/2,$L160,TRUE))*$C160+($J160="Steady Growth")*(AND(CX$4&gt;=$E160,CX$4&lt;=$G160)*((CX$4-$E160+1)/($I160*($I160+1)/2)*$C160))+($J160="custom")*CustomCF!CQ160</f>
        <v>0</v>
      </c>
      <c r="CY160" s="478">
        <f>($J160="Bell Curve")*(_xlfn.NORM.DIST(AND(CY$4&gt;=$E160,CY$4&lt;=$G160)*(CY$4-$E160+1),$I160/2,$L160,TRUE)-_xlfn.NORM.DIST(AND(CY$4&gt;=$E160,CY$4&lt;=$G160)*(CX$4-$E160+1),$I160/2,$L160,TRUE))/(1-2*_xlfn.NORM.DIST(0,$I160/2,$L160,TRUE))*$C160+($J160="Steady Growth")*(AND(CY$4&gt;=$E160,CY$4&lt;=$G160)*((CY$4-$E160+1)/($I160*($I160+1)/2)*$C160))+($J160="custom")*CustomCF!CR160</f>
        <v>0</v>
      </c>
      <c r="CZ160" s="478">
        <f>($J160="Bell Curve")*(_xlfn.NORM.DIST(AND(CZ$4&gt;=$E160,CZ$4&lt;=$G160)*(CZ$4-$E160+1),$I160/2,$L160,TRUE)-_xlfn.NORM.DIST(AND(CZ$4&gt;=$E160,CZ$4&lt;=$G160)*(CY$4-$E160+1),$I160/2,$L160,TRUE))/(1-2*_xlfn.NORM.DIST(0,$I160/2,$L160,TRUE))*$C160+($J160="Steady Growth")*(AND(CZ$4&gt;=$E160,CZ$4&lt;=$G160)*((CZ$4-$E160+1)/($I160*($I160+1)/2)*$C160))+($J160="custom")*CustomCF!CS160</f>
        <v>0</v>
      </c>
      <c r="DA160" s="478">
        <f>($J160="Bell Curve")*(_xlfn.NORM.DIST(AND(DA$4&gt;=$E160,DA$4&lt;=$G160)*(DA$4-$E160+1),$I160/2,$L160,TRUE)-_xlfn.NORM.DIST(AND(DA$4&gt;=$E160,DA$4&lt;=$G160)*(CZ$4-$E160+1),$I160/2,$L160,TRUE))/(1-2*_xlfn.NORM.DIST(0,$I160/2,$L160,TRUE))*$C160+($J160="Steady Growth")*(AND(DA$4&gt;=$E160,DA$4&lt;=$G160)*((DA$4-$E160+1)/($I160*($I160+1)/2)*$C160))+($J160="custom")*CustomCF!CT160</f>
        <v>0</v>
      </c>
      <c r="DB160" s="478">
        <f>($J160="Bell Curve")*(_xlfn.NORM.DIST(AND(DB$4&gt;=$E160,DB$4&lt;=$G160)*(DB$4-$E160+1),$I160/2,$L160,TRUE)-_xlfn.NORM.DIST(AND(DB$4&gt;=$E160,DB$4&lt;=$G160)*(DA$4-$E160+1),$I160/2,$L160,TRUE))/(1-2*_xlfn.NORM.DIST(0,$I160/2,$L160,TRUE))*$C160+($J160="Steady Growth")*(AND(DB$4&gt;=$E160,DB$4&lt;=$G160)*((DB$4-$E160+1)/($I160*($I160+1)/2)*$C160))+($J160="custom")*CustomCF!CU160</f>
        <v>0</v>
      </c>
      <c r="DC160" s="478">
        <f>($J160="Bell Curve")*(_xlfn.NORM.DIST(AND(DC$4&gt;=$E160,DC$4&lt;=$G160)*(DC$4-$E160+1),$I160/2,$L160,TRUE)-_xlfn.NORM.DIST(AND(DC$4&gt;=$E160,DC$4&lt;=$G160)*(DB$4-$E160+1),$I160/2,$L160,TRUE))/(1-2*_xlfn.NORM.DIST(0,$I160/2,$L160,TRUE))*$C160+($J160="Steady Growth")*(AND(DC$4&gt;=$E160,DC$4&lt;=$G160)*((DC$4-$E160+1)/($I160*($I160+1)/2)*$C160))+($J160="custom")*CustomCF!CV160</f>
        <v>0</v>
      </c>
      <c r="DD160" s="478">
        <f>($J160="Bell Curve")*(_xlfn.NORM.DIST(AND(DD$4&gt;=$E160,DD$4&lt;=$G160)*(DD$4-$E160+1),$I160/2,$L160,TRUE)-_xlfn.NORM.DIST(AND(DD$4&gt;=$E160,DD$4&lt;=$G160)*(DC$4-$E160+1),$I160/2,$L160,TRUE))/(1-2*_xlfn.NORM.DIST(0,$I160/2,$L160,TRUE))*$C160+($J160="Steady Growth")*(AND(DD$4&gt;=$E160,DD$4&lt;=$G160)*((DD$4-$E160+1)/($I160*($I160+1)/2)*$C160))+($J160="custom")*CustomCF!CW160</f>
        <v>0</v>
      </c>
      <c r="DE160" s="478">
        <f>($J160="Bell Curve")*(_xlfn.NORM.DIST(AND(DE$4&gt;=$E160,DE$4&lt;=$G160)*(DE$4-$E160+1),$I160/2,$L160,TRUE)-_xlfn.NORM.DIST(AND(DE$4&gt;=$E160,DE$4&lt;=$G160)*(DD$4-$E160+1),$I160/2,$L160,TRUE))/(1-2*_xlfn.NORM.DIST(0,$I160/2,$L160,TRUE))*$C160+($J160="Steady Growth")*(AND(DE$4&gt;=$E160,DE$4&lt;=$G160)*((DE$4-$E160+1)/($I160*($I160+1)/2)*$C160))+($J160="custom")*CustomCF!CX160</f>
        <v>0</v>
      </c>
      <c r="DF160" s="478">
        <f>($J160="Bell Curve")*(_xlfn.NORM.DIST(AND(DF$4&gt;=$E160,DF$4&lt;=$G160)*(DF$4-$E160+1),$I160/2,$L160,TRUE)-_xlfn.NORM.DIST(AND(DF$4&gt;=$E160,DF$4&lt;=$G160)*(DE$4-$E160+1),$I160/2,$L160,TRUE))/(1-2*_xlfn.NORM.DIST(0,$I160/2,$L160,TRUE))*$C160+($J160="Steady Growth")*(AND(DF$4&gt;=$E160,DF$4&lt;=$G160)*((DF$4-$E160+1)/($I160*($I160+1)/2)*$C160))+($J160="custom")*CustomCF!CY160</f>
        <v>0</v>
      </c>
      <c r="DG160" s="478">
        <f>($J160="Bell Curve")*(_xlfn.NORM.DIST(AND(DG$4&gt;=$E160,DG$4&lt;=$G160)*(DG$4-$E160+1),$I160/2,$L160,TRUE)-_xlfn.NORM.DIST(AND(DG$4&gt;=$E160,DG$4&lt;=$G160)*(DF$4-$E160+1),$I160/2,$L160,TRUE))/(1-2*_xlfn.NORM.DIST(0,$I160/2,$L160,TRUE))*$C160+($J160="Steady Growth")*(AND(DG$4&gt;=$E160,DG$4&lt;=$G160)*((DG$4-$E160+1)/($I160*($I160+1)/2)*$C160))+($J160="custom")*CustomCF!CZ160</f>
        <v>0</v>
      </c>
      <c r="DH160" s="478">
        <f>($J160="Bell Curve")*(_xlfn.NORM.DIST(AND(DH$4&gt;=$E160,DH$4&lt;=$G160)*(DH$4-$E160+1),$I160/2,$L160,TRUE)-_xlfn.NORM.DIST(AND(DH$4&gt;=$E160,DH$4&lt;=$G160)*(DG$4-$E160+1),$I160/2,$L160,TRUE))/(1-2*_xlfn.NORM.DIST(0,$I160/2,$L160,TRUE))*$C160+($J160="Steady Growth")*(AND(DH$4&gt;=$E160,DH$4&lt;=$G160)*((DH$4-$E160+1)/($I160*($I160+1)/2)*$C160))+($J160="custom")*CustomCF!DA160</f>
        <v>0</v>
      </c>
      <c r="DI160" s="478">
        <f>($J160="Bell Curve")*(_xlfn.NORM.DIST(AND(DI$4&gt;=$E160,DI$4&lt;=$G160)*(DI$4-$E160+1),$I160/2,$L160,TRUE)-_xlfn.NORM.DIST(AND(DI$4&gt;=$E160,DI$4&lt;=$G160)*(DH$4-$E160+1),$I160/2,$L160,TRUE))/(1-2*_xlfn.NORM.DIST(0,$I160/2,$L160,TRUE))*$C160+($J160="Steady Growth")*(AND(DI$4&gt;=$E160,DI$4&lt;=$G160)*((DI$4-$E160+1)/($I160*($I160+1)/2)*$C160))+($J160="custom")*CustomCF!DB160</f>
        <v>0</v>
      </c>
      <c r="DJ160" s="478">
        <f>($J160="Bell Curve")*(_xlfn.NORM.DIST(AND(DJ$4&gt;=$E160,DJ$4&lt;=$G160)*(DJ$4-$E160+1),$I160/2,$L160,TRUE)-_xlfn.NORM.DIST(AND(DJ$4&gt;=$E160,DJ$4&lt;=$G160)*(DI$4-$E160+1),$I160/2,$L160,TRUE))/(1-2*_xlfn.NORM.DIST(0,$I160/2,$L160,TRUE))*$C160+($J160="Steady Growth")*(AND(DJ$4&gt;=$E160,DJ$4&lt;=$G160)*((DJ$4-$E160+1)/($I160*($I160+1)/2)*$C160))+($J160="custom")*CustomCF!DC160</f>
        <v>0</v>
      </c>
      <c r="DK160" s="478">
        <f>($J160="Bell Curve")*(_xlfn.NORM.DIST(AND(DK$4&gt;=$E160,DK$4&lt;=$G160)*(DK$4-$E160+1),$I160/2,$L160,TRUE)-_xlfn.NORM.DIST(AND(DK$4&gt;=$E160,DK$4&lt;=$G160)*(DJ$4-$E160+1),$I160/2,$L160,TRUE))/(1-2*_xlfn.NORM.DIST(0,$I160/2,$L160,TRUE))*$C160+($J160="Steady Growth")*(AND(DK$4&gt;=$E160,DK$4&lt;=$G160)*((DK$4-$E160+1)/($I160*($I160+1)/2)*$C160))+($J160="custom")*CustomCF!DD160</f>
        <v>0</v>
      </c>
      <c r="DL160" s="478">
        <f>($J160="Bell Curve")*(_xlfn.NORM.DIST(AND(DL$4&gt;=$E160,DL$4&lt;=$G160)*(DL$4-$E160+1),$I160/2,$L160,TRUE)-_xlfn.NORM.DIST(AND(DL$4&gt;=$E160,DL$4&lt;=$G160)*(DK$4-$E160+1),$I160/2,$L160,TRUE))/(1-2*_xlfn.NORM.DIST(0,$I160/2,$L160,TRUE))*$C160+($J160="Steady Growth")*(AND(DL$4&gt;=$E160,DL$4&lt;=$G160)*((DL$4-$E160+1)/($I160*($I160+1)/2)*$C160))+($J160="custom")*CustomCF!DE160</f>
        <v>0</v>
      </c>
      <c r="DM160" s="478">
        <f>($J160="Bell Curve")*(_xlfn.NORM.DIST(AND(DM$4&gt;=$E160,DM$4&lt;=$G160)*(DM$4-$E160+1),$I160/2,$L160,TRUE)-_xlfn.NORM.DIST(AND(DM$4&gt;=$E160,DM$4&lt;=$G160)*(DL$4-$E160+1),$I160/2,$L160,TRUE))/(1-2*_xlfn.NORM.DIST(0,$I160/2,$L160,TRUE))*$C160+($J160="Steady Growth")*(AND(DM$4&gt;=$E160,DM$4&lt;=$G160)*((DM$4-$E160+1)/($I160*($I160+1)/2)*$C160))+($J160="custom")*CustomCF!DF160</f>
        <v>0</v>
      </c>
      <c r="DN160" s="478">
        <f>($J160="Bell Curve")*(_xlfn.NORM.DIST(AND(DN$4&gt;=$E160,DN$4&lt;=$G160)*(DN$4-$E160+1),$I160/2,$L160,TRUE)-_xlfn.NORM.DIST(AND(DN$4&gt;=$E160,DN$4&lt;=$G160)*(DM$4-$E160+1),$I160/2,$L160,TRUE))/(1-2*_xlfn.NORM.DIST(0,$I160/2,$L160,TRUE))*$C160+($J160="Steady Growth")*(AND(DN$4&gt;=$E160,DN$4&lt;=$G160)*((DN$4-$E160+1)/($I160*($I160+1)/2)*$C160))+($J160="custom")*CustomCF!DG160</f>
        <v>0</v>
      </c>
      <c r="DO160" s="478">
        <f>($J160="Bell Curve")*(_xlfn.NORM.DIST(AND(DO$4&gt;=$E160,DO$4&lt;=$G160)*(DO$4-$E160+1),$I160/2,$L160,TRUE)-_xlfn.NORM.DIST(AND(DO$4&gt;=$E160,DO$4&lt;=$G160)*(DN$4-$E160+1),$I160/2,$L160,TRUE))/(1-2*_xlfn.NORM.DIST(0,$I160/2,$L160,TRUE))*$C160+($J160="Steady Growth")*(AND(DO$4&gt;=$E160,DO$4&lt;=$G160)*((DO$4-$E160+1)/($I160*($I160+1)/2)*$C160))+($J160="custom")*CustomCF!DH160</f>
        <v>0</v>
      </c>
      <c r="DP160" s="478">
        <f>($J160="Bell Curve")*(_xlfn.NORM.DIST(AND(DP$4&gt;=$E160,DP$4&lt;=$G160)*(DP$4-$E160+1),$I160/2,$L160,TRUE)-_xlfn.NORM.DIST(AND(DP$4&gt;=$E160,DP$4&lt;=$G160)*(DO$4-$E160+1),$I160/2,$L160,TRUE))/(1-2*_xlfn.NORM.DIST(0,$I160/2,$L160,TRUE))*$C160+($J160="Steady Growth")*(AND(DP$4&gt;=$E160,DP$4&lt;=$G160)*((DP$4-$E160+1)/($I160*($I160+1)/2)*$C160))+($J160="custom")*CustomCF!DI160</f>
        <v>0</v>
      </c>
      <c r="DQ160" s="478">
        <f>($J160="Bell Curve")*(_xlfn.NORM.DIST(AND(DQ$4&gt;=$E160,DQ$4&lt;=$G160)*(DQ$4-$E160+1),$I160/2,$L160,TRUE)-_xlfn.NORM.DIST(AND(DQ$4&gt;=$E160,DQ$4&lt;=$G160)*(DP$4-$E160+1),$I160/2,$L160,TRUE))/(1-2*_xlfn.NORM.DIST(0,$I160/2,$L160,TRUE))*$C160+($J160="Steady Growth")*(AND(DQ$4&gt;=$E160,DQ$4&lt;=$G160)*((DQ$4-$E160+1)/($I160*($I160+1)/2)*$C160))+($J160="custom")*CustomCF!DJ160</f>
        <v>0</v>
      </c>
      <c r="DR160" s="478">
        <f>($J160="Bell Curve")*(_xlfn.NORM.DIST(AND(DR$4&gt;=$E160,DR$4&lt;=$G160)*(DR$4-$E160+1),$I160/2,$L160,TRUE)-_xlfn.NORM.DIST(AND(DR$4&gt;=$E160,DR$4&lt;=$G160)*(DQ$4-$E160+1),$I160/2,$L160,TRUE))/(1-2*_xlfn.NORM.DIST(0,$I160/2,$L160,TRUE))*$C160+($J160="Steady Growth")*(AND(DR$4&gt;=$E160,DR$4&lt;=$G160)*((DR$4-$E160+1)/($I160*($I160+1)/2)*$C160))+($J160="custom")*CustomCF!DK160</f>
        <v>0</v>
      </c>
      <c r="DS160" s="478">
        <f>($J160="Bell Curve")*(_xlfn.NORM.DIST(AND(DS$4&gt;=$E160,DS$4&lt;=$G160)*(DS$4-$E160+1),$I160/2,$L160,TRUE)-_xlfn.NORM.DIST(AND(DS$4&gt;=$E160,DS$4&lt;=$G160)*(DR$4-$E160+1),$I160/2,$L160,TRUE))/(1-2*_xlfn.NORM.DIST(0,$I160/2,$L160,TRUE))*$C160+($J160="Steady Growth")*(AND(DS$4&gt;=$E160,DS$4&lt;=$G160)*((DS$4-$E160+1)/($I160*($I160+1)/2)*$C160))+($J160="custom")*CustomCF!DL160</f>
        <v>0</v>
      </c>
      <c r="DT160" s="478">
        <f>($J160="Bell Curve")*(_xlfn.NORM.DIST(AND(DT$4&gt;=$E160,DT$4&lt;=$G160)*(DT$4-$E160+1),$I160/2,$L160,TRUE)-_xlfn.NORM.DIST(AND(DT$4&gt;=$E160,DT$4&lt;=$G160)*(DS$4-$E160+1),$I160/2,$L160,TRUE))/(1-2*_xlfn.NORM.DIST(0,$I160/2,$L160,TRUE))*$C160+($J160="Steady Growth")*(AND(DT$4&gt;=$E160,DT$4&lt;=$G160)*((DT$4-$E160+1)/($I160*($I160+1)/2)*$C160))+($J160="custom")*CustomCF!DM160</f>
        <v>0</v>
      </c>
      <c r="DU160" s="478">
        <f>($J160="Bell Curve")*(_xlfn.NORM.DIST(AND(DU$4&gt;=$E160,DU$4&lt;=$G160)*(DU$4-$E160+1),$I160/2,$L160,TRUE)-_xlfn.NORM.DIST(AND(DU$4&gt;=$E160,DU$4&lt;=$G160)*(DT$4-$E160+1),$I160/2,$L160,TRUE))/(1-2*_xlfn.NORM.DIST(0,$I160/2,$L160,TRUE))*$C160+($J160="Steady Growth")*(AND(DU$4&gt;=$E160,DU$4&lt;=$G160)*((DU$4-$E160+1)/($I160*($I160+1)/2)*$C160))+($J160="custom")*CustomCF!DN160</f>
        <v>0</v>
      </c>
      <c r="DV160" s="478">
        <f>($J160="Bell Curve")*(_xlfn.NORM.DIST(AND(DV$4&gt;=$E160,DV$4&lt;=$G160)*(DV$4-$E160+1),$I160/2,$L160,TRUE)-_xlfn.NORM.DIST(AND(DV$4&gt;=$E160,DV$4&lt;=$G160)*(DU$4-$E160+1),$I160/2,$L160,TRUE))/(1-2*_xlfn.NORM.DIST(0,$I160/2,$L160,TRUE))*$C160+($J160="Steady Growth")*(AND(DV$4&gt;=$E160,DV$4&lt;=$G160)*((DV$4-$E160+1)/($I160*($I160+1)/2)*$C160))+($J160="custom")*CustomCF!DO160</f>
        <v>0</v>
      </c>
      <c r="DW160" s="478">
        <f>($J160="Bell Curve")*(_xlfn.NORM.DIST(AND(DW$4&gt;=$E160,DW$4&lt;=$G160)*(DW$4-$E160+1),$I160/2,$L160,TRUE)-_xlfn.NORM.DIST(AND(DW$4&gt;=$E160,DW$4&lt;=$G160)*(DV$4-$E160+1),$I160/2,$L160,TRUE))/(1-2*_xlfn.NORM.DIST(0,$I160/2,$L160,TRUE))*$C160+($J160="Steady Growth")*(AND(DW$4&gt;=$E160,DW$4&lt;=$G160)*((DW$4-$E160+1)/($I160*($I160+1)/2)*$C160))+($J160="custom")*CustomCF!DP160</f>
        <v>0</v>
      </c>
      <c r="DX160" s="478">
        <f>($J160="Bell Curve")*(_xlfn.NORM.DIST(AND(DX$4&gt;=$E160,DX$4&lt;=$G160)*(DX$4-$E160+1),$I160/2,$L160,TRUE)-_xlfn.NORM.DIST(AND(DX$4&gt;=$E160,DX$4&lt;=$G160)*(DW$4-$E160+1),$I160/2,$L160,TRUE))/(1-2*_xlfn.NORM.DIST(0,$I160/2,$L160,TRUE))*$C160+($J160="Steady Growth")*(AND(DX$4&gt;=$E160,DX$4&lt;=$G160)*((DX$4-$E160+1)/($I160*($I160+1)/2)*$C160))+($J160="custom")*CustomCF!DQ160</f>
        <v>0</v>
      </c>
      <c r="DY160" s="478">
        <f>($J160="Bell Curve")*(_xlfn.NORM.DIST(AND(DY$4&gt;=$E160,DY$4&lt;=$G160)*(DY$4-$E160+1),$I160/2,$L160,TRUE)-_xlfn.NORM.DIST(AND(DY$4&gt;=$E160,DY$4&lt;=$G160)*(DX$4-$E160+1),$I160/2,$L160,TRUE))/(1-2*_xlfn.NORM.DIST(0,$I160/2,$L160,TRUE))*$C160+($J160="Steady Growth")*(AND(DY$4&gt;=$E160,DY$4&lt;=$G160)*((DY$4-$E160+1)/($I160*($I160+1)/2)*$C160))+($J160="custom")*CustomCF!DR160</f>
        <v>0</v>
      </c>
      <c r="DZ160" s="478">
        <f>($J160="Bell Curve")*(_xlfn.NORM.DIST(AND(DZ$4&gt;=$E160,DZ$4&lt;=$G160)*(DZ$4-$E160+1),$I160/2,$L160,TRUE)-_xlfn.NORM.DIST(AND(DZ$4&gt;=$E160,DZ$4&lt;=$G160)*(DY$4-$E160+1),$I160/2,$L160,TRUE))/(1-2*_xlfn.NORM.DIST(0,$I160/2,$L160,TRUE))*$C160+($J160="Steady Growth")*(AND(DZ$4&gt;=$E160,DZ$4&lt;=$G160)*((DZ$4-$E160+1)/($I160*($I160+1)/2)*$C160))+($J160="custom")*CustomCF!DS160</f>
        <v>0</v>
      </c>
      <c r="EA160" s="478">
        <f>($J160="Bell Curve")*(_xlfn.NORM.DIST(AND(EA$4&gt;=$E160,EA$4&lt;=$G160)*(EA$4-$E160+1),$I160/2,$L160,TRUE)-_xlfn.NORM.DIST(AND(EA$4&gt;=$E160,EA$4&lt;=$G160)*(DZ$4-$E160+1),$I160/2,$L160,TRUE))/(1-2*_xlfn.NORM.DIST(0,$I160/2,$L160,TRUE))*$C160+($J160="Steady Growth")*(AND(EA$4&gt;=$E160,EA$4&lt;=$G160)*((EA$4-$E160+1)/($I160*($I160+1)/2)*$C160))+($J160="custom")*CustomCF!DT160</f>
        <v>0</v>
      </c>
      <c r="EB160" s="478">
        <f>($J160="Bell Curve")*(_xlfn.NORM.DIST(AND(EB$4&gt;=$E160,EB$4&lt;=$G160)*(EB$4-$E160+1),$I160/2,$L160,TRUE)-_xlfn.NORM.DIST(AND(EB$4&gt;=$E160,EB$4&lt;=$G160)*(EA$4-$E160+1),$I160/2,$L160,TRUE))/(1-2*_xlfn.NORM.DIST(0,$I160/2,$L160,TRUE))*$C160+($J160="Steady Growth")*(AND(EB$4&gt;=$E160,EB$4&lt;=$G160)*((EB$4-$E160+1)/($I160*($I160+1)/2)*$C160))+($J160="custom")*CustomCF!DU160</f>
        <v>0</v>
      </c>
      <c r="EC160" s="478">
        <f>($J160="Bell Curve")*(_xlfn.NORM.DIST(AND(EC$4&gt;=$E160,EC$4&lt;=$G160)*(EC$4-$E160+1),$I160/2,$L160,TRUE)-_xlfn.NORM.DIST(AND(EC$4&gt;=$E160,EC$4&lt;=$G160)*(EB$4-$E160+1),$I160/2,$L160,TRUE))/(1-2*_xlfn.NORM.DIST(0,$I160/2,$L160,TRUE))*$C160+($J160="Steady Growth")*(AND(EC$4&gt;=$E160,EC$4&lt;=$G160)*((EC$4-$E160+1)/($I160*($I160+1)/2)*$C160))+($J160="custom")*CustomCF!DV160</f>
        <v>0</v>
      </c>
      <c r="ED160" s="478">
        <f>($J160="Bell Curve")*(_xlfn.NORM.DIST(AND(ED$4&gt;=$E160,ED$4&lt;=$G160)*(ED$4-$E160+1),$I160/2,$L160,TRUE)-_xlfn.NORM.DIST(AND(ED$4&gt;=$E160,ED$4&lt;=$G160)*(EC$4-$E160+1),$I160/2,$L160,TRUE))/(1-2*_xlfn.NORM.DIST(0,$I160/2,$L160,TRUE))*$C160+($J160="Steady Growth")*(AND(ED$4&gt;=$E160,ED$4&lt;=$G160)*((ED$4-$E160+1)/($I160*($I160+1)/2)*$C160))+($J160="custom")*CustomCF!DW160</f>
        <v>0</v>
      </c>
      <c r="EE160" s="478">
        <f>($J160="Bell Curve")*(_xlfn.NORM.DIST(AND(EE$4&gt;=$E160,EE$4&lt;=$G160)*(EE$4-$E160+1),$I160/2,$L160,TRUE)-_xlfn.NORM.DIST(AND(EE$4&gt;=$E160,EE$4&lt;=$G160)*(ED$4-$E160+1),$I160/2,$L160,TRUE))/(1-2*_xlfn.NORM.DIST(0,$I160/2,$L160,TRUE))*$C160+($J160="Steady Growth")*(AND(EE$4&gt;=$E160,EE$4&lt;=$G160)*((EE$4-$E160+1)/($I160*($I160+1)/2)*$C160))+($J160="custom")*CustomCF!DX160</f>
        <v>0</v>
      </c>
      <c r="EF160" s="488">
        <f>($J160="Bell Curve")*(_xlfn.NORM.DIST(AND(EF$4&gt;=$E160,EF$4&lt;=$G160)*(EF$4-$E160+1),$I160/2,$L160,TRUE)-_xlfn.NORM.DIST(AND(EF$4&gt;=$E160,EF$4&lt;=$G160)*(EE$4-$E160+1),$I160/2,$L160,TRUE))/(1-2*_xlfn.NORM.DIST(0,$I160/2,$L160,TRUE))*$C160+($J160="Steady Growth")*(AND(EF$4&gt;=$E160,EF$4&lt;=$G160)*((EF$4-$E160+1)/($I160*($I160+1)/2)*$C160))+($J160="custom")*CustomCF!DY160</f>
        <v>0</v>
      </c>
    </row>
    <row r="161" spans="2:136" outlineLevel="1" x14ac:dyDescent="0.2">
      <c r="B161" s="485">
        <f>Budget!AE26</f>
        <v>0</v>
      </c>
      <c r="C161" s="478">
        <f>Budget!AF26</f>
        <v>0</v>
      </c>
      <c r="D161" s="478" t="str">
        <f t="shared" si="55"/>
        <v/>
      </c>
      <c r="E161" s="486">
        <v>0</v>
      </c>
      <c r="F161" s="480">
        <f>IF(J161="Custom",CustomCF!E161,INDEX($P$6:$DY$6,MATCH(E161,CF!$P$4:$DY$4,0)))</f>
        <v>46022</v>
      </c>
      <c r="G161" s="489">
        <v>0</v>
      </c>
      <c r="H161" s="480">
        <f>IF(J161="Custom",CustomCF!F161,INDEX($P$6:$CU$6,MATCH(G161,CF!$P$4:$CU$4,0)))</f>
        <v>46022</v>
      </c>
      <c r="I161" s="479">
        <f t="shared" si="50"/>
        <v>1</v>
      </c>
      <c r="J161" s="486" t="s">
        <v>30</v>
      </c>
      <c r="K161" s="486" t="s">
        <v>31</v>
      </c>
      <c r="L161" s="479">
        <f t="shared" si="56"/>
        <v>10000000</v>
      </c>
      <c r="M161" s="487">
        <f t="shared" si="49"/>
        <v>0</v>
      </c>
      <c r="N161" s="112" t="str">
        <f t="shared" si="48"/>
        <v>OK</v>
      </c>
      <c r="O161" s="479"/>
      <c r="P161" s="478">
        <f>($J161="Bell Curve")*(_xlfn.NORM.DIST(AND(P$4&gt;=$E161,P$4&lt;=$G161)*(P$4-$E161+1),$I161/2,$L161,TRUE)-_xlfn.NORM.DIST(AND(P$4&gt;=$E161,P$4&lt;=$G161)*(N$4-$E161+1),$I161/2,$L161,TRUE))/(1-2*_xlfn.NORM.DIST(0,$I161/2,$L161,TRUE))*$C161+($J161="Steady Growth")*(AND(P$4&gt;=$E161,P$4&lt;=$G161)*((P$4-$E161+1)/($I161*($I161+1)/2)*$C161))+($J161="custom")*CustomCF!I161</f>
        <v>0</v>
      </c>
      <c r="Q161" s="478">
        <f>($J161="Bell Curve")*(_xlfn.NORM.DIST(AND(Q$4&gt;=$E161,Q$4&lt;=$G161)*(Q$4-$E161+1),$I161/2,$L161,TRUE)-_xlfn.NORM.DIST(AND(Q$4&gt;=$E161,Q$4&lt;=$G161)*(P$4-$E161+1),$I161/2,$L161,TRUE))/(1-2*_xlfn.NORM.DIST(0,$I161/2,$L161,TRUE))*$C161+($J161="Steady Growth")*(AND(Q$4&gt;=$E161,Q$4&lt;=$G161)*((Q$4-$E161+1)/($I161*($I161+1)/2)*$C161))+($J161="custom")*CustomCF!J161</f>
        <v>0</v>
      </c>
      <c r="R161" s="478">
        <f>($J161="Bell Curve")*(_xlfn.NORM.DIST(AND(R$4&gt;=$E161,R$4&lt;=$G161)*(R$4-$E161+1),$I161/2,$L161,TRUE)-_xlfn.NORM.DIST(AND(R$4&gt;=$E161,R$4&lt;=$G161)*(Q$4-$E161+1),$I161/2,$L161,TRUE))/(1-2*_xlfn.NORM.DIST(0,$I161/2,$L161,TRUE))*$C161+($J161="Steady Growth")*(AND(R$4&gt;=$E161,R$4&lt;=$G161)*((R$4-$E161+1)/($I161*($I161+1)/2)*$C161))+($J161="custom")*CustomCF!K161</f>
        <v>0</v>
      </c>
      <c r="S161" s="478">
        <f>($J161="Bell Curve")*(_xlfn.NORM.DIST(AND(S$4&gt;=$E161,S$4&lt;=$G161)*(S$4-$E161+1),$I161/2,$L161,TRUE)-_xlfn.NORM.DIST(AND(S$4&gt;=$E161,S$4&lt;=$G161)*(R$4-$E161+1),$I161/2,$L161,TRUE))/(1-2*_xlfn.NORM.DIST(0,$I161/2,$L161,TRUE))*$C161+($J161="Steady Growth")*(AND(S$4&gt;=$E161,S$4&lt;=$G161)*((S$4-$E161+1)/($I161*($I161+1)/2)*$C161))+($J161="custom")*CustomCF!L161</f>
        <v>0</v>
      </c>
      <c r="T161" s="478">
        <f>($J161="Bell Curve")*(_xlfn.NORM.DIST(AND(T$4&gt;=$E161,T$4&lt;=$G161)*(T$4-$E161+1),$I161/2,$L161,TRUE)-_xlfn.NORM.DIST(AND(T$4&gt;=$E161,T$4&lt;=$G161)*(S$4-$E161+1),$I161/2,$L161,TRUE))/(1-2*_xlfn.NORM.DIST(0,$I161/2,$L161,TRUE))*$C161+($J161="Steady Growth")*(AND(T$4&gt;=$E161,T$4&lt;=$G161)*((T$4-$E161+1)/($I161*($I161+1)/2)*$C161))+($J161="custom")*CustomCF!M161</f>
        <v>0</v>
      </c>
      <c r="U161" s="478">
        <f>($J161="Bell Curve")*(_xlfn.NORM.DIST(AND(U$4&gt;=$E161,U$4&lt;=$G161)*(U$4-$E161+1),$I161/2,$L161,TRUE)-_xlfn.NORM.DIST(AND(U$4&gt;=$E161,U$4&lt;=$G161)*(T$4-$E161+1),$I161/2,$L161,TRUE))/(1-2*_xlfn.NORM.DIST(0,$I161/2,$L161,TRUE))*$C161+($J161="Steady Growth")*(AND(U$4&gt;=$E161,U$4&lt;=$G161)*((U$4-$E161+1)/($I161*($I161+1)/2)*$C161))+($J161="custom")*CustomCF!N161</f>
        <v>0</v>
      </c>
      <c r="V161" s="478">
        <f>($J161="Bell Curve")*(_xlfn.NORM.DIST(AND(V$4&gt;=$E161,V$4&lt;=$G161)*(V$4-$E161+1),$I161/2,$L161,TRUE)-_xlfn.NORM.DIST(AND(V$4&gt;=$E161,V$4&lt;=$G161)*(U$4-$E161+1),$I161/2,$L161,TRUE))/(1-2*_xlfn.NORM.DIST(0,$I161/2,$L161,TRUE))*$C161+($J161="Steady Growth")*(AND(V$4&gt;=$E161,V$4&lt;=$G161)*((V$4-$E161+1)/($I161*($I161+1)/2)*$C161))+($J161="custom")*CustomCF!O161</f>
        <v>0</v>
      </c>
      <c r="W161" s="478">
        <f>($J161="Bell Curve")*(_xlfn.NORM.DIST(AND(W$4&gt;=$E161,W$4&lt;=$G161)*(W$4-$E161+1),$I161/2,$L161,TRUE)-_xlfn.NORM.DIST(AND(W$4&gt;=$E161,W$4&lt;=$G161)*(V$4-$E161+1),$I161/2,$L161,TRUE))/(1-2*_xlfn.NORM.DIST(0,$I161/2,$L161,TRUE))*$C161+($J161="Steady Growth")*(AND(W$4&gt;=$E161,W$4&lt;=$G161)*((W$4-$E161+1)/($I161*($I161+1)/2)*$C161))+($J161="custom")*CustomCF!P161</f>
        <v>0</v>
      </c>
      <c r="X161" s="478">
        <f>($J161="Bell Curve")*(_xlfn.NORM.DIST(AND(X$4&gt;=$E161,X$4&lt;=$G161)*(X$4-$E161+1),$I161/2,$L161,TRUE)-_xlfn.NORM.DIST(AND(X$4&gt;=$E161,X$4&lt;=$G161)*(W$4-$E161+1),$I161/2,$L161,TRUE))/(1-2*_xlfn.NORM.DIST(0,$I161/2,$L161,TRUE))*$C161+($J161="Steady Growth")*(AND(X$4&gt;=$E161,X$4&lt;=$G161)*((X$4-$E161+1)/($I161*($I161+1)/2)*$C161))+($J161="custom")*CustomCF!Q161</f>
        <v>0</v>
      </c>
      <c r="Y161" s="478">
        <f>($J161="Bell Curve")*(_xlfn.NORM.DIST(AND(Y$4&gt;=$E161,Y$4&lt;=$G161)*(Y$4-$E161+1),$I161/2,$L161,TRUE)-_xlfn.NORM.DIST(AND(Y$4&gt;=$E161,Y$4&lt;=$G161)*(X$4-$E161+1),$I161/2,$L161,TRUE))/(1-2*_xlfn.NORM.DIST(0,$I161/2,$L161,TRUE))*$C161+($J161="Steady Growth")*(AND(Y$4&gt;=$E161,Y$4&lt;=$G161)*((Y$4-$E161+1)/($I161*($I161+1)/2)*$C161))+($J161="custom")*CustomCF!R161</f>
        <v>0</v>
      </c>
      <c r="Z161" s="478">
        <f>($J161="Bell Curve")*(_xlfn.NORM.DIST(AND(Z$4&gt;=$E161,Z$4&lt;=$G161)*(Z$4-$E161+1),$I161/2,$L161,TRUE)-_xlfn.NORM.DIST(AND(Z$4&gt;=$E161,Z$4&lt;=$G161)*(Y$4-$E161+1),$I161/2,$L161,TRUE))/(1-2*_xlfn.NORM.DIST(0,$I161/2,$L161,TRUE))*$C161+($J161="Steady Growth")*(AND(Z$4&gt;=$E161,Z$4&lt;=$G161)*((Z$4-$E161+1)/($I161*($I161+1)/2)*$C161))+($J161="custom")*CustomCF!S161</f>
        <v>0</v>
      </c>
      <c r="AA161" s="478">
        <f>($J161="Bell Curve")*(_xlfn.NORM.DIST(AND(AA$4&gt;=$E161,AA$4&lt;=$G161)*(AA$4-$E161+1),$I161/2,$L161,TRUE)-_xlfn.NORM.DIST(AND(AA$4&gt;=$E161,AA$4&lt;=$G161)*(Z$4-$E161+1),$I161/2,$L161,TRUE))/(1-2*_xlfn.NORM.DIST(0,$I161/2,$L161,TRUE))*$C161+($J161="Steady Growth")*(AND(AA$4&gt;=$E161,AA$4&lt;=$G161)*((AA$4-$E161+1)/($I161*($I161+1)/2)*$C161))+($J161="custom")*CustomCF!T161</f>
        <v>0</v>
      </c>
      <c r="AB161" s="478">
        <f>($J161="Bell Curve")*(_xlfn.NORM.DIST(AND(AB$4&gt;=$E161,AB$4&lt;=$G161)*(AB$4-$E161+1),$I161/2,$L161,TRUE)-_xlfn.NORM.DIST(AND(AB$4&gt;=$E161,AB$4&lt;=$G161)*(AA$4-$E161+1),$I161/2,$L161,TRUE))/(1-2*_xlfn.NORM.DIST(0,$I161/2,$L161,TRUE))*$C161+($J161="Steady Growth")*(AND(AB$4&gt;=$E161,AB$4&lt;=$G161)*((AB$4-$E161+1)/($I161*($I161+1)/2)*$C161))+($J161="custom")*CustomCF!U161</f>
        <v>0</v>
      </c>
      <c r="AC161" s="478">
        <f>($J161="Bell Curve")*(_xlfn.NORM.DIST(AND(AC$4&gt;=$E161,AC$4&lt;=$G161)*(AC$4-$E161+1),$I161/2,$L161,TRUE)-_xlfn.NORM.DIST(AND(AC$4&gt;=$E161,AC$4&lt;=$G161)*(AB$4-$E161+1),$I161/2,$L161,TRUE))/(1-2*_xlfn.NORM.DIST(0,$I161/2,$L161,TRUE))*$C161+($J161="Steady Growth")*(AND(AC$4&gt;=$E161,AC$4&lt;=$G161)*((AC$4-$E161+1)/($I161*($I161+1)/2)*$C161))+($J161="custom")*CustomCF!V161</f>
        <v>0</v>
      </c>
      <c r="AD161" s="478">
        <f>($J161="Bell Curve")*(_xlfn.NORM.DIST(AND(AD$4&gt;=$E161,AD$4&lt;=$G161)*(AD$4-$E161+1),$I161/2,$L161,TRUE)-_xlfn.NORM.DIST(AND(AD$4&gt;=$E161,AD$4&lt;=$G161)*(AC$4-$E161+1),$I161/2,$L161,TRUE))/(1-2*_xlfn.NORM.DIST(0,$I161/2,$L161,TRUE))*$C161+($J161="Steady Growth")*(AND(AD$4&gt;=$E161,AD$4&lt;=$G161)*((AD$4-$E161+1)/($I161*($I161+1)/2)*$C161))+($J161="custom")*CustomCF!W161</f>
        <v>0</v>
      </c>
      <c r="AE161" s="478">
        <f>($J161="Bell Curve")*(_xlfn.NORM.DIST(AND(AE$4&gt;=$E161,AE$4&lt;=$G161)*(AE$4-$E161+1),$I161/2,$L161,TRUE)-_xlfn.NORM.DIST(AND(AE$4&gt;=$E161,AE$4&lt;=$G161)*(AD$4-$E161+1),$I161/2,$L161,TRUE))/(1-2*_xlfn.NORM.DIST(0,$I161/2,$L161,TRUE))*$C161+($J161="Steady Growth")*(AND(AE$4&gt;=$E161,AE$4&lt;=$G161)*((AE$4-$E161+1)/($I161*($I161+1)/2)*$C161))+($J161="custom")*CustomCF!X161</f>
        <v>0</v>
      </c>
      <c r="AF161" s="478">
        <f>($J161="Bell Curve")*(_xlfn.NORM.DIST(AND(AF$4&gt;=$E161,AF$4&lt;=$G161)*(AF$4-$E161+1),$I161/2,$L161,TRUE)-_xlfn.NORM.DIST(AND(AF$4&gt;=$E161,AF$4&lt;=$G161)*(AE$4-$E161+1),$I161/2,$L161,TRUE))/(1-2*_xlfn.NORM.DIST(0,$I161/2,$L161,TRUE))*$C161+($J161="Steady Growth")*(AND(AF$4&gt;=$E161,AF$4&lt;=$G161)*((AF$4-$E161+1)/($I161*($I161+1)/2)*$C161))+($J161="custom")*CustomCF!Y161</f>
        <v>0</v>
      </c>
      <c r="AG161" s="478">
        <f>($J161="Bell Curve")*(_xlfn.NORM.DIST(AND(AG$4&gt;=$E161,AG$4&lt;=$G161)*(AG$4-$E161+1),$I161/2,$L161,TRUE)-_xlfn.NORM.DIST(AND(AG$4&gt;=$E161,AG$4&lt;=$G161)*(AF$4-$E161+1),$I161/2,$L161,TRUE))/(1-2*_xlfn.NORM.DIST(0,$I161/2,$L161,TRUE))*$C161+($J161="Steady Growth")*(AND(AG$4&gt;=$E161,AG$4&lt;=$G161)*((AG$4-$E161+1)/($I161*($I161+1)/2)*$C161))+($J161="custom")*CustomCF!Z161</f>
        <v>0</v>
      </c>
      <c r="AH161" s="478">
        <f>($J161="Bell Curve")*(_xlfn.NORM.DIST(AND(AH$4&gt;=$E161,AH$4&lt;=$G161)*(AH$4-$E161+1),$I161/2,$L161,TRUE)-_xlfn.NORM.DIST(AND(AH$4&gt;=$E161,AH$4&lt;=$G161)*(AG$4-$E161+1),$I161/2,$L161,TRUE))/(1-2*_xlfn.NORM.DIST(0,$I161/2,$L161,TRUE))*$C161+($J161="Steady Growth")*(AND(AH$4&gt;=$E161,AH$4&lt;=$G161)*((AH$4-$E161+1)/($I161*($I161+1)/2)*$C161))+($J161="custom")*CustomCF!AA161</f>
        <v>0</v>
      </c>
      <c r="AI161" s="478">
        <f>($J161="Bell Curve")*(_xlfn.NORM.DIST(AND(AI$4&gt;=$E161,AI$4&lt;=$G161)*(AI$4-$E161+1),$I161/2,$L161,TRUE)-_xlfn.NORM.DIST(AND(AI$4&gt;=$E161,AI$4&lt;=$G161)*(AH$4-$E161+1),$I161/2,$L161,TRUE))/(1-2*_xlfn.NORM.DIST(0,$I161/2,$L161,TRUE))*$C161+($J161="Steady Growth")*(AND(AI$4&gt;=$E161,AI$4&lt;=$G161)*((AI$4-$E161+1)/($I161*($I161+1)/2)*$C161))+($J161="custom")*CustomCF!AB161</f>
        <v>0</v>
      </c>
      <c r="AJ161" s="478">
        <f>($J161="Bell Curve")*(_xlfn.NORM.DIST(AND(AJ$4&gt;=$E161,AJ$4&lt;=$G161)*(AJ$4-$E161+1),$I161/2,$L161,TRUE)-_xlfn.NORM.DIST(AND(AJ$4&gt;=$E161,AJ$4&lt;=$G161)*(AI$4-$E161+1),$I161/2,$L161,TRUE))/(1-2*_xlfn.NORM.DIST(0,$I161/2,$L161,TRUE))*$C161+($J161="Steady Growth")*(AND(AJ$4&gt;=$E161,AJ$4&lt;=$G161)*((AJ$4-$E161+1)/($I161*($I161+1)/2)*$C161))+($J161="custom")*CustomCF!AC161</f>
        <v>0</v>
      </c>
      <c r="AK161" s="478">
        <f>($J161="Bell Curve")*(_xlfn.NORM.DIST(AND(AK$4&gt;=$E161,AK$4&lt;=$G161)*(AK$4-$E161+1),$I161/2,$L161,TRUE)-_xlfn.NORM.DIST(AND(AK$4&gt;=$E161,AK$4&lt;=$G161)*(AJ$4-$E161+1),$I161/2,$L161,TRUE))/(1-2*_xlfn.NORM.DIST(0,$I161/2,$L161,TRUE))*$C161+($J161="Steady Growth")*(AND(AK$4&gt;=$E161,AK$4&lt;=$G161)*((AK$4-$E161+1)/($I161*($I161+1)/2)*$C161))+($J161="custom")*CustomCF!AD161</f>
        <v>0</v>
      </c>
      <c r="AL161" s="478">
        <f>($J161="Bell Curve")*(_xlfn.NORM.DIST(AND(AL$4&gt;=$E161,AL$4&lt;=$G161)*(AL$4-$E161+1),$I161/2,$L161,TRUE)-_xlfn.NORM.DIST(AND(AL$4&gt;=$E161,AL$4&lt;=$G161)*(AK$4-$E161+1),$I161/2,$L161,TRUE))/(1-2*_xlfn.NORM.DIST(0,$I161/2,$L161,TRUE))*$C161+($J161="Steady Growth")*(AND(AL$4&gt;=$E161,AL$4&lt;=$G161)*((AL$4-$E161+1)/($I161*($I161+1)/2)*$C161))+($J161="custom")*CustomCF!AE161</f>
        <v>0</v>
      </c>
      <c r="AM161" s="478">
        <f>($J161="Bell Curve")*(_xlfn.NORM.DIST(AND(AM$4&gt;=$E161,AM$4&lt;=$G161)*(AM$4-$E161+1),$I161/2,$L161,TRUE)-_xlfn.NORM.DIST(AND(AM$4&gt;=$E161,AM$4&lt;=$G161)*(AL$4-$E161+1),$I161/2,$L161,TRUE))/(1-2*_xlfn.NORM.DIST(0,$I161/2,$L161,TRUE))*$C161+($J161="Steady Growth")*(AND(AM$4&gt;=$E161,AM$4&lt;=$G161)*((AM$4-$E161+1)/($I161*($I161+1)/2)*$C161))+($J161="custom")*CustomCF!AF161</f>
        <v>0</v>
      </c>
      <c r="AN161" s="478">
        <f>($J161="Bell Curve")*(_xlfn.NORM.DIST(AND(AN$4&gt;=$E161,AN$4&lt;=$G161)*(AN$4-$E161+1),$I161/2,$L161,TRUE)-_xlfn.NORM.DIST(AND(AN$4&gt;=$E161,AN$4&lt;=$G161)*(AM$4-$E161+1),$I161/2,$L161,TRUE))/(1-2*_xlfn.NORM.DIST(0,$I161/2,$L161,TRUE))*$C161+($J161="Steady Growth")*(AND(AN$4&gt;=$E161,AN$4&lt;=$G161)*((AN$4-$E161+1)/($I161*($I161+1)/2)*$C161))+($J161="custom")*CustomCF!AG161</f>
        <v>0</v>
      </c>
      <c r="AO161" s="478">
        <f>($J161="Bell Curve")*(_xlfn.NORM.DIST(AND(AO$4&gt;=$E161,AO$4&lt;=$G161)*(AO$4-$E161+1),$I161/2,$L161,TRUE)-_xlfn.NORM.DIST(AND(AO$4&gt;=$E161,AO$4&lt;=$G161)*(AN$4-$E161+1),$I161/2,$L161,TRUE))/(1-2*_xlfn.NORM.DIST(0,$I161/2,$L161,TRUE))*$C161+($J161="Steady Growth")*(AND(AO$4&gt;=$E161,AO$4&lt;=$G161)*((AO$4-$E161+1)/($I161*($I161+1)/2)*$C161))+($J161="custom")*CustomCF!AH161</f>
        <v>0</v>
      </c>
      <c r="AP161" s="478">
        <f>($J161="Bell Curve")*(_xlfn.NORM.DIST(AND(AP$4&gt;=$E161,AP$4&lt;=$G161)*(AP$4-$E161+1),$I161/2,$L161,TRUE)-_xlfn.NORM.DIST(AND(AP$4&gt;=$E161,AP$4&lt;=$G161)*(AO$4-$E161+1),$I161/2,$L161,TRUE))/(1-2*_xlfn.NORM.DIST(0,$I161/2,$L161,TRUE))*$C161+($J161="Steady Growth")*(AND(AP$4&gt;=$E161,AP$4&lt;=$G161)*((AP$4-$E161+1)/($I161*($I161+1)/2)*$C161))+($J161="custom")*CustomCF!AI161</f>
        <v>0</v>
      </c>
      <c r="AQ161" s="478">
        <f>($J161="Bell Curve")*(_xlfn.NORM.DIST(AND(AQ$4&gt;=$E161,AQ$4&lt;=$G161)*(AQ$4-$E161+1),$I161/2,$L161,TRUE)-_xlfn.NORM.DIST(AND(AQ$4&gt;=$E161,AQ$4&lt;=$G161)*(AP$4-$E161+1),$I161/2,$L161,TRUE))/(1-2*_xlfn.NORM.DIST(0,$I161/2,$L161,TRUE))*$C161+($J161="Steady Growth")*(AND(AQ$4&gt;=$E161,AQ$4&lt;=$G161)*((AQ$4-$E161+1)/($I161*($I161+1)/2)*$C161))+($J161="custom")*CustomCF!AJ161</f>
        <v>0</v>
      </c>
      <c r="AR161" s="478">
        <f>($J161="Bell Curve")*(_xlfn.NORM.DIST(AND(AR$4&gt;=$E161,AR$4&lt;=$G161)*(AR$4-$E161+1),$I161/2,$L161,TRUE)-_xlfn.NORM.DIST(AND(AR$4&gt;=$E161,AR$4&lt;=$G161)*(AQ$4-$E161+1),$I161/2,$L161,TRUE))/(1-2*_xlfn.NORM.DIST(0,$I161/2,$L161,TRUE))*$C161+($J161="Steady Growth")*(AND(AR$4&gt;=$E161,AR$4&lt;=$G161)*((AR$4-$E161+1)/($I161*($I161+1)/2)*$C161))+($J161="custom")*CustomCF!AK161</f>
        <v>0</v>
      </c>
      <c r="AS161" s="478">
        <f>($J161="Bell Curve")*(_xlfn.NORM.DIST(AND(AS$4&gt;=$E161,AS$4&lt;=$G161)*(AS$4-$E161+1),$I161/2,$L161,TRUE)-_xlfn.NORM.DIST(AND(AS$4&gt;=$E161,AS$4&lt;=$G161)*(AR$4-$E161+1),$I161/2,$L161,TRUE))/(1-2*_xlfn.NORM.DIST(0,$I161/2,$L161,TRUE))*$C161+($J161="Steady Growth")*(AND(AS$4&gt;=$E161,AS$4&lt;=$G161)*((AS$4-$E161+1)/($I161*($I161+1)/2)*$C161))+($J161="custom")*CustomCF!AL161</f>
        <v>0</v>
      </c>
      <c r="AT161" s="478">
        <f>($J161="Bell Curve")*(_xlfn.NORM.DIST(AND(AT$4&gt;=$E161,AT$4&lt;=$G161)*(AT$4-$E161+1),$I161/2,$L161,TRUE)-_xlfn.NORM.DIST(AND(AT$4&gt;=$E161,AT$4&lt;=$G161)*(AS$4-$E161+1),$I161/2,$L161,TRUE))/(1-2*_xlfn.NORM.DIST(0,$I161/2,$L161,TRUE))*$C161+($J161="Steady Growth")*(AND(AT$4&gt;=$E161,AT$4&lt;=$G161)*((AT$4-$E161+1)/($I161*($I161+1)/2)*$C161))+($J161="custom")*CustomCF!AM161</f>
        <v>0</v>
      </c>
      <c r="AU161" s="478">
        <f>($J161="Bell Curve")*(_xlfn.NORM.DIST(AND(AU$4&gt;=$E161,AU$4&lt;=$G161)*(AU$4-$E161+1),$I161/2,$L161,TRUE)-_xlfn.NORM.DIST(AND(AU$4&gt;=$E161,AU$4&lt;=$G161)*(AT$4-$E161+1),$I161/2,$L161,TRUE))/(1-2*_xlfn.NORM.DIST(0,$I161/2,$L161,TRUE))*$C161+($J161="Steady Growth")*(AND(AU$4&gt;=$E161,AU$4&lt;=$G161)*((AU$4-$E161+1)/($I161*($I161+1)/2)*$C161))+($J161="custom")*CustomCF!AN161</f>
        <v>0</v>
      </c>
      <c r="AV161" s="478">
        <f>($J161="Bell Curve")*(_xlfn.NORM.DIST(AND(AV$4&gt;=$E161,AV$4&lt;=$G161)*(AV$4-$E161+1),$I161/2,$L161,TRUE)-_xlfn.NORM.DIST(AND(AV$4&gt;=$E161,AV$4&lt;=$G161)*(AU$4-$E161+1),$I161/2,$L161,TRUE))/(1-2*_xlfn.NORM.DIST(0,$I161/2,$L161,TRUE))*$C161+($J161="Steady Growth")*(AND(AV$4&gt;=$E161,AV$4&lt;=$G161)*((AV$4-$E161+1)/($I161*($I161+1)/2)*$C161))+($J161="custom")*CustomCF!AO161</f>
        <v>0</v>
      </c>
      <c r="AW161" s="478">
        <f>($J161="Bell Curve")*(_xlfn.NORM.DIST(AND(AW$4&gt;=$E161,AW$4&lt;=$G161)*(AW$4-$E161+1),$I161/2,$L161,TRUE)-_xlfn.NORM.DIST(AND(AW$4&gt;=$E161,AW$4&lt;=$G161)*(AV$4-$E161+1),$I161/2,$L161,TRUE))/(1-2*_xlfn.NORM.DIST(0,$I161/2,$L161,TRUE))*$C161+($J161="Steady Growth")*(AND(AW$4&gt;=$E161,AW$4&lt;=$G161)*((AW$4-$E161+1)/($I161*($I161+1)/2)*$C161))+($J161="custom")*CustomCF!AP161</f>
        <v>0</v>
      </c>
      <c r="AX161" s="478">
        <f>($J161="Bell Curve")*(_xlfn.NORM.DIST(AND(AX$4&gt;=$E161,AX$4&lt;=$G161)*(AX$4-$E161+1),$I161/2,$L161,TRUE)-_xlfn.NORM.DIST(AND(AX$4&gt;=$E161,AX$4&lt;=$G161)*(AW$4-$E161+1),$I161/2,$L161,TRUE))/(1-2*_xlfn.NORM.DIST(0,$I161/2,$L161,TRUE))*$C161+($J161="Steady Growth")*(AND(AX$4&gt;=$E161,AX$4&lt;=$G161)*((AX$4-$E161+1)/($I161*($I161+1)/2)*$C161))+($J161="custom")*CustomCF!AQ161</f>
        <v>0</v>
      </c>
      <c r="AY161" s="478">
        <f>($J161="Bell Curve")*(_xlfn.NORM.DIST(AND(AY$4&gt;=$E161,AY$4&lt;=$G161)*(AY$4-$E161+1),$I161/2,$L161,TRUE)-_xlfn.NORM.DIST(AND(AY$4&gt;=$E161,AY$4&lt;=$G161)*(AX$4-$E161+1),$I161/2,$L161,TRUE))/(1-2*_xlfn.NORM.DIST(0,$I161/2,$L161,TRUE))*$C161+($J161="Steady Growth")*(AND(AY$4&gt;=$E161,AY$4&lt;=$G161)*((AY$4-$E161+1)/($I161*($I161+1)/2)*$C161))+($J161="custom")*CustomCF!AR161</f>
        <v>0</v>
      </c>
      <c r="AZ161" s="478">
        <f>($J161="Bell Curve")*(_xlfn.NORM.DIST(AND(AZ$4&gt;=$E161,AZ$4&lt;=$G161)*(AZ$4-$E161+1),$I161/2,$L161,TRUE)-_xlfn.NORM.DIST(AND(AZ$4&gt;=$E161,AZ$4&lt;=$G161)*(AY$4-$E161+1),$I161/2,$L161,TRUE))/(1-2*_xlfn.NORM.DIST(0,$I161/2,$L161,TRUE))*$C161+($J161="Steady Growth")*(AND(AZ$4&gt;=$E161,AZ$4&lt;=$G161)*((AZ$4-$E161+1)/($I161*($I161+1)/2)*$C161))+($J161="custom")*CustomCF!AS161</f>
        <v>0</v>
      </c>
      <c r="BA161" s="478">
        <f>($J161="Bell Curve")*(_xlfn.NORM.DIST(AND(BA$4&gt;=$E161,BA$4&lt;=$G161)*(BA$4-$E161+1),$I161/2,$L161,TRUE)-_xlfn.NORM.DIST(AND(BA$4&gt;=$E161,BA$4&lt;=$G161)*(AZ$4-$E161+1),$I161/2,$L161,TRUE))/(1-2*_xlfn.NORM.DIST(0,$I161/2,$L161,TRUE))*$C161+($J161="Steady Growth")*(AND(BA$4&gt;=$E161,BA$4&lt;=$G161)*((BA$4-$E161+1)/($I161*($I161+1)/2)*$C161))+($J161="custom")*CustomCF!AT161</f>
        <v>0</v>
      </c>
      <c r="BB161" s="478">
        <f>($J161="Bell Curve")*(_xlfn.NORM.DIST(AND(BB$4&gt;=$E161,BB$4&lt;=$G161)*(BB$4-$E161+1),$I161/2,$L161,TRUE)-_xlfn.NORM.DIST(AND(BB$4&gt;=$E161,BB$4&lt;=$G161)*(BA$4-$E161+1),$I161/2,$L161,TRUE))/(1-2*_xlfn.NORM.DIST(0,$I161/2,$L161,TRUE))*$C161+($J161="Steady Growth")*(AND(BB$4&gt;=$E161,BB$4&lt;=$G161)*((BB$4-$E161+1)/($I161*($I161+1)/2)*$C161))+($J161="custom")*CustomCF!AU161</f>
        <v>0</v>
      </c>
      <c r="BC161" s="478">
        <f>($J161="Bell Curve")*(_xlfn.NORM.DIST(AND(BC$4&gt;=$E161,BC$4&lt;=$G161)*(BC$4-$E161+1),$I161/2,$L161,TRUE)-_xlfn.NORM.DIST(AND(BC$4&gt;=$E161,BC$4&lt;=$G161)*(BB$4-$E161+1),$I161/2,$L161,TRUE))/(1-2*_xlfn.NORM.DIST(0,$I161/2,$L161,TRUE))*$C161+($J161="Steady Growth")*(AND(BC$4&gt;=$E161,BC$4&lt;=$G161)*((BC$4-$E161+1)/($I161*($I161+1)/2)*$C161))+($J161="custom")*CustomCF!AV161</f>
        <v>0</v>
      </c>
      <c r="BD161" s="478">
        <f>($J161="Bell Curve")*(_xlfn.NORM.DIST(AND(BD$4&gt;=$E161,BD$4&lt;=$G161)*(BD$4-$E161+1),$I161/2,$L161,TRUE)-_xlfn.NORM.DIST(AND(BD$4&gt;=$E161,BD$4&lt;=$G161)*(BC$4-$E161+1),$I161/2,$L161,TRUE))/(1-2*_xlfn.NORM.DIST(0,$I161/2,$L161,TRUE))*$C161+($J161="Steady Growth")*(AND(BD$4&gt;=$E161,BD$4&lt;=$G161)*((BD$4-$E161+1)/($I161*($I161+1)/2)*$C161))+($J161="custom")*CustomCF!AW161</f>
        <v>0</v>
      </c>
      <c r="BE161" s="478">
        <f>($J161="Bell Curve")*(_xlfn.NORM.DIST(AND(BE$4&gt;=$E161,BE$4&lt;=$G161)*(BE$4-$E161+1),$I161/2,$L161,TRUE)-_xlfn.NORM.DIST(AND(BE$4&gt;=$E161,BE$4&lt;=$G161)*(BD$4-$E161+1),$I161/2,$L161,TRUE))/(1-2*_xlfn.NORM.DIST(0,$I161/2,$L161,TRUE))*$C161+($J161="Steady Growth")*(AND(BE$4&gt;=$E161,BE$4&lt;=$G161)*((BE$4-$E161+1)/($I161*($I161+1)/2)*$C161))+($J161="custom")*CustomCF!AX161</f>
        <v>0</v>
      </c>
      <c r="BF161" s="478">
        <f>($J161="Bell Curve")*(_xlfn.NORM.DIST(AND(BF$4&gt;=$E161,BF$4&lt;=$G161)*(BF$4-$E161+1),$I161/2,$L161,TRUE)-_xlfn.NORM.DIST(AND(BF$4&gt;=$E161,BF$4&lt;=$G161)*(BE$4-$E161+1),$I161/2,$L161,TRUE))/(1-2*_xlfn.NORM.DIST(0,$I161/2,$L161,TRUE))*$C161+($J161="Steady Growth")*(AND(BF$4&gt;=$E161,BF$4&lt;=$G161)*((BF$4-$E161+1)/($I161*($I161+1)/2)*$C161))+($J161="custom")*CustomCF!AY161</f>
        <v>0</v>
      </c>
      <c r="BG161" s="478">
        <f>($J161="Bell Curve")*(_xlfn.NORM.DIST(AND(BG$4&gt;=$E161,BG$4&lt;=$G161)*(BG$4-$E161+1),$I161/2,$L161,TRUE)-_xlfn.NORM.DIST(AND(BG$4&gt;=$E161,BG$4&lt;=$G161)*(BF$4-$E161+1),$I161/2,$L161,TRUE))/(1-2*_xlfn.NORM.DIST(0,$I161/2,$L161,TRUE))*$C161+($J161="Steady Growth")*(AND(BG$4&gt;=$E161,BG$4&lt;=$G161)*((BG$4-$E161+1)/($I161*($I161+1)/2)*$C161))+($J161="custom")*CustomCF!AZ161</f>
        <v>0</v>
      </c>
      <c r="BH161" s="478">
        <f>($J161="Bell Curve")*(_xlfn.NORM.DIST(AND(BH$4&gt;=$E161,BH$4&lt;=$G161)*(BH$4-$E161+1),$I161/2,$L161,TRUE)-_xlfn.NORM.DIST(AND(BH$4&gt;=$E161,BH$4&lt;=$G161)*(BG$4-$E161+1),$I161/2,$L161,TRUE))/(1-2*_xlfn.NORM.DIST(0,$I161/2,$L161,TRUE))*$C161+($J161="Steady Growth")*(AND(BH$4&gt;=$E161,BH$4&lt;=$G161)*((BH$4-$E161+1)/($I161*($I161+1)/2)*$C161))+($J161="custom")*CustomCF!BA161</f>
        <v>0</v>
      </c>
      <c r="BI161" s="478">
        <f>($J161="Bell Curve")*(_xlfn.NORM.DIST(AND(BI$4&gt;=$E161,BI$4&lt;=$G161)*(BI$4-$E161+1),$I161/2,$L161,TRUE)-_xlfn.NORM.DIST(AND(BI$4&gt;=$E161,BI$4&lt;=$G161)*(BH$4-$E161+1),$I161/2,$L161,TRUE))/(1-2*_xlfn.NORM.DIST(0,$I161/2,$L161,TRUE))*$C161+($J161="Steady Growth")*(AND(BI$4&gt;=$E161,BI$4&lt;=$G161)*((BI$4-$E161+1)/($I161*($I161+1)/2)*$C161))+($J161="custom")*CustomCF!BB161</f>
        <v>0</v>
      </c>
      <c r="BJ161" s="478">
        <f>($J161="Bell Curve")*(_xlfn.NORM.DIST(AND(BJ$4&gt;=$E161,BJ$4&lt;=$G161)*(BJ$4-$E161+1),$I161/2,$L161,TRUE)-_xlfn.NORM.DIST(AND(BJ$4&gt;=$E161,BJ$4&lt;=$G161)*(BI$4-$E161+1),$I161/2,$L161,TRUE))/(1-2*_xlfn.NORM.DIST(0,$I161/2,$L161,TRUE))*$C161+($J161="Steady Growth")*(AND(BJ$4&gt;=$E161,BJ$4&lt;=$G161)*((BJ$4-$E161+1)/($I161*($I161+1)/2)*$C161))+($J161="custom")*CustomCF!BC161</f>
        <v>0</v>
      </c>
      <c r="BK161" s="478">
        <f>($J161="Bell Curve")*(_xlfn.NORM.DIST(AND(BK$4&gt;=$E161,BK$4&lt;=$G161)*(BK$4-$E161+1),$I161/2,$L161,TRUE)-_xlfn.NORM.DIST(AND(BK$4&gt;=$E161,BK$4&lt;=$G161)*(BJ$4-$E161+1),$I161/2,$L161,TRUE))/(1-2*_xlfn.NORM.DIST(0,$I161/2,$L161,TRUE))*$C161+($J161="Steady Growth")*(AND(BK$4&gt;=$E161,BK$4&lt;=$G161)*((BK$4-$E161+1)/($I161*($I161+1)/2)*$C161))+($J161="custom")*CustomCF!BD161</f>
        <v>0</v>
      </c>
      <c r="BL161" s="478">
        <f>($J161="Bell Curve")*(_xlfn.NORM.DIST(AND(BL$4&gt;=$E161,BL$4&lt;=$G161)*(BL$4-$E161+1),$I161/2,$L161,TRUE)-_xlfn.NORM.DIST(AND(BL$4&gt;=$E161,BL$4&lt;=$G161)*(BK$4-$E161+1),$I161/2,$L161,TRUE))/(1-2*_xlfn.NORM.DIST(0,$I161/2,$L161,TRUE))*$C161+($J161="Steady Growth")*(AND(BL$4&gt;=$E161,BL$4&lt;=$G161)*((BL$4-$E161+1)/($I161*($I161+1)/2)*$C161))+($J161="custom")*CustomCF!BE161</f>
        <v>0</v>
      </c>
      <c r="BM161" s="478">
        <f>($J161="Bell Curve")*(_xlfn.NORM.DIST(AND(BM$4&gt;=$E161,BM$4&lt;=$G161)*(BM$4-$E161+1),$I161/2,$L161,TRUE)-_xlfn.NORM.DIST(AND(BM$4&gt;=$E161,BM$4&lt;=$G161)*(BL$4-$E161+1),$I161/2,$L161,TRUE))/(1-2*_xlfn.NORM.DIST(0,$I161/2,$L161,TRUE))*$C161+($J161="Steady Growth")*(AND(BM$4&gt;=$E161,BM$4&lt;=$G161)*((BM$4-$E161+1)/($I161*($I161+1)/2)*$C161))+($J161="custom")*CustomCF!BF161</f>
        <v>0</v>
      </c>
      <c r="BN161" s="478">
        <f>($J161="Bell Curve")*(_xlfn.NORM.DIST(AND(BN$4&gt;=$E161,BN$4&lt;=$G161)*(BN$4-$E161+1),$I161/2,$L161,TRUE)-_xlfn.NORM.DIST(AND(BN$4&gt;=$E161,BN$4&lt;=$G161)*(BM$4-$E161+1),$I161/2,$L161,TRUE))/(1-2*_xlfn.NORM.DIST(0,$I161/2,$L161,TRUE))*$C161+($J161="Steady Growth")*(AND(BN$4&gt;=$E161,BN$4&lt;=$G161)*((BN$4-$E161+1)/($I161*($I161+1)/2)*$C161))+($J161="custom")*CustomCF!BG161</f>
        <v>0</v>
      </c>
      <c r="BO161" s="478">
        <f>($J161="Bell Curve")*(_xlfn.NORM.DIST(AND(BO$4&gt;=$E161,BO$4&lt;=$G161)*(BO$4-$E161+1),$I161/2,$L161,TRUE)-_xlfn.NORM.DIST(AND(BO$4&gt;=$E161,BO$4&lt;=$G161)*(BN$4-$E161+1),$I161/2,$L161,TRUE))/(1-2*_xlfn.NORM.DIST(0,$I161/2,$L161,TRUE))*$C161+($J161="Steady Growth")*(AND(BO$4&gt;=$E161,BO$4&lt;=$G161)*((BO$4-$E161+1)/($I161*($I161+1)/2)*$C161))+($J161="custom")*CustomCF!BH161</f>
        <v>0</v>
      </c>
      <c r="BP161" s="478">
        <f>($J161="Bell Curve")*(_xlfn.NORM.DIST(AND(BP$4&gt;=$E161,BP$4&lt;=$G161)*(BP$4-$E161+1),$I161/2,$L161,TRUE)-_xlfn.NORM.DIST(AND(BP$4&gt;=$E161,BP$4&lt;=$G161)*(BO$4-$E161+1),$I161/2,$L161,TRUE))/(1-2*_xlfn.NORM.DIST(0,$I161/2,$L161,TRUE))*$C161+($J161="Steady Growth")*(AND(BP$4&gt;=$E161,BP$4&lt;=$G161)*((BP$4-$E161+1)/($I161*($I161+1)/2)*$C161))+($J161="custom")*CustomCF!BI161</f>
        <v>0</v>
      </c>
      <c r="BQ161" s="478">
        <f>($J161="Bell Curve")*(_xlfn.NORM.DIST(AND(BQ$4&gt;=$E161,BQ$4&lt;=$G161)*(BQ$4-$E161+1),$I161/2,$L161,TRUE)-_xlfn.NORM.DIST(AND(BQ$4&gt;=$E161,BQ$4&lt;=$G161)*(BP$4-$E161+1),$I161/2,$L161,TRUE))/(1-2*_xlfn.NORM.DIST(0,$I161/2,$L161,TRUE))*$C161+($J161="Steady Growth")*(AND(BQ$4&gt;=$E161,BQ$4&lt;=$G161)*((BQ$4-$E161+1)/($I161*($I161+1)/2)*$C161))+($J161="custom")*CustomCF!BJ161</f>
        <v>0</v>
      </c>
      <c r="BR161" s="478">
        <f>($J161="Bell Curve")*(_xlfn.NORM.DIST(AND(BR$4&gt;=$E161,BR$4&lt;=$G161)*(BR$4-$E161+1),$I161/2,$L161,TRUE)-_xlfn.NORM.DIST(AND(BR$4&gt;=$E161,BR$4&lt;=$G161)*(BQ$4-$E161+1),$I161/2,$L161,TRUE))/(1-2*_xlfn.NORM.DIST(0,$I161/2,$L161,TRUE))*$C161+($J161="Steady Growth")*(AND(BR$4&gt;=$E161,BR$4&lt;=$G161)*((BR$4-$E161+1)/($I161*($I161+1)/2)*$C161))+($J161="custom")*CustomCF!BK161</f>
        <v>0</v>
      </c>
      <c r="BS161" s="478">
        <f>($J161="Bell Curve")*(_xlfn.NORM.DIST(AND(BS$4&gt;=$E161,BS$4&lt;=$G161)*(BS$4-$E161+1),$I161/2,$L161,TRUE)-_xlfn.NORM.DIST(AND(BS$4&gt;=$E161,BS$4&lt;=$G161)*(BR$4-$E161+1),$I161/2,$L161,TRUE))/(1-2*_xlfn.NORM.DIST(0,$I161/2,$L161,TRUE))*$C161+($J161="Steady Growth")*(AND(BS$4&gt;=$E161,BS$4&lt;=$G161)*((BS$4-$E161+1)/($I161*($I161+1)/2)*$C161))+($J161="custom")*CustomCF!BL161</f>
        <v>0</v>
      </c>
      <c r="BT161" s="478">
        <f>($J161="Bell Curve")*(_xlfn.NORM.DIST(AND(BT$4&gt;=$E161,BT$4&lt;=$G161)*(BT$4-$E161+1),$I161/2,$L161,TRUE)-_xlfn.NORM.DIST(AND(BT$4&gt;=$E161,BT$4&lt;=$G161)*(BS$4-$E161+1),$I161/2,$L161,TRUE))/(1-2*_xlfn.NORM.DIST(0,$I161/2,$L161,TRUE))*$C161+($J161="Steady Growth")*(AND(BT$4&gt;=$E161,BT$4&lt;=$G161)*((BT$4-$E161+1)/($I161*($I161+1)/2)*$C161))+($J161="custom")*CustomCF!BM161</f>
        <v>0</v>
      </c>
      <c r="BU161" s="478">
        <f>($J161="Bell Curve")*(_xlfn.NORM.DIST(AND(BU$4&gt;=$E161,BU$4&lt;=$G161)*(BU$4-$E161+1),$I161/2,$L161,TRUE)-_xlfn.NORM.DIST(AND(BU$4&gt;=$E161,BU$4&lt;=$G161)*(BT$4-$E161+1),$I161/2,$L161,TRUE))/(1-2*_xlfn.NORM.DIST(0,$I161/2,$L161,TRUE))*$C161+($J161="Steady Growth")*(AND(BU$4&gt;=$E161,BU$4&lt;=$G161)*((BU$4-$E161+1)/($I161*($I161+1)/2)*$C161))+($J161="custom")*CustomCF!BN161</f>
        <v>0</v>
      </c>
      <c r="BV161" s="478">
        <f>($J161="Bell Curve")*(_xlfn.NORM.DIST(AND(BV$4&gt;=$E161,BV$4&lt;=$G161)*(BV$4-$E161+1),$I161/2,$L161,TRUE)-_xlfn.NORM.DIST(AND(BV$4&gt;=$E161,BV$4&lt;=$G161)*(BU$4-$E161+1),$I161/2,$L161,TRUE))/(1-2*_xlfn.NORM.DIST(0,$I161/2,$L161,TRUE))*$C161+($J161="Steady Growth")*(AND(BV$4&gt;=$E161,BV$4&lt;=$G161)*((BV$4-$E161+1)/($I161*($I161+1)/2)*$C161))+($J161="custom")*CustomCF!BO161</f>
        <v>0</v>
      </c>
      <c r="BW161" s="478">
        <f>($J161="Bell Curve")*(_xlfn.NORM.DIST(AND(BW$4&gt;=$E161,BW$4&lt;=$G161)*(BW$4-$E161+1),$I161/2,$L161,TRUE)-_xlfn.NORM.DIST(AND(BW$4&gt;=$E161,BW$4&lt;=$G161)*(BV$4-$E161+1),$I161/2,$L161,TRUE))/(1-2*_xlfn.NORM.DIST(0,$I161/2,$L161,TRUE))*$C161+($J161="Steady Growth")*(AND(BW$4&gt;=$E161,BW$4&lt;=$G161)*((BW$4-$E161+1)/($I161*($I161+1)/2)*$C161))+($J161="custom")*CustomCF!BP161</f>
        <v>0</v>
      </c>
      <c r="BX161" s="478">
        <f>($J161="Bell Curve")*(_xlfn.NORM.DIST(AND(BX$4&gt;=$E161,BX$4&lt;=$G161)*(BX$4-$E161+1),$I161/2,$L161,TRUE)-_xlfn.NORM.DIST(AND(BX$4&gt;=$E161,BX$4&lt;=$G161)*(BW$4-$E161+1),$I161/2,$L161,TRUE))/(1-2*_xlfn.NORM.DIST(0,$I161/2,$L161,TRUE))*$C161+($J161="Steady Growth")*(AND(BX$4&gt;=$E161,BX$4&lt;=$G161)*((BX$4-$E161+1)/($I161*($I161+1)/2)*$C161))+($J161="custom")*CustomCF!BQ161</f>
        <v>0</v>
      </c>
      <c r="BY161" s="478">
        <f>($J161="Bell Curve")*(_xlfn.NORM.DIST(AND(BY$4&gt;=$E161,BY$4&lt;=$G161)*(BY$4-$E161+1),$I161/2,$L161,TRUE)-_xlfn.NORM.DIST(AND(BY$4&gt;=$E161,BY$4&lt;=$G161)*(BX$4-$E161+1),$I161/2,$L161,TRUE))/(1-2*_xlfn.NORM.DIST(0,$I161/2,$L161,TRUE))*$C161+($J161="Steady Growth")*(AND(BY$4&gt;=$E161,BY$4&lt;=$G161)*((BY$4-$E161+1)/($I161*($I161+1)/2)*$C161))+($J161="custom")*CustomCF!BR161</f>
        <v>0</v>
      </c>
      <c r="BZ161" s="478">
        <f>($J161="Bell Curve")*(_xlfn.NORM.DIST(AND(BZ$4&gt;=$E161,BZ$4&lt;=$G161)*(BZ$4-$E161+1),$I161/2,$L161,TRUE)-_xlfn.NORM.DIST(AND(BZ$4&gt;=$E161,BZ$4&lt;=$G161)*(BY$4-$E161+1),$I161/2,$L161,TRUE))/(1-2*_xlfn.NORM.DIST(0,$I161/2,$L161,TRUE))*$C161+($J161="Steady Growth")*(AND(BZ$4&gt;=$E161,BZ$4&lt;=$G161)*((BZ$4-$E161+1)/($I161*($I161+1)/2)*$C161))+($J161="custom")*CustomCF!BS161</f>
        <v>0</v>
      </c>
      <c r="CA161" s="478">
        <f>($J161="Bell Curve")*(_xlfn.NORM.DIST(AND(CA$4&gt;=$E161,CA$4&lt;=$G161)*(CA$4-$E161+1),$I161/2,$L161,TRUE)-_xlfn.NORM.DIST(AND(CA$4&gt;=$E161,CA$4&lt;=$G161)*(BZ$4-$E161+1),$I161/2,$L161,TRUE))/(1-2*_xlfn.NORM.DIST(0,$I161/2,$L161,TRUE))*$C161+($J161="Steady Growth")*(AND(CA$4&gt;=$E161,CA$4&lt;=$G161)*((CA$4-$E161+1)/($I161*($I161+1)/2)*$C161))+($J161="custom")*CustomCF!BT161</f>
        <v>0</v>
      </c>
      <c r="CB161" s="478">
        <f>($J161="Bell Curve")*(_xlfn.NORM.DIST(AND(CB$4&gt;=$E161,CB$4&lt;=$G161)*(CB$4-$E161+1),$I161/2,$L161,TRUE)-_xlfn.NORM.DIST(AND(CB$4&gt;=$E161,CB$4&lt;=$G161)*(CA$4-$E161+1),$I161/2,$L161,TRUE))/(1-2*_xlfn.NORM.DIST(0,$I161/2,$L161,TRUE))*$C161+($J161="Steady Growth")*(AND(CB$4&gt;=$E161,CB$4&lt;=$G161)*((CB$4-$E161+1)/($I161*($I161+1)/2)*$C161))+($J161="custom")*CustomCF!BU161</f>
        <v>0</v>
      </c>
      <c r="CC161" s="478">
        <f>($J161="Bell Curve")*(_xlfn.NORM.DIST(AND(CC$4&gt;=$E161,CC$4&lt;=$G161)*(CC$4-$E161+1),$I161/2,$L161,TRUE)-_xlfn.NORM.DIST(AND(CC$4&gt;=$E161,CC$4&lt;=$G161)*(CB$4-$E161+1),$I161/2,$L161,TRUE))/(1-2*_xlfn.NORM.DIST(0,$I161/2,$L161,TRUE))*$C161+($J161="Steady Growth")*(AND(CC$4&gt;=$E161,CC$4&lt;=$G161)*((CC$4-$E161+1)/($I161*($I161+1)/2)*$C161))+($J161="custom")*CustomCF!BV161</f>
        <v>0</v>
      </c>
      <c r="CD161" s="478">
        <f>($J161="Bell Curve")*(_xlfn.NORM.DIST(AND(CD$4&gt;=$E161,CD$4&lt;=$G161)*(CD$4-$E161+1),$I161/2,$L161,TRUE)-_xlfn.NORM.DIST(AND(CD$4&gt;=$E161,CD$4&lt;=$G161)*(CC$4-$E161+1),$I161/2,$L161,TRUE))/(1-2*_xlfn.NORM.DIST(0,$I161/2,$L161,TRUE))*$C161+($J161="Steady Growth")*(AND(CD$4&gt;=$E161,CD$4&lt;=$G161)*((CD$4-$E161+1)/($I161*($I161+1)/2)*$C161))+($J161="custom")*CustomCF!BW161</f>
        <v>0</v>
      </c>
      <c r="CE161" s="478">
        <f>($J161="Bell Curve")*(_xlfn.NORM.DIST(AND(CE$4&gt;=$E161,CE$4&lt;=$G161)*(CE$4-$E161+1),$I161/2,$L161,TRUE)-_xlfn.NORM.DIST(AND(CE$4&gt;=$E161,CE$4&lt;=$G161)*(CD$4-$E161+1),$I161/2,$L161,TRUE))/(1-2*_xlfn.NORM.DIST(0,$I161/2,$L161,TRUE))*$C161+($J161="Steady Growth")*(AND(CE$4&gt;=$E161,CE$4&lt;=$G161)*((CE$4-$E161+1)/($I161*($I161+1)/2)*$C161))+($J161="custom")*CustomCF!BX161</f>
        <v>0</v>
      </c>
      <c r="CF161" s="478">
        <f>($J161="Bell Curve")*(_xlfn.NORM.DIST(AND(CF$4&gt;=$E161,CF$4&lt;=$G161)*(CF$4-$E161+1),$I161/2,$L161,TRUE)-_xlfn.NORM.DIST(AND(CF$4&gt;=$E161,CF$4&lt;=$G161)*(CE$4-$E161+1),$I161/2,$L161,TRUE))/(1-2*_xlfn.NORM.DIST(0,$I161/2,$L161,TRUE))*$C161+($J161="Steady Growth")*(AND(CF$4&gt;=$E161,CF$4&lt;=$G161)*((CF$4-$E161+1)/($I161*($I161+1)/2)*$C161))+($J161="custom")*CustomCF!BY161</f>
        <v>0</v>
      </c>
      <c r="CG161" s="478">
        <f>($J161="Bell Curve")*(_xlfn.NORM.DIST(AND(CG$4&gt;=$E161,CG$4&lt;=$G161)*(CG$4-$E161+1),$I161/2,$L161,TRUE)-_xlfn.NORM.DIST(AND(CG$4&gt;=$E161,CG$4&lt;=$G161)*(CF$4-$E161+1),$I161/2,$L161,TRUE))/(1-2*_xlfn.NORM.DIST(0,$I161/2,$L161,TRUE))*$C161+($J161="Steady Growth")*(AND(CG$4&gt;=$E161,CG$4&lt;=$G161)*((CG$4-$E161+1)/($I161*($I161+1)/2)*$C161))+($J161="custom")*CustomCF!BZ161</f>
        <v>0</v>
      </c>
      <c r="CH161" s="478">
        <f>($J161="Bell Curve")*(_xlfn.NORM.DIST(AND(CH$4&gt;=$E161,CH$4&lt;=$G161)*(CH$4-$E161+1),$I161/2,$L161,TRUE)-_xlfn.NORM.DIST(AND(CH$4&gt;=$E161,CH$4&lt;=$G161)*(CG$4-$E161+1),$I161/2,$L161,TRUE))/(1-2*_xlfn.NORM.DIST(0,$I161/2,$L161,TRUE))*$C161+($J161="Steady Growth")*(AND(CH$4&gt;=$E161,CH$4&lt;=$G161)*((CH$4-$E161+1)/($I161*($I161+1)/2)*$C161))+($J161="custom")*CustomCF!CA161</f>
        <v>0</v>
      </c>
      <c r="CI161" s="478">
        <f>($J161="Bell Curve")*(_xlfn.NORM.DIST(AND(CI$4&gt;=$E161,CI$4&lt;=$G161)*(CI$4-$E161+1),$I161/2,$L161,TRUE)-_xlfn.NORM.DIST(AND(CI$4&gt;=$E161,CI$4&lt;=$G161)*(CH$4-$E161+1),$I161/2,$L161,TRUE))/(1-2*_xlfn.NORM.DIST(0,$I161/2,$L161,TRUE))*$C161+($J161="Steady Growth")*(AND(CI$4&gt;=$E161,CI$4&lt;=$G161)*((CI$4-$E161+1)/($I161*($I161+1)/2)*$C161))+($J161="custom")*CustomCF!CB161</f>
        <v>0</v>
      </c>
      <c r="CJ161" s="478">
        <f>($J161="Bell Curve")*(_xlfn.NORM.DIST(AND(CJ$4&gt;=$E161,CJ$4&lt;=$G161)*(CJ$4-$E161+1),$I161/2,$L161,TRUE)-_xlfn.NORM.DIST(AND(CJ$4&gt;=$E161,CJ$4&lt;=$G161)*(CI$4-$E161+1),$I161/2,$L161,TRUE))/(1-2*_xlfn.NORM.DIST(0,$I161/2,$L161,TRUE))*$C161+($J161="Steady Growth")*(AND(CJ$4&gt;=$E161,CJ$4&lt;=$G161)*((CJ$4-$E161+1)/($I161*($I161+1)/2)*$C161))+($J161="custom")*CustomCF!CC161</f>
        <v>0</v>
      </c>
      <c r="CK161" s="478">
        <f>($J161="Bell Curve")*(_xlfn.NORM.DIST(AND(CK$4&gt;=$E161,CK$4&lt;=$G161)*(CK$4-$E161+1),$I161/2,$L161,TRUE)-_xlfn.NORM.DIST(AND(CK$4&gt;=$E161,CK$4&lt;=$G161)*(CJ$4-$E161+1),$I161/2,$L161,TRUE))/(1-2*_xlfn.NORM.DIST(0,$I161/2,$L161,TRUE))*$C161+($J161="Steady Growth")*(AND(CK$4&gt;=$E161,CK$4&lt;=$G161)*((CK$4-$E161+1)/($I161*($I161+1)/2)*$C161))+($J161="custom")*CustomCF!CD161</f>
        <v>0</v>
      </c>
      <c r="CL161" s="478">
        <f>($J161="Bell Curve")*(_xlfn.NORM.DIST(AND(CL$4&gt;=$E161,CL$4&lt;=$G161)*(CL$4-$E161+1),$I161/2,$L161,TRUE)-_xlfn.NORM.DIST(AND(CL$4&gt;=$E161,CL$4&lt;=$G161)*(CK$4-$E161+1),$I161/2,$L161,TRUE))/(1-2*_xlfn.NORM.DIST(0,$I161/2,$L161,TRUE))*$C161+($J161="Steady Growth")*(AND(CL$4&gt;=$E161,CL$4&lt;=$G161)*((CL$4-$E161+1)/($I161*($I161+1)/2)*$C161))+($J161="custom")*CustomCF!CE161</f>
        <v>0</v>
      </c>
      <c r="CM161" s="478">
        <f>($J161="Bell Curve")*(_xlfn.NORM.DIST(AND(CM$4&gt;=$E161,CM$4&lt;=$G161)*(CM$4-$E161+1),$I161/2,$L161,TRUE)-_xlfn.NORM.DIST(AND(CM$4&gt;=$E161,CM$4&lt;=$G161)*(CL$4-$E161+1),$I161/2,$L161,TRUE))/(1-2*_xlfn.NORM.DIST(0,$I161/2,$L161,TRUE))*$C161+($J161="Steady Growth")*(AND(CM$4&gt;=$E161,CM$4&lt;=$G161)*((CM$4-$E161+1)/($I161*($I161+1)/2)*$C161))+($J161="custom")*CustomCF!CF161</f>
        <v>0</v>
      </c>
      <c r="CN161" s="478">
        <f>($J161="Bell Curve")*(_xlfn.NORM.DIST(AND(CN$4&gt;=$E161,CN$4&lt;=$G161)*(CN$4-$E161+1),$I161/2,$L161,TRUE)-_xlfn.NORM.DIST(AND(CN$4&gt;=$E161,CN$4&lt;=$G161)*(CM$4-$E161+1),$I161/2,$L161,TRUE))/(1-2*_xlfn.NORM.DIST(0,$I161/2,$L161,TRUE))*$C161+($J161="Steady Growth")*(AND(CN$4&gt;=$E161,CN$4&lt;=$G161)*((CN$4-$E161+1)/($I161*($I161+1)/2)*$C161))+($J161="custom")*CustomCF!CG161</f>
        <v>0</v>
      </c>
      <c r="CO161" s="478">
        <f>($J161="Bell Curve")*(_xlfn.NORM.DIST(AND(CO$4&gt;=$E161,CO$4&lt;=$G161)*(CO$4-$E161+1),$I161/2,$L161,TRUE)-_xlfn.NORM.DIST(AND(CO$4&gt;=$E161,CO$4&lt;=$G161)*(CN$4-$E161+1),$I161/2,$L161,TRUE))/(1-2*_xlfn.NORM.DIST(0,$I161/2,$L161,TRUE))*$C161+($J161="Steady Growth")*(AND(CO$4&gt;=$E161,CO$4&lt;=$G161)*((CO$4-$E161+1)/($I161*($I161+1)/2)*$C161))+($J161="custom")*CustomCF!CH161</f>
        <v>0</v>
      </c>
      <c r="CP161" s="478">
        <f>($J161="Bell Curve")*(_xlfn.NORM.DIST(AND(CP$4&gt;=$E161,CP$4&lt;=$G161)*(CP$4-$E161+1),$I161/2,$L161,TRUE)-_xlfn.NORM.DIST(AND(CP$4&gt;=$E161,CP$4&lt;=$G161)*(CO$4-$E161+1),$I161/2,$L161,TRUE))/(1-2*_xlfn.NORM.DIST(0,$I161/2,$L161,TRUE))*$C161+($J161="Steady Growth")*(AND(CP$4&gt;=$E161,CP$4&lt;=$G161)*((CP$4-$E161+1)/($I161*($I161+1)/2)*$C161))+($J161="custom")*CustomCF!CI161</f>
        <v>0</v>
      </c>
      <c r="CQ161" s="478">
        <f>($J161="Bell Curve")*(_xlfn.NORM.DIST(AND(CQ$4&gt;=$E161,CQ$4&lt;=$G161)*(CQ$4-$E161+1),$I161/2,$L161,TRUE)-_xlfn.NORM.DIST(AND(CQ$4&gt;=$E161,CQ$4&lt;=$G161)*(CP$4-$E161+1),$I161/2,$L161,TRUE))/(1-2*_xlfn.NORM.DIST(0,$I161/2,$L161,TRUE))*$C161+($J161="Steady Growth")*(AND(CQ$4&gt;=$E161,CQ$4&lt;=$G161)*((CQ$4-$E161+1)/($I161*($I161+1)/2)*$C161))+($J161="custom")*CustomCF!CJ161</f>
        <v>0</v>
      </c>
      <c r="CR161" s="478">
        <f>($J161="Bell Curve")*(_xlfn.NORM.DIST(AND(CR$4&gt;=$E161,CR$4&lt;=$G161)*(CR$4-$E161+1),$I161/2,$L161,TRUE)-_xlfn.NORM.DIST(AND(CR$4&gt;=$E161,CR$4&lt;=$G161)*(CQ$4-$E161+1),$I161/2,$L161,TRUE))/(1-2*_xlfn.NORM.DIST(0,$I161/2,$L161,TRUE))*$C161+($J161="Steady Growth")*(AND(CR$4&gt;=$E161,CR$4&lt;=$G161)*((CR$4-$E161+1)/($I161*($I161+1)/2)*$C161))+($J161="custom")*CustomCF!CK161</f>
        <v>0</v>
      </c>
      <c r="CS161" s="478">
        <f>($J161="Bell Curve")*(_xlfn.NORM.DIST(AND(CS$4&gt;=$E161,CS$4&lt;=$G161)*(CS$4-$E161+1),$I161/2,$L161,TRUE)-_xlfn.NORM.DIST(AND(CS$4&gt;=$E161,CS$4&lt;=$G161)*(CR$4-$E161+1),$I161/2,$L161,TRUE))/(1-2*_xlfn.NORM.DIST(0,$I161/2,$L161,TRUE))*$C161+($J161="Steady Growth")*(AND(CS$4&gt;=$E161,CS$4&lt;=$G161)*((CS$4-$E161+1)/($I161*($I161+1)/2)*$C161))+($J161="custom")*CustomCF!CL161</f>
        <v>0</v>
      </c>
      <c r="CT161" s="478">
        <f>($J161="Bell Curve")*(_xlfn.NORM.DIST(AND(CT$4&gt;=$E161,CT$4&lt;=$G161)*(CT$4-$E161+1),$I161/2,$L161,TRUE)-_xlfn.NORM.DIST(AND(CT$4&gt;=$E161,CT$4&lt;=$G161)*(CS$4-$E161+1),$I161/2,$L161,TRUE))/(1-2*_xlfn.NORM.DIST(0,$I161/2,$L161,TRUE))*$C161+($J161="Steady Growth")*(AND(CT$4&gt;=$E161,CT$4&lt;=$G161)*((CT$4-$E161+1)/($I161*($I161+1)/2)*$C161))+($J161="custom")*CustomCF!CM161</f>
        <v>0</v>
      </c>
      <c r="CU161" s="478">
        <f>($J161="Bell Curve")*(_xlfn.NORM.DIST(AND(CU$4&gt;=$E161,CU$4&lt;=$G161)*(CU$4-$E161+1),$I161/2,$L161,TRUE)-_xlfn.NORM.DIST(AND(CU$4&gt;=$E161,CU$4&lt;=$G161)*(CT$4-$E161+1),$I161/2,$L161,TRUE))/(1-2*_xlfn.NORM.DIST(0,$I161/2,$L161,TRUE))*$C161+($J161="Steady Growth")*(AND(CU$4&gt;=$E161,CU$4&lt;=$G161)*((CU$4-$E161+1)/($I161*($I161+1)/2)*$C161))+($J161="custom")*CustomCF!CN161</f>
        <v>0</v>
      </c>
      <c r="CV161" s="478">
        <f>($J161="Bell Curve")*(_xlfn.NORM.DIST(AND(CV$4&gt;=$E161,CV$4&lt;=$G161)*(CV$4-$E161+1),$I161/2,$L161,TRUE)-_xlfn.NORM.DIST(AND(CV$4&gt;=$E161,CV$4&lt;=$G161)*(CU$4-$E161+1),$I161/2,$L161,TRUE))/(1-2*_xlfn.NORM.DIST(0,$I161/2,$L161,TRUE))*$C161+($J161="Steady Growth")*(AND(CV$4&gt;=$E161,CV$4&lt;=$G161)*((CV$4-$E161+1)/($I161*($I161+1)/2)*$C161))+($J161="custom")*CustomCF!CO161</f>
        <v>0</v>
      </c>
      <c r="CW161" s="478">
        <f>($J161="Bell Curve")*(_xlfn.NORM.DIST(AND(CW$4&gt;=$E161,CW$4&lt;=$G161)*(CW$4-$E161+1),$I161/2,$L161,TRUE)-_xlfn.NORM.DIST(AND(CW$4&gt;=$E161,CW$4&lt;=$G161)*(CV$4-$E161+1),$I161/2,$L161,TRUE))/(1-2*_xlfn.NORM.DIST(0,$I161/2,$L161,TRUE))*$C161+($J161="Steady Growth")*(AND(CW$4&gt;=$E161,CW$4&lt;=$G161)*((CW$4-$E161+1)/($I161*($I161+1)/2)*$C161))+($J161="custom")*CustomCF!CP161</f>
        <v>0</v>
      </c>
      <c r="CX161" s="478">
        <f>($J161="Bell Curve")*(_xlfn.NORM.DIST(AND(CX$4&gt;=$E161,CX$4&lt;=$G161)*(CX$4-$E161+1),$I161/2,$L161,TRUE)-_xlfn.NORM.DIST(AND(CX$4&gt;=$E161,CX$4&lt;=$G161)*(CW$4-$E161+1),$I161/2,$L161,TRUE))/(1-2*_xlfn.NORM.DIST(0,$I161/2,$L161,TRUE))*$C161+($J161="Steady Growth")*(AND(CX$4&gt;=$E161,CX$4&lt;=$G161)*((CX$4-$E161+1)/($I161*($I161+1)/2)*$C161))+($J161="custom")*CustomCF!CQ161</f>
        <v>0</v>
      </c>
      <c r="CY161" s="478">
        <f>($J161="Bell Curve")*(_xlfn.NORM.DIST(AND(CY$4&gt;=$E161,CY$4&lt;=$G161)*(CY$4-$E161+1),$I161/2,$L161,TRUE)-_xlfn.NORM.DIST(AND(CY$4&gt;=$E161,CY$4&lt;=$G161)*(CX$4-$E161+1),$I161/2,$L161,TRUE))/(1-2*_xlfn.NORM.DIST(0,$I161/2,$L161,TRUE))*$C161+($J161="Steady Growth")*(AND(CY$4&gt;=$E161,CY$4&lt;=$G161)*((CY$4-$E161+1)/($I161*($I161+1)/2)*$C161))+($J161="custom")*CustomCF!CR161</f>
        <v>0</v>
      </c>
      <c r="CZ161" s="478">
        <f>($J161="Bell Curve")*(_xlfn.NORM.DIST(AND(CZ$4&gt;=$E161,CZ$4&lt;=$G161)*(CZ$4-$E161+1),$I161/2,$L161,TRUE)-_xlfn.NORM.DIST(AND(CZ$4&gt;=$E161,CZ$4&lt;=$G161)*(CY$4-$E161+1),$I161/2,$L161,TRUE))/(1-2*_xlfn.NORM.DIST(0,$I161/2,$L161,TRUE))*$C161+($J161="Steady Growth")*(AND(CZ$4&gt;=$E161,CZ$4&lt;=$G161)*((CZ$4-$E161+1)/($I161*($I161+1)/2)*$C161))+($J161="custom")*CustomCF!CS161</f>
        <v>0</v>
      </c>
      <c r="DA161" s="478">
        <f>($J161="Bell Curve")*(_xlfn.NORM.DIST(AND(DA$4&gt;=$E161,DA$4&lt;=$G161)*(DA$4-$E161+1),$I161/2,$L161,TRUE)-_xlfn.NORM.DIST(AND(DA$4&gt;=$E161,DA$4&lt;=$G161)*(CZ$4-$E161+1),$I161/2,$L161,TRUE))/(1-2*_xlfn.NORM.DIST(0,$I161/2,$L161,TRUE))*$C161+($J161="Steady Growth")*(AND(DA$4&gt;=$E161,DA$4&lt;=$G161)*((DA$4-$E161+1)/($I161*($I161+1)/2)*$C161))+($J161="custom")*CustomCF!CT161</f>
        <v>0</v>
      </c>
      <c r="DB161" s="478">
        <f>($J161="Bell Curve")*(_xlfn.NORM.DIST(AND(DB$4&gt;=$E161,DB$4&lt;=$G161)*(DB$4-$E161+1),$I161/2,$L161,TRUE)-_xlfn.NORM.DIST(AND(DB$4&gt;=$E161,DB$4&lt;=$G161)*(DA$4-$E161+1),$I161/2,$L161,TRUE))/(1-2*_xlfn.NORM.DIST(0,$I161/2,$L161,TRUE))*$C161+($J161="Steady Growth")*(AND(DB$4&gt;=$E161,DB$4&lt;=$G161)*((DB$4-$E161+1)/($I161*($I161+1)/2)*$C161))+($J161="custom")*CustomCF!CU161</f>
        <v>0</v>
      </c>
      <c r="DC161" s="478">
        <f>($J161="Bell Curve")*(_xlfn.NORM.DIST(AND(DC$4&gt;=$E161,DC$4&lt;=$G161)*(DC$4-$E161+1),$I161/2,$L161,TRUE)-_xlfn.NORM.DIST(AND(DC$4&gt;=$E161,DC$4&lt;=$G161)*(DB$4-$E161+1),$I161/2,$L161,TRUE))/(1-2*_xlfn.NORM.DIST(0,$I161/2,$L161,TRUE))*$C161+($J161="Steady Growth")*(AND(DC$4&gt;=$E161,DC$4&lt;=$G161)*((DC$4-$E161+1)/($I161*($I161+1)/2)*$C161))+($J161="custom")*CustomCF!CV161</f>
        <v>0</v>
      </c>
      <c r="DD161" s="478">
        <f>($J161="Bell Curve")*(_xlfn.NORM.DIST(AND(DD$4&gt;=$E161,DD$4&lt;=$G161)*(DD$4-$E161+1),$I161/2,$L161,TRUE)-_xlfn.NORM.DIST(AND(DD$4&gt;=$E161,DD$4&lt;=$G161)*(DC$4-$E161+1),$I161/2,$L161,TRUE))/(1-2*_xlfn.NORM.DIST(0,$I161/2,$L161,TRUE))*$C161+($J161="Steady Growth")*(AND(DD$4&gt;=$E161,DD$4&lt;=$G161)*((DD$4-$E161+1)/($I161*($I161+1)/2)*$C161))+($J161="custom")*CustomCF!CW161</f>
        <v>0</v>
      </c>
      <c r="DE161" s="478">
        <f>($J161="Bell Curve")*(_xlfn.NORM.DIST(AND(DE$4&gt;=$E161,DE$4&lt;=$G161)*(DE$4-$E161+1),$I161/2,$L161,TRUE)-_xlfn.NORM.DIST(AND(DE$4&gt;=$E161,DE$4&lt;=$G161)*(DD$4-$E161+1),$I161/2,$L161,TRUE))/(1-2*_xlfn.NORM.DIST(0,$I161/2,$L161,TRUE))*$C161+($J161="Steady Growth")*(AND(DE$4&gt;=$E161,DE$4&lt;=$G161)*((DE$4-$E161+1)/($I161*($I161+1)/2)*$C161))+($J161="custom")*CustomCF!CX161</f>
        <v>0</v>
      </c>
      <c r="DF161" s="478">
        <f>($J161="Bell Curve")*(_xlfn.NORM.DIST(AND(DF$4&gt;=$E161,DF$4&lt;=$G161)*(DF$4-$E161+1),$I161/2,$L161,TRUE)-_xlfn.NORM.DIST(AND(DF$4&gt;=$E161,DF$4&lt;=$G161)*(DE$4-$E161+1),$I161/2,$L161,TRUE))/(1-2*_xlfn.NORM.DIST(0,$I161/2,$L161,TRUE))*$C161+($J161="Steady Growth")*(AND(DF$4&gt;=$E161,DF$4&lt;=$G161)*((DF$4-$E161+1)/($I161*($I161+1)/2)*$C161))+($J161="custom")*CustomCF!CY161</f>
        <v>0</v>
      </c>
      <c r="DG161" s="478">
        <f>($J161="Bell Curve")*(_xlfn.NORM.DIST(AND(DG$4&gt;=$E161,DG$4&lt;=$G161)*(DG$4-$E161+1),$I161/2,$L161,TRUE)-_xlfn.NORM.DIST(AND(DG$4&gt;=$E161,DG$4&lt;=$G161)*(DF$4-$E161+1),$I161/2,$L161,TRUE))/(1-2*_xlfn.NORM.DIST(0,$I161/2,$L161,TRUE))*$C161+($J161="Steady Growth")*(AND(DG$4&gt;=$E161,DG$4&lt;=$G161)*((DG$4-$E161+1)/($I161*($I161+1)/2)*$C161))+($J161="custom")*CustomCF!CZ161</f>
        <v>0</v>
      </c>
      <c r="DH161" s="478">
        <f>($J161="Bell Curve")*(_xlfn.NORM.DIST(AND(DH$4&gt;=$E161,DH$4&lt;=$G161)*(DH$4-$E161+1),$I161/2,$L161,TRUE)-_xlfn.NORM.DIST(AND(DH$4&gt;=$E161,DH$4&lt;=$G161)*(DG$4-$E161+1),$I161/2,$L161,TRUE))/(1-2*_xlfn.NORM.DIST(0,$I161/2,$L161,TRUE))*$C161+($J161="Steady Growth")*(AND(DH$4&gt;=$E161,DH$4&lt;=$G161)*((DH$4-$E161+1)/($I161*($I161+1)/2)*$C161))+($J161="custom")*CustomCF!DA161</f>
        <v>0</v>
      </c>
      <c r="DI161" s="478">
        <f>($J161="Bell Curve")*(_xlfn.NORM.DIST(AND(DI$4&gt;=$E161,DI$4&lt;=$G161)*(DI$4-$E161+1),$I161/2,$L161,TRUE)-_xlfn.NORM.DIST(AND(DI$4&gt;=$E161,DI$4&lt;=$G161)*(DH$4-$E161+1),$I161/2,$L161,TRUE))/(1-2*_xlfn.NORM.DIST(0,$I161/2,$L161,TRUE))*$C161+($J161="Steady Growth")*(AND(DI$4&gt;=$E161,DI$4&lt;=$G161)*((DI$4-$E161+1)/($I161*($I161+1)/2)*$C161))+($J161="custom")*CustomCF!DB161</f>
        <v>0</v>
      </c>
      <c r="DJ161" s="478">
        <f>($J161="Bell Curve")*(_xlfn.NORM.DIST(AND(DJ$4&gt;=$E161,DJ$4&lt;=$G161)*(DJ$4-$E161+1),$I161/2,$L161,TRUE)-_xlfn.NORM.DIST(AND(DJ$4&gt;=$E161,DJ$4&lt;=$G161)*(DI$4-$E161+1),$I161/2,$L161,TRUE))/(1-2*_xlfn.NORM.DIST(0,$I161/2,$L161,TRUE))*$C161+($J161="Steady Growth")*(AND(DJ$4&gt;=$E161,DJ$4&lt;=$G161)*((DJ$4-$E161+1)/($I161*($I161+1)/2)*$C161))+($J161="custom")*CustomCF!DC161</f>
        <v>0</v>
      </c>
      <c r="DK161" s="478">
        <f>($J161="Bell Curve")*(_xlfn.NORM.DIST(AND(DK$4&gt;=$E161,DK$4&lt;=$G161)*(DK$4-$E161+1),$I161/2,$L161,TRUE)-_xlfn.NORM.DIST(AND(DK$4&gt;=$E161,DK$4&lt;=$G161)*(DJ$4-$E161+1),$I161/2,$L161,TRUE))/(1-2*_xlfn.NORM.DIST(0,$I161/2,$L161,TRUE))*$C161+($J161="Steady Growth")*(AND(DK$4&gt;=$E161,DK$4&lt;=$G161)*((DK$4-$E161+1)/($I161*($I161+1)/2)*$C161))+($J161="custom")*CustomCF!DD161</f>
        <v>0</v>
      </c>
      <c r="DL161" s="478">
        <f>($J161="Bell Curve")*(_xlfn.NORM.DIST(AND(DL$4&gt;=$E161,DL$4&lt;=$G161)*(DL$4-$E161+1),$I161/2,$L161,TRUE)-_xlfn.NORM.DIST(AND(DL$4&gt;=$E161,DL$4&lt;=$G161)*(DK$4-$E161+1),$I161/2,$L161,TRUE))/(1-2*_xlfn.NORM.DIST(0,$I161/2,$L161,TRUE))*$C161+($J161="Steady Growth")*(AND(DL$4&gt;=$E161,DL$4&lt;=$G161)*((DL$4-$E161+1)/($I161*($I161+1)/2)*$C161))+($J161="custom")*CustomCF!DE161</f>
        <v>0</v>
      </c>
      <c r="DM161" s="478">
        <f>($J161="Bell Curve")*(_xlfn.NORM.DIST(AND(DM$4&gt;=$E161,DM$4&lt;=$G161)*(DM$4-$E161+1),$I161/2,$L161,TRUE)-_xlfn.NORM.DIST(AND(DM$4&gt;=$E161,DM$4&lt;=$G161)*(DL$4-$E161+1),$I161/2,$L161,TRUE))/(1-2*_xlfn.NORM.DIST(0,$I161/2,$L161,TRUE))*$C161+($J161="Steady Growth")*(AND(DM$4&gt;=$E161,DM$4&lt;=$G161)*((DM$4-$E161+1)/($I161*($I161+1)/2)*$C161))+($J161="custom")*CustomCF!DF161</f>
        <v>0</v>
      </c>
      <c r="DN161" s="478">
        <f>($J161="Bell Curve")*(_xlfn.NORM.DIST(AND(DN$4&gt;=$E161,DN$4&lt;=$G161)*(DN$4-$E161+1),$I161/2,$L161,TRUE)-_xlfn.NORM.DIST(AND(DN$4&gt;=$E161,DN$4&lt;=$G161)*(DM$4-$E161+1),$I161/2,$L161,TRUE))/(1-2*_xlfn.NORM.DIST(0,$I161/2,$L161,TRUE))*$C161+($J161="Steady Growth")*(AND(DN$4&gt;=$E161,DN$4&lt;=$G161)*((DN$4-$E161+1)/($I161*($I161+1)/2)*$C161))+($J161="custom")*CustomCF!DG161</f>
        <v>0</v>
      </c>
      <c r="DO161" s="478">
        <f>($J161="Bell Curve")*(_xlfn.NORM.DIST(AND(DO$4&gt;=$E161,DO$4&lt;=$G161)*(DO$4-$E161+1),$I161/2,$L161,TRUE)-_xlfn.NORM.DIST(AND(DO$4&gt;=$E161,DO$4&lt;=$G161)*(DN$4-$E161+1),$I161/2,$L161,TRUE))/(1-2*_xlfn.NORM.DIST(0,$I161/2,$L161,TRUE))*$C161+($J161="Steady Growth")*(AND(DO$4&gt;=$E161,DO$4&lt;=$G161)*((DO$4-$E161+1)/($I161*($I161+1)/2)*$C161))+($J161="custom")*CustomCF!DH161</f>
        <v>0</v>
      </c>
      <c r="DP161" s="478">
        <f>($J161="Bell Curve")*(_xlfn.NORM.DIST(AND(DP$4&gt;=$E161,DP$4&lt;=$G161)*(DP$4-$E161+1),$I161/2,$L161,TRUE)-_xlfn.NORM.DIST(AND(DP$4&gt;=$E161,DP$4&lt;=$G161)*(DO$4-$E161+1),$I161/2,$L161,TRUE))/(1-2*_xlfn.NORM.DIST(0,$I161/2,$L161,TRUE))*$C161+($J161="Steady Growth")*(AND(DP$4&gt;=$E161,DP$4&lt;=$G161)*((DP$4-$E161+1)/($I161*($I161+1)/2)*$C161))+($J161="custom")*CustomCF!DI161</f>
        <v>0</v>
      </c>
      <c r="DQ161" s="478">
        <f>($J161="Bell Curve")*(_xlfn.NORM.DIST(AND(DQ$4&gt;=$E161,DQ$4&lt;=$G161)*(DQ$4-$E161+1),$I161/2,$L161,TRUE)-_xlfn.NORM.DIST(AND(DQ$4&gt;=$E161,DQ$4&lt;=$G161)*(DP$4-$E161+1),$I161/2,$L161,TRUE))/(1-2*_xlfn.NORM.DIST(0,$I161/2,$L161,TRUE))*$C161+($J161="Steady Growth")*(AND(DQ$4&gt;=$E161,DQ$4&lt;=$G161)*((DQ$4-$E161+1)/($I161*($I161+1)/2)*$C161))+($J161="custom")*CustomCF!DJ161</f>
        <v>0</v>
      </c>
      <c r="DR161" s="478">
        <f>($J161="Bell Curve")*(_xlfn.NORM.DIST(AND(DR$4&gt;=$E161,DR$4&lt;=$G161)*(DR$4-$E161+1),$I161/2,$L161,TRUE)-_xlfn.NORM.DIST(AND(DR$4&gt;=$E161,DR$4&lt;=$G161)*(DQ$4-$E161+1),$I161/2,$L161,TRUE))/(1-2*_xlfn.NORM.DIST(0,$I161/2,$L161,TRUE))*$C161+($J161="Steady Growth")*(AND(DR$4&gt;=$E161,DR$4&lt;=$G161)*((DR$4-$E161+1)/($I161*($I161+1)/2)*$C161))+($J161="custom")*CustomCF!DK161</f>
        <v>0</v>
      </c>
      <c r="DS161" s="478">
        <f>($J161="Bell Curve")*(_xlfn.NORM.DIST(AND(DS$4&gt;=$E161,DS$4&lt;=$G161)*(DS$4-$E161+1),$I161/2,$L161,TRUE)-_xlfn.NORM.DIST(AND(DS$4&gt;=$E161,DS$4&lt;=$G161)*(DR$4-$E161+1),$I161/2,$L161,TRUE))/(1-2*_xlfn.NORM.DIST(0,$I161/2,$L161,TRUE))*$C161+($J161="Steady Growth")*(AND(DS$4&gt;=$E161,DS$4&lt;=$G161)*((DS$4-$E161+1)/($I161*($I161+1)/2)*$C161))+($J161="custom")*CustomCF!DL161</f>
        <v>0</v>
      </c>
      <c r="DT161" s="478">
        <f>($J161="Bell Curve")*(_xlfn.NORM.DIST(AND(DT$4&gt;=$E161,DT$4&lt;=$G161)*(DT$4-$E161+1),$I161/2,$L161,TRUE)-_xlfn.NORM.DIST(AND(DT$4&gt;=$E161,DT$4&lt;=$G161)*(DS$4-$E161+1),$I161/2,$L161,TRUE))/(1-2*_xlfn.NORM.DIST(0,$I161/2,$L161,TRUE))*$C161+($J161="Steady Growth")*(AND(DT$4&gt;=$E161,DT$4&lt;=$G161)*((DT$4-$E161+1)/($I161*($I161+1)/2)*$C161))+($J161="custom")*CustomCF!DM161</f>
        <v>0</v>
      </c>
      <c r="DU161" s="478">
        <f>($J161="Bell Curve")*(_xlfn.NORM.DIST(AND(DU$4&gt;=$E161,DU$4&lt;=$G161)*(DU$4-$E161+1),$I161/2,$L161,TRUE)-_xlfn.NORM.DIST(AND(DU$4&gt;=$E161,DU$4&lt;=$G161)*(DT$4-$E161+1),$I161/2,$L161,TRUE))/(1-2*_xlfn.NORM.DIST(0,$I161/2,$L161,TRUE))*$C161+($J161="Steady Growth")*(AND(DU$4&gt;=$E161,DU$4&lt;=$G161)*((DU$4-$E161+1)/($I161*($I161+1)/2)*$C161))+($J161="custom")*CustomCF!DN161</f>
        <v>0</v>
      </c>
      <c r="DV161" s="478">
        <f>($J161="Bell Curve")*(_xlfn.NORM.DIST(AND(DV$4&gt;=$E161,DV$4&lt;=$G161)*(DV$4-$E161+1),$I161/2,$L161,TRUE)-_xlfn.NORM.DIST(AND(DV$4&gt;=$E161,DV$4&lt;=$G161)*(DU$4-$E161+1),$I161/2,$L161,TRUE))/(1-2*_xlfn.NORM.DIST(0,$I161/2,$L161,TRUE))*$C161+($J161="Steady Growth")*(AND(DV$4&gt;=$E161,DV$4&lt;=$G161)*((DV$4-$E161+1)/($I161*($I161+1)/2)*$C161))+($J161="custom")*CustomCF!DO161</f>
        <v>0</v>
      </c>
      <c r="DW161" s="478">
        <f>($J161="Bell Curve")*(_xlfn.NORM.DIST(AND(DW$4&gt;=$E161,DW$4&lt;=$G161)*(DW$4-$E161+1),$I161/2,$L161,TRUE)-_xlfn.NORM.DIST(AND(DW$4&gt;=$E161,DW$4&lt;=$G161)*(DV$4-$E161+1),$I161/2,$L161,TRUE))/(1-2*_xlfn.NORM.DIST(0,$I161/2,$L161,TRUE))*$C161+($J161="Steady Growth")*(AND(DW$4&gt;=$E161,DW$4&lt;=$G161)*((DW$4-$E161+1)/($I161*($I161+1)/2)*$C161))+($J161="custom")*CustomCF!DP161</f>
        <v>0</v>
      </c>
      <c r="DX161" s="478">
        <f>($J161="Bell Curve")*(_xlfn.NORM.DIST(AND(DX$4&gt;=$E161,DX$4&lt;=$G161)*(DX$4-$E161+1),$I161/2,$L161,TRUE)-_xlfn.NORM.DIST(AND(DX$4&gt;=$E161,DX$4&lt;=$G161)*(DW$4-$E161+1),$I161/2,$L161,TRUE))/(1-2*_xlfn.NORM.DIST(0,$I161/2,$L161,TRUE))*$C161+($J161="Steady Growth")*(AND(DX$4&gt;=$E161,DX$4&lt;=$G161)*((DX$4-$E161+1)/($I161*($I161+1)/2)*$C161))+($J161="custom")*CustomCF!DQ161</f>
        <v>0</v>
      </c>
      <c r="DY161" s="478">
        <f>($J161="Bell Curve")*(_xlfn.NORM.DIST(AND(DY$4&gt;=$E161,DY$4&lt;=$G161)*(DY$4-$E161+1),$I161/2,$L161,TRUE)-_xlfn.NORM.DIST(AND(DY$4&gt;=$E161,DY$4&lt;=$G161)*(DX$4-$E161+1),$I161/2,$L161,TRUE))/(1-2*_xlfn.NORM.DIST(0,$I161/2,$L161,TRUE))*$C161+($J161="Steady Growth")*(AND(DY$4&gt;=$E161,DY$4&lt;=$G161)*((DY$4-$E161+1)/($I161*($I161+1)/2)*$C161))+($J161="custom")*CustomCF!DR161</f>
        <v>0</v>
      </c>
      <c r="DZ161" s="478">
        <f>($J161="Bell Curve")*(_xlfn.NORM.DIST(AND(DZ$4&gt;=$E161,DZ$4&lt;=$G161)*(DZ$4-$E161+1),$I161/2,$L161,TRUE)-_xlfn.NORM.DIST(AND(DZ$4&gt;=$E161,DZ$4&lt;=$G161)*(DY$4-$E161+1),$I161/2,$L161,TRUE))/(1-2*_xlfn.NORM.DIST(0,$I161/2,$L161,TRUE))*$C161+($J161="Steady Growth")*(AND(DZ$4&gt;=$E161,DZ$4&lt;=$G161)*((DZ$4-$E161+1)/($I161*($I161+1)/2)*$C161))+($J161="custom")*CustomCF!DS161</f>
        <v>0</v>
      </c>
      <c r="EA161" s="478">
        <f>($J161="Bell Curve")*(_xlfn.NORM.DIST(AND(EA$4&gt;=$E161,EA$4&lt;=$G161)*(EA$4-$E161+1),$I161/2,$L161,TRUE)-_xlfn.NORM.DIST(AND(EA$4&gt;=$E161,EA$4&lt;=$G161)*(DZ$4-$E161+1),$I161/2,$L161,TRUE))/(1-2*_xlfn.NORM.DIST(0,$I161/2,$L161,TRUE))*$C161+($J161="Steady Growth")*(AND(EA$4&gt;=$E161,EA$4&lt;=$G161)*((EA$4-$E161+1)/($I161*($I161+1)/2)*$C161))+($J161="custom")*CustomCF!DT161</f>
        <v>0</v>
      </c>
      <c r="EB161" s="478">
        <f>($J161="Bell Curve")*(_xlfn.NORM.DIST(AND(EB$4&gt;=$E161,EB$4&lt;=$G161)*(EB$4-$E161+1),$I161/2,$L161,TRUE)-_xlfn.NORM.DIST(AND(EB$4&gt;=$E161,EB$4&lt;=$G161)*(EA$4-$E161+1),$I161/2,$L161,TRUE))/(1-2*_xlfn.NORM.DIST(0,$I161/2,$L161,TRUE))*$C161+($J161="Steady Growth")*(AND(EB$4&gt;=$E161,EB$4&lt;=$G161)*((EB$4-$E161+1)/($I161*($I161+1)/2)*$C161))+($J161="custom")*CustomCF!DU161</f>
        <v>0</v>
      </c>
      <c r="EC161" s="478">
        <f>($J161="Bell Curve")*(_xlfn.NORM.DIST(AND(EC$4&gt;=$E161,EC$4&lt;=$G161)*(EC$4-$E161+1),$I161/2,$L161,TRUE)-_xlfn.NORM.DIST(AND(EC$4&gt;=$E161,EC$4&lt;=$G161)*(EB$4-$E161+1),$I161/2,$L161,TRUE))/(1-2*_xlfn.NORM.DIST(0,$I161/2,$L161,TRUE))*$C161+($J161="Steady Growth")*(AND(EC$4&gt;=$E161,EC$4&lt;=$G161)*((EC$4-$E161+1)/($I161*($I161+1)/2)*$C161))+($J161="custom")*CustomCF!DV161</f>
        <v>0</v>
      </c>
      <c r="ED161" s="478">
        <f>($J161="Bell Curve")*(_xlfn.NORM.DIST(AND(ED$4&gt;=$E161,ED$4&lt;=$G161)*(ED$4-$E161+1),$I161/2,$L161,TRUE)-_xlfn.NORM.DIST(AND(ED$4&gt;=$E161,ED$4&lt;=$G161)*(EC$4-$E161+1),$I161/2,$L161,TRUE))/(1-2*_xlfn.NORM.DIST(0,$I161/2,$L161,TRUE))*$C161+($J161="Steady Growth")*(AND(ED$4&gt;=$E161,ED$4&lt;=$G161)*((ED$4-$E161+1)/($I161*($I161+1)/2)*$C161))+($J161="custom")*CustomCF!DW161</f>
        <v>0</v>
      </c>
      <c r="EE161" s="478">
        <f>($J161="Bell Curve")*(_xlfn.NORM.DIST(AND(EE$4&gt;=$E161,EE$4&lt;=$G161)*(EE$4-$E161+1),$I161/2,$L161,TRUE)-_xlfn.NORM.DIST(AND(EE$4&gt;=$E161,EE$4&lt;=$G161)*(ED$4-$E161+1),$I161/2,$L161,TRUE))/(1-2*_xlfn.NORM.DIST(0,$I161/2,$L161,TRUE))*$C161+($J161="Steady Growth")*(AND(EE$4&gt;=$E161,EE$4&lt;=$G161)*((EE$4-$E161+1)/($I161*($I161+1)/2)*$C161))+($J161="custom")*CustomCF!DX161</f>
        <v>0</v>
      </c>
      <c r="EF161" s="488">
        <f>($J161="Bell Curve")*(_xlfn.NORM.DIST(AND(EF$4&gt;=$E161,EF$4&lt;=$G161)*(EF$4-$E161+1),$I161/2,$L161,TRUE)-_xlfn.NORM.DIST(AND(EF$4&gt;=$E161,EF$4&lt;=$G161)*(EE$4-$E161+1),$I161/2,$L161,TRUE))/(1-2*_xlfn.NORM.DIST(0,$I161/2,$L161,TRUE))*$C161+($J161="Steady Growth")*(AND(EF$4&gt;=$E161,EF$4&lt;=$G161)*((EF$4-$E161+1)/($I161*($I161+1)/2)*$C161))+($J161="custom")*CustomCF!DY161</f>
        <v>0</v>
      </c>
    </row>
    <row r="162" spans="2:136" outlineLevel="1" x14ac:dyDescent="0.2">
      <c r="B162" s="485">
        <f>Budget!AE27</f>
        <v>0</v>
      </c>
      <c r="C162" s="478">
        <f>Budget!AF27</f>
        <v>0</v>
      </c>
      <c r="D162" s="478" t="str">
        <f t="shared" si="55"/>
        <v/>
      </c>
      <c r="E162" s="486">
        <v>0</v>
      </c>
      <c r="F162" s="480">
        <f>IF(J162="Custom",CustomCF!E162,INDEX($P$6:$DY$6,MATCH(E162,CF!$P$4:$DY$4,0)))</f>
        <v>46022</v>
      </c>
      <c r="G162" s="489">
        <v>0</v>
      </c>
      <c r="H162" s="480">
        <f>IF(J162="Custom",CustomCF!F162,INDEX($P$6:$CU$6,MATCH(G162,CF!$P$4:$CU$4,0)))</f>
        <v>46022</v>
      </c>
      <c r="I162" s="479">
        <f t="shared" si="50"/>
        <v>1</v>
      </c>
      <c r="J162" s="486" t="s">
        <v>30</v>
      </c>
      <c r="K162" s="486" t="s">
        <v>31</v>
      </c>
      <c r="L162" s="479">
        <f t="shared" si="56"/>
        <v>10000000</v>
      </c>
      <c r="M162" s="487">
        <f t="shared" si="49"/>
        <v>0</v>
      </c>
      <c r="N162" s="112" t="str">
        <f t="shared" si="48"/>
        <v>OK</v>
      </c>
      <c r="O162" s="479"/>
      <c r="P162" s="478">
        <f>($J162="Bell Curve")*(_xlfn.NORM.DIST(AND(P$4&gt;=$E162,P$4&lt;=$G162)*(P$4-$E162+1),$I162/2,$L162,TRUE)-_xlfn.NORM.DIST(AND(P$4&gt;=$E162,P$4&lt;=$G162)*(N$4-$E162+1),$I162/2,$L162,TRUE))/(1-2*_xlfn.NORM.DIST(0,$I162/2,$L162,TRUE))*$C162+($J162="Steady Growth")*(AND(P$4&gt;=$E162,P$4&lt;=$G162)*((P$4-$E162+1)/($I162*($I162+1)/2)*$C162))+($J162="custom")*CustomCF!I162</f>
        <v>0</v>
      </c>
      <c r="Q162" s="478">
        <f>($J162="Bell Curve")*(_xlfn.NORM.DIST(AND(Q$4&gt;=$E162,Q$4&lt;=$G162)*(Q$4-$E162+1),$I162/2,$L162,TRUE)-_xlfn.NORM.DIST(AND(Q$4&gt;=$E162,Q$4&lt;=$G162)*(P$4-$E162+1),$I162/2,$L162,TRUE))/(1-2*_xlfn.NORM.DIST(0,$I162/2,$L162,TRUE))*$C162+($J162="Steady Growth")*(AND(Q$4&gt;=$E162,Q$4&lt;=$G162)*((Q$4-$E162+1)/($I162*($I162+1)/2)*$C162))+($J162="custom")*CustomCF!J162</f>
        <v>0</v>
      </c>
      <c r="R162" s="478">
        <f>($J162="Bell Curve")*(_xlfn.NORM.DIST(AND(R$4&gt;=$E162,R$4&lt;=$G162)*(R$4-$E162+1),$I162/2,$L162,TRUE)-_xlfn.NORM.DIST(AND(R$4&gt;=$E162,R$4&lt;=$G162)*(Q$4-$E162+1),$I162/2,$L162,TRUE))/(1-2*_xlfn.NORM.DIST(0,$I162/2,$L162,TRUE))*$C162+($J162="Steady Growth")*(AND(R$4&gt;=$E162,R$4&lt;=$G162)*((R$4-$E162+1)/($I162*($I162+1)/2)*$C162))+($J162="custom")*CustomCF!K162</f>
        <v>0</v>
      </c>
      <c r="S162" s="478">
        <f>($J162="Bell Curve")*(_xlfn.NORM.DIST(AND(S$4&gt;=$E162,S$4&lt;=$G162)*(S$4-$E162+1),$I162/2,$L162,TRUE)-_xlfn.NORM.DIST(AND(S$4&gt;=$E162,S$4&lt;=$G162)*(R$4-$E162+1),$I162/2,$L162,TRUE))/(1-2*_xlfn.NORM.DIST(0,$I162/2,$L162,TRUE))*$C162+($J162="Steady Growth")*(AND(S$4&gt;=$E162,S$4&lt;=$G162)*((S$4-$E162+1)/($I162*($I162+1)/2)*$C162))+($J162="custom")*CustomCF!L162</f>
        <v>0</v>
      </c>
      <c r="T162" s="478">
        <f>($J162="Bell Curve")*(_xlfn.NORM.DIST(AND(T$4&gt;=$E162,T$4&lt;=$G162)*(T$4-$E162+1),$I162/2,$L162,TRUE)-_xlfn.NORM.DIST(AND(T$4&gt;=$E162,T$4&lt;=$G162)*(S$4-$E162+1),$I162/2,$L162,TRUE))/(1-2*_xlfn.NORM.DIST(0,$I162/2,$L162,TRUE))*$C162+($J162="Steady Growth")*(AND(T$4&gt;=$E162,T$4&lt;=$G162)*((T$4-$E162+1)/($I162*($I162+1)/2)*$C162))+($J162="custom")*CustomCF!M162</f>
        <v>0</v>
      </c>
      <c r="U162" s="478">
        <f>($J162="Bell Curve")*(_xlfn.NORM.DIST(AND(U$4&gt;=$E162,U$4&lt;=$G162)*(U$4-$E162+1),$I162/2,$L162,TRUE)-_xlfn.NORM.DIST(AND(U$4&gt;=$E162,U$4&lt;=$G162)*(T$4-$E162+1),$I162/2,$L162,TRUE))/(1-2*_xlfn.NORM.DIST(0,$I162/2,$L162,TRUE))*$C162+($J162="Steady Growth")*(AND(U$4&gt;=$E162,U$4&lt;=$G162)*((U$4-$E162+1)/($I162*($I162+1)/2)*$C162))+($J162="custom")*CustomCF!N162</f>
        <v>0</v>
      </c>
      <c r="V162" s="478">
        <f>($J162="Bell Curve")*(_xlfn.NORM.DIST(AND(V$4&gt;=$E162,V$4&lt;=$G162)*(V$4-$E162+1),$I162/2,$L162,TRUE)-_xlfn.NORM.DIST(AND(V$4&gt;=$E162,V$4&lt;=$G162)*(U$4-$E162+1),$I162/2,$L162,TRUE))/(1-2*_xlfn.NORM.DIST(0,$I162/2,$L162,TRUE))*$C162+($J162="Steady Growth")*(AND(V$4&gt;=$E162,V$4&lt;=$G162)*((V$4-$E162+1)/($I162*($I162+1)/2)*$C162))+($J162="custom")*CustomCF!O162</f>
        <v>0</v>
      </c>
      <c r="W162" s="478">
        <f>($J162="Bell Curve")*(_xlfn.NORM.DIST(AND(W$4&gt;=$E162,W$4&lt;=$G162)*(W$4-$E162+1),$I162/2,$L162,TRUE)-_xlfn.NORM.DIST(AND(W$4&gt;=$E162,W$4&lt;=$G162)*(V$4-$E162+1),$I162/2,$L162,TRUE))/(1-2*_xlfn.NORM.DIST(0,$I162/2,$L162,TRUE))*$C162+($J162="Steady Growth")*(AND(W$4&gt;=$E162,W$4&lt;=$G162)*((W$4-$E162+1)/($I162*($I162+1)/2)*$C162))+($J162="custom")*CustomCF!P162</f>
        <v>0</v>
      </c>
      <c r="X162" s="478">
        <f>($J162="Bell Curve")*(_xlfn.NORM.DIST(AND(X$4&gt;=$E162,X$4&lt;=$G162)*(X$4-$E162+1),$I162/2,$L162,TRUE)-_xlfn.NORM.DIST(AND(X$4&gt;=$E162,X$4&lt;=$G162)*(W$4-$E162+1),$I162/2,$L162,TRUE))/(1-2*_xlfn.NORM.DIST(0,$I162/2,$L162,TRUE))*$C162+($J162="Steady Growth")*(AND(X$4&gt;=$E162,X$4&lt;=$G162)*((X$4-$E162+1)/($I162*($I162+1)/2)*$C162))+($J162="custom")*CustomCF!Q162</f>
        <v>0</v>
      </c>
      <c r="Y162" s="478">
        <f>($J162="Bell Curve")*(_xlfn.NORM.DIST(AND(Y$4&gt;=$E162,Y$4&lt;=$G162)*(Y$4-$E162+1),$I162/2,$L162,TRUE)-_xlfn.NORM.DIST(AND(Y$4&gt;=$E162,Y$4&lt;=$G162)*(X$4-$E162+1),$I162/2,$L162,TRUE))/(1-2*_xlfn.NORM.DIST(0,$I162/2,$L162,TRUE))*$C162+($J162="Steady Growth")*(AND(Y$4&gt;=$E162,Y$4&lt;=$G162)*((Y$4-$E162+1)/($I162*($I162+1)/2)*$C162))+($J162="custom")*CustomCF!R162</f>
        <v>0</v>
      </c>
      <c r="Z162" s="478">
        <f>($J162="Bell Curve")*(_xlfn.NORM.DIST(AND(Z$4&gt;=$E162,Z$4&lt;=$G162)*(Z$4-$E162+1),$I162/2,$L162,TRUE)-_xlfn.NORM.DIST(AND(Z$4&gt;=$E162,Z$4&lt;=$G162)*(Y$4-$E162+1),$I162/2,$L162,TRUE))/(1-2*_xlfn.NORM.DIST(0,$I162/2,$L162,TRUE))*$C162+($J162="Steady Growth")*(AND(Z$4&gt;=$E162,Z$4&lt;=$G162)*((Z$4-$E162+1)/($I162*($I162+1)/2)*$C162))+($J162="custom")*CustomCF!S162</f>
        <v>0</v>
      </c>
      <c r="AA162" s="478">
        <f>($J162="Bell Curve")*(_xlfn.NORM.DIST(AND(AA$4&gt;=$E162,AA$4&lt;=$G162)*(AA$4-$E162+1),$I162/2,$L162,TRUE)-_xlfn.NORM.DIST(AND(AA$4&gt;=$E162,AA$4&lt;=$G162)*(Z$4-$E162+1),$I162/2,$L162,TRUE))/(1-2*_xlfn.NORM.DIST(0,$I162/2,$L162,TRUE))*$C162+($J162="Steady Growth")*(AND(AA$4&gt;=$E162,AA$4&lt;=$G162)*((AA$4-$E162+1)/($I162*($I162+1)/2)*$C162))+($J162="custom")*CustomCF!T162</f>
        <v>0</v>
      </c>
      <c r="AB162" s="478">
        <f>($J162="Bell Curve")*(_xlfn.NORM.DIST(AND(AB$4&gt;=$E162,AB$4&lt;=$G162)*(AB$4-$E162+1),$I162/2,$L162,TRUE)-_xlfn.NORM.DIST(AND(AB$4&gt;=$E162,AB$4&lt;=$G162)*(AA$4-$E162+1),$I162/2,$L162,TRUE))/(1-2*_xlfn.NORM.DIST(0,$I162/2,$L162,TRUE))*$C162+($J162="Steady Growth")*(AND(AB$4&gt;=$E162,AB$4&lt;=$G162)*((AB$4-$E162+1)/($I162*($I162+1)/2)*$C162))+($J162="custom")*CustomCF!U162</f>
        <v>0</v>
      </c>
      <c r="AC162" s="478">
        <f>($J162="Bell Curve")*(_xlfn.NORM.DIST(AND(AC$4&gt;=$E162,AC$4&lt;=$G162)*(AC$4-$E162+1),$I162/2,$L162,TRUE)-_xlfn.NORM.DIST(AND(AC$4&gt;=$E162,AC$4&lt;=$G162)*(AB$4-$E162+1),$I162/2,$L162,TRUE))/(1-2*_xlfn.NORM.DIST(0,$I162/2,$L162,TRUE))*$C162+($J162="Steady Growth")*(AND(AC$4&gt;=$E162,AC$4&lt;=$G162)*((AC$4-$E162+1)/($I162*($I162+1)/2)*$C162))+($J162="custom")*CustomCF!V162</f>
        <v>0</v>
      </c>
      <c r="AD162" s="478">
        <f>($J162="Bell Curve")*(_xlfn.NORM.DIST(AND(AD$4&gt;=$E162,AD$4&lt;=$G162)*(AD$4-$E162+1),$I162/2,$L162,TRUE)-_xlfn.NORM.DIST(AND(AD$4&gt;=$E162,AD$4&lt;=$G162)*(AC$4-$E162+1),$I162/2,$L162,TRUE))/(1-2*_xlfn.NORM.DIST(0,$I162/2,$L162,TRUE))*$C162+($J162="Steady Growth")*(AND(AD$4&gt;=$E162,AD$4&lt;=$G162)*((AD$4-$E162+1)/($I162*($I162+1)/2)*$C162))+($J162="custom")*CustomCF!W162</f>
        <v>0</v>
      </c>
      <c r="AE162" s="478">
        <f>($J162="Bell Curve")*(_xlfn.NORM.DIST(AND(AE$4&gt;=$E162,AE$4&lt;=$G162)*(AE$4-$E162+1),$I162/2,$L162,TRUE)-_xlfn.NORM.DIST(AND(AE$4&gt;=$E162,AE$4&lt;=$G162)*(AD$4-$E162+1),$I162/2,$L162,TRUE))/(1-2*_xlfn.NORM.DIST(0,$I162/2,$L162,TRUE))*$C162+($J162="Steady Growth")*(AND(AE$4&gt;=$E162,AE$4&lt;=$G162)*((AE$4-$E162+1)/($I162*($I162+1)/2)*$C162))+($J162="custom")*CustomCF!X162</f>
        <v>0</v>
      </c>
      <c r="AF162" s="478">
        <f>($J162="Bell Curve")*(_xlfn.NORM.DIST(AND(AF$4&gt;=$E162,AF$4&lt;=$G162)*(AF$4-$E162+1),$I162/2,$L162,TRUE)-_xlfn.NORM.DIST(AND(AF$4&gt;=$E162,AF$4&lt;=$G162)*(AE$4-$E162+1),$I162/2,$L162,TRUE))/(1-2*_xlfn.NORM.DIST(0,$I162/2,$L162,TRUE))*$C162+($J162="Steady Growth")*(AND(AF$4&gt;=$E162,AF$4&lt;=$G162)*((AF$4-$E162+1)/($I162*($I162+1)/2)*$C162))+($J162="custom")*CustomCF!Y162</f>
        <v>0</v>
      </c>
      <c r="AG162" s="478">
        <f>($J162="Bell Curve")*(_xlfn.NORM.DIST(AND(AG$4&gt;=$E162,AG$4&lt;=$G162)*(AG$4-$E162+1),$I162/2,$L162,TRUE)-_xlfn.NORM.DIST(AND(AG$4&gt;=$E162,AG$4&lt;=$G162)*(AF$4-$E162+1),$I162/2,$L162,TRUE))/(1-2*_xlfn.NORM.DIST(0,$I162/2,$L162,TRUE))*$C162+($J162="Steady Growth")*(AND(AG$4&gt;=$E162,AG$4&lt;=$G162)*((AG$4-$E162+1)/($I162*($I162+1)/2)*$C162))+($J162="custom")*CustomCF!Z162</f>
        <v>0</v>
      </c>
      <c r="AH162" s="478">
        <f>($J162="Bell Curve")*(_xlfn.NORM.DIST(AND(AH$4&gt;=$E162,AH$4&lt;=$G162)*(AH$4-$E162+1),$I162/2,$L162,TRUE)-_xlfn.NORM.DIST(AND(AH$4&gt;=$E162,AH$4&lt;=$G162)*(AG$4-$E162+1),$I162/2,$L162,TRUE))/(1-2*_xlfn.NORM.DIST(0,$I162/2,$L162,TRUE))*$C162+($J162="Steady Growth")*(AND(AH$4&gt;=$E162,AH$4&lt;=$G162)*((AH$4-$E162+1)/($I162*($I162+1)/2)*$C162))+($J162="custom")*CustomCF!AA162</f>
        <v>0</v>
      </c>
      <c r="AI162" s="478">
        <f>($J162="Bell Curve")*(_xlfn.NORM.DIST(AND(AI$4&gt;=$E162,AI$4&lt;=$G162)*(AI$4-$E162+1),$I162/2,$L162,TRUE)-_xlfn.NORM.DIST(AND(AI$4&gt;=$E162,AI$4&lt;=$G162)*(AH$4-$E162+1),$I162/2,$L162,TRUE))/(1-2*_xlfn.NORM.DIST(0,$I162/2,$L162,TRUE))*$C162+($J162="Steady Growth")*(AND(AI$4&gt;=$E162,AI$4&lt;=$G162)*((AI$4-$E162+1)/($I162*($I162+1)/2)*$C162))+($J162="custom")*CustomCF!AB162</f>
        <v>0</v>
      </c>
      <c r="AJ162" s="478">
        <f>($J162="Bell Curve")*(_xlfn.NORM.DIST(AND(AJ$4&gt;=$E162,AJ$4&lt;=$G162)*(AJ$4-$E162+1),$I162/2,$L162,TRUE)-_xlfn.NORM.DIST(AND(AJ$4&gt;=$E162,AJ$4&lt;=$G162)*(AI$4-$E162+1),$I162/2,$L162,TRUE))/(1-2*_xlfn.NORM.DIST(0,$I162/2,$L162,TRUE))*$C162+($J162="Steady Growth")*(AND(AJ$4&gt;=$E162,AJ$4&lt;=$G162)*((AJ$4-$E162+1)/($I162*($I162+1)/2)*$C162))+($J162="custom")*CustomCF!AC162</f>
        <v>0</v>
      </c>
      <c r="AK162" s="478">
        <f>($J162="Bell Curve")*(_xlfn.NORM.DIST(AND(AK$4&gt;=$E162,AK$4&lt;=$G162)*(AK$4-$E162+1),$I162/2,$L162,TRUE)-_xlfn.NORM.DIST(AND(AK$4&gt;=$E162,AK$4&lt;=$G162)*(AJ$4-$E162+1),$I162/2,$L162,TRUE))/(1-2*_xlfn.NORM.DIST(0,$I162/2,$L162,TRUE))*$C162+($J162="Steady Growth")*(AND(AK$4&gt;=$E162,AK$4&lt;=$G162)*((AK$4-$E162+1)/($I162*($I162+1)/2)*$C162))+($J162="custom")*CustomCF!AD162</f>
        <v>0</v>
      </c>
      <c r="AL162" s="478">
        <f>($J162="Bell Curve")*(_xlfn.NORM.DIST(AND(AL$4&gt;=$E162,AL$4&lt;=$G162)*(AL$4-$E162+1),$I162/2,$L162,TRUE)-_xlfn.NORM.DIST(AND(AL$4&gt;=$E162,AL$4&lt;=$G162)*(AK$4-$E162+1),$I162/2,$L162,TRUE))/(1-2*_xlfn.NORM.DIST(0,$I162/2,$L162,TRUE))*$C162+($J162="Steady Growth")*(AND(AL$4&gt;=$E162,AL$4&lt;=$G162)*((AL$4-$E162+1)/($I162*($I162+1)/2)*$C162))+($J162="custom")*CustomCF!AE162</f>
        <v>0</v>
      </c>
      <c r="AM162" s="478">
        <f>($J162="Bell Curve")*(_xlfn.NORM.DIST(AND(AM$4&gt;=$E162,AM$4&lt;=$G162)*(AM$4-$E162+1),$I162/2,$L162,TRUE)-_xlfn.NORM.DIST(AND(AM$4&gt;=$E162,AM$4&lt;=$G162)*(AL$4-$E162+1),$I162/2,$L162,TRUE))/(1-2*_xlfn.NORM.DIST(0,$I162/2,$L162,TRUE))*$C162+($J162="Steady Growth")*(AND(AM$4&gt;=$E162,AM$4&lt;=$G162)*((AM$4-$E162+1)/($I162*($I162+1)/2)*$C162))+($J162="custom")*CustomCF!AF162</f>
        <v>0</v>
      </c>
      <c r="AN162" s="478">
        <f>($J162="Bell Curve")*(_xlfn.NORM.DIST(AND(AN$4&gt;=$E162,AN$4&lt;=$G162)*(AN$4-$E162+1),$I162/2,$L162,TRUE)-_xlfn.NORM.DIST(AND(AN$4&gt;=$E162,AN$4&lt;=$G162)*(AM$4-$E162+1),$I162/2,$L162,TRUE))/(1-2*_xlfn.NORM.DIST(0,$I162/2,$L162,TRUE))*$C162+($J162="Steady Growth")*(AND(AN$4&gt;=$E162,AN$4&lt;=$G162)*((AN$4-$E162+1)/($I162*($I162+1)/2)*$C162))+($J162="custom")*CustomCF!AG162</f>
        <v>0</v>
      </c>
      <c r="AO162" s="478">
        <f>($J162="Bell Curve")*(_xlfn.NORM.DIST(AND(AO$4&gt;=$E162,AO$4&lt;=$G162)*(AO$4-$E162+1),$I162/2,$L162,TRUE)-_xlfn.NORM.DIST(AND(AO$4&gt;=$E162,AO$4&lt;=$G162)*(AN$4-$E162+1),$I162/2,$L162,TRUE))/(1-2*_xlfn.NORM.DIST(0,$I162/2,$L162,TRUE))*$C162+($J162="Steady Growth")*(AND(AO$4&gt;=$E162,AO$4&lt;=$G162)*((AO$4-$E162+1)/($I162*($I162+1)/2)*$C162))+($J162="custom")*CustomCF!AH162</f>
        <v>0</v>
      </c>
      <c r="AP162" s="478">
        <f>($J162="Bell Curve")*(_xlfn.NORM.DIST(AND(AP$4&gt;=$E162,AP$4&lt;=$G162)*(AP$4-$E162+1),$I162/2,$L162,TRUE)-_xlfn.NORM.DIST(AND(AP$4&gt;=$E162,AP$4&lt;=$G162)*(AO$4-$E162+1),$I162/2,$L162,TRUE))/(1-2*_xlfn.NORM.DIST(0,$I162/2,$L162,TRUE))*$C162+($J162="Steady Growth")*(AND(AP$4&gt;=$E162,AP$4&lt;=$G162)*((AP$4-$E162+1)/($I162*($I162+1)/2)*$C162))+($J162="custom")*CustomCF!AI162</f>
        <v>0</v>
      </c>
      <c r="AQ162" s="478">
        <f>($J162="Bell Curve")*(_xlfn.NORM.DIST(AND(AQ$4&gt;=$E162,AQ$4&lt;=$G162)*(AQ$4-$E162+1),$I162/2,$L162,TRUE)-_xlfn.NORM.DIST(AND(AQ$4&gt;=$E162,AQ$4&lt;=$G162)*(AP$4-$E162+1),$I162/2,$L162,TRUE))/(1-2*_xlfn.NORM.DIST(0,$I162/2,$L162,TRUE))*$C162+($J162="Steady Growth")*(AND(AQ$4&gt;=$E162,AQ$4&lt;=$G162)*((AQ$4-$E162+1)/($I162*($I162+1)/2)*$C162))+($J162="custom")*CustomCF!AJ162</f>
        <v>0</v>
      </c>
      <c r="AR162" s="478">
        <f>($J162="Bell Curve")*(_xlfn.NORM.DIST(AND(AR$4&gt;=$E162,AR$4&lt;=$G162)*(AR$4-$E162+1),$I162/2,$L162,TRUE)-_xlfn.NORM.DIST(AND(AR$4&gt;=$E162,AR$4&lt;=$G162)*(AQ$4-$E162+1),$I162/2,$L162,TRUE))/(1-2*_xlfn.NORM.DIST(0,$I162/2,$L162,TRUE))*$C162+($J162="Steady Growth")*(AND(AR$4&gt;=$E162,AR$4&lt;=$G162)*((AR$4-$E162+1)/($I162*($I162+1)/2)*$C162))+($J162="custom")*CustomCF!AK162</f>
        <v>0</v>
      </c>
      <c r="AS162" s="478">
        <f>($J162="Bell Curve")*(_xlfn.NORM.DIST(AND(AS$4&gt;=$E162,AS$4&lt;=$G162)*(AS$4-$E162+1),$I162/2,$L162,TRUE)-_xlfn.NORM.DIST(AND(AS$4&gt;=$E162,AS$4&lt;=$G162)*(AR$4-$E162+1),$I162/2,$L162,TRUE))/(1-2*_xlfn.NORM.DIST(0,$I162/2,$L162,TRUE))*$C162+($J162="Steady Growth")*(AND(AS$4&gt;=$E162,AS$4&lt;=$G162)*((AS$4-$E162+1)/($I162*($I162+1)/2)*$C162))+($J162="custom")*CustomCF!AL162</f>
        <v>0</v>
      </c>
      <c r="AT162" s="478">
        <f>($J162="Bell Curve")*(_xlfn.NORM.DIST(AND(AT$4&gt;=$E162,AT$4&lt;=$G162)*(AT$4-$E162+1),$I162/2,$L162,TRUE)-_xlfn.NORM.DIST(AND(AT$4&gt;=$E162,AT$4&lt;=$G162)*(AS$4-$E162+1),$I162/2,$L162,TRUE))/(1-2*_xlfn.NORM.DIST(0,$I162/2,$L162,TRUE))*$C162+($J162="Steady Growth")*(AND(AT$4&gt;=$E162,AT$4&lt;=$G162)*((AT$4-$E162+1)/($I162*($I162+1)/2)*$C162))+($J162="custom")*CustomCF!AM162</f>
        <v>0</v>
      </c>
      <c r="AU162" s="478">
        <f>($J162="Bell Curve")*(_xlfn.NORM.DIST(AND(AU$4&gt;=$E162,AU$4&lt;=$G162)*(AU$4-$E162+1),$I162/2,$L162,TRUE)-_xlfn.NORM.DIST(AND(AU$4&gt;=$E162,AU$4&lt;=$G162)*(AT$4-$E162+1),$I162/2,$L162,TRUE))/(1-2*_xlfn.NORM.DIST(0,$I162/2,$L162,TRUE))*$C162+($J162="Steady Growth")*(AND(AU$4&gt;=$E162,AU$4&lt;=$G162)*((AU$4-$E162+1)/($I162*($I162+1)/2)*$C162))+($J162="custom")*CustomCF!AN162</f>
        <v>0</v>
      </c>
      <c r="AV162" s="478">
        <f>($J162="Bell Curve")*(_xlfn.NORM.DIST(AND(AV$4&gt;=$E162,AV$4&lt;=$G162)*(AV$4-$E162+1),$I162/2,$L162,TRUE)-_xlfn.NORM.DIST(AND(AV$4&gt;=$E162,AV$4&lt;=$G162)*(AU$4-$E162+1),$I162/2,$L162,TRUE))/(1-2*_xlfn.NORM.DIST(0,$I162/2,$L162,TRUE))*$C162+($J162="Steady Growth")*(AND(AV$4&gt;=$E162,AV$4&lt;=$G162)*((AV$4-$E162+1)/($I162*($I162+1)/2)*$C162))+($J162="custom")*CustomCF!AO162</f>
        <v>0</v>
      </c>
      <c r="AW162" s="478">
        <f>($J162="Bell Curve")*(_xlfn.NORM.DIST(AND(AW$4&gt;=$E162,AW$4&lt;=$G162)*(AW$4-$E162+1),$I162/2,$L162,TRUE)-_xlfn.NORM.DIST(AND(AW$4&gt;=$E162,AW$4&lt;=$G162)*(AV$4-$E162+1),$I162/2,$L162,TRUE))/(1-2*_xlfn.NORM.DIST(0,$I162/2,$L162,TRUE))*$C162+($J162="Steady Growth")*(AND(AW$4&gt;=$E162,AW$4&lt;=$G162)*((AW$4-$E162+1)/($I162*($I162+1)/2)*$C162))+($J162="custom")*CustomCF!AP162</f>
        <v>0</v>
      </c>
      <c r="AX162" s="478">
        <f>($J162="Bell Curve")*(_xlfn.NORM.DIST(AND(AX$4&gt;=$E162,AX$4&lt;=$G162)*(AX$4-$E162+1),$I162/2,$L162,TRUE)-_xlfn.NORM.DIST(AND(AX$4&gt;=$E162,AX$4&lt;=$G162)*(AW$4-$E162+1),$I162/2,$L162,TRUE))/(1-2*_xlfn.NORM.DIST(0,$I162/2,$L162,TRUE))*$C162+($J162="Steady Growth")*(AND(AX$4&gt;=$E162,AX$4&lt;=$G162)*((AX$4-$E162+1)/($I162*($I162+1)/2)*$C162))+($J162="custom")*CustomCF!AQ162</f>
        <v>0</v>
      </c>
      <c r="AY162" s="478">
        <f>($J162="Bell Curve")*(_xlfn.NORM.DIST(AND(AY$4&gt;=$E162,AY$4&lt;=$G162)*(AY$4-$E162+1),$I162/2,$L162,TRUE)-_xlfn.NORM.DIST(AND(AY$4&gt;=$E162,AY$4&lt;=$G162)*(AX$4-$E162+1),$I162/2,$L162,TRUE))/(1-2*_xlfn.NORM.DIST(0,$I162/2,$L162,TRUE))*$C162+($J162="Steady Growth")*(AND(AY$4&gt;=$E162,AY$4&lt;=$G162)*((AY$4-$E162+1)/($I162*($I162+1)/2)*$C162))+($J162="custom")*CustomCF!AR162</f>
        <v>0</v>
      </c>
      <c r="AZ162" s="478">
        <f>($J162="Bell Curve")*(_xlfn.NORM.DIST(AND(AZ$4&gt;=$E162,AZ$4&lt;=$G162)*(AZ$4-$E162+1),$I162/2,$L162,TRUE)-_xlfn.NORM.DIST(AND(AZ$4&gt;=$E162,AZ$4&lt;=$G162)*(AY$4-$E162+1),$I162/2,$L162,TRUE))/(1-2*_xlfn.NORM.DIST(0,$I162/2,$L162,TRUE))*$C162+($J162="Steady Growth")*(AND(AZ$4&gt;=$E162,AZ$4&lt;=$G162)*((AZ$4-$E162+1)/($I162*($I162+1)/2)*$C162))+($J162="custom")*CustomCF!AS162</f>
        <v>0</v>
      </c>
      <c r="BA162" s="478">
        <f>($J162="Bell Curve")*(_xlfn.NORM.DIST(AND(BA$4&gt;=$E162,BA$4&lt;=$G162)*(BA$4-$E162+1),$I162/2,$L162,TRUE)-_xlfn.NORM.DIST(AND(BA$4&gt;=$E162,BA$4&lt;=$G162)*(AZ$4-$E162+1),$I162/2,$L162,TRUE))/(1-2*_xlfn.NORM.DIST(0,$I162/2,$L162,TRUE))*$C162+($J162="Steady Growth")*(AND(BA$4&gt;=$E162,BA$4&lt;=$G162)*((BA$4-$E162+1)/($I162*($I162+1)/2)*$C162))+($J162="custom")*CustomCF!AT162</f>
        <v>0</v>
      </c>
      <c r="BB162" s="478">
        <f>($J162="Bell Curve")*(_xlfn.NORM.DIST(AND(BB$4&gt;=$E162,BB$4&lt;=$G162)*(BB$4-$E162+1),$I162/2,$L162,TRUE)-_xlfn.NORM.DIST(AND(BB$4&gt;=$E162,BB$4&lt;=$G162)*(BA$4-$E162+1),$I162/2,$L162,TRUE))/(1-2*_xlfn.NORM.DIST(0,$I162/2,$L162,TRUE))*$C162+($J162="Steady Growth")*(AND(BB$4&gt;=$E162,BB$4&lt;=$G162)*((BB$4-$E162+1)/($I162*($I162+1)/2)*$C162))+($J162="custom")*CustomCF!AU162</f>
        <v>0</v>
      </c>
      <c r="BC162" s="478">
        <f>($J162="Bell Curve")*(_xlfn.NORM.DIST(AND(BC$4&gt;=$E162,BC$4&lt;=$G162)*(BC$4-$E162+1),$I162/2,$L162,TRUE)-_xlfn.NORM.DIST(AND(BC$4&gt;=$E162,BC$4&lt;=$G162)*(BB$4-$E162+1),$I162/2,$L162,TRUE))/(1-2*_xlfn.NORM.DIST(0,$I162/2,$L162,TRUE))*$C162+($J162="Steady Growth")*(AND(BC$4&gt;=$E162,BC$4&lt;=$G162)*((BC$4-$E162+1)/($I162*($I162+1)/2)*$C162))+($J162="custom")*CustomCF!AV162</f>
        <v>0</v>
      </c>
      <c r="BD162" s="478">
        <f>($J162="Bell Curve")*(_xlfn.NORM.DIST(AND(BD$4&gt;=$E162,BD$4&lt;=$G162)*(BD$4-$E162+1),$I162/2,$L162,TRUE)-_xlfn.NORM.DIST(AND(BD$4&gt;=$E162,BD$4&lt;=$G162)*(BC$4-$E162+1),$I162/2,$L162,TRUE))/(1-2*_xlfn.NORM.DIST(0,$I162/2,$L162,TRUE))*$C162+($J162="Steady Growth")*(AND(BD$4&gt;=$E162,BD$4&lt;=$G162)*((BD$4-$E162+1)/($I162*($I162+1)/2)*$C162))+($J162="custom")*CustomCF!AW162</f>
        <v>0</v>
      </c>
      <c r="BE162" s="478">
        <f>($J162="Bell Curve")*(_xlfn.NORM.DIST(AND(BE$4&gt;=$E162,BE$4&lt;=$G162)*(BE$4-$E162+1),$I162/2,$L162,TRUE)-_xlfn.NORM.DIST(AND(BE$4&gt;=$E162,BE$4&lt;=$G162)*(BD$4-$E162+1),$I162/2,$L162,TRUE))/(1-2*_xlfn.NORM.DIST(0,$I162/2,$L162,TRUE))*$C162+($J162="Steady Growth")*(AND(BE$4&gt;=$E162,BE$4&lt;=$G162)*((BE$4-$E162+1)/($I162*($I162+1)/2)*$C162))+($J162="custom")*CustomCF!AX162</f>
        <v>0</v>
      </c>
      <c r="BF162" s="478">
        <f>($J162="Bell Curve")*(_xlfn.NORM.DIST(AND(BF$4&gt;=$E162,BF$4&lt;=$G162)*(BF$4-$E162+1),$I162/2,$L162,TRUE)-_xlfn.NORM.DIST(AND(BF$4&gt;=$E162,BF$4&lt;=$G162)*(BE$4-$E162+1),$I162/2,$L162,TRUE))/(1-2*_xlfn.NORM.DIST(0,$I162/2,$L162,TRUE))*$C162+($J162="Steady Growth")*(AND(BF$4&gt;=$E162,BF$4&lt;=$G162)*((BF$4-$E162+1)/($I162*($I162+1)/2)*$C162))+($J162="custom")*CustomCF!AY162</f>
        <v>0</v>
      </c>
      <c r="BG162" s="478">
        <f>($J162="Bell Curve")*(_xlfn.NORM.DIST(AND(BG$4&gt;=$E162,BG$4&lt;=$G162)*(BG$4-$E162+1),$I162/2,$L162,TRUE)-_xlfn.NORM.DIST(AND(BG$4&gt;=$E162,BG$4&lt;=$G162)*(BF$4-$E162+1),$I162/2,$L162,TRUE))/(1-2*_xlfn.NORM.DIST(0,$I162/2,$L162,TRUE))*$C162+($J162="Steady Growth")*(AND(BG$4&gt;=$E162,BG$4&lt;=$G162)*((BG$4-$E162+1)/($I162*($I162+1)/2)*$C162))+($J162="custom")*CustomCF!AZ162</f>
        <v>0</v>
      </c>
      <c r="BH162" s="478">
        <f>($J162="Bell Curve")*(_xlfn.NORM.DIST(AND(BH$4&gt;=$E162,BH$4&lt;=$G162)*(BH$4-$E162+1),$I162/2,$L162,TRUE)-_xlfn.NORM.DIST(AND(BH$4&gt;=$E162,BH$4&lt;=$G162)*(BG$4-$E162+1),$I162/2,$L162,TRUE))/(1-2*_xlfn.NORM.DIST(0,$I162/2,$L162,TRUE))*$C162+($J162="Steady Growth")*(AND(BH$4&gt;=$E162,BH$4&lt;=$G162)*((BH$4-$E162+1)/($I162*($I162+1)/2)*$C162))+($J162="custom")*CustomCF!BA162</f>
        <v>0</v>
      </c>
      <c r="BI162" s="478">
        <f>($J162="Bell Curve")*(_xlfn.NORM.DIST(AND(BI$4&gt;=$E162,BI$4&lt;=$G162)*(BI$4-$E162+1),$I162/2,$L162,TRUE)-_xlfn.NORM.DIST(AND(BI$4&gt;=$E162,BI$4&lt;=$G162)*(BH$4-$E162+1),$I162/2,$L162,TRUE))/(1-2*_xlfn.NORM.DIST(0,$I162/2,$L162,TRUE))*$C162+($J162="Steady Growth")*(AND(BI$4&gt;=$E162,BI$4&lt;=$G162)*((BI$4-$E162+1)/($I162*($I162+1)/2)*$C162))+($J162="custom")*CustomCF!BB162</f>
        <v>0</v>
      </c>
      <c r="BJ162" s="478">
        <f>($J162="Bell Curve")*(_xlfn.NORM.DIST(AND(BJ$4&gt;=$E162,BJ$4&lt;=$G162)*(BJ$4-$E162+1),$I162/2,$L162,TRUE)-_xlfn.NORM.DIST(AND(BJ$4&gt;=$E162,BJ$4&lt;=$G162)*(BI$4-$E162+1),$I162/2,$L162,TRUE))/(1-2*_xlfn.NORM.DIST(0,$I162/2,$L162,TRUE))*$C162+($J162="Steady Growth")*(AND(BJ$4&gt;=$E162,BJ$4&lt;=$G162)*((BJ$4-$E162+1)/($I162*($I162+1)/2)*$C162))+($J162="custom")*CustomCF!BC162</f>
        <v>0</v>
      </c>
      <c r="BK162" s="478">
        <f>($J162="Bell Curve")*(_xlfn.NORM.DIST(AND(BK$4&gt;=$E162,BK$4&lt;=$G162)*(BK$4-$E162+1),$I162/2,$L162,TRUE)-_xlfn.NORM.DIST(AND(BK$4&gt;=$E162,BK$4&lt;=$G162)*(BJ$4-$E162+1),$I162/2,$L162,TRUE))/(1-2*_xlfn.NORM.DIST(0,$I162/2,$L162,TRUE))*$C162+($J162="Steady Growth")*(AND(BK$4&gt;=$E162,BK$4&lt;=$G162)*((BK$4-$E162+1)/($I162*($I162+1)/2)*$C162))+($J162="custom")*CustomCF!BD162</f>
        <v>0</v>
      </c>
      <c r="BL162" s="478">
        <f>($J162="Bell Curve")*(_xlfn.NORM.DIST(AND(BL$4&gt;=$E162,BL$4&lt;=$G162)*(BL$4-$E162+1),$I162/2,$L162,TRUE)-_xlfn.NORM.DIST(AND(BL$4&gt;=$E162,BL$4&lt;=$G162)*(BK$4-$E162+1),$I162/2,$L162,TRUE))/(1-2*_xlfn.NORM.DIST(0,$I162/2,$L162,TRUE))*$C162+($J162="Steady Growth")*(AND(BL$4&gt;=$E162,BL$4&lt;=$G162)*((BL$4-$E162+1)/($I162*($I162+1)/2)*$C162))+($J162="custom")*CustomCF!BE162</f>
        <v>0</v>
      </c>
      <c r="BM162" s="478">
        <f>($J162="Bell Curve")*(_xlfn.NORM.DIST(AND(BM$4&gt;=$E162,BM$4&lt;=$G162)*(BM$4-$E162+1),$I162/2,$L162,TRUE)-_xlfn.NORM.DIST(AND(BM$4&gt;=$E162,BM$4&lt;=$G162)*(BL$4-$E162+1),$I162/2,$L162,TRUE))/(1-2*_xlfn.NORM.DIST(0,$I162/2,$L162,TRUE))*$C162+($J162="Steady Growth")*(AND(BM$4&gt;=$E162,BM$4&lt;=$G162)*((BM$4-$E162+1)/($I162*($I162+1)/2)*$C162))+($J162="custom")*CustomCF!BF162</f>
        <v>0</v>
      </c>
      <c r="BN162" s="478">
        <f>($J162="Bell Curve")*(_xlfn.NORM.DIST(AND(BN$4&gt;=$E162,BN$4&lt;=$G162)*(BN$4-$E162+1),$I162/2,$L162,TRUE)-_xlfn.NORM.DIST(AND(BN$4&gt;=$E162,BN$4&lt;=$G162)*(BM$4-$E162+1),$I162/2,$L162,TRUE))/(1-2*_xlfn.NORM.DIST(0,$I162/2,$L162,TRUE))*$C162+($J162="Steady Growth")*(AND(BN$4&gt;=$E162,BN$4&lt;=$G162)*((BN$4-$E162+1)/($I162*($I162+1)/2)*$C162))+($J162="custom")*CustomCF!BG162</f>
        <v>0</v>
      </c>
      <c r="BO162" s="478">
        <f>($J162="Bell Curve")*(_xlfn.NORM.DIST(AND(BO$4&gt;=$E162,BO$4&lt;=$G162)*(BO$4-$E162+1),$I162/2,$L162,TRUE)-_xlfn.NORM.DIST(AND(BO$4&gt;=$E162,BO$4&lt;=$G162)*(BN$4-$E162+1),$I162/2,$L162,TRUE))/(1-2*_xlfn.NORM.DIST(0,$I162/2,$L162,TRUE))*$C162+($J162="Steady Growth")*(AND(BO$4&gt;=$E162,BO$4&lt;=$G162)*((BO$4-$E162+1)/($I162*($I162+1)/2)*$C162))+($J162="custom")*CustomCF!BH162</f>
        <v>0</v>
      </c>
      <c r="BP162" s="478">
        <f>($J162="Bell Curve")*(_xlfn.NORM.DIST(AND(BP$4&gt;=$E162,BP$4&lt;=$G162)*(BP$4-$E162+1),$I162/2,$L162,TRUE)-_xlfn.NORM.DIST(AND(BP$4&gt;=$E162,BP$4&lt;=$G162)*(BO$4-$E162+1),$I162/2,$L162,TRUE))/(1-2*_xlfn.NORM.DIST(0,$I162/2,$L162,TRUE))*$C162+($J162="Steady Growth")*(AND(BP$4&gt;=$E162,BP$4&lt;=$G162)*((BP$4-$E162+1)/($I162*($I162+1)/2)*$C162))+($J162="custom")*CustomCF!BI162</f>
        <v>0</v>
      </c>
      <c r="BQ162" s="478">
        <f>($J162="Bell Curve")*(_xlfn.NORM.DIST(AND(BQ$4&gt;=$E162,BQ$4&lt;=$G162)*(BQ$4-$E162+1),$I162/2,$L162,TRUE)-_xlfn.NORM.DIST(AND(BQ$4&gt;=$E162,BQ$4&lt;=$G162)*(BP$4-$E162+1),$I162/2,$L162,TRUE))/(1-2*_xlfn.NORM.DIST(0,$I162/2,$L162,TRUE))*$C162+($J162="Steady Growth")*(AND(BQ$4&gt;=$E162,BQ$4&lt;=$G162)*((BQ$4-$E162+1)/($I162*($I162+1)/2)*$C162))+($J162="custom")*CustomCF!BJ162</f>
        <v>0</v>
      </c>
      <c r="BR162" s="478">
        <f>($J162="Bell Curve")*(_xlfn.NORM.DIST(AND(BR$4&gt;=$E162,BR$4&lt;=$G162)*(BR$4-$E162+1),$I162/2,$L162,TRUE)-_xlfn.NORM.DIST(AND(BR$4&gt;=$E162,BR$4&lt;=$G162)*(BQ$4-$E162+1),$I162/2,$L162,TRUE))/(1-2*_xlfn.NORM.DIST(0,$I162/2,$L162,TRUE))*$C162+($J162="Steady Growth")*(AND(BR$4&gt;=$E162,BR$4&lt;=$G162)*((BR$4-$E162+1)/($I162*($I162+1)/2)*$C162))+($J162="custom")*CustomCF!BK162</f>
        <v>0</v>
      </c>
      <c r="BS162" s="478">
        <f>($J162="Bell Curve")*(_xlfn.NORM.DIST(AND(BS$4&gt;=$E162,BS$4&lt;=$G162)*(BS$4-$E162+1),$I162/2,$L162,TRUE)-_xlfn.NORM.DIST(AND(BS$4&gt;=$E162,BS$4&lt;=$G162)*(BR$4-$E162+1),$I162/2,$L162,TRUE))/(1-2*_xlfn.NORM.DIST(0,$I162/2,$L162,TRUE))*$C162+($J162="Steady Growth")*(AND(BS$4&gt;=$E162,BS$4&lt;=$G162)*((BS$4-$E162+1)/($I162*($I162+1)/2)*$C162))+($J162="custom")*CustomCF!BL162</f>
        <v>0</v>
      </c>
      <c r="BT162" s="478">
        <f>($J162="Bell Curve")*(_xlfn.NORM.DIST(AND(BT$4&gt;=$E162,BT$4&lt;=$G162)*(BT$4-$E162+1),$I162/2,$L162,TRUE)-_xlfn.NORM.DIST(AND(BT$4&gt;=$E162,BT$4&lt;=$G162)*(BS$4-$E162+1),$I162/2,$L162,TRUE))/(1-2*_xlfn.NORM.DIST(0,$I162/2,$L162,TRUE))*$C162+($J162="Steady Growth")*(AND(BT$4&gt;=$E162,BT$4&lt;=$G162)*((BT$4-$E162+1)/($I162*($I162+1)/2)*$C162))+($J162="custom")*CustomCF!BM162</f>
        <v>0</v>
      </c>
      <c r="BU162" s="478">
        <f>($J162="Bell Curve")*(_xlfn.NORM.DIST(AND(BU$4&gt;=$E162,BU$4&lt;=$G162)*(BU$4-$E162+1),$I162/2,$L162,TRUE)-_xlfn.NORM.DIST(AND(BU$4&gt;=$E162,BU$4&lt;=$G162)*(BT$4-$E162+1),$I162/2,$L162,TRUE))/(1-2*_xlfn.NORM.DIST(0,$I162/2,$L162,TRUE))*$C162+($J162="Steady Growth")*(AND(BU$4&gt;=$E162,BU$4&lt;=$G162)*((BU$4-$E162+1)/($I162*($I162+1)/2)*$C162))+($J162="custom")*CustomCF!BN162</f>
        <v>0</v>
      </c>
      <c r="BV162" s="478">
        <f>($J162="Bell Curve")*(_xlfn.NORM.DIST(AND(BV$4&gt;=$E162,BV$4&lt;=$G162)*(BV$4-$E162+1),$I162/2,$L162,TRUE)-_xlfn.NORM.DIST(AND(BV$4&gt;=$E162,BV$4&lt;=$G162)*(BU$4-$E162+1),$I162/2,$L162,TRUE))/(1-2*_xlfn.NORM.DIST(0,$I162/2,$L162,TRUE))*$C162+($J162="Steady Growth")*(AND(BV$4&gt;=$E162,BV$4&lt;=$G162)*((BV$4-$E162+1)/($I162*($I162+1)/2)*$C162))+($J162="custom")*CustomCF!BO162</f>
        <v>0</v>
      </c>
      <c r="BW162" s="478">
        <f>($J162="Bell Curve")*(_xlfn.NORM.DIST(AND(BW$4&gt;=$E162,BW$4&lt;=$G162)*(BW$4-$E162+1),$I162/2,$L162,TRUE)-_xlfn.NORM.DIST(AND(BW$4&gt;=$E162,BW$4&lt;=$G162)*(BV$4-$E162+1),$I162/2,$L162,TRUE))/(1-2*_xlfn.NORM.DIST(0,$I162/2,$L162,TRUE))*$C162+($J162="Steady Growth")*(AND(BW$4&gt;=$E162,BW$4&lt;=$G162)*((BW$4-$E162+1)/($I162*($I162+1)/2)*$C162))+($J162="custom")*CustomCF!BP162</f>
        <v>0</v>
      </c>
      <c r="BX162" s="478">
        <f>($J162="Bell Curve")*(_xlfn.NORM.DIST(AND(BX$4&gt;=$E162,BX$4&lt;=$G162)*(BX$4-$E162+1),$I162/2,$L162,TRUE)-_xlfn.NORM.DIST(AND(BX$4&gt;=$E162,BX$4&lt;=$G162)*(BW$4-$E162+1),$I162/2,$L162,TRUE))/(1-2*_xlfn.NORM.DIST(0,$I162/2,$L162,TRUE))*$C162+($J162="Steady Growth")*(AND(BX$4&gt;=$E162,BX$4&lt;=$G162)*((BX$4-$E162+1)/($I162*($I162+1)/2)*$C162))+($J162="custom")*CustomCF!BQ162</f>
        <v>0</v>
      </c>
      <c r="BY162" s="478">
        <f>($J162="Bell Curve")*(_xlfn.NORM.DIST(AND(BY$4&gt;=$E162,BY$4&lt;=$G162)*(BY$4-$E162+1),$I162/2,$L162,TRUE)-_xlfn.NORM.DIST(AND(BY$4&gt;=$E162,BY$4&lt;=$G162)*(BX$4-$E162+1),$I162/2,$L162,TRUE))/(1-2*_xlfn.NORM.DIST(0,$I162/2,$L162,TRUE))*$C162+($J162="Steady Growth")*(AND(BY$4&gt;=$E162,BY$4&lt;=$G162)*((BY$4-$E162+1)/($I162*($I162+1)/2)*$C162))+($J162="custom")*CustomCF!BR162</f>
        <v>0</v>
      </c>
      <c r="BZ162" s="478">
        <f>($J162="Bell Curve")*(_xlfn.NORM.DIST(AND(BZ$4&gt;=$E162,BZ$4&lt;=$G162)*(BZ$4-$E162+1),$I162/2,$L162,TRUE)-_xlfn.NORM.DIST(AND(BZ$4&gt;=$E162,BZ$4&lt;=$G162)*(BY$4-$E162+1),$I162/2,$L162,TRUE))/(1-2*_xlfn.NORM.DIST(0,$I162/2,$L162,TRUE))*$C162+($J162="Steady Growth")*(AND(BZ$4&gt;=$E162,BZ$4&lt;=$G162)*((BZ$4-$E162+1)/($I162*($I162+1)/2)*$C162))+($J162="custom")*CustomCF!BS162</f>
        <v>0</v>
      </c>
      <c r="CA162" s="478">
        <f>($J162="Bell Curve")*(_xlfn.NORM.DIST(AND(CA$4&gt;=$E162,CA$4&lt;=$G162)*(CA$4-$E162+1),$I162/2,$L162,TRUE)-_xlfn.NORM.DIST(AND(CA$4&gt;=$E162,CA$4&lt;=$G162)*(BZ$4-$E162+1),$I162/2,$L162,TRUE))/(1-2*_xlfn.NORM.DIST(0,$I162/2,$L162,TRUE))*$C162+($J162="Steady Growth")*(AND(CA$4&gt;=$E162,CA$4&lt;=$G162)*((CA$4-$E162+1)/($I162*($I162+1)/2)*$C162))+($J162="custom")*CustomCF!BT162</f>
        <v>0</v>
      </c>
      <c r="CB162" s="478">
        <f>($J162="Bell Curve")*(_xlfn.NORM.DIST(AND(CB$4&gt;=$E162,CB$4&lt;=$G162)*(CB$4-$E162+1),$I162/2,$L162,TRUE)-_xlfn.NORM.DIST(AND(CB$4&gt;=$E162,CB$4&lt;=$G162)*(CA$4-$E162+1),$I162/2,$L162,TRUE))/(1-2*_xlfn.NORM.DIST(0,$I162/2,$L162,TRUE))*$C162+($J162="Steady Growth")*(AND(CB$4&gt;=$E162,CB$4&lt;=$G162)*((CB$4-$E162+1)/($I162*($I162+1)/2)*$C162))+($J162="custom")*CustomCF!BU162</f>
        <v>0</v>
      </c>
      <c r="CC162" s="478">
        <f>($J162="Bell Curve")*(_xlfn.NORM.DIST(AND(CC$4&gt;=$E162,CC$4&lt;=$G162)*(CC$4-$E162+1),$I162/2,$L162,TRUE)-_xlfn.NORM.DIST(AND(CC$4&gt;=$E162,CC$4&lt;=$G162)*(CB$4-$E162+1),$I162/2,$L162,TRUE))/(1-2*_xlfn.NORM.DIST(0,$I162/2,$L162,TRUE))*$C162+($J162="Steady Growth")*(AND(CC$4&gt;=$E162,CC$4&lt;=$G162)*((CC$4-$E162+1)/($I162*($I162+1)/2)*$C162))+($J162="custom")*CustomCF!BV162</f>
        <v>0</v>
      </c>
      <c r="CD162" s="478">
        <f>($J162="Bell Curve")*(_xlfn.NORM.DIST(AND(CD$4&gt;=$E162,CD$4&lt;=$G162)*(CD$4-$E162+1),$I162/2,$L162,TRUE)-_xlfn.NORM.DIST(AND(CD$4&gt;=$E162,CD$4&lt;=$G162)*(CC$4-$E162+1),$I162/2,$L162,TRUE))/(1-2*_xlfn.NORM.DIST(0,$I162/2,$L162,TRUE))*$C162+($J162="Steady Growth")*(AND(CD$4&gt;=$E162,CD$4&lt;=$G162)*((CD$4-$E162+1)/($I162*($I162+1)/2)*$C162))+($J162="custom")*CustomCF!BW162</f>
        <v>0</v>
      </c>
      <c r="CE162" s="478">
        <f>($J162="Bell Curve")*(_xlfn.NORM.DIST(AND(CE$4&gt;=$E162,CE$4&lt;=$G162)*(CE$4-$E162+1),$I162/2,$L162,TRUE)-_xlfn.NORM.DIST(AND(CE$4&gt;=$E162,CE$4&lt;=$G162)*(CD$4-$E162+1),$I162/2,$L162,TRUE))/(1-2*_xlfn.NORM.DIST(0,$I162/2,$L162,TRUE))*$C162+($J162="Steady Growth")*(AND(CE$4&gt;=$E162,CE$4&lt;=$G162)*((CE$4-$E162+1)/($I162*($I162+1)/2)*$C162))+($J162="custom")*CustomCF!BX162</f>
        <v>0</v>
      </c>
      <c r="CF162" s="478">
        <f>($J162="Bell Curve")*(_xlfn.NORM.DIST(AND(CF$4&gt;=$E162,CF$4&lt;=$G162)*(CF$4-$E162+1),$I162/2,$L162,TRUE)-_xlfn.NORM.DIST(AND(CF$4&gt;=$E162,CF$4&lt;=$G162)*(CE$4-$E162+1),$I162/2,$L162,TRUE))/(1-2*_xlfn.NORM.DIST(0,$I162/2,$L162,TRUE))*$C162+($J162="Steady Growth")*(AND(CF$4&gt;=$E162,CF$4&lt;=$G162)*((CF$4-$E162+1)/($I162*($I162+1)/2)*$C162))+($J162="custom")*CustomCF!BY162</f>
        <v>0</v>
      </c>
      <c r="CG162" s="478">
        <f>($J162="Bell Curve")*(_xlfn.NORM.DIST(AND(CG$4&gt;=$E162,CG$4&lt;=$G162)*(CG$4-$E162+1),$I162/2,$L162,TRUE)-_xlfn.NORM.DIST(AND(CG$4&gt;=$E162,CG$4&lt;=$G162)*(CF$4-$E162+1),$I162/2,$L162,TRUE))/(1-2*_xlfn.NORM.DIST(0,$I162/2,$L162,TRUE))*$C162+($J162="Steady Growth")*(AND(CG$4&gt;=$E162,CG$4&lt;=$G162)*((CG$4-$E162+1)/($I162*($I162+1)/2)*$C162))+($J162="custom")*CustomCF!BZ162</f>
        <v>0</v>
      </c>
      <c r="CH162" s="478">
        <f>($J162="Bell Curve")*(_xlfn.NORM.DIST(AND(CH$4&gt;=$E162,CH$4&lt;=$G162)*(CH$4-$E162+1),$I162/2,$L162,TRUE)-_xlfn.NORM.DIST(AND(CH$4&gt;=$E162,CH$4&lt;=$G162)*(CG$4-$E162+1),$I162/2,$L162,TRUE))/(1-2*_xlfn.NORM.DIST(0,$I162/2,$L162,TRUE))*$C162+($J162="Steady Growth")*(AND(CH$4&gt;=$E162,CH$4&lt;=$G162)*((CH$4-$E162+1)/($I162*($I162+1)/2)*$C162))+($J162="custom")*CustomCF!CA162</f>
        <v>0</v>
      </c>
      <c r="CI162" s="478">
        <f>($J162="Bell Curve")*(_xlfn.NORM.DIST(AND(CI$4&gt;=$E162,CI$4&lt;=$G162)*(CI$4-$E162+1),$I162/2,$L162,TRUE)-_xlfn.NORM.DIST(AND(CI$4&gt;=$E162,CI$4&lt;=$G162)*(CH$4-$E162+1),$I162/2,$L162,TRUE))/(1-2*_xlfn.NORM.DIST(0,$I162/2,$L162,TRUE))*$C162+($J162="Steady Growth")*(AND(CI$4&gt;=$E162,CI$4&lt;=$G162)*((CI$4-$E162+1)/($I162*($I162+1)/2)*$C162))+($J162="custom")*CustomCF!CB162</f>
        <v>0</v>
      </c>
      <c r="CJ162" s="478">
        <f>($J162="Bell Curve")*(_xlfn.NORM.DIST(AND(CJ$4&gt;=$E162,CJ$4&lt;=$G162)*(CJ$4-$E162+1),$I162/2,$L162,TRUE)-_xlfn.NORM.DIST(AND(CJ$4&gt;=$E162,CJ$4&lt;=$G162)*(CI$4-$E162+1),$I162/2,$L162,TRUE))/(1-2*_xlfn.NORM.DIST(0,$I162/2,$L162,TRUE))*$C162+($J162="Steady Growth")*(AND(CJ$4&gt;=$E162,CJ$4&lt;=$G162)*((CJ$4-$E162+1)/($I162*($I162+1)/2)*$C162))+($J162="custom")*CustomCF!CC162</f>
        <v>0</v>
      </c>
      <c r="CK162" s="478">
        <f>($J162="Bell Curve")*(_xlfn.NORM.DIST(AND(CK$4&gt;=$E162,CK$4&lt;=$G162)*(CK$4-$E162+1),$I162/2,$L162,TRUE)-_xlfn.NORM.DIST(AND(CK$4&gt;=$E162,CK$4&lt;=$G162)*(CJ$4-$E162+1),$I162/2,$L162,TRUE))/(1-2*_xlfn.NORM.DIST(0,$I162/2,$L162,TRUE))*$C162+($J162="Steady Growth")*(AND(CK$4&gt;=$E162,CK$4&lt;=$G162)*((CK$4-$E162+1)/($I162*($I162+1)/2)*$C162))+($J162="custom")*CustomCF!CD162</f>
        <v>0</v>
      </c>
      <c r="CL162" s="478">
        <f>($J162="Bell Curve")*(_xlfn.NORM.DIST(AND(CL$4&gt;=$E162,CL$4&lt;=$G162)*(CL$4-$E162+1),$I162/2,$L162,TRUE)-_xlfn.NORM.DIST(AND(CL$4&gt;=$E162,CL$4&lt;=$G162)*(CK$4-$E162+1),$I162/2,$L162,TRUE))/(1-2*_xlfn.NORM.DIST(0,$I162/2,$L162,TRUE))*$C162+($J162="Steady Growth")*(AND(CL$4&gt;=$E162,CL$4&lt;=$G162)*((CL$4-$E162+1)/($I162*($I162+1)/2)*$C162))+($J162="custom")*CustomCF!CE162</f>
        <v>0</v>
      </c>
      <c r="CM162" s="478">
        <f>($J162="Bell Curve")*(_xlfn.NORM.DIST(AND(CM$4&gt;=$E162,CM$4&lt;=$G162)*(CM$4-$E162+1),$I162/2,$L162,TRUE)-_xlfn.NORM.DIST(AND(CM$4&gt;=$E162,CM$4&lt;=$G162)*(CL$4-$E162+1),$I162/2,$L162,TRUE))/(1-2*_xlfn.NORM.DIST(0,$I162/2,$L162,TRUE))*$C162+($J162="Steady Growth")*(AND(CM$4&gt;=$E162,CM$4&lt;=$G162)*((CM$4-$E162+1)/($I162*($I162+1)/2)*$C162))+($J162="custom")*CustomCF!CF162</f>
        <v>0</v>
      </c>
      <c r="CN162" s="478">
        <f>($J162="Bell Curve")*(_xlfn.NORM.DIST(AND(CN$4&gt;=$E162,CN$4&lt;=$G162)*(CN$4-$E162+1),$I162/2,$L162,TRUE)-_xlfn.NORM.DIST(AND(CN$4&gt;=$E162,CN$4&lt;=$G162)*(CM$4-$E162+1),$I162/2,$L162,TRUE))/(1-2*_xlfn.NORM.DIST(0,$I162/2,$L162,TRUE))*$C162+($J162="Steady Growth")*(AND(CN$4&gt;=$E162,CN$4&lt;=$G162)*((CN$4-$E162+1)/($I162*($I162+1)/2)*$C162))+($J162="custom")*CustomCF!CG162</f>
        <v>0</v>
      </c>
      <c r="CO162" s="478">
        <f>($J162="Bell Curve")*(_xlfn.NORM.DIST(AND(CO$4&gt;=$E162,CO$4&lt;=$G162)*(CO$4-$E162+1),$I162/2,$L162,TRUE)-_xlfn.NORM.DIST(AND(CO$4&gt;=$E162,CO$4&lt;=$G162)*(CN$4-$E162+1),$I162/2,$L162,TRUE))/(1-2*_xlfn.NORM.DIST(0,$I162/2,$L162,TRUE))*$C162+($J162="Steady Growth")*(AND(CO$4&gt;=$E162,CO$4&lt;=$G162)*((CO$4-$E162+1)/($I162*($I162+1)/2)*$C162))+($J162="custom")*CustomCF!CH162</f>
        <v>0</v>
      </c>
      <c r="CP162" s="478">
        <f>($J162="Bell Curve")*(_xlfn.NORM.DIST(AND(CP$4&gt;=$E162,CP$4&lt;=$G162)*(CP$4-$E162+1),$I162/2,$L162,TRUE)-_xlfn.NORM.DIST(AND(CP$4&gt;=$E162,CP$4&lt;=$G162)*(CO$4-$E162+1),$I162/2,$L162,TRUE))/(1-2*_xlfn.NORM.DIST(0,$I162/2,$L162,TRUE))*$C162+($J162="Steady Growth")*(AND(CP$4&gt;=$E162,CP$4&lt;=$G162)*((CP$4-$E162+1)/($I162*($I162+1)/2)*$C162))+($J162="custom")*CustomCF!CI162</f>
        <v>0</v>
      </c>
      <c r="CQ162" s="478">
        <f>($J162="Bell Curve")*(_xlfn.NORM.DIST(AND(CQ$4&gt;=$E162,CQ$4&lt;=$G162)*(CQ$4-$E162+1),$I162/2,$L162,TRUE)-_xlfn.NORM.DIST(AND(CQ$4&gt;=$E162,CQ$4&lt;=$G162)*(CP$4-$E162+1),$I162/2,$L162,TRUE))/(1-2*_xlfn.NORM.DIST(0,$I162/2,$L162,TRUE))*$C162+($J162="Steady Growth")*(AND(CQ$4&gt;=$E162,CQ$4&lt;=$G162)*((CQ$4-$E162+1)/($I162*($I162+1)/2)*$C162))+($J162="custom")*CustomCF!CJ162</f>
        <v>0</v>
      </c>
      <c r="CR162" s="478">
        <f>($J162="Bell Curve")*(_xlfn.NORM.DIST(AND(CR$4&gt;=$E162,CR$4&lt;=$G162)*(CR$4-$E162+1),$I162/2,$L162,TRUE)-_xlfn.NORM.DIST(AND(CR$4&gt;=$E162,CR$4&lt;=$G162)*(CQ$4-$E162+1),$I162/2,$L162,TRUE))/(1-2*_xlfn.NORM.DIST(0,$I162/2,$L162,TRUE))*$C162+($J162="Steady Growth")*(AND(CR$4&gt;=$E162,CR$4&lt;=$G162)*((CR$4-$E162+1)/($I162*($I162+1)/2)*$C162))+($J162="custom")*CustomCF!CK162</f>
        <v>0</v>
      </c>
      <c r="CS162" s="478">
        <f>($J162="Bell Curve")*(_xlfn.NORM.DIST(AND(CS$4&gt;=$E162,CS$4&lt;=$G162)*(CS$4-$E162+1),$I162/2,$L162,TRUE)-_xlfn.NORM.DIST(AND(CS$4&gt;=$E162,CS$4&lt;=$G162)*(CR$4-$E162+1),$I162/2,$L162,TRUE))/(1-2*_xlfn.NORM.DIST(0,$I162/2,$L162,TRUE))*$C162+($J162="Steady Growth")*(AND(CS$4&gt;=$E162,CS$4&lt;=$G162)*((CS$4-$E162+1)/($I162*($I162+1)/2)*$C162))+($J162="custom")*CustomCF!CL162</f>
        <v>0</v>
      </c>
      <c r="CT162" s="478">
        <f>($J162="Bell Curve")*(_xlfn.NORM.DIST(AND(CT$4&gt;=$E162,CT$4&lt;=$G162)*(CT$4-$E162+1),$I162/2,$L162,TRUE)-_xlfn.NORM.DIST(AND(CT$4&gt;=$E162,CT$4&lt;=$G162)*(CS$4-$E162+1),$I162/2,$L162,TRUE))/(1-2*_xlfn.NORM.DIST(0,$I162/2,$L162,TRUE))*$C162+($J162="Steady Growth")*(AND(CT$4&gt;=$E162,CT$4&lt;=$G162)*((CT$4-$E162+1)/($I162*($I162+1)/2)*$C162))+($J162="custom")*CustomCF!CM162</f>
        <v>0</v>
      </c>
      <c r="CU162" s="478">
        <f>($J162="Bell Curve")*(_xlfn.NORM.DIST(AND(CU$4&gt;=$E162,CU$4&lt;=$G162)*(CU$4-$E162+1),$I162/2,$L162,TRUE)-_xlfn.NORM.DIST(AND(CU$4&gt;=$E162,CU$4&lt;=$G162)*(CT$4-$E162+1),$I162/2,$L162,TRUE))/(1-2*_xlfn.NORM.DIST(0,$I162/2,$L162,TRUE))*$C162+($J162="Steady Growth")*(AND(CU$4&gt;=$E162,CU$4&lt;=$G162)*((CU$4-$E162+1)/($I162*($I162+1)/2)*$C162))+($J162="custom")*CustomCF!CN162</f>
        <v>0</v>
      </c>
      <c r="CV162" s="478">
        <f>($J162="Bell Curve")*(_xlfn.NORM.DIST(AND(CV$4&gt;=$E162,CV$4&lt;=$G162)*(CV$4-$E162+1),$I162/2,$L162,TRUE)-_xlfn.NORM.DIST(AND(CV$4&gt;=$E162,CV$4&lt;=$G162)*(CU$4-$E162+1),$I162/2,$L162,TRUE))/(1-2*_xlfn.NORM.DIST(0,$I162/2,$L162,TRUE))*$C162+($J162="Steady Growth")*(AND(CV$4&gt;=$E162,CV$4&lt;=$G162)*((CV$4-$E162+1)/($I162*($I162+1)/2)*$C162))+($J162="custom")*CustomCF!CO162</f>
        <v>0</v>
      </c>
      <c r="CW162" s="478">
        <f>($J162="Bell Curve")*(_xlfn.NORM.DIST(AND(CW$4&gt;=$E162,CW$4&lt;=$G162)*(CW$4-$E162+1),$I162/2,$L162,TRUE)-_xlfn.NORM.DIST(AND(CW$4&gt;=$E162,CW$4&lt;=$G162)*(CV$4-$E162+1),$I162/2,$L162,TRUE))/(1-2*_xlfn.NORM.DIST(0,$I162/2,$L162,TRUE))*$C162+($J162="Steady Growth")*(AND(CW$4&gt;=$E162,CW$4&lt;=$G162)*((CW$4-$E162+1)/($I162*($I162+1)/2)*$C162))+($J162="custom")*CustomCF!CP162</f>
        <v>0</v>
      </c>
      <c r="CX162" s="478">
        <f>($J162="Bell Curve")*(_xlfn.NORM.DIST(AND(CX$4&gt;=$E162,CX$4&lt;=$G162)*(CX$4-$E162+1),$I162/2,$L162,TRUE)-_xlfn.NORM.DIST(AND(CX$4&gt;=$E162,CX$4&lt;=$G162)*(CW$4-$E162+1),$I162/2,$L162,TRUE))/(1-2*_xlfn.NORM.DIST(0,$I162/2,$L162,TRUE))*$C162+($J162="Steady Growth")*(AND(CX$4&gt;=$E162,CX$4&lt;=$G162)*((CX$4-$E162+1)/($I162*($I162+1)/2)*$C162))+($J162="custom")*CustomCF!CQ162</f>
        <v>0</v>
      </c>
      <c r="CY162" s="478">
        <f>($J162="Bell Curve")*(_xlfn.NORM.DIST(AND(CY$4&gt;=$E162,CY$4&lt;=$G162)*(CY$4-$E162+1),$I162/2,$L162,TRUE)-_xlfn.NORM.DIST(AND(CY$4&gt;=$E162,CY$4&lt;=$G162)*(CX$4-$E162+1),$I162/2,$L162,TRUE))/(1-2*_xlfn.NORM.DIST(0,$I162/2,$L162,TRUE))*$C162+($J162="Steady Growth")*(AND(CY$4&gt;=$E162,CY$4&lt;=$G162)*((CY$4-$E162+1)/($I162*($I162+1)/2)*$C162))+($J162="custom")*CustomCF!CR162</f>
        <v>0</v>
      </c>
      <c r="CZ162" s="478">
        <f>($J162="Bell Curve")*(_xlfn.NORM.DIST(AND(CZ$4&gt;=$E162,CZ$4&lt;=$G162)*(CZ$4-$E162+1),$I162/2,$L162,TRUE)-_xlfn.NORM.DIST(AND(CZ$4&gt;=$E162,CZ$4&lt;=$G162)*(CY$4-$E162+1),$I162/2,$L162,TRUE))/(1-2*_xlfn.NORM.DIST(0,$I162/2,$L162,TRUE))*$C162+($J162="Steady Growth")*(AND(CZ$4&gt;=$E162,CZ$4&lt;=$G162)*((CZ$4-$E162+1)/($I162*($I162+1)/2)*$C162))+($J162="custom")*CustomCF!CS162</f>
        <v>0</v>
      </c>
      <c r="DA162" s="478">
        <f>($J162="Bell Curve")*(_xlfn.NORM.DIST(AND(DA$4&gt;=$E162,DA$4&lt;=$G162)*(DA$4-$E162+1),$I162/2,$L162,TRUE)-_xlfn.NORM.DIST(AND(DA$4&gt;=$E162,DA$4&lt;=$G162)*(CZ$4-$E162+1),$I162/2,$L162,TRUE))/(1-2*_xlfn.NORM.DIST(0,$I162/2,$L162,TRUE))*$C162+($J162="Steady Growth")*(AND(DA$4&gt;=$E162,DA$4&lt;=$G162)*((DA$4-$E162+1)/($I162*($I162+1)/2)*$C162))+($J162="custom")*CustomCF!CT162</f>
        <v>0</v>
      </c>
      <c r="DB162" s="478">
        <f>($J162="Bell Curve")*(_xlfn.NORM.DIST(AND(DB$4&gt;=$E162,DB$4&lt;=$G162)*(DB$4-$E162+1),$I162/2,$L162,TRUE)-_xlfn.NORM.DIST(AND(DB$4&gt;=$E162,DB$4&lt;=$G162)*(DA$4-$E162+1),$I162/2,$L162,TRUE))/(1-2*_xlfn.NORM.DIST(0,$I162/2,$L162,TRUE))*$C162+($J162="Steady Growth")*(AND(DB$4&gt;=$E162,DB$4&lt;=$G162)*((DB$4-$E162+1)/($I162*($I162+1)/2)*$C162))+($J162="custom")*CustomCF!CU162</f>
        <v>0</v>
      </c>
      <c r="DC162" s="478">
        <f>($J162="Bell Curve")*(_xlfn.NORM.DIST(AND(DC$4&gt;=$E162,DC$4&lt;=$G162)*(DC$4-$E162+1),$I162/2,$L162,TRUE)-_xlfn.NORM.DIST(AND(DC$4&gt;=$E162,DC$4&lt;=$G162)*(DB$4-$E162+1),$I162/2,$L162,TRUE))/(1-2*_xlfn.NORM.DIST(0,$I162/2,$L162,TRUE))*$C162+($J162="Steady Growth")*(AND(DC$4&gt;=$E162,DC$4&lt;=$G162)*((DC$4-$E162+1)/($I162*($I162+1)/2)*$C162))+($J162="custom")*CustomCF!CV162</f>
        <v>0</v>
      </c>
      <c r="DD162" s="478">
        <f>($J162="Bell Curve")*(_xlfn.NORM.DIST(AND(DD$4&gt;=$E162,DD$4&lt;=$G162)*(DD$4-$E162+1),$I162/2,$L162,TRUE)-_xlfn.NORM.DIST(AND(DD$4&gt;=$E162,DD$4&lt;=$G162)*(DC$4-$E162+1),$I162/2,$L162,TRUE))/(1-2*_xlfn.NORM.DIST(0,$I162/2,$L162,TRUE))*$C162+($J162="Steady Growth")*(AND(DD$4&gt;=$E162,DD$4&lt;=$G162)*((DD$4-$E162+1)/($I162*($I162+1)/2)*$C162))+($J162="custom")*CustomCF!CW162</f>
        <v>0</v>
      </c>
      <c r="DE162" s="478">
        <f>($J162="Bell Curve")*(_xlfn.NORM.DIST(AND(DE$4&gt;=$E162,DE$4&lt;=$G162)*(DE$4-$E162+1),$I162/2,$L162,TRUE)-_xlfn.NORM.DIST(AND(DE$4&gt;=$E162,DE$4&lt;=$G162)*(DD$4-$E162+1),$I162/2,$L162,TRUE))/(1-2*_xlfn.NORM.DIST(0,$I162/2,$L162,TRUE))*$C162+($J162="Steady Growth")*(AND(DE$4&gt;=$E162,DE$4&lt;=$G162)*((DE$4-$E162+1)/($I162*($I162+1)/2)*$C162))+($J162="custom")*CustomCF!CX162</f>
        <v>0</v>
      </c>
      <c r="DF162" s="478">
        <f>($J162="Bell Curve")*(_xlfn.NORM.DIST(AND(DF$4&gt;=$E162,DF$4&lt;=$G162)*(DF$4-$E162+1),$I162/2,$L162,TRUE)-_xlfn.NORM.DIST(AND(DF$4&gt;=$E162,DF$4&lt;=$G162)*(DE$4-$E162+1),$I162/2,$L162,TRUE))/(1-2*_xlfn.NORM.DIST(0,$I162/2,$L162,TRUE))*$C162+($J162="Steady Growth")*(AND(DF$4&gt;=$E162,DF$4&lt;=$G162)*((DF$4-$E162+1)/($I162*($I162+1)/2)*$C162))+($J162="custom")*CustomCF!CY162</f>
        <v>0</v>
      </c>
      <c r="DG162" s="478">
        <f>($J162="Bell Curve")*(_xlfn.NORM.DIST(AND(DG$4&gt;=$E162,DG$4&lt;=$G162)*(DG$4-$E162+1),$I162/2,$L162,TRUE)-_xlfn.NORM.DIST(AND(DG$4&gt;=$E162,DG$4&lt;=$G162)*(DF$4-$E162+1),$I162/2,$L162,TRUE))/(1-2*_xlfn.NORM.DIST(0,$I162/2,$L162,TRUE))*$C162+($J162="Steady Growth")*(AND(DG$4&gt;=$E162,DG$4&lt;=$G162)*((DG$4-$E162+1)/($I162*($I162+1)/2)*$C162))+($J162="custom")*CustomCF!CZ162</f>
        <v>0</v>
      </c>
      <c r="DH162" s="478">
        <f>($J162="Bell Curve")*(_xlfn.NORM.DIST(AND(DH$4&gt;=$E162,DH$4&lt;=$G162)*(DH$4-$E162+1),$I162/2,$L162,TRUE)-_xlfn.NORM.DIST(AND(DH$4&gt;=$E162,DH$4&lt;=$G162)*(DG$4-$E162+1),$I162/2,$L162,TRUE))/(1-2*_xlfn.NORM.DIST(0,$I162/2,$L162,TRUE))*$C162+($J162="Steady Growth")*(AND(DH$4&gt;=$E162,DH$4&lt;=$G162)*((DH$4-$E162+1)/($I162*($I162+1)/2)*$C162))+($J162="custom")*CustomCF!DA162</f>
        <v>0</v>
      </c>
      <c r="DI162" s="478">
        <f>($J162="Bell Curve")*(_xlfn.NORM.DIST(AND(DI$4&gt;=$E162,DI$4&lt;=$G162)*(DI$4-$E162+1),$I162/2,$L162,TRUE)-_xlfn.NORM.DIST(AND(DI$4&gt;=$E162,DI$4&lt;=$G162)*(DH$4-$E162+1),$I162/2,$L162,TRUE))/(1-2*_xlfn.NORM.DIST(0,$I162/2,$L162,TRUE))*$C162+($J162="Steady Growth")*(AND(DI$4&gt;=$E162,DI$4&lt;=$G162)*((DI$4-$E162+1)/($I162*($I162+1)/2)*$C162))+($J162="custom")*CustomCF!DB162</f>
        <v>0</v>
      </c>
      <c r="DJ162" s="478">
        <f>($J162="Bell Curve")*(_xlfn.NORM.DIST(AND(DJ$4&gt;=$E162,DJ$4&lt;=$G162)*(DJ$4-$E162+1),$I162/2,$L162,TRUE)-_xlfn.NORM.DIST(AND(DJ$4&gt;=$E162,DJ$4&lt;=$G162)*(DI$4-$E162+1),$I162/2,$L162,TRUE))/(1-2*_xlfn.NORM.DIST(0,$I162/2,$L162,TRUE))*$C162+($J162="Steady Growth")*(AND(DJ$4&gt;=$E162,DJ$4&lt;=$G162)*((DJ$4-$E162+1)/($I162*($I162+1)/2)*$C162))+($J162="custom")*CustomCF!DC162</f>
        <v>0</v>
      </c>
      <c r="DK162" s="478">
        <f>($J162="Bell Curve")*(_xlfn.NORM.DIST(AND(DK$4&gt;=$E162,DK$4&lt;=$G162)*(DK$4-$E162+1),$I162/2,$L162,TRUE)-_xlfn.NORM.DIST(AND(DK$4&gt;=$E162,DK$4&lt;=$G162)*(DJ$4-$E162+1),$I162/2,$L162,TRUE))/(1-2*_xlfn.NORM.DIST(0,$I162/2,$L162,TRUE))*$C162+($J162="Steady Growth")*(AND(DK$4&gt;=$E162,DK$4&lt;=$G162)*((DK$4-$E162+1)/($I162*($I162+1)/2)*$C162))+($J162="custom")*CustomCF!DD162</f>
        <v>0</v>
      </c>
      <c r="DL162" s="478">
        <f>($J162="Bell Curve")*(_xlfn.NORM.DIST(AND(DL$4&gt;=$E162,DL$4&lt;=$G162)*(DL$4-$E162+1),$I162/2,$L162,TRUE)-_xlfn.NORM.DIST(AND(DL$4&gt;=$E162,DL$4&lt;=$G162)*(DK$4-$E162+1),$I162/2,$L162,TRUE))/(1-2*_xlfn.NORM.DIST(0,$I162/2,$L162,TRUE))*$C162+($J162="Steady Growth")*(AND(DL$4&gt;=$E162,DL$4&lt;=$G162)*((DL$4-$E162+1)/($I162*($I162+1)/2)*$C162))+($J162="custom")*CustomCF!DE162</f>
        <v>0</v>
      </c>
      <c r="DM162" s="478">
        <f>($J162="Bell Curve")*(_xlfn.NORM.DIST(AND(DM$4&gt;=$E162,DM$4&lt;=$G162)*(DM$4-$E162+1),$I162/2,$L162,TRUE)-_xlfn.NORM.DIST(AND(DM$4&gt;=$E162,DM$4&lt;=$G162)*(DL$4-$E162+1),$I162/2,$L162,TRUE))/(1-2*_xlfn.NORM.DIST(0,$I162/2,$L162,TRUE))*$C162+($J162="Steady Growth")*(AND(DM$4&gt;=$E162,DM$4&lt;=$G162)*((DM$4-$E162+1)/($I162*($I162+1)/2)*$C162))+($J162="custom")*CustomCF!DF162</f>
        <v>0</v>
      </c>
      <c r="DN162" s="478">
        <f>($J162="Bell Curve")*(_xlfn.NORM.DIST(AND(DN$4&gt;=$E162,DN$4&lt;=$G162)*(DN$4-$E162+1),$I162/2,$L162,TRUE)-_xlfn.NORM.DIST(AND(DN$4&gt;=$E162,DN$4&lt;=$G162)*(DM$4-$E162+1),$I162/2,$L162,TRUE))/(1-2*_xlfn.NORM.DIST(0,$I162/2,$L162,TRUE))*$C162+($J162="Steady Growth")*(AND(DN$4&gt;=$E162,DN$4&lt;=$G162)*((DN$4-$E162+1)/($I162*($I162+1)/2)*$C162))+($J162="custom")*CustomCF!DG162</f>
        <v>0</v>
      </c>
      <c r="DO162" s="478">
        <f>($J162="Bell Curve")*(_xlfn.NORM.DIST(AND(DO$4&gt;=$E162,DO$4&lt;=$G162)*(DO$4-$E162+1),$I162/2,$L162,TRUE)-_xlfn.NORM.DIST(AND(DO$4&gt;=$E162,DO$4&lt;=$G162)*(DN$4-$E162+1),$I162/2,$L162,TRUE))/(1-2*_xlfn.NORM.DIST(0,$I162/2,$L162,TRUE))*$C162+($J162="Steady Growth")*(AND(DO$4&gt;=$E162,DO$4&lt;=$G162)*((DO$4-$E162+1)/($I162*($I162+1)/2)*$C162))+($J162="custom")*CustomCF!DH162</f>
        <v>0</v>
      </c>
      <c r="DP162" s="478">
        <f>($J162="Bell Curve")*(_xlfn.NORM.DIST(AND(DP$4&gt;=$E162,DP$4&lt;=$G162)*(DP$4-$E162+1),$I162/2,$L162,TRUE)-_xlfn.NORM.DIST(AND(DP$4&gt;=$E162,DP$4&lt;=$G162)*(DO$4-$E162+1),$I162/2,$L162,TRUE))/(1-2*_xlfn.NORM.DIST(0,$I162/2,$L162,TRUE))*$C162+($J162="Steady Growth")*(AND(DP$4&gt;=$E162,DP$4&lt;=$G162)*((DP$4-$E162+1)/($I162*($I162+1)/2)*$C162))+($J162="custom")*CustomCF!DI162</f>
        <v>0</v>
      </c>
      <c r="DQ162" s="478">
        <f>($J162="Bell Curve")*(_xlfn.NORM.DIST(AND(DQ$4&gt;=$E162,DQ$4&lt;=$G162)*(DQ$4-$E162+1),$I162/2,$L162,TRUE)-_xlfn.NORM.DIST(AND(DQ$4&gt;=$E162,DQ$4&lt;=$G162)*(DP$4-$E162+1),$I162/2,$L162,TRUE))/(1-2*_xlfn.NORM.DIST(0,$I162/2,$L162,TRUE))*$C162+($J162="Steady Growth")*(AND(DQ$4&gt;=$E162,DQ$4&lt;=$G162)*((DQ$4-$E162+1)/($I162*($I162+1)/2)*$C162))+($J162="custom")*CustomCF!DJ162</f>
        <v>0</v>
      </c>
      <c r="DR162" s="478">
        <f>($J162="Bell Curve")*(_xlfn.NORM.DIST(AND(DR$4&gt;=$E162,DR$4&lt;=$G162)*(DR$4-$E162+1),$I162/2,$L162,TRUE)-_xlfn.NORM.DIST(AND(DR$4&gt;=$E162,DR$4&lt;=$G162)*(DQ$4-$E162+1),$I162/2,$L162,TRUE))/(1-2*_xlfn.NORM.DIST(0,$I162/2,$L162,TRUE))*$C162+($J162="Steady Growth")*(AND(DR$4&gt;=$E162,DR$4&lt;=$G162)*((DR$4-$E162+1)/($I162*($I162+1)/2)*$C162))+($J162="custom")*CustomCF!DK162</f>
        <v>0</v>
      </c>
      <c r="DS162" s="478">
        <f>($J162="Bell Curve")*(_xlfn.NORM.DIST(AND(DS$4&gt;=$E162,DS$4&lt;=$G162)*(DS$4-$E162+1),$I162/2,$L162,TRUE)-_xlfn.NORM.DIST(AND(DS$4&gt;=$E162,DS$4&lt;=$G162)*(DR$4-$E162+1),$I162/2,$L162,TRUE))/(1-2*_xlfn.NORM.DIST(0,$I162/2,$L162,TRUE))*$C162+($J162="Steady Growth")*(AND(DS$4&gt;=$E162,DS$4&lt;=$G162)*((DS$4-$E162+1)/($I162*($I162+1)/2)*$C162))+($J162="custom")*CustomCF!DL162</f>
        <v>0</v>
      </c>
      <c r="DT162" s="478">
        <f>($J162="Bell Curve")*(_xlfn.NORM.DIST(AND(DT$4&gt;=$E162,DT$4&lt;=$G162)*(DT$4-$E162+1),$I162/2,$L162,TRUE)-_xlfn.NORM.DIST(AND(DT$4&gt;=$E162,DT$4&lt;=$G162)*(DS$4-$E162+1),$I162/2,$L162,TRUE))/(1-2*_xlfn.NORM.DIST(0,$I162/2,$L162,TRUE))*$C162+($J162="Steady Growth")*(AND(DT$4&gt;=$E162,DT$4&lt;=$G162)*((DT$4-$E162+1)/($I162*($I162+1)/2)*$C162))+($J162="custom")*CustomCF!DM162</f>
        <v>0</v>
      </c>
      <c r="DU162" s="478">
        <f>($J162="Bell Curve")*(_xlfn.NORM.DIST(AND(DU$4&gt;=$E162,DU$4&lt;=$G162)*(DU$4-$E162+1),$I162/2,$L162,TRUE)-_xlfn.NORM.DIST(AND(DU$4&gt;=$E162,DU$4&lt;=$G162)*(DT$4-$E162+1),$I162/2,$L162,TRUE))/(1-2*_xlfn.NORM.DIST(0,$I162/2,$L162,TRUE))*$C162+($J162="Steady Growth")*(AND(DU$4&gt;=$E162,DU$4&lt;=$G162)*((DU$4-$E162+1)/($I162*($I162+1)/2)*$C162))+($J162="custom")*CustomCF!DN162</f>
        <v>0</v>
      </c>
      <c r="DV162" s="478">
        <f>($J162="Bell Curve")*(_xlfn.NORM.DIST(AND(DV$4&gt;=$E162,DV$4&lt;=$G162)*(DV$4-$E162+1),$I162/2,$L162,TRUE)-_xlfn.NORM.DIST(AND(DV$4&gt;=$E162,DV$4&lt;=$G162)*(DU$4-$E162+1),$I162/2,$L162,TRUE))/(1-2*_xlfn.NORM.DIST(0,$I162/2,$L162,TRUE))*$C162+($J162="Steady Growth")*(AND(DV$4&gt;=$E162,DV$4&lt;=$G162)*((DV$4-$E162+1)/($I162*($I162+1)/2)*$C162))+($J162="custom")*CustomCF!DO162</f>
        <v>0</v>
      </c>
      <c r="DW162" s="478">
        <f>($J162="Bell Curve")*(_xlfn.NORM.DIST(AND(DW$4&gt;=$E162,DW$4&lt;=$G162)*(DW$4-$E162+1),$I162/2,$L162,TRUE)-_xlfn.NORM.DIST(AND(DW$4&gt;=$E162,DW$4&lt;=$G162)*(DV$4-$E162+1),$I162/2,$L162,TRUE))/(1-2*_xlfn.NORM.DIST(0,$I162/2,$L162,TRUE))*$C162+($J162="Steady Growth")*(AND(DW$4&gt;=$E162,DW$4&lt;=$G162)*((DW$4-$E162+1)/($I162*($I162+1)/2)*$C162))+($J162="custom")*CustomCF!DP162</f>
        <v>0</v>
      </c>
      <c r="DX162" s="478">
        <f>($J162="Bell Curve")*(_xlfn.NORM.DIST(AND(DX$4&gt;=$E162,DX$4&lt;=$G162)*(DX$4-$E162+1),$I162/2,$L162,TRUE)-_xlfn.NORM.DIST(AND(DX$4&gt;=$E162,DX$4&lt;=$G162)*(DW$4-$E162+1),$I162/2,$L162,TRUE))/(1-2*_xlfn.NORM.DIST(0,$I162/2,$L162,TRUE))*$C162+($J162="Steady Growth")*(AND(DX$4&gt;=$E162,DX$4&lt;=$G162)*((DX$4-$E162+1)/($I162*($I162+1)/2)*$C162))+($J162="custom")*CustomCF!DQ162</f>
        <v>0</v>
      </c>
      <c r="DY162" s="478">
        <f>($J162="Bell Curve")*(_xlfn.NORM.DIST(AND(DY$4&gt;=$E162,DY$4&lt;=$G162)*(DY$4-$E162+1),$I162/2,$L162,TRUE)-_xlfn.NORM.DIST(AND(DY$4&gt;=$E162,DY$4&lt;=$G162)*(DX$4-$E162+1),$I162/2,$L162,TRUE))/(1-2*_xlfn.NORM.DIST(0,$I162/2,$L162,TRUE))*$C162+($J162="Steady Growth")*(AND(DY$4&gt;=$E162,DY$4&lt;=$G162)*((DY$4-$E162+1)/($I162*($I162+1)/2)*$C162))+($J162="custom")*CustomCF!DR162</f>
        <v>0</v>
      </c>
      <c r="DZ162" s="478">
        <f>($J162="Bell Curve")*(_xlfn.NORM.DIST(AND(DZ$4&gt;=$E162,DZ$4&lt;=$G162)*(DZ$4-$E162+1),$I162/2,$L162,TRUE)-_xlfn.NORM.DIST(AND(DZ$4&gt;=$E162,DZ$4&lt;=$G162)*(DY$4-$E162+1),$I162/2,$L162,TRUE))/(1-2*_xlfn.NORM.DIST(0,$I162/2,$L162,TRUE))*$C162+($J162="Steady Growth")*(AND(DZ$4&gt;=$E162,DZ$4&lt;=$G162)*((DZ$4-$E162+1)/($I162*($I162+1)/2)*$C162))+($J162="custom")*CustomCF!DS162</f>
        <v>0</v>
      </c>
      <c r="EA162" s="478">
        <f>($J162="Bell Curve")*(_xlfn.NORM.DIST(AND(EA$4&gt;=$E162,EA$4&lt;=$G162)*(EA$4-$E162+1),$I162/2,$L162,TRUE)-_xlfn.NORM.DIST(AND(EA$4&gt;=$E162,EA$4&lt;=$G162)*(DZ$4-$E162+1),$I162/2,$L162,TRUE))/(1-2*_xlfn.NORM.DIST(0,$I162/2,$L162,TRUE))*$C162+($J162="Steady Growth")*(AND(EA$4&gt;=$E162,EA$4&lt;=$G162)*((EA$4-$E162+1)/($I162*($I162+1)/2)*$C162))+($J162="custom")*CustomCF!DT162</f>
        <v>0</v>
      </c>
      <c r="EB162" s="478">
        <f>($J162="Bell Curve")*(_xlfn.NORM.DIST(AND(EB$4&gt;=$E162,EB$4&lt;=$G162)*(EB$4-$E162+1),$I162/2,$L162,TRUE)-_xlfn.NORM.DIST(AND(EB$4&gt;=$E162,EB$4&lt;=$G162)*(EA$4-$E162+1),$I162/2,$L162,TRUE))/(1-2*_xlfn.NORM.DIST(0,$I162/2,$L162,TRUE))*$C162+($J162="Steady Growth")*(AND(EB$4&gt;=$E162,EB$4&lt;=$G162)*((EB$4-$E162+1)/($I162*($I162+1)/2)*$C162))+($J162="custom")*CustomCF!DU162</f>
        <v>0</v>
      </c>
      <c r="EC162" s="478">
        <f>($J162="Bell Curve")*(_xlfn.NORM.DIST(AND(EC$4&gt;=$E162,EC$4&lt;=$G162)*(EC$4-$E162+1),$I162/2,$L162,TRUE)-_xlfn.NORM.DIST(AND(EC$4&gt;=$E162,EC$4&lt;=$G162)*(EB$4-$E162+1),$I162/2,$L162,TRUE))/(1-2*_xlfn.NORM.DIST(0,$I162/2,$L162,TRUE))*$C162+($J162="Steady Growth")*(AND(EC$4&gt;=$E162,EC$4&lt;=$G162)*((EC$4-$E162+1)/($I162*($I162+1)/2)*$C162))+($J162="custom")*CustomCF!DV162</f>
        <v>0</v>
      </c>
      <c r="ED162" s="478">
        <f>($J162="Bell Curve")*(_xlfn.NORM.DIST(AND(ED$4&gt;=$E162,ED$4&lt;=$G162)*(ED$4-$E162+1),$I162/2,$L162,TRUE)-_xlfn.NORM.DIST(AND(ED$4&gt;=$E162,ED$4&lt;=$G162)*(EC$4-$E162+1),$I162/2,$L162,TRUE))/(1-2*_xlfn.NORM.DIST(0,$I162/2,$L162,TRUE))*$C162+($J162="Steady Growth")*(AND(ED$4&gt;=$E162,ED$4&lt;=$G162)*((ED$4-$E162+1)/($I162*($I162+1)/2)*$C162))+($J162="custom")*CustomCF!DW162</f>
        <v>0</v>
      </c>
      <c r="EE162" s="478">
        <f>($J162="Bell Curve")*(_xlfn.NORM.DIST(AND(EE$4&gt;=$E162,EE$4&lt;=$G162)*(EE$4-$E162+1),$I162/2,$L162,TRUE)-_xlfn.NORM.DIST(AND(EE$4&gt;=$E162,EE$4&lt;=$G162)*(ED$4-$E162+1),$I162/2,$L162,TRUE))/(1-2*_xlfn.NORM.DIST(0,$I162/2,$L162,TRUE))*$C162+($J162="Steady Growth")*(AND(EE$4&gt;=$E162,EE$4&lt;=$G162)*((EE$4-$E162+1)/($I162*($I162+1)/2)*$C162))+($J162="custom")*CustomCF!DX162</f>
        <v>0</v>
      </c>
      <c r="EF162" s="488">
        <f>($J162="Bell Curve")*(_xlfn.NORM.DIST(AND(EF$4&gt;=$E162,EF$4&lt;=$G162)*(EF$4-$E162+1),$I162/2,$L162,TRUE)-_xlfn.NORM.DIST(AND(EF$4&gt;=$E162,EF$4&lt;=$G162)*(EE$4-$E162+1),$I162/2,$L162,TRUE))/(1-2*_xlfn.NORM.DIST(0,$I162/2,$L162,TRUE))*$C162+($J162="Steady Growth")*(AND(EF$4&gt;=$E162,EF$4&lt;=$G162)*((EF$4-$E162+1)/($I162*($I162+1)/2)*$C162))+($J162="custom")*CustomCF!DY162</f>
        <v>0</v>
      </c>
    </row>
    <row r="163" spans="2:136" outlineLevel="1" x14ac:dyDescent="0.2">
      <c r="B163" s="485">
        <f>Budget!AE28</f>
        <v>0</v>
      </c>
      <c r="C163" s="478">
        <f>Budget!AF28</f>
        <v>0</v>
      </c>
      <c r="D163" s="478" t="str">
        <f t="shared" si="55"/>
        <v/>
      </c>
      <c r="E163" s="486">
        <v>0</v>
      </c>
      <c r="F163" s="480">
        <f>IF(J163="Custom",CustomCF!E163,INDEX($P$6:$DY$6,MATCH(E163,CF!$P$4:$DY$4,0)))</f>
        <v>46022</v>
      </c>
      <c r="G163" s="489">
        <v>0</v>
      </c>
      <c r="H163" s="480">
        <f>IF(J163="Custom",CustomCF!F163,INDEX($P$6:$CU$6,MATCH(G163,CF!$P$4:$CU$4,0)))</f>
        <v>46022</v>
      </c>
      <c r="I163" s="479">
        <f t="shared" si="50"/>
        <v>1</v>
      </c>
      <c r="J163" s="486" t="s">
        <v>30</v>
      </c>
      <c r="K163" s="486" t="s">
        <v>31</v>
      </c>
      <c r="L163" s="479">
        <f t="shared" si="56"/>
        <v>10000000</v>
      </c>
      <c r="M163" s="487">
        <f t="shared" si="49"/>
        <v>0</v>
      </c>
      <c r="N163" s="112" t="str">
        <f t="shared" si="48"/>
        <v>OK</v>
      </c>
      <c r="O163" s="479"/>
      <c r="P163" s="478">
        <f>($J163="Bell Curve")*(_xlfn.NORM.DIST(AND(P$4&gt;=$E163,P$4&lt;=$G163)*(P$4-$E163+1),$I163/2,$L163,TRUE)-_xlfn.NORM.DIST(AND(P$4&gt;=$E163,P$4&lt;=$G163)*(N$4-$E163+1),$I163/2,$L163,TRUE))/(1-2*_xlfn.NORM.DIST(0,$I163/2,$L163,TRUE))*$C163+($J163="Steady Growth")*(AND(P$4&gt;=$E163,P$4&lt;=$G163)*((P$4-$E163+1)/($I163*($I163+1)/2)*$C163))+($J163="custom")*CustomCF!I163</f>
        <v>0</v>
      </c>
      <c r="Q163" s="478">
        <f>($J163="Bell Curve")*(_xlfn.NORM.DIST(AND(Q$4&gt;=$E163,Q$4&lt;=$G163)*(Q$4-$E163+1),$I163/2,$L163,TRUE)-_xlfn.NORM.DIST(AND(Q$4&gt;=$E163,Q$4&lt;=$G163)*(P$4-$E163+1),$I163/2,$L163,TRUE))/(1-2*_xlfn.NORM.DIST(0,$I163/2,$L163,TRUE))*$C163+($J163="Steady Growth")*(AND(Q$4&gt;=$E163,Q$4&lt;=$G163)*((Q$4-$E163+1)/($I163*($I163+1)/2)*$C163))+($J163="custom")*CustomCF!J163</f>
        <v>0</v>
      </c>
      <c r="R163" s="478">
        <f>($J163="Bell Curve")*(_xlfn.NORM.DIST(AND(R$4&gt;=$E163,R$4&lt;=$G163)*(R$4-$E163+1),$I163/2,$L163,TRUE)-_xlfn.NORM.DIST(AND(R$4&gt;=$E163,R$4&lt;=$G163)*(Q$4-$E163+1),$I163/2,$L163,TRUE))/(1-2*_xlfn.NORM.DIST(0,$I163/2,$L163,TRUE))*$C163+($J163="Steady Growth")*(AND(R$4&gt;=$E163,R$4&lt;=$G163)*((R$4-$E163+1)/($I163*($I163+1)/2)*$C163))+($J163="custom")*CustomCF!K163</f>
        <v>0</v>
      </c>
      <c r="S163" s="478">
        <f>($J163="Bell Curve")*(_xlfn.NORM.DIST(AND(S$4&gt;=$E163,S$4&lt;=$G163)*(S$4-$E163+1),$I163/2,$L163,TRUE)-_xlfn.NORM.DIST(AND(S$4&gt;=$E163,S$4&lt;=$G163)*(R$4-$E163+1),$I163/2,$L163,TRUE))/(1-2*_xlfn.NORM.DIST(0,$I163/2,$L163,TRUE))*$C163+($J163="Steady Growth")*(AND(S$4&gt;=$E163,S$4&lt;=$G163)*((S$4-$E163+1)/($I163*($I163+1)/2)*$C163))+($J163="custom")*CustomCF!L163</f>
        <v>0</v>
      </c>
      <c r="T163" s="478">
        <f>($J163="Bell Curve")*(_xlfn.NORM.DIST(AND(T$4&gt;=$E163,T$4&lt;=$G163)*(T$4-$E163+1),$I163/2,$L163,TRUE)-_xlfn.NORM.DIST(AND(T$4&gt;=$E163,T$4&lt;=$G163)*(S$4-$E163+1),$I163/2,$L163,TRUE))/(1-2*_xlfn.NORM.DIST(0,$I163/2,$L163,TRUE))*$C163+($J163="Steady Growth")*(AND(T$4&gt;=$E163,T$4&lt;=$G163)*((T$4-$E163+1)/($I163*($I163+1)/2)*$C163))+($J163="custom")*CustomCF!M163</f>
        <v>0</v>
      </c>
      <c r="U163" s="478">
        <f>($J163="Bell Curve")*(_xlfn.NORM.DIST(AND(U$4&gt;=$E163,U$4&lt;=$G163)*(U$4-$E163+1),$I163/2,$L163,TRUE)-_xlfn.NORM.DIST(AND(U$4&gt;=$E163,U$4&lt;=$G163)*(T$4-$E163+1),$I163/2,$L163,TRUE))/(1-2*_xlfn.NORM.DIST(0,$I163/2,$L163,TRUE))*$C163+($J163="Steady Growth")*(AND(U$4&gt;=$E163,U$4&lt;=$G163)*((U$4-$E163+1)/($I163*($I163+1)/2)*$C163))+($J163="custom")*CustomCF!N163</f>
        <v>0</v>
      </c>
      <c r="V163" s="478">
        <f>($J163="Bell Curve")*(_xlfn.NORM.DIST(AND(V$4&gt;=$E163,V$4&lt;=$G163)*(V$4-$E163+1),$I163/2,$L163,TRUE)-_xlfn.NORM.DIST(AND(V$4&gt;=$E163,V$4&lt;=$G163)*(U$4-$E163+1),$I163/2,$L163,TRUE))/(1-2*_xlfn.NORM.DIST(0,$I163/2,$L163,TRUE))*$C163+($J163="Steady Growth")*(AND(V$4&gt;=$E163,V$4&lt;=$G163)*((V$4-$E163+1)/($I163*($I163+1)/2)*$C163))+($J163="custom")*CustomCF!O163</f>
        <v>0</v>
      </c>
      <c r="W163" s="478">
        <f>($J163="Bell Curve")*(_xlfn.NORM.DIST(AND(W$4&gt;=$E163,W$4&lt;=$G163)*(W$4-$E163+1),$I163/2,$L163,TRUE)-_xlfn.NORM.DIST(AND(W$4&gt;=$E163,W$4&lt;=$G163)*(V$4-$E163+1),$I163/2,$L163,TRUE))/(1-2*_xlfn.NORM.DIST(0,$I163/2,$L163,TRUE))*$C163+($J163="Steady Growth")*(AND(W$4&gt;=$E163,W$4&lt;=$G163)*((W$4-$E163+1)/($I163*($I163+1)/2)*$C163))+($J163="custom")*CustomCF!P163</f>
        <v>0</v>
      </c>
      <c r="X163" s="478">
        <f>($J163="Bell Curve")*(_xlfn.NORM.DIST(AND(X$4&gt;=$E163,X$4&lt;=$G163)*(X$4-$E163+1),$I163/2,$L163,TRUE)-_xlfn.NORM.DIST(AND(X$4&gt;=$E163,X$4&lt;=$G163)*(W$4-$E163+1),$I163/2,$L163,TRUE))/(1-2*_xlfn.NORM.DIST(0,$I163/2,$L163,TRUE))*$C163+($J163="Steady Growth")*(AND(X$4&gt;=$E163,X$4&lt;=$G163)*((X$4-$E163+1)/($I163*($I163+1)/2)*$C163))+($J163="custom")*CustomCF!Q163</f>
        <v>0</v>
      </c>
      <c r="Y163" s="478">
        <f>($J163="Bell Curve")*(_xlfn.NORM.DIST(AND(Y$4&gt;=$E163,Y$4&lt;=$G163)*(Y$4-$E163+1),$I163/2,$L163,TRUE)-_xlfn.NORM.DIST(AND(Y$4&gt;=$E163,Y$4&lt;=$G163)*(X$4-$E163+1),$I163/2,$L163,TRUE))/(1-2*_xlfn.NORM.DIST(0,$I163/2,$L163,TRUE))*$C163+($J163="Steady Growth")*(AND(Y$4&gt;=$E163,Y$4&lt;=$G163)*((Y$4-$E163+1)/($I163*($I163+1)/2)*$C163))+($J163="custom")*CustomCF!R163</f>
        <v>0</v>
      </c>
      <c r="Z163" s="478">
        <f>($J163="Bell Curve")*(_xlfn.NORM.DIST(AND(Z$4&gt;=$E163,Z$4&lt;=$G163)*(Z$4-$E163+1),$I163/2,$L163,TRUE)-_xlfn.NORM.DIST(AND(Z$4&gt;=$E163,Z$4&lt;=$G163)*(Y$4-$E163+1),$I163/2,$L163,TRUE))/(1-2*_xlfn.NORM.DIST(0,$I163/2,$L163,TRUE))*$C163+($J163="Steady Growth")*(AND(Z$4&gt;=$E163,Z$4&lt;=$G163)*((Z$4-$E163+1)/($I163*($I163+1)/2)*$C163))+($J163="custom")*CustomCF!S163</f>
        <v>0</v>
      </c>
      <c r="AA163" s="478">
        <f>($J163="Bell Curve")*(_xlfn.NORM.DIST(AND(AA$4&gt;=$E163,AA$4&lt;=$G163)*(AA$4-$E163+1),$I163/2,$L163,TRUE)-_xlfn.NORM.DIST(AND(AA$4&gt;=$E163,AA$4&lt;=$G163)*(Z$4-$E163+1),$I163/2,$L163,TRUE))/(1-2*_xlfn.NORM.DIST(0,$I163/2,$L163,TRUE))*$C163+($J163="Steady Growth")*(AND(AA$4&gt;=$E163,AA$4&lt;=$G163)*((AA$4-$E163+1)/($I163*($I163+1)/2)*$C163))+($J163="custom")*CustomCF!T163</f>
        <v>0</v>
      </c>
      <c r="AB163" s="478">
        <f>($J163="Bell Curve")*(_xlfn.NORM.DIST(AND(AB$4&gt;=$E163,AB$4&lt;=$G163)*(AB$4-$E163+1),$I163/2,$L163,TRUE)-_xlfn.NORM.DIST(AND(AB$4&gt;=$E163,AB$4&lt;=$G163)*(AA$4-$E163+1),$I163/2,$L163,TRUE))/(1-2*_xlfn.NORM.DIST(0,$I163/2,$L163,TRUE))*$C163+($J163="Steady Growth")*(AND(AB$4&gt;=$E163,AB$4&lt;=$G163)*((AB$4-$E163+1)/($I163*($I163+1)/2)*$C163))+($J163="custom")*CustomCF!U163</f>
        <v>0</v>
      </c>
      <c r="AC163" s="478">
        <f>($J163="Bell Curve")*(_xlfn.NORM.DIST(AND(AC$4&gt;=$E163,AC$4&lt;=$G163)*(AC$4-$E163+1),$I163/2,$L163,TRUE)-_xlfn.NORM.DIST(AND(AC$4&gt;=$E163,AC$4&lt;=$G163)*(AB$4-$E163+1),$I163/2,$L163,TRUE))/(1-2*_xlfn.NORM.DIST(0,$I163/2,$L163,TRUE))*$C163+($J163="Steady Growth")*(AND(AC$4&gt;=$E163,AC$4&lt;=$G163)*((AC$4-$E163+1)/($I163*($I163+1)/2)*$C163))+($J163="custom")*CustomCF!V163</f>
        <v>0</v>
      </c>
      <c r="AD163" s="478">
        <f>($J163="Bell Curve")*(_xlfn.NORM.DIST(AND(AD$4&gt;=$E163,AD$4&lt;=$G163)*(AD$4-$E163+1),$I163/2,$L163,TRUE)-_xlfn.NORM.DIST(AND(AD$4&gt;=$E163,AD$4&lt;=$G163)*(AC$4-$E163+1),$I163/2,$L163,TRUE))/(1-2*_xlfn.NORM.DIST(0,$I163/2,$L163,TRUE))*$C163+($J163="Steady Growth")*(AND(AD$4&gt;=$E163,AD$4&lt;=$G163)*((AD$4-$E163+1)/($I163*($I163+1)/2)*$C163))+($J163="custom")*CustomCF!W163</f>
        <v>0</v>
      </c>
      <c r="AE163" s="478">
        <f>($J163="Bell Curve")*(_xlfn.NORM.DIST(AND(AE$4&gt;=$E163,AE$4&lt;=$G163)*(AE$4-$E163+1),$I163/2,$L163,TRUE)-_xlfn.NORM.DIST(AND(AE$4&gt;=$E163,AE$4&lt;=$G163)*(AD$4-$E163+1),$I163/2,$L163,TRUE))/(1-2*_xlfn.NORM.DIST(0,$I163/2,$L163,TRUE))*$C163+($J163="Steady Growth")*(AND(AE$4&gt;=$E163,AE$4&lt;=$G163)*((AE$4-$E163+1)/($I163*($I163+1)/2)*$C163))+($J163="custom")*CustomCF!X163</f>
        <v>0</v>
      </c>
      <c r="AF163" s="478">
        <f>($J163="Bell Curve")*(_xlfn.NORM.DIST(AND(AF$4&gt;=$E163,AF$4&lt;=$G163)*(AF$4-$E163+1),$I163/2,$L163,TRUE)-_xlfn.NORM.DIST(AND(AF$4&gt;=$E163,AF$4&lt;=$G163)*(AE$4-$E163+1),$I163/2,$L163,TRUE))/(1-2*_xlfn.NORM.DIST(0,$I163/2,$L163,TRUE))*$C163+($J163="Steady Growth")*(AND(AF$4&gt;=$E163,AF$4&lt;=$G163)*((AF$4-$E163+1)/($I163*($I163+1)/2)*$C163))+($J163="custom")*CustomCF!Y163</f>
        <v>0</v>
      </c>
      <c r="AG163" s="478">
        <f>($J163="Bell Curve")*(_xlfn.NORM.DIST(AND(AG$4&gt;=$E163,AG$4&lt;=$G163)*(AG$4-$E163+1),$I163/2,$L163,TRUE)-_xlfn.NORM.DIST(AND(AG$4&gt;=$E163,AG$4&lt;=$G163)*(AF$4-$E163+1),$I163/2,$L163,TRUE))/(1-2*_xlfn.NORM.DIST(0,$I163/2,$L163,TRUE))*$C163+($J163="Steady Growth")*(AND(AG$4&gt;=$E163,AG$4&lt;=$G163)*((AG$4-$E163+1)/($I163*($I163+1)/2)*$C163))+($J163="custom")*CustomCF!Z163</f>
        <v>0</v>
      </c>
      <c r="AH163" s="478">
        <f>($J163="Bell Curve")*(_xlfn.NORM.DIST(AND(AH$4&gt;=$E163,AH$4&lt;=$G163)*(AH$4-$E163+1),$I163/2,$L163,TRUE)-_xlfn.NORM.DIST(AND(AH$4&gt;=$E163,AH$4&lt;=$G163)*(AG$4-$E163+1),$I163/2,$L163,TRUE))/(1-2*_xlfn.NORM.DIST(0,$I163/2,$L163,TRUE))*$C163+($J163="Steady Growth")*(AND(AH$4&gt;=$E163,AH$4&lt;=$G163)*((AH$4-$E163+1)/($I163*($I163+1)/2)*$C163))+($J163="custom")*CustomCF!AA163</f>
        <v>0</v>
      </c>
      <c r="AI163" s="478">
        <f>($J163="Bell Curve")*(_xlfn.NORM.DIST(AND(AI$4&gt;=$E163,AI$4&lt;=$G163)*(AI$4-$E163+1),$I163/2,$L163,TRUE)-_xlfn.NORM.DIST(AND(AI$4&gt;=$E163,AI$4&lt;=$G163)*(AH$4-$E163+1),$I163/2,$L163,TRUE))/(1-2*_xlfn.NORM.DIST(0,$I163/2,$L163,TRUE))*$C163+($J163="Steady Growth")*(AND(AI$4&gt;=$E163,AI$4&lt;=$G163)*((AI$4-$E163+1)/($I163*($I163+1)/2)*$C163))+($J163="custom")*CustomCF!AB163</f>
        <v>0</v>
      </c>
      <c r="AJ163" s="478">
        <f>($J163="Bell Curve")*(_xlfn.NORM.DIST(AND(AJ$4&gt;=$E163,AJ$4&lt;=$G163)*(AJ$4-$E163+1),$I163/2,$L163,TRUE)-_xlfn.NORM.DIST(AND(AJ$4&gt;=$E163,AJ$4&lt;=$G163)*(AI$4-$E163+1),$I163/2,$L163,TRUE))/(1-2*_xlfn.NORM.DIST(0,$I163/2,$L163,TRUE))*$C163+($J163="Steady Growth")*(AND(AJ$4&gt;=$E163,AJ$4&lt;=$G163)*((AJ$4-$E163+1)/($I163*($I163+1)/2)*$C163))+($J163="custom")*CustomCF!AC163</f>
        <v>0</v>
      </c>
      <c r="AK163" s="478">
        <f>($J163="Bell Curve")*(_xlfn.NORM.DIST(AND(AK$4&gt;=$E163,AK$4&lt;=$G163)*(AK$4-$E163+1),$I163/2,$L163,TRUE)-_xlfn.NORM.DIST(AND(AK$4&gt;=$E163,AK$4&lt;=$G163)*(AJ$4-$E163+1),$I163/2,$L163,TRUE))/(1-2*_xlfn.NORM.DIST(0,$I163/2,$L163,TRUE))*$C163+($J163="Steady Growth")*(AND(AK$4&gt;=$E163,AK$4&lt;=$G163)*((AK$4-$E163+1)/($I163*($I163+1)/2)*$C163))+($J163="custom")*CustomCF!AD163</f>
        <v>0</v>
      </c>
      <c r="AL163" s="478">
        <f>($J163="Bell Curve")*(_xlfn.NORM.DIST(AND(AL$4&gt;=$E163,AL$4&lt;=$G163)*(AL$4-$E163+1),$I163/2,$L163,TRUE)-_xlfn.NORM.DIST(AND(AL$4&gt;=$E163,AL$4&lt;=$G163)*(AK$4-$E163+1),$I163/2,$L163,TRUE))/(1-2*_xlfn.NORM.DIST(0,$I163/2,$L163,TRUE))*$C163+($J163="Steady Growth")*(AND(AL$4&gt;=$E163,AL$4&lt;=$G163)*((AL$4-$E163+1)/($I163*($I163+1)/2)*$C163))+($J163="custom")*CustomCF!AE163</f>
        <v>0</v>
      </c>
      <c r="AM163" s="478">
        <f>($J163="Bell Curve")*(_xlfn.NORM.DIST(AND(AM$4&gt;=$E163,AM$4&lt;=$G163)*(AM$4-$E163+1),$I163/2,$L163,TRUE)-_xlfn.NORM.DIST(AND(AM$4&gt;=$E163,AM$4&lt;=$G163)*(AL$4-$E163+1),$I163/2,$L163,TRUE))/(1-2*_xlfn.NORM.DIST(0,$I163/2,$L163,TRUE))*$C163+($J163="Steady Growth")*(AND(AM$4&gt;=$E163,AM$4&lt;=$G163)*((AM$4-$E163+1)/($I163*($I163+1)/2)*$C163))+($J163="custom")*CustomCF!AF163</f>
        <v>0</v>
      </c>
      <c r="AN163" s="478">
        <f>($J163="Bell Curve")*(_xlfn.NORM.DIST(AND(AN$4&gt;=$E163,AN$4&lt;=$G163)*(AN$4-$E163+1),$I163/2,$L163,TRUE)-_xlfn.NORM.DIST(AND(AN$4&gt;=$E163,AN$4&lt;=$G163)*(AM$4-$E163+1),$I163/2,$L163,TRUE))/(1-2*_xlfn.NORM.DIST(0,$I163/2,$L163,TRUE))*$C163+($J163="Steady Growth")*(AND(AN$4&gt;=$E163,AN$4&lt;=$G163)*((AN$4-$E163+1)/($I163*($I163+1)/2)*$C163))+($J163="custom")*CustomCF!AG163</f>
        <v>0</v>
      </c>
      <c r="AO163" s="478">
        <f>($J163="Bell Curve")*(_xlfn.NORM.DIST(AND(AO$4&gt;=$E163,AO$4&lt;=$G163)*(AO$4-$E163+1),$I163/2,$L163,TRUE)-_xlfn.NORM.DIST(AND(AO$4&gt;=$E163,AO$4&lt;=$G163)*(AN$4-$E163+1),$I163/2,$L163,TRUE))/(1-2*_xlfn.NORM.DIST(0,$I163/2,$L163,TRUE))*$C163+($J163="Steady Growth")*(AND(AO$4&gt;=$E163,AO$4&lt;=$G163)*((AO$4-$E163+1)/($I163*($I163+1)/2)*$C163))+($J163="custom")*CustomCF!AH163</f>
        <v>0</v>
      </c>
      <c r="AP163" s="478">
        <f>($J163="Bell Curve")*(_xlfn.NORM.DIST(AND(AP$4&gt;=$E163,AP$4&lt;=$G163)*(AP$4-$E163+1),$I163/2,$L163,TRUE)-_xlfn.NORM.DIST(AND(AP$4&gt;=$E163,AP$4&lt;=$G163)*(AO$4-$E163+1),$I163/2,$L163,TRUE))/(1-2*_xlfn.NORM.DIST(0,$I163/2,$L163,TRUE))*$C163+($J163="Steady Growth")*(AND(AP$4&gt;=$E163,AP$4&lt;=$G163)*((AP$4-$E163+1)/($I163*($I163+1)/2)*$C163))+($J163="custom")*CustomCF!AI163</f>
        <v>0</v>
      </c>
      <c r="AQ163" s="478">
        <f>($J163="Bell Curve")*(_xlfn.NORM.DIST(AND(AQ$4&gt;=$E163,AQ$4&lt;=$G163)*(AQ$4-$E163+1),$I163/2,$L163,TRUE)-_xlfn.NORM.DIST(AND(AQ$4&gt;=$E163,AQ$4&lt;=$G163)*(AP$4-$E163+1),$I163/2,$L163,TRUE))/(1-2*_xlfn.NORM.DIST(0,$I163/2,$L163,TRUE))*$C163+($J163="Steady Growth")*(AND(AQ$4&gt;=$E163,AQ$4&lt;=$G163)*((AQ$4-$E163+1)/($I163*($I163+1)/2)*$C163))+($J163="custom")*CustomCF!AJ163</f>
        <v>0</v>
      </c>
      <c r="AR163" s="478">
        <f>($J163="Bell Curve")*(_xlfn.NORM.DIST(AND(AR$4&gt;=$E163,AR$4&lt;=$G163)*(AR$4-$E163+1),$I163/2,$L163,TRUE)-_xlfn.NORM.DIST(AND(AR$4&gt;=$E163,AR$4&lt;=$G163)*(AQ$4-$E163+1),$I163/2,$L163,TRUE))/(1-2*_xlfn.NORM.DIST(0,$I163/2,$L163,TRUE))*$C163+($J163="Steady Growth")*(AND(AR$4&gt;=$E163,AR$4&lt;=$G163)*((AR$4-$E163+1)/($I163*($I163+1)/2)*$C163))+($J163="custom")*CustomCF!AK163</f>
        <v>0</v>
      </c>
      <c r="AS163" s="478">
        <f>($J163="Bell Curve")*(_xlfn.NORM.DIST(AND(AS$4&gt;=$E163,AS$4&lt;=$G163)*(AS$4-$E163+1),$I163/2,$L163,TRUE)-_xlfn.NORM.DIST(AND(AS$4&gt;=$E163,AS$4&lt;=$G163)*(AR$4-$E163+1),$I163/2,$L163,TRUE))/(1-2*_xlfn.NORM.DIST(0,$I163/2,$L163,TRUE))*$C163+($J163="Steady Growth")*(AND(AS$4&gt;=$E163,AS$4&lt;=$G163)*((AS$4-$E163+1)/($I163*($I163+1)/2)*$C163))+($J163="custom")*CustomCF!AL163</f>
        <v>0</v>
      </c>
      <c r="AT163" s="478">
        <f>($J163="Bell Curve")*(_xlfn.NORM.DIST(AND(AT$4&gt;=$E163,AT$4&lt;=$G163)*(AT$4-$E163+1),$I163/2,$L163,TRUE)-_xlfn.NORM.DIST(AND(AT$4&gt;=$E163,AT$4&lt;=$G163)*(AS$4-$E163+1),$I163/2,$L163,TRUE))/(1-2*_xlfn.NORM.DIST(0,$I163/2,$L163,TRUE))*$C163+($J163="Steady Growth")*(AND(AT$4&gt;=$E163,AT$4&lt;=$G163)*((AT$4-$E163+1)/($I163*($I163+1)/2)*$C163))+($J163="custom")*CustomCF!AM163</f>
        <v>0</v>
      </c>
      <c r="AU163" s="478">
        <f>($J163="Bell Curve")*(_xlfn.NORM.DIST(AND(AU$4&gt;=$E163,AU$4&lt;=$G163)*(AU$4-$E163+1),$I163/2,$L163,TRUE)-_xlfn.NORM.DIST(AND(AU$4&gt;=$E163,AU$4&lt;=$G163)*(AT$4-$E163+1),$I163/2,$L163,TRUE))/(1-2*_xlfn.NORM.DIST(0,$I163/2,$L163,TRUE))*$C163+($J163="Steady Growth")*(AND(AU$4&gt;=$E163,AU$4&lt;=$G163)*((AU$4-$E163+1)/($I163*($I163+1)/2)*$C163))+($J163="custom")*CustomCF!AN163</f>
        <v>0</v>
      </c>
      <c r="AV163" s="478">
        <f>($J163="Bell Curve")*(_xlfn.NORM.DIST(AND(AV$4&gt;=$E163,AV$4&lt;=$G163)*(AV$4-$E163+1),$I163/2,$L163,TRUE)-_xlfn.NORM.DIST(AND(AV$4&gt;=$E163,AV$4&lt;=$G163)*(AU$4-$E163+1),$I163/2,$L163,TRUE))/(1-2*_xlfn.NORM.DIST(0,$I163/2,$L163,TRUE))*$C163+($J163="Steady Growth")*(AND(AV$4&gt;=$E163,AV$4&lt;=$G163)*((AV$4-$E163+1)/($I163*($I163+1)/2)*$C163))+($J163="custom")*CustomCF!AO163</f>
        <v>0</v>
      </c>
      <c r="AW163" s="478">
        <f>($J163="Bell Curve")*(_xlfn.NORM.DIST(AND(AW$4&gt;=$E163,AW$4&lt;=$G163)*(AW$4-$E163+1),$I163/2,$L163,TRUE)-_xlfn.NORM.DIST(AND(AW$4&gt;=$E163,AW$4&lt;=$G163)*(AV$4-$E163+1),$I163/2,$L163,TRUE))/(1-2*_xlfn.NORM.DIST(0,$I163/2,$L163,TRUE))*$C163+($J163="Steady Growth")*(AND(AW$4&gt;=$E163,AW$4&lt;=$G163)*((AW$4-$E163+1)/($I163*($I163+1)/2)*$C163))+($J163="custom")*CustomCF!AP163</f>
        <v>0</v>
      </c>
      <c r="AX163" s="478">
        <f>($J163="Bell Curve")*(_xlfn.NORM.DIST(AND(AX$4&gt;=$E163,AX$4&lt;=$G163)*(AX$4-$E163+1),$I163/2,$L163,TRUE)-_xlfn.NORM.DIST(AND(AX$4&gt;=$E163,AX$4&lt;=$G163)*(AW$4-$E163+1),$I163/2,$L163,TRUE))/(1-2*_xlfn.NORM.DIST(0,$I163/2,$L163,TRUE))*$C163+($J163="Steady Growth")*(AND(AX$4&gt;=$E163,AX$4&lt;=$G163)*((AX$4-$E163+1)/($I163*($I163+1)/2)*$C163))+($J163="custom")*CustomCF!AQ163</f>
        <v>0</v>
      </c>
      <c r="AY163" s="478">
        <f>($J163="Bell Curve")*(_xlfn.NORM.DIST(AND(AY$4&gt;=$E163,AY$4&lt;=$G163)*(AY$4-$E163+1),$I163/2,$L163,TRUE)-_xlfn.NORM.DIST(AND(AY$4&gt;=$E163,AY$4&lt;=$G163)*(AX$4-$E163+1),$I163/2,$L163,TRUE))/(1-2*_xlfn.NORM.DIST(0,$I163/2,$L163,TRUE))*$C163+($J163="Steady Growth")*(AND(AY$4&gt;=$E163,AY$4&lt;=$G163)*((AY$4-$E163+1)/($I163*($I163+1)/2)*$C163))+($J163="custom")*CustomCF!AR163</f>
        <v>0</v>
      </c>
      <c r="AZ163" s="478">
        <f>($J163="Bell Curve")*(_xlfn.NORM.DIST(AND(AZ$4&gt;=$E163,AZ$4&lt;=$G163)*(AZ$4-$E163+1),$I163/2,$L163,TRUE)-_xlfn.NORM.DIST(AND(AZ$4&gt;=$E163,AZ$4&lt;=$G163)*(AY$4-$E163+1),$I163/2,$L163,TRUE))/(1-2*_xlfn.NORM.DIST(0,$I163/2,$L163,TRUE))*$C163+($J163="Steady Growth")*(AND(AZ$4&gt;=$E163,AZ$4&lt;=$G163)*((AZ$4-$E163+1)/($I163*($I163+1)/2)*$C163))+($J163="custom")*CustomCF!AS163</f>
        <v>0</v>
      </c>
      <c r="BA163" s="478">
        <f>($J163="Bell Curve")*(_xlfn.NORM.DIST(AND(BA$4&gt;=$E163,BA$4&lt;=$G163)*(BA$4-$E163+1),$I163/2,$L163,TRUE)-_xlfn.NORM.DIST(AND(BA$4&gt;=$E163,BA$4&lt;=$G163)*(AZ$4-$E163+1),$I163/2,$L163,TRUE))/(1-2*_xlfn.NORM.DIST(0,$I163/2,$L163,TRUE))*$C163+($J163="Steady Growth")*(AND(BA$4&gt;=$E163,BA$4&lt;=$G163)*((BA$4-$E163+1)/($I163*($I163+1)/2)*$C163))+($J163="custom")*CustomCF!AT163</f>
        <v>0</v>
      </c>
      <c r="BB163" s="478">
        <f>($J163="Bell Curve")*(_xlfn.NORM.DIST(AND(BB$4&gt;=$E163,BB$4&lt;=$G163)*(BB$4-$E163+1),$I163/2,$L163,TRUE)-_xlfn.NORM.DIST(AND(BB$4&gt;=$E163,BB$4&lt;=$G163)*(BA$4-$E163+1),$I163/2,$L163,TRUE))/(1-2*_xlfn.NORM.DIST(0,$I163/2,$L163,TRUE))*$C163+($J163="Steady Growth")*(AND(BB$4&gt;=$E163,BB$4&lt;=$G163)*((BB$4-$E163+1)/($I163*($I163+1)/2)*$C163))+($J163="custom")*CustomCF!AU163</f>
        <v>0</v>
      </c>
      <c r="BC163" s="478">
        <f>($J163="Bell Curve")*(_xlfn.NORM.DIST(AND(BC$4&gt;=$E163,BC$4&lt;=$G163)*(BC$4-$E163+1),$I163/2,$L163,TRUE)-_xlfn.NORM.DIST(AND(BC$4&gt;=$E163,BC$4&lt;=$G163)*(BB$4-$E163+1),$I163/2,$L163,TRUE))/(1-2*_xlfn.NORM.DIST(0,$I163/2,$L163,TRUE))*$C163+($J163="Steady Growth")*(AND(BC$4&gt;=$E163,BC$4&lt;=$G163)*((BC$4-$E163+1)/($I163*($I163+1)/2)*$C163))+($J163="custom")*CustomCF!AV163</f>
        <v>0</v>
      </c>
      <c r="BD163" s="478">
        <f>($J163="Bell Curve")*(_xlfn.NORM.DIST(AND(BD$4&gt;=$E163,BD$4&lt;=$G163)*(BD$4-$E163+1),$I163/2,$L163,TRUE)-_xlfn.NORM.DIST(AND(BD$4&gt;=$E163,BD$4&lt;=$G163)*(BC$4-$E163+1),$I163/2,$L163,TRUE))/(1-2*_xlfn.NORM.DIST(0,$I163/2,$L163,TRUE))*$C163+($J163="Steady Growth")*(AND(BD$4&gt;=$E163,BD$4&lt;=$G163)*((BD$4-$E163+1)/($I163*($I163+1)/2)*$C163))+($J163="custom")*CustomCF!AW163</f>
        <v>0</v>
      </c>
      <c r="BE163" s="478">
        <f>($J163="Bell Curve")*(_xlfn.NORM.DIST(AND(BE$4&gt;=$E163,BE$4&lt;=$G163)*(BE$4-$E163+1),$I163/2,$L163,TRUE)-_xlfn.NORM.DIST(AND(BE$4&gt;=$E163,BE$4&lt;=$G163)*(BD$4-$E163+1),$I163/2,$L163,TRUE))/(1-2*_xlfn.NORM.DIST(0,$I163/2,$L163,TRUE))*$C163+($J163="Steady Growth")*(AND(BE$4&gt;=$E163,BE$4&lt;=$G163)*((BE$4-$E163+1)/($I163*($I163+1)/2)*$C163))+($J163="custom")*CustomCF!AX163</f>
        <v>0</v>
      </c>
      <c r="BF163" s="478">
        <f>($J163="Bell Curve")*(_xlfn.NORM.DIST(AND(BF$4&gt;=$E163,BF$4&lt;=$G163)*(BF$4-$E163+1),$I163/2,$L163,TRUE)-_xlfn.NORM.DIST(AND(BF$4&gt;=$E163,BF$4&lt;=$G163)*(BE$4-$E163+1),$I163/2,$L163,TRUE))/(1-2*_xlfn.NORM.DIST(0,$I163/2,$L163,TRUE))*$C163+($J163="Steady Growth")*(AND(BF$4&gt;=$E163,BF$4&lt;=$G163)*((BF$4-$E163+1)/($I163*($I163+1)/2)*$C163))+($J163="custom")*CustomCF!AY163</f>
        <v>0</v>
      </c>
      <c r="BG163" s="478">
        <f>($J163="Bell Curve")*(_xlfn.NORM.DIST(AND(BG$4&gt;=$E163,BG$4&lt;=$G163)*(BG$4-$E163+1),$I163/2,$L163,TRUE)-_xlfn.NORM.DIST(AND(BG$4&gt;=$E163,BG$4&lt;=$G163)*(BF$4-$E163+1),$I163/2,$L163,TRUE))/(1-2*_xlfn.NORM.DIST(0,$I163/2,$L163,TRUE))*$C163+($J163="Steady Growth")*(AND(BG$4&gt;=$E163,BG$4&lt;=$G163)*((BG$4-$E163+1)/($I163*($I163+1)/2)*$C163))+($J163="custom")*CustomCF!AZ163</f>
        <v>0</v>
      </c>
      <c r="BH163" s="478">
        <f>($J163="Bell Curve")*(_xlfn.NORM.DIST(AND(BH$4&gt;=$E163,BH$4&lt;=$G163)*(BH$4-$E163+1),$I163/2,$L163,TRUE)-_xlfn.NORM.DIST(AND(BH$4&gt;=$E163,BH$4&lt;=$G163)*(BG$4-$E163+1),$I163/2,$L163,TRUE))/(1-2*_xlfn.NORM.DIST(0,$I163/2,$L163,TRUE))*$C163+($J163="Steady Growth")*(AND(BH$4&gt;=$E163,BH$4&lt;=$G163)*((BH$4-$E163+1)/($I163*($I163+1)/2)*$C163))+($J163="custom")*CustomCF!BA163</f>
        <v>0</v>
      </c>
      <c r="BI163" s="478">
        <f>($J163="Bell Curve")*(_xlfn.NORM.DIST(AND(BI$4&gt;=$E163,BI$4&lt;=$G163)*(BI$4-$E163+1),$I163/2,$L163,TRUE)-_xlfn.NORM.DIST(AND(BI$4&gt;=$E163,BI$4&lt;=$G163)*(BH$4-$E163+1),$I163/2,$L163,TRUE))/(1-2*_xlfn.NORM.DIST(0,$I163/2,$L163,TRUE))*$C163+($J163="Steady Growth")*(AND(BI$4&gt;=$E163,BI$4&lt;=$G163)*((BI$4-$E163+1)/($I163*($I163+1)/2)*$C163))+($J163="custom")*CustomCF!BB163</f>
        <v>0</v>
      </c>
      <c r="BJ163" s="478">
        <f>($J163="Bell Curve")*(_xlfn.NORM.DIST(AND(BJ$4&gt;=$E163,BJ$4&lt;=$G163)*(BJ$4-$E163+1),$I163/2,$L163,TRUE)-_xlfn.NORM.DIST(AND(BJ$4&gt;=$E163,BJ$4&lt;=$G163)*(BI$4-$E163+1),$I163/2,$L163,TRUE))/(1-2*_xlfn.NORM.DIST(0,$I163/2,$L163,TRUE))*$C163+($J163="Steady Growth")*(AND(BJ$4&gt;=$E163,BJ$4&lt;=$G163)*((BJ$4-$E163+1)/($I163*($I163+1)/2)*$C163))+($J163="custom")*CustomCF!BC163</f>
        <v>0</v>
      </c>
      <c r="BK163" s="478">
        <f>($J163="Bell Curve")*(_xlfn.NORM.DIST(AND(BK$4&gt;=$E163,BK$4&lt;=$G163)*(BK$4-$E163+1),$I163/2,$L163,TRUE)-_xlfn.NORM.DIST(AND(BK$4&gt;=$E163,BK$4&lt;=$G163)*(BJ$4-$E163+1),$I163/2,$L163,TRUE))/(1-2*_xlfn.NORM.DIST(0,$I163/2,$L163,TRUE))*$C163+($J163="Steady Growth")*(AND(BK$4&gt;=$E163,BK$4&lt;=$G163)*((BK$4-$E163+1)/($I163*($I163+1)/2)*$C163))+($J163="custom")*CustomCF!BD163</f>
        <v>0</v>
      </c>
      <c r="BL163" s="478">
        <f>($J163="Bell Curve")*(_xlfn.NORM.DIST(AND(BL$4&gt;=$E163,BL$4&lt;=$G163)*(BL$4-$E163+1),$I163/2,$L163,TRUE)-_xlfn.NORM.DIST(AND(BL$4&gt;=$E163,BL$4&lt;=$G163)*(BK$4-$E163+1),$I163/2,$L163,TRUE))/(1-2*_xlfn.NORM.DIST(0,$I163/2,$L163,TRUE))*$C163+($J163="Steady Growth")*(AND(BL$4&gt;=$E163,BL$4&lt;=$G163)*((BL$4-$E163+1)/($I163*($I163+1)/2)*$C163))+($J163="custom")*CustomCF!BE163</f>
        <v>0</v>
      </c>
      <c r="BM163" s="478">
        <f>($J163="Bell Curve")*(_xlfn.NORM.DIST(AND(BM$4&gt;=$E163,BM$4&lt;=$G163)*(BM$4-$E163+1),$I163/2,$L163,TRUE)-_xlfn.NORM.DIST(AND(BM$4&gt;=$E163,BM$4&lt;=$G163)*(BL$4-$E163+1),$I163/2,$L163,TRUE))/(1-2*_xlfn.NORM.DIST(0,$I163/2,$L163,TRUE))*$C163+($J163="Steady Growth")*(AND(BM$4&gt;=$E163,BM$4&lt;=$G163)*((BM$4-$E163+1)/($I163*($I163+1)/2)*$C163))+($J163="custom")*CustomCF!BF163</f>
        <v>0</v>
      </c>
      <c r="BN163" s="478">
        <f>($J163="Bell Curve")*(_xlfn.NORM.DIST(AND(BN$4&gt;=$E163,BN$4&lt;=$G163)*(BN$4-$E163+1),$I163/2,$L163,TRUE)-_xlfn.NORM.DIST(AND(BN$4&gt;=$E163,BN$4&lt;=$G163)*(BM$4-$E163+1),$I163/2,$L163,TRUE))/(1-2*_xlfn.NORM.DIST(0,$I163/2,$L163,TRUE))*$C163+($J163="Steady Growth")*(AND(BN$4&gt;=$E163,BN$4&lt;=$G163)*((BN$4-$E163+1)/($I163*($I163+1)/2)*$C163))+($J163="custom")*CustomCF!BG163</f>
        <v>0</v>
      </c>
      <c r="BO163" s="478">
        <f>($J163="Bell Curve")*(_xlfn.NORM.DIST(AND(BO$4&gt;=$E163,BO$4&lt;=$G163)*(BO$4-$E163+1),$I163/2,$L163,TRUE)-_xlfn.NORM.DIST(AND(BO$4&gt;=$E163,BO$4&lt;=$G163)*(BN$4-$E163+1),$I163/2,$L163,TRUE))/(1-2*_xlfn.NORM.DIST(0,$I163/2,$L163,TRUE))*$C163+($J163="Steady Growth")*(AND(BO$4&gt;=$E163,BO$4&lt;=$G163)*((BO$4-$E163+1)/($I163*($I163+1)/2)*$C163))+($J163="custom")*CustomCF!BH163</f>
        <v>0</v>
      </c>
      <c r="BP163" s="478">
        <f>($J163="Bell Curve")*(_xlfn.NORM.DIST(AND(BP$4&gt;=$E163,BP$4&lt;=$G163)*(BP$4-$E163+1),$I163/2,$L163,TRUE)-_xlfn.NORM.DIST(AND(BP$4&gt;=$E163,BP$4&lt;=$G163)*(BO$4-$E163+1),$I163/2,$L163,TRUE))/(1-2*_xlfn.NORM.DIST(0,$I163/2,$L163,TRUE))*$C163+($J163="Steady Growth")*(AND(BP$4&gt;=$E163,BP$4&lt;=$G163)*((BP$4-$E163+1)/($I163*($I163+1)/2)*$C163))+($J163="custom")*CustomCF!BI163</f>
        <v>0</v>
      </c>
      <c r="BQ163" s="478">
        <f>($J163="Bell Curve")*(_xlfn.NORM.DIST(AND(BQ$4&gt;=$E163,BQ$4&lt;=$G163)*(BQ$4-$E163+1),$I163/2,$L163,TRUE)-_xlfn.NORM.DIST(AND(BQ$4&gt;=$E163,BQ$4&lt;=$G163)*(BP$4-$E163+1),$I163/2,$L163,TRUE))/(1-2*_xlfn.NORM.DIST(0,$I163/2,$L163,TRUE))*$C163+($J163="Steady Growth")*(AND(BQ$4&gt;=$E163,BQ$4&lt;=$G163)*((BQ$4-$E163+1)/($I163*($I163+1)/2)*$C163))+($J163="custom")*CustomCF!BJ163</f>
        <v>0</v>
      </c>
      <c r="BR163" s="478">
        <f>($J163="Bell Curve")*(_xlfn.NORM.DIST(AND(BR$4&gt;=$E163,BR$4&lt;=$G163)*(BR$4-$E163+1),$I163/2,$L163,TRUE)-_xlfn.NORM.DIST(AND(BR$4&gt;=$E163,BR$4&lt;=$G163)*(BQ$4-$E163+1),$I163/2,$L163,TRUE))/(1-2*_xlfn.NORM.DIST(0,$I163/2,$L163,TRUE))*$C163+($J163="Steady Growth")*(AND(BR$4&gt;=$E163,BR$4&lt;=$G163)*((BR$4-$E163+1)/($I163*($I163+1)/2)*$C163))+($J163="custom")*CustomCF!BK163</f>
        <v>0</v>
      </c>
      <c r="BS163" s="478">
        <f>($J163="Bell Curve")*(_xlfn.NORM.DIST(AND(BS$4&gt;=$E163,BS$4&lt;=$G163)*(BS$4-$E163+1),$I163/2,$L163,TRUE)-_xlfn.NORM.DIST(AND(BS$4&gt;=$E163,BS$4&lt;=$G163)*(BR$4-$E163+1),$I163/2,$L163,TRUE))/(1-2*_xlfn.NORM.DIST(0,$I163/2,$L163,TRUE))*$C163+($J163="Steady Growth")*(AND(BS$4&gt;=$E163,BS$4&lt;=$G163)*((BS$4-$E163+1)/($I163*($I163+1)/2)*$C163))+($J163="custom")*CustomCF!BL163</f>
        <v>0</v>
      </c>
      <c r="BT163" s="478">
        <f>($J163="Bell Curve")*(_xlfn.NORM.DIST(AND(BT$4&gt;=$E163,BT$4&lt;=$G163)*(BT$4-$E163+1),$I163/2,$L163,TRUE)-_xlfn.NORM.DIST(AND(BT$4&gt;=$E163,BT$4&lt;=$G163)*(BS$4-$E163+1),$I163/2,$L163,TRUE))/(1-2*_xlfn.NORM.DIST(0,$I163/2,$L163,TRUE))*$C163+($J163="Steady Growth")*(AND(BT$4&gt;=$E163,BT$4&lt;=$G163)*((BT$4-$E163+1)/($I163*($I163+1)/2)*$C163))+($J163="custom")*CustomCF!BM163</f>
        <v>0</v>
      </c>
      <c r="BU163" s="478">
        <f>($J163="Bell Curve")*(_xlfn.NORM.DIST(AND(BU$4&gt;=$E163,BU$4&lt;=$G163)*(BU$4-$E163+1),$I163/2,$L163,TRUE)-_xlfn.NORM.DIST(AND(BU$4&gt;=$E163,BU$4&lt;=$G163)*(BT$4-$E163+1),$I163/2,$L163,TRUE))/(1-2*_xlfn.NORM.DIST(0,$I163/2,$L163,TRUE))*$C163+($J163="Steady Growth")*(AND(BU$4&gt;=$E163,BU$4&lt;=$G163)*((BU$4-$E163+1)/($I163*($I163+1)/2)*$C163))+($J163="custom")*CustomCF!BN163</f>
        <v>0</v>
      </c>
      <c r="BV163" s="478">
        <f>($J163="Bell Curve")*(_xlfn.NORM.DIST(AND(BV$4&gt;=$E163,BV$4&lt;=$G163)*(BV$4-$E163+1),$I163/2,$L163,TRUE)-_xlfn.NORM.DIST(AND(BV$4&gt;=$E163,BV$4&lt;=$G163)*(BU$4-$E163+1),$I163/2,$L163,TRUE))/(1-2*_xlfn.NORM.DIST(0,$I163/2,$L163,TRUE))*$C163+($J163="Steady Growth")*(AND(BV$4&gt;=$E163,BV$4&lt;=$G163)*((BV$4-$E163+1)/($I163*($I163+1)/2)*$C163))+($J163="custom")*CustomCF!BO163</f>
        <v>0</v>
      </c>
      <c r="BW163" s="478">
        <f>($J163="Bell Curve")*(_xlfn.NORM.DIST(AND(BW$4&gt;=$E163,BW$4&lt;=$G163)*(BW$4-$E163+1),$I163/2,$L163,TRUE)-_xlfn.NORM.DIST(AND(BW$4&gt;=$E163,BW$4&lt;=$G163)*(BV$4-$E163+1),$I163/2,$L163,TRUE))/(1-2*_xlfn.NORM.DIST(0,$I163/2,$L163,TRUE))*$C163+($J163="Steady Growth")*(AND(BW$4&gt;=$E163,BW$4&lt;=$G163)*((BW$4-$E163+1)/($I163*($I163+1)/2)*$C163))+($J163="custom")*CustomCF!BP163</f>
        <v>0</v>
      </c>
      <c r="BX163" s="478">
        <f>($J163="Bell Curve")*(_xlfn.NORM.DIST(AND(BX$4&gt;=$E163,BX$4&lt;=$G163)*(BX$4-$E163+1),$I163/2,$L163,TRUE)-_xlfn.NORM.DIST(AND(BX$4&gt;=$E163,BX$4&lt;=$G163)*(BW$4-$E163+1),$I163/2,$L163,TRUE))/(1-2*_xlfn.NORM.DIST(0,$I163/2,$L163,TRUE))*$C163+($J163="Steady Growth")*(AND(BX$4&gt;=$E163,BX$4&lt;=$G163)*((BX$4-$E163+1)/($I163*($I163+1)/2)*$C163))+($J163="custom")*CustomCF!BQ163</f>
        <v>0</v>
      </c>
      <c r="BY163" s="478">
        <f>($J163="Bell Curve")*(_xlfn.NORM.DIST(AND(BY$4&gt;=$E163,BY$4&lt;=$G163)*(BY$4-$E163+1),$I163/2,$L163,TRUE)-_xlfn.NORM.DIST(AND(BY$4&gt;=$E163,BY$4&lt;=$G163)*(BX$4-$E163+1),$I163/2,$L163,TRUE))/(1-2*_xlfn.NORM.DIST(0,$I163/2,$L163,TRUE))*$C163+($J163="Steady Growth")*(AND(BY$4&gt;=$E163,BY$4&lt;=$G163)*((BY$4-$E163+1)/($I163*($I163+1)/2)*$C163))+($J163="custom")*CustomCF!BR163</f>
        <v>0</v>
      </c>
      <c r="BZ163" s="478">
        <f>($J163="Bell Curve")*(_xlfn.NORM.DIST(AND(BZ$4&gt;=$E163,BZ$4&lt;=$G163)*(BZ$4-$E163+1),$I163/2,$L163,TRUE)-_xlfn.NORM.DIST(AND(BZ$4&gt;=$E163,BZ$4&lt;=$G163)*(BY$4-$E163+1),$I163/2,$L163,TRUE))/(1-2*_xlfn.NORM.DIST(0,$I163/2,$L163,TRUE))*$C163+($J163="Steady Growth")*(AND(BZ$4&gt;=$E163,BZ$4&lt;=$G163)*((BZ$4-$E163+1)/($I163*($I163+1)/2)*$C163))+($J163="custom")*CustomCF!BS163</f>
        <v>0</v>
      </c>
      <c r="CA163" s="478">
        <f>($J163="Bell Curve")*(_xlfn.NORM.DIST(AND(CA$4&gt;=$E163,CA$4&lt;=$G163)*(CA$4-$E163+1),$I163/2,$L163,TRUE)-_xlfn.NORM.DIST(AND(CA$4&gt;=$E163,CA$4&lt;=$G163)*(BZ$4-$E163+1),$I163/2,$L163,TRUE))/(1-2*_xlfn.NORM.DIST(0,$I163/2,$L163,TRUE))*$C163+($J163="Steady Growth")*(AND(CA$4&gt;=$E163,CA$4&lt;=$G163)*((CA$4-$E163+1)/($I163*($I163+1)/2)*$C163))+($J163="custom")*CustomCF!BT163</f>
        <v>0</v>
      </c>
      <c r="CB163" s="478">
        <f>($J163="Bell Curve")*(_xlfn.NORM.DIST(AND(CB$4&gt;=$E163,CB$4&lt;=$G163)*(CB$4-$E163+1),$I163/2,$L163,TRUE)-_xlfn.NORM.DIST(AND(CB$4&gt;=$E163,CB$4&lt;=$G163)*(CA$4-$E163+1),$I163/2,$L163,TRUE))/(1-2*_xlfn.NORM.DIST(0,$I163/2,$L163,TRUE))*$C163+($J163="Steady Growth")*(AND(CB$4&gt;=$E163,CB$4&lt;=$G163)*((CB$4-$E163+1)/($I163*($I163+1)/2)*$C163))+($J163="custom")*CustomCF!BU163</f>
        <v>0</v>
      </c>
      <c r="CC163" s="478">
        <f>($J163="Bell Curve")*(_xlfn.NORM.DIST(AND(CC$4&gt;=$E163,CC$4&lt;=$G163)*(CC$4-$E163+1),$I163/2,$L163,TRUE)-_xlfn.NORM.DIST(AND(CC$4&gt;=$E163,CC$4&lt;=$G163)*(CB$4-$E163+1),$I163/2,$L163,TRUE))/(1-2*_xlfn.NORM.DIST(0,$I163/2,$L163,TRUE))*$C163+($J163="Steady Growth")*(AND(CC$4&gt;=$E163,CC$4&lt;=$G163)*((CC$4-$E163+1)/($I163*($I163+1)/2)*$C163))+($J163="custom")*CustomCF!BV163</f>
        <v>0</v>
      </c>
      <c r="CD163" s="478">
        <f>($J163="Bell Curve")*(_xlfn.NORM.DIST(AND(CD$4&gt;=$E163,CD$4&lt;=$G163)*(CD$4-$E163+1),$I163/2,$L163,TRUE)-_xlfn.NORM.DIST(AND(CD$4&gt;=$E163,CD$4&lt;=$G163)*(CC$4-$E163+1),$I163/2,$L163,TRUE))/(1-2*_xlfn.NORM.DIST(0,$I163/2,$L163,TRUE))*$C163+($J163="Steady Growth")*(AND(CD$4&gt;=$E163,CD$4&lt;=$G163)*((CD$4-$E163+1)/($I163*($I163+1)/2)*$C163))+($J163="custom")*CustomCF!BW163</f>
        <v>0</v>
      </c>
      <c r="CE163" s="478">
        <f>($J163="Bell Curve")*(_xlfn.NORM.DIST(AND(CE$4&gt;=$E163,CE$4&lt;=$G163)*(CE$4-$E163+1),$I163/2,$L163,TRUE)-_xlfn.NORM.DIST(AND(CE$4&gt;=$E163,CE$4&lt;=$G163)*(CD$4-$E163+1),$I163/2,$L163,TRUE))/(1-2*_xlfn.NORM.DIST(0,$I163/2,$L163,TRUE))*$C163+($J163="Steady Growth")*(AND(CE$4&gt;=$E163,CE$4&lt;=$G163)*((CE$4-$E163+1)/($I163*($I163+1)/2)*$C163))+($J163="custom")*CustomCF!BX163</f>
        <v>0</v>
      </c>
      <c r="CF163" s="478">
        <f>($J163="Bell Curve")*(_xlfn.NORM.DIST(AND(CF$4&gt;=$E163,CF$4&lt;=$G163)*(CF$4-$E163+1),$I163/2,$L163,TRUE)-_xlfn.NORM.DIST(AND(CF$4&gt;=$E163,CF$4&lt;=$G163)*(CE$4-$E163+1),$I163/2,$L163,TRUE))/(1-2*_xlfn.NORM.DIST(0,$I163/2,$L163,TRUE))*$C163+($J163="Steady Growth")*(AND(CF$4&gt;=$E163,CF$4&lt;=$G163)*((CF$4-$E163+1)/($I163*($I163+1)/2)*$C163))+($J163="custom")*CustomCF!BY163</f>
        <v>0</v>
      </c>
      <c r="CG163" s="478">
        <f>($J163="Bell Curve")*(_xlfn.NORM.DIST(AND(CG$4&gt;=$E163,CG$4&lt;=$G163)*(CG$4-$E163+1),$I163/2,$L163,TRUE)-_xlfn.NORM.DIST(AND(CG$4&gt;=$E163,CG$4&lt;=$G163)*(CF$4-$E163+1),$I163/2,$L163,TRUE))/(1-2*_xlfn.NORM.DIST(0,$I163/2,$L163,TRUE))*$C163+($J163="Steady Growth")*(AND(CG$4&gt;=$E163,CG$4&lt;=$G163)*((CG$4-$E163+1)/($I163*($I163+1)/2)*$C163))+($J163="custom")*CustomCF!BZ163</f>
        <v>0</v>
      </c>
      <c r="CH163" s="478">
        <f>($J163="Bell Curve")*(_xlfn.NORM.DIST(AND(CH$4&gt;=$E163,CH$4&lt;=$G163)*(CH$4-$E163+1),$I163/2,$L163,TRUE)-_xlfn.NORM.DIST(AND(CH$4&gt;=$E163,CH$4&lt;=$G163)*(CG$4-$E163+1),$I163/2,$L163,TRUE))/(1-2*_xlfn.NORM.DIST(0,$I163/2,$L163,TRUE))*$C163+($J163="Steady Growth")*(AND(CH$4&gt;=$E163,CH$4&lt;=$G163)*((CH$4-$E163+1)/($I163*($I163+1)/2)*$C163))+($J163="custom")*CustomCF!CA163</f>
        <v>0</v>
      </c>
      <c r="CI163" s="478">
        <f>($J163="Bell Curve")*(_xlfn.NORM.DIST(AND(CI$4&gt;=$E163,CI$4&lt;=$G163)*(CI$4-$E163+1),$I163/2,$L163,TRUE)-_xlfn.NORM.DIST(AND(CI$4&gt;=$E163,CI$4&lt;=$G163)*(CH$4-$E163+1),$I163/2,$L163,TRUE))/(1-2*_xlfn.NORM.DIST(0,$I163/2,$L163,TRUE))*$C163+($J163="Steady Growth")*(AND(CI$4&gt;=$E163,CI$4&lt;=$G163)*((CI$4-$E163+1)/($I163*($I163+1)/2)*$C163))+($J163="custom")*CustomCF!CB163</f>
        <v>0</v>
      </c>
      <c r="CJ163" s="478">
        <f>($J163="Bell Curve")*(_xlfn.NORM.DIST(AND(CJ$4&gt;=$E163,CJ$4&lt;=$G163)*(CJ$4-$E163+1),$I163/2,$L163,TRUE)-_xlfn.NORM.DIST(AND(CJ$4&gt;=$E163,CJ$4&lt;=$G163)*(CI$4-$E163+1),$I163/2,$L163,TRUE))/(1-2*_xlfn.NORM.DIST(0,$I163/2,$L163,TRUE))*$C163+($J163="Steady Growth")*(AND(CJ$4&gt;=$E163,CJ$4&lt;=$G163)*((CJ$4-$E163+1)/($I163*($I163+1)/2)*$C163))+($J163="custom")*CustomCF!CC163</f>
        <v>0</v>
      </c>
      <c r="CK163" s="478">
        <f>($J163="Bell Curve")*(_xlfn.NORM.DIST(AND(CK$4&gt;=$E163,CK$4&lt;=$G163)*(CK$4-$E163+1),$I163/2,$L163,TRUE)-_xlfn.NORM.DIST(AND(CK$4&gt;=$E163,CK$4&lt;=$G163)*(CJ$4-$E163+1),$I163/2,$L163,TRUE))/(1-2*_xlfn.NORM.DIST(0,$I163/2,$L163,TRUE))*$C163+($J163="Steady Growth")*(AND(CK$4&gt;=$E163,CK$4&lt;=$G163)*((CK$4-$E163+1)/($I163*($I163+1)/2)*$C163))+($J163="custom")*CustomCF!CD163</f>
        <v>0</v>
      </c>
      <c r="CL163" s="478">
        <f>($J163="Bell Curve")*(_xlfn.NORM.DIST(AND(CL$4&gt;=$E163,CL$4&lt;=$G163)*(CL$4-$E163+1),$I163/2,$L163,TRUE)-_xlfn.NORM.DIST(AND(CL$4&gt;=$E163,CL$4&lt;=$G163)*(CK$4-$E163+1),$I163/2,$L163,TRUE))/(1-2*_xlfn.NORM.DIST(0,$I163/2,$L163,TRUE))*$C163+($J163="Steady Growth")*(AND(CL$4&gt;=$E163,CL$4&lt;=$G163)*((CL$4-$E163+1)/($I163*($I163+1)/2)*$C163))+($J163="custom")*CustomCF!CE163</f>
        <v>0</v>
      </c>
      <c r="CM163" s="478">
        <f>($J163="Bell Curve")*(_xlfn.NORM.DIST(AND(CM$4&gt;=$E163,CM$4&lt;=$G163)*(CM$4-$E163+1),$I163/2,$L163,TRUE)-_xlfn.NORM.DIST(AND(CM$4&gt;=$E163,CM$4&lt;=$G163)*(CL$4-$E163+1),$I163/2,$L163,TRUE))/(1-2*_xlfn.NORM.DIST(0,$I163/2,$L163,TRUE))*$C163+($J163="Steady Growth")*(AND(CM$4&gt;=$E163,CM$4&lt;=$G163)*((CM$4-$E163+1)/($I163*($I163+1)/2)*$C163))+($J163="custom")*CustomCF!CF163</f>
        <v>0</v>
      </c>
      <c r="CN163" s="478">
        <f>($J163="Bell Curve")*(_xlfn.NORM.DIST(AND(CN$4&gt;=$E163,CN$4&lt;=$G163)*(CN$4-$E163+1),$I163/2,$L163,TRUE)-_xlfn.NORM.DIST(AND(CN$4&gt;=$E163,CN$4&lt;=$G163)*(CM$4-$E163+1),$I163/2,$L163,TRUE))/(1-2*_xlfn.NORM.DIST(0,$I163/2,$L163,TRUE))*$C163+($J163="Steady Growth")*(AND(CN$4&gt;=$E163,CN$4&lt;=$G163)*((CN$4-$E163+1)/($I163*($I163+1)/2)*$C163))+($J163="custom")*CustomCF!CG163</f>
        <v>0</v>
      </c>
      <c r="CO163" s="478">
        <f>($J163="Bell Curve")*(_xlfn.NORM.DIST(AND(CO$4&gt;=$E163,CO$4&lt;=$G163)*(CO$4-$E163+1),$I163/2,$L163,TRUE)-_xlfn.NORM.DIST(AND(CO$4&gt;=$E163,CO$4&lt;=$G163)*(CN$4-$E163+1),$I163/2,$L163,TRUE))/(1-2*_xlfn.NORM.DIST(0,$I163/2,$L163,TRUE))*$C163+($J163="Steady Growth")*(AND(CO$4&gt;=$E163,CO$4&lt;=$G163)*((CO$4-$E163+1)/($I163*($I163+1)/2)*$C163))+($J163="custom")*CustomCF!CH163</f>
        <v>0</v>
      </c>
      <c r="CP163" s="478">
        <f>($J163="Bell Curve")*(_xlfn.NORM.DIST(AND(CP$4&gt;=$E163,CP$4&lt;=$G163)*(CP$4-$E163+1),$I163/2,$L163,TRUE)-_xlfn.NORM.DIST(AND(CP$4&gt;=$E163,CP$4&lt;=$G163)*(CO$4-$E163+1),$I163/2,$L163,TRUE))/(1-2*_xlfn.NORM.DIST(0,$I163/2,$L163,TRUE))*$C163+($J163="Steady Growth")*(AND(CP$4&gt;=$E163,CP$4&lt;=$G163)*((CP$4-$E163+1)/($I163*($I163+1)/2)*$C163))+($J163="custom")*CustomCF!CI163</f>
        <v>0</v>
      </c>
      <c r="CQ163" s="478">
        <f>($J163="Bell Curve")*(_xlfn.NORM.DIST(AND(CQ$4&gt;=$E163,CQ$4&lt;=$G163)*(CQ$4-$E163+1),$I163/2,$L163,TRUE)-_xlfn.NORM.DIST(AND(CQ$4&gt;=$E163,CQ$4&lt;=$G163)*(CP$4-$E163+1),$I163/2,$L163,TRUE))/(1-2*_xlfn.NORM.DIST(0,$I163/2,$L163,TRUE))*$C163+($J163="Steady Growth")*(AND(CQ$4&gt;=$E163,CQ$4&lt;=$G163)*((CQ$4-$E163+1)/($I163*($I163+1)/2)*$C163))+($J163="custom")*CustomCF!CJ163</f>
        <v>0</v>
      </c>
      <c r="CR163" s="478">
        <f>($J163="Bell Curve")*(_xlfn.NORM.DIST(AND(CR$4&gt;=$E163,CR$4&lt;=$G163)*(CR$4-$E163+1),$I163/2,$L163,TRUE)-_xlfn.NORM.DIST(AND(CR$4&gt;=$E163,CR$4&lt;=$G163)*(CQ$4-$E163+1),$I163/2,$L163,TRUE))/(1-2*_xlfn.NORM.DIST(0,$I163/2,$L163,TRUE))*$C163+($J163="Steady Growth")*(AND(CR$4&gt;=$E163,CR$4&lt;=$G163)*((CR$4-$E163+1)/($I163*($I163+1)/2)*$C163))+($J163="custom")*CustomCF!CK163</f>
        <v>0</v>
      </c>
      <c r="CS163" s="478">
        <f>($J163="Bell Curve")*(_xlfn.NORM.DIST(AND(CS$4&gt;=$E163,CS$4&lt;=$G163)*(CS$4-$E163+1),$I163/2,$L163,TRUE)-_xlfn.NORM.DIST(AND(CS$4&gt;=$E163,CS$4&lt;=$G163)*(CR$4-$E163+1),$I163/2,$L163,TRUE))/(1-2*_xlfn.NORM.DIST(0,$I163/2,$L163,TRUE))*$C163+($J163="Steady Growth")*(AND(CS$4&gt;=$E163,CS$4&lt;=$G163)*((CS$4-$E163+1)/($I163*($I163+1)/2)*$C163))+($J163="custom")*CustomCF!CL163</f>
        <v>0</v>
      </c>
      <c r="CT163" s="478">
        <f>($J163="Bell Curve")*(_xlfn.NORM.DIST(AND(CT$4&gt;=$E163,CT$4&lt;=$G163)*(CT$4-$E163+1),$I163/2,$L163,TRUE)-_xlfn.NORM.DIST(AND(CT$4&gt;=$E163,CT$4&lt;=$G163)*(CS$4-$E163+1),$I163/2,$L163,TRUE))/(1-2*_xlfn.NORM.DIST(0,$I163/2,$L163,TRUE))*$C163+($J163="Steady Growth")*(AND(CT$4&gt;=$E163,CT$4&lt;=$G163)*((CT$4-$E163+1)/($I163*($I163+1)/2)*$C163))+($J163="custom")*CustomCF!CM163</f>
        <v>0</v>
      </c>
      <c r="CU163" s="478">
        <f>($J163="Bell Curve")*(_xlfn.NORM.DIST(AND(CU$4&gt;=$E163,CU$4&lt;=$G163)*(CU$4-$E163+1),$I163/2,$L163,TRUE)-_xlfn.NORM.DIST(AND(CU$4&gt;=$E163,CU$4&lt;=$G163)*(CT$4-$E163+1),$I163/2,$L163,TRUE))/(1-2*_xlfn.NORM.DIST(0,$I163/2,$L163,TRUE))*$C163+($J163="Steady Growth")*(AND(CU$4&gt;=$E163,CU$4&lt;=$G163)*((CU$4-$E163+1)/($I163*($I163+1)/2)*$C163))+($J163="custom")*CustomCF!CN163</f>
        <v>0</v>
      </c>
      <c r="CV163" s="478">
        <f>($J163="Bell Curve")*(_xlfn.NORM.DIST(AND(CV$4&gt;=$E163,CV$4&lt;=$G163)*(CV$4-$E163+1),$I163/2,$L163,TRUE)-_xlfn.NORM.DIST(AND(CV$4&gt;=$E163,CV$4&lt;=$G163)*(CU$4-$E163+1),$I163/2,$L163,TRUE))/(1-2*_xlfn.NORM.DIST(0,$I163/2,$L163,TRUE))*$C163+($J163="Steady Growth")*(AND(CV$4&gt;=$E163,CV$4&lt;=$G163)*((CV$4-$E163+1)/($I163*($I163+1)/2)*$C163))+($J163="custom")*CustomCF!CO163</f>
        <v>0</v>
      </c>
      <c r="CW163" s="478">
        <f>($J163="Bell Curve")*(_xlfn.NORM.DIST(AND(CW$4&gt;=$E163,CW$4&lt;=$G163)*(CW$4-$E163+1),$I163/2,$L163,TRUE)-_xlfn.NORM.DIST(AND(CW$4&gt;=$E163,CW$4&lt;=$G163)*(CV$4-$E163+1),$I163/2,$L163,TRUE))/(1-2*_xlfn.NORM.DIST(0,$I163/2,$L163,TRUE))*$C163+($J163="Steady Growth")*(AND(CW$4&gt;=$E163,CW$4&lt;=$G163)*((CW$4-$E163+1)/($I163*($I163+1)/2)*$C163))+($J163="custom")*CustomCF!CP163</f>
        <v>0</v>
      </c>
      <c r="CX163" s="478">
        <f>($J163="Bell Curve")*(_xlfn.NORM.DIST(AND(CX$4&gt;=$E163,CX$4&lt;=$G163)*(CX$4-$E163+1),$I163/2,$L163,TRUE)-_xlfn.NORM.DIST(AND(CX$4&gt;=$E163,CX$4&lt;=$G163)*(CW$4-$E163+1),$I163/2,$L163,TRUE))/(1-2*_xlfn.NORM.DIST(0,$I163/2,$L163,TRUE))*$C163+($J163="Steady Growth")*(AND(CX$4&gt;=$E163,CX$4&lt;=$G163)*((CX$4-$E163+1)/($I163*($I163+1)/2)*$C163))+($J163="custom")*CustomCF!CQ163</f>
        <v>0</v>
      </c>
      <c r="CY163" s="478">
        <f>($J163="Bell Curve")*(_xlfn.NORM.DIST(AND(CY$4&gt;=$E163,CY$4&lt;=$G163)*(CY$4-$E163+1),$I163/2,$L163,TRUE)-_xlfn.NORM.DIST(AND(CY$4&gt;=$E163,CY$4&lt;=$G163)*(CX$4-$E163+1),$I163/2,$L163,TRUE))/(1-2*_xlfn.NORM.DIST(0,$I163/2,$L163,TRUE))*$C163+($J163="Steady Growth")*(AND(CY$4&gt;=$E163,CY$4&lt;=$G163)*((CY$4-$E163+1)/($I163*($I163+1)/2)*$C163))+($J163="custom")*CustomCF!CR163</f>
        <v>0</v>
      </c>
      <c r="CZ163" s="478">
        <f>($J163="Bell Curve")*(_xlfn.NORM.DIST(AND(CZ$4&gt;=$E163,CZ$4&lt;=$G163)*(CZ$4-$E163+1),$I163/2,$L163,TRUE)-_xlfn.NORM.DIST(AND(CZ$4&gt;=$E163,CZ$4&lt;=$G163)*(CY$4-$E163+1),$I163/2,$L163,TRUE))/(1-2*_xlfn.NORM.DIST(0,$I163/2,$L163,TRUE))*$C163+($J163="Steady Growth")*(AND(CZ$4&gt;=$E163,CZ$4&lt;=$G163)*((CZ$4-$E163+1)/($I163*($I163+1)/2)*$C163))+($J163="custom")*CustomCF!CS163</f>
        <v>0</v>
      </c>
      <c r="DA163" s="478">
        <f>($J163="Bell Curve")*(_xlfn.NORM.DIST(AND(DA$4&gt;=$E163,DA$4&lt;=$G163)*(DA$4-$E163+1),$I163/2,$L163,TRUE)-_xlfn.NORM.DIST(AND(DA$4&gt;=$E163,DA$4&lt;=$G163)*(CZ$4-$E163+1),$I163/2,$L163,TRUE))/(1-2*_xlfn.NORM.DIST(0,$I163/2,$L163,TRUE))*$C163+($J163="Steady Growth")*(AND(DA$4&gt;=$E163,DA$4&lt;=$G163)*((DA$4-$E163+1)/($I163*($I163+1)/2)*$C163))+($J163="custom")*CustomCF!CT163</f>
        <v>0</v>
      </c>
      <c r="DB163" s="478">
        <f>($J163="Bell Curve")*(_xlfn.NORM.DIST(AND(DB$4&gt;=$E163,DB$4&lt;=$G163)*(DB$4-$E163+1),$I163/2,$L163,TRUE)-_xlfn.NORM.DIST(AND(DB$4&gt;=$E163,DB$4&lt;=$G163)*(DA$4-$E163+1),$I163/2,$L163,TRUE))/(1-2*_xlfn.NORM.DIST(0,$I163/2,$L163,TRUE))*$C163+($J163="Steady Growth")*(AND(DB$4&gt;=$E163,DB$4&lt;=$G163)*((DB$4-$E163+1)/($I163*($I163+1)/2)*$C163))+($J163="custom")*CustomCF!CU163</f>
        <v>0</v>
      </c>
      <c r="DC163" s="478">
        <f>($J163="Bell Curve")*(_xlfn.NORM.DIST(AND(DC$4&gt;=$E163,DC$4&lt;=$G163)*(DC$4-$E163+1),$I163/2,$L163,TRUE)-_xlfn.NORM.DIST(AND(DC$4&gt;=$E163,DC$4&lt;=$G163)*(DB$4-$E163+1),$I163/2,$L163,TRUE))/(1-2*_xlfn.NORM.DIST(0,$I163/2,$L163,TRUE))*$C163+($J163="Steady Growth")*(AND(DC$4&gt;=$E163,DC$4&lt;=$G163)*((DC$4-$E163+1)/($I163*($I163+1)/2)*$C163))+($J163="custom")*CustomCF!CV163</f>
        <v>0</v>
      </c>
      <c r="DD163" s="478">
        <f>($J163="Bell Curve")*(_xlfn.NORM.DIST(AND(DD$4&gt;=$E163,DD$4&lt;=$G163)*(DD$4-$E163+1),$I163/2,$L163,TRUE)-_xlfn.NORM.DIST(AND(DD$4&gt;=$E163,DD$4&lt;=$G163)*(DC$4-$E163+1),$I163/2,$L163,TRUE))/(1-2*_xlfn.NORM.DIST(0,$I163/2,$L163,TRUE))*$C163+($J163="Steady Growth")*(AND(DD$4&gt;=$E163,DD$4&lt;=$G163)*((DD$4-$E163+1)/($I163*($I163+1)/2)*$C163))+($J163="custom")*CustomCF!CW163</f>
        <v>0</v>
      </c>
      <c r="DE163" s="478">
        <f>($J163="Bell Curve")*(_xlfn.NORM.DIST(AND(DE$4&gt;=$E163,DE$4&lt;=$G163)*(DE$4-$E163+1),$I163/2,$L163,TRUE)-_xlfn.NORM.DIST(AND(DE$4&gt;=$E163,DE$4&lt;=$G163)*(DD$4-$E163+1),$I163/2,$L163,TRUE))/(1-2*_xlfn.NORM.DIST(0,$I163/2,$L163,TRUE))*$C163+($J163="Steady Growth")*(AND(DE$4&gt;=$E163,DE$4&lt;=$G163)*((DE$4-$E163+1)/($I163*($I163+1)/2)*$C163))+($J163="custom")*CustomCF!CX163</f>
        <v>0</v>
      </c>
      <c r="DF163" s="478">
        <f>($J163="Bell Curve")*(_xlfn.NORM.DIST(AND(DF$4&gt;=$E163,DF$4&lt;=$G163)*(DF$4-$E163+1),$I163/2,$L163,TRUE)-_xlfn.NORM.DIST(AND(DF$4&gt;=$E163,DF$4&lt;=$G163)*(DE$4-$E163+1),$I163/2,$L163,TRUE))/(1-2*_xlfn.NORM.DIST(0,$I163/2,$L163,TRUE))*$C163+($J163="Steady Growth")*(AND(DF$4&gt;=$E163,DF$4&lt;=$G163)*((DF$4-$E163+1)/($I163*($I163+1)/2)*$C163))+($J163="custom")*CustomCF!CY163</f>
        <v>0</v>
      </c>
      <c r="DG163" s="478">
        <f>($J163="Bell Curve")*(_xlfn.NORM.DIST(AND(DG$4&gt;=$E163,DG$4&lt;=$G163)*(DG$4-$E163+1),$I163/2,$L163,TRUE)-_xlfn.NORM.DIST(AND(DG$4&gt;=$E163,DG$4&lt;=$G163)*(DF$4-$E163+1),$I163/2,$L163,TRUE))/(1-2*_xlfn.NORM.DIST(0,$I163/2,$L163,TRUE))*$C163+($J163="Steady Growth")*(AND(DG$4&gt;=$E163,DG$4&lt;=$G163)*((DG$4-$E163+1)/($I163*($I163+1)/2)*$C163))+($J163="custom")*CustomCF!CZ163</f>
        <v>0</v>
      </c>
      <c r="DH163" s="478">
        <f>($J163="Bell Curve")*(_xlfn.NORM.DIST(AND(DH$4&gt;=$E163,DH$4&lt;=$G163)*(DH$4-$E163+1),$I163/2,$L163,TRUE)-_xlfn.NORM.DIST(AND(DH$4&gt;=$E163,DH$4&lt;=$G163)*(DG$4-$E163+1),$I163/2,$L163,TRUE))/(1-2*_xlfn.NORM.DIST(0,$I163/2,$L163,TRUE))*$C163+($J163="Steady Growth")*(AND(DH$4&gt;=$E163,DH$4&lt;=$G163)*((DH$4-$E163+1)/($I163*($I163+1)/2)*$C163))+($J163="custom")*CustomCF!DA163</f>
        <v>0</v>
      </c>
      <c r="DI163" s="478">
        <f>($J163="Bell Curve")*(_xlfn.NORM.DIST(AND(DI$4&gt;=$E163,DI$4&lt;=$G163)*(DI$4-$E163+1),$I163/2,$L163,TRUE)-_xlfn.NORM.DIST(AND(DI$4&gt;=$E163,DI$4&lt;=$G163)*(DH$4-$E163+1),$I163/2,$L163,TRUE))/(1-2*_xlfn.NORM.DIST(0,$I163/2,$L163,TRUE))*$C163+($J163="Steady Growth")*(AND(DI$4&gt;=$E163,DI$4&lt;=$G163)*((DI$4-$E163+1)/($I163*($I163+1)/2)*$C163))+($J163="custom")*CustomCF!DB163</f>
        <v>0</v>
      </c>
      <c r="DJ163" s="478">
        <f>($J163="Bell Curve")*(_xlfn.NORM.DIST(AND(DJ$4&gt;=$E163,DJ$4&lt;=$G163)*(DJ$4-$E163+1),$I163/2,$L163,TRUE)-_xlfn.NORM.DIST(AND(DJ$4&gt;=$E163,DJ$4&lt;=$G163)*(DI$4-$E163+1),$I163/2,$L163,TRUE))/(1-2*_xlfn.NORM.DIST(0,$I163/2,$L163,TRUE))*$C163+($J163="Steady Growth")*(AND(DJ$4&gt;=$E163,DJ$4&lt;=$G163)*((DJ$4-$E163+1)/($I163*($I163+1)/2)*$C163))+($J163="custom")*CustomCF!DC163</f>
        <v>0</v>
      </c>
      <c r="DK163" s="478">
        <f>($J163="Bell Curve")*(_xlfn.NORM.DIST(AND(DK$4&gt;=$E163,DK$4&lt;=$G163)*(DK$4-$E163+1),$I163/2,$L163,TRUE)-_xlfn.NORM.DIST(AND(DK$4&gt;=$E163,DK$4&lt;=$G163)*(DJ$4-$E163+1),$I163/2,$L163,TRUE))/(1-2*_xlfn.NORM.DIST(0,$I163/2,$L163,TRUE))*$C163+($J163="Steady Growth")*(AND(DK$4&gt;=$E163,DK$4&lt;=$G163)*((DK$4-$E163+1)/($I163*($I163+1)/2)*$C163))+($J163="custom")*CustomCF!DD163</f>
        <v>0</v>
      </c>
      <c r="DL163" s="478">
        <f>($J163="Bell Curve")*(_xlfn.NORM.DIST(AND(DL$4&gt;=$E163,DL$4&lt;=$G163)*(DL$4-$E163+1),$I163/2,$L163,TRUE)-_xlfn.NORM.DIST(AND(DL$4&gt;=$E163,DL$4&lt;=$G163)*(DK$4-$E163+1),$I163/2,$L163,TRUE))/(1-2*_xlfn.NORM.DIST(0,$I163/2,$L163,TRUE))*$C163+($J163="Steady Growth")*(AND(DL$4&gt;=$E163,DL$4&lt;=$G163)*((DL$4-$E163+1)/($I163*($I163+1)/2)*$C163))+($J163="custom")*CustomCF!DE163</f>
        <v>0</v>
      </c>
      <c r="DM163" s="478">
        <f>($J163="Bell Curve")*(_xlfn.NORM.DIST(AND(DM$4&gt;=$E163,DM$4&lt;=$G163)*(DM$4-$E163+1),$I163/2,$L163,TRUE)-_xlfn.NORM.DIST(AND(DM$4&gt;=$E163,DM$4&lt;=$G163)*(DL$4-$E163+1),$I163/2,$L163,TRUE))/(1-2*_xlfn.NORM.DIST(0,$I163/2,$L163,TRUE))*$C163+($J163="Steady Growth")*(AND(DM$4&gt;=$E163,DM$4&lt;=$G163)*((DM$4-$E163+1)/($I163*($I163+1)/2)*$C163))+($J163="custom")*CustomCF!DF163</f>
        <v>0</v>
      </c>
      <c r="DN163" s="478">
        <f>($J163="Bell Curve")*(_xlfn.NORM.DIST(AND(DN$4&gt;=$E163,DN$4&lt;=$G163)*(DN$4-$E163+1),$I163/2,$L163,TRUE)-_xlfn.NORM.DIST(AND(DN$4&gt;=$E163,DN$4&lt;=$G163)*(DM$4-$E163+1),$I163/2,$L163,TRUE))/(1-2*_xlfn.NORM.DIST(0,$I163/2,$L163,TRUE))*$C163+($J163="Steady Growth")*(AND(DN$4&gt;=$E163,DN$4&lt;=$G163)*((DN$4-$E163+1)/($I163*($I163+1)/2)*$C163))+($J163="custom")*CustomCF!DG163</f>
        <v>0</v>
      </c>
      <c r="DO163" s="478">
        <f>($J163="Bell Curve")*(_xlfn.NORM.DIST(AND(DO$4&gt;=$E163,DO$4&lt;=$G163)*(DO$4-$E163+1),$I163/2,$L163,TRUE)-_xlfn.NORM.DIST(AND(DO$4&gt;=$E163,DO$4&lt;=$G163)*(DN$4-$E163+1),$I163/2,$L163,TRUE))/(1-2*_xlfn.NORM.DIST(0,$I163/2,$L163,TRUE))*$C163+($J163="Steady Growth")*(AND(DO$4&gt;=$E163,DO$4&lt;=$G163)*((DO$4-$E163+1)/($I163*($I163+1)/2)*$C163))+($J163="custom")*CustomCF!DH163</f>
        <v>0</v>
      </c>
      <c r="DP163" s="478">
        <f>($J163="Bell Curve")*(_xlfn.NORM.DIST(AND(DP$4&gt;=$E163,DP$4&lt;=$G163)*(DP$4-$E163+1),$I163/2,$L163,TRUE)-_xlfn.NORM.DIST(AND(DP$4&gt;=$E163,DP$4&lt;=$G163)*(DO$4-$E163+1),$I163/2,$L163,TRUE))/(1-2*_xlfn.NORM.DIST(0,$I163/2,$L163,TRUE))*$C163+($J163="Steady Growth")*(AND(DP$4&gt;=$E163,DP$4&lt;=$G163)*((DP$4-$E163+1)/($I163*($I163+1)/2)*$C163))+($J163="custom")*CustomCF!DI163</f>
        <v>0</v>
      </c>
      <c r="DQ163" s="478">
        <f>($J163="Bell Curve")*(_xlfn.NORM.DIST(AND(DQ$4&gt;=$E163,DQ$4&lt;=$G163)*(DQ$4-$E163+1),$I163/2,$L163,TRUE)-_xlfn.NORM.DIST(AND(DQ$4&gt;=$E163,DQ$4&lt;=$G163)*(DP$4-$E163+1),$I163/2,$L163,TRUE))/(1-2*_xlfn.NORM.DIST(0,$I163/2,$L163,TRUE))*$C163+($J163="Steady Growth")*(AND(DQ$4&gt;=$E163,DQ$4&lt;=$G163)*((DQ$4-$E163+1)/($I163*($I163+1)/2)*$C163))+($J163="custom")*CustomCF!DJ163</f>
        <v>0</v>
      </c>
      <c r="DR163" s="478">
        <f>($J163="Bell Curve")*(_xlfn.NORM.DIST(AND(DR$4&gt;=$E163,DR$4&lt;=$G163)*(DR$4-$E163+1),$I163/2,$L163,TRUE)-_xlfn.NORM.DIST(AND(DR$4&gt;=$E163,DR$4&lt;=$G163)*(DQ$4-$E163+1),$I163/2,$L163,TRUE))/(1-2*_xlfn.NORM.DIST(0,$I163/2,$L163,TRUE))*$C163+($J163="Steady Growth")*(AND(DR$4&gt;=$E163,DR$4&lt;=$G163)*((DR$4-$E163+1)/($I163*($I163+1)/2)*$C163))+($J163="custom")*CustomCF!DK163</f>
        <v>0</v>
      </c>
      <c r="DS163" s="478">
        <f>($J163="Bell Curve")*(_xlfn.NORM.DIST(AND(DS$4&gt;=$E163,DS$4&lt;=$G163)*(DS$4-$E163+1),$I163/2,$L163,TRUE)-_xlfn.NORM.DIST(AND(DS$4&gt;=$E163,DS$4&lt;=$G163)*(DR$4-$E163+1),$I163/2,$L163,TRUE))/(1-2*_xlfn.NORM.DIST(0,$I163/2,$L163,TRUE))*$C163+($J163="Steady Growth")*(AND(DS$4&gt;=$E163,DS$4&lt;=$G163)*((DS$4-$E163+1)/($I163*($I163+1)/2)*$C163))+($J163="custom")*CustomCF!DL163</f>
        <v>0</v>
      </c>
      <c r="DT163" s="478">
        <f>($J163="Bell Curve")*(_xlfn.NORM.DIST(AND(DT$4&gt;=$E163,DT$4&lt;=$G163)*(DT$4-$E163+1),$I163/2,$L163,TRUE)-_xlfn.NORM.DIST(AND(DT$4&gt;=$E163,DT$4&lt;=$G163)*(DS$4-$E163+1),$I163/2,$L163,TRUE))/(1-2*_xlfn.NORM.DIST(0,$I163/2,$L163,TRUE))*$C163+($J163="Steady Growth")*(AND(DT$4&gt;=$E163,DT$4&lt;=$G163)*((DT$4-$E163+1)/($I163*($I163+1)/2)*$C163))+($J163="custom")*CustomCF!DM163</f>
        <v>0</v>
      </c>
      <c r="DU163" s="478">
        <f>($J163="Bell Curve")*(_xlfn.NORM.DIST(AND(DU$4&gt;=$E163,DU$4&lt;=$G163)*(DU$4-$E163+1),$I163/2,$L163,TRUE)-_xlfn.NORM.DIST(AND(DU$4&gt;=$E163,DU$4&lt;=$G163)*(DT$4-$E163+1),$I163/2,$L163,TRUE))/(1-2*_xlfn.NORM.DIST(0,$I163/2,$L163,TRUE))*$C163+($J163="Steady Growth")*(AND(DU$4&gt;=$E163,DU$4&lt;=$G163)*((DU$4-$E163+1)/($I163*($I163+1)/2)*$C163))+($J163="custom")*CustomCF!DN163</f>
        <v>0</v>
      </c>
      <c r="DV163" s="478">
        <f>($J163="Bell Curve")*(_xlfn.NORM.DIST(AND(DV$4&gt;=$E163,DV$4&lt;=$G163)*(DV$4-$E163+1),$I163/2,$L163,TRUE)-_xlfn.NORM.DIST(AND(DV$4&gt;=$E163,DV$4&lt;=$G163)*(DU$4-$E163+1),$I163/2,$L163,TRUE))/(1-2*_xlfn.NORM.DIST(0,$I163/2,$L163,TRUE))*$C163+($J163="Steady Growth")*(AND(DV$4&gt;=$E163,DV$4&lt;=$G163)*((DV$4-$E163+1)/($I163*($I163+1)/2)*$C163))+($J163="custom")*CustomCF!DO163</f>
        <v>0</v>
      </c>
      <c r="DW163" s="478">
        <f>($J163="Bell Curve")*(_xlfn.NORM.DIST(AND(DW$4&gt;=$E163,DW$4&lt;=$G163)*(DW$4-$E163+1),$I163/2,$L163,TRUE)-_xlfn.NORM.DIST(AND(DW$4&gt;=$E163,DW$4&lt;=$G163)*(DV$4-$E163+1),$I163/2,$L163,TRUE))/(1-2*_xlfn.NORM.DIST(0,$I163/2,$L163,TRUE))*$C163+($J163="Steady Growth")*(AND(DW$4&gt;=$E163,DW$4&lt;=$G163)*((DW$4-$E163+1)/($I163*($I163+1)/2)*$C163))+($J163="custom")*CustomCF!DP163</f>
        <v>0</v>
      </c>
      <c r="DX163" s="478">
        <f>($J163="Bell Curve")*(_xlfn.NORM.DIST(AND(DX$4&gt;=$E163,DX$4&lt;=$G163)*(DX$4-$E163+1),$I163/2,$L163,TRUE)-_xlfn.NORM.DIST(AND(DX$4&gt;=$E163,DX$4&lt;=$G163)*(DW$4-$E163+1),$I163/2,$L163,TRUE))/(1-2*_xlfn.NORM.DIST(0,$I163/2,$L163,TRUE))*$C163+($J163="Steady Growth")*(AND(DX$4&gt;=$E163,DX$4&lt;=$G163)*((DX$4-$E163+1)/($I163*($I163+1)/2)*$C163))+($J163="custom")*CustomCF!DQ163</f>
        <v>0</v>
      </c>
      <c r="DY163" s="478">
        <f>($J163="Bell Curve")*(_xlfn.NORM.DIST(AND(DY$4&gt;=$E163,DY$4&lt;=$G163)*(DY$4-$E163+1),$I163/2,$L163,TRUE)-_xlfn.NORM.DIST(AND(DY$4&gt;=$E163,DY$4&lt;=$G163)*(DX$4-$E163+1),$I163/2,$L163,TRUE))/(1-2*_xlfn.NORM.DIST(0,$I163/2,$L163,TRUE))*$C163+($J163="Steady Growth")*(AND(DY$4&gt;=$E163,DY$4&lt;=$G163)*((DY$4-$E163+1)/($I163*($I163+1)/2)*$C163))+($J163="custom")*CustomCF!DR163</f>
        <v>0</v>
      </c>
      <c r="DZ163" s="478">
        <f>($J163="Bell Curve")*(_xlfn.NORM.DIST(AND(DZ$4&gt;=$E163,DZ$4&lt;=$G163)*(DZ$4-$E163+1),$I163/2,$L163,TRUE)-_xlfn.NORM.DIST(AND(DZ$4&gt;=$E163,DZ$4&lt;=$G163)*(DY$4-$E163+1),$I163/2,$L163,TRUE))/(1-2*_xlfn.NORM.DIST(0,$I163/2,$L163,TRUE))*$C163+($J163="Steady Growth")*(AND(DZ$4&gt;=$E163,DZ$4&lt;=$G163)*((DZ$4-$E163+1)/($I163*($I163+1)/2)*$C163))+($J163="custom")*CustomCF!DS163</f>
        <v>0</v>
      </c>
      <c r="EA163" s="478">
        <f>($J163="Bell Curve")*(_xlfn.NORM.DIST(AND(EA$4&gt;=$E163,EA$4&lt;=$G163)*(EA$4-$E163+1),$I163/2,$L163,TRUE)-_xlfn.NORM.DIST(AND(EA$4&gt;=$E163,EA$4&lt;=$G163)*(DZ$4-$E163+1),$I163/2,$L163,TRUE))/(1-2*_xlfn.NORM.DIST(0,$I163/2,$L163,TRUE))*$C163+($J163="Steady Growth")*(AND(EA$4&gt;=$E163,EA$4&lt;=$G163)*((EA$4-$E163+1)/($I163*($I163+1)/2)*$C163))+($J163="custom")*CustomCF!DT163</f>
        <v>0</v>
      </c>
      <c r="EB163" s="478">
        <f>($J163="Bell Curve")*(_xlfn.NORM.DIST(AND(EB$4&gt;=$E163,EB$4&lt;=$G163)*(EB$4-$E163+1),$I163/2,$L163,TRUE)-_xlfn.NORM.DIST(AND(EB$4&gt;=$E163,EB$4&lt;=$G163)*(EA$4-$E163+1),$I163/2,$L163,TRUE))/(1-2*_xlfn.NORM.DIST(0,$I163/2,$L163,TRUE))*$C163+($J163="Steady Growth")*(AND(EB$4&gt;=$E163,EB$4&lt;=$G163)*((EB$4-$E163+1)/($I163*($I163+1)/2)*$C163))+($J163="custom")*CustomCF!DU163</f>
        <v>0</v>
      </c>
      <c r="EC163" s="478">
        <f>($J163="Bell Curve")*(_xlfn.NORM.DIST(AND(EC$4&gt;=$E163,EC$4&lt;=$G163)*(EC$4-$E163+1),$I163/2,$L163,TRUE)-_xlfn.NORM.DIST(AND(EC$4&gt;=$E163,EC$4&lt;=$G163)*(EB$4-$E163+1),$I163/2,$L163,TRUE))/(1-2*_xlfn.NORM.DIST(0,$I163/2,$L163,TRUE))*$C163+($J163="Steady Growth")*(AND(EC$4&gt;=$E163,EC$4&lt;=$G163)*((EC$4-$E163+1)/($I163*($I163+1)/2)*$C163))+($J163="custom")*CustomCF!DV163</f>
        <v>0</v>
      </c>
      <c r="ED163" s="478">
        <f>($J163="Bell Curve")*(_xlfn.NORM.DIST(AND(ED$4&gt;=$E163,ED$4&lt;=$G163)*(ED$4-$E163+1),$I163/2,$L163,TRUE)-_xlfn.NORM.DIST(AND(ED$4&gt;=$E163,ED$4&lt;=$G163)*(EC$4-$E163+1),$I163/2,$L163,TRUE))/(1-2*_xlfn.NORM.DIST(0,$I163/2,$L163,TRUE))*$C163+($J163="Steady Growth")*(AND(ED$4&gt;=$E163,ED$4&lt;=$G163)*((ED$4-$E163+1)/($I163*($I163+1)/2)*$C163))+($J163="custom")*CustomCF!DW163</f>
        <v>0</v>
      </c>
      <c r="EE163" s="478">
        <f>($J163="Bell Curve")*(_xlfn.NORM.DIST(AND(EE$4&gt;=$E163,EE$4&lt;=$G163)*(EE$4-$E163+1),$I163/2,$L163,TRUE)-_xlfn.NORM.DIST(AND(EE$4&gt;=$E163,EE$4&lt;=$G163)*(ED$4-$E163+1),$I163/2,$L163,TRUE))/(1-2*_xlfn.NORM.DIST(0,$I163/2,$L163,TRUE))*$C163+($J163="Steady Growth")*(AND(EE$4&gt;=$E163,EE$4&lt;=$G163)*((EE$4-$E163+1)/($I163*($I163+1)/2)*$C163))+($J163="custom")*CustomCF!DX163</f>
        <v>0</v>
      </c>
      <c r="EF163" s="488">
        <f>($J163="Bell Curve")*(_xlfn.NORM.DIST(AND(EF$4&gt;=$E163,EF$4&lt;=$G163)*(EF$4-$E163+1),$I163/2,$L163,TRUE)-_xlfn.NORM.DIST(AND(EF$4&gt;=$E163,EF$4&lt;=$G163)*(EE$4-$E163+1),$I163/2,$L163,TRUE))/(1-2*_xlfn.NORM.DIST(0,$I163/2,$L163,TRUE))*$C163+($J163="Steady Growth")*(AND(EF$4&gt;=$E163,EF$4&lt;=$G163)*((EF$4-$E163+1)/($I163*($I163+1)/2)*$C163))+($J163="custom")*CustomCF!DY163</f>
        <v>0</v>
      </c>
    </row>
    <row r="164" spans="2:136" outlineLevel="1" x14ac:dyDescent="0.2">
      <c r="B164" s="485">
        <f>Budget!AE29</f>
        <v>0</v>
      </c>
      <c r="C164" s="478">
        <f>Budget!AF29</f>
        <v>0</v>
      </c>
      <c r="D164" s="478" t="str">
        <f t="shared" si="55"/>
        <v/>
      </c>
      <c r="E164" s="486">
        <v>0</v>
      </c>
      <c r="F164" s="480">
        <f>IF(J164="Custom",CustomCF!E164,INDEX($P$6:$DY$6,MATCH(E164,CF!$P$4:$DY$4,0)))</f>
        <v>46022</v>
      </c>
      <c r="G164" s="489">
        <v>0</v>
      </c>
      <c r="H164" s="480">
        <f>IF(J164="Custom",CustomCF!F164,INDEX($P$6:$CU$6,MATCH(G164,CF!$P$4:$CU$4,0)))</f>
        <v>46022</v>
      </c>
      <c r="I164" s="479">
        <f t="shared" si="50"/>
        <v>1</v>
      </c>
      <c r="J164" s="486" t="s">
        <v>30</v>
      </c>
      <c r="K164" s="486" t="s">
        <v>31</v>
      </c>
      <c r="L164" s="479">
        <f t="shared" si="56"/>
        <v>10000000</v>
      </c>
      <c r="M164" s="487">
        <f t="shared" si="49"/>
        <v>0</v>
      </c>
      <c r="N164" s="112" t="str">
        <f t="shared" si="48"/>
        <v>OK</v>
      </c>
      <c r="O164" s="479"/>
      <c r="P164" s="478">
        <f>($J164="Bell Curve")*(_xlfn.NORM.DIST(AND(P$4&gt;=$E164,P$4&lt;=$G164)*(P$4-$E164+1),$I164/2,$L164,TRUE)-_xlfn.NORM.DIST(AND(P$4&gt;=$E164,P$4&lt;=$G164)*(N$4-$E164+1),$I164/2,$L164,TRUE))/(1-2*_xlfn.NORM.DIST(0,$I164/2,$L164,TRUE))*$C164+($J164="Steady Growth")*(AND(P$4&gt;=$E164,P$4&lt;=$G164)*((P$4-$E164+1)/($I164*($I164+1)/2)*$C164))+($J164="custom")*CustomCF!I164</f>
        <v>0</v>
      </c>
      <c r="Q164" s="478">
        <f>($J164="Bell Curve")*(_xlfn.NORM.DIST(AND(Q$4&gt;=$E164,Q$4&lt;=$G164)*(Q$4-$E164+1),$I164/2,$L164,TRUE)-_xlfn.NORM.DIST(AND(Q$4&gt;=$E164,Q$4&lt;=$G164)*(P$4-$E164+1),$I164/2,$L164,TRUE))/(1-2*_xlfn.NORM.DIST(0,$I164/2,$L164,TRUE))*$C164+($J164="Steady Growth")*(AND(Q$4&gt;=$E164,Q$4&lt;=$G164)*((Q$4-$E164+1)/($I164*($I164+1)/2)*$C164))+($J164="custom")*CustomCF!J164</f>
        <v>0</v>
      </c>
      <c r="R164" s="478">
        <f>($J164="Bell Curve")*(_xlfn.NORM.DIST(AND(R$4&gt;=$E164,R$4&lt;=$G164)*(R$4-$E164+1),$I164/2,$L164,TRUE)-_xlfn.NORM.DIST(AND(R$4&gt;=$E164,R$4&lt;=$G164)*(Q$4-$E164+1),$I164/2,$L164,TRUE))/(1-2*_xlfn.NORM.DIST(0,$I164/2,$L164,TRUE))*$C164+($J164="Steady Growth")*(AND(R$4&gt;=$E164,R$4&lt;=$G164)*((R$4-$E164+1)/($I164*($I164+1)/2)*$C164))+($J164="custom")*CustomCF!K164</f>
        <v>0</v>
      </c>
      <c r="S164" s="478">
        <f>($J164="Bell Curve")*(_xlfn.NORM.DIST(AND(S$4&gt;=$E164,S$4&lt;=$G164)*(S$4-$E164+1),$I164/2,$L164,TRUE)-_xlfn.NORM.DIST(AND(S$4&gt;=$E164,S$4&lt;=$G164)*(R$4-$E164+1),$I164/2,$L164,TRUE))/(1-2*_xlfn.NORM.DIST(0,$I164/2,$L164,TRUE))*$C164+($J164="Steady Growth")*(AND(S$4&gt;=$E164,S$4&lt;=$G164)*((S$4-$E164+1)/($I164*($I164+1)/2)*$C164))+($J164="custom")*CustomCF!L164</f>
        <v>0</v>
      </c>
      <c r="T164" s="478">
        <f>($J164="Bell Curve")*(_xlfn.NORM.DIST(AND(T$4&gt;=$E164,T$4&lt;=$G164)*(T$4-$E164+1),$I164/2,$L164,TRUE)-_xlfn.NORM.DIST(AND(T$4&gt;=$E164,T$4&lt;=$G164)*(S$4-$E164+1),$I164/2,$L164,TRUE))/(1-2*_xlfn.NORM.DIST(0,$I164/2,$L164,TRUE))*$C164+($J164="Steady Growth")*(AND(T$4&gt;=$E164,T$4&lt;=$G164)*((T$4-$E164+1)/($I164*($I164+1)/2)*$C164))+($J164="custom")*CustomCF!M164</f>
        <v>0</v>
      </c>
      <c r="U164" s="478">
        <f>($J164="Bell Curve")*(_xlfn.NORM.DIST(AND(U$4&gt;=$E164,U$4&lt;=$G164)*(U$4-$E164+1),$I164/2,$L164,TRUE)-_xlfn.NORM.DIST(AND(U$4&gt;=$E164,U$4&lt;=$G164)*(T$4-$E164+1),$I164/2,$L164,TRUE))/(1-2*_xlfn.NORM.DIST(0,$I164/2,$L164,TRUE))*$C164+($J164="Steady Growth")*(AND(U$4&gt;=$E164,U$4&lt;=$G164)*((U$4-$E164+1)/($I164*($I164+1)/2)*$C164))+($J164="custom")*CustomCF!N164</f>
        <v>0</v>
      </c>
      <c r="V164" s="478">
        <f>($J164="Bell Curve")*(_xlfn.NORM.DIST(AND(V$4&gt;=$E164,V$4&lt;=$G164)*(V$4-$E164+1),$I164/2,$L164,TRUE)-_xlfn.NORM.DIST(AND(V$4&gt;=$E164,V$4&lt;=$G164)*(U$4-$E164+1),$I164/2,$L164,TRUE))/(1-2*_xlfn.NORM.DIST(0,$I164/2,$L164,TRUE))*$C164+($J164="Steady Growth")*(AND(V$4&gt;=$E164,V$4&lt;=$G164)*((V$4-$E164+1)/($I164*($I164+1)/2)*$C164))+($J164="custom")*CustomCF!O164</f>
        <v>0</v>
      </c>
      <c r="W164" s="478">
        <f>($J164="Bell Curve")*(_xlfn.NORM.DIST(AND(W$4&gt;=$E164,W$4&lt;=$G164)*(W$4-$E164+1),$I164/2,$L164,TRUE)-_xlfn.NORM.DIST(AND(W$4&gt;=$E164,W$4&lt;=$G164)*(V$4-$E164+1),$I164/2,$L164,TRUE))/(1-2*_xlfn.NORM.DIST(0,$I164/2,$L164,TRUE))*$C164+($J164="Steady Growth")*(AND(W$4&gt;=$E164,W$4&lt;=$G164)*((W$4-$E164+1)/($I164*($I164+1)/2)*$C164))+($J164="custom")*CustomCF!P164</f>
        <v>0</v>
      </c>
      <c r="X164" s="478">
        <f>($J164="Bell Curve")*(_xlfn.NORM.DIST(AND(X$4&gt;=$E164,X$4&lt;=$G164)*(X$4-$E164+1),$I164/2,$L164,TRUE)-_xlfn.NORM.DIST(AND(X$4&gt;=$E164,X$4&lt;=$G164)*(W$4-$E164+1),$I164/2,$L164,TRUE))/(1-2*_xlfn.NORM.DIST(0,$I164/2,$L164,TRUE))*$C164+($J164="Steady Growth")*(AND(X$4&gt;=$E164,X$4&lt;=$G164)*((X$4-$E164+1)/($I164*($I164+1)/2)*$C164))+($J164="custom")*CustomCF!Q164</f>
        <v>0</v>
      </c>
      <c r="Y164" s="478">
        <f>($J164="Bell Curve")*(_xlfn.NORM.DIST(AND(Y$4&gt;=$E164,Y$4&lt;=$G164)*(Y$4-$E164+1),$I164/2,$L164,TRUE)-_xlfn.NORM.DIST(AND(Y$4&gt;=$E164,Y$4&lt;=$G164)*(X$4-$E164+1),$I164/2,$L164,TRUE))/(1-2*_xlfn.NORM.DIST(0,$I164/2,$L164,TRUE))*$C164+($J164="Steady Growth")*(AND(Y$4&gt;=$E164,Y$4&lt;=$G164)*((Y$4-$E164+1)/($I164*($I164+1)/2)*$C164))+($J164="custom")*CustomCF!R164</f>
        <v>0</v>
      </c>
      <c r="Z164" s="478">
        <f>($J164="Bell Curve")*(_xlfn.NORM.DIST(AND(Z$4&gt;=$E164,Z$4&lt;=$G164)*(Z$4-$E164+1),$I164/2,$L164,TRUE)-_xlfn.NORM.DIST(AND(Z$4&gt;=$E164,Z$4&lt;=$G164)*(Y$4-$E164+1),$I164/2,$L164,TRUE))/(1-2*_xlfn.NORM.DIST(0,$I164/2,$L164,TRUE))*$C164+($J164="Steady Growth")*(AND(Z$4&gt;=$E164,Z$4&lt;=$G164)*((Z$4-$E164+1)/($I164*($I164+1)/2)*$C164))+($J164="custom")*CustomCF!S164</f>
        <v>0</v>
      </c>
      <c r="AA164" s="478">
        <f>($J164="Bell Curve")*(_xlfn.NORM.DIST(AND(AA$4&gt;=$E164,AA$4&lt;=$G164)*(AA$4-$E164+1),$I164/2,$L164,TRUE)-_xlfn.NORM.DIST(AND(AA$4&gt;=$E164,AA$4&lt;=$G164)*(Z$4-$E164+1),$I164/2,$L164,TRUE))/(1-2*_xlfn.NORM.DIST(0,$I164/2,$L164,TRUE))*$C164+($J164="Steady Growth")*(AND(AA$4&gt;=$E164,AA$4&lt;=$G164)*((AA$4-$E164+1)/($I164*($I164+1)/2)*$C164))+($J164="custom")*CustomCF!T164</f>
        <v>0</v>
      </c>
      <c r="AB164" s="478">
        <f>($J164="Bell Curve")*(_xlfn.NORM.DIST(AND(AB$4&gt;=$E164,AB$4&lt;=$G164)*(AB$4-$E164+1),$I164/2,$L164,TRUE)-_xlfn.NORM.DIST(AND(AB$4&gt;=$E164,AB$4&lt;=$G164)*(AA$4-$E164+1),$I164/2,$L164,TRUE))/(1-2*_xlfn.NORM.DIST(0,$I164/2,$L164,TRUE))*$C164+($J164="Steady Growth")*(AND(AB$4&gt;=$E164,AB$4&lt;=$G164)*((AB$4-$E164+1)/($I164*($I164+1)/2)*$C164))+($J164="custom")*CustomCF!U164</f>
        <v>0</v>
      </c>
      <c r="AC164" s="478">
        <f>($J164="Bell Curve")*(_xlfn.NORM.DIST(AND(AC$4&gt;=$E164,AC$4&lt;=$G164)*(AC$4-$E164+1),$I164/2,$L164,TRUE)-_xlfn.NORM.DIST(AND(AC$4&gt;=$E164,AC$4&lt;=$G164)*(AB$4-$E164+1),$I164/2,$L164,TRUE))/(1-2*_xlfn.NORM.DIST(0,$I164/2,$L164,TRUE))*$C164+($J164="Steady Growth")*(AND(AC$4&gt;=$E164,AC$4&lt;=$G164)*((AC$4-$E164+1)/($I164*($I164+1)/2)*$C164))+($J164="custom")*CustomCF!V164</f>
        <v>0</v>
      </c>
      <c r="AD164" s="478">
        <f>($J164="Bell Curve")*(_xlfn.NORM.DIST(AND(AD$4&gt;=$E164,AD$4&lt;=$G164)*(AD$4-$E164+1),$I164/2,$L164,TRUE)-_xlfn.NORM.DIST(AND(AD$4&gt;=$E164,AD$4&lt;=$G164)*(AC$4-$E164+1),$I164/2,$L164,TRUE))/(1-2*_xlfn.NORM.DIST(0,$I164/2,$L164,TRUE))*$C164+($J164="Steady Growth")*(AND(AD$4&gt;=$E164,AD$4&lt;=$G164)*((AD$4-$E164+1)/($I164*($I164+1)/2)*$C164))+($J164="custom")*CustomCF!W164</f>
        <v>0</v>
      </c>
      <c r="AE164" s="478">
        <f>($J164="Bell Curve")*(_xlfn.NORM.DIST(AND(AE$4&gt;=$E164,AE$4&lt;=$G164)*(AE$4-$E164+1),$I164/2,$L164,TRUE)-_xlfn.NORM.DIST(AND(AE$4&gt;=$E164,AE$4&lt;=$G164)*(AD$4-$E164+1),$I164/2,$L164,TRUE))/(1-2*_xlfn.NORM.DIST(0,$I164/2,$L164,TRUE))*$C164+($J164="Steady Growth")*(AND(AE$4&gt;=$E164,AE$4&lt;=$G164)*((AE$4-$E164+1)/($I164*($I164+1)/2)*$C164))+($J164="custom")*CustomCF!X164</f>
        <v>0</v>
      </c>
      <c r="AF164" s="478">
        <f>($J164="Bell Curve")*(_xlfn.NORM.DIST(AND(AF$4&gt;=$E164,AF$4&lt;=$G164)*(AF$4-$E164+1),$I164/2,$L164,TRUE)-_xlfn.NORM.DIST(AND(AF$4&gt;=$E164,AF$4&lt;=$G164)*(AE$4-$E164+1),$I164/2,$L164,TRUE))/(1-2*_xlfn.NORM.DIST(0,$I164/2,$L164,TRUE))*$C164+($J164="Steady Growth")*(AND(AF$4&gt;=$E164,AF$4&lt;=$G164)*((AF$4-$E164+1)/($I164*($I164+1)/2)*$C164))+($J164="custom")*CustomCF!Y164</f>
        <v>0</v>
      </c>
      <c r="AG164" s="478">
        <f>($J164="Bell Curve")*(_xlfn.NORM.DIST(AND(AG$4&gt;=$E164,AG$4&lt;=$G164)*(AG$4-$E164+1),$I164/2,$L164,TRUE)-_xlfn.NORM.DIST(AND(AG$4&gt;=$E164,AG$4&lt;=$G164)*(AF$4-$E164+1),$I164/2,$L164,TRUE))/(1-2*_xlfn.NORM.DIST(0,$I164/2,$L164,TRUE))*$C164+($J164="Steady Growth")*(AND(AG$4&gt;=$E164,AG$4&lt;=$G164)*((AG$4-$E164+1)/($I164*($I164+1)/2)*$C164))+($J164="custom")*CustomCF!Z164</f>
        <v>0</v>
      </c>
      <c r="AH164" s="478">
        <f>($J164="Bell Curve")*(_xlfn.NORM.DIST(AND(AH$4&gt;=$E164,AH$4&lt;=$G164)*(AH$4-$E164+1),$I164/2,$L164,TRUE)-_xlfn.NORM.DIST(AND(AH$4&gt;=$E164,AH$4&lt;=$G164)*(AG$4-$E164+1),$I164/2,$L164,TRUE))/(1-2*_xlfn.NORM.DIST(0,$I164/2,$L164,TRUE))*$C164+($J164="Steady Growth")*(AND(AH$4&gt;=$E164,AH$4&lt;=$G164)*((AH$4-$E164+1)/($I164*($I164+1)/2)*$C164))+($J164="custom")*CustomCF!AA164</f>
        <v>0</v>
      </c>
      <c r="AI164" s="478">
        <f>($J164="Bell Curve")*(_xlfn.NORM.DIST(AND(AI$4&gt;=$E164,AI$4&lt;=$G164)*(AI$4-$E164+1),$I164/2,$L164,TRUE)-_xlfn.NORM.DIST(AND(AI$4&gt;=$E164,AI$4&lt;=$G164)*(AH$4-$E164+1),$I164/2,$L164,TRUE))/(1-2*_xlfn.NORM.DIST(0,$I164/2,$L164,TRUE))*$C164+($J164="Steady Growth")*(AND(AI$4&gt;=$E164,AI$4&lt;=$G164)*((AI$4-$E164+1)/($I164*($I164+1)/2)*$C164))+($J164="custom")*CustomCF!AB164</f>
        <v>0</v>
      </c>
      <c r="AJ164" s="478">
        <f>($J164="Bell Curve")*(_xlfn.NORM.DIST(AND(AJ$4&gt;=$E164,AJ$4&lt;=$G164)*(AJ$4-$E164+1),$I164/2,$L164,TRUE)-_xlfn.NORM.DIST(AND(AJ$4&gt;=$E164,AJ$4&lt;=$G164)*(AI$4-$E164+1),$I164/2,$L164,TRUE))/(1-2*_xlfn.NORM.DIST(0,$I164/2,$L164,TRUE))*$C164+($J164="Steady Growth")*(AND(AJ$4&gt;=$E164,AJ$4&lt;=$G164)*((AJ$4-$E164+1)/($I164*($I164+1)/2)*$C164))+($J164="custom")*CustomCF!AC164</f>
        <v>0</v>
      </c>
      <c r="AK164" s="478">
        <f>($J164="Bell Curve")*(_xlfn.NORM.DIST(AND(AK$4&gt;=$E164,AK$4&lt;=$G164)*(AK$4-$E164+1),$I164/2,$L164,TRUE)-_xlfn.NORM.DIST(AND(AK$4&gt;=$E164,AK$4&lt;=$G164)*(AJ$4-$E164+1),$I164/2,$L164,TRUE))/(1-2*_xlfn.NORM.DIST(0,$I164/2,$L164,TRUE))*$C164+($J164="Steady Growth")*(AND(AK$4&gt;=$E164,AK$4&lt;=$G164)*((AK$4-$E164+1)/($I164*($I164+1)/2)*$C164))+($J164="custom")*CustomCF!AD164</f>
        <v>0</v>
      </c>
      <c r="AL164" s="478">
        <f>($J164="Bell Curve")*(_xlfn.NORM.DIST(AND(AL$4&gt;=$E164,AL$4&lt;=$G164)*(AL$4-$E164+1),$I164/2,$L164,TRUE)-_xlfn.NORM.DIST(AND(AL$4&gt;=$E164,AL$4&lt;=$G164)*(AK$4-$E164+1),$I164/2,$L164,TRUE))/(1-2*_xlfn.NORM.DIST(0,$I164/2,$L164,TRUE))*$C164+($J164="Steady Growth")*(AND(AL$4&gt;=$E164,AL$4&lt;=$G164)*((AL$4-$E164+1)/($I164*($I164+1)/2)*$C164))+($J164="custom")*CustomCF!AE164</f>
        <v>0</v>
      </c>
      <c r="AM164" s="478">
        <f>($J164="Bell Curve")*(_xlfn.NORM.DIST(AND(AM$4&gt;=$E164,AM$4&lt;=$G164)*(AM$4-$E164+1),$I164/2,$L164,TRUE)-_xlfn.NORM.DIST(AND(AM$4&gt;=$E164,AM$4&lt;=$G164)*(AL$4-$E164+1),$I164/2,$L164,TRUE))/(1-2*_xlfn.NORM.DIST(0,$I164/2,$L164,TRUE))*$C164+($J164="Steady Growth")*(AND(AM$4&gt;=$E164,AM$4&lt;=$G164)*((AM$4-$E164+1)/($I164*($I164+1)/2)*$C164))+($J164="custom")*CustomCF!AF164</f>
        <v>0</v>
      </c>
      <c r="AN164" s="478">
        <f>($J164="Bell Curve")*(_xlfn.NORM.DIST(AND(AN$4&gt;=$E164,AN$4&lt;=$G164)*(AN$4-$E164+1),$I164/2,$L164,TRUE)-_xlfn.NORM.DIST(AND(AN$4&gt;=$E164,AN$4&lt;=$G164)*(AM$4-$E164+1),$I164/2,$L164,TRUE))/(1-2*_xlfn.NORM.DIST(0,$I164/2,$L164,TRUE))*$C164+($J164="Steady Growth")*(AND(AN$4&gt;=$E164,AN$4&lt;=$G164)*((AN$4-$E164+1)/($I164*($I164+1)/2)*$C164))+($J164="custom")*CustomCF!AG164</f>
        <v>0</v>
      </c>
      <c r="AO164" s="478">
        <f>($J164="Bell Curve")*(_xlfn.NORM.DIST(AND(AO$4&gt;=$E164,AO$4&lt;=$G164)*(AO$4-$E164+1),$I164/2,$L164,TRUE)-_xlfn.NORM.DIST(AND(AO$4&gt;=$E164,AO$4&lt;=$G164)*(AN$4-$E164+1),$I164/2,$L164,TRUE))/(1-2*_xlfn.NORM.DIST(0,$I164/2,$L164,TRUE))*$C164+($J164="Steady Growth")*(AND(AO$4&gt;=$E164,AO$4&lt;=$G164)*((AO$4-$E164+1)/($I164*($I164+1)/2)*$C164))+($J164="custom")*CustomCF!AH164</f>
        <v>0</v>
      </c>
      <c r="AP164" s="478">
        <f>($J164="Bell Curve")*(_xlfn.NORM.DIST(AND(AP$4&gt;=$E164,AP$4&lt;=$G164)*(AP$4-$E164+1),$I164/2,$L164,TRUE)-_xlfn.NORM.DIST(AND(AP$4&gt;=$E164,AP$4&lt;=$G164)*(AO$4-$E164+1),$I164/2,$L164,TRUE))/(1-2*_xlfn.NORM.DIST(0,$I164/2,$L164,TRUE))*$C164+($J164="Steady Growth")*(AND(AP$4&gt;=$E164,AP$4&lt;=$G164)*((AP$4-$E164+1)/($I164*($I164+1)/2)*$C164))+($J164="custom")*CustomCF!AI164</f>
        <v>0</v>
      </c>
      <c r="AQ164" s="478">
        <f>($J164="Bell Curve")*(_xlfn.NORM.DIST(AND(AQ$4&gt;=$E164,AQ$4&lt;=$G164)*(AQ$4-$E164+1),$I164/2,$L164,TRUE)-_xlfn.NORM.DIST(AND(AQ$4&gt;=$E164,AQ$4&lt;=$G164)*(AP$4-$E164+1),$I164/2,$L164,TRUE))/(1-2*_xlfn.NORM.DIST(0,$I164/2,$L164,TRUE))*$C164+($J164="Steady Growth")*(AND(AQ$4&gt;=$E164,AQ$4&lt;=$G164)*((AQ$4-$E164+1)/($I164*($I164+1)/2)*$C164))+($J164="custom")*CustomCF!AJ164</f>
        <v>0</v>
      </c>
      <c r="AR164" s="478">
        <f>($J164="Bell Curve")*(_xlfn.NORM.DIST(AND(AR$4&gt;=$E164,AR$4&lt;=$G164)*(AR$4-$E164+1),$I164/2,$L164,TRUE)-_xlfn.NORM.DIST(AND(AR$4&gt;=$E164,AR$4&lt;=$G164)*(AQ$4-$E164+1),$I164/2,$L164,TRUE))/(1-2*_xlfn.NORM.DIST(0,$I164/2,$L164,TRUE))*$C164+($J164="Steady Growth")*(AND(AR$4&gt;=$E164,AR$4&lt;=$G164)*((AR$4-$E164+1)/($I164*($I164+1)/2)*$C164))+($J164="custom")*CustomCF!AK164</f>
        <v>0</v>
      </c>
      <c r="AS164" s="478">
        <f>($J164="Bell Curve")*(_xlfn.NORM.DIST(AND(AS$4&gt;=$E164,AS$4&lt;=$G164)*(AS$4-$E164+1),$I164/2,$L164,TRUE)-_xlfn.NORM.DIST(AND(AS$4&gt;=$E164,AS$4&lt;=$G164)*(AR$4-$E164+1),$I164/2,$L164,TRUE))/(1-2*_xlfn.NORM.DIST(0,$I164/2,$L164,TRUE))*$C164+($J164="Steady Growth")*(AND(AS$4&gt;=$E164,AS$4&lt;=$G164)*((AS$4-$E164+1)/($I164*($I164+1)/2)*$C164))+($J164="custom")*CustomCF!AL164</f>
        <v>0</v>
      </c>
      <c r="AT164" s="478">
        <f>($J164="Bell Curve")*(_xlfn.NORM.DIST(AND(AT$4&gt;=$E164,AT$4&lt;=$G164)*(AT$4-$E164+1),$I164/2,$L164,TRUE)-_xlfn.NORM.DIST(AND(AT$4&gt;=$E164,AT$4&lt;=$G164)*(AS$4-$E164+1),$I164/2,$L164,TRUE))/(1-2*_xlfn.NORM.DIST(0,$I164/2,$L164,TRUE))*$C164+($J164="Steady Growth")*(AND(AT$4&gt;=$E164,AT$4&lt;=$G164)*((AT$4-$E164+1)/($I164*($I164+1)/2)*$C164))+($J164="custom")*CustomCF!AM164</f>
        <v>0</v>
      </c>
      <c r="AU164" s="478">
        <f>($J164="Bell Curve")*(_xlfn.NORM.DIST(AND(AU$4&gt;=$E164,AU$4&lt;=$G164)*(AU$4-$E164+1),$I164/2,$L164,TRUE)-_xlfn.NORM.DIST(AND(AU$4&gt;=$E164,AU$4&lt;=$G164)*(AT$4-$E164+1),$I164/2,$L164,TRUE))/(1-2*_xlfn.NORM.DIST(0,$I164/2,$L164,TRUE))*$C164+($J164="Steady Growth")*(AND(AU$4&gt;=$E164,AU$4&lt;=$G164)*((AU$4-$E164+1)/($I164*($I164+1)/2)*$C164))+($J164="custom")*CustomCF!AN164</f>
        <v>0</v>
      </c>
      <c r="AV164" s="478">
        <f>($J164="Bell Curve")*(_xlfn.NORM.DIST(AND(AV$4&gt;=$E164,AV$4&lt;=$G164)*(AV$4-$E164+1),$I164/2,$L164,TRUE)-_xlfn.NORM.DIST(AND(AV$4&gt;=$E164,AV$4&lt;=$G164)*(AU$4-$E164+1),$I164/2,$L164,TRUE))/(1-2*_xlfn.NORM.DIST(0,$I164/2,$L164,TRUE))*$C164+($J164="Steady Growth")*(AND(AV$4&gt;=$E164,AV$4&lt;=$G164)*((AV$4-$E164+1)/($I164*($I164+1)/2)*$C164))+($J164="custom")*CustomCF!AO164</f>
        <v>0</v>
      </c>
      <c r="AW164" s="478">
        <f>($J164="Bell Curve")*(_xlfn.NORM.DIST(AND(AW$4&gt;=$E164,AW$4&lt;=$G164)*(AW$4-$E164+1),$I164/2,$L164,TRUE)-_xlfn.NORM.DIST(AND(AW$4&gt;=$E164,AW$4&lt;=$G164)*(AV$4-$E164+1),$I164/2,$L164,TRUE))/(1-2*_xlfn.NORM.DIST(0,$I164/2,$L164,TRUE))*$C164+($J164="Steady Growth")*(AND(AW$4&gt;=$E164,AW$4&lt;=$G164)*((AW$4-$E164+1)/($I164*($I164+1)/2)*$C164))+($J164="custom")*CustomCF!AP164</f>
        <v>0</v>
      </c>
      <c r="AX164" s="478">
        <f>($J164="Bell Curve")*(_xlfn.NORM.DIST(AND(AX$4&gt;=$E164,AX$4&lt;=$G164)*(AX$4-$E164+1),$I164/2,$L164,TRUE)-_xlfn.NORM.DIST(AND(AX$4&gt;=$E164,AX$4&lt;=$G164)*(AW$4-$E164+1),$I164/2,$L164,TRUE))/(1-2*_xlfn.NORM.DIST(0,$I164/2,$L164,TRUE))*$C164+($J164="Steady Growth")*(AND(AX$4&gt;=$E164,AX$4&lt;=$G164)*((AX$4-$E164+1)/($I164*($I164+1)/2)*$C164))+($J164="custom")*CustomCF!AQ164</f>
        <v>0</v>
      </c>
      <c r="AY164" s="478">
        <f>($J164="Bell Curve")*(_xlfn.NORM.DIST(AND(AY$4&gt;=$E164,AY$4&lt;=$G164)*(AY$4-$E164+1),$I164/2,$L164,TRUE)-_xlfn.NORM.DIST(AND(AY$4&gt;=$E164,AY$4&lt;=$G164)*(AX$4-$E164+1),$I164/2,$L164,TRUE))/(1-2*_xlfn.NORM.DIST(0,$I164/2,$L164,TRUE))*$C164+($J164="Steady Growth")*(AND(AY$4&gt;=$E164,AY$4&lt;=$G164)*((AY$4-$E164+1)/($I164*($I164+1)/2)*$C164))+($J164="custom")*CustomCF!AR164</f>
        <v>0</v>
      </c>
      <c r="AZ164" s="478">
        <f>($J164="Bell Curve")*(_xlfn.NORM.DIST(AND(AZ$4&gt;=$E164,AZ$4&lt;=$G164)*(AZ$4-$E164+1),$I164/2,$L164,TRUE)-_xlfn.NORM.DIST(AND(AZ$4&gt;=$E164,AZ$4&lt;=$G164)*(AY$4-$E164+1),$I164/2,$L164,TRUE))/(1-2*_xlfn.NORM.DIST(0,$I164/2,$L164,TRUE))*$C164+($J164="Steady Growth")*(AND(AZ$4&gt;=$E164,AZ$4&lt;=$G164)*((AZ$4-$E164+1)/($I164*($I164+1)/2)*$C164))+($J164="custom")*CustomCF!AS164</f>
        <v>0</v>
      </c>
      <c r="BA164" s="478">
        <f>($J164="Bell Curve")*(_xlfn.NORM.DIST(AND(BA$4&gt;=$E164,BA$4&lt;=$G164)*(BA$4-$E164+1),$I164/2,$L164,TRUE)-_xlfn.NORM.DIST(AND(BA$4&gt;=$E164,BA$4&lt;=$G164)*(AZ$4-$E164+1),$I164/2,$L164,TRUE))/(1-2*_xlfn.NORM.DIST(0,$I164/2,$L164,TRUE))*$C164+($J164="Steady Growth")*(AND(BA$4&gt;=$E164,BA$4&lt;=$G164)*((BA$4-$E164+1)/($I164*($I164+1)/2)*$C164))+($J164="custom")*CustomCF!AT164</f>
        <v>0</v>
      </c>
      <c r="BB164" s="478">
        <f>($J164="Bell Curve")*(_xlfn.NORM.DIST(AND(BB$4&gt;=$E164,BB$4&lt;=$G164)*(BB$4-$E164+1),$I164/2,$L164,TRUE)-_xlfn.NORM.DIST(AND(BB$4&gt;=$E164,BB$4&lt;=$G164)*(BA$4-$E164+1),$I164/2,$L164,TRUE))/(1-2*_xlfn.NORM.DIST(0,$I164/2,$L164,TRUE))*$C164+($J164="Steady Growth")*(AND(BB$4&gt;=$E164,BB$4&lt;=$G164)*((BB$4-$E164+1)/($I164*($I164+1)/2)*$C164))+($J164="custom")*CustomCF!AU164</f>
        <v>0</v>
      </c>
      <c r="BC164" s="478">
        <f>($J164="Bell Curve")*(_xlfn.NORM.DIST(AND(BC$4&gt;=$E164,BC$4&lt;=$G164)*(BC$4-$E164+1),$I164/2,$L164,TRUE)-_xlfn.NORM.DIST(AND(BC$4&gt;=$E164,BC$4&lt;=$G164)*(BB$4-$E164+1),$I164/2,$L164,TRUE))/(1-2*_xlfn.NORM.DIST(0,$I164/2,$L164,TRUE))*$C164+($J164="Steady Growth")*(AND(BC$4&gt;=$E164,BC$4&lt;=$G164)*((BC$4-$E164+1)/($I164*($I164+1)/2)*$C164))+($J164="custom")*CustomCF!AV164</f>
        <v>0</v>
      </c>
      <c r="BD164" s="478">
        <f>($J164="Bell Curve")*(_xlfn.NORM.DIST(AND(BD$4&gt;=$E164,BD$4&lt;=$G164)*(BD$4-$E164+1),$I164/2,$L164,TRUE)-_xlfn.NORM.DIST(AND(BD$4&gt;=$E164,BD$4&lt;=$G164)*(BC$4-$E164+1),$I164/2,$L164,TRUE))/(1-2*_xlfn.NORM.DIST(0,$I164/2,$L164,TRUE))*$C164+($J164="Steady Growth")*(AND(BD$4&gt;=$E164,BD$4&lt;=$G164)*((BD$4-$E164+1)/($I164*($I164+1)/2)*$C164))+($J164="custom")*CustomCF!AW164</f>
        <v>0</v>
      </c>
      <c r="BE164" s="478">
        <f>($J164="Bell Curve")*(_xlfn.NORM.DIST(AND(BE$4&gt;=$E164,BE$4&lt;=$G164)*(BE$4-$E164+1),$I164/2,$L164,TRUE)-_xlfn.NORM.DIST(AND(BE$4&gt;=$E164,BE$4&lt;=$G164)*(BD$4-$E164+1),$I164/2,$L164,TRUE))/(1-2*_xlfn.NORM.DIST(0,$I164/2,$L164,TRUE))*$C164+($J164="Steady Growth")*(AND(BE$4&gt;=$E164,BE$4&lt;=$G164)*((BE$4-$E164+1)/($I164*($I164+1)/2)*$C164))+($J164="custom")*CustomCF!AX164</f>
        <v>0</v>
      </c>
      <c r="BF164" s="478">
        <f>($J164="Bell Curve")*(_xlfn.NORM.DIST(AND(BF$4&gt;=$E164,BF$4&lt;=$G164)*(BF$4-$E164+1),$I164/2,$L164,TRUE)-_xlfn.NORM.DIST(AND(BF$4&gt;=$E164,BF$4&lt;=$G164)*(BE$4-$E164+1),$I164/2,$L164,TRUE))/(1-2*_xlfn.NORM.DIST(0,$I164/2,$L164,TRUE))*$C164+($J164="Steady Growth")*(AND(BF$4&gt;=$E164,BF$4&lt;=$G164)*((BF$4-$E164+1)/($I164*($I164+1)/2)*$C164))+($J164="custom")*CustomCF!AY164</f>
        <v>0</v>
      </c>
      <c r="BG164" s="478">
        <f>($J164="Bell Curve")*(_xlfn.NORM.DIST(AND(BG$4&gt;=$E164,BG$4&lt;=$G164)*(BG$4-$E164+1),$I164/2,$L164,TRUE)-_xlfn.NORM.DIST(AND(BG$4&gt;=$E164,BG$4&lt;=$G164)*(BF$4-$E164+1),$I164/2,$L164,TRUE))/(1-2*_xlfn.NORM.DIST(0,$I164/2,$L164,TRUE))*$C164+($J164="Steady Growth")*(AND(BG$4&gt;=$E164,BG$4&lt;=$G164)*((BG$4-$E164+1)/($I164*($I164+1)/2)*$C164))+($J164="custom")*CustomCF!AZ164</f>
        <v>0</v>
      </c>
      <c r="BH164" s="478">
        <f>($J164="Bell Curve")*(_xlfn.NORM.DIST(AND(BH$4&gt;=$E164,BH$4&lt;=$G164)*(BH$4-$E164+1),$I164/2,$L164,TRUE)-_xlfn.NORM.DIST(AND(BH$4&gt;=$E164,BH$4&lt;=$G164)*(BG$4-$E164+1),$I164/2,$L164,TRUE))/(1-2*_xlfn.NORM.DIST(0,$I164/2,$L164,TRUE))*$C164+($J164="Steady Growth")*(AND(BH$4&gt;=$E164,BH$4&lt;=$G164)*((BH$4-$E164+1)/($I164*($I164+1)/2)*$C164))+($J164="custom")*CustomCF!BA164</f>
        <v>0</v>
      </c>
      <c r="BI164" s="478">
        <f>($J164="Bell Curve")*(_xlfn.NORM.DIST(AND(BI$4&gt;=$E164,BI$4&lt;=$G164)*(BI$4-$E164+1),$I164/2,$L164,TRUE)-_xlfn.NORM.DIST(AND(BI$4&gt;=$E164,BI$4&lt;=$G164)*(BH$4-$E164+1),$I164/2,$L164,TRUE))/(1-2*_xlfn.NORM.DIST(0,$I164/2,$L164,TRUE))*$C164+($J164="Steady Growth")*(AND(BI$4&gt;=$E164,BI$4&lt;=$G164)*((BI$4-$E164+1)/($I164*($I164+1)/2)*$C164))+($J164="custom")*CustomCF!BB164</f>
        <v>0</v>
      </c>
      <c r="BJ164" s="478">
        <f>($J164="Bell Curve")*(_xlfn.NORM.DIST(AND(BJ$4&gt;=$E164,BJ$4&lt;=$G164)*(BJ$4-$E164+1),$I164/2,$L164,TRUE)-_xlfn.NORM.DIST(AND(BJ$4&gt;=$E164,BJ$4&lt;=$G164)*(BI$4-$E164+1),$I164/2,$L164,TRUE))/(1-2*_xlfn.NORM.DIST(0,$I164/2,$L164,TRUE))*$C164+($J164="Steady Growth")*(AND(BJ$4&gt;=$E164,BJ$4&lt;=$G164)*((BJ$4-$E164+1)/($I164*($I164+1)/2)*$C164))+($J164="custom")*CustomCF!BC164</f>
        <v>0</v>
      </c>
      <c r="BK164" s="478">
        <f>($J164="Bell Curve")*(_xlfn.NORM.DIST(AND(BK$4&gt;=$E164,BK$4&lt;=$G164)*(BK$4-$E164+1),$I164/2,$L164,TRUE)-_xlfn.NORM.DIST(AND(BK$4&gt;=$E164,BK$4&lt;=$G164)*(BJ$4-$E164+1),$I164/2,$L164,TRUE))/(1-2*_xlfn.NORM.DIST(0,$I164/2,$L164,TRUE))*$C164+($J164="Steady Growth")*(AND(BK$4&gt;=$E164,BK$4&lt;=$G164)*((BK$4-$E164+1)/($I164*($I164+1)/2)*$C164))+($J164="custom")*CustomCF!BD164</f>
        <v>0</v>
      </c>
      <c r="BL164" s="478">
        <f>($J164="Bell Curve")*(_xlfn.NORM.DIST(AND(BL$4&gt;=$E164,BL$4&lt;=$G164)*(BL$4-$E164+1),$I164/2,$L164,TRUE)-_xlfn.NORM.DIST(AND(BL$4&gt;=$E164,BL$4&lt;=$G164)*(BK$4-$E164+1),$I164/2,$L164,TRUE))/(1-2*_xlfn.NORM.DIST(0,$I164/2,$L164,TRUE))*$C164+($J164="Steady Growth")*(AND(BL$4&gt;=$E164,BL$4&lt;=$G164)*((BL$4-$E164+1)/($I164*($I164+1)/2)*$C164))+($J164="custom")*CustomCF!BE164</f>
        <v>0</v>
      </c>
      <c r="BM164" s="478">
        <f>($J164="Bell Curve")*(_xlfn.NORM.DIST(AND(BM$4&gt;=$E164,BM$4&lt;=$G164)*(BM$4-$E164+1),$I164/2,$L164,TRUE)-_xlfn.NORM.DIST(AND(BM$4&gt;=$E164,BM$4&lt;=$G164)*(BL$4-$E164+1),$I164/2,$L164,TRUE))/(1-2*_xlfn.NORM.DIST(0,$I164/2,$L164,TRUE))*$C164+($J164="Steady Growth")*(AND(BM$4&gt;=$E164,BM$4&lt;=$G164)*((BM$4-$E164+1)/($I164*($I164+1)/2)*$C164))+($J164="custom")*CustomCF!BF164</f>
        <v>0</v>
      </c>
      <c r="BN164" s="478">
        <f>($J164="Bell Curve")*(_xlfn.NORM.DIST(AND(BN$4&gt;=$E164,BN$4&lt;=$G164)*(BN$4-$E164+1),$I164/2,$L164,TRUE)-_xlfn.NORM.DIST(AND(BN$4&gt;=$E164,BN$4&lt;=$G164)*(BM$4-$E164+1),$I164/2,$L164,TRUE))/(1-2*_xlfn.NORM.DIST(0,$I164/2,$L164,TRUE))*$C164+($J164="Steady Growth")*(AND(BN$4&gt;=$E164,BN$4&lt;=$G164)*((BN$4-$E164+1)/($I164*($I164+1)/2)*$C164))+($J164="custom")*CustomCF!BG164</f>
        <v>0</v>
      </c>
      <c r="BO164" s="478">
        <f>($J164="Bell Curve")*(_xlfn.NORM.DIST(AND(BO$4&gt;=$E164,BO$4&lt;=$G164)*(BO$4-$E164+1),$I164/2,$L164,TRUE)-_xlfn.NORM.DIST(AND(BO$4&gt;=$E164,BO$4&lt;=$G164)*(BN$4-$E164+1),$I164/2,$L164,TRUE))/(1-2*_xlfn.NORM.DIST(0,$I164/2,$L164,TRUE))*$C164+($J164="Steady Growth")*(AND(BO$4&gt;=$E164,BO$4&lt;=$G164)*((BO$4-$E164+1)/($I164*($I164+1)/2)*$C164))+($J164="custom")*CustomCF!BH164</f>
        <v>0</v>
      </c>
      <c r="BP164" s="478">
        <f>($J164="Bell Curve")*(_xlfn.NORM.DIST(AND(BP$4&gt;=$E164,BP$4&lt;=$G164)*(BP$4-$E164+1),$I164/2,$L164,TRUE)-_xlfn.NORM.DIST(AND(BP$4&gt;=$E164,BP$4&lt;=$G164)*(BO$4-$E164+1),$I164/2,$L164,TRUE))/(1-2*_xlfn.NORM.DIST(0,$I164/2,$L164,TRUE))*$C164+($J164="Steady Growth")*(AND(BP$4&gt;=$E164,BP$4&lt;=$G164)*((BP$4-$E164+1)/($I164*($I164+1)/2)*$C164))+($J164="custom")*CustomCF!BI164</f>
        <v>0</v>
      </c>
      <c r="BQ164" s="478">
        <f>($J164="Bell Curve")*(_xlfn.NORM.DIST(AND(BQ$4&gt;=$E164,BQ$4&lt;=$G164)*(BQ$4-$E164+1),$I164/2,$L164,TRUE)-_xlfn.NORM.DIST(AND(BQ$4&gt;=$E164,BQ$4&lt;=$G164)*(BP$4-$E164+1),$I164/2,$L164,TRUE))/(1-2*_xlfn.NORM.DIST(0,$I164/2,$L164,TRUE))*$C164+($J164="Steady Growth")*(AND(BQ$4&gt;=$E164,BQ$4&lt;=$G164)*((BQ$4-$E164+1)/($I164*($I164+1)/2)*$C164))+($J164="custom")*CustomCF!BJ164</f>
        <v>0</v>
      </c>
      <c r="BR164" s="478">
        <f>($J164="Bell Curve")*(_xlfn.NORM.DIST(AND(BR$4&gt;=$E164,BR$4&lt;=$G164)*(BR$4-$E164+1),$I164/2,$L164,TRUE)-_xlfn.NORM.DIST(AND(BR$4&gt;=$E164,BR$4&lt;=$G164)*(BQ$4-$E164+1),$I164/2,$L164,TRUE))/(1-2*_xlfn.NORM.DIST(0,$I164/2,$L164,TRUE))*$C164+($J164="Steady Growth")*(AND(BR$4&gt;=$E164,BR$4&lt;=$G164)*((BR$4-$E164+1)/($I164*($I164+1)/2)*$C164))+($J164="custom")*CustomCF!BK164</f>
        <v>0</v>
      </c>
      <c r="BS164" s="478">
        <f>($J164="Bell Curve")*(_xlfn.NORM.DIST(AND(BS$4&gt;=$E164,BS$4&lt;=$G164)*(BS$4-$E164+1),$I164/2,$L164,TRUE)-_xlfn.NORM.DIST(AND(BS$4&gt;=$E164,BS$4&lt;=$G164)*(BR$4-$E164+1),$I164/2,$L164,TRUE))/(1-2*_xlfn.NORM.DIST(0,$I164/2,$L164,TRUE))*$C164+($J164="Steady Growth")*(AND(BS$4&gt;=$E164,BS$4&lt;=$G164)*((BS$4-$E164+1)/($I164*($I164+1)/2)*$C164))+($J164="custom")*CustomCF!BL164</f>
        <v>0</v>
      </c>
      <c r="BT164" s="478">
        <f>($J164="Bell Curve")*(_xlfn.NORM.DIST(AND(BT$4&gt;=$E164,BT$4&lt;=$G164)*(BT$4-$E164+1),$I164/2,$L164,TRUE)-_xlfn.NORM.DIST(AND(BT$4&gt;=$E164,BT$4&lt;=$G164)*(BS$4-$E164+1),$I164/2,$L164,TRUE))/(1-2*_xlfn.NORM.DIST(0,$I164/2,$L164,TRUE))*$C164+($J164="Steady Growth")*(AND(BT$4&gt;=$E164,BT$4&lt;=$G164)*((BT$4-$E164+1)/($I164*($I164+1)/2)*$C164))+($J164="custom")*CustomCF!BM164</f>
        <v>0</v>
      </c>
      <c r="BU164" s="478">
        <f>($J164="Bell Curve")*(_xlfn.NORM.DIST(AND(BU$4&gt;=$E164,BU$4&lt;=$G164)*(BU$4-$E164+1),$I164/2,$L164,TRUE)-_xlfn.NORM.DIST(AND(BU$4&gt;=$E164,BU$4&lt;=$G164)*(BT$4-$E164+1),$I164/2,$L164,TRUE))/(1-2*_xlfn.NORM.DIST(0,$I164/2,$L164,TRUE))*$C164+($J164="Steady Growth")*(AND(BU$4&gt;=$E164,BU$4&lt;=$G164)*((BU$4-$E164+1)/($I164*($I164+1)/2)*$C164))+($J164="custom")*CustomCF!BN164</f>
        <v>0</v>
      </c>
      <c r="BV164" s="478">
        <f>($J164="Bell Curve")*(_xlfn.NORM.DIST(AND(BV$4&gt;=$E164,BV$4&lt;=$G164)*(BV$4-$E164+1),$I164/2,$L164,TRUE)-_xlfn.NORM.DIST(AND(BV$4&gt;=$E164,BV$4&lt;=$G164)*(BU$4-$E164+1),$I164/2,$L164,TRUE))/(1-2*_xlfn.NORM.DIST(0,$I164/2,$L164,TRUE))*$C164+($J164="Steady Growth")*(AND(BV$4&gt;=$E164,BV$4&lt;=$G164)*((BV$4-$E164+1)/($I164*($I164+1)/2)*$C164))+($J164="custom")*CustomCF!BO164</f>
        <v>0</v>
      </c>
      <c r="BW164" s="478">
        <f>($J164="Bell Curve")*(_xlfn.NORM.DIST(AND(BW$4&gt;=$E164,BW$4&lt;=$G164)*(BW$4-$E164+1),$I164/2,$L164,TRUE)-_xlfn.NORM.DIST(AND(BW$4&gt;=$E164,BW$4&lt;=$G164)*(BV$4-$E164+1),$I164/2,$L164,TRUE))/(1-2*_xlfn.NORM.DIST(0,$I164/2,$L164,TRUE))*$C164+($J164="Steady Growth")*(AND(BW$4&gt;=$E164,BW$4&lt;=$G164)*((BW$4-$E164+1)/($I164*($I164+1)/2)*$C164))+($J164="custom")*CustomCF!BP164</f>
        <v>0</v>
      </c>
      <c r="BX164" s="478">
        <f>($J164="Bell Curve")*(_xlfn.NORM.DIST(AND(BX$4&gt;=$E164,BX$4&lt;=$G164)*(BX$4-$E164+1),$I164/2,$L164,TRUE)-_xlfn.NORM.DIST(AND(BX$4&gt;=$E164,BX$4&lt;=$G164)*(BW$4-$E164+1),$I164/2,$L164,TRUE))/(1-2*_xlfn.NORM.DIST(0,$I164/2,$L164,TRUE))*$C164+($J164="Steady Growth")*(AND(BX$4&gt;=$E164,BX$4&lt;=$G164)*((BX$4-$E164+1)/($I164*($I164+1)/2)*$C164))+($J164="custom")*CustomCF!BQ164</f>
        <v>0</v>
      </c>
      <c r="BY164" s="478">
        <f>($J164="Bell Curve")*(_xlfn.NORM.DIST(AND(BY$4&gt;=$E164,BY$4&lt;=$G164)*(BY$4-$E164+1),$I164/2,$L164,TRUE)-_xlfn.NORM.DIST(AND(BY$4&gt;=$E164,BY$4&lt;=$G164)*(BX$4-$E164+1),$I164/2,$L164,TRUE))/(1-2*_xlfn.NORM.DIST(0,$I164/2,$L164,TRUE))*$C164+($J164="Steady Growth")*(AND(BY$4&gt;=$E164,BY$4&lt;=$G164)*((BY$4-$E164+1)/($I164*($I164+1)/2)*$C164))+($J164="custom")*CustomCF!BR164</f>
        <v>0</v>
      </c>
      <c r="BZ164" s="478">
        <f>($J164="Bell Curve")*(_xlfn.NORM.DIST(AND(BZ$4&gt;=$E164,BZ$4&lt;=$G164)*(BZ$4-$E164+1),$I164/2,$L164,TRUE)-_xlfn.NORM.DIST(AND(BZ$4&gt;=$E164,BZ$4&lt;=$G164)*(BY$4-$E164+1),$I164/2,$L164,TRUE))/(1-2*_xlfn.NORM.DIST(0,$I164/2,$L164,TRUE))*$C164+($J164="Steady Growth")*(AND(BZ$4&gt;=$E164,BZ$4&lt;=$G164)*((BZ$4-$E164+1)/($I164*($I164+1)/2)*$C164))+($J164="custom")*CustomCF!BS164</f>
        <v>0</v>
      </c>
      <c r="CA164" s="478">
        <f>($J164="Bell Curve")*(_xlfn.NORM.DIST(AND(CA$4&gt;=$E164,CA$4&lt;=$G164)*(CA$4-$E164+1),$I164/2,$L164,TRUE)-_xlfn.NORM.DIST(AND(CA$4&gt;=$E164,CA$4&lt;=$G164)*(BZ$4-$E164+1),$I164/2,$L164,TRUE))/(1-2*_xlfn.NORM.DIST(0,$I164/2,$L164,TRUE))*$C164+($J164="Steady Growth")*(AND(CA$4&gt;=$E164,CA$4&lt;=$G164)*((CA$4-$E164+1)/($I164*($I164+1)/2)*$C164))+($J164="custom")*CustomCF!BT164</f>
        <v>0</v>
      </c>
      <c r="CB164" s="478">
        <f>($J164="Bell Curve")*(_xlfn.NORM.DIST(AND(CB$4&gt;=$E164,CB$4&lt;=$G164)*(CB$4-$E164+1),$I164/2,$L164,TRUE)-_xlfn.NORM.DIST(AND(CB$4&gt;=$E164,CB$4&lt;=$G164)*(CA$4-$E164+1),$I164/2,$L164,TRUE))/(1-2*_xlfn.NORM.DIST(0,$I164/2,$L164,TRUE))*$C164+($J164="Steady Growth")*(AND(CB$4&gt;=$E164,CB$4&lt;=$G164)*((CB$4-$E164+1)/($I164*($I164+1)/2)*$C164))+($J164="custom")*CustomCF!BU164</f>
        <v>0</v>
      </c>
      <c r="CC164" s="478">
        <f>($J164="Bell Curve")*(_xlfn.NORM.DIST(AND(CC$4&gt;=$E164,CC$4&lt;=$G164)*(CC$4-$E164+1),$I164/2,$L164,TRUE)-_xlfn.NORM.DIST(AND(CC$4&gt;=$E164,CC$4&lt;=$G164)*(CB$4-$E164+1),$I164/2,$L164,TRUE))/(1-2*_xlfn.NORM.DIST(0,$I164/2,$L164,TRUE))*$C164+($J164="Steady Growth")*(AND(CC$4&gt;=$E164,CC$4&lt;=$G164)*((CC$4-$E164+1)/($I164*($I164+1)/2)*$C164))+($J164="custom")*CustomCF!BV164</f>
        <v>0</v>
      </c>
      <c r="CD164" s="478">
        <f>($J164="Bell Curve")*(_xlfn.NORM.DIST(AND(CD$4&gt;=$E164,CD$4&lt;=$G164)*(CD$4-$E164+1),$I164/2,$L164,TRUE)-_xlfn.NORM.DIST(AND(CD$4&gt;=$E164,CD$4&lt;=$G164)*(CC$4-$E164+1),$I164/2,$L164,TRUE))/(1-2*_xlfn.NORM.DIST(0,$I164/2,$L164,TRUE))*$C164+($J164="Steady Growth")*(AND(CD$4&gt;=$E164,CD$4&lt;=$G164)*((CD$4-$E164+1)/($I164*($I164+1)/2)*$C164))+($J164="custom")*CustomCF!BW164</f>
        <v>0</v>
      </c>
      <c r="CE164" s="478">
        <f>($J164="Bell Curve")*(_xlfn.NORM.DIST(AND(CE$4&gt;=$E164,CE$4&lt;=$G164)*(CE$4-$E164+1),$I164/2,$L164,TRUE)-_xlfn.NORM.DIST(AND(CE$4&gt;=$E164,CE$4&lt;=$G164)*(CD$4-$E164+1),$I164/2,$L164,TRUE))/(1-2*_xlfn.NORM.DIST(0,$I164/2,$L164,TRUE))*$C164+($J164="Steady Growth")*(AND(CE$4&gt;=$E164,CE$4&lt;=$G164)*((CE$4-$E164+1)/($I164*($I164+1)/2)*$C164))+($J164="custom")*CustomCF!BX164</f>
        <v>0</v>
      </c>
      <c r="CF164" s="478">
        <f>($J164="Bell Curve")*(_xlfn.NORM.DIST(AND(CF$4&gt;=$E164,CF$4&lt;=$G164)*(CF$4-$E164+1),$I164/2,$L164,TRUE)-_xlfn.NORM.DIST(AND(CF$4&gt;=$E164,CF$4&lt;=$G164)*(CE$4-$E164+1),$I164/2,$L164,TRUE))/(1-2*_xlfn.NORM.DIST(0,$I164/2,$L164,TRUE))*$C164+($J164="Steady Growth")*(AND(CF$4&gt;=$E164,CF$4&lt;=$G164)*((CF$4-$E164+1)/($I164*($I164+1)/2)*$C164))+($J164="custom")*CustomCF!BY164</f>
        <v>0</v>
      </c>
      <c r="CG164" s="478">
        <f>($J164="Bell Curve")*(_xlfn.NORM.DIST(AND(CG$4&gt;=$E164,CG$4&lt;=$G164)*(CG$4-$E164+1),$I164/2,$L164,TRUE)-_xlfn.NORM.DIST(AND(CG$4&gt;=$E164,CG$4&lt;=$G164)*(CF$4-$E164+1),$I164/2,$L164,TRUE))/(1-2*_xlfn.NORM.DIST(0,$I164/2,$L164,TRUE))*$C164+($J164="Steady Growth")*(AND(CG$4&gt;=$E164,CG$4&lt;=$G164)*((CG$4-$E164+1)/($I164*($I164+1)/2)*$C164))+($J164="custom")*CustomCF!BZ164</f>
        <v>0</v>
      </c>
      <c r="CH164" s="478">
        <f>($J164="Bell Curve")*(_xlfn.NORM.DIST(AND(CH$4&gt;=$E164,CH$4&lt;=$G164)*(CH$4-$E164+1),$I164/2,$L164,TRUE)-_xlfn.NORM.DIST(AND(CH$4&gt;=$E164,CH$4&lt;=$G164)*(CG$4-$E164+1),$I164/2,$L164,TRUE))/(1-2*_xlfn.NORM.DIST(0,$I164/2,$L164,TRUE))*$C164+($J164="Steady Growth")*(AND(CH$4&gt;=$E164,CH$4&lt;=$G164)*((CH$4-$E164+1)/($I164*($I164+1)/2)*$C164))+($J164="custom")*CustomCF!CA164</f>
        <v>0</v>
      </c>
      <c r="CI164" s="478">
        <f>($J164="Bell Curve")*(_xlfn.NORM.DIST(AND(CI$4&gt;=$E164,CI$4&lt;=$G164)*(CI$4-$E164+1),$I164/2,$L164,TRUE)-_xlfn.NORM.DIST(AND(CI$4&gt;=$E164,CI$4&lt;=$G164)*(CH$4-$E164+1),$I164/2,$L164,TRUE))/(1-2*_xlfn.NORM.DIST(0,$I164/2,$L164,TRUE))*$C164+($J164="Steady Growth")*(AND(CI$4&gt;=$E164,CI$4&lt;=$G164)*((CI$4-$E164+1)/($I164*($I164+1)/2)*$C164))+($J164="custom")*CustomCF!CB164</f>
        <v>0</v>
      </c>
      <c r="CJ164" s="478">
        <f>($J164="Bell Curve")*(_xlfn.NORM.DIST(AND(CJ$4&gt;=$E164,CJ$4&lt;=$G164)*(CJ$4-$E164+1),$I164/2,$L164,TRUE)-_xlfn.NORM.DIST(AND(CJ$4&gt;=$E164,CJ$4&lt;=$G164)*(CI$4-$E164+1),$I164/2,$L164,TRUE))/(1-2*_xlfn.NORM.DIST(0,$I164/2,$L164,TRUE))*$C164+($J164="Steady Growth")*(AND(CJ$4&gt;=$E164,CJ$4&lt;=$G164)*((CJ$4-$E164+1)/($I164*($I164+1)/2)*$C164))+($J164="custom")*CustomCF!CC164</f>
        <v>0</v>
      </c>
      <c r="CK164" s="478">
        <f>($J164="Bell Curve")*(_xlfn.NORM.DIST(AND(CK$4&gt;=$E164,CK$4&lt;=$G164)*(CK$4-$E164+1),$I164/2,$L164,TRUE)-_xlfn.NORM.DIST(AND(CK$4&gt;=$E164,CK$4&lt;=$G164)*(CJ$4-$E164+1),$I164/2,$L164,TRUE))/(1-2*_xlfn.NORM.DIST(0,$I164/2,$L164,TRUE))*$C164+($J164="Steady Growth")*(AND(CK$4&gt;=$E164,CK$4&lt;=$G164)*((CK$4-$E164+1)/($I164*($I164+1)/2)*$C164))+($J164="custom")*CustomCF!CD164</f>
        <v>0</v>
      </c>
      <c r="CL164" s="478">
        <f>($J164="Bell Curve")*(_xlfn.NORM.DIST(AND(CL$4&gt;=$E164,CL$4&lt;=$G164)*(CL$4-$E164+1),$I164/2,$L164,TRUE)-_xlfn.NORM.DIST(AND(CL$4&gt;=$E164,CL$4&lt;=$G164)*(CK$4-$E164+1),$I164/2,$L164,TRUE))/(1-2*_xlfn.NORM.DIST(0,$I164/2,$L164,TRUE))*$C164+($J164="Steady Growth")*(AND(CL$4&gt;=$E164,CL$4&lt;=$G164)*((CL$4-$E164+1)/($I164*($I164+1)/2)*$C164))+($J164="custom")*CustomCF!CE164</f>
        <v>0</v>
      </c>
      <c r="CM164" s="478">
        <f>($J164="Bell Curve")*(_xlfn.NORM.DIST(AND(CM$4&gt;=$E164,CM$4&lt;=$G164)*(CM$4-$E164+1),$I164/2,$L164,TRUE)-_xlfn.NORM.DIST(AND(CM$4&gt;=$E164,CM$4&lt;=$G164)*(CL$4-$E164+1),$I164/2,$L164,TRUE))/(1-2*_xlfn.NORM.DIST(0,$I164/2,$L164,TRUE))*$C164+($J164="Steady Growth")*(AND(CM$4&gt;=$E164,CM$4&lt;=$G164)*((CM$4-$E164+1)/($I164*($I164+1)/2)*$C164))+($J164="custom")*CustomCF!CF164</f>
        <v>0</v>
      </c>
      <c r="CN164" s="478">
        <f>($J164="Bell Curve")*(_xlfn.NORM.DIST(AND(CN$4&gt;=$E164,CN$4&lt;=$G164)*(CN$4-$E164+1),$I164/2,$L164,TRUE)-_xlfn.NORM.DIST(AND(CN$4&gt;=$E164,CN$4&lt;=$G164)*(CM$4-$E164+1),$I164/2,$L164,TRUE))/(1-2*_xlfn.NORM.DIST(0,$I164/2,$L164,TRUE))*$C164+($J164="Steady Growth")*(AND(CN$4&gt;=$E164,CN$4&lt;=$G164)*((CN$4-$E164+1)/($I164*($I164+1)/2)*$C164))+($J164="custom")*CustomCF!CG164</f>
        <v>0</v>
      </c>
      <c r="CO164" s="478">
        <f>($J164="Bell Curve")*(_xlfn.NORM.DIST(AND(CO$4&gt;=$E164,CO$4&lt;=$G164)*(CO$4-$E164+1),$I164/2,$L164,TRUE)-_xlfn.NORM.DIST(AND(CO$4&gt;=$E164,CO$4&lt;=$G164)*(CN$4-$E164+1),$I164/2,$L164,TRUE))/(1-2*_xlfn.NORM.DIST(0,$I164/2,$L164,TRUE))*$C164+($J164="Steady Growth")*(AND(CO$4&gt;=$E164,CO$4&lt;=$G164)*((CO$4-$E164+1)/($I164*($I164+1)/2)*$C164))+($J164="custom")*CustomCF!CH164</f>
        <v>0</v>
      </c>
      <c r="CP164" s="478">
        <f>($J164="Bell Curve")*(_xlfn.NORM.DIST(AND(CP$4&gt;=$E164,CP$4&lt;=$G164)*(CP$4-$E164+1),$I164/2,$L164,TRUE)-_xlfn.NORM.DIST(AND(CP$4&gt;=$E164,CP$4&lt;=$G164)*(CO$4-$E164+1),$I164/2,$L164,TRUE))/(1-2*_xlfn.NORM.DIST(0,$I164/2,$L164,TRUE))*$C164+($J164="Steady Growth")*(AND(CP$4&gt;=$E164,CP$4&lt;=$G164)*((CP$4-$E164+1)/($I164*($I164+1)/2)*$C164))+($J164="custom")*CustomCF!CI164</f>
        <v>0</v>
      </c>
      <c r="CQ164" s="478">
        <f>($J164="Bell Curve")*(_xlfn.NORM.DIST(AND(CQ$4&gt;=$E164,CQ$4&lt;=$G164)*(CQ$4-$E164+1),$I164/2,$L164,TRUE)-_xlfn.NORM.DIST(AND(CQ$4&gt;=$E164,CQ$4&lt;=$G164)*(CP$4-$E164+1),$I164/2,$L164,TRUE))/(1-2*_xlfn.NORM.DIST(0,$I164/2,$L164,TRUE))*$C164+($J164="Steady Growth")*(AND(CQ$4&gt;=$E164,CQ$4&lt;=$G164)*((CQ$4-$E164+1)/($I164*($I164+1)/2)*$C164))+($J164="custom")*CustomCF!CJ164</f>
        <v>0</v>
      </c>
      <c r="CR164" s="478">
        <f>($J164="Bell Curve")*(_xlfn.NORM.DIST(AND(CR$4&gt;=$E164,CR$4&lt;=$G164)*(CR$4-$E164+1),$I164/2,$L164,TRUE)-_xlfn.NORM.DIST(AND(CR$4&gt;=$E164,CR$4&lt;=$G164)*(CQ$4-$E164+1),$I164/2,$L164,TRUE))/(1-2*_xlfn.NORM.DIST(0,$I164/2,$L164,TRUE))*$C164+($J164="Steady Growth")*(AND(CR$4&gt;=$E164,CR$4&lt;=$G164)*((CR$4-$E164+1)/($I164*($I164+1)/2)*$C164))+($J164="custom")*CustomCF!CK164</f>
        <v>0</v>
      </c>
      <c r="CS164" s="478">
        <f>($J164="Bell Curve")*(_xlfn.NORM.DIST(AND(CS$4&gt;=$E164,CS$4&lt;=$G164)*(CS$4-$E164+1),$I164/2,$L164,TRUE)-_xlfn.NORM.DIST(AND(CS$4&gt;=$E164,CS$4&lt;=$G164)*(CR$4-$E164+1),$I164/2,$L164,TRUE))/(1-2*_xlfn.NORM.DIST(0,$I164/2,$L164,TRUE))*$C164+($J164="Steady Growth")*(AND(CS$4&gt;=$E164,CS$4&lt;=$G164)*((CS$4-$E164+1)/($I164*($I164+1)/2)*$C164))+($J164="custom")*CustomCF!CL164</f>
        <v>0</v>
      </c>
      <c r="CT164" s="478">
        <f>($J164="Bell Curve")*(_xlfn.NORM.DIST(AND(CT$4&gt;=$E164,CT$4&lt;=$G164)*(CT$4-$E164+1),$I164/2,$L164,TRUE)-_xlfn.NORM.DIST(AND(CT$4&gt;=$E164,CT$4&lt;=$G164)*(CS$4-$E164+1),$I164/2,$L164,TRUE))/(1-2*_xlfn.NORM.DIST(0,$I164/2,$L164,TRUE))*$C164+($J164="Steady Growth")*(AND(CT$4&gt;=$E164,CT$4&lt;=$G164)*((CT$4-$E164+1)/($I164*($I164+1)/2)*$C164))+($J164="custom")*CustomCF!CM164</f>
        <v>0</v>
      </c>
      <c r="CU164" s="478">
        <f>($J164="Bell Curve")*(_xlfn.NORM.DIST(AND(CU$4&gt;=$E164,CU$4&lt;=$G164)*(CU$4-$E164+1),$I164/2,$L164,TRUE)-_xlfn.NORM.DIST(AND(CU$4&gt;=$E164,CU$4&lt;=$G164)*(CT$4-$E164+1),$I164/2,$L164,TRUE))/(1-2*_xlfn.NORM.DIST(0,$I164/2,$L164,TRUE))*$C164+($J164="Steady Growth")*(AND(CU$4&gt;=$E164,CU$4&lt;=$G164)*((CU$4-$E164+1)/($I164*($I164+1)/2)*$C164))+($J164="custom")*CustomCF!CN164</f>
        <v>0</v>
      </c>
      <c r="CV164" s="478">
        <f>($J164="Bell Curve")*(_xlfn.NORM.DIST(AND(CV$4&gt;=$E164,CV$4&lt;=$G164)*(CV$4-$E164+1),$I164/2,$L164,TRUE)-_xlfn.NORM.DIST(AND(CV$4&gt;=$E164,CV$4&lt;=$G164)*(CU$4-$E164+1),$I164/2,$L164,TRUE))/(1-2*_xlfn.NORM.DIST(0,$I164/2,$L164,TRUE))*$C164+($J164="Steady Growth")*(AND(CV$4&gt;=$E164,CV$4&lt;=$G164)*((CV$4-$E164+1)/($I164*($I164+1)/2)*$C164))+($J164="custom")*CustomCF!CO164</f>
        <v>0</v>
      </c>
      <c r="CW164" s="478">
        <f>($J164="Bell Curve")*(_xlfn.NORM.DIST(AND(CW$4&gt;=$E164,CW$4&lt;=$G164)*(CW$4-$E164+1),$I164/2,$L164,TRUE)-_xlfn.NORM.DIST(AND(CW$4&gt;=$E164,CW$4&lt;=$G164)*(CV$4-$E164+1),$I164/2,$L164,TRUE))/(1-2*_xlfn.NORM.DIST(0,$I164/2,$L164,TRUE))*$C164+($J164="Steady Growth")*(AND(CW$4&gt;=$E164,CW$4&lt;=$G164)*((CW$4-$E164+1)/($I164*($I164+1)/2)*$C164))+($J164="custom")*CustomCF!CP164</f>
        <v>0</v>
      </c>
      <c r="CX164" s="478">
        <f>($J164="Bell Curve")*(_xlfn.NORM.DIST(AND(CX$4&gt;=$E164,CX$4&lt;=$G164)*(CX$4-$E164+1),$I164/2,$L164,TRUE)-_xlfn.NORM.DIST(AND(CX$4&gt;=$E164,CX$4&lt;=$G164)*(CW$4-$E164+1),$I164/2,$L164,TRUE))/(1-2*_xlfn.NORM.DIST(0,$I164/2,$L164,TRUE))*$C164+($J164="Steady Growth")*(AND(CX$4&gt;=$E164,CX$4&lt;=$G164)*((CX$4-$E164+1)/($I164*($I164+1)/2)*$C164))+($J164="custom")*CustomCF!CQ164</f>
        <v>0</v>
      </c>
      <c r="CY164" s="478">
        <f>($J164="Bell Curve")*(_xlfn.NORM.DIST(AND(CY$4&gt;=$E164,CY$4&lt;=$G164)*(CY$4-$E164+1),$I164/2,$L164,TRUE)-_xlfn.NORM.DIST(AND(CY$4&gt;=$E164,CY$4&lt;=$G164)*(CX$4-$E164+1),$I164/2,$L164,TRUE))/(1-2*_xlfn.NORM.DIST(0,$I164/2,$L164,TRUE))*$C164+($J164="Steady Growth")*(AND(CY$4&gt;=$E164,CY$4&lt;=$G164)*((CY$4-$E164+1)/($I164*($I164+1)/2)*$C164))+($J164="custom")*CustomCF!CR164</f>
        <v>0</v>
      </c>
      <c r="CZ164" s="478">
        <f>($J164="Bell Curve")*(_xlfn.NORM.DIST(AND(CZ$4&gt;=$E164,CZ$4&lt;=$G164)*(CZ$4-$E164+1),$I164/2,$L164,TRUE)-_xlfn.NORM.DIST(AND(CZ$4&gt;=$E164,CZ$4&lt;=$G164)*(CY$4-$E164+1),$I164/2,$L164,TRUE))/(1-2*_xlfn.NORM.DIST(0,$I164/2,$L164,TRUE))*$C164+($J164="Steady Growth")*(AND(CZ$4&gt;=$E164,CZ$4&lt;=$G164)*((CZ$4-$E164+1)/($I164*($I164+1)/2)*$C164))+($J164="custom")*CustomCF!CS164</f>
        <v>0</v>
      </c>
      <c r="DA164" s="478">
        <f>($J164="Bell Curve")*(_xlfn.NORM.DIST(AND(DA$4&gt;=$E164,DA$4&lt;=$G164)*(DA$4-$E164+1),$I164/2,$L164,TRUE)-_xlfn.NORM.DIST(AND(DA$4&gt;=$E164,DA$4&lt;=$G164)*(CZ$4-$E164+1),$I164/2,$L164,TRUE))/(1-2*_xlfn.NORM.DIST(0,$I164/2,$L164,TRUE))*$C164+($J164="Steady Growth")*(AND(DA$4&gt;=$E164,DA$4&lt;=$G164)*((DA$4-$E164+1)/($I164*($I164+1)/2)*$C164))+($J164="custom")*CustomCF!CT164</f>
        <v>0</v>
      </c>
      <c r="DB164" s="478">
        <f>($J164="Bell Curve")*(_xlfn.NORM.DIST(AND(DB$4&gt;=$E164,DB$4&lt;=$G164)*(DB$4-$E164+1),$I164/2,$L164,TRUE)-_xlfn.NORM.DIST(AND(DB$4&gt;=$E164,DB$4&lt;=$G164)*(DA$4-$E164+1),$I164/2,$L164,TRUE))/(1-2*_xlfn.NORM.DIST(0,$I164/2,$L164,TRUE))*$C164+($J164="Steady Growth")*(AND(DB$4&gt;=$E164,DB$4&lt;=$G164)*((DB$4-$E164+1)/($I164*($I164+1)/2)*$C164))+($J164="custom")*CustomCF!CU164</f>
        <v>0</v>
      </c>
      <c r="DC164" s="478">
        <f>($J164="Bell Curve")*(_xlfn.NORM.DIST(AND(DC$4&gt;=$E164,DC$4&lt;=$G164)*(DC$4-$E164+1),$I164/2,$L164,TRUE)-_xlfn.NORM.DIST(AND(DC$4&gt;=$E164,DC$4&lt;=$G164)*(DB$4-$E164+1),$I164/2,$L164,TRUE))/(1-2*_xlfn.NORM.DIST(0,$I164/2,$L164,TRUE))*$C164+($J164="Steady Growth")*(AND(DC$4&gt;=$E164,DC$4&lt;=$G164)*((DC$4-$E164+1)/($I164*($I164+1)/2)*$C164))+($J164="custom")*CustomCF!CV164</f>
        <v>0</v>
      </c>
      <c r="DD164" s="478">
        <f>($J164="Bell Curve")*(_xlfn.NORM.DIST(AND(DD$4&gt;=$E164,DD$4&lt;=$G164)*(DD$4-$E164+1),$I164/2,$L164,TRUE)-_xlfn.NORM.DIST(AND(DD$4&gt;=$E164,DD$4&lt;=$G164)*(DC$4-$E164+1),$I164/2,$L164,TRUE))/(1-2*_xlfn.NORM.DIST(0,$I164/2,$L164,TRUE))*$C164+($J164="Steady Growth")*(AND(DD$4&gt;=$E164,DD$4&lt;=$G164)*((DD$4-$E164+1)/($I164*($I164+1)/2)*$C164))+($J164="custom")*CustomCF!CW164</f>
        <v>0</v>
      </c>
      <c r="DE164" s="478">
        <f>($J164="Bell Curve")*(_xlfn.NORM.DIST(AND(DE$4&gt;=$E164,DE$4&lt;=$G164)*(DE$4-$E164+1),$I164/2,$L164,TRUE)-_xlfn.NORM.DIST(AND(DE$4&gt;=$E164,DE$4&lt;=$G164)*(DD$4-$E164+1),$I164/2,$L164,TRUE))/(1-2*_xlfn.NORM.DIST(0,$I164/2,$L164,TRUE))*$C164+($J164="Steady Growth")*(AND(DE$4&gt;=$E164,DE$4&lt;=$G164)*((DE$4-$E164+1)/($I164*($I164+1)/2)*$C164))+($J164="custom")*CustomCF!CX164</f>
        <v>0</v>
      </c>
      <c r="DF164" s="478">
        <f>($J164="Bell Curve")*(_xlfn.NORM.DIST(AND(DF$4&gt;=$E164,DF$4&lt;=$G164)*(DF$4-$E164+1),$I164/2,$L164,TRUE)-_xlfn.NORM.DIST(AND(DF$4&gt;=$E164,DF$4&lt;=$G164)*(DE$4-$E164+1),$I164/2,$L164,TRUE))/(1-2*_xlfn.NORM.DIST(0,$I164/2,$L164,TRUE))*$C164+($J164="Steady Growth")*(AND(DF$4&gt;=$E164,DF$4&lt;=$G164)*((DF$4-$E164+1)/($I164*($I164+1)/2)*$C164))+($J164="custom")*CustomCF!CY164</f>
        <v>0</v>
      </c>
      <c r="DG164" s="478">
        <f>($J164="Bell Curve")*(_xlfn.NORM.DIST(AND(DG$4&gt;=$E164,DG$4&lt;=$G164)*(DG$4-$E164+1),$I164/2,$L164,TRUE)-_xlfn.NORM.DIST(AND(DG$4&gt;=$E164,DG$4&lt;=$G164)*(DF$4-$E164+1),$I164/2,$L164,TRUE))/(1-2*_xlfn.NORM.DIST(0,$I164/2,$L164,TRUE))*$C164+($J164="Steady Growth")*(AND(DG$4&gt;=$E164,DG$4&lt;=$G164)*((DG$4-$E164+1)/($I164*($I164+1)/2)*$C164))+($J164="custom")*CustomCF!CZ164</f>
        <v>0</v>
      </c>
      <c r="DH164" s="478">
        <f>($J164="Bell Curve")*(_xlfn.NORM.DIST(AND(DH$4&gt;=$E164,DH$4&lt;=$G164)*(DH$4-$E164+1),$I164/2,$L164,TRUE)-_xlfn.NORM.DIST(AND(DH$4&gt;=$E164,DH$4&lt;=$G164)*(DG$4-$E164+1),$I164/2,$L164,TRUE))/(1-2*_xlfn.NORM.DIST(0,$I164/2,$L164,TRUE))*$C164+($J164="Steady Growth")*(AND(DH$4&gt;=$E164,DH$4&lt;=$G164)*((DH$4-$E164+1)/($I164*($I164+1)/2)*$C164))+($J164="custom")*CustomCF!DA164</f>
        <v>0</v>
      </c>
      <c r="DI164" s="478">
        <f>($J164="Bell Curve")*(_xlfn.NORM.DIST(AND(DI$4&gt;=$E164,DI$4&lt;=$G164)*(DI$4-$E164+1),$I164/2,$L164,TRUE)-_xlfn.NORM.DIST(AND(DI$4&gt;=$E164,DI$4&lt;=$G164)*(DH$4-$E164+1),$I164/2,$L164,TRUE))/(1-2*_xlfn.NORM.DIST(0,$I164/2,$L164,TRUE))*$C164+($J164="Steady Growth")*(AND(DI$4&gt;=$E164,DI$4&lt;=$G164)*((DI$4-$E164+1)/($I164*($I164+1)/2)*$C164))+($J164="custom")*CustomCF!DB164</f>
        <v>0</v>
      </c>
      <c r="DJ164" s="478">
        <f>($J164="Bell Curve")*(_xlfn.NORM.DIST(AND(DJ$4&gt;=$E164,DJ$4&lt;=$G164)*(DJ$4-$E164+1),$I164/2,$L164,TRUE)-_xlfn.NORM.DIST(AND(DJ$4&gt;=$E164,DJ$4&lt;=$G164)*(DI$4-$E164+1),$I164/2,$L164,TRUE))/(1-2*_xlfn.NORM.DIST(0,$I164/2,$L164,TRUE))*$C164+($J164="Steady Growth")*(AND(DJ$4&gt;=$E164,DJ$4&lt;=$G164)*((DJ$4-$E164+1)/($I164*($I164+1)/2)*$C164))+($J164="custom")*CustomCF!DC164</f>
        <v>0</v>
      </c>
      <c r="DK164" s="478">
        <f>($J164="Bell Curve")*(_xlfn.NORM.DIST(AND(DK$4&gt;=$E164,DK$4&lt;=$G164)*(DK$4-$E164+1),$I164/2,$L164,TRUE)-_xlfn.NORM.DIST(AND(DK$4&gt;=$E164,DK$4&lt;=$G164)*(DJ$4-$E164+1),$I164/2,$L164,TRUE))/(1-2*_xlfn.NORM.DIST(0,$I164/2,$L164,TRUE))*$C164+($J164="Steady Growth")*(AND(DK$4&gt;=$E164,DK$4&lt;=$G164)*((DK$4-$E164+1)/($I164*($I164+1)/2)*$C164))+($J164="custom")*CustomCF!DD164</f>
        <v>0</v>
      </c>
      <c r="DL164" s="478">
        <f>($J164="Bell Curve")*(_xlfn.NORM.DIST(AND(DL$4&gt;=$E164,DL$4&lt;=$G164)*(DL$4-$E164+1),$I164/2,$L164,TRUE)-_xlfn.NORM.DIST(AND(DL$4&gt;=$E164,DL$4&lt;=$G164)*(DK$4-$E164+1),$I164/2,$L164,TRUE))/(1-2*_xlfn.NORM.DIST(0,$I164/2,$L164,TRUE))*$C164+($J164="Steady Growth")*(AND(DL$4&gt;=$E164,DL$4&lt;=$G164)*((DL$4-$E164+1)/($I164*($I164+1)/2)*$C164))+($J164="custom")*CustomCF!DE164</f>
        <v>0</v>
      </c>
      <c r="DM164" s="478">
        <f>($J164="Bell Curve")*(_xlfn.NORM.DIST(AND(DM$4&gt;=$E164,DM$4&lt;=$G164)*(DM$4-$E164+1),$I164/2,$L164,TRUE)-_xlfn.NORM.DIST(AND(DM$4&gt;=$E164,DM$4&lt;=$G164)*(DL$4-$E164+1),$I164/2,$L164,TRUE))/(1-2*_xlfn.NORM.DIST(0,$I164/2,$L164,TRUE))*$C164+($J164="Steady Growth")*(AND(DM$4&gt;=$E164,DM$4&lt;=$G164)*((DM$4-$E164+1)/($I164*($I164+1)/2)*$C164))+($J164="custom")*CustomCF!DF164</f>
        <v>0</v>
      </c>
      <c r="DN164" s="478">
        <f>($J164="Bell Curve")*(_xlfn.NORM.DIST(AND(DN$4&gt;=$E164,DN$4&lt;=$G164)*(DN$4-$E164+1),$I164/2,$L164,TRUE)-_xlfn.NORM.DIST(AND(DN$4&gt;=$E164,DN$4&lt;=$G164)*(DM$4-$E164+1),$I164/2,$L164,TRUE))/(1-2*_xlfn.NORM.DIST(0,$I164/2,$L164,TRUE))*$C164+($J164="Steady Growth")*(AND(DN$4&gt;=$E164,DN$4&lt;=$G164)*((DN$4-$E164+1)/($I164*($I164+1)/2)*$C164))+($J164="custom")*CustomCF!DG164</f>
        <v>0</v>
      </c>
      <c r="DO164" s="478">
        <f>($J164="Bell Curve")*(_xlfn.NORM.DIST(AND(DO$4&gt;=$E164,DO$4&lt;=$G164)*(DO$4-$E164+1),$I164/2,$L164,TRUE)-_xlfn.NORM.DIST(AND(DO$4&gt;=$E164,DO$4&lt;=$G164)*(DN$4-$E164+1),$I164/2,$L164,TRUE))/(1-2*_xlfn.NORM.DIST(0,$I164/2,$L164,TRUE))*$C164+($J164="Steady Growth")*(AND(DO$4&gt;=$E164,DO$4&lt;=$G164)*((DO$4-$E164+1)/($I164*($I164+1)/2)*$C164))+($J164="custom")*CustomCF!DH164</f>
        <v>0</v>
      </c>
      <c r="DP164" s="478">
        <f>($J164="Bell Curve")*(_xlfn.NORM.DIST(AND(DP$4&gt;=$E164,DP$4&lt;=$G164)*(DP$4-$E164+1),$I164/2,$L164,TRUE)-_xlfn.NORM.DIST(AND(DP$4&gt;=$E164,DP$4&lt;=$G164)*(DO$4-$E164+1),$I164/2,$L164,TRUE))/(1-2*_xlfn.NORM.DIST(0,$I164/2,$L164,TRUE))*$C164+($J164="Steady Growth")*(AND(DP$4&gt;=$E164,DP$4&lt;=$G164)*((DP$4-$E164+1)/($I164*($I164+1)/2)*$C164))+($J164="custom")*CustomCF!DI164</f>
        <v>0</v>
      </c>
      <c r="DQ164" s="478">
        <f>($J164="Bell Curve")*(_xlfn.NORM.DIST(AND(DQ$4&gt;=$E164,DQ$4&lt;=$G164)*(DQ$4-$E164+1),$I164/2,$L164,TRUE)-_xlfn.NORM.DIST(AND(DQ$4&gt;=$E164,DQ$4&lt;=$G164)*(DP$4-$E164+1),$I164/2,$L164,TRUE))/(1-2*_xlfn.NORM.DIST(0,$I164/2,$L164,TRUE))*$C164+($J164="Steady Growth")*(AND(DQ$4&gt;=$E164,DQ$4&lt;=$G164)*((DQ$4-$E164+1)/($I164*($I164+1)/2)*$C164))+($J164="custom")*CustomCF!DJ164</f>
        <v>0</v>
      </c>
      <c r="DR164" s="478">
        <f>($J164="Bell Curve")*(_xlfn.NORM.DIST(AND(DR$4&gt;=$E164,DR$4&lt;=$G164)*(DR$4-$E164+1),$I164/2,$L164,TRUE)-_xlfn.NORM.DIST(AND(DR$4&gt;=$E164,DR$4&lt;=$G164)*(DQ$4-$E164+1),$I164/2,$L164,TRUE))/(1-2*_xlfn.NORM.DIST(0,$I164/2,$L164,TRUE))*$C164+($J164="Steady Growth")*(AND(DR$4&gt;=$E164,DR$4&lt;=$G164)*((DR$4-$E164+1)/($I164*($I164+1)/2)*$C164))+($J164="custom")*CustomCF!DK164</f>
        <v>0</v>
      </c>
      <c r="DS164" s="478">
        <f>($J164="Bell Curve")*(_xlfn.NORM.DIST(AND(DS$4&gt;=$E164,DS$4&lt;=$G164)*(DS$4-$E164+1),$I164/2,$L164,TRUE)-_xlfn.NORM.DIST(AND(DS$4&gt;=$E164,DS$4&lt;=$G164)*(DR$4-$E164+1),$I164/2,$L164,TRUE))/(1-2*_xlfn.NORM.DIST(0,$I164/2,$L164,TRUE))*$C164+($J164="Steady Growth")*(AND(DS$4&gt;=$E164,DS$4&lt;=$G164)*((DS$4-$E164+1)/($I164*($I164+1)/2)*$C164))+($J164="custom")*CustomCF!DL164</f>
        <v>0</v>
      </c>
      <c r="DT164" s="478">
        <f>($J164="Bell Curve")*(_xlfn.NORM.DIST(AND(DT$4&gt;=$E164,DT$4&lt;=$G164)*(DT$4-$E164+1),$I164/2,$L164,TRUE)-_xlfn.NORM.DIST(AND(DT$4&gt;=$E164,DT$4&lt;=$G164)*(DS$4-$E164+1),$I164/2,$L164,TRUE))/(1-2*_xlfn.NORM.DIST(0,$I164/2,$L164,TRUE))*$C164+($J164="Steady Growth")*(AND(DT$4&gt;=$E164,DT$4&lt;=$G164)*((DT$4-$E164+1)/($I164*($I164+1)/2)*$C164))+($J164="custom")*CustomCF!DM164</f>
        <v>0</v>
      </c>
      <c r="DU164" s="478">
        <f>($J164="Bell Curve")*(_xlfn.NORM.DIST(AND(DU$4&gt;=$E164,DU$4&lt;=$G164)*(DU$4-$E164+1),$I164/2,$L164,TRUE)-_xlfn.NORM.DIST(AND(DU$4&gt;=$E164,DU$4&lt;=$G164)*(DT$4-$E164+1),$I164/2,$L164,TRUE))/(1-2*_xlfn.NORM.DIST(0,$I164/2,$L164,TRUE))*$C164+($J164="Steady Growth")*(AND(DU$4&gt;=$E164,DU$4&lt;=$G164)*((DU$4-$E164+1)/($I164*($I164+1)/2)*$C164))+($J164="custom")*CustomCF!DN164</f>
        <v>0</v>
      </c>
      <c r="DV164" s="478">
        <f>($J164="Bell Curve")*(_xlfn.NORM.DIST(AND(DV$4&gt;=$E164,DV$4&lt;=$G164)*(DV$4-$E164+1),$I164/2,$L164,TRUE)-_xlfn.NORM.DIST(AND(DV$4&gt;=$E164,DV$4&lt;=$G164)*(DU$4-$E164+1),$I164/2,$L164,TRUE))/(1-2*_xlfn.NORM.DIST(0,$I164/2,$L164,TRUE))*$C164+($J164="Steady Growth")*(AND(DV$4&gt;=$E164,DV$4&lt;=$G164)*((DV$4-$E164+1)/($I164*($I164+1)/2)*$C164))+($J164="custom")*CustomCF!DO164</f>
        <v>0</v>
      </c>
      <c r="DW164" s="478">
        <f>($J164="Bell Curve")*(_xlfn.NORM.DIST(AND(DW$4&gt;=$E164,DW$4&lt;=$G164)*(DW$4-$E164+1),$I164/2,$L164,TRUE)-_xlfn.NORM.DIST(AND(DW$4&gt;=$E164,DW$4&lt;=$G164)*(DV$4-$E164+1),$I164/2,$L164,TRUE))/(1-2*_xlfn.NORM.DIST(0,$I164/2,$L164,TRUE))*$C164+($J164="Steady Growth")*(AND(DW$4&gt;=$E164,DW$4&lt;=$G164)*((DW$4-$E164+1)/($I164*($I164+1)/2)*$C164))+($J164="custom")*CustomCF!DP164</f>
        <v>0</v>
      </c>
      <c r="DX164" s="478">
        <f>($J164="Bell Curve")*(_xlfn.NORM.DIST(AND(DX$4&gt;=$E164,DX$4&lt;=$G164)*(DX$4-$E164+1),$I164/2,$L164,TRUE)-_xlfn.NORM.DIST(AND(DX$4&gt;=$E164,DX$4&lt;=$G164)*(DW$4-$E164+1),$I164/2,$L164,TRUE))/(1-2*_xlfn.NORM.DIST(0,$I164/2,$L164,TRUE))*$C164+($J164="Steady Growth")*(AND(DX$4&gt;=$E164,DX$4&lt;=$G164)*((DX$4-$E164+1)/($I164*($I164+1)/2)*$C164))+($J164="custom")*CustomCF!DQ164</f>
        <v>0</v>
      </c>
      <c r="DY164" s="478">
        <f>($J164="Bell Curve")*(_xlfn.NORM.DIST(AND(DY$4&gt;=$E164,DY$4&lt;=$G164)*(DY$4-$E164+1),$I164/2,$L164,TRUE)-_xlfn.NORM.DIST(AND(DY$4&gt;=$E164,DY$4&lt;=$G164)*(DX$4-$E164+1),$I164/2,$L164,TRUE))/(1-2*_xlfn.NORM.DIST(0,$I164/2,$L164,TRUE))*$C164+($J164="Steady Growth")*(AND(DY$4&gt;=$E164,DY$4&lt;=$G164)*((DY$4-$E164+1)/($I164*($I164+1)/2)*$C164))+($J164="custom")*CustomCF!DR164</f>
        <v>0</v>
      </c>
      <c r="DZ164" s="478">
        <f>($J164="Bell Curve")*(_xlfn.NORM.DIST(AND(DZ$4&gt;=$E164,DZ$4&lt;=$G164)*(DZ$4-$E164+1),$I164/2,$L164,TRUE)-_xlfn.NORM.DIST(AND(DZ$4&gt;=$E164,DZ$4&lt;=$G164)*(DY$4-$E164+1),$I164/2,$L164,TRUE))/(1-2*_xlfn.NORM.DIST(0,$I164/2,$L164,TRUE))*$C164+($J164="Steady Growth")*(AND(DZ$4&gt;=$E164,DZ$4&lt;=$G164)*((DZ$4-$E164+1)/($I164*($I164+1)/2)*$C164))+($J164="custom")*CustomCF!DS164</f>
        <v>0</v>
      </c>
      <c r="EA164" s="478">
        <f>($J164="Bell Curve")*(_xlfn.NORM.DIST(AND(EA$4&gt;=$E164,EA$4&lt;=$G164)*(EA$4-$E164+1),$I164/2,$L164,TRUE)-_xlfn.NORM.DIST(AND(EA$4&gt;=$E164,EA$4&lt;=$G164)*(DZ$4-$E164+1),$I164/2,$L164,TRUE))/(1-2*_xlfn.NORM.DIST(0,$I164/2,$L164,TRUE))*$C164+($J164="Steady Growth")*(AND(EA$4&gt;=$E164,EA$4&lt;=$G164)*((EA$4-$E164+1)/($I164*($I164+1)/2)*$C164))+($J164="custom")*CustomCF!DT164</f>
        <v>0</v>
      </c>
      <c r="EB164" s="478">
        <f>($J164="Bell Curve")*(_xlfn.NORM.DIST(AND(EB$4&gt;=$E164,EB$4&lt;=$G164)*(EB$4-$E164+1),$I164/2,$L164,TRUE)-_xlfn.NORM.DIST(AND(EB$4&gt;=$E164,EB$4&lt;=$G164)*(EA$4-$E164+1),$I164/2,$L164,TRUE))/(1-2*_xlfn.NORM.DIST(0,$I164/2,$L164,TRUE))*$C164+($J164="Steady Growth")*(AND(EB$4&gt;=$E164,EB$4&lt;=$G164)*((EB$4-$E164+1)/($I164*($I164+1)/2)*$C164))+($J164="custom")*CustomCF!DU164</f>
        <v>0</v>
      </c>
      <c r="EC164" s="478">
        <f>($J164="Bell Curve")*(_xlfn.NORM.DIST(AND(EC$4&gt;=$E164,EC$4&lt;=$G164)*(EC$4-$E164+1),$I164/2,$L164,TRUE)-_xlfn.NORM.DIST(AND(EC$4&gt;=$E164,EC$4&lt;=$G164)*(EB$4-$E164+1),$I164/2,$L164,TRUE))/(1-2*_xlfn.NORM.DIST(0,$I164/2,$L164,TRUE))*$C164+($J164="Steady Growth")*(AND(EC$4&gt;=$E164,EC$4&lt;=$G164)*((EC$4-$E164+1)/($I164*($I164+1)/2)*$C164))+($J164="custom")*CustomCF!DV164</f>
        <v>0</v>
      </c>
      <c r="ED164" s="478">
        <f>($J164="Bell Curve")*(_xlfn.NORM.DIST(AND(ED$4&gt;=$E164,ED$4&lt;=$G164)*(ED$4-$E164+1),$I164/2,$L164,TRUE)-_xlfn.NORM.DIST(AND(ED$4&gt;=$E164,ED$4&lt;=$G164)*(EC$4-$E164+1),$I164/2,$L164,TRUE))/(1-2*_xlfn.NORM.DIST(0,$I164/2,$L164,TRUE))*$C164+($J164="Steady Growth")*(AND(ED$4&gt;=$E164,ED$4&lt;=$G164)*((ED$4-$E164+1)/($I164*($I164+1)/2)*$C164))+($J164="custom")*CustomCF!DW164</f>
        <v>0</v>
      </c>
      <c r="EE164" s="478">
        <f>($J164="Bell Curve")*(_xlfn.NORM.DIST(AND(EE$4&gt;=$E164,EE$4&lt;=$G164)*(EE$4-$E164+1),$I164/2,$L164,TRUE)-_xlfn.NORM.DIST(AND(EE$4&gt;=$E164,EE$4&lt;=$G164)*(ED$4-$E164+1),$I164/2,$L164,TRUE))/(1-2*_xlfn.NORM.DIST(0,$I164/2,$L164,TRUE))*$C164+($J164="Steady Growth")*(AND(EE$4&gt;=$E164,EE$4&lt;=$G164)*((EE$4-$E164+1)/($I164*($I164+1)/2)*$C164))+($J164="custom")*CustomCF!DX164</f>
        <v>0</v>
      </c>
      <c r="EF164" s="488">
        <f>($J164="Bell Curve")*(_xlfn.NORM.DIST(AND(EF$4&gt;=$E164,EF$4&lt;=$G164)*(EF$4-$E164+1),$I164/2,$L164,TRUE)-_xlfn.NORM.DIST(AND(EF$4&gt;=$E164,EF$4&lt;=$G164)*(EE$4-$E164+1),$I164/2,$L164,TRUE))/(1-2*_xlfn.NORM.DIST(0,$I164/2,$L164,TRUE))*$C164+($J164="Steady Growth")*(AND(EF$4&gt;=$E164,EF$4&lt;=$G164)*((EF$4-$E164+1)/($I164*($I164+1)/2)*$C164))+($J164="custom")*CustomCF!DY164</f>
        <v>0</v>
      </c>
    </row>
    <row r="165" spans="2:136" outlineLevel="1" x14ac:dyDescent="0.2">
      <c r="B165" s="485">
        <f>Budget!AE30</f>
        <v>0</v>
      </c>
      <c r="C165" s="478">
        <f>Budget!AF30</f>
        <v>0</v>
      </c>
      <c r="D165" s="478" t="str">
        <f t="shared" si="55"/>
        <v/>
      </c>
      <c r="E165" s="486">
        <v>0</v>
      </c>
      <c r="F165" s="480">
        <f>IF(J165="Custom",CustomCF!E165,INDEX($P$6:$DY$6,MATCH(E165,CF!$P$4:$DY$4,0)))</f>
        <v>46022</v>
      </c>
      <c r="G165" s="489">
        <v>0</v>
      </c>
      <c r="H165" s="480">
        <f>IF(J165="Custom",CustomCF!F165,INDEX($P$6:$CU$6,MATCH(G165,CF!$P$4:$CU$4,0)))</f>
        <v>46022</v>
      </c>
      <c r="I165" s="479">
        <f t="shared" si="50"/>
        <v>1</v>
      </c>
      <c r="J165" s="486" t="s">
        <v>30</v>
      </c>
      <c r="K165" s="486" t="s">
        <v>31</v>
      </c>
      <c r="L165" s="479">
        <f t="shared" si="56"/>
        <v>10000000</v>
      </c>
      <c r="M165" s="487">
        <f t="shared" si="49"/>
        <v>0</v>
      </c>
      <c r="N165" s="112" t="str">
        <f t="shared" si="48"/>
        <v>OK</v>
      </c>
      <c r="O165" s="479"/>
      <c r="P165" s="478">
        <f>($J165="Bell Curve")*(_xlfn.NORM.DIST(AND(P$4&gt;=$E165,P$4&lt;=$G165)*(P$4-$E165+1),$I165/2,$L165,TRUE)-_xlfn.NORM.DIST(AND(P$4&gt;=$E165,P$4&lt;=$G165)*(N$4-$E165+1),$I165/2,$L165,TRUE))/(1-2*_xlfn.NORM.DIST(0,$I165/2,$L165,TRUE))*$C165+($J165="Steady Growth")*(AND(P$4&gt;=$E165,P$4&lt;=$G165)*((P$4-$E165+1)/($I165*($I165+1)/2)*$C165))+($J165="custom")*CustomCF!I165</f>
        <v>0</v>
      </c>
      <c r="Q165" s="478">
        <f>($J165="Bell Curve")*(_xlfn.NORM.DIST(AND(Q$4&gt;=$E165,Q$4&lt;=$G165)*(Q$4-$E165+1),$I165/2,$L165,TRUE)-_xlfn.NORM.DIST(AND(Q$4&gt;=$E165,Q$4&lt;=$G165)*(P$4-$E165+1),$I165/2,$L165,TRUE))/(1-2*_xlfn.NORM.DIST(0,$I165/2,$L165,TRUE))*$C165+($J165="Steady Growth")*(AND(Q$4&gt;=$E165,Q$4&lt;=$G165)*((Q$4-$E165+1)/($I165*($I165+1)/2)*$C165))+($J165="custom")*CustomCF!J165</f>
        <v>0</v>
      </c>
      <c r="R165" s="478">
        <f>($J165="Bell Curve")*(_xlfn.NORM.DIST(AND(R$4&gt;=$E165,R$4&lt;=$G165)*(R$4-$E165+1),$I165/2,$L165,TRUE)-_xlfn.NORM.DIST(AND(R$4&gt;=$E165,R$4&lt;=$G165)*(Q$4-$E165+1),$I165/2,$L165,TRUE))/(1-2*_xlfn.NORM.DIST(0,$I165/2,$L165,TRUE))*$C165+($J165="Steady Growth")*(AND(R$4&gt;=$E165,R$4&lt;=$G165)*((R$4-$E165+1)/($I165*($I165+1)/2)*$C165))+($J165="custom")*CustomCF!K165</f>
        <v>0</v>
      </c>
      <c r="S165" s="478">
        <f>($J165="Bell Curve")*(_xlfn.NORM.DIST(AND(S$4&gt;=$E165,S$4&lt;=$G165)*(S$4-$E165+1),$I165/2,$L165,TRUE)-_xlfn.NORM.DIST(AND(S$4&gt;=$E165,S$4&lt;=$G165)*(R$4-$E165+1),$I165/2,$L165,TRUE))/(1-2*_xlfn.NORM.DIST(0,$I165/2,$L165,TRUE))*$C165+($J165="Steady Growth")*(AND(S$4&gt;=$E165,S$4&lt;=$G165)*((S$4-$E165+1)/($I165*($I165+1)/2)*$C165))+($J165="custom")*CustomCF!L165</f>
        <v>0</v>
      </c>
      <c r="T165" s="478">
        <f>($J165="Bell Curve")*(_xlfn.NORM.DIST(AND(T$4&gt;=$E165,T$4&lt;=$G165)*(T$4-$E165+1),$I165/2,$L165,TRUE)-_xlfn.NORM.DIST(AND(T$4&gt;=$E165,T$4&lt;=$G165)*(S$4-$E165+1),$I165/2,$L165,TRUE))/(1-2*_xlfn.NORM.DIST(0,$I165/2,$L165,TRUE))*$C165+($J165="Steady Growth")*(AND(T$4&gt;=$E165,T$4&lt;=$G165)*((T$4-$E165+1)/($I165*($I165+1)/2)*$C165))+($J165="custom")*CustomCF!M165</f>
        <v>0</v>
      </c>
      <c r="U165" s="478">
        <f>($J165="Bell Curve")*(_xlfn.NORM.DIST(AND(U$4&gt;=$E165,U$4&lt;=$G165)*(U$4-$E165+1),$I165/2,$L165,TRUE)-_xlfn.NORM.DIST(AND(U$4&gt;=$E165,U$4&lt;=$G165)*(T$4-$E165+1),$I165/2,$L165,TRUE))/(1-2*_xlfn.NORM.DIST(0,$I165/2,$L165,TRUE))*$C165+($J165="Steady Growth")*(AND(U$4&gt;=$E165,U$4&lt;=$G165)*((U$4-$E165+1)/($I165*($I165+1)/2)*$C165))+($J165="custom")*CustomCF!N165</f>
        <v>0</v>
      </c>
      <c r="V165" s="478">
        <f>($J165="Bell Curve")*(_xlfn.NORM.DIST(AND(V$4&gt;=$E165,V$4&lt;=$G165)*(V$4-$E165+1),$I165/2,$L165,TRUE)-_xlfn.NORM.DIST(AND(V$4&gt;=$E165,V$4&lt;=$G165)*(U$4-$E165+1),$I165/2,$L165,TRUE))/(1-2*_xlfn.NORM.DIST(0,$I165/2,$L165,TRUE))*$C165+($J165="Steady Growth")*(AND(V$4&gt;=$E165,V$4&lt;=$G165)*((V$4-$E165+1)/($I165*($I165+1)/2)*$C165))+($J165="custom")*CustomCF!O165</f>
        <v>0</v>
      </c>
      <c r="W165" s="478">
        <f>($J165="Bell Curve")*(_xlfn.NORM.DIST(AND(W$4&gt;=$E165,W$4&lt;=$G165)*(W$4-$E165+1),$I165/2,$L165,TRUE)-_xlfn.NORM.DIST(AND(W$4&gt;=$E165,W$4&lt;=$G165)*(V$4-$E165+1),$I165/2,$L165,TRUE))/(1-2*_xlfn.NORM.DIST(0,$I165/2,$L165,TRUE))*$C165+($J165="Steady Growth")*(AND(W$4&gt;=$E165,W$4&lt;=$G165)*((W$4-$E165+1)/($I165*($I165+1)/2)*$C165))+($J165="custom")*CustomCF!P165</f>
        <v>0</v>
      </c>
      <c r="X165" s="478">
        <f>($J165="Bell Curve")*(_xlfn.NORM.DIST(AND(X$4&gt;=$E165,X$4&lt;=$G165)*(X$4-$E165+1),$I165/2,$L165,TRUE)-_xlfn.NORM.DIST(AND(X$4&gt;=$E165,X$4&lt;=$G165)*(W$4-$E165+1),$I165/2,$L165,TRUE))/(1-2*_xlfn.NORM.DIST(0,$I165/2,$L165,TRUE))*$C165+($J165="Steady Growth")*(AND(X$4&gt;=$E165,X$4&lt;=$G165)*((X$4-$E165+1)/($I165*($I165+1)/2)*$C165))+($J165="custom")*CustomCF!Q165</f>
        <v>0</v>
      </c>
      <c r="Y165" s="478">
        <f>($J165="Bell Curve")*(_xlfn.NORM.DIST(AND(Y$4&gt;=$E165,Y$4&lt;=$G165)*(Y$4-$E165+1),$I165/2,$L165,TRUE)-_xlfn.NORM.DIST(AND(Y$4&gt;=$E165,Y$4&lt;=$G165)*(X$4-$E165+1),$I165/2,$L165,TRUE))/(1-2*_xlfn.NORM.DIST(0,$I165/2,$L165,TRUE))*$C165+($J165="Steady Growth")*(AND(Y$4&gt;=$E165,Y$4&lt;=$G165)*((Y$4-$E165+1)/($I165*($I165+1)/2)*$C165))+($J165="custom")*CustomCF!R165</f>
        <v>0</v>
      </c>
      <c r="Z165" s="478">
        <f>($J165="Bell Curve")*(_xlfn.NORM.DIST(AND(Z$4&gt;=$E165,Z$4&lt;=$G165)*(Z$4-$E165+1),$I165/2,$L165,TRUE)-_xlfn.NORM.DIST(AND(Z$4&gt;=$E165,Z$4&lt;=$G165)*(Y$4-$E165+1),$I165/2,$L165,TRUE))/(1-2*_xlfn.NORM.DIST(0,$I165/2,$L165,TRUE))*$C165+($J165="Steady Growth")*(AND(Z$4&gt;=$E165,Z$4&lt;=$G165)*((Z$4-$E165+1)/($I165*($I165+1)/2)*$C165))+($J165="custom")*CustomCF!S165</f>
        <v>0</v>
      </c>
      <c r="AA165" s="478">
        <f>($J165="Bell Curve")*(_xlfn.NORM.DIST(AND(AA$4&gt;=$E165,AA$4&lt;=$G165)*(AA$4-$E165+1),$I165/2,$L165,TRUE)-_xlfn.NORM.DIST(AND(AA$4&gt;=$E165,AA$4&lt;=$G165)*(Z$4-$E165+1),$I165/2,$L165,TRUE))/(1-2*_xlfn.NORM.DIST(0,$I165/2,$L165,TRUE))*$C165+($J165="Steady Growth")*(AND(AA$4&gt;=$E165,AA$4&lt;=$G165)*((AA$4-$E165+1)/($I165*($I165+1)/2)*$C165))+($J165="custom")*CustomCF!T165</f>
        <v>0</v>
      </c>
      <c r="AB165" s="478">
        <f>($J165="Bell Curve")*(_xlfn.NORM.DIST(AND(AB$4&gt;=$E165,AB$4&lt;=$G165)*(AB$4-$E165+1),$I165/2,$L165,TRUE)-_xlfn.NORM.DIST(AND(AB$4&gt;=$E165,AB$4&lt;=$G165)*(AA$4-$E165+1),$I165/2,$L165,TRUE))/(1-2*_xlfn.NORM.DIST(0,$I165/2,$L165,TRUE))*$C165+($J165="Steady Growth")*(AND(AB$4&gt;=$E165,AB$4&lt;=$G165)*((AB$4-$E165+1)/($I165*($I165+1)/2)*$C165))+($J165="custom")*CustomCF!U165</f>
        <v>0</v>
      </c>
      <c r="AC165" s="478">
        <f>($J165="Bell Curve")*(_xlfn.NORM.DIST(AND(AC$4&gt;=$E165,AC$4&lt;=$G165)*(AC$4-$E165+1),$I165/2,$L165,TRUE)-_xlfn.NORM.DIST(AND(AC$4&gt;=$E165,AC$4&lt;=$G165)*(AB$4-$E165+1),$I165/2,$L165,TRUE))/(1-2*_xlfn.NORM.DIST(0,$I165/2,$L165,TRUE))*$C165+($J165="Steady Growth")*(AND(AC$4&gt;=$E165,AC$4&lt;=$G165)*((AC$4-$E165+1)/($I165*($I165+1)/2)*$C165))+($J165="custom")*CustomCF!V165</f>
        <v>0</v>
      </c>
      <c r="AD165" s="478">
        <f>($J165="Bell Curve")*(_xlfn.NORM.DIST(AND(AD$4&gt;=$E165,AD$4&lt;=$G165)*(AD$4-$E165+1),$I165/2,$L165,TRUE)-_xlfn.NORM.DIST(AND(AD$4&gt;=$E165,AD$4&lt;=$G165)*(AC$4-$E165+1),$I165/2,$L165,TRUE))/(1-2*_xlfn.NORM.DIST(0,$I165/2,$L165,TRUE))*$C165+($J165="Steady Growth")*(AND(AD$4&gt;=$E165,AD$4&lt;=$G165)*((AD$4-$E165+1)/($I165*($I165+1)/2)*$C165))+($J165="custom")*CustomCF!W165</f>
        <v>0</v>
      </c>
      <c r="AE165" s="478">
        <f>($J165="Bell Curve")*(_xlfn.NORM.DIST(AND(AE$4&gt;=$E165,AE$4&lt;=$G165)*(AE$4-$E165+1),$I165/2,$L165,TRUE)-_xlfn.NORM.DIST(AND(AE$4&gt;=$E165,AE$4&lt;=$G165)*(AD$4-$E165+1),$I165/2,$L165,TRUE))/(1-2*_xlfn.NORM.DIST(0,$I165/2,$L165,TRUE))*$C165+($J165="Steady Growth")*(AND(AE$4&gt;=$E165,AE$4&lt;=$G165)*((AE$4-$E165+1)/($I165*($I165+1)/2)*$C165))+($J165="custom")*CustomCF!X165</f>
        <v>0</v>
      </c>
      <c r="AF165" s="478">
        <f>($J165="Bell Curve")*(_xlfn.NORM.DIST(AND(AF$4&gt;=$E165,AF$4&lt;=$G165)*(AF$4-$E165+1),$I165/2,$L165,TRUE)-_xlfn.NORM.DIST(AND(AF$4&gt;=$E165,AF$4&lt;=$G165)*(AE$4-$E165+1),$I165/2,$L165,TRUE))/(1-2*_xlfn.NORM.DIST(0,$I165/2,$L165,TRUE))*$C165+($J165="Steady Growth")*(AND(AF$4&gt;=$E165,AF$4&lt;=$G165)*((AF$4-$E165+1)/($I165*($I165+1)/2)*$C165))+($J165="custom")*CustomCF!Y165</f>
        <v>0</v>
      </c>
      <c r="AG165" s="478">
        <f>($J165="Bell Curve")*(_xlfn.NORM.DIST(AND(AG$4&gt;=$E165,AG$4&lt;=$G165)*(AG$4-$E165+1),$I165/2,$L165,TRUE)-_xlfn.NORM.DIST(AND(AG$4&gt;=$E165,AG$4&lt;=$G165)*(AF$4-$E165+1),$I165/2,$L165,TRUE))/(1-2*_xlfn.NORM.DIST(0,$I165/2,$L165,TRUE))*$C165+($J165="Steady Growth")*(AND(AG$4&gt;=$E165,AG$4&lt;=$G165)*((AG$4-$E165+1)/($I165*($I165+1)/2)*$C165))+($J165="custom")*CustomCF!Z165</f>
        <v>0</v>
      </c>
      <c r="AH165" s="478">
        <f>($J165="Bell Curve")*(_xlfn.NORM.DIST(AND(AH$4&gt;=$E165,AH$4&lt;=$G165)*(AH$4-$E165+1),$I165/2,$L165,TRUE)-_xlfn.NORM.DIST(AND(AH$4&gt;=$E165,AH$4&lt;=$G165)*(AG$4-$E165+1),$I165/2,$L165,TRUE))/(1-2*_xlfn.NORM.DIST(0,$I165/2,$L165,TRUE))*$C165+($J165="Steady Growth")*(AND(AH$4&gt;=$E165,AH$4&lt;=$G165)*((AH$4-$E165+1)/($I165*($I165+1)/2)*$C165))+($J165="custom")*CustomCF!AA165</f>
        <v>0</v>
      </c>
      <c r="AI165" s="478">
        <f>($J165="Bell Curve")*(_xlfn.NORM.DIST(AND(AI$4&gt;=$E165,AI$4&lt;=$G165)*(AI$4-$E165+1),$I165/2,$L165,TRUE)-_xlfn.NORM.DIST(AND(AI$4&gt;=$E165,AI$4&lt;=$G165)*(AH$4-$E165+1),$I165/2,$L165,TRUE))/(1-2*_xlfn.NORM.DIST(0,$I165/2,$L165,TRUE))*$C165+($J165="Steady Growth")*(AND(AI$4&gt;=$E165,AI$4&lt;=$G165)*((AI$4-$E165+1)/($I165*($I165+1)/2)*$C165))+($J165="custom")*CustomCF!AB165</f>
        <v>0</v>
      </c>
      <c r="AJ165" s="478">
        <f>($J165="Bell Curve")*(_xlfn.NORM.DIST(AND(AJ$4&gt;=$E165,AJ$4&lt;=$G165)*(AJ$4-$E165+1),$I165/2,$L165,TRUE)-_xlfn.NORM.DIST(AND(AJ$4&gt;=$E165,AJ$4&lt;=$G165)*(AI$4-$E165+1),$I165/2,$L165,TRUE))/(1-2*_xlfn.NORM.DIST(0,$I165/2,$L165,TRUE))*$C165+($J165="Steady Growth")*(AND(AJ$4&gt;=$E165,AJ$4&lt;=$G165)*((AJ$4-$E165+1)/($I165*($I165+1)/2)*$C165))+($J165="custom")*CustomCF!AC165</f>
        <v>0</v>
      </c>
      <c r="AK165" s="478">
        <f>($J165="Bell Curve")*(_xlfn.NORM.DIST(AND(AK$4&gt;=$E165,AK$4&lt;=$G165)*(AK$4-$E165+1),$I165/2,$L165,TRUE)-_xlfn.NORM.DIST(AND(AK$4&gt;=$E165,AK$4&lt;=$G165)*(AJ$4-$E165+1),$I165/2,$L165,TRUE))/(1-2*_xlfn.NORM.DIST(0,$I165/2,$L165,TRUE))*$C165+($J165="Steady Growth")*(AND(AK$4&gt;=$E165,AK$4&lt;=$G165)*((AK$4-$E165+1)/($I165*($I165+1)/2)*$C165))+($J165="custom")*CustomCF!AD165</f>
        <v>0</v>
      </c>
      <c r="AL165" s="478">
        <f>($J165="Bell Curve")*(_xlfn.NORM.DIST(AND(AL$4&gt;=$E165,AL$4&lt;=$G165)*(AL$4-$E165+1),$I165/2,$L165,TRUE)-_xlfn.NORM.DIST(AND(AL$4&gt;=$E165,AL$4&lt;=$G165)*(AK$4-$E165+1),$I165/2,$L165,TRUE))/(1-2*_xlfn.NORM.DIST(0,$I165/2,$L165,TRUE))*$C165+($J165="Steady Growth")*(AND(AL$4&gt;=$E165,AL$4&lt;=$G165)*((AL$4-$E165+1)/($I165*($I165+1)/2)*$C165))+($J165="custom")*CustomCF!AE165</f>
        <v>0</v>
      </c>
      <c r="AM165" s="478">
        <f>($J165="Bell Curve")*(_xlfn.NORM.DIST(AND(AM$4&gt;=$E165,AM$4&lt;=$G165)*(AM$4-$E165+1),$I165/2,$L165,TRUE)-_xlfn.NORM.DIST(AND(AM$4&gt;=$E165,AM$4&lt;=$G165)*(AL$4-$E165+1),$I165/2,$L165,TRUE))/(1-2*_xlfn.NORM.DIST(0,$I165/2,$L165,TRUE))*$C165+($J165="Steady Growth")*(AND(AM$4&gt;=$E165,AM$4&lt;=$G165)*((AM$4-$E165+1)/($I165*($I165+1)/2)*$C165))+($J165="custom")*CustomCF!AF165</f>
        <v>0</v>
      </c>
      <c r="AN165" s="478">
        <f>($J165="Bell Curve")*(_xlfn.NORM.DIST(AND(AN$4&gt;=$E165,AN$4&lt;=$G165)*(AN$4-$E165+1),$I165/2,$L165,TRUE)-_xlfn.NORM.DIST(AND(AN$4&gt;=$E165,AN$4&lt;=$G165)*(AM$4-$E165+1),$I165/2,$L165,TRUE))/(1-2*_xlfn.NORM.DIST(0,$I165/2,$L165,TRUE))*$C165+($J165="Steady Growth")*(AND(AN$4&gt;=$E165,AN$4&lt;=$G165)*((AN$4-$E165+1)/($I165*($I165+1)/2)*$C165))+($J165="custom")*CustomCF!AG165</f>
        <v>0</v>
      </c>
      <c r="AO165" s="478">
        <f>($J165="Bell Curve")*(_xlfn.NORM.DIST(AND(AO$4&gt;=$E165,AO$4&lt;=$G165)*(AO$4-$E165+1),$I165/2,$L165,TRUE)-_xlfn.NORM.DIST(AND(AO$4&gt;=$E165,AO$4&lt;=$G165)*(AN$4-$E165+1),$I165/2,$L165,TRUE))/(1-2*_xlfn.NORM.DIST(0,$I165/2,$L165,TRUE))*$C165+($J165="Steady Growth")*(AND(AO$4&gt;=$E165,AO$4&lt;=$G165)*((AO$4-$E165+1)/($I165*($I165+1)/2)*$C165))+($J165="custom")*CustomCF!AH165</f>
        <v>0</v>
      </c>
      <c r="AP165" s="478">
        <f>($J165="Bell Curve")*(_xlfn.NORM.DIST(AND(AP$4&gt;=$E165,AP$4&lt;=$G165)*(AP$4-$E165+1),$I165/2,$L165,TRUE)-_xlfn.NORM.DIST(AND(AP$4&gt;=$E165,AP$4&lt;=$G165)*(AO$4-$E165+1),$I165/2,$L165,TRUE))/(1-2*_xlfn.NORM.DIST(0,$I165/2,$L165,TRUE))*$C165+($J165="Steady Growth")*(AND(AP$4&gt;=$E165,AP$4&lt;=$G165)*((AP$4-$E165+1)/($I165*($I165+1)/2)*$C165))+($J165="custom")*CustomCF!AI165</f>
        <v>0</v>
      </c>
      <c r="AQ165" s="478">
        <f>($J165="Bell Curve")*(_xlfn.NORM.DIST(AND(AQ$4&gt;=$E165,AQ$4&lt;=$G165)*(AQ$4-$E165+1),$I165/2,$L165,TRUE)-_xlfn.NORM.DIST(AND(AQ$4&gt;=$E165,AQ$4&lt;=$G165)*(AP$4-$E165+1),$I165/2,$L165,TRUE))/(1-2*_xlfn.NORM.DIST(0,$I165/2,$L165,TRUE))*$C165+($J165="Steady Growth")*(AND(AQ$4&gt;=$E165,AQ$4&lt;=$G165)*((AQ$4-$E165+1)/($I165*($I165+1)/2)*$C165))+($J165="custom")*CustomCF!AJ165</f>
        <v>0</v>
      </c>
      <c r="AR165" s="478">
        <f>($J165="Bell Curve")*(_xlfn.NORM.DIST(AND(AR$4&gt;=$E165,AR$4&lt;=$G165)*(AR$4-$E165+1),$I165/2,$L165,TRUE)-_xlfn.NORM.DIST(AND(AR$4&gt;=$E165,AR$4&lt;=$G165)*(AQ$4-$E165+1),$I165/2,$L165,TRUE))/(1-2*_xlfn.NORM.DIST(0,$I165/2,$L165,TRUE))*$C165+($J165="Steady Growth")*(AND(AR$4&gt;=$E165,AR$4&lt;=$G165)*((AR$4-$E165+1)/($I165*($I165+1)/2)*$C165))+($J165="custom")*CustomCF!AK165</f>
        <v>0</v>
      </c>
      <c r="AS165" s="478">
        <f>($J165="Bell Curve")*(_xlfn.NORM.DIST(AND(AS$4&gt;=$E165,AS$4&lt;=$G165)*(AS$4-$E165+1),$I165/2,$L165,TRUE)-_xlfn.NORM.DIST(AND(AS$4&gt;=$E165,AS$4&lt;=$G165)*(AR$4-$E165+1),$I165/2,$L165,TRUE))/(1-2*_xlfn.NORM.DIST(0,$I165/2,$L165,TRUE))*$C165+($J165="Steady Growth")*(AND(AS$4&gt;=$E165,AS$4&lt;=$G165)*((AS$4-$E165+1)/($I165*($I165+1)/2)*$C165))+($J165="custom")*CustomCF!AL165</f>
        <v>0</v>
      </c>
      <c r="AT165" s="478">
        <f>($J165="Bell Curve")*(_xlfn.NORM.DIST(AND(AT$4&gt;=$E165,AT$4&lt;=$G165)*(AT$4-$E165+1),$I165/2,$L165,TRUE)-_xlfn.NORM.DIST(AND(AT$4&gt;=$E165,AT$4&lt;=$G165)*(AS$4-$E165+1),$I165/2,$L165,TRUE))/(1-2*_xlfn.NORM.DIST(0,$I165/2,$L165,TRUE))*$C165+($J165="Steady Growth")*(AND(AT$4&gt;=$E165,AT$4&lt;=$G165)*((AT$4-$E165+1)/($I165*($I165+1)/2)*$C165))+($J165="custom")*CustomCF!AM165</f>
        <v>0</v>
      </c>
      <c r="AU165" s="478">
        <f>($J165="Bell Curve")*(_xlfn.NORM.DIST(AND(AU$4&gt;=$E165,AU$4&lt;=$G165)*(AU$4-$E165+1),$I165/2,$L165,TRUE)-_xlfn.NORM.DIST(AND(AU$4&gt;=$E165,AU$4&lt;=$G165)*(AT$4-$E165+1),$I165/2,$L165,TRUE))/(1-2*_xlfn.NORM.DIST(0,$I165/2,$L165,TRUE))*$C165+($J165="Steady Growth")*(AND(AU$4&gt;=$E165,AU$4&lt;=$G165)*((AU$4-$E165+1)/($I165*($I165+1)/2)*$C165))+($J165="custom")*CustomCF!AN165</f>
        <v>0</v>
      </c>
      <c r="AV165" s="478">
        <f>($J165="Bell Curve")*(_xlfn.NORM.DIST(AND(AV$4&gt;=$E165,AV$4&lt;=$G165)*(AV$4-$E165+1),$I165/2,$L165,TRUE)-_xlfn.NORM.DIST(AND(AV$4&gt;=$E165,AV$4&lt;=$G165)*(AU$4-$E165+1),$I165/2,$L165,TRUE))/(1-2*_xlfn.NORM.DIST(0,$I165/2,$L165,TRUE))*$C165+($J165="Steady Growth")*(AND(AV$4&gt;=$E165,AV$4&lt;=$G165)*((AV$4-$E165+1)/($I165*($I165+1)/2)*$C165))+($J165="custom")*CustomCF!AO165</f>
        <v>0</v>
      </c>
      <c r="AW165" s="478">
        <f>($J165="Bell Curve")*(_xlfn.NORM.DIST(AND(AW$4&gt;=$E165,AW$4&lt;=$G165)*(AW$4-$E165+1),$I165/2,$L165,TRUE)-_xlfn.NORM.DIST(AND(AW$4&gt;=$E165,AW$4&lt;=$G165)*(AV$4-$E165+1),$I165/2,$L165,TRUE))/(1-2*_xlfn.NORM.DIST(0,$I165/2,$L165,TRUE))*$C165+($J165="Steady Growth")*(AND(AW$4&gt;=$E165,AW$4&lt;=$G165)*((AW$4-$E165+1)/($I165*($I165+1)/2)*$C165))+($J165="custom")*CustomCF!AP165</f>
        <v>0</v>
      </c>
      <c r="AX165" s="478">
        <f>($J165="Bell Curve")*(_xlfn.NORM.DIST(AND(AX$4&gt;=$E165,AX$4&lt;=$G165)*(AX$4-$E165+1),$I165/2,$L165,TRUE)-_xlfn.NORM.DIST(AND(AX$4&gt;=$E165,AX$4&lt;=$G165)*(AW$4-$E165+1),$I165/2,$L165,TRUE))/(1-2*_xlfn.NORM.DIST(0,$I165/2,$L165,TRUE))*$C165+($J165="Steady Growth")*(AND(AX$4&gt;=$E165,AX$4&lt;=$G165)*((AX$4-$E165+1)/($I165*($I165+1)/2)*$C165))+($J165="custom")*CustomCF!AQ165</f>
        <v>0</v>
      </c>
      <c r="AY165" s="478">
        <f>($J165="Bell Curve")*(_xlfn.NORM.DIST(AND(AY$4&gt;=$E165,AY$4&lt;=$G165)*(AY$4-$E165+1),$I165/2,$L165,TRUE)-_xlfn.NORM.DIST(AND(AY$4&gt;=$E165,AY$4&lt;=$G165)*(AX$4-$E165+1),$I165/2,$L165,TRUE))/(1-2*_xlfn.NORM.DIST(0,$I165/2,$L165,TRUE))*$C165+($J165="Steady Growth")*(AND(AY$4&gt;=$E165,AY$4&lt;=$G165)*((AY$4-$E165+1)/($I165*($I165+1)/2)*$C165))+($J165="custom")*CustomCF!AR165</f>
        <v>0</v>
      </c>
      <c r="AZ165" s="478">
        <f>($J165="Bell Curve")*(_xlfn.NORM.DIST(AND(AZ$4&gt;=$E165,AZ$4&lt;=$G165)*(AZ$4-$E165+1),$I165/2,$L165,TRUE)-_xlfn.NORM.DIST(AND(AZ$4&gt;=$E165,AZ$4&lt;=$G165)*(AY$4-$E165+1),$I165/2,$L165,TRUE))/(1-2*_xlfn.NORM.DIST(0,$I165/2,$L165,TRUE))*$C165+($J165="Steady Growth")*(AND(AZ$4&gt;=$E165,AZ$4&lt;=$G165)*((AZ$4-$E165+1)/($I165*($I165+1)/2)*$C165))+($J165="custom")*CustomCF!AS165</f>
        <v>0</v>
      </c>
      <c r="BA165" s="478">
        <f>($J165="Bell Curve")*(_xlfn.NORM.DIST(AND(BA$4&gt;=$E165,BA$4&lt;=$G165)*(BA$4-$E165+1),$I165/2,$L165,TRUE)-_xlfn.NORM.DIST(AND(BA$4&gt;=$E165,BA$4&lt;=$G165)*(AZ$4-$E165+1),$I165/2,$L165,TRUE))/(1-2*_xlfn.NORM.DIST(0,$I165/2,$L165,TRUE))*$C165+($J165="Steady Growth")*(AND(BA$4&gt;=$E165,BA$4&lt;=$G165)*((BA$4-$E165+1)/($I165*($I165+1)/2)*$C165))+($J165="custom")*CustomCF!AT165</f>
        <v>0</v>
      </c>
      <c r="BB165" s="478">
        <f>($J165="Bell Curve")*(_xlfn.NORM.DIST(AND(BB$4&gt;=$E165,BB$4&lt;=$G165)*(BB$4-$E165+1),$I165/2,$L165,TRUE)-_xlfn.NORM.DIST(AND(BB$4&gt;=$E165,BB$4&lt;=$G165)*(BA$4-$E165+1),$I165/2,$L165,TRUE))/(1-2*_xlfn.NORM.DIST(0,$I165/2,$L165,TRUE))*$C165+($J165="Steady Growth")*(AND(BB$4&gt;=$E165,BB$4&lt;=$G165)*((BB$4-$E165+1)/($I165*($I165+1)/2)*$C165))+($J165="custom")*CustomCF!AU165</f>
        <v>0</v>
      </c>
      <c r="BC165" s="478">
        <f>($J165="Bell Curve")*(_xlfn.NORM.DIST(AND(BC$4&gt;=$E165,BC$4&lt;=$G165)*(BC$4-$E165+1),$I165/2,$L165,TRUE)-_xlfn.NORM.DIST(AND(BC$4&gt;=$E165,BC$4&lt;=$G165)*(BB$4-$E165+1),$I165/2,$L165,TRUE))/(1-2*_xlfn.NORM.DIST(0,$I165/2,$L165,TRUE))*$C165+($J165="Steady Growth")*(AND(BC$4&gt;=$E165,BC$4&lt;=$G165)*((BC$4-$E165+1)/($I165*($I165+1)/2)*$C165))+($J165="custom")*CustomCF!AV165</f>
        <v>0</v>
      </c>
      <c r="BD165" s="478">
        <f>($J165="Bell Curve")*(_xlfn.NORM.DIST(AND(BD$4&gt;=$E165,BD$4&lt;=$G165)*(BD$4-$E165+1),$I165/2,$L165,TRUE)-_xlfn.NORM.DIST(AND(BD$4&gt;=$E165,BD$4&lt;=$G165)*(BC$4-$E165+1),$I165/2,$L165,TRUE))/(1-2*_xlfn.NORM.DIST(0,$I165/2,$L165,TRUE))*$C165+($J165="Steady Growth")*(AND(BD$4&gt;=$E165,BD$4&lt;=$G165)*((BD$4-$E165+1)/($I165*($I165+1)/2)*$C165))+($J165="custom")*CustomCF!AW165</f>
        <v>0</v>
      </c>
      <c r="BE165" s="478">
        <f>($J165="Bell Curve")*(_xlfn.NORM.DIST(AND(BE$4&gt;=$E165,BE$4&lt;=$G165)*(BE$4-$E165+1),$I165/2,$L165,TRUE)-_xlfn.NORM.DIST(AND(BE$4&gt;=$E165,BE$4&lt;=$G165)*(BD$4-$E165+1),$I165/2,$L165,TRUE))/(1-2*_xlfn.NORM.DIST(0,$I165/2,$L165,TRUE))*$C165+($J165="Steady Growth")*(AND(BE$4&gt;=$E165,BE$4&lt;=$G165)*((BE$4-$E165+1)/($I165*($I165+1)/2)*$C165))+($J165="custom")*CustomCF!AX165</f>
        <v>0</v>
      </c>
      <c r="BF165" s="478">
        <f>($J165="Bell Curve")*(_xlfn.NORM.DIST(AND(BF$4&gt;=$E165,BF$4&lt;=$G165)*(BF$4-$E165+1),$I165/2,$L165,TRUE)-_xlfn.NORM.DIST(AND(BF$4&gt;=$E165,BF$4&lt;=$G165)*(BE$4-$E165+1),$I165/2,$L165,TRUE))/(1-2*_xlfn.NORM.DIST(0,$I165/2,$L165,TRUE))*$C165+($J165="Steady Growth")*(AND(BF$4&gt;=$E165,BF$4&lt;=$G165)*((BF$4-$E165+1)/($I165*($I165+1)/2)*$C165))+($J165="custom")*CustomCF!AY165</f>
        <v>0</v>
      </c>
      <c r="BG165" s="478">
        <f>($J165="Bell Curve")*(_xlfn.NORM.DIST(AND(BG$4&gt;=$E165,BG$4&lt;=$G165)*(BG$4-$E165+1),$I165/2,$L165,TRUE)-_xlfn.NORM.DIST(AND(BG$4&gt;=$E165,BG$4&lt;=$G165)*(BF$4-$E165+1),$I165/2,$L165,TRUE))/(1-2*_xlfn.NORM.DIST(0,$I165/2,$L165,TRUE))*$C165+($J165="Steady Growth")*(AND(BG$4&gt;=$E165,BG$4&lt;=$G165)*((BG$4-$E165+1)/($I165*($I165+1)/2)*$C165))+($J165="custom")*CustomCF!AZ165</f>
        <v>0</v>
      </c>
      <c r="BH165" s="478">
        <f>($J165="Bell Curve")*(_xlfn.NORM.DIST(AND(BH$4&gt;=$E165,BH$4&lt;=$G165)*(BH$4-$E165+1),$I165/2,$L165,TRUE)-_xlfn.NORM.DIST(AND(BH$4&gt;=$E165,BH$4&lt;=$G165)*(BG$4-$E165+1),$I165/2,$L165,TRUE))/(1-2*_xlfn.NORM.DIST(0,$I165/2,$L165,TRUE))*$C165+($J165="Steady Growth")*(AND(BH$4&gt;=$E165,BH$4&lt;=$G165)*((BH$4-$E165+1)/($I165*($I165+1)/2)*$C165))+($J165="custom")*CustomCF!BA165</f>
        <v>0</v>
      </c>
      <c r="BI165" s="478">
        <f>($J165="Bell Curve")*(_xlfn.NORM.DIST(AND(BI$4&gt;=$E165,BI$4&lt;=$G165)*(BI$4-$E165+1),$I165/2,$L165,TRUE)-_xlfn.NORM.DIST(AND(BI$4&gt;=$E165,BI$4&lt;=$G165)*(BH$4-$E165+1),$I165/2,$L165,TRUE))/(1-2*_xlfn.NORM.DIST(0,$I165/2,$L165,TRUE))*$C165+($J165="Steady Growth")*(AND(BI$4&gt;=$E165,BI$4&lt;=$G165)*((BI$4-$E165+1)/($I165*($I165+1)/2)*$C165))+($J165="custom")*CustomCF!BB165</f>
        <v>0</v>
      </c>
      <c r="BJ165" s="478">
        <f>($J165="Bell Curve")*(_xlfn.NORM.DIST(AND(BJ$4&gt;=$E165,BJ$4&lt;=$G165)*(BJ$4-$E165+1),$I165/2,$L165,TRUE)-_xlfn.NORM.DIST(AND(BJ$4&gt;=$E165,BJ$4&lt;=$G165)*(BI$4-$E165+1),$I165/2,$L165,TRUE))/(1-2*_xlfn.NORM.DIST(0,$I165/2,$L165,TRUE))*$C165+($J165="Steady Growth")*(AND(BJ$4&gt;=$E165,BJ$4&lt;=$G165)*((BJ$4-$E165+1)/($I165*($I165+1)/2)*$C165))+($J165="custom")*CustomCF!BC165</f>
        <v>0</v>
      </c>
      <c r="BK165" s="478">
        <f>($J165="Bell Curve")*(_xlfn.NORM.DIST(AND(BK$4&gt;=$E165,BK$4&lt;=$G165)*(BK$4-$E165+1),$I165/2,$L165,TRUE)-_xlfn.NORM.DIST(AND(BK$4&gt;=$E165,BK$4&lt;=$G165)*(BJ$4-$E165+1),$I165/2,$L165,TRUE))/(1-2*_xlfn.NORM.DIST(0,$I165/2,$L165,TRUE))*$C165+($J165="Steady Growth")*(AND(BK$4&gt;=$E165,BK$4&lt;=$G165)*((BK$4-$E165+1)/($I165*($I165+1)/2)*$C165))+($J165="custom")*CustomCF!BD165</f>
        <v>0</v>
      </c>
      <c r="BL165" s="478">
        <f>($J165="Bell Curve")*(_xlfn.NORM.DIST(AND(BL$4&gt;=$E165,BL$4&lt;=$G165)*(BL$4-$E165+1),$I165/2,$L165,TRUE)-_xlfn.NORM.DIST(AND(BL$4&gt;=$E165,BL$4&lt;=$G165)*(BK$4-$E165+1),$I165/2,$L165,TRUE))/(1-2*_xlfn.NORM.DIST(0,$I165/2,$L165,TRUE))*$C165+($J165="Steady Growth")*(AND(BL$4&gt;=$E165,BL$4&lt;=$G165)*((BL$4-$E165+1)/($I165*($I165+1)/2)*$C165))+($J165="custom")*CustomCF!BE165</f>
        <v>0</v>
      </c>
      <c r="BM165" s="478">
        <f>($J165="Bell Curve")*(_xlfn.NORM.DIST(AND(BM$4&gt;=$E165,BM$4&lt;=$G165)*(BM$4-$E165+1),$I165/2,$L165,TRUE)-_xlfn.NORM.DIST(AND(BM$4&gt;=$E165,BM$4&lt;=$G165)*(BL$4-$E165+1),$I165/2,$L165,TRUE))/(1-2*_xlfn.NORM.DIST(0,$I165/2,$L165,TRUE))*$C165+($J165="Steady Growth")*(AND(BM$4&gt;=$E165,BM$4&lt;=$G165)*((BM$4-$E165+1)/($I165*($I165+1)/2)*$C165))+($J165="custom")*CustomCF!BF165</f>
        <v>0</v>
      </c>
      <c r="BN165" s="478">
        <f>($J165="Bell Curve")*(_xlfn.NORM.DIST(AND(BN$4&gt;=$E165,BN$4&lt;=$G165)*(BN$4-$E165+1),$I165/2,$L165,TRUE)-_xlfn.NORM.DIST(AND(BN$4&gt;=$E165,BN$4&lt;=$G165)*(BM$4-$E165+1),$I165/2,$L165,TRUE))/(1-2*_xlfn.NORM.DIST(0,$I165/2,$L165,TRUE))*$C165+($J165="Steady Growth")*(AND(BN$4&gt;=$E165,BN$4&lt;=$G165)*((BN$4-$E165+1)/($I165*($I165+1)/2)*$C165))+($J165="custom")*CustomCF!BG165</f>
        <v>0</v>
      </c>
      <c r="BO165" s="478">
        <f>($J165="Bell Curve")*(_xlfn.NORM.DIST(AND(BO$4&gt;=$E165,BO$4&lt;=$G165)*(BO$4-$E165+1),$I165/2,$L165,TRUE)-_xlfn.NORM.DIST(AND(BO$4&gt;=$E165,BO$4&lt;=$G165)*(BN$4-$E165+1),$I165/2,$L165,TRUE))/(1-2*_xlfn.NORM.DIST(0,$I165/2,$L165,TRUE))*$C165+($J165="Steady Growth")*(AND(BO$4&gt;=$E165,BO$4&lt;=$G165)*((BO$4-$E165+1)/($I165*($I165+1)/2)*$C165))+($J165="custom")*CustomCF!BH165</f>
        <v>0</v>
      </c>
      <c r="BP165" s="478">
        <f>($J165="Bell Curve")*(_xlfn.NORM.DIST(AND(BP$4&gt;=$E165,BP$4&lt;=$G165)*(BP$4-$E165+1),$I165/2,$L165,TRUE)-_xlfn.NORM.DIST(AND(BP$4&gt;=$E165,BP$4&lt;=$G165)*(BO$4-$E165+1),$I165/2,$L165,TRUE))/(1-2*_xlfn.NORM.DIST(0,$I165/2,$L165,TRUE))*$C165+($J165="Steady Growth")*(AND(BP$4&gt;=$E165,BP$4&lt;=$G165)*((BP$4-$E165+1)/($I165*($I165+1)/2)*$C165))+($J165="custom")*CustomCF!BI165</f>
        <v>0</v>
      </c>
      <c r="BQ165" s="478">
        <f>($J165="Bell Curve")*(_xlfn.NORM.DIST(AND(BQ$4&gt;=$E165,BQ$4&lt;=$G165)*(BQ$4-$E165+1),$I165/2,$L165,TRUE)-_xlfn.NORM.DIST(AND(BQ$4&gt;=$E165,BQ$4&lt;=$G165)*(BP$4-$E165+1),$I165/2,$L165,TRUE))/(1-2*_xlfn.NORM.DIST(0,$I165/2,$L165,TRUE))*$C165+($J165="Steady Growth")*(AND(BQ$4&gt;=$E165,BQ$4&lt;=$G165)*((BQ$4-$E165+1)/($I165*($I165+1)/2)*$C165))+($J165="custom")*CustomCF!BJ165</f>
        <v>0</v>
      </c>
      <c r="BR165" s="478">
        <f>($J165="Bell Curve")*(_xlfn.NORM.DIST(AND(BR$4&gt;=$E165,BR$4&lt;=$G165)*(BR$4-$E165+1),$I165/2,$L165,TRUE)-_xlfn.NORM.DIST(AND(BR$4&gt;=$E165,BR$4&lt;=$G165)*(BQ$4-$E165+1),$I165/2,$L165,TRUE))/(1-2*_xlfn.NORM.DIST(0,$I165/2,$L165,TRUE))*$C165+($J165="Steady Growth")*(AND(BR$4&gt;=$E165,BR$4&lt;=$G165)*((BR$4-$E165+1)/($I165*($I165+1)/2)*$C165))+($J165="custom")*CustomCF!BK165</f>
        <v>0</v>
      </c>
      <c r="BS165" s="478">
        <f>($J165="Bell Curve")*(_xlfn.NORM.DIST(AND(BS$4&gt;=$E165,BS$4&lt;=$G165)*(BS$4-$E165+1),$I165/2,$L165,TRUE)-_xlfn.NORM.DIST(AND(BS$4&gt;=$E165,BS$4&lt;=$G165)*(BR$4-$E165+1),$I165/2,$L165,TRUE))/(1-2*_xlfn.NORM.DIST(0,$I165/2,$L165,TRUE))*$C165+($J165="Steady Growth")*(AND(BS$4&gt;=$E165,BS$4&lt;=$G165)*((BS$4-$E165+1)/($I165*($I165+1)/2)*$C165))+($J165="custom")*CustomCF!BL165</f>
        <v>0</v>
      </c>
      <c r="BT165" s="478">
        <f>($J165="Bell Curve")*(_xlfn.NORM.DIST(AND(BT$4&gt;=$E165,BT$4&lt;=$G165)*(BT$4-$E165+1),$I165/2,$L165,TRUE)-_xlfn.NORM.DIST(AND(BT$4&gt;=$E165,BT$4&lt;=$G165)*(BS$4-$E165+1),$I165/2,$L165,TRUE))/(1-2*_xlfn.NORM.DIST(0,$I165/2,$L165,TRUE))*$C165+($J165="Steady Growth")*(AND(BT$4&gt;=$E165,BT$4&lt;=$G165)*((BT$4-$E165+1)/($I165*($I165+1)/2)*$C165))+($J165="custom")*CustomCF!BM165</f>
        <v>0</v>
      </c>
      <c r="BU165" s="478">
        <f>($J165="Bell Curve")*(_xlfn.NORM.DIST(AND(BU$4&gt;=$E165,BU$4&lt;=$G165)*(BU$4-$E165+1),$I165/2,$L165,TRUE)-_xlfn.NORM.DIST(AND(BU$4&gt;=$E165,BU$4&lt;=$G165)*(BT$4-$E165+1),$I165/2,$L165,TRUE))/(1-2*_xlfn.NORM.DIST(0,$I165/2,$L165,TRUE))*$C165+($J165="Steady Growth")*(AND(BU$4&gt;=$E165,BU$4&lt;=$G165)*((BU$4-$E165+1)/($I165*($I165+1)/2)*$C165))+($J165="custom")*CustomCF!BN165</f>
        <v>0</v>
      </c>
      <c r="BV165" s="478">
        <f>($J165="Bell Curve")*(_xlfn.NORM.DIST(AND(BV$4&gt;=$E165,BV$4&lt;=$G165)*(BV$4-$E165+1),$I165/2,$L165,TRUE)-_xlfn.NORM.DIST(AND(BV$4&gt;=$E165,BV$4&lt;=$G165)*(BU$4-$E165+1),$I165/2,$L165,TRUE))/(1-2*_xlfn.NORM.DIST(0,$I165/2,$L165,TRUE))*$C165+($J165="Steady Growth")*(AND(BV$4&gt;=$E165,BV$4&lt;=$G165)*((BV$4-$E165+1)/($I165*($I165+1)/2)*$C165))+($J165="custom")*CustomCF!BO165</f>
        <v>0</v>
      </c>
      <c r="BW165" s="478">
        <f>($J165="Bell Curve")*(_xlfn.NORM.DIST(AND(BW$4&gt;=$E165,BW$4&lt;=$G165)*(BW$4-$E165+1),$I165/2,$L165,TRUE)-_xlfn.NORM.DIST(AND(BW$4&gt;=$E165,BW$4&lt;=$G165)*(BV$4-$E165+1),$I165/2,$L165,TRUE))/(1-2*_xlfn.NORM.DIST(0,$I165/2,$L165,TRUE))*$C165+($J165="Steady Growth")*(AND(BW$4&gt;=$E165,BW$4&lt;=$G165)*((BW$4-$E165+1)/($I165*($I165+1)/2)*$C165))+($J165="custom")*CustomCF!BP165</f>
        <v>0</v>
      </c>
      <c r="BX165" s="478">
        <f>($J165="Bell Curve")*(_xlfn.NORM.DIST(AND(BX$4&gt;=$E165,BX$4&lt;=$G165)*(BX$4-$E165+1),$I165/2,$L165,TRUE)-_xlfn.NORM.DIST(AND(BX$4&gt;=$E165,BX$4&lt;=$G165)*(BW$4-$E165+1),$I165/2,$L165,TRUE))/(1-2*_xlfn.NORM.DIST(0,$I165/2,$L165,TRUE))*$C165+($J165="Steady Growth")*(AND(BX$4&gt;=$E165,BX$4&lt;=$G165)*((BX$4-$E165+1)/($I165*($I165+1)/2)*$C165))+($J165="custom")*CustomCF!BQ165</f>
        <v>0</v>
      </c>
      <c r="BY165" s="478">
        <f>($J165="Bell Curve")*(_xlfn.NORM.DIST(AND(BY$4&gt;=$E165,BY$4&lt;=$G165)*(BY$4-$E165+1),$I165/2,$L165,TRUE)-_xlfn.NORM.DIST(AND(BY$4&gt;=$E165,BY$4&lt;=$G165)*(BX$4-$E165+1),$I165/2,$L165,TRUE))/(1-2*_xlfn.NORM.DIST(0,$I165/2,$L165,TRUE))*$C165+($J165="Steady Growth")*(AND(BY$4&gt;=$E165,BY$4&lt;=$G165)*((BY$4-$E165+1)/($I165*($I165+1)/2)*$C165))+($J165="custom")*CustomCF!BR165</f>
        <v>0</v>
      </c>
      <c r="BZ165" s="478">
        <f>($J165="Bell Curve")*(_xlfn.NORM.DIST(AND(BZ$4&gt;=$E165,BZ$4&lt;=$G165)*(BZ$4-$E165+1),$I165/2,$L165,TRUE)-_xlfn.NORM.DIST(AND(BZ$4&gt;=$E165,BZ$4&lt;=$G165)*(BY$4-$E165+1),$I165/2,$L165,TRUE))/(1-2*_xlfn.NORM.DIST(0,$I165/2,$L165,TRUE))*$C165+($J165="Steady Growth")*(AND(BZ$4&gt;=$E165,BZ$4&lt;=$G165)*((BZ$4-$E165+1)/($I165*($I165+1)/2)*$C165))+($J165="custom")*CustomCF!BS165</f>
        <v>0</v>
      </c>
      <c r="CA165" s="478">
        <f>($J165="Bell Curve")*(_xlfn.NORM.DIST(AND(CA$4&gt;=$E165,CA$4&lt;=$G165)*(CA$4-$E165+1),$I165/2,$L165,TRUE)-_xlfn.NORM.DIST(AND(CA$4&gt;=$E165,CA$4&lt;=$G165)*(BZ$4-$E165+1),$I165/2,$L165,TRUE))/(1-2*_xlfn.NORM.DIST(0,$I165/2,$L165,TRUE))*$C165+($J165="Steady Growth")*(AND(CA$4&gt;=$E165,CA$4&lt;=$G165)*((CA$4-$E165+1)/($I165*($I165+1)/2)*$C165))+($J165="custom")*CustomCF!BT165</f>
        <v>0</v>
      </c>
      <c r="CB165" s="478">
        <f>($J165="Bell Curve")*(_xlfn.NORM.DIST(AND(CB$4&gt;=$E165,CB$4&lt;=$G165)*(CB$4-$E165+1),$I165/2,$L165,TRUE)-_xlfn.NORM.DIST(AND(CB$4&gt;=$E165,CB$4&lt;=$G165)*(CA$4-$E165+1),$I165/2,$L165,TRUE))/(1-2*_xlfn.NORM.DIST(0,$I165/2,$L165,TRUE))*$C165+($J165="Steady Growth")*(AND(CB$4&gt;=$E165,CB$4&lt;=$G165)*((CB$4-$E165+1)/($I165*($I165+1)/2)*$C165))+($J165="custom")*CustomCF!BU165</f>
        <v>0</v>
      </c>
      <c r="CC165" s="478">
        <f>($J165="Bell Curve")*(_xlfn.NORM.DIST(AND(CC$4&gt;=$E165,CC$4&lt;=$G165)*(CC$4-$E165+1),$I165/2,$L165,TRUE)-_xlfn.NORM.DIST(AND(CC$4&gt;=$E165,CC$4&lt;=$G165)*(CB$4-$E165+1),$I165/2,$L165,TRUE))/(1-2*_xlfn.NORM.DIST(0,$I165/2,$L165,TRUE))*$C165+($J165="Steady Growth")*(AND(CC$4&gt;=$E165,CC$4&lt;=$G165)*((CC$4-$E165+1)/($I165*($I165+1)/2)*$C165))+($J165="custom")*CustomCF!BV165</f>
        <v>0</v>
      </c>
      <c r="CD165" s="478">
        <f>($J165="Bell Curve")*(_xlfn.NORM.DIST(AND(CD$4&gt;=$E165,CD$4&lt;=$G165)*(CD$4-$E165+1),$I165/2,$L165,TRUE)-_xlfn.NORM.DIST(AND(CD$4&gt;=$E165,CD$4&lt;=$G165)*(CC$4-$E165+1),$I165/2,$L165,TRUE))/(1-2*_xlfn.NORM.DIST(0,$I165/2,$L165,TRUE))*$C165+($J165="Steady Growth")*(AND(CD$4&gt;=$E165,CD$4&lt;=$G165)*((CD$4-$E165+1)/($I165*($I165+1)/2)*$C165))+($J165="custom")*CustomCF!BW165</f>
        <v>0</v>
      </c>
      <c r="CE165" s="478">
        <f>($J165="Bell Curve")*(_xlfn.NORM.DIST(AND(CE$4&gt;=$E165,CE$4&lt;=$G165)*(CE$4-$E165+1),$I165/2,$L165,TRUE)-_xlfn.NORM.DIST(AND(CE$4&gt;=$E165,CE$4&lt;=$G165)*(CD$4-$E165+1),$I165/2,$L165,TRUE))/(1-2*_xlfn.NORM.DIST(0,$I165/2,$L165,TRUE))*$C165+($J165="Steady Growth")*(AND(CE$4&gt;=$E165,CE$4&lt;=$G165)*((CE$4-$E165+1)/($I165*($I165+1)/2)*$C165))+($J165="custom")*CustomCF!BX165</f>
        <v>0</v>
      </c>
      <c r="CF165" s="478">
        <f>($J165="Bell Curve")*(_xlfn.NORM.DIST(AND(CF$4&gt;=$E165,CF$4&lt;=$G165)*(CF$4-$E165+1),$I165/2,$L165,TRUE)-_xlfn.NORM.DIST(AND(CF$4&gt;=$E165,CF$4&lt;=$G165)*(CE$4-$E165+1),$I165/2,$L165,TRUE))/(1-2*_xlfn.NORM.DIST(0,$I165/2,$L165,TRUE))*$C165+($J165="Steady Growth")*(AND(CF$4&gt;=$E165,CF$4&lt;=$G165)*((CF$4-$E165+1)/($I165*($I165+1)/2)*$C165))+($J165="custom")*CustomCF!BY165</f>
        <v>0</v>
      </c>
      <c r="CG165" s="478">
        <f>($J165="Bell Curve")*(_xlfn.NORM.DIST(AND(CG$4&gt;=$E165,CG$4&lt;=$G165)*(CG$4-$E165+1),$I165/2,$L165,TRUE)-_xlfn.NORM.DIST(AND(CG$4&gt;=$E165,CG$4&lt;=$G165)*(CF$4-$E165+1),$I165/2,$L165,TRUE))/(1-2*_xlfn.NORM.DIST(0,$I165/2,$L165,TRUE))*$C165+($J165="Steady Growth")*(AND(CG$4&gt;=$E165,CG$4&lt;=$G165)*((CG$4-$E165+1)/($I165*($I165+1)/2)*$C165))+($J165="custom")*CustomCF!BZ165</f>
        <v>0</v>
      </c>
      <c r="CH165" s="478">
        <f>($J165="Bell Curve")*(_xlfn.NORM.DIST(AND(CH$4&gt;=$E165,CH$4&lt;=$G165)*(CH$4-$E165+1),$I165/2,$L165,TRUE)-_xlfn.NORM.DIST(AND(CH$4&gt;=$E165,CH$4&lt;=$G165)*(CG$4-$E165+1),$I165/2,$L165,TRUE))/(1-2*_xlfn.NORM.DIST(0,$I165/2,$L165,TRUE))*$C165+($J165="Steady Growth")*(AND(CH$4&gt;=$E165,CH$4&lt;=$G165)*((CH$4-$E165+1)/($I165*($I165+1)/2)*$C165))+($J165="custom")*CustomCF!CA165</f>
        <v>0</v>
      </c>
      <c r="CI165" s="478">
        <f>($J165="Bell Curve")*(_xlfn.NORM.DIST(AND(CI$4&gt;=$E165,CI$4&lt;=$G165)*(CI$4-$E165+1),$I165/2,$L165,TRUE)-_xlfn.NORM.DIST(AND(CI$4&gt;=$E165,CI$4&lt;=$G165)*(CH$4-$E165+1),$I165/2,$L165,TRUE))/(1-2*_xlfn.NORM.DIST(0,$I165/2,$L165,TRUE))*$C165+($J165="Steady Growth")*(AND(CI$4&gt;=$E165,CI$4&lt;=$G165)*((CI$4-$E165+1)/($I165*($I165+1)/2)*$C165))+($J165="custom")*CustomCF!CB165</f>
        <v>0</v>
      </c>
      <c r="CJ165" s="478">
        <f>($J165="Bell Curve")*(_xlfn.NORM.DIST(AND(CJ$4&gt;=$E165,CJ$4&lt;=$G165)*(CJ$4-$E165+1),$I165/2,$L165,TRUE)-_xlfn.NORM.DIST(AND(CJ$4&gt;=$E165,CJ$4&lt;=$G165)*(CI$4-$E165+1),$I165/2,$L165,TRUE))/(1-2*_xlfn.NORM.DIST(0,$I165/2,$L165,TRUE))*$C165+($J165="Steady Growth")*(AND(CJ$4&gt;=$E165,CJ$4&lt;=$G165)*((CJ$4-$E165+1)/($I165*($I165+1)/2)*$C165))+($J165="custom")*CustomCF!CC165</f>
        <v>0</v>
      </c>
      <c r="CK165" s="478">
        <f>($J165="Bell Curve")*(_xlfn.NORM.DIST(AND(CK$4&gt;=$E165,CK$4&lt;=$G165)*(CK$4-$E165+1),$I165/2,$L165,TRUE)-_xlfn.NORM.DIST(AND(CK$4&gt;=$E165,CK$4&lt;=$G165)*(CJ$4-$E165+1),$I165/2,$L165,TRUE))/(1-2*_xlfn.NORM.DIST(0,$I165/2,$L165,TRUE))*$C165+($J165="Steady Growth")*(AND(CK$4&gt;=$E165,CK$4&lt;=$G165)*((CK$4-$E165+1)/($I165*($I165+1)/2)*$C165))+($J165="custom")*CustomCF!CD165</f>
        <v>0</v>
      </c>
      <c r="CL165" s="478">
        <f>($J165="Bell Curve")*(_xlfn.NORM.DIST(AND(CL$4&gt;=$E165,CL$4&lt;=$G165)*(CL$4-$E165+1),$I165/2,$L165,TRUE)-_xlfn.NORM.DIST(AND(CL$4&gt;=$E165,CL$4&lt;=$G165)*(CK$4-$E165+1),$I165/2,$L165,TRUE))/(1-2*_xlfn.NORM.DIST(0,$I165/2,$L165,TRUE))*$C165+($J165="Steady Growth")*(AND(CL$4&gt;=$E165,CL$4&lt;=$G165)*((CL$4-$E165+1)/($I165*($I165+1)/2)*$C165))+($J165="custom")*CustomCF!CE165</f>
        <v>0</v>
      </c>
      <c r="CM165" s="478">
        <f>($J165="Bell Curve")*(_xlfn.NORM.DIST(AND(CM$4&gt;=$E165,CM$4&lt;=$G165)*(CM$4-$E165+1),$I165/2,$L165,TRUE)-_xlfn.NORM.DIST(AND(CM$4&gt;=$E165,CM$4&lt;=$G165)*(CL$4-$E165+1),$I165/2,$L165,TRUE))/(1-2*_xlfn.NORM.DIST(0,$I165/2,$L165,TRUE))*$C165+($J165="Steady Growth")*(AND(CM$4&gt;=$E165,CM$4&lt;=$G165)*((CM$4-$E165+1)/($I165*($I165+1)/2)*$C165))+($J165="custom")*CustomCF!CF165</f>
        <v>0</v>
      </c>
      <c r="CN165" s="478">
        <f>($J165="Bell Curve")*(_xlfn.NORM.DIST(AND(CN$4&gt;=$E165,CN$4&lt;=$G165)*(CN$4-$E165+1),$I165/2,$L165,TRUE)-_xlfn.NORM.DIST(AND(CN$4&gt;=$E165,CN$4&lt;=$G165)*(CM$4-$E165+1),$I165/2,$L165,TRUE))/(1-2*_xlfn.NORM.DIST(0,$I165/2,$L165,TRUE))*$C165+($J165="Steady Growth")*(AND(CN$4&gt;=$E165,CN$4&lt;=$G165)*((CN$4-$E165+1)/($I165*($I165+1)/2)*$C165))+($J165="custom")*CustomCF!CG165</f>
        <v>0</v>
      </c>
      <c r="CO165" s="478">
        <f>($J165="Bell Curve")*(_xlfn.NORM.DIST(AND(CO$4&gt;=$E165,CO$4&lt;=$G165)*(CO$4-$E165+1),$I165/2,$L165,TRUE)-_xlfn.NORM.DIST(AND(CO$4&gt;=$E165,CO$4&lt;=$G165)*(CN$4-$E165+1),$I165/2,$L165,TRUE))/(1-2*_xlfn.NORM.DIST(0,$I165/2,$L165,TRUE))*$C165+($J165="Steady Growth")*(AND(CO$4&gt;=$E165,CO$4&lt;=$G165)*((CO$4-$E165+1)/($I165*($I165+1)/2)*$C165))+($J165="custom")*CustomCF!CH165</f>
        <v>0</v>
      </c>
      <c r="CP165" s="478">
        <f>($J165="Bell Curve")*(_xlfn.NORM.DIST(AND(CP$4&gt;=$E165,CP$4&lt;=$G165)*(CP$4-$E165+1),$I165/2,$L165,TRUE)-_xlfn.NORM.DIST(AND(CP$4&gt;=$E165,CP$4&lt;=$G165)*(CO$4-$E165+1),$I165/2,$L165,TRUE))/(1-2*_xlfn.NORM.DIST(0,$I165/2,$L165,TRUE))*$C165+($J165="Steady Growth")*(AND(CP$4&gt;=$E165,CP$4&lt;=$G165)*((CP$4-$E165+1)/($I165*($I165+1)/2)*$C165))+($J165="custom")*CustomCF!CI165</f>
        <v>0</v>
      </c>
      <c r="CQ165" s="478">
        <f>($J165="Bell Curve")*(_xlfn.NORM.DIST(AND(CQ$4&gt;=$E165,CQ$4&lt;=$G165)*(CQ$4-$E165+1),$I165/2,$L165,TRUE)-_xlfn.NORM.DIST(AND(CQ$4&gt;=$E165,CQ$4&lt;=$G165)*(CP$4-$E165+1),$I165/2,$L165,TRUE))/(1-2*_xlfn.NORM.DIST(0,$I165/2,$L165,TRUE))*$C165+($J165="Steady Growth")*(AND(CQ$4&gt;=$E165,CQ$4&lt;=$G165)*((CQ$4-$E165+1)/($I165*($I165+1)/2)*$C165))+($J165="custom")*CustomCF!CJ165</f>
        <v>0</v>
      </c>
      <c r="CR165" s="478">
        <f>($J165="Bell Curve")*(_xlfn.NORM.DIST(AND(CR$4&gt;=$E165,CR$4&lt;=$G165)*(CR$4-$E165+1),$I165/2,$L165,TRUE)-_xlfn.NORM.DIST(AND(CR$4&gt;=$E165,CR$4&lt;=$G165)*(CQ$4-$E165+1),$I165/2,$L165,TRUE))/(1-2*_xlfn.NORM.DIST(0,$I165/2,$L165,TRUE))*$C165+($J165="Steady Growth")*(AND(CR$4&gt;=$E165,CR$4&lt;=$G165)*((CR$4-$E165+1)/($I165*($I165+1)/2)*$C165))+($J165="custom")*CustomCF!CK165</f>
        <v>0</v>
      </c>
      <c r="CS165" s="478">
        <f>($J165="Bell Curve")*(_xlfn.NORM.DIST(AND(CS$4&gt;=$E165,CS$4&lt;=$G165)*(CS$4-$E165+1),$I165/2,$L165,TRUE)-_xlfn.NORM.DIST(AND(CS$4&gt;=$E165,CS$4&lt;=$G165)*(CR$4-$E165+1),$I165/2,$L165,TRUE))/(1-2*_xlfn.NORM.DIST(0,$I165/2,$L165,TRUE))*$C165+($J165="Steady Growth")*(AND(CS$4&gt;=$E165,CS$4&lt;=$G165)*((CS$4-$E165+1)/($I165*($I165+1)/2)*$C165))+($J165="custom")*CustomCF!CL165</f>
        <v>0</v>
      </c>
      <c r="CT165" s="478">
        <f>($J165="Bell Curve")*(_xlfn.NORM.DIST(AND(CT$4&gt;=$E165,CT$4&lt;=$G165)*(CT$4-$E165+1),$I165/2,$L165,TRUE)-_xlfn.NORM.DIST(AND(CT$4&gt;=$E165,CT$4&lt;=$G165)*(CS$4-$E165+1),$I165/2,$L165,TRUE))/(1-2*_xlfn.NORM.DIST(0,$I165/2,$L165,TRUE))*$C165+($J165="Steady Growth")*(AND(CT$4&gt;=$E165,CT$4&lt;=$G165)*((CT$4-$E165+1)/($I165*($I165+1)/2)*$C165))+($J165="custom")*CustomCF!CM165</f>
        <v>0</v>
      </c>
      <c r="CU165" s="478">
        <f>($J165="Bell Curve")*(_xlfn.NORM.DIST(AND(CU$4&gt;=$E165,CU$4&lt;=$G165)*(CU$4-$E165+1),$I165/2,$L165,TRUE)-_xlfn.NORM.DIST(AND(CU$4&gt;=$E165,CU$4&lt;=$G165)*(CT$4-$E165+1),$I165/2,$L165,TRUE))/(1-2*_xlfn.NORM.DIST(0,$I165/2,$L165,TRUE))*$C165+($J165="Steady Growth")*(AND(CU$4&gt;=$E165,CU$4&lt;=$G165)*((CU$4-$E165+1)/($I165*($I165+1)/2)*$C165))+($J165="custom")*CustomCF!CN165</f>
        <v>0</v>
      </c>
      <c r="CV165" s="478">
        <f>($J165="Bell Curve")*(_xlfn.NORM.DIST(AND(CV$4&gt;=$E165,CV$4&lt;=$G165)*(CV$4-$E165+1),$I165/2,$L165,TRUE)-_xlfn.NORM.DIST(AND(CV$4&gt;=$E165,CV$4&lt;=$G165)*(CU$4-$E165+1),$I165/2,$L165,TRUE))/(1-2*_xlfn.NORM.DIST(0,$I165/2,$L165,TRUE))*$C165+($J165="Steady Growth")*(AND(CV$4&gt;=$E165,CV$4&lt;=$G165)*((CV$4-$E165+1)/($I165*($I165+1)/2)*$C165))+($J165="custom")*CustomCF!CO165</f>
        <v>0</v>
      </c>
      <c r="CW165" s="478">
        <f>($J165="Bell Curve")*(_xlfn.NORM.DIST(AND(CW$4&gt;=$E165,CW$4&lt;=$G165)*(CW$4-$E165+1),$I165/2,$L165,TRUE)-_xlfn.NORM.DIST(AND(CW$4&gt;=$E165,CW$4&lt;=$G165)*(CV$4-$E165+1),$I165/2,$L165,TRUE))/(1-2*_xlfn.NORM.DIST(0,$I165/2,$L165,TRUE))*$C165+($J165="Steady Growth")*(AND(CW$4&gt;=$E165,CW$4&lt;=$G165)*((CW$4-$E165+1)/($I165*($I165+1)/2)*$C165))+($J165="custom")*CustomCF!CP165</f>
        <v>0</v>
      </c>
      <c r="CX165" s="478">
        <f>($J165="Bell Curve")*(_xlfn.NORM.DIST(AND(CX$4&gt;=$E165,CX$4&lt;=$G165)*(CX$4-$E165+1),$I165/2,$L165,TRUE)-_xlfn.NORM.DIST(AND(CX$4&gt;=$E165,CX$4&lt;=$G165)*(CW$4-$E165+1),$I165/2,$L165,TRUE))/(1-2*_xlfn.NORM.DIST(0,$I165/2,$L165,TRUE))*$C165+($J165="Steady Growth")*(AND(CX$4&gt;=$E165,CX$4&lt;=$G165)*((CX$4-$E165+1)/($I165*($I165+1)/2)*$C165))+($J165="custom")*CustomCF!CQ165</f>
        <v>0</v>
      </c>
      <c r="CY165" s="478">
        <f>($J165="Bell Curve")*(_xlfn.NORM.DIST(AND(CY$4&gt;=$E165,CY$4&lt;=$G165)*(CY$4-$E165+1),$I165/2,$L165,TRUE)-_xlfn.NORM.DIST(AND(CY$4&gt;=$E165,CY$4&lt;=$G165)*(CX$4-$E165+1),$I165/2,$L165,TRUE))/(1-2*_xlfn.NORM.DIST(0,$I165/2,$L165,TRUE))*$C165+($J165="Steady Growth")*(AND(CY$4&gt;=$E165,CY$4&lt;=$G165)*((CY$4-$E165+1)/($I165*($I165+1)/2)*$C165))+($J165="custom")*CustomCF!CR165</f>
        <v>0</v>
      </c>
      <c r="CZ165" s="478">
        <f>($J165="Bell Curve")*(_xlfn.NORM.DIST(AND(CZ$4&gt;=$E165,CZ$4&lt;=$G165)*(CZ$4-$E165+1),$I165/2,$L165,TRUE)-_xlfn.NORM.DIST(AND(CZ$4&gt;=$E165,CZ$4&lt;=$G165)*(CY$4-$E165+1),$I165/2,$L165,TRUE))/(1-2*_xlfn.NORM.DIST(0,$I165/2,$L165,TRUE))*$C165+($J165="Steady Growth")*(AND(CZ$4&gt;=$E165,CZ$4&lt;=$G165)*((CZ$4-$E165+1)/($I165*($I165+1)/2)*$C165))+($J165="custom")*CustomCF!CS165</f>
        <v>0</v>
      </c>
      <c r="DA165" s="478">
        <f>($J165="Bell Curve")*(_xlfn.NORM.DIST(AND(DA$4&gt;=$E165,DA$4&lt;=$G165)*(DA$4-$E165+1),$I165/2,$L165,TRUE)-_xlfn.NORM.DIST(AND(DA$4&gt;=$E165,DA$4&lt;=$G165)*(CZ$4-$E165+1),$I165/2,$L165,TRUE))/(1-2*_xlfn.NORM.DIST(0,$I165/2,$L165,TRUE))*$C165+($J165="Steady Growth")*(AND(DA$4&gt;=$E165,DA$4&lt;=$G165)*((DA$4-$E165+1)/($I165*($I165+1)/2)*$C165))+($J165="custom")*CustomCF!CT165</f>
        <v>0</v>
      </c>
      <c r="DB165" s="478">
        <f>($J165="Bell Curve")*(_xlfn.NORM.DIST(AND(DB$4&gt;=$E165,DB$4&lt;=$G165)*(DB$4-$E165+1),$I165/2,$L165,TRUE)-_xlfn.NORM.DIST(AND(DB$4&gt;=$E165,DB$4&lt;=$G165)*(DA$4-$E165+1),$I165/2,$L165,TRUE))/(1-2*_xlfn.NORM.DIST(0,$I165/2,$L165,TRUE))*$C165+($J165="Steady Growth")*(AND(DB$4&gt;=$E165,DB$4&lt;=$G165)*((DB$4-$E165+1)/($I165*($I165+1)/2)*$C165))+($J165="custom")*CustomCF!CU165</f>
        <v>0</v>
      </c>
      <c r="DC165" s="478">
        <f>($J165="Bell Curve")*(_xlfn.NORM.DIST(AND(DC$4&gt;=$E165,DC$4&lt;=$G165)*(DC$4-$E165+1),$I165/2,$L165,TRUE)-_xlfn.NORM.DIST(AND(DC$4&gt;=$E165,DC$4&lt;=$G165)*(DB$4-$E165+1),$I165/2,$L165,TRUE))/(1-2*_xlfn.NORM.DIST(0,$I165/2,$L165,TRUE))*$C165+($J165="Steady Growth")*(AND(DC$4&gt;=$E165,DC$4&lt;=$G165)*((DC$4-$E165+1)/($I165*($I165+1)/2)*$C165))+($J165="custom")*CustomCF!CV165</f>
        <v>0</v>
      </c>
      <c r="DD165" s="478">
        <f>($J165="Bell Curve")*(_xlfn.NORM.DIST(AND(DD$4&gt;=$E165,DD$4&lt;=$G165)*(DD$4-$E165+1),$I165/2,$L165,TRUE)-_xlfn.NORM.DIST(AND(DD$4&gt;=$E165,DD$4&lt;=$G165)*(DC$4-$E165+1),$I165/2,$L165,TRUE))/(1-2*_xlfn.NORM.DIST(0,$I165/2,$L165,TRUE))*$C165+($J165="Steady Growth")*(AND(DD$4&gt;=$E165,DD$4&lt;=$G165)*((DD$4-$E165+1)/($I165*($I165+1)/2)*$C165))+($J165="custom")*CustomCF!CW165</f>
        <v>0</v>
      </c>
      <c r="DE165" s="478">
        <f>($J165="Bell Curve")*(_xlfn.NORM.DIST(AND(DE$4&gt;=$E165,DE$4&lt;=$G165)*(DE$4-$E165+1),$I165/2,$L165,TRUE)-_xlfn.NORM.DIST(AND(DE$4&gt;=$E165,DE$4&lt;=$G165)*(DD$4-$E165+1),$I165/2,$L165,TRUE))/(1-2*_xlfn.NORM.DIST(0,$I165/2,$L165,TRUE))*$C165+($J165="Steady Growth")*(AND(DE$4&gt;=$E165,DE$4&lt;=$G165)*((DE$4-$E165+1)/($I165*($I165+1)/2)*$C165))+($J165="custom")*CustomCF!CX165</f>
        <v>0</v>
      </c>
      <c r="DF165" s="478">
        <f>($J165="Bell Curve")*(_xlfn.NORM.DIST(AND(DF$4&gt;=$E165,DF$4&lt;=$G165)*(DF$4-$E165+1),$I165/2,$L165,TRUE)-_xlfn.NORM.DIST(AND(DF$4&gt;=$E165,DF$4&lt;=$G165)*(DE$4-$E165+1),$I165/2,$L165,TRUE))/(1-2*_xlfn.NORM.DIST(0,$I165/2,$L165,TRUE))*$C165+($J165="Steady Growth")*(AND(DF$4&gt;=$E165,DF$4&lt;=$G165)*((DF$4-$E165+1)/($I165*($I165+1)/2)*$C165))+($J165="custom")*CustomCF!CY165</f>
        <v>0</v>
      </c>
      <c r="DG165" s="478">
        <f>($J165="Bell Curve")*(_xlfn.NORM.DIST(AND(DG$4&gt;=$E165,DG$4&lt;=$G165)*(DG$4-$E165+1),$I165/2,$L165,TRUE)-_xlfn.NORM.DIST(AND(DG$4&gt;=$E165,DG$4&lt;=$G165)*(DF$4-$E165+1),$I165/2,$L165,TRUE))/(1-2*_xlfn.NORM.DIST(0,$I165/2,$L165,TRUE))*$C165+($J165="Steady Growth")*(AND(DG$4&gt;=$E165,DG$4&lt;=$G165)*((DG$4-$E165+1)/($I165*($I165+1)/2)*$C165))+($J165="custom")*CustomCF!CZ165</f>
        <v>0</v>
      </c>
      <c r="DH165" s="478">
        <f>($J165="Bell Curve")*(_xlfn.NORM.DIST(AND(DH$4&gt;=$E165,DH$4&lt;=$G165)*(DH$4-$E165+1),$I165/2,$L165,TRUE)-_xlfn.NORM.DIST(AND(DH$4&gt;=$E165,DH$4&lt;=$G165)*(DG$4-$E165+1),$I165/2,$L165,TRUE))/(1-2*_xlfn.NORM.DIST(0,$I165/2,$L165,TRUE))*$C165+($J165="Steady Growth")*(AND(DH$4&gt;=$E165,DH$4&lt;=$G165)*((DH$4-$E165+1)/($I165*($I165+1)/2)*$C165))+($J165="custom")*CustomCF!DA165</f>
        <v>0</v>
      </c>
      <c r="DI165" s="478">
        <f>($J165="Bell Curve")*(_xlfn.NORM.DIST(AND(DI$4&gt;=$E165,DI$4&lt;=$G165)*(DI$4-$E165+1),$I165/2,$L165,TRUE)-_xlfn.NORM.DIST(AND(DI$4&gt;=$E165,DI$4&lt;=$G165)*(DH$4-$E165+1),$I165/2,$L165,TRUE))/(1-2*_xlfn.NORM.DIST(0,$I165/2,$L165,TRUE))*$C165+($J165="Steady Growth")*(AND(DI$4&gt;=$E165,DI$4&lt;=$G165)*((DI$4-$E165+1)/($I165*($I165+1)/2)*$C165))+($J165="custom")*CustomCF!DB165</f>
        <v>0</v>
      </c>
      <c r="DJ165" s="478">
        <f>($J165="Bell Curve")*(_xlfn.NORM.DIST(AND(DJ$4&gt;=$E165,DJ$4&lt;=$G165)*(DJ$4-$E165+1),$I165/2,$L165,TRUE)-_xlfn.NORM.DIST(AND(DJ$4&gt;=$E165,DJ$4&lt;=$G165)*(DI$4-$E165+1),$I165/2,$L165,TRUE))/(1-2*_xlfn.NORM.DIST(0,$I165/2,$L165,TRUE))*$C165+($J165="Steady Growth")*(AND(DJ$4&gt;=$E165,DJ$4&lt;=$G165)*((DJ$4-$E165+1)/($I165*($I165+1)/2)*$C165))+($J165="custom")*CustomCF!DC165</f>
        <v>0</v>
      </c>
      <c r="DK165" s="478">
        <f>($J165="Bell Curve")*(_xlfn.NORM.DIST(AND(DK$4&gt;=$E165,DK$4&lt;=$G165)*(DK$4-$E165+1),$I165/2,$L165,TRUE)-_xlfn.NORM.DIST(AND(DK$4&gt;=$E165,DK$4&lt;=$G165)*(DJ$4-$E165+1),$I165/2,$L165,TRUE))/(1-2*_xlfn.NORM.DIST(0,$I165/2,$L165,TRUE))*$C165+($J165="Steady Growth")*(AND(DK$4&gt;=$E165,DK$4&lt;=$G165)*((DK$4-$E165+1)/($I165*($I165+1)/2)*$C165))+($J165="custom")*CustomCF!DD165</f>
        <v>0</v>
      </c>
      <c r="DL165" s="478">
        <f>($J165="Bell Curve")*(_xlfn.NORM.DIST(AND(DL$4&gt;=$E165,DL$4&lt;=$G165)*(DL$4-$E165+1),$I165/2,$L165,TRUE)-_xlfn.NORM.DIST(AND(DL$4&gt;=$E165,DL$4&lt;=$G165)*(DK$4-$E165+1),$I165/2,$L165,TRUE))/(1-2*_xlfn.NORM.DIST(0,$I165/2,$L165,TRUE))*$C165+($J165="Steady Growth")*(AND(DL$4&gt;=$E165,DL$4&lt;=$G165)*((DL$4-$E165+1)/($I165*($I165+1)/2)*$C165))+($J165="custom")*CustomCF!DE165</f>
        <v>0</v>
      </c>
      <c r="DM165" s="478">
        <f>($J165="Bell Curve")*(_xlfn.NORM.DIST(AND(DM$4&gt;=$E165,DM$4&lt;=$G165)*(DM$4-$E165+1),$I165/2,$L165,TRUE)-_xlfn.NORM.DIST(AND(DM$4&gt;=$E165,DM$4&lt;=$G165)*(DL$4-$E165+1),$I165/2,$L165,TRUE))/(1-2*_xlfn.NORM.DIST(0,$I165/2,$L165,TRUE))*$C165+($J165="Steady Growth")*(AND(DM$4&gt;=$E165,DM$4&lt;=$G165)*((DM$4-$E165+1)/($I165*($I165+1)/2)*$C165))+($J165="custom")*CustomCF!DF165</f>
        <v>0</v>
      </c>
      <c r="DN165" s="478">
        <f>($J165="Bell Curve")*(_xlfn.NORM.DIST(AND(DN$4&gt;=$E165,DN$4&lt;=$G165)*(DN$4-$E165+1),$I165/2,$L165,TRUE)-_xlfn.NORM.DIST(AND(DN$4&gt;=$E165,DN$4&lt;=$G165)*(DM$4-$E165+1),$I165/2,$L165,TRUE))/(1-2*_xlfn.NORM.DIST(0,$I165/2,$L165,TRUE))*$C165+($J165="Steady Growth")*(AND(DN$4&gt;=$E165,DN$4&lt;=$G165)*((DN$4-$E165+1)/($I165*($I165+1)/2)*$C165))+($J165="custom")*CustomCF!DG165</f>
        <v>0</v>
      </c>
      <c r="DO165" s="478">
        <f>($J165="Bell Curve")*(_xlfn.NORM.DIST(AND(DO$4&gt;=$E165,DO$4&lt;=$G165)*(DO$4-$E165+1),$I165/2,$L165,TRUE)-_xlfn.NORM.DIST(AND(DO$4&gt;=$E165,DO$4&lt;=$G165)*(DN$4-$E165+1),$I165/2,$L165,TRUE))/(1-2*_xlfn.NORM.DIST(0,$I165/2,$L165,TRUE))*$C165+($J165="Steady Growth")*(AND(DO$4&gt;=$E165,DO$4&lt;=$G165)*((DO$4-$E165+1)/($I165*($I165+1)/2)*$C165))+($J165="custom")*CustomCF!DH165</f>
        <v>0</v>
      </c>
      <c r="DP165" s="478">
        <f>($J165="Bell Curve")*(_xlfn.NORM.DIST(AND(DP$4&gt;=$E165,DP$4&lt;=$G165)*(DP$4-$E165+1),$I165/2,$L165,TRUE)-_xlfn.NORM.DIST(AND(DP$4&gt;=$E165,DP$4&lt;=$G165)*(DO$4-$E165+1),$I165/2,$L165,TRUE))/(1-2*_xlfn.NORM.DIST(0,$I165/2,$L165,TRUE))*$C165+($J165="Steady Growth")*(AND(DP$4&gt;=$E165,DP$4&lt;=$G165)*((DP$4-$E165+1)/($I165*($I165+1)/2)*$C165))+($J165="custom")*CustomCF!DI165</f>
        <v>0</v>
      </c>
      <c r="DQ165" s="478">
        <f>($J165="Bell Curve")*(_xlfn.NORM.DIST(AND(DQ$4&gt;=$E165,DQ$4&lt;=$G165)*(DQ$4-$E165+1),$I165/2,$L165,TRUE)-_xlfn.NORM.DIST(AND(DQ$4&gt;=$E165,DQ$4&lt;=$G165)*(DP$4-$E165+1),$I165/2,$L165,TRUE))/(1-2*_xlfn.NORM.DIST(0,$I165/2,$L165,TRUE))*$C165+($J165="Steady Growth")*(AND(DQ$4&gt;=$E165,DQ$4&lt;=$G165)*((DQ$4-$E165+1)/($I165*($I165+1)/2)*$C165))+($J165="custom")*CustomCF!DJ165</f>
        <v>0</v>
      </c>
      <c r="DR165" s="478">
        <f>($J165="Bell Curve")*(_xlfn.NORM.DIST(AND(DR$4&gt;=$E165,DR$4&lt;=$G165)*(DR$4-$E165+1),$I165/2,$L165,TRUE)-_xlfn.NORM.DIST(AND(DR$4&gt;=$E165,DR$4&lt;=$G165)*(DQ$4-$E165+1),$I165/2,$L165,TRUE))/(1-2*_xlfn.NORM.DIST(0,$I165/2,$L165,TRUE))*$C165+($J165="Steady Growth")*(AND(DR$4&gt;=$E165,DR$4&lt;=$G165)*((DR$4-$E165+1)/($I165*($I165+1)/2)*$C165))+($J165="custom")*CustomCF!DK165</f>
        <v>0</v>
      </c>
      <c r="DS165" s="478">
        <f>($J165="Bell Curve")*(_xlfn.NORM.DIST(AND(DS$4&gt;=$E165,DS$4&lt;=$G165)*(DS$4-$E165+1),$I165/2,$L165,TRUE)-_xlfn.NORM.DIST(AND(DS$4&gt;=$E165,DS$4&lt;=$G165)*(DR$4-$E165+1),$I165/2,$L165,TRUE))/(1-2*_xlfn.NORM.DIST(0,$I165/2,$L165,TRUE))*$C165+($J165="Steady Growth")*(AND(DS$4&gt;=$E165,DS$4&lt;=$G165)*((DS$4-$E165+1)/($I165*($I165+1)/2)*$C165))+($J165="custom")*CustomCF!DL165</f>
        <v>0</v>
      </c>
      <c r="DT165" s="478">
        <f>($J165="Bell Curve")*(_xlfn.NORM.DIST(AND(DT$4&gt;=$E165,DT$4&lt;=$G165)*(DT$4-$E165+1),$I165/2,$L165,TRUE)-_xlfn.NORM.DIST(AND(DT$4&gt;=$E165,DT$4&lt;=$G165)*(DS$4-$E165+1),$I165/2,$L165,TRUE))/(1-2*_xlfn.NORM.DIST(0,$I165/2,$L165,TRUE))*$C165+($J165="Steady Growth")*(AND(DT$4&gt;=$E165,DT$4&lt;=$G165)*((DT$4-$E165+1)/($I165*($I165+1)/2)*$C165))+($J165="custom")*CustomCF!DM165</f>
        <v>0</v>
      </c>
      <c r="DU165" s="478">
        <f>($J165="Bell Curve")*(_xlfn.NORM.DIST(AND(DU$4&gt;=$E165,DU$4&lt;=$G165)*(DU$4-$E165+1),$I165/2,$L165,TRUE)-_xlfn.NORM.DIST(AND(DU$4&gt;=$E165,DU$4&lt;=$G165)*(DT$4-$E165+1),$I165/2,$L165,TRUE))/(1-2*_xlfn.NORM.DIST(0,$I165/2,$L165,TRUE))*$C165+($J165="Steady Growth")*(AND(DU$4&gt;=$E165,DU$4&lt;=$G165)*((DU$4-$E165+1)/($I165*($I165+1)/2)*$C165))+($J165="custom")*CustomCF!DN165</f>
        <v>0</v>
      </c>
      <c r="DV165" s="478">
        <f>($J165="Bell Curve")*(_xlfn.NORM.DIST(AND(DV$4&gt;=$E165,DV$4&lt;=$G165)*(DV$4-$E165+1),$I165/2,$L165,TRUE)-_xlfn.NORM.DIST(AND(DV$4&gt;=$E165,DV$4&lt;=$G165)*(DU$4-$E165+1),$I165/2,$L165,TRUE))/(1-2*_xlfn.NORM.DIST(0,$I165/2,$L165,TRUE))*$C165+($J165="Steady Growth")*(AND(DV$4&gt;=$E165,DV$4&lt;=$G165)*((DV$4-$E165+1)/($I165*($I165+1)/2)*$C165))+($J165="custom")*CustomCF!DO165</f>
        <v>0</v>
      </c>
      <c r="DW165" s="478">
        <f>($J165="Bell Curve")*(_xlfn.NORM.DIST(AND(DW$4&gt;=$E165,DW$4&lt;=$G165)*(DW$4-$E165+1),$I165/2,$L165,TRUE)-_xlfn.NORM.DIST(AND(DW$4&gt;=$E165,DW$4&lt;=$G165)*(DV$4-$E165+1),$I165/2,$L165,TRUE))/(1-2*_xlfn.NORM.DIST(0,$I165/2,$L165,TRUE))*$C165+($J165="Steady Growth")*(AND(DW$4&gt;=$E165,DW$4&lt;=$G165)*((DW$4-$E165+1)/($I165*($I165+1)/2)*$C165))+($J165="custom")*CustomCF!DP165</f>
        <v>0</v>
      </c>
      <c r="DX165" s="478">
        <f>($J165="Bell Curve")*(_xlfn.NORM.DIST(AND(DX$4&gt;=$E165,DX$4&lt;=$G165)*(DX$4-$E165+1),$I165/2,$L165,TRUE)-_xlfn.NORM.DIST(AND(DX$4&gt;=$E165,DX$4&lt;=$G165)*(DW$4-$E165+1),$I165/2,$L165,TRUE))/(1-2*_xlfn.NORM.DIST(0,$I165/2,$L165,TRUE))*$C165+($J165="Steady Growth")*(AND(DX$4&gt;=$E165,DX$4&lt;=$G165)*((DX$4-$E165+1)/($I165*($I165+1)/2)*$C165))+($J165="custom")*CustomCF!DQ165</f>
        <v>0</v>
      </c>
      <c r="DY165" s="478">
        <f>($J165="Bell Curve")*(_xlfn.NORM.DIST(AND(DY$4&gt;=$E165,DY$4&lt;=$G165)*(DY$4-$E165+1),$I165/2,$L165,TRUE)-_xlfn.NORM.DIST(AND(DY$4&gt;=$E165,DY$4&lt;=$G165)*(DX$4-$E165+1),$I165/2,$L165,TRUE))/(1-2*_xlfn.NORM.DIST(0,$I165/2,$L165,TRUE))*$C165+($J165="Steady Growth")*(AND(DY$4&gt;=$E165,DY$4&lt;=$G165)*((DY$4-$E165+1)/($I165*($I165+1)/2)*$C165))+($J165="custom")*CustomCF!DR165</f>
        <v>0</v>
      </c>
      <c r="DZ165" s="478">
        <f>($J165="Bell Curve")*(_xlfn.NORM.DIST(AND(DZ$4&gt;=$E165,DZ$4&lt;=$G165)*(DZ$4-$E165+1),$I165/2,$L165,TRUE)-_xlfn.NORM.DIST(AND(DZ$4&gt;=$E165,DZ$4&lt;=$G165)*(DY$4-$E165+1),$I165/2,$L165,TRUE))/(1-2*_xlfn.NORM.DIST(0,$I165/2,$L165,TRUE))*$C165+($J165="Steady Growth")*(AND(DZ$4&gt;=$E165,DZ$4&lt;=$G165)*((DZ$4-$E165+1)/($I165*($I165+1)/2)*$C165))+($J165="custom")*CustomCF!DS165</f>
        <v>0</v>
      </c>
      <c r="EA165" s="478">
        <f>($J165="Bell Curve")*(_xlfn.NORM.DIST(AND(EA$4&gt;=$E165,EA$4&lt;=$G165)*(EA$4-$E165+1),$I165/2,$L165,TRUE)-_xlfn.NORM.DIST(AND(EA$4&gt;=$E165,EA$4&lt;=$G165)*(DZ$4-$E165+1),$I165/2,$L165,TRUE))/(1-2*_xlfn.NORM.DIST(0,$I165/2,$L165,TRUE))*$C165+($J165="Steady Growth")*(AND(EA$4&gt;=$E165,EA$4&lt;=$G165)*((EA$4-$E165+1)/($I165*($I165+1)/2)*$C165))+($J165="custom")*CustomCF!DT165</f>
        <v>0</v>
      </c>
      <c r="EB165" s="478">
        <f>($J165="Bell Curve")*(_xlfn.NORM.DIST(AND(EB$4&gt;=$E165,EB$4&lt;=$G165)*(EB$4-$E165+1),$I165/2,$L165,TRUE)-_xlfn.NORM.DIST(AND(EB$4&gt;=$E165,EB$4&lt;=$G165)*(EA$4-$E165+1),$I165/2,$L165,TRUE))/(1-2*_xlfn.NORM.DIST(0,$I165/2,$L165,TRUE))*$C165+($J165="Steady Growth")*(AND(EB$4&gt;=$E165,EB$4&lt;=$G165)*((EB$4-$E165+1)/($I165*($I165+1)/2)*$C165))+($J165="custom")*CustomCF!DU165</f>
        <v>0</v>
      </c>
      <c r="EC165" s="478">
        <f>($J165="Bell Curve")*(_xlfn.NORM.DIST(AND(EC$4&gt;=$E165,EC$4&lt;=$G165)*(EC$4-$E165+1),$I165/2,$L165,TRUE)-_xlfn.NORM.DIST(AND(EC$4&gt;=$E165,EC$4&lt;=$G165)*(EB$4-$E165+1),$I165/2,$L165,TRUE))/(1-2*_xlfn.NORM.DIST(0,$I165/2,$L165,TRUE))*$C165+($J165="Steady Growth")*(AND(EC$4&gt;=$E165,EC$4&lt;=$G165)*((EC$4-$E165+1)/($I165*($I165+1)/2)*$C165))+($J165="custom")*CustomCF!DV165</f>
        <v>0</v>
      </c>
      <c r="ED165" s="478">
        <f>($J165="Bell Curve")*(_xlfn.NORM.DIST(AND(ED$4&gt;=$E165,ED$4&lt;=$G165)*(ED$4-$E165+1),$I165/2,$L165,TRUE)-_xlfn.NORM.DIST(AND(ED$4&gt;=$E165,ED$4&lt;=$G165)*(EC$4-$E165+1),$I165/2,$L165,TRUE))/(1-2*_xlfn.NORM.DIST(0,$I165/2,$L165,TRUE))*$C165+($J165="Steady Growth")*(AND(ED$4&gt;=$E165,ED$4&lt;=$G165)*((ED$4-$E165+1)/($I165*($I165+1)/2)*$C165))+($J165="custom")*CustomCF!DW165</f>
        <v>0</v>
      </c>
      <c r="EE165" s="478">
        <f>($J165="Bell Curve")*(_xlfn.NORM.DIST(AND(EE$4&gt;=$E165,EE$4&lt;=$G165)*(EE$4-$E165+1),$I165/2,$L165,TRUE)-_xlfn.NORM.DIST(AND(EE$4&gt;=$E165,EE$4&lt;=$G165)*(ED$4-$E165+1),$I165/2,$L165,TRUE))/(1-2*_xlfn.NORM.DIST(0,$I165/2,$L165,TRUE))*$C165+($J165="Steady Growth")*(AND(EE$4&gt;=$E165,EE$4&lt;=$G165)*((EE$4-$E165+1)/($I165*($I165+1)/2)*$C165))+($J165="custom")*CustomCF!DX165</f>
        <v>0</v>
      </c>
      <c r="EF165" s="488">
        <f>($J165="Bell Curve")*(_xlfn.NORM.DIST(AND(EF$4&gt;=$E165,EF$4&lt;=$G165)*(EF$4-$E165+1),$I165/2,$L165,TRUE)-_xlfn.NORM.DIST(AND(EF$4&gt;=$E165,EF$4&lt;=$G165)*(EE$4-$E165+1),$I165/2,$L165,TRUE))/(1-2*_xlfn.NORM.DIST(0,$I165/2,$L165,TRUE))*$C165+($J165="Steady Growth")*(AND(EF$4&gt;=$E165,EF$4&lt;=$G165)*((EF$4-$E165+1)/($I165*($I165+1)/2)*$C165))+($J165="custom")*CustomCF!DY165</f>
        <v>0</v>
      </c>
    </row>
    <row r="166" spans="2:136" outlineLevel="1" x14ac:dyDescent="0.2">
      <c r="B166" s="485">
        <f>Budget!AE31</f>
        <v>0</v>
      </c>
      <c r="C166" s="478">
        <f>Budget!AF31</f>
        <v>0</v>
      </c>
      <c r="D166" s="478" t="str">
        <f t="shared" si="55"/>
        <v/>
      </c>
      <c r="E166" s="486">
        <v>0</v>
      </c>
      <c r="F166" s="480">
        <f>IF(J166="Custom",CustomCF!E166,INDEX($P$6:$DY$6,MATCH(E166,CF!$P$4:$DY$4,0)))</f>
        <v>46022</v>
      </c>
      <c r="G166" s="489">
        <v>0</v>
      </c>
      <c r="H166" s="480">
        <f>IF(J166="Custom",CustomCF!F166,INDEX($P$6:$CU$6,MATCH(G166,CF!$P$4:$CU$4,0)))</f>
        <v>46022</v>
      </c>
      <c r="I166" s="479">
        <f t="shared" si="50"/>
        <v>1</v>
      </c>
      <c r="J166" s="486" t="s">
        <v>30</v>
      </c>
      <c r="K166" s="486" t="s">
        <v>31</v>
      </c>
      <c r="L166" s="479">
        <f t="shared" si="56"/>
        <v>10000000</v>
      </c>
      <c r="M166" s="487">
        <f t="shared" si="49"/>
        <v>0</v>
      </c>
      <c r="N166" s="112" t="str">
        <f t="shared" si="48"/>
        <v>OK</v>
      </c>
      <c r="O166" s="479"/>
      <c r="P166" s="478">
        <f>($J166="Bell Curve")*(_xlfn.NORM.DIST(AND(P$4&gt;=$E166,P$4&lt;=$G166)*(P$4-$E166+1),$I166/2,$L166,TRUE)-_xlfn.NORM.DIST(AND(P$4&gt;=$E166,P$4&lt;=$G166)*(N$4-$E166+1),$I166/2,$L166,TRUE))/(1-2*_xlfn.NORM.DIST(0,$I166/2,$L166,TRUE))*$C166+($J166="Steady Growth")*(AND(P$4&gt;=$E166,P$4&lt;=$G166)*((P$4-$E166+1)/($I166*($I166+1)/2)*$C166))+($J166="custom")*CustomCF!I166</f>
        <v>0</v>
      </c>
      <c r="Q166" s="478">
        <f>($J166="Bell Curve")*(_xlfn.NORM.DIST(AND(Q$4&gt;=$E166,Q$4&lt;=$G166)*(Q$4-$E166+1),$I166/2,$L166,TRUE)-_xlfn.NORM.DIST(AND(Q$4&gt;=$E166,Q$4&lt;=$G166)*(P$4-$E166+1),$I166/2,$L166,TRUE))/(1-2*_xlfn.NORM.DIST(0,$I166/2,$L166,TRUE))*$C166+($J166="Steady Growth")*(AND(Q$4&gt;=$E166,Q$4&lt;=$G166)*((Q$4-$E166+1)/($I166*($I166+1)/2)*$C166))+($J166="custom")*CustomCF!J166</f>
        <v>0</v>
      </c>
      <c r="R166" s="478">
        <f>($J166="Bell Curve")*(_xlfn.NORM.DIST(AND(R$4&gt;=$E166,R$4&lt;=$G166)*(R$4-$E166+1),$I166/2,$L166,TRUE)-_xlfn.NORM.DIST(AND(R$4&gt;=$E166,R$4&lt;=$G166)*(Q$4-$E166+1),$I166/2,$L166,TRUE))/(1-2*_xlfn.NORM.DIST(0,$I166/2,$L166,TRUE))*$C166+($J166="Steady Growth")*(AND(R$4&gt;=$E166,R$4&lt;=$G166)*((R$4-$E166+1)/($I166*($I166+1)/2)*$C166))+($J166="custom")*CustomCF!K166</f>
        <v>0</v>
      </c>
      <c r="S166" s="478">
        <f>($J166="Bell Curve")*(_xlfn.NORM.DIST(AND(S$4&gt;=$E166,S$4&lt;=$G166)*(S$4-$E166+1),$I166/2,$L166,TRUE)-_xlfn.NORM.DIST(AND(S$4&gt;=$E166,S$4&lt;=$G166)*(R$4-$E166+1),$I166/2,$L166,TRUE))/(1-2*_xlfn.NORM.DIST(0,$I166/2,$L166,TRUE))*$C166+($J166="Steady Growth")*(AND(S$4&gt;=$E166,S$4&lt;=$G166)*((S$4-$E166+1)/($I166*($I166+1)/2)*$C166))+($J166="custom")*CustomCF!L166</f>
        <v>0</v>
      </c>
      <c r="T166" s="478">
        <f>($J166="Bell Curve")*(_xlfn.NORM.DIST(AND(T$4&gt;=$E166,T$4&lt;=$G166)*(T$4-$E166+1),$I166/2,$L166,TRUE)-_xlfn.NORM.DIST(AND(T$4&gt;=$E166,T$4&lt;=$G166)*(S$4-$E166+1),$I166/2,$L166,TRUE))/(1-2*_xlfn.NORM.DIST(0,$I166/2,$L166,TRUE))*$C166+($J166="Steady Growth")*(AND(T$4&gt;=$E166,T$4&lt;=$G166)*((T$4-$E166+1)/($I166*($I166+1)/2)*$C166))+($J166="custom")*CustomCF!M166</f>
        <v>0</v>
      </c>
      <c r="U166" s="478">
        <f>($J166="Bell Curve")*(_xlfn.NORM.DIST(AND(U$4&gt;=$E166,U$4&lt;=$G166)*(U$4-$E166+1),$I166/2,$L166,TRUE)-_xlfn.NORM.DIST(AND(U$4&gt;=$E166,U$4&lt;=$G166)*(T$4-$E166+1),$I166/2,$L166,TRUE))/(1-2*_xlfn.NORM.DIST(0,$I166/2,$L166,TRUE))*$C166+($J166="Steady Growth")*(AND(U$4&gt;=$E166,U$4&lt;=$G166)*((U$4-$E166+1)/($I166*($I166+1)/2)*$C166))+($J166="custom")*CustomCF!N166</f>
        <v>0</v>
      </c>
      <c r="V166" s="478">
        <f>($J166="Bell Curve")*(_xlfn.NORM.DIST(AND(V$4&gt;=$E166,V$4&lt;=$G166)*(V$4-$E166+1),$I166/2,$L166,TRUE)-_xlfn.NORM.DIST(AND(V$4&gt;=$E166,V$4&lt;=$G166)*(U$4-$E166+1),$I166/2,$L166,TRUE))/(1-2*_xlfn.NORM.DIST(0,$I166/2,$L166,TRUE))*$C166+($J166="Steady Growth")*(AND(V$4&gt;=$E166,V$4&lt;=$G166)*((V$4-$E166+1)/($I166*($I166+1)/2)*$C166))+($J166="custom")*CustomCF!O166</f>
        <v>0</v>
      </c>
      <c r="W166" s="478">
        <f>($J166="Bell Curve")*(_xlfn.NORM.DIST(AND(W$4&gt;=$E166,W$4&lt;=$G166)*(W$4-$E166+1),$I166/2,$L166,TRUE)-_xlfn.NORM.DIST(AND(W$4&gt;=$E166,W$4&lt;=$G166)*(V$4-$E166+1),$I166/2,$L166,TRUE))/(1-2*_xlfn.NORM.DIST(0,$I166/2,$L166,TRUE))*$C166+($J166="Steady Growth")*(AND(W$4&gt;=$E166,W$4&lt;=$G166)*((W$4-$E166+1)/($I166*($I166+1)/2)*$C166))+($J166="custom")*CustomCF!P166</f>
        <v>0</v>
      </c>
      <c r="X166" s="478">
        <f>($J166="Bell Curve")*(_xlfn.NORM.DIST(AND(X$4&gt;=$E166,X$4&lt;=$G166)*(X$4-$E166+1),$I166/2,$L166,TRUE)-_xlfn.NORM.DIST(AND(X$4&gt;=$E166,X$4&lt;=$G166)*(W$4-$E166+1),$I166/2,$L166,TRUE))/(1-2*_xlfn.NORM.DIST(0,$I166/2,$L166,TRUE))*$C166+($J166="Steady Growth")*(AND(X$4&gt;=$E166,X$4&lt;=$G166)*((X$4-$E166+1)/($I166*($I166+1)/2)*$C166))+($J166="custom")*CustomCF!Q166</f>
        <v>0</v>
      </c>
      <c r="Y166" s="478">
        <f>($J166="Bell Curve")*(_xlfn.NORM.DIST(AND(Y$4&gt;=$E166,Y$4&lt;=$G166)*(Y$4-$E166+1),$I166/2,$L166,TRUE)-_xlfn.NORM.DIST(AND(Y$4&gt;=$E166,Y$4&lt;=$G166)*(X$4-$E166+1),$I166/2,$L166,TRUE))/(1-2*_xlfn.NORM.DIST(0,$I166/2,$L166,TRUE))*$C166+($J166="Steady Growth")*(AND(Y$4&gt;=$E166,Y$4&lt;=$G166)*((Y$4-$E166+1)/($I166*($I166+1)/2)*$C166))+($J166="custom")*CustomCF!R166</f>
        <v>0</v>
      </c>
      <c r="Z166" s="478">
        <f>($J166="Bell Curve")*(_xlfn.NORM.DIST(AND(Z$4&gt;=$E166,Z$4&lt;=$G166)*(Z$4-$E166+1),$I166/2,$L166,TRUE)-_xlfn.NORM.DIST(AND(Z$4&gt;=$E166,Z$4&lt;=$G166)*(Y$4-$E166+1),$I166/2,$L166,TRUE))/(1-2*_xlfn.NORM.DIST(0,$I166/2,$L166,TRUE))*$C166+($J166="Steady Growth")*(AND(Z$4&gt;=$E166,Z$4&lt;=$G166)*((Z$4-$E166+1)/($I166*($I166+1)/2)*$C166))+($J166="custom")*CustomCF!S166</f>
        <v>0</v>
      </c>
      <c r="AA166" s="478">
        <f>($J166="Bell Curve")*(_xlfn.NORM.DIST(AND(AA$4&gt;=$E166,AA$4&lt;=$G166)*(AA$4-$E166+1),$I166/2,$L166,TRUE)-_xlfn.NORM.DIST(AND(AA$4&gt;=$E166,AA$4&lt;=$G166)*(Z$4-$E166+1),$I166/2,$L166,TRUE))/(1-2*_xlfn.NORM.DIST(0,$I166/2,$L166,TRUE))*$C166+($J166="Steady Growth")*(AND(AA$4&gt;=$E166,AA$4&lt;=$G166)*((AA$4-$E166+1)/($I166*($I166+1)/2)*$C166))+($J166="custom")*CustomCF!T166</f>
        <v>0</v>
      </c>
      <c r="AB166" s="478">
        <f>($J166="Bell Curve")*(_xlfn.NORM.DIST(AND(AB$4&gt;=$E166,AB$4&lt;=$G166)*(AB$4-$E166+1),$I166/2,$L166,TRUE)-_xlfn.NORM.DIST(AND(AB$4&gt;=$E166,AB$4&lt;=$G166)*(AA$4-$E166+1),$I166/2,$L166,TRUE))/(1-2*_xlfn.NORM.DIST(0,$I166/2,$L166,TRUE))*$C166+($J166="Steady Growth")*(AND(AB$4&gt;=$E166,AB$4&lt;=$G166)*((AB$4-$E166+1)/($I166*($I166+1)/2)*$C166))+($J166="custom")*CustomCF!U166</f>
        <v>0</v>
      </c>
      <c r="AC166" s="478">
        <f>($J166="Bell Curve")*(_xlfn.NORM.DIST(AND(AC$4&gt;=$E166,AC$4&lt;=$G166)*(AC$4-$E166+1),$I166/2,$L166,TRUE)-_xlfn.NORM.DIST(AND(AC$4&gt;=$E166,AC$4&lt;=$G166)*(AB$4-$E166+1),$I166/2,$L166,TRUE))/(1-2*_xlfn.NORM.DIST(0,$I166/2,$L166,TRUE))*$C166+($J166="Steady Growth")*(AND(AC$4&gt;=$E166,AC$4&lt;=$G166)*((AC$4-$E166+1)/($I166*($I166+1)/2)*$C166))+($J166="custom")*CustomCF!V166</f>
        <v>0</v>
      </c>
      <c r="AD166" s="478">
        <f>($J166="Bell Curve")*(_xlfn.NORM.DIST(AND(AD$4&gt;=$E166,AD$4&lt;=$G166)*(AD$4-$E166+1),$I166/2,$L166,TRUE)-_xlfn.NORM.DIST(AND(AD$4&gt;=$E166,AD$4&lt;=$G166)*(AC$4-$E166+1),$I166/2,$L166,TRUE))/(1-2*_xlfn.NORM.DIST(0,$I166/2,$L166,TRUE))*$C166+($J166="Steady Growth")*(AND(AD$4&gt;=$E166,AD$4&lt;=$G166)*((AD$4-$E166+1)/($I166*($I166+1)/2)*$C166))+($J166="custom")*CustomCF!W166</f>
        <v>0</v>
      </c>
      <c r="AE166" s="478">
        <f>($J166="Bell Curve")*(_xlfn.NORM.DIST(AND(AE$4&gt;=$E166,AE$4&lt;=$G166)*(AE$4-$E166+1),$I166/2,$L166,TRUE)-_xlfn.NORM.DIST(AND(AE$4&gt;=$E166,AE$4&lt;=$G166)*(AD$4-$E166+1),$I166/2,$L166,TRUE))/(1-2*_xlfn.NORM.DIST(0,$I166/2,$L166,TRUE))*$C166+($J166="Steady Growth")*(AND(AE$4&gt;=$E166,AE$4&lt;=$G166)*((AE$4-$E166+1)/($I166*($I166+1)/2)*$C166))+($J166="custom")*CustomCF!X166</f>
        <v>0</v>
      </c>
      <c r="AF166" s="478">
        <f>($J166="Bell Curve")*(_xlfn.NORM.DIST(AND(AF$4&gt;=$E166,AF$4&lt;=$G166)*(AF$4-$E166+1),$I166/2,$L166,TRUE)-_xlfn.NORM.DIST(AND(AF$4&gt;=$E166,AF$4&lt;=$G166)*(AE$4-$E166+1),$I166/2,$L166,TRUE))/(1-2*_xlfn.NORM.DIST(0,$I166/2,$L166,TRUE))*$C166+($J166="Steady Growth")*(AND(AF$4&gt;=$E166,AF$4&lt;=$G166)*((AF$4-$E166+1)/($I166*($I166+1)/2)*$C166))+($J166="custom")*CustomCF!Y166</f>
        <v>0</v>
      </c>
      <c r="AG166" s="478">
        <f>($J166="Bell Curve")*(_xlfn.NORM.DIST(AND(AG$4&gt;=$E166,AG$4&lt;=$G166)*(AG$4-$E166+1),$I166/2,$L166,TRUE)-_xlfn.NORM.DIST(AND(AG$4&gt;=$E166,AG$4&lt;=$G166)*(AF$4-$E166+1),$I166/2,$L166,TRUE))/(1-2*_xlfn.NORM.DIST(0,$I166/2,$L166,TRUE))*$C166+($J166="Steady Growth")*(AND(AG$4&gt;=$E166,AG$4&lt;=$G166)*((AG$4-$E166+1)/($I166*($I166+1)/2)*$C166))+($J166="custom")*CustomCF!Z166</f>
        <v>0</v>
      </c>
      <c r="AH166" s="478">
        <f>($J166="Bell Curve")*(_xlfn.NORM.DIST(AND(AH$4&gt;=$E166,AH$4&lt;=$G166)*(AH$4-$E166+1),$I166/2,$L166,TRUE)-_xlfn.NORM.DIST(AND(AH$4&gt;=$E166,AH$4&lt;=$G166)*(AG$4-$E166+1),$I166/2,$L166,TRUE))/(1-2*_xlfn.NORM.DIST(0,$I166/2,$L166,TRUE))*$C166+($J166="Steady Growth")*(AND(AH$4&gt;=$E166,AH$4&lt;=$G166)*((AH$4-$E166+1)/($I166*($I166+1)/2)*$C166))+($J166="custom")*CustomCF!AA166</f>
        <v>0</v>
      </c>
      <c r="AI166" s="478">
        <f>($J166="Bell Curve")*(_xlfn.NORM.DIST(AND(AI$4&gt;=$E166,AI$4&lt;=$G166)*(AI$4-$E166+1),$I166/2,$L166,TRUE)-_xlfn.NORM.DIST(AND(AI$4&gt;=$E166,AI$4&lt;=$G166)*(AH$4-$E166+1),$I166/2,$L166,TRUE))/(1-2*_xlfn.NORM.DIST(0,$I166/2,$L166,TRUE))*$C166+($J166="Steady Growth")*(AND(AI$4&gt;=$E166,AI$4&lt;=$G166)*((AI$4-$E166+1)/($I166*($I166+1)/2)*$C166))+($J166="custom")*CustomCF!AB166</f>
        <v>0</v>
      </c>
      <c r="AJ166" s="478">
        <f>($J166="Bell Curve")*(_xlfn.NORM.DIST(AND(AJ$4&gt;=$E166,AJ$4&lt;=$G166)*(AJ$4-$E166+1),$I166/2,$L166,TRUE)-_xlfn.NORM.DIST(AND(AJ$4&gt;=$E166,AJ$4&lt;=$G166)*(AI$4-$E166+1),$I166/2,$L166,TRUE))/(1-2*_xlfn.NORM.DIST(0,$I166/2,$L166,TRUE))*$C166+($J166="Steady Growth")*(AND(AJ$4&gt;=$E166,AJ$4&lt;=$G166)*((AJ$4-$E166+1)/($I166*($I166+1)/2)*$C166))+($J166="custom")*CustomCF!AC166</f>
        <v>0</v>
      </c>
      <c r="AK166" s="478">
        <f>($J166="Bell Curve")*(_xlfn.NORM.DIST(AND(AK$4&gt;=$E166,AK$4&lt;=$G166)*(AK$4-$E166+1),$I166/2,$L166,TRUE)-_xlfn.NORM.DIST(AND(AK$4&gt;=$E166,AK$4&lt;=$G166)*(AJ$4-$E166+1),$I166/2,$L166,TRUE))/(1-2*_xlfn.NORM.DIST(0,$I166/2,$L166,TRUE))*$C166+($J166="Steady Growth")*(AND(AK$4&gt;=$E166,AK$4&lt;=$G166)*((AK$4-$E166+1)/($I166*($I166+1)/2)*$C166))+($J166="custom")*CustomCF!AD166</f>
        <v>0</v>
      </c>
      <c r="AL166" s="478">
        <f>($J166="Bell Curve")*(_xlfn.NORM.DIST(AND(AL$4&gt;=$E166,AL$4&lt;=$G166)*(AL$4-$E166+1),$I166/2,$L166,TRUE)-_xlfn.NORM.DIST(AND(AL$4&gt;=$E166,AL$4&lt;=$G166)*(AK$4-$E166+1),$I166/2,$L166,TRUE))/(1-2*_xlfn.NORM.DIST(0,$I166/2,$L166,TRUE))*$C166+($J166="Steady Growth")*(AND(AL$4&gt;=$E166,AL$4&lt;=$G166)*((AL$4-$E166+1)/($I166*($I166+1)/2)*$C166))+($J166="custom")*CustomCF!AE166</f>
        <v>0</v>
      </c>
      <c r="AM166" s="478">
        <f>($J166="Bell Curve")*(_xlfn.NORM.DIST(AND(AM$4&gt;=$E166,AM$4&lt;=$G166)*(AM$4-$E166+1),$I166/2,$L166,TRUE)-_xlfn.NORM.DIST(AND(AM$4&gt;=$E166,AM$4&lt;=$G166)*(AL$4-$E166+1),$I166/2,$L166,TRUE))/(1-2*_xlfn.NORM.DIST(0,$I166/2,$L166,TRUE))*$C166+($J166="Steady Growth")*(AND(AM$4&gt;=$E166,AM$4&lt;=$G166)*((AM$4-$E166+1)/($I166*($I166+1)/2)*$C166))+($J166="custom")*CustomCF!AF166</f>
        <v>0</v>
      </c>
      <c r="AN166" s="478">
        <f>($J166="Bell Curve")*(_xlfn.NORM.DIST(AND(AN$4&gt;=$E166,AN$4&lt;=$G166)*(AN$4-$E166+1),$I166/2,$L166,TRUE)-_xlfn.NORM.DIST(AND(AN$4&gt;=$E166,AN$4&lt;=$G166)*(AM$4-$E166+1),$I166/2,$L166,TRUE))/(1-2*_xlfn.NORM.DIST(0,$I166/2,$L166,TRUE))*$C166+($J166="Steady Growth")*(AND(AN$4&gt;=$E166,AN$4&lt;=$G166)*((AN$4-$E166+1)/($I166*($I166+1)/2)*$C166))+($J166="custom")*CustomCF!AG166</f>
        <v>0</v>
      </c>
      <c r="AO166" s="478">
        <f>($J166="Bell Curve")*(_xlfn.NORM.DIST(AND(AO$4&gt;=$E166,AO$4&lt;=$G166)*(AO$4-$E166+1),$I166/2,$L166,TRUE)-_xlfn.NORM.DIST(AND(AO$4&gt;=$E166,AO$4&lt;=$G166)*(AN$4-$E166+1),$I166/2,$L166,TRUE))/(1-2*_xlfn.NORM.DIST(0,$I166/2,$L166,TRUE))*$C166+($J166="Steady Growth")*(AND(AO$4&gt;=$E166,AO$4&lt;=$G166)*((AO$4-$E166+1)/($I166*($I166+1)/2)*$C166))+($J166="custom")*CustomCF!AH166</f>
        <v>0</v>
      </c>
      <c r="AP166" s="478">
        <f>($J166="Bell Curve")*(_xlfn.NORM.DIST(AND(AP$4&gt;=$E166,AP$4&lt;=$G166)*(AP$4-$E166+1),$I166/2,$L166,TRUE)-_xlfn.NORM.DIST(AND(AP$4&gt;=$E166,AP$4&lt;=$G166)*(AO$4-$E166+1),$I166/2,$L166,TRUE))/(1-2*_xlfn.NORM.DIST(0,$I166/2,$L166,TRUE))*$C166+($J166="Steady Growth")*(AND(AP$4&gt;=$E166,AP$4&lt;=$G166)*((AP$4-$E166+1)/($I166*($I166+1)/2)*$C166))+($J166="custom")*CustomCF!AI166</f>
        <v>0</v>
      </c>
      <c r="AQ166" s="478">
        <f>($J166="Bell Curve")*(_xlfn.NORM.DIST(AND(AQ$4&gt;=$E166,AQ$4&lt;=$G166)*(AQ$4-$E166+1),$I166/2,$L166,TRUE)-_xlfn.NORM.DIST(AND(AQ$4&gt;=$E166,AQ$4&lt;=$G166)*(AP$4-$E166+1),$I166/2,$L166,TRUE))/(1-2*_xlfn.NORM.DIST(0,$I166/2,$L166,TRUE))*$C166+($J166="Steady Growth")*(AND(AQ$4&gt;=$E166,AQ$4&lt;=$G166)*((AQ$4-$E166+1)/($I166*($I166+1)/2)*$C166))+($J166="custom")*CustomCF!AJ166</f>
        <v>0</v>
      </c>
      <c r="AR166" s="478">
        <f>($J166="Bell Curve")*(_xlfn.NORM.DIST(AND(AR$4&gt;=$E166,AR$4&lt;=$G166)*(AR$4-$E166+1),$I166/2,$L166,TRUE)-_xlfn.NORM.DIST(AND(AR$4&gt;=$E166,AR$4&lt;=$G166)*(AQ$4-$E166+1),$I166/2,$L166,TRUE))/(1-2*_xlfn.NORM.DIST(0,$I166/2,$L166,TRUE))*$C166+($J166="Steady Growth")*(AND(AR$4&gt;=$E166,AR$4&lt;=$G166)*((AR$4-$E166+1)/($I166*($I166+1)/2)*$C166))+($J166="custom")*CustomCF!AK166</f>
        <v>0</v>
      </c>
      <c r="AS166" s="478">
        <f>($J166="Bell Curve")*(_xlfn.NORM.DIST(AND(AS$4&gt;=$E166,AS$4&lt;=$G166)*(AS$4-$E166+1),$I166/2,$L166,TRUE)-_xlfn.NORM.DIST(AND(AS$4&gt;=$E166,AS$4&lt;=$G166)*(AR$4-$E166+1),$I166/2,$L166,TRUE))/(1-2*_xlfn.NORM.DIST(0,$I166/2,$L166,TRUE))*$C166+($J166="Steady Growth")*(AND(AS$4&gt;=$E166,AS$4&lt;=$G166)*((AS$4-$E166+1)/($I166*($I166+1)/2)*$C166))+($J166="custom")*CustomCF!AL166</f>
        <v>0</v>
      </c>
      <c r="AT166" s="478">
        <f>($J166="Bell Curve")*(_xlfn.NORM.DIST(AND(AT$4&gt;=$E166,AT$4&lt;=$G166)*(AT$4-$E166+1),$I166/2,$L166,TRUE)-_xlfn.NORM.DIST(AND(AT$4&gt;=$E166,AT$4&lt;=$G166)*(AS$4-$E166+1),$I166/2,$L166,TRUE))/(1-2*_xlfn.NORM.DIST(0,$I166/2,$L166,TRUE))*$C166+($J166="Steady Growth")*(AND(AT$4&gt;=$E166,AT$4&lt;=$G166)*((AT$4-$E166+1)/($I166*($I166+1)/2)*$C166))+($J166="custom")*CustomCF!AM166</f>
        <v>0</v>
      </c>
      <c r="AU166" s="478">
        <f>($J166="Bell Curve")*(_xlfn.NORM.DIST(AND(AU$4&gt;=$E166,AU$4&lt;=$G166)*(AU$4-$E166+1),$I166/2,$L166,TRUE)-_xlfn.NORM.DIST(AND(AU$4&gt;=$E166,AU$4&lt;=$G166)*(AT$4-$E166+1),$I166/2,$L166,TRUE))/(1-2*_xlfn.NORM.DIST(0,$I166/2,$L166,TRUE))*$C166+($J166="Steady Growth")*(AND(AU$4&gt;=$E166,AU$4&lt;=$G166)*((AU$4-$E166+1)/($I166*($I166+1)/2)*$C166))+($J166="custom")*CustomCF!AN166</f>
        <v>0</v>
      </c>
      <c r="AV166" s="478">
        <f>($J166="Bell Curve")*(_xlfn.NORM.DIST(AND(AV$4&gt;=$E166,AV$4&lt;=$G166)*(AV$4-$E166+1),$I166/2,$L166,TRUE)-_xlfn.NORM.DIST(AND(AV$4&gt;=$E166,AV$4&lt;=$G166)*(AU$4-$E166+1),$I166/2,$L166,TRUE))/(1-2*_xlfn.NORM.DIST(0,$I166/2,$L166,TRUE))*$C166+($J166="Steady Growth")*(AND(AV$4&gt;=$E166,AV$4&lt;=$G166)*((AV$4-$E166+1)/($I166*($I166+1)/2)*$C166))+($J166="custom")*CustomCF!AO166</f>
        <v>0</v>
      </c>
      <c r="AW166" s="478">
        <f>($J166="Bell Curve")*(_xlfn.NORM.DIST(AND(AW$4&gt;=$E166,AW$4&lt;=$G166)*(AW$4-$E166+1),$I166/2,$L166,TRUE)-_xlfn.NORM.DIST(AND(AW$4&gt;=$E166,AW$4&lt;=$G166)*(AV$4-$E166+1),$I166/2,$L166,TRUE))/(1-2*_xlfn.NORM.DIST(0,$I166/2,$L166,TRUE))*$C166+($J166="Steady Growth")*(AND(AW$4&gt;=$E166,AW$4&lt;=$G166)*((AW$4-$E166+1)/($I166*($I166+1)/2)*$C166))+($J166="custom")*CustomCF!AP166</f>
        <v>0</v>
      </c>
      <c r="AX166" s="478">
        <f>($J166="Bell Curve")*(_xlfn.NORM.DIST(AND(AX$4&gt;=$E166,AX$4&lt;=$G166)*(AX$4-$E166+1),$I166/2,$L166,TRUE)-_xlfn.NORM.DIST(AND(AX$4&gt;=$E166,AX$4&lt;=$G166)*(AW$4-$E166+1),$I166/2,$L166,TRUE))/(1-2*_xlfn.NORM.DIST(0,$I166/2,$L166,TRUE))*$C166+($J166="Steady Growth")*(AND(AX$4&gt;=$E166,AX$4&lt;=$G166)*((AX$4-$E166+1)/($I166*($I166+1)/2)*$C166))+($J166="custom")*CustomCF!AQ166</f>
        <v>0</v>
      </c>
      <c r="AY166" s="478">
        <f>($J166="Bell Curve")*(_xlfn.NORM.DIST(AND(AY$4&gt;=$E166,AY$4&lt;=$G166)*(AY$4-$E166+1),$I166/2,$L166,TRUE)-_xlfn.NORM.DIST(AND(AY$4&gt;=$E166,AY$4&lt;=$G166)*(AX$4-$E166+1),$I166/2,$L166,TRUE))/(1-2*_xlfn.NORM.DIST(0,$I166/2,$L166,TRUE))*$C166+($J166="Steady Growth")*(AND(AY$4&gt;=$E166,AY$4&lt;=$G166)*((AY$4-$E166+1)/($I166*($I166+1)/2)*$C166))+($J166="custom")*CustomCF!AR166</f>
        <v>0</v>
      </c>
      <c r="AZ166" s="478">
        <f>($J166="Bell Curve")*(_xlfn.NORM.DIST(AND(AZ$4&gt;=$E166,AZ$4&lt;=$G166)*(AZ$4-$E166+1),$I166/2,$L166,TRUE)-_xlfn.NORM.DIST(AND(AZ$4&gt;=$E166,AZ$4&lt;=$G166)*(AY$4-$E166+1),$I166/2,$L166,TRUE))/(1-2*_xlfn.NORM.DIST(0,$I166/2,$L166,TRUE))*$C166+($J166="Steady Growth")*(AND(AZ$4&gt;=$E166,AZ$4&lt;=$G166)*((AZ$4-$E166+1)/($I166*($I166+1)/2)*$C166))+($J166="custom")*CustomCF!AS166</f>
        <v>0</v>
      </c>
      <c r="BA166" s="478">
        <f>($J166="Bell Curve")*(_xlfn.NORM.DIST(AND(BA$4&gt;=$E166,BA$4&lt;=$G166)*(BA$4-$E166+1),$I166/2,$L166,TRUE)-_xlfn.NORM.DIST(AND(BA$4&gt;=$E166,BA$4&lt;=$G166)*(AZ$4-$E166+1),$I166/2,$L166,TRUE))/(1-2*_xlfn.NORM.DIST(0,$I166/2,$L166,TRUE))*$C166+($J166="Steady Growth")*(AND(BA$4&gt;=$E166,BA$4&lt;=$G166)*((BA$4-$E166+1)/($I166*($I166+1)/2)*$C166))+($J166="custom")*CustomCF!AT166</f>
        <v>0</v>
      </c>
      <c r="BB166" s="478">
        <f>($J166="Bell Curve")*(_xlfn.NORM.DIST(AND(BB$4&gt;=$E166,BB$4&lt;=$G166)*(BB$4-$E166+1),$I166/2,$L166,TRUE)-_xlfn.NORM.DIST(AND(BB$4&gt;=$E166,BB$4&lt;=$G166)*(BA$4-$E166+1),$I166/2,$L166,TRUE))/(1-2*_xlfn.NORM.DIST(0,$I166/2,$L166,TRUE))*$C166+($J166="Steady Growth")*(AND(BB$4&gt;=$E166,BB$4&lt;=$G166)*((BB$4-$E166+1)/($I166*($I166+1)/2)*$C166))+($J166="custom")*CustomCF!AU166</f>
        <v>0</v>
      </c>
      <c r="BC166" s="478">
        <f>($J166="Bell Curve")*(_xlfn.NORM.DIST(AND(BC$4&gt;=$E166,BC$4&lt;=$G166)*(BC$4-$E166+1),$I166/2,$L166,TRUE)-_xlfn.NORM.DIST(AND(BC$4&gt;=$E166,BC$4&lt;=$G166)*(BB$4-$E166+1),$I166/2,$L166,TRUE))/(1-2*_xlfn.NORM.DIST(0,$I166/2,$L166,TRUE))*$C166+($J166="Steady Growth")*(AND(BC$4&gt;=$E166,BC$4&lt;=$G166)*((BC$4-$E166+1)/($I166*($I166+1)/2)*$C166))+($J166="custom")*CustomCF!AV166</f>
        <v>0</v>
      </c>
      <c r="BD166" s="478">
        <f>($J166="Bell Curve")*(_xlfn.NORM.DIST(AND(BD$4&gt;=$E166,BD$4&lt;=$G166)*(BD$4-$E166+1),$I166/2,$L166,TRUE)-_xlfn.NORM.DIST(AND(BD$4&gt;=$E166,BD$4&lt;=$G166)*(BC$4-$E166+1),$I166/2,$L166,TRUE))/(1-2*_xlfn.NORM.DIST(0,$I166/2,$L166,TRUE))*$C166+($J166="Steady Growth")*(AND(BD$4&gt;=$E166,BD$4&lt;=$G166)*((BD$4-$E166+1)/($I166*($I166+1)/2)*$C166))+($J166="custom")*CustomCF!AW166</f>
        <v>0</v>
      </c>
      <c r="BE166" s="478">
        <f>($J166="Bell Curve")*(_xlfn.NORM.DIST(AND(BE$4&gt;=$E166,BE$4&lt;=$G166)*(BE$4-$E166+1),$I166/2,$L166,TRUE)-_xlfn.NORM.DIST(AND(BE$4&gt;=$E166,BE$4&lt;=$G166)*(BD$4-$E166+1),$I166/2,$L166,TRUE))/(1-2*_xlfn.NORM.DIST(0,$I166/2,$L166,TRUE))*$C166+($J166="Steady Growth")*(AND(BE$4&gt;=$E166,BE$4&lt;=$G166)*((BE$4-$E166+1)/($I166*($I166+1)/2)*$C166))+($J166="custom")*CustomCF!AX166</f>
        <v>0</v>
      </c>
      <c r="BF166" s="478">
        <f>($J166="Bell Curve")*(_xlfn.NORM.DIST(AND(BF$4&gt;=$E166,BF$4&lt;=$G166)*(BF$4-$E166+1),$I166/2,$L166,TRUE)-_xlfn.NORM.DIST(AND(BF$4&gt;=$E166,BF$4&lt;=$G166)*(BE$4-$E166+1),$I166/2,$L166,TRUE))/(1-2*_xlfn.NORM.DIST(0,$I166/2,$L166,TRUE))*$C166+($J166="Steady Growth")*(AND(BF$4&gt;=$E166,BF$4&lt;=$G166)*((BF$4-$E166+1)/($I166*($I166+1)/2)*$C166))+($J166="custom")*CustomCF!AY166</f>
        <v>0</v>
      </c>
      <c r="BG166" s="478">
        <f>($J166="Bell Curve")*(_xlfn.NORM.DIST(AND(BG$4&gt;=$E166,BG$4&lt;=$G166)*(BG$4-$E166+1),$I166/2,$L166,TRUE)-_xlfn.NORM.DIST(AND(BG$4&gt;=$E166,BG$4&lt;=$G166)*(BF$4-$E166+1),$I166/2,$L166,TRUE))/(1-2*_xlfn.NORM.DIST(0,$I166/2,$L166,TRUE))*$C166+($J166="Steady Growth")*(AND(BG$4&gt;=$E166,BG$4&lt;=$G166)*((BG$4-$E166+1)/($I166*($I166+1)/2)*$C166))+($J166="custom")*CustomCF!AZ166</f>
        <v>0</v>
      </c>
      <c r="BH166" s="478">
        <f>($J166="Bell Curve")*(_xlfn.NORM.DIST(AND(BH$4&gt;=$E166,BH$4&lt;=$G166)*(BH$4-$E166+1),$I166/2,$L166,TRUE)-_xlfn.NORM.DIST(AND(BH$4&gt;=$E166,BH$4&lt;=$G166)*(BG$4-$E166+1),$I166/2,$L166,TRUE))/(1-2*_xlfn.NORM.DIST(0,$I166/2,$L166,TRUE))*$C166+($J166="Steady Growth")*(AND(BH$4&gt;=$E166,BH$4&lt;=$G166)*((BH$4-$E166+1)/($I166*($I166+1)/2)*$C166))+($J166="custom")*CustomCF!BA166</f>
        <v>0</v>
      </c>
      <c r="BI166" s="478">
        <f>($J166="Bell Curve")*(_xlfn.NORM.DIST(AND(BI$4&gt;=$E166,BI$4&lt;=$G166)*(BI$4-$E166+1),$I166/2,$L166,TRUE)-_xlfn.NORM.DIST(AND(BI$4&gt;=$E166,BI$4&lt;=$G166)*(BH$4-$E166+1),$I166/2,$L166,TRUE))/(1-2*_xlfn.NORM.DIST(0,$I166/2,$L166,TRUE))*$C166+($J166="Steady Growth")*(AND(BI$4&gt;=$E166,BI$4&lt;=$G166)*((BI$4-$E166+1)/($I166*($I166+1)/2)*$C166))+($J166="custom")*CustomCF!BB166</f>
        <v>0</v>
      </c>
      <c r="BJ166" s="478">
        <f>($J166="Bell Curve")*(_xlfn.NORM.DIST(AND(BJ$4&gt;=$E166,BJ$4&lt;=$G166)*(BJ$4-$E166+1),$I166/2,$L166,TRUE)-_xlfn.NORM.DIST(AND(BJ$4&gt;=$E166,BJ$4&lt;=$G166)*(BI$4-$E166+1),$I166/2,$L166,TRUE))/(1-2*_xlfn.NORM.DIST(0,$I166/2,$L166,TRUE))*$C166+($J166="Steady Growth")*(AND(BJ$4&gt;=$E166,BJ$4&lt;=$G166)*((BJ$4-$E166+1)/($I166*($I166+1)/2)*$C166))+($J166="custom")*CustomCF!BC166</f>
        <v>0</v>
      </c>
      <c r="BK166" s="478">
        <f>($J166="Bell Curve")*(_xlfn.NORM.DIST(AND(BK$4&gt;=$E166,BK$4&lt;=$G166)*(BK$4-$E166+1),$I166/2,$L166,TRUE)-_xlfn.NORM.DIST(AND(BK$4&gt;=$E166,BK$4&lt;=$G166)*(BJ$4-$E166+1),$I166/2,$L166,TRUE))/(1-2*_xlfn.NORM.DIST(0,$I166/2,$L166,TRUE))*$C166+($J166="Steady Growth")*(AND(BK$4&gt;=$E166,BK$4&lt;=$G166)*((BK$4-$E166+1)/($I166*($I166+1)/2)*$C166))+($J166="custom")*CustomCF!BD166</f>
        <v>0</v>
      </c>
      <c r="BL166" s="478">
        <f>($J166="Bell Curve")*(_xlfn.NORM.DIST(AND(BL$4&gt;=$E166,BL$4&lt;=$G166)*(BL$4-$E166+1),$I166/2,$L166,TRUE)-_xlfn.NORM.DIST(AND(BL$4&gt;=$E166,BL$4&lt;=$G166)*(BK$4-$E166+1),$I166/2,$L166,TRUE))/(1-2*_xlfn.NORM.DIST(0,$I166/2,$L166,TRUE))*$C166+($J166="Steady Growth")*(AND(BL$4&gt;=$E166,BL$4&lt;=$G166)*((BL$4-$E166+1)/($I166*($I166+1)/2)*$C166))+($J166="custom")*CustomCF!BE166</f>
        <v>0</v>
      </c>
      <c r="BM166" s="478">
        <f>($J166="Bell Curve")*(_xlfn.NORM.DIST(AND(BM$4&gt;=$E166,BM$4&lt;=$G166)*(BM$4-$E166+1),$I166/2,$L166,TRUE)-_xlfn.NORM.DIST(AND(BM$4&gt;=$E166,BM$4&lt;=$G166)*(BL$4-$E166+1),$I166/2,$L166,TRUE))/(1-2*_xlfn.NORM.DIST(0,$I166/2,$L166,TRUE))*$C166+($J166="Steady Growth")*(AND(BM$4&gt;=$E166,BM$4&lt;=$G166)*((BM$4-$E166+1)/($I166*($I166+1)/2)*$C166))+($J166="custom")*CustomCF!BF166</f>
        <v>0</v>
      </c>
      <c r="BN166" s="478">
        <f>($J166="Bell Curve")*(_xlfn.NORM.DIST(AND(BN$4&gt;=$E166,BN$4&lt;=$G166)*(BN$4-$E166+1),$I166/2,$L166,TRUE)-_xlfn.NORM.DIST(AND(BN$4&gt;=$E166,BN$4&lt;=$G166)*(BM$4-$E166+1),$I166/2,$L166,TRUE))/(1-2*_xlfn.NORM.DIST(0,$I166/2,$L166,TRUE))*$C166+($J166="Steady Growth")*(AND(BN$4&gt;=$E166,BN$4&lt;=$G166)*((BN$4-$E166+1)/($I166*($I166+1)/2)*$C166))+($J166="custom")*CustomCF!BG166</f>
        <v>0</v>
      </c>
      <c r="BO166" s="478">
        <f>($J166="Bell Curve")*(_xlfn.NORM.DIST(AND(BO$4&gt;=$E166,BO$4&lt;=$G166)*(BO$4-$E166+1),$I166/2,$L166,TRUE)-_xlfn.NORM.DIST(AND(BO$4&gt;=$E166,BO$4&lt;=$G166)*(BN$4-$E166+1),$I166/2,$L166,TRUE))/(1-2*_xlfn.NORM.DIST(0,$I166/2,$L166,TRUE))*$C166+($J166="Steady Growth")*(AND(BO$4&gt;=$E166,BO$4&lt;=$G166)*((BO$4-$E166+1)/($I166*($I166+1)/2)*$C166))+($J166="custom")*CustomCF!BH166</f>
        <v>0</v>
      </c>
      <c r="BP166" s="478">
        <f>($J166="Bell Curve")*(_xlfn.NORM.DIST(AND(BP$4&gt;=$E166,BP$4&lt;=$G166)*(BP$4-$E166+1),$I166/2,$L166,TRUE)-_xlfn.NORM.DIST(AND(BP$4&gt;=$E166,BP$4&lt;=$G166)*(BO$4-$E166+1),$I166/2,$L166,TRUE))/(1-2*_xlfn.NORM.DIST(0,$I166/2,$L166,TRUE))*$C166+($J166="Steady Growth")*(AND(BP$4&gt;=$E166,BP$4&lt;=$G166)*((BP$4-$E166+1)/($I166*($I166+1)/2)*$C166))+($J166="custom")*CustomCF!BI166</f>
        <v>0</v>
      </c>
      <c r="BQ166" s="478">
        <f>($J166="Bell Curve")*(_xlfn.NORM.DIST(AND(BQ$4&gt;=$E166,BQ$4&lt;=$G166)*(BQ$4-$E166+1),$I166/2,$L166,TRUE)-_xlfn.NORM.DIST(AND(BQ$4&gt;=$E166,BQ$4&lt;=$G166)*(BP$4-$E166+1),$I166/2,$L166,TRUE))/(1-2*_xlfn.NORM.DIST(0,$I166/2,$L166,TRUE))*$C166+($J166="Steady Growth")*(AND(BQ$4&gt;=$E166,BQ$4&lt;=$G166)*((BQ$4-$E166+1)/($I166*($I166+1)/2)*$C166))+($J166="custom")*CustomCF!BJ166</f>
        <v>0</v>
      </c>
      <c r="BR166" s="478">
        <f>($J166="Bell Curve")*(_xlfn.NORM.DIST(AND(BR$4&gt;=$E166,BR$4&lt;=$G166)*(BR$4-$E166+1),$I166/2,$L166,TRUE)-_xlfn.NORM.DIST(AND(BR$4&gt;=$E166,BR$4&lt;=$G166)*(BQ$4-$E166+1),$I166/2,$L166,TRUE))/(1-2*_xlfn.NORM.DIST(0,$I166/2,$L166,TRUE))*$C166+($J166="Steady Growth")*(AND(BR$4&gt;=$E166,BR$4&lt;=$G166)*((BR$4-$E166+1)/($I166*($I166+1)/2)*$C166))+($J166="custom")*CustomCF!BK166</f>
        <v>0</v>
      </c>
      <c r="BS166" s="478">
        <f>($J166="Bell Curve")*(_xlfn.NORM.DIST(AND(BS$4&gt;=$E166,BS$4&lt;=$G166)*(BS$4-$E166+1),$I166/2,$L166,TRUE)-_xlfn.NORM.DIST(AND(BS$4&gt;=$E166,BS$4&lt;=$G166)*(BR$4-$E166+1),$I166/2,$L166,TRUE))/(1-2*_xlfn.NORM.DIST(0,$I166/2,$L166,TRUE))*$C166+($J166="Steady Growth")*(AND(BS$4&gt;=$E166,BS$4&lt;=$G166)*((BS$4-$E166+1)/($I166*($I166+1)/2)*$C166))+($J166="custom")*CustomCF!BL166</f>
        <v>0</v>
      </c>
      <c r="BT166" s="478">
        <f>($J166="Bell Curve")*(_xlfn.NORM.DIST(AND(BT$4&gt;=$E166,BT$4&lt;=$G166)*(BT$4-$E166+1),$I166/2,$L166,TRUE)-_xlfn.NORM.DIST(AND(BT$4&gt;=$E166,BT$4&lt;=$G166)*(BS$4-$E166+1),$I166/2,$L166,TRUE))/(1-2*_xlfn.NORM.DIST(0,$I166/2,$L166,TRUE))*$C166+($J166="Steady Growth")*(AND(BT$4&gt;=$E166,BT$4&lt;=$G166)*((BT$4-$E166+1)/($I166*($I166+1)/2)*$C166))+($J166="custom")*CustomCF!BM166</f>
        <v>0</v>
      </c>
      <c r="BU166" s="478">
        <f>($J166="Bell Curve")*(_xlfn.NORM.DIST(AND(BU$4&gt;=$E166,BU$4&lt;=$G166)*(BU$4-$E166+1),$I166/2,$L166,TRUE)-_xlfn.NORM.DIST(AND(BU$4&gt;=$E166,BU$4&lt;=$G166)*(BT$4-$E166+1),$I166/2,$L166,TRUE))/(1-2*_xlfn.NORM.DIST(0,$I166/2,$L166,TRUE))*$C166+($J166="Steady Growth")*(AND(BU$4&gt;=$E166,BU$4&lt;=$G166)*((BU$4-$E166+1)/($I166*($I166+1)/2)*$C166))+($J166="custom")*CustomCF!BN166</f>
        <v>0</v>
      </c>
      <c r="BV166" s="478">
        <f>($J166="Bell Curve")*(_xlfn.NORM.DIST(AND(BV$4&gt;=$E166,BV$4&lt;=$G166)*(BV$4-$E166+1),$I166/2,$L166,TRUE)-_xlfn.NORM.DIST(AND(BV$4&gt;=$E166,BV$4&lt;=$G166)*(BU$4-$E166+1),$I166/2,$L166,TRUE))/(1-2*_xlfn.NORM.DIST(0,$I166/2,$L166,TRUE))*$C166+($J166="Steady Growth")*(AND(BV$4&gt;=$E166,BV$4&lt;=$G166)*((BV$4-$E166+1)/($I166*($I166+1)/2)*$C166))+($J166="custom")*CustomCF!BO166</f>
        <v>0</v>
      </c>
      <c r="BW166" s="478">
        <f>($J166="Bell Curve")*(_xlfn.NORM.DIST(AND(BW$4&gt;=$E166,BW$4&lt;=$G166)*(BW$4-$E166+1),$I166/2,$L166,TRUE)-_xlfn.NORM.DIST(AND(BW$4&gt;=$E166,BW$4&lt;=$G166)*(BV$4-$E166+1),$I166/2,$L166,TRUE))/(1-2*_xlfn.NORM.DIST(0,$I166/2,$L166,TRUE))*$C166+($J166="Steady Growth")*(AND(BW$4&gt;=$E166,BW$4&lt;=$G166)*((BW$4-$E166+1)/($I166*($I166+1)/2)*$C166))+($J166="custom")*CustomCF!BP166</f>
        <v>0</v>
      </c>
      <c r="BX166" s="478">
        <f>($J166="Bell Curve")*(_xlfn.NORM.DIST(AND(BX$4&gt;=$E166,BX$4&lt;=$G166)*(BX$4-$E166+1),$I166/2,$L166,TRUE)-_xlfn.NORM.DIST(AND(BX$4&gt;=$E166,BX$4&lt;=$G166)*(BW$4-$E166+1),$I166/2,$L166,TRUE))/(1-2*_xlfn.NORM.DIST(0,$I166/2,$L166,TRUE))*$C166+($J166="Steady Growth")*(AND(BX$4&gt;=$E166,BX$4&lt;=$G166)*((BX$4-$E166+1)/($I166*($I166+1)/2)*$C166))+($J166="custom")*CustomCF!BQ166</f>
        <v>0</v>
      </c>
      <c r="BY166" s="478">
        <f>($J166="Bell Curve")*(_xlfn.NORM.DIST(AND(BY$4&gt;=$E166,BY$4&lt;=$G166)*(BY$4-$E166+1),$I166/2,$L166,TRUE)-_xlfn.NORM.DIST(AND(BY$4&gt;=$E166,BY$4&lt;=$G166)*(BX$4-$E166+1),$I166/2,$L166,TRUE))/(1-2*_xlfn.NORM.DIST(0,$I166/2,$L166,TRUE))*$C166+($J166="Steady Growth")*(AND(BY$4&gt;=$E166,BY$4&lt;=$G166)*((BY$4-$E166+1)/($I166*($I166+1)/2)*$C166))+($J166="custom")*CustomCF!BR166</f>
        <v>0</v>
      </c>
      <c r="BZ166" s="478">
        <f>($J166="Bell Curve")*(_xlfn.NORM.DIST(AND(BZ$4&gt;=$E166,BZ$4&lt;=$G166)*(BZ$4-$E166+1),$I166/2,$L166,TRUE)-_xlfn.NORM.DIST(AND(BZ$4&gt;=$E166,BZ$4&lt;=$G166)*(BY$4-$E166+1),$I166/2,$L166,TRUE))/(1-2*_xlfn.NORM.DIST(0,$I166/2,$L166,TRUE))*$C166+($J166="Steady Growth")*(AND(BZ$4&gt;=$E166,BZ$4&lt;=$G166)*((BZ$4-$E166+1)/($I166*($I166+1)/2)*$C166))+($J166="custom")*CustomCF!BS166</f>
        <v>0</v>
      </c>
      <c r="CA166" s="478">
        <f>($J166="Bell Curve")*(_xlfn.NORM.DIST(AND(CA$4&gt;=$E166,CA$4&lt;=$G166)*(CA$4-$E166+1),$I166/2,$L166,TRUE)-_xlfn.NORM.DIST(AND(CA$4&gt;=$E166,CA$4&lt;=$G166)*(BZ$4-$E166+1),$I166/2,$L166,TRUE))/(1-2*_xlfn.NORM.DIST(0,$I166/2,$L166,TRUE))*$C166+($J166="Steady Growth")*(AND(CA$4&gt;=$E166,CA$4&lt;=$G166)*((CA$4-$E166+1)/($I166*($I166+1)/2)*$C166))+($J166="custom")*CustomCF!BT166</f>
        <v>0</v>
      </c>
      <c r="CB166" s="478">
        <f>($J166="Bell Curve")*(_xlfn.NORM.DIST(AND(CB$4&gt;=$E166,CB$4&lt;=$G166)*(CB$4-$E166+1),$I166/2,$L166,TRUE)-_xlfn.NORM.DIST(AND(CB$4&gt;=$E166,CB$4&lt;=$G166)*(CA$4-$E166+1),$I166/2,$L166,TRUE))/(1-2*_xlfn.NORM.DIST(0,$I166/2,$L166,TRUE))*$C166+($J166="Steady Growth")*(AND(CB$4&gt;=$E166,CB$4&lt;=$G166)*((CB$4-$E166+1)/($I166*($I166+1)/2)*$C166))+($J166="custom")*CustomCF!BU166</f>
        <v>0</v>
      </c>
      <c r="CC166" s="478">
        <f>($J166="Bell Curve")*(_xlfn.NORM.DIST(AND(CC$4&gt;=$E166,CC$4&lt;=$G166)*(CC$4-$E166+1),$I166/2,$L166,TRUE)-_xlfn.NORM.DIST(AND(CC$4&gt;=$E166,CC$4&lt;=$G166)*(CB$4-$E166+1),$I166/2,$L166,TRUE))/(1-2*_xlfn.NORM.DIST(0,$I166/2,$L166,TRUE))*$C166+($J166="Steady Growth")*(AND(CC$4&gt;=$E166,CC$4&lt;=$G166)*((CC$4-$E166+1)/($I166*($I166+1)/2)*$C166))+($J166="custom")*CustomCF!BV166</f>
        <v>0</v>
      </c>
      <c r="CD166" s="478">
        <f>($J166="Bell Curve")*(_xlfn.NORM.DIST(AND(CD$4&gt;=$E166,CD$4&lt;=$G166)*(CD$4-$E166+1),$I166/2,$L166,TRUE)-_xlfn.NORM.DIST(AND(CD$4&gt;=$E166,CD$4&lt;=$G166)*(CC$4-$E166+1),$I166/2,$L166,TRUE))/(1-2*_xlfn.NORM.DIST(0,$I166/2,$L166,TRUE))*$C166+($J166="Steady Growth")*(AND(CD$4&gt;=$E166,CD$4&lt;=$G166)*((CD$4-$E166+1)/($I166*($I166+1)/2)*$C166))+($J166="custom")*CustomCF!BW166</f>
        <v>0</v>
      </c>
      <c r="CE166" s="478">
        <f>($J166="Bell Curve")*(_xlfn.NORM.DIST(AND(CE$4&gt;=$E166,CE$4&lt;=$G166)*(CE$4-$E166+1),$I166/2,$L166,TRUE)-_xlfn.NORM.DIST(AND(CE$4&gt;=$E166,CE$4&lt;=$G166)*(CD$4-$E166+1),$I166/2,$L166,TRUE))/(1-2*_xlfn.NORM.DIST(0,$I166/2,$L166,TRUE))*$C166+($J166="Steady Growth")*(AND(CE$4&gt;=$E166,CE$4&lt;=$G166)*((CE$4-$E166+1)/($I166*($I166+1)/2)*$C166))+($J166="custom")*CustomCF!BX166</f>
        <v>0</v>
      </c>
      <c r="CF166" s="478">
        <f>($J166="Bell Curve")*(_xlfn.NORM.DIST(AND(CF$4&gt;=$E166,CF$4&lt;=$G166)*(CF$4-$E166+1),$I166/2,$L166,TRUE)-_xlfn.NORM.DIST(AND(CF$4&gt;=$E166,CF$4&lt;=$G166)*(CE$4-$E166+1),$I166/2,$L166,TRUE))/(1-2*_xlfn.NORM.DIST(0,$I166/2,$L166,TRUE))*$C166+($J166="Steady Growth")*(AND(CF$4&gt;=$E166,CF$4&lt;=$G166)*((CF$4-$E166+1)/($I166*($I166+1)/2)*$C166))+($J166="custom")*CustomCF!BY166</f>
        <v>0</v>
      </c>
      <c r="CG166" s="478">
        <f>($J166="Bell Curve")*(_xlfn.NORM.DIST(AND(CG$4&gt;=$E166,CG$4&lt;=$G166)*(CG$4-$E166+1),$I166/2,$L166,TRUE)-_xlfn.NORM.DIST(AND(CG$4&gt;=$E166,CG$4&lt;=$G166)*(CF$4-$E166+1),$I166/2,$L166,TRUE))/(1-2*_xlfn.NORM.DIST(0,$I166/2,$L166,TRUE))*$C166+($J166="Steady Growth")*(AND(CG$4&gt;=$E166,CG$4&lt;=$G166)*((CG$4-$E166+1)/($I166*($I166+1)/2)*$C166))+($J166="custom")*CustomCF!BZ166</f>
        <v>0</v>
      </c>
      <c r="CH166" s="478">
        <f>($J166="Bell Curve")*(_xlfn.NORM.DIST(AND(CH$4&gt;=$E166,CH$4&lt;=$G166)*(CH$4-$E166+1),$I166/2,$L166,TRUE)-_xlfn.NORM.DIST(AND(CH$4&gt;=$E166,CH$4&lt;=$G166)*(CG$4-$E166+1),$I166/2,$L166,TRUE))/(1-2*_xlfn.NORM.DIST(0,$I166/2,$L166,TRUE))*$C166+($J166="Steady Growth")*(AND(CH$4&gt;=$E166,CH$4&lt;=$G166)*((CH$4-$E166+1)/($I166*($I166+1)/2)*$C166))+($J166="custom")*CustomCF!CA166</f>
        <v>0</v>
      </c>
      <c r="CI166" s="478">
        <f>($J166="Bell Curve")*(_xlfn.NORM.DIST(AND(CI$4&gt;=$E166,CI$4&lt;=$G166)*(CI$4-$E166+1),$I166/2,$L166,TRUE)-_xlfn.NORM.DIST(AND(CI$4&gt;=$E166,CI$4&lt;=$G166)*(CH$4-$E166+1),$I166/2,$L166,TRUE))/(1-2*_xlfn.NORM.DIST(0,$I166/2,$L166,TRUE))*$C166+($J166="Steady Growth")*(AND(CI$4&gt;=$E166,CI$4&lt;=$G166)*((CI$4-$E166+1)/($I166*($I166+1)/2)*$C166))+($J166="custom")*CustomCF!CB166</f>
        <v>0</v>
      </c>
      <c r="CJ166" s="478">
        <f>($J166="Bell Curve")*(_xlfn.NORM.DIST(AND(CJ$4&gt;=$E166,CJ$4&lt;=$G166)*(CJ$4-$E166+1),$I166/2,$L166,TRUE)-_xlfn.NORM.DIST(AND(CJ$4&gt;=$E166,CJ$4&lt;=$G166)*(CI$4-$E166+1),$I166/2,$L166,TRUE))/(1-2*_xlfn.NORM.DIST(0,$I166/2,$L166,TRUE))*$C166+($J166="Steady Growth")*(AND(CJ$4&gt;=$E166,CJ$4&lt;=$G166)*((CJ$4-$E166+1)/($I166*($I166+1)/2)*$C166))+($J166="custom")*CustomCF!CC166</f>
        <v>0</v>
      </c>
      <c r="CK166" s="478">
        <f>($J166="Bell Curve")*(_xlfn.NORM.DIST(AND(CK$4&gt;=$E166,CK$4&lt;=$G166)*(CK$4-$E166+1),$I166/2,$L166,TRUE)-_xlfn.NORM.DIST(AND(CK$4&gt;=$E166,CK$4&lt;=$G166)*(CJ$4-$E166+1),$I166/2,$L166,TRUE))/(1-2*_xlfn.NORM.DIST(0,$I166/2,$L166,TRUE))*$C166+($J166="Steady Growth")*(AND(CK$4&gt;=$E166,CK$4&lt;=$G166)*((CK$4-$E166+1)/($I166*($I166+1)/2)*$C166))+($J166="custom")*CustomCF!CD166</f>
        <v>0</v>
      </c>
      <c r="CL166" s="478">
        <f>($J166="Bell Curve")*(_xlfn.NORM.DIST(AND(CL$4&gt;=$E166,CL$4&lt;=$G166)*(CL$4-$E166+1),$I166/2,$L166,TRUE)-_xlfn.NORM.DIST(AND(CL$4&gt;=$E166,CL$4&lt;=$G166)*(CK$4-$E166+1),$I166/2,$L166,TRUE))/(1-2*_xlfn.NORM.DIST(0,$I166/2,$L166,TRUE))*$C166+($J166="Steady Growth")*(AND(CL$4&gt;=$E166,CL$4&lt;=$G166)*((CL$4-$E166+1)/($I166*($I166+1)/2)*$C166))+($J166="custom")*CustomCF!CE166</f>
        <v>0</v>
      </c>
      <c r="CM166" s="478">
        <f>($J166="Bell Curve")*(_xlfn.NORM.DIST(AND(CM$4&gt;=$E166,CM$4&lt;=$G166)*(CM$4-$E166+1),$I166/2,$L166,TRUE)-_xlfn.NORM.DIST(AND(CM$4&gt;=$E166,CM$4&lt;=$G166)*(CL$4-$E166+1),$I166/2,$L166,TRUE))/(1-2*_xlfn.NORM.DIST(0,$I166/2,$L166,TRUE))*$C166+($J166="Steady Growth")*(AND(CM$4&gt;=$E166,CM$4&lt;=$G166)*((CM$4-$E166+1)/($I166*($I166+1)/2)*$C166))+($J166="custom")*CustomCF!CF166</f>
        <v>0</v>
      </c>
      <c r="CN166" s="478">
        <f>($J166="Bell Curve")*(_xlfn.NORM.DIST(AND(CN$4&gt;=$E166,CN$4&lt;=$G166)*(CN$4-$E166+1),$I166/2,$L166,TRUE)-_xlfn.NORM.DIST(AND(CN$4&gt;=$E166,CN$4&lt;=$G166)*(CM$4-$E166+1),$I166/2,$L166,TRUE))/(1-2*_xlfn.NORM.DIST(0,$I166/2,$L166,TRUE))*$C166+($J166="Steady Growth")*(AND(CN$4&gt;=$E166,CN$4&lt;=$G166)*((CN$4-$E166+1)/($I166*($I166+1)/2)*$C166))+($J166="custom")*CustomCF!CG166</f>
        <v>0</v>
      </c>
      <c r="CO166" s="478">
        <f>($J166="Bell Curve")*(_xlfn.NORM.DIST(AND(CO$4&gt;=$E166,CO$4&lt;=$G166)*(CO$4-$E166+1),$I166/2,$L166,TRUE)-_xlfn.NORM.DIST(AND(CO$4&gt;=$E166,CO$4&lt;=$G166)*(CN$4-$E166+1),$I166/2,$L166,TRUE))/(1-2*_xlfn.NORM.DIST(0,$I166/2,$L166,TRUE))*$C166+($J166="Steady Growth")*(AND(CO$4&gt;=$E166,CO$4&lt;=$G166)*((CO$4-$E166+1)/($I166*($I166+1)/2)*$C166))+($J166="custom")*CustomCF!CH166</f>
        <v>0</v>
      </c>
      <c r="CP166" s="478">
        <f>($J166="Bell Curve")*(_xlfn.NORM.DIST(AND(CP$4&gt;=$E166,CP$4&lt;=$G166)*(CP$4-$E166+1),$I166/2,$L166,TRUE)-_xlfn.NORM.DIST(AND(CP$4&gt;=$E166,CP$4&lt;=$G166)*(CO$4-$E166+1),$I166/2,$L166,TRUE))/(1-2*_xlfn.NORM.DIST(0,$I166/2,$L166,TRUE))*$C166+($J166="Steady Growth")*(AND(CP$4&gt;=$E166,CP$4&lt;=$G166)*((CP$4-$E166+1)/($I166*($I166+1)/2)*$C166))+($J166="custom")*CustomCF!CI166</f>
        <v>0</v>
      </c>
      <c r="CQ166" s="478">
        <f>($J166="Bell Curve")*(_xlfn.NORM.DIST(AND(CQ$4&gt;=$E166,CQ$4&lt;=$G166)*(CQ$4-$E166+1),$I166/2,$L166,TRUE)-_xlfn.NORM.DIST(AND(CQ$4&gt;=$E166,CQ$4&lt;=$G166)*(CP$4-$E166+1),$I166/2,$L166,TRUE))/(1-2*_xlfn.NORM.DIST(0,$I166/2,$L166,TRUE))*$C166+($J166="Steady Growth")*(AND(CQ$4&gt;=$E166,CQ$4&lt;=$G166)*((CQ$4-$E166+1)/($I166*($I166+1)/2)*$C166))+($J166="custom")*CustomCF!CJ166</f>
        <v>0</v>
      </c>
      <c r="CR166" s="478">
        <f>($J166="Bell Curve")*(_xlfn.NORM.DIST(AND(CR$4&gt;=$E166,CR$4&lt;=$G166)*(CR$4-$E166+1),$I166/2,$L166,TRUE)-_xlfn.NORM.DIST(AND(CR$4&gt;=$E166,CR$4&lt;=$G166)*(CQ$4-$E166+1),$I166/2,$L166,TRUE))/(1-2*_xlfn.NORM.DIST(0,$I166/2,$L166,TRUE))*$C166+($J166="Steady Growth")*(AND(CR$4&gt;=$E166,CR$4&lt;=$G166)*((CR$4-$E166+1)/($I166*($I166+1)/2)*$C166))+($J166="custom")*CustomCF!CK166</f>
        <v>0</v>
      </c>
      <c r="CS166" s="478">
        <f>($J166="Bell Curve")*(_xlfn.NORM.DIST(AND(CS$4&gt;=$E166,CS$4&lt;=$G166)*(CS$4-$E166+1),$I166/2,$L166,TRUE)-_xlfn.NORM.DIST(AND(CS$4&gt;=$E166,CS$4&lt;=$G166)*(CR$4-$E166+1),$I166/2,$L166,TRUE))/(1-2*_xlfn.NORM.DIST(0,$I166/2,$L166,TRUE))*$C166+($J166="Steady Growth")*(AND(CS$4&gt;=$E166,CS$4&lt;=$G166)*((CS$4-$E166+1)/($I166*($I166+1)/2)*$C166))+($J166="custom")*CustomCF!CL166</f>
        <v>0</v>
      </c>
      <c r="CT166" s="478">
        <f>($J166="Bell Curve")*(_xlfn.NORM.DIST(AND(CT$4&gt;=$E166,CT$4&lt;=$G166)*(CT$4-$E166+1),$I166/2,$L166,TRUE)-_xlfn.NORM.DIST(AND(CT$4&gt;=$E166,CT$4&lt;=$G166)*(CS$4-$E166+1),$I166/2,$L166,TRUE))/(1-2*_xlfn.NORM.DIST(0,$I166/2,$L166,TRUE))*$C166+($J166="Steady Growth")*(AND(CT$4&gt;=$E166,CT$4&lt;=$G166)*((CT$4-$E166+1)/($I166*($I166+1)/2)*$C166))+($J166="custom")*CustomCF!CM166</f>
        <v>0</v>
      </c>
      <c r="CU166" s="478">
        <f>($J166="Bell Curve")*(_xlfn.NORM.DIST(AND(CU$4&gt;=$E166,CU$4&lt;=$G166)*(CU$4-$E166+1),$I166/2,$L166,TRUE)-_xlfn.NORM.DIST(AND(CU$4&gt;=$E166,CU$4&lt;=$G166)*(CT$4-$E166+1),$I166/2,$L166,TRUE))/(1-2*_xlfn.NORM.DIST(0,$I166/2,$L166,TRUE))*$C166+($J166="Steady Growth")*(AND(CU$4&gt;=$E166,CU$4&lt;=$G166)*((CU$4-$E166+1)/($I166*($I166+1)/2)*$C166))+($J166="custom")*CustomCF!CN166</f>
        <v>0</v>
      </c>
      <c r="CV166" s="478">
        <f>($J166="Bell Curve")*(_xlfn.NORM.DIST(AND(CV$4&gt;=$E166,CV$4&lt;=$G166)*(CV$4-$E166+1),$I166/2,$L166,TRUE)-_xlfn.NORM.DIST(AND(CV$4&gt;=$E166,CV$4&lt;=$G166)*(CU$4-$E166+1),$I166/2,$L166,TRUE))/(1-2*_xlfn.NORM.DIST(0,$I166/2,$L166,TRUE))*$C166+($J166="Steady Growth")*(AND(CV$4&gt;=$E166,CV$4&lt;=$G166)*((CV$4-$E166+1)/($I166*($I166+1)/2)*$C166))+($J166="custom")*CustomCF!CO166</f>
        <v>0</v>
      </c>
      <c r="CW166" s="478">
        <f>($J166="Bell Curve")*(_xlfn.NORM.DIST(AND(CW$4&gt;=$E166,CW$4&lt;=$G166)*(CW$4-$E166+1),$I166/2,$L166,TRUE)-_xlfn.NORM.DIST(AND(CW$4&gt;=$E166,CW$4&lt;=$G166)*(CV$4-$E166+1),$I166/2,$L166,TRUE))/(1-2*_xlfn.NORM.DIST(0,$I166/2,$L166,TRUE))*$C166+($J166="Steady Growth")*(AND(CW$4&gt;=$E166,CW$4&lt;=$G166)*((CW$4-$E166+1)/($I166*($I166+1)/2)*$C166))+($J166="custom")*CustomCF!CP166</f>
        <v>0</v>
      </c>
      <c r="CX166" s="478">
        <f>($J166="Bell Curve")*(_xlfn.NORM.DIST(AND(CX$4&gt;=$E166,CX$4&lt;=$G166)*(CX$4-$E166+1),$I166/2,$L166,TRUE)-_xlfn.NORM.DIST(AND(CX$4&gt;=$E166,CX$4&lt;=$G166)*(CW$4-$E166+1),$I166/2,$L166,TRUE))/(1-2*_xlfn.NORM.DIST(0,$I166/2,$L166,TRUE))*$C166+($J166="Steady Growth")*(AND(CX$4&gt;=$E166,CX$4&lt;=$G166)*((CX$4-$E166+1)/($I166*($I166+1)/2)*$C166))+($J166="custom")*CustomCF!CQ166</f>
        <v>0</v>
      </c>
      <c r="CY166" s="478">
        <f>($J166="Bell Curve")*(_xlfn.NORM.DIST(AND(CY$4&gt;=$E166,CY$4&lt;=$G166)*(CY$4-$E166+1),$I166/2,$L166,TRUE)-_xlfn.NORM.DIST(AND(CY$4&gt;=$E166,CY$4&lt;=$G166)*(CX$4-$E166+1),$I166/2,$L166,TRUE))/(1-2*_xlfn.NORM.DIST(0,$I166/2,$L166,TRUE))*$C166+($J166="Steady Growth")*(AND(CY$4&gt;=$E166,CY$4&lt;=$G166)*((CY$4-$E166+1)/($I166*($I166+1)/2)*$C166))+($J166="custom")*CustomCF!CR166</f>
        <v>0</v>
      </c>
      <c r="CZ166" s="478">
        <f>($J166="Bell Curve")*(_xlfn.NORM.DIST(AND(CZ$4&gt;=$E166,CZ$4&lt;=$G166)*(CZ$4-$E166+1),$I166/2,$L166,TRUE)-_xlfn.NORM.DIST(AND(CZ$4&gt;=$E166,CZ$4&lt;=$G166)*(CY$4-$E166+1),$I166/2,$L166,TRUE))/(1-2*_xlfn.NORM.DIST(0,$I166/2,$L166,TRUE))*$C166+($J166="Steady Growth")*(AND(CZ$4&gt;=$E166,CZ$4&lt;=$G166)*((CZ$4-$E166+1)/($I166*($I166+1)/2)*$C166))+($J166="custom")*CustomCF!CS166</f>
        <v>0</v>
      </c>
      <c r="DA166" s="478">
        <f>($J166="Bell Curve")*(_xlfn.NORM.DIST(AND(DA$4&gt;=$E166,DA$4&lt;=$G166)*(DA$4-$E166+1),$I166/2,$L166,TRUE)-_xlfn.NORM.DIST(AND(DA$4&gt;=$E166,DA$4&lt;=$G166)*(CZ$4-$E166+1),$I166/2,$L166,TRUE))/(1-2*_xlfn.NORM.DIST(0,$I166/2,$L166,TRUE))*$C166+($J166="Steady Growth")*(AND(DA$4&gt;=$E166,DA$4&lt;=$G166)*((DA$4-$E166+1)/($I166*($I166+1)/2)*$C166))+($J166="custom")*CustomCF!CT166</f>
        <v>0</v>
      </c>
      <c r="DB166" s="478">
        <f>($J166="Bell Curve")*(_xlfn.NORM.DIST(AND(DB$4&gt;=$E166,DB$4&lt;=$G166)*(DB$4-$E166+1),$I166/2,$L166,TRUE)-_xlfn.NORM.DIST(AND(DB$4&gt;=$E166,DB$4&lt;=$G166)*(DA$4-$E166+1),$I166/2,$L166,TRUE))/(1-2*_xlfn.NORM.DIST(0,$I166/2,$L166,TRUE))*$C166+($J166="Steady Growth")*(AND(DB$4&gt;=$E166,DB$4&lt;=$G166)*((DB$4-$E166+1)/($I166*($I166+1)/2)*$C166))+($J166="custom")*CustomCF!CU166</f>
        <v>0</v>
      </c>
      <c r="DC166" s="478">
        <f>($J166="Bell Curve")*(_xlfn.NORM.DIST(AND(DC$4&gt;=$E166,DC$4&lt;=$G166)*(DC$4-$E166+1),$I166/2,$L166,TRUE)-_xlfn.NORM.DIST(AND(DC$4&gt;=$E166,DC$4&lt;=$G166)*(DB$4-$E166+1),$I166/2,$L166,TRUE))/(1-2*_xlfn.NORM.DIST(0,$I166/2,$L166,TRUE))*$C166+($J166="Steady Growth")*(AND(DC$4&gt;=$E166,DC$4&lt;=$G166)*((DC$4-$E166+1)/($I166*($I166+1)/2)*$C166))+($J166="custom")*CustomCF!CV166</f>
        <v>0</v>
      </c>
      <c r="DD166" s="478">
        <f>($J166="Bell Curve")*(_xlfn.NORM.DIST(AND(DD$4&gt;=$E166,DD$4&lt;=$G166)*(DD$4-$E166+1),$I166/2,$L166,TRUE)-_xlfn.NORM.DIST(AND(DD$4&gt;=$E166,DD$4&lt;=$G166)*(DC$4-$E166+1),$I166/2,$L166,TRUE))/(1-2*_xlfn.NORM.DIST(0,$I166/2,$L166,TRUE))*$C166+($J166="Steady Growth")*(AND(DD$4&gt;=$E166,DD$4&lt;=$G166)*((DD$4-$E166+1)/($I166*($I166+1)/2)*$C166))+($J166="custom")*CustomCF!CW166</f>
        <v>0</v>
      </c>
      <c r="DE166" s="478">
        <f>($J166="Bell Curve")*(_xlfn.NORM.DIST(AND(DE$4&gt;=$E166,DE$4&lt;=$G166)*(DE$4-$E166+1),$I166/2,$L166,TRUE)-_xlfn.NORM.DIST(AND(DE$4&gt;=$E166,DE$4&lt;=$G166)*(DD$4-$E166+1),$I166/2,$L166,TRUE))/(1-2*_xlfn.NORM.DIST(0,$I166/2,$L166,TRUE))*$C166+($J166="Steady Growth")*(AND(DE$4&gt;=$E166,DE$4&lt;=$G166)*((DE$4-$E166+1)/($I166*($I166+1)/2)*$C166))+($J166="custom")*CustomCF!CX166</f>
        <v>0</v>
      </c>
      <c r="DF166" s="478">
        <f>($J166="Bell Curve")*(_xlfn.NORM.DIST(AND(DF$4&gt;=$E166,DF$4&lt;=$G166)*(DF$4-$E166+1),$I166/2,$L166,TRUE)-_xlfn.NORM.DIST(AND(DF$4&gt;=$E166,DF$4&lt;=$G166)*(DE$4-$E166+1),$I166/2,$L166,TRUE))/(1-2*_xlfn.NORM.DIST(0,$I166/2,$L166,TRUE))*$C166+($J166="Steady Growth")*(AND(DF$4&gt;=$E166,DF$4&lt;=$G166)*((DF$4-$E166+1)/($I166*($I166+1)/2)*$C166))+($J166="custom")*CustomCF!CY166</f>
        <v>0</v>
      </c>
      <c r="DG166" s="478">
        <f>($J166="Bell Curve")*(_xlfn.NORM.DIST(AND(DG$4&gt;=$E166,DG$4&lt;=$G166)*(DG$4-$E166+1),$I166/2,$L166,TRUE)-_xlfn.NORM.DIST(AND(DG$4&gt;=$E166,DG$4&lt;=$G166)*(DF$4-$E166+1),$I166/2,$L166,TRUE))/(1-2*_xlfn.NORM.DIST(0,$I166/2,$L166,TRUE))*$C166+($J166="Steady Growth")*(AND(DG$4&gt;=$E166,DG$4&lt;=$G166)*((DG$4-$E166+1)/($I166*($I166+1)/2)*$C166))+($J166="custom")*CustomCF!CZ166</f>
        <v>0</v>
      </c>
      <c r="DH166" s="478">
        <f>($J166="Bell Curve")*(_xlfn.NORM.DIST(AND(DH$4&gt;=$E166,DH$4&lt;=$G166)*(DH$4-$E166+1),$I166/2,$L166,TRUE)-_xlfn.NORM.DIST(AND(DH$4&gt;=$E166,DH$4&lt;=$G166)*(DG$4-$E166+1),$I166/2,$L166,TRUE))/(1-2*_xlfn.NORM.DIST(0,$I166/2,$L166,TRUE))*$C166+($J166="Steady Growth")*(AND(DH$4&gt;=$E166,DH$4&lt;=$G166)*((DH$4-$E166+1)/($I166*($I166+1)/2)*$C166))+($J166="custom")*CustomCF!DA166</f>
        <v>0</v>
      </c>
      <c r="DI166" s="478">
        <f>($J166="Bell Curve")*(_xlfn.NORM.DIST(AND(DI$4&gt;=$E166,DI$4&lt;=$G166)*(DI$4-$E166+1),$I166/2,$L166,TRUE)-_xlfn.NORM.DIST(AND(DI$4&gt;=$E166,DI$4&lt;=$G166)*(DH$4-$E166+1),$I166/2,$L166,TRUE))/(1-2*_xlfn.NORM.DIST(0,$I166/2,$L166,TRUE))*$C166+($J166="Steady Growth")*(AND(DI$4&gt;=$E166,DI$4&lt;=$G166)*((DI$4-$E166+1)/($I166*($I166+1)/2)*$C166))+($J166="custom")*CustomCF!DB166</f>
        <v>0</v>
      </c>
      <c r="DJ166" s="478">
        <f>($J166="Bell Curve")*(_xlfn.NORM.DIST(AND(DJ$4&gt;=$E166,DJ$4&lt;=$G166)*(DJ$4-$E166+1),$I166/2,$L166,TRUE)-_xlfn.NORM.DIST(AND(DJ$4&gt;=$E166,DJ$4&lt;=$G166)*(DI$4-$E166+1),$I166/2,$L166,TRUE))/(1-2*_xlfn.NORM.DIST(0,$I166/2,$L166,TRUE))*$C166+($J166="Steady Growth")*(AND(DJ$4&gt;=$E166,DJ$4&lt;=$G166)*((DJ$4-$E166+1)/($I166*($I166+1)/2)*$C166))+($J166="custom")*CustomCF!DC166</f>
        <v>0</v>
      </c>
      <c r="DK166" s="478">
        <f>($J166="Bell Curve")*(_xlfn.NORM.DIST(AND(DK$4&gt;=$E166,DK$4&lt;=$G166)*(DK$4-$E166+1),$I166/2,$L166,TRUE)-_xlfn.NORM.DIST(AND(DK$4&gt;=$E166,DK$4&lt;=$G166)*(DJ$4-$E166+1),$I166/2,$L166,TRUE))/(1-2*_xlfn.NORM.DIST(0,$I166/2,$L166,TRUE))*$C166+($J166="Steady Growth")*(AND(DK$4&gt;=$E166,DK$4&lt;=$G166)*((DK$4-$E166+1)/($I166*($I166+1)/2)*$C166))+($J166="custom")*CustomCF!DD166</f>
        <v>0</v>
      </c>
      <c r="DL166" s="478">
        <f>($J166="Bell Curve")*(_xlfn.NORM.DIST(AND(DL$4&gt;=$E166,DL$4&lt;=$G166)*(DL$4-$E166+1),$I166/2,$L166,TRUE)-_xlfn.NORM.DIST(AND(DL$4&gt;=$E166,DL$4&lt;=$G166)*(DK$4-$E166+1),$I166/2,$L166,TRUE))/(1-2*_xlfn.NORM.DIST(0,$I166/2,$L166,TRUE))*$C166+($J166="Steady Growth")*(AND(DL$4&gt;=$E166,DL$4&lt;=$G166)*((DL$4-$E166+1)/($I166*($I166+1)/2)*$C166))+($J166="custom")*CustomCF!DE166</f>
        <v>0</v>
      </c>
      <c r="DM166" s="478">
        <f>($J166="Bell Curve")*(_xlfn.NORM.DIST(AND(DM$4&gt;=$E166,DM$4&lt;=$G166)*(DM$4-$E166+1),$I166/2,$L166,TRUE)-_xlfn.NORM.DIST(AND(DM$4&gt;=$E166,DM$4&lt;=$G166)*(DL$4-$E166+1),$I166/2,$L166,TRUE))/(1-2*_xlfn.NORM.DIST(0,$I166/2,$L166,TRUE))*$C166+($J166="Steady Growth")*(AND(DM$4&gt;=$E166,DM$4&lt;=$G166)*((DM$4-$E166+1)/($I166*($I166+1)/2)*$C166))+($J166="custom")*CustomCF!DF166</f>
        <v>0</v>
      </c>
      <c r="DN166" s="478">
        <f>($J166="Bell Curve")*(_xlfn.NORM.DIST(AND(DN$4&gt;=$E166,DN$4&lt;=$G166)*(DN$4-$E166+1),$I166/2,$L166,TRUE)-_xlfn.NORM.DIST(AND(DN$4&gt;=$E166,DN$4&lt;=$G166)*(DM$4-$E166+1),$I166/2,$L166,TRUE))/(1-2*_xlfn.NORM.DIST(0,$I166/2,$L166,TRUE))*$C166+($J166="Steady Growth")*(AND(DN$4&gt;=$E166,DN$4&lt;=$G166)*((DN$4-$E166+1)/($I166*($I166+1)/2)*$C166))+($J166="custom")*CustomCF!DG166</f>
        <v>0</v>
      </c>
      <c r="DO166" s="478">
        <f>($J166="Bell Curve")*(_xlfn.NORM.DIST(AND(DO$4&gt;=$E166,DO$4&lt;=$G166)*(DO$4-$E166+1),$I166/2,$L166,TRUE)-_xlfn.NORM.DIST(AND(DO$4&gt;=$E166,DO$4&lt;=$G166)*(DN$4-$E166+1),$I166/2,$L166,TRUE))/(1-2*_xlfn.NORM.DIST(0,$I166/2,$L166,TRUE))*$C166+($J166="Steady Growth")*(AND(DO$4&gt;=$E166,DO$4&lt;=$G166)*((DO$4-$E166+1)/($I166*($I166+1)/2)*$C166))+($J166="custom")*CustomCF!DH166</f>
        <v>0</v>
      </c>
      <c r="DP166" s="478">
        <f>($J166="Bell Curve")*(_xlfn.NORM.DIST(AND(DP$4&gt;=$E166,DP$4&lt;=$G166)*(DP$4-$E166+1),$I166/2,$L166,TRUE)-_xlfn.NORM.DIST(AND(DP$4&gt;=$E166,DP$4&lt;=$G166)*(DO$4-$E166+1),$I166/2,$L166,TRUE))/(1-2*_xlfn.NORM.DIST(0,$I166/2,$L166,TRUE))*$C166+($J166="Steady Growth")*(AND(DP$4&gt;=$E166,DP$4&lt;=$G166)*((DP$4-$E166+1)/($I166*($I166+1)/2)*$C166))+($J166="custom")*CustomCF!DI166</f>
        <v>0</v>
      </c>
      <c r="DQ166" s="478">
        <f>($J166="Bell Curve")*(_xlfn.NORM.DIST(AND(DQ$4&gt;=$E166,DQ$4&lt;=$G166)*(DQ$4-$E166+1),$I166/2,$L166,TRUE)-_xlfn.NORM.DIST(AND(DQ$4&gt;=$E166,DQ$4&lt;=$G166)*(DP$4-$E166+1),$I166/2,$L166,TRUE))/(1-2*_xlfn.NORM.DIST(0,$I166/2,$L166,TRUE))*$C166+($J166="Steady Growth")*(AND(DQ$4&gt;=$E166,DQ$4&lt;=$G166)*((DQ$4-$E166+1)/($I166*($I166+1)/2)*$C166))+($J166="custom")*CustomCF!DJ166</f>
        <v>0</v>
      </c>
      <c r="DR166" s="478">
        <f>($J166="Bell Curve")*(_xlfn.NORM.DIST(AND(DR$4&gt;=$E166,DR$4&lt;=$G166)*(DR$4-$E166+1),$I166/2,$L166,TRUE)-_xlfn.NORM.DIST(AND(DR$4&gt;=$E166,DR$4&lt;=$G166)*(DQ$4-$E166+1),$I166/2,$L166,TRUE))/(1-2*_xlfn.NORM.DIST(0,$I166/2,$L166,TRUE))*$C166+($J166="Steady Growth")*(AND(DR$4&gt;=$E166,DR$4&lt;=$G166)*((DR$4-$E166+1)/($I166*($I166+1)/2)*$C166))+($J166="custom")*CustomCF!DK166</f>
        <v>0</v>
      </c>
      <c r="DS166" s="478">
        <f>($J166="Bell Curve")*(_xlfn.NORM.DIST(AND(DS$4&gt;=$E166,DS$4&lt;=$G166)*(DS$4-$E166+1),$I166/2,$L166,TRUE)-_xlfn.NORM.DIST(AND(DS$4&gt;=$E166,DS$4&lt;=$G166)*(DR$4-$E166+1),$I166/2,$L166,TRUE))/(1-2*_xlfn.NORM.DIST(0,$I166/2,$L166,TRUE))*$C166+($J166="Steady Growth")*(AND(DS$4&gt;=$E166,DS$4&lt;=$G166)*((DS$4-$E166+1)/($I166*($I166+1)/2)*$C166))+($J166="custom")*CustomCF!DL166</f>
        <v>0</v>
      </c>
      <c r="DT166" s="478">
        <f>($J166="Bell Curve")*(_xlfn.NORM.DIST(AND(DT$4&gt;=$E166,DT$4&lt;=$G166)*(DT$4-$E166+1),$I166/2,$L166,TRUE)-_xlfn.NORM.DIST(AND(DT$4&gt;=$E166,DT$4&lt;=$G166)*(DS$4-$E166+1),$I166/2,$L166,TRUE))/(1-2*_xlfn.NORM.DIST(0,$I166/2,$L166,TRUE))*$C166+($J166="Steady Growth")*(AND(DT$4&gt;=$E166,DT$4&lt;=$G166)*((DT$4-$E166+1)/($I166*($I166+1)/2)*$C166))+($J166="custom")*CustomCF!DM166</f>
        <v>0</v>
      </c>
      <c r="DU166" s="478">
        <f>($J166="Bell Curve")*(_xlfn.NORM.DIST(AND(DU$4&gt;=$E166,DU$4&lt;=$G166)*(DU$4-$E166+1),$I166/2,$L166,TRUE)-_xlfn.NORM.DIST(AND(DU$4&gt;=$E166,DU$4&lt;=$G166)*(DT$4-$E166+1),$I166/2,$L166,TRUE))/(1-2*_xlfn.NORM.DIST(0,$I166/2,$L166,TRUE))*$C166+($J166="Steady Growth")*(AND(DU$4&gt;=$E166,DU$4&lt;=$G166)*((DU$4-$E166+1)/($I166*($I166+1)/2)*$C166))+($J166="custom")*CustomCF!DN166</f>
        <v>0</v>
      </c>
      <c r="DV166" s="478">
        <f>($J166="Bell Curve")*(_xlfn.NORM.DIST(AND(DV$4&gt;=$E166,DV$4&lt;=$G166)*(DV$4-$E166+1),$I166/2,$L166,TRUE)-_xlfn.NORM.DIST(AND(DV$4&gt;=$E166,DV$4&lt;=$G166)*(DU$4-$E166+1),$I166/2,$L166,TRUE))/(1-2*_xlfn.NORM.DIST(0,$I166/2,$L166,TRUE))*$C166+($J166="Steady Growth")*(AND(DV$4&gt;=$E166,DV$4&lt;=$G166)*((DV$4-$E166+1)/($I166*($I166+1)/2)*$C166))+($J166="custom")*CustomCF!DO166</f>
        <v>0</v>
      </c>
      <c r="DW166" s="478">
        <f>($J166="Bell Curve")*(_xlfn.NORM.DIST(AND(DW$4&gt;=$E166,DW$4&lt;=$G166)*(DW$4-$E166+1),$I166/2,$L166,TRUE)-_xlfn.NORM.DIST(AND(DW$4&gt;=$E166,DW$4&lt;=$G166)*(DV$4-$E166+1),$I166/2,$L166,TRUE))/(1-2*_xlfn.NORM.DIST(0,$I166/2,$L166,TRUE))*$C166+($J166="Steady Growth")*(AND(DW$4&gt;=$E166,DW$4&lt;=$G166)*((DW$4-$E166+1)/($I166*($I166+1)/2)*$C166))+($J166="custom")*CustomCF!DP166</f>
        <v>0</v>
      </c>
      <c r="DX166" s="478">
        <f>($J166="Bell Curve")*(_xlfn.NORM.DIST(AND(DX$4&gt;=$E166,DX$4&lt;=$G166)*(DX$4-$E166+1),$I166/2,$L166,TRUE)-_xlfn.NORM.DIST(AND(DX$4&gt;=$E166,DX$4&lt;=$G166)*(DW$4-$E166+1),$I166/2,$L166,TRUE))/(1-2*_xlfn.NORM.DIST(0,$I166/2,$L166,TRUE))*$C166+($J166="Steady Growth")*(AND(DX$4&gt;=$E166,DX$4&lt;=$G166)*((DX$4-$E166+1)/($I166*($I166+1)/2)*$C166))+($J166="custom")*CustomCF!DQ166</f>
        <v>0</v>
      </c>
      <c r="DY166" s="478">
        <f>($J166="Bell Curve")*(_xlfn.NORM.DIST(AND(DY$4&gt;=$E166,DY$4&lt;=$G166)*(DY$4-$E166+1),$I166/2,$L166,TRUE)-_xlfn.NORM.DIST(AND(DY$4&gt;=$E166,DY$4&lt;=$G166)*(DX$4-$E166+1),$I166/2,$L166,TRUE))/(1-2*_xlfn.NORM.DIST(0,$I166/2,$L166,TRUE))*$C166+($J166="Steady Growth")*(AND(DY$4&gt;=$E166,DY$4&lt;=$G166)*((DY$4-$E166+1)/($I166*($I166+1)/2)*$C166))+($J166="custom")*CustomCF!DR166</f>
        <v>0</v>
      </c>
      <c r="DZ166" s="478">
        <f>($J166="Bell Curve")*(_xlfn.NORM.DIST(AND(DZ$4&gt;=$E166,DZ$4&lt;=$G166)*(DZ$4-$E166+1),$I166/2,$L166,TRUE)-_xlfn.NORM.DIST(AND(DZ$4&gt;=$E166,DZ$4&lt;=$G166)*(DY$4-$E166+1),$I166/2,$L166,TRUE))/(1-2*_xlfn.NORM.DIST(0,$I166/2,$L166,TRUE))*$C166+($J166="Steady Growth")*(AND(DZ$4&gt;=$E166,DZ$4&lt;=$G166)*((DZ$4-$E166+1)/($I166*($I166+1)/2)*$C166))+($J166="custom")*CustomCF!DS166</f>
        <v>0</v>
      </c>
      <c r="EA166" s="478">
        <f>($J166="Bell Curve")*(_xlfn.NORM.DIST(AND(EA$4&gt;=$E166,EA$4&lt;=$G166)*(EA$4-$E166+1),$I166/2,$L166,TRUE)-_xlfn.NORM.DIST(AND(EA$4&gt;=$E166,EA$4&lt;=$G166)*(DZ$4-$E166+1),$I166/2,$L166,TRUE))/(1-2*_xlfn.NORM.DIST(0,$I166/2,$L166,TRUE))*$C166+($J166="Steady Growth")*(AND(EA$4&gt;=$E166,EA$4&lt;=$G166)*((EA$4-$E166+1)/($I166*($I166+1)/2)*$C166))+($J166="custom")*CustomCF!DT166</f>
        <v>0</v>
      </c>
      <c r="EB166" s="478">
        <f>($J166="Bell Curve")*(_xlfn.NORM.DIST(AND(EB$4&gt;=$E166,EB$4&lt;=$G166)*(EB$4-$E166+1),$I166/2,$L166,TRUE)-_xlfn.NORM.DIST(AND(EB$4&gt;=$E166,EB$4&lt;=$G166)*(EA$4-$E166+1),$I166/2,$L166,TRUE))/(1-2*_xlfn.NORM.DIST(0,$I166/2,$L166,TRUE))*$C166+($J166="Steady Growth")*(AND(EB$4&gt;=$E166,EB$4&lt;=$G166)*((EB$4-$E166+1)/($I166*($I166+1)/2)*$C166))+($J166="custom")*CustomCF!DU166</f>
        <v>0</v>
      </c>
      <c r="EC166" s="478">
        <f>($J166="Bell Curve")*(_xlfn.NORM.DIST(AND(EC$4&gt;=$E166,EC$4&lt;=$G166)*(EC$4-$E166+1),$I166/2,$L166,TRUE)-_xlfn.NORM.DIST(AND(EC$4&gt;=$E166,EC$4&lt;=$G166)*(EB$4-$E166+1),$I166/2,$L166,TRUE))/(1-2*_xlfn.NORM.DIST(0,$I166/2,$L166,TRUE))*$C166+($J166="Steady Growth")*(AND(EC$4&gt;=$E166,EC$4&lt;=$G166)*((EC$4-$E166+1)/($I166*($I166+1)/2)*$C166))+($J166="custom")*CustomCF!DV166</f>
        <v>0</v>
      </c>
      <c r="ED166" s="478">
        <f>($J166="Bell Curve")*(_xlfn.NORM.DIST(AND(ED$4&gt;=$E166,ED$4&lt;=$G166)*(ED$4-$E166+1),$I166/2,$L166,TRUE)-_xlfn.NORM.DIST(AND(ED$4&gt;=$E166,ED$4&lt;=$G166)*(EC$4-$E166+1),$I166/2,$L166,TRUE))/(1-2*_xlfn.NORM.DIST(0,$I166/2,$L166,TRUE))*$C166+($J166="Steady Growth")*(AND(ED$4&gt;=$E166,ED$4&lt;=$G166)*((ED$4-$E166+1)/($I166*($I166+1)/2)*$C166))+($J166="custom")*CustomCF!DW166</f>
        <v>0</v>
      </c>
      <c r="EE166" s="478">
        <f>($J166="Bell Curve")*(_xlfn.NORM.DIST(AND(EE$4&gt;=$E166,EE$4&lt;=$G166)*(EE$4-$E166+1),$I166/2,$L166,TRUE)-_xlfn.NORM.DIST(AND(EE$4&gt;=$E166,EE$4&lt;=$G166)*(ED$4-$E166+1),$I166/2,$L166,TRUE))/(1-2*_xlfn.NORM.DIST(0,$I166/2,$L166,TRUE))*$C166+($J166="Steady Growth")*(AND(EE$4&gt;=$E166,EE$4&lt;=$G166)*((EE$4-$E166+1)/($I166*($I166+1)/2)*$C166))+($J166="custom")*CustomCF!DX166</f>
        <v>0</v>
      </c>
      <c r="EF166" s="488">
        <f>($J166="Bell Curve")*(_xlfn.NORM.DIST(AND(EF$4&gt;=$E166,EF$4&lt;=$G166)*(EF$4-$E166+1),$I166/2,$L166,TRUE)-_xlfn.NORM.DIST(AND(EF$4&gt;=$E166,EF$4&lt;=$G166)*(EE$4-$E166+1),$I166/2,$L166,TRUE))/(1-2*_xlfn.NORM.DIST(0,$I166/2,$L166,TRUE))*$C166+($J166="Steady Growth")*(AND(EF$4&gt;=$E166,EF$4&lt;=$G166)*((EF$4-$E166+1)/($I166*($I166+1)/2)*$C166))+($J166="custom")*CustomCF!DY166</f>
        <v>0</v>
      </c>
    </row>
    <row r="167" spans="2:136" outlineLevel="1" x14ac:dyDescent="0.2">
      <c r="B167" s="485">
        <f>Budget!AE32</f>
        <v>0</v>
      </c>
      <c r="C167" s="478">
        <f>Budget!AF32</f>
        <v>0</v>
      </c>
      <c r="D167" s="478" t="str">
        <f t="shared" si="55"/>
        <v/>
      </c>
      <c r="E167" s="486">
        <v>0</v>
      </c>
      <c r="F167" s="480">
        <f>IF(J167="Custom",CustomCF!E167,INDEX($P$6:$DY$6,MATCH(E167,CF!$P$4:$DY$4,0)))</f>
        <v>46022</v>
      </c>
      <c r="G167" s="489">
        <v>0</v>
      </c>
      <c r="H167" s="480">
        <f>IF(J167="Custom",CustomCF!F167,INDEX($P$6:$CU$6,MATCH(G167,CF!$P$4:$CU$4,0)))</f>
        <v>46022</v>
      </c>
      <c r="I167" s="479">
        <f t="shared" si="50"/>
        <v>1</v>
      </c>
      <c r="J167" s="486" t="s">
        <v>30</v>
      </c>
      <c r="K167" s="486" t="s">
        <v>31</v>
      </c>
      <c r="L167" s="479">
        <f t="shared" si="56"/>
        <v>10000000</v>
      </c>
      <c r="M167" s="487">
        <f t="shared" si="49"/>
        <v>0</v>
      </c>
      <c r="N167" s="112" t="str">
        <f t="shared" si="48"/>
        <v>OK</v>
      </c>
      <c r="O167" s="479"/>
      <c r="P167" s="478">
        <f>($J167="Bell Curve")*(_xlfn.NORM.DIST(AND(P$4&gt;=$E167,P$4&lt;=$G167)*(P$4-$E167+1),$I167/2,$L167,TRUE)-_xlfn.NORM.DIST(AND(P$4&gt;=$E167,P$4&lt;=$G167)*(N$4-$E167+1),$I167/2,$L167,TRUE))/(1-2*_xlfn.NORM.DIST(0,$I167/2,$L167,TRUE))*$C167+($J167="Steady Growth")*(AND(P$4&gt;=$E167,P$4&lt;=$G167)*((P$4-$E167+1)/($I167*($I167+1)/2)*$C167))+($J167="custom")*CustomCF!I167</f>
        <v>0</v>
      </c>
      <c r="Q167" s="478">
        <f>($J167="Bell Curve")*(_xlfn.NORM.DIST(AND(Q$4&gt;=$E167,Q$4&lt;=$G167)*(Q$4-$E167+1),$I167/2,$L167,TRUE)-_xlfn.NORM.DIST(AND(Q$4&gt;=$E167,Q$4&lt;=$G167)*(P$4-$E167+1),$I167/2,$L167,TRUE))/(1-2*_xlfn.NORM.DIST(0,$I167/2,$L167,TRUE))*$C167+($J167="Steady Growth")*(AND(Q$4&gt;=$E167,Q$4&lt;=$G167)*((Q$4-$E167+1)/($I167*($I167+1)/2)*$C167))+($J167="custom")*CustomCF!J167</f>
        <v>0</v>
      </c>
      <c r="R167" s="478">
        <f>($J167="Bell Curve")*(_xlfn.NORM.DIST(AND(R$4&gt;=$E167,R$4&lt;=$G167)*(R$4-$E167+1),$I167/2,$L167,TRUE)-_xlfn.NORM.DIST(AND(R$4&gt;=$E167,R$4&lt;=$G167)*(Q$4-$E167+1),$I167/2,$L167,TRUE))/(1-2*_xlfn.NORM.DIST(0,$I167/2,$L167,TRUE))*$C167+($J167="Steady Growth")*(AND(R$4&gt;=$E167,R$4&lt;=$G167)*((R$4-$E167+1)/($I167*($I167+1)/2)*$C167))+($J167="custom")*CustomCF!K167</f>
        <v>0</v>
      </c>
      <c r="S167" s="478">
        <f>($J167="Bell Curve")*(_xlfn.NORM.DIST(AND(S$4&gt;=$E167,S$4&lt;=$G167)*(S$4-$E167+1),$I167/2,$L167,TRUE)-_xlfn.NORM.DIST(AND(S$4&gt;=$E167,S$4&lt;=$G167)*(R$4-$E167+1),$I167/2,$L167,TRUE))/(1-2*_xlfn.NORM.DIST(0,$I167/2,$L167,TRUE))*$C167+($J167="Steady Growth")*(AND(S$4&gt;=$E167,S$4&lt;=$G167)*((S$4-$E167+1)/($I167*($I167+1)/2)*$C167))+($J167="custom")*CustomCF!L167</f>
        <v>0</v>
      </c>
      <c r="T167" s="478">
        <f>($J167="Bell Curve")*(_xlfn.NORM.DIST(AND(T$4&gt;=$E167,T$4&lt;=$G167)*(T$4-$E167+1),$I167/2,$L167,TRUE)-_xlfn.NORM.DIST(AND(T$4&gt;=$E167,T$4&lt;=$G167)*(S$4-$E167+1),$I167/2,$L167,TRUE))/(1-2*_xlfn.NORM.DIST(0,$I167/2,$L167,TRUE))*$C167+($J167="Steady Growth")*(AND(T$4&gt;=$E167,T$4&lt;=$G167)*((T$4-$E167+1)/($I167*($I167+1)/2)*$C167))+($J167="custom")*CustomCF!M167</f>
        <v>0</v>
      </c>
      <c r="U167" s="478">
        <f>($J167="Bell Curve")*(_xlfn.NORM.DIST(AND(U$4&gt;=$E167,U$4&lt;=$G167)*(U$4-$E167+1),$I167/2,$L167,TRUE)-_xlfn.NORM.DIST(AND(U$4&gt;=$E167,U$4&lt;=$G167)*(T$4-$E167+1),$I167/2,$L167,TRUE))/(1-2*_xlfn.NORM.DIST(0,$I167/2,$L167,TRUE))*$C167+($J167="Steady Growth")*(AND(U$4&gt;=$E167,U$4&lt;=$G167)*((U$4-$E167+1)/($I167*($I167+1)/2)*$C167))+($J167="custom")*CustomCF!N167</f>
        <v>0</v>
      </c>
      <c r="V167" s="478">
        <f>($J167="Bell Curve")*(_xlfn.NORM.DIST(AND(V$4&gt;=$E167,V$4&lt;=$G167)*(V$4-$E167+1),$I167/2,$L167,TRUE)-_xlfn.NORM.DIST(AND(V$4&gt;=$E167,V$4&lt;=$G167)*(U$4-$E167+1),$I167/2,$L167,TRUE))/(1-2*_xlfn.NORM.DIST(0,$I167/2,$L167,TRUE))*$C167+($J167="Steady Growth")*(AND(V$4&gt;=$E167,V$4&lt;=$G167)*((V$4-$E167+1)/($I167*($I167+1)/2)*$C167))+($J167="custom")*CustomCF!O167</f>
        <v>0</v>
      </c>
      <c r="W167" s="478">
        <f>($J167="Bell Curve")*(_xlfn.NORM.DIST(AND(W$4&gt;=$E167,W$4&lt;=$G167)*(W$4-$E167+1),$I167/2,$L167,TRUE)-_xlfn.NORM.DIST(AND(W$4&gt;=$E167,W$4&lt;=$G167)*(V$4-$E167+1),$I167/2,$L167,TRUE))/(1-2*_xlfn.NORM.DIST(0,$I167/2,$L167,TRUE))*$C167+($J167="Steady Growth")*(AND(W$4&gt;=$E167,W$4&lt;=$G167)*((W$4-$E167+1)/($I167*($I167+1)/2)*$C167))+($J167="custom")*CustomCF!P167</f>
        <v>0</v>
      </c>
      <c r="X167" s="478">
        <f>($J167="Bell Curve")*(_xlfn.NORM.DIST(AND(X$4&gt;=$E167,X$4&lt;=$G167)*(X$4-$E167+1),$I167/2,$L167,TRUE)-_xlfn.NORM.DIST(AND(X$4&gt;=$E167,X$4&lt;=$G167)*(W$4-$E167+1),$I167/2,$L167,TRUE))/(1-2*_xlfn.NORM.DIST(0,$I167/2,$L167,TRUE))*$C167+($J167="Steady Growth")*(AND(X$4&gt;=$E167,X$4&lt;=$G167)*((X$4-$E167+1)/($I167*($I167+1)/2)*$C167))+($J167="custom")*CustomCF!Q167</f>
        <v>0</v>
      </c>
      <c r="Y167" s="478">
        <f>($J167="Bell Curve")*(_xlfn.NORM.DIST(AND(Y$4&gt;=$E167,Y$4&lt;=$G167)*(Y$4-$E167+1),$I167/2,$L167,TRUE)-_xlfn.NORM.DIST(AND(Y$4&gt;=$E167,Y$4&lt;=$G167)*(X$4-$E167+1),$I167/2,$L167,TRUE))/(1-2*_xlfn.NORM.DIST(0,$I167/2,$L167,TRUE))*$C167+($J167="Steady Growth")*(AND(Y$4&gt;=$E167,Y$4&lt;=$G167)*((Y$4-$E167+1)/($I167*($I167+1)/2)*$C167))+($J167="custom")*CustomCF!R167</f>
        <v>0</v>
      </c>
      <c r="Z167" s="478">
        <f>($J167="Bell Curve")*(_xlfn.NORM.DIST(AND(Z$4&gt;=$E167,Z$4&lt;=$G167)*(Z$4-$E167+1),$I167/2,$L167,TRUE)-_xlfn.NORM.DIST(AND(Z$4&gt;=$E167,Z$4&lt;=$G167)*(Y$4-$E167+1),$I167/2,$L167,TRUE))/(1-2*_xlfn.NORM.DIST(0,$I167/2,$L167,TRUE))*$C167+($J167="Steady Growth")*(AND(Z$4&gt;=$E167,Z$4&lt;=$G167)*((Z$4-$E167+1)/($I167*($I167+1)/2)*$C167))+($J167="custom")*CustomCF!S167</f>
        <v>0</v>
      </c>
      <c r="AA167" s="478">
        <f>($J167="Bell Curve")*(_xlfn.NORM.DIST(AND(AA$4&gt;=$E167,AA$4&lt;=$G167)*(AA$4-$E167+1),$I167/2,$L167,TRUE)-_xlfn.NORM.DIST(AND(AA$4&gt;=$E167,AA$4&lt;=$G167)*(Z$4-$E167+1),$I167/2,$L167,TRUE))/(1-2*_xlfn.NORM.DIST(0,$I167/2,$L167,TRUE))*$C167+($J167="Steady Growth")*(AND(AA$4&gt;=$E167,AA$4&lt;=$G167)*((AA$4-$E167+1)/($I167*($I167+1)/2)*$C167))+($J167="custom")*CustomCF!T167</f>
        <v>0</v>
      </c>
      <c r="AB167" s="478">
        <f>($J167="Bell Curve")*(_xlfn.NORM.DIST(AND(AB$4&gt;=$E167,AB$4&lt;=$G167)*(AB$4-$E167+1),$I167/2,$L167,TRUE)-_xlfn.NORM.DIST(AND(AB$4&gt;=$E167,AB$4&lt;=$G167)*(AA$4-$E167+1),$I167/2,$L167,TRUE))/(1-2*_xlfn.NORM.DIST(0,$I167/2,$L167,TRUE))*$C167+($J167="Steady Growth")*(AND(AB$4&gt;=$E167,AB$4&lt;=$G167)*((AB$4-$E167+1)/($I167*($I167+1)/2)*$C167))+($J167="custom")*CustomCF!U167</f>
        <v>0</v>
      </c>
      <c r="AC167" s="478">
        <f>($J167="Bell Curve")*(_xlfn.NORM.DIST(AND(AC$4&gt;=$E167,AC$4&lt;=$G167)*(AC$4-$E167+1),$I167/2,$L167,TRUE)-_xlfn.NORM.DIST(AND(AC$4&gt;=$E167,AC$4&lt;=$G167)*(AB$4-$E167+1),$I167/2,$L167,TRUE))/(1-2*_xlfn.NORM.DIST(0,$I167/2,$L167,TRUE))*$C167+($J167="Steady Growth")*(AND(AC$4&gt;=$E167,AC$4&lt;=$G167)*((AC$4-$E167+1)/($I167*($I167+1)/2)*$C167))+($J167="custom")*CustomCF!V167</f>
        <v>0</v>
      </c>
      <c r="AD167" s="478">
        <f>($J167="Bell Curve")*(_xlfn.NORM.DIST(AND(AD$4&gt;=$E167,AD$4&lt;=$G167)*(AD$4-$E167+1),$I167/2,$L167,TRUE)-_xlfn.NORM.DIST(AND(AD$4&gt;=$E167,AD$4&lt;=$G167)*(AC$4-$E167+1),$I167/2,$L167,TRUE))/(1-2*_xlfn.NORM.DIST(0,$I167/2,$L167,TRUE))*$C167+($J167="Steady Growth")*(AND(AD$4&gt;=$E167,AD$4&lt;=$G167)*((AD$4-$E167+1)/($I167*($I167+1)/2)*$C167))+($J167="custom")*CustomCF!W167</f>
        <v>0</v>
      </c>
      <c r="AE167" s="478">
        <f>($J167="Bell Curve")*(_xlfn.NORM.DIST(AND(AE$4&gt;=$E167,AE$4&lt;=$G167)*(AE$4-$E167+1),$I167/2,$L167,TRUE)-_xlfn.NORM.DIST(AND(AE$4&gt;=$E167,AE$4&lt;=$G167)*(AD$4-$E167+1),$I167/2,$L167,TRUE))/(1-2*_xlfn.NORM.DIST(0,$I167/2,$L167,TRUE))*$C167+($J167="Steady Growth")*(AND(AE$4&gt;=$E167,AE$4&lt;=$G167)*((AE$4-$E167+1)/($I167*($I167+1)/2)*$C167))+($J167="custom")*CustomCF!X167</f>
        <v>0</v>
      </c>
      <c r="AF167" s="478">
        <f>($J167="Bell Curve")*(_xlfn.NORM.DIST(AND(AF$4&gt;=$E167,AF$4&lt;=$G167)*(AF$4-$E167+1),$I167/2,$L167,TRUE)-_xlfn.NORM.DIST(AND(AF$4&gt;=$E167,AF$4&lt;=$G167)*(AE$4-$E167+1),$I167/2,$L167,TRUE))/(1-2*_xlfn.NORM.DIST(0,$I167/2,$L167,TRUE))*$C167+($J167="Steady Growth")*(AND(AF$4&gt;=$E167,AF$4&lt;=$G167)*((AF$4-$E167+1)/($I167*($I167+1)/2)*$C167))+($J167="custom")*CustomCF!Y167</f>
        <v>0</v>
      </c>
      <c r="AG167" s="478">
        <f>($J167="Bell Curve")*(_xlfn.NORM.DIST(AND(AG$4&gt;=$E167,AG$4&lt;=$G167)*(AG$4-$E167+1),$I167/2,$L167,TRUE)-_xlfn.NORM.DIST(AND(AG$4&gt;=$E167,AG$4&lt;=$G167)*(AF$4-$E167+1),$I167/2,$L167,TRUE))/(1-2*_xlfn.NORM.DIST(0,$I167/2,$L167,TRUE))*$C167+($J167="Steady Growth")*(AND(AG$4&gt;=$E167,AG$4&lt;=$G167)*((AG$4-$E167+1)/($I167*($I167+1)/2)*$C167))+($J167="custom")*CustomCF!Z167</f>
        <v>0</v>
      </c>
      <c r="AH167" s="478">
        <f>($J167="Bell Curve")*(_xlfn.NORM.DIST(AND(AH$4&gt;=$E167,AH$4&lt;=$G167)*(AH$4-$E167+1),$I167/2,$L167,TRUE)-_xlfn.NORM.DIST(AND(AH$4&gt;=$E167,AH$4&lt;=$G167)*(AG$4-$E167+1),$I167/2,$L167,TRUE))/(1-2*_xlfn.NORM.DIST(0,$I167/2,$L167,TRUE))*$C167+($J167="Steady Growth")*(AND(AH$4&gt;=$E167,AH$4&lt;=$G167)*((AH$4-$E167+1)/($I167*($I167+1)/2)*$C167))+($J167="custom")*CustomCF!AA167</f>
        <v>0</v>
      </c>
      <c r="AI167" s="478">
        <f>($J167="Bell Curve")*(_xlfn.NORM.DIST(AND(AI$4&gt;=$E167,AI$4&lt;=$G167)*(AI$4-$E167+1),$I167/2,$L167,TRUE)-_xlfn.NORM.DIST(AND(AI$4&gt;=$E167,AI$4&lt;=$G167)*(AH$4-$E167+1),$I167/2,$L167,TRUE))/(1-2*_xlfn.NORM.DIST(0,$I167/2,$L167,TRUE))*$C167+($J167="Steady Growth")*(AND(AI$4&gt;=$E167,AI$4&lt;=$G167)*((AI$4-$E167+1)/($I167*($I167+1)/2)*$C167))+($J167="custom")*CustomCF!AB167</f>
        <v>0</v>
      </c>
      <c r="AJ167" s="478">
        <f>($J167="Bell Curve")*(_xlfn.NORM.DIST(AND(AJ$4&gt;=$E167,AJ$4&lt;=$G167)*(AJ$4-$E167+1),$I167/2,$L167,TRUE)-_xlfn.NORM.DIST(AND(AJ$4&gt;=$E167,AJ$4&lt;=$G167)*(AI$4-$E167+1),$I167/2,$L167,TRUE))/(1-2*_xlfn.NORM.DIST(0,$I167/2,$L167,TRUE))*$C167+($J167="Steady Growth")*(AND(AJ$4&gt;=$E167,AJ$4&lt;=$G167)*((AJ$4-$E167+1)/($I167*($I167+1)/2)*$C167))+($J167="custom")*CustomCF!AC167</f>
        <v>0</v>
      </c>
      <c r="AK167" s="478">
        <f>($J167="Bell Curve")*(_xlfn.NORM.DIST(AND(AK$4&gt;=$E167,AK$4&lt;=$G167)*(AK$4-$E167+1),$I167/2,$L167,TRUE)-_xlfn.NORM.DIST(AND(AK$4&gt;=$E167,AK$4&lt;=$G167)*(AJ$4-$E167+1),$I167/2,$L167,TRUE))/(1-2*_xlfn.NORM.DIST(0,$I167/2,$L167,TRUE))*$C167+($J167="Steady Growth")*(AND(AK$4&gt;=$E167,AK$4&lt;=$G167)*((AK$4-$E167+1)/($I167*($I167+1)/2)*$C167))+($J167="custom")*CustomCF!AD167</f>
        <v>0</v>
      </c>
      <c r="AL167" s="478">
        <f>($J167="Bell Curve")*(_xlfn.NORM.DIST(AND(AL$4&gt;=$E167,AL$4&lt;=$G167)*(AL$4-$E167+1),$I167/2,$L167,TRUE)-_xlfn.NORM.DIST(AND(AL$4&gt;=$E167,AL$4&lt;=$G167)*(AK$4-$E167+1),$I167/2,$L167,TRUE))/(1-2*_xlfn.NORM.DIST(0,$I167/2,$L167,TRUE))*$C167+($J167="Steady Growth")*(AND(AL$4&gt;=$E167,AL$4&lt;=$G167)*((AL$4-$E167+1)/($I167*($I167+1)/2)*$C167))+($J167="custom")*CustomCF!AE167</f>
        <v>0</v>
      </c>
      <c r="AM167" s="478">
        <f>($J167="Bell Curve")*(_xlfn.NORM.DIST(AND(AM$4&gt;=$E167,AM$4&lt;=$G167)*(AM$4-$E167+1),$I167/2,$L167,TRUE)-_xlfn.NORM.DIST(AND(AM$4&gt;=$E167,AM$4&lt;=$G167)*(AL$4-$E167+1),$I167/2,$L167,TRUE))/(1-2*_xlfn.NORM.DIST(0,$I167/2,$L167,TRUE))*$C167+($J167="Steady Growth")*(AND(AM$4&gt;=$E167,AM$4&lt;=$G167)*((AM$4-$E167+1)/($I167*($I167+1)/2)*$C167))+($J167="custom")*CustomCF!AF167</f>
        <v>0</v>
      </c>
      <c r="AN167" s="478">
        <f>($J167="Bell Curve")*(_xlfn.NORM.DIST(AND(AN$4&gt;=$E167,AN$4&lt;=$G167)*(AN$4-$E167+1),$I167/2,$L167,TRUE)-_xlfn.NORM.DIST(AND(AN$4&gt;=$E167,AN$4&lt;=$G167)*(AM$4-$E167+1),$I167/2,$L167,TRUE))/(1-2*_xlfn.NORM.DIST(0,$I167/2,$L167,TRUE))*$C167+($J167="Steady Growth")*(AND(AN$4&gt;=$E167,AN$4&lt;=$G167)*((AN$4-$E167+1)/($I167*($I167+1)/2)*$C167))+($J167="custom")*CustomCF!AG167</f>
        <v>0</v>
      </c>
      <c r="AO167" s="478">
        <f>($J167="Bell Curve")*(_xlfn.NORM.DIST(AND(AO$4&gt;=$E167,AO$4&lt;=$G167)*(AO$4-$E167+1),$I167/2,$L167,TRUE)-_xlfn.NORM.DIST(AND(AO$4&gt;=$E167,AO$4&lt;=$G167)*(AN$4-$E167+1),$I167/2,$L167,TRUE))/(1-2*_xlfn.NORM.DIST(0,$I167/2,$L167,TRUE))*$C167+($J167="Steady Growth")*(AND(AO$4&gt;=$E167,AO$4&lt;=$G167)*((AO$4-$E167+1)/($I167*($I167+1)/2)*$C167))+($J167="custom")*CustomCF!AH167</f>
        <v>0</v>
      </c>
      <c r="AP167" s="478">
        <f>($J167="Bell Curve")*(_xlfn.NORM.DIST(AND(AP$4&gt;=$E167,AP$4&lt;=$G167)*(AP$4-$E167+1),$I167/2,$L167,TRUE)-_xlfn.NORM.DIST(AND(AP$4&gt;=$E167,AP$4&lt;=$G167)*(AO$4-$E167+1),$I167/2,$L167,TRUE))/(1-2*_xlfn.NORM.DIST(0,$I167/2,$L167,TRUE))*$C167+($J167="Steady Growth")*(AND(AP$4&gt;=$E167,AP$4&lt;=$G167)*((AP$4-$E167+1)/($I167*($I167+1)/2)*$C167))+($J167="custom")*CustomCF!AI167</f>
        <v>0</v>
      </c>
      <c r="AQ167" s="478">
        <f>($J167="Bell Curve")*(_xlfn.NORM.DIST(AND(AQ$4&gt;=$E167,AQ$4&lt;=$G167)*(AQ$4-$E167+1),$I167/2,$L167,TRUE)-_xlfn.NORM.DIST(AND(AQ$4&gt;=$E167,AQ$4&lt;=$G167)*(AP$4-$E167+1),$I167/2,$L167,TRUE))/(1-2*_xlfn.NORM.DIST(0,$I167/2,$L167,TRUE))*$C167+($J167="Steady Growth")*(AND(AQ$4&gt;=$E167,AQ$4&lt;=$G167)*((AQ$4-$E167+1)/($I167*($I167+1)/2)*$C167))+($J167="custom")*CustomCF!AJ167</f>
        <v>0</v>
      </c>
      <c r="AR167" s="478">
        <f>($J167="Bell Curve")*(_xlfn.NORM.DIST(AND(AR$4&gt;=$E167,AR$4&lt;=$G167)*(AR$4-$E167+1),$I167/2,$L167,TRUE)-_xlfn.NORM.DIST(AND(AR$4&gt;=$E167,AR$4&lt;=$G167)*(AQ$4-$E167+1),$I167/2,$L167,TRUE))/(1-2*_xlfn.NORM.DIST(0,$I167/2,$L167,TRUE))*$C167+($J167="Steady Growth")*(AND(AR$4&gt;=$E167,AR$4&lt;=$G167)*((AR$4-$E167+1)/($I167*($I167+1)/2)*$C167))+($J167="custom")*CustomCF!AK167</f>
        <v>0</v>
      </c>
      <c r="AS167" s="478">
        <f>($J167="Bell Curve")*(_xlfn.NORM.DIST(AND(AS$4&gt;=$E167,AS$4&lt;=$G167)*(AS$4-$E167+1),$I167/2,$L167,TRUE)-_xlfn.NORM.DIST(AND(AS$4&gt;=$E167,AS$4&lt;=$G167)*(AR$4-$E167+1),$I167/2,$L167,TRUE))/(1-2*_xlfn.NORM.DIST(0,$I167/2,$L167,TRUE))*$C167+($J167="Steady Growth")*(AND(AS$4&gt;=$E167,AS$4&lt;=$G167)*((AS$4-$E167+1)/($I167*($I167+1)/2)*$C167))+($J167="custom")*CustomCF!AL167</f>
        <v>0</v>
      </c>
      <c r="AT167" s="478">
        <f>($J167="Bell Curve")*(_xlfn.NORM.DIST(AND(AT$4&gt;=$E167,AT$4&lt;=$G167)*(AT$4-$E167+1),$I167/2,$L167,TRUE)-_xlfn.NORM.DIST(AND(AT$4&gt;=$E167,AT$4&lt;=$G167)*(AS$4-$E167+1),$I167/2,$L167,TRUE))/(1-2*_xlfn.NORM.DIST(0,$I167/2,$L167,TRUE))*$C167+($J167="Steady Growth")*(AND(AT$4&gt;=$E167,AT$4&lt;=$G167)*((AT$4-$E167+1)/($I167*($I167+1)/2)*$C167))+($J167="custom")*CustomCF!AM167</f>
        <v>0</v>
      </c>
      <c r="AU167" s="478">
        <f>($J167="Bell Curve")*(_xlfn.NORM.DIST(AND(AU$4&gt;=$E167,AU$4&lt;=$G167)*(AU$4-$E167+1),$I167/2,$L167,TRUE)-_xlfn.NORM.DIST(AND(AU$4&gt;=$E167,AU$4&lt;=$G167)*(AT$4-$E167+1),$I167/2,$L167,TRUE))/(1-2*_xlfn.NORM.DIST(0,$I167/2,$L167,TRUE))*$C167+($J167="Steady Growth")*(AND(AU$4&gt;=$E167,AU$4&lt;=$G167)*((AU$4-$E167+1)/($I167*($I167+1)/2)*$C167))+($J167="custom")*CustomCF!AN167</f>
        <v>0</v>
      </c>
      <c r="AV167" s="478">
        <f>($J167="Bell Curve")*(_xlfn.NORM.DIST(AND(AV$4&gt;=$E167,AV$4&lt;=$G167)*(AV$4-$E167+1),$I167/2,$L167,TRUE)-_xlfn.NORM.DIST(AND(AV$4&gt;=$E167,AV$4&lt;=$G167)*(AU$4-$E167+1),$I167/2,$L167,TRUE))/(1-2*_xlfn.NORM.DIST(0,$I167/2,$L167,TRUE))*$C167+($J167="Steady Growth")*(AND(AV$4&gt;=$E167,AV$4&lt;=$G167)*((AV$4-$E167+1)/($I167*($I167+1)/2)*$C167))+($J167="custom")*CustomCF!AO167</f>
        <v>0</v>
      </c>
      <c r="AW167" s="478">
        <f>($J167="Bell Curve")*(_xlfn.NORM.DIST(AND(AW$4&gt;=$E167,AW$4&lt;=$G167)*(AW$4-$E167+1),$I167/2,$L167,TRUE)-_xlfn.NORM.DIST(AND(AW$4&gt;=$E167,AW$4&lt;=$G167)*(AV$4-$E167+1),$I167/2,$L167,TRUE))/(1-2*_xlfn.NORM.DIST(0,$I167/2,$L167,TRUE))*$C167+($J167="Steady Growth")*(AND(AW$4&gt;=$E167,AW$4&lt;=$G167)*((AW$4-$E167+1)/($I167*($I167+1)/2)*$C167))+($J167="custom")*CustomCF!AP167</f>
        <v>0</v>
      </c>
      <c r="AX167" s="478">
        <f>($J167="Bell Curve")*(_xlfn.NORM.DIST(AND(AX$4&gt;=$E167,AX$4&lt;=$G167)*(AX$4-$E167+1),$I167/2,$L167,TRUE)-_xlfn.NORM.DIST(AND(AX$4&gt;=$E167,AX$4&lt;=$G167)*(AW$4-$E167+1),$I167/2,$L167,TRUE))/(1-2*_xlfn.NORM.DIST(0,$I167/2,$L167,TRUE))*$C167+($J167="Steady Growth")*(AND(AX$4&gt;=$E167,AX$4&lt;=$G167)*((AX$4-$E167+1)/($I167*($I167+1)/2)*$C167))+($J167="custom")*CustomCF!AQ167</f>
        <v>0</v>
      </c>
      <c r="AY167" s="478">
        <f>($J167="Bell Curve")*(_xlfn.NORM.DIST(AND(AY$4&gt;=$E167,AY$4&lt;=$G167)*(AY$4-$E167+1),$I167/2,$L167,TRUE)-_xlfn.NORM.DIST(AND(AY$4&gt;=$E167,AY$4&lt;=$G167)*(AX$4-$E167+1),$I167/2,$L167,TRUE))/(1-2*_xlfn.NORM.DIST(0,$I167/2,$L167,TRUE))*$C167+($J167="Steady Growth")*(AND(AY$4&gt;=$E167,AY$4&lt;=$G167)*((AY$4-$E167+1)/($I167*($I167+1)/2)*$C167))+($J167="custom")*CustomCF!AR167</f>
        <v>0</v>
      </c>
      <c r="AZ167" s="478">
        <f>($J167="Bell Curve")*(_xlfn.NORM.DIST(AND(AZ$4&gt;=$E167,AZ$4&lt;=$G167)*(AZ$4-$E167+1),$I167/2,$L167,TRUE)-_xlfn.NORM.DIST(AND(AZ$4&gt;=$E167,AZ$4&lt;=$G167)*(AY$4-$E167+1),$I167/2,$L167,TRUE))/(1-2*_xlfn.NORM.DIST(0,$I167/2,$L167,TRUE))*$C167+($J167="Steady Growth")*(AND(AZ$4&gt;=$E167,AZ$4&lt;=$G167)*((AZ$4-$E167+1)/($I167*($I167+1)/2)*$C167))+($J167="custom")*CustomCF!AS167</f>
        <v>0</v>
      </c>
      <c r="BA167" s="478">
        <f>($J167="Bell Curve")*(_xlfn.NORM.DIST(AND(BA$4&gt;=$E167,BA$4&lt;=$G167)*(BA$4-$E167+1),$I167/2,$L167,TRUE)-_xlfn.NORM.DIST(AND(BA$4&gt;=$E167,BA$4&lt;=$G167)*(AZ$4-$E167+1),$I167/2,$L167,TRUE))/(1-2*_xlfn.NORM.DIST(0,$I167/2,$L167,TRUE))*$C167+($J167="Steady Growth")*(AND(BA$4&gt;=$E167,BA$4&lt;=$G167)*((BA$4-$E167+1)/($I167*($I167+1)/2)*$C167))+($J167="custom")*CustomCF!AT167</f>
        <v>0</v>
      </c>
      <c r="BB167" s="478">
        <f>($J167="Bell Curve")*(_xlfn.NORM.DIST(AND(BB$4&gt;=$E167,BB$4&lt;=$G167)*(BB$4-$E167+1),$I167/2,$L167,TRUE)-_xlfn.NORM.DIST(AND(BB$4&gt;=$E167,BB$4&lt;=$G167)*(BA$4-$E167+1),$I167/2,$L167,TRUE))/(1-2*_xlfn.NORM.DIST(0,$I167/2,$L167,TRUE))*$C167+($J167="Steady Growth")*(AND(BB$4&gt;=$E167,BB$4&lt;=$G167)*((BB$4-$E167+1)/($I167*($I167+1)/2)*$C167))+($J167="custom")*CustomCF!AU167</f>
        <v>0</v>
      </c>
      <c r="BC167" s="478">
        <f>($J167="Bell Curve")*(_xlfn.NORM.DIST(AND(BC$4&gt;=$E167,BC$4&lt;=$G167)*(BC$4-$E167+1),$I167/2,$L167,TRUE)-_xlfn.NORM.DIST(AND(BC$4&gt;=$E167,BC$4&lt;=$G167)*(BB$4-$E167+1),$I167/2,$L167,TRUE))/(1-2*_xlfn.NORM.DIST(0,$I167/2,$L167,TRUE))*$C167+($J167="Steady Growth")*(AND(BC$4&gt;=$E167,BC$4&lt;=$G167)*((BC$4-$E167+1)/($I167*($I167+1)/2)*$C167))+($J167="custom")*CustomCF!AV167</f>
        <v>0</v>
      </c>
      <c r="BD167" s="478">
        <f>($J167="Bell Curve")*(_xlfn.NORM.DIST(AND(BD$4&gt;=$E167,BD$4&lt;=$G167)*(BD$4-$E167+1),$I167/2,$L167,TRUE)-_xlfn.NORM.DIST(AND(BD$4&gt;=$E167,BD$4&lt;=$G167)*(BC$4-$E167+1),$I167/2,$L167,TRUE))/(1-2*_xlfn.NORM.DIST(0,$I167/2,$L167,TRUE))*$C167+($J167="Steady Growth")*(AND(BD$4&gt;=$E167,BD$4&lt;=$G167)*((BD$4-$E167+1)/($I167*($I167+1)/2)*$C167))+($J167="custom")*CustomCF!AW167</f>
        <v>0</v>
      </c>
      <c r="BE167" s="478">
        <f>($J167="Bell Curve")*(_xlfn.NORM.DIST(AND(BE$4&gt;=$E167,BE$4&lt;=$G167)*(BE$4-$E167+1),$I167/2,$L167,TRUE)-_xlfn.NORM.DIST(AND(BE$4&gt;=$E167,BE$4&lt;=$G167)*(BD$4-$E167+1),$I167/2,$L167,TRUE))/(1-2*_xlfn.NORM.DIST(0,$I167/2,$L167,TRUE))*$C167+($J167="Steady Growth")*(AND(BE$4&gt;=$E167,BE$4&lt;=$G167)*((BE$4-$E167+1)/($I167*($I167+1)/2)*$C167))+($J167="custom")*CustomCF!AX167</f>
        <v>0</v>
      </c>
      <c r="BF167" s="478">
        <f>($J167="Bell Curve")*(_xlfn.NORM.DIST(AND(BF$4&gt;=$E167,BF$4&lt;=$G167)*(BF$4-$E167+1),$I167/2,$L167,TRUE)-_xlfn.NORM.DIST(AND(BF$4&gt;=$E167,BF$4&lt;=$G167)*(BE$4-$E167+1),$I167/2,$L167,TRUE))/(1-2*_xlfn.NORM.DIST(0,$I167/2,$L167,TRUE))*$C167+($J167="Steady Growth")*(AND(BF$4&gt;=$E167,BF$4&lt;=$G167)*((BF$4-$E167+1)/($I167*($I167+1)/2)*$C167))+($J167="custom")*CustomCF!AY167</f>
        <v>0</v>
      </c>
      <c r="BG167" s="478">
        <f>($J167="Bell Curve")*(_xlfn.NORM.DIST(AND(BG$4&gt;=$E167,BG$4&lt;=$G167)*(BG$4-$E167+1),$I167/2,$L167,TRUE)-_xlfn.NORM.DIST(AND(BG$4&gt;=$E167,BG$4&lt;=$G167)*(BF$4-$E167+1),$I167/2,$L167,TRUE))/(1-2*_xlfn.NORM.DIST(0,$I167/2,$L167,TRUE))*$C167+($J167="Steady Growth")*(AND(BG$4&gt;=$E167,BG$4&lt;=$G167)*((BG$4-$E167+1)/($I167*($I167+1)/2)*$C167))+($J167="custom")*CustomCF!AZ167</f>
        <v>0</v>
      </c>
      <c r="BH167" s="478">
        <f>($J167="Bell Curve")*(_xlfn.NORM.DIST(AND(BH$4&gt;=$E167,BH$4&lt;=$G167)*(BH$4-$E167+1),$I167/2,$L167,TRUE)-_xlfn.NORM.DIST(AND(BH$4&gt;=$E167,BH$4&lt;=$G167)*(BG$4-$E167+1),$I167/2,$L167,TRUE))/(1-2*_xlfn.NORM.DIST(0,$I167/2,$L167,TRUE))*$C167+($J167="Steady Growth")*(AND(BH$4&gt;=$E167,BH$4&lt;=$G167)*((BH$4-$E167+1)/($I167*($I167+1)/2)*$C167))+($J167="custom")*CustomCF!BA167</f>
        <v>0</v>
      </c>
      <c r="BI167" s="478">
        <f>($J167="Bell Curve")*(_xlfn.NORM.DIST(AND(BI$4&gt;=$E167,BI$4&lt;=$G167)*(BI$4-$E167+1),$I167/2,$L167,TRUE)-_xlfn.NORM.DIST(AND(BI$4&gt;=$E167,BI$4&lt;=$G167)*(BH$4-$E167+1),$I167/2,$L167,TRUE))/(1-2*_xlfn.NORM.DIST(0,$I167/2,$L167,TRUE))*$C167+($J167="Steady Growth")*(AND(BI$4&gt;=$E167,BI$4&lt;=$G167)*((BI$4-$E167+1)/($I167*($I167+1)/2)*$C167))+($J167="custom")*CustomCF!BB167</f>
        <v>0</v>
      </c>
      <c r="BJ167" s="478">
        <f>($J167="Bell Curve")*(_xlfn.NORM.DIST(AND(BJ$4&gt;=$E167,BJ$4&lt;=$G167)*(BJ$4-$E167+1),$I167/2,$L167,TRUE)-_xlfn.NORM.DIST(AND(BJ$4&gt;=$E167,BJ$4&lt;=$G167)*(BI$4-$E167+1),$I167/2,$L167,TRUE))/(1-2*_xlfn.NORM.DIST(0,$I167/2,$L167,TRUE))*$C167+($J167="Steady Growth")*(AND(BJ$4&gt;=$E167,BJ$4&lt;=$G167)*((BJ$4-$E167+1)/($I167*($I167+1)/2)*$C167))+($J167="custom")*CustomCF!BC167</f>
        <v>0</v>
      </c>
      <c r="BK167" s="478">
        <f>($J167="Bell Curve")*(_xlfn.NORM.DIST(AND(BK$4&gt;=$E167,BK$4&lt;=$G167)*(BK$4-$E167+1),$I167/2,$L167,TRUE)-_xlfn.NORM.DIST(AND(BK$4&gt;=$E167,BK$4&lt;=$G167)*(BJ$4-$E167+1),$I167/2,$L167,TRUE))/(1-2*_xlfn.NORM.DIST(0,$I167/2,$L167,TRUE))*$C167+($J167="Steady Growth")*(AND(BK$4&gt;=$E167,BK$4&lt;=$G167)*((BK$4-$E167+1)/($I167*($I167+1)/2)*$C167))+($J167="custom")*CustomCF!BD167</f>
        <v>0</v>
      </c>
      <c r="BL167" s="478">
        <f>($J167="Bell Curve")*(_xlfn.NORM.DIST(AND(BL$4&gt;=$E167,BL$4&lt;=$G167)*(BL$4-$E167+1),$I167/2,$L167,TRUE)-_xlfn.NORM.DIST(AND(BL$4&gt;=$E167,BL$4&lt;=$G167)*(BK$4-$E167+1),$I167/2,$L167,TRUE))/(1-2*_xlfn.NORM.DIST(0,$I167/2,$L167,TRUE))*$C167+($J167="Steady Growth")*(AND(BL$4&gt;=$E167,BL$4&lt;=$G167)*((BL$4-$E167+1)/($I167*($I167+1)/2)*$C167))+($J167="custom")*CustomCF!BE167</f>
        <v>0</v>
      </c>
      <c r="BM167" s="478">
        <f>($J167="Bell Curve")*(_xlfn.NORM.DIST(AND(BM$4&gt;=$E167,BM$4&lt;=$G167)*(BM$4-$E167+1),$I167/2,$L167,TRUE)-_xlfn.NORM.DIST(AND(BM$4&gt;=$E167,BM$4&lt;=$G167)*(BL$4-$E167+1),$I167/2,$L167,TRUE))/(1-2*_xlfn.NORM.DIST(0,$I167/2,$L167,TRUE))*$C167+($J167="Steady Growth")*(AND(BM$4&gt;=$E167,BM$4&lt;=$G167)*((BM$4-$E167+1)/($I167*($I167+1)/2)*$C167))+($J167="custom")*CustomCF!BF167</f>
        <v>0</v>
      </c>
      <c r="BN167" s="478">
        <f>($J167="Bell Curve")*(_xlfn.NORM.DIST(AND(BN$4&gt;=$E167,BN$4&lt;=$G167)*(BN$4-$E167+1),$I167/2,$L167,TRUE)-_xlfn.NORM.DIST(AND(BN$4&gt;=$E167,BN$4&lt;=$G167)*(BM$4-$E167+1),$I167/2,$L167,TRUE))/(1-2*_xlfn.NORM.DIST(0,$I167/2,$L167,TRUE))*$C167+($J167="Steady Growth")*(AND(BN$4&gt;=$E167,BN$4&lt;=$G167)*((BN$4-$E167+1)/($I167*($I167+1)/2)*$C167))+($J167="custom")*CustomCF!BG167</f>
        <v>0</v>
      </c>
      <c r="BO167" s="478">
        <f>($J167="Bell Curve")*(_xlfn.NORM.DIST(AND(BO$4&gt;=$E167,BO$4&lt;=$G167)*(BO$4-$E167+1),$I167/2,$L167,TRUE)-_xlfn.NORM.DIST(AND(BO$4&gt;=$E167,BO$4&lt;=$G167)*(BN$4-$E167+1),$I167/2,$L167,TRUE))/(1-2*_xlfn.NORM.DIST(0,$I167/2,$L167,TRUE))*$C167+($J167="Steady Growth")*(AND(BO$4&gt;=$E167,BO$4&lt;=$G167)*((BO$4-$E167+1)/($I167*($I167+1)/2)*$C167))+($J167="custom")*CustomCF!BH167</f>
        <v>0</v>
      </c>
      <c r="BP167" s="478">
        <f>($J167="Bell Curve")*(_xlfn.NORM.DIST(AND(BP$4&gt;=$E167,BP$4&lt;=$G167)*(BP$4-$E167+1),$I167/2,$L167,TRUE)-_xlfn.NORM.DIST(AND(BP$4&gt;=$E167,BP$4&lt;=$G167)*(BO$4-$E167+1),$I167/2,$L167,TRUE))/(1-2*_xlfn.NORM.DIST(0,$I167/2,$L167,TRUE))*$C167+($J167="Steady Growth")*(AND(BP$4&gt;=$E167,BP$4&lt;=$G167)*((BP$4-$E167+1)/($I167*($I167+1)/2)*$C167))+($J167="custom")*CustomCF!BI167</f>
        <v>0</v>
      </c>
      <c r="BQ167" s="478">
        <f>($J167="Bell Curve")*(_xlfn.NORM.DIST(AND(BQ$4&gt;=$E167,BQ$4&lt;=$G167)*(BQ$4-$E167+1),$I167/2,$L167,TRUE)-_xlfn.NORM.DIST(AND(BQ$4&gt;=$E167,BQ$4&lt;=$G167)*(BP$4-$E167+1),$I167/2,$L167,TRUE))/(1-2*_xlfn.NORM.DIST(0,$I167/2,$L167,TRUE))*$C167+($J167="Steady Growth")*(AND(BQ$4&gt;=$E167,BQ$4&lt;=$G167)*((BQ$4-$E167+1)/($I167*($I167+1)/2)*$C167))+($J167="custom")*CustomCF!BJ167</f>
        <v>0</v>
      </c>
      <c r="BR167" s="478">
        <f>($J167="Bell Curve")*(_xlfn.NORM.DIST(AND(BR$4&gt;=$E167,BR$4&lt;=$G167)*(BR$4-$E167+1),$I167/2,$L167,TRUE)-_xlfn.NORM.DIST(AND(BR$4&gt;=$E167,BR$4&lt;=$G167)*(BQ$4-$E167+1),$I167/2,$L167,TRUE))/(1-2*_xlfn.NORM.DIST(0,$I167/2,$L167,TRUE))*$C167+($J167="Steady Growth")*(AND(BR$4&gt;=$E167,BR$4&lt;=$G167)*((BR$4-$E167+1)/($I167*($I167+1)/2)*$C167))+($J167="custom")*CustomCF!BK167</f>
        <v>0</v>
      </c>
      <c r="BS167" s="478">
        <f>($J167="Bell Curve")*(_xlfn.NORM.DIST(AND(BS$4&gt;=$E167,BS$4&lt;=$G167)*(BS$4-$E167+1),$I167/2,$L167,TRUE)-_xlfn.NORM.DIST(AND(BS$4&gt;=$E167,BS$4&lt;=$G167)*(BR$4-$E167+1),$I167/2,$L167,TRUE))/(1-2*_xlfn.NORM.DIST(0,$I167/2,$L167,TRUE))*$C167+($J167="Steady Growth")*(AND(BS$4&gt;=$E167,BS$4&lt;=$G167)*((BS$4-$E167+1)/($I167*($I167+1)/2)*$C167))+($J167="custom")*CustomCF!BL167</f>
        <v>0</v>
      </c>
      <c r="BT167" s="478">
        <f>($J167="Bell Curve")*(_xlfn.NORM.DIST(AND(BT$4&gt;=$E167,BT$4&lt;=$G167)*(BT$4-$E167+1),$I167/2,$L167,TRUE)-_xlfn.NORM.DIST(AND(BT$4&gt;=$E167,BT$4&lt;=$G167)*(BS$4-$E167+1),$I167/2,$L167,TRUE))/(1-2*_xlfn.NORM.DIST(0,$I167/2,$L167,TRUE))*$C167+($J167="Steady Growth")*(AND(BT$4&gt;=$E167,BT$4&lt;=$G167)*((BT$4-$E167+1)/($I167*($I167+1)/2)*$C167))+($J167="custom")*CustomCF!BM167</f>
        <v>0</v>
      </c>
      <c r="BU167" s="478">
        <f>($J167="Bell Curve")*(_xlfn.NORM.DIST(AND(BU$4&gt;=$E167,BU$4&lt;=$G167)*(BU$4-$E167+1),$I167/2,$L167,TRUE)-_xlfn.NORM.DIST(AND(BU$4&gt;=$E167,BU$4&lt;=$G167)*(BT$4-$E167+1),$I167/2,$L167,TRUE))/(1-2*_xlfn.NORM.DIST(0,$I167/2,$L167,TRUE))*$C167+($J167="Steady Growth")*(AND(BU$4&gt;=$E167,BU$4&lt;=$G167)*((BU$4-$E167+1)/($I167*($I167+1)/2)*$C167))+($J167="custom")*CustomCF!BN167</f>
        <v>0</v>
      </c>
      <c r="BV167" s="478">
        <f>($J167="Bell Curve")*(_xlfn.NORM.DIST(AND(BV$4&gt;=$E167,BV$4&lt;=$G167)*(BV$4-$E167+1),$I167/2,$L167,TRUE)-_xlfn.NORM.DIST(AND(BV$4&gt;=$E167,BV$4&lt;=$G167)*(BU$4-$E167+1),$I167/2,$L167,TRUE))/(1-2*_xlfn.NORM.DIST(0,$I167/2,$L167,TRUE))*$C167+($J167="Steady Growth")*(AND(BV$4&gt;=$E167,BV$4&lt;=$G167)*((BV$4-$E167+1)/($I167*($I167+1)/2)*$C167))+($J167="custom")*CustomCF!BO167</f>
        <v>0</v>
      </c>
      <c r="BW167" s="478">
        <f>($J167="Bell Curve")*(_xlfn.NORM.DIST(AND(BW$4&gt;=$E167,BW$4&lt;=$G167)*(BW$4-$E167+1),$I167/2,$L167,TRUE)-_xlfn.NORM.DIST(AND(BW$4&gt;=$E167,BW$4&lt;=$G167)*(BV$4-$E167+1),$I167/2,$L167,TRUE))/(1-2*_xlfn.NORM.DIST(0,$I167/2,$L167,TRUE))*$C167+($J167="Steady Growth")*(AND(BW$4&gt;=$E167,BW$4&lt;=$G167)*((BW$4-$E167+1)/($I167*($I167+1)/2)*$C167))+($J167="custom")*CustomCF!BP167</f>
        <v>0</v>
      </c>
      <c r="BX167" s="478">
        <f>($J167="Bell Curve")*(_xlfn.NORM.DIST(AND(BX$4&gt;=$E167,BX$4&lt;=$G167)*(BX$4-$E167+1),$I167/2,$L167,TRUE)-_xlfn.NORM.DIST(AND(BX$4&gt;=$E167,BX$4&lt;=$G167)*(BW$4-$E167+1),$I167/2,$L167,TRUE))/(1-2*_xlfn.NORM.DIST(0,$I167/2,$L167,TRUE))*$C167+($J167="Steady Growth")*(AND(BX$4&gt;=$E167,BX$4&lt;=$G167)*((BX$4-$E167+1)/($I167*($I167+1)/2)*$C167))+($J167="custom")*CustomCF!BQ167</f>
        <v>0</v>
      </c>
      <c r="BY167" s="478">
        <f>($J167="Bell Curve")*(_xlfn.NORM.DIST(AND(BY$4&gt;=$E167,BY$4&lt;=$G167)*(BY$4-$E167+1),$I167/2,$L167,TRUE)-_xlfn.NORM.DIST(AND(BY$4&gt;=$E167,BY$4&lt;=$G167)*(BX$4-$E167+1),$I167/2,$L167,TRUE))/(1-2*_xlfn.NORM.DIST(0,$I167/2,$L167,TRUE))*$C167+($J167="Steady Growth")*(AND(BY$4&gt;=$E167,BY$4&lt;=$G167)*((BY$4-$E167+1)/($I167*($I167+1)/2)*$C167))+($J167="custom")*CustomCF!BR167</f>
        <v>0</v>
      </c>
      <c r="BZ167" s="478">
        <f>($J167="Bell Curve")*(_xlfn.NORM.DIST(AND(BZ$4&gt;=$E167,BZ$4&lt;=$G167)*(BZ$4-$E167+1),$I167/2,$L167,TRUE)-_xlfn.NORM.DIST(AND(BZ$4&gt;=$E167,BZ$4&lt;=$G167)*(BY$4-$E167+1),$I167/2,$L167,TRUE))/(1-2*_xlfn.NORM.DIST(0,$I167/2,$L167,TRUE))*$C167+($J167="Steady Growth")*(AND(BZ$4&gt;=$E167,BZ$4&lt;=$G167)*((BZ$4-$E167+1)/($I167*($I167+1)/2)*$C167))+($J167="custom")*CustomCF!BS167</f>
        <v>0</v>
      </c>
      <c r="CA167" s="478">
        <f>($J167="Bell Curve")*(_xlfn.NORM.DIST(AND(CA$4&gt;=$E167,CA$4&lt;=$G167)*(CA$4-$E167+1),$I167/2,$L167,TRUE)-_xlfn.NORM.DIST(AND(CA$4&gt;=$E167,CA$4&lt;=$G167)*(BZ$4-$E167+1),$I167/2,$L167,TRUE))/(1-2*_xlfn.NORM.DIST(0,$I167/2,$L167,TRUE))*$C167+($J167="Steady Growth")*(AND(CA$4&gt;=$E167,CA$4&lt;=$G167)*((CA$4-$E167+1)/($I167*($I167+1)/2)*$C167))+($J167="custom")*CustomCF!BT167</f>
        <v>0</v>
      </c>
      <c r="CB167" s="478">
        <f>($J167="Bell Curve")*(_xlfn.NORM.DIST(AND(CB$4&gt;=$E167,CB$4&lt;=$G167)*(CB$4-$E167+1),$I167/2,$L167,TRUE)-_xlfn.NORM.DIST(AND(CB$4&gt;=$E167,CB$4&lt;=$G167)*(CA$4-$E167+1),$I167/2,$L167,TRUE))/(1-2*_xlfn.NORM.DIST(0,$I167/2,$L167,TRUE))*$C167+($J167="Steady Growth")*(AND(CB$4&gt;=$E167,CB$4&lt;=$G167)*((CB$4-$E167+1)/($I167*($I167+1)/2)*$C167))+($J167="custom")*CustomCF!BU167</f>
        <v>0</v>
      </c>
      <c r="CC167" s="478">
        <f>($J167="Bell Curve")*(_xlfn.NORM.DIST(AND(CC$4&gt;=$E167,CC$4&lt;=$G167)*(CC$4-$E167+1),$I167/2,$L167,TRUE)-_xlfn.NORM.DIST(AND(CC$4&gt;=$E167,CC$4&lt;=$G167)*(CB$4-$E167+1),$I167/2,$L167,TRUE))/(1-2*_xlfn.NORM.DIST(0,$I167/2,$L167,TRUE))*$C167+($J167="Steady Growth")*(AND(CC$4&gt;=$E167,CC$4&lt;=$G167)*((CC$4-$E167+1)/($I167*($I167+1)/2)*$C167))+($J167="custom")*CustomCF!BV167</f>
        <v>0</v>
      </c>
      <c r="CD167" s="478">
        <f>($J167="Bell Curve")*(_xlfn.NORM.DIST(AND(CD$4&gt;=$E167,CD$4&lt;=$G167)*(CD$4-$E167+1),$I167/2,$L167,TRUE)-_xlfn.NORM.DIST(AND(CD$4&gt;=$E167,CD$4&lt;=$G167)*(CC$4-$E167+1),$I167/2,$L167,TRUE))/(1-2*_xlfn.NORM.DIST(0,$I167/2,$L167,TRUE))*$C167+($J167="Steady Growth")*(AND(CD$4&gt;=$E167,CD$4&lt;=$G167)*((CD$4-$E167+1)/($I167*($I167+1)/2)*$C167))+($J167="custom")*CustomCF!BW167</f>
        <v>0</v>
      </c>
      <c r="CE167" s="478">
        <f>($J167="Bell Curve")*(_xlfn.NORM.DIST(AND(CE$4&gt;=$E167,CE$4&lt;=$G167)*(CE$4-$E167+1),$I167/2,$L167,TRUE)-_xlfn.NORM.DIST(AND(CE$4&gt;=$E167,CE$4&lt;=$G167)*(CD$4-$E167+1),$I167/2,$L167,TRUE))/(1-2*_xlfn.NORM.DIST(0,$I167/2,$L167,TRUE))*$C167+($J167="Steady Growth")*(AND(CE$4&gt;=$E167,CE$4&lt;=$G167)*((CE$4-$E167+1)/($I167*($I167+1)/2)*$C167))+($J167="custom")*CustomCF!BX167</f>
        <v>0</v>
      </c>
      <c r="CF167" s="478">
        <f>($J167="Bell Curve")*(_xlfn.NORM.DIST(AND(CF$4&gt;=$E167,CF$4&lt;=$G167)*(CF$4-$E167+1),$I167/2,$L167,TRUE)-_xlfn.NORM.DIST(AND(CF$4&gt;=$E167,CF$4&lt;=$G167)*(CE$4-$E167+1),$I167/2,$L167,TRUE))/(1-2*_xlfn.NORM.DIST(0,$I167/2,$L167,TRUE))*$C167+($J167="Steady Growth")*(AND(CF$4&gt;=$E167,CF$4&lt;=$G167)*((CF$4-$E167+1)/($I167*($I167+1)/2)*$C167))+($J167="custom")*CustomCF!BY167</f>
        <v>0</v>
      </c>
      <c r="CG167" s="478">
        <f>($J167="Bell Curve")*(_xlfn.NORM.DIST(AND(CG$4&gt;=$E167,CG$4&lt;=$G167)*(CG$4-$E167+1),$I167/2,$L167,TRUE)-_xlfn.NORM.DIST(AND(CG$4&gt;=$E167,CG$4&lt;=$G167)*(CF$4-$E167+1),$I167/2,$L167,TRUE))/(1-2*_xlfn.NORM.DIST(0,$I167/2,$L167,TRUE))*$C167+($J167="Steady Growth")*(AND(CG$4&gt;=$E167,CG$4&lt;=$G167)*((CG$4-$E167+1)/($I167*($I167+1)/2)*$C167))+($J167="custom")*CustomCF!BZ167</f>
        <v>0</v>
      </c>
      <c r="CH167" s="478">
        <f>($J167="Bell Curve")*(_xlfn.NORM.DIST(AND(CH$4&gt;=$E167,CH$4&lt;=$G167)*(CH$4-$E167+1),$I167/2,$L167,TRUE)-_xlfn.NORM.DIST(AND(CH$4&gt;=$E167,CH$4&lt;=$G167)*(CG$4-$E167+1),$I167/2,$L167,TRUE))/(1-2*_xlfn.NORM.DIST(0,$I167/2,$L167,TRUE))*$C167+($J167="Steady Growth")*(AND(CH$4&gt;=$E167,CH$4&lt;=$G167)*((CH$4-$E167+1)/($I167*($I167+1)/2)*$C167))+($J167="custom")*CustomCF!CA167</f>
        <v>0</v>
      </c>
      <c r="CI167" s="478">
        <f>($J167="Bell Curve")*(_xlfn.NORM.DIST(AND(CI$4&gt;=$E167,CI$4&lt;=$G167)*(CI$4-$E167+1),$I167/2,$L167,TRUE)-_xlfn.NORM.DIST(AND(CI$4&gt;=$E167,CI$4&lt;=$G167)*(CH$4-$E167+1),$I167/2,$L167,TRUE))/(1-2*_xlfn.NORM.DIST(0,$I167/2,$L167,TRUE))*$C167+($J167="Steady Growth")*(AND(CI$4&gt;=$E167,CI$4&lt;=$G167)*((CI$4-$E167+1)/($I167*($I167+1)/2)*$C167))+($J167="custom")*CustomCF!CB167</f>
        <v>0</v>
      </c>
      <c r="CJ167" s="478">
        <f>($J167="Bell Curve")*(_xlfn.NORM.DIST(AND(CJ$4&gt;=$E167,CJ$4&lt;=$G167)*(CJ$4-$E167+1),$I167/2,$L167,TRUE)-_xlfn.NORM.DIST(AND(CJ$4&gt;=$E167,CJ$4&lt;=$G167)*(CI$4-$E167+1),$I167/2,$L167,TRUE))/(1-2*_xlfn.NORM.DIST(0,$I167/2,$L167,TRUE))*$C167+($J167="Steady Growth")*(AND(CJ$4&gt;=$E167,CJ$4&lt;=$G167)*((CJ$4-$E167+1)/($I167*($I167+1)/2)*$C167))+($J167="custom")*CustomCF!CC167</f>
        <v>0</v>
      </c>
      <c r="CK167" s="478">
        <f>($J167="Bell Curve")*(_xlfn.NORM.DIST(AND(CK$4&gt;=$E167,CK$4&lt;=$G167)*(CK$4-$E167+1),$I167/2,$L167,TRUE)-_xlfn.NORM.DIST(AND(CK$4&gt;=$E167,CK$4&lt;=$G167)*(CJ$4-$E167+1),$I167/2,$L167,TRUE))/(1-2*_xlfn.NORM.DIST(0,$I167/2,$L167,TRUE))*$C167+($J167="Steady Growth")*(AND(CK$4&gt;=$E167,CK$4&lt;=$G167)*((CK$4-$E167+1)/($I167*($I167+1)/2)*$C167))+($J167="custom")*CustomCF!CD167</f>
        <v>0</v>
      </c>
      <c r="CL167" s="478">
        <f>($J167="Bell Curve")*(_xlfn.NORM.DIST(AND(CL$4&gt;=$E167,CL$4&lt;=$G167)*(CL$4-$E167+1),$I167/2,$L167,TRUE)-_xlfn.NORM.DIST(AND(CL$4&gt;=$E167,CL$4&lt;=$G167)*(CK$4-$E167+1),$I167/2,$L167,TRUE))/(1-2*_xlfn.NORM.DIST(0,$I167/2,$L167,TRUE))*$C167+($J167="Steady Growth")*(AND(CL$4&gt;=$E167,CL$4&lt;=$G167)*((CL$4-$E167+1)/($I167*($I167+1)/2)*$C167))+($J167="custom")*CustomCF!CE167</f>
        <v>0</v>
      </c>
      <c r="CM167" s="478">
        <f>($J167="Bell Curve")*(_xlfn.NORM.DIST(AND(CM$4&gt;=$E167,CM$4&lt;=$G167)*(CM$4-$E167+1),$I167/2,$L167,TRUE)-_xlfn.NORM.DIST(AND(CM$4&gt;=$E167,CM$4&lt;=$G167)*(CL$4-$E167+1),$I167/2,$L167,TRUE))/(1-2*_xlfn.NORM.DIST(0,$I167/2,$L167,TRUE))*$C167+($J167="Steady Growth")*(AND(CM$4&gt;=$E167,CM$4&lt;=$G167)*((CM$4-$E167+1)/($I167*($I167+1)/2)*$C167))+($J167="custom")*CustomCF!CF167</f>
        <v>0</v>
      </c>
      <c r="CN167" s="478">
        <f>($J167="Bell Curve")*(_xlfn.NORM.DIST(AND(CN$4&gt;=$E167,CN$4&lt;=$G167)*(CN$4-$E167+1),$I167/2,$L167,TRUE)-_xlfn.NORM.DIST(AND(CN$4&gt;=$E167,CN$4&lt;=$G167)*(CM$4-$E167+1),$I167/2,$L167,TRUE))/(1-2*_xlfn.NORM.DIST(0,$I167/2,$L167,TRUE))*$C167+($J167="Steady Growth")*(AND(CN$4&gt;=$E167,CN$4&lt;=$G167)*((CN$4-$E167+1)/($I167*($I167+1)/2)*$C167))+($J167="custom")*CustomCF!CG167</f>
        <v>0</v>
      </c>
      <c r="CO167" s="478">
        <f>($J167="Bell Curve")*(_xlfn.NORM.DIST(AND(CO$4&gt;=$E167,CO$4&lt;=$G167)*(CO$4-$E167+1),$I167/2,$L167,TRUE)-_xlfn.NORM.DIST(AND(CO$4&gt;=$E167,CO$4&lt;=$G167)*(CN$4-$E167+1),$I167/2,$L167,TRUE))/(1-2*_xlfn.NORM.DIST(0,$I167/2,$L167,TRUE))*$C167+($J167="Steady Growth")*(AND(CO$4&gt;=$E167,CO$4&lt;=$G167)*((CO$4-$E167+1)/($I167*($I167+1)/2)*$C167))+($J167="custom")*CustomCF!CH167</f>
        <v>0</v>
      </c>
      <c r="CP167" s="478">
        <f>($J167="Bell Curve")*(_xlfn.NORM.DIST(AND(CP$4&gt;=$E167,CP$4&lt;=$G167)*(CP$4-$E167+1),$I167/2,$L167,TRUE)-_xlfn.NORM.DIST(AND(CP$4&gt;=$E167,CP$4&lt;=$G167)*(CO$4-$E167+1),$I167/2,$L167,TRUE))/(1-2*_xlfn.NORM.DIST(0,$I167/2,$L167,TRUE))*$C167+($J167="Steady Growth")*(AND(CP$4&gt;=$E167,CP$4&lt;=$G167)*((CP$4-$E167+1)/($I167*($I167+1)/2)*$C167))+($J167="custom")*CustomCF!CI167</f>
        <v>0</v>
      </c>
      <c r="CQ167" s="478">
        <f>($J167="Bell Curve")*(_xlfn.NORM.DIST(AND(CQ$4&gt;=$E167,CQ$4&lt;=$G167)*(CQ$4-$E167+1),$I167/2,$L167,TRUE)-_xlfn.NORM.DIST(AND(CQ$4&gt;=$E167,CQ$4&lt;=$G167)*(CP$4-$E167+1),$I167/2,$L167,TRUE))/(1-2*_xlfn.NORM.DIST(0,$I167/2,$L167,TRUE))*$C167+($J167="Steady Growth")*(AND(CQ$4&gt;=$E167,CQ$4&lt;=$G167)*((CQ$4-$E167+1)/($I167*($I167+1)/2)*$C167))+($J167="custom")*CustomCF!CJ167</f>
        <v>0</v>
      </c>
      <c r="CR167" s="478">
        <f>($J167="Bell Curve")*(_xlfn.NORM.DIST(AND(CR$4&gt;=$E167,CR$4&lt;=$G167)*(CR$4-$E167+1),$I167/2,$L167,TRUE)-_xlfn.NORM.DIST(AND(CR$4&gt;=$E167,CR$4&lt;=$G167)*(CQ$4-$E167+1),$I167/2,$L167,TRUE))/(1-2*_xlfn.NORM.DIST(0,$I167/2,$L167,TRUE))*$C167+($J167="Steady Growth")*(AND(CR$4&gt;=$E167,CR$4&lt;=$G167)*((CR$4-$E167+1)/($I167*($I167+1)/2)*$C167))+($J167="custom")*CustomCF!CK167</f>
        <v>0</v>
      </c>
      <c r="CS167" s="478">
        <f>($J167="Bell Curve")*(_xlfn.NORM.DIST(AND(CS$4&gt;=$E167,CS$4&lt;=$G167)*(CS$4-$E167+1),$I167/2,$L167,TRUE)-_xlfn.NORM.DIST(AND(CS$4&gt;=$E167,CS$4&lt;=$G167)*(CR$4-$E167+1),$I167/2,$L167,TRUE))/(1-2*_xlfn.NORM.DIST(0,$I167/2,$L167,TRUE))*$C167+($J167="Steady Growth")*(AND(CS$4&gt;=$E167,CS$4&lt;=$G167)*((CS$4-$E167+1)/($I167*($I167+1)/2)*$C167))+($J167="custom")*CustomCF!CL167</f>
        <v>0</v>
      </c>
      <c r="CT167" s="478">
        <f>($J167="Bell Curve")*(_xlfn.NORM.DIST(AND(CT$4&gt;=$E167,CT$4&lt;=$G167)*(CT$4-$E167+1),$I167/2,$L167,TRUE)-_xlfn.NORM.DIST(AND(CT$4&gt;=$E167,CT$4&lt;=$G167)*(CS$4-$E167+1),$I167/2,$L167,TRUE))/(1-2*_xlfn.NORM.DIST(0,$I167/2,$L167,TRUE))*$C167+($J167="Steady Growth")*(AND(CT$4&gt;=$E167,CT$4&lt;=$G167)*((CT$4-$E167+1)/($I167*($I167+1)/2)*$C167))+($J167="custom")*CustomCF!CM167</f>
        <v>0</v>
      </c>
      <c r="CU167" s="478">
        <f>($J167="Bell Curve")*(_xlfn.NORM.DIST(AND(CU$4&gt;=$E167,CU$4&lt;=$G167)*(CU$4-$E167+1),$I167/2,$L167,TRUE)-_xlfn.NORM.DIST(AND(CU$4&gt;=$E167,CU$4&lt;=$G167)*(CT$4-$E167+1),$I167/2,$L167,TRUE))/(1-2*_xlfn.NORM.DIST(0,$I167/2,$L167,TRUE))*$C167+($J167="Steady Growth")*(AND(CU$4&gt;=$E167,CU$4&lt;=$G167)*((CU$4-$E167+1)/($I167*($I167+1)/2)*$C167))+($J167="custom")*CustomCF!CN167</f>
        <v>0</v>
      </c>
      <c r="CV167" s="478">
        <f>($J167="Bell Curve")*(_xlfn.NORM.DIST(AND(CV$4&gt;=$E167,CV$4&lt;=$G167)*(CV$4-$E167+1),$I167/2,$L167,TRUE)-_xlfn.NORM.DIST(AND(CV$4&gt;=$E167,CV$4&lt;=$G167)*(CU$4-$E167+1),$I167/2,$L167,TRUE))/(1-2*_xlfn.NORM.DIST(0,$I167/2,$L167,TRUE))*$C167+($J167="Steady Growth")*(AND(CV$4&gt;=$E167,CV$4&lt;=$G167)*((CV$4-$E167+1)/($I167*($I167+1)/2)*$C167))+($J167="custom")*CustomCF!CO167</f>
        <v>0</v>
      </c>
      <c r="CW167" s="478">
        <f>($J167="Bell Curve")*(_xlfn.NORM.DIST(AND(CW$4&gt;=$E167,CW$4&lt;=$G167)*(CW$4-$E167+1),$I167/2,$L167,TRUE)-_xlfn.NORM.DIST(AND(CW$4&gt;=$E167,CW$4&lt;=$G167)*(CV$4-$E167+1),$I167/2,$L167,TRUE))/(1-2*_xlfn.NORM.DIST(0,$I167/2,$L167,TRUE))*$C167+($J167="Steady Growth")*(AND(CW$4&gt;=$E167,CW$4&lt;=$G167)*((CW$4-$E167+1)/($I167*($I167+1)/2)*$C167))+($J167="custom")*CustomCF!CP167</f>
        <v>0</v>
      </c>
      <c r="CX167" s="478">
        <f>($J167="Bell Curve")*(_xlfn.NORM.DIST(AND(CX$4&gt;=$E167,CX$4&lt;=$G167)*(CX$4-$E167+1),$I167/2,$L167,TRUE)-_xlfn.NORM.DIST(AND(CX$4&gt;=$E167,CX$4&lt;=$G167)*(CW$4-$E167+1),$I167/2,$L167,TRUE))/(1-2*_xlfn.NORM.DIST(0,$I167/2,$L167,TRUE))*$C167+($J167="Steady Growth")*(AND(CX$4&gt;=$E167,CX$4&lt;=$G167)*((CX$4-$E167+1)/($I167*($I167+1)/2)*$C167))+($J167="custom")*CustomCF!CQ167</f>
        <v>0</v>
      </c>
      <c r="CY167" s="478">
        <f>($J167="Bell Curve")*(_xlfn.NORM.DIST(AND(CY$4&gt;=$E167,CY$4&lt;=$G167)*(CY$4-$E167+1),$I167/2,$L167,TRUE)-_xlfn.NORM.DIST(AND(CY$4&gt;=$E167,CY$4&lt;=$G167)*(CX$4-$E167+1),$I167/2,$L167,TRUE))/(1-2*_xlfn.NORM.DIST(0,$I167/2,$L167,TRUE))*$C167+($J167="Steady Growth")*(AND(CY$4&gt;=$E167,CY$4&lt;=$G167)*((CY$4-$E167+1)/($I167*($I167+1)/2)*$C167))+($J167="custom")*CustomCF!CR167</f>
        <v>0</v>
      </c>
      <c r="CZ167" s="478">
        <f>($J167="Bell Curve")*(_xlfn.NORM.DIST(AND(CZ$4&gt;=$E167,CZ$4&lt;=$G167)*(CZ$4-$E167+1),$I167/2,$L167,TRUE)-_xlfn.NORM.DIST(AND(CZ$4&gt;=$E167,CZ$4&lt;=$G167)*(CY$4-$E167+1),$I167/2,$L167,TRUE))/(1-2*_xlfn.NORM.DIST(0,$I167/2,$L167,TRUE))*$C167+($J167="Steady Growth")*(AND(CZ$4&gt;=$E167,CZ$4&lt;=$G167)*((CZ$4-$E167+1)/($I167*($I167+1)/2)*$C167))+($J167="custom")*CustomCF!CS167</f>
        <v>0</v>
      </c>
      <c r="DA167" s="478">
        <f>($J167="Bell Curve")*(_xlfn.NORM.DIST(AND(DA$4&gt;=$E167,DA$4&lt;=$G167)*(DA$4-$E167+1),$I167/2,$L167,TRUE)-_xlfn.NORM.DIST(AND(DA$4&gt;=$E167,DA$4&lt;=$G167)*(CZ$4-$E167+1),$I167/2,$L167,TRUE))/(1-2*_xlfn.NORM.DIST(0,$I167/2,$L167,TRUE))*$C167+($J167="Steady Growth")*(AND(DA$4&gt;=$E167,DA$4&lt;=$G167)*((DA$4-$E167+1)/($I167*($I167+1)/2)*$C167))+($J167="custom")*CustomCF!CT167</f>
        <v>0</v>
      </c>
      <c r="DB167" s="478">
        <f>($J167="Bell Curve")*(_xlfn.NORM.DIST(AND(DB$4&gt;=$E167,DB$4&lt;=$G167)*(DB$4-$E167+1),$I167/2,$L167,TRUE)-_xlfn.NORM.DIST(AND(DB$4&gt;=$E167,DB$4&lt;=$G167)*(DA$4-$E167+1),$I167/2,$L167,TRUE))/(1-2*_xlfn.NORM.DIST(0,$I167/2,$L167,TRUE))*$C167+($J167="Steady Growth")*(AND(DB$4&gt;=$E167,DB$4&lt;=$G167)*((DB$4-$E167+1)/($I167*($I167+1)/2)*$C167))+($J167="custom")*CustomCF!CU167</f>
        <v>0</v>
      </c>
      <c r="DC167" s="478">
        <f>($J167="Bell Curve")*(_xlfn.NORM.DIST(AND(DC$4&gt;=$E167,DC$4&lt;=$G167)*(DC$4-$E167+1),$I167/2,$L167,TRUE)-_xlfn.NORM.DIST(AND(DC$4&gt;=$E167,DC$4&lt;=$G167)*(DB$4-$E167+1),$I167/2,$L167,TRUE))/(1-2*_xlfn.NORM.DIST(0,$I167/2,$L167,TRUE))*$C167+($J167="Steady Growth")*(AND(DC$4&gt;=$E167,DC$4&lt;=$G167)*((DC$4-$E167+1)/($I167*($I167+1)/2)*$C167))+($J167="custom")*CustomCF!CV167</f>
        <v>0</v>
      </c>
      <c r="DD167" s="478">
        <f>($J167="Bell Curve")*(_xlfn.NORM.DIST(AND(DD$4&gt;=$E167,DD$4&lt;=$G167)*(DD$4-$E167+1),$I167/2,$L167,TRUE)-_xlfn.NORM.DIST(AND(DD$4&gt;=$E167,DD$4&lt;=$G167)*(DC$4-$E167+1),$I167/2,$L167,TRUE))/(1-2*_xlfn.NORM.DIST(0,$I167/2,$L167,TRUE))*$C167+($J167="Steady Growth")*(AND(DD$4&gt;=$E167,DD$4&lt;=$G167)*((DD$4-$E167+1)/($I167*($I167+1)/2)*$C167))+($J167="custom")*CustomCF!CW167</f>
        <v>0</v>
      </c>
      <c r="DE167" s="478">
        <f>($J167="Bell Curve")*(_xlfn.NORM.DIST(AND(DE$4&gt;=$E167,DE$4&lt;=$G167)*(DE$4-$E167+1),$I167/2,$L167,TRUE)-_xlfn.NORM.DIST(AND(DE$4&gt;=$E167,DE$4&lt;=$G167)*(DD$4-$E167+1),$I167/2,$L167,TRUE))/(1-2*_xlfn.NORM.DIST(0,$I167/2,$L167,TRUE))*$C167+($J167="Steady Growth")*(AND(DE$4&gt;=$E167,DE$4&lt;=$G167)*((DE$4-$E167+1)/($I167*($I167+1)/2)*$C167))+($J167="custom")*CustomCF!CX167</f>
        <v>0</v>
      </c>
      <c r="DF167" s="478">
        <f>($J167="Bell Curve")*(_xlfn.NORM.DIST(AND(DF$4&gt;=$E167,DF$4&lt;=$G167)*(DF$4-$E167+1),$I167/2,$L167,TRUE)-_xlfn.NORM.DIST(AND(DF$4&gt;=$E167,DF$4&lt;=$G167)*(DE$4-$E167+1),$I167/2,$L167,TRUE))/(1-2*_xlfn.NORM.DIST(0,$I167/2,$L167,TRUE))*$C167+($J167="Steady Growth")*(AND(DF$4&gt;=$E167,DF$4&lt;=$G167)*((DF$4-$E167+1)/($I167*($I167+1)/2)*$C167))+($J167="custom")*CustomCF!CY167</f>
        <v>0</v>
      </c>
      <c r="DG167" s="478">
        <f>($J167="Bell Curve")*(_xlfn.NORM.DIST(AND(DG$4&gt;=$E167,DG$4&lt;=$G167)*(DG$4-$E167+1),$I167/2,$L167,TRUE)-_xlfn.NORM.DIST(AND(DG$4&gt;=$E167,DG$4&lt;=$G167)*(DF$4-$E167+1),$I167/2,$L167,TRUE))/(1-2*_xlfn.NORM.DIST(0,$I167/2,$L167,TRUE))*$C167+($J167="Steady Growth")*(AND(DG$4&gt;=$E167,DG$4&lt;=$G167)*((DG$4-$E167+1)/($I167*($I167+1)/2)*$C167))+($J167="custom")*CustomCF!CZ167</f>
        <v>0</v>
      </c>
      <c r="DH167" s="478">
        <f>($J167="Bell Curve")*(_xlfn.NORM.DIST(AND(DH$4&gt;=$E167,DH$4&lt;=$G167)*(DH$4-$E167+1),$I167/2,$L167,TRUE)-_xlfn.NORM.DIST(AND(DH$4&gt;=$E167,DH$4&lt;=$G167)*(DG$4-$E167+1),$I167/2,$L167,TRUE))/(1-2*_xlfn.NORM.DIST(0,$I167/2,$L167,TRUE))*$C167+($J167="Steady Growth")*(AND(DH$4&gt;=$E167,DH$4&lt;=$G167)*((DH$4-$E167+1)/($I167*($I167+1)/2)*$C167))+($J167="custom")*CustomCF!DA167</f>
        <v>0</v>
      </c>
      <c r="DI167" s="478">
        <f>($J167="Bell Curve")*(_xlfn.NORM.DIST(AND(DI$4&gt;=$E167,DI$4&lt;=$G167)*(DI$4-$E167+1),$I167/2,$L167,TRUE)-_xlfn.NORM.DIST(AND(DI$4&gt;=$E167,DI$4&lt;=$G167)*(DH$4-$E167+1),$I167/2,$L167,TRUE))/(1-2*_xlfn.NORM.DIST(0,$I167/2,$L167,TRUE))*$C167+($J167="Steady Growth")*(AND(DI$4&gt;=$E167,DI$4&lt;=$G167)*((DI$4-$E167+1)/($I167*($I167+1)/2)*$C167))+($J167="custom")*CustomCF!DB167</f>
        <v>0</v>
      </c>
      <c r="DJ167" s="478">
        <f>($J167="Bell Curve")*(_xlfn.NORM.DIST(AND(DJ$4&gt;=$E167,DJ$4&lt;=$G167)*(DJ$4-$E167+1),$I167/2,$L167,TRUE)-_xlfn.NORM.DIST(AND(DJ$4&gt;=$E167,DJ$4&lt;=$G167)*(DI$4-$E167+1),$I167/2,$L167,TRUE))/(1-2*_xlfn.NORM.DIST(0,$I167/2,$L167,TRUE))*$C167+($J167="Steady Growth")*(AND(DJ$4&gt;=$E167,DJ$4&lt;=$G167)*((DJ$4-$E167+1)/($I167*($I167+1)/2)*$C167))+($J167="custom")*CustomCF!DC167</f>
        <v>0</v>
      </c>
      <c r="DK167" s="478">
        <f>($J167="Bell Curve")*(_xlfn.NORM.DIST(AND(DK$4&gt;=$E167,DK$4&lt;=$G167)*(DK$4-$E167+1),$I167/2,$L167,TRUE)-_xlfn.NORM.DIST(AND(DK$4&gt;=$E167,DK$4&lt;=$G167)*(DJ$4-$E167+1),$I167/2,$L167,TRUE))/(1-2*_xlfn.NORM.DIST(0,$I167/2,$L167,TRUE))*$C167+($J167="Steady Growth")*(AND(DK$4&gt;=$E167,DK$4&lt;=$G167)*((DK$4-$E167+1)/($I167*($I167+1)/2)*$C167))+($J167="custom")*CustomCF!DD167</f>
        <v>0</v>
      </c>
      <c r="DL167" s="478">
        <f>($J167="Bell Curve")*(_xlfn.NORM.DIST(AND(DL$4&gt;=$E167,DL$4&lt;=$G167)*(DL$4-$E167+1),$I167/2,$L167,TRUE)-_xlfn.NORM.DIST(AND(DL$4&gt;=$E167,DL$4&lt;=$G167)*(DK$4-$E167+1),$I167/2,$L167,TRUE))/(1-2*_xlfn.NORM.DIST(0,$I167/2,$L167,TRUE))*$C167+($J167="Steady Growth")*(AND(DL$4&gt;=$E167,DL$4&lt;=$G167)*((DL$4-$E167+1)/($I167*($I167+1)/2)*$C167))+($J167="custom")*CustomCF!DE167</f>
        <v>0</v>
      </c>
      <c r="DM167" s="478">
        <f>($J167="Bell Curve")*(_xlfn.NORM.DIST(AND(DM$4&gt;=$E167,DM$4&lt;=$G167)*(DM$4-$E167+1),$I167/2,$L167,TRUE)-_xlfn.NORM.DIST(AND(DM$4&gt;=$E167,DM$4&lt;=$G167)*(DL$4-$E167+1),$I167/2,$L167,TRUE))/(1-2*_xlfn.NORM.DIST(0,$I167/2,$L167,TRUE))*$C167+($J167="Steady Growth")*(AND(DM$4&gt;=$E167,DM$4&lt;=$G167)*((DM$4-$E167+1)/($I167*($I167+1)/2)*$C167))+($J167="custom")*CustomCF!DF167</f>
        <v>0</v>
      </c>
      <c r="DN167" s="478">
        <f>($J167="Bell Curve")*(_xlfn.NORM.DIST(AND(DN$4&gt;=$E167,DN$4&lt;=$G167)*(DN$4-$E167+1),$I167/2,$L167,TRUE)-_xlfn.NORM.DIST(AND(DN$4&gt;=$E167,DN$4&lt;=$G167)*(DM$4-$E167+1),$I167/2,$L167,TRUE))/(1-2*_xlfn.NORM.DIST(0,$I167/2,$L167,TRUE))*$C167+($J167="Steady Growth")*(AND(DN$4&gt;=$E167,DN$4&lt;=$G167)*((DN$4-$E167+1)/($I167*($I167+1)/2)*$C167))+($J167="custom")*CustomCF!DG167</f>
        <v>0</v>
      </c>
      <c r="DO167" s="478">
        <f>($J167="Bell Curve")*(_xlfn.NORM.DIST(AND(DO$4&gt;=$E167,DO$4&lt;=$G167)*(DO$4-$E167+1),$I167/2,$L167,TRUE)-_xlfn.NORM.DIST(AND(DO$4&gt;=$E167,DO$4&lt;=$G167)*(DN$4-$E167+1),$I167/2,$L167,TRUE))/(1-2*_xlfn.NORM.DIST(0,$I167/2,$L167,TRUE))*$C167+($J167="Steady Growth")*(AND(DO$4&gt;=$E167,DO$4&lt;=$G167)*((DO$4-$E167+1)/($I167*($I167+1)/2)*$C167))+($J167="custom")*CustomCF!DH167</f>
        <v>0</v>
      </c>
      <c r="DP167" s="478">
        <f>($J167="Bell Curve")*(_xlfn.NORM.DIST(AND(DP$4&gt;=$E167,DP$4&lt;=$G167)*(DP$4-$E167+1),$I167/2,$L167,TRUE)-_xlfn.NORM.DIST(AND(DP$4&gt;=$E167,DP$4&lt;=$G167)*(DO$4-$E167+1),$I167/2,$L167,TRUE))/(1-2*_xlfn.NORM.DIST(0,$I167/2,$L167,TRUE))*$C167+($J167="Steady Growth")*(AND(DP$4&gt;=$E167,DP$4&lt;=$G167)*((DP$4-$E167+1)/($I167*($I167+1)/2)*$C167))+($J167="custom")*CustomCF!DI167</f>
        <v>0</v>
      </c>
      <c r="DQ167" s="478">
        <f>($J167="Bell Curve")*(_xlfn.NORM.DIST(AND(DQ$4&gt;=$E167,DQ$4&lt;=$G167)*(DQ$4-$E167+1),$I167/2,$L167,TRUE)-_xlfn.NORM.DIST(AND(DQ$4&gt;=$E167,DQ$4&lt;=$G167)*(DP$4-$E167+1),$I167/2,$L167,TRUE))/(1-2*_xlfn.NORM.DIST(0,$I167/2,$L167,TRUE))*$C167+($J167="Steady Growth")*(AND(DQ$4&gt;=$E167,DQ$4&lt;=$G167)*((DQ$4-$E167+1)/($I167*($I167+1)/2)*$C167))+($J167="custom")*CustomCF!DJ167</f>
        <v>0</v>
      </c>
      <c r="DR167" s="478">
        <f>($J167="Bell Curve")*(_xlfn.NORM.DIST(AND(DR$4&gt;=$E167,DR$4&lt;=$G167)*(DR$4-$E167+1),$I167/2,$L167,TRUE)-_xlfn.NORM.DIST(AND(DR$4&gt;=$E167,DR$4&lt;=$G167)*(DQ$4-$E167+1),$I167/2,$L167,TRUE))/(1-2*_xlfn.NORM.DIST(0,$I167/2,$L167,TRUE))*$C167+($J167="Steady Growth")*(AND(DR$4&gt;=$E167,DR$4&lt;=$G167)*((DR$4-$E167+1)/($I167*($I167+1)/2)*$C167))+($J167="custom")*CustomCF!DK167</f>
        <v>0</v>
      </c>
      <c r="DS167" s="478">
        <f>($J167="Bell Curve")*(_xlfn.NORM.DIST(AND(DS$4&gt;=$E167,DS$4&lt;=$G167)*(DS$4-$E167+1),$I167/2,$L167,TRUE)-_xlfn.NORM.DIST(AND(DS$4&gt;=$E167,DS$4&lt;=$G167)*(DR$4-$E167+1),$I167/2,$L167,TRUE))/(1-2*_xlfn.NORM.DIST(0,$I167/2,$L167,TRUE))*$C167+($J167="Steady Growth")*(AND(DS$4&gt;=$E167,DS$4&lt;=$G167)*((DS$4-$E167+1)/($I167*($I167+1)/2)*$C167))+($J167="custom")*CustomCF!DL167</f>
        <v>0</v>
      </c>
      <c r="DT167" s="478">
        <f>($J167="Bell Curve")*(_xlfn.NORM.DIST(AND(DT$4&gt;=$E167,DT$4&lt;=$G167)*(DT$4-$E167+1),$I167/2,$L167,TRUE)-_xlfn.NORM.DIST(AND(DT$4&gt;=$E167,DT$4&lt;=$G167)*(DS$4-$E167+1),$I167/2,$L167,TRUE))/(1-2*_xlfn.NORM.DIST(0,$I167/2,$L167,TRUE))*$C167+($J167="Steady Growth")*(AND(DT$4&gt;=$E167,DT$4&lt;=$G167)*((DT$4-$E167+1)/($I167*($I167+1)/2)*$C167))+($J167="custom")*CustomCF!DM167</f>
        <v>0</v>
      </c>
      <c r="DU167" s="478">
        <f>($J167="Bell Curve")*(_xlfn.NORM.DIST(AND(DU$4&gt;=$E167,DU$4&lt;=$G167)*(DU$4-$E167+1),$I167/2,$L167,TRUE)-_xlfn.NORM.DIST(AND(DU$4&gt;=$E167,DU$4&lt;=$G167)*(DT$4-$E167+1),$I167/2,$L167,TRUE))/(1-2*_xlfn.NORM.DIST(0,$I167/2,$L167,TRUE))*$C167+($J167="Steady Growth")*(AND(DU$4&gt;=$E167,DU$4&lt;=$G167)*((DU$4-$E167+1)/($I167*($I167+1)/2)*$C167))+($J167="custom")*CustomCF!DN167</f>
        <v>0</v>
      </c>
      <c r="DV167" s="478">
        <f>($J167="Bell Curve")*(_xlfn.NORM.DIST(AND(DV$4&gt;=$E167,DV$4&lt;=$G167)*(DV$4-$E167+1),$I167/2,$L167,TRUE)-_xlfn.NORM.DIST(AND(DV$4&gt;=$E167,DV$4&lt;=$G167)*(DU$4-$E167+1),$I167/2,$L167,TRUE))/(1-2*_xlfn.NORM.DIST(0,$I167/2,$L167,TRUE))*$C167+($J167="Steady Growth")*(AND(DV$4&gt;=$E167,DV$4&lt;=$G167)*((DV$4-$E167+1)/($I167*($I167+1)/2)*$C167))+($J167="custom")*CustomCF!DO167</f>
        <v>0</v>
      </c>
      <c r="DW167" s="478">
        <f>($J167="Bell Curve")*(_xlfn.NORM.DIST(AND(DW$4&gt;=$E167,DW$4&lt;=$G167)*(DW$4-$E167+1),$I167/2,$L167,TRUE)-_xlfn.NORM.DIST(AND(DW$4&gt;=$E167,DW$4&lt;=$G167)*(DV$4-$E167+1),$I167/2,$L167,TRUE))/(1-2*_xlfn.NORM.DIST(0,$I167/2,$L167,TRUE))*$C167+($J167="Steady Growth")*(AND(DW$4&gt;=$E167,DW$4&lt;=$G167)*((DW$4-$E167+1)/($I167*($I167+1)/2)*$C167))+($J167="custom")*CustomCF!DP167</f>
        <v>0</v>
      </c>
      <c r="DX167" s="478">
        <f>($J167="Bell Curve")*(_xlfn.NORM.DIST(AND(DX$4&gt;=$E167,DX$4&lt;=$G167)*(DX$4-$E167+1),$I167/2,$L167,TRUE)-_xlfn.NORM.DIST(AND(DX$4&gt;=$E167,DX$4&lt;=$G167)*(DW$4-$E167+1),$I167/2,$L167,TRUE))/(1-2*_xlfn.NORM.DIST(0,$I167/2,$L167,TRUE))*$C167+($J167="Steady Growth")*(AND(DX$4&gt;=$E167,DX$4&lt;=$G167)*((DX$4-$E167+1)/($I167*($I167+1)/2)*$C167))+($J167="custom")*CustomCF!DQ167</f>
        <v>0</v>
      </c>
      <c r="DY167" s="478">
        <f>($J167="Bell Curve")*(_xlfn.NORM.DIST(AND(DY$4&gt;=$E167,DY$4&lt;=$G167)*(DY$4-$E167+1),$I167/2,$L167,TRUE)-_xlfn.NORM.DIST(AND(DY$4&gt;=$E167,DY$4&lt;=$G167)*(DX$4-$E167+1),$I167/2,$L167,TRUE))/(1-2*_xlfn.NORM.DIST(0,$I167/2,$L167,TRUE))*$C167+($J167="Steady Growth")*(AND(DY$4&gt;=$E167,DY$4&lt;=$G167)*((DY$4-$E167+1)/($I167*($I167+1)/2)*$C167))+($J167="custom")*CustomCF!DR167</f>
        <v>0</v>
      </c>
      <c r="DZ167" s="478">
        <f>($J167="Bell Curve")*(_xlfn.NORM.DIST(AND(DZ$4&gt;=$E167,DZ$4&lt;=$G167)*(DZ$4-$E167+1),$I167/2,$L167,TRUE)-_xlfn.NORM.DIST(AND(DZ$4&gt;=$E167,DZ$4&lt;=$G167)*(DY$4-$E167+1),$I167/2,$L167,TRUE))/(1-2*_xlfn.NORM.DIST(0,$I167/2,$L167,TRUE))*$C167+($J167="Steady Growth")*(AND(DZ$4&gt;=$E167,DZ$4&lt;=$G167)*((DZ$4-$E167+1)/($I167*($I167+1)/2)*$C167))+($J167="custom")*CustomCF!DS167</f>
        <v>0</v>
      </c>
      <c r="EA167" s="478">
        <f>($J167="Bell Curve")*(_xlfn.NORM.DIST(AND(EA$4&gt;=$E167,EA$4&lt;=$G167)*(EA$4-$E167+1),$I167/2,$L167,TRUE)-_xlfn.NORM.DIST(AND(EA$4&gt;=$E167,EA$4&lt;=$G167)*(DZ$4-$E167+1),$I167/2,$L167,TRUE))/(1-2*_xlfn.NORM.DIST(0,$I167/2,$L167,TRUE))*$C167+($J167="Steady Growth")*(AND(EA$4&gt;=$E167,EA$4&lt;=$G167)*((EA$4-$E167+1)/($I167*($I167+1)/2)*$C167))+($J167="custom")*CustomCF!DT167</f>
        <v>0</v>
      </c>
      <c r="EB167" s="478">
        <f>($J167="Bell Curve")*(_xlfn.NORM.DIST(AND(EB$4&gt;=$E167,EB$4&lt;=$G167)*(EB$4-$E167+1),$I167/2,$L167,TRUE)-_xlfn.NORM.DIST(AND(EB$4&gt;=$E167,EB$4&lt;=$G167)*(EA$4-$E167+1),$I167/2,$L167,TRUE))/(1-2*_xlfn.NORM.DIST(0,$I167/2,$L167,TRUE))*$C167+($J167="Steady Growth")*(AND(EB$4&gt;=$E167,EB$4&lt;=$G167)*((EB$4-$E167+1)/($I167*($I167+1)/2)*$C167))+($J167="custom")*CustomCF!DU167</f>
        <v>0</v>
      </c>
      <c r="EC167" s="478">
        <f>($J167="Bell Curve")*(_xlfn.NORM.DIST(AND(EC$4&gt;=$E167,EC$4&lt;=$G167)*(EC$4-$E167+1),$I167/2,$L167,TRUE)-_xlfn.NORM.DIST(AND(EC$4&gt;=$E167,EC$4&lt;=$G167)*(EB$4-$E167+1),$I167/2,$L167,TRUE))/(1-2*_xlfn.NORM.DIST(0,$I167/2,$L167,TRUE))*$C167+($J167="Steady Growth")*(AND(EC$4&gt;=$E167,EC$4&lt;=$G167)*((EC$4-$E167+1)/($I167*($I167+1)/2)*$C167))+($J167="custom")*CustomCF!DV167</f>
        <v>0</v>
      </c>
      <c r="ED167" s="478">
        <f>($J167="Bell Curve")*(_xlfn.NORM.DIST(AND(ED$4&gt;=$E167,ED$4&lt;=$G167)*(ED$4-$E167+1),$I167/2,$L167,TRUE)-_xlfn.NORM.DIST(AND(ED$4&gt;=$E167,ED$4&lt;=$G167)*(EC$4-$E167+1),$I167/2,$L167,TRUE))/(1-2*_xlfn.NORM.DIST(0,$I167/2,$L167,TRUE))*$C167+($J167="Steady Growth")*(AND(ED$4&gt;=$E167,ED$4&lt;=$G167)*((ED$4-$E167+1)/($I167*($I167+1)/2)*$C167))+($J167="custom")*CustomCF!DW167</f>
        <v>0</v>
      </c>
      <c r="EE167" s="478">
        <f>($J167="Bell Curve")*(_xlfn.NORM.DIST(AND(EE$4&gt;=$E167,EE$4&lt;=$G167)*(EE$4-$E167+1),$I167/2,$L167,TRUE)-_xlfn.NORM.DIST(AND(EE$4&gt;=$E167,EE$4&lt;=$G167)*(ED$4-$E167+1),$I167/2,$L167,TRUE))/(1-2*_xlfn.NORM.DIST(0,$I167/2,$L167,TRUE))*$C167+($J167="Steady Growth")*(AND(EE$4&gt;=$E167,EE$4&lt;=$G167)*((EE$4-$E167+1)/($I167*($I167+1)/2)*$C167))+($J167="custom")*CustomCF!DX167</f>
        <v>0</v>
      </c>
      <c r="EF167" s="488">
        <f>($J167="Bell Curve")*(_xlfn.NORM.DIST(AND(EF$4&gt;=$E167,EF$4&lt;=$G167)*(EF$4-$E167+1),$I167/2,$L167,TRUE)-_xlfn.NORM.DIST(AND(EF$4&gt;=$E167,EF$4&lt;=$G167)*(EE$4-$E167+1),$I167/2,$L167,TRUE))/(1-2*_xlfn.NORM.DIST(0,$I167/2,$L167,TRUE))*$C167+($J167="Steady Growth")*(AND(EF$4&gt;=$E167,EF$4&lt;=$G167)*((EF$4-$E167+1)/($I167*($I167+1)/2)*$C167))+($J167="custom")*CustomCF!DY167</f>
        <v>0</v>
      </c>
    </row>
    <row r="168" spans="2:136" x14ac:dyDescent="0.2">
      <c r="B168" s="490" t="s">
        <v>39</v>
      </c>
      <c r="C168" s="491">
        <f>SUM(C7,C34,C61,C88,C115,C142)</f>
        <v>299851236.96799999</v>
      </c>
      <c r="D168" s="492"/>
      <c r="E168" s="493"/>
      <c r="F168" s="493"/>
      <c r="G168" s="493"/>
      <c r="H168" s="493"/>
      <c r="I168" s="493"/>
      <c r="J168" s="493"/>
      <c r="K168" s="493"/>
      <c r="L168" s="493"/>
      <c r="M168" s="494">
        <f>SUM(P168:CU168)</f>
        <v>299851236.70492166</v>
      </c>
      <c r="N168" s="862" t="str">
        <f>IF(ROUND(M168,0)=ROUND(C168,0),"OK","ERROR")</f>
        <v>OK</v>
      </c>
      <c r="O168" s="495"/>
      <c r="P168" s="491">
        <f>SUM(P142,P115,P88,P61,P34,P7)</f>
        <v>189066744.64857599</v>
      </c>
      <c r="Q168" s="491">
        <f t="shared" ref="Q168:X168" si="57">SUM(Q142,Q115,Q88,Q61,Q34,Q7)</f>
        <v>2483144.9081993308</v>
      </c>
      <c r="R168" s="491">
        <f t="shared" si="57"/>
        <v>2483144.9081993308</v>
      </c>
      <c r="S168" s="491">
        <f t="shared" si="57"/>
        <v>2483144.9081993308</v>
      </c>
      <c r="T168" s="491">
        <f t="shared" si="57"/>
        <v>2483144.9081993308</v>
      </c>
      <c r="U168" s="491">
        <f t="shared" si="57"/>
        <v>2483144.9116545217</v>
      </c>
      <c r="V168" s="491">
        <f t="shared" si="57"/>
        <v>2483144.9081993308</v>
      </c>
      <c r="W168" s="491">
        <f t="shared" si="57"/>
        <v>2483144.9081993308</v>
      </c>
      <c r="X168" s="491">
        <f t="shared" si="57"/>
        <v>2483144.9081993308</v>
      </c>
      <c r="Y168" s="491">
        <f t="shared" ref="Y168:CJ168" si="58">SUM(Y142,Y115,Y88,Y61,Y34,Y7)</f>
        <v>2483144.9081993308</v>
      </c>
      <c r="Z168" s="491">
        <f t="shared" si="58"/>
        <v>2483144.9081993308</v>
      </c>
      <c r="AA168" s="491">
        <f t="shared" si="58"/>
        <v>2483144.9081993308</v>
      </c>
      <c r="AB168" s="491">
        <f t="shared" si="58"/>
        <v>2514723.8590183174</v>
      </c>
      <c r="AC168" s="491">
        <f t="shared" si="58"/>
        <v>2514723.8555631265</v>
      </c>
      <c r="AD168" s="491">
        <f t="shared" si="58"/>
        <v>2514723.8555631265</v>
      </c>
      <c r="AE168" s="491">
        <f t="shared" si="58"/>
        <v>2514723.8521079337</v>
      </c>
      <c r="AF168" s="491">
        <f t="shared" si="58"/>
        <v>2514723.8624735102</v>
      </c>
      <c r="AG168" s="491">
        <f t="shared" si="58"/>
        <v>2514723.8486527414</v>
      </c>
      <c r="AH168" s="491">
        <f t="shared" si="58"/>
        <v>2514723.8625174509</v>
      </c>
      <c r="AI168" s="491">
        <f t="shared" si="58"/>
        <v>2514723.8555631265</v>
      </c>
      <c r="AJ168" s="491">
        <f t="shared" si="58"/>
        <v>4602730.8368530599</v>
      </c>
      <c r="AK168" s="491">
        <f t="shared" si="58"/>
        <v>4602730.8368091192</v>
      </c>
      <c r="AL168" s="491">
        <f t="shared" si="58"/>
        <v>4602730.8398463158</v>
      </c>
      <c r="AM168" s="491">
        <f t="shared" si="58"/>
        <v>4602730.8367651785</v>
      </c>
      <c r="AN168" s="491">
        <f t="shared" si="58"/>
        <v>4602730.8369409414</v>
      </c>
      <c r="AO168" s="491">
        <f t="shared" si="58"/>
        <v>4602730.8408580683</v>
      </c>
      <c r="AP168" s="491">
        <f t="shared" si="58"/>
        <v>4602730.8357534213</v>
      </c>
      <c r="AQ168" s="491">
        <f t="shared" si="58"/>
        <v>4602730.8379526939</v>
      </c>
      <c r="AR168" s="491">
        <f t="shared" si="58"/>
        <v>4602730.8357534213</v>
      </c>
      <c r="AS168" s="491">
        <f t="shared" si="58"/>
        <v>4602730.8437634427</v>
      </c>
      <c r="AT168" s="491">
        <f t="shared" si="58"/>
        <v>7147144.4299426731</v>
      </c>
      <c r="AU168" s="491">
        <f t="shared" si="58"/>
        <v>0</v>
      </c>
      <c r="AV168" s="491">
        <f t="shared" si="58"/>
        <v>0</v>
      </c>
      <c r="AW168" s="491">
        <f t="shared" si="58"/>
        <v>0</v>
      </c>
      <c r="AX168" s="491">
        <f t="shared" si="58"/>
        <v>0</v>
      </c>
      <c r="AY168" s="491">
        <f t="shared" si="58"/>
        <v>0</v>
      </c>
      <c r="AZ168" s="491">
        <f t="shared" si="58"/>
        <v>0</v>
      </c>
      <c r="BA168" s="491">
        <f t="shared" si="58"/>
        <v>0</v>
      </c>
      <c r="BB168" s="491">
        <f t="shared" si="58"/>
        <v>0</v>
      </c>
      <c r="BC168" s="491">
        <f t="shared" si="58"/>
        <v>0</v>
      </c>
      <c r="BD168" s="491">
        <f t="shared" si="58"/>
        <v>0</v>
      </c>
      <c r="BE168" s="491">
        <f t="shared" si="58"/>
        <v>10177654.4</v>
      </c>
      <c r="BF168" s="491">
        <f t="shared" si="58"/>
        <v>0</v>
      </c>
      <c r="BG168" s="491">
        <f t="shared" si="58"/>
        <v>0</v>
      </c>
      <c r="BH168" s="491">
        <f t="shared" si="58"/>
        <v>0</v>
      </c>
      <c r="BI168" s="491">
        <f t="shared" si="58"/>
        <v>0</v>
      </c>
      <c r="BJ168" s="491">
        <f t="shared" si="58"/>
        <v>0</v>
      </c>
      <c r="BK168" s="491">
        <f t="shared" si="58"/>
        <v>0</v>
      </c>
      <c r="BL168" s="491">
        <f t="shared" si="58"/>
        <v>0</v>
      </c>
      <c r="BM168" s="491">
        <f t="shared" si="58"/>
        <v>0</v>
      </c>
      <c r="BN168" s="491">
        <f t="shared" si="58"/>
        <v>0</v>
      </c>
      <c r="BO168" s="491">
        <f t="shared" si="58"/>
        <v>0</v>
      </c>
      <c r="BP168" s="491">
        <f t="shared" si="58"/>
        <v>0</v>
      </c>
      <c r="BQ168" s="491">
        <f t="shared" si="58"/>
        <v>0</v>
      </c>
      <c r="BR168" s="491">
        <f t="shared" si="58"/>
        <v>0</v>
      </c>
      <c r="BS168" s="491">
        <f t="shared" si="58"/>
        <v>0</v>
      </c>
      <c r="BT168" s="491">
        <f t="shared" si="58"/>
        <v>0</v>
      </c>
      <c r="BU168" s="491">
        <f t="shared" si="58"/>
        <v>0</v>
      </c>
      <c r="BV168" s="491">
        <f t="shared" si="58"/>
        <v>0</v>
      </c>
      <c r="BW168" s="491">
        <f t="shared" si="58"/>
        <v>0</v>
      </c>
      <c r="BX168" s="491">
        <f t="shared" si="58"/>
        <v>0</v>
      </c>
      <c r="BY168" s="491">
        <f t="shared" si="58"/>
        <v>0</v>
      </c>
      <c r="BZ168" s="491">
        <f t="shared" si="58"/>
        <v>0</v>
      </c>
      <c r="CA168" s="491">
        <f t="shared" si="58"/>
        <v>0</v>
      </c>
      <c r="CB168" s="491">
        <f t="shared" si="58"/>
        <v>0</v>
      </c>
      <c r="CC168" s="491">
        <f t="shared" si="58"/>
        <v>0</v>
      </c>
      <c r="CD168" s="491">
        <f t="shared" si="58"/>
        <v>0</v>
      </c>
      <c r="CE168" s="491">
        <f t="shared" si="58"/>
        <v>0</v>
      </c>
      <c r="CF168" s="491">
        <f t="shared" si="58"/>
        <v>0</v>
      </c>
      <c r="CG168" s="491">
        <f t="shared" si="58"/>
        <v>0</v>
      </c>
      <c r="CH168" s="491">
        <f t="shared" si="58"/>
        <v>0</v>
      </c>
      <c r="CI168" s="491">
        <f t="shared" si="58"/>
        <v>0</v>
      </c>
      <c r="CJ168" s="491">
        <f t="shared" si="58"/>
        <v>0</v>
      </c>
      <c r="CK168" s="491">
        <f t="shared" ref="CK168:CT168" si="59">SUM(CK142,CK115,CK88,CK61,CK34,CK7)</f>
        <v>0</v>
      </c>
      <c r="CL168" s="491">
        <f t="shared" si="59"/>
        <v>0</v>
      </c>
      <c r="CM168" s="491">
        <f t="shared" si="59"/>
        <v>0</v>
      </c>
      <c r="CN168" s="491">
        <f t="shared" si="59"/>
        <v>0</v>
      </c>
      <c r="CO168" s="491">
        <f t="shared" si="59"/>
        <v>0</v>
      </c>
      <c r="CP168" s="491">
        <f t="shared" si="59"/>
        <v>0</v>
      </c>
      <c r="CQ168" s="491">
        <f t="shared" si="59"/>
        <v>0</v>
      </c>
      <c r="CR168" s="491">
        <f t="shared" si="59"/>
        <v>0</v>
      </c>
      <c r="CS168" s="491">
        <f t="shared" si="59"/>
        <v>0</v>
      </c>
      <c r="CT168" s="491">
        <f t="shared" si="59"/>
        <v>0</v>
      </c>
      <c r="CU168" s="491">
        <f t="shared" ref="CU168:ED168" si="60">SUM(CU142,CU115,CU88,CU61,CU34,CU7)</f>
        <v>0</v>
      </c>
      <c r="CV168" s="491">
        <f t="shared" si="60"/>
        <v>0</v>
      </c>
      <c r="CW168" s="491">
        <f t="shared" si="60"/>
        <v>0</v>
      </c>
      <c r="CX168" s="491">
        <f t="shared" si="60"/>
        <v>0</v>
      </c>
      <c r="CY168" s="491">
        <f t="shared" si="60"/>
        <v>0</v>
      </c>
      <c r="CZ168" s="491">
        <f t="shared" si="60"/>
        <v>0</v>
      </c>
      <c r="DA168" s="491">
        <f t="shared" si="60"/>
        <v>0</v>
      </c>
      <c r="DB168" s="491">
        <f t="shared" si="60"/>
        <v>0</v>
      </c>
      <c r="DC168" s="491">
        <f t="shared" si="60"/>
        <v>0</v>
      </c>
      <c r="DD168" s="491">
        <f t="shared" si="60"/>
        <v>0</v>
      </c>
      <c r="DE168" s="491">
        <f t="shared" si="60"/>
        <v>0</v>
      </c>
      <c r="DF168" s="491">
        <f t="shared" si="60"/>
        <v>0</v>
      </c>
      <c r="DG168" s="491">
        <f t="shared" si="60"/>
        <v>0</v>
      </c>
      <c r="DH168" s="491">
        <f t="shared" si="60"/>
        <v>0</v>
      </c>
      <c r="DI168" s="491">
        <f t="shared" si="60"/>
        <v>0</v>
      </c>
      <c r="DJ168" s="491">
        <f t="shared" si="60"/>
        <v>0</v>
      </c>
      <c r="DK168" s="491">
        <f t="shared" si="60"/>
        <v>0</v>
      </c>
      <c r="DL168" s="491">
        <f t="shared" si="60"/>
        <v>0</v>
      </c>
      <c r="DM168" s="491">
        <f t="shared" si="60"/>
        <v>0</v>
      </c>
      <c r="DN168" s="491">
        <f t="shared" si="60"/>
        <v>0</v>
      </c>
      <c r="DO168" s="491">
        <f t="shared" si="60"/>
        <v>0</v>
      </c>
      <c r="DP168" s="491">
        <f t="shared" si="60"/>
        <v>0</v>
      </c>
      <c r="DQ168" s="491">
        <f t="shared" si="60"/>
        <v>0</v>
      </c>
      <c r="DR168" s="491">
        <f t="shared" si="60"/>
        <v>0</v>
      </c>
      <c r="DS168" s="491">
        <f t="shared" si="60"/>
        <v>0</v>
      </c>
      <c r="DT168" s="491">
        <f t="shared" si="60"/>
        <v>0</v>
      </c>
      <c r="DU168" s="491">
        <f t="shared" si="60"/>
        <v>0</v>
      </c>
      <c r="DV168" s="491">
        <f t="shared" si="60"/>
        <v>0</v>
      </c>
      <c r="DW168" s="491">
        <f t="shared" si="60"/>
        <v>0</v>
      </c>
      <c r="DX168" s="491">
        <f t="shared" si="60"/>
        <v>0</v>
      </c>
      <c r="DY168" s="491">
        <f t="shared" si="60"/>
        <v>0</v>
      </c>
      <c r="DZ168" s="491">
        <f t="shared" si="60"/>
        <v>0</v>
      </c>
      <c r="EA168" s="491">
        <f t="shared" si="60"/>
        <v>0</v>
      </c>
      <c r="EB168" s="491">
        <f t="shared" si="60"/>
        <v>0</v>
      </c>
      <c r="EC168" s="491">
        <f t="shared" si="60"/>
        <v>0</v>
      </c>
      <c r="ED168" s="491">
        <f t="shared" si="60"/>
        <v>0</v>
      </c>
      <c r="EE168" s="491">
        <f>SUM(EE142,EE115,EE88,EE61,EE34,EE7)</f>
        <v>0</v>
      </c>
      <c r="EF168" s="496">
        <f>SUM(EF142,EF115,EF88,EF61,EF34,EF7)</f>
        <v>0</v>
      </c>
    </row>
    <row r="169" spans="2:136" x14ac:dyDescent="0.2">
      <c r="B169" s="497" t="s">
        <v>40</v>
      </c>
      <c r="C169" s="498">
        <f>C284</f>
        <v>5272505</v>
      </c>
      <c r="D169" s="498"/>
      <c r="E169" s="499"/>
      <c r="F169" s="499"/>
      <c r="G169" s="499"/>
      <c r="H169" s="499"/>
      <c r="I169" s="499"/>
      <c r="J169" s="499"/>
      <c r="K169" s="499"/>
      <c r="L169" s="499"/>
      <c r="M169" s="500">
        <f>SUM(P169:CU169)</f>
        <v>5272505</v>
      </c>
      <c r="N169" s="112" t="str">
        <f t="shared" si="48"/>
        <v>OK</v>
      </c>
      <c r="O169" s="479"/>
      <c r="P169" s="498">
        <f>P284</f>
        <v>5272505</v>
      </c>
      <c r="Q169" s="498">
        <f t="shared" ref="Q169:CB169" si="61">Q284</f>
        <v>0</v>
      </c>
      <c r="R169" s="498">
        <f t="shared" si="61"/>
        <v>0</v>
      </c>
      <c r="S169" s="498">
        <f t="shared" si="61"/>
        <v>0</v>
      </c>
      <c r="T169" s="498">
        <f t="shared" si="61"/>
        <v>0</v>
      </c>
      <c r="U169" s="498">
        <f t="shared" si="61"/>
        <v>0</v>
      </c>
      <c r="V169" s="498">
        <f t="shared" si="61"/>
        <v>0</v>
      </c>
      <c r="W169" s="498">
        <f t="shared" si="61"/>
        <v>0</v>
      </c>
      <c r="X169" s="498">
        <f t="shared" si="61"/>
        <v>0</v>
      </c>
      <c r="Y169" s="498">
        <f t="shared" si="61"/>
        <v>0</v>
      </c>
      <c r="Z169" s="498">
        <f t="shared" si="61"/>
        <v>0</v>
      </c>
      <c r="AA169" s="498">
        <f t="shared" si="61"/>
        <v>0</v>
      </c>
      <c r="AB169" s="498">
        <f t="shared" si="61"/>
        <v>0</v>
      </c>
      <c r="AC169" s="498">
        <f t="shared" si="61"/>
        <v>0</v>
      </c>
      <c r="AD169" s="498">
        <f t="shared" si="61"/>
        <v>0</v>
      </c>
      <c r="AE169" s="498">
        <f t="shared" si="61"/>
        <v>0</v>
      </c>
      <c r="AF169" s="498">
        <f t="shared" si="61"/>
        <v>0</v>
      </c>
      <c r="AG169" s="498">
        <f t="shared" si="61"/>
        <v>0</v>
      </c>
      <c r="AH169" s="498">
        <f t="shared" si="61"/>
        <v>0</v>
      </c>
      <c r="AI169" s="498">
        <f t="shared" si="61"/>
        <v>0</v>
      </c>
      <c r="AJ169" s="498">
        <f t="shared" si="61"/>
        <v>0</v>
      </c>
      <c r="AK169" s="498">
        <f t="shared" si="61"/>
        <v>0</v>
      </c>
      <c r="AL169" s="498">
        <f t="shared" si="61"/>
        <v>0</v>
      </c>
      <c r="AM169" s="498">
        <f t="shared" si="61"/>
        <v>0</v>
      </c>
      <c r="AN169" s="498">
        <f t="shared" si="61"/>
        <v>0</v>
      </c>
      <c r="AO169" s="498">
        <f t="shared" si="61"/>
        <v>0</v>
      </c>
      <c r="AP169" s="498">
        <f t="shared" si="61"/>
        <v>0</v>
      </c>
      <c r="AQ169" s="498">
        <f t="shared" si="61"/>
        <v>0</v>
      </c>
      <c r="AR169" s="498">
        <f t="shared" si="61"/>
        <v>0</v>
      </c>
      <c r="AS169" s="498">
        <f t="shared" si="61"/>
        <v>0</v>
      </c>
      <c r="AT169" s="498">
        <f t="shared" si="61"/>
        <v>0</v>
      </c>
      <c r="AU169" s="498">
        <f t="shared" si="61"/>
        <v>0</v>
      </c>
      <c r="AV169" s="498">
        <f t="shared" si="61"/>
        <v>0</v>
      </c>
      <c r="AW169" s="498">
        <f t="shared" si="61"/>
        <v>0</v>
      </c>
      <c r="AX169" s="498">
        <f t="shared" si="61"/>
        <v>0</v>
      </c>
      <c r="AY169" s="498">
        <f t="shared" si="61"/>
        <v>0</v>
      </c>
      <c r="AZ169" s="498">
        <f t="shared" si="61"/>
        <v>0</v>
      </c>
      <c r="BA169" s="498">
        <f t="shared" si="61"/>
        <v>0</v>
      </c>
      <c r="BB169" s="498">
        <f t="shared" si="61"/>
        <v>0</v>
      </c>
      <c r="BC169" s="498">
        <f t="shared" si="61"/>
        <v>0</v>
      </c>
      <c r="BD169" s="498">
        <f t="shared" si="61"/>
        <v>0</v>
      </c>
      <c r="BE169" s="498">
        <f t="shared" si="61"/>
        <v>0</v>
      </c>
      <c r="BF169" s="498">
        <f t="shared" si="61"/>
        <v>0</v>
      </c>
      <c r="BG169" s="498">
        <f t="shared" si="61"/>
        <v>0</v>
      </c>
      <c r="BH169" s="498">
        <f t="shared" si="61"/>
        <v>0</v>
      </c>
      <c r="BI169" s="498">
        <f t="shared" si="61"/>
        <v>0</v>
      </c>
      <c r="BJ169" s="498">
        <f t="shared" si="61"/>
        <v>0</v>
      </c>
      <c r="BK169" s="498">
        <f t="shared" si="61"/>
        <v>0</v>
      </c>
      <c r="BL169" s="498">
        <f t="shared" si="61"/>
        <v>0</v>
      </c>
      <c r="BM169" s="498">
        <f t="shared" si="61"/>
        <v>0</v>
      </c>
      <c r="BN169" s="498">
        <f t="shared" si="61"/>
        <v>0</v>
      </c>
      <c r="BO169" s="498">
        <f t="shared" si="61"/>
        <v>0</v>
      </c>
      <c r="BP169" s="498">
        <f t="shared" si="61"/>
        <v>0</v>
      </c>
      <c r="BQ169" s="498">
        <f t="shared" si="61"/>
        <v>0</v>
      </c>
      <c r="BR169" s="498">
        <f t="shared" si="61"/>
        <v>0</v>
      </c>
      <c r="BS169" s="498">
        <f t="shared" si="61"/>
        <v>0</v>
      </c>
      <c r="BT169" s="498">
        <f t="shared" si="61"/>
        <v>0</v>
      </c>
      <c r="BU169" s="498">
        <f t="shared" si="61"/>
        <v>0</v>
      </c>
      <c r="BV169" s="498">
        <f t="shared" si="61"/>
        <v>0</v>
      </c>
      <c r="BW169" s="498">
        <f t="shared" si="61"/>
        <v>0</v>
      </c>
      <c r="BX169" s="498">
        <f t="shared" si="61"/>
        <v>0</v>
      </c>
      <c r="BY169" s="498">
        <f t="shared" si="61"/>
        <v>0</v>
      </c>
      <c r="BZ169" s="498">
        <f t="shared" si="61"/>
        <v>0</v>
      </c>
      <c r="CA169" s="498">
        <f t="shared" si="61"/>
        <v>0</v>
      </c>
      <c r="CB169" s="498">
        <f t="shared" si="61"/>
        <v>0</v>
      </c>
      <c r="CC169" s="498">
        <f t="shared" ref="CC169:CT169" si="62">CC284</f>
        <v>0</v>
      </c>
      <c r="CD169" s="498">
        <f t="shared" si="62"/>
        <v>0</v>
      </c>
      <c r="CE169" s="498">
        <f t="shared" si="62"/>
        <v>0</v>
      </c>
      <c r="CF169" s="498">
        <f t="shared" si="62"/>
        <v>0</v>
      </c>
      <c r="CG169" s="498">
        <f t="shared" si="62"/>
        <v>0</v>
      </c>
      <c r="CH169" s="498">
        <f t="shared" si="62"/>
        <v>0</v>
      </c>
      <c r="CI169" s="498">
        <f t="shared" si="62"/>
        <v>0</v>
      </c>
      <c r="CJ169" s="498">
        <f t="shared" si="62"/>
        <v>0</v>
      </c>
      <c r="CK169" s="498">
        <f t="shared" si="62"/>
        <v>0</v>
      </c>
      <c r="CL169" s="498">
        <f t="shared" si="62"/>
        <v>0</v>
      </c>
      <c r="CM169" s="498">
        <f t="shared" si="62"/>
        <v>0</v>
      </c>
      <c r="CN169" s="498">
        <f t="shared" si="62"/>
        <v>0</v>
      </c>
      <c r="CO169" s="498">
        <f t="shared" si="62"/>
        <v>0</v>
      </c>
      <c r="CP169" s="498">
        <f t="shared" si="62"/>
        <v>0</v>
      </c>
      <c r="CQ169" s="498">
        <f t="shared" si="62"/>
        <v>0</v>
      </c>
      <c r="CR169" s="498">
        <f t="shared" si="62"/>
        <v>0</v>
      </c>
      <c r="CS169" s="498">
        <f t="shared" si="62"/>
        <v>0</v>
      </c>
      <c r="CT169" s="498">
        <f t="shared" si="62"/>
        <v>0</v>
      </c>
      <c r="CU169" s="498">
        <f t="shared" ref="CU169:ED169" si="63">CU284</f>
        <v>0</v>
      </c>
      <c r="CV169" s="498">
        <f t="shared" si="63"/>
        <v>0</v>
      </c>
      <c r="CW169" s="498">
        <f t="shared" si="63"/>
        <v>0</v>
      </c>
      <c r="CX169" s="498">
        <f t="shared" si="63"/>
        <v>0</v>
      </c>
      <c r="CY169" s="498">
        <f t="shared" si="63"/>
        <v>0</v>
      </c>
      <c r="CZ169" s="498">
        <f t="shared" si="63"/>
        <v>0</v>
      </c>
      <c r="DA169" s="498">
        <f t="shared" si="63"/>
        <v>0</v>
      </c>
      <c r="DB169" s="498">
        <f t="shared" si="63"/>
        <v>0</v>
      </c>
      <c r="DC169" s="498">
        <f t="shared" si="63"/>
        <v>0</v>
      </c>
      <c r="DD169" s="498">
        <f t="shared" si="63"/>
        <v>0</v>
      </c>
      <c r="DE169" s="498">
        <f t="shared" si="63"/>
        <v>0</v>
      </c>
      <c r="DF169" s="498">
        <f t="shared" si="63"/>
        <v>0</v>
      </c>
      <c r="DG169" s="498">
        <f t="shared" si="63"/>
        <v>0</v>
      </c>
      <c r="DH169" s="498">
        <f t="shared" si="63"/>
        <v>0</v>
      </c>
      <c r="DI169" s="498">
        <f t="shared" si="63"/>
        <v>0</v>
      </c>
      <c r="DJ169" s="498">
        <f t="shared" si="63"/>
        <v>0</v>
      </c>
      <c r="DK169" s="498">
        <f t="shared" si="63"/>
        <v>0</v>
      </c>
      <c r="DL169" s="498">
        <f t="shared" si="63"/>
        <v>0</v>
      </c>
      <c r="DM169" s="498">
        <f t="shared" si="63"/>
        <v>0</v>
      </c>
      <c r="DN169" s="498">
        <f t="shared" si="63"/>
        <v>0</v>
      </c>
      <c r="DO169" s="498">
        <f t="shared" si="63"/>
        <v>0</v>
      </c>
      <c r="DP169" s="498">
        <f t="shared" si="63"/>
        <v>0</v>
      </c>
      <c r="DQ169" s="498">
        <f t="shared" si="63"/>
        <v>0</v>
      </c>
      <c r="DR169" s="498">
        <f t="shared" si="63"/>
        <v>0</v>
      </c>
      <c r="DS169" s="498">
        <f t="shared" si="63"/>
        <v>0</v>
      </c>
      <c r="DT169" s="498">
        <f t="shared" si="63"/>
        <v>0</v>
      </c>
      <c r="DU169" s="498">
        <f t="shared" si="63"/>
        <v>0</v>
      </c>
      <c r="DV169" s="498">
        <f t="shared" si="63"/>
        <v>0</v>
      </c>
      <c r="DW169" s="498">
        <f t="shared" si="63"/>
        <v>0</v>
      </c>
      <c r="DX169" s="498">
        <f t="shared" si="63"/>
        <v>0</v>
      </c>
      <c r="DY169" s="498">
        <f t="shared" si="63"/>
        <v>0</v>
      </c>
      <c r="DZ169" s="498">
        <f t="shared" si="63"/>
        <v>0</v>
      </c>
      <c r="EA169" s="498">
        <f t="shared" si="63"/>
        <v>0</v>
      </c>
      <c r="EB169" s="498">
        <f t="shared" si="63"/>
        <v>0</v>
      </c>
      <c r="EC169" s="498">
        <f t="shared" si="63"/>
        <v>0</v>
      </c>
      <c r="ED169" s="498">
        <f t="shared" si="63"/>
        <v>0</v>
      </c>
      <c r="EE169" s="498">
        <f>EE284</f>
        <v>0</v>
      </c>
      <c r="EF169" s="501">
        <f>EF284</f>
        <v>0</v>
      </c>
    </row>
    <row r="170" spans="2:136" x14ac:dyDescent="0.2">
      <c r="B170" s="502" t="s">
        <v>41</v>
      </c>
      <c r="C170" s="503">
        <f>C285</f>
        <v>48648085.137440167</v>
      </c>
      <c r="D170" s="503"/>
      <c r="E170" s="504"/>
      <c r="F170" s="504"/>
      <c r="G170" s="504"/>
      <c r="H170" s="504"/>
      <c r="I170" s="504"/>
      <c r="J170" s="504"/>
      <c r="K170" s="504"/>
      <c r="L170" s="504"/>
      <c r="M170" s="505">
        <f>SUM(P170:CU170)</f>
        <v>48648085.137440167</v>
      </c>
      <c r="N170" s="112" t="str">
        <f t="shared" si="48"/>
        <v>OK</v>
      </c>
      <c r="O170" s="506"/>
      <c r="P170" s="503">
        <f>P285</f>
        <v>0</v>
      </c>
      <c r="Q170" s="503">
        <f t="shared" ref="Q170:CB170" si="64">Q285</f>
        <v>657477.86146311997</v>
      </c>
      <c r="R170" s="503">
        <f t="shared" si="64"/>
        <v>699487.63179919985</v>
      </c>
      <c r="S170" s="503">
        <f t="shared" si="64"/>
        <v>716499.33846820472</v>
      </c>
      <c r="T170" s="503">
        <f t="shared" si="64"/>
        <v>733738.59805986355</v>
      </c>
      <c r="U170" s="503">
        <f t="shared" si="64"/>
        <v>751070.00439597946</v>
      </c>
      <c r="V170" s="503">
        <f t="shared" si="64"/>
        <v>768494.79007359897</v>
      </c>
      <c r="W170" s="503">
        <f t="shared" si="64"/>
        <v>786013.45418349048</v>
      </c>
      <c r="X170" s="503">
        <f t="shared" si="64"/>
        <v>803626.50254913559</v>
      </c>
      <c r="Y170" s="503">
        <f t="shared" si="64"/>
        <v>821334.44367870921</v>
      </c>
      <c r="Z170" s="503">
        <f t="shared" si="64"/>
        <v>839137.78882026346</v>
      </c>
      <c r="AA170" s="503">
        <f t="shared" si="64"/>
        <v>857037.05197626958</v>
      </c>
      <c r="AB170" s="503">
        <f t="shared" si="64"/>
        <v>875032.74991845898</v>
      </c>
      <c r="AC170" s="503">
        <f t="shared" si="64"/>
        <v>891975.52773701306</v>
      </c>
      <c r="AD170" s="503">
        <f t="shared" si="64"/>
        <v>910336.70935003832</v>
      </c>
      <c r="AE170" s="503">
        <f t="shared" si="64"/>
        <v>928789.66434291424</v>
      </c>
      <c r="AF170" s="503">
        <f t="shared" si="64"/>
        <v>947342.07571747818</v>
      </c>
      <c r="AG170" s="503">
        <f t="shared" si="64"/>
        <v>965994.44065440039</v>
      </c>
      <c r="AH170" s="503">
        <f t="shared" si="64"/>
        <v>984747.29774473922</v>
      </c>
      <c r="AI170" s="503">
        <f t="shared" si="64"/>
        <v>1003601.1885535867</v>
      </c>
      <c r="AJ170" s="503">
        <f t="shared" si="64"/>
        <v>1022556.657300671</v>
      </c>
      <c r="AK170" s="503">
        <f t="shared" si="64"/>
        <v>1052924.2891049571</v>
      </c>
      <c r="AL170" s="503">
        <f t="shared" si="64"/>
        <v>1083394.5963647184</v>
      </c>
      <c r="AM170" s="503">
        <f t="shared" si="64"/>
        <v>1109173.7571275206</v>
      </c>
      <c r="AN170" s="503">
        <f t="shared" si="64"/>
        <v>1115042.144524496</v>
      </c>
      <c r="AO170" s="503">
        <f t="shared" si="64"/>
        <v>1119702.8233839502</v>
      </c>
      <c r="AP170" s="503">
        <f t="shared" si="64"/>
        <v>1125742.6350001246</v>
      </c>
      <c r="AQ170" s="503">
        <f t="shared" si="64"/>
        <v>1131807.691960121</v>
      </c>
      <c r="AR170" s="503">
        <f t="shared" si="64"/>
        <v>1137905.4645663714</v>
      </c>
      <c r="AS170" s="503">
        <f t="shared" si="64"/>
        <v>1144036.0895644887</v>
      </c>
      <c r="AT170" s="503">
        <f t="shared" si="64"/>
        <v>1150199.7441642233</v>
      </c>
      <c r="AU170" s="503">
        <f t="shared" si="64"/>
        <v>1156396.606316031</v>
      </c>
      <c r="AV170" s="503">
        <f t="shared" si="64"/>
        <v>1162626.8549302542</v>
      </c>
      <c r="AW170" s="503">
        <f t="shared" si="64"/>
        <v>1168890.6698811324</v>
      </c>
      <c r="AX170" s="503">
        <f t="shared" si="64"/>
        <v>1175188.2320120046</v>
      </c>
      <c r="AY170" s="503">
        <f t="shared" si="64"/>
        <v>1181519.7231405275</v>
      </c>
      <c r="AZ170" s="503">
        <f>AZ285</f>
        <v>1187885.3260639259</v>
      </c>
      <c r="BA170" s="503">
        <f t="shared" si="64"/>
        <v>1192910.931973584</v>
      </c>
      <c r="BB170" s="503">
        <f t="shared" si="64"/>
        <v>1199345.3108230967</v>
      </c>
      <c r="BC170" s="503">
        <f t="shared" si="64"/>
        <v>1205806.9117046203</v>
      </c>
      <c r="BD170" s="503">
        <f t="shared" si="64"/>
        <v>1212303.3654715787</v>
      </c>
      <c r="BE170" s="503">
        <f t="shared" si="64"/>
        <v>1218834.8195766455</v>
      </c>
      <c r="BF170" s="503">
        <f t="shared" si="64"/>
        <v>1225401.4628062833</v>
      </c>
      <c r="BG170" s="503">
        <f t="shared" si="64"/>
        <v>1232003.4847456566</v>
      </c>
      <c r="BH170" s="503">
        <f t="shared" si="64"/>
        <v>1238641.0760025242</v>
      </c>
      <c r="BI170" s="503">
        <f t="shared" si="64"/>
        <v>1245314.428211563</v>
      </c>
      <c r="BJ170" s="503">
        <f t="shared" si="64"/>
        <v>1252023.7340399101</v>
      </c>
      <c r="BK170" s="503">
        <f t="shared" si="64"/>
        <v>1258769.1871927227</v>
      </c>
      <c r="BL170" s="503">
        <f t="shared" si="64"/>
        <v>0</v>
      </c>
      <c r="BM170" s="503">
        <f t="shared" si="64"/>
        <v>0</v>
      </c>
      <c r="BN170" s="503">
        <f t="shared" si="64"/>
        <v>0</v>
      </c>
      <c r="BO170" s="503">
        <f t="shared" si="64"/>
        <v>0</v>
      </c>
      <c r="BP170" s="503">
        <f t="shared" si="64"/>
        <v>0</v>
      </c>
      <c r="BQ170" s="503">
        <f t="shared" si="64"/>
        <v>0</v>
      </c>
      <c r="BR170" s="503">
        <f t="shared" si="64"/>
        <v>0</v>
      </c>
      <c r="BS170" s="503">
        <f t="shared" si="64"/>
        <v>0</v>
      </c>
      <c r="BT170" s="503">
        <f t="shared" si="64"/>
        <v>0</v>
      </c>
      <c r="BU170" s="503">
        <f t="shared" si="64"/>
        <v>0</v>
      </c>
      <c r="BV170" s="503">
        <f t="shared" si="64"/>
        <v>0</v>
      </c>
      <c r="BW170" s="503">
        <f t="shared" si="64"/>
        <v>0</v>
      </c>
      <c r="BX170" s="503">
        <f t="shared" si="64"/>
        <v>0</v>
      </c>
      <c r="BY170" s="503">
        <f t="shared" si="64"/>
        <v>0</v>
      </c>
      <c r="BZ170" s="503">
        <f t="shared" si="64"/>
        <v>0</v>
      </c>
      <c r="CA170" s="503">
        <f t="shared" si="64"/>
        <v>0</v>
      </c>
      <c r="CB170" s="503">
        <f t="shared" si="64"/>
        <v>0</v>
      </c>
      <c r="CC170" s="503">
        <f t="shared" ref="CC170:CT170" si="65">CC285</f>
        <v>0</v>
      </c>
      <c r="CD170" s="503">
        <f t="shared" si="65"/>
        <v>0</v>
      </c>
      <c r="CE170" s="503">
        <f t="shared" si="65"/>
        <v>0</v>
      </c>
      <c r="CF170" s="503">
        <f t="shared" si="65"/>
        <v>0</v>
      </c>
      <c r="CG170" s="503">
        <f t="shared" si="65"/>
        <v>0</v>
      </c>
      <c r="CH170" s="503">
        <f t="shared" si="65"/>
        <v>0</v>
      </c>
      <c r="CI170" s="503">
        <f t="shared" si="65"/>
        <v>0</v>
      </c>
      <c r="CJ170" s="503">
        <f t="shared" si="65"/>
        <v>0</v>
      </c>
      <c r="CK170" s="503">
        <f t="shared" si="65"/>
        <v>0</v>
      </c>
      <c r="CL170" s="503">
        <f t="shared" si="65"/>
        <v>0</v>
      </c>
      <c r="CM170" s="503">
        <f t="shared" si="65"/>
        <v>0</v>
      </c>
      <c r="CN170" s="503">
        <f t="shared" si="65"/>
        <v>0</v>
      </c>
      <c r="CO170" s="503">
        <f t="shared" si="65"/>
        <v>0</v>
      </c>
      <c r="CP170" s="503">
        <f t="shared" si="65"/>
        <v>0</v>
      </c>
      <c r="CQ170" s="503">
        <f t="shared" si="65"/>
        <v>0</v>
      </c>
      <c r="CR170" s="503">
        <f t="shared" si="65"/>
        <v>0</v>
      </c>
      <c r="CS170" s="503">
        <f t="shared" si="65"/>
        <v>0</v>
      </c>
      <c r="CT170" s="503">
        <f t="shared" si="65"/>
        <v>0</v>
      </c>
      <c r="CU170" s="503">
        <f t="shared" ref="CU170:ED170" si="66">CU285</f>
        <v>0</v>
      </c>
      <c r="CV170" s="503">
        <f t="shared" si="66"/>
        <v>0</v>
      </c>
      <c r="CW170" s="503">
        <f t="shared" si="66"/>
        <v>0</v>
      </c>
      <c r="CX170" s="503">
        <f t="shared" si="66"/>
        <v>0</v>
      </c>
      <c r="CY170" s="503">
        <f t="shared" si="66"/>
        <v>0</v>
      </c>
      <c r="CZ170" s="503">
        <f t="shared" si="66"/>
        <v>0</v>
      </c>
      <c r="DA170" s="503">
        <f t="shared" si="66"/>
        <v>0</v>
      </c>
      <c r="DB170" s="503">
        <f t="shared" si="66"/>
        <v>0</v>
      </c>
      <c r="DC170" s="503">
        <f t="shared" si="66"/>
        <v>0</v>
      </c>
      <c r="DD170" s="503">
        <f t="shared" si="66"/>
        <v>0</v>
      </c>
      <c r="DE170" s="503">
        <f t="shared" si="66"/>
        <v>0</v>
      </c>
      <c r="DF170" s="503">
        <f t="shared" si="66"/>
        <v>0</v>
      </c>
      <c r="DG170" s="503">
        <f t="shared" si="66"/>
        <v>0</v>
      </c>
      <c r="DH170" s="503">
        <f t="shared" si="66"/>
        <v>0</v>
      </c>
      <c r="DI170" s="503">
        <f t="shared" si="66"/>
        <v>0</v>
      </c>
      <c r="DJ170" s="503">
        <f t="shared" si="66"/>
        <v>0</v>
      </c>
      <c r="DK170" s="503">
        <f t="shared" si="66"/>
        <v>0</v>
      </c>
      <c r="DL170" s="503">
        <f t="shared" si="66"/>
        <v>0</v>
      </c>
      <c r="DM170" s="503">
        <f t="shared" si="66"/>
        <v>0</v>
      </c>
      <c r="DN170" s="503">
        <f t="shared" si="66"/>
        <v>0</v>
      </c>
      <c r="DO170" s="503">
        <f t="shared" si="66"/>
        <v>0</v>
      </c>
      <c r="DP170" s="503">
        <f t="shared" si="66"/>
        <v>0</v>
      </c>
      <c r="DQ170" s="503">
        <f t="shared" si="66"/>
        <v>0</v>
      </c>
      <c r="DR170" s="503">
        <f t="shared" si="66"/>
        <v>0</v>
      </c>
      <c r="DS170" s="503">
        <f t="shared" si="66"/>
        <v>0</v>
      </c>
      <c r="DT170" s="503">
        <f t="shared" si="66"/>
        <v>0</v>
      </c>
      <c r="DU170" s="503">
        <f t="shared" si="66"/>
        <v>0</v>
      </c>
      <c r="DV170" s="503">
        <f t="shared" si="66"/>
        <v>0</v>
      </c>
      <c r="DW170" s="503">
        <f t="shared" si="66"/>
        <v>0</v>
      </c>
      <c r="DX170" s="503">
        <f t="shared" si="66"/>
        <v>0</v>
      </c>
      <c r="DY170" s="503">
        <f t="shared" si="66"/>
        <v>0</v>
      </c>
      <c r="DZ170" s="503">
        <f t="shared" si="66"/>
        <v>0</v>
      </c>
      <c r="EA170" s="503">
        <f t="shared" si="66"/>
        <v>0</v>
      </c>
      <c r="EB170" s="503">
        <f t="shared" si="66"/>
        <v>0</v>
      </c>
      <c r="EC170" s="503">
        <f t="shared" si="66"/>
        <v>0</v>
      </c>
      <c r="ED170" s="503">
        <f t="shared" si="66"/>
        <v>0</v>
      </c>
      <c r="EE170" s="503">
        <f>EE285</f>
        <v>0</v>
      </c>
      <c r="EF170" s="507">
        <f>EF285</f>
        <v>0</v>
      </c>
    </row>
    <row r="171" spans="2:136" ht="17" thickBot="1" x14ac:dyDescent="0.25">
      <c r="B171" s="508" t="s">
        <v>42</v>
      </c>
      <c r="C171" s="509">
        <f>SUM(C168:C170)</f>
        <v>353771827.10544014</v>
      </c>
      <c r="D171" s="509"/>
      <c r="E171" s="510"/>
      <c r="F171" s="510"/>
      <c r="G171" s="510"/>
      <c r="H171" s="510"/>
      <c r="I171" s="510"/>
      <c r="J171" s="510"/>
      <c r="K171" s="510"/>
      <c r="L171" s="510"/>
      <c r="M171" s="511">
        <f>SUM(M168:M170)</f>
        <v>353771826.84236181</v>
      </c>
      <c r="N171" s="862" t="str">
        <f>IF(ROUND(M171,0)=ROUND(C171,0),"OK","ERROR")</f>
        <v>OK</v>
      </c>
      <c r="O171" s="512"/>
      <c r="P171" s="509">
        <f>P168+P169+P170</f>
        <v>194339249.64857599</v>
      </c>
      <c r="Q171" s="509">
        <f t="shared" ref="Q171:CB171" si="67">Q168+Q169+Q170</f>
        <v>3140622.769662451</v>
      </c>
      <c r="R171" s="509">
        <f t="shared" si="67"/>
        <v>3182632.5399985304</v>
      </c>
      <c r="S171" s="509">
        <f t="shared" si="67"/>
        <v>3199644.2466675355</v>
      </c>
      <c r="T171" s="509">
        <f t="shared" si="67"/>
        <v>3216883.5062591946</v>
      </c>
      <c r="U171" s="509">
        <f t="shared" si="67"/>
        <v>3234214.9160505012</v>
      </c>
      <c r="V171" s="509">
        <f t="shared" si="67"/>
        <v>3251639.6982729295</v>
      </c>
      <c r="W171" s="509">
        <f t="shared" si="67"/>
        <v>3269158.3623828213</v>
      </c>
      <c r="X171" s="509">
        <f t="shared" si="67"/>
        <v>3286771.4107484664</v>
      </c>
      <c r="Y171" s="509">
        <f t="shared" si="67"/>
        <v>3304479.35187804</v>
      </c>
      <c r="Z171" s="509">
        <f t="shared" si="67"/>
        <v>3322282.6970195943</v>
      </c>
      <c r="AA171" s="509">
        <f t="shared" si="67"/>
        <v>3340181.9601756004</v>
      </c>
      <c r="AB171" s="509">
        <f t="shared" si="67"/>
        <v>3389756.6089367764</v>
      </c>
      <c r="AC171" s="509">
        <f t="shared" si="67"/>
        <v>3406699.3833001396</v>
      </c>
      <c r="AD171" s="509">
        <f t="shared" si="67"/>
        <v>3425060.5649131648</v>
      </c>
      <c r="AE171" s="509">
        <f t="shared" si="67"/>
        <v>3443513.516450848</v>
      </c>
      <c r="AF171" s="509">
        <f t="shared" si="67"/>
        <v>3462065.9381909883</v>
      </c>
      <c r="AG171" s="509">
        <f t="shared" si="67"/>
        <v>3480718.2893071417</v>
      </c>
      <c r="AH171" s="509">
        <f t="shared" si="67"/>
        <v>3499471.1602621903</v>
      </c>
      <c r="AI171" s="509">
        <f t="shared" si="67"/>
        <v>3518325.0441167131</v>
      </c>
      <c r="AJ171" s="509">
        <f t="shared" si="67"/>
        <v>5625287.4941537306</v>
      </c>
      <c r="AK171" s="509">
        <f t="shared" si="67"/>
        <v>5655655.1259140763</v>
      </c>
      <c r="AL171" s="509">
        <f t="shared" si="67"/>
        <v>5686125.4362110347</v>
      </c>
      <c r="AM171" s="509">
        <f t="shared" si="67"/>
        <v>5711904.5938926991</v>
      </c>
      <c r="AN171" s="509">
        <f t="shared" si="67"/>
        <v>5717772.9814654374</v>
      </c>
      <c r="AO171" s="509">
        <f t="shared" si="67"/>
        <v>5722433.664242018</v>
      </c>
      <c r="AP171" s="509">
        <f t="shared" si="67"/>
        <v>5728473.4707535459</v>
      </c>
      <c r="AQ171" s="509">
        <f t="shared" si="67"/>
        <v>5734538.5299128145</v>
      </c>
      <c r="AR171" s="509">
        <f t="shared" si="67"/>
        <v>5740636.3003197927</v>
      </c>
      <c r="AS171" s="509">
        <f t="shared" si="67"/>
        <v>5746766.9333279319</v>
      </c>
      <c r="AT171" s="509">
        <f t="shared" si="67"/>
        <v>8297344.1741068959</v>
      </c>
      <c r="AU171" s="509">
        <f t="shared" si="67"/>
        <v>1156396.606316031</v>
      </c>
      <c r="AV171" s="509">
        <f t="shared" si="67"/>
        <v>1162626.8549302542</v>
      </c>
      <c r="AW171" s="509">
        <f t="shared" si="67"/>
        <v>1168890.6698811324</v>
      </c>
      <c r="AX171" s="509">
        <f t="shared" si="67"/>
        <v>1175188.2320120046</v>
      </c>
      <c r="AY171" s="509">
        <f t="shared" si="67"/>
        <v>1181519.7231405275</v>
      </c>
      <c r="AZ171" s="509">
        <f t="shared" si="67"/>
        <v>1187885.3260639259</v>
      </c>
      <c r="BA171" s="509">
        <f t="shared" si="67"/>
        <v>1192910.931973584</v>
      </c>
      <c r="BB171" s="509">
        <f t="shared" si="67"/>
        <v>1199345.3108230967</v>
      </c>
      <c r="BC171" s="509">
        <f t="shared" si="67"/>
        <v>1205806.9117046203</v>
      </c>
      <c r="BD171" s="509">
        <f t="shared" si="67"/>
        <v>1212303.3654715787</v>
      </c>
      <c r="BE171" s="509">
        <f t="shared" si="67"/>
        <v>11396489.219576646</v>
      </c>
      <c r="BF171" s="509">
        <f t="shared" si="67"/>
        <v>1225401.4628062833</v>
      </c>
      <c r="BG171" s="509">
        <f t="shared" si="67"/>
        <v>1232003.4847456566</v>
      </c>
      <c r="BH171" s="509">
        <f t="shared" si="67"/>
        <v>1238641.0760025242</v>
      </c>
      <c r="BI171" s="509">
        <f t="shared" si="67"/>
        <v>1245314.428211563</v>
      </c>
      <c r="BJ171" s="509">
        <f t="shared" si="67"/>
        <v>1252023.7340399101</v>
      </c>
      <c r="BK171" s="509">
        <f t="shared" si="67"/>
        <v>1258769.1871927227</v>
      </c>
      <c r="BL171" s="509">
        <f t="shared" si="67"/>
        <v>0</v>
      </c>
      <c r="BM171" s="509">
        <f t="shared" si="67"/>
        <v>0</v>
      </c>
      <c r="BN171" s="509">
        <f t="shared" si="67"/>
        <v>0</v>
      </c>
      <c r="BO171" s="509">
        <f t="shared" si="67"/>
        <v>0</v>
      </c>
      <c r="BP171" s="509">
        <f t="shared" si="67"/>
        <v>0</v>
      </c>
      <c r="BQ171" s="509">
        <f t="shared" si="67"/>
        <v>0</v>
      </c>
      <c r="BR171" s="509">
        <f t="shared" si="67"/>
        <v>0</v>
      </c>
      <c r="BS171" s="509">
        <f t="shared" si="67"/>
        <v>0</v>
      </c>
      <c r="BT171" s="509">
        <f t="shared" si="67"/>
        <v>0</v>
      </c>
      <c r="BU171" s="509">
        <f t="shared" si="67"/>
        <v>0</v>
      </c>
      <c r="BV171" s="509">
        <f t="shared" si="67"/>
        <v>0</v>
      </c>
      <c r="BW171" s="509">
        <f t="shared" si="67"/>
        <v>0</v>
      </c>
      <c r="BX171" s="509">
        <f t="shared" si="67"/>
        <v>0</v>
      </c>
      <c r="BY171" s="509">
        <f t="shared" si="67"/>
        <v>0</v>
      </c>
      <c r="BZ171" s="509">
        <f t="shared" si="67"/>
        <v>0</v>
      </c>
      <c r="CA171" s="509">
        <f t="shared" si="67"/>
        <v>0</v>
      </c>
      <c r="CB171" s="509">
        <f t="shared" si="67"/>
        <v>0</v>
      </c>
      <c r="CC171" s="509">
        <f t="shared" ref="CC171:CT171" si="68">CC168+CC169+CC170</f>
        <v>0</v>
      </c>
      <c r="CD171" s="509">
        <f t="shared" si="68"/>
        <v>0</v>
      </c>
      <c r="CE171" s="509">
        <f t="shared" si="68"/>
        <v>0</v>
      </c>
      <c r="CF171" s="509">
        <f t="shared" si="68"/>
        <v>0</v>
      </c>
      <c r="CG171" s="509">
        <f t="shared" si="68"/>
        <v>0</v>
      </c>
      <c r="CH171" s="509">
        <f t="shared" si="68"/>
        <v>0</v>
      </c>
      <c r="CI171" s="509">
        <f t="shared" si="68"/>
        <v>0</v>
      </c>
      <c r="CJ171" s="509">
        <f t="shared" si="68"/>
        <v>0</v>
      </c>
      <c r="CK171" s="509">
        <f t="shared" si="68"/>
        <v>0</v>
      </c>
      <c r="CL171" s="509">
        <f t="shared" si="68"/>
        <v>0</v>
      </c>
      <c r="CM171" s="509">
        <f t="shared" si="68"/>
        <v>0</v>
      </c>
      <c r="CN171" s="509">
        <f t="shared" si="68"/>
        <v>0</v>
      </c>
      <c r="CO171" s="509">
        <f t="shared" si="68"/>
        <v>0</v>
      </c>
      <c r="CP171" s="509">
        <f t="shared" si="68"/>
        <v>0</v>
      </c>
      <c r="CQ171" s="509">
        <f t="shared" si="68"/>
        <v>0</v>
      </c>
      <c r="CR171" s="509">
        <f t="shared" si="68"/>
        <v>0</v>
      </c>
      <c r="CS171" s="509">
        <f t="shared" si="68"/>
        <v>0</v>
      </c>
      <c r="CT171" s="509">
        <f t="shared" si="68"/>
        <v>0</v>
      </c>
      <c r="CU171" s="509">
        <f t="shared" ref="CU171:ED171" si="69">CU168+CU169+CU170</f>
        <v>0</v>
      </c>
      <c r="CV171" s="509">
        <f t="shared" si="69"/>
        <v>0</v>
      </c>
      <c r="CW171" s="509">
        <f t="shared" si="69"/>
        <v>0</v>
      </c>
      <c r="CX171" s="509">
        <f t="shared" si="69"/>
        <v>0</v>
      </c>
      <c r="CY171" s="509">
        <f t="shared" si="69"/>
        <v>0</v>
      </c>
      <c r="CZ171" s="509">
        <f t="shared" si="69"/>
        <v>0</v>
      </c>
      <c r="DA171" s="509">
        <f t="shared" si="69"/>
        <v>0</v>
      </c>
      <c r="DB171" s="509">
        <f t="shared" si="69"/>
        <v>0</v>
      </c>
      <c r="DC171" s="509">
        <f t="shared" si="69"/>
        <v>0</v>
      </c>
      <c r="DD171" s="509">
        <f t="shared" si="69"/>
        <v>0</v>
      </c>
      <c r="DE171" s="509">
        <f t="shared" si="69"/>
        <v>0</v>
      </c>
      <c r="DF171" s="509">
        <f t="shared" si="69"/>
        <v>0</v>
      </c>
      <c r="DG171" s="509">
        <f t="shared" si="69"/>
        <v>0</v>
      </c>
      <c r="DH171" s="509">
        <f t="shared" si="69"/>
        <v>0</v>
      </c>
      <c r="DI171" s="509">
        <f t="shared" si="69"/>
        <v>0</v>
      </c>
      <c r="DJ171" s="509">
        <f t="shared" si="69"/>
        <v>0</v>
      </c>
      <c r="DK171" s="509">
        <f t="shared" si="69"/>
        <v>0</v>
      </c>
      <c r="DL171" s="509">
        <f t="shared" si="69"/>
        <v>0</v>
      </c>
      <c r="DM171" s="509">
        <f t="shared" si="69"/>
        <v>0</v>
      </c>
      <c r="DN171" s="509">
        <f t="shared" si="69"/>
        <v>0</v>
      </c>
      <c r="DO171" s="509">
        <f t="shared" si="69"/>
        <v>0</v>
      </c>
      <c r="DP171" s="509">
        <f t="shared" si="69"/>
        <v>0</v>
      </c>
      <c r="DQ171" s="509">
        <f t="shared" si="69"/>
        <v>0</v>
      </c>
      <c r="DR171" s="509">
        <f t="shared" si="69"/>
        <v>0</v>
      </c>
      <c r="DS171" s="509">
        <f t="shared" si="69"/>
        <v>0</v>
      </c>
      <c r="DT171" s="509">
        <f t="shared" si="69"/>
        <v>0</v>
      </c>
      <c r="DU171" s="509">
        <f t="shared" si="69"/>
        <v>0</v>
      </c>
      <c r="DV171" s="509">
        <f t="shared" si="69"/>
        <v>0</v>
      </c>
      <c r="DW171" s="509">
        <f t="shared" si="69"/>
        <v>0</v>
      </c>
      <c r="DX171" s="509">
        <f t="shared" si="69"/>
        <v>0</v>
      </c>
      <c r="DY171" s="509">
        <f t="shared" si="69"/>
        <v>0</v>
      </c>
      <c r="DZ171" s="509">
        <f t="shared" si="69"/>
        <v>0</v>
      </c>
      <c r="EA171" s="509">
        <f t="shared" si="69"/>
        <v>0</v>
      </c>
      <c r="EB171" s="509">
        <f t="shared" si="69"/>
        <v>0</v>
      </c>
      <c r="EC171" s="509">
        <f t="shared" si="69"/>
        <v>0</v>
      </c>
      <c r="ED171" s="509">
        <f t="shared" si="69"/>
        <v>0</v>
      </c>
      <c r="EE171" s="509">
        <f>EE168+EE169+EE170</f>
        <v>0</v>
      </c>
      <c r="EF171" s="513">
        <f>EF168+EF169+EF170</f>
        <v>0</v>
      </c>
    </row>
    <row r="172" spans="2:136" x14ac:dyDescent="0.2">
      <c r="B172" s="482"/>
      <c r="C172" s="482"/>
      <c r="D172" s="478"/>
      <c r="E172" s="482"/>
      <c r="F172" s="482"/>
      <c r="G172" s="482"/>
      <c r="H172" s="482"/>
      <c r="I172" s="482"/>
      <c r="J172" s="482"/>
      <c r="K172" s="482"/>
      <c r="L172" s="482"/>
      <c r="M172" s="482"/>
      <c r="N172" s="482"/>
      <c r="O172" s="482"/>
      <c r="P172" s="478"/>
      <c r="Q172" s="478"/>
      <c r="R172" s="478"/>
      <c r="S172" s="478"/>
      <c r="T172" s="478"/>
      <c r="U172" s="478"/>
      <c r="V172" s="478"/>
      <c r="W172" s="478"/>
      <c r="X172" s="478"/>
      <c r="Y172" s="478"/>
      <c r="Z172" s="478"/>
      <c r="AA172" s="478"/>
      <c r="AB172" s="478"/>
      <c r="AC172" s="478"/>
      <c r="AD172" s="478"/>
      <c r="AE172" s="478"/>
      <c r="AF172" s="478"/>
      <c r="AG172" s="478"/>
      <c r="AH172" s="478"/>
      <c r="AI172" s="478"/>
      <c r="AJ172" s="478"/>
      <c r="AK172" s="478"/>
      <c r="AL172" s="478"/>
      <c r="AM172" s="478"/>
      <c r="AN172" s="478"/>
      <c r="AO172" s="478"/>
      <c r="AP172" s="478"/>
      <c r="AQ172" s="478"/>
      <c r="AR172" s="478"/>
      <c r="AS172" s="478"/>
      <c r="AT172" s="478"/>
      <c r="AU172" s="478"/>
      <c r="AV172" s="478"/>
      <c r="AW172" s="478"/>
      <c r="AX172" s="478"/>
      <c r="AY172" s="478"/>
      <c r="AZ172" s="478"/>
      <c r="BA172" s="478"/>
      <c r="BB172" s="478"/>
      <c r="BC172" s="478"/>
      <c r="BD172" s="478"/>
      <c r="BE172" s="478"/>
      <c r="BF172" s="478"/>
      <c r="BG172" s="478"/>
      <c r="BH172" s="478"/>
      <c r="BI172" s="478"/>
      <c r="BJ172" s="478"/>
      <c r="BK172" s="478"/>
      <c r="BL172" s="478"/>
      <c r="BM172" s="478"/>
      <c r="BN172" s="478"/>
      <c r="BO172" s="478"/>
      <c r="BP172" s="478"/>
      <c r="BQ172" s="478"/>
      <c r="BR172" s="478"/>
      <c r="BS172" s="478"/>
      <c r="BT172" s="478"/>
      <c r="BU172" s="478"/>
      <c r="BV172" s="478"/>
      <c r="BW172" s="478"/>
      <c r="BX172" s="478"/>
      <c r="BY172" s="478"/>
      <c r="BZ172" s="478"/>
      <c r="CA172" s="478"/>
      <c r="CB172" s="478"/>
      <c r="CC172" s="478"/>
      <c r="CD172" s="478"/>
      <c r="CE172" s="478"/>
      <c r="CF172" s="478"/>
      <c r="CG172" s="478"/>
      <c r="CH172" s="478"/>
      <c r="CI172" s="478"/>
      <c r="CJ172" s="478"/>
      <c r="CK172" s="478"/>
      <c r="CL172" s="478"/>
      <c r="CM172" s="478"/>
      <c r="CN172" s="478"/>
      <c r="CO172" s="478"/>
      <c r="CP172" s="478"/>
      <c r="CQ172" s="478"/>
      <c r="CR172" s="478"/>
      <c r="CS172" s="478"/>
      <c r="CT172" s="478"/>
      <c r="CU172" s="478"/>
      <c r="CV172" s="478"/>
      <c r="CW172" s="478"/>
      <c r="CX172" s="478"/>
      <c r="CY172" s="478"/>
      <c r="CZ172" s="478"/>
      <c r="DA172" s="478"/>
      <c r="DB172" s="478"/>
      <c r="DC172" s="478"/>
      <c r="DD172" s="478"/>
      <c r="DE172" s="478"/>
      <c r="DF172" s="478"/>
      <c r="DG172" s="478"/>
      <c r="DH172" s="478"/>
      <c r="DI172" s="478"/>
      <c r="DJ172" s="478"/>
      <c r="DK172" s="478"/>
      <c r="DL172" s="478"/>
      <c r="DM172" s="478"/>
      <c r="DN172" s="478"/>
      <c r="DO172" s="478"/>
      <c r="DP172" s="478"/>
      <c r="DQ172" s="478"/>
      <c r="DR172" s="478"/>
      <c r="DS172" s="478"/>
      <c r="DT172" s="478"/>
      <c r="DU172" s="478"/>
      <c r="DV172" s="478"/>
      <c r="DW172" s="478"/>
      <c r="DX172" s="478"/>
      <c r="DY172" s="478"/>
      <c r="DZ172" s="478"/>
      <c r="EA172" s="478"/>
      <c r="EB172" s="478"/>
      <c r="EC172" s="478"/>
      <c r="ED172" s="478"/>
      <c r="EE172" s="478"/>
      <c r="EF172" s="478"/>
    </row>
    <row r="173" spans="2:136" ht="17" thickBot="1" x14ac:dyDescent="0.25">
      <c r="B173" s="482"/>
      <c r="C173" s="482"/>
      <c r="D173" s="478"/>
      <c r="E173" s="482"/>
      <c r="F173" s="482"/>
      <c r="G173" s="482"/>
      <c r="H173" s="482"/>
      <c r="I173" s="482"/>
      <c r="J173" s="482"/>
      <c r="K173" s="482"/>
      <c r="L173" s="482"/>
      <c r="M173" s="482"/>
      <c r="N173" s="482"/>
      <c r="O173" s="482"/>
      <c r="P173" s="478"/>
      <c r="Q173" s="478"/>
      <c r="R173" s="478"/>
      <c r="S173" s="478"/>
      <c r="T173" s="478"/>
      <c r="U173" s="478"/>
      <c r="V173" s="478"/>
      <c r="W173" s="478"/>
      <c r="X173" s="478"/>
      <c r="Y173" s="478"/>
      <c r="Z173" s="478"/>
      <c r="AA173" s="478"/>
      <c r="AB173" s="478"/>
      <c r="AC173" s="478"/>
      <c r="AD173" s="478"/>
      <c r="AE173" s="478"/>
      <c r="AF173" s="478"/>
      <c r="AG173" s="478"/>
      <c r="AH173" s="478"/>
      <c r="AI173" s="478"/>
      <c r="AJ173" s="478"/>
      <c r="AK173" s="478"/>
      <c r="AL173" s="478"/>
      <c r="AM173" s="478"/>
      <c r="AN173" s="478"/>
      <c r="AO173" s="478"/>
      <c r="AP173" s="478"/>
      <c r="AQ173" s="478"/>
      <c r="AR173" s="478"/>
      <c r="AS173" s="478"/>
      <c r="AT173" s="478"/>
      <c r="AU173" s="478"/>
      <c r="AV173" s="478"/>
      <c r="AW173" s="478"/>
      <c r="AX173" s="478"/>
      <c r="AY173" s="478"/>
      <c r="AZ173" s="478"/>
      <c r="BA173" s="478"/>
      <c r="BB173" s="478"/>
      <c r="BC173" s="478"/>
      <c r="BD173" s="478"/>
      <c r="BE173" s="478"/>
      <c r="BF173" s="478"/>
      <c r="BG173" s="478"/>
      <c r="BH173" s="478"/>
      <c r="BI173" s="478"/>
      <c r="BJ173" s="478"/>
      <c r="BK173" s="478"/>
      <c r="BL173" s="478"/>
      <c r="BM173" s="478"/>
      <c r="BN173" s="478"/>
      <c r="BO173" s="478"/>
      <c r="BP173" s="478"/>
      <c r="BQ173" s="478"/>
      <c r="BR173" s="478"/>
      <c r="BS173" s="478"/>
      <c r="BT173" s="478"/>
      <c r="BU173" s="478"/>
      <c r="BV173" s="478"/>
      <c r="BW173" s="478"/>
      <c r="BX173" s="478"/>
      <c r="BY173" s="478"/>
      <c r="BZ173" s="478"/>
      <c r="CA173" s="478"/>
      <c r="CB173" s="478"/>
      <c r="CC173" s="478"/>
      <c r="CD173" s="478"/>
      <c r="CE173" s="478"/>
      <c r="CF173" s="478"/>
      <c r="CG173" s="478"/>
      <c r="CH173" s="478"/>
      <c r="CI173" s="478"/>
      <c r="CJ173" s="478"/>
      <c r="CK173" s="478"/>
      <c r="CL173" s="478"/>
      <c r="CM173" s="478"/>
      <c r="CN173" s="478"/>
      <c r="CO173" s="478"/>
      <c r="CP173" s="478"/>
      <c r="CQ173" s="478"/>
      <c r="CR173" s="478"/>
      <c r="CS173" s="478"/>
      <c r="CT173" s="478"/>
      <c r="CU173" s="478"/>
      <c r="CV173" s="478"/>
      <c r="CW173" s="478"/>
      <c r="CX173" s="478"/>
      <c r="CY173" s="478"/>
      <c r="CZ173" s="478"/>
      <c r="DA173" s="478"/>
      <c r="DB173" s="478"/>
      <c r="DC173" s="478"/>
      <c r="DD173" s="478"/>
      <c r="DE173" s="478"/>
      <c r="DF173" s="478"/>
      <c r="DG173" s="478"/>
      <c r="DH173" s="478"/>
      <c r="DI173" s="478"/>
      <c r="DJ173" s="478"/>
      <c r="DK173" s="478"/>
      <c r="DL173" s="478"/>
      <c r="DM173" s="478"/>
      <c r="DN173" s="478"/>
      <c r="DO173" s="478"/>
      <c r="DP173" s="478"/>
      <c r="DQ173" s="478"/>
      <c r="DR173" s="478"/>
      <c r="DS173" s="478"/>
      <c r="DT173" s="478"/>
      <c r="DU173" s="478"/>
      <c r="DV173" s="478"/>
      <c r="DW173" s="478"/>
      <c r="DX173" s="478"/>
      <c r="DY173" s="478"/>
      <c r="DZ173" s="478"/>
      <c r="EA173" s="478"/>
      <c r="EB173" s="478"/>
      <c r="EC173" s="478"/>
      <c r="ED173" s="478"/>
      <c r="EE173" s="478"/>
      <c r="EF173" s="478"/>
    </row>
    <row r="174" spans="2:136" x14ac:dyDescent="0.2">
      <c r="B174" s="514" t="s">
        <v>307</v>
      </c>
      <c r="C174" s="515"/>
      <c r="D174" s="515"/>
      <c r="E174" s="515"/>
      <c r="F174" s="515"/>
      <c r="G174" s="515"/>
      <c r="H174" s="515"/>
      <c r="I174" s="515"/>
      <c r="J174" s="515"/>
      <c r="K174" s="515"/>
      <c r="L174" s="515"/>
      <c r="M174" s="515"/>
      <c r="N174" s="515"/>
      <c r="O174" s="515"/>
      <c r="P174" s="515"/>
      <c r="Q174" s="515"/>
      <c r="R174" s="515"/>
      <c r="S174" s="515"/>
      <c r="T174" s="515"/>
      <c r="U174" s="515"/>
      <c r="V174" s="515"/>
      <c r="W174" s="515"/>
      <c r="X174" s="515"/>
      <c r="Y174" s="515"/>
      <c r="Z174" s="515"/>
      <c r="AA174" s="515"/>
      <c r="AB174" s="515"/>
      <c r="AC174" s="515"/>
      <c r="AD174" s="515"/>
      <c r="AE174" s="515"/>
      <c r="AF174" s="515"/>
      <c r="AG174" s="515"/>
      <c r="AH174" s="515"/>
      <c r="AI174" s="515"/>
      <c r="AJ174" s="515"/>
      <c r="AK174" s="515"/>
      <c r="AL174" s="515"/>
      <c r="AM174" s="515"/>
      <c r="AN174" s="515"/>
      <c r="AO174" s="515"/>
      <c r="AP174" s="515"/>
      <c r="AQ174" s="515"/>
      <c r="AR174" s="515"/>
      <c r="AS174" s="515"/>
      <c r="AT174" s="515"/>
      <c r="AU174" s="515"/>
      <c r="AV174" s="515"/>
      <c r="AW174" s="515"/>
      <c r="AX174" s="515"/>
      <c r="AY174" s="515"/>
      <c r="AZ174" s="515"/>
      <c r="BA174" s="515"/>
      <c r="BB174" s="515"/>
      <c r="BC174" s="515"/>
      <c r="BD174" s="515"/>
      <c r="BE174" s="515"/>
      <c r="BF174" s="515"/>
      <c r="BG174" s="515"/>
      <c r="BH174" s="515"/>
      <c r="BI174" s="515"/>
      <c r="BJ174" s="515"/>
      <c r="BK174" s="515"/>
      <c r="BL174" s="515"/>
      <c r="BM174" s="515"/>
      <c r="BN174" s="515"/>
      <c r="BO174" s="515"/>
      <c r="BP174" s="515"/>
      <c r="BQ174" s="515"/>
      <c r="BR174" s="515"/>
      <c r="BS174" s="515"/>
      <c r="BT174" s="515"/>
      <c r="BU174" s="515"/>
      <c r="BV174" s="515"/>
      <c r="BW174" s="515"/>
      <c r="BX174" s="515"/>
      <c r="BY174" s="515"/>
      <c r="BZ174" s="515"/>
      <c r="CA174" s="515"/>
      <c r="CB174" s="515"/>
      <c r="CC174" s="515"/>
      <c r="CD174" s="515"/>
      <c r="CE174" s="515"/>
      <c r="CF174" s="515"/>
      <c r="CG174" s="515"/>
      <c r="CH174" s="515"/>
      <c r="CI174" s="515"/>
      <c r="CJ174" s="515"/>
      <c r="CK174" s="515"/>
      <c r="CL174" s="515"/>
      <c r="CM174" s="515"/>
      <c r="CN174" s="515"/>
      <c r="CO174" s="515"/>
      <c r="CP174" s="515"/>
      <c r="CQ174" s="515"/>
      <c r="CR174" s="515"/>
      <c r="CS174" s="515"/>
      <c r="CT174" s="515"/>
      <c r="CU174" s="515"/>
      <c r="CV174" s="515"/>
      <c r="CW174" s="515"/>
      <c r="CX174" s="515"/>
      <c r="CY174" s="515"/>
      <c r="CZ174" s="515"/>
      <c r="DA174" s="515"/>
      <c r="DB174" s="515"/>
      <c r="DC174" s="515"/>
      <c r="DD174" s="515"/>
      <c r="DE174" s="515"/>
      <c r="DF174" s="515"/>
      <c r="DG174" s="515"/>
      <c r="DH174" s="515"/>
      <c r="DI174" s="515"/>
      <c r="DJ174" s="515"/>
      <c r="DK174" s="515"/>
      <c r="DL174" s="515"/>
      <c r="DM174" s="515"/>
      <c r="DN174" s="515"/>
      <c r="DO174" s="515"/>
      <c r="DP174" s="515"/>
      <c r="DQ174" s="515"/>
      <c r="DR174" s="515"/>
      <c r="DS174" s="515"/>
      <c r="DT174" s="515"/>
      <c r="DU174" s="515"/>
      <c r="DV174" s="515"/>
      <c r="DW174" s="515"/>
      <c r="DX174" s="515"/>
      <c r="DY174" s="515"/>
      <c r="DZ174" s="515"/>
      <c r="EA174" s="515"/>
      <c r="EB174" s="515"/>
      <c r="EC174" s="515"/>
      <c r="ED174" s="515"/>
      <c r="EE174" s="515"/>
      <c r="EF174" s="516"/>
    </row>
    <row r="175" spans="2:136" x14ac:dyDescent="0.2">
      <c r="B175" s="517" t="s">
        <v>216</v>
      </c>
      <c r="C175" s="499"/>
      <c r="D175" s="499"/>
      <c r="E175" s="482"/>
      <c r="F175" s="482"/>
      <c r="G175" s="518" t="s">
        <v>245</v>
      </c>
      <c r="H175" s="499"/>
      <c r="I175" s="499"/>
      <c r="J175" s="499"/>
      <c r="K175" s="499"/>
      <c r="L175" s="499"/>
      <c r="M175" s="519"/>
      <c r="N175" s="499"/>
      <c r="O175" s="499"/>
      <c r="P175" s="499"/>
      <c r="Q175" s="499"/>
      <c r="R175" s="499"/>
      <c r="S175" s="499"/>
      <c r="T175" s="499"/>
      <c r="U175" s="499"/>
      <c r="V175" s="499"/>
      <c r="W175" s="499"/>
      <c r="X175" s="499"/>
      <c r="Y175" s="499"/>
      <c r="Z175" s="499"/>
      <c r="AA175" s="499"/>
      <c r="AB175" s="499"/>
      <c r="AC175" s="499"/>
      <c r="AD175" s="499"/>
      <c r="AE175" s="499"/>
      <c r="AF175" s="499"/>
      <c r="AG175" s="499"/>
      <c r="AH175" s="499"/>
      <c r="AI175" s="499"/>
      <c r="AJ175" s="499"/>
      <c r="AK175" s="499"/>
      <c r="AL175" s="499"/>
      <c r="AM175" s="499"/>
      <c r="AN175" s="499"/>
      <c r="AO175" s="499"/>
      <c r="AP175" s="499"/>
      <c r="AQ175" s="499"/>
      <c r="AR175" s="499"/>
      <c r="AS175" s="499"/>
      <c r="AT175" s="499"/>
      <c r="AU175" s="499"/>
      <c r="AV175" s="499"/>
      <c r="AW175" s="499"/>
      <c r="AX175" s="499"/>
      <c r="AY175" s="499"/>
      <c r="AZ175" s="499"/>
      <c r="BA175" s="499"/>
      <c r="BB175" s="499"/>
      <c r="BC175" s="499"/>
      <c r="BD175" s="499"/>
      <c r="BE175" s="499"/>
      <c r="BF175" s="499"/>
      <c r="BG175" s="499"/>
      <c r="BH175" s="499"/>
      <c r="BI175" s="499"/>
      <c r="BJ175" s="499"/>
      <c r="BK175" s="499"/>
      <c r="BL175" s="499"/>
      <c r="BM175" s="499"/>
      <c r="BN175" s="499"/>
      <c r="BO175" s="499"/>
      <c r="BP175" s="499"/>
      <c r="BQ175" s="499"/>
      <c r="BR175" s="499"/>
      <c r="BS175" s="499"/>
      <c r="BT175" s="499"/>
      <c r="BU175" s="499"/>
      <c r="BV175" s="499"/>
      <c r="BW175" s="499"/>
      <c r="BX175" s="499"/>
      <c r="BY175" s="499"/>
      <c r="BZ175" s="499"/>
      <c r="CA175" s="499"/>
      <c r="CB175" s="499"/>
      <c r="CC175" s="499"/>
      <c r="CD175" s="499"/>
      <c r="CE175" s="499"/>
      <c r="CF175" s="499"/>
      <c r="CG175" s="499"/>
      <c r="CH175" s="499"/>
      <c r="CI175" s="499"/>
      <c r="CJ175" s="499"/>
      <c r="CK175" s="499"/>
      <c r="CL175" s="499"/>
      <c r="CM175" s="499"/>
      <c r="CN175" s="499"/>
      <c r="CO175" s="499"/>
      <c r="CP175" s="499"/>
      <c r="CQ175" s="499"/>
      <c r="CR175" s="499"/>
      <c r="CS175" s="499"/>
      <c r="CT175" s="499"/>
      <c r="CU175" s="499"/>
      <c r="CV175" s="499"/>
      <c r="CW175" s="499"/>
      <c r="CX175" s="499"/>
      <c r="CY175" s="499"/>
      <c r="CZ175" s="499"/>
      <c r="DA175" s="499"/>
      <c r="DB175" s="499"/>
      <c r="DC175" s="499"/>
      <c r="DD175" s="499"/>
      <c r="DE175" s="499"/>
      <c r="DF175" s="499"/>
      <c r="DG175" s="499"/>
      <c r="DH175" s="499"/>
      <c r="DI175" s="499"/>
      <c r="DJ175" s="499"/>
      <c r="DK175" s="499"/>
      <c r="DL175" s="499"/>
      <c r="DM175" s="499"/>
      <c r="DN175" s="499"/>
      <c r="DO175" s="499"/>
      <c r="DP175" s="499"/>
      <c r="DQ175" s="499"/>
      <c r="DR175" s="499"/>
      <c r="DS175" s="499"/>
      <c r="DT175" s="499"/>
      <c r="DU175" s="499"/>
      <c r="DV175" s="499"/>
      <c r="DW175" s="499"/>
      <c r="DX175" s="499"/>
      <c r="DY175" s="499"/>
      <c r="DZ175" s="499"/>
      <c r="EA175" s="499"/>
      <c r="EB175" s="499"/>
      <c r="EC175" s="499"/>
      <c r="ED175" s="499"/>
      <c r="EE175" s="499"/>
      <c r="EF175" s="520"/>
    </row>
    <row r="176" spans="2:136" x14ac:dyDescent="0.2">
      <c r="B176" s="521" t="s">
        <v>204</v>
      </c>
      <c r="C176" s="482"/>
      <c r="D176" s="478"/>
      <c r="E176" s="522"/>
      <c r="F176" s="522"/>
      <c r="G176" s="523">
        <f>'Retail Rent Roll'!G15</f>
        <v>163758</v>
      </c>
      <c r="H176" s="504"/>
      <c r="I176" s="504"/>
      <c r="J176" s="504"/>
      <c r="K176" s="504"/>
      <c r="L176" s="504"/>
      <c r="M176" s="524"/>
      <c r="N176" s="525"/>
      <c r="O176" s="504"/>
      <c r="P176" s="526">
        <f>'Retail Rent Roll'!G92</f>
        <v>0</v>
      </c>
      <c r="Q176" s="526">
        <f>'Retail Rent Roll'!H92</f>
        <v>1</v>
      </c>
      <c r="R176" s="526">
        <f>'Retail Rent Roll'!I92</f>
        <v>1</v>
      </c>
      <c r="S176" s="526">
        <f>'Retail Rent Roll'!J92</f>
        <v>1</v>
      </c>
      <c r="T176" s="526">
        <f>'Retail Rent Roll'!K92</f>
        <v>1</v>
      </c>
      <c r="U176" s="526">
        <f>'Retail Rent Roll'!L92</f>
        <v>1</v>
      </c>
      <c r="V176" s="526">
        <f>'Retail Rent Roll'!M92</f>
        <v>1</v>
      </c>
      <c r="W176" s="526">
        <f>'Retail Rent Roll'!N92</f>
        <v>1</v>
      </c>
      <c r="X176" s="526">
        <f>'Retail Rent Roll'!O92</f>
        <v>1</v>
      </c>
      <c r="Y176" s="526">
        <f>'Retail Rent Roll'!P92</f>
        <v>1</v>
      </c>
      <c r="Z176" s="526">
        <f>'Retail Rent Roll'!Q92</f>
        <v>1</v>
      </c>
      <c r="AA176" s="526">
        <f>'Retail Rent Roll'!R92</f>
        <v>1</v>
      </c>
      <c r="AB176" s="526">
        <f>'Retail Rent Roll'!S92</f>
        <v>1</v>
      </c>
      <c r="AC176" s="526">
        <f>'Retail Rent Roll'!T92</f>
        <v>1</v>
      </c>
      <c r="AD176" s="526">
        <f>'Retail Rent Roll'!U92</f>
        <v>1</v>
      </c>
      <c r="AE176" s="526">
        <f>'Retail Rent Roll'!V92</f>
        <v>1</v>
      </c>
      <c r="AF176" s="526">
        <f>'Retail Rent Roll'!W92</f>
        <v>1</v>
      </c>
      <c r="AG176" s="526">
        <f>'Retail Rent Roll'!X92</f>
        <v>1</v>
      </c>
      <c r="AH176" s="526">
        <f>'Retail Rent Roll'!Y92</f>
        <v>1</v>
      </c>
      <c r="AI176" s="526">
        <f>'Retail Rent Roll'!Z92</f>
        <v>1</v>
      </c>
      <c r="AJ176" s="526">
        <f>'Retail Rent Roll'!AA92</f>
        <v>1</v>
      </c>
      <c r="AK176" s="526">
        <f>'Retail Rent Roll'!AB92</f>
        <v>1</v>
      </c>
      <c r="AL176" s="526">
        <f>'Retail Rent Roll'!AC92</f>
        <v>1</v>
      </c>
      <c r="AM176" s="526">
        <f>'Retail Rent Roll'!AD92</f>
        <v>1</v>
      </c>
      <c r="AN176" s="526">
        <f>'Retail Rent Roll'!AE92</f>
        <v>1</v>
      </c>
      <c r="AO176" s="526">
        <f>'Retail Rent Roll'!AF92</f>
        <v>1</v>
      </c>
      <c r="AP176" s="526">
        <f>'Retail Rent Roll'!AG92</f>
        <v>1</v>
      </c>
      <c r="AQ176" s="526">
        <f>'Retail Rent Roll'!AH92</f>
        <v>1</v>
      </c>
      <c r="AR176" s="526">
        <f>'Retail Rent Roll'!AI92</f>
        <v>1</v>
      </c>
      <c r="AS176" s="526">
        <f>'Retail Rent Roll'!AJ92</f>
        <v>1</v>
      </c>
      <c r="AT176" s="526">
        <f>'Retail Rent Roll'!AK92</f>
        <v>1</v>
      </c>
      <c r="AU176" s="526">
        <f>'Retail Rent Roll'!AL92</f>
        <v>1</v>
      </c>
      <c r="AV176" s="526">
        <f>'Retail Rent Roll'!AM92</f>
        <v>1</v>
      </c>
      <c r="AW176" s="526">
        <f>'Retail Rent Roll'!AN92</f>
        <v>1</v>
      </c>
      <c r="AX176" s="526">
        <f>'Retail Rent Roll'!AO92</f>
        <v>1</v>
      </c>
      <c r="AY176" s="526">
        <f>'Retail Rent Roll'!AP92</f>
        <v>1</v>
      </c>
      <c r="AZ176" s="526">
        <f>'Retail Rent Roll'!AQ92</f>
        <v>1</v>
      </c>
      <c r="BA176" s="526">
        <f>'Retail Rent Roll'!AR92</f>
        <v>1</v>
      </c>
      <c r="BB176" s="526">
        <f>'Retail Rent Roll'!AS92</f>
        <v>1</v>
      </c>
      <c r="BC176" s="526">
        <f>'Retail Rent Roll'!AT92</f>
        <v>1</v>
      </c>
      <c r="BD176" s="526">
        <f>'Retail Rent Roll'!AU92</f>
        <v>1</v>
      </c>
      <c r="BE176" s="526">
        <f>'Retail Rent Roll'!AV92</f>
        <v>1</v>
      </c>
      <c r="BF176" s="526">
        <f>'Retail Rent Roll'!AW92</f>
        <v>1</v>
      </c>
      <c r="BG176" s="526">
        <f>'Retail Rent Roll'!AX92</f>
        <v>1</v>
      </c>
      <c r="BH176" s="526">
        <f>'Retail Rent Roll'!AY92</f>
        <v>1</v>
      </c>
      <c r="BI176" s="526">
        <f>'Retail Rent Roll'!AZ92</f>
        <v>1</v>
      </c>
      <c r="BJ176" s="526">
        <f>'Retail Rent Roll'!BA92</f>
        <v>1</v>
      </c>
      <c r="BK176" s="526">
        <f>'Retail Rent Roll'!BB92</f>
        <v>1</v>
      </c>
      <c r="BL176" s="526">
        <f>'Retail Rent Roll'!BC92</f>
        <v>1</v>
      </c>
      <c r="BM176" s="526">
        <f>'Retail Rent Roll'!BD92</f>
        <v>1</v>
      </c>
      <c r="BN176" s="526">
        <f>'Retail Rent Roll'!BE92</f>
        <v>1</v>
      </c>
      <c r="BO176" s="526">
        <f>'Retail Rent Roll'!BF92</f>
        <v>1</v>
      </c>
      <c r="BP176" s="526">
        <f>'Retail Rent Roll'!BG92</f>
        <v>1</v>
      </c>
      <c r="BQ176" s="526">
        <f>'Retail Rent Roll'!BH92</f>
        <v>1</v>
      </c>
      <c r="BR176" s="526">
        <f>'Retail Rent Roll'!BI92</f>
        <v>1</v>
      </c>
      <c r="BS176" s="526">
        <f>'Retail Rent Roll'!BJ92</f>
        <v>1</v>
      </c>
      <c r="BT176" s="526">
        <f>'Retail Rent Roll'!BK92</f>
        <v>1</v>
      </c>
      <c r="BU176" s="526">
        <f>'Retail Rent Roll'!BL92</f>
        <v>1</v>
      </c>
      <c r="BV176" s="526">
        <f>'Retail Rent Roll'!BM92</f>
        <v>1</v>
      </c>
      <c r="BW176" s="526">
        <f>'Retail Rent Roll'!BN92</f>
        <v>1</v>
      </c>
      <c r="BX176" s="526">
        <f>'Retail Rent Roll'!BO92</f>
        <v>1</v>
      </c>
      <c r="BY176" s="526">
        <f>'Retail Rent Roll'!BP92</f>
        <v>1</v>
      </c>
      <c r="BZ176" s="526">
        <f>'Retail Rent Roll'!BQ92</f>
        <v>1</v>
      </c>
      <c r="CA176" s="526">
        <f>'Retail Rent Roll'!BR92</f>
        <v>1</v>
      </c>
      <c r="CB176" s="526">
        <f>'Retail Rent Roll'!BS92</f>
        <v>1</v>
      </c>
      <c r="CC176" s="526">
        <f>'Retail Rent Roll'!BT92</f>
        <v>1</v>
      </c>
      <c r="CD176" s="526">
        <f>'Retail Rent Roll'!BU92</f>
        <v>1</v>
      </c>
      <c r="CE176" s="526">
        <f>'Retail Rent Roll'!BV92</f>
        <v>1</v>
      </c>
      <c r="CF176" s="526">
        <f>'Retail Rent Roll'!BW92</f>
        <v>1</v>
      </c>
      <c r="CG176" s="526">
        <f>'Retail Rent Roll'!BX92</f>
        <v>1</v>
      </c>
      <c r="CH176" s="526">
        <f>'Retail Rent Roll'!BY92</f>
        <v>1</v>
      </c>
      <c r="CI176" s="526">
        <f>'Retail Rent Roll'!BZ92</f>
        <v>1</v>
      </c>
      <c r="CJ176" s="526">
        <f>'Retail Rent Roll'!CA92</f>
        <v>1</v>
      </c>
      <c r="CK176" s="526">
        <f>'Retail Rent Roll'!CB92</f>
        <v>1</v>
      </c>
      <c r="CL176" s="526">
        <f>'Retail Rent Roll'!CC92</f>
        <v>1</v>
      </c>
      <c r="CM176" s="526">
        <f>'Retail Rent Roll'!CD92</f>
        <v>1</v>
      </c>
      <c r="CN176" s="526">
        <f>'Retail Rent Roll'!CE92</f>
        <v>1</v>
      </c>
      <c r="CO176" s="526">
        <f>'Retail Rent Roll'!CF92</f>
        <v>1</v>
      </c>
      <c r="CP176" s="526">
        <f>'Retail Rent Roll'!CG92</f>
        <v>1</v>
      </c>
      <c r="CQ176" s="526">
        <f>'Retail Rent Roll'!CH92</f>
        <v>1</v>
      </c>
      <c r="CR176" s="526">
        <f>'Retail Rent Roll'!CI92</f>
        <v>1</v>
      </c>
      <c r="CS176" s="526">
        <f>'Retail Rent Roll'!CJ92</f>
        <v>1</v>
      </c>
      <c r="CT176" s="526">
        <f>'Retail Rent Roll'!CK92</f>
        <v>1</v>
      </c>
      <c r="CU176" s="526">
        <f>'Retail Rent Roll'!CL92</f>
        <v>1</v>
      </c>
      <c r="CV176" s="526">
        <f>'Retail Rent Roll'!CM92</f>
        <v>1</v>
      </c>
      <c r="CW176" s="526">
        <f>'Retail Rent Roll'!CN92</f>
        <v>1</v>
      </c>
      <c r="CX176" s="526">
        <f>'Retail Rent Roll'!CO92</f>
        <v>1</v>
      </c>
      <c r="CY176" s="526">
        <f>'Retail Rent Roll'!CP92</f>
        <v>1</v>
      </c>
      <c r="CZ176" s="526">
        <f>'Retail Rent Roll'!CQ92</f>
        <v>1</v>
      </c>
      <c r="DA176" s="526">
        <f>'Retail Rent Roll'!CR92</f>
        <v>1</v>
      </c>
      <c r="DB176" s="526">
        <f>'Retail Rent Roll'!CS92</f>
        <v>1</v>
      </c>
      <c r="DC176" s="526">
        <f>'Retail Rent Roll'!CT92</f>
        <v>1</v>
      </c>
      <c r="DD176" s="526">
        <f>'Retail Rent Roll'!CU92</f>
        <v>1</v>
      </c>
      <c r="DE176" s="526">
        <f>'Retail Rent Roll'!CV92</f>
        <v>1</v>
      </c>
      <c r="DF176" s="526">
        <f>'Retail Rent Roll'!CW92</f>
        <v>1</v>
      </c>
      <c r="DG176" s="526">
        <f>'Retail Rent Roll'!CX92</f>
        <v>1</v>
      </c>
      <c r="DH176" s="526">
        <f>'Retail Rent Roll'!CY92</f>
        <v>1</v>
      </c>
      <c r="DI176" s="526">
        <f>'Retail Rent Roll'!CZ92</f>
        <v>1</v>
      </c>
      <c r="DJ176" s="526">
        <f>'Retail Rent Roll'!DA92</f>
        <v>1</v>
      </c>
      <c r="DK176" s="526">
        <f>'Retail Rent Roll'!DB92</f>
        <v>1</v>
      </c>
      <c r="DL176" s="526">
        <f>'Retail Rent Roll'!DC92</f>
        <v>1</v>
      </c>
      <c r="DM176" s="526">
        <f>'Retail Rent Roll'!DD92</f>
        <v>1</v>
      </c>
      <c r="DN176" s="526">
        <f>'Retail Rent Roll'!DE92</f>
        <v>1</v>
      </c>
      <c r="DO176" s="526">
        <f>'Retail Rent Roll'!DF92</f>
        <v>1</v>
      </c>
      <c r="DP176" s="526">
        <f>'Retail Rent Roll'!DG92</f>
        <v>1</v>
      </c>
      <c r="DQ176" s="526">
        <f>'Retail Rent Roll'!DH92</f>
        <v>1</v>
      </c>
      <c r="DR176" s="526">
        <f>'Retail Rent Roll'!DI92</f>
        <v>1</v>
      </c>
      <c r="DS176" s="526">
        <f>'Retail Rent Roll'!DJ92</f>
        <v>1</v>
      </c>
      <c r="DT176" s="526">
        <f>'Retail Rent Roll'!DK92</f>
        <v>1</v>
      </c>
      <c r="DU176" s="526">
        <f>'Retail Rent Roll'!DL92</f>
        <v>1</v>
      </c>
      <c r="DV176" s="526">
        <f>'Retail Rent Roll'!DM92</f>
        <v>1</v>
      </c>
      <c r="DW176" s="526">
        <f>'Retail Rent Roll'!DN92</f>
        <v>1</v>
      </c>
      <c r="DX176" s="526">
        <f>'Retail Rent Roll'!DO92</f>
        <v>1</v>
      </c>
      <c r="DY176" s="526">
        <f>'Retail Rent Roll'!DP92</f>
        <v>1</v>
      </c>
      <c r="DZ176" s="526">
        <f>'Retail Rent Roll'!DQ92</f>
        <v>1</v>
      </c>
      <c r="EA176" s="526">
        <f>'Retail Rent Roll'!DR92</f>
        <v>1</v>
      </c>
      <c r="EB176" s="526">
        <f>'Retail Rent Roll'!DS92</f>
        <v>1</v>
      </c>
      <c r="EC176" s="526">
        <f>'Retail Rent Roll'!DT92</f>
        <v>1</v>
      </c>
      <c r="ED176" s="526">
        <f>'Retail Rent Roll'!DU92</f>
        <v>1</v>
      </c>
      <c r="EE176" s="526">
        <f>'Retail Rent Roll'!DV92</f>
        <v>1</v>
      </c>
      <c r="EF176" s="527">
        <f>'Retail Rent Roll'!DW92</f>
        <v>1</v>
      </c>
    </row>
    <row r="177" spans="2:136" x14ac:dyDescent="0.2">
      <c r="B177" s="528" t="s">
        <v>308</v>
      </c>
      <c r="C177" s="499"/>
      <c r="D177" s="499"/>
      <c r="E177" s="499"/>
      <c r="F177" s="499"/>
      <c r="G177" s="529"/>
      <c r="H177" s="530"/>
      <c r="I177" s="530"/>
      <c r="J177" s="530"/>
      <c r="K177" s="530"/>
      <c r="L177" s="530"/>
      <c r="M177" s="531"/>
      <c r="N177" s="530"/>
      <c r="O177" s="499"/>
      <c r="P177" s="532"/>
      <c r="Q177" s="532"/>
      <c r="R177" s="532"/>
      <c r="S177" s="532"/>
      <c r="T177" s="532"/>
      <c r="U177" s="532"/>
      <c r="V177" s="532"/>
      <c r="W177" s="532"/>
      <c r="X177" s="532"/>
      <c r="Y177" s="532"/>
      <c r="Z177" s="532"/>
      <c r="AA177" s="532"/>
      <c r="AB177" s="532"/>
      <c r="AC177" s="532"/>
      <c r="AD177" s="532"/>
      <c r="AE177" s="532"/>
      <c r="AF177" s="532"/>
      <c r="AG177" s="532"/>
      <c r="AH177" s="532"/>
      <c r="AI177" s="532"/>
      <c r="AJ177" s="532"/>
      <c r="AK177" s="532"/>
      <c r="AL177" s="532"/>
      <c r="AM177" s="532"/>
      <c r="AN177" s="532"/>
      <c r="AO177" s="532"/>
      <c r="AP177" s="532"/>
      <c r="AQ177" s="532"/>
      <c r="AR177" s="532"/>
      <c r="AS177" s="532"/>
      <c r="AT177" s="532"/>
      <c r="AU177" s="532"/>
      <c r="AV177" s="532"/>
      <c r="AW177" s="532"/>
      <c r="AX177" s="532"/>
      <c r="AY177" s="532"/>
      <c r="AZ177" s="532"/>
      <c r="BA177" s="532"/>
      <c r="BB177" s="532"/>
      <c r="BC177" s="532"/>
      <c r="BD177" s="532"/>
      <c r="BE177" s="532"/>
      <c r="BF177" s="532"/>
      <c r="BG177" s="532"/>
      <c r="BH177" s="532"/>
      <c r="BI177" s="532"/>
      <c r="BJ177" s="532"/>
      <c r="BK177" s="532"/>
      <c r="BL177" s="532"/>
      <c r="BM177" s="532"/>
      <c r="BN177" s="532"/>
      <c r="BO177" s="532"/>
      <c r="BP177" s="532"/>
      <c r="BQ177" s="532"/>
      <c r="BR177" s="532"/>
      <c r="BS177" s="532"/>
      <c r="BT177" s="532"/>
      <c r="BU177" s="532"/>
      <c r="BV177" s="532"/>
      <c r="BW177" s="532"/>
      <c r="BX177" s="532"/>
      <c r="BY177" s="532"/>
      <c r="BZ177" s="532"/>
      <c r="CA177" s="532"/>
      <c r="CB177" s="532"/>
      <c r="CC177" s="532"/>
      <c r="CD177" s="532"/>
      <c r="CE177" s="532"/>
      <c r="CF177" s="532"/>
      <c r="CG177" s="532"/>
      <c r="CH177" s="532"/>
      <c r="CI177" s="532"/>
      <c r="CJ177" s="532"/>
      <c r="CK177" s="532"/>
      <c r="CL177" s="532"/>
      <c r="CM177" s="532"/>
      <c r="CN177" s="532"/>
      <c r="CO177" s="532"/>
      <c r="CP177" s="532"/>
      <c r="CQ177" s="532"/>
      <c r="CR177" s="532"/>
      <c r="CS177" s="532"/>
      <c r="CT177" s="532"/>
      <c r="CU177" s="532"/>
      <c r="CV177" s="532"/>
      <c r="CW177" s="532"/>
      <c r="CX177" s="532"/>
      <c r="CY177" s="532"/>
      <c r="CZ177" s="532"/>
      <c r="DA177" s="532"/>
      <c r="DB177" s="532"/>
      <c r="DC177" s="532"/>
      <c r="DD177" s="532"/>
      <c r="DE177" s="532"/>
      <c r="DF177" s="532"/>
      <c r="DG177" s="532"/>
      <c r="DH177" s="532"/>
      <c r="DI177" s="532"/>
      <c r="DJ177" s="532"/>
      <c r="DK177" s="532"/>
      <c r="DL177" s="532"/>
      <c r="DM177" s="532"/>
      <c r="DN177" s="532"/>
      <c r="DO177" s="532"/>
      <c r="DP177" s="532"/>
      <c r="DQ177" s="532"/>
      <c r="DR177" s="532"/>
      <c r="DS177" s="532"/>
      <c r="DT177" s="532"/>
      <c r="DU177" s="532"/>
      <c r="DV177" s="532"/>
      <c r="DW177" s="532"/>
      <c r="DX177" s="532"/>
      <c r="DY177" s="532"/>
      <c r="DZ177" s="532"/>
      <c r="EA177" s="532"/>
      <c r="EB177" s="532"/>
      <c r="EC177" s="532"/>
      <c r="ED177" s="532"/>
      <c r="EE177" s="532"/>
      <c r="EF177" s="533"/>
    </row>
    <row r="178" spans="2:136" x14ac:dyDescent="0.2">
      <c r="B178" s="534" t="str">
        <f>'Retail Rent Roll'!D21</f>
        <v>Retail 1</v>
      </c>
      <c r="C178" s="482"/>
      <c r="D178" s="482"/>
      <c r="E178" s="482"/>
      <c r="F178" s="743">
        <f>'Retail Rent Roll'!R7</f>
        <v>3.3333333333333335</v>
      </c>
      <c r="G178" s="536">
        <f>'Retail Rent Roll'!G7</f>
        <v>10508</v>
      </c>
      <c r="H178" s="537"/>
      <c r="I178" s="537"/>
      <c r="J178" s="537"/>
      <c r="K178" s="537"/>
      <c r="L178" s="537"/>
      <c r="M178" s="538">
        <f t="shared" ref="M178:M185" si="70">F178*G178*12</f>
        <v>420320.00000000006</v>
      </c>
      <c r="N178" s="478"/>
      <c r="O178" s="478"/>
      <c r="P178" s="539">
        <f>ROUND('Retail Rent Roll'!G21+'Retail Rent Roll'!G49,4)</f>
        <v>0</v>
      </c>
      <c r="Q178" s="539">
        <f>ROUND('Retail Rent Roll'!H21+'Retail Rent Roll'!H49,4)</f>
        <v>35026.666700000002</v>
      </c>
      <c r="R178" s="539">
        <f>ROUND('Retail Rent Roll'!I21+'Retail Rent Roll'!I49,4)</f>
        <v>35026.666700000002</v>
      </c>
      <c r="S178" s="539">
        <f>ROUND('Retail Rent Roll'!J21+'Retail Rent Roll'!J49,4)</f>
        <v>35026.666700000002</v>
      </c>
      <c r="T178" s="539">
        <f>ROUND('Retail Rent Roll'!K21+'Retail Rent Roll'!K49,4)</f>
        <v>35026.666700000002</v>
      </c>
      <c r="U178" s="539">
        <f>ROUND('Retail Rent Roll'!L21+'Retail Rent Roll'!L49,4)</f>
        <v>35026.666700000002</v>
      </c>
      <c r="V178" s="539">
        <f>ROUND('Retail Rent Roll'!M21+'Retail Rent Roll'!M49,4)</f>
        <v>35026.666700000002</v>
      </c>
      <c r="W178" s="539">
        <f>ROUND('Retail Rent Roll'!N21+'Retail Rent Roll'!N49,4)</f>
        <v>35026.666700000002</v>
      </c>
      <c r="X178" s="539">
        <f>ROUND('Retail Rent Roll'!O21+'Retail Rent Roll'!O49,4)</f>
        <v>35026.666700000002</v>
      </c>
      <c r="Y178" s="539">
        <f>ROUND('Retail Rent Roll'!P21+'Retail Rent Roll'!P49,4)</f>
        <v>35026.666700000002</v>
      </c>
      <c r="Z178" s="539">
        <f>ROUND('Retail Rent Roll'!Q21+'Retail Rent Roll'!Q49,4)</f>
        <v>35026.666700000002</v>
      </c>
      <c r="AA178" s="539">
        <f>ROUND('Retail Rent Roll'!R21+'Retail Rent Roll'!R49,4)</f>
        <v>35026.666700000002</v>
      </c>
      <c r="AB178" s="539">
        <f>ROUND('Retail Rent Roll'!S21+'Retail Rent Roll'!S49,4)</f>
        <v>35026.666700000002</v>
      </c>
      <c r="AC178" s="539">
        <f>ROUND('Retail Rent Roll'!T21+'Retail Rent Roll'!T49,4)</f>
        <v>35727.199999999997</v>
      </c>
      <c r="AD178" s="539">
        <f>ROUND('Retail Rent Roll'!U21+'Retail Rent Roll'!U49,4)</f>
        <v>35727.199999999997</v>
      </c>
      <c r="AE178" s="539">
        <f>ROUND('Retail Rent Roll'!V21+'Retail Rent Roll'!V49,4)</f>
        <v>35727.199999999997</v>
      </c>
      <c r="AF178" s="539">
        <f>ROUND('Retail Rent Roll'!W21+'Retail Rent Roll'!W49,4)</f>
        <v>35727.199999999997</v>
      </c>
      <c r="AG178" s="539">
        <f>ROUND('Retail Rent Roll'!X21+'Retail Rent Roll'!X49,4)</f>
        <v>35727.199999999997</v>
      </c>
      <c r="AH178" s="539">
        <f>ROUND('Retail Rent Roll'!Y21+'Retail Rent Roll'!Y49,4)</f>
        <v>35727.199999999997</v>
      </c>
      <c r="AI178" s="539">
        <f>ROUND('Retail Rent Roll'!Z21+'Retail Rent Roll'!Z49,4)</f>
        <v>35727.199999999997</v>
      </c>
      <c r="AJ178" s="539">
        <f>ROUND('Retail Rent Roll'!AA21+'Retail Rent Roll'!AA49,4)</f>
        <v>35727.199999999997</v>
      </c>
      <c r="AK178" s="539">
        <f>ROUND('Retail Rent Roll'!AB21+'Retail Rent Roll'!AB49,4)</f>
        <v>35727.199999999997</v>
      </c>
      <c r="AL178" s="539">
        <f>ROUND('Retail Rent Roll'!AC21+'Retail Rent Roll'!AC49,4)</f>
        <v>35727.199999999997</v>
      </c>
      <c r="AM178" s="539">
        <f>ROUND('Retail Rent Roll'!AD21+'Retail Rent Roll'!AD49,4)</f>
        <v>35727.199999999997</v>
      </c>
      <c r="AN178" s="539">
        <f>ROUND('Retail Rent Roll'!AE21+'Retail Rent Roll'!AE49,4)</f>
        <v>35727.199999999997</v>
      </c>
      <c r="AO178" s="539">
        <f>ROUND('Retail Rent Roll'!AF21+'Retail Rent Roll'!AF49,4)</f>
        <v>36441.743999999999</v>
      </c>
      <c r="AP178" s="539">
        <f>ROUND('Retail Rent Roll'!AG21+'Retail Rent Roll'!AG49,4)</f>
        <v>36441.743999999999</v>
      </c>
      <c r="AQ178" s="539">
        <f>ROUND('Retail Rent Roll'!AH21+'Retail Rent Roll'!AH49,4)</f>
        <v>36441.743999999999</v>
      </c>
      <c r="AR178" s="539">
        <f>ROUND('Retail Rent Roll'!AI21+'Retail Rent Roll'!AI49,4)</f>
        <v>36441.743999999999</v>
      </c>
      <c r="AS178" s="539">
        <f>ROUND('Retail Rent Roll'!AJ21+'Retail Rent Roll'!AJ49,4)</f>
        <v>36441.743999999999</v>
      </c>
      <c r="AT178" s="539">
        <f>ROUND('Retail Rent Roll'!AK21+'Retail Rent Roll'!AK49,4)</f>
        <v>36441.743999999999</v>
      </c>
      <c r="AU178" s="539">
        <f>ROUND('Retail Rent Roll'!AL21+'Retail Rent Roll'!AL49,4)</f>
        <v>36441.743999999999</v>
      </c>
      <c r="AV178" s="539">
        <f>ROUND('Retail Rent Roll'!AM21+'Retail Rent Roll'!AM49,4)</f>
        <v>36441.743999999999</v>
      </c>
      <c r="AW178" s="539">
        <f>ROUND('Retail Rent Roll'!AN21+'Retail Rent Roll'!AN49,4)</f>
        <v>36441.743999999999</v>
      </c>
      <c r="AX178" s="539">
        <f>ROUND('Retail Rent Roll'!AO21+'Retail Rent Roll'!AO49,4)</f>
        <v>36441.743999999999</v>
      </c>
      <c r="AY178" s="539">
        <f>ROUND('Retail Rent Roll'!AP21+'Retail Rent Roll'!AP49,4)</f>
        <v>36441.743999999999</v>
      </c>
      <c r="AZ178" s="539">
        <f>ROUND('Retail Rent Roll'!AQ21+'Retail Rent Roll'!AQ49,4)</f>
        <v>36441.743999999999</v>
      </c>
      <c r="BA178" s="539">
        <f>ROUND('Retail Rent Roll'!AR21+'Retail Rent Roll'!AR49,4)</f>
        <v>37170.5789</v>
      </c>
      <c r="BB178" s="539">
        <f>ROUND('Retail Rent Roll'!AS21+'Retail Rent Roll'!AS49,4)</f>
        <v>37170.5789</v>
      </c>
      <c r="BC178" s="539">
        <f>ROUND('Retail Rent Roll'!AT21+'Retail Rent Roll'!AT49,4)</f>
        <v>37170.5789</v>
      </c>
      <c r="BD178" s="539">
        <f>ROUND('Retail Rent Roll'!AU21+'Retail Rent Roll'!AU49,4)</f>
        <v>37170.5789</v>
      </c>
      <c r="BE178" s="539">
        <f>ROUND('Retail Rent Roll'!AV21+'Retail Rent Roll'!AV49,4)</f>
        <v>37170.5789</v>
      </c>
      <c r="BF178" s="539">
        <f>ROUND('Retail Rent Roll'!AW21+'Retail Rent Roll'!AW49,4)</f>
        <v>37170.5789</v>
      </c>
      <c r="BG178" s="539">
        <f>ROUND('Retail Rent Roll'!AX21+'Retail Rent Roll'!AX49,4)</f>
        <v>37170.5789</v>
      </c>
      <c r="BH178" s="539">
        <f>ROUND('Retail Rent Roll'!AY21+'Retail Rent Roll'!AY49,4)</f>
        <v>37170.5789</v>
      </c>
      <c r="BI178" s="539">
        <f>ROUND('Retail Rent Roll'!AZ21+'Retail Rent Roll'!AZ49,4)</f>
        <v>37170.5789</v>
      </c>
      <c r="BJ178" s="539">
        <f>ROUND('Retail Rent Roll'!BA21+'Retail Rent Roll'!BA49,4)</f>
        <v>37170.5789</v>
      </c>
      <c r="BK178" s="539">
        <f>ROUND('Retail Rent Roll'!BB21+'Retail Rent Roll'!BB49,4)</f>
        <v>37170.5789</v>
      </c>
      <c r="BL178" s="539">
        <f>ROUND('Retail Rent Roll'!BC21+'Retail Rent Roll'!BC49,4)</f>
        <v>37170.5789</v>
      </c>
      <c r="BM178" s="539">
        <f>ROUND('Retail Rent Roll'!BD21+'Retail Rent Roll'!BD49,4)</f>
        <v>37913.9905</v>
      </c>
      <c r="BN178" s="539">
        <f>ROUND('Retail Rent Roll'!BE21+'Retail Rent Roll'!BE49,4)</f>
        <v>37913.9905</v>
      </c>
      <c r="BO178" s="539">
        <f>ROUND('Retail Rent Roll'!BF21+'Retail Rent Roll'!BF49,4)</f>
        <v>37913.9905</v>
      </c>
      <c r="BP178" s="539">
        <f>ROUND('Retail Rent Roll'!BG21+'Retail Rent Roll'!BG49,4)</f>
        <v>37913.9905</v>
      </c>
      <c r="BQ178" s="539">
        <f>ROUND('Retail Rent Roll'!BH21+'Retail Rent Roll'!BH49,4)</f>
        <v>37913.9905</v>
      </c>
      <c r="BR178" s="539">
        <f>ROUND('Retail Rent Roll'!BI21+'Retail Rent Roll'!BI49,4)</f>
        <v>37913.9905</v>
      </c>
      <c r="BS178" s="539">
        <f>ROUND('Retail Rent Roll'!BJ21+'Retail Rent Roll'!BJ49,4)</f>
        <v>37913.9905</v>
      </c>
      <c r="BT178" s="539">
        <f>ROUND('Retail Rent Roll'!BK21+'Retail Rent Roll'!BK49,4)</f>
        <v>37913.9905</v>
      </c>
      <c r="BU178" s="539">
        <f>ROUND('Retail Rent Roll'!BL21+'Retail Rent Roll'!BL49,4)</f>
        <v>37913.9905</v>
      </c>
      <c r="BV178" s="539">
        <f>ROUND('Retail Rent Roll'!BM21+'Retail Rent Roll'!BM49,4)</f>
        <v>37913.9905</v>
      </c>
      <c r="BW178" s="539">
        <f>ROUND('Retail Rent Roll'!BN21+'Retail Rent Roll'!BN49,4)</f>
        <v>37913.9905</v>
      </c>
      <c r="BX178" s="539">
        <f>ROUND('Retail Rent Roll'!BO21+'Retail Rent Roll'!BO49,4)</f>
        <v>37913.9905</v>
      </c>
      <c r="BY178" s="539">
        <f>ROUND('Retail Rent Roll'!BP21+'Retail Rent Roll'!BP49,4)</f>
        <v>38672.270299999996</v>
      </c>
      <c r="BZ178" s="539">
        <f>ROUND('Retail Rent Roll'!BQ21+'Retail Rent Roll'!BQ49,4)</f>
        <v>38672.270299999996</v>
      </c>
      <c r="CA178" s="539">
        <f>ROUND('Retail Rent Roll'!BR21+'Retail Rent Roll'!BR49,4)</f>
        <v>38672.270299999996</v>
      </c>
      <c r="CB178" s="539">
        <f>ROUND('Retail Rent Roll'!BS21+'Retail Rent Roll'!BS49,4)</f>
        <v>38672.270299999996</v>
      </c>
      <c r="CC178" s="539">
        <f>ROUND('Retail Rent Roll'!BT21+'Retail Rent Roll'!BT49,4)</f>
        <v>38672.270299999996</v>
      </c>
      <c r="CD178" s="539">
        <f>ROUND('Retail Rent Roll'!BU21+'Retail Rent Roll'!BU49,4)</f>
        <v>38672.270299999996</v>
      </c>
      <c r="CE178" s="539">
        <f>ROUND('Retail Rent Roll'!BV21+'Retail Rent Roll'!BV49,4)</f>
        <v>38672.270299999996</v>
      </c>
      <c r="CF178" s="539">
        <f>ROUND('Retail Rent Roll'!BW21+'Retail Rent Roll'!BW49,4)</f>
        <v>38672.270299999996</v>
      </c>
      <c r="CG178" s="539">
        <f>ROUND('Retail Rent Roll'!BX21+'Retail Rent Roll'!BX49,4)</f>
        <v>38672.270299999996</v>
      </c>
      <c r="CH178" s="539">
        <f>ROUND('Retail Rent Roll'!BY21+'Retail Rent Roll'!BY49,4)</f>
        <v>38672.270299999996</v>
      </c>
      <c r="CI178" s="539">
        <f>ROUND('Retail Rent Roll'!BZ21+'Retail Rent Roll'!BZ49,4)</f>
        <v>38672.270299999996</v>
      </c>
      <c r="CJ178" s="539">
        <f>ROUND('Retail Rent Roll'!CA21+'Retail Rent Roll'!CA49,4)</f>
        <v>38672.270299999996</v>
      </c>
      <c r="CK178" s="539">
        <f>ROUND('Retail Rent Roll'!CB21+'Retail Rent Roll'!CB49,4)</f>
        <v>39445.715700000001</v>
      </c>
      <c r="CL178" s="539">
        <f>ROUND('Retail Rent Roll'!CC21+'Retail Rent Roll'!CC49,4)</f>
        <v>39445.715700000001</v>
      </c>
      <c r="CM178" s="539">
        <f>ROUND('Retail Rent Roll'!CD21+'Retail Rent Roll'!CD49,4)</f>
        <v>39445.715700000001</v>
      </c>
      <c r="CN178" s="539">
        <f>ROUND('Retail Rent Roll'!CE21+'Retail Rent Roll'!CE49,4)</f>
        <v>39445.715700000001</v>
      </c>
      <c r="CO178" s="539">
        <f>ROUND('Retail Rent Roll'!CF21+'Retail Rent Roll'!CF49,4)</f>
        <v>39445.715700000001</v>
      </c>
      <c r="CP178" s="539">
        <f>ROUND('Retail Rent Roll'!CG21+'Retail Rent Roll'!CG49,4)</f>
        <v>39445.715700000001</v>
      </c>
      <c r="CQ178" s="539">
        <f>ROUND('Retail Rent Roll'!CH21+'Retail Rent Roll'!CH49,4)</f>
        <v>39445.715700000001</v>
      </c>
      <c r="CR178" s="539">
        <f>ROUND('Retail Rent Roll'!CI21+'Retail Rent Roll'!CI49,4)</f>
        <v>39445.715700000001</v>
      </c>
      <c r="CS178" s="539">
        <f>ROUND('Retail Rent Roll'!CJ21+'Retail Rent Roll'!CJ49,4)</f>
        <v>39445.715700000001</v>
      </c>
      <c r="CT178" s="539">
        <f>ROUND('Retail Rent Roll'!CK21+'Retail Rent Roll'!CK49,4)</f>
        <v>39445.715700000001</v>
      </c>
      <c r="CU178" s="539">
        <f>ROUND('Retail Rent Roll'!CL21+'Retail Rent Roll'!CL49,4)</f>
        <v>39445.715700000001</v>
      </c>
      <c r="CV178" s="539">
        <f>ROUND('Retail Rent Roll'!CM21+'Retail Rent Roll'!CM49,4)</f>
        <v>39445.715700000001</v>
      </c>
      <c r="CW178" s="539">
        <f>ROUND('Retail Rent Roll'!CN21+'Retail Rent Roll'!CN49,4)</f>
        <v>40234.629999999997</v>
      </c>
      <c r="CX178" s="539">
        <f>ROUND('Retail Rent Roll'!CO21+'Retail Rent Roll'!CO49,4)</f>
        <v>40234.629999999997</v>
      </c>
      <c r="CY178" s="539">
        <f>ROUND('Retail Rent Roll'!CP21+'Retail Rent Roll'!CP49,4)</f>
        <v>40234.629999999997</v>
      </c>
      <c r="CZ178" s="539">
        <f>ROUND('Retail Rent Roll'!CQ21+'Retail Rent Roll'!CQ49,4)</f>
        <v>40234.629999999997</v>
      </c>
      <c r="DA178" s="539">
        <f>ROUND('Retail Rent Roll'!CR21+'Retail Rent Roll'!CR49,4)</f>
        <v>40234.629999999997</v>
      </c>
      <c r="DB178" s="539">
        <f>ROUND('Retail Rent Roll'!CS21+'Retail Rent Roll'!CS49,4)</f>
        <v>40234.629999999997</v>
      </c>
      <c r="DC178" s="539">
        <f>ROUND('Retail Rent Roll'!CT21+'Retail Rent Roll'!CT49,4)</f>
        <v>40234.629999999997</v>
      </c>
      <c r="DD178" s="539">
        <f>ROUND('Retail Rent Roll'!CU21+'Retail Rent Roll'!CU49,4)</f>
        <v>40234.629999999997</v>
      </c>
      <c r="DE178" s="539">
        <f>ROUND('Retail Rent Roll'!CV21+'Retail Rent Roll'!CV49,4)</f>
        <v>40234.629999999997</v>
      </c>
      <c r="DF178" s="539">
        <f>ROUND('Retail Rent Roll'!CW21+'Retail Rent Roll'!CW49,4)</f>
        <v>40234.629999999997</v>
      </c>
      <c r="DG178" s="539">
        <f>ROUND('Retail Rent Roll'!CX21+'Retail Rent Roll'!CX49,4)</f>
        <v>40234.629999999997</v>
      </c>
      <c r="DH178" s="539">
        <f>ROUND('Retail Rent Roll'!CY21+'Retail Rent Roll'!CY49,4)</f>
        <v>40234.629999999997</v>
      </c>
      <c r="DI178" s="539">
        <f>ROUND('Retail Rent Roll'!CZ21+'Retail Rent Roll'!CZ49,4)</f>
        <v>41039.3226</v>
      </c>
      <c r="DJ178" s="539">
        <f>ROUND('Retail Rent Roll'!DA21+'Retail Rent Roll'!DA49,4)</f>
        <v>41039.3226</v>
      </c>
      <c r="DK178" s="539">
        <f>ROUND('Retail Rent Roll'!DB21+'Retail Rent Roll'!DB49,4)</f>
        <v>41039.3226</v>
      </c>
      <c r="DL178" s="539">
        <f>ROUND('Retail Rent Roll'!DC21+'Retail Rent Roll'!DC49,4)</f>
        <v>41039.3226</v>
      </c>
      <c r="DM178" s="539">
        <f>ROUND('Retail Rent Roll'!DD21+'Retail Rent Roll'!DD49,4)</f>
        <v>41039.3226</v>
      </c>
      <c r="DN178" s="539">
        <f>ROUND('Retail Rent Roll'!DE21+'Retail Rent Roll'!DE49,4)</f>
        <v>41039.3226</v>
      </c>
      <c r="DO178" s="539">
        <f>ROUND('Retail Rent Roll'!DF21+'Retail Rent Roll'!DF49,4)</f>
        <v>41039.3226</v>
      </c>
      <c r="DP178" s="539">
        <f>ROUND('Retail Rent Roll'!DG21+'Retail Rent Roll'!DG49,4)</f>
        <v>41039.3226</v>
      </c>
      <c r="DQ178" s="539">
        <f>ROUND('Retail Rent Roll'!DH21+'Retail Rent Roll'!DH49,4)</f>
        <v>41039.3226</v>
      </c>
      <c r="DR178" s="539">
        <f>ROUND('Retail Rent Roll'!DI21+'Retail Rent Roll'!DI49,4)</f>
        <v>41039.3226</v>
      </c>
      <c r="DS178" s="539">
        <f>ROUND('Retail Rent Roll'!DJ21+'Retail Rent Roll'!DJ49,4)</f>
        <v>41039.3226</v>
      </c>
      <c r="DT178" s="539">
        <f>ROUND('Retail Rent Roll'!DK21+'Retail Rent Roll'!DK49,4)</f>
        <v>41039.3226</v>
      </c>
      <c r="DU178" s="539">
        <f>ROUND('Retail Rent Roll'!DL21+'Retail Rent Roll'!DL49,4)</f>
        <v>41860.108999999997</v>
      </c>
      <c r="DV178" s="539">
        <f>ROUND('Retail Rent Roll'!DM21+'Retail Rent Roll'!DM49,4)</f>
        <v>41860.108999999997</v>
      </c>
      <c r="DW178" s="539">
        <f>ROUND('Retail Rent Roll'!DN21+'Retail Rent Roll'!DN49,4)</f>
        <v>41860.108999999997</v>
      </c>
      <c r="DX178" s="539">
        <f>ROUND('Retail Rent Roll'!DO21+'Retail Rent Roll'!DO49,4)</f>
        <v>41860.108999999997</v>
      </c>
      <c r="DY178" s="539">
        <f>ROUND('Retail Rent Roll'!DP21+'Retail Rent Roll'!DP49,4)</f>
        <v>41860.108999999997</v>
      </c>
      <c r="DZ178" s="539">
        <f>ROUND('Retail Rent Roll'!DQ21+'Retail Rent Roll'!DQ49,4)</f>
        <v>41860.108999999997</v>
      </c>
      <c r="EA178" s="539">
        <f>ROUND('Retail Rent Roll'!DR21+'Retail Rent Roll'!DR49,4)</f>
        <v>41860.108999999997</v>
      </c>
      <c r="EB178" s="539">
        <f>ROUND('Retail Rent Roll'!DS21+'Retail Rent Roll'!DS49,4)</f>
        <v>41860.108999999997</v>
      </c>
      <c r="EC178" s="539">
        <f>ROUND('Retail Rent Roll'!DT21+'Retail Rent Roll'!DT49,4)</f>
        <v>41860.108999999997</v>
      </c>
      <c r="ED178" s="539">
        <f>ROUND('Retail Rent Roll'!DU21+'Retail Rent Roll'!DU49,4)</f>
        <v>41860.108999999997</v>
      </c>
      <c r="EE178" s="539">
        <f>ROUND('Retail Rent Roll'!DV21+'Retail Rent Roll'!DV49,4)</f>
        <v>41860.108999999997</v>
      </c>
      <c r="EF178" s="540">
        <f>ROUND('Retail Rent Roll'!DW21+'Retail Rent Roll'!DW49,4)</f>
        <v>41860.108999999997</v>
      </c>
    </row>
    <row r="179" spans="2:136" x14ac:dyDescent="0.2">
      <c r="B179" s="534" t="str">
        <f>'Retail Rent Roll'!D22</f>
        <v>Parking Space</v>
      </c>
      <c r="C179" s="482"/>
      <c r="D179" s="482"/>
      <c r="E179" s="482"/>
      <c r="F179" s="743">
        <f>'Retail Rent Roll'!R8</f>
        <v>0.28333333333333333</v>
      </c>
      <c r="G179" s="536">
        <f>'Retail Rent Roll'!G8</f>
        <v>153250</v>
      </c>
      <c r="H179" s="537"/>
      <c r="I179" s="537"/>
      <c r="J179" s="537"/>
      <c r="K179" s="537"/>
      <c r="L179" s="537"/>
      <c r="M179" s="538">
        <f t="shared" si="70"/>
        <v>521050</v>
      </c>
      <c r="N179" s="478"/>
      <c r="O179" s="478"/>
      <c r="P179" s="539">
        <f>ROUND('Retail Rent Roll'!G22+'Retail Rent Roll'!G50,4)</f>
        <v>0</v>
      </c>
      <c r="Q179" s="539">
        <f>ROUND('Retail Rent Roll'!H22+'Retail Rent Roll'!H50,4)</f>
        <v>43420.833299999998</v>
      </c>
      <c r="R179" s="539">
        <f>ROUND('Retail Rent Roll'!I22+'Retail Rent Roll'!I50,4)</f>
        <v>43420.833299999998</v>
      </c>
      <c r="S179" s="539">
        <f>ROUND('Retail Rent Roll'!J22+'Retail Rent Roll'!J50,4)</f>
        <v>43420.833299999998</v>
      </c>
      <c r="T179" s="539">
        <f>ROUND('Retail Rent Roll'!K22+'Retail Rent Roll'!K50,4)</f>
        <v>43420.833299999998</v>
      </c>
      <c r="U179" s="539">
        <f>ROUND('Retail Rent Roll'!L22+'Retail Rent Roll'!L50,4)</f>
        <v>43420.833299999998</v>
      </c>
      <c r="V179" s="539">
        <f>ROUND('Retail Rent Roll'!M22+'Retail Rent Roll'!M50,4)</f>
        <v>43420.833299999998</v>
      </c>
      <c r="W179" s="539">
        <f>ROUND('Retail Rent Roll'!N22+'Retail Rent Roll'!N50,4)</f>
        <v>43420.833299999998</v>
      </c>
      <c r="X179" s="539">
        <f>ROUND('Retail Rent Roll'!O22+'Retail Rent Roll'!O50,4)</f>
        <v>43420.833299999998</v>
      </c>
      <c r="Y179" s="539">
        <f>ROUND('Retail Rent Roll'!P22+'Retail Rent Roll'!P50,4)</f>
        <v>43420.833299999998</v>
      </c>
      <c r="Z179" s="539">
        <f>ROUND('Retail Rent Roll'!Q22+'Retail Rent Roll'!Q50,4)</f>
        <v>43420.833299999998</v>
      </c>
      <c r="AA179" s="539">
        <f>ROUND('Retail Rent Roll'!R22+'Retail Rent Roll'!R50,4)</f>
        <v>43420.833299999998</v>
      </c>
      <c r="AB179" s="539">
        <f>ROUND('Retail Rent Roll'!S22+'Retail Rent Roll'!S50,4)</f>
        <v>43420.833299999998</v>
      </c>
      <c r="AC179" s="539">
        <f>ROUND('Retail Rent Roll'!T22+'Retail Rent Roll'!T50,4)</f>
        <v>44289.25</v>
      </c>
      <c r="AD179" s="539">
        <f>ROUND('Retail Rent Roll'!U22+'Retail Rent Roll'!U50,4)</f>
        <v>44289.25</v>
      </c>
      <c r="AE179" s="539">
        <f>ROUND('Retail Rent Roll'!V22+'Retail Rent Roll'!V50,4)</f>
        <v>44289.25</v>
      </c>
      <c r="AF179" s="539">
        <f>ROUND('Retail Rent Roll'!W22+'Retail Rent Roll'!W50,4)</f>
        <v>44289.25</v>
      </c>
      <c r="AG179" s="539">
        <f>ROUND('Retail Rent Roll'!X22+'Retail Rent Roll'!X50,4)</f>
        <v>44289.25</v>
      </c>
      <c r="AH179" s="539">
        <f>ROUND('Retail Rent Roll'!Y22+'Retail Rent Roll'!Y50,4)</f>
        <v>44289.25</v>
      </c>
      <c r="AI179" s="539">
        <f>ROUND('Retail Rent Roll'!Z22+'Retail Rent Roll'!Z50,4)</f>
        <v>44289.25</v>
      </c>
      <c r="AJ179" s="539">
        <f>ROUND('Retail Rent Roll'!AA22+'Retail Rent Roll'!AA50,4)</f>
        <v>44289.25</v>
      </c>
      <c r="AK179" s="539">
        <f>ROUND('Retail Rent Roll'!AB22+'Retail Rent Roll'!AB50,4)</f>
        <v>44289.25</v>
      </c>
      <c r="AL179" s="539">
        <f>ROUND('Retail Rent Roll'!AC22+'Retail Rent Roll'!AC50,4)</f>
        <v>44289.25</v>
      </c>
      <c r="AM179" s="539">
        <f>ROUND('Retail Rent Roll'!AD22+'Retail Rent Roll'!AD50,4)</f>
        <v>44289.25</v>
      </c>
      <c r="AN179" s="539">
        <f>ROUND('Retail Rent Roll'!AE22+'Retail Rent Roll'!AE50,4)</f>
        <v>44289.25</v>
      </c>
      <c r="AO179" s="539">
        <f>ROUND('Retail Rent Roll'!AF22+'Retail Rent Roll'!AF50,4)</f>
        <v>45175.035000000003</v>
      </c>
      <c r="AP179" s="539">
        <f>ROUND('Retail Rent Roll'!AG22+'Retail Rent Roll'!AG50,4)</f>
        <v>45175.035000000003</v>
      </c>
      <c r="AQ179" s="539">
        <f>ROUND('Retail Rent Roll'!AH22+'Retail Rent Roll'!AH50,4)</f>
        <v>45175.035000000003</v>
      </c>
      <c r="AR179" s="539">
        <f>ROUND('Retail Rent Roll'!AI22+'Retail Rent Roll'!AI50,4)</f>
        <v>45175.035000000003</v>
      </c>
      <c r="AS179" s="539">
        <f>ROUND('Retail Rent Roll'!AJ22+'Retail Rent Roll'!AJ50,4)</f>
        <v>45175.035000000003</v>
      </c>
      <c r="AT179" s="539">
        <f>ROUND('Retail Rent Roll'!AK22+'Retail Rent Roll'!AK50,4)</f>
        <v>45175.035000000003</v>
      </c>
      <c r="AU179" s="539">
        <f>ROUND('Retail Rent Roll'!AL22+'Retail Rent Roll'!AL50,4)</f>
        <v>45175.035000000003</v>
      </c>
      <c r="AV179" s="539">
        <f>ROUND('Retail Rent Roll'!AM22+'Retail Rent Roll'!AM50,4)</f>
        <v>45175.035000000003</v>
      </c>
      <c r="AW179" s="539">
        <f>ROUND('Retail Rent Roll'!AN22+'Retail Rent Roll'!AN50,4)</f>
        <v>45175.035000000003</v>
      </c>
      <c r="AX179" s="539">
        <f>ROUND('Retail Rent Roll'!AO22+'Retail Rent Roll'!AO50,4)</f>
        <v>45175.035000000003</v>
      </c>
      <c r="AY179" s="539">
        <f>ROUND('Retail Rent Roll'!AP22+'Retail Rent Roll'!AP50,4)</f>
        <v>45175.035000000003</v>
      </c>
      <c r="AZ179" s="539">
        <f>ROUND('Retail Rent Roll'!AQ22+'Retail Rent Roll'!AQ50,4)</f>
        <v>45175.035000000003</v>
      </c>
      <c r="BA179" s="539">
        <f>ROUND('Retail Rent Roll'!AR22+'Retail Rent Roll'!AR50,4)</f>
        <v>46078.5357</v>
      </c>
      <c r="BB179" s="539">
        <f>ROUND('Retail Rent Roll'!AS22+'Retail Rent Roll'!AS50,4)</f>
        <v>46078.5357</v>
      </c>
      <c r="BC179" s="539">
        <f>ROUND('Retail Rent Roll'!AT22+'Retail Rent Roll'!AT50,4)</f>
        <v>46078.5357</v>
      </c>
      <c r="BD179" s="539">
        <f>ROUND('Retail Rent Roll'!AU22+'Retail Rent Roll'!AU50,4)</f>
        <v>46078.5357</v>
      </c>
      <c r="BE179" s="539">
        <f>ROUND('Retail Rent Roll'!AV22+'Retail Rent Roll'!AV50,4)</f>
        <v>46078.5357</v>
      </c>
      <c r="BF179" s="539">
        <f>ROUND('Retail Rent Roll'!AW22+'Retail Rent Roll'!AW50,4)</f>
        <v>46078.5357</v>
      </c>
      <c r="BG179" s="539">
        <f>ROUND('Retail Rent Roll'!AX22+'Retail Rent Roll'!AX50,4)</f>
        <v>46078.5357</v>
      </c>
      <c r="BH179" s="539">
        <f>ROUND('Retail Rent Roll'!AY22+'Retail Rent Roll'!AY50,4)</f>
        <v>46078.5357</v>
      </c>
      <c r="BI179" s="539">
        <f>ROUND('Retail Rent Roll'!AZ22+'Retail Rent Roll'!AZ50,4)</f>
        <v>46078.5357</v>
      </c>
      <c r="BJ179" s="539">
        <f>ROUND('Retail Rent Roll'!BA22+'Retail Rent Roll'!BA50,4)</f>
        <v>46078.5357</v>
      </c>
      <c r="BK179" s="539">
        <f>ROUND('Retail Rent Roll'!BB22+'Retail Rent Roll'!BB50,4)</f>
        <v>46078.5357</v>
      </c>
      <c r="BL179" s="539">
        <f>ROUND('Retail Rent Roll'!BC22+'Retail Rent Roll'!BC50,4)</f>
        <v>46078.5357</v>
      </c>
      <c r="BM179" s="539">
        <f>ROUND('Retail Rent Roll'!BD22+'Retail Rent Roll'!BD50,4)</f>
        <v>47000.106399999997</v>
      </c>
      <c r="BN179" s="539">
        <f>ROUND('Retail Rent Roll'!BE22+'Retail Rent Roll'!BE50,4)</f>
        <v>47000.106399999997</v>
      </c>
      <c r="BO179" s="539">
        <f>ROUND('Retail Rent Roll'!BF22+'Retail Rent Roll'!BF50,4)</f>
        <v>47000.106399999997</v>
      </c>
      <c r="BP179" s="539">
        <f>ROUND('Retail Rent Roll'!BG22+'Retail Rent Roll'!BG50,4)</f>
        <v>47000.106399999997</v>
      </c>
      <c r="BQ179" s="539">
        <f>ROUND('Retail Rent Roll'!BH22+'Retail Rent Roll'!BH50,4)</f>
        <v>47000.106399999997</v>
      </c>
      <c r="BR179" s="539">
        <f>ROUND('Retail Rent Roll'!BI22+'Retail Rent Roll'!BI50,4)</f>
        <v>47000.106399999997</v>
      </c>
      <c r="BS179" s="539">
        <f>ROUND('Retail Rent Roll'!BJ22+'Retail Rent Roll'!BJ50,4)</f>
        <v>47000.106399999997</v>
      </c>
      <c r="BT179" s="539">
        <f>ROUND('Retail Rent Roll'!BK22+'Retail Rent Roll'!BK50,4)</f>
        <v>47000.106399999997</v>
      </c>
      <c r="BU179" s="539">
        <f>ROUND('Retail Rent Roll'!BL22+'Retail Rent Roll'!BL50,4)</f>
        <v>47000.106399999997</v>
      </c>
      <c r="BV179" s="539">
        <f>ROUND('Retail Rent Roll'!BM22+'Retail Rent Roll'!BM50,4)</f>
        <v>47000.106399999997</v>
      </c>
      <c r="BW179" s="539">
        <f>ROUND('Retail Rent Roll'!BN22+'Retail Rent Roll'!BN50,4)</f>
        <v>47000.106399999997</v>
      </c>
      <c r="BX179" s="539">
        <f>ROUND('Retail Rent Roll'!BO22+'Retail Rent Roll'!BO50,4)</f>
        <v>47000.106399999997</v>
      </c>
      <c r="BY179" s="539">
        <f>ROUND('Retail Rent Roll'!BP22+'Retail Rent Roll'!BP50,4)</f>
        <v>47940.108500000002</v>
      </c>
      <c r="BZ179" s="539">
        <f>ROUND('Retail Rent Roll'!BQ22+'Retail Rent Roll'!BQ50,4)</f>
        <v>47940.108500000002</v>
      </c>
      <c r="CA179" s="539">
        <f>ROUND('Retail Rent Roll'!BR22+'Retail Rent Roll'!BR50,4)</f>
        <v>47940.108500000002</v>
      </c>
      <c r="CB179" s="539">
        <f>ROUND('Retail Rent Roll'!BS22+'Retail Rent Roll'!BS50,4)</f>
        <v>47940.108500000002</v>
      </c>
      <c r="CC179" s="539">
        <f>ROUND('Retail Rent Roll'!BT22+'Retail Rent Roll'!BT50,4)</f>
        <v>47940.108500000002</v>
      </c>
      <c r="CD179" s="539">
        <f>ROUND('Retail Rent Roll'!BU22+'Retail Rent Roll'!BU50,4)</f>
        <v>47940.108500000002</v>
      </c>
      <c r="CE179" s="539">
        <f>ROUND('Retail Rent Roll'!BV22+'Retail Rent Roll'!BV50,4)</f>
        <v>47940.108500000002</v>
      </c>
      <c r="CF179" s="539">
        <f>ROUND('Retail Rent Roll'!BW22+'Retail Rent Roll'!BW50,4)</f>
        <v>47940.108500000002</v>
      </c>
      <c r="CG179" s="539">
        <f>ROUND('Retail Rent Roll'!BX22+'Retail Rent Roll'!BX50,4)</f>
        <v>47940.108500000002</v>
      </c>
      <c r="CH179" s="539">
        <f>ROUND('Retail Rent Roll'!BY22+'Retail Rent Roll'!BY50,4)</f>
        <v>47940.108500000002</v>
      </c>
      <c r="CI179" s="539">
        <f>ROUND('Retail Rent Roll'!BZ22+'Retail Rent Roll'!BZ50,4)</f>
        <v>47940.108500000002</v>
      </c>
      <c r="CJ179" s="539">
        <f>ROUND('Retail Rent Roll'!CA22+'Retail Rent Roll'!CA50,4)</f>
        <v>47940.108500000002</v>
      </c>
      <c r="CK179" s="539">
        <f>ROUND('Retail Rent Roll'!CB22+'Retail Rent Roll'!CB50,4)</f>
        <v>48898.9107</v>
      </c>
      <c r="CL179" s="539">
        <f>ROUND('Retail Rent Roll'!CC22+'Retail Rent Roll'!CC50,4)</f>
        <v>48898.9107</v>
      </c>
      <c r="CM179" s="539">
        <f>ROUND('Retail Rent Roll'!CD22+'Retail Rent Roll'!CD50,4)</f>
        <v>48898.9107</v>
      </c>
      <c r="CN179" s="539">
        <f>ROUND('Retail Rent Roll'!CE22+'Retail Rent Roll'!CE50,4)</f>
        <v>48898.9107</v>
      </c>
      <c r="CO179" s="539">
        <f>ROUND('Retail Rent Roll'!CF22+'Retail Rent Roll'!CF50,4)</f>
        <v>48898.9107</v>
      </c>
      <c r="CP179" s="539">
        <f>ROUND('Retail Rent Roll'!CG22+'Retail Rent Roll'!CG50,4)</f>
        <v>48898.9107</v>
      </c>
      <c r="CQ179" s="539">
        <f>ROUND('Retail Rent Roll'!CH22+'Retail Rent Roll'!CH50,4)</f>
        <v>48898.9107</v>
      </c>
      <c r="CR179" s="539">
        <f>ROUND('Retail Rent Roll'!CI22+'Retail Rent Roll'!CI50,4)</f>
        <v>48898.9107</v>
      </c>
      <c r="CS179" s="539">
        <f>ROUND('Retail Rent Roll'!CJ22+'Retail Rent Roll'!CJ50,4)</f>
        <v>48898.9107</v>
      </c>
      <c r="CT179" s="539">
        <f>ROUND('Retail Rent Roll'!CK22+'Retail Rent Roll'!CK50,4)</f>
        <v>48898.9107</v>
      </c>
      <c r="CU179" s="539">
        <f>ROUND('Retail Rent Roll'!CL22+'Retail Rent Roll'!CL50,4)</f>
        <v>48898.9107</v>
      </c>
      <c r="CV179" s="539">
        <f>ROUND('Retail Rent Roll'!CM22+'Retail Rent Roll'!CM50,4)</f>
        <v>48898.9107</v>
      </c>
      <c r="CW179" s="539">
        <f>ROUND('Retail Rent Roll'!CN22+'Retail Rent Roll'!CN50,4)</f>
        <v>49876.888899999998</v>
      </c>
      <c r="CX179" s="539">
        <f>ROUND('Retail Rent Roll'!CO22+'Retail Rent Roll'!CO50,4)</f>
        <v>49876.888899999998</v>
      </c>
      <c r="CY179" s="539">
        <f>ROUND('Retail Rent Roll'!CP22+'Retail Rent Roll'!CP50,4)</f>
        <v>49876.888899999998</v>
      </c>
      <c r="CZ179" s="539">
        <f>ROUND('Retail Rent Roll'!CQ22+'Retail Rent Roll'!CQ50,4)</f>
        <v>49876.888899999998</v>
      </c>
      <c r="DA179" s="539">
        <f>ROUND('Retail Rent Roll'!CR22+'Retail Rent Roll'!CR50,4)</f>
        <v>49876.888899999998</v>
      </c>
      <c r="DB179" s="539">
        <f>ROUND('Retail Rent Roll'!CS22+'Retail Rent Roll'!CS50,4)</f>
        <v>49876.888899999998</v>
      </c>
      <c r="DC179" s="539">
        <f>ROUND('Retail Rent Roll'!CT22+'Retail Rent Roll'!CT50,4)</f>
        <v>49876.888899999998</v>
      </c>
      <c r="DD179" s="539">
        <f>ROUND('Retail Rent Roll'!CU22+'Retail Rent Roll'!CU50,4)</f>
        <v>49876.888899999998</v>
      </c>
      <c r="DE179" s="539">
        <f>ROUND('Retail Rent Roll'!CV22+'Retail Rent Roll'!CV50,4)</f>
        <v>49876.888899999998</v>
      </c>
      <c r="DF179" s="539">
        <f>ROUND('Retail Rent Roll'!CW22+'Retail Rent Roll'!CW50,4)</f>
        <v>49876.888899999998</v>
      </c>
      <c r="DG179" s="539">
        <f>ROUND('Retail Rent Roll'!CX22+'Retail Rent Roll'!CX50,4)</f>
        <v>49876.888899999998</v>
      </c>
      <c r="DH179" s="539">
        <f>ROUND('Retail Rent Roll'!CY22+'Retail Rent Roll'!CY50,4)</f>
        <v>49876.888899999998</v>
      </c>
      <c r="DI179" s="539">
        <f>ROUND('Retail Rent Roll'!CZ22+'Retail Rent Roll'!CZ50,4)</f>
        <v>50874.426700000004</v>
      </c>
      <c r="DJ179" s="539">
        <f>ROUND('Retail Rent Roll'!DA22+'Retail Rent Roll'!DA50,4)</f>
        <v>50874.426700000004</v>
      </c>
      <c r="DK179" s="539">
        <f>ROUND('Retail Rent Roll'!DB22+'Retail Rent Roll'!DB50,4)</f>
        <v>50874.426700000004</v>
      </c>
      <c r="DL179" s="539">
        <f>ROUND('Retail Rent Roll'!DC22+'Retail Rent Roll'!DC50,4)</f>
        <v>50874.426700000004</v>
      </c>
      <c r="DM179" s="539">
        <f>ROUND('Retail Rent Roll'!DD22+'Retail Rent Roll'!DD50,4)</f>
        <v>50874.426700000004</v>
      </c>
      <c r="DN179" s="539">
        <f>ROUND('Retail Rent Roll'!DE22+'Retail Rent Roll'!DE50,4)</f>
        <v>50874.426700000004</v>
      </c>
      <c r="DO179" s="539">
        <f>ROUND('Retail Rent Roll'!DF22+'Retail Rent Roll'!DF50,4)</f>
        <v>50874.426700000004</v>
      </c>
      <c r="DP179" s="539">
        <f>ROUND('Retail Rent Roll'!DG22+'Retail Rent Roll'!DG50,4)</f>
        <v>50874.426700000004</v>
      </c>
      <c r="DQ179" s="539">
        <f>ROUND('Retail Rent Roll'!DH22+'Retail Rent Roll'!DH50,4)</f>
        <v>50874.426700000004</v>
      </c>
      <c r="DR179" s="539">
        <f>ROUND('Retail Rent Roll'!DI22+'Retail Rent Roll'!DI50,4)</f>
        <v>50874.426700000004</v>
      </c>
      <c r="DS179" s="539">
        <f>ROUND('Retail Rent Roll'!DJ22+'Retail Rent Roll'!DJ50,4)</f>
        <v>50874.426700000004</v>
      </c>
      <c r="DT179" s="539">
        <f>ROUND('Retail Rent Roll'!DK22+'Retail Rent Roll'!DK50,4)</f>
        <v>50874.426700000004</v>
      </c>
      <c r="DU179" s="539">
        <f>ROUND('Retail Rent Roll'!DL22+'Retail Rent Roll'!DL50,4)</f>
        <v>51891.915200000003</v>
      </c>
      <c r="DV179" s="539">
        <f>ROUND('Retail Rent Roll'!DM22+'Retail Rent Roll'!DM50,4)</f>
        <v>51891.915200000003</v>
      </c>
      <c r="DW179" s="539">
        <f>ROUND('Retail Rent Roll'!DN22+'Retail Rent Roll'!DN50,4)</f>
        <v>51891.915200000003</v>
      </c>
      <c r="DX179" s="539">
        <f>ROUND('Retail Rent Roll'!DO22+'Retail Rent Roll'!DO50,4)</f>
        <v>51891.915200000003</v>
      </c>
      <c r="DY179" s="539">
        <f>ROUND('Retail Rent Roll'!DP22+'Retail Rent Roll'!DP50,4)</f>
        <v>51891.915200000003</v>
      </c>
      <c r="DZ179" s="539">
        <f>ROUND('Retail Rent Roll'!DQ22+'Retail Rent Roll'!DQ50,4)</f>
        <v>51891.915200000003</v>
      </c>
      <c r="EA179" s="539">
        <f>ROUND('Retail Rent Roll'!DR22+'Retail Rent Roll'!DR50,4)</f>
        <v>51891.915200000003</v>
      </c>
      <c r="EB179" s="539">
        <f>ROUND('Retail Rent Roll'!DS22+'Retail Rent Roll'!DS50,4)</f>
        <v>51891.915200000003</v>
      </c>
      <c r="EC179" s="539">
        <f>ROUND('Retail Rent Roll'!DT22+'Retail Rent Roll'!DT50,4)</f>
        <v>51891.915200000003</v>
      </c>
      <c r="ED179" s="539">
        <f>ROUND('Retail Rent Roll'!DU22+'Retail Rent Roll'!DU50,4)</f>
        <v>51891.915200000003</v>
      </c>
      <c r="EE179" s="539">
        <f>ROUND('Retail Rent Roll'!DV22+'Retail Rent Roll'!DV50,4)</f>
        <v>51891.915200000003</v>
      </c>
      <c r="EF179" s="540">
        <f>ROUND('Retail Rent Roll'!DW22+'Retail Rent Roll'!DW50,4)</f>
        <v>51891.915200000003</v>
      </c>
    </row>
    <row r="180" spans="2:136" x14ac:dyDescent="0.2">
      <c r="B180" s="534">
        <f>'Retail Rent Roll'!D23</f>
        <v>0</v>
      </c>
      <c r="C180" s="482"/>
      <c r="D180" s="482"/>
      <c r="E180" s="482"/>
      <c r="F180" s="743">
        <f>'Retail Rent Roll'!R9</f>
        <v>0</v>
      </c>
      <c r="G180" s="536">
        <f>'Retail Rent Roll'!G9</f>
        <v>0</v>
      </c>
      <c r="H180" s="537"/>
      <c r="I180" s="537"/>
      <c r="J180" s="537"/>
      <c r="K180" s="537"/>
      <c r="L180" s="537"/>
      <c r="M180" s="538">
        <f t="shared" si="70"/>
        <v>0</v>
      </c>
      <c r="N180" s="478"/>
      <c r="O180" s="478"/>
      <c r="P180" s="539">
        <f>ROUND('Retail Rent Roll'!G23+'Retail Rent Roll'!G51,4)</f>
        <v>0</v>
      </c>
      <c r="Q180" s="539">
        <f>ROUND('Retail Rent Roll'!H23+'Retail Rent Roll'!H51,4)</f>
        <v>0</v>
      </c>
      <c r="R180" s="539">
        <f>ROUND('Retail Rent Roll'!I23+'Retail Rent Roll'!I51,4)</f>
        <v>0</v>
      </c>
      <c r="S180" s="539">
        <f>ROUND('Retail Rent Roll'!J23+'Retail Rent Roll'!J51,4)</f>
        <v>0</v>
      </c>
      <c r="T180" s="539">
        <f>ROUND('Retail Rent Roll'!K23+'Retail Rent Roll'!K51,4)</f>
        <v>0</v>
      </c>
      <c r="U180" s="539">
        <f>ROUND('Retail Rent Roll'!L23+'Retail Rent Roll'!L51,4)</f>
        <v>0</v>
      </c>
      <c r="V180" s="539">
        <f>ROUND('Retail Rent Roll'!M23+'Retail Rent Roll'!M51,4)</f>
        <v>0</v>
      </c>
      <c r="W180" s="539">
        <f>ROUND('Retail Rent Roll'!N23+'Retail Rent Roll'!N51,4)</f>
        <v>0</v>
      </c>
      <c r="X180" s="539">
        <f>ROUND('Retail Rent Roll'!O23+'Retail Rent Roll'!O51,4)</f>
        <v>0</v>
      </c>
      <c r="Y180" s="539">
        <f>ROUND('Retail Rent Roll'!P23+'Retail Rent Roll'!P51,4)</f>
        <v>0</v>
      </c>
      <c r="Z180" s="539">
        <f>ROUND('Retail Rent Roll'!Q23+'Retail Rent Roll'!Q51,4)</f>
        <v>0</v>
      </c>
      <c r="AA180" s="539">
        <f>ROUND('Retail Rent Roll'!R23+'Retail Rent Roll'!R51,4)</f>
        <v>0</v>
      </c>
      <c r="AB180" s="539">
        <f>ROUND('Retail Rent Roll'!S23+'Retail Rent Roll'!S51,4)</f>
        <v>0</v>
      </c>
      <c r="AC180" s="539">
        <f>ROUND('Retail Rent Roll'!T23+'Retail Rent Roll'!T51,4)</f>
        <v>0</v>
      </c>
      <c r="AD180" s="539">
        <f>ROUND('Retail Rent Roll'!U23+'Retail Rent Roll'!U51,4)</f>
        <v>0</v>
      </c>
      <c r="AE180" s="539">
        <f>ROUND('Retail Rent Roll'!V23+'Retail Rent Roll'!V51,4)</f>
        <v>0</v>
      </c>
      <c r="AF180" s="539">
        <f>ROUND('Retail Rent Roll'!W23+'Retail Rent Roll'!W51,4)</f>
        <v>0</v>
      </c>
      <c r="AG180" s="539">
        <f>ROUND('Retail Rent Roll'!X23+'Retail Rent Roll'!X51,4)</f>
        <v>0</v>
      </c>
      <c r="AH180" s="539">
        <f>ROUND('Retail Rent Roll'!Y23+'Retail Rent Roll'!Y51,4)</f>
        <v>0</v>
      </c>
      <c r="AI180" s="539">
        <f>ROUND('Retail Rent Roll'!Z23+'Retail Rent Roll'!Z51,4)</f>
        <v>0</v>
      </c>
      <c r="AJ180" s="539">
        <f>ROUND('Retail Rent Roll'!AA23+'Retail Rent Roll'!AA51,4)</f>
        <v>0</v>
      </c>
      <c r="AK180" s="539">
        <f>ROUND('Retail Rent Roll'!AB23+'Retail Rent Roll'!AB51,4)</f>
        <v>0</v>
      </c>
      <c r="AL180" s="539">
        <f>ROUND('Retail Rent Roll'!AC23+'Retail Rent Roll'!AC51,4)</f>
        <v>0</v>
      </c>
      <c r="AM180" s="539">
        <f>ROUND('Retail Rent Roll'!AD23+'Retail Rent Roll'!AD51,4)</f>
        <v>0</v>
      </c>
      <c r="AN180" s="539">
        <f>ROUND('Retail Rent Roll'!AE23+'Retail Rent Roll'!AE51,4)</f>
        <v>0</v>
      </c>
      <c r="AO180" s="539">
        <f>ROUND('Retail Rent Roll'!AF23+'Retail Rent Roll'!AF51,4)</f>
        <v>0</v>
      </c>
      <c r="AP180" s="539">
        <f>ROUND('Retail Rent Roll'!AG23+'Retail Rent Roll'!AG51,4)</f>
        <v>0</v>
      </c>
      <c r="AQ180" s="539">
        <f>ROUND('Retail Rent Roll'!AH23+'Retail Rent Roll'!AH51,4)</f>
        <v>0</v>
      </c>
      <c r="AR180" s="539">
        <f>ROUND('Retail Rent Roll'!AI23+'Retail Rent Roll'!AI51,4)</f>
        <v>0</v>
      </c>
      <c r="AS180" s="539">
        <f>ROUND('Retail Rent Roll'!AJ23+'Retail Rent Roll'!AJ51,4)</f>
        <v>0</v>
      </c>
      <c r="AT180" s="539">
        <f>ROUND('Retail Rent Roll'!AK23+'Retail Rent Roll'!AK51,4)</f>
        <v>0</v>
      </c>
      <c r="AU180" s="539">
        <f>ROUND('Retail Rent Roll'!AL23+'Retail Rent Roll'!AL51,4)</f>
        <v>0</v>
      </c>
      <c r="AV180" s="539">
        <f>ROUND('Retail Rent Roll'!AM23+'Retail Rent Roll'!AM51,4)</f>
        <v>0</v>
      </c>
      <c r="AW180" s="539">
        <f>ROUND('Retail Rent Roll'!AN23+'Retail Rent Roll'!AN51,4)</f>
        <v>0</v>
      </c>
      <c r="AX180" s="539">
        <f>ROUND('Retail Rent Roll'!AO23+'Retail Rent Roll'!AO51,4)</f>
        <v>0</v>
      </c>
      <c r="AY180" s="539">
        <f>ROUND('Retail Rent Roll'!AP23+'Retail Rent Roll'!AP51,4)</f>
        <v>0</v>
      </c>
      <c r="AZ180" s="539">
        <f>ROUND('Retail Rent Roll'!AQ23+'Retail Rent Roll'!AQ51,4)</f>
        <v>0</v>
      </c>
      <c r="BA180" s="539">
        <f>ROUND('Retail Rent Roll'!AR23+'Retail Rent Roll'!AR51,4)</f>
        <v>0</v>
      </c>
      <c r="BB180" s="539">
        <f>ROUND('Retail Rent Roll'!AS23+'Retail Rent Roll'!AS51,4)</f>
        <v>0</v>
      </c>
      <c r="BC180" s="539">
        <f>ROUND('Retail Rent Roll'!AT23+'Retail Rent Roll'!AT51,4)</f>
        <v>0</v>
      </c>
      <c r="BD180" s="539">
        <f>ROUND('Retail Rent Roll'!AU23+'Retail Rent Roll'!AU51,4)</f>
        <v>0</v>
      </c>
      <c r="BE180" s="539">
        <f>ROUND('Retail Rent Roll'!AV23+'Retail Rent Roll'!AV51,4)</f>
        <v>0</v>
      </c>
      <c r="BF180" s="539">
        <f>ROUND('Retail Rent Roll'!AW23+'Retail Rent Roll'!AW51,4)</f>
        <v>0</v>
      </c>
      <c r="BG180" s="539">
        <f>ROUND('Retail Rent Roll'!AX23+'Retail Rent Roll'!AX51,4)</f>
        <v>0</v>
      </c>
      <c r="BH180" s="539">
        <f>ROUND('Retail Rent Roll'!AY23+'Retail Rent Roll'!AY51,4)</f>
        <v>0</v>
      </c>
      <c r="BI180" s="539">
        <f>ROUND('Retail Rent Roll'!AZ23+'Retail Rent Roll'!AZ51,4)</f>
        <v>0</v>
      </c>
      <c r="BJ180" s="539">
        <f>ROUND('Retail Rent Roll'!BA23+'Retail Rent Roll'!BA51,4)</f>
        <v>0</v>
      </c>
      <c r="BK180" s="539">
        <f>ROUND('Retail Rent Roll'!BB23+'Retail Rent Roll'!BB51,4)</f>
        <v>0</v>
      </c>
      <c r="BL180" s="539">
        <f>ROUND('Retail Rent Roll'!BC23+'Retail Rent Roll'!BC51,4)</f>
        <v>0</v>
      </c>
      <c r="BM180" s="539">
        <f>ROUND('Retail Rent Roll'!BD23+'Retail Rent Roll'!BD51,4)</f>
        <v>0</v>
      </c>
      <c r="BN180" s="539">
        <f>ROUND('Retail Rent Roll'!BE23+'Retail Rent Roll'!BE51,4)</f>
        <v>0</v>
      </c>
      <c r="BO180" s="539">
        <f>ROUND('Retail Rent Roll'!BF23+'Retail Rent Roll'!BF51,4)</f>
        <v>0</v>
      </c>
      <c r="BP180" s="539">
        <f>ROUND('Retail Rent Roll'!BG23+'Retail Rent Roll'!BG51,4)</f>
        <v>0</v>
      </c>
      <c r="BQ180" s="539">
        <f>ROUND('Retail Rent Roll'!BH23+'Retail Rent Roll'!BH51,4)</f>
        <v>0</v>
      </c>
      <c r="BR180" s="539">
        <f>ROUND('Retail Rent Roll'!BI23+'Retail Rent Roll'!BI51,4)</f>
        <v>0</v>
      </c>
      <c r="BS180" s="539">
        <f>ROUND('Retail Rent Roll'!BJ23+'Retail Rent Roll'!BJ51,4)</f>
        <v>0</v>
      </c>
      <c r="BT180" s="539">
        <f>ROUND('Retail Rent Roll'!BK23+'Retail Rent Roll'!BK51,4)</f>
        <v>0</v>
      </c>
      <c r="BU180" s="539">
        <f>ROUND('Retail Rent Roll'!BL23+'Retail Rent Roll'!BL51,4)</f>
        <v>0</v>
      </c>
      <c r="BV180" s="539">
        <f>ROUND('Retail Rent Roll'!BM23+'Retail Rent Roll'!BM51,4)</f>
        <v>0</v>
      </c>
      <c r="BW180" s="539">
        <f>ROUND('Retail Rent Roll'!BN23+'Retail Rent Roll'!BN51,4)</f>
        <v>0</v>
      </c>
      <c r="BX180" s="539">
        <f>ROUND('Retail Rent Roll'!BO23+'Retail Rent Roll'!BO51,4)</f>
        <v>0</v>
      </c>
      <c r="BY180" s="539">
        <f>ROUND('Retail Rent Roll'!BP23+'Retail Rent Roll'!BP51,4)</f>
        <v>0</v>
      </c>
      <c r="BZ180" s="539">
        <f>ROUND('Retail Rent Roll'!BQ23+'Retail Rent Roll'!BQ51,4)</f>
        <v>0</v>
      </c>
      <c r="CA180" s="539">
        <f>ROUND('Retail Rent Roll'!BR23+'Retail Rent Roll'!BR51,4)</f>
        <v>0</v>
      </c>
      <c r="CB180" s="539">
        <f>ROUND('Retail Rent Roll'!BS23+'Retail Rent Roll'!BS51,4)</f>
        <v>0</v>
      </c>
      <c r="CC180" s="539">
        <f>ROUND('Retail Rent Roll'!BT23+'Retail Rent Roll'!BT51,4)</f>
        <v>0</v>
      </c>
      <c r="CD180" s="539">
        <f>ROUND('Retail Rent Roll'!BU23+'Retail Rent Roll'!BU51,4)</f>
        <v>0</v>
      </c>
      <c r="CE180" s="539">
        <f>ROUND('Retail Rent Roll'!BV23+'Retail Rent Roll'!BV51,4)</f>
        <v>0</v>
      </c>
      <c r="CF180" s="539">
        <f>ROUND('Retail Rent Roll'!BW23+'Retail Rent Roll'!BW51,4)</f>
        <v>0</v>
      </c>
      <c r="CG180" s="539">
        <f>ROUND('Retail Rent Roll'!BX23+'Retail Rent Roll'!BX51,4)</f>
        <v>0</v>
      </c>
      <c r="CH180" s="539">
        <f>ROUND('Retail Rent Roll'!BY23+'Retail Rent Roll'!BY51,4)</f>
        <v>0</v>
      </c>
      <c r="CI180" s="539">
        <f>ROUND('Retail Rent Roll'!BZ23+'Retail Rent Roll'!BZ51,4)</f>
        <v>0</v>
      </c>
      <c r="CJ180" s="539">
        <f>ROUND('Retail Rent Roll'!CA23+'Retail Rent Roll'!CA51,4)</f>
        <v>0</v>
      </c>
      <c r="CK180" s="539">
        <f>ROUND('Retail Rent Roll'!CB23+'Retail Rent Roll'!CB51,4)</f>
        <v>0</v>
      </c>
      <c r="CL180" s="539">
        <f>ROUND('Retail Rent Roll'!CC23+'Retail Rent Roll'!CC51,4)</f>
        <v>0</v>
      </c>
      <c r="CM180" s="539">
        <f>ROUND('Retail Rent Roll'!CD23+'Retail Rent Roll'!CD51,4)</f>
        <v>0</v>
      </c>
      <c r="CN180" s="539">
        <f>ROUND('Retail Rent Roll'!CE23+'Retail Rent Roll'!CE51,4)</f>
        <v>0</v>
      </c>
      <c r="CO180" s="539">
        <f>ROUND('Retail Rent Roll'!CF23+'Retail Rent Roll'!CF51,4)</f>
        <v>0</v>
      </c>
      <c r="CP180" s="539">
        <f>ROUND('Retail Rent Roll'!CG23+'Retail Rent Roll'!CG51,4)</f>
        <v>0</v>
      </c>
      <c r="CQ180" s="539">
        <f>ROUND('Retail Rent Roll'!CH23+'Retail Rent Roll'!CH51,4)</f>
        <v>0</v>
      </c>
      <c r="CR180" s="539">
        <f>ROUND('Retail Rent Roll'!CI23+'Retail Rent Roll'!CI51,4)</f>
        <v>0</v>
      </c>
      <c r="CS180" s="539">
        <f>ROUND('Retail Rent Roll'!CJ23+'Retail Rent Roll'!CJ51,4)</f>
        <v>0</v>
      </c>
      <c r="CT180" s="539">
        <f>ROUND('Retail Rent Roll'!CK23+'Retail Rent Roll'!CK51,4)</f>
        <v>0</v>
      </c>
      <c r="CU180" s="539">
        <f>ROUND('Retail Rent Roll'!CL23+'Retail Rent Roll'!CL51,4)</f>
        <v>0</v>
      </c>
      <c r="CV180" s="539">
        <f>ROUND('Retail Rent Roll'!CM23+'Retail Rent Roll'!CM51,4)</f>
        <v>0</v>
      </c>
      <c r="CW180" s="539">
        <f>ROUND('Retail Rent Roll'!CN23+'Retail Rent Roll'!CN51,4)</f>
        <v>0</v>
      </c>
      <c r="CX180" s="539">
        <f>ROUND('Retail Rent Roll'!CO23+'Retail Rent Roll'!CO51,4)</f>
        <v>0</v>
      </c>
      <c r="CY180" s="539">
        <f>ROUND('Retail Rent Roll'!CP23+'Retail Rent Roll'!CP51,4)</f>
        <v>0</v>
      </c>
      <c r="CZ180" s="539">
        <f>ROUND('Retail Rent Roll'!CQ23+'Retail Rent Roll'!CQ51,4)</f>
        <v>0</v>
      </c>
      <c r="DA180" s="539">
        <f>ROUND('Retail Rent Roll'!CR23+'Retail Rent Roll'!CR51,4)</f>
        <v>0</v>
      </c>
      <c r="DB180" s="539">
        <f>ROUND('Retail Rent Roll'!CS23+'Retail Rent Roll'!CS51,4)</f>
        <v>0</v>
      </c>
      <c r="DC180" s="539">
        <f>ROUND('Retail Rent Roll'!CT23+'Retail Rent Roll'!CT51,4)</f>
        <v>0</v>
      </c>
      <c r="DD180" s="539">
        <f>ROUND('Retail Rent Roll'!CU23+'Retail Rent Roll'!CU51,4)</f>
        <v>0</v>
      </c>
      <c r="DE180" s="539">
        <f>ROUND('Retail Rent Roll'!CV23+'Retail Rent Roll'!CV51,4)</f>
        <v>0</v>
      </c>
      <c r="DF180" s="539">
        <f>ROUND('Retail Rent Roll'!CW23+'Retail Rent Roll'!CW51,4)</f>
        <v>0</v>
      </c>
      <c r="DG180" s="539">
        <f>ROUND('Retail Rent Roll'!CX23+'Retail Rent Roll'!CX51,4)</f>
        <v>0</v>
      </c>
      <c r="DH180" s="539">
        <f>ROUND('Retail Rent Roll'!CY23+'Retail Rent Roll'!CY51,4)</f>
        <v>0</v>
      </c>
      <c r="DI180" s="539">
        <f>ROUND('Retail Rent Roll'!CZ23+'Retail Rent Roll'!CZ51,4)</f>
        <v>0</v>
      </c>
      <c r="DJ180" s="539">
        <f>ROUND('Retail Rent Roll'!DA23+'Retail Rent Roll'!DA51,4)</f>
        <v>0</v>
      </c>
      <c r="DK180" s="539">
        <f>ROUND('Retail Rent Roll'!DB23+'Retail Rent Roll'!DB51,4)</f>
        <v>0</v>
      </c>
      <c r="DL180" s="539">
        <f>ROUND('Retail Rent Roll'!DC23+'Retail Rent Roll'!DC51,4)</f>
        <v>0</v>
      </c>
      <c r="DM180" s="539">
        <f>ROUND('Retail Rent Roll'!DD23+'Retail Rent Roll'!DD51,4)</f>
        <v>0</v>
      </c>
      <c r="DN180" s="539">
        <f>ROUND('Retail Rent Roll'!DE23+'Retail Rent Roll'!DE51,4)</f>
        <v>0</v>
      </c>
      <c r="DO180" s="539">
        <f>ROUND('Retail Rent Roll'!DF23+'Retail Rent Roll'!DF51,4)</f>
        <v>0</v>
      </c>
      <c r="DP180" s="539">
        <f>ROUND('Retail Rent Roll'!DG23+'Retail Rent Roll'!DG51,4)</f>
        <v>0</v>
      </c>
      <c r="DQ180" s="539">
        <f>ROUND('Retail Rent Roll'!DH23+'Retail Rent Roll'!DH51,4)</f>
        <v>0</v>
      </c>
      <c r="DR180" s="539">
        <f>ROUND('Retail Rent Roll'!DI23+'Retail Rent Roll'!DI51,4)</f>
        <v>0</v>
      </c>
      <c r="DS180" s="539">
        <f>ROUND('Retail Rent Roll'!DJ23+'Retail Rent Roll'!DJ51,4)</f>
        <v>0</v>
      </c>
      <c r="DT180" s="539">
        <f>ROUND('Retail Rent Roll'!DK23+'Retail Rent Roll'!DK51,4)</f>
        <v>0</v>
      </c>
      <c r="DU180" s="539">
        <f>ROUND('Retail Rent Roll'!DL23+'Retail Rent Roll'!DL51,4)</f>
        <v>0</v>
      </c>
      <c r="DV180" s="539">
        <f>ROUND('Retail Rent Roll'!DM23+'Retail Rent Roll'!DM51,4)</f>
        <v>0</v>
      </c>
      <c r="DW180" s="539">
        <f>ROUND('Retail Rent Roll'!DN23+'Retail Rent Roll'!DN51,4)</f>
        <v>0</v>
      </c>
      <c r="DX180" s="539">
        <f>ROUND('Retail Rent Roll'!DO23+'Retail Rent Roll'!DO51,4)</f>
        <v>0</v>
      </c>
      <c r="DY180" s="539">
        <f>ROUND('Retail Rent Roll'!DP23+'Retail Rent Roll'!DP51,4)</f>
        <v>0</v>
      </c>
      <c r="DZ180" s="539">
        <f>ROUND('Retail Rent Roll'!DQ23+'Retail Rent Roll'!DQ51,4)</f>
        <v>0</v>
      </c>
      <c r="EA180" s="539">
        <f>ROUND('Retail Rent Roll'!DR23+'Retail Rent Roll'!DR51,4)</f>
        <v>0</v>
      </c>
      <c r="EB180" s="539">
        <f>ROUND('Retail Rent Roll'!DS23+'Retail Rent Roll'!DS51,4)</f>
        <v>0</v>
      </c>
      <c r="EC180" s="539">
        <f>ROUND('Retail Rent Roll'!DT23+'Retail Rent Roll'!DT51,4)</f>
        <v>0</v>
      </c>
      <c r="ED180" s="539">
        <f>ROUND('Retail Rent Roll'!DU23+'Retail Rent Roll'!DU51,4)</f>
        <v>0</v>
      </c>
      <c r="EE180" s="539">
        <f>ROUND('Retail Rent Roll'!DV23+'Retail Rent Roll'!DV51,4)</f>
        <v>0</v>
      </c>
      <c r="EF180" s="540">
        <f>ROUND('Retail Rent Roll'!DW23+'Retail Rent Roll'!DW51,4)</f>
        <v>0</v>
      </c>
    </row>
    <row r="181" spans="2:136" x14ac:dyDescent="0.2">
      <c r="B181" s="534">
        <f>'Retail Rent Roll'!D24</f>
        <v>0</v>
      </c>
      <c r="C181" s="482"/>
      <c r="D181" s="482"/>
      <c r="E181" s="482"/>
      <c r="F181" s="743">
        <f>'Retail Rent Roll'!R10</f>
        <v>0</v>
      </c>
      <c r="G181" s="536">
        <f>'Retail Rent Roll'!G10</f>
        <v>0</v>
      </c>
      <c r="H181" s="537"/>
      <c r="I181" s="537"/>
      <c r="J181" s="537"/>
      <c r="K181" s="537"/>
      <c r="L181" s="537"/>
      <c r="M181" s="538">
        <f t="shared" si="70"/>
        <v>0</v>
      </c>
      <c r="N181" s="478"/>
      <c r="O181" s="478"/>
      <c r="P181" s="539">
        <f>ROUND('Retail Rent Roll'!G24+'Retail Rent Roll'!G52,4)</f>
        <v>0</v>
      </c>
      <c r="Q181" s="539">
        <f>ROUND('Retail Rent Roll'!H24+'Retail Rent Roll'!H52,4)</f>
        <v>0</v>
      </c>
      <c r="R181" s="539">
        <f>ROUND('Retail Rent Roll'!I24+'Retail Rent Roll'!I52,4)</f>
        <v>0</v>
      </c>
      <c r="S181" s="539">
        <f>ROUND('Retail Rent Roll'!J24+'Retail Rent Roll'!J52,4)</f>
        <v>0</v>
      </c>
      <c r="T181" s="539">
        <f>ROUND('Retail Rent Roll'!K24+'Retail Rent Roll'!K52,4)</f>
        <v>0</v>
      </c>
      <c r="U181" s="539">
        <f>ROUND('Retail Rent Roll'!L24+'Retail Rent Roll'!L52,4)</f>
        <v>0</v>
      </c>
      <c r="V181" s="539">
        <f>ROUND('Retail Rent Roll'!M24+'Retail Rent Roll'!M52,4)</f>
        <v>0</v>
      </c>
      <c r="W181" s="539">
        <f>ROUND('Retail Rent Roll'!N24+'Retail Rent Roll'!N52,4)</f>
        <v>0</v>
      </c>
      <c r="X181" s="539">
        <f>ROUND('Retail Rent Roll'!O24+'Retail Rent Roll'!O52,4)</f>
        <v>0</v>
      </c>
      <c r="Y181" s="539">
        <f>ROUND('Retail Rent Roll'!P24+'Retail Rent Roll'!P52,4)</f>
        <v>0</v>
      </c>
      <c r="Z181" s="539">
        <f>ROUND('Retail Rent Roll'!Q24+'Retail Rent Roll'!Q52,4)</f>
        <v>0</v>
      </c>
      <c r="AA181" s="539">
        <f>ROUND('Retail Rent Roll'!R24+'Retail Rent Roll'!R52,4)</f>
        <v>0</v>
      </c>
      <c r="AB181" s="539">
        <f>ROUND('Retail Rent Roll'!S24+'Retail Rent Roll'!S52,4)</f>
        <v>0</v>
      </c>
      <c r="AC181" s="539">
        <f>ROUND('Retail Rent Roll'!T24+'Retail Rent Roll'!T52,4)</f>
        <v>0</v>
      </c>
      <c r="AD181" s="539">
        <f>ROUND('Retail Rent Roll'!U24+'Retail Rent Roll'!U52,4)</f>
        <v>0</v>
      </c>
      <c r="AE181" s="539">
        <f>ROUND('Retail Rent Roll'!V24+'Retail Rent Roll'!V52,4)</f>
        <v>0</v>
      </c>
      <c r="AF181" s="539">
        <f>ROUND('Retail Rent Roll'!W24+'Retail Rent Roll'!W52,4)</f>
        <v>0</v>
      </c>
      <c r="AG181" s="539">
        <f>ROUND('Retail Rent Roll'!X24+'Retail Rent Roll'!X52,4)</f>
        <v>0</v>
      </c>
      <c r="AH181" s="539">
        <f>ROUND('Retail Rent Roll'!Y24+'Retail Rent Roll'!Y52,4)</f>
        <v>0</v>
      </c>
      <c r="AI181" s="539">
        <f>ROUND('Retail Rent Roll'!Z24+'Retail Rent Roll'!Z52,4)</f>
        <v>0</v>
      </c>
      <c r="AJ181" s="539">
        <f>ROUND('Retail Rent Roll'!AA24+'Retail Rent Roll'!AA52,4)</f>
        <v>0</v>
      </c>
      <c r="AK181" s="539">
        <f>ROUND('Retail Rent Roll'!AB24+'Retail Rent Roll'!AB52,4)</f>
        <v>0</v>
      </c>
      <c r="AL181" s="539">
        <f>ROUND('Retail Rent Roll'!AC24+'Retail Rent Roll'!AC52,4)</f>
        <v>0</v>
      </c>
      <c r="AM181" s="539">
        <f>ROUND('Retail Rent Roll'!AD24+'Retail Rent Roll'!AD52,4)</f>
        <v>0</v>
      </c>
      <c r="AN181" s="539">
        <f>ROUND('Retail Rent Roll'!AE24+'Retail Rent Roll'!AE52,4)</f>
        <v>0</v>
      </c>
      <c r="AO181" s="539">
        <f>ROUND('Retail Rent Roll'!AF24+'Retail Rent Roll'!AF52,4)</f>
        <v>0</v>
      </c>
      <c r="AP181" s="539">
        <f>ROUND('Retail Rent Roll'!AG24+'Retail Rent Roll'!AG52,4)</f>
        <v>0</v>
      </c>
      <c r="AQ181" s="539">
        <f>ROUND('Retail Rent Roll'!AH24+'Retail Rent Roll'!AH52,4)</f>
        <v>0</v>
      </c>
      <c r="AR181" s="539">
        <f>ROUND('Retail Rent Roll'!AI24+'Retail Rent Roll'!AI52,4)</f>
        <v>0</v>
      </c>
      <c r="AS181" s="539">
        <f>ROUND('Retail Rent Roll'!AJ24+'Retail Rent Roll'!AJ52,4)</f>
        <v>0</v>
      </c>
      <c r="AT181" s="539">
        <f>ROUND('Retail Rent Roll'!AK24+'Retail Rent Roll'!AK52,4)</f>
        <v>0</v>
      </c>
      <c r="AU181" s="539">
        <f>ROUND('Retail Rent Roll'!AL24+'Retail Rent Roll'!AL52,4)</f>
        <v>0</v>
      </c>
      <c r="AV181" s="539">
        <f>ROUND('Retail Rent Roll'!AM24+'Retail Rent Roll'!AM52,4)</f>
        <v>0</v>
      </c>
      <c r="AW181" s="539">
        <f>ROUND('Retail Rent Roll'!AN24+'Retail Rent Roll'!AN52,4)</f>
        <v>0</v>
      </c>
      <c r="AX181" s="539">
        <f>ROUND('Retail Rent Roll'!AO24+'Retail Rent Roll'!AO52,4)</f>
        <v>0</v>
      </c>
      <c r="AY181" s="539">
        <f>ROUND('Retail Rent Roll'!AP24+'Retail Rent Roll'!AP52,4)</f>
        <v>0</v>
      </c>
      <c r="AZ181" s="539">
        <f>ROUND('Retail Rent Roll'!AQ24+'Retail Rent Roll'!AQ52,4)</f>
        <v>0</v>
      </c>
      <c r="BA181" s="539">
        <f>ROUND('Retail Rent Roll'!AR24+'Retail Rent Roll'!AR52,4)</f>
        <v>0</v>
      </c>
      <c r="BB181" s="539">
        <f>ROUND('Retail Rent Roll'!AS24+'Retail Rent Roll'!AS52,4)</f>
        <v>0</v>
      </c>
      <c r="BC181" s="539">
        <f>ROUND('Retail Rent Roll'!AT24+'Retail Rent Roll'!AT52,4)</f>
        <v>0</v>
      </c>
      <c r="BD181" s="539">
        <f>ROUND('Retail Rent Roll'!AU24+'Retail Rent Roll'!AU52,4)</f>
        <v>0</v>
      </c>
      <c r="BE181" s="539">
        <f>ROUND('Retail Rent Roll'!AV24+'Retail Rent Roll'!AV52,4)</f>
        <v>0</v>
      </c>
      <c r="BF181" s="539">
        <f>ROUND('Retail Rent Roll'!AW24+'Retail Rent Roll'!AW52,4)</f>
        <v>0</v>
      </c>
      <c r="BG181" s="539">
        <f>ROUND('Retail Rent Roll'!AX24+'Retail Rent Roll'!AX52,4)</f>
        <v>0</v>
      </c>
      <c r="BH181" s="539">
        <f>ROUND('Retail Rent Roll'!AY24+'Retail Rent Roll'!AY52,4)</f>
        <v>0</v>
      </c>
      <c r="BI181" s="539">
        <f>ROUND('Retail Rent Roll'!AZ24+'Retail Rent Roll'!AZ52,4)</f>
        <v>0</v>
      </c>
      <c r="BJ181" s="539">
        <f>ROUND('Retail Rent Roll'!BA24+'Retail Rent Roll'!BA52,4)</f>
        <v>0</v>
      </c>
      <c r="BK181" s="539">
        <f>ROUND('Retail Rent Roll'!BB24+'Retail Rent Roll'!BB52,4)</f>
        <v>0</v>
      </c>
      <c r="BL181" s="539">
        <f>ROUND('Retail Rent Roll'!BC24+'Retail Rent Roll'!BC52,4)</f>
        <v>0</v>
      </c>
      <c r="BM181" s="539">
        <f>ROUND('Retail Rent Roll'!BD24+'Retail Rent Roll'!BD52,4)</f>
        <v>0</v>
      </c>
      <c r="BN181" s="539">
        <f>ROUND('Retail Rent Roll'!BE24+'Retail Rent Roll'!BE52,4)</f>
        <v>0</v>
      </c>
      <c r="BO181" s="539">
        <f>ROUND('Retail Rent Roll'!BF24+'Retail Rent Roll'!BF52,4)</f>
        <v>0</v>
      </c>
      <c r="BP181" s="539">
        <f>ROUND('Retail Rent Roll'!BG24+'Retail Rent Roll'!BG52,4)</f>
        <v>0</v>
      </c>
      <c r="BQ181" s="539">
        <f>ROUND('Retail Rent Roll'!BH24+'Retail Rent Roll'!BH52,4)</f>
        <v>0</v>
      </c>
      <c r="BR181" s="539">
        <f>ROUND('Retail Rent Roll'!BI24+'Retail Rent Roll'!BI52,4)</f>
        <v>0</v>
      </c>
      <c r="BS181" s="539">
        <f>ROUND('Retail Rent Roll'!BJ24+'Retail Rent Roll'!BJ52,4)</f>
        <v>0</v>
      </c>
      <c r="BT181" s="539">
        <f>ROUND('Retail Rent Roll'!BK24+'Retail Rent Roll'!BK52,4)</f>
        <v>0</v>
      </c>
      <c r="BU181" s="539">
        <f>ROUND('Retail Rent Roll'!BL24+'Retail Rent Roll'!BL52,4)</f>
        <v>0</v>
      </c>
      <c r="BV181" s="539">
        <f>ROUND('Retail Rent Roll'!BM24+'Retail Rent Roll'!BM52,4)</f>
        <v>0</v>
      </c>
      <c r="BW181" s="539">
        <f>ROUND('Retail Rent Roll'!BN24+'Retail Rent Roll'!BN52,4)</f>
        <v>0</v>
      </c>
      <c r="BX181" s="539">
        <f>ROUND('Retail Rent Roll'!BO24+'Retail Rent Roll'!BO52,4)</f>
        <v>0</v>
      </c>
      <c r="BY181" s="539">
        <f>ROUND('Retail Rent Roll'!BP24+'Retail Rent Roll'!BP52,4)</f>
        <v>0</v>
      </c>
      <c r="BZ181" s="539">
        <f>ROUND('Retail Rent Roll'!BQ24+'Retail Rent Roll'!BQ52,4)</f>
        <v>0</v>
      </c>
      <c r="CA181" s="539">
        <f>ROUND('Retail Rent Roll'!BR24+'Retail Rent Roll'!BR52,4)</f>
        <v>0</v>
      </c>
      <c r="CB181" s="539">
        <f>ROUND('Retail Rent Roll'!BS24+'Retail Rent Roll'!BS52,4)</f>
        <v>0</v>
      </c>
      <c r="CC181" s="539">
        <f>ROUND('Retail Rent Roll'!BT24+'Retail Rent Roll'!BT52,4)</f>
        <v>0</v>
      </c>
      <c r="CD181" s="539">
        <f>ROUND('Retail Rent Roll'!BU24+'Retail Rent Roll'!BU52,4)</f>
        <v>0</v>
      </c>
      <c r="CE181" s="539">
        <f>ROUND('Retail Rent Roll'!BV24+'Retail Rent Roll'!BV52,4)</f>
        <v>0</v>
      </c>
      <c r="CF181" s="539">
        <f>ROUND('Retail Rent Roll'!BW24+'Retail Rent Roll'!BW52,4)</f>
        <v>0</v>
      </c>
      <c r="CG181" s="539">
        <f>ROUND('Retail Rent Roll'!BX24+'Retail Rent Roll'!BX52,4)</f>
        <v>0</v>
      </c>
      <c r="CH181" s="539">
        <f>ROUND('Retail Rent Roll'!BY24+'Retail Rent Roll'!BY52,4)</f>
        <v>0</v>
      </c>
      <c r="CI181" s="539">
        <f>ROUND('Retail Rent Roll'!BZ24+'Retail Rent Roll'!BZ52,4)</f>
        <v>0</v>
      </c>
      <c r="CJ181" s="539">
        <f>ROUND('Retail Rent Roll'!CA24+'Retail Rent Roll'!CA52,4)</f>
        <v>0</v>
      </c>
      <c r="CK181" s="539">
        <f>ROUND('Retail Rent Roll'!CB24+'Retail Rent Roll'!CB52,4)</f>
        <v>0</v>
      </c>
      <c r="CL181" s="539">
        <f>ROUND('Retail Rent Roll'!CC24+'Retail Rent Roll'!CC52,4)</f>
        <v>0</v>
      </c>
      <c r="CM181" s="539">
        <f>ROUND('Retail Rent Roll'!CD24+'Retail Rent Roll'!CD52,4)</f>
        <v>0</v>
      </c>
      <c r="CN181" s="539">
        <f>ROUND('Retail Rent Roll'!CE24+'Retail Rent Roll'!CE52,4)</f>
        <v>0</v>
      </c>
      <c r="CO181" s="539">
        <f>ROUND('Retail Rent Roll'!CF24+'Retail Rent Roll'!CF52,4)</f>
        <v>0</v>
      </c>
      <c r="CP181" s="539">
        <f>ROUND('Retail Rent Roll'!CG24+'Retail Rent Roll'!CG52,4)</f>
        <v>0</v>
      </c>
      <c r="CQ181" s="539">
        <f>ROUND('Retail Rent Roll'!CH24+'Retail Rent Roll'!CH52,4)</f>
        <v>0</v>
      </c>
      <c r="CR181" s="539">
        <f>ROUND('Retail Rent Roll'!CI24+'Retail Rent Roll'!CI52,4)</f>
        <v>0</v>
      </c>
      <c r="CS181" s="539">
        <f>ROUND('Retail Rent Roll'!CJ24+'Retail Rent Roll'!CJ52,4)</f>
        <v>0</v>
      </c>
      <c r="CT181" s="539">
        <f>ROUND('Retail Rent Roll'!CK24+'Retail Rent Roll'!CK52,4)</f>
        <v>0</v>
      </c>
      <c r="CU181" s="539">
        <f>ROUND('Retail Rent Roll'!CL24+'Retail Rent Roll'!CL52,4)</f>
        <v>0</v>
      </c>
      <c r="CV181" s="539">
        <f>ROUND('Retail Rent Roll'!CM24+'Retail Rent Roll'!CM52,4)</f>
        <v>0</v>
      </c>
      <c r="CW181" s="539">
        <f>ROUND('Retail Rent Roll'!CN24+'Retail Rent Roll'!CN52,4)</f>
        <v>0</v>
      </c>
      <c r="CX181" s="539">
        <f>ROUND('Retail Rent Roll'!CO24+'Retail Rent Roll'!CO52,4)</f>
        <v>0</v>
      </c>
      <c r="CY181" s="539">
        <f>ROUND('Retail Rent Roll'!CP24+'Retail Rent Roll'!CP52,4)</f>
        <v>0</v>
      </c>
      <c r="CZ181" s="539">
        <f>ROUND('Retail Rent Roll'!CQ24+'Retail Rent Roll'!CQ52,4)</f>
        <v>0</v>
      </c>
      <c r="DA181" s="539">
        <f>ROUND('Retail Rent Roll'!CR24+'Retail Rent Roll'!CR52,4)</f>
        <v>0</v>
      </c>
      <c r="DB181" s="539">
        <f>ROUND('Retail Rent Roll'!CS24+'Retail Rent Roll'!CS52,4)</f>
        <v>0</v>
      </c>
      <c r="DC181" s="539">
        <f>ROUND('Retail Rent Roll'!CT24+'Retail Rent Roll'!CT52,4)</f>
        <v>0</v>
      </c>
      <c r="DD181" s="539">
        <f>ROUND('Retail Rent Roll'!CU24+'Retail Rent Roll'!CU52,4)</f>
        <v>0</v>
      </c>
      <c r="DE181" s="539">
        <f>ROUND('Retail Rent Roll'!CV24+'Retail Rent Roll'!CV52,4)</f>
        <v>0</v>
      </c>
      <c r="DF181" s="539">
        <f>ROUND('Retail Rent Roll'!CW24+'Retail Rent Roll'!CW52,4)</f>
        <v>0</v>
      </c>
      <c r="DG181" s="539">
        <f>ROUND('Retail Rent Roll'!CX24+'Retail Rent Roll'!CX52,4)</f>
        <v>0</v>
      </c>
      <c r="DH181" s="539">
        <f>ROUND('Retail Rent Roll'!CY24+'Retail Rent Roll'!CY52,4)</f>
        <v>0</v>
      </c>
      <c r="DI181" s="539">
        <f>ROUND('Retail Rent Roll'!CZ24+'Retail Rent Roll'!CZ52,4)</f>
        <v>0</v>
      </c>
      <c r="DJ181" s="539">
        <f>ROUND('Retail Rent Roll'!DA24+'Retail Rent Roll'!DA52,4)</f>
        <v>0</v>
      </c>
      <c r="DK181" s="539">
        <f>ROUND('Retail Rent Roll'!DB24+'Retail Rent Roll'!DB52,4)</f>
        <v>0</v>
      </c>
      <c r="DL181" s="539">
        <f>ROUND('Retail Rent Roll'!DC24+'Retail Rent Roll'!DC52,4)</f>
        <v>0</v>
      </c>
      <c r="DM181" s="539">
        <f>ROUND('Retail Rent Roll'!DD24+'Retail Rent Roll'!DD52,4)</f>
        <v>0</v>
      </c>
      <c r="DN181" s="539">
        <f>ROUND('Retail Rent Roll'!DE24+'Retail Rent Roll'!DE52,4)</f>
        <v>0</v>
      </c>
      <c r="DO181" s="539">
        <f>ROUND('Retail Rent Roll'!DF24+'Retail Rent Roll'!DF52,4)</f>
        <v>0</v>
      </c>
      <c r="DP181" s="539">
        <f>ROUND('Retail Rent Roll'!DG24+'Retail Rent Roll'!DG52,4)</f>
        <v>0</v>
      </c>
      <c r="DQ181" s="539">
        <f>ROUND('Retail Rent Roll'!DH24+'Retail Rent Roll'!DH52,4)</f>
        <v>0</v>
      </c>
      <c r="DR181" s="539">
        <f>ROUND('Retail Rent Roll'!DI24+'Retail Rent Roll'!DI52,4)</f>
        <v>0</v>
      </c>
      <c r="DS181" s="539">
        <f>ROUND('Retail Rent Roll'!DJ24+'Retail Rent Roll'!DJ52,4)</f>
        <v>0</v>
      </c>
      <c r="DT181" s="539">
        <f>ROUND('Retail Rent Roll'!DK24+'Retail Rent Roll'!DK52,4)</f>
        <v>0</v>
      </c>
      <c r="DU181" s="539">
        <f>ROUND('Retail Rent Roll'!DL24+'Retail Rent Roll'!DL52,4)</f>
        <v>0</v>
      </c>
      <c r="DV181" s="539">
        <f>ROUND('Retail Rent Roll'!DM24+'Retail Rent Roll'!DM52,4)</f>
        <v>0</v>
      </c>
      <c r="DW181" s="539">
        <f>ROUND('Retail Rent Roll'!DN24+'Retail Rent Roll'!DN52,4)</f>
        <v>0</v>
      </c>
      <c r="DX181" s="539">
        <f>ROUND('Retail Rent Roll'!DO24+'Retail Rent Roll'!DO52,4)</f>
        <v>0</v>
      </c>
      <c r="DY181" s="539">
        <f>ROUND('Retail Rent Roll'!DP24+'Retail Rent Roll'!DP52,4)</f>
        <v>0</v>
      </c>
      <c r="DZ181" s="539">
        <f>ROUND('Retail Rent Roll'!DQ24+'Retail Rent Roll'!DQ52,4)</f>
        <v>0</v>
      </c>
      <c r="EA181" s="539">
        <f>ROUND('Retail Rent Roll'!DR24+'Retail Rent Roll'!DR52,4)</f>
        <v>0</v>
      </c>
      <c r="EB181" s="539">
        <f>ROUND('Retail Rent Roll'!DS24+'Retail Rent Roll'!DS52,4)</f>
        <v>0</v>
      </c>
      <c r="EC181" s="539">
        <f>ROUND('Retail Rent Roll'!DT24+'Retail Rent Roll'!DT52,4)</f>
        <v>0</v>
      </c>
      <c r="ED181" s="539">
        <f>ROUND('Retail Rent Roll'!DU24+'Retail Rent Roll'!DU52,4)</f>
        <v>0</v>
      </c>
      <c r="EE181" s="539">
        <f>ROUND('Retail Rent Roll'!DV24+'Retail Rent Roll'!DV52,4)</f>
        <v>0</v>
      </c>
      <c r="EF181" s="540">
        <f>ROUND('Retail Rent Roll'!DW24+'Retail Rent Roll'!DW52,4)</f>
        <v>0</v>
      </c>
    </row>
    <row r="182" spans="2:136" x14ac:dyDescent="0.2">
      <c r="B182" s="534">
        <f>'Retail Rent Roll'!D25</f>
        <v>0</v>
      </c>
      <c r="C182" s="482"/>
      <c r="D182" s="482"/>
      <c r="E182" s="482"/>
      <c r="F182" s="743">
        <f>'Retail Rent Roll'!R11</f>
        <v>0</v>
      </c>
      <c r="G182" s="536">
        <f>'Retail Rent Roll'!G11</f>
        <v>0</v>
      </c>
      <c r="H182" s="537"/>
      <c r="I182" s="537"/>
      <c r="J182" s="537"/>
      <c r="K182" s="537"/>
      <c r="L182" s="537"/>
      <c r="M182" s="538">
        <f t="shared" si="70"/>
        <v>0</v>
      </c>
      <c r="N182" s="478"/>
      <c r="O182" s="478"/>
      <c r="P182" s="539">
        <f>ROUND('Retail Rent Roll'!G25+'Retail Rent Roll'!G53,4)</f>
        <v>0</v>
      </c>
      <c r="Q182" s="539">
        <f>ROUND('Retail Rent Roll'!H25+'Retail Rent Roll'!H53,4)</f>
        <v>0</v>
      </c>
      <c r="R182" s="539">
        <f>ROUND('Retail Rent Roll'!I25+'Retail Rent Roll'!I53,4)</f>
        <v>0</v>
      </c>
      <c r="S182" s="539">
        <f>ROUND('Retail Rent Roll'!J25+'Retail Rent Roll'!J53,4)</f>
        <v>0</v>
      </c>
      <c r="T182" s="539">
        <f>ROUND('Retail Rent Roll'!K25+'Retail Rent Roll'!K53,4)</f>
        <v>0</v>
      </c>
      <c r="U182" s="539">
        <f>ROUND('Retail Rent Roll'!L25+'Retail Rent Roll'!L53,4)</f>
        <v>0</v>
      </c>
      <c r="V182" s="539">
        <f>ROUND('Retail Rent Roll'!M25+'Retail Rent Roll'!M53,4)</f>
        <v>0</v>
      </c>
      <c r="W182" s="539">
        <f>ROUND('Retail Rent Roll'!N25+'Retail Rent Roll'!N53,4)</f>
        <v>0</v>
      </c>
      <c r="X182" s="539">
        <f>ROUND('Retail Rent Roll'!O25+'Retail Rent Roll'!O53,4)</f>
        <v>0</v>
      </c>
      <c r="Y182" s="539">
        <f>ROUND('Retail Rent Roll'!P25+'Retail Rent Roll'!P53,4)</f>
        <v>0</v>
      </c>
      <c r="Z182" s="539">
        <f>ROUND('Retail Rent Roll'!Q25+'Retail Rent Roll'!Q53,4)</f>
        <v>0</v>
      </c>
      <c r="AA182" s="539">
        <f>ROUND('Retail Rent Roll'!R25+'Retail Rent Roll'!R53,4)</f>
        <v>0</v>
      </c>
      <c r="AB182" s="539">
        <f>ROUND('Retail Rent Roll'!S25+'Retail Rent Roll'!S53,4)</f>
        <v>0</v>
      </c>
      <c r="AC182" s="539">
        <f>ROUND('Retail Rent Roll'!T25+'Retail Rent Roll'!T53,4)</f>
        <v>0</v>
      </c>
      <c r="AD182" s="539">
        <f>ROUND('Retail Rent Roll'!U25+'Retail Rent Roll'!U53,4)</f>
        <v>0</v>
      </c>
      <c r="AE182" s="539">
        <f>ROUND('Retail Rent Roll'!V25+'Retail Rent Roll'!V53,4)</f>
        <v>0</v>
      </c>
      <c r="AF182" s="539">
        <f>ROUND('Retail Rent Roll'!W25+'Retail Rent Roll'!W53,4)</f>
        <v>0</v>
      </c>
      <c r="AG182" s="539">
        <f>ROUND('Retail Rent Roll'!X25+'Retail Rent Roll'!X53,4)</f>
        <v>0</v>
      </c>
      <c r="AH182" s="539">
        <f>ROUND('Retail Rent Roll'!Y25+'Retail Rent Roll'!Y53,4)</f>
        <v>0</v>
      </c>
      <c r="AI182" s="539">
        <f>ROUND('Retail Rent Roll'!Z25+'Retail Rent Roll'!Z53,4)</f>
        <v>0</v>
      </c>
      <c r="AJ182" s="539">
        <f>ROUND('Retail Rent Roll'!AA25+'Retail Rent Roll'!AA53,4)</f>
        <v>0</v>
      </c>
      <c r="AK182" s="539">
        <f>ROUND('Retail Rent Roll'!AB25+'Retail Rent Roll'!AB53,4)</f>
        <v>0</v>
      </c>
      <c r="AL182" s="539">
        <f>ROUND('Retail Rent Roll'!AC25+'Retail Rent Roll'!AC53,4)</f>
        <v>0</v>
      </c>
      <c r="AM182" s="539">
        <f>ROUND('Retail Rent Roll'!AD25+'Retail Rent Roll'!AD53,4)</f>
        <v>0</v>
      </c>
      <c r="AN182" s="539">
        <f>ROUND('Retail Rent Roll'!AE25+'Retail Rent Roll'!AE53,4)</f>
        <v>0</v>
      </c>
      <c r="AO182" s="539">
        <f>ROUND('Retail Rent Roll'!AF25+'Retail Rent Roll'!AF53,4)</f>
        <v>0</v>
      </c>
      <c r="AP182" s="539">
        <f>ROUND('Retail Rent Roll'!AG25+'Retail Rent Roll'!AG53,4)</f>
        <v>0</v>
      </c>
      <c r="AQ182" s="539">
        <f>ROUND('Retail Rent Roll'!AH25+'Retail Rent Roll'!AH53,4)</f>
        <v>0</v>
      </c>
      <c r="AR182" s="539">
        <f>ROUND('Retail Rent Roll'!AI25+'Retail Rent Roll'!AI53,4)</f>
        <v>0</v>
      </c>
      <c r="AS182" s="539">
        <f>ROUND('Retail Rent Roll'!AJ25+'Retail Rent Roll'!AJ53,4)</f>
        <v>0</v>
      </c>
      <c r="AT182" s="539">
        <f>ROUND('Retail Rent Roll'!AK25+'Retail Rent Roll'!AK53,4)</f>
        <v>0</v>
      </c>
      <c r="AU182" s="539">
        <f>ROUND('Retail Rent Roll'!AL25+'Retail Rent Roll'!AL53,4)</f>
        <v>0</v>
      </c>
      <c r="AV182" s="539">
        <f>ROUND('Retail Rent Roll'!AM25+'Retail Rent Roll'!AM53,4)</f>
        <v>0</v>
      </c>
      <c r="AW182" s="539">
        <f>ROUND('Retail Rent Roll'!AN25+'Retail Rent Roll'!AN53,4)</f>
        <v>0</v>
      </c>
      <c r="AX182" s="539">
        <f>ROUND('Retail Rent Roll'!AO25+'Retail Rent Roll'!AO53,4)</f>
        <v>0</v>
      </c>
      <c r="AY182" s="539">
        <f>ROUND('Retail Rent Roll'!AP25+'Retail Rent Roll'!AP53,4)</f>
        <v>0</v>
      </c>
      <c r="AZ182" s="539">
        <f>ROUND('Retail Rent Roll'!AQ25+'Retail Rent Roll'!AQ53,4)</f>
        <v>0</v>
      </c>
      <c r="BA182" s="539">
        <f>ROUND('Retail Rent Roll'!AR25+'Retail Rent Roll'!AR53,4)</f>
        <v>0</v>
      </c>
      <c r="BB182" s="539">
        <f>ROUND('Retail Rent Roll'!AS25+'Retail Rent Roll'!AS53,4)</f>
        <v>0</v>
      </c>
      <c r="BC182" s="539">
        <f>ROUND('Retail Rent Roll'!AT25+'Retail Rent Roll'!AT53,4)</f>
        <v>0</v>
      </c>
      <c r="BD182" s="539">
        <f>ROUND('Retail Rent Roll'!AU25+'Retail Rent Roll'!AU53,4)</f>
        <v>0</v>
      </c>
      <c r="BE182" s="539">
        <f>ROUND('Retail Rent Roll'!AV25+'Retail Rent Roll'!AV53,4)</f>
        <v>0</v>
      </c>
      <c r="BF182" s="539">
        <f>ROUND('Retail Rent Roll'!AW25+'Retail Rent Roll'!AW53,4)</f>
        <v>0</v>
      </c>
      <c r="BG182" s="539">
        <f>ROUND('Retail Rent Roll'!AX25+'Retail Rent Roll'!AX53,4)</f>
        <v>0</v>
      </c>
      <c r="BH182" s="539">
        <f>ROUND('Retail Rent Roll'!AY25+'Retail Rent Roll'!AY53,4)</f>
        <v>0</v>
      </c>
      <c r="BI182" s="539">
        <f>ROUND('Retail Rent Roll'!AZ25+'Retail Rent Roll'!AZ53,4)</f>
        <v>0</v>
      </c>
      <c r="BJ182" s="539">
        <f>ROUND('Retail Rent Roll'!BA25+'Retail Rent Roll'!BA53,4)</f>
        <v>0</v>
      </c>
      <c r="BK182" s="539">
        <f>ROUND('Retail Rent Roll'!BB25+'Retail Rent Roll'!BB53,4)</f>
        <v>0</v>
      </c>
      <c r="BL182" s="539">
        <f>ROUND('Retail Rent Roll'!BC25+'Retail Rent Roll'!BC53,4)</f>
        <v>0</v>
      </c>
      <c r="BM182" s="539">
        <f>ROUND('Retail Rent Roll'!BD25+'Retail Rent Roll'!BD53,4)</f>
        <v>0</v>
      </c>
      <c r="BN182" s="539">
        <f>ROUND('Retail Rent Roll'!BE25+'Retail Rent Roll'!BE53,4)</f>
        <v>0</v>
      </c>
      <c r="BO182" s="539">
        <f>ROUND('Retail Rent Roll'!BF25+'Retail Rent Roll'!BF53,4)</f>
        <v>0</v>
      </c>
      <c r="BP182" s="539">
        <f>ROUND('Retail Rent Roll'!BG25+'Retail Rent Roll'!BG53,4)</f>
        <v>0</v>
      </c>
      <c r="BQ182" s="539">
        <f>ROUND('Retail Rent Roll'!BH25+'Retail Rent Roll'!BH53,4)</f>
        <v>0</v>
      </c>
      <c r="BR182" s="539">
        <f>ROUND('Retail Rent Roll'!BI25+'Retail Rent Roll'!BI53,4)</f>
        <v>0</v>
      </c>
      <c r="BS182" s="539">
        <f>ROUND('Retail Rent Roll'!BJ25+'Retail Rent Roll'!BJ53,4)</f>
        <v>0</v>
      </c>
      <c r="BT182" s="539">
        <f>ROUND('Retail Rent Roll'!BK25+'Retail Rent Roll'!BK53,4)</f>
        <v>0</v>
      </c>
      <c r="BU182" s="539">
        <f>ROUND('Retail Rent Roll'!BL25+'Retail Rent Roll'!BL53,4)</f>
        <v>0</v>
      </c>
      <c r="BV182" s="539">
        <f>ROUND('Retail Rent Roll'!BM25+'Retail Rent Roll'!BM53,4)</f>
        <v>0</v>
      </c>
      <c r="BW182" s="539">
        <f>ROUND('Retail Rent Roll'!BN25+'Retail Rent Roll'!BN53,4)</f>
        <v>0</v>
      </c>
      <c r="BX182" s="539">
        <f>ROUND('Retail Rent Roll'!BO25+'Retail Rent Roll'!BO53,4)</f>
        <v>0</v>
      </c>
      <c r="BY182" s="539">
        <f>ROUND('Retail Rent Roll'!BP25+'Retail Rent Roll'!BP53,4)</f>
        <v>0</v>
      </c>
      <c r="BZ182" s="539">
        <f>ROUND('Retail Rent Roll'!BQ25+'Retail Rent Roll'!BQ53,4)</f>
        <v>0</v>
      </c>
      <c r="CA182" s="539">
        <f>ROUND('Retail Rent Roll'!BR25+'Retail Rent Roll'!BR53,4)</f>
        <v>0</v>
      </c>
      <c r="CB182" s="539">
        <f>ROUND('Retail Rent Roll'!BS25+'Retail Rent Roll'!BS53,4)</f>
        <v>0</v>
      </c>
      <c r="CC182" s="539">
        <f>ROUND('Retail Rent Roll'!BT25+'Retail Rent Roll'!BT53,4)</f>
        <v>0</v>
      </c>
      <c r="CD182" s="539">
        <f>ROUND('Retail Rent Roll'!BU25+'Retail Rent Roll'!BU53,4)</f>
        <v>0</v>
      </c>
      <c r="CE182" s="539">
        <f>ROUND('Retail Rent Roll'!BV25+'Retail Rent Roll'!BV53,4)</f>
        <v>0</v>
      </c>
      <c r="CF182" s="539">
        <f>ROUND('Retail Rent Roll'!BW25+'Retail Rent Roll'!BW53,4)</f>
        <v>0</v>
      </c>
      <c r="CG182" s="539">
        <f>ROUND('Retail Rent Roll'!BX25+'Retail Rent Roll'!BX53,4)</f>
        <v>0</v>
      </c>
      <c r="CH182" s="539">
        <f>ROUND('Retail Rent Roll'!BY25+'Retail Rent Roll'!BY53,4)</f>
        <v>0</v>
      </c>
      <c r="CI182" s="539">
        <f>ROUND('Retail Rent Roll'!BZ25+'Retail Rent Roll'!BZ53,4)</f>
        <v>0</v>
      </c>
      <c r="CJ182" s="539">
        <f>ROUND('Retail Rent Roll'!CA25+'Retail Rent Roll'!CA53,4)</f>
        <v>0</v>
      </c>
      <c r="CK182" s="539">
        <f>ROUND('Retail Rent Roll'!CB25+'Retail Rent Roll'!CB53,4)</f>
        <v>0</v>
      </c>
      <c r="CL182" s="539">
        <f>ROUND('Retail Rent Roll'!CC25+'Retail Rent Roll'!CC53,4)</f>
        <v>0</v>
      </c>
      <c r="CM182" s="539">
        <f>ROUND('Retail Rent Roll'!CD25+'Retail Rent Roll'!CD53,4)</f>
        <v>0</v>
      </c>
      <c r="CN182" s="539">
        <f>ROUND('Retail Rent Roll'!CE25+'Retail Rent Roll'!CE53,4)</f>
        <v>0</v>
      </c>
      <c r="CO182" s="539">
        <f>ROUND('Retail Rent Roll'!CF25+'Retail Rent Roll'!CF53,4)</f>
        <v>0</v>
      </c>
      <c r="CP182" s="539">
        <f>ROUND('Retail Rent Roll'!CG25+'Retail Rent Roll'!CG53,4)</f>
        <v>0</v>
      </c>
      <c r="CQ182" s="539">
        <f>ROUND('Retail Rent Roll'!CH25+'Retail Rent Roll'!CH53,4)</f>
        <v>0</v>
      </c>
      <c r="CR182" s="539">
        <f>ROUND('Retail Rent Roll'!CI25+'Retail Rent Roll'!CI53,4)</f>
        <v>0</v>
      </c>
      <c r="CS182" s="539">
        <f>ROUND('Retail Rent Roll'!CJ25+'Retail Rent Roll'!CJ53,4)</f>
        <v>0</v>
      </c>
      <c r="CT182" s="539">
        <f>ROUND('Retail Rent Roll'!CK25+'Retail Rent Roll'!CK53,4)</f>
        <v>0</v>
      </c>
      <c r="CU182" s="539">
        <f>ROUND('Retail Rent Roll'!CL25+'Retail Rent Roll'!CL53,4)</f>
        <v>0</v>
      </c>
      <c r="CV182" s="539">
        <f>ROUND('Retail Rent Roll'!CM25+'Retail Rent Roll'!CM53,4)</f>
        <v>0</v>
      </c>
      <c r="CW182" s="539">
        <f>ROUND('Retail Rent Roll'!CN25+'Retail Rent Roll'!CN53,4)</f>
        <v>0</v>
      </c>
      <c r="CX182" s="539">
        <f>ROUND('Retail Rent Roll'!CO25+'Retail Rent Roll'!CO53,4)</f>
        <v>0</v>
      </c>
      <c r="CY182" s="539">
        <f>ROUND('Retail Rent Roll'!CP25+'Retail Rent Roll'!CP53,4)</f>
        <v>0</v>
      </c>
      <c r="CZ182" s="539">
        <f>ROUND('Retail Rent Roll'!CQ25+'Retail Rent Roll'!CQ53,4)</f>
        <v>0</v>
      </c>
      <c r="DA182" s="539">
        <f>ROUND('Retail Rent Roll'!CR25+'Retail Rent Roll'!CR53,4)</f>
        <v>0</v>
      </c>
      <c r="DB182" s="539">
        <f>ROUND('Retail Rent Roll'!CS25+'Retail Rent Roll'!CS53,4)</f>
        <v>0</v>
      </c>
      <c r="DC182" s="539">
        <f>ROUND('Retail Rent Roll'!CT25+'Retail Rent Roll'!CT53,4)</f>
        <v>0</v>
      </c>
      <c r="DD182" s="539">
        <f>ROUND('Retail Rent Roll'!CU25+'Retail Rent Roll'!CU53,4)</f>
        <v>0</v>
      </c>
      <c r="DE182" s="539">
        <f>ROUND('Retail Rent Roll'!CV25+'Retail Rent Roll'!CV53,4)</f>
        <v>0</v>
      </c>
      <c r="DF182" s="539">
        <f>ROUND('Retail Rent Roll'!CW25+'Retail Rent Roll'!CW53,4)</f>
        <v>0</v>
      </c>
      <c r="DG182" s="539">
        <f>ROUND('Retail Rent Roll'!CX25+'Retail Rent Roll'!CX53,4)</f>
        <v>0</v>
      </c>
      <c r="DH182" s="539">
        <f>ROUND('Retail Rent Roll'!CY25+'Retail Rent Roll'!CY53,4)</f>
        <v>0</v>
      </c>
      <c r="DI182" s="539">
        <f>ROUND('Retail Rent Roll'!CZ25+'Retail Rent Roll'!CZ53,4)</f>
        <v>0</v>
      </c>
      <c r="DJ182" s="539">
        <f>ROUND('Retail Rent Roll'!DA25+'Retail Rent Roll'!DA53,4)</f>
        <v>0</v>
      </c>
      <c r="DK182" s="539">
        <f>ROUND('Retail Rent Roll'!DB25+'Retail Rent Roll'!DB53,4)</f>
        <v>0</v>
      </c>
      <c r="DL182" s="539">
        <f>ROUND('Retail Rent Roll'!DC25+'Retail Rent Roll'!DC53,4)</f>
        <v>0</v>
      </c>
      <c r="DM182" s="539">
        <f>ROUND('Retail Rent Roll'!DD25+'Retail Rent Roll'!DD53,4)</f>
        <v>0</v>
      </c>
      <c r="DN182" s="539">
        <f>ROUND('Retail Rent Roll'!DE25+'Retail Rent Roll'!DE53,4)</f>
        <v>0</v>
      </c>
      <c r="DO182" s="539">
        <f>ROUND('Retail Rent Roll'!DF25+'Retail Rent Roll'!DF53,4)</f>
        <v>0</v>
      </c>
      <c r="DP182" s="539">
        <f>ROUND('Retail Rent Roll'!DG25+'Retail Rent Roll'!DG53,4)</f>
        <v>0</v>
      </c>
      <c r="DQ182" s="539">
        <f>ROUND('Retail Rent Roll'!DH25+'Retail Rent Roll'!DH53,4)</f>
        <v>0</v>
      </c>
      <c r="DR182" s="539">
        <f>ROUND('Retail Rent Roll'!DI25+'Retail Rent Roll'!DI53,4)</f>
        <v>0</v>
      </c>
      <c r="DS182" s="539">
        <f>ROUND('Retail Rent Roll'!DJ25+'Retail Rent Roll'!DJ53,4)</f>
        <v>0</v>
      </c>
      <c r="DT182" s="539">
        <f>ROUND('Retail Rent Roll'!DK25+'Retail Rent Roll'!DK53,4)</f>
        <v>0</v>
      </c>
      <c r="DU182" s="539">
        <f>ROUND('Retail Rent Roll'!DL25+'Retail Rent Roll'!DL53,4)</f>
        <v>0</v>
      </c>
      <c r="DV182" s="539">
        <f>ROUND('Retail Rent Roll'!DM25+'Retail Rent Roll'!DM53,4)</f>
        <v>0</v>
      </c>
      <c r="DW182" s="539">
        <f>ROUND('Retail Rent Roll'!DN25+'Retail Rent Roll'!DN53,4)</f>
        <v>0</v>
      </c>
      <c r="DX182" s="539">
        <f>ROUND('Retail Rent Roll'!DO25+'Retail Rent Roll'!DO53,4)</f>
        <v>0</v>
      </c>
      <c r="DY182" s="539">
        <f>ROUND('Retail Rent Roll'!DP25+'Retail Rent Roll'!DP53,4)</f>
        <v>0</v>
      </c>
      <c r="DZ182" s="539">
        <f>ROUND('Retail Rent Roll'!DQ25+'Retail Rent Roll'!DQ53,4)</f>
        <v>0</v>
      </c>
      <c r="EA182" s="539">
        <f>ROUND('Retail Rent Roll'!DR25+'Retail Rent Roll'!DR53,4)</f>
        <v>0</v>
      </c>
      <c r="EB182" s="539">
        <f>ROUND('Retail Rent Roll'!DS25+'Retail Rent Roll'!DS53,4)</f>
        <v>0</v>
      </c>
      <c r="EC182" s="539">
        <f>ROUND('Retail Rent Roll'!DT25+'Retail Rent Roll'!DT53,4)</f>
        <v>0</v>
      </c>
      <c r="ED182" s="539">
        <f>ROUND('Retail Rent Roll'!DU25+'Retail Rent Roll'!DU53,4)</f>
        <v>0</v>
      </c>
      <c r="EE182" s="539">
        <f>ROUND('Retail Rent Roll'!DV25+'Retail Rent Roll'!DV53,4)</f>
        <v>0</v>
      </c>
      <c r="EF182" s="540">
        <f>ROUND('Retail Rent Roll'!DW25+'Retail Rent Roll'!DW53,4)</f>
        <v>0</v>
      </c>
    </row>
    <row r="183" spans="2:136" x14ac:dyDescent="0.2">
      <c r="B183" s="534">
        <f>'Retail Rent Roll'!D26</f>
        <v>0</v>
      </c>
      <c r="C183" s="482"/>
      <c r="D183" s="482"/>
      <c r="E183" s="482"/>
      <c r="F183" s="743">
        <f>'Retail Rent Roll'!R12</f>
        <v>0</v>
      </c>
      <c r="G183" s="536">
        <f>'Retail Rent Roll'!G12</f>
        <v>0</v>
      </c>
      <c r="H183" s="537"/>
      <c r="I183" s="537"/>
      <c r="J183" s="537"/>
      <c r="K183" s="537"/>
      <c r="L183" s="537"/>
      <c r="M183" s="538">
        <f t="shared" si="70"/>
        <v>0</v>
      </c>
      <c r="N183" s="478"/>
      <c r="O183" s="478"/>
      <c r="P183" s="539">
        <f>ROUND('Retail Rent Roll'!G26+'Retail Rent Roll'!G54,4)</f>
        <v>0</v>
      </c>
      <c r="Q183" s="539">
        <f>ROUND('Retail Rent Roll'!H26+'Retail Rent Roll'!H54,4)</f>
        <v>0</v>
      </c>
      <c r="R183" s="539">
        <f>ROUND('Retail Rent Roll'!I26+'Retail Rent Roll'!I54,4)</f>
        <v>0</v>
      </c>
      <c r="S183" s="539">
        <f>ROUND('Retail Rent Roll'!J26+'Retail Rent Roll'!J54,4)</f>
        <v>0</v>
      </c>
      <c r="T183" s="539">
        <f>ROUND('Retail Rent Roll'!K26+'Retail Rent Roll'!K54,4)</f>
        <v>0</v>
      </c>
      <c r="U183" s="539">
        <f>ROUND('Retail Rent Roll'!L26+'Retail Rent Roll'!L54,4)</f>
        <v>0</v>
      </c>
      <c r="V183" s="539">
        <f>ROUND('Retail Rent Roll'!M26+'Retail Rent Roll'!M54,4)</f>
        <v>0</v>
      </c>
      <c r="W183" s="539">
        <f>ROUND('Retail Rent Roll'!N26+'Retail Rent Roll'!N54,4)</f>
        <v>0</v>
      </c>
      <c r="X183" s="539">
        <f>ROUND('Retail Rent Roll'!O26+'Retail Rent Roll'!O54,4)</f>
        <v>0</v>
      </c>
      <c r="Y183" s="539">
        <f>ROUND('Retail Rent Roll'!P26+'Retail Rent Roll'!P54,4)</f>
        <v>0</v>
      </c>
      <c r="Z183" s="539">
        <f>ROUND('Retail Rent Roll'!Q26+'Retail Rent Roll'!Q54,4)</f>
        <v>0</v>
      </c>
      <c r="AA183" s="539">
        <f>ROUND('Retail Rent Roll'!R26+'Retail Rent Roll'!R54,4)</f>
        <v>0</v>
      </c>
      <c r="AB183" s="539">
        <f>ROUND('Retail Rent Roll'!S26+'Retail Rent Roll'!S54,4)</f>
        <v>0</v>
      </c>
      <c r="AC183" s="539">
        <f>ROUND('Retail Rent Roll'!T26+'Retail Rent Roll'!T54,4)</f>
        <v>0</v>
      </c>
      <c r="AD183" s="539">
        <f>ROUND('Retail Rent Roll'!U26+'Retail Rent Roll'!U54,4)</f>
        <v>0</v>
      </c>
      <c r="AE183" s="539">
        <f>ROUND('Retail Rent Roll'!V26+'Retail Rent Roll'!V54,4)</f>
        <v>0</v>
      </c>
      <c r="AF183" s="539">
        <f>ROUND('Retail Rent Roll'!W26+'Retail Rent Roll'!W54,4)</f>
        <v>0</v>
      </c>
      <c r="AG183" s="539">
        <f>ROUND('Retail Rent Roll'!X26+'Retail Rent Roll'!X54,4)</f>
        <v>0</v>
      </c>
      <c r="AH183" s="539">
        <f>ROUND('Retail Rent Roll'!Y26+'Retail Rent Roll'!Y54,4)</f>
        <v>0</v>
      </c>
      <c r="AI183" s="539">
        <f>ROUND('Retail Rent Roll'!Z26+'Retail Rent Roll'!Z54,4)</f>
        <v>0</v>
      </c>
      <c r="AJ183" s="539">
        <f>ROUND('Retail Rent Roll'!AA26+'Retail Rent Roll'!AA54,4)</f>
        <v>0</v>
      </c>
      <c r="AK183" s="539">
        <f>ROUND('Retail Rent Roll'!AB26+'Retail Rent Roll'!AB54,4)</f>
        <v>0</v>
      </c>
      <c r="AL183" s="539">
        <f>ROUND('Retail Rent Roll'!AC26+'Retail Rent Roll'!AC54,4)</f>
        <v>0</v>
      </c>
      <c r="AM183" s="539">
        <f>ROUND('Retail Rent Roll'!AD26+'Retail Rent Roll'!AD54,4)</f>
        <v>0</v>
      </c>
      <c r="AN183" s="539">
        <f>ROUND('Retail Rent Roll'!AE26+'Retail Rent Roll'!AE54,4)</f>
        <v>0</v>
      </c>
      <c r="AO183" s="539">
        <f>ROUND('Retail Rent Roll'!AF26+'Retail Rent Roll'!AF54,4)</f>
        <v>0</v>
      </c>
      <c r="AP183" s="539">
        <f>ROUND('Retail Rent Roll'!AG26+'Retail Rent Roll'!AG54,4)</f>
        <v>0</v>
      </c>
      <c r="AQ183" s="539">
        <f>ROUND('Retail Rent Roll'!AH26+'Retail Rent Roll'!AH54,4)</f>
        <v>0</v>
      </c>
      <c r="AR183" s="539">
        <f>ROUND('Retail Rent Roll'!AI26+'Retail Rent Roll'!AI54,4)</f>
        <v>0</v>
      </c>
      <c r="AS183" s="539">
        <f>ROUND('Retail Rent Roll'!AJ26+'Retail Rent Roll'!AJ54,4)</f>
        <v>0</v>
      </c>
      <c r="AT183" s="539">
        <f>ROUND('Retail Rent Roll'!AK26+'Retail Rent Roll'!AK54,4)</f>
        <v>0</v>
      </c>
      <c r="AU183" s="539">
        <f>ROUND('Retail Rent Roll'!AL26+'Retail Rent Roll'!AL54,4)</f>
        <v>0</v>
      </c>
      <c r="AV183" s="539">
        <f>ROUND('Retail Rent Roll'!AM26+'Retail Rent Roll'!AM54,4)</f>
        <v>0</v>
      </c>
      <c r="AW183" s="539">
        <f>ROUND('Retail Rent Roll'!AN26+'Retail Rent Roll'!AN54,4)</f>
        <v>0</v>
      </c>
      <c r="AX183" s="539">
        <f>ROUND('Retail Rent Roll'!AO26+'Retail Rent Roll'!AO54,4)</f>
        <v>0</v>
      </c>
      <c r="AY183" s="539">
        <f>ROUND('Retail Rent Roll'!AP26+'Retail Rent Roll'!AP54,4)</f>
        <v>0</v>
      </c>
      <c r="AZ183" s="539">
        <f>ROUND('Retail Rent Roll'!AQ26+'Retail Rent Roll'!AQ54,4)</f>
        <v>0</v>
      </c>
      <c r="BA183" s="539">
        <f>ROUND('Retail Rent Roll'!AR26+'Retail Rent Roll'!AR54,4)</f>
        <v>0</v>
      </c>
      <c r="BB183" s="539">
        <f>ROUND('Retail Rent Roll'!AS26+'Retail Rent Roll'!AS54,4)</f>
        <v>0</v>
      </c>
      <c r="BC183" s="539">
        <f>ROUND('Retail Rent Roll'!AT26+'Retail Rent Roll'!AT54,4)</f>
        <v>0</v>
      </c>
      <c r="BD183" s="539">
        <f>ROUND('Retail Rent Roll'!AU26+'Retail Rent Roll'!AU54,4)</f>
        <v>0</v>
      </c>
      <c r="BE183" s="539">
        <f>ROUND('Retail Rent Roll'!AV26+'Retail Rent Roll'!AV54,4)</f>
        <v>0</v>
      </c>
      <c r="BF183" s="539">
        <f>ROUND('Retail Rent Roll'!AW26+'Retail Rent Roll'!AW54,4)</f>
        <v>0</v>
      </c>
      <c r="BG183" s="539">
        <f>ROUND('Retail Rent Roll'!AX26+'Retail Rent Roll'!AX54,4)</f>
        <v>0</v>
      </c>
      <c r="BH183" s="539">
        <f>ROUND('Retail Rent Roll'!AY26+'Retail Rent Roll'!AY54,4)</f>
        <v>0</v>
      </c>
      <c r="BI183" s="539">
        <f>ROUND('Retail Rent Roll'!AZ26+'Retail Rent Roll'!AZ54,4)</f>
        <v>0</v>
      </c>
      <c r="BJ183" s="539">
        <f>ROUND('Retail Rent Roll'!BA26+'Retail Rent Roll'!BA54,4)</f>
        <v>0</v>
      </c>
      <c r="BK183" s="539">
        <f>ROUND('Retail Rent Roll'!BB26+'Retail Rent Roll'!BB54,4)</f>
        <v>0</v>
      </c>
      <c r="BL183" s="539">
        <f>ROUND('Retail Rent Roll'!BC26+'Retail Rent Roll'!BC54,4)</f>
        <v>0</v>
      </c>
      <c r="BM183" s="539">
        <f>ROUND('Retail Rent Roll'!BD26+'Retail Rent Roll'!BD54,4)</f>
        <v>0</v>
      </c>
      <c r="BN183" s="539">
        <f>ROUND('Retail Rent Roll'!BE26+'Retail Rent Roll'!BE54,4)</f>
        <v>0</v>
      </c>
      <c r="BO183" s="539">
        <f>ROUND('Retail Rent Roll'!BF26+'Retail Rent Roll'!BF54,4)</f>
        <v>0</v>
      </c>
      <c r="BP183" s="539">
        <f>ROUND('Retail Rent Roll'!BG26+'Retail Rent Roll'!BG54,4)</f>
        <v>0</v>
      </c>
      <c r="BQ183" s="539">
        <f>ROUND('Retail Rent Roll'!BH26+'Retail Rent Roll'!BH54,4)</f>
        <v>0</v>
      </c>
      <c r="BR183" s="539">
        <f>ROUND('Retail Rent Roll'!BI26+'Retail Rent Roll'!BI54,4)</f>
        <v>0</v>
      </c>
      <c r="BS183" s="539">
        <f>ROUND('Retail Rent Roll'!BJ26+'Retail Rent Roll'!BJ54,4)</f>
        <v>0</v>
      </c>
      <c r="BT183" s="539">
        <f>ROUND('Retail Rent Roll'!BK26+'Retail Rent Roll'!BK54,4)</f>
        <v>0</v>
      </c>
      <c r="BU183" s="539">
        <f>ROUND('Retail Rent Roll'!BL26+'Retail Rent Roll'!BL54,4)</f>
        <v>0</v>
      </c>
      <c r="BV183" s="539">
        <f>ROUND('Retail Rent Roll'!BM26+'Retail Rent Roll'!BM54,4)</f>
        <v>0</v>
      </c>
      <c r="BW183" s="539">
        <f>ROUND('Retail Rent Roll'!BN26+'Retail Rent Roll'!BN54,4)</f>
        <v>0</v>
      </c>
      <c r="BX183" s="539">
        <f>ROUND('Retail Rent Roll'!BO26+'Retail Rent Roll'!BO54,4)</f>
        <v>0</v>
      </c>
      <c r="BY183" s="539">
        <f>ROUND('Retail Rent Roll'!BP26+'Retail Rent Roll'!BP54,4)</f>
        <v>0</v>
      </c>
      <c r="BZ183" s="539">
        <f>ROUND('Retail Rent Roll'!BQ26+'Retail Rent Roll'!BQ54,4)</f>
        <v>0</v>
      </c>
      <c r="CA183" s="539">
        <f>ROUND('Retail Rent Roll'!BR26+'Retail Rent Roll'!BR54,4)</f>
        <v>0</v>
      </c>
      <c r="CB183" s="539">
        <f>ROUND('Retail Rent Roll'!BS26+'Retail Rent Roll'!BS54,4)</f>
        <v>0</v>
      </c>
      <c r="CC183" s="539">
        <f>ROUND('Retail Rent Roll'!BT26+'Retail Rent Roll'!BT54,4)</f>
        <v>0</v>
      </c>
      <c r="CD183" s="539">
        <f>ROUND('Retail Rent Roll'!BU26+'Retail Rent Roll'!BU54,4)</f>
        <v>0</v>
      </c>
      <c r="CE183" s="539">
        <f>ROUND('Retail Rent Roll'!BV26+'Retail Rent Roll'!BV54,4)</f>
        <v>0</v>
      </c>
      <c r="CF183" s="539">
        <f>ROUND('Retail Rent Roll'!BW26+'Retail Rent Roll'!BW54,4)</f>
        <v>0</v>
      </c>
      <c r="CG183" s="539">
        <f>ROUND('Retail Rent Roll'!BX26+'Retail Rent Roll'!BX54,4)</f>
        <v>0</v>
      </c>
      <c r="CH183" s="539">
        <f>ROUND('Retail Rent Roll'!BY26+'Retail Rent Roll'!BY54,4)</f>
        <v>0</v>
      </c>
      <c r="CI183" s="539">
        <f>ROUND('Retail Rent Roll'!BZ26+'Retail Rent Roll'!BZ54,4)</f>
        <v>0</v>
      </c>
      <c r="CJ183" s="539">
        <f>ROUND('Retail Rent Roll'!CA26+'Retail Rent Roll'!CA54,4)</f>
        <v>0</v>
      </c>
      <c r="CK183" s="539">
        <f>ROUND('Retail Rent Roll'!CB26+'Retail Rent Roll'!CB54,4)</f>
        <v>0</v>
      </c>
      <c r="CL183" s="539">
        <f>ROUND('Retail Rent Roll'!CC26+'Retail Rent Roll'!CC54,4)</f>
        <v>0</v>
      </c>
      <c r="CM183" s="539">
        <f>ROUND('Retail Rent Roll'!CD26+'Retail Rent Roll'!CD54,4)</f>
        <v>0</v>
      </c>
      <c r="CN183" s="539">
        <f>ROUND('Retail Rent Roll'!CE26+'Retail Rent Roll'!CE54,4)</f>
        <v>0</v>
      </c>
      <c r="CO183" s="539">
        <f>ROUND('Retail Rent Roll'!CF26+'Retail Rent Roll'!CF54,4)</f>
        <v>0</v>
      </c>
      <c r="CP183" s="539">
        <f>ROUND('Retail Rent Roll'!CG26+'Retail Rent Roll'!CG54,4)</f>
        <v>0</v>
      </c>
      <c r="CQ183" s="539">
        <f>ROUND('Retail Rent Roll'!CH26+'Retail Rent Roll'!CH54,4)</f>
        <v>0</v>
      </c>
      <c r="CR183" s="539">
        <f>ROUND('Retail Rent Roll'!CI26+'Retail Rent Roll'!CI54,4)</f>
        <v>0</v>
      </c>
      <c r="CS183" s="539">
        <f>ROUND('Retail Rent Roll'!CJ26+'Retail Rent Roll'!CJ54,4)</f>
        <v>0</v>
      </c>
      <c r="CT183" s="539">
        <f>ROUND('Retail Rent Roll'!CK26+'Retail Rent Roll'!CK54,4)</f>
        <v>0</v>
      </c>
      <c r="CU183" s="539">
        <f>ROUND('Retail Rent Roll'!CL26+'Retail Rent Roll'!CL54,4)</f>
        <v>0</v>
      </c>
      <c r="CV183" s="539">
        <f>ROUND('Retail Rent Roll'!CM26+'Retail Rent Roll'!CM54,4)</f>
        <v>0</v>
      </c>
      <c r="CW183" s="539">
        <f>ROUND('Retail Rent Roll'!CN26+'Retail Rent Roll'!CN54,4)</f>
        <v>0</v>
      </c>
      <c r="CX183" s="539">
        <f>ROUND('Retail Rent Roll'!CO26+'Retail Rent Roll'!CO54,4)</f>
        <v>0</v>
      </c>
      <c r="CY183" s="539">
        <f>ROUND('Retail Rent Roll'!CP26+'Retail Rent Roll'!CP54,4)</f>
        <v>0</v>
      </c>
      <c r="CZ183" s="539">
        <f>ROUND('Retail Rent Roll'!CQ26+'Retail Rent Roll'!CQ54,4)</f>
        <v>0</v>
      </c>
      <c r="DA183" s="539">
        <f>ROUND('Retail Rent Roll'!CR26+'Retail Rent Roll'!CR54,4)</f>
        <v>0</v>
      </c>
      <c r="DB183" s="539">
        <f>ROUND('Retail Rent Roll'!CS26+'Retail Rent Roll'!CS54,4)</f>
        <v>0</v>
      </c>
      <c r="DC183" s="539">
        <f>ROUND('Retail Rent Roll'!CT26+'Retail Rent Roll'!CT54,4)</f>
        <v>0</v>
      </c>
      <c r="DD183" s="539">
        <f>ROUND('Retail Rent Roll'!CU26+'Retail Rent Roll'!CU54,4)</f>
        <v>0</v>
      </c>
      <c r="DE183" s="539">
        <f>ROUND('Retail Rent Roll'!CV26+'Retail Rent Roll'!CV54,4)</f>
        <v>0</v>
      </c>
      <c r="DF183" s="539">
        <f>ROUND('Retail Rent Roll'!CW26+'Retail Rent Roll'!CW54,4)</f>
        <v>0</v>
      </c>
      <c r="DG183" s="539">
        <f>ROUND('Retail Rent Roll'!CX26+'Retail Rent Roll'!CX54,4)</f>
        <v>0</v>
      </c>
      <c r="DH183" s="539">
        <f>ROUND('Retail Rent Roll'!CY26+'Retail Rent Roll'!CY54,4)</f>
        <v>0</v>
      </c>
      <c r="DI183" s="539">
        <f>ROUND('Retail Rent Roll'!CZ26+'Retail Rent Roll'!CZ54,4)</f>
        <v>0</v>
      </c>
      <c r="DJ183" s="539">
        <f>ROUND('Retail Rent Roll'!DA26+'Retail Rent Roll'!DA54,4)</f>
        <v>0</v>
      </c>
      <c r="DK183" s="539">
        <f>ROUND('Retail Rent Roll'!DB26+'Retail Rent Roll'!DB54,4)</f>
        <v>0</v>
      </c>
      <c r="DL183" s="539">
        <f>ROUND('Retail Rent Roll'!DC26+'Retail Rent Roll'!DC54,4)</f>
        <v>0</v>
      </c>
      <c r="DM183" s="539">
        <f>ROUND('Retail Rent Roll'!DD26+'Retail Rent Roll'!DD54,4)</f>
        <v>0</v>
      </c>
      <c r="DN183" s="539">
        <f>ROUND('Retail Rent Roll'!DE26+'Retail Rent Roll'!DE54,4)</f>
        <v>0</v>
      </c>
      <c r="DO183" s="539">
        <f>ROUND('Retail Rent Roll'!DF26+'Retail Rent Roll'!DF54,4)</f>
        <v>0</v>
      </c>
      <c r="DP183" s="539">
        <f>ROUND('Retail Rent Roll'!DG26+'Retail Rent Roll'!DG54,4)</f>
        <v>0</v>
      </c>
      <c r="DQ183" s="539">
        <f>ROUND('Retail Rent Roll'!DH26+'Retail Rent Roll'!DH54,4)</f>
        <v>0</v>
      </c>
      <c r="DR183" s="539">
        <f>ROUND('Retail Rent Roll'!DI26+'Retail Rent Roll'!DI54,4)</f>
        <v>0</v>
      </c>
      <c r="DS183" s="539">
        <f>ROUND('Retail Rent Roll'!DJ26+'Retail Rent Roll'!DJ54,4)</f>
        <v>0</v>
      </c>
      <c r="DT183" s="539">
        <f>ROUND('Retail Rent Roll'!DK26+'Retail Rent Roll'!DK54,4)</f>
        <v>0</v>
      </c>
      <c r="DU183" s="539">
        <f>ROUND('Retail Rent Roll'!DL26+'Retail Rent Roll'!DL54,4)</f>
        <v>0</v>
      </c>
      <c r="DV183" s="539">
        <f>ROUND('Retail Rent Roll'!DM26+'Retail Rent Roll'!DM54,4)</f>
        <v>0</v>
      </c>
      <c r="DW183" s="539">
        <f>ROUND('Retail Rent Roll'!DN26+'Retail Rent Roll'!DN54,4)</f>
        <v>0</v>
      </c>
      <c r="DX183" s="539">
        <f>ROUND('Retail Rent Roll'!DO26+'Retail Rent Roll'!DO54,4)</f>
        <v>0</v>
      </c>
      <c r="DY183" s="539">
        <f>ROUND('Retail Rent Roll'!DP26+'Retail Rent Roll'!DP54,4)</f>
        <v>0</v>
      </c>
      <c r="DZ183" s="539">
        <f>ROUND('Retail Rent Roll'!DQ26+'Retail Rent Roll'!DQ54,4)</f>
        <v>0</v>
      </c>
      <c r="EA183" s="539">
        <f>ROUND('Retail Rent Roll'!DR26+'Retail Rent Roll'!DR54,4)</f>
        <v>0</v>
      </c>
      <c r="EB183" s="539">
        <f>ROUND('Retail Rent Roll'!DS26+'Retail Rent Roll'!DS54,4)</f>
        <v>0</v>
      </c>
      <c r="EC183" s="539">
        <f>ROUND('Retail Rent Roll'!DT26+'Retail Rent Roll'!DT54,4)</f>
        <v>0</v>
      </c>
      <c r="ED183" s="539">
        <f>ROUND('Retail Rent Roll'!DU26+'Retail Rent Roll'!DU54,4)</f>
        <v>0</v>
      </c>
      <c r="EE183" s="539">
        <f>ROUND('Retail Rent Roll'!DV26+'Retail Rent Roll'!DV54,4)</f>
        <v>0</v>
      </c>
      <c r="EF183" s="540">
        <f>ROUND('Retail Rent Roll'!DW26+'Retail Rent Roll'!DW54,4)</f>
        <v>0</v>
      </c>
    </row>
    <row r="184" spans="2:136" x14ac:dyDescent="0.2">
      <c r="B184" s="534">
        <f>'Retail Rent Roll'!D27</f>
        <v>0</v>
      </c>
      <c r="C184" s="482"/>
      <c r="D184" s="482"/>
      <c r="E184" s="482"/>
      <c r="F184" s="743">
        <f>'Retail Rent Roll'!R13</f>
        <v>0</v>
      </c>
      <c r="G184" s="536">
        <f>'Retail Rent Roll'!G13</f>
        <v>0</v>
      </c>
      <c r="H184" s="537"/>
      <c r="I184" s="537"/>
      <c r="J184" s="537"/>
      <c r="K184" s="537"/>
      <c r="L184" s="537"/>
      <c r="M184" s="538">
        <f t="shared" si="70"/>
        <v>0</v>
      </c>
      <c r="N184" s="478"/>
      <c r="O184" s="478"/>
      <c r="P184" s="539">
        <f>ROUND('Retail Rent Roll'!G27+'Retail Rent Roll'!G55,4)</f>
        <v>0</v>
      </c>
      <c r="Q184" s="539">
        <f>ROUND('Retail Rent Roll'!H27+'Retail Rent Roll'!H55,4)</f>
        <v>0</v>
      </c>
      <c r="R184" s="539">
        <f>ROUND('Retail Rent Roll'!I27+'Retail Rent Roll'!I55,4)</f>
        <v>0</v>
      </c>
      <c r="S184" s="539">
        <f>ROUND('Retail Rent Roll'!J27+'Retail Rent Roll'!J55,4)</f>
        <v>0</v>
      </c>
      <c r="T184" s="539">
        <f>ROUND('Retail Rent Roll'!K27+'Retail Rent Roll'!K55,4)</f>
        <v>0</v>
      </c>
      <c r="U184" s="539">
        <f>ROUND('Retail Rent Roll'!L27+'Retail Rent Roll'!L55,4)</f>
        <v>0</v>
      </c>
      <c r="V184" s="539">
        <f>ROUND('Retail Rent Roll'!M27+'Retail Rent Roll'!M55,4)</f>
        <v>0</v>
      </c>
      <c r="W184" s="539">
        <f>ROUND('Retail Rent Roll'!N27+'Retail Rent Roll'!N55,4)</f>
        <v>0</v>
      </c>
      <c r="X184" s="539">
        <f>ROUND('Retail Rent Roll'!O27+'Retail Rent Roll'!O55,4)</f>
        <v>0</v>
      </c>
      <c r="Y184" s="539">
        <f>ROUND('Retail Rent Roll'!P27+'Retail Rent Roll'!P55,4)</f>
        <v>0</v>
      </c>
      <c r="Z184" s="539">
        <f>ROUND('Retail Rent Roll'!Q27+'Retail Rent Roll'!Q55,4)</f>
        <v>0</v>
      </c>
      <c r="AA184" s="539">
        <f>ROUND('Retail Rent Roll'!R27+'Retail Rent Roll'!R55,4)</f>
        <v>0</v>
      </c>
      <c r="AB184" s="539">
        <f>ROUND('Retail Rent Roll'!S27+'Retail Rent Roll'!S55,4)</f>
        <v>0</v>
      </c>
      <c r="AC184" s="539">
        <f>ROUND('Retail Rent Roll'!T27+'Retail Rent Roll'!T55,4)</f>
        <v>0</v>
      </c>
      <c r="AD184" s="539">
        <f>ROUND('Retail Rent Roll'!U27+'Retail Rent Roll'!U55,4)</f>
        <v>0</v>
      </c>
      <c r="AE184" s="539">
        <f>ROUND('Retail Rent Roll'!V27+'Retail Rent Roll'!V55,4)</f>
        <v>0</v>
      </c>
      <c r="AF184" s="539">
        <f>ROUND('Retail Rent Roll'!W27+'Retail Rent Roll'!W55,4)</f>
        <v>0</v>
      </c>
      <c r="AG184" s="539">
        <f>ROUND('Retail Rent Roll'!X27+'Retail Rent Roll'!X55,4)</f>
        <v>0</v>
      </c>
      <c r="AH184" s="539">
        <f>ROUND('Retail Rent Roll'!Y27+'Retail Rent Roll'!Y55,4)</f>
        <v>0</v>
      </c>
      <c r="AI184" s="539">
        <f>ROUND('Retail Rent Roll'!Z27+'Retail Rent Roll'!Z55,4)</f>
        <v>0</v>
      </c>
      <c r="AJ184" s="539">
        <f>ROUND('Retail Rent Roll'!AA27+'Retail Rent Roll'!AA55,4)</f>
        <v>0</v>
      </c>
      <c r="AK184" s="539">
        <f>ROUND('Retail Rent Roll'!AB27+'Retail Rent Roll'!AB55,4)</f>
        <v>0</v>
      </c>
      <c r="AL184" s="539">
        <f>ROUND('Retail Rent Roll'!AC27+'Retail Rent Roll'!AC55,4)</f>
        <v>0</v>
      </c>
      <c r="AM184" s="539">
        <f>ROUND('Retail Rent Roll'!AD27+'Retail Rent Roll'!AD55,4)</f>
        <v>0</v>
      </c>
      <c r="AN184" s="539">
        <f>ROUND('Retail Rent Roll'!AE27+'Retail Rent Roll'!AE55,4)</f>
        <v>0</v>
      </c>
      <c r="AO184" s="539">
        <f>ROUND('Retail Rent Roll'!AF27+'Retail Rent Roll'!AF55,4)</f>
        <v>0</v>
      </c>
      <c r="AP184" s="539">
        <f>ROUND('Retail Rent Roll'!AG27+'Retail Rent Roll'!AG55,4)</f>
        <v>0</v>
      </c>
      <c r="AQ184" s="539">
        <f>ROUND('Retail Rent Roll'!AH27+'Retail Rent Roll'!AH55,4)</f>
        <v>0</v>
      </c>
      <c r="AR184" s="539">
        <f>ROUND('Retail Rent Roll'!AI27+'Retail Rent Roll'!AI55,4)</f>
        <v>0</v>
      </c>
      <c r="AS184" s="539">
        <f>ROUND('Retail Rent Roll'!AJ27+'Retail Rent Roll'!AJ55,4)</f>
        <v>0</v>
      </c>
      <c r="AT184" s="539">
        <f>ROUND('Retail Rent Roll'!AK27+'Retail Rent Roll'!AK55,4)</f>
        <v>0</v>
      </c>
      <c r="AU184" s="539">
        <f>ROUND('Retail Rent Roll'!AL27+'Retail Rent Roll'!AL55,4)</f>
        <v>0</v>
      </c>
      <c r="AV184" s="539">
        <f>ROUND('Retail Rent Roll'!AM27+'Retail Rent Roll'!AM55,4)</f>
        <v>0</v>
      </c>
      <c r="AW184" s="539">
        <f>ROUND('Retail Rent Roll'!AN27+'Retail Rent Roll'!AN55,4)</f>
        <v>0</v>
      </c>
      <c r="AX184" s="539">
        <f>ROUND('Retail Rent Roll'!AO27+'Retail Rent Roll'!AO55,4)</f>
        <v>0</v>
      </c>
      <c r="AY184" s="539">
        <f>ROUND('Retail Rent Roll'!AP27+'Retail Rent Roll'!AP55,4)</f>
        <v>0</v>
      </c>
      <c r="AZ184" s="539">
        <f>ROUND('Retail Rent Roll'!AQ27+'Retail Rent Roll'!AQ55,4)</f>
        <v>0</v>
      </c>
      <c r="BA184" s="539">
        <f>ROUND('Retail Rent Roll'!AR27+'Retail Rent Roll'!AR55,4)</f>
        <v>0</v>
      </c>
      <c r="BB184" s="539">
        <f>ROUND('Retail Rent Roll'!AS27+'Retail Rent Roll'!AS55,4)</f>
        <v>0</v>
      </c>
      <c r="BC184" s="539">
        <f>ROUND('Retail Rent Roll'!AT27+'Retail Rent Roll'!AT55,4)</f>
        <v>0</v>
      </c>
      <c r="BD184" s="539">
        <f>ROUND('Retail Rent Roll'!AU27+'Retail Rent Roll'!AU55,4)</f>
        <v>0</v>
      </c>
      <c r="BE184" s="539">
        <f>ROUND('Retail Rent Roll'!AV27+'Retail Rent Roll'!AV55,4)</f>
        <v>0</v>
      </c>
      <c r="BF184" s="539">
        <f>ROUND('Retail Rent Roll'!AW27+'Retail Rent Roll'!AW55,4)</f>
        <v>0</v>
      </c>
      <c r="BG184" s="539">
        <f>ROUND('Retail Rent Roll'!AX27+'Retail Rent Roll'!AX55,4)</f>
        <v>0</v>
      </c>
      <c r="BH184" s="539">
        <f>ROUND('Retail Rent Roll'!AY27+'Retail Rent Roll'!AY55,4)</f>
        <v>0</v>
      </c>
      <c r="BI184" s="539">
        <f>ROUND('Retail Rent Roll'!AZ27+'Retail Rent Roll'!AZ55,4)</f>
        <v>0</v>
      </c>
      <c r="BJ184" s="539">
        <f>ROUND('Retail Rent Roll'!BA27+'Retail Rent Roll'!BA55,4)</f>
        <v>0</v>
      </c>
      <c r="BK184" s="539">
        <f>ROUND('Retail Rent Roll'!BB27+'Retail Rent Roll'!BB55,4)</f>
        <v>0</v>
      </c>
      <c r="BL184" s="539">
        <f>ROUND('Retail Rent Roll'!BC27+'Retail Rent Roll'!BC55,4)</f>
        <v>0</v>
      </c>
      <c r="BM184" s="539">
        <f>ROUND('Retail Rent Roll'!BD27+'Retail Rent Roll'!BD55,4)</f>
        <v>0</v>
      </c>
      <c r="BN184" s="539">
        <f>ROUND('Retail Rent Roll'!BE27+'Retail Rent Roll'!BE55,4)</f>
        <v>0</v>
      </c>
      <c r="BO184" s="539">
        <f>ROUND('Retail Rent Roll'!BF27+'Retail Rent Roll'!BF55,4)</f>
        <v>0</v>
      </c>
      <c r="BP184" s="539">
        <f>ROUND('Retail Rent Roll'!BG27+'Retail Rent Roll'!BG55,4)</f>
        <v>0</v>
      </c>
      <c r="BQ184" s="539">
        <f>ROUND('Retail Rent Roll'!BH27+'Retail Rent Roll'!BH55,4)</f>
        <v>0</v>
      </c>
      <c r="BR184" s="539">
        <f>ROUND('Retail Rent Roll'!BI27+'Retail Rent Roll'!BI55,4)</f>
        <v>0</v>
      </c>
      <c r="BS184" s="539">
        <f>ROUND('Retail Rent Roll'!BJ27+'Retail Rent Roll'!BJ55,4)</f>
        <v>0</v>
      </c>
      <c r="BT184" s="539">
        <f>ROUND('Retail Rent Roll'!BK27+'Retail Rent Roll'!BK55,4)</f>
        <v>0</v>
      </c>
      <c r="BU184" s="539">
        <f>ROUND('Retail Rent Roll'!BL27+'Retail Rent Roll'!BL55,4)</f>
        <v>0</v>
      </c>
      <c r="BV184" s="539">
        <f>ROUND('Retail Rent Roll'!BM27+'Retail Rent Roll'!BM55,4)</f>
        <v>0</v>
      </c>
      <c r="BW184" s="539">
        <f>ROUND('Retail Rent Roll'!BN27+'Retail Rent Roll'!BN55,4)</f>
        <v>0</v>
      </c>
      <c r="BX184" s="539">
        <f>ROUND('Retail Rent Roll'!BO27+'Retail Rent Roll'!BO55,4)</f>
        <v>0</v>
      </c>
      <c r="BY184" s="539">
        <f>ROUND('Retail Rent Roll'!BP27+'Retail Rent Roll'!BP55,4)</f>
        <v>0</v>
      </c>
      <c r="BZ184" s="539">
        <f>ROUND('Retail Rent Roll'!BQ27+'Retail Rent Roll'!BQ55,4)</f>
        <v>0</v>
      </c>
      <c r="CA184" s="539">
        <f>ROUND('Retail Rent Roll'!BR27+'Retail Rent Roll'!BR55,4)</f>
        <v>0</v>
      </c>
      <c r="CB184" s="539">
        <f>ROUND('Retail Rent Roll'!BS27+'Retail Rent Roll'!BS55,4)</f>
        <v>0</v>
      </c>
      <c r="CC184" s="539">
        <f>ROUND('Retail Rent Roll'!BT27+'Retail Rent Roll'!BT55,4)</f>
        <v>0</v>
      </c>
      <c r="CD184" s="539">
        <f>ROUND('Retail Rent Roll'!BU27+'Retail Rent Roll'!BU55,4)</f>
        <v>0</v>
      </c>
      <c r="CE184" s="539">
        <f>ROUND('Retail Rent Roll'!BV27+'Retail Rent Roll'!BV55,4)</f>
        <v>0</v>
      </c>
      <c r="CF184" s="539">
        <f>ROUND('Retail Rent Roll'!BW27+'Retail Rent Roll'!BW55,4)</f>
        <v>0</v>
      </c>
      <c r="CG184" s="539">
        <f>ROUND('Retail Rent Roll'!BX27+'Retail Rent Roll'!BX55,4)</f>
        <v>0</v>
      </c>
      <c r="CH184" s="539">
        <f>ROUND('Retail Rent Roll'!BY27+'Retail Rent Roll'!BY55,4)</f>
        <v>0</v>
      </c>
      <c r="CI184" s="539">
        <f>ROUND('Retail Rent Roll'!BZ27+'Retail Rent Roll'!BZ55,4)</f>
        <v>0</v>
      </c>
      <c r="CJ184" s="539">
        <f>ROUND('Retail Rent Roll'!CA27+'Retail Rent Roll'!CA55,4)</f>
        <v>0</v>
      </c>
      <c r="CK184" s="539">
        <f>ROUND('Retail Rent Roll'!CB27+'Retail Rent Roll'!CB55,4)</f>
        <v>0</v>
      </c>
      <c r="CL184" s="539">
        <f>ROUND('Retail Rent Roll'!CC27+'Retail Rent Roll'!CC55,4)</f>
        <v>0</v>
      </c>
      <c r="CM184" s="539">
        <f>ROUND('Retail Rent Roll'!CD27+'Retail Rent Roll'!CD55,4)</f>
        <v>0</v>
      </c>
      <c r="CN184" s="539">
        <f>ROUND('Retail Rent Roll'!CE27+'Retail Rent Roll'!CE55,4)</f>
        <v>0</v>
      </c>
      <c r="CO184" s="539">
        <f>ROUND('Retail Rent Roll'!CF27+'Retail Rent Roll'!CF55,4)</f>
        <v>0</v>
      </c>
      <c r="CP184" s="539">
        <f>ROUND('Retail Rent Roll'!CG27+'Retail Rent Roll'!CG55,4)</f>
        <v>0</v>
      </c>
      <c r="CQ184" s="539">
        <f>ROUND('Retail Rent Roll'!CH27+'Retail Rent Roll'!CH55,4)</f>
        <v>0</v>
      </c>
      <c r="CR184" s="539">
        <f>ROUND('Retail Rent Roll'!CI27+'Retail Rent Roll'!CI55,4)</f>
        <v>0</v>
      </c>
      <c r="CS184" s="539">
        <f>ROUND('Retail Rent Roll'!CJ27+'Retail Rent Roll'!CJ55,4)</f>
        <v>0</v>
      </c>
      <c r="CT184" s="539">
        <f>ROUND('Retail Rent Roll'!CK27+'Retail Rent Roll'!CK55,4)</f>
        <v>0</v>
      </c>
      <c r="CU184" s="539">
        <f>ROUND('Retail Rent Roll'!CL27+'Retail Rent Roll'!CL55,4)</f>
        <v>0</v>
      </c>
      <c r="CV184" s="539">
        <f>ROUND('Retail Rent Roll'!CM27+'Retail Rent Roll'!CM55,4)</f>
        <v>0</v>
      </c>
      <c r="CW184" s="539">
        <f>ROUND('Retail Rent Roll'!CN27+'Retail Rent Roll'!CN55,4)</f>
        <v>0</v>
      </c>
      <c r="CX184" s="539">
        <f>ROUND('Retail Rent Roll'!CO27+'Retail Rent Roll'!CO55,4)</f>
        <v>0</v>
      </c>
      <c r="CY184" s="539">
        <f>ROUND('Retail Rent Roll'!CP27+'Retail Rent Roll'!CP55,4)</f>
        <v>0</v>
      </c>
      <c r="CZ184" s="539">
        <f>ROUND('Retail Rent Roll'!CQ27+'Retail Rent Roll'!CQ55,4)</f>
        <v>0</v>
      </c>
      <c r="DA184" s="539">
        <f>ROUND('Retail Rent Roll'!CR27+'Retail Rent Roll'!CR55,4)</f>
        <v>0</v>
      </c>
      <c r="DB184" s="539">
        <f>ROUND('Retail Rent Roll'!CS27+'Retail Rent Roll'!CS55,4)</f>
        <v>0</v>
      </c>
      <c r="DC184" s="539">
        <f>ROUND('Retail Rent Roll'!CT27+'Retail Rent Roll'!CT55,4)</f>
        <v>0</v>
      </c>
      <c r="DD184" s="539">
        <f>ROUND('Retail Rent Roll'!CU27+'Retail Rent Roll'!CU55,4)</f>
        <v>0</v>
      </c>
      <c r="DE184" s="539">
        <f>ROUND('Retail Rent Roll'!CV27+'Retail Rent Roll'!CV55,4)</f>
        <v>0</v>
      </c>
      <c r="DF184" s="539">
        <f>ROUND('Retail Rent Roll'!CW27+'Retail Rent Roll'!CW55,4)</f>
        <v>0</v>
      </c>
      <c r="DG184" s="539">
        <f>ROUND('Retail Rent Roll'!CX27+'Retail Rent Roll'!CX55,4)</f>
        <v>0</v>
      </c>
      <c r="DH184" s="539">
        <f>ROUND('Retail Rent Roll'!CY27+'Retail Rent Roll'!CY55,4)</f>
        <v>0</v>
      </c>
      <c r="DI184" s="539">
        <f>ROUND('Retail Rent Roll'!CZ27+'Retail Rent Roll'!CZ55,4)</f>
        <v>0</v>
      </c>
      <c r="DJ184" s="539">
        <f>ROUND('Retail Rent Roll'!DA27+'Retail Rent Roll'!DA55,4)</f>
        <v>0</v>
      </c>
      <c r="DK184" s="539">
        <f>ROUND('Retail Rent Roll'!DB27+'Retail Rent Roll'!DB55,4)</f>
        <v>0</v>
      </c>
      <c r="DL184" s="539">
        <f>ROUND('Retail Rent Roll'!DC27+'Retail Rent Roll'!DC55,4)</f>
        <v>0</v>
      </c>
      <c r="DM184" s="539">
        <f>ROUND('Retail Rent Roll'!DD27+'Retail Rent Roll'!DD55,4)</f>
        <v>0</v>
      </c>
      <c r="DN184" s="539">
        <f>ROUND('Retail Rent Roll'!DE27+'Retail Rent Roll'!DE55,4)</f>
        <v>0</v>
      </c>
      <c r="DO184" s="539">
        <f>ROUND('Retail Rent Roll'!DF27+'Retail Rent Roll'!DF55,4)</f>
        <v>0</v>
      </c>
      <c r="DP184" s="539">
        <f>ROUND('Retail Rent Roll'!DG27+'Retail Rent Roll'!DG55,4)</f>
        <v>0</v>
      </c>
      <c r="DQ184" s="539">
        <f>ROUND('Retail Rent Roll'!DH27+'Retail Rent Roll'!DH55,4)</f>
        <v>0</v>
      </c>
      <c r="DR184" s="539">
        <f>ROUND('Retail Rent Roll'!DI27+'Retail Rent Roll'!DI55,4)</f>
        <v>0</v>
      </c>
      <c r="DS184" s="539">
        <f>ROUND('Retail Rent Roll'!DJ27+'Retail Rent Roll'!DJ55,4)</f>
        <v>0</v>
      </c>
      <c r="DT184" s="539">
        <f>ROUND('Retail Rent Roll'!DK27+'Retail Rent Roll'!DK55,4)</f>
        <v>0</v>
      </c>
      <c r="DU184" s="539">
        <f>ROUND('Retail Rent Roll'!DL27+'Retail Rent Roll'!DL55,4)</f>
        <v>0</v>
      </c>
      <c r="DV184" s="539">
        <f>ROUND('Retail Rent Roll'!DM27+'Retail Rent Roll'!DM55,4)</f>
        <v>0</v>
      </c>
      <c r="DW184" s="539">
        <f>ROUND('Retail Rent Roll'!DN27+'Retail Rent Roll'!DN55,4)</f>
        <v>0</v>
      </c>
      <c r="DX184" s="539">
        <f>ROUND('Retail Rent Roll'!DO27+'Retail Rent Roll'!DO55,4)</f>
        <v>0</v>
      </c>
      <c r="DY184" s="539">
        <f>ROUND('Retail Rent Roll'!DP27+'Retail Rent Roll'!DP55,4)</f>
        <v>0</v>
      </c>
      <c r="DZ184" s="539">
        <f>ROUND('Retail Rent Roll'!DQ27+'Retail Rent Roll'!DQ55,4)</f>
        <v>0</v>
      </c>
      <c r="EA184" s="539">
        <f>ROUND('Retail Rent Roll'!DR27+'Retail Rent Roll'!DR55,4)</f>
        <v>0</v>
      </c>
      <c r="EB184" s="539">
        <f>ROUND('Retail Rent Roll'!DS27+'Retail Rent Roll'!DS55,4)</f>
        <v>0</v>
      </c>
      <c r="EC184" s="539">
        <f>ROUND('Retail Rent Roll'!DT27+'Retail Rent Roll'!DT55,4)</f>
        <v>0</v>
      </c>
      <c r="ED184" s="539">
        <f>ROUND('Retail Rent Roll'!DU27+'Retail Rent Roll'!DU55,4)</f>
        <v>0</v>
      </c>
      <c r="EE184" s="539">
        <f>ROUND('Retail Rent Roll'!DV27+'Retail Rent Roll'!DV55,4)</f>
        <v>0</v>
      </c>
      <c r="EF184" s="540">
        <f>ROUND('Retail Rent Roll'!DW27+'Retail Rent Roll'!DW55,4)</f>
        <v>0</v>
      </c>
    </row>
    <row r="185" spans="2:136" x14ac:dyDescent="0.2">
      <c r="B185" s="534">
        <f>'Retail Rent Roll'!D28</f>
        <v>0</v>
      </c>
      <c r="C185" s="482"/>
      <c r="D185" s="482"/>
      <c r="E185" s="482"/>
      <c r="F185" s="743">
        <f>'Retail Rent Roll'!R14</f>
        <v>0</v>
      </c>
      <c r="G185" s="536">
        <f>'Retail Rent Roll'!G14</f>
        <v>0</v>
      </c>
      <c r="H185" s="537"/>
      <c r="I185" s="537"/>
      <c r="J185" s="537"/>
      <c r="K185" s="537"/>
      <c r="L185" s="537"/>
      <c r="M185" s="538">
        <f t="shared" si="70"/>
        <v>0</v>
      </c>
      <c r="N185" s="478"/>
      <c r="O185" s="478"/>
      <c r="P185" s="539">
        <f>ROUND('Retail Rent Roll'!G28+'Retail Rent Roll'!G56,4)</f>
        <v>0</v>
      </c>
      <c r="Q185" s="539">
        <f>ROUND('Retail Rent Roll'!H28+'Retail Rent Roll'!H56,4)</f>
        <v>0</v>
      </c>
      <c r="R185" s="539">
        <f>ROUND('Retail Rent Roll'!I28+'Retail Rent Roll'!I56,4)</f>
        <v>0</v>
      </c>
      <c r="S185" s="539">
        <f>ROUND('Retail Rent Roll'!J28+'Retail Rent Roll'!J56,4)</f>
        <v>0</v>
      </c>
      <c r="T185" s="539">
        <f>ROUND('Retail Rent Roll'!K28+'Retail Rent Roll'!K56,4)</f>
        <v>0</v>
      </c>
      <c r="U185" s="539">
        <f>ROUND('Retail Rent Roll'!L28+'Retail Rent Roll'!L56,4)</f>
        <v>0</v>
      </c>
      <c r="V185" s="539">
        <f>ROUND('Retail Rent Roll'!M28+'Retail Rent Roll'!M56,4)</f>
        <v>0</v>
      </c>
      <c r="W185" s="539">
        <f>ROUND('Retail Rent Roll'!N28+'Retail Rent Roll'!N56,4)</f>
        <v>0</v>
      </c>
      <c r="X185" s="539">
        <f>ROUND('Retail Rent Roll'!O28+'Retail Rent Roll'!O56,4)</f>
        <v>0</v>
      </c>
      <c r="Y185" s="539">
        <f>ROUND('Retail Rent Roll'!P28+'Retail Rent Roll'!P56,4)</f>
        <v>0</v>
      </c>
      <c r="Z185" s="539">
        <f>ROUND('Retail Rent Roll'!Q28+'Retail Rent Roll'!Q56,4)</f>
        <v>0</v>
      </c>
      <c r="AA185" s="539">
        <f>ROUND('Retail Rent Roll'!R28+'Retail Rent Roll'!R56,4)</f>
        <v>0</v>
      </c>
      <c r="AB185" s="539">
        <f>ROUND('Retail Rent Roll'!S28+'Retail Rent Roll'!S56,4)</f>
        <v>0</v>
      </c>
      <c r="AC185" s="539">
        <f>ROUND('Retail Rent Roll'!T28+'Retail Rent Roll'!T56,4)</f>
        <v>0</v>
      </c>
      <c r="AD185" s="539">
        <f>ROUND('Retail Rent Roll'!U28+'Retail Rent Roll'!U56,4)</f>
        <v>0</v>
      </c>
      <c r="AE185" s="539">
        <f>ROUND('Retail Rent Roll'!V28+'Retail Rent Roll'!V56,4)</f>
        <v>0</v>
      </c>
      <c r="AF185" s="539">
        <f>ROUND('Retail Rent Roll'!W28+'Retail Rent Roll'!W56,4)</f>
        <v>0</v>
      </c>
      <c r="AG185" s="539">
        <f>ROUND('Retail Rent Roll'!X28+'Retail Rent Roll'!X56,4)</f>
        <v>0</v>
      </c>
      <c r="AH185" s="539">
        <f>ROUND('Retail Rent Roll'!Y28+'Retail Rent Roll'!Y56,4)</f>
        <v>0</v>
      </c>
      <c r="AI185" s="539">
        <f>ROUND('Retail Rent Roll'!Z28+'Retail Rent Roll'!Z56,4)</f>
        <v>0</v>
      </c>
      <c r="AJ185" s="539">
        <f>ROUND('Retail Rent Roll'!AA28+'Retail Rent Roll'!AA56,4)</f>
        <v>0</v>
      </c>
      <c r="AK185" s="539">
        <f>ROUND('Retail Rent Roll'!AB28+'Retail Rent Roll'!AB56,4)</f>
        <v>0</v>
      </c>
      <c r="AL185" s="539">
        <f>ROUND('Retail Rent Roll'!AC28+'Retail Rent Roll'!AC56,4)</f>
        <v>0</v>
      </c>
      <c r="AM185" s="539">
        <f>ROUND('Retail Rent Roll'!AD28+'Retail Rent Roll'!AD56,4)</f>
        <v>0</v>
      </c>
      <c r="AN185" s="539">
        <f>ROUND('Retail Rent Roll'!AE28+'Retail Rent Roll'!AE56,4)</f>
        <v>0</v>
      </c>
      <c r="AO185" s="539">
        <f>ROUND('Retail Rent Roll'!AF28+'Retail Rent Roll'!AF56,4)</f>
        <v>0</v>
      </c>
      <c r="AP185" s="539">
        <f>ROUND('Retail Rent Roll'!AG28+'Retail Rent Roll'!AG56,4)</f>
        <v>0</v>
      </c>
      <c r="AQ185" s="539">
        <f>ROUND('Retail Rent Roll'!AH28+'Retail Rent Roll'!AH56,4)</f>
        <v>0</v>
      </c>
      <c r="AR185" s="539">
        <f>ROUND('Retail Rent Roll'!AI28+'Retail Rent Roll'!AI56,4)</f>
        <v>0</v>
      </c>
      <c r="AS185" s="539">
        <f>ROUND('Retail Rent Roll'!AJ28+'Retail Rent Roll'!AJ56,4)</f>
        <v>0</v>
      </c>
      <c r="AT185" s="539">
        <f>ROUND('Retail Rent Roll'!AK28+'Retail Rent Roll'!AK56,4)</f>
        <v>0</v>
      </c>
      <c r="AU185" s="539">
        <f>ROUND('Retail Rent Roll'!AL28+'Retail Rent Roll'!AL56,4)</f>
        <v>0</v>
      </c>
      <c r="AV185" s="539">
        <f>ROUND('Retail Rent Roll'!AM28+'Retail Rent Roll'!AM56,4)</f>
        <v>0</v>
      </c>
      <c r="AW185" s="539">
        <f>ROUND('Retail Rent Roll'!AN28+'Retail Rent Roll'!AN56,4)</f>
        <v>0</v>
      </c>
      <c r="AX185" s="539">
        <f>ROUND('Retail Rent Roll'!AO28+'Retail Rent Roll'!AO56,4)</f>
        <v>0</v>
      </c>
      <c r="AY185" s="539">
        <f>ROUND('Retail Rent Roll'!AP28+'Retail Rent Roll'!AP56,4)</f>
        <v>0</v>
      </c>
      <c r="AZ185" s="539">
        <f>ROUND('Retail Rent Roll'!AQ28+'Retail Rent Roll'!AQ56,4)</f>
        <v>0</v>
      </c>
      <c r="BA185" s="539">
        <f>ROUND('Retail Rent Roll'!AR28+'Retail Rent Roll'!AR56,4)</f>
        <v>0</v>
      </c>
      <c r="BB185" s="539">
        <f>ROUND('Retail Rent Roll'!AS28+'Retail Rent Roll'!AS56,4)</f>
        <v>0</v>
      </c>
      <c r="BC185" s="539">
        <f>ROUND('Retail Rent Roll'!AT28+'Retail Rent Roll'!AT56,4)</f>
        <v>0</v>
      </c>
      <c r="BD185" s="539">
        <f>ROUND('Retail Rent Roll'!AU28+'Retail Rent Roll'!AU56,4)</f>
        <v>0</v>
      </c>
      <c r="BE185" s="539">
        <f>ROUND('Retail Rent Roll'!AV28+'Retail Rent Roll'!AV56,4)</f>
        <v>0</v>
      </c>
      <c r="BF185" s="539">
        <f>ROUND('Retail Rent Roll'!AW28+'Retail Rent Roll'!AW56,4)</f>
        <v>0</v>
      </c>
      <c r="BG185" s="539">
        <f>ROUND('Retail Rent Roll'!AX28+'Retail Rent Roll'!AX56,4)</f>
        <v>0</v>
      </c>
      <c r="BH185" s="539">
        <f>ROUND('Retail Rent Roll'!AY28+'Retail Rent Roll'!AY56,4)</f>
        <v>0</v>
      </c>
      <c r="BI185" s="539">
        <f>ROUND('Retail Rent Roll'!AZ28+'Retail Rent Roll'!AZ56,4)</f>
        <v>0</v>
      </c>
      <c r="BJ185" s="539">
        <f>ROUND('Retail Rent Roll'!BA28+'Retail Rent Roll'!BA56,4)</f>
        <v>0</v>
      </c>
      <c r="BK185" s="539">
        <f>ROUND('Retail Rent Roll'!BB28+'Retail Rent Roll'!BB56,4)</f>
        <v>0</v>
      </c>
      <c r="BL185" s="539">
        <f>ROUND('Retail Rent Roll'!BC28+'Retail Rent Roll'!BC56,4)</f>
        <v>0</v>
      </c>
      <c r="BM185" s="539">
        <f>ROUND('Retail Rent Roll'!BD28+'Retail Rent Roll'!BD56,4)</f>
        <v>0</v>
      </c>
      <c r="BN185" s="539">
        <f>ROUND('Retail Rent Roll'!BE28+'Retail Rent Roll'!BE56,4)</f>
        <v>0</v>
      </c>
      <c r="BO185" s="539">
        <f>ROUND('Retail Rent Roll'!BF28+'Retail Rent Roll'!BF56,4)</f>
        <v>0</v>
      </c>
      <c r="BP185" s="539">
        <f>ROUND('Retail Rent Roll'!BG28+'Retail Rent Roll'!BG56,4)</f>
        <v>0</v>
      </c>
      <c r="BQ185" s="539">
        <f>ROUND('Retail Rent Roll'!BH28+'Retail Rent Roll'!BH56,4)</f>
        <v>0</v>
      </c>
      <c r="BR185" s="539">
        <f>ROUND('Retail Rent Roll'!BI28+'Retail Rent Roll'!BI56,4)</f>
        <v>0</v>
      </c>
      <c r="BS185" s="539">
        <f>ROUND('Retail Rent Roll'!BJ28+'Retail Rent Roll'!BJ56,4)</f>
        <v>0</v>
      </c>
      <c r="BT185" s="539">
        <f>ROUND('Retail Rent Roll'!BK28+'Retail Rent Roll'!BK56,4)</f>
        <v>0</v>
      </c>
      <c r="BU185" s="539">
        <f>ROUND('Retail Rent Roll'!BL28+'Retail Rent Roll'!BL56,4)</f>
        <v>0</v>
      </c>
      <c r="BV185" s="539">
        <f>ROUND('Retail Rent Roll'!BM28+'Retail Rent Roll'!BM56,4)</f>
        <v>0</v>
      </c>
      <c r="BW185" s="539">
        <f>ROUND('Retail Rent Roll'!BN28+'Retail Rent Roll'!BN56,4)</f>
        <v>0</v>
      </c>
      <c r="BX185" s="539">
        <f>ROUND('Retail Rent Roll'!BO28+'Retail Rent Roll'!BO56,4)</f>
        <v>0</v>
      </c>
      <c r="BY185" s="539">
        <f>ROUND('Retail Rent Roll'!BP28+'Retail Rent Roll'!BP56,4)</f>
        <v>0</v>
      </c>
      <c r="BZ185" s="539">
        <f>ROUND('Retail Rent Roll'!BQ28+'Retail Rent Roll'!BQ56,4)</f>
        <v>0</v>
      </c>
      <c r="CA185" s="539">
        <f>ROUND('Retail Rent Roll'!BR28+'Retail Rent Roll'!BR56,4)</f>
        <v>0</v>
      </c>
      <c r="CB185" s="539">
        <f>ROUND('Retail Rent Roll'!BS28+'Retail Rent Roll'!BS56,4)</f>
        <v>0</v>
      </c>
      <c r="CC185" s="539">
        <f>ROUND('Retail Rent Roll'!BT28+'Retail Rent Roll'!BT56,4)</f>
        <v>0</v>
      </c>
      <c r="CD185" s="539">
        <f>ROUND('Retail Rent Roll'!BU28+'Retail Rent Roll'!BU56,4)</f>
        <v>0</v>
      </c>
      <c r="CE185" s="539">
        <f>ROUND('Retail Rent Roll'!BV28+'Retail Rent Roll'!BV56,4)</f>
        <v>0</v>
      </c>
      <c r="CF185" s="539">
        <f>ROUND('Retail Rent Roll'!BW28+'Retail Rent Roll'!BW56,4)</f>
        <v>0</v>
      </c>
      <c r="CG185" s="539">
        <f>ROUND('Retail Rent Roll'!BX28+'Retail Rent Roll'!BX56,4)</f>
        <v>0</v>
      </c>
      <c r="CH185" s="539">
        <f>ROUND('Retail Rent Roll'!BY28+'Retail Rent Roll'!BY56,4)</f>
        <v>0</v>
      </c>
      <c r="CI185" s="539">
        <f>ROUND('Retail Rent Roll'!BZ28+'Retail Rent Roll'!BZ56,4)</f>
        <v>0</v>
      </c>
      <c r="CJ185" s="539">
        <f>ROUND('Retail Rent Roll'!CA28+'Retail Rent Roll'!CA56,4)</f>
        <v>0</v>
      </c>
      <c r="CK185" s="539">
        <f>ROUND('Retail Rent Roll'!CB28+'Retail Rent Roll'!CB56,4)</f>
        <v>0</v>
      </c>
      <c r="CL185" s="539">
        <f>ROUND('Retail Rent Roll'!CC28+'Retail Rent Roll'!CC56,4)</f>
        <v>0</v>
      </c>
      <c r="CM185" s="539">
        <f>ROUND('Retail Rent Roll'!CD28+'Retail Rent Roll'!CD56,4)</f>
        <v>0</v>
      </c>
      <c r="CN185" s="539">
        <f>ROUND('Retail Rent Roll'!CE28+'Retail Rent Roll'!CE56,4)</f>
        <v>0</v>
      </c>
      <c r="CO185" s="539">
        <f>ROUND('Retail Rent Roll'!CF28+'Retail Rent Roll'!CF56,4)</f>
        <v>0</v>
      </c>
      <c r="CP185" s="539">
        <f>ROUND('Retail Rent Roll'!CG28+'Retail Rent Roll'!CG56,4)</f>
        <v>0</v>
      </c>
      <c r="CQ185" s="539">
        <f>ROUND('Retail Rent Roll'!CH28+'Retail Rent Roll'!CH56,4)</f>
        <v>0</v>
      </c>
      <c r="CR185" s="539">
        <f>ROUND('Retail Rent Roll'!CI28+'Retail Rent Roll'!CI56,4)</f>
        <v>0</v>
      </c>
      <c r="CS185" s="539">
        <f>ROUND('Retail Rent Roll'!CJ28+'Retail Rent Roll'!CJ56,4)</f>
        <v>0</v>
      </c>
      <c r="CT185" s="539">
        <f>ROUND('Retail Rent Roll'!CK28+'Retail Rent Roll'!CK56,4)</f>
        <v>0</v>
      </c>
      <c r="CU185" s="539">
        <f>ROUND('Retail Rent Roll'!CL28+'Retail Rent Roll'!CL56,4)</f>
        <v>0</v>
      </c>
      <c r="CV185" s="539">
        <f>ROUND('Retail Rent Roll'!CM28+'Retail Rent Roll'!CM56,4)</f>
        <v>0</v>
      </c>
      <c r="CW185" s="539">
        <f>ROUND('Retail Rent Roll'!CN28+'Retail Rent Roll'!CN56,4)</f>
        <v>0</v>
      </c>
      <c r="CX185" s="539">
        <f>ROUND('Retail Rent Roll'!CO28+'Retail Rent Roll'!CO56,4)</f>
        <v>0</v>
      </c>
      <c r="CY185" s="539">
        <f>ROUND('Retail Rent Roll'!CP28+'Retail Rent Roll'!CP56,4)</f>
        <v>0</v>
      </c>
      <c r="CZ185" s="539">
        <f>ROUND('Retail Rent Roll'!CQ28+'Retail Rent Roll'!CQ56,4)</f>
        <v>0</v>
      </c>
      <c r="DA185" s="539">
        <f>ROUND('Retail Rent Roll'!CR28+'Retail Rent Roll'!CR56,4)</f>
        <v>0</v>
      </c>
      <c r="DB185" s="539">
        <f>ROUND('Retail Rent Roll'!CS28+'Retail Rent Roll'!CS56,4)</f>
        <v>0</v>
      </c>
      <c r="DC185" s="539">
        <f>ROUND('Retail Rent Roll'!CT28+'Retail Rent Roll'!CT56,4)</f>
        <v>0</v>
      </c>
      <c r="DD185" s="539">
        <f>ROUND('Retail Rent Roll'!CU28+'Retail Rent Roll'!CU56,4)</f>
        <v>0</v>
      </c>
      <c r="DE185" s="539">
        <f>ROUND('Retail Rent Roll'!CV28+'Retail Rent Roll'!CV56,4)</f>
        <v>0</v>
      </c>
      <c r="DF185" s="539">
        <f>ROUND('Retail Rent Roll'!CW28+'Retail Rent Roll'!CW56,4)</f>
        <v>0</v>
      </c>
      <c r="DG185" s="539">
        <f>ROUND('Retail Rent Roll'!CX28+'Retail Rent Roll'!CX56,4)</f>
        <v>0</v>
      </c>
      <c r="DH185" s="539">
        <f>ROUND('Retail Rent Roll'!CY28+'Retail Rent Roll'!CY56,4)</f>
        <v>0</v>
      </c>
      <c r="DI185" s="539">
        <f>ROUND('Retail Rent Roll'!CZ28+'Retail Rent Roll'!CZ56,4)</f>
        <v>0</v>
      </c>
      <c r="DJ185" s="539">
        <f>ROUND('Retail Rent Roll'!DA28+'Retail Rent Roll'!DA56,4)</f>
        <v>0</v>
      </c>
      <c r="DK185" s="539">
        <f>ROUND('Retail Rent Roll'!DB28+'Retail Rent Roll'!DB56,4)</f>
        <v>0</v>
      </c>
      <c r="DL185" s="539">
        <f>ROUND('Retail Rent Roll'!DC28+'Retail Rent Roll'!DC56,4)</f>
        <v>0</v>
      </c>
      <c r="DM185" s="539">
        <f>ROUND('Retail Rent Roll'!DD28+'Retail Rent Roll'!DD56,4)</f>
        <v>0</v>
      </c>
      <c r="DN185" s="539">
        <f>ROUND('Retail Rent Roll'!DE28+'Retail Rent Roll'!DE56,4)</f>
        <v>0</v>
      </c>
      <c r="DO185" s="539">
        <f>ROUND('Retail Rent Roll'!DF28+'Retail Rent Roll'!DF56,4)</f>
        <v>0</v>
      </c>
      <c r="DP185" s="539">
        <f>ROUND('Retail Rent Roll'!DG28+'Retail Rent Roll'!DG56,4)</f>
        <v>0</v>
      </c>
      <c r="DQ185" s="539">
        <f>ROUND('Retail Rent Roll'!DH28+'Retail Rent Roll'!DH56,4)</f>
        <v>0</v>
      </c>
      <c r="DR185" s="539">
        <f>ROUND('Retail Rent Roll'!DI28+'Retail Rent Roll'!DI56,4)</f>
        <v>0</v>
      </c>
      <c r="DS185" s="539">
        <f>ROUND('Retail Rent Roll'!DJ28+'Retail Rent Roll'!DJ56,4)</f>
        <v>0</v>
      </c>
      <c r="DT185" s="539">
        <f>ROUND('Retail Rent Roll'!DK28+'Retail Rent Roll'!DK56,4)</f>
        <v>0</v>
      </c>
      <c r="DU185" s="539">
        <f>ROUND('Retail Rent Roll'!DL28+'Retail Rent Roll'!DL56,4)</f>
        <v>0</v>
      </c>
      <c r="DV185" s="539">
        <f>ROUND('Retail Rent Roll'!DM28+'Retail Rent Roll'!DM56,4)</f>
        <v>0</v>
      </c>
      <c r="DW185" s="539">
        <f>ROUND('Retail Rent Roll'!DN28+'Retail Rent Roll'!DN56,4)</f>
        <v>0</v>
      </c>
      <c r="DX185" s="539">
        <f>ROUND('Retail Rent Roll'!DO28+'Retail Rent Roll'!DO56,4)</f>
        <v>0</v>
      </c>
      <c r="DY185" s="539">
        <f>ROUND('Retail Rent Roll'!DP28+'Retail Rent Roll'!DP56,4)</f>
        <v>0</v>
      </c>
      <c r="DZ185" s="539">
        <f>ROUND('Retail Rent Roll'!DQ28+'Retail Rent Roll'!DQ56,4)</f>
        <v>0</v>
      </c>
      <c r="EA185" s="539">
        <f>ROUND('Retail Rent Roll'!DR28+'Retail Rent Roll'!DR56,4)</f>
        <v>0</v>
      </c>
      <c r="EB185" s="539">
        <f>ROUND('Retail Rent Roll'!DS28+'Retail Rent Roll'!DS56,4)</f>
        <v>0</v>
      </c>
      <c r="EC185" s="539">
        <f>ROUND('Retail Rent Roll'!DT28+'Retail Rent Roll'!DT56,4)</f>
        <v>0</v>
      </c>
      <c r="ED185" s="539">
        <f>ROUND('Retail Rent Roll'!DU28+'Retail Rent Roll'!DU56,4)</f>
        <v>0</v>
      </c>
      <c r="EE185" s="539">
        <f>ROUND('Retail Rent Roll'!DV28+'Retail Rent Roll'!DV56,4)</f>
        <v>0</v>
      </c>
      <c r="EF185" s="540">
        <f>ROUND('Retail Rent Roll'!DW28+'Retail Rent Roll'!DW56,4)</f>
        <v>0</v>
      </c>
    </row>
    <row r="186" spans="2:136" x14ac:dyDescent="0.2">
      <c r="B186" s="541" t="s">
        <v>205</v>
      </c>
      <c r="C186" s="542"/>
      <c r="D186" s="542"/>
      <c r="E186" s="542"/>
      <c r="F186" s="543"/>
      <c r="G186" s="543"/>
      <c r="H186" s="544"/>
      <c r="I186" s="544"/>
      <c r="J186" s="544"/>
      <c r="K186" s="544"/>
      <c r="L186" s="544"/>
      <c r="M186" s="545">
        <f>SUM(M178:M185)</f>
        <v>941370</v>
      </c>
      <c r="N186" s="491"/>
      <c r="O186" s="491"/>
      <c r="P186" s="546">
        <f t="shared" ref="P186:AU186" si="71">SUM(P178:P185)</f>
        <v>0</v>
      </c>
      <c r="Q186" s="546">
        <f t="shared" si="71"/>
        <v>78447.5</v>
      </c>
      <c r="R186" s="546">
        <f t="shared" si="71"/>
        <v>78447.5</v>
      </c>
      <c r="S186" s="546">
        <f t="shared" si="71"/>
        <v>78447.5</v>
      </c>
      <c r="T186" s="546">
        <f t="shared" si="71"/>
        <v>78447.5</v>
      </c>
      <c r="U186" s="546">
        <f t="shared" si="71"/>
        <v>78447.5</v>
      </c>
      <c r="V186" s="546">
        <f t="shared" si="71"/>
        <v>78447.5</v>
      </c>
      <c r="W186" s="546">
        <f t="shared" si="71"/>
        <v>78447.5</v>
      </c>
      <c r="X186" s="546">
        <f t="shared" si="71"/>
        <v>78447.5</v>
      </c>
      <c r="Y186" s="546">
        <f t="shared" si="71"/>
        <v>78447.5</v>
      </c>
      <c r="Z186" s="546">
        <f t="shared" si="71"/>
        <v>78447.5</v>
      </c>
      <c r="AA186" s="546">
        <f t="shared" si="71"/>
        <v>78447.5</v>
      </c>
      <c r="AB186" s="546">
        <f t="shared" si="71"/>
        <v>78447.5</v>
      </c>
      <c r="AC186" s="546">
        <f t="shared" si="71"/>
        <v>80016.45</v>
      </c>
      <c r="AD186" s="546">
        <f t="shared" si="71"/>
        <v>80016.45</v>
      </c>
      <c r="AE186" s="546">
        <f t="shared" si="71"/>
        <v>80016.45</v>
      </c>
      <c r="AF186" s="546">
        <f t="shared" si="71"/>
        <v>80016.45</v>
      </c>
      <c r="AG186" s="546">
        <f t="shared" si="71"/>
        <v>80016.45</v>
      </c>
      <c r="AH186" s="546">
        <f t="shared" si="71"/>
        <v>80016.45</v>
      </c>
      <c r="AI186" s="546">
        <f t="shared" si="71"/>
        <v>80016.45</v>
      </c>
      <c r="AJ186" s="546">
        <f t="shared" si="71"/>
        <v>80016.45</v>
      </c>
      <c r="AK186" s="546">
        <f t="shared" si="71"/>
        <v>80016.45</v>
      </c>
      <c r="AL186" s="546">
        <f t="shared" si="71"/>
        <v>80016.45</v>
      </c>
      <c r="AM186" s="546">
        <f t="shared" si="71"/>
        <v>80016.45</v>
      </c>
      <c r="AN186" s="546">
        <f t="shared" si="71"/>
        <v>80016.45</v>
      </c>
      <c r="AO186" s="546">
        <f t="shared" si="71"/>
        <v>81616.77900000001</v>
      </c>
      <c r="AP186" s="546">
        <f t="shared" si="71"/>
        <v>81616.77900000001</v>
      </c>
      <c r="AQ186" s="546">
        <f t="shared" si="71"/>
        <v>81616.77900000001</v>
      </c>
      <c r="AR186" s="546">
        <f t="shared" si="71"/>
        <v>81616.77900000001</v>
      </c>
      <c r="AS186" s="546">
        <f t="shared" si="71"/>
        <v>81616.77900000001</v>
      </c>
      <c r="AT186" s="546">
        <f t="shared" si="71"/>
        <v>81616.77900000001</v>
      </c>
      <c r="AU186" s="546">
        <f t="shared" si="71"/>
        <v>81616.77900000001</v>
      </c>
      <c r="AV186" s="546">
        <f t="shared" ref="AV186:CA186" si="72">SUM(AV178:AV185)</f>
        <v>81616.77900000001</v>
      </c>
      <c r="AW186" s="546">
        <f t="shared" si="72"/>
        <v>81616.77900000001</v>
      </c>
      <c r="AX186" s="546">
        <f t="shared" si="72"/>
        <v>81616.77900000001</v>
      </c>
      <c r="AY186" s="546">
        <f t="shared" si="72"/>
        <v>81616.77900000001</v>
      </c>
      <c r="AZ186" s="546">
        <f t="shared" si="72"/>
        <v>81616.77900000001</v>
      </c>
      <c r="BA186" s="546">
        <f t="shared" si="72"/>
        <v>83249.114600000001</v>
      </c>
      <c r="BB186" s="546">
        <f t="shared" si="72"/>
        <v>83249.114600000001</v>
      </c>
      <c r="BC186" s="546">
        <f t="shared" si="72"/>
        <v>83249.114600000001</v>
      </c>
      <c r="BD186" s="546">
        <f t="shared" si="72"/>
        <v>83249.114600000001</v>
      </c>
      <c r="BE186" s="546">
        <f t="shared" si="72"/>
        <v>83249.114600000001</v>
      </c>
      <c r="BF186" s="546">
        <f t="shared" si="72"/>
        <v>83249.114600000001</v>
      </c>
      <c r="BG186" s="546">
        <f t="shared" si="72"/>
        <v>83249.114600000001</v>
      </c>
      <c r="BH186" s="546">
        <f t="shared" si="72"/>
        <v>83249.114600000001</v>
      </c>
      <c r="BI186" s="546">
        <f t="shared" si="72"/>
        <v>83249.114600000001</v>
      </c>
      <c r="BJ186" s="546">
        <f t="shared" si="72"/>
        <v>83249.114600000001</v>
      </c>
      <c r="BK186" s="546">
        <f t="shared" si="72"/>
        <v>83249.114600000001</v>
      </c>
      <c r="BL186" s="546">
        <f t="shared" si="72"/>
        <v>83249.114600000001</v>
      </c>
      <c r="BM186" s="546">
        <f t="shared" si="72"/>
        <v>84914.096900000004</v>
      </c>
      <c r="BN186" s="546">
        <f t="shared" si="72"/>
        <v>84914.096900000004</v>
      </c>
      <c r="BO186" s="546">
        <f t="shared" si="72"/>
        <v>84914.096900000004</v>
      </c>
      <c r="BP186" s="546">
        <f t="shared" si="72"/>
        <v>84914.096900000004</v>
      </c>
      <c r="BQ186" s="546">
        <f t="shared" si="72"/>
        <v>84914.096900000004</v>
      </c>
      <c r="BR186" s="546">
        <f t="shared" si="72"/>
        <v>84914.096900000004</v>
      </c>
      <c r="BS186" s="546">
        <f t="shared" si="72"/>
        <v>84914.096900000004</v>
      </c>
      <c r="BT186" s="546">
        <f t="shared" si="72"/>
        <v>84914.096900000004</v>
      </c>
      <c r="BU186" s="546">
        <f t="shared" si="72"/>
        <v>84914.096900000004</v>
      </c>
      <c r="BV186" s="546">
        <f t="shared" si="72"/>
        <v>84914.096900000004</v>
      </c>
      <c r="BW186" s="546">
        <f t="shared" si="72"/>
        <v>84914.096900000004</v>
      </c>
      <c r="BX186" s="546">
        <f t="shared" si="72"/>
        <v>84914.096900000004</v>
      </c>
      <c r="BY186" s="546">
        <f t="shared" si="72"/>
        <v>86612.378800000006</v>
      </c>
      <c r="BZ186" s="546">
        <f t="shared" si="72"/>
        <v>86612.378800000006</v>
      </c>
      <c r="CA186" s="546">
        <f t="shared" si="72"/>
        <v>86612.378800000006</v>
      </c>
      <c r="CB186" s="546">
        <f t="shared" ref="CB186:DG186" si="73">SUM(CB178:CB185)</f>
        <v>86612.378800000006</v>
      </c>
      <c r="CC186" s="546">
        <f t="shared" si="73"/>
        <v>86612.378800000006</v>
      </c>
      <c r="CD186" s="546">
        <f t="shared" si="73"/>
        <v>86612.378800000006</v>
      </c>
      <c r="CE186" s="546">
        <f t="shared" si="73"/>
        <v>86612.378800000006</v>
      </c>
      <c r="CF186" s="546">
        <f t="shared" si="73"/>
        <v>86612.378800000006</v>
      </c>
      <c r="CG186" s="546">
        <f t="shared" si="73"/>
        <v>86612.378800000006</v>
      </c>
      <c r="CH186" s="546">
        <f t="shared" si="73"/>
        <v>86612.378800000006</v>
      </c>
      <c r="CI186" s="546">
        <f t="shared" si="73"/>
        <v>86612.378800000006</v>
      </c>
      <c r="CJ186" s="546">
        <f t="shared" si="73"/>
        <v>86612.378800000006</v>
      </c>
      <c r="CK186" s="546">
        <f t="shared" si="73"/>
        <v>88344.626400000008</v>
      </c>
      <c r="CL186" s="546">
        <f t="shared" si="73"/>
        <v>88344.626400000008</v>
      </c>
      <c r="CM186" s="546">
        <f t="shared" si="73"/>
        <v>88344.626400000008</v>
      </c>
      <c r="CN186" s="546">
        <f t="shared" si="73"/>
        <v>88344.626400000008</v>
      </c>
      <c r="CO186" s="546">
        <f t="shared" si="73"/>
        <v>88344.626400000008</v>
      </c>
      <c r="CP186" s="546">
        <f t="shared" si="73"/>
        <v>88344.626400000008</v>
      </c>
      <c r="CQ186" s="546">
        <f t="shared" si="73"/>
        <v>88344.626400000008</v>
      </c>
      <c r="CR186" s="546">
        <f t="shared" si="73"/>
        <v>88344.626400000008</v>
      </c>
      <c r="CS186" s="546">
        <f t="shared" si="73"/>
        <v>88344.626400000008</v>
      </c>
      <c r="CT186" s="546">
        <f t="shared" si="73"/>
        <v>88344.626400000008</v>
      </c>
      <c r="CU186" s="546">
        <f t="shared" si="73"/>
        <v>88344.626400000008</v>
      </c>
      <c r="CV186" s="546">
        <f t="shared" si="73"/>
        <v>88344.626400000008</v>
      </c>
      <c r="CW186" s="546">
        <f t="shared" si="73"/>
        <v>90111.518899999995</v>
      </c>
      <c r="CX186" s="546">
        <f t="shared" si="73"/>
        <v>90111.518899999995</v>
      </c>
      <c r="CY186" s="546">
        <f t="shared" si="73"/>
        <v>90111.518899999995</v>
      </c>
      <c r="CZ186" s="546">
        <f t="shared" si="73"/>
        <v>90111.518899999995</v>
      </c>
      <c r="DA186" s="546">
        <f t="shared" si="73"/>
        <v>90111.518899999995</v>
      </c>
      <c r="DB186" s="546">
        <f t="shared" si="73"/>
        <v>90111.518899999995</v>
      </c>
      <c r="DC186" s="546">
        <f t="shared" si="73"/>
        <v>90111.518899999995</v>
      </c>
      <c r="DD186" s="546">
        <f t="shared" si="73"/>
        <v>90111.518899999995</v>
      </c>
      <c r="DE186" s="546">
        <f t="shared" si="73"/>
        <v>90111.518899999995</v>
      </c>
      <c r="DF186" s="546">
        <f t="shared" si="73"/>
        <v>90111.518899999995</v>
      </c>
      <c r="DG186" s="546">
        <f t="shared" si="73"/>
        <v>90111.518899999995</v>
      </c>
      <c r="DH186" s="546">
        <f t="shared" ref="DH186:EF186" si="74">SUM(DH178:DH185)</f>
        <v>90111.518899999995</v>
      </c>
      <c r="DI186" s="546">
        <f t="shared" si="74"/>
        <v>91913.749299999996</v>
      </c>
      <c r="DJ186" s="546">
        <f t="shared" si="74"/>
        <v>91913.749299999996</v>
      </c>
      <c r="DK186" s="546">
        <f t="shared" si="74"/>
        <v>91913.749299999996</v>
      </c>
      <c r="DL186" s="546">
        <f t="shared" si="74"/>
        <v>91913.749299999996</v>
      </c>
      <c r="DM186" s="546">
        <f t="shared" si="74"/>
        <v>91913.749299999996</v>
      </c>
      <c r="DN186" s="546">
        <f t="shared" si="74"/>
        <v>91913.749299999996</v>
      </c>
      <c r="DO186" s="546">
        <f t="shared" si="74"/>
        <v>91913.749299999996</v>
      </c>
      <c r="DP186" s="546">
        <f t="shared" si="74"/>
        <v>91913.749299999996</v>
      </c>
      <c r="DQ186" s="546">
        <f t="shared" si="74"/>
        <v>91913.749299999996</v>
      </c>
      <c r="DR186" s="546">
        <f t="shared" si="74"/>
        <v>91913.749299999996</v>
      </c>
      <c r="DS186" s="546">
        <f t="shared" si="74"/>
        <v>91913.749299999996</v>
      </c>
      <c r="DT186" s="546">
        <f t="shared" si="74"/>
        <v>91913.749299999996</v>
      </c>
      <c r="DU186" s="546">
        <f t="shared" si="74"/>
        <v>93752.0242</v>
      </c>
      <c r="DV186" s="546">
        <f t="shared" si="74"/>
        <v>93752.0242</v>
      </c>
      <c r="DW186" s="546">
        <f t="shared" si="74"/>
        <v>93752.0242</v>
      </c>
      <c r="DX186" s="546">
        <f t="shared" si="74"/>
        <v>93752.0242</v>
      </c>
      <c r="DY186" s="546">
        <f t="shared" si="74"/>
        <v>93752.0242</v>
      </c>
      <c r="DZ186" s="546">
        <f t="shared" si="74"/>
        <v>93752.0242</v>
      </c>
      <c r="EA186" s="546">
        <f t="shared" si="74"/>
        <v>93752.0242</v>
      </c>
      <c r="EB186" s="546">
        <f t="shared" si="74"/>
        <v>93752.0242</v>
      </c>
      <c r="EC186" s="546">
        <f t="shared" si="74"/>
        <v>93752.0242</v>
      </c>
      <c r="ED186" s="546">
        <f t="shared" si="74"/>
        <v>93752.0242</v>
      </c>
      <c r="EE186" s="546">
        <f t="shared" si="74"/>
        <v>93752.0242</v>
      </c>
      <c r="EF186" s="547">
        <f t="shared" si="74"/>
        <v>93752.0242</v>
      </c>
    </row>
    <row r="187" spans="2:136" x14ac:dyDescent="0.2">
      <c r="B187" s="534" t="s">
        <v>206</v>
      </c>
      <c r="C187" s="482"/>
      <c r="D187" s="548" t="s">
        <v>286</v>
      </c>
      <c r="E187" s="549">
        <v>0.02</v>
      </c>
      <c r="F187" s="482"/>
      <c r="G187" s="550">
        <v>0.1</v>
      </c>
      <c r="H187" s="537"/>
      <c r="I187" s="537"/>
      <c r="J187" s="537"/>
      <c r="K187" s="537"/>
      <c r="L187" s="537"/>
      <c r="M187" s="538">
        <f>G187*G176*12</f>
        <v>196509.6</v>
      </c>
      <c r="N187" s="478"/>
      <c r="O187" s="478"/>
      <c r="P187" s="539">
        <f t="shared" ref="P187:AU187" si="75">($G$187*P176*$G$176)*(1+$E$187)^(P5-1)</f>
        <v>0</v>
      </c>
      <c r="Q187" s="539">
        <f t="shared" si="75"/>
        <v>16375.800000000001</v>
      </c>
      <c r="R187" s="539">
        <f t="shared" si="75"/>
        <v>16375.800000000001</v>
      </c>
      <c r="S187" s="539">
        <f t="shared" si="75"/>
        <v>16375.800000000001</v>
      </c>
      <c r="T187" s="539">
        <f t="shared" si="75"/>
        <v>16375.800000000001</v>
      </c>
      <c r="U187" s="539">
        <f t="shared" si="75"/>
        <v>16375.800000000001</v>
      </c>
      <c r="V187" s="539">
        <f t="shared" si="75"/>
        <v>16375.800000000001</v>
      </c>
      <c r="W187" s="539">
        <f t="shared" si="75"/>
        <v>16375.800000000001</v>
      </c>
      <c r="X187" s="539">
        <f t="shared" si="75"/>
        <v>16375.800000000001</v>
      </c>
      <c r="Y187" s="539">
        <f t="shared" si="75"/>
        <v>16375.800000000001</v>
      </c>
      <c r="Z187" s="539">
        <f t="shared" si="75"/>
        <v>16375.800000000001</v>
      </c>
      <c r="AA187" s="539">
        <f t="shared" si="75"/>
        <v>16375.800000000001</v>
      </c>
      <c r="AB187" s="539">
        <f t="shared" si="75"/>
        <v>16375.800000000001</v>
      </c>
      <c r="AC187" s="539">
        <f t="shared" si="75"/>
        <v>16703.316000000003</v>
      </c>
      <c r="AD187" s="539">
        <f t="shared" si="75"/>
        <v>16703.316000000003</v>
      </c>
      <c r="AE187" s="539">
        <f t="shared" si="75"/>
        <v>16703.316000000003</v>
      </c>
      <c r="AF187" s="539">
        <f t="shared" si="75"/>
        <v>16703.316000000003</v>
      </c>
      <c r="AG187" s="539">
        <f t="shared" si="75"/>
        <v>16703.316000000003</v>
      </c>
      <c r="AH187" s="539">
        <f t="shared" si="75"/>
        <v>16703.316000000003</v>
      </c>
      <c r="AI187" s="539">
        <f t="shared" si="75"/>
        <v>16703.316000000003</v>
      </c>
      <c r="AJ187" s="539">
        <f t="shared" si="75"/>
        <v>16703.316000000003</v>
      </c>
      <c r="AK187" s="539">
        <f t="shared" si="75"/>
        <v>16703.316000000003</v>
      </c>
      <c r="AL187" s="539">
        <f t="shared" si="75"/>
        <v>16703.316000000003</v>
      </c>
      <c r="AM187" s="539">
        <f t="shared" si="75"/>
        <v>16703.316000000003</v>
      </c>
      <c r="AN187" s="539">
        <f t="shared" si="75"/>
        <v>16703.316000000003</v>
      </c>
      <c r="AO187" s="539">
        <f t="shared" si="75"/>
        <v>17037.382320000001</v>
      </c>
      <c r="AP187" s="539">
        <f t="shared" si="75"/>
        <v>17037.382320000001</v>
      </c>
      <c r="AQ187" s="539">
        <f t="shared" si="75"/>
        <v>17037.382320000001</v>
      </c>
      <c r="AR187" s="539">
        <f t="shared" si="75"/>
        <v>17037.382320000001</v>
      </c>
      <c r="AS187" s="539">
        <f t="shared" si="75"/>
        <v>17037.382320000001</v>
      </c>
      <c r="AT187" s="539">
        <f t="shared" si="75"/>
        <v>17037.382320000001</v>
      </c>
      <c r="AU187" s="539">
        <f t="shared" si="75"/>
        <v>17037.382320000001</v>
      </c>
      <c r="AV187" s="539">
        <f t="shared" ref="AV187:CA187" si="76">($G$187*AV176*$G$176)*(1+$E$187)^(AV5-1)</f>
        <v>17037.382320000001</v>
      </c>
      <c r="AW187" s="539">
        <f t="shared" si="76"/>
        <v>17037.382320000001</v>
      </c>
      <c r="AX187" s="539">
        <f t="shared" si="76"/>
        <v>17037.382320000001</v>
      </c>
      <c r="AY187" s="539">
        <f t="shared" si="76"/>
        <v>17037.382320000001</v>
      </c>
      <c r="AZ187" s="539">
        <f t="shared" si="76"/>
        <v>17037.382320000001</v>
      </c>
      <c r="BA187" s="539">
        <f t="shared" si="76"/>
        <v>17378.1299664</v>
      </c>
      <c r="BB187" s="539">
        <f t="shared" si="76"/>
        <v>17378.1299664</v>
      </c>
      <c r="BC187" s="539">
        <f t="shared" si="76"/>
        <v>17378.1299664</v>
      </c>
      <c r="BD187" s="539">
        <f t="shared" si="76"/>
        <v>17378.1299664</v>
      </c>
      <c r="BE187" s="539">
        <f t="shared" si="76"/>
        <v>17378.1299664</v>
      </c>
      <c r="BF187" s="539">
        <f t="shared" si="76"/>
        <v>17378.1299664</v>
      </c>
      <c r="BG187" s="539">
        <f t="shared" si="76"/>
        <v>17378.1299664</v>
      </c>
      <c r="BH187" s="539">
        <f t="shared" si="76"/>
        <v>17378.1299664</v>
      </c>
      <c r="BI187" s="539">
        <f t="shared" si="76"/>
        <v>17378.1299664</v>
      </c>
      <c r="BJ187" s="539">
        <f t="shared" si="76"/>
        <v>17378.1299664</v>
      </c>
      <c r="BK187" s="539">
        <f t="shared" si="76"/>
        <v>17378.1299664</v>
      </c>
      <c r="BL187" s="539">
        <f t="shared" si="76"/>
        <v>17378.1299664</v>
      </c>
      <c r="BM187" s="539">
        <f t="shared" si="76"/>
        <v>17725.692565728001</v>
      </c>
      <c r="BN187" s="539">
        <f t="shared" si="76"/>
        <v>17725.692565728001</v>
      </c>
      <c r="BO187" s="539">
        <f t="shared" si="76"/>
        <v>17725.692565728001</v>
      </c>
      <c r="BP187" s="539">
        <f t="shared" si="76"/>
        <v>17725.692565728001</v>
      </c>
      <c r="BQ187" s="539">
        <f t="shared" si="76"/>
        <v>17725.692565728001</v>
      </c>
      <c r="BR187" s="539">
        <f t="shared" si="76"/>
        <v>17725.692565728001</v>
      </c>
      <c r="BS187" s="539">
        <f t="shared" si="76"/>
        <v>17725.692565728001</v>
      </c>
      <c r="BT187" s="539">
        <f t="shared" si="76"/>
        <v>17725.692565728001</v>
      </c>
      <c r="BU187" s="539">
        <f t="shared" si="76"/>
        <v>17725.692565728001</v>
      </c>
      <c r="BV187" s="539">
        <f t="shared" si="76"/>
        <v>17725.692565728001</v>
      </c>
      <c r="BW187" s="539">
        <f t="shared" si="76"/>
        <v>17725.692565728001</v>
      </c>
      <c r="BX187" s="539">
        <f t="shared" si="76"/>
        <v>17725.692565728001</v>
      </c>
      <c r="BY187" s="539">
        <f t="shared" si="76"/>
        <v>18080.206417042562</v>
      </c>
      <c r="BZ187" s="539">
        <f t="shared" si="76"/>
        <v>18080.206417042562</v>
      </c>
      <c r="CA187" s="539">
        <f t="shared" si="76"/>
        <v>18080.206417042562</v>
      </c>
      <c r="CB187" s="539">
        <f t="shared" ref="CB187:DG187" si="77">($G$187*CB176*$G$176)*(1+$E$187)^(CB5-1)</f>
        <v>18080.206417042562</v>
      </c>
      <c r="CC187" s="539">
        <f t="shared" si="77"/>
        <v>18080.206417042562</v>
      </c>
      <c r="CD187" s="539">
        <f t="shared" si="77"/>
        <v>18080.206417042562</v>
      </c>
      <c r="CE187" s="539">
        <f t="shared" si="77"/>
        <v>18080.206417042562</v>
      </c>
      <c r="CF187" s="539">
        <f t="shared" si="77"/>
        <v>18080.206417042562</v>
      </c>
      <c r="CG187" s="539">
        <f t="shared" si="77"/>
        <v>18080.206417042562</v>
      </c>
      <c r="CH187" s="539">
        <f t="shared" si="77"/>
        <v>18080.206417042562</v>
      </c>
      <c r="CI187" s="539">
        <f t="shared" si="77"/>
        <v>18080.206417042562</v>
      </c>
      <c r="CJ187" s="539">
        <f t="shared" si="77"/>
        <v>18080.206417042562</v>
      </c>
      <c r="CK187" s="539">
        <f t="shared" si="77"/>
        <v>18441.810545383414</v>
      </c>
      <c r="CL187" s="539">
        <f t="shared" si="77"/>
        <v>18441.810545383414</v>
      </c>
      <c r="CM187" s="539">
        <f t="shared" si="77"/>
        <v>18441.810545383414</v>
      </c>
      <c r="CN187" s="539">
        <f t="shared" si="77"/>
        <v>18441.810545383414</v>
      </c>
      <c r="CO187" s="539">
        <f t="shared" si="77"/>
        <v>18441.810545383414</v>
      </c>
      <c r="CP187" s="539">
        <f t="shared" si="77"/>
        <v>18441.810545383414</v>
      </c>
      <c r="CQ187" s="539">
        <f t="shared" si="77"/>
        <v>18441.810545383414</v>
      </c>
      <c r="CR187" s="539">
        <f t="shared" si="77"/>
        <v>18441.810545383414</v>
      </c>
      <c r="CS187" s="539">
        <f t="shared" si="77"/>
        <v>18441.810545383414</v>
      </c>
      <c r="CT187" s="539">
        <f t="shared" si="77"/>
        <v>18441.810545383414</v>
      </c>
      <c r="CU187" s="539">
        <f t="shared" si="77"/>
        <v>18441.810545383414</v>
      </c>
      <c r="CV187" s="539">
        <f t="shared" si="77"/>
        <v>18441.810545383414</v>
      </c>
      <c r="CW187" s="539">
        <f t="shared" si="77"/>
        <v>18810.646756291077</v>
      </c>
      <c r="CX187" s="539">
        <f t="shared" si="77"/>
        <v>18810.646756291077</v>
      </c>
      <c r="CY187" s="539">
        <f t="shared" si="77"/>
        <v>18810.646756291077</v>
      </c>
      <c r="CZ187" s="539">
        <f t="shared" si="77"/>
        <v>18810.646756291077</v>
      </c>
      <c r="DA187" s="539">
        <f t="shared" si="77"/>
        <v>18810.646756291077</v>
      </c>
      <c r="DB187" s="539">
        <f t="shared" si="77"/>
        <v>18810.646756291077</v>
      </c>
      <c r="DC187" s="539">
        <f t="shared" si="77"/>
        <v>18810.646756291077</v>
      </c>
      <c r="DD187" s="539">
        <f t="shared" si="77"/>
        <v>18810.646756291077</v>
      </c>
      <c r="DE187" s="539">
        <f t="shared" si="77"/>
        <v>18810.646756291077</v>
      </c>
      <c r="DF187" s="539">
        <f t="shared" si="77"/>
        <v>18810.646756291077</v>
      </c>
      <c r="DG187" s="539">
        <f t="shared" si="77"/>
        <v>18810.646756291077</v>
      </c>
      <c r="DH187" s="539">
        <f t="shared" ref="DH187:EF187" si="78">($G$187*DH176*$G$176)*(1+$E$187)^(DH5-1)</f>
        <v>18810.646756291077</v>
      </c>
      <c r="DI187" s="539">
        <f t="shared" si="78"/>
        <v>19186.859691416899</v>
      </c>
      <c r="DJ187" s="539">
        <f t="shared" si="78"/>
        <v>19186.859691416899</v>
      </c>
      <c r="DK187" s="539">
        <f t="shared" si="78"/>
        <v>19186.859691416899</v>
      </c>
      <c r="DL187" s="539">
        <f t="shared" si="78"/>
        <v>19186.859691416899</v>
      </c>
      <c r="DM187" s="539">
        <f t="shared" si="78"/>
        <v>19186.859691416899</v>
      </c>
      <c r="DN187" s="539">
        <f t="shared" si="78"/>
        <v>19186.859691416899</v>
      </c>
      <c r="DO187" s="539">
        <f t="shared" si="78"/>
        <v>19186.859691416899</v>
      </c>
      <c r="DP187" s="539">
        <f t="shared" si="78"/>
        <v>19186.859691416899</v>
      </c>
      <c r="DQ187" s="539">
        <f t="shared" si="78"/>
        <v>19186.859691416899</v>
      </c>
      <c r="DR187" s="539">
        <f t="shared" si="78"/>
        <v>19186.859691416899</v>
      </c>
      <c r="DS187" s="539">
        <f t="shared" si="78"/>
        <v>19186.859691416899</v>
      </c>
      <c r="DT187" s="539">
        <f t="shared" si="78"/>
        <v>19186.859691416899</v>
      </c>
      <c r="DU187" s="539">
        <f t="shared" si="78"/>
        <v>19570.596885245239</v>
      </c>
      <c r="DV187" s="539">
        <f t="shared" si="78"/>
        <v>19570.596885245239</v>
      </c>
      <c r="DW187" s="539">
        <f t="shared" si="78"/>
        <v>19570.596885245239</v>
      </c>
      <c r="DX187" s="539">
        <f t="shared" si="78"/>
        <v>19570.596885245239</v>
      </c>
      <c r="DY187" s="539">
        <f t="shared" si="78"/>
        <v>19570.596885245239</v>
      </c>
      <c r="DZ187" s="539">
        <f t="shared" si="78"/>
        <v>19570.596885245239</v>
      </c>
      <c r="EA187" s="539">
        <f t="shared" si="78"/>
        <v>19570.596885245239</v>
      </c>
      <c r="EB187" s="539">
        <f t="shared" si="78"/>
        <v>19570.596885245239</v>
      </c>
      <c r="EC187" s="539">
        <f t="shared" si="78"/>
        <v>19570.596885245239</v>
      </c>
      <c r="ED187" s="539">
        <f t="shared" si="78"/>
        <v>19570.596885245239</v>
      </c>
      <c r="EE187" s="539">
        <f t="shared" si="78"/>
        <v>19570.596885245239</v>
      </c>
      <c r="EF187" s="540">
        <f t="shared" si="78"/>
        <v>19570.596885245239</v>
      </c>
    </row>
    <row r="188" spans="2:136" x14ac:dyDescent="0.2">
      <c r="B188" s="534" t="s">
        <v>207</v>
      </c>
      <c r="C188" s="482"/>
      <c r="D188" s="482"/>
      <c r="E188" s="482"/>
      <c r="F188" s="742">
        <v>1</v>
      </c>
      <c r="G188" s="551"/>
      <c r="H188" s="537"/>
      <c r="I188" s="537"/>
      <c r="J188" s="537"/>
      <c r="K188" s="537"/>
      <c r="L188" s="537"/>
      <c r="M188" s="538">
        <f>M209*F188</f>
        <v>3401253.66</v>
      </c>
      <c r="N188" s="478"/>
      <c r="O188" s="478"/>
      <c r="P188" s="539">
        <f>+SUM(P192:P208)</f>
        <v>0</v>
      </c>
      <c r="Q188" s="539">
        <f t="shared" ref="Q188:CB188" si="79">+SUM(Q192:Q208)</f>
        <v>283437.80499999999</v>
      </c>
      <c r="R188" s="539">
        <f t="shared" si="79"/>
        <v>283437.80499999999</v>
      </c>
      <c r="S188" s="539">
        <f t="shared" si="79"/>
        <v>283437.80499999999</v>
      </c>
      <c r="T188" s="539">
        <f t="shared" si="79"/>
        <v>283437.80499999999</v>
      </c>
      <c r="U188" s="539">
        <f t="shared" si="79"/>
        <v>283437.80499999999</v>
      </c>
      <c r="V188" s="539">
        <f t="shared" si="79"/>
        <v>283437.80499999999</v>
      </c>
      <c r="W188" s="539">
        <f t="shared" si="79"/>
        <v>283437.80499999999</v>
      </c>
      <c r="X188" s="539">
        <f t="shared" si="79"/>
        <v>283437.80499999999</v>
      </c>
      <c r="Y188" s="539">
        <f t="shared" si="79"/>
        <v>283437.80499999999</v>
      </c>
      <c r="Z188" s="539">
        <f t="shared" si="79"/>
        <v>283437.80499999999</v>
      </c>
      <c r="AA188" s="539">
        <f t="shared" si="79"/>
        <v>283437.80499999999</v>
      </c>
      <c r="AB188" s="539">
        <f t="shared" si="79"/>
        <v>283437.80499999999</v>
      </c>
      <c r="AC188" s="539">
        <f t="shared" si="79"/>
        <v>289106.56109999999</v>
      </c>
      <c r="AD188" s="539">
        <f t="shared" si="79"/>
        <v>289106.56109999999</v>
      </c>
      <c r="AE188" s="539">
        <f t="shared" si="79"/>
        <v>289106.56109999999</v>
      </c>
      <c r="AF188" s="539">
        <f t="shared" si="79"/>
        <v>289106.56109999999</v>
      </c>
      <c r="AG188" s="539">
        <f t="shared" si="79"/>
        <v>289106.56109999999</v>
      </c>
      <c r="AH188" s="539">
        <f t="shared" si="79"/>
        <v>289106.56109999999</v>
      </c>
      <c r="AI188" s="539">
        <f t="shared" si="79"/>
        <v>289106.56109999999</v>
      </c>
      <c r="AJ188" s="539">
        <f t="shared" si="79"/>
        <v>289106.56109999999</v>
      </c>
      <c r="AK188" s="539">
        <f t="shared" si="79"/>
        <v>289106.56109999999</v>
      </c>
      <c r="AL188" s="539">
        <f t="shared" si="79"/>
        <v>289106.56109999999</v>
      </c>
      <c r="AM188" s="539">
        <f t="shared" si="79"/>
        <v>289106.56109999999</v>
      </c>
      <c r="AN188" s="539">
        <f t="shared" si="79"/>
        <v>289106.56109999999</v>
      </c>
      <c r="AO188" s="539">
        <f t="shared" si="79"/>
        <v>294888.69232199999</v>
      </c>
      <c r="AP188" s="539">
        <f t="shared" si="79"/>
        <v>294888.69232199999</v>
      </c>
      <c r="AQ188" s="539">
        <f t="shared" si="79"/>
        <v>294888.69232199999</v>
      </c>
      <c r="AR188" s="539">
        <f t="shared" si="79"/>
        <v>294888.69232199999</v>
      </c>
      <c r="AS188" s="539">
        <f t="shared" si="79"/>
        <v>294888.69232199999</v>
      </c>
      <c r="AT188" s="539">
        <f t="shared" si="79"/>
        <v>294888.69232199999</v>
      </c>
      <c r="AU188" s="539">
        <f t="shared" si="79"/>
        <v>294888.69232199999</v>
      </c>
      <c r="AV188" s="539">
        <f t="shared" si="79"/>
        <v>294888.69232199999</v>
      </c>
      <c r="AW188" s="539">
        <f t="shared" si="79"/>
        <v>294888.69232199999</v>
      </c>
      <c r="AX188" s="539">
        <f t="shared" si="79"/>
        <v>294888.69232199999</v>
      </c>
      <c r="AY188" s="539">
        <f t="shared" si="79"/>
        <v>294888.69232199999</v>
      </c>
      <c r="AZ188" s="539">
        <f t="shared" si="79"/>
        <v>294888.69232199999</v>
      </c>
      <c r="BA188" s="539">
        <f t="shared" si="79"/>
        <v>300786.46616844001</v>
      </c>
      <c r="BB188" s="539">
        <f t="shared" si="79"/>
        <v>300786.46616844001</v>
      </c>
      <c r="BC188" s="539">
        <f t="shared" si="79"/>
        <v>300786.46616844001</v>
      </c>
      <c r="BD188" s="539">
        <f t="shared" si="79"/>
        <v>300786.46616844001</v>
      </c>
      <c r="BE188" s="539">
        <f t="shared" si="79"/>
        <v>300786.46616844001</v>
      </c>
      <c r="BF188" s="539">
        <f t="shared" si="79"/>
        <v>300786.46616844001</v>
      </c>
      <c r="BG188" s="539">
        <f t="shared" si="79"/>
        <v>300786.46616844001</v>
      </c>
      <c r="BH188" s="539">
        <f t="shared" si="79"/>
        <v>300786.46616844001</v>
      </c>
      <c r="BI188" s="539">
        <f t="shared" si="79"/>
        <v>300786.46616844001</v>
      </c>
      <c r="BJ188" s="539">
        <f t="shared" si="79"/>
        <v>300786.46616844001</v>
      </c>
      <c r="BK188" s="539">
        <f t="shared" si="79"/>
        <v>300786.46616844001</v>
      </c>
      <c r="BL188" s="539">
        <f t="shared" si="79"/>
        <v>300786.46616844001</v>
      </c>
      <c r="BM188" s="539">
        <f t="shared" si="79"/>
        <v>306802.19549180876</v>
      </c>
      <c r="BN188" s="539">
        <f t="shared" si="79"/>
        <v>306802.19549180876</v>
      </c>
      <c r="BO188" s="539">
        <f t="shared" si="79"/>
        <v>306802.19549180876</v>
      </c>
      <c r="BP188" s="539">
        <f t="shared" si="79"/>
        <v>306802.19549180876</v>
      </c>
      <c r="BQ188" s="539">
        <f t="shared" si="79"/>
        <v>306802.19549180876</v>
      </c>
      <c r="BR188" s="539">
        <f t="shared" si="79"/>
        <v>306802.19549180876</v>
      </c>
      <c r="BS188" s="539">
        <f t="shared" si="79"/>
        <v>306802.19549180876</v>
      </c>
      <c r="BT188" s="539">
        <f t="shared" si="79"/>
        <v>306802.19549180876</v>
      </c>
      <c r="BU188" s="539">
        <f t="shared" si="79"/>
        <v>306802.19549180876</v>
      </c>
      <c r="BV188" s="539">
        <f t="shared" si="79"/>
        <v>306802.19549180876</v>
      </c>
      <c r="BW188" s="539">
        <f t="shared" si="79"/>
        <v>306802.19549180876</v>
      </c>
      <c r="BX188" s="539">
        <f t="shared" si="79"/>
        <v>306802.19549180876</v>
      </c>
      <c r="BY188" s="539">
        <f t="shared" si="79"/>
        <v>312938.23940164497</v>
      </c>
      <c r="BZ188" s="539">
        <f t="shared" si="79"/>
        <v>312938.23940164497</v>
      </c>
      <c r="CA188" s="539">
        <f t="shared" si="79"/>
        <v>312938.23940164497</v>
      </c>
      <c r="CB188" s="539">
        <f t="shared" si="79"/>
        <v>312938.23940164497</v>
      </c>
      <c r="CC188" s="539">
        <f t="shared" ref="CC188:EF188" si="80">+SUM(CC192:CC208)</f>
        <v>312938.23940164497</v>
      </c>
      <c r="CD188" s="539">
        <f t="shared" si="80"/>
        <v>312938.23940164497</v>
      </c>
      <c r="CE188" s="539">
        <f t="shared" si="80"/>
        <v>312938.23940164497</v>
      </c>
      <c r="CF188" s="539">
        <f t="shared" si="80"/>
        <v>312938.23940164497</v>
      </c>
      <c r="CG188" s="539">
        <f t="shared" si="80"/>
        <v>312938.23940164497</v>
      </c>
      <c r="CH188" s="539">
        <f t="shared" si="80"/>
        <v>312938.23940164497</v>
      </c>
      <c r="CI188" s="539">
        <f t="shared" si="80"/>
        <v>312938.23940164497</v>
      </c>
      <c r="CJ188" s="539">
        <f t="shared" si="80"/>
        <v>312938.23940164497</v>
      </c>
      <c r="CK188" s="539">
        <f t="shared" si="80"/>
        <v>319197.00418967789</v>
      </c>
      <c r="CL188" s="539">
        <f t="shared" si="80"/>
        <v>319197.00418967789</v>
      </c>
      <c r="CM188" s="539">
        <f t="shared" si="80"/>
        <v>319197.00418967789</v>
      </c>
      <c r="CN188" s="539">
        <f t="shared" si="80"/>
        <v>319197.00418967789</v>
      </c>
      <c r="CO188" s="539">
        <f t="shared" si="80"/>
        <v>319197.00418967789</v>
      </c>
      <c r="CP188" s="539">
        <f t="shared" si="80"/>
        <v>319197.00418967789</v>
      </c>
      <c r="CQ188" s="539">
        <f t="shared" si="80"/>
        <v>319197.00418967789</v>
      </c>
      <c r="CR188" s="539">
        <f t="shared" si="80"/>
        <v>319197.00418967789</v>
      </c>
      <c r="CS188" s="539">
        <f t="shared" si="80"/>
        <v>319197.00418967789</v>
      </c>
      <c r="CT188" s="539">
        <f t="shared" si="80"/>
        <v>319197.00418967789</v>
      </c>
      <c r="CU188" s="539">
        <f t="shared" si="80"/>
        <v>319197.00418967789</v>
      </c>
      <c r="CV188" s="539">
        <f t="shared" si="80"/>
        <v>319197.00418967789</v>
      </c>
      <c r="CW188" s="539">
        <f t="shared" si="80"/>
        <v>325580.94427347137</v>
      </c>
      <c r="CX188" s="539">
        <f t="shared" si="80"/>
        <v>325580.94427347137</v>
      </c>
      <c r="CY188" s="539">
        <f t="shared" si="80"/>
        <v>325580.94427347137</v>
      </c>
      <c r="CZ188" s="539">
        <f t="shared" si="80"/>
        <v>325580.94427347137</v>
      </c>
      <c r="DA188" s="539">
        <f t="shared" si="80"/>
        <v>325580.94427347137</v>
      </c>
      <c r="DB188" s="539">
        <f t="shared" si="80"/>
        <v>325580.94427347137</v>
      </c>
      <c r="DC188" s="539">
        <f t="shared" si="80"/>
        <v>325580.94427347137</v>
      </c>
      <c r="DD188" s="539">
        <f t="shared" si="80"/>
        <v>325580.94427347137</v>
      </c>
      <c r="DE188" s="539">
        <f t="shared" si="80"/>
        <v>325580.94427347137</v>
      </c>
      <c r="DF188" s="539">
        <f t="shared" si="80"/>
        <v>325580.94427347137</v>
      </c>
      <c r="DG188" s="539">
        <f t="shared" si="80"/>
        <v>325580.94427347137</v>
      </c>
      <c r="DH188" s="539">
        <f t="shared" si="80"/>
        <v>325580.94427347137</v>
      </c>
      <c r="DI188" s="539">
        <f t="shared" si="80"/>
        <v>332092.56315894081</v>
      </c>
      <c r="DJ188" s="539">
        <f t="shared" si="80"/>
        <v>332092.56315894081</v>
      </c>
      <c r="DK188" s="539">
        <f t="shared" si="80"/>
        <v>332092.56315894081</v>
      </c>
      <c r="DL188" s="539">
        <f t="shared" si="80"/>
        <v>332092.56315894081</v>
      </c>
      <c r="DM188" s="539">
        <f t="shared" si="80"/>
        <v>332092.56315894081</v>
      </c>
      <c r="DN188" s="539">
        <f t="shared" si="80"/>
        <v>332092.56315894081</v>
      </c>
      <c r="DO188" s="539">
        <f t="shared" si="80"/>
        <v>332092.56315894081</v>
      </c>
      <c r="DP188" s="539">
        <f t="shared" si="80"/>
        <v>332092.56315894081</v>
      </c>
      <c r="DQ188" s="539">
        <f t="shared" si="80"/>
        <v>332092.56315894081</v>
      </c>
      <c r="DR188" s="539">
        <f t="shared" si="80"/>
        <v>332092.56315894081</v>
      </c>
      <c r="DS188" s="539">
        <f t="shared" si="80"/>
        <v>332092.56315894081</v>
      </c>
      <c r="DT188" s="539">
        <f t="shared" si="80"/>
        <v>332092.56315894081</v>
      </c>
      <c r="DU188" s="539">
        <f t="shared" si="80"/>
        <v>338734.41442211968</v>
      </c>
      <c r="DV188" s="539">
        <f t="shared" si="80"/>
        <v>338734.41442211968</v>
      </c>
      <c r="DW188" s="539">
        <f t="shared" si="80"/>
        <v>338734.41442211968</v>
      </c>
      <c r="DX188" s="539">
        <f t="shared" si="80"/>
        <v>338734.41442211968</v>
      </c>
      <c r="DY188" s="539">
        <f t="shared" si="80"/>
        <v>338734.41442211968</v>
      </c>
      <c r="DZ188" s="539">
        <f t="shared" si="80"/>
        <v>338734.41442211968</v>
      </c>
      <c r="EA188" s="539">
        <f t="shared" si="80"/>
        <v>338734.41442211968</v>
      </c>
      <c r="EB188" s="539">
        <f t="shared" si="80"/>
        <v>338734.41442211968</v>
      </c>
      <c r="EC188" s="539">
        <f t="shared" si="80"/>
        <v>338734.41442211968</v>
      </c>
      <c r="ED188" s="539">
        <f t="shared" si="80"/>
        <v>338734.41442211968</v>
      </c>
      <c r="EE188" s="539">
        <f t="shared" si="80"/>
        <v>338734.41442211968</v>
      </c>
      <c r="EF188" s="540">
        <f t="shared" si="80"/>
        <v>338734.41442211968</v>
      </c>
    </row>
    <row r="189" spans="2:136" x14ac:dyDescent="0.2">
      <c r="B189" s="552" t="s">
        <v>208</v>
      </c>
      <c r="C189" s="482"/>
      <c r="D189" s="482"/>
      <c r="E189" s="482"/>
      <c r="F189" s="549">
        <v>0.04</v>
      </c>
      <c r="G189" s="554"/>
      <c r="H189" s="537"/>
      <c r="I189" s="537"/>
      <c r="J189" s="537"/>
      <c r="K189" s="537"/>
      <c r="L189" s="537"/>
      <c r="M189" s="538">
        <f>-F189*SUM(M186:M188)</f>
        <v>-181565.33040000001</v>
      </c>
      <c r="N189" s="478"/>
      <c r="O189" s="478"/>
      <c r="P189" s="539">
        <f t="shared" ref="P189:AU189" si="81">-SUM(P186:P188)*$F$189</f>
        <v>0</v>
      </c>
      <c r="Q189" s="539">
        <f t="shared" si="81"/>
        <v>-15130.4442</v>
      </c>
      <c r="R189" s="539">
        <f t="shared" si="81"/>
        <v>-15130.4442</v>
      </c>
      <c r="S189" s="539">
        <f t="shared" si="81"/>
        <v>-15130.4442</v>
      </c>
      <c r="T189" s="539">
        <f t="shared" si="81"/>
        <v>-15130.4442</v>
      </c>
      <c r="U189" s="539">
        <f t="shared" si="81"/>
        <v>-15130.4442</v>
      </c>
      <c r="V189" s="539">
        <f t="shared" si="81"/>
        <v>-15130.4442</v>
      </c>
      <c r="W189" s="539">
        <f t="shared" si="81"/>
        <v>-15130.4442</v>
      </c>
      <c r="X189" s="539">
        <f t="shared" si="81"/>
        <v>-15130.4442</v>
      </c>
      <c r="Y189" s="539">
        <f t="shared" si="81"/>
        <v>-15130.4442</v>
      </c>
      <c r="Z189" s="539">
        <f t="shared" si="81"/>
        <v>-15130.4442</v>
      </c>
      <c r="AA189" s="539">
        <f t="shared" si="81"/>
        <v>-15130.4442</v>
      </c>
      <c r="AB189" s="539">
        <f t="shared" si="81"/>
        <v>-15130.4442</v>
      </c>
      <c r="AC189" s="539">
        <f t="shared" si="81"/>
        <v>-15433.053083999999</v>
      </c>
      <c r="AD189" s="539">
        <f t="shared" si="81"/>
        <v>-15433.053083999999</v>
      </c>
      <c r="AE189" s="539">
        <f t="shared" si="81"/>
        <v>-15433.053083999999</v>
      </c>
      <c r="AF189" s="539">
        <f t="shared" si="81"/>
        <v>-15433.053083999999</v>
      </c>
      <c r="AG189" s="539">
        <f t="shared" si="81"/>
        <v>-15433.053083999999</v>
      </c>
      <c r="AH189" s="539">
        <f t="shared" si="81"/>
        <v>-15433.053083999999</v>
      </c>
      <c r="AI189" s="539">
        <f t="shared" si="81"/>
        <v>-15433.053083999999</v>
      </c>
      <c r="AJ189" s="539">
        <f t="shared" si="81"/>
        <v>-15433.053083999999</v>
      </c>
      <c r="AK189" s="539">
        <f t="shared" si="81"/>
        <v>-15433.053083999999</v>
      </c>
      <c r="AL189" s="539">
        <f t="shared" si="81"/>
        <v>-15433.053083999999</v>
      </c>
      <c r="AM189" s="539">
        <f t="shared" si="81"/>
        <v>-15433.053083999999</v>
      </c>
      <c r="AN189" s="539">
        <f t="shared" si="81"/>
        <v>-15433.053083999999</v>
      </c>
      <c r="AO189" s="539">
        <f t="shared" si="81"/>
        <v>-15741.71414568</v>
      </c>
      <c r="AP189" s="539">
        <f t="shared" si="81"/>
        <v>-15741.71414568</v>
      </c>
      <c r="AQ189" s="539">
        <f t="shared" si="81"/>
        <v>-15741.71414568</v>
      </c>
      <c r="AR189" s="539">
        <f t="shared" si="81"/>
        <v>-15741.71414568</v>
      </c>
      <c r="AS189" s="539">
        <f t="shared" si="81"/>
        <v>-15741.71414568</v>
      </c>
      <c r="AT189" s="539">
        <f t="shared" si="81"/>
        <v>-15741.71414568</v>
      </c>
      <c r="AU189" s="539">
        <f t="shared" si="81"/>
        <v>-15741.71414568</v>
      </c>
      <c r="AV189" s="539">
        <f t="shared" ref="AV189:CA189" si="82">-SUM(AV186:AV188)*$F$189</f>
        <v>-15741.71414568</v>
      </c>
      <c r="AW189" s="539">
        <f t="shared" si="82"/>
        <v>-15741.71414568</v>
      </c>
      <c r="AX189" s="539">
        <f t="shared" si="82"/>
        <v>-15741.71414568</v>
      </c>
      <c r="AY189" s="539">
        <f t="shared" si="82"/>
        <v>-15741.71414568</v>
      </c>
      <c r="AZ189" s="539">
        <f t="shared" si="82"/>
        <v>-15741.71414568</v>
      </c>
      <c r="BA189" s="539">
        <f t="shared" si="82"/>
        <v>-16056.548429393601</v>
      </c>
      <c r="BB189" s="539">
        <f t="shared" si="82"/>
        <v>-16056.548429393601</v>
      </c>
      <c r="BC189" s="539">
        <f t="shared" si="82"/>
        <v>-16056.548429393601</v>
      </c>
      <c r="BD189" s="539">
        <f t="shared" si="82"/>
        <v>-16056.548429393601</v>
      </c>
      <c r="BE189" s="539">
        <f t="shared" si="82"/>
        <v>-16056.548429393601</v>
      </c>
      <c r="BF189" s="539">
        <f t="shared" si="82"/>
        <v>-16056.548429393601</v>
      </c>
      <c r="BG189" s="539">
        <f t="shared" si="82"/>
        <v>-16056.548429393601</v>
      </c>
      <c r="BH189" s="539">
        <f t="shared" si="82"/>
        <v>-16056.548429393601</v>
      </c>
      <c r="BI189" s="539">
        <f t="shared" si="82"/>
        <v>-16056.548429393601</v>
      </c>
      <c r="BJ189" s="539">
        <f t="shared" si="82"/>
        <v>-16056.548429393601</v>
      </c>
      <c r="BK189" s="539">
        <f t="shared" si="82"/>
        <v>-16056.548429393601</v>
      </c>
      <c r="BL189" s="539">
        <f t="shared" si="82"/>
        <v>-16056.548429393601</v>
      </c>
      <c r="BM189" s="539">
        <f t="shared" si="82"/>
        <v>-16377.679398301472</v>
      </c>
      <c r="BN189" s="539">
        <f t="shared" si="82"/>
        <v>-16377.679398301472</v>
      </c>
      <c r="BO189" s="539">
        <f t="shared" si="82"/>
        <v>-16377.679398301472</v>
      </c>
      <c r="BP189" s="539">
        <f t="shared" si="82"/>
        <v>-16377.679398301472</v>
      </c>
      <c r="BQ189" s="539">
        <f t="shared" si="82"/>
        <v>-16377.679398301472</v>
      </c>
      <c r="BR189" s="539">
        <f t="shared" si="82"/>
        <v>-16377.679398301472</v>
      </c>
      <c r="BS189" s="539">
        <f t="shared" si="82"/>
        <v>-16377.679398301472</v>
      </c>
      <c r="BT189" s="539">
        <f t="shared" si="82"/>
        <v>-16377.679398301472</v>
      </c>
      <c r="BU189" s="539">
        <f t="shared" si="82"/>
        <v>-16377.679398301472</v>
      </c>
      <c r="BV189" s="539">
        <f t="shared" si="82"/>
        <v>-16377.679398301472</v>
      </c>
      <c r="BW189" s="539">
        <f t="shared" si="82"/>
        <v>-16377.679398301472</v>
      </c>
      <c r="BX189" s="539">
        <f t="shared" si="82"/>
        <v>-16377.679398301472</v>
      </c>
      <c r="BY189" s="539">
        <f t="shared" si="82"/>
        <v>-16705.232984747501</v>
      </c>
      <c r="BZ189" s="539">
        <f t="shared" si="82"/>
        <v>-16705.232984747501</v>
      </c>
      <c r="CA189" s="539">
        <f t="shared" si="82"/>
        <v>-16705.232984747501</v>
      </c>
      <c r="CB189" s="539">
        <f t="shared" ref="CB189:DG189" si="83">-SUM(CB186:CB188)*$F$189</f>
        <v>-16705.232984747501</v>
      </c>
      <c r="CC189" s="539">
        <f t="shared" si="83"/>
        <v>-16705.232984747501</v>
      </c>
      <c r="CD189" s="539">
        <f t="shared" si="83"/>
        <v>-16705.232984747501</v>
      </c>
      <c r="CE189" s="539">
        <f t="shared" si="83"/>
        <v>-16705.232984747501</v>
      </c>
      <c r="CF189" s="539">
        <f t="shared" si="83"/>
        <v>-16705.232984747501</v>
      </c>
      <c r="CG189" s="539">
        <f t="shared" si="83"/>
        <v>-16705.232984747501</v>
      </c>
      <c r="CH189" s="539">
        <f t="shared" si="83"/>
        <v>-16705.232984747501</v>
      </c>
      <c r="CI189" s="539">
        <f t="shared" si="83"/>
        <v>-16705.232984747501</v>
      </c>
      <c r="CJ189" s="539">
        <f t="shared" si="83"/>
        <v>-16705.232984747501</v>
      </c>
      <c r="CK189" s="539">
        <f t="shared" si="83"/>
        <v>-17039.337645402455</v>
      </c>
      <c r="CL189" s="539">
        <f t="shared" si="83"/>
        <v>-17039.337645402455</v>
      </c>
      <c r="CM189" s="539">
        <f t="shared" si="83"/>
        <v>-17039.337645402455</v>
      </c>
      <c r="CN189" s="539">
        <f t="shared" si="83"/>
        <v>-17039.337645402455</v>
      </c>
      <c r="CO189" s="539">
        <f t="shared" si="83"/>
        <v>-17039.337645402455</v>
      </c>
      <c r="CP189" s="539">
        <f t="shared" si="83"/>
        <v>-17039.337645402455</v>
      </c>
      <c r="CQ189" s="539">
        <f t="shared" si="83"/>
        <v>-17039.337645402455</v>
      </c>
      <c r="CR189" s="539">
        <f t="shared" si="83"/>
        <v>-17039.337645402455</v>
      </c>
      <c r="CS189" s="539">
        <f t="shared" si="83"/>
        <v>-17039.337645402455</v>
      </c>
      <c r="CT189" s="539">
        <f t="shared" si="83"/>
        <v>-17039.337645402455</v>
      </c>
      <c r="CU189" s="539">
        <f t="shared" si="83"/>
        <v>-17039.337645402455</v>
      </c>
      <c r="CV189" s="539">
        <f t="shared" si="83"/>
        <v>-17039.337645402455</v>
      </c>
      <c r="CW189" s="539">
        <f t="shared" si="83"/>
        <v>-17380.124397190499</v>
      </c>
      <c r="CX189" s="539">
        <f t="shared" si="83"/>
        <v>-17380.124397190499</v>
      </c>
      <c r="CY189" s="539">
        <f t="shared" si="83"/>
        <v>-17380.124397190499</v>
      </c>
      <c r="CZ189" s="539">
        <f t="shared" si="83"/>
        <v>-17380.124397190499</v>
      </c>
      <c r="DA189" s="539">
        <f t="shared" si="83"/>
        <v>-17380.124397190499</v>
      </c>
      <c r="DB189" s="539">
        <f t="shared" si="83"/>
        <v>-17380.124397190499</v>
      </c>
      <c r="DC189" s="539">
        <f t="shared" si="83"/>
        <v>-17380.124397190499</v>
      </c>
      <c r="DD189" s="539">
        <f t="shared" si="83"/>
        <v>-17380.124397190499</v>
      </c>
      <c r="DE189" s="539">
        <f t="shared" si="83"/>
        <v>-17380.124397190499</v>
      </c>
      <c r="DF189" s="539">
        <f t="shared" si="83"/>
        <v>-17380.124397190499</v>
      </c>
      <c r="DG189" s="539">
        <f t="shared" si="83"/>
        <v>-17380.124397190499</v>
      </c>
      <c r="DH189" s="539">
        <f t="shared" ref="DH189:EF189" si="84">-SUM(DH186:DH188)*$F$189</f>
        <v>-17380.124397190499</v>
      </c>
      <c r="DI189" s="539">
        <f t="shared" si="84"/>
        <v>-17727.726886014309</v>
      </c>
      <c r="DJ189" s="539">
        <f t="shared" si="84"/>
        <v>-17727.726886014309</v>
      </c>
      <c r="DK189" s="539">
        <f t="shared" si="84"/>
        <v>-17727.726886014309</v>
      </c>
      <c r="DL189" s="539">
        <f t="shared" si="84"/>
        <v>-17727.726886014309</v>
      </c>
      <c r="DM189" s="539">
        <f t="shared" si="84"/>
        <v>-17727.726886014309</v>
      </c>
      <c r="DN189" s="539">
        <f t="shared" si="84"/>
        <v>-17727.726886014309</v>
      </c>
      <c r="DO189" s="539">
        <f t="shared" si="84"/>
        <v>-17727.726886014309</v>
      </c>
      <c r="DP189" s="539">
        <f t="shared" si="84"/>
        <v>-17727.726886014309</v>
      </c>
      <c r="DQ189" s="539">
        <f t="shared" si="84"/>
        <v>-17727.726886014309</v>
      </c>
      <c r="DR189" s="539">
        <f t="shared" si="84"/>
        <v>-17727.726886014309</v>
      </c>
      <c r="DS189" s="539">
        <f t="shared" si="84"/>
        <v>-17727.726886014309</v>
      </c>
      <c r="DT189" s="539">
        <f t="shared" si="84"/>
        <v>-17727.726886014309</v>
      </c>
      <c r="DU189" s="539">
        <f t="shared" si="84"/>
        <v>-18082.281420294596</v>
      </c>
      <c r="DV189" s="539">
        <f t="shared" si="84"/>
        <v>-18082.281420294596</v>
      </c>
      <c r="DW189" s="539">
        <f t="shared" si="84"/>
        <v>-18082.281420294596</v>
      </c>
      <c r="DX189" s="539">
        <f t="shared" si="84"/>
        <v>-18082.281420294596</v>
      </c>
      <c r="DY189" s="539">
        <f t="shared" si="84"/>
        <v>-18082.281420294596</v>
      </c>
      <c r="DZ189" s="539">
        <f t="shared" si="84"/>
        <v>-18082.281420294596</v>
      </c>
      <c r="EA189" s="539">
        <f t="shared" si="84"/>
        <v>-18082.281420294596</v>
      </c>
      <c r="EB189" s="539">
        <f t="shared" si="84"/>
        <v>-18082.281420294596</v>
      </c>
      <c r="EC189" s="539">
        <f t="shared" si="84"/>
        <v>-18082.281420294596</v>
      </c>
      <c r="ED189" s="539">
        <f t="shared" si="84"/>
        <v>-18082.281420294596</v>
      </c>
      <c r="EE189" s="539">
        <f t="shared" si="84"/>
        <v>-18082.281420294596</v>
      </c>
      <c r="EF189" s="540">
        <f t="shared" si="84"/>
        <v>-18082.281420294596</v>
      </c>
    </row>
    <row r="190" spans="2:136" x14ac:dyDescent="0.2">
      <c r="B190" s="541" t="s">
        <v>299</v>
      </c>
      <c r="C190" s="493"/>
      <c r="D190" s="493"/>
      <c r="E190" s="493"/>
      <c r="F190" s="493"/>
      <c r="G190" s="493"/>
      <c r="H190" s="555"/>
      <c r="I190" s="555"/>
      <c r="J190" s="555"/>
      <c r="K190" s="555"/>
      <c r="L190" s="555"/>
      <c r="M190" s="556">
        <f>SUM(M186:M189)</f>
        <v>4357567.9295999995</v>
      </c>
      <c r="N190" s="492"/>
      <c r="O190" s="492"/>
      <c r="P190" s="546">
        <f t="shared" ref="P190:AU190" si="85">SUM(P186:P189)</f>
        <v>0</v>
      </c>
      <c r="Q190" s="546">
        <f t="shared" si="85"/>
        <v>363130.66079999995</v>
      </c>
      <c r="R190" s="546">
        <f t="shared" si="85"/>
        <v>363130.66079999995</v>
      </c>
      <c r="S190" s="546">
        <f t="shared" si="85"/>
        <v>363130.66079999995</v>
      </c>
      <c r="T190" s="546">
        <f t="shared" si="85"/>
        <v>363130.66079999995</v>
      </c>
      <c r="U190" s="546">
        <f t="shared" si="85"/>
        <v>363130.66079999995</v>
      </c>
      <c r="V190" s="546">
        <f t="shared" si="85"/>
        <v>363130.66079999995</v>
      </c>
      <c r="W190" s="546">
        <f t="shared" si="85"/>
        <v>363130.66079999995</v>
      </c>
      <c r="X190" s="546">
        <f t="shared" si="85"/>
        <v>363130.66079999995</v>
      </c>
      <c r="Y190" s="546">
        <f t="shared" si="85"/>
        <v>363130.66079999995</v>
      </c>
      <c r="Z190" s="546">
        <f t="shared" si="85"/>
        <v>363130.66079999995</v>
      </c>
      <c r="AA190" s="546">
        <f>SUM(AA186:AA189)</f>
        <v>363130.66079999995</v>
      </c>
      <c r="AB190" s="546">
        <f t="shared" si="85"/>
        <v>363130.66079999995</v>
      </c>
      <c r="AC190" s="546">
        <f t="shared" si="85"/>
        <v>370393.27401599998</v>
      </c>
      <c r="AD190" s="546">
        <f t="shared" si="85"/>
        <v>370393.27401599998</v>
      </c>
      <c r="AE190" s="546">
        <f t="shared" si="85"/>
        <v>370393.27401599998</v>
      </c>
      <c r="AF190" s="546">
        <f t="shared" si="85"/>
        <v>370393.27401599998</v>
      </c>
      <c r="AG190" s="546">
        <f t="shared" si="85"/>
        <v>370393.27401599998</v>
      </c>
      <c r="AH190" s="546">
        <f t="shared" si="85"/>
        <v>370393.27401599998</v>
      </c>
      <c r="AI190" s="546">
        <f t="shared" si="85"/>
        <v>370393.27401599998</v>
      </c>
      <c r="AJ190" s="546">
        <f t="shared" si="85"/>
        <v>370393.27401599998</v>
      </c>
      <c r="AK190" s="546">
        <f t="shared" si="85"/>
        <v>370393.27401599998</v>
      </c>
      <c r="AL190" s="546">
        <f t="shared" si="85"/>
        <v>370393.27401599998</v>
      </c>
      <c r="AM190" s="546">
        <f t="shared" si="85"/>
        <v>370393.27401599998</v>
      </c>
      <c r="AN190" s="546">
        <f t="shared" si="85"/>
        <v>370393.27401599998</v>
      </c>
      <c r="AO190" s="546">
        <f t="shared" si="85"/>
        <v>377801.13949631999</v>
      </c>
      <c r="AP190" s="546">
        <f t="shared" si="85"/>
        <v>377801.13949631999</v>
      </c>
      <c r="AQ190" s="546">
        <f t="shared" si="85"/>
        <v>377801.13949631999</v>
      </c>
      <c r="AR190" s="546">
        <f t="shared" si="85"/>
        <v>377801.13949631999</v>
      </c>
      <c r="AS190" s="546">
        <f t="shared" si="85"/>
        <v>377801.13949631999</v>
      </c>
      <c r="AT190" s="546">
        <f t="shared" si="85"/>
        <v>377801.13949631999</v>
      </c>
      <c r="AU190" s="546">
        <f t="shared" si="85"/>
        <v>377801.13949631999</v>
      </c>
      <c r="AV190" s="546">
        <f t="shared" ref="AV190:CA190" si="86">SUM(AV186:AV189)</f>
        <v>377801.13949631999</v>
      </c>
      <c r="AW190" s="546">
        <f t="shared" si="86"/>
        <v>377801.13949631999</v>
      </c>
      <c r="AX190" s="546">
        <f t="shared" si="86"/>
        <v>377801.13949631999</v>
      </c>
      <c r="AY190" s="546">
        <f t="shared" si="86"/>
        <v>377801.13949631999</v>
      </c>
      <c r="AZ190" s="546">
        <f t="shared" si="86"/>
        <v>377801.13949631999</v>
      </c>
      <c r="BA190" s="546">
        <f t="shared" si="86"/>
        <v>385357.1623054464</v>
      </c>
      <c r="BB190" s="546">
        <f t="shared" si="86"/>
        <v>385357.1623054464</v>
      </c>
      <c r="BC190" s="546">
        <f t="shared" si="86"/>
        <v>385357.1623054464</v>
      </c>
      <c r="BD190" s="546">
        <f t="shared" si="86"/>
        <v>385357.1623054464</v>
      </c>
      <c r="BE190" s="546">
        <f t="shared" si="86"/>
        <v>385357.1623054464</v>
      </c>
      <c r="BF190" s="546">
        <f t="shared" si="86"/>
        <v>385357.1623054464</v>
      </c>
      <c r="BG190" s="546">
        <f t="shared" si="86"/>
        <v>385357.1623054464</v>
      </c>
      <c r="BH190" s="546">
        <f t="shared" si="86"/>
        <v>385357.1623054464</v>
      </c>
      <c r="BI190" s="546">
        <f t="shared" si="86"/>
        <v>385357.1623054464</v>
      </c>
      <c r="BJ190" s="546">
        <f t="shared" si="86"/>
        <v>385357.1623054464</v>
      </c>
      <c r="BK190" s="546">
        <f t="shared" si="86"/>
        <v>385357.1623054464</v>
      </c>
      <c r="BL190" s="546">
        <f t="shared" si="86"/>
        <v>385357.1623054464</v>
      </c>
      <c r="BM190" s="546">
        <f t="shared" si="86"/>
        <v>393064.30555923533</v>
      </c>
      <c r="BN190" s="546">
        <f t="shared" si="86"/>
        <v>393064.30555923533</v>
      </c>
      <c r="BO190" s="546">
        <f t="shared" si="86"/>
        <v>393064.30555923533</v>
      </c>
      <c r="BP190" s="546">
        <f t="shared" si="86"/>
        <v>393064.30555923533</v>
      </c>
      <c r="BQ190" s="546">
        <f t="shared" si="86"/>
        <v>393064.30555923533</v>
      </c>
      <c r="BR190" s="546">
        <f t="shared" si="86"/>
        <v>393064.30555923533</v>
      </c>
      <c r="BS190" s="546">
        <f t="shared" si="86"/>
        <v>393064.30555923533</v>
      </c>
      <c r="BT190" s="546">
        <f t="shared" si="86"/>
        <v>393064.30555923533</v>
      </c>
      <c r="BU190" s="546">
        <f t="shared" si="86"/>
        <v>393064.30555923533</v>
      </c>
      <c r="BV190" s="546">
        <f t="shared" si="86"/>
        <v>393064.30555923533</v>
      </c>
      <c r="BW190" s="546">
        <f t="shared" si="86"/>
        <v>393064.30555923533</v>
      </c>
      <c r="BX190" s="546">
        <f t="shared" si="86"/>
        <v>393064.30555923533</v>
      </c>
      <c r="BY190" s="546">
        <f t="shared" si="86"/>
        <v>400925.59163394</v>
      </c>
      <c r="BZ190" s="546">
        <f t="shared" si="86"/>
        <v>400925.59163394</v>
      </c>
      <c r="CA190" s="546">
        <f t="shared" si="86"/>
        <v>400925.59163394</v>
      </c>
      <c r="CB190" s="546">
        <f t="shared" ref="CB190:DG190" si="87">SUM(CB186:CB189)</f>
        <v>400925.59163394</v>
      </c>
      <c r="CC190" s="546">
        <f t="shared" si="87"/>
        <v>400925.59163394</v>
      </c>
      <c r="CD190" s="546">
        <f t="shared" si="87"/>
        <v>400925.59163394</v>
      </c>
      <c r="CE190" s="546">
        <f t="shared" si="87"/>
        <v>400925.59163394</v>
      </c>
      <c r="CF190" s="546">
        <f t="shared" si="87"/>
        <v>400925.59163394</v>
      </c>
      <c r="CG190" s="546">
        <f t="shared" si="87"/>
        <v>400925.59163394</v>
      </c>
      <c r="CH190" s="546">
        <f t="shared" si="87"/>
        <v>400925.59163394</v>
      </c>
      <c r="CI190" s="546">
        <f t="shared" si="87"/>
        <v>400925.59163394</v>
      </c>
      <c r="CJ190" s="546">
        <f t="shared" si="87"/>
        <v>400925.59163394</v>
      </c>
      <c r="CK190" s="546">
        <f t="shared" si="87"/>
        <v>408944.10348965885</v>
      </c>
      <c r="CL190" s="546">
        <f t="shared" si="87"/>
        <v>408944.10348965885</v>
      </c>
      <c r="CM190" s="546">
        <f t="shared" si="87"/>
        <v>408944.10348965885</v>
      </c>
      <c r="CN190" s="546">
        <f t="shared" si="87"/>
        <v>408944.10348965885</v>
      </c>
      <c r="CO190" s="546">
        <f t="shared" si="87"/>
        <v>408944.10348965885</v>
      </c>
      <c r="CP190" s="546">
        <f t="shared" si="87"/>
        <v>408944.10348965885</v>
      </c>
      <c r="CQ190" s="546">
        <f t="shared" si="87"/>
        <v>408944.10348965885</v>
      </c>
      <c r="CR190" s="546">
        <f t="shared" si="87"/>
        <v>408944.10348965885</v>
      </c>
      <c r="CS190" s="546">
        <f t="shared" si="87"/>
        <v>408944.10348965885</v>
      </c>
      <c r="CT190" s="546">
        <f t="shared" si="87"/>
        <v>408944.10348965885</v>
      </c>
      <c r="CU190" s="546">
        <f t="shared" si="87"/>
        <v>408944.10348965885</v>
      </c>
      <c r="CV190" s="546">
        <f t="shared" si="87"/>
        <v>408944.10348965885</v>
      </c>
      <c r="CW190" s="546">
        <f t="shared" si="87"/>
        <v>417122.98553257191</v>
      </c>
      <c r="CX190" s="546">
        <f t="shared" si="87"/>
        <v>417122.98553257191</v>
      </c>
      <c r="CY190" s="546">
        <f t="shared" si="87"/>
        <v>417122.98553257191</v>
      </c>
      <c r="CZ190" s="546">
        <f t="shared" si="87"/>
        <v>417122.98553257191</v>
      </c>
      <c r="DA190" s="546">
        <f t="shared" si="87"/>
        <v>417122.98553257191</v>
      </c>
      <c r="DB190" s="546">
        <f t="shared" si="87"/>
        <v>417122.98553257191</v>
      </c>
      <c r="DC190" s="546">
        <f t="shared" si="87"/>
        <v>417122.98553257191</v>
      </c>
      <c r="DD190" s="546">
        <f t="shared" si="87"/>
        <v>417122.98553257191</v>
      </c>
      <c r="DE190" s="546">
        <f t="shared" si="87"/>
        <v>417122.98553257191</v>
      </c>
      <c r="DF190" s="546">
        <f t="shared" si="87"/>
        <v>417122.98553257191</v>
      </c>
      <c r="DG190" s="546">
        <f t="shared" si="87"/>
        <v>417122.98553257191</v>
      </c>
      <c r="DH190" s="546">
        <f t="shared" ref="DH190:EF190" si="88">SUM(DH186:DH189)</f>
        <v>417122.98553257191</v>
      </c>
      <c r="DI190" s="546">
        <f t="shared" si="88"/>
        <v>425465.44526434341</v>
      </c>
      <c r="DJ190" s="546">
        <f t="shared" si="88"/>
        <v>425465.44526434341</v>
      </c>
      <c r="DK190" s="546">
        <f t="shared" si="88"/>
        <v>425465.44526434341</v>
      </c>
      <c r="DL190" s="546">
        <f t="shared" si="88"/>
        <v>425465.44526434341</v>
      </c>
      <c r="DM190" s="546">
        <f t="shared" si="88"/>
        <v>425465.44526434341</v>
      </c>
      <c r="DN190" s="546">
        <f t="shared" si="88"/>
        <v>425465.44526434341</v>
      </c>
      <c r="DO190" s="546">
        <f t="shared" si="88"/>
        <v>425465.44526434341</v>
      </c>
      <c r="DP190" s="546">
        <f t="shared" si="88"/>
        <v>425465.44526434341</v>
      </c>
      <c r="DQ190" s="546">
        <f t="shared" si="88"/>
        <v>425465.44526434341</v>
      </c>
      <c r="DR190" s="546">
        <f t="shared" si="88"/>
        <v>425465.44526434341</v>
      </c>
      <c r="DS190" s="546">
        <f t="shared" si="88"/>
        <v>425465.44526434341</v>
      </c>
      <c r="DT190" s="546">
        <f t="shared" si="88"/>
        <v>425465.44526434341</v>
      </c>
      <c r="DU190" s="546">
        <f t="shared" si="88"/>
        <v>433974.75408707029</v>
      </c>
      <c r="DV190" s="546">
        <f t="shared" si="88"/>
        <v>433974.75408707029</v>
      </c>
      <c r="DW190" s="546">
        <f t="shared" si="88"/>
        <v>433974.75408707029</v>
      </c>
      <c r="DX190" s="546">
        <f t="shared" si="88"/>
        <v>433974.75408707029</v>
      </c>
      <c r="DY190" s="546">
        <f t="shared" si="88"/>
        <v>433974.75408707029</v>
      </c>
      <c r="DZ190" s="546">
        <f t="shared" si="88"/>
        <v>433974.75408707029</v>
      </c>
      <c r="EA190" s="546">
        <f t="shared" si="88"/>
        <v>433974.75408707029</v>
      </c>
      <c r="EB190" s="546">
        <f t="shared" si="88"/>
        <v>433974.75408707029</v>
      </c>
      <c r="EC190" s="546">
        <f t="shared" si="88"/>
        <v>433974.75408707029</v>
      </c>
      <c r="ED190" s="546">
        <f t="shared" si="88"/>
        <v>433974.75408707029</v>
      </c>
      <c r="EE190" s="546">
        <f t="shared" si="88"/>
        <v>433974.75408707029</v>
      </c>
      <c r="EF190" s="547">
        <f t="shared" si="88"/>
        <v>433974.75408707029</v>
      </c>
    </row>
    <row r="191" spans="2:136" x14ac:dyDescent="0.2">
      <c r="B191" s="528" t="s">
        <v>309</v>
      </c>
      <c r="C191" s="482"/>
      <c r="D191" s="557" t="s">
        <v>288</v>
      </c>
      <c r="E191" s="558">
        <v>0.02</v>
      </c>
      <c r="F191" s="559" t="s">
        <v>209</v>
      </c>
      <c r="G191" s="559" t="s">
        <v>210</v>
      </c>
      <c r="H191" s="499"/>
      <c r="I191" s="499"/>
      <c r="J191" s="499"/>
      <c r="K191" s="499"/>
      <c r="L191" s="499"/>
      <c r="M191" s="500"/>
      <c r="N191" s="498"/>
      <c r="O191" s="498"/>
      <c r="P191" s="560"/>
      <c r="Q191" s="498"/>
      <c r="R191" s="498"/>
      <c r="S191" s="498"/>
      <c r="T191" s="498"/>
      <c r="U191" s="498"/>
      <c r="V191" s="498"/>
      <c r="W191" s="498"/>
      <c r="X191" s="498"/>
      <c r="Y191" s="498"/>
      <c r="Z191" s="498"/>
      <c r="AA191" s="498"/>
      <c r="AB191" s="498"/>
      <c r="AC191" s="498"/>
      <c r="AD191" s="498"/>
      <c r="AE191" s="498"/>
      <c r="AF191" s="498"/>
      <c r="AG191" s="498"/>
      <c r="AH191" s="498"/>
      <c r="AI191" s="498"/>
      <c r="AJ191" s="498"/>
      <c r="AK191" s="498"/>
      <c r="AL191" s="498"/>
      <c r="AM191" s="498"/>
      <c r="AN191" s="498"/>
      <c r="AO191" s="498"/>
      <c r="AP191" s="498"/>
      <c r="AQ191" s="498"/>
      <c r="AR191" s="498"/>
      <c r="AS191" s="498"/>
      <c r="AT191" s="498"/>
      <c r="AU191" s="498"/>
      <c r="AV191" s="498"/>
      <c r="AW191" s="498"/>
      <c r="AX191" s="498"/>
      <c r="AY191" s="498"/>
      <c r="AZ191" s="498"/>
      <c r="BA191" s="498"/>
      <c r="BB191" s="498"/>
      <c r="BC191" s="498"/>
      <c r="BD191" s="498"/>
      <c r="BE191" s="498"/>
      <c r="BF191" s="498"/>
      <c r="BG191" s="498"/>
      <c r="BH191" s="498"/>
      <c r="BI191" s="498"/>
      <c r="BJ191" s="498"/>
      <c r="BK191" s="498"/>
      <c r="BL191" s="498"/>
      <c r="BM191" s="498"/>
      <c r="BN191" s="498"/>
      <c r="BO191" s="498"/>
      <c r="BP191" s="498"/>
      <c r="BQ191" s="498"/>
      <c r="BR191" s="498"/>
      <c r="BS191" s="498"/>
      <c r="BT191" s="498"/>
      <c r="BU191" s="498"/>
      <c r="BV191" s="498"/>
      <c r="BW191" s="498"/>
      <c r="BX191" s="498"/>
      <c r="BY191" s="498"/>
      <c r="BZ191" s="498"/>
      <c r="CA191" s="498"/>
      <c r="CB191" s="498"/>
      <c r="CC191" s="498"/>
      <c r="CD191" s="498"/>
      <c r="CE191" s="498"/>
      <c r="CF191" s="498"/>
      <c r="CG191" s="498"/>
      <c r="CH191" s="498"/>
      <c r="CI191" s="498"/>
      <c r="CJ191" s="498"/>
      <c r="CK191" s="498"/>
      <c r="CL191" s="498"/>
      <c r="CM191" s="498"/>
      <c r="CN191" s="498"/>
      <c r="CO191" s="498"/>
      <c r="CP191" s="498"/>
      <c r="CQ191" s="498"/>
      <c r="CR191" s="498"/>
      <c r="CS191" s="498"/>
      <c r="CT191" s="498"/>
      <c r="CU191" s="498"/>
      <c r="CV191" s="498"/>
      <c r="CW191" s="498"/>
      <c r="CX191" s="498"/>
      <c r="CY191" s="498"/>
      <c r="CZ191" s="498"/>
      <c r="DA191" s="498"/>
      <c r="DB191" s="498"/>
      <c r="DC191" s="498"/>
      <c r="DD191" s="498"/>
      <c r="DE191" s="498"/>
      <c r="DF191" s="498"/>
      <c r="DG191" s="498"/>
      <c r="DH191" s="498"/>
      <c r="DI191" s="498"/>
      <c r="DJ191" s="498"/>
      <c r="DK191" s="498"/>
      <c r="DL191" s="498"/>
      <c r="DM191" s="498"/>
      <c r="DN191" s="498"/>
      <c r="DO191" s="498"/>
      <c r="DP191" s="498"/>
      <c r="DQ191" s="498"/>
      <c r="DR191" s="498"/>
      <c r="DS191" s="498"/>
      <c r="DT191" s="498"/>
      <c r="DU191" s="498"/>
      <c r="DV191" s="498"/>
      <c r="DW191" s="498"/>
      <c r="DX191" s="498"/>
      <c r="DY191" s="498"/>
      <c r="DZ191" s="498"/>
      <c r="EA191" s="498"/>
      <c r="EB191" s="498"/>
      <c r="EC191" s="498"/>
      <c r="ED191" s="498"/>
      <c r="EE191" s="498"/>
      <c r="EF191" s="501"/>
    </row>
    <row r="192" spans="2:136" x14ac:dyDescent="0.2">
      <c r="B192" s="534" t="s">
        <v>310</v>
      </c>
      <c r="C192" s="482"/>
      <c r="D192" s="482"/>
      <c r="E192" s="549">
        <v>0.02</v>
      </c>
      <c r="F192" s="561">
        <v>3.5</v>
      </c>
      <c r="G192" s="562">
        <f t="shared" ref="G192:G208" si="89">+F192/12</f>
        <v>0.29166666666666669</v>
      </c>
      <c r="H192" s="482"/>
      <c r="I192" s="482"/>
      <c r="J192" s="482"/>
      <c r="K192" s="482"/>
      <c r="L192" s="482"/>
      <c r="M192" s="538">
        <f>F192*$G$176</f>
        <v>573153</v>
      </c>
      <c r="N192" s="478"/>
      <c r="O192" s="478"/>
      <c r="P192" s="539">
        <f t="shared" ref="P192:AU192" si="90">$G192*P$176*$G$176*(1+$E$192)^(P$5-1)</f>
        <v>0</v>
      </c>
      <c r="Q192" s="539">
        <f t="shared" si="90"/>
        <v>47762.75</v>
      </c>
      <c r="R192" s="539">
        <f t="shared" si="90"/>
        <v>47762.75</v>
      </c>
      <c r="S192" s="539">
        <f t="shared" si="90"/>
        <v>47762.75</v>
      </c>
      <c r="T192" s="539">
        <f t="shared" si="90"/>
        <v>47762.75</v>
      </c>
      <c r="U192" s="539">
        <f t="shared" si="90"/>
        <v>47762.75</v>
      </c>
      <c r="V192" s="539">
        <f t="shared" si="90"/>
        <v>47762.75</v>
      </c>
      <c r="W192" s="539">
        <f t="shared" si="90"/>
        <v>47762.75</v>
      </c>
      <c r="X192" s="539">
        <f t="shared" si="90"/>
        <v>47762.75</v>
      </c>
      <c r="Y192" s="539">
        <f t="shared" si="90"/>
        <v>47762.75</v>
      </c>
      <c r="Z192" s="539">
        <f t="shared" si="90"/>
        <v>47762.75</v>
      </c>
      <c r="AA192" s="539">
        <f t="shared" si="90"/>
        <v>47762.75</v>
      </c>
      <c r="AB192" s="539">
        <f t="shared" si="90"/>
        <v>47762.75</v>
      </c>
      <c r="AC192" s="539">
        <f t="shared" si="90"/>
        <v>48718.004999999997</v>
      </c>
      <c r="AD192" s="539">
        <f t="shared" si="90"/>
        <v>48718.004999999997</v>
      </c>
      <c r="AE192" s="539">
        <f t="shared" si="90"/>
        <v>48718.004999999997</v>
      </c>
      <c r="AF192" s="539">
        <f t="shared" si="90"/>
        <v>48718.004999999997</v>
      </c>
      <c r="AG192" s="539">
        <f t="shared" si="90"/>
        <v>48718.004999999997</v>
      </c>
      <c r="AH192" s="539">
        <f t="shared" si="90"/>
        <v>48718.004999999997</v>
      </c>
      <c r="AI192" s="539">
        <f t="shared" si="90"/>
        <v>48718.004999999997</v>
      </c>
      <c r="AJ192" s="539">
        <f t="shared" si="90"/>
        <v>48718.004999999997</v>
      </c>
      <c r="AK192" s="539">
        <f t="shared" si="90"/>
        <v>48718.004999999997</v>
      </c>
      <c r="AL192" s="539">
        <f t="shared" si="90"/>
        <v>48718.004999999997</v>
      </c>
      <c r="AM192" s="539">
        <f t="shared" si="90"/>
        <v>48718.004999999997</v>
      </c>
      <c r="AN192" s="539">
        <f t="shared" si="90"/>
        <v>48718.004999999997</v>
      </c>
      <c r="AO192" s="539">
        <f t="shared" si="90"/>
        <v>49692.365100000003</v>
      </c>
      <c r="AP192" s="539">
        <f t="shared" si="90"/>
        <v>49692.365100000003</v>
      </c>
      <c r="AQ192" s="539">
        <f t="shared" si="90"/>
        <v>49692.365100000003</v>
      </c>
      <c r="AR192" s="539">
        <f t="shared" si="90"/>
        <v>49692.365100000003</v>
      </c>
      <c r="AS192" s="539">
        <f t="shared" si="90"/>
        <v>49692.365100000003</v>
      </c>
      <c r="AT192" s="539">
        <f t="shared" si="90"/>
        <v>49692.365100000003</v>
      </c>
      <c r="AU192" s="539">
        <f t="shared" si="90"/>
        <v>49692.365100000003</v>
      </c>
      <c r="AV192" s="539">
        <f t="shared" ref="AV192:CA192" si="91">$G192*AV$176*$G$176*(1+$E$192)^(AV$5-1)</f>
        <v>49692.365100000003</v>
      </c>
      <c r="AW192" s="539">
        <f t="shared" si="91"/>
        <v>49692.365100000003</v>
      </c>
      <c r="AX192" s="539">
        <f t="shared" si="91"/>
        <v>49692.365100000003</v>
      </c>
      <c r="AY192" s="539">
        <f t="shared" si="91"/>
        <v>49692.365100000003</v>
      </c>
      <c r="AZ192" s="539">
        <f t="shared" si="91"/>
        <v>49692.365100000003</v>
      </c>
      <c r="BA192" s="539">
        <f t="shared" si="91"/>
        <v>50686.212401999997</v>
      </c>
      <c r="BB192" s="539">
        <f t="shared" si="91"/>
        <v>50686.212401999997</v>
      </c>
      <c r="BC192" s="539">
        <f t="shared" si="91"/>
        <v>50686.212401999997</v>
      </c>
      <c r="BD192" s="539">
        <f t="shared" si="91"/>
        <v>50686.212401999997</v>
      </c>
      <c r="BE192" s="539">
        <f t="shared" si="91"/>
        <v>50686.212401999997</v>
      </c>
      <c r="BF192" s="539">
        <f t="shared" si="91"/>
        <v>50686.212401999997</v>
      </c>
      <c r="BG192" s="539">
        <f t="shared" si="91"/>
        <v>50686.212401999997</v>
      </c>
      <c r="BH192" s="539">
        <f t="shared" si="91"/>
        <v>50686.212401999997</v>
      </c>
      <c r="BI192" s="539">
        <f t="shared" si="91"/>
        <v>50686.212401999997</v>
      </c>
      <c r="BJ192" s="539">
        <f t="shared" si="91"/>
        <v>50686.212401999997</v>
      </c>
      <c r="BK192" s="539">
        <f t="shared" si="91"/>
        <v>50686.212401999997</v>
      </c>
      <c r="BL192" s="539">
        <f t="shared" si="91"/>
        <v>50686.212401999997</v>
      </c>
      <c r="BM192" s="539">
        <f t="shared" si="91"/>
        <v>51699.936650039999</v>
      </c>
      <c r="BN192" s="539">
        <f t="shared" si="91"/>
        <v>51699.936650039999</v>
      </c>
      <c r="BO192" s="539">
        <f t="shared" si="91"/>
        <v>51699.936650039999</v>
      </c>
      <c r="BP192" s="539">
        <f t="shared" si="91"/>
        <v>51699.936650039999</v>
      </c>
      <c r="BQ192" s="539">
        <f t="shared" si="91"/>
        <v>51699.936650039999</v>
      </c>
      <c r="BR192" s="539">
        <f t="shared" si="91"/>
        <v>51699.936650039999</v>
      </c>
      <c r="BS192" s="539">
        <f t="shared" si="91"/>
        <v>51699.936650039999</v>
      </c>
      <c r="BT192" s="539">
        <f t="shared" si="91"/>
        <v>51699.936650039999</v>
      </c>
      <c r="BU192" s="539">
        <f t="shared" si="91"/>
        <v>51699.936650039999</v>
      </c>
      <c r="BV192" s="539">
        <f t="shared" si="91"/>
        <v>51699.936650039999</v>
      </c>
      <c r="BW192" s="539">
        <f t="shared" si="91"/>
        <v>51699.936650039999</v>
      </c>
      <c r="BX192" s="539">
        <f t="shared" si="91"/>
        <v>51699.936650039999</v>
      </c>
      <c r="BY192" s="539">
        <f t="shared" si="91"/>
        <v>52733.9353830408</v>
      </c>
      <c r="BZ192" s="539">
        <f t="shared" si="91"/>
        <v>52733.9353830408</v>
      </c>
      <c r="CA192" s="539">
        <f t="shared" si="91"/>
        <v>52733.9353830408</v>
      </c>
      <c r="CB192" s="539">
        <f t="shared" ref="CB192:DG192" si="92">$G192*CB$176*$G$176*(1+$E$192)^(CB$5-1)</f>
        <v>52733.9353830408</v>
      </c>
      <c r="CC192" s="539">
        <f t="shared" si="92"/>
        <v>52733.9353830408</v>
      </c>
      <c r="CD192" s="539">
        <f t="shared" si="92"/>
        <v>52733.9353830408</v>
      </c>
      <c r="CE192" s="539">
        <f t="shared" si="92"/>
        <v>52733.9353830408</v>
      </c>
      <c r="CF192" s="539">
        <f t="shared" si="92"/>
        <v>52733.9353830408</v>
      </c>
      <c r="CG192" s="539">
        <f t="shared" si="92"/>
        <v>52733.9353830408</v>
      </c>
      <c r="CH192" s="539">
        <f t="shared" si="92"/>
        <v>52733.9353830408</v>
      </c>
      <c r="CI192" s="539">
        <f t="shared" si="92"/>
        <v>52733.9353830408</v>
      </c>
      <c r="CJ192" s="539">
        <f t="shared" si="92"/>
        <v>52733.9353830408</v>
      </c>
      <c r="CK192" s="539">
        <f t="shared" si="92"/>
        <v>53788.614090701616</v>
      </c>
      <c r="CL192" s="539">
        <f t="shared" si="92"/>
        <v>53788.614090701616</v>
      </c>
      <c r="CM192" s="539">
        <f t="shared" si="92"/>
        <v>53788.614090701616</v>
      </c>
      <c r="CN192" s="539">
        <f t="shared" si="92"/>
        <v>53788.614090701616</v>
      </c>
      <c r="CO192" s="539">
        <f t="shared" si="92"/>
        <v>53788.614090701616</v>
      </c>
      <c r="CP192" s="539">
        <f t="shared" si="92"/>
        <v>53788.614090701616</v>
      </c>
      <c r="CQ192" s="539">
        <f t="shared" si="92"/>
        <v>53788.614090701616</v>
      </c>
      <c r="CR192" s="539">
        <f t="shared" si="92"/>
        <v>53788.614090701616</v>
      </c>
      <c r="CS192" s="539">
        <f t="shared" si="92"/>
        <v>53788.614090701616</v>
      </c>
      <c r="CT192" s="539">
        <f t="shared" si="92"/>
        <v>53788.614090701616</v>
      </c>
      <c r="CU192" s="539">
        <f t="shared" si="92"/>
        <v>53788.614090701616</v>
      </c>
      <c r="CV192" s="539">
        <f t="shared" si="92"/>
        <v>53788.614090701616</v>
      </c>
      <c r="CW192" s="539">
        <f t="shared" si="92"/>
        <v>54864.386372515641</v>
      </c>
      <c r="CX192" s="539">
        <f t="shared" si="92"/>
        <v>54864.386372515641</v>
      </c>
      <c r="CY192" s="539">
        <f t="shared" si="92"/>
        <v>54864.386372515641</v>
      </c>
      <c r="CZ192" s="539">
        <f t="shared" si="92"/>
        <v>54864.386372515641</v>
      </c>
      <c r="DA192" s="539">
        <f t="shared" si="92"/>
        <v>54864.386372515641</v>
      </c>
      <c r="DB192" s="539">
        <f t="shared" si="92"/>
        <v>54864.386372515641</v>
      </c>
      <c r="DC192" s="539">
        <f t="shared" si="92"/>
        <v>54864.386372515641</v>
      </c>
      <c r="DD192" s="539">
        <f t="shared" si="92"/>
        <v>54864.386372515641</v>
      </c>
      <c r="DE192" s="539">
        <f t="shared" si="92"/>
        <v>54864.386372515641</v>
      </c>
      <c r="DF192" s="539">
        <f t="shared" si="92"/>
        <v>54864.386372515641</v>
      </c>
      <c r="DG192" s="539">
        <f t="shared" si="92"/>
        <v>54864.386372515641</v>
      </c>
      <c r="DH192" s="539">
        <f t="shared" ref="DH192:EF192" si="93">$G192*DH$176*$G$176*(1+$E$192)^(DH$5-1)</f>
        <v>54864.386372515641</v>
      </c>
      <c r="DI192" s="539">
        <f t="shared" si="93"/>
        <v>55961.67409996596</v>
      </c>
      <c r="DJ192" s="539">
        <f t="shared" si="93"/>
        <v>55961.67409996596</v>
      </c>
      <c r="DK192" s="539">
        <f t="shared" si="93"/>
        <v>55961.67409996596</v>
      </c>
      <c r="DL192" s="539">
        <f t="shared" si="93"/>
        <v>55961.67409996596</v>
      </c>
      <c r="DM192" s="539">
        <f t="shared" si="93"/>
        <v>55961.67409996596</v>
      </c>
      <c r="DN192" s="539">
        <f t="shared" si="93"/>
        <v>55961.67409996596</v>
      </c>
      <c r="DO192" s="539">
        <f t="shared" si="93"/>
        <v>55961.67409996596</v>
      </c>
      <c r="DP192" s="539">
        <f t="shared" si="93"/>
        <v>55961.67409996596</v>
      </c>
      <c r="DQ192" s="539">
        <f t="shared" si="93"/>
        <v>55961.67409996596</v>
      </c>
      <c r="DR192" s="539">
        <f t="shared" si="93"/>
        <v>55961.67409996596</v>
      </c>
      <c r="DS192" s="539">
        <f t="shared" si="93"/>
        <v>55961.67409996596</v>
      </c>
      <c r="DT192" s="539">
        <f t="shared" si="93"/>
        <v>55961.67409996596</v>
      </c>
      <c r="DU192" s="539">
        <f t="shared" si="93"/>
        <v>57080.907581965279</v>
      </c>
      <c r="DV192" s="539">
        <f t="shared" si="93"/>
        <v>57080.907581965279</v>
      </c>
      <c r="DW192" s="539">
        <f t="shared" si="93"/>
        <v>57080.907581965279</v>
      </c>
      <c r="DX192" s="539">
        <f t="shared" si="93"/>
        <v>57080.907581965279</v>
      </c>
      <c r="DY192" s="539">
        <f t="shared" si="93"/>
        <v>57080.907581965279</v>
      </c>
      <c r="DZ192" s="539">
        <f t="shared" si="93"/>
        <v>57080.907581965279</v>
      </c>
      <c r="EA192" s="539">
        <f t="shared" si="93"/>
        <v>57080.907581965279</v>
      </c>
      <c r="EB192" s="539">
        <f t="shared" si="93"/>
        <v>57080.907581965279</v>
      </c>
      <c r="EC192" s="539">
        <f t="shared" si="93"/>
        <v>57080.907581965279</v>
      </c>
      <c r="ED192" s="539">
        <f t="shared" si="93"/>
        <v>57080.907581965279</v>
      </c>
      <c r="EE192" s="539">
        <f t="shared" si="93"/>
        <v>57080.907581965279</v>
      </c>
      <c r="EF192" s="540">
        <f t="shared" si="93"/>
        <v>57080.907581965279</v>
      </c>
    </row>
    <row r="193" spans="2:136" x14ac:dyDescent="0.2">
      <c r="B193" s="534" t="s">
        <v>311</v>
      </c>
      <c r="C193" s="482"/>
      <c r="D193" s="482"/>
      <c r="E193" s="482"/>
      <c r="F193" s="561">
        <v>1.5</v>
      </c>
      <c r="G193" s="562">
        <f t="shared" si="89"/>
        <v>0.125</v>
      </c>
      <c r="H193" s="537"/>
      <c r="I193" s="537"/>
      <c r="J193" s="537"/>
      <c r="K193" s="537"/>
      <c r="L193" s="537"/>
      <c r="M193" s="538">
        <f t="shared" ref="M193:M208" si="94">F193*$G$176</f>
        <v>245637</v>
      </c>
      <c r="N193" s="478"/>
      <c r="O193" s="478"/>
      <c r="P193" s="539">
        <f t="shared" ref="P193:Y202" si="95">$G193*SUM(P$176)*$G$176*(1+$E$191)^(P$5-1)</f>
        <v>0</v>
      </c>
      <c r="Q193" s="539">
        <f t="shared" si="95"/>
        <v>20469.75</v>
      </c>
      <c r="R193" s="539">
        <f t="shared" si="95"/>
        <v>20469.75</v>
      </c>
      <c r="S193" s="539">
        <f t="shared" si="95"/>
        <v>20469.75</v>
      </c>
      <c r="T193" s="539">
        <f t="shared" si="95"/>
        <v>20469.75</v>
      </c>
      <c r="U193" s="539">
        <f t="shared" si="95"/>
        <v>20469.75</v>
      </c>
      <c r="V193" s="539">
        <f t="shared" si="95"/>
        <v>20469.75</v>
      </c>
      <c r="W193" s="539">
        <f t="shared" si="95"/>
        <v>20469.75</v>
      </c>
      <c r="X193" s="539">
        <f t="shared" si="95"/>
        <v>20469.75</v>
      </c>
      <c r="Y193" s="539">
        <f t="shared" si="95"/>
        <v>20469.75</v>
      </c>
      <c r="Z193" s="539">
        <f t="shared" ref="Z193:AI202" si="96">$G193*SUM(Z$176)*$G$176*(1+$E$191)^(Z$5-1)</f>
        <v>20469.75</v>
      </c>
      <c r="AA193" s="539">
        <f t="shared" si="96"/>
        <v>20469.75</v>
      </c>
      <c r="AB193" s="539">
        <f t="shared" si="96"/>
        <v>20469.75</v>
      </c>
      <c r="AC193" s="539">
        <f t="shared" si="96"/>
        <v>20879.145</v>
      </c>
      <c r="AD193" s="539">
        <f t="shared" si="96"/>
        <v>20879.145</v>
      </c>
      <c r="AE193" s="539">
        <f t="shared" si="96"/>
        <v>20879.145</v>
      </c>
      <c r="AF193" s="539">
        <f t="shared" si="96"/>
        <v>20879.145</v>
      </c>
      <c r="AG193" s="539">
        <f t="shared" si="96"/>
        <v>20879.145</v>
      </c>
      <c r="AH193" s="539">
        <f t="shared" si="96"/>
        <v>20879.145</v>
      </c>
      <c r="AI193" s="539">
        <f t="shared" si="96"/>
        <v>20879.145</v>
      </c>
      <c r="AJ193" s="539">
        <f t="shared" ref="AJ193:AS202" si="97">$G193*SUM(AJ$176)*$G$176*(1+$E$191)^(AJ$5-1)</f>
        <v>20879.145</v>
      </c>
      <c r="AK193" s="539">
        <f t="shared" si="97"/>
        <v>20879.145</v>
      </c>
      <c r="AL193" s="539">
        <f t="shared" si="97"/>
        <v>20879.145</v>
      </c>
      <c r="AM193" s="539">
        <f t="shared" si="97"/>
        <v>20879.145</v>
      </c>
      <c r="AN193" s="539">
        <f t="shared" si="97"/>
        <v>20879.145</v>
      </c>
      <c r="AO193" s="539">
        <f t="shared" si="97"/>
        <v>21296.727899999998</v>
      </c>
      <c r="AP193" s="539">
        <f t="shared" si="97"/>
        <v>21296.727899999998</v>
      </c>
      <c r="AQ193" s="539">
        <f t="shared" si="97"/>
        <v>21296.727899999998</v>
      </c>
      <c r="AR193" s="539">
        <f t="shared" si="97"/>
        <v>21296.727899999998</v>
      </c>
      <c r="AS193" s="539">
        <f t="shared" si="97"/>
        <v>21296.727899999998</v>
      </c>
      <c r="AT193" s="539">
        <f t="shared" ref="AT193:BC202" si="98">$G193*SUM(AT$176)*$G$176*(1+$E$191)^(AT$5-1)</f>
        <v>21296.727899999998</v>
      </c>
      <c r="AU193" s="539">
        <f t="shared" si="98"/>
        <v>21296.727899999998</v>
      </c>
      <c r="AV193" s="539">
        <f t="shared" si="98"/>
        <v>21296.727899999998</v>
      </c>
      <c r="AW193" s="539">
        <f t="shared" si="98"/>
        <v>21296.727899999998</v>
      </c>
      <c r="AX193" s="539">
        <f t="shared" si="98"/>
        <v>21296.727899999998</v>
      </c>
      <c r="AY193" s="539">
        <f t="shared" si="98"/>
        <v>21296.727899999998</v>
      </c>
      <c r="AZ193" s="539">
        <f t="shared" si="98"/>
        <v>21296.727899999998</v>
      </c>
      <c r="BA193" s="539">
        <f t="shared" si="98"/>
        <v>21722.662457999999</v>
      </c>
      <c r="BB193" s="539">
        <f t="shared" si="98"/>
        <v>21722.662457999999</v>
      </c>
      <c r="BC193" s="539">
        <f t="shared" si="98"/>
        <v>21722.662457999999</v>
      </c>
      <c r="BD193" s="539">
        <f t="shared" ref="BD193:BM202" si="99">$G193*SUM(BD$176)*$G$176*(1+$E$191)^(BD$5-1)</f>
        <v>21722.662457999999</v>
      </c>
      <c r="BE193" s="539">
        <f t="shared" si="99"/>
        <v>21722.662457999999</v>
      </c>
      <c r="BF193" s="539">
        <f t="shared" si="99"/>
        <v>21722.662457999999</v>
      </c>
      <c r="BG193" s="539">
        <f t="shared" si="99"/>
        <v>21722.662457999999</v>
      </c>
      <c r="BH193" s="539">
        <f t="shared" si="99"/>
        <v>21722.662457999999</v>
      </c>
      <c r="BI193" s="539">
        <f t="shared" si="99"/>
        <v>21722.662457999999</v>
      </c>
      <c r="BJ193" s="539">
        <f t="shared" si="99"/>
        <v>21722.662457999999</v>
      </c>
      <c r="BK193" s="539">
        <f t="shared" si="99"/>
        <v>21722.662457999999</v>
      </c>
      <c r="BL193" s="539">
        <f t="shared" si="99"/>
        <v>21722.662457999999</v>
      </c>
      <c r="BM193" s="539">
        <f t="shared" si="99"/>
        <v>22157.115707159999</v>
      </c>
      <c r="BN193" s="539">
        <f t="shared" ref="BN193:BW202" si="100">$G193*SUM(BN$176)*$G$176*(1+$E$191)^(BN$5-1)</f>
        <v>22157.115707159999</v>
      </c>
      <c r="BO193" s="539">
        <f t="shared" si="100"/>
        <v>22157.115707159999</v>
      </c>
      <c r="BP193" s="539">
        <f t="shared" si="100"/>
        <v>22157.115707159999</v>
      </c>
      <c r="BQ193" s="539">
        <f t="shared" si="100"/>
        <v>22157.115707159999</v>
      </c>
      <c r="BR193" s="539">
        <f t="shared" si="100"/>
        <v>22157.115707159999</v>
      </c>
      <c r="BS193" s="539">
        <f t="shared" si="100"/>
        <v>22157.115707159999</v>
      </c>
      <c r="BT193" s="539">
        <f t="shared" si="100"/>
        <v>22157.115707159999</v>
      </c>
      <c r="BU193" s="539">
        <f t="shared" si="100"/>
        <v>22157.115707159999</v>
      </c>
      <c r="BV193" s="539">
        <f t="shared" si="100"/>
        <v>22157.115707159999</v>
      </c>
      <c r="BW193" s="539">
        <f t="shared" si="100"/>
        <v>22157.115707159999</v>
      </c>
      <c r="BX193" s="539">
        <f t="shared" ref="BX193:CG202" si="101">$G193*SUM(BX$176)*$G$176*(1+$E$191)^(BX$5-1)</f>
        <v>22157.115707159999</v>
      </c>
      <c r="BY193" s="539">
        <f t="shared" si="101"/>
        <v>22600.258021303202</v>
      </c>
      <c r="BZ193" s="539">
        <f t="shared" si="101"/>
        <v>22600.258021303202</v>
      </c>
      <c r="CA193" s="539">
        <f t="shared" si="101"/>
        <v>22600.258021303202</v>
      </c>
      <c r="CB193" s="539">
        <f t="shared" si="101"/>
        <v>22600.258021303202</v>
      </c>
      <c r="CC193" s="539">
        <f t="shared" si="101"/>
        <v>22600.258021303202</v>
      </c>
      <c r="CD193" s="539">
        <f t="shared" si="101"/>
        <v>22600.258021303202</v>
      </c>
      <c r="CE193" s="539">
        <f t="shared" si="101"/>
        <v>22600.258021303202</v>
      </c>
      <c r="CF193" s="539">
        <f t="shared" si="101"/>
        <v>22600.258021303202</v>
      </c>
      <c r="CG193" s="539">
        <f t="shared" si="101"/>
        <v>22600.258021303202</v>
      </c>
      <c r="CH193" s="539">
        <f t="shared" ref="CH193:CQ202" si="102">$G193*SUM(CH$176)*$G$176*(1+$E$191)^(CH$5-1)</f>
        <v>22600.258021303202</v>
      </c>
      <c r="CI193" s="539">
        <f t="shared" si="102"/>
        <v>22600.258021303202</v>
      </c>
      <c r="CJ193" s="539">
        <f t="shared" si="102"/>
        <v>22600.258021303202</v>
      </c>
      <c r="CK193" s="539">
        <f t="shared" si="102"/>
        <v>23052.263181729264</v>
      </c>
      <c r="CL193" s="539">
        <f t="shared" si="102"/>
        <v>23052.263181729264</v>
      </c>
      <c r="CM193" s="539">
        <f t="shared" si="102"/>
        <v>23052.263181729264</v>
      </c>
      <c r="CN193" s="539">
        <f t="shared" si="102"/>
        <v>23052.263181729264</v>
      </c>
      <c r="CO193" s="539">
        <f t="shared" si="102"/>
        <v>23052.263181729264</v>
      </c>
      <c r="CP193" s="539">
        <f t="shared" si="102"/>
        <v>23052.263181729264</v>
      </c>
      <c r="CQ193" s="539">
        <f t="shared" si="102"/>
        <v>23052.263181729264</v>
      </c>
      <c r="CR193" s="539">
        <f t="shared" ref="CR193:DA202" si="103">$G193*SUM(CR$176)*$G$176*(1+$E$191)^(CR$5-1)</f>
        <v>23052.263181729264</v>
      </c>
      <c r="CS193" s="539">
        <f t="shared" si="103"/>
        <v>23052.263181729264</v>
      </c>
      <c r="CT193" s="539">
        <f t="shared" si="103"/>
        <v>23052.263181729264</v>
      </c>
      <c r="CU193" s="539">
        <f t="shared" si="103"/>
        <v>23052.263181729264</v>
      </c>
      <c r="CV193" s="539">
        <f t="shared" si="103"/>
        <v>23052.263181729264</v>
      </c>
      <c r="CW193" s="539">
        <f t="shared" si="103"/>
        <v>23513.308445363844</v>
      </c>
      <c r="CX193" s="539">
        <f t="shared" si="103"/>
        <v>23513.308445363844</v>
      </c>
      <c r="CY193" s="539">
        <f t="shared" si="103"/>
        <v>23513.308445363844</v>
      </c>
      <c r="CZ193" s="539">
        <f t="shared" si="103"/>
        <v>23513.308445363844</v>
      </c>
      <c r="DA193" s="539">
        <f t="shared" si="103"/>
        <v>23513.308445363844</v>
      </c>
      <c r="DB193" s="539">
        <f t="shared" ref="DB193:DK202" si="104">$G193*SUM(DB$176)*$G$176*(1+$E$191)^(DB$5-1)</f>
        <v>23513.308445363844</v>
      </c>
      <c r="DC193" s="539">
        <f t="shared" si="104"/>
        <v>23513.308445363844</v>
      </c>
      <c r="DD193" s="539">
        <f t="shared" si="104"/>
        <v>23513.308445363844</v>
      </c>
      <c r="DE193" s="539">
        <f t="shared" si="104"/>
        <v>23513.308445363844</v>
      </c>
      <c r="DF193" s="539">
        <f t="shared" si="104"/>
        <v>23513.308445363844</v>
      </c>
      <c r="DG193" s="539">
        <f t="shared" si="104"/>
        <v>23513.308445363844</v>
      </c>
      <c r="DH193" s="539">
        <f t="shared" si="104"/>
        <v>23513.308445363844</v>
      </c>
      <c r="DI193" s="539">
        <f t="shared" si="104"/>
        <v>23983.574614271125</v>
      </c>
      <c r="DJ193" s="539">
        <f t="shared" si="104"/>
        <v>23983.574614271125</v>
      </c>
      <c r="DK193" s="539">
        <f t="shared" si="104"/>
        <v>23983.574614271125</v>
      </c>
      <c r="DL193" s="539">
        <f t="shared" ref="DL193:DU202" si="105">$G193*SUM(DL$176)*$G$176*(1+$E$191)^(DL$5-1)</f>
        <v>23983.574614271125</v>
      </c>
      <c r="DM193" s="539">
        <f t="shared" si="105"/>
        <v>23983.574614271125</v>
      </c>
      <c r="DN193" s="539">
        <f t="shared" si="105"/>
        <v>23983.574614271125</v>
      </c>
      <c r="DO193" s="539">
        <f t="shared" si="105"/>
        <v>23983.574614271125</v>
      </c>
      <c r="DP193" s="539">
        <f t="shared" si="105"/>
        <v>23983.574614271125</v>
      </c>
      <c r="DQ193" s="539">
        <f t="shared" si="105"/>
        <v>23983.574614271125</v>
      </c>
      <c r="DR193" s="539">
        <f t="shared" si="105"/>
        <v>23983.574614271125</v>
      </c>
      <c r="DS193" s="539">
        <f t="shared" si="105"/>
        <v>23983.574614271125</v>
      </c>
      <c r="DT193" s="539">
        <f t="shared" si="105"/>
        <v>23983.574614271125</v>
      </c>
      <c r="DU193" s="539">
        <f t="shared" si="105"/>
        <v>24463.246106556548</v>
      </c>
      <c r="DV193" s="539">
        <f t="shared" ref="DV193:EF202" si="106">$G193*SUM(DV$176)*$G$176*(1+$E$191)^(DV$5-1)</f>
        <v>24463.246106556548</v>
      </c>
      <c r="DW193" s="539">
        <f t="shared" si="106"/>
        <v>24463.246106556548</v>
      </c>
      <c r="DX193" s="539">
        <f t="shared" si="106"/>
        <v>24463.246106556548</v>
      </c>
      <c r="DY193" s="539">
        <f t="shared" si="106"/>
        <v>24463.246106556548</v>
      </c>
      <c r="DZ193" s="539">
        <f t="shared" si="106"/>
        <v>24463.246106556548</v>
      </c>
      <c r="EA193" s="539">
        <f t="shared" si="106"/>
        <v>24463.246106556548</v>
      </c>
      <c r="EB193" s="539">
        <f t="shared" si="106"/>
        <v>24463.246106556548</v>
      </c>
      <c r="EC193" s="539">
        <f t="shared" si="106"/>
        <v>24463.246106556548</v>
      </c>
      <c r="ED193" s="539">
        <f t="shared" si="106"/>
        <v>24463.246106556548</v>
      </c>
      <c r="EE193" s="539">
        <f t="shared" si="106"/>
        <v>24463.246106556548</v>
      </c>
      <c r="EF193" s="540">
        <f t="shared" si="106"/>
        <v>24463.246106556548</v>
      </c>
    </row>
    <row r="194" spans="2:136" x14ac:dyDescent="0.2">
      <c r="B194" s="534" t="s">
        <v>312</v>
      </c>
      <c r="C194" s="482"/>
      <c r="D194" s="482"/>
      <c r="E194" s="482"/>
      <c r="F194" s="561">
        <v>8.52</v>
      </c>
      <c r="G194" s="562">
        <f t="shared" si="89"/>
        <v>0.71</v>
      </c>
      <c r="H194" s="537"/>
      <c r="I194" s="537"/>
      <c r="J194" s="537"/>
      <c r="K194" s="537"/>
      <c r="L194" s="537"/>
      <c r="M194" s="538">
        <f>F194*$G$176</f>
        <v>1395218.16</v>
      </c>
      <c r="N194" s="478"/>
      <c r="O194" s="478"/>
      <c r="P194" s="539">
        <f t="shared" si="95"/>
        <v>0</v>
      </c>
      <c r="Q194" s="539">
        <f t="shared" si="95"/>
        <v>116268.18</v>
      </c>
      <c r="R194" s="539">
        <f t="shared" si="95"/>
        <v>116268.18</v>
      </c>
      <c r="S194" s="539">
        <f t="shared" si="95"/>
        <v>116268.18</v>
      </c>
      <c r="T194" s="539">
        <f t="shared" si="95"/>
        <v>116268.18</v>
      </c>
      <c r="U194" s="539">
        <f t="shared" si="95"/>
        <v>116268.18</v>
      </c>
      <c r="V194" s="539">
        <f t="shared" si="95"/>
        <v>116268.18</v>
      </c>
      <c r="W194" s="539">
        <f t="shared" si="95"/>
        <v>116268.18</v>
      </c>
      <c r="X194" s="539">
        <f t="shared" si="95"/>
        <v>116268.18</v>
      </c>
      <c r="Y194" s="539">
        <f t="shared" si="95"/>
        <v>116268.18</v>
      </c>
      <c r="Z194" s="539">
        <f t="shared" si="96"/>
        <v>116268.18</v>
      </c>
      <c r="AA194" s="539">
        <f t="shared" si="96"/>
        <v>116268.18</v>
      </c>
      <c r="AB194" s="539">
        <f t="shared" si="96"/>
        <v>116268.18</v>
      </c>
      <c r="AC194" s="539">
        <f t="shared" si="96"/>
        <v>118593.54359999999</v>
      </c>
      <c r="AD194" s="539">
        <f t="shared" si="96"/>
        <v>118593.54359999999</v>
      </c>
      <c r="AE194" s="539">
        <f t="shared" si="96"/>
        <v>118593.54359999999</v>
      </c>
      <c r="AF194" s="539">
        <f t="shared" si="96"/>
        <v>118593.54359999999</v>
      </c>
      <c r="AG194" s="539">
        <f t="shared" si="96"/>
        <v>118593.54359999999</v>
      </c>
      <c r="AH194" s="539">
        <f t="shared" si="96"/>
        <v>118593.54359999999</v>
      </c>
      <c r="AI194" s="539">
        <f t="shared" si="96"/>
        <v>118593.54359999999</v>
      </c>
      <c r="AJ194" s="539">
        <f t="shared" si="97"/>
        <v>118593.54359999999</v>
      </c>
      <c r="AK194" s="539">
        <f t="shared" si="97"/>
        <v>118593.54359999999</v>
      </c>
      <c r="AL194" s="539">
        <f t="shared" si="97"/>
        <v>118593.54359999999</v>
      </c>
      <c r="AM194" s="539">
        <f t="shared" si="97"/>
        <v>118593.54359999999</v>
      </c>
      <c r="AN194" s="539">
        <f t="shared" si="97"/>
        <v>118593.54359999999</v>
      </c>
      <c r="AO194" s="539">
        <f t="shared" si="97"/>
        <v>120965.41447199999</v>
      </c>
      <c r="AP194" s="539">
        <f t="shared" si="97"/>
        <v>120965.41447199999</v>
      </c>
      <c r="AQ194" s="539">
        <f t="shared" si="97"/>
        <v>120965.41447199999</v>
      </c>
      <c r="AR194" s="539">
        <f t="shared" si="97"/>
        <v>120965.41447199999</v>
      </c>
      <c r="AS194" s="539">
        <f t="shared" si="97"/>
        <v>120965.41447199999</v>
      </c>
      <c r="AT194" s="539">
        <f t="shared" si="98"/>
        <v>120965.41447199999</v>
      </c>
      <c r="AU194" s="539">
        <f t="shared" si="98"/>
        <v>120965.41447199999</v>
      </c>
      <c r="AV194" s="539">
        <f t="shared" si="98"/>
        <v>120965.41447199999</v>
      </c>
      <c r="AW194" s="539">
        <f t="shared" si="98"/>
        <v>120965.41447199999</v>
      </c>
      <c r="AX194" s="539">
        <f t="shared" si="98"/>
        <v>120965.41447199999</v>
      </c>
      <c r="AY194" s="539">
        <f t="shared" si="98"/>
        <v>120965.41447199999</v>
      </c>
      <c r="AZ194" s="539">
        <f t="shared" si="98"/>
        <v>120965.41447199999</v>
      </c>
      <c r="BA194" s="539">
        <f t="shared" si="98"/>
        <v>123384.72276143999</v>
      </c>
      <c r="BB194" s="539">
        <f t="shared" si="98"/>
        <v>123384.72276143999</v>
      </c>
      <c r="BC194" s="539">
        <f t="shared" si="98"/>
        <v>123384.72276143999</v>
      </c>
      <c r="BD194" s="539">
        <f t="shared" si="99"/>
        <v>123384.72276143999</v>
      </c>
      <c r="BE194" s="539">
        <f t="shared" si="99"/>
        <v>123384.72276143999</v>
      </c>
      <c r="BF194" s="539">
        <f t="shared" si="99"/>
        <v>123384.72276143999</v>
      </c>
      <c r="BG194" s="539">
        <f t="shared" si="99"/>
        <v>123384.72276143999</v>
      </c>
      <c r="BH194" s="539">
        <f t="shared" si="99"/>
        <v>123384.72276143999</v>
      </c>
      <c r="BI194" s="539">
        <f t="shared" si="99"/>
        <v>123384.72276143999</v>
      </c>
      <c r="BJ194" s="539">
        <f t="shared" si="99"/>
        <v>123384.72276143999</v>
      </c>
      <c r="BK194" s="539">
        <f t="shared" si="99"/>
        <v>123384.72276143999</v>
      </c>
      <c r="BL194" s="539">
        <f t="shared" si="99"/>
        <v>123384.72276143999</v>
      </c>
      <c r="BM194" s="539">
        <f t="shared" si="99"/>
        <v>125852.41721666879</v>
      </c>
      <c r="BN194" s="539">
        <f t="shared" si="100"/>
        <v>125852.41721666879</v>
      </c>
      <c r="BO194" s="539">
        <f t="shared" si="100"/>
        <v>125852.41721666879</v>
      </c>
      <c r="BP194" s="539">
        <f t="shared" si="100"/>
        <v>125852.41721666879</v>
      </c>
      <c r="BQ194" s="539">
        <f t="shared" si="100"/>
        <v>125852.41721666879</v>
      </c>
      <c r="BR194" s="539">
        <f t="shared" si="100"/>
        <v>125852.41721666879</v>
      </c>
      <c r="BS194" s="539">
        <f t="shared" si="100"/>
        <v>125852.41721666879</v>
      </c>
      <c r="BT194" s="539">
        <f t="shared" si="100"/>
        <v>125852.41721666879</v>
      </c>
      <c r="BU194" s="539">
        <f t="shared" si="100"/>
        <v>125852.41721666879</v>
      </c>
      <c r="BV194" s="539">
        <f t="shared" si="100"/>
        <v>125852.41721666879</v>
      </c>
      <c r="BW194" s="539">
        <f t="shared" si="100"/>
        <v>125852.41721666879</v>
      </c>
      <c r="BX194" s="539">
        <f t="shared" si="101"/>
        <v>125852.41721666879</v>
      </c>
      <c r="BY194" s="539">
        <f t="shared" si="101"/>
        <v>128369.46556100217</v>
      </c>
      <c r="BZ194" s="539">
        <f t="shared" si="101"/>
        <v>128369.46556100217</v>
      </c>
      <c r="CA194" s="539">
        <f t="shared" si="101"/>
        <v>128369.46556100217</v>
      </c>
      <c r="CB194" s="539">
        <f t="shared" si="101"/>
        <v>128369.46556100217</v>
      </c>
      <c r="CC194" s="539">
        <f t="shared" si="101"/>
        <v>128369.46556100217</v>
      </c>
      <c r="CD194" s="539">
        <f t="shared" si="101"/>
        <v>128369.46556100217</v>
      </c>
      <c r="CE194" s="539">
        <f t="shared" si="101"/>
        <v>128369.46556100217</v>
      </c>
      <c r="CF194" s="539">
        <f t="shared" si="101"/>
        <v>128369.46556100217</v>
      </c>
      <c r="CG194" s="539">
        <f t="shared" si="101"/>
        <v>128369.46556100217</v>
      </c>
      <c r="CH194" s="539">
        <f t="shared" si="102"/>
        <v>128369.46556100217</v>
      </c>
      <c r="CI194" s="539">
        <f t="shared" si="102"/>
        <v>128369.46556100217</v>
      </c>
      <c r="CJ194" s="539">
        <f t="shared" si="102"/>
        <v>128369.46556100217</v>
      </c>
      <c r="CK194" s="539">
        <f t="shared" si="102"/>
        <v>130936.85487222222</v>
      </c>
      <c r="CL194" s="539">
        <f t="shared" si="102"/>
        <v>130936.85487222222</v>
      </c>
      <c r="CM194" s="539">
        <f t="shared" si="102"/>
        <v>130936.85487222222</v>
      </c>
      <c r="CN194" s="539">
        <f t="shared" si="102"/>
        <v>130936.85487222222</v>
      </c>
      <c r="CO194" s="539">
        <f t="shared" si="102"/>
        <v>130936.85487222222</v>
      </c>
      <c r="CP194" s="539">
        <f t="shared" si="102"/>
        <v>130936.85487222222</v>
      </c>
      <c r="CQ194" s="539">
        <f t="shared" si="102"/>
        <v>130936.85487222222</v>
      </c>
      <c r="CR194" s="539">
        <f t="shared" si="103"/>
        <v>130936.85487222222</v>
      </c>
      <c r="CS194" s="539">
        <f t="shared" si="103"/>
        <v>130936.85487222222</v>
      </c>
      <c r="CT194" s="539">
        <f t="shared" si="103"/>
        <v>130936.85487222222</v>
      </c>
      <c r="CU194" s="539">
        <f t="shared" si="103"/>
        <v>130936.85487222222</v>
      </c>
      <c r="CV194" s="539">
        <f t="shared" si="103"/>
        <v>130936.85487222222</v>
      </c>
      <c r="CW194" s="539">
        <f t="shared" si="103"/>
        <v>133555.59196966662</v>
      </c>
      <c r="CX194" s="539">
        <f t="shared" si="103"/>
        <v>133555.59196966662</v>
      </c>
      <c r="CY194" s="539">
        <f t="shared" si="103"/>
        <v>133555.59196966662</v>
      </c>
      <c r="CZ194" s="539">
        <f t="shared" si="103"/>
        <v>133555.59196966662</v>
      </c>
      <c r="DA194" s="539">
        <f t="shared" si="103"/>
        <v>133555.59196966662</v>
      </c>
      <c r="DB194" s="539">
        <f t="shared" si="104"/>
        <v>133555.59196966662</v>
      </c>
      <c r="DC194" s="539">
        <f t="shared" si="104"/>
        <v>133555.59196966662</v>
      </c>
      <c r="DD194" s="539">
        <f t="shared" si="104"/>
        <v>133555.59196966662</v>
      </c>
      <c r="DE194" s="539">
        <f t="shared" si="104"/>
        <v>133555.59196966662</v>
      </c>
      <c r="DF194" s="539">
        <f t="shared" si="104"/>
        <v>133555.59196966662</v>
      </c>
      <c r="DG194" s="539">
        <f t="shared" si="104"/>
        <v>133555.59196966662</v>
      </c>
      <c r="DH194" s="539">
        <f t="shared" si="104"/>
        <v>133555.59196966662</v>
      </c>
      <c r="DI194" s="539">
        <f t="shared" si="104"/>
        <v>136226.70380905998</v>
      </c>
      <c r="DJ194" s="539">
        <f t="shared" si="104"/>
        <v>136226.70380905998</v>
      </c>
      <c r="DK194" s="539">
        <f t="shared" si="104"/>
        <v>136226.70380905998</v>
      </c>
      <c r="DL194" s="539">
        <f t="shared" si="105"/>
        <v>136226.70380905998</v>
      </c>
      <c r="DM194" s="539">
        <f t="shared" si="105"/>
        <v>136226.70380905998</v>
      </c>
      <c r="DN194" s="539">
        <f t="shared" si="105"/>
        <v>136226.70380905998</v>
      </c>
      <c r="DO194" s="539">
        <f t="shared" si="105"/>
        <v>136226.70380905998</v>
      </c>
      <c r="DP194" s="539">
        <f t="shared" si="105"/>
        <v>136226.70380905998</v>
      </c>
      <c r="DQ194" s="539">
        <f t="shared" si="105"/>
        <v>136226.70380905998</v>
      </c>
      <c r="DR194" s="539">
        <f t="shared" si="105"/>
        <v>136226.70380905998</v>
      </c>
      <c r="DS194" s="539">
        <f t="shared" si="105"/>
        <v>136226.70380905998</v>
      </c>
      <c r="DT194" s="539">
        <f t="shared" si="105"/>
        <v>136226.70380905998</v>
      </c>
      <c r="DU194" s="539">
        <f t="shared" si="105"/>
        <v>138951.23788524119</v>
      </c>
      <c r="DV194" s="539">
        <f t="shared" si="106"/>
        <v>138951.23788524119</v>
      </c>
      <c r="DW194" s="539">
        <f t="shared" si="106"/>
        <v>138951.23788524119</v>
      </c>
      <c r="DX194" s="539">
        <f t="shared" si="106"/>
        <v>138951.23788524119</v>
      </c>
      <c r="DY194" s="539">
        <f t="shared" si="106"/>
        <v>138951.23788524119</v>
      </c>
      <c r="DZ194" s="539">
        <f t="shared" si="106"/>
        <v>138951.23788524119</v>
      </c>
      <c r="EA194" s="539">
        <f t="shared" si="106"/>
        <v>138951.23788524119</v>
      </c>
      <c r="EB194" s="539">
        <f t="shared" si="106"/>
        <v>138951.23788524119</v>
      </c>
      <c r="EC194" s="539">
        <f t="shared" si="106"/>
        <v>138951.23788524119</v>
      </c>
      <c r="ED194" s="539">
        <f t="shared" si="106"/>
        <v>138951.23788524119</v>
      </c>
      <c r="EE194" s="539">
        <f t="shared" si="106"/>
        <v>138951.23788524119</v>
      </c>
      <c r="EF194" s="540">
        <f t="shared" si="106"/>
        <v>138951.23788524119</v>
      </c>
    </row>
    <row r="195" spans="2:136" x14ac:dyDescent="0.2">
      <c r="B195" s="534" t="s">
        <v>313</v>
      </c>
      <c r="C195" s="482"/>
      <c r="D195" s="482"/>
      <c r="E195" s="482"/>
      <c r="F195" s="561">
        <v>0.75</v>
      </c>
      <c r="G195" s="562">
        <f t="shared" si="89"/>
        <v>6.25E-2</v>
      </c>
      <c r="H195" s="537"/>
      <c r="I195" s="537"/>
      <c r="J195" s="537"/>
      <c r="K195" s="537"/>
      <c r="L195" s="537"/>
      <c r="M195" s="538">
        <f t="shared" si="94"/>
        <v>122818.5</v>
      </c>
      <c r="N195" s="478"/>
      <c r="O195" s="478"/>
      <c r="P195" s="539">
        <f t="shared" si="95"/>
        <v>0</v>
      </c>
      <c r="Q195" s="539">
        <f t="shared" si="95"/>
        <v>10234.875</v>
      </c>
      <c r="R195" s="539">
        <f t="shared" si="95"/>
        <v>10234.875</v>
      </c>
      <c r="S195" s="539">
        <f t="shared" si="95"/>
        <v>10234.875</v>
      </c>
      <c r="T195" s="539">
        <f t="shared" si="95"/>
        <v>10234.875</v>
      </c>
      <c r="U195" s="539">
        <f t="shared" si="95"/>
        <v>10234.875</v>
      </c>
      <c r="V195" s="539">
        <f t="shared" si="95"/>
        <v>10234.875</v>
      </c>
      <c r="W195" s="539">
        <f t="shared" si="95"/>
        <v>10234.875</v>
      </c>
      <c r="X195" s="539">
        <f t="shared" si="95"/>
        <v>10234.875</v>
      </c>
      <c r="Y195" s="539">
        <f t="shared" si="95"/>
        <v>10234.875</v>
      </c>
      <c r="Z195" s="539">
        <f t="shared" si="96"/>
        <v>10234.875</v>
      </c>
      <c r="AA195" s="539">
        <f t="shared" si="96"/>
        <v>10234.875</v>
      </c>
      <c r="AB195" s="539">
        <f t="shared" si="96"/>
        <v>10234.875</v>
      </c>
      <c r="AC195" s="539">
        <f t="shared" si="96"/>
        <v>10439.5725</v>
      </c>
      <c r="AD195" s="539">
        <f t="shared" si="96"/>
        <v>10439.5725</v>
      </c>
      <c r="AE195" s="539">
        <f t="shared" si="96"/>
        <v>10439.5725</v>
      </c>
      <c r="AF195" s="539">
        <f t="shared" si="96"/>
        <v>10439.5725</v>
      </c>
      <c r="AG195" s="539">
        <f t="shared" si="96"/>
        <v>10439.5725</v>
      </c>
      <c r="AH195" s="539">
        <f t="shared" si="96"/>
        <v>10439.5725</v>
      </c>
      <c r="AI195" s="539">
        <f t="shared" si="96"/>
        <v>10439.5725</v>
      </c>
      <c r="AJ195" s="539">
        <f t="shared" si="97"/>
        <v>10439.5725</v>
      </c>
      <c r="AK195" s="539">
        <f t="shared" si="97"/>
        <v>10439.5725</v>
      </c>
      <c r="AL195" s="539">
        <f t="shared" si="97"/>
        <v>10439.5725</v>
      </c>
      <c r="AM195" s="539">
        <f t="shared" si="97"/>
        <v>10439.5725</v>
      </c>
      <c r="AN195" s="539">
        <f t="shared" si="97"/>
        <v>10439.5725</v>
      </c>
      <c r="AO195" s="539">
        <f t="shared" si="97"/>
        <v>10648.363949999999</v>
      </c>
      <c r="AP195" s="539">
        <f t="shared" si="97"/>
        <v>10648.363949999999</v>
      </c>
      <c r="AQ195" s="539">
        <f t="shared" si="97"/>
        <v>10648.363949999999</v>
      </c>
      <c r="AR195" s="539">
        <f t="shared" si="97"/>
        <v>10648.363949999999</v>
      </c>
      <c r="AS195" s="539">
        <f t="shared" si="97"/>
        <v>10648.363949999999</v>
      </c>
      <c r="AT195" s="539">
        <f t="shared" si="98"/>
        <v>10648.363949999999</v>
      </c>
      <c r="AU195" s="539">
        <f t="shared" si="98"/>
        <v>10648.363949999999</v>
      </c>
      <c r="AV195" s="539">
        <f t="shared" si="98"/>
        <v>10648.363949999999</v>
      </c>
      <c r="AW195" s="539">
        <f t="shared" si="98"/>
        <v>10648.363949999999</v>
      </c>
      <c r="AX195" s="539">
        <f t="shared" si="98"/>
        <v>10648.363949999999</v>
      </c>
      <c r="AY195" s="539">
        <f t="shared" si="98"/>
        <v>10648.363949999999</v>
      </c>
      <c r="AZ195" s="539">
        <f t="shared" si="98"/>
        <v>10648.363949999999</v>
      </c>
      <c r="BA195" s="539">
        <f t="shared" si="98"/>
        <v>10861.331228999999</v>
      </c>
      <c r="BB195" s="539">
        <f t="shared" si="98"/>
        <v>10861.331228999999</v>
      </c>
      <c r="BC195" s="539">
        <f t="shared" si="98"/>
        <v>10861.331228999999</v>
      </c>
      <c r="BD195" s="539">
        <f t="shared" si="99"/>
        <v>10861.331228999999</v>
      </c>
      <c r="BE195" s="539">
        <f t="shared" si="99"/>
        <v>10861.331228999999</v>
      </c>
      <c r="BF195" s="539">
        <f t="shared" si="99"/>
        <v>10861.331228999999</v>
      </c>
      <c r="BG195" s="539">
        <f t="shared" si="99"/>
        <v>10861.331228999999</v>
      </c>
      <c r="BH195" s="539">
        <f t="shared" si="99"/>
        <v>10861.331228999999</v>
      </c>
      <c r="BI195" s="539">
        <f t="shared" si="99"/>
        <v>10861.331228999999</v>
      </c>
      <c r="BJ195" s="539">
        <f t="shared" si="99"/>
        <v>10861.331228999999</v>
      </c>
      <c r="BK195" s="539">
        <f t="shared" si="99"/>
        <v>10861.331228999999</v>
      </c>
      <c r="BL195" s="539">
        <f t="shared" si="99"/>
        <v>10861.331228999999</v>
      </c>
      <c r="BM195" s="539">
        <f t="shared" si="99"/>
        <v>11078.55785358</v>
      </c>
      <c r="BN195" s="539">
        <f t="shared" si="100"/>
        <v>11078.55785358</v>
      </c>
      <c r="BO195" s="539">
        <f t="shared" si="100"/>
        <v>11078.55785358</v>
      </c>
      <c r="BP195" s="539">
        <f t="shared" si="100"/>
        <v>11078.55785358</v>
      </c>
      <c r="BQ195" s="539">
        <f t="shared" si="100"/>
        <v>11078.55785358</v>
      </c>
      <c r="BR195" s="539">
        <f t="shared" si="100"/>
        <v>11078.55785358</v>
      </c>
      <c r="BS195" s="539">
        <f t="shared" si="100"/>
        <v>11078.55785358</v>
      </c>
      <c r="BT195" s="539">
        <f t="shared" si="100"/>
        <v>11078.55785358</v>
      </c>
      <c r="BU195" s="539">
        <f t="shared" si="100"/>
        <v>11078.55785358</v>
      </c>
      <c r="BV195" s="539">
        <f t="shared" si="100"/>
        <v>11078.55785358</v>
      </c>
      <c r="BW195" s="539">
        <f t="shared" si="100"/>
        <v>11078.55785358</v>
      </c>
      <c r="BX195" s="539">
        <f t="shared" si="101"/>
        <v>11078.55785358</v>
      </c>
      <c r="BY195" s="539">
        <f t="shared" si="101"/>
        <v>11300.129010651601</v>
      </c>
      <c r="BZ195" s="539">
        <f t="shared" si="101"/>
        <v>11300.129010651601</v>
      </c>
      <c r="CA195" s="539">
        <f t="shared" si="101"/>
        <v>11300.129010651601</v>
      </c>
      <c r="CB195" s="539">
        <f t="shared" si="101"/>
        <v>11300.129010651601</v>
      </c>
      <c r="CC195" s="539">
        <f t="shared" si="101"/>
        <v>11300.129010651601</v>
      </c>
      <c r="CD195" s="539">
        <f t="shared" si="101"/>
        <v>11300.129010651601</v>
      </c>
      <c r="CE195" s="539">
        <f t="shared" si="101"/>
        <v>11300.129010651601</v>
      </c>
      <c r="CF195" s="539">
        <f t="shared" si="101"/>
        <v>11300.129010651601</v>
      </c>
      <c r="CG195" s="539">
        <f t="shared" si="101"/>
        <v>11300.129010651601</v>
      </c>
      <c r="CH195" s="539">
        <f t="shared" si="102"/>
        <v>11300.129010651601</v>
      </c>
      <c r="CI195" s="539">
        <f t="shared" si="102"/>
        <v>11300.129010651601</v>
      </c>
      <c r="CJ195" s="539">
        <f t="shared" si="102"/>
        <v>11300.129010651601</v>
      </c>
      <c r="CK195" s="539">
        <f t="shared" si="102"/>
        <v>11526.131590864632</v>
      </c>
      <c r="CL195" s="539">
        <f t="shared" si="102"/>
        <v>11526.131590864632</v>
      </c>
      <c r="CM195" s="539">
        <f t="shared" si="102"/>
        <v>11526.131590864632</v>
      </c>
      <c r="CN195" s="539">
        <f t="shared" si="102"/>
        <v>11526.131590864632</v>
      </c>
      <c r="CO195" s="539">
        <f t="shared" si="102"/>
        <v>11526.131590864632</v>
      </c>
      <c r="CP195" s="539">
        <f t="shared" si="102"/>
        <v>11526.131590864632</v>
      </c>
      <c r="CQ195" s="539">
        <f t="shared" si="102"/>
        <v>11526.131590864632</v>
      </c>
      <c r="CR195" s="539">
        <f t="shared" si="103"/>
        <v>11526.131590864632</v>
      </c>
      <c r="CS195" s="539">
        <f t="shared" si="103"/>
        <v>11526.131590864632</v>
      </c>
      <c r="CT195" s="539">
        <f t="shared" si="103"/>
        <v>11526.131590864632</v>
      </c>
      <c r="CU195" s="539">
        <f t="shared" si="103"/>
        <v>11526.131590864632</v>
      </c>
      <c r="CV195" s="539">
        <f t="shared" si="103"/>
        <v>11526.131590864632</v>
      </c>
      <c r="CW195" s="539">
        <f t="shared" si="103"/>
        <v>11756.654222681922</v>
      </c>
      <c r="CX195" s="539">
        <f t="shared" si="103"/>
        <v>11756.654222681922</v>
      </c>
      <c r="CY195" s="539">
        <f t="shared" si="103"/>
        <v>11756.654222681922</v>
      </c>
      <c r="CZ195" s="539">
        <f t="shared" si="103"/>
        <v>11756.654222681922</v>
      </c>
      <c r="DA195" s="539">
        <f t="shared" si="103"/>
        <v>11756.654222681922</v>
      </c>
      <c r="DB195" s="539">
        <f t="shared" si="104"/>
        <v>11756.654222681922</v>
      </c>
      <c r="DC195" s="539">
        <f t="shared" si="104"/>
        <v>11756.654222681922</v>
      </c>
      <c r="DD195" s="539">
        <f t="shared" si="104"/>
        <v>11756.654222681922</v>
      </c>
      <c r="DE195" s="539">
        <f t="shared" si="104"/>
        <v>11756.654222681922</v>
      </c>
      <c r="DF195" s="539">
        <f t="shared" si="104"/>
        <v>11756.654222681922</v>
      </c>
      <c r="DG195" s="539">
        <f t="shared" si="104"/>
        <v>11756.654222681922</v>
      </c>
      <c r="DH195" s="539">
        <f t="shared" si="104"/>
        <v>11756.654222681922</v>
      </c>
      <c r="DI195" s="539">
        <f t="shared" si="104"/>
        <v>11991.787307135563</v>
      </c>
      <c r="DJ195" s="539">
        <f t="shared" si="104"/>
        <v>11991.787307135563</v>
      </c>
      <c r="DK195" s="539">
        <f t="shared" si="104"/>
        <v>11991.787307135563</v>
      </c>
      <c r="DL195" s="539">
        <f t="shared" si="105"/>
        <v>11991.787307135563</v>
      </c>
      <c r="DM195" s="539">
        <f t="shared" si="105"/>
        <v>11991.787307135563</v>
      </c>
      <c r="DN195" s="539">
        <f t="shared" si="105"/>
        <v>11991.787307135563</v>
      </c>
      <c r="DO195" s="539">
        <f t="shared" si="105"/>
        <v>11991.787307135563</v>
      </c>
      <c r="DP195" s="539">
        <f t="shared" si="105"/>
        <v>11991.787307135563</v>
      </c>
      <c r="DQ195" s="539">
        <f t="shared" si="105"/>
        <v>11991.787307135563</v>
      </c>
      <c r="DR195" s="539">
        <f t="shared" si="105"/>
        <v>11991.787307135563</v>
      </c>
      <c r="DS195" s="539">
        <f t="shared" si="105"/>
        <v>11991.787307135563</v>
      </c>
      <c r="DT195" s="539">
        <f t="shared" si="105"/>
        <v>11991.787307135563</v>
      </c>
      <c r="DU195" s="539">
        <f t="shared" si="105"/>
        <v>12231.623053278274</v>
      </c>
      <c r="DV195" s="539">
        <f t="shared" si="106"/>
        <v>12231.623053278274</v>
      </c>
      <c r="DW195" s="539">
        <f t="shared" si="106"/>
        <v>12231.623053278274</v>
      </c>
      <c r="DX195" s="539">
        <f t="shared" si="106"/>
        <v>12231.623053278274</v>
      </c>
      <c r="DY195" s="539">
        <f t="shared" si="106"/>
        <v>12231.623053278274</v>
      </c>
      <c r="DZ195" s="539">
        <f t="shared" si="106"/>
        <v>12231.623053278274</v>
      </c>
      <c r="EA195" s="539">
        <f t="shared" si="106"/>
        <v>12231.623053278274</v>
      </c>
      <c r="EB195" s="539">
        <f t="shared" si="106"/>
        <v>12231.623053278274</v>
      </c>
      <c r="EC195" s="539">
        <f t="shared" si="106"/>
        <v>12231.623053278274</v>
      </c>
      <c r="ED195" s="539">
        <f t="shared" si="106"/>
        <v>12231.623053278274</v>
      </c>
      <c r="EE195" s="539">
        <f t="shared" si="106"/>
        <v>12231.623053278274</v>
      </c>
      <c r="EF195" s="540">
        <f t="shared" si="106"/>
        <v>12231.623053278274</v>
      </c>
    </row>
    <row r="196" spans="2:136" x14ac:dyDescent="0.2">
      <c r="B196" s="534" t="s">
        <v>314</v>
      </c>
      <c r="C196" s="482"/>
      <c r="D196" s="482"/>
      <c r="E196" s="482"/>
      <c r="F196" s="561">
        <v>1</v>
      </c>
      <c r="G196" s="562">
        <f t="shared" si="89"/>
        <v>8.3333333333333329E-2</v>
      </c>
      <c r="H196" s="537"/>
      <c r="I196" s="537"/>
      <c r="J196" s="537"/>
      <c r="K196" s="537"/>
      <c r="L196" s="537"/>
      <c r="M196" s="538">
        <f t="shared" si="94"/>
        <v>163758</v>
      </c>
      <c r="N196" s="478"/>
      <c r="O196" s="478"/>
      <c r="P196" s="539">
        <f t="shared" si="95"/>
        <v>0</v>
      </c>
      <c r="Q196" s="539">
        <f t="shared" si="95"/>
        <v>13646.5</v>
      </c>
      <c r="R196" s="539">
        <f t="shared" si="95"/>
        <v>13646.5</v>
      </c>
      <c r="S196" s="539">
        <f t="shared" si="95"/>
        <v>13646.5</v>
      </c>
      <c r="T196" s="539">
        <f t="shared" si="95"/>
        <v>13646.5</v>
      </c>
      <c r="U196" s="539">
        <f t="shared" si="95"/>
        <v>13646.5</v>
      </c>
      <c r="V196" s="539">
        <f t="shared" si="95"/>
        <v>13646.5</v>
      </c>
      <c r="W196" s="539">
        <f t="shared" si="95"/>
        <v>13646.5</v>
      </c>
      <c r="X196" s="539">
        <f t="shared" si="95"/>
        <v>13646.5</v>
      </c>
      <c r="Y196" s="539">
        <f t="shared" si="95"/>
        <v>13646.5</v>
      </c>
      <c r="Z196" s="539">
        <f t="shared" si="96"/>
        <v>13646.5</v>
      </c>
      <c r="AA196" s="539">
        <f t="shared" si="96"/>
        <v>13646.5</v>
      </c>
      <c r="AB196" s="539">
        <f t="shared" si="96"/>
        <v>13646.5</v>
      </c>
      <c r="AC196" s="539">
        <f t="shared" si="96"/>
        <v>13919.43</v>
      </c>
      <c r="AD196" s="539">
        <f t="shared" si="96"/>
        <v>13919.43</v>
      </c>
      <c r="AE196" s="539">
        <f t="shared" si="96"/>
        <v>13919.43</v>
      </c>
      <c r="AF196" s="539">
        <f t="shared" si="96"/>
        <v>13919.43</v>
      </c>
      <c r="AG196" s="539">
        <f t="shared" si="96"/>
        <v>13919.43</v>
      </c>
      <c r="AH196" s="539">
        <f t="shared" si="96"/>
        <v>13919.43</v>
      </c>
      <c r="AI196" s="539">
        <f t="shared" si="96"/>
        <v>13919.43</v>
      </c>
      <c r="AJ196" s="539">
        <f t="shared" si="97"/>
        <v>13919.43</v>
      </c>
      <c r="AK196" s="539">
        <f t="shared" si="97"/>
        <v>13919.43</v>
      </c>
      <c r="AL196" s="539">
        <f t="shared" si="97"/>
        <v>13919.43</v>
      </c>
      <c r="AM196" s="539">
        <f t="shared" si="97"/>
        <v>13919.43</v>
      </c>
      <c r="AN196" s="539">
        <f t="shared" si="97"/>
        <v>13919.43</v>
      </c>
      <c r="AO196" s="539">
        <f t="shared" si="97"/>
        <v>14197.818600000001</v>
      </c>
      <c r="AP196" s="539">
        <f t="shared" si="97"/>
        <v>14197.818600000001</v>
      </c>
      <c r="AQ196" s="539">
        <f t="shared" si="97"/>
        <v>14197.818600000001</v>
      </c>
      <c r="AR196" s="539">
        <f t="shared" si="97"/>
        <v>14197.818600000001</v>
      </c>
      <c r="AS196" s="539">
        <f t="shared" si="97"/>
        <v>14197.818600000001</v>
      </c>
      <c r="AT196" s="539">
        <f t="shared" si="98"/>
        <v>14197.818600000001</v>
      </c>
      <c r="AU196" s="539">
        <f t="shared" si="98"/>
        <v>14197.818600000001</v>
      </c>
      <c r="AV196" s="539">
        <f t="shared" si="98"/>
        <v>14197.818600000001</v>
      </c>
      <c r="AW196" s="539">
        <f t="shared" si="98"/>
        <v>14197.818600000001</v>
      </c>
      <c r="AX196" s="539">
        <f t="shared" si="98"/>
        <v>14197.818600000001</v>
      </c>
      <c r="AY196" s="539">
        <f t="shared" si="98"/>
        <v>14197.818600000001</v>
      </c>
      <c r="AZ196" s="539">
        <f t="shared" si="98"/>
        <v>14197.818600000001</v>
      </c>
      <c r="BA196" s="539">
        <f t="shared" si="98"/>
        <v>14481.774971999999</v>
      </c>
      <c r="BB196" s="539">
        <f t="shared" si="98"/>
        <v>14481.774971999999</v>
      </c>
      <c r="BC196" s="539">
        <f t="shared" si="98"/>
        <v>14481.774971999999</v>
      </c>
      <c r="BD196" s="539">
        <f t="shared" si="99"/>
        <v>14481.774971999999</v>
      </c>
      <c r="BE196" s="539">
        <f t="shared" si="99"/>
        <v>14481.774971999999</v>
      </c>
      <c r="BF196" s="539">
        <f t="shared" si="99"/>
        <v>14481.774971999999</v>
      </c>
      <c r="BG196" s="539">
        <f t="shared" si="99"/>
        <v>14481.774971999999</v>
      </c>
      <c r="BH196" s="539">
        <f t="shared" si="99"/>
        <v>14481.774971999999</v>
      </c>
      <c r="BI196" s="539">
        <f t="shared" si="99"/>
        <v>14481.774971999999</v>
      </c>
      <c r="BJ196" s="539">
        <f t="shared" si="99"/>
        <v>14481.774971999999</v>
      </c>
      <c r="BK196" s="539">
        <f t="shared" si="99"/>
        <v>14481.774971999999</v>
      </c>
      <c r="BL196" s="539">
        <f t="shared" si="99"/>
        <v>14481.774971999999</v>
      </c>
      <c r="BM196" s="539">
        <f t="shared" si="99"/>
        <v>14771.41047144</v>
      </c>
      <c r="BN196" s="539">
        <f t="shared" si="100"/>
        <v>14771.41047144</v>
      </c>
      <c r="BO196" s="539">
        <f t="shared" si="100"/>
        <v>14771.41047144</v>
      </c>
      <c r="BP196" s="539">
        <f t="shared" si="100"/>
        <v>14771.41047144</v>
      </c>
      <c r="BQ196" s="539">
        <f t="shared" si="100"/>
        <v>14771.41047144</v>
      </c>
      <c r="BR196" s="539">
        <f t="shared" si="100"/>
        <v>14771.41047144</v>
      </c>
      <c r="BS196" s="539">
        <f t="shared" si="100"/>
        <v>14771.41047144</v>
      </c>
      <c r="BT196" s="539">
        <f t="shared" si="100"/>
        <v>14771.41047144</v>
      </c>
      <c r="BU196" s="539">
        <f t="shared" si="100"/>
        <v>14771.41047144</v>
      </c>
      <c r="BV196" s="539">
        <f t="shared" si="100"/>
        <v>14771.41047144</v>
      </c>
      <c r="BW196" s="539">
        <f t="shared" si="100"/>
        <v>14771.41047144</v>
      </c>
      <c r="BX196" s="539">
        <f t="shared" si="101"/>
        <v>14771.41047144</v>
      </c>
      <c r="BY196" s="539">
        <f t="shared" si="101"/>
        <v>15066.838680868801</v>
      </c>
      <c r="BZ196" s="539">
        <f t="shared" si="101"/>
        <v>15066.838680868801</v>
      </c>
      <c r="CA196" s="539">
        <f t="shared" si="101"/>
        <v>15066.838680868801</v>
      </c>
      <c r="CB196" s="539">
        <f t="shared" si="101"/>
        <v>15066.838680868801</v>
      </c>
      <c r="CC196" s="539">
        <f t="shared" si="101"/>
        <v>15066.838680868801</v>
      </c>
      <c r="CD196" s="539">
        <f t="shared" si="101"/>
        <v>15066.838680868801</v>
      </c>
      <c r="CE196" s="539">
        <f t="shared" si="101"/>
        <v>15066.838680868801</v>
      </c>
      <c r="CF196" s="539">
        <f t="shared" si="101"/>
        <v>15066.838680868801</v>
      </c>
      <c r="CG196" s="539">
        <f t="shared" si="101"/>
        <v>15066.838680868801</v>
      </c>
      <c r="CH196" s="539">
        <f t="shared" si="102"/>
        <v>15066.838680868801</v>
      </c>
      <c r="CI196" s="539">
        <f t="shared" si="102"/>
        <v>15066.838680868801</v>
      </c>
      <c r="CJ196" s="539">
        <f t="shared" si="102"/>
        <v>15066.838680868801</v>
      </c>
      <c r="CK196" s="539">
        <f t="shared" si="102"/>
        <v>15368.175454486178</v>
      </c>
      <c r="CL196" s="539">
        <f t="shared" si="102"/>
        <v>15368.175454486178</v>
      </c>
      <c r="CM196" s="539">
        <f t="shared" si="102"/>
        <v>15368.175454486178</v>
      </c>
      <c r="CN196" s="539">
        <f t="shared" si="102"/>
        <v>15368.175454486178</v>
      </c>
      <c r="CO196" s="539">
        <f t="shared" si="102"/>
        <v>15368.175454486178</v>
      </c>
      <c r="CP196" s="539">
        <f t="shared" si="102"/>
        <v>15368.175454486178</v>
      </c>
      <c r="CQ196" s="539">
        <f t="shared" si="102"/>
        <v>15368.175454486178</v>
      </c>
      <c r="CR196" s="539">
        <f t="shared" si="103"/>
        <v>15368.175454486178</v>
      </c>
      <c r="CS196" s="539">
        <f t="shared" si="103"/>
        <v>15368.175454486178</v>
      </c>
      <c r="CT196" s="539">
        <f t="shared" si="103"/>
        <v>15368.175454486178</v>
      </c>
      <c r="CU196" s="539">
        <f t="shared" si="103"/>
        <v>15368.175454486178</v>
      </c>
      <c r="CV196" s="539">
        <f t="shared" si="103"/>
        <v>15368.175454486178</v>
      </c>
      <c r="CW196" s="539">
        <f t="shared" si="103"/>
        <v>15675.538963575897</v>
      </c>
      <c r="CX196" s="539">
        <f t="shared" si="103"/>
        <v>15675.538963575897</v>
      </c>
      <c r="CY196" s="539">
        <f t="shared" si="103"/>
        <v>15675.538963575897</v>
      </c>
      <c r="CZ196" s="539">
        <f t="shared" si="103"/>
        <v>15675.538963575897</v>
      </c>
      <c r="DA196" s="539">
        <f t="shared" si="103"/>
        <v>15675.538963575897</v>
      </c>
      <c r="DB196" s="539">
        <f t="shared" si="104"/>
        <v>15675.538963575897</v>
      </c>
      <c r="DC196" s="539">
        <f t="shared" si="104"/>
        <v>15675.538963575897</v>
      </c>
      <c r="DD196" s="539">
        <f t="shared" si="104"/>
        <v>15675.538963575897</v>
      </c>
      <c r="DE196" s="539">
        <f t="shared" si="104"/>
        <v>15675.538963575897</v>
      </c>
      <c r="DF196" s="539">
        <f t="shared" si="104"/>
        <v>15675.538963575897</v>
      </c>
      <c r="DG196" s="539">
        <f t="shared" si="104"/>
        <v>15675.538963575897</v>
      </c>
      <c r="DH196" s="539">
        <f t="shared" si="104"/>
        <v>15675.538963575897</v>
      </c>
      <c r="DI196" s="539">
        <f t="shared" si="104"/>
        <v>15989.049742847417</v>
      </c>
      <c r="DJ196" s="539">
        <f t="shared" si="104"/>
        <v>15989.049742847417</v>
      </c>
      <c r="DK196" s="539">
        <f t="shared" si="104"/>
        <v>15989.049742847417</v>
      </c>
      <c r="DL196" s="539">
        <f t="shared" si="105"/>
        <v>15989.049742847417</v>
      </c>
      <c r="DM196" s="539">
        <f t="shared" si="105"/>
        <v>15989.049742847417</v>
      </c>
      <c r="DN196" s="539">
        <f t="shared" si="105"/>
        <v>15989.049742847417</v>
      </c>
      <c r="DO196" s="539">
        <f t="shared" si="105"/>
        <v>15989.049742847417</v>
      </c>
      <c r="DP196" s="539">
        <f t="shared" si="105"/>
        <v>15989.049742847417</v>
      </c>
      <c r="DQ196" s="539">
        <f t="shared" si="105"/>
        <v>15989.049742847417</v>
      </c>
      <c r="DR196" s="539">
        <f t="shared" si="105"/>
        <v>15989.049742847417</v>
      </c>
      <c r="DS196" s="539">
        <f t="shared" si="105"/>
        <v>15989.049742847417</v>
      </c>
      <c r="DT196" s="539">
        <f t="shared" si="105"/>
        <v>15989.049742847417</v>
      </c>
      <c r="DU196" s="539">
        <f t="shared" si="105"/>
        <v>16308.830737704366</v>
      </c>
      <c r="DV196" s="539">
        <f t="shared" si="106"/>
        <v>16308.830737704366</v>
      </c>
      <c r="DW196" s="539">
        <f t="shared" si="106"/>
        <v>16308.830737704366</v>
      </c>
      <c r="DX196" s="539">
        <f t="shared" si="106"/>
        <v>16308.830737704366</v>
      </c>
      <c r="DY196" s="539">
        <f t="shared" si="106"/>
        <v>16308.830737704366</v>
      </c>
      <c r="DZ196" s="539">
        <f t="shared" si="106"/>
        <v>16308.830737704366</v>
      </c>
      <c r="EA196" s="539">
        <f t="shared" si="106"/>
        <v>16308.830737704366</v>
      </c>
      <c r="EB196" s="539">
        <f t="shared" si="106"/>
        <v>16308.830737704366</v>
      </c>
      <c r="EC196" s="539">
        <f t="shared" si="106"/>
        <v>16308.830737704366</v>
      </c>
      <c r="ED196" s="539">
        <f t="shared" si="106"/>
        <v>16308.830737704366</v>
      </c>
      <c r="EE196" s="539">
        <f t="shared" si="106"/>
        <v>16308.830737704366</v>
      </c>
      <c r="EF196" s="540">
        <f t="shared" si="106"/>
        <v>16308.830737704366</v>
      </c>
    </row>
    <row r="197" spans="2:136" x14ac:dyDescent="0.2">
      <c r="B197" s="534" t="s">
        <v>344</v>
      </c>
      <c r="C197" s="482"/>
      <c r="D197" s="482"/>
      <c r="E197" s="563"/>
      <c r="F197" s="561">
        <v>1.5</v>
      </c>
      <c r="G197" s="562">
        <f t="shared" si="89"/>
        <v>0.125</v>
      </c>
      <c r="H197" s="537"/>
      <c r="I197" s="537"/>
      <c r="J197" s="537"/>
      <c r="K197" s="537"/>
      <c r="L197" s="537"/>
      <c r="M197" s="538">
        <f t="shared" si="94"/>
        <v>245637</v>
      </c>
      <c r="N197" s="478"/>
      <c r="O197" s="478"/>
      <c r="P197" s="539">
        <f t="shared" si="95"/>
        <v>0</v>
      </c>
      <c r="Q197" s="539">
        <f t="shared" si="95"/>
        <v>20469.75</v>
      </c>
      <c r="R197" s="539">
        <f t="shared" si="95"/>
        <v>20469.75</v>
      </c>
      <c r="S197" s="539">
        <f t="shared" si="95"/>
        <v>20469.75</v>
      </c>
      <c r="T197" s="539">
        <f t="shared" si="95"/>
        <v>20469.75</v>
      </c>
      <c r="U197" s="539">
        <f t="shared" si="95"/>
        <v>20469.75</v>
      </c>
      <c r="V197" s="539">
        <f t="shared" si="95"/>
        <v>20469.75</v>
      </c>
      <c r="W197" s="539">
        <f t="shared" si="95"/>
        <v>20469.75</v>
      </c>
      <c r="X197" s="539">
        <f t="shared" si="95"/>
        <v>20469.75</v>
      </c>
      <c r="Y197" s="539">
        <f t="shared" si="95"/>
        <v>20469.75</v>
      </c>
      <c r="Z197" s="539">
        <f t="shared" si="96"/>
        <v>20469.75</v>
      </c>
      <c r="AA197" s="539">
        <f t="shared" si="96"/>
        <v>20469.75</v>
      </c>
      <c r="AB197" s="539">
        <f t="shared" si="96"/>
        <v>20469.75</v>
      </c>
      <c r="AC197" s="539">
        <f t="shared" si="96"/>
        <v>20879.145</v>
      </c>
      <c r="AD197" s="539">
        <f t="shared" si="96"/>
        <v>20879.145</v>
      </c>
      <c r="AE197" s="539">
        <f t="shared" si="96"/>
        <v>20879.145</v>
      </c>
      <c r="AF197" s="539">
        <f t="shared" si="96"/>
        <v>20879.145</v>
      </c>
      <c r="AG197" s="539">
        <f t="shared" si="96"/>
        <v>20879.145</v>
      </c>
      <c r="AH197" s="539">
        <f t="shared" si="96"/>
        <v>20879.145</v>
      </c>
      <c r="AI197" s="539">
        <f t="shared" si="96"/>
        <v>20879.145</v>
      </c>
      <c r="AJ197" s="539">
        <f t="shared" si="97"/>
        <v>20879.145</v>
      </c>
      <c r="AK197" s="539">
        <f t="shared" si="97"/>
        <v>20879.145</v>
      </c>
      <c r="AL197" s="539">
        <f t="shared" si="97"/>
        <v>20879.145</v>
      </c>
      <c r="AM197" s="539">
        <f t="shared" si="97"/>
        <v>20879.145</v>
      </c>
      <c r="AN197" s="539">
        <f t="shared" si="97"/>
        <v>20879.145</v>
      </c>
      <c r="AO197" s="539">
        <f t="shared" si="97"/>
        <v>21296.727899999998</v>
      </c>
      <c r="AP197" s="539">
        <f t="shared" si="97"/>
        <v>21296.727899999998</v>
      </c>
      <c r="AQ197" s="539">
        <f t="shared" si="97"/>
        <v>21296.727899999998</v>
      </c>
      <c r="AR197" s="539">
        <f t="shared" si="97"/>
        <v>21296.727899999998</v>
      </c>
      <c r="AS197" s="539">
        <f t="shared" si="97"/>
        <v>21296.727899999998</v>
      </c>
      <c r="AT197" s="539">
        <f t="shared" si="98"/>
        <v>21296.727899999998</v>
      </c>
      <c r="AU197" s="539">
        <f t="shared" si="98"/>
        <v>21296.727899999998</v>
      </c>
      <c r="AV197" s="539">
        <f t="shared" si="98"/>
        <v>21296.727899999998</v>
      </c>
      <c r="AW197" s="539">
        <f t="shared" si="98"/>
        <v>21296.727899999998</v>
      </c>
      <c r="AX197" s="539">
        <f t="shared" si="98"/>
        <v>21296.727899999998</v>
      </c>
      <c r="AY197" s="539">
        <f t="shared" si="98"/>
        <v>21296.727899999998</v>
      </c>
      <c r="AZ197" s="539">
        <f t="shared" si="98"/>
        <v>21296.727899999998</v>
      </c>
      <c r="BA197" s="539">
        <f t="shared" si="98"/>
        <v>21722.662457999999</v>
      </c>
      <c r="BB197" s="539">
        <f t="shared" si="98"/>
        <v>21722.662457999999</v>
      </c>
      <c r="BC197" s="539">
        <f t="shared" si="98"/>
        <v>21722.662457999999</v>
      </c>
      <c r="BD197" s="539">
        <f t="shared" si="99"/>
        <v>21722.662457999999</v>
      </c>
      <c r="BE197" s="539">
        <f t="shared" si="99"/>
        <v>21722.662457999999</v>
      </c>
      <c r="BF197" s="539">
        <f t="shared" si="99"/>
        <v>21722.662457999999</v>
      </c>
      <c r="BG197" s="539">
        <f t="shared" si="99"/>
        <v>21722.662457999999</v>
      </c>
      <c r="BH197" s="539">
        <f t="shared" si="99"/>
        <v>21722.662457999999</v>
      </c>
      <c r="BI197" s="539">
        <f t="shared" si="99"/>
        <v>21722.662457999999</v>
      </c>
      <c r="BJ197" s="539">
        <f t="shared" si="99"/>
        <v>21722.662457999999</v>
      </c>
      <c r="BK197" s="539">
        <f t="shared" si="99"/>
        <v>21722.662457999999</v>
      </c>
      <c r="BL197" s="539">
        <f t="shared" si="99"/>
        <v>21722.662457999999</v>
      </c>
      <c r="BM197" s="539">
        <f t="shared" si="99"/>
        <v>22157.115707159999</v>
      </c>
      <c r="BN197" s="539">
        <f t="shared" si="100"/>
        <v>22157.115707159999</v>
      </c>
      <c r="BO197" s="539">
        <f t="shared" si="100"/>
        <v>22157.115707159999</v>
      </c>
      <c r="BP197" s="539">
        <f t="shared" si="100"/>
        <v>22157.115707159999</v>
      </c>
      <c r="BQ197" s="539">
        <f t="shared" si="100"/>
        <v>22157.115707159999</v>
      </c>
      <c r="BR197" s="539">
        <f t="shared" si="100"/>
        <v>22157.115707159999</v>
      </c>
      <c r="BS197" s="539">
        <f t="shared" si="100"/>
        <v>22157.115707159999</v>
      </c>
      <c r="BT197" s="539">
        <f t="shared" si="100"/>
        <v>22157.115707159999</v>
      </c>
      <c r="BU197" s="539">
        <f t="shared" si="100"/>
        <v>22157.115707159999</v>
      </c>
      <c r="BV197" s="539">
        <f t="shared" si="100"/>
        <v>22157.115707159999</v>
      </c>
      <c r="BW197" s="539">
        <f t="shared" si="100"/>
        <v>22157.115707159999</v>
      </c>
      <c r="BX197" s="539">
        <f t="shared" si="101"/>
        <v>22157.115707159999</v>
      </c>
      <c r="BY197" s="539">
        <f t="shared" si="101"/>
        <v>22600.258021303202</v>
      </c>
      <c r="BZ197" s="539">
        <f t="shared" si="101"/>
        <v>22600.258021303202</v>
      </c>
      <c r="CA197" s="539">
        <f t="shared" si="101"/>
        <v>22600.258021303202</v>
      </c>
      <c r="CB197" s="539">
        <f t="shared" si="101"/>
        <v>22600.258021303202</v>
      </c>
      <c r="CC197" s="539">
        <f t="shared" si="101"/>
        <v>22600.258021303202</v>
      </c>
      <c r="CD197" s="539">
        <f t="shared" si="101"/>
        <v>22600.258021303202</v>
      </c>
      <c r="CE197" s="539">
        <f t="shared" si="101"/>
        <v>22600.258021303202</v>
      </c>
      <c r="CF197" s="539">
        <f t="shared" si="101"/>
        <v>22600.258021303202</v>
      </c>
      <c r="CG197" s="539">
        <f t="shared" si="101"/>
        <v>22600.258021303202</v>
      </c>
      <c r="CH197" s="539">
        <f t="shared" si="102"/>
        <v>22600.258021303202</v>
      </c>
      <c r="CI197" s="539">
        <f t="shared" si="102"/>
        <v>22600.258021303202</v>
      </c>
      <c r="CJ197" s="539">
        <f t="shared" si="102"/>
        <v>22600.258021303202</v>
      </c>
      <c r="CK197" s="539">
        <f t="shared" si="102"/>
        <v>23052.263181729264</v>
      </c>
      <c r="CL197" s="539">
        <f t="shared" si="102"/>
        <v>23052.263181729264</v>
      </c>
      <c r="CM197" s="539">
        <f t="shared" si="102"/>
        <v>23052.263181729264</v>
      </c>
      <c r="CN197" s="539">
        <f t="shared" si="102"/>
        <v>23052.263181729264</v>
      </c>
      <c r="CO197" s="539">
        <f t="shared" si="102"/>
        <v>23052.263181729264</v>
      </c>
      <c r="CP197" s="539">
        <f t="shared" si="102"/>
        <v>23052.263181729264</v>
      </c>
      <c r="CQ197" s="539">
        <f t="shared" si="102"/>
        <v>23052.263181729264</v>
      </c>
      <c r="CR197" s="539">
        <f t="shared" si="103"/>
        <v>23052.263181729264</v>
      </c>
      <c r="CS197" s="539">
        <f t="shared" si="103"/>
        <v>23052.263181729264</v>
      </c>
      <c r="CT197" s="539">
        <f t="shared" si="103"/>
        <v>23052.263181729264</v>
      </c>
      <c r="CU197" s="539">
        <f t="shared" si="103"/>
        <v>23052.263181729264</v>
      </c>
      <c r="CV197" s="539">
        <f t="shared" si="103"/>
        <v>23052.263181729264</v>
      </c>
      <c r="CW197" s="539">
        <f t="shared" si="103"/>
        <v>23513.308445363844</v>
      </c>
      <c r="CX197" s="539">
        <f t="shared" si="103"/>
        <v>23513.308445363844</v>
      </c>
      <c r="CY197" s="539">
        <f t="shared" si="103"/>
        <v>23513.308445363844</v>
      </c>
      <c r="CZ197" s="539">
        <f t="shared" si="103"/>
        <v>23513.308445363844</v>
      </c>
      <c r="DA197" s="539">
        <f t="shared" si="103"/>
        <v>23513.308445363844</v>
      </c>
      <c r="DB197" s="539">
        <f t="shared" si="104"/>
        <v>23513.308445363844</v>
      </c>
      <c r="DC197" s="539">
        <f t="shared" si="104"/>
        <v>23513.308445363844</v>
      </c>
      <c r="DD197" s="539">
        <f t="shared" si="104"/>
        <v>23513.308445363844</v>
      </c>
      <c r="DE197" s="539">
        <f t="shared" si="104"/>
        <v>23513.308445363844</v>
      </c>
      <c r="DF197" s="539">
        <f t="shared" si="104"/>
        <v>23513.308445363844</v>
      </c>
      <c r="DG197" s="539">
        <f t="shared" si="104"/>
        <v>23513.308445363844</v>
      </c>
      <c r="DH197" s="539">
        <f t="shared" si="104"/>
        <v>23513.308445363844</v>
      </c>
      <c r="DI197" s="539">
        <f t="shared" si="104"/>
        <v>23983.574614271125</v>
      </c>
      <c r="DJ197" s="539">
        <f t="shared" si="104"/>
        <v>23983.574614271125</v>
      </c>
      <c r="DK197" s="539">
        <f t="shared" si="104"/>
        <v>23983.574614271125</v>
      </c>
      <c r="DL197" s="539">
        <f t="shared" si="105"/>
        <v>23983.574614271125</v>
      </c>
      <c r="DM197" s="539">
        <f t="shared" si="105"/>
        <v>23983.574614271125</v>
      </c>
      <c r="DN197" s="539">
        <f t="shared" si="105"/>
        <v>23983.574614271125</v>
      </c>
      <c r="DO197" s="539">
        <f t="shared" si="105"/>
        <v>23983.574614271125</v>
      </c>
      <c r="DP197" s="539">
        <f t="shared" si="105"/>
        <v>23983.574614271125</v>
      </c>
      <c r="DQ197" s="539">
        <f t="shared" si="105"/>
        <v>23983.574614271125</v>
      </c>
      <c r="DR197" s="539">
        <f t="shared" si="105"/>
        <v>23983.574614271125</v>
      </c>
      <c r="DS197" s="539">
        <f t="shared" si="105"/>
        <v>23983.574614271125</v>
      </c>
      <c r="DT197" s="539">
        <f t="shared" si="105"/>
        <v>23983.574614271125</v>
      </c>
      <c r="DU197" s="539">
        <f t="shared" si="105"/>
        <v>24463.246106556548</v>
      </c>
      <c r="DV197" s="539">
        <f t="shared" si="106"/>
        <v>24463.246106556548</v>
      </c>
      <c r="DW197" s="539">
        <f t="shared" si="106"/>
        <v>24463.246106556548</v>
      </c>
      <c r="DX197" s="539">
        <f t="shared" si="106"/>
        <v>24463.246106556548</v>
      </c>
      <c r="DY197" s="539">
        <f t="shared" si="106"/>
        <v>24463.246106556548</v>
      </c>
      <c r="DZ197" s="539">
        <f t="shared" si="106"/>
        <v>24463.246106556548</v>
      </c>
      <c r="EA197" s="539">
        <f t="shared" si="106"/>
        <v>24463.246106556548</v>
      </c>
      <c r="EB197" s="539">
        <f t="shared" si="106"/>
        <v>24463.246106556548</v>
      </c>
      <c r="EC197" s="539">
        <f t="shared" si="106"/>
        <v>24463.246106556548</v>
      </c>
      <c r="ED197" s="539">
        <f t="shared" si="106"/>
        <v>24463.246106556548</v>
      </c>
      <c r="EE197" s="539">
        <f t="shared" si="106"/>
        <v>24463.246106556548</v>
      </c>
      <c r="EF197" s="540">
        <f t="shared" si="106"/>
        <v>24463.246106556548</v>
      </c>
    </row>
    <row r="198" spans="2:136" outlineLevel="1" x14ac:dyDescent="0.2">
      <c r="B198" s="534" t="s">
        <v>345</v>
      </c>
      <c r="C198" s="482"/>
      <c r="D198" s="482"/>
      <c r="E198" s="563"/>
      <c r="F198" s="561">
        <v>4</v>
      </c>
      <c r="G198" s="562">
        <f t="shared" si="89"/>
        <v>0.33333333333333331</v>
      </c>
      <c r="H198" s="537"/>
      <c r="I198" s="537"/>
      <c r="J198" s="537"/>
      <c r="K198" s="537"/>
      <c r="L198" s="537"/>
      <c r="M198" s="538">
        <f t="shared" si="94"/>
        <v>655032</v>
      </c>
      <c r="N198" s="478"/>
      <c r="O198" s="478"/>
      <c r="P198" s="539">
        <f t="shared" si="95"/>
        <v>0</v>
      </c>
      <c r="Q198" s="539">
        <f t="shared" si="95"/>
        <v>54586</v>
      </c>
      <c r="R198" s="539">
        <f t="shared" si="95"/>
        <v>54586</v>
      </c>
      <c r="S198" s="539">
        <f t="shared" si="95"/>
        <v>54586</v>
      </c>
      <c r="T198" s="539">
        <f t="shared" si="95"/>
        <v>54586</v>
      </c>
      <c r="U198" s="539">
        <f t="shared" si="95"/>
        <v>54586</v>
      </c>
      <c r="V198" s="539">
        <f t="shared" si="95"/>
        <v>54586</v>
      </c>
      <c r="W198" s="539">
        <f t="shared" si="95"/>
        <v>54586</v>
      </c>
      <c r="X198" s="539">
        <f t="shared" si="95"/>
        <v>54586</v>
      </c>
      <c r="Y198" s="539">
        <f t="shared" si="95"/>
        <v>54586</v>
      </c>
      <c r="Z198" s="539">
        <f t="shared" si="96"/>
        <v>54586</v>
      </c>
      <c r="AA198" s="539">
        <f t="shared" si="96"/>
        <v>54586</v>
      </c>
      <c r="AB198" s="539">
        <f t="shared" si="96"/>
        <v>54586</v>
      </c>
      <c r="AC198" s="539">
        <f t="shared" si="96"/>
        <v>55677.72</v>
      </c>
      <c r="AD198" s="539">
        <f t="shared" si="96"/>
        <v>55677.72</v>
      </c>
      <c r="AE198" s="539">
        <f t="shared" si="96"/>
        <v>55677.72</v>
      </c>
      <c r="AF198" s="539">
        <f t="shared" si="96"/>
        <v>55677.72</v>
      </c>
      <c r="AG198" s="539">
        <f t="shared" si="96"/>
        <v>55677.72</v>
      </c>
      <c r="AH198" s="539">
        <f t="shared" si="96"/>
        <v>55677.72</v>
      </c>
      <c r="AI198" s="539">
        <f t="shared" si="96"/>
        <v>55677.72</v>
      </c>
      <c r="AJ198" s="539">
        <f t="shared" si="97"/>
        <v>55677.72</v>
      </c>
      <c r="AK198" s="539">
        <f t="shared" si="97"/>
        <v>55677.72</v>
      </c>
      <c r="AL198" s="539">
        <f t="shared" si="97"/>
        <v>55677.72</v>
      </c>
      <c r="AM198" s="539">
        <f t="shared" si="97"/>
        <v>55677.72</v>
      </c>
      <c r="AN198" s="539">
        <f t="shared" si="97"/>
        <v>55677.72</v>
      </c>
      <c r="AO198" s="539">
        <f t="shared" si="97"/>
        <v>56791.274400000002</v>
      </c>
      <c r="AP198" s="539">
        <f t="shared" si="97"/>
        <v>56791.274400000002</v>
      </c>
      <c r="AQ198" s="539">
        <f t="shared" si="97"/>
        <v>56791.274400000002</v>
      </c>
      <c r="AR198" s="539">
        <f t="shared" si="97"/>
        <v>56791.274400000002</v>
      </c>
      <c r="AS198" s="539">
        <f t="shared" si="97"/>
        <v>56791.274400000002</v>
      </c>
      <c r="AT198" s="539">
        <f t="shared" si="98"/>
        <v>56791.274400000002</v>
      </c>
      <c r="AU198" s="539">
        <f t="shared" si="98"/>
        <v>56791.274400000002</v>
      </c>
      <c r="AV198" s="539">
        <f t="shared" si="98"/>
        <v>56791.274400000002</v>
      </c>
      <c r="AW198" s="539">
        <f t="shared" si="98"/>
        <v>56791.274400000002</v>
      </c>
      <c r="AX198" s="539">
        <f t="shared" si="98"/>
        <v>56791.274400000002</v>
      </c>
      <c r="AY198" s="539">
        <f t="shared" si="98"/>
        <v>56791.274400000002</v>
      </c>
      <c r="AZ198" s="539">
        <f t="shared" si="98"/>
        <v>56791.274400000002</v>
      </c>
      <c r="BA198" s="539">
        <f t="shared" si="98"/>
        <v>57927.099887999997</v>
      </c>
      <c r="BB198" s="539">
        <f t="shared" si="98"/>
        <v>57927.099887999997</v>
      </c>
      <c r="BC198" s="539">
        <f t="shared" si="98"/>
        <v>57927.099887999997</v>
      </c>
      <c r="BD198" s="539">
        <f t="shared" si="99"/>
        <v>57927.099887999997</v>
      </c>
      <c r="BE198" s="539">
        <f t="shared" si="99"/>
        <v>57927.099887999997</v>
      </c>
      <c r="BF198" s="539">
        <f t="shared" si="99"/>
        <v>57927.099887999997</v>
      </c>
      <c r="BG198" s="539">
        <f t="shared" si="99"/>
        <v>57927.099887999997</v>
      </c>
      <c r="BH198" s="539">
        <f t="shared" si="99"/>
        <v>57927.099887999997</v>
      </c>
      <c r="BI198" s="539">
        <f t="shared" si="99"/>
        <v>57927.099887999997</v>
      </c>
      <c r="BJ198" s="539">
        <f t="shared" si="99"/>
        <v>57927.099887999997</v>
      </c>
      <c r="BK198" s="539">
        <f t="shared" si="99"/>
        <v>57927.099887999997</v>
      </c>
      <c r="BL198" s="539">
        <f t="shared" si="99"/>
        <v>57927.099887999997</v>
      </c>
      <c r="BM198" s="539">
        <f t="shared" si="99"/>
        <v>59085.64188576</v>
      </c>
      <c r="BN198" s="539">
        <f t="shared" si="100"/>
        <v>59085.64188576</v>
      </c>
      <c r="BO198" s="539">
        <f t="shared" si="100"/>
        <v>59085.64188576</v>
      </c>
      <c r="BP198" s="539">
        <f t="shared" si="100"/>
        <v>59085.64188576</v>
      </c>
      <c r="BQ198" s="539">
        <f t="shared" si="100"/>
        <v>59085.64188576</v>
      </c>
      <c r="BR198" s="539">
        <f t="shared" si="100"/>
        <v>59085.64188576</v>
      </c>
      <c r="BS198" s="539">
        <f t="shared" si="100"/>
        <v>59085.64188576</v>
      </c>
      <c r="BT198" s="539">
        <f t="shared" si="100"/>
        <v>59085.64188576</v>
      </c>
      <c r="BU198" s="539">
        <f t="shared" si="100"/>
        <v>59085.64188576</v>
      </c>
      <c r="BV198" s="539">
        <f t="shared" si="100"/>
        <v>59085.64188576</v>
      </c>
      <c r="BW198" s="539">
        <f t="shared" si="100"/>
        <v>59085.64188576</v>
      </c>
      <c r="BX198" s="539">
        <f t="shared" si="101"/>
        <v>59085.64188576</v>
      </c>
      <c r="BY198" s="539">
        <f t="shared" si="101"/>
        <v>60267.354723475204</v>
      </c>
      <c r="BZ198" s="539">
        <f t="shared" si="101"/>
        <v>60267.354723475204</v>
      </c>
      <c r="CA198" s="539">
        <f t="shared" si="101"/>
        <v>60267.354723475204</v>
      </c>
      <c r="CB198" s="539">
        <f t="shared" si="101"/>
        <v>60267.354723475204</v>
      </c>
      <c r="CC198" s="539">
        <f t="shared" si="101"/>
        <v>60267.354723475204</v>
      </c>
      <c r="CD198" s="539">
        <f t="shared" si="101"/>
        <v>60267.354723475204</v>
      </c>
      <c r="CE198" s="539">
        <f t="shared" si="101"/>
        <v>60267.354723475204</v>
      </c>
      <c r="CF198" s="539">
        <f t="shared" si="101"/>
        <v>60267.354723475204</v>
      </c>
      <c r="CG198" s="539">
        <f t="shared" si="101"/>
        <v>60267.354723475204</v>
      </c>
      <c r="CH198" s="539">
        <f t="shared" si="102"/>
        <v>60267.354723475204</v>
      </c>
      <c r="CI198" s="539">
        <f t="shared" si="102"/>
        <v>60267.354723475204</v>
      </c>
      <c r="CJ198" s="539">
        <f t="shared" si="102"/>
        <v>60267.354723475204</v>
      </c>
      <c r="CK198" s="539">
        <f t="shared" si="102"/>
        <v>61472.701817944711</v>
      </c>
      <c r="CL198" s="539">
        <f t="shared" si="102"/>
        <v>61472.701817944711</v>
      </c>
      <c r="CM198" s="539">
        <f t="shared" si="102"/>
        <v>61472.701817944711</v>
      </c>
      <c r="CN198" s="539">
        <f t="shared" si="102"/>
        <v>61472.701817944711</v>
      </c>
      <c r="CO198" s="539">
        <f t="shared" si="102"/>
        <v>61472.701817944711</v>
      </c>
      <c r="CP198" s="539">
        <f t="shared" si="102"/>
        <v>61472.701817944711</v>
      </c>
      <c r="CQ198" s="539">
        <f t="shared" si="102"/>
        <v>61472.701817944711</v>
      </c>
      <c r="CR198" s="539">
        <f t="shared" si="103"/>
        <v>61472.701817944711</v>
      </c>
      <c r="CS198" s="539">
        <f t="shared" si="103"/>
        <v>61472.701817944711</v>
      </c>
      <c r="CT198" s="539">
        <f t="shared" si="103"/>
        <v>61472.701817944711</v>
      </c>
      <c r="CU198" s="539">
        <f t="shared" si="103"/>
        <v>61472.701817944711</v>
      </c>
      <c r="CV198" s="539">
        <f t="shared" si="103"/>
        <v>61472.701817944711</v>
      </c>
      <c r="CW198" s="539">
        <f t="shared" si="103"/>
        <v>62702.155854303586</v>
      </c>
      <c r="CX198" s="539">
        <f t="shared" si="103"/>
        <v>62702.155854303586</v>
      </c>
      <c r="CY198" s="539">
        <f t="shared" si="103"/>
        <v>62702.155854303586</v>
      </c>
      <c r="CZ198" s="539">
        <f t="shared" si="103"/>
        <v>62702.155854303586</v>
      </c>
      <c r="DA198" s="539">
        <f t="shared" si="103"/>
        <v>62702.155854303586</v>
      </c>
      <c r="DB198" s="539">
        <f t="shared" si="104"/>
        <v>62702.155854303586</v>
      </c>
      <c r="DC198" s="539">
        <f t="shared" si="104"/>
        <v>62702.155854303586</v>
      </c>
      <c r="DD198" s="539">
        <f t="shared" si="104"/>
        <v>62702.155854303586</v>
      </c>
      <c r="DE198" s="539">
        <f t="shared" si="104"/>
        <v>62702.155854303586</v>
      </c>
      <c r="DF198" s="539">
        <f t="shared" si="104"/>
        <v>62702.155854303586</v>
      </c>
      <c r="DG198" s="539">
        <f t="shared" si="104"/>
        <v>62702.155854303586</v>
      </c>
      <c r="DH198" s="539">
        <f t="shared" si="104"/>
        <v>62702.155854303586</v>
      </c>
      <c r="DI198" s="539">
        <f t="shared" si="104"/>
        <v>63956.198971389669</v>
      </c>
      <c r="DJ198" s="539">
        <f t="shared" si="104"/>
        <v>63956.198971389669</v>
      </c>
      <c r="DK198" s="539">
        <f t="shared" si="104"/>
        <v>63956.198971389669</v>
      </c>
      <c r="DL198" s="539">
        <f t="shared" si="105"/>
        <v>63956.198971389669</v>
      </c>
      <c r="DM198" s="539">
        <f t="shared" si="105"/>
        <v>63956.198971389669</v>
      </c>
      <c r="DN198" s="539">
        <f t="shared" si="105"/>
        <v>63956.198971389669</v>
      </c>
      <c r="DO198" s="539">
        <f t="shared" si="105"/>
        <v>63956.198971389669</v>
      </c>
      <c r="DP198" s="539">
        <f t="shared" si="105"/>
        <v>63956.198971389669</v>
      </c>
      <c r="DQ198" s="539">
        <f t="shared" si="105"/>
        <v>63956.198971389669</v>
      </c>
      <c r="DR198" s="539">
        <f t="shared" si="105"/>
        <v>63956.198971389669</v>
      </c>
      <c r="DS198" s="539">
        <f t="shared" si="105"/>
        <v>63956.198971389669</v>
      </c>
      <c r="DT198" s="539">
        <f t="shared" si="105"/>
        <v>63956.198971389669</v>
      </c>
      <c r="DU198" s="539">
        <f t="shared" si="105"/>
        <v>65235.322950817463</v>
      </c>
      <c r="DV198" s="539">
        <f t="shared" si="106"/>
        <v>65235.322950817463</v>
      </c>
      <c r="DW198" s="539">
        <f t="shared" si="106"/>
        <v>65235.322950817463</v>
      </c>
      <c r="DX198" s="539">
        <f t="shared" si="106"/>
        <v>65235.322950817463</v>
      </c>
      <c r="DY198" s="539">
        <f t="shared" si="106"/>
        <v>65235.322950817463</v>
      </c>
      <c r="DZ198" s="539">
        <f t="shared" si="106"/>
        <v>65235.322950817463</v>
      </c>
      <c r="EA198" s="539">
        <f t="shared" si="106"/>
        <v>65235.322950817463</v>
      </c>
      <c r="EB198" s="539">
        <f t="shared" si="106"/>
        <v>65235.322950817463</v>
      </c>
      <c r="EC198" s="539">
        <f t="shared" si="106"/>
        <v>65235.322950817463</v>
      </c>
      <c r="ED198" s="539">
        <f t="shared" si="106"/>
        <v>65235.322950817463</v>
      </c>
      <c r="EE198" s="539">
        <f t="shared" si="106"/>
        <v>65235.322950817463</v>
      </c>
      <c r="EF198" s="540">
        <f t="shared" si="106"/>
        <v>65235.322950817463</v>
      </c>
    </row>
    <row r="199" spans="2:136" outlineLevel="1" x14ac:dyDescent="0.2">
      <c r="B199" s="534" t="s">
        <v>56</v>
      </c>
      <c r="C199" s="482"/>
      <c r="D199" s="482"/>
      <c r="E199" s="563"/>
      <c r="F199" s="561">
        <v>0</v>
      </c>
      <c r="G199" s="562">
        <f t="shared" si="89"/>
        <v>0</v>
      </c>
      <c r="H199" s="537"/>
      <c r="I199" s="537"/>
      <c r="J199" s="537"/>
      <c r="K199" s="537"/>
      <c r="L199" s="537"/>
      <c r="M199" s="538">
        <f t="shared" si="94"/>
        <v>0</v>
      </c>
      <c r="N199" s="478"/>
      <c r="O199" s="478"/>
      <c r="P199" s="539">
        <f t="shared" si="95"/>
        <v>0</v>
      </c>
      <c r="Q199" s="539">
        <f t="shared" si="95"/>
        <v>0</v>
      </c>
      <c r="R199" s="539">
        <f t="shared" si="95"/>
        <v>0</v>
      </c>
      <c r="S199" s="539">
        <f t="shared" si="95"/>
        <v>0</v>
      </c>
      <c r="T199" s="539">
        <f t="shared" si="95"/>
        <v>0</v>
      </c>
      <c r="U199" s="539">
        <f t="shared" si="95"/>
        <v>0</v>
      </c>
      <c r="V199" s="539">
        <f t="shared" si="95"/>
        <v>0</v>
      </c>
      <c r="W199" s="539">
        <f t="shared" si="95"/>
        <v>0</v>
      </c>
      <c r="X199" s="539">
        <f t="shared" si="95"/>
        <v>0</v>
      </c>
      <c r="Y199" s="539">
        <f t="shared" si="95"/>
        <v>0</v>
      </c>
      <c r="Z199" s="539">
        <f t="shared" si="96"/>
        <v>0</v>
      </c>
      <c r="AA199" s="539">
        <f t="shared" si="96"/>
        <v>0</v>
      </c>
      <c r="AB199" s="539">
        <f t="shared" si="96"/>
        <v>0</v>
      </c>
      <c r="AC199" s="539">
        <f t="shared" si="96"/>
        <v>0</v>
      </c>
      <c r="AD199" s="539">
        <f t="shared" si="96"/>
        <v>0</v>
      </c>
      <c r="AE199" s="539">
        <f t="shared" si="96"/>
        <v>0</v>
      </c>
      <c r="AF199" s="539">
        <f t="shared" si="96"/>
        <v>0</v>
      </c>
      <c r="AG199" s="539">
        <f t="shared" si="96"/>
        <v>0</v>
      </c>
      <c r="AH199" s="539">
        <f t="shared" si="96"/>
        <v>0</v>
      </c>
      <c r="AI199" s="539">
        <f t="shared" si="96"/>
        <v>0</v>
      </c>
      <c r="AJ199" s="539">
        <f t="shared" si="97"/>
        <v>0</v>
      </c>
      <c r="AK199" s="539">
        <f t="shared" si="97"/>
        <v>0</v>
      </c>
      <c r="AL199" s="539">
        <f t="shared" si="97"/>
        <v>0</v>
      </c>
      <c r="AM199" s="539">
        <f t="shared" si="97"/>
        <v>0</v>
      </c>
      <c r="AN199" s="539">
        <f t="shared" si="97"/>
        <v>0</v>
      </c>
      <c r="AO199" s="539">
        <f t="shared" si="97"/>
        <v>0</v>
      </c>
      <c r="AP199" s="539">
        <f t="shared" si="97"/>
        <v>0</v>
      </c>
      <c r="AQ199" s="539">
        <f t="shared" si="97"/>
        <v>0</v>
      </c>
      <c r="AR199" s="539">
        <f t="shared" si="97"/>
        <v>0</v>
      </c>
      <c r="AS199" s="539">
        <f t="shared" si="97"/>
        <v>0</v>
      </c>
      <c r="AT199" s="539">
        <f t="shared" si="98"/>
        <v>0</v>
      </c>
      <c r="AU199" s="539">
        <f t="shared" si="98"/>
        <v>0</v>
      </c>
      <c r="AV199" s="539">
        <f t="shared" si="98"/>
        <v>0</v>
      </c>
      <c r="AW199" s="539">
        <f t="shared" si="98"/>
        <v>0</v>
      </c>
      <c r="AX199" s="539">
        <f t="shared" si="98"/>
        <v>0</v>
      </c>
      <c r="AY199" s="539">
        <f t="shared" si="98"/>
        <v>0</v>
      </c>
      <c r="AZ199" s="539">
        <f t="shared" si="98"/>
        <v>0</v>
      </c>
      <c r="BA199" s="539">
        <f t="shared" si="98"/>
        <v>0</v>
      </c>
      <c r="BB199" s="539">
        <f t="shared" si="98"/>
        <v>0</v>
      </c>
      <c r="BC199" s="539">
        <f t="shared" si="98"/>
        <v>0</v>
      </c>
      <c r="BD199" s="539">
        <f t="shared" si="99"/>
        <v>0</v>
      </c>
      <c r="BE199" s="539">
        <f t="shared" si="99"/>
        <v>0</v>
      </c>
      <c r="BF199" s="539">
        <f t="shared" si="99"/>
        <v>0</v>
      </c>
      <c r="BG199" s="539">
        <f t="shared" si="99"/>
        <v>0</v>
      </c>
      <c r="BH199" s="539">
        <f t="shared" si="99"/>
        <v>0</v>
      </c>
      <c r="BI199" s="539">
        <f t="shared" si="99"/>
        <v>0</v>
      </c>
      <c r="BJ199" s="539">
        <f t="shared" si="99"/>
        <v>0</v>
      </c>
      <c r="BK199" s="539">
        <f t="shared" si="99"/>
        <v>0</v>
      </c>
      <c r="BL199" s="539">
        <f t="shared" si="99"/>
        <v>0</v>
      </c>
      <c r="BM199" s="539">
        <f t="shared" si="99"/>
        <v>0</v>
      </c>
      <c r="BN199" s="539">
        <f t="shared" si="100"/>
        <v>0</v>
      </c>
      <c r="BO199" s="539">
        <f t="shared" si="100"/>
        <v>0</v>
      </c>
      <c r="BP199" s="539">
        <f t="shared" si="100"/>
        <v>0</v>
      </c>
      <c r="BQ199" s="539">
        <f t="shared" si="100"/>
        <v>0</v>
      </c>
      <c r="BR199" s="539">
        <f t="shared" si="100"/>
        <v>0</v>
      </c>
      <c r="BS199" s="539">
        <f t="shared" si="100"/>
        <v>0</v>
      </c>
      <c r="BT199" s="539">
        <f t="shared" si="100"/>
        <v>0</v>
      </c>
      <c r="BU199" s="539">
        <f t="shared" si="100"/>
        <v>0</v>
      </c>
      <c r="BV199" s="539">
        <f t="shared" si="100"/>
        <v>0</v>
      </c>
      <c r="BW199" s="539">
        <f t="shared" si="100"/>
        <v>0</v>
      </c>
      <c r="BX199" s="539">
        <f t="shared" si="101"/>
        <v>0</v>
      </c>
      <c r="BY199" s="539">
        <f t="shared" si="101"/>
        <v>0</v>
      </c>
      <c r="BZ199" s="539">
        <f t="shared" si="101"/>
        <v>0</v>
      </c>
      <c r="CA199" s="539">
        <f t="shared" si="101"/>
        <v>0</v>
      </c>
      <c r="CB199" s="539">
        <f t="shared" si="101"/>
        <v>0</v>
      </c>
      <c r="CC199" s="539">
        <f t="shared" si="101"/>
        <v>0</v>
      </c>
      <c r="CD199" s="539">
        <f t="shared" si="101"/>
        <v>0</v>
      </c>
      <c r="CE199" s="539">
        <f t="shared" si="101"/>
        <v>0</v>
      </c>
      <c r="CF199" s="539">
        <f t="shared" si="101"/>
        <v>0</v>
      </c>
      <c r="CG199" s="539">
        <f t="shared" si="101"/>
        <v>0</v>
      </c>
      <c r="CH199" s="539">
        <f t="shared" si="102"/>
        <v>0</v>
      </c>
      <c r="CI199" s="539">
        <f t="shared" si="102"/>
        <v>0</v>
      </c>
      <c r="CJ199" s="539">
        <f t="shared" si="102"/>
        <v>0</v>
      </c>
      <c r="CK199" s="539">
        <f t="shared" si="102"/>
        <v>0</v>
      </c>
      <c r="CL199" s="539">
        <f t="shared" si="102"/>
        <v>0</v>
      </c>
      <c r="CM199" s="539">
        <f t="shared" si="102"/>
        <v>0</v>
      </c>
      <c r="CN199" s="539">
        <f t="shared" si="102"/>
        <v>0</v>
      </c>
      <c r="CO199" s="539">
        <f t="shared" si="102"/>
        <v>0</v>
      </c>
      <c r="CP199" s="539">
        <f t="shared" si="102"/>
        <v>0</v>
      </c>
      <c r="CQ199" s="539">
        <f t="shared" si="102"/>
        <v>0</v>
      </c>
      <c r="CR199" s="539">
        <f t="shared" si="103"/>
        <v>0</v>
      </c>
      <c r="CS199" s="539">
        <f t="shared" si="103"/>
        <v>0</v>
      </c>
      <c r="CT199" s="539">
        <f t="shared" si="103"/>
        <v>0</v>
      </c>
      <c r="CU199" s="539">
        <f t="shared" si="103"/>
        <v>0</v>
      </c>
      <c r="CV199" s="539">
        <f t="shared" si="103"/>
        <v>0</v>
      </c>
      <c r="CW199" s="539">
        <f t="shared" si="103"/>
        <v>0</v>
      </c>
      <c r="CX199" s="539">
        <f t="shared" si="103"/>
        <v>0</v>
      </c>
      <c r="CY199" s="539">
        <f t="shared" si="103"/>
        <v>0</v>
      </c>
      <c r="CZ199" s="539">
        <f t="shared" si="103"/>
        <v>0</v>
      </c>
      <c r="DA199" s="539">
        <f t="shared" si="103"/>
        <v>0</v>
      </c>
      <c r="DB199" s="539">
        <f t="shared" si="104"/>
        <v>0</v>
      </c>
      <c r="DC199" s="539">
        <f t="shared" si="104"/>
        <v>0</v>
      </c>
      <c r="DD199" s="539">
        <f t="shared" si="104"/>
        <v>0</v>
      </c>
      <c r="DE199" s="539">
        <f t="shared" si="104"/>
        <v>0</v>
      </c>
      <c r="DF199" s="539">
        <f t="shared" si="104"/>
        <v>0</v>
      </c>
      <c r="DG199" s="539">
        <f t="shared" si="104"/>
        <v>0</v>
      </c>
      <c r="DH199" s="539">
        <f t="shared" si="104"/>
        <v>0</v>
      </c>
      <c r="DI199" s="539">
        <f t="shared" si="104"/>
        <v>0</v>
      </c>
      <c r="DJ199" s="539">
        <f t="shared" si="104"/>
        <v>0</v>
      </c>
      <c r="DK199" s="539">
        <f t="shared" si="104"/>
        <v>0</v>
      </c>
      <c r="DL199" s="539">
        <f t="shared" si="105"/>
        <v>0</v>
      </c>
      <c r="DM199" s="539">
        <f t="shared" si="105"/>
        <v>0</v>
      </c>
      <c r="DN199" s="539">
        <f t="shared" si="105"/>
        <v>0</v>
      </c>
      <c r="DO199" s="539">
        <f t="shared" si="105"/>
        <v>0</v>
      </c>
      <c r="DP199" s="539">
        <f t="shared" si="105"/>
        <v>0</v>
      </c>
      <c r="DQ199" s="539">
        <f t="shared" si="105"/>
        <v>0</v>
      </c>
      <c r="DR199" s="539">
        <f t="shared" si="105"/>
        <v>0</v>
      </c>
      <c r="DS199" s="539">
        <f t="shared" si="105"/>
        <v>0</v>
      </c>
      <c r="DT199" s="539">
        <f t="shared" si="105"/>
        <v>0</v>
      </c>
      <c r="DU199" s="539">
        <f t="shared" si="105"/>
        <v>0</v>
      </c>
      <c r="DV199" s="539">
        <f t="shared" si="106"/>
        <v>0</v>
      </c>
      <c r="DW199" s="539">
        <f t="shared" si="106"/>
        <v>0</v>
      </c>
      <c r="DX199" s="539">
        <f t="shared" si="106"/>
        <v>0</v>
      </c>
      <c r="DY199" s="539">
        <f t="shared" si="106"/>
        <v>0</v>
      </c>
      <c r="DZ199" s="539">
        <f t="shared" si="106"/>
        <v>0</v>
      </c>
      <c r="EA199" s="539">
        <f t="shared" si="106"/>
        <v>0</v>
      </c>
      <c r="EB199" s="539">
        <f t="shared" si="106"/>
        <v>0</v>
      </c>
      <c r="EC199" s="539">
        <f t="shared" si="106"/>
        <v>0</v>
      </c>
      <c r="ED199" s="539">
        <f t="shared" si="106"/>
        <v>0</v>
      </c>
      <c r="EE199" s="539">
        <f t="shared" si="106"/>
        <v>0</v>
      </c>
      <c r="EF199" s="540">
        <f t="shared" si="106"/>
        <v>0</v>
      </c>
    </row>
    <row r="200" spans="2:136" outlineLevel="1" x14ac:dyDescent="0.2">
      <c r="B200" s="534" t="s">
        <v>56</v>
      </c>
      <c r="C200" s="482"/>
      <c r="D200" s="482"/>
      <c r="E200" s="563"/>
      <c r="F200" s="561">
        <v>0</v>
      </c>
      <c r="G200" s="562">
        <f t="shared" si="89"/>
        <v>0</v>
      </c>
      <c r="H200" s="537"/>
      <c r="I200" s="537"/>
      <c r="J200" s="537"/>
      <c r="K200" s="537"/>
      <c r="L200" s="537"/>
      <c r="M200" s="538">
        <f t="shared" si="94"/>
        <v>0</v>
      </c>
      <c r="N200" s="478"/>
      <c r="O200" s="478"/>
      <c r="P200" s="539">
        <f t="shared" si="95"/>
        <v>0</v>
      </c>
      <c r="Q200" s="539">
        <f t="shared" si="95"/>
        <v>0</v>
      </c>
      <c r="R200" s="539">
        <f t="shared" si="95"/>
        <v>0</v>
      </c>
      <c r="S200" s="539">
        <f t="shared" si="95"/>
        <v>0</v>
      </c>
      <c r="T200" s="539">
        <f t="shared" si="95"/>
        <v>0</v>
      </c>
      <c r="U200" s="539">
        <f t="shared" si="95"/>
        <v>0</v>
      </c>
      <c r="V200" s="539">
        <f t="shared" si="95"/>
        <v>0</v>
      </c>
      <c r="W200" s="539">
        <f t="shared" si="95"/>
        <v>0</v>
      </c>
      <c r="X200" s="539">
        <f t="shared" si="95"/>
        <v>0</v>
      </c>
      <c r="Y200" s="539">
        <f t="shared" si="95"/>
        <v>0</v>
      </c>
      <c r="Z200" s="539">
        <f t="shared" si="96"/>
        <v>0</v>
      </c>
      <c r="AA200" s="539">
        <f t="shared" si="96"/>
        <v>0</v>
      </c>
      <c r="AB200" s="539">
        <f t="shared" si="96"/>
        <v>0</v>
      </c>
      <c r="AC200" s="539">
        <f t="shared" si="96"/>
        <v>0</v>
      </c>
      <c r="AD200" s="539">
        <f t="shared" si="96"/>
        <v>0</v>
      </c>
      <c r="AE200" s="539">
        <f t="shared" si="96"/>
        <v>0</v>
      </c>
      <c r="AF200" s="539">
        <f t="shared" si="96"/>
        <v>0</v>
      </c>
      <c r="AG200" s="539">
        <f t="shared" si="96"/>
        <v>0</v>
      </c>
      <c r="AH200" s="539">
        <f t="shared" si="96"/>
        <v>0</v>
      </c>
      <c r="AI200" s="539">
        <f t="shared" si="96"/>
        <v>0</v>
      </c>
      <c r="AJ200" s="539">
        <f t="shared" si="97"/>
        <v>0</v>
      </c>
      <c r="AK200" s="539">
        <f t="shared" si="97"/>
        <v>0</v>
      </c>
      <c r="AL200" s="539">
        <f t="shared" si="97"/>
        <v>0</v>
      </c>
      <c r="AM200" s="539">
        <f t="shared" si="97"/>
        <v>0</v>
      </c>
      <c r="AN200" s="539">
        <f t="shared" si="97"/>
        <v>0</v>
      </c>
      <c r="AO200" s="539">
        <f t="shared" si="97"/>
        <v>0</v>
      </c>
      <c r="AP200" s="539">
        <f t="shared" si="97"/>
        <v>0</v>
      </c>
      <c r="AQ200" s="539">
        <f t="shared" si="97"/>
        <v>0</v>
      </c>
      <c r="AR200" s="539">
        <f t="shared" si="97"/>
        <v>0</v>
      </c>
      <c r="AS200" s="539">
        <f t="shared" si="97"/>
        <v>0</v>
      </c>
      <c r="AT200" s="539">
        <f t="shared" si="98"/>
        <v>0</v>
      </c>
      <c r="AU200" s="539">
        <f t="shared" si="98"/>
        <v>0</v>
      </c>
      <c r="AV200" s="539">
        <f t="shared" si="98"/>
        <v>0</v>
      </c>
      <c r="AW200" s="539">
        <f t="shared" si="98"/>
        <v>0</v>
      </c>
      <c r="AX200" s="539">
        <f t="shared" si="98"/>
        <v>0</v>
      </c>
      <c r="AY200" s="539">
        <f t="shared" si="98"/>
        <v>0</v>
      </c>
      <c r="AZ200" s="539">
        <f t="shared" si="98"/>
        <v>0</v>
      </c>
      <c r="BA200" s="539">
        <f t="shared" si="98"/>
        <v>0</v>
      </c>
      <c r="BB200" s="539">
        <f t="shared" si="98"/>
        <v>0</v>
      </c>
      <c r="BC200" s="539">
        <f t="shared" si="98"/>
        <v>0</v>
      </c>
      <c r="BD200" s="539">
        <f t="shared" si="99"/>
        <v>0</v>
      </c>
      <c r="BE200" s="539">
        <f t="shared" si="99"/>
        <v>0</v>
      </c>
      <c r="BF200" s="539">
        <f t="shared" si="99"/>
        <v>0</v>
      </c>
      <c r="BG200" s="539">
        <f t="shared" si="99"/>
        <v>0</v>
      </c>
      <c r="BH200" s="539">
        <f t="shared" si="99"/>
        <v>0</v>
      </c>
      <c r="BI200" s="539">
        <f t="shared" si="99"/>
        <v>0</v>
      </c>
      <c r="BJ200" s="539">
        <f t="shared" si="99"/>
        <v>0</v>
      </c>
      <c r="BK200" s="539">
        <f t="shared" si="99"/>
        <v>0</v>
      </c>
      <c r="BL200" s="539">
        <f t="shared" si="99"/>
        <v>0</v>
      </c>
      <c r="BM200" s="539">
        <f t="shared" si="99"/>
        <v>0</v>
      </c>
      <c r="BN200" s="539">
        <f t="shared" si="100"/>
        <v>0</v>
      </c>
      <c r="BO200" s="539">
        <f t="shared" si="100"/>
        <v>0</v>
      </c>
      <c r="BP200" s="539">
        <f t="shared" si="100"/>
        <v>0</v>
      </c>
      <c r="BQ200" s="539">
        <f t="shared" si="100"/>
        <v>0</v>
      </c>
      <c r="BR200" s="539">
        <f t="shared" si="100"/>
        <v>0</v>
      </c>
      <c r="BS200" s="539">
        <f t="shared" si="100"/>
        <v>0</v>
      </c>
      <c r="BT200" s="539">
        <f t="shared" si="100"/>
        <v>0</v>
      </c>
      <c r="BU200" s="539">
        <f t="shared" si="100"/>
        <v>0</v>
      </c>
      <c r="BV200" s="539">
        <f t="shared" si="100"/>
        <v>0</v>
      </c>
      <c r="BW200" s="539">
        <f t="shared" si="100"/>
        <v>0</v>
      </c>
      <c r="BX200" s="539">
        <f t="shared" si="101"/>
        <v>0</v>
      </c>
      <c r="BY200" s="539">
        <f t="shared" si="101"/>
        <v>0</v>
      </c>
      <c r="BZ200" s="539">
        <f t="shared" si="101"/>
        <v>0</v>
      </c>
      <c r="CA200" s="539">
        <f t="shared" si="101"/>
        <v>0</v>
      </c>
      <c r="CB200" s="539">
        <f t="shared" si="101"/>
        <v>0</v>
      </c>
      <c r="CC200" s="539">
        <f t="shared" si="101"/>
        <v>0</v>
      </c>
      <c r="CD200" s="539">
        <f t="shared" si="101"/>
        <v>0</v>
      </c>
      <c r="CE200" s="539">
        <f t="shared" si="101"/>
        <v>0</v>
      </c>
      <c r="CF200" s="539">
        <f t="shared" si="101"/>
        <v>0</v>
      </c>
      <c r="CG200" s="539">
        <f t="shared" si="101"/>
        <v>0</v>
      </c>
      <c r="CH200" s="539">
        <f t="shared" si="102"/>
        <v>0</v>
      </c>
      <c r="CI200" s="539">
        <f t="shared" si="102"/>
        <v>0</v>
      </c>
      <c r="CJ200" s="539">
        <f t="shared" si="102"/>
        <v>0</v>
      </c>
      <c r="CK200" s="539">
        <f t="shared" si="102"/>
        <v>0</v>
      </c>
      <c r="CL200" s="539">
        <f t="shared" si="102"/>
        <v>0</v>
      </c>
      <c r="CM200" s="539">
        <f t="shared" si="102"/>
        <v>0</v>
      </c>
      <c r="CN200" s="539">
        <f t="shared" si="102"/>
        <v>0</v>
      </c>
      <c r="CO200" s="539">
        <f t="shared" si="102"/>
        <v>0</v>
      </c>
      <c r="CP200" s="539">
        <f t="shared" si="102"/>
        <v>0</v>
      </c>
      <c r="CQ200" s="539">
        <f t="shared" si="102"/>
        <v>0</v>
      </c>
      <c r="CR200" s="539">
        <f t="shared" si="103"/>
        <v>0</v>
      </c>
      <c r="CS200" s="539">
        <f t="shared" si="103"/>
        <v>0</v>
      </c>
      <c r="CT200" s="539">
        <f t="shared" si="103"/>
        <v>0</v>
      </c>
      <c r="CU200" s="539">
        <f t="shared" si="103"/>
        <v>0</v>
      </c>
      <c r="CV200" s="539">
        <f t="shared" si="103"/>
        <v>0</v>
      </c>
      <c r="CW200" s="539">
        <f t="shared" si="103"/>
        <v>0</v>
      </c>
      <c r="CX200" s="539">
        <f t="shared" si="103"/>
        <v>0</v>
      </c>
      <c r="CY200" s="539">
        <f t="shared" si="103"/>
        <v>0</v>
      </c>
      <c r="CZ200" s="539">
        <f t="shared" si="103"/>
        <v>0</v>
      </c>
      <c r="DA200" s="539">
        <f t="shared" si="103"/>
        <v>0</v>
      </c>
      <c r="DB200" s="539">
        <f t="shared" si="104"/>
        <v>0</v>
      </c>
      <c r="DC200" s="539">
        <f t="shared" si="104"/>
        <v>0</v>
      </c>
      <c r="DD200" s="539">
        <f t="shared" si="104"/>
        <v>0</v>
      </c>
      <c r="DE200" s="539">
        <f t="shared" si="104"/>
        <v>0</v>
      </c>
      <c r="DF200" s="539">
        <f t="shared" si="104"/>
        <v>0</v>
      </c>
      <c r="DG200" s="539">
        <f t="shared" si="104"/>
        <v>0</v>
      </c>
      <c r="DH200" s="539">
        <f t="shared" si="104"/>
        <v>0</v>
      </c>
      <c r="DI200" s="539">
        <f t="shared" si="104"/>
        <v>0</v>
      </c>
      <c r="DJ200" s="539">
        <f t="shared" si="104"/>
        <v>0</v>
      </c>
      <c r="DK200" s="539">
        <f t="shared" si="104"/>
        <v>0</v>
      </c>
      <c r="DL200" s="539">
        <f t="shared" si="105"/>
        <v>0</v>
      </c>
      <c r="DM200" s="539">
        <f t="shared" si="105"/>
        <v>0</v>
      </c>
      <c r="DN200" s="539">
        <f t="shared" si="105"/>
        <v>0</v>
      </c>
      <c r="DO200" s="539">
        <f t="shared" si="105"/>
        <v>0</v>
      </c>
      <c r="DP200" s="539">
        <f t="shared" si="105"/>
        <v>0</v>
      </c>
      <c r="DQ200" s="539">
        <f t="shared" si="105"/>
        <v>0</v>
      </c>
      <c r="DR200" s="539">
        <f t="shared" si="105"/>
        <v>0</v>
      </c>
      <c r="DS200" s="539">
        <f t="shared" si="105"/>
        <v>0</v>
      </c>
      <c r="DT200" s="539">
        <f t="shared" si="105"/>
        <v>0</v>
      </c>
      <c r="DU200" s="539">
        <f t="shared" si="105"/>
        <v>0</v>
      </c>
      <c r="DV200" s="539">
        <f t="shared" si="106"/>
        <v>0</v>
      </c>
      <c r="DW200" s="539">
        <f t="shared" si="106"/>
        <v>0</v>
      </c>
      <c r="DX200" s="539">
        <f t="shared" si="106"/>
        <v>0</v>
      </c>
      <c r="DY200" s="539">
        <f t="shared" si="106"/>
        <v>0</v>
      </c>
      <c r="DZ200" s="539">
        <f t="shared" si="106"/>
        <v>0</v>
      </c>
      <c r="EA200" s="539">
        <f t="shared" si="106"/>
        <v>0</v>
      </c>
      <c r="EB200" s="539">
        <f t="shared" si="106"/>
        <v>0</v>
      </c>
      <c r="EC200" s="539">
        <f t="shared" si="106"/>
        <v>0</v>
      </c>
      <c r="ED200" s="539">
        <f t="shared" si="106"/>
        <v>0</v>
      </c>
      <c r="EE200" s="539">
        <f t="shared" si="106"/>
        <v>0</v>
      </c>
      <c r="EF200" s="540">
        <f t="shared" si="106"/>
        <v>0</v>
      </c>
    </row>
    <row r="201" spans="2:136" outlineLevel="1" x14ac:dyDescent="0.2">
      <c r="B201" s="534" t="s">
        <v>56</v>
      </c>
      <c r="C201" s="482"/>
      <c r="D201" s="482"/>
      <c r="E201" s="563"/>
      <c r="F201" s="561">
        <v>0</v>
      </c>
      <c r="G201" s="562">
        <f t="shared" si="89"/>
        <v>0</v>
      </c>
      <c r="H201" s="537"/>
      <c r="I201" s="537"/>
      <c r="J201" s="537"/>
      <c r="K201" s="537"/>
      <c r="L201" s="537"/>
      <c r="M201" s="538">
        <f t="shared" si="94"/>
        <v>0</v>
      </c>
      <c r="N201" s="478"/>
      <c r="O201" s="478"/>
      <c r="P201" s="539">
        <f t="shared" si="95"/>
        <v>0</v>
      </c>
      <c r="Q201" s="539">
        <f t="shared" si="95"/>
        <v>0</v>
      </c>
      <c r="R201" s="539">
        <f t="shared" si="95"/>
        <v>0</v>
      </c>
      <c r="S201" s="539">
        <f t="shared" si="95"/>
        <v>0</v>
      </c>
      <c r="T201" s="539">
        <f t="shared" si="95"/>
        <v>0</v>
      </c>
      <c r="U201" s="539">
        <f t="shared" si="95"/>
        <v>0</v>
      </c>
      <c r="V201" s="539">
        <f t="shared" si="95"/>
        <v>0</v>
      </c>
      <c r="W201" s="539">
        <f t="shared" si="95"/>
        <v>0</v>
      </c>
      <c r="X201" s="539">
        <f t="shared" si="95"/>
        <v>0</v>
      </c>
      <c r="Y201" s="539">
        <f t="shared" si="95"/>
        <v>0</v>
      </c>
      <c r="Z201" s="539">
        <f t="shared" si="96"/>
        <v>0</v>
      </c>
      <c r="AA201" s="539">
        <f t="shared" si="96"/>
        <v>0</v>
      </c>
      <c r="AB201" s="539">
        <f t="shared" si="96"/>
        <v>0</v>
      </c>
      <c r="AC201" s="539">
        <f t="shared" si="96"/>
        <v>0</v>
      </c>
      <c r="AD201" s="539">
        <f t="shared" si="96"/>
        <v>0</v>
      </c>
      <c r="AE201" s="539">
        <f t="shared" si="96"/>
        <v>0</v>
      </c>
      <c r="AF201" s="539">
        <f t="shared" si="96"/>
        <v>0</v>
      </c>
      <c r="AG201" s="539">
        <f t="shared" si="96"/>
        <v>0</v>
      </c>
      <c r="AH201" s="539">
        <f t="shared" si="96"/>
        <v>0</v>
      </c>
      <c r="AI201" s="539">
        <f t="shared" si="96"/>
        <v>0</v>
      </c>
      <c r="AJ201" s="539">
        <f t="shared" si="97"/>
        <v>0</v>
      </c>
      <c r="AK201" s="539">
        <f t="shared" si="97"/>
        <v>0</v>
      </c>
      <c r="AL201" s="539">
        <f t="shared" si="97"/>
        <v>0</v>
      </c>
      <c r="AM201" s="539">
        <f t="shared" si="97"/>
        <v>0</v>
      </c>
      <c r="AN201" s="539">
        <f t="shared" si="97"/>
        <v>0</v>
      </c>
      <c r="AO201" s="539">
        <f t="shared" si="97"/>
        <v>0</v>
      </c>
      <c r="AP201" s="539">
        <f t="shared" si="97"/>
        <v>0</v>
      </c>
      <c r="AQ201" s="539">
        <f t="shared" si="97"/>
        <v>0</v>
      </c>
      <c r="AR201" s="539">
        <f t="shared" si="97"/>
        <v>0</v>
      </c>
      <c r="AS201" s="539">
        <f t="shared" si="97"/>
        <v>0</v>
      </c>
      <c r="AT201" s="539">
        <f t="shared" si="98"/>
        <v>0</v>
      </c>
      <c r="AU201" s="539">
        <f t="shared" si="98"/>
        <v>0</v>
      </c>
      <c r="AV201" s="539">
        <f t="shared" si="98"/>
        <v>0</v>
      </c>
      <c r="AW201" s="539">
        <f t="shared" si="98"/>
        <v>0</v>
      </c>
      <c r="AX201" s="539">
        <f t="shared" si="98"/>
        <v>0</v>
      </c>
      <c r="AY201" s="539">
        <f t="shared" si="98"/>
        <v>0</v>
      </c>
      <c r="AZ201" s="539">
        <f t="shared" si="98"/>
        <v>0</v>
      </c>
      <c r="BA201" s="539">
        <f t="shared" si="98"/>
        <v>0</v>
      </c>
      <c r="BB201" s="539">
        <f t="shared" si="98"/>
        <v>0</v>
      </c>
      <c r="BC201" s="539">
        <f t="shared" si="98"/>
        <v>0</v>
      </c>
      <c r="BD201" s="539">
        <f t="shared" si="99"/>
        <v>0</v>
      </c>
      <c r="BE201" s="539">
        <f t="shared" si="99"/>
        <v>0</v>
      </c>
      <c r="BF201" s="539">
        <f t="shared" si="99"/>
        <v>0</v>
      </c>
      <c r="BG201" s="539">
        <f t="shared" si="99"/>
        <v>0</v>
      </c>
      <c r="BH201" s="539">
        <f t="shared" si="99"/>
        <v>0</v>
      </c>
      <c r="BI201" s="539">
        <f t="shared" si="99"/>
        <v>0</v>
      </c>
      <c r="BJ201" s="539">
        <f t="shared" si="99"/>
        <v>0</v>
      </c>
      <c r="BK201" s="539">
        <f t="shared" si="99"/>
        <v>0</v>
      </c>
      <c r="BL201" s="539">
        <f t="shared" si="99"/>
        <v>0</v>
      </c>
      <c r="BM201" s="539">
        <f t="shared" si="99"/>
        <v>0</v>
      </c>
      <c r="BN201" s="539">
        <f t="shared" si="100"/>
        <v>0</v>
      </c>
      <c r="BO201" s="539">
        <f t="shared" si="100"/>
        <v>0</v>
      </c>
      <c r="BP201" s="539">
        <f t="shared" si="100"/>
        <v>0</v>
      </c>
      <c r="BQ201" s="539">
        <f t="shared" si="100"/>
        <v>0</v>
      </c>
      <c r="BR201" s="539">
        <f t="shared" si="100"/>
        <v>0</v>
      </c>
      <c r="BS201" s="539">
        <f t="shared" si="100"/>
        <v>0</v>
      </c>
      <c r="BT201" s="539">
        <f t="shared" si="100"/>
        <v>0</v>
      </c>
      <c r="BU201" s="539">
        <f t="shared" si="100"/>
        <v>0</v>
      </c>
      <c r="BV201" s="539">
        <f t="shared" si="100"/>
        <v>0</v>
      </c>
      <c r="BW201" s="539">
        <f t="shared" si="100"/>
        <v>0</v>
      </c>
      <c r="BX201" s="539">
        <f t="shared" si="101"/>
        <v>0</v>
      </c>
      <c r="BY201" s="539">
        <f t="shared" si="101"/>
        <v>0</v>
      </c>
      <c r="BZ201" s="539">
        <f t="shared" si="101"/>
        <v>0</v>
      </c>
      <c r="CA201" s="539">
        <f t="shared" si="101"/>
        <v>0</v>
      </c>
      <c r="CB201" s="539">
        <f t="shared" si="101"/>
        <v>0</v>
      </c>
      <c r="CC201" s="539">
        <f t="shared" si="101"/>
        <v>0</v>
      </c>
      <c r="CD201" s="539">
        <f t="shared" si="101"/>
        <v>0</v>
      </c>
      <c r="CE201" s="539">
        <f t="shared" si="101"/>
        <v>0</v>
      </c>
      <c r="CF201" s="539">
        <f t="shared" si="101"/>
        <v>0</v>
      </c>
      <c r="CG201" s="539">
        <f t="shared" si="101"/>
        <v>0</v>
      </c>
      <c r="CH201" s="539">
        <f t="shared" si="102"/>
        <v>0</v>
      </c>
      <c r="CI201" s="539">
        <f t="shared" si="102"/>
        <v>0</v>
      </c>
      <c r="CJ201" s="539">
        <f t="shared" si="102"/>
        <v>0</v>
      </c>
      <c r="CK201" s="539">
        <f t="shared" si="102"/>
        <v>0</v>
      </c>
      <c r="CL201" s="539">
        <f t="shared" si="102"/>
        <v>0</v>
      </c>
      <c r="CM201" s="539">
        <f t="shared" si="102"/>
        <v>0</v>
      </c>
      <c r="CN201" s="539">
        <f t="shared" si="102"/>
        <v>0</v>
      </c>
      <c r="CO201" s="539">
        <f t="shared" si="102"/>
        <v>0</v>
      </c>
      <c r="CP201" s="539">
        <f t="shared" si="102"/>
        <v>0</v>
      </c>
      <c r="CQ201" s="539">
        <f t="shared" si="102"/>
        <v>0</v>
      </c>
      <c r="CR201" s="539">
        <f t="shared" si="103"/>
        <v>0</v>
      </c>
      <c r="CS201" s="539">
        <f t="shared" si="103"/>
        <v>0</v>
      </c>
      <c r="CT201" s="539">
        <f t="shared" si="103"/>
        <v>0</v>
      </c>
      <c r="CU201" s="539">
        <f t="shared" si="103"/>
        <v>0</v>
      </c>
      <c r="CV201" s="539">
        <f t="shared" si="103"/>
        <v>0</v>
      </c>
      <c r="CW201" s="539">
        <f t="shared" si="103"/>
        <v>0</v>
      </c>
      <c r="CX201" s="539">
        <f t="shared" si="103"/>
        <v>0</v>
      </c>
      <c r="CY201" s="539">
        <f t="shared" si="103"/>
        <v>0</v>
      </c>
      <c r="CZ201" s="539">
        <f t="shared" si="103"/>
        <v>0</v>
      </c>
      <c r="DA201" s="539">
        <f t="shared" si="103"/>
        <v>0</v>
      </c>
      <c r="DB201" s="539">
        <f t="shared" si="104"/>
        <v>0</v>
      </c>
      <c r="DC201" s="539">
        <f t="shared" si="104"/>
        <v>0</v>
      </c>
      <c r="DD201" s="539">
        <f t="shared" si="104"/>
        <v>0</v>
      </c>
      <c r="DE201" s="539">
        <f t="shared" si="104"/>
        <v>0</v>
      </c>
      <c r="DF201" s="539">
        <f t="shared" si="104"/>
        <v>0</v>
      </c>
      <c r="DG201" s="539">
        <f t="shared" si="104"/>
        <v>0</v>
      </c>
      <c r="DH201" s="539">
        <f t="shared" si="104"/>
        <v>0</v>
      </c>
      <c r="DI201" s="539">
        <f t="shared" si="104"/>
        <v>0</v>
      </c>
      <c r="DJ201" s="539">
        <f t="shared" si="104"/>
        <v>0</v>
      </c>
      <c r="DK201" s="539">
        <f t="shared" si="104"/>
        <v>0</v>
      </c>
      <c r="DL201" s="539">
        <f t="shared" si="105"/>
        <v>0</v>
      </c>
      <c r="DM201" s="539">
        <f t="shared" si="105"/>
        <v>0</v>
      </c>
      <c r="DN201" s="539">
        <f t="shared" si="105"/>
        <v>0</v>
      </c>
      <c r="DO201" s="539">
        <f t="shared" si="105"/>
        <v>0</v>
      </c>
      <c r="DP201" s="539">
        <f t="shared" si="105"/>
        <v>0</v>
      </c>
      <c r="DQ201" s="539">
        <f t="shared" si="105"/>
        <v>0</v>
      </c>
      <c r="DR201" s="539">
        <f t="shared" si="105"/>
        <v>0</v>
      </c>
      <c r="DS201" s="539">
        <f t="shared" si="105"/>
        <v>0</v>
      </c>
      <c r="DT201" s="539">
        <f t="shared" si="105"/>
        <v>0</v>
      </c>
      <c r="DU201" s="539">
        <f t="shared" si="105"/>
        <v>0</v>
      </c>
      <c r="DV201" s="539">
        <f t="shared" si="106"/>
        <v>0</v>
      </c>
      <c r="DW201" s="539">
        <f t="shared" si="106"/>
        <v>0</v>
      </c>
      <c r="DX201" s="539">
        <f t="shared" si="106"/>
        <v>0</v>
      </c>
      <c r="DY201" s="539">
        <f t="shared" si="106"/>
        <v>0</v>
      </c>
      <c r="DZ201" s="539">
        <f t="shared" si="106"/>
        <v>0</v>
      </c>
      <c r="EA201" s="539">
        <f t="shared" si="106"/>
        <v>0</v>
      </c>
      <c r="EB201" s="539">
        <f t="shared" si="106"/>
        <v>0</v>
      </c>
      <c r="EC201" s="539">
        <f t="shared" si="106"/>
        <v>0</v>
      </c>
      <c r="ED201" s="539">
        <f t="shared" si="106"/>
        <v>0</v>
      </c>
      <c r="EE201" s="539">
        <f t="shared" si="106"/>
        <v>0</v>
      </c>
      <c r="EF201" s="540">
        <f t="shared" si="106"/>
        <v>0</v>
      </c>
    </row>
    <row r="202" spans="2:136" outlineLevel="1" x14ac:dyDescent="0.2">
      <c r="B202" s="534" t="s">
        <v>56</v>
      </c>
      <c r="C202" s="482"/>
      <c r="D202" s="482"/>
      <c r="E202" s="563"/>
      <c r="F202" s="561">
        <v>0</v>
      </c>
      <c r="G202" s="562">
        <f t="shared" si="89"/>
        <v>0</v>
      </c>
      <c r="H202" s="537"/>
      <c r="I202" s="537"/>
      <c r="J202" s="537"/>
      <c r="K202" s="537"/>
      <c r="L202" s="537"/>
      <c r="M202" s="538">
        <f t="shared" si="94"/>
        <v>0</v>
      </c>
      <c r="N202" s="478"/>
      <c r="O202" s="478"/>
      <c r="P202" s="539">
        <f t="shared" si="95"/>
        <v>0</v>
      </c>
      <c r="Q202" s="539">
        <f t="shared" si="95"/>
        <v>0</v>
      </c>
      <c r="R202" s="539">
        <f t="shared" si="95"/>
        <v>0</v>
      </c>
      <c r="S202" s="539">
        <f t="shared" si="95"/>
        <v>0</v>
      </c>
      <c r="T202" s="539">
        <f t="shared" si="95"/>
        <v>0</v>
      </c>
      <c r="U202" s="539">
        <f t="shared" si="95"/>
        <v>0</v>
      </c>
      <c r="V202" s="539">
        <f t="shared" si="95"/>
        <v>0</v>
      </c>
      <c r="W202" s="539">
        <f t="shared" si="95"/>
        <v>0</v>
      </c>
      <c r="X202" s="539">
        <f t="shared" si="95"/>
        <v>0</v>
      </c>
      <c r="Y202" s="539">
        <f t="shared" si="95"/>
        <v>0</v>
      </c>
      <c r="Z202" s="539">
        <f t="shared" si="96"/>
        <v>0</v>
      </c>
      <c r="AA202" s="539">
        <f t="shared" si="96"/>
        <v>0</v>
      </c>
      <c r="AB202" s="539">
        <f t="shared" si="96"/>
        <v>0</v>
      </c>
      <c r="AC202" s="539">
        <f t="shared" si="96"/>
        <v>0</v>
      </c>
      <c r="AD202" s="539">
        <f t="shared" si="96"/>
        <v>0</v>
      </c>
      <c r="AE202" s="539">
        <f t="shared" si="96"/>
        <v>0</v>
      </c>
      <c r="AF202" s="539">
        <f t="shared" si="96"/>
        <v>0</v>
      </c>
      <c r="AG202" s="539">
        <f t="shared" si="96"/>
        <v>0</v>
      </c>
      <c r="AH202" s="539">
        <f t="shared" si="96"/>
        <v>0</v>
      </c>
      <c r="AI202" s="539">
        <f t="shared" si="96"/>
        <v>0</v>
      </c>
      <c r="AJ202" s="539">
        <f t="shared" si="97"/>
        <v>0</v>
      </c>
      <c r="AK202" s="539">
        <f t="shared" si="97"/>
        <v>0</v>
      </c>
      <c r="AL202" s="539">
        <f t="shared" si="97"/>
        <v>0</v>
      </c>
      <c r="AM202" s="539">
        <f t="shared" si="97"/>
        <v>0</v>
      </c>
      <c r="AN202" s="539">
        <f t="shared" si="97"/>
        <v>0</v>
      </c>
      <c r="AO202" s="539">
        <f t="shared" si="97"/>
        <v>0</v>
      </c>
      <c r="AP202" s="539">
        <f t="shared" si="97"/>
        <v>0</v>
      </c>
      <c r="AQ202" s="539">
        <f t="shared" si="97"/>
        <v>0</v>
      </c>
      <c r="AR202" s="539">
        <f t="shared" si="97"/>
        <v>0</v>
      </c>
      <c r="AS202" s="539">
        <f t="shared" si="97"/>
        <v>0</v>
      </c>
      <c r="AT202" s="539">
        <f t="shared" si="98"/>
        <v>0</v>
      </c>
      <c r="AU202" s="539">
        <f t="shared" si="98"/>
        <v>0</v>
      </c>
      <c r="AV202" s="539">
        <f t="shared" si="98"/>
        <v>0</v>
      </c>
      <c r="AW202" s="539">
        <f t="shared" si="98"/>
        <v>0</v>
      </c>
      <c r="AX202" s="539">
        <f t="shared" si="98"/>
        <v>0</v>
      </c>
      <c r="AY202" s="539">
        <f t="shared" si="98"/>
        <v>0</v>
      </c>
      <c r="AZ202" s="539">
        <f t="shared" si="98"/>
        <v>0</v>
      </c>
      <c r="BA202" s="539">
        <f t="shared" si="98"/>
        <v>0</v>
      </c>
      <c r="BB202" s="539">
        <f t="shared" si="98"/>
        <v>0</v>
      </c>
      <c r="BC202" s="539">
        <f t="shared" si="98"/>
        <v>0</v>
      </c>
      <c r="BD202" s="539">
        <f t="shared" si="99"/>
        <v>0</v>
      </c>
      <c r="BE202" s="539">
        <f t="shared" si="99"/>
        <v>0</v>
      </c>
      <c r="BF202" s="539">
        <f t="shared" si="99"/>
        <v>0</v>
      </c>
      <c r="BG202" s="539">
        <f t="shared" si="99"/>
        <v>0</v>
      </c>
      <c r="BH202" s="539">
        <f t="shared" si="99"/>
        <v>0</v>
      </c>
      <c r="BI202" s="539">
        <f t="shared" si="99"/>
        <v>0</v>
      </c>
      <c r="BJ202" s="539">
        <f t="shared" si="99"/>
        <v>0</v>
      </c>
      <c r="BK202" s="539">
        <f t="shared" si="99"/>
        <v>0</v>
      </c>
      <c r="BL202" s="539">
        <f t="shared" si="99"/>
        <v>0</v>
      </c>
      <c r="BM202" s="539">
        <f t="shared" si="99"/>
        <v>0</v>
      </c>
      <c r="BN202" s="539">
        <f t="shared" si="100"/>
        <v>0</v>
      </c>
      <c r="BO202" s="539">
        <f t="shared" si="100"/>
        <v>0</v>
      </c>
      <c r="BP202" s="539">
        <f t="shared" si="100"/>
        <v>0</v>
      </c>
      <c r="BQ202" s="539">
        <f t="shared" si="100"/>
        <v>0</v>
      </c>
      <c r="BR202" s="539">
        <f t="shared" si="100"/>
        <v>0</v>
      </c>
      <c r="BS202" s="539">
        <f t="shared" si="100"/>
        <v>0</v>
      </c>
      <c r="BT202" s="539">
        <f t="shared" si="100"/>
        <v>0</v>
      </c>
      <c r="BU202" s="539">
        <f t="shared" si="100"/>
        <v>0</v>
      </c>
      <c r="BV202" s="539">
        <f t="shared" si="100"/>
        <v>0</v>
      </c>
      <c r="BW202" s="539">
        <f t="shared" si="100"/>
        <v>0</v>
      </c>
      <c r="BX202" s="539">
        <f t="shared" si="101"/>
        <v>0</v>
      </c>
      <c r="BY202" s="539">
        <f t="shared" si="101"/>
        <v>0</v>
      </c>
      <c r="BZ202" s="539">
        <f t="shared" si="101"/>
        <v>0</v>
      </c>
      <c r="CA202" s="539">
        <f t="shared" si="101"/>
        <v>0</v>
      </c>
      <c r="CB202" s="539">
        <f t="shared" si="101"/>
        <v>0</v>
      </c>
      <c r="CC202" s="539">
        <f t="shared" si="101"/>
        <v>0</v>
      </c>
      <c r="CD202" s="539">
        <f t="shared" si="101"/>
        <v>0</v>
      </c>
      <c r="CE202" s="539">
        <f t="shared" si="101"/>
        <v>0</v>
      </c>
      <c r="CF202" s="539">
        <f t="shared" si="101"/>
        <v>0</v>
      </c>
      <c r="CG202" s="539">
        <f t="shared" si="101"/>
        <v>0</v>
      </c>
      <c r="CH202" s="539">
        <f t="shared" si="102"/>
        <v>0</v>
      </c>
      <c r="CI202" s="539">
        <f t="shared" si="102"/>
        <v>0</v>
      </c>
      <c r="CJ202" s="539">
        <f t="shared" si="102"/>
        <v>0</v>
      </c>
      <c r="CK202" s="539">
        <f t="shared" si="102"/>
        <v>0</v>
      </c>
      <c r="CL202" s="539">
        <f t="shared" si="102"/>
        <v>0</v>
      </c>
      <c r="CM202" s="539">
        <f t="shared" si="102"/>
        <v>0</v>
      </c>
      <c r="CN202" s="539">
        <f t="shared" si="102"/>
        <v>0</v>
      </c>
      <c r="CO202" s="539">
        <f t="shared" si="102"/>
        <v>0</v>
      </c>
      <c r="CP202" s="539">
        <f t="shared" si="102"/>
        <v>0</v>
      </c>
      <c r="CQ202" s="539">
        <f t="shared" si="102"/>
        <v>0</v>
      </c>
      <c r="CR202" s="539">
        <f t="shared" si="103"/>
        <v>0</v>
      </c>
      <c r="CS202" s="539">
        <f t="shared" si="103"/>
        <v>0</v>
      </c>
      <c r="CT202" s="539">
        <f t="shared" si="103"/>
        <v>0</v>
      </c>
      <c r="CU202" s="539">
        <f t="shared" si="103"/>
        <v>0</v>
      </c>
      <c r="CV202" s="539">
        <f t="shared" si="103"/>
        <v>0</v>
      </c>
      <c r="CW202" s="539">
        <f t="shared" si="103"/>
        <v>0</v>
      </c>
      <c r="CX202" s="539">
        <f t="shared" si="103"/>
        <v>0</v>
      </c>
      <c r="CY202" s="539">
        <f t="shared" si="103"/>
        <v>0</v>
      </c>
      <c r="CZ202" s="539">
        <f t="shared" si="103"/>
        <v>0</v>
      </c>
      <c r="DA202" s="539">
        <f t="shared" si="103"/>
        <v>0</v>
      </c>
      <c r="DB202" s="539">
        <f t="shared" si="104"/>
        <v>0</v>
      </c>
      <c r="DC202" s="539">
        <f t="shared" si="104"/>
        <v>0</v>
      </c>
      <c r="DD202" s="539">
        <f t="shared" si="104"/>
        <v>0</v>
      </c>
      <c r="DE202" s="539">
        <f t="shared" si="104"/>
        <v>0</v>
      </c>
      <c r="DF202" s="539">
        <f t="shared" si="104"/>
        <v>0</v>
      </c>
      <c r="DG202" s="539">
        <f t="shared" si="104"/>
        <v>0</v>
      </c>
      <c r="DH202" s="539">
        <f t="shared" si="104"/>
        <v>0</v>
      </c>
      <c r="DI202" s="539">
        <f t="shared" si="104"/>
        <v>0</v>
      </c>
      <c r="DJ202" s="539">
        <f t="shared" si="104"/>
        <v>0</v>
      </c>
      <c r="DK202" s="539">
        <f t="shared" si="104"/>
        <v>0</v>
      </c>
      <c r="DL202" s="539">
        <f t="shared" si="105"/>
        <v>0</v>
      </c>
      <c r="DM202" s="539">
        <f t="shared" si="105"/>
        <v>0</v>
      </c>
      <c r="DN202" s="539">
        <f t="shared" si="105"/>
        <v>0</v>
      </c>
      <c r="DO202" s="539">
        <f t="shared" si="105"/>
        <v>0</v>
      </c>
      <c r="DP202" s="539">
        <f t="shared" si="105"/>
        <v>0</v>
      </c>
      <c r="DQ202" s="539">
        <f t="shared" si="105"/>
        <v>0</v>
      </c>
      <c r="DR202" s="539">
        <f t="shared" si="105"/>
        <v>0</v>
      </c>
      <c r="DS202" s="539">
        <f t="shared" si="105"/>
        <v>0</v>
      </c>
      <c r="DT202" s="539">
        <f t="shared" si="105"/>
        <v>0</v>
      </c>
      <c r="DU202" s="539">
        <f t="shared" si="105"/>
        <v>0</v>
      </c>
      <c r="DV202" s="539">
        <f t="shared" si="106"/>
        <v>0</v>
      </c>
      <c r="DW202" s="539">
        <f t="shared" si="106"/>
        <v>0</v>
      </c>
      <c r="DX202" s="539">
        <f t="shared" si="106"/>
        <v>0</v>
      </c>
      <c r="DY202" s="539">
        <f t="shared" si="106"/>
        <v>0</v>
      </c>
      <c r="DZ202" s="539">
        <f t="shared" si="106"/>
        <v>0</v>
      </c>
      <c r="EA202" s="539">
        <f t="shared" si="106"/>
        <v>0</v>
      </c>
      <c r="EB202" s="539">
        <f t="shared" si="106"/>
        <v>0</v>
      </c>
      <c r="EC202" s="539">
        <f t="shared" si="106"/>
        <v>0</v>
      </c>
      <c r="ED202" s="539">
        <f t="shared" si="106"/>
        <v>0</v>
      </c>
      <c r="EE202" s="539">
        <f t="shared" si="106"/>
        <v>0</v>
      </c>
      <c r="EF202" s="540">
        <f t="shared" si="106"/>
        <v>0</v>
      </c>
    </row>
    <row r="203" spans="2:136" outlineLevel="1" x14ac:dyDescent="0.2">
      <c r="B203" s="534" t="s">
        <v>56</v>
      </c>
      <c r="C203" s="482"/>
      <c r="D203" s="482"/>
      <c r="E203" s="563"/>
      <c r="F203" s="561">
        <v>0</v>
      </c>
      <c r="G203" s="562">
        <f t="shared" si="89"/>
        <v>0</v>
      </c>
      <c r="H203" s="537"/>
      <c r="I203" s="537"/>
      <c r="J203" s="537"/>
      <c r="K203" s="537"/>
      <c r="L203" s="537"/>
      <c r="M203" s="538">
        <f t="shared" si="94"/>
        <v>0</v>
      </c>
      <c r="N203" s="478"/>
      <c r="O203" s="478"/>
      <c r="P203" s="539">
        <f t="shared" ref="P203:Y208" si="107">$G203*SUM(P$176)*$G$176*(1+$E$191)^(P$5-1)</f>
        <v>0</v>
      </c>
      <c r="Q203" s="539">
        <f t="shared" si="107"/>
        <v>0</v>
      </c>
      <c r="R203" s="539">
        <f t="shared" si="107"/>
        <v>0</v>
      </c>
      <c r="S203" s="539">
        <f t="shared" si="107"/>
        <v>0</v>
      </c>
      <c r="T203" s="539">
        <f t="shared" si="107"/>
        <v>0</v>
      </c>
      <c r="U203" s="539">
        <f t="shared" si="107"/>
        <v>0</v>
      </c>
      <c r="V203" s="539">
        <f t="shared" si="107"/>
        <v>0</v>
      </c>
      <c r="W203" s="539">
        <f t="shared" si="107"/>
        <v>0</v>
      </c>
      <c r="X203" s="539">
        <f t="shared" si="107"/>
        <v>0</v>
      </c>
      <c r="Y203" s="539">
        <f t="shared" si="107"/>
        <v>0</v>
      </c>
      <c r="Z203" s="539">
        <f t="shared" ref="Z203:AI208" si="108">$G203*SUM(Z$176)*$G$176*(1+$E$191)^(Z$5-1)</f>
        <v>0</v>
      </c>
      <c r="AA203" s="539">
        <f t="shared" si="108"/>
        <v>0</v>
      </c>
      <c r="AB203" s="539">
        <f t="shared" si="108"/>
        <v>0</v>
      </c>
      <c r="AC203" s="539">
        <f t="shared" si="108"/>
        <v>0</v>
      </c>
      <c r="AD203" s="539">
        <f t="shared" si="108"/>
        <v>0</v>
      </c>
      <c r="AE203" s="539">
        <f t="shared" si="108"/>
        <v>0</v>
      </c>
      <c r="AF203" s="539">
        <f t="shared" si="108"/>
        <v>0</v>
      </c>
      <c r="AG203" s="539">
        <f t="shared" si="108"/>
        <v>0</v>
      </c>
      <c r="AH203" s="539">
        <f t="shared" si="108"/>
        <v>0</v>
      </c>
      <c r="AI203" s="539">
        <f t="shared" si="108"/>
        <v>0</v>
      </c>
      <c r="AJ203" s="539">
        <f t="shared" ref="AJ203:AS208" si="109">$G203*SUM(AJ$176)*$G$176*(1+$E$191)^(AJ$5-1)</f>
        <v>0</v>
      </c>
      <c r="AK203" s="539">
        <f t="shared" si="109"/>
        <v>0</v>
      </c>
      <c r="AL203" s="539">
        <f t="shared" si="109"/>
        <v>0</v>
      </c>
      <c r="AM203" s="539">
        <f t="shared" si="109"/>
        <v>0</v>
      </c>
      <c r="AN203" s="539">
        <f t="shared" si="109"/>
        <v>0</v>
      </c>
      <c r="AO203" s="539">
        <f t="shared" si="109"/>
        <v>0</v>
      </c>
      <c r="AP203" s="539">
        <f t="shared" si="109"/>
        <v>0</v>
      </c>
      <c r="AQ203" s="539">
        <f t="shared" si="109"/>
        <v>0</v>
      </c>
      <c r="AR203" s="539">
        <f t="shared" si="109"/>
        <v>0</v>
      </c>
      <c r="AS203" s="539">
        <f t="shared" si="109"/>
        <v>0</v>
      </c>
      <c r="AT203" s="539">
        <f t="shared" ref="AT203:BC208" si="110">$G203*SUM(AT$176)*$G$176*(1+$E$191)^(AT$5-1)</f>
        <v>0</v>
      </c>
      <c r="AU203" s="539">
        <f t="shared" si="110"/>
        <v>0</v>
      </c>
      <c r="AV203" s="539">
        <f t="shared" si="110"/>
        <v>0</v>
      </c>
      <c r="AW203" s="539">
        <f t="shared" si="110"/>
        <v>0</v>
      </c>
      <c r="AX203" s="539">
        <f t="shared" si="110"/>
        <v>0</v>
      </c>
      <c r="AY203" s="539">
        <f t="shared" si="110"/>
        <v>0</v>
      </c>
      <c r="AZ203" s="539">
        <f t="shared" si="110"/>
        <v>0</v>
      </c>
      <c r="BA203" s="539">
        <f t="shared" si="110"/>
        <v>0</v>
      </c>
      <c r="BB203" s="539">
        <f t="shared" si="110"/>
        <v>0</v>
      </c>
      <c r="BC203" s="539">
        <f t="shared" si="110"/>
        <v>0</v>
      </c>
      <c r="BD203" s="539">
        <f t="shared" ref="BD203:BM208" si="111">$G203*SUM(BD$176)*$G$176*(1+$E$191)^(BD$5-1)</f>
        <v>0</v>
      </c>
      <c r="BE203" s="539">
        <f t="shared" si="111"/>
        <v>0</v>
      </c>
      <c r="BF203" s="539">
        <f t="shared" si="111"/>
        <v>0</v>
      </c>
      <c r="BG203" s="539">
        <f t="shared" si="111"/>
        <v>0</v>
      </c>
      <c r="BH203" s="539">
        <f t="shared" si="111"/>
        <v>0</v>
      </c>
      <c r="BI203" s="539">
        <f t="shared" si="111"/>
        <v>0</v>
      </c>
      <c r="BJ203" s="539">
        <f t="shared" si="111"/>
        <v>0</v>
      </c>
      <c r="BK203" s="539">
        <f t="shared" si="111"/>
        <v>0</v>
      </c>
      <c r="BL203" s="539">
        <f t="shared" si="111"/>
        <v>0</v>
      </c>
      <c r="BM203" s="539">
        <f t="shared" si="111"/>
        <v>0</v>
      </c>
      <c r="BN203" s="539">
        <f t="shared" ref="BN203:BW208" si="112">$G203*SUM(BN$176)*$G$176*(1+$E$191)^(BN$5-1)</f>
        <v>0</v>
      </c>
      <c r="BO203" s="539">
        <f t="shared" si="112"/>
        <v>0</v>
      </c>
      <c r="BP203" s="539">
        <f t="shared" si="112"/>
        <v>0</v>
      </c>
      <c r="BQ203" s="539">
        <f t="shared" si="112"/>
        <v>0</v>
      </c>
      <c r="BR203" s="539">
        <f t="shared" si="112"/>
        <v>0</v>
      </c>
      <c r="BS203" s="539">
        <f t="shared" si="112"/>
        <v>0</v>
      </c>
      <c r="BT203" s="539">
        <f t="shared" si="112"/>
        <v>0</v>
      </c>
      <c r="BU203" s="539">
        <f t="shared" si="112"/>
        <v>0</v>
      </c>
      <c r="BV203" s="539">
        <f t="shared" si="112"/>
        <v>0</v>
      </c>
      <c r="BW203" s="539">
        <f t="shared" si="112"/>
        <v>0</v>
      </c>
      <c r="BX203" s="539">
        <f t="shared" ref="BX203:CG208" si="113">$G203*SUM(BX$176)*$G$176*(1+$E$191)^(BX$5-1)</f>
        <v>0</v>
      </c>
      <c r="BY203" s="539">
        <f t="shared" si="113"/>
        <v>0</v>
      </c>
      <c r="BZ203" s="539">
        <f t="shared" si="113"/>
        <v>0</v>
      </c>
      <c r="CA203" s="539">
        <f t="shared" si="113"/>
        <v>0</v>
      </c>
      <c r="CB203" s="539">
        <f t="shared" si="113"/>
        <v>0</v>
      </c>
      <c r="CC203" s="539">
        <f t="shared" si="113"/>
        <v>0</v>
      </c>
      <c r="CD203" s="539">
        <f t="shared" si="113"/>
        <v>0</v>
      </c>
      <c r="CE203" s="539">
        <f t="shared" si="113"/>
        <v>0</v>
      </c>
      <c r="CF203" s="539">
        <f t="shared" si="113"/>
        <v>0</v>
      </c>
      <c r="CG203" s="539">
        <f t="shared" si="113"/>
        <v>0</v>
      </c>
      <c r="CH203" s="539">
        <f t="shared" ref="CH203:CQ208" si="114">$G203*SUM(CH$176)*$G$176*(1+$E$191)^(CH$5-1)</f>
        <v>0</v>
      </c>
      <c r="CI203" s="539">
        <f t="shared" si="114"/>
        <v>0</v>
      </c>
      <c r="CJ203" s="539">
        <f t="shared" si="114"/>
        <v>0</v>
      </c>
      <c r="CK203" s="539">
        <f t="shared" si="114"/>
        <v>0</v>
      </c>
      <c r="CL203" s="539">
        <f t="shared" si="114"/>
        <v>0</v>
      </c>
      <c r="CM203" s="539">
        <f t="shared" si="114"/>
        <v>0</v>
      </c>
      <c r="CN203" s="539">
        <f t="shared" si="114"/>
        <v>0</v>
      </c>
      <c r="CO203" s="539">
        <f t="shared" si="114"/>
        <v>0</v>
      </c>
      <c r="CP203" s="539">
        <f t="shared" si="114"/>
        <v>0</v>
      </c>
      <c r="CQ203" s="539">
        <f t="shared" si="114"/>
        <v>0</v>
      </c>
      <c r="CR203" s="539">
        <f t="shared" ref="CR203:DA208" si="115">$G203*SUM(CR$176)*$G$176*(1+$E$191)^(CR$5-1)</f>
        <v>0</v>
      </c>
      <c r="CS203" s="539">
        <f t="shared" si="115"/>
        <v>0</v>
      </c>
      <c r="CT203" s="539">
        <f t="shared" si="115"/>
        <v>0</v>
      </c>
      <c r="CU203" s="539">
        <f t="shared" si="115"/>
        <v>0</v>
      </c>
      <c r="CV203" s="539">
        <f t="shared" si="115"/>
        <v>0</v>
      </c>
      <c r="CW203" s="539">
        <f t="shared" si="115"/>
        <v>0</v>
      </c>
      <c r="CX203" s="539">
        <f t="shared" si="115"/>
        <v>0</v>
      </c>
      <c r="CY203" s="539">
        <f t="shared" si="115"/>
        <v>0</v>
      </c>
      <c r="CZ203" s="539">
        <f t="shared" si="115"/>
        <v>0</v>
      </c>
      <c r="DA203" s="539">
        <f t="shared" si="115"/>
        <v>0</v>
      </c>
      <c r="DB203" s="539">
        <f t="shared" ref="DB203:DK208" si="116">$G203*SUM(DB$176)*$G$176*(1+$E$191)^(DB$5-1)</f>
        <v>0</v>
      </c>
      <c r="DC203" s="539">
        <f t="shared" si="116"/>
        <v>0</v>
      </c>
      <c r="DD203" s="539">
        <f t="shared" si="116"/>
        <v>0</v>
      </c>
      <c r="DE203" s="539">
        <f t="shared" si="116"/>
        <v>0</v>
      </c>
      <c r="DF203" s="539">
        <f t="shared" si="116"/>
        <v>0</v>
      </c>
      <c r="DG203" s="539">
        <f t="shared" si="116"/>
        <v>0</v>
      </c>
      <c r="DH203" s="539">
        <f t="shared" si="116"/>
        <v>0</v>
      </c>
      <c r="DI203" s="539">
        <f t="shared" si="116"/>
        <v>0</v>
      </c>
      <c r="DJ203" s="539">
        <f t="shared" si="116"/>
        <v>0</v>
      </c>
      <c r="DK203" s="539">
        <f t="shared" si="116"/>
        <v>0</v>
      </c>
      <c r="DL203" s="539">
        <f t="shared" ref="DL203:DU208" si="117">$G203*SUM(DL$176)*$G$176*(1+$E$191)^(DL$5-1)</f>
        <v>0</v>
      </c>
      <c r="DM203" s="539">
        <f t="shared" si="117"/>
        <v>0</v>
      </c>
      <c r="DN203" s="539">
        <f t="shared" si="117"/>
        <v>0</v>
      </c>
      <c r="DO203" s="539">
        <f t="shared" si="117"/>
        <v>0</v>
      </c>
      <c r="DP203" s="539">
        <f t="shared" si="117"/>
        <v>0</v>
      </c>
      <c r="DQ203" s="539">
        <f t="shared" si="117"/>
        <v>0</v>
      </c>
      <c r="DR203" s="539">
        <f t="shared" si="117"/>
        <v>0</v>
      </c>
      <c r="DS203" s="539">
        <f t="shared" si="117"/>
        <v>0</v>
      </c>
      <c r="DT203" s="539">
        <f t="shared" si="117"/>
        <v>0</v>
      </c>
      <c r="DU203" s="539">
        <f t="shared" si="117"/>
        <v>0</v>
      </c>
      <c r="DV203" s="539">
        <f t="shared" ref="DV203:EF208" si="118">$G203*SUM(DV$176)*$G$176*(1+$E$191)^(DV$5-1)</f>
        <v>0</v>
      </c>
      <c r="DW203" s="539">
        <f t="shared" si="118"/>
        <v>0</v>
      </c>
      <c r="DX203" s="539">
        <f t="shared" si="118"/>
        <v>0</v>
      </c>
      <c r="DY203" s="539">
        <f t="shared" si="118"/>
        <v>0</v>
      </c>
      <c r="DZ203" s="539">
        <f t="shared" si="118"/>
        <v>0</v>
      </c>
      <c r="EA203" s="539">
        <f t="shared" si="118"/>
        <v>0</v>
      </c>
      <c r="EB203" s="539">
        <f t="shared" si="118"/>
        <v>0</v>
      </c>
      <c r="EC203" s="539">
        <f t="shared" si="118"/>
        <v>0</v>
      </c>
      <c r="ED203" s="539">
        <f t="shared" si="118"/>
        <v>0</v>
      </c>
      <c r="EE203" s="539">
        <f t="shared" si="118"/>
        <v>0</v>
      </c>
      <c r="EF203" s="540">
        <f t="shared" si="118"/>
        <v>0</v>
      </c>
    </row>
    <row r="204" spans="2:136" outlineLevel="1" x14ac:dyDescent="0.2">
      <c r="B204" s="534" t="s">
        <v>56</v>
      </c>
      <c r="C204" s="482"/>
      <c r="D204" s="482"/>
      <c r="E204" s="563"/>
      <c r="F204" s="561">
        <v>0</v>
      </c>
      <c r="G204" s="562">
        <f t="shared" si="89"/>
        <v>0</v>
      </c>
      <c r="H204" s="537"/>
      <c r="I204" s="537"/>
      <c r="J204" s="537"/>
      <c r="K204" s="537"/>
      <c r="L204" s="537"/>
      <c r="M204" s="538">
        <f t="shared" si="94"/>
        <v>0</v>
      </c>
      <c r="N204" s="478"/>
      <c r="O204" s="478"/>
      <c r="P204" s="539">
        <f t="shared" si="107"/>
        <v>0</v>
      </c>
      <c r="Q204" s="539">
        <f t="shared" si="107"/>
        <v>0</v>
      </c>
      <c r="R204" s="539">
        <f t="shared" si="107"/>
        <v>0</v>
      </c>
      <c r="S204" s="539">
        <f t="shared" si="107"/>
        <v>0</v>
      </c>
      <c r="T204" s="539">
        <f t="shared" si="107"/>
        <v>0</v>
      </c>
      <c r="U204" s="539">
        <f t="shared" si="107"/>
        <v>0</v>
      </c>
      <c r="V204" s="539">
        <f t="shared" si="107"/>
        <v>0</v>
      </c>
      <c r="W204" s="539">
        <f t="shared" si="107"/>
        <v>0</v>
      </c>
      <c r="X204" s="539">
        <f t="shared" si="107"/>
        <v>0</v>
      </c>
      <c r="Y204" s="539">
        <f t="shared" si="107"/>
        <v>0</v>
      </c>
      <c r="Z204" s="539">
        <f t="shared" si="108"/>
        <v>0</v>
      </c>
      <c r="AA204" s="539">
        <f t="shared" si="108"/>
        <v>0</v>
      </c>
      <c r="AB204" s="539">
        <f t="shared" si="108"/>
        <v>0</v>
      </c>
      <c r="AC204" s="539">
        <f t="shared" si="108"/>
        <v>0</v>
      </c>
      <c r="AD204" s="539">
        <f t="shared" si="108"/>
        <v>0</v>
      </c>
      <c r="AE204" s="539">
        <f t="shared" si="108"/>
        <v>0</v>
      </c>
      <c r="AF204" s="539">
        <f t="shared" si="108"/>
        <v>0</v>
      </c>
      <c r="AG204" s="539">
        <f t="shared" si="108"/>
        <v>0</v>
      </c>
      <c r="AH204" s="539">
        <f t="shared" si="108"/>
        <v>0</v>
      </c>
      <c r="AI204" s="539">
        <f t="shared" si="108"/>
        <v>0</v>
      </c>
      <c r="AJ204" s="539">
        <f t="shared" si="109"/>
        <v>0</v>
      </c>
      <c r="AK204" s="539">
        <f t="shared" si="109"/>
        <v>0</v>
      </c>
      <c r="AL204" s="539">
        <f t="shared" si="109"/>
        <v>0</v>
      </c>
      <c r="AM204" s="539">
        <f t="shared" si="109"/>
        <v>0</v>
      </c>
      <c r="AN204" s="539">
        <f t="shared" si="109"/>
        <v>0</v>
      </c>
      <c r="AO204" s="539">
        <f t="shared" si="109"/>
        <v>0</v>
      </c>
      <c r="AP204" s="539">
        <f t="shared" si="109"/>
        <v>0</v>
      </c>
      <c r="AQ204" s="539">
        <f t="shared" si="109"/>
        <v>0</v>
      </c>
      <c r="AR204" s="539">
        <f t="shared" si="109"/>
        <v>0</v>
      </c>
      <c r="AS204" s="539">
        <f t="shared" si="109"/>
        <v>0</v>
      </c>
      <c r="AT204" s="539">
        <f t="shared" si="110"/>
        <v>0</v>
      </c>
      <c r="AU204" s="539">
        <f t="shared" si="110"/>
        <v>0</v>
      </c>
      <c r="AV204" s="539">
        <f t="shared" si="110"/>
        <v>0</v>
      </c>
      <c r="AW204" s="539">
        <f t="shared" si="110"/>
        <v>0</v>
      </c>
      <c r="AX204" s="539">
        <f t="shared" si="110"/>
        <v>0</v>
      </c>
      <c r="AY204" s="539">
        <f t="shared" si="110"/>
        <v>0</v>
      </c>
      <c r="AZ204" s="539">
        <f t="shared" si="110"/>
        <v>0</v>
      </c>
      <c r="BA204" s="539">
        <f t="shared" si="110"/>
        <v>0</v>
      </c>
      <c r="BB204" s="539">
        <f t="shared" si="110"/>
        <v>0</v>
      </c>
      <c r="BC204" s="539">
        <f t="shared" si="110"/>
        <v>0</v>
      </c>
      <c r="BD204" s="539">
        <f t="shared" si="111"/>
        <v>0</v>
      </c>
      <c r="BE204" s="539">
        <f t="shared" si="111"/>
        <v>0</v>
      </c>
      <c r="BF204" s="539">
        <f t="shared" si="111"/>
        <v>0</v>
      </c>
      <c r="BG204" s="539">
        <f t="shared" si="111"/>
        <v>0</v>
      </c>
      <c r="BH204" s="539">
        <f t="shared" si="111"/>
        <v>0</v>
      </c>
      <c r="BI204" s="539">
        <f t="shared" si="111"/>
        <v>0</v>
      </c>
      <c r="BJ204" s="539">
        <f t="shared" si="111"/>
        <v>0</v>
      </c>
      <c r="BK204" s="539">
        <f t="shared" si="111"/>
        <v>0</v>
      </c>
      <c r="BL204" s="539">
        <f t="shared" si="111"/>
        <v>0</v>
      </c>
      <c r="BM204" s="539">
        <f t="shared" si="111"/>
        <v>0</v>
      </c>
      <c r="BN204" s="539">
        <f t="shared" si="112"/>
        <v>0</v>
      </c>
      <c r="BO204" s="539">
        <f t="shared" si="112"/>
        <v>0</v>
      </c>
      <c r="BP204" s="539">
        <f t="shared" si="112"/>
        <v>0</v>
      </c>
      <c r="BQ204" s="539">
        <f t="shared" si="112"/>
        <v>0</v>
      </c>
      <c r="BR204" s="539">
        <f t="shared" si="112"/>
        <v>0</v>
      </c>
      <c r="BS204" s="539">
        <f t="shared" si="112"/>
        <v>0</v>
      </c>
      <c r="BT204" s="539">
        <f t="shared" si="112"/>
        <v>0</v>
      </c>
      <c r="BU204" s="539">
        <f t="shared" si="112"/>
        <v>0</v>
      </c>
      <c r="BV204" s="539">
        <f t="shared" si="112"/>
        <v>0</v>
      </c>
      <c r="BW204" s="539">
        <f t="shared" si="112"/>
        <v>0</v>
      </c>
      <c r="BX204" s="539">
        <f t="shared" si="113"/>
        <v>0</v>
      </c>
      <c r="BY204" s="539">
        <f t="shared" si="113"/>
        <v>0</v>
      </c>
      <c r="BZ204" s="539">
        <f t="shared" si="113"/>
        <v>0</v>
      </c>
      <c r="CA204" s="539">
        <f t="shared" si="113"/>
        <v>0</v>
      </c>
      <c r="CB204" s="539">
        <f t="shared" si="113"/>
        <v>0</v>
      </c>
      <c r="CC204" s="539">
        <f t="shared" si="113"/>
        <v>0</v>
      </c>
      <c r="CD204" s="539">
        <f t="shared" si="113"/>
        <v>0</v>
      </c>
      <c r="CE204" s="539">
        <f t="shared" si="113"/>
        <v>0</v>
      </c>
      <c r="CF204" s="539">
        <f t="shared" si="113"/>
        <v>0</v>
      </c>
      <c r="CG204" s="539">
        <f t="shared" si="113"/>
        <v>0</v>
      </c>
      <c r="CH204" s="539">
        <f t="shared" si="114"/>
        <v>0</v>
      </c>
      <c r="CI204" s="539">
        <f t="shared" si="114"/>
        <v>0</v>
      </c>
      <c r="CJ204" s="539">
        <f t="shared" si="114"/>
        <v>0</v>
      </c>
      <c r="CK204" s="539">
        <f t="shared" si="114"/>
        <v>0</v>
      </c>
      <c r="CL204" s="539">
        <f t="shared" si="114"/>
        <v>0</v>
      </c>
      <c r="CM204" s="539">
        <f t="shared" si="114"/>
        <v>0</v>
      </c>
      <c r="CN204" s="539">
        <f t="shared" si="114"/>
        <v>0</v>
      </c>
      <c r="CO204" s="539">
        <f t="shared" si="114"/>
        <v>0</v>
      </c>
      <c r="CP204" s="539">
        <f t="shared" si="114"/>
        <v>0</v>
      </c>
      <c r="CQ204" s="539">
        <f t="shared" si="114"/>
        <v>0</v>
      </c>
      <c r="CR204" s="539">
        <f t="shared" si="115"/>
        <v>0</v>
      </c>
      <c r="CS204" s="539">
        <f t="shared" si="115"/>
        <v>0</v>
      </c>
      <c r="CT204" s="539">
        <f t="shared" si="115"/>
        <v>0</v>
      </c>
      <c r="CU204" s="539">
        <f t="shared" si="115"/>
        <v>0</v>
      </c>
      <c r="CV204" s="539">
        <f t="shared" si="115"/>
        <v>0</v>
      </c>
      <c r="CW204" s="539">
        <f t="shared" si="115"/>
        <v>0</v>
      </c>
      <c r="CX204" s="539">
        <f t="shared" si="115"/>
        <v>0</v>
      </c>
      <c r="CY204" s="539">
        <f t="shared" si="115"/>
        <v>0</v>
      </c>
      <c r="CZ204" s="539">
        <f t="shared" si="115"/>
        <v>0</v>
      </c>
      <c r="DA204" s="539">
        <f t="shared" si="115"/>
        <v>0</v>
      </c>
      <c r="DB204" s="539">
        <f t="shared" si="116"/>
        <v>0</v>
      </c>
      <c r="DC204" s="539">
        <f t="shared" si="116"/>
        <v>0</v>
      </c>
      <c r="DD204" s="539">
        <f t="shared" si="116"/>
        <v>0</v>
      </c>
      <c r="DE204" s="539">
        <f t="shared" si="116"/>
        <v>0</v>
      </c>
      <c r="DF204" s="539">
        <f t="shared" si="116"/>
        <v>0</v>
      </c>
      <c r="DG204" s="539">
        <f t="shared" si="116"/>
        <v>0</v>
      </c>
      <c r="DH204" s="539">
        <f t="shared" si="116"/>
        <v>0</v>
      </c>
      <c r="DI204" s="539">
        <f t="shared" si="116"/>
        <v>0</v>
      </c>
      <c r="DJ204" s="539">
        <f t="shared" si="116"/>
        <v>0</v>
      </c>
      <c r="DK204" s="539">
        <f t="shared" si="116"/>
        <v>0</v>
      </c>
      <c r="DL204" s="539">
        <f t="shared" si="117"/>
        <v>0</v>
      </c>
      <c r="DM204" s="539">
        <f t="shared" si="117"/>
        <v>0</v>
      </c>
      <c r="DN204" s="539">
        <f t="shared" si="117"/>
        <v>0</v>
      </c>
      <c r="DO204" s="539">
        <f t="shared" si="117"/>
        <v>0</v>
      </c>
      <c r="DP204" s="539">
        <f t="shared" si="117"/>
        <v>0</v>
      </c>
      <c r="DQ204" s="539">
        <f t="shared" si="117"/>
        <v>0</v>
      </c>
      <c r="DR204" s="539">
        <f t="shared" si="117"/>
        <v>0</v>
      </c>
      <c r="DS204" s="539">
        <f t="shared" si="117"/>
        <v>0</v>
      </c>
      <c r="DT204" s="539">
        <f t="shared" si="117"/>
        <v>0</v>
      </c>
      <c r="DU204" s="539">
        <f t="shared" si="117"/>
        <v>0</v>
      </c>
      <c r="DV204" s="539">
        <f t="shared" si="118"/>
        <v>0</v>
      </c>
      <c r="DW204" s="539">
        <f t="shared" si="118"/>
        <v>0</v>
      </c>
      <c r="DX204" s="539">
        <f t="shared" si="118"/>
        <v>0</v>
      </c>
      <c r="DY204" s="539">
        <f t="shared" si="118"/>
        <v>0</v>
      </c>
      <c r="DZ204" s="539">
        <f t="shared" si="118"/>
        <v>0</v>
      </c>
      <c r="EA204" s="539">
        <f t="shared" si="118"/>
        <v>0</v>
      </c>
      <c r="EB204" s="539">
        <f t="shared" si="118"/>
        <v>0</v>
      </c>
      <c r="EC204" s="539">
        <f t="shared" si="118"/>
        <v>0</v>
      </c>
      <c r="ED204" s="539">
        <f t="shared" si="118"/>
        <v>0</v>
      </c>
      <c r="EE204" s="539">
        <f t="shared" si="118"/>
        <v>0</v>
      </c>
      <c r="EF204" s="540">
        <f t="shared" si="118"/>
        <v>0</v>
      </c>
    </row>
    <row r="205" spans="2:136" outlineLevel="1" x14ac:dyDescent="0.2">
      <c r="B205" s="534" t="s">
        <v>56</v>
      </c>
      <c r="C205" s="482"/>
      <c r="D205" s="482"/>
      <c r="E205" s="563"/>
      <c r="F205" s="561">
        <v>0</v>
      </c>
      <c r="G205" s="562">
        <f t="shared" si="89"/>
        <v>0</v>
      </c>
      <c r="H205" s="537"/>
      <c r="I205" s="537"/>
      <c r="J205" s="537"/>
      <c r="K205" s="537"/>
      <c r="L205" s="537"/>
      <c r="M205" s="538">
        <f t="shared" si="94"/>
        <v>0</v>
      </c>
      <c r="N205" s="478"/>
      <c r="O205" s="478"/>
      <c r="P205" s="539">
        <f t="shared" si="107"/>
        <v>0</v>
      </c>
      <c r="Q205" s="539">
        <f t="shared" si="107"/>
        <v>0</v>
      </c>
      <c r="R205" s="539">
        <f t="shared" si="107"/>
        <v>0</v>
      </c>
      <c r="S205" s="539">
        <f t="shared" si="107"/>
        <v>0</v>
      </c>
      <c r="T205" s="539">
        <f t="shared" si="107"/>
        <v>0</v>
      </c>
      <c r="U205" s="539">
        <f t="shared" si="107"/>
        <v>0</v>
      </c>
      <c r="V205" s="539">
        <f t="shared" si="107"/>
        <v>0</v>
      </c>
      <c r="W205" s="539">
        <f t="shared" si="107"/>
        <v>0</v>
      </c>
      <c r="X205" s="539">
        <f t="shared" si="107"/>
        <v>0</v>
      </c>
      <c r="Y205" s="539">
        <f t="shared" si="107"/>
        <v>0</v>
      </c>
      <c r="Z205" s="539">
        <f t="shared" si="108"/>
        <v>0</v>
      </c>
      <c r="AA205" s="539">
        <f t="shared" si="108"/>
        <v>0</v>
      </c>
      <c r="AB205" s="539">
        <f t="shared" si="108"/>
        <v>0</v>
      </c>
      <c r="AC205" s="539">
        <f t="shared" si="108"/>
        <v>0</v>
      </c>
      <c r="AD205" s="539">
        <f t="shared" si="108"/>
        <v>0</v>
      </c>
      <c r="AE205" s="539">
        <f t="shared" si="108"/>
        <v>0</v>
      </c>
      <c r="AF205" s="539">
        <f t="shared" si="108"/>
        <v>0</v>
      </c>
      <c r="AG205" s="539">
        <f t="shared" si="108"/>
        <v>0</v>
      </c>
      <c r="AH205" s="539">
        <f t="shared" si="108"/>
        <v>0</v>
      </c>
      <c r="AI205" s="539">
        <f t="shared" si="108"/>
        <v>0</v>
      </c>
      <c r="AJ205" s="539">
        <f t="shared" si="109"/>
        <v>0</v>
      </c>
      <c r="AK205" s="539">
        <f t="shared" si="109"/>
        <v>0</v>
      </c>
      <c r="AL205" s="539">
        <f t="shared" si="109"/>
        <v>0</v>
      </c>
      <c r="AM205" s="539">
        <f t="shared" si="109"/>
        <v>0</v>
      </c>
      <c r="AN205" s="539">
        <f t="shared" si="109"/>
        <v>0</v>
      </c>
      <c r="AO205" s="539">
        <f t="shared" si="109"/>
        <v>0</v>
      </c>
      <c r="AP205" s="539">
        <f t="shared" si="109"/>
        <v>0</v>
      </c>
      <c r="AQ205" s="539">
        <f t="shared" si="109"/>
        <v>0</v>
      </c>
      <c r="AR205" s="539">
        <f t="shared" si="109"/>
        <v>0</v>
      </c>
      <c r="AS205" s="539">
        <f t="shared" si="109"/>
        <v>0</v>
      </c>
      <c r="AT205" s="539">
        <f t="shared" si="110"/>
        <v>0</v>
      </c>
      <c r="AU205" s="539">
        <f t="shared" si="110"/>
        <v>0</v>
      </c>
      <c r="AV205" s="539">
        <f t="shared" si="110"/>
        <v>0</v>
      </c>
      <c r="AW205" s="539">
        <f t="shared" si="110"/>
        <v>0</v>
      </c>
      <c r="AX205" s="539">
        <f t="shared" si="110"/>
        <v>0</v>
      </c>
      <c r="AY205" s="539">
        <f t="shared" si="110"/>
        <v>0</v>
      </c>
      <c r="AZ205" s="539">
        <f t="shared" si="110"/>
        <v>0</v>
      </c>
      <c r="BA205" s="539">
        <f t="shared" si="110"/>
        <v>0</v>
      </c>
      <c r="BB205" s="539">
        <f t="shared" si="110"/>
        <v>0</v>
      </c>
      <c r="BC205" s="539">
        <f t="shared" si="110"/>
        <v>0</v>
      </c>
      <c r="BD205" s="539">
        <f t="shared" si="111"/>
        <v>0</v>
      </c>
      <c r="BE205" s="539">
        <f t="shared" si="111"/>
        <v>0</v>
      </c>
      <c r="BF205" s="539">
        <f t="shared" si="111"/>
        <v>0</v>
      </c>
      <c r="BG205" s="539">
        <f t="shared" si="111"/>
        <v>0</v>
      </c>
      <c r="BH205" s="539">
        <f t="shared" si="111"/>
        <v>0</v>
      </c>
      <c r="BI205" s="539">
        <f t="shared" si="111"/>
        <v>0</v>
      </c>
      <c r="BJ205" s="539">
        <f t="shared" si="111"/>
        <v>0</v>
      </c>
      <c r="BK205" s="539">
        <f t="shared" si="111"/>
        <v>0</v>
      </c>
      <c r="BL205" s="539">
        <f t="shared" si="111"/>
        <v>0</v>
      </c>
      <c r="BM205" s="539">
        <f t="shared" si="111"/>
        <v>0</v>
      </c>
      <c r="BN205" s="539">
        <f t="shared" si="112"/>
        <v>0</v>
      </c>
      <c r="BO205" s="539">
        <f t="shared" si="112"/>
        <v>0</v>
      </c>
      <c r="BP205" s="539">
        <f t="shared" si="112"/>
        <v>0</v>
      </c>
      <c r="BQ205" s="539">
        <f t="shared" si="112"/>
        <v>0</v>
      </c>
      <c r="BR205" s="539">
        <f t="shared" si="112"/>
        <v>0</v>
      </c>
      <c r="BS205" s="539">
        <f t="shared" si="112"/>
        <v>0</v>
      </c>
      <c r="BT205" s="539">
        <f t="shared" si="112"/>
        <v>0</v>
      </c>
      <c r="BU205" s="539">
        <f t="shared" si="112"/>
        <v>0</v>
      </c>
      <c r="BV205" s="539">
        <f t="shared" si="112"/>
        <v>0</v>
      </c>
      <c r="BW205" s="539">
        <f t="shared" si="112"/>
        <v>0</v>
      </c>
      <c r="BX205" s="539">
        <f t="shared" si="113"/>
        <v>0</v>
      </c>
      <c r="BY205" s="539">
        <f t="shared" si="113"/>
        <v>0</v>
      </c>
      <c r="BZ205" s="539">
        <f t="shared" si="113"/>
        <v>0</v>
      </c>
      <c r="CA205" s="539">
        <f t="shared" si="113"/>
        <v>0</v>
      </c>
      <c r="CB205" s="539">
        <f t="shared" si="113"/>
        <v>0</v>
      </c>
      <c r="CC205" s="539">
        <f t="shared" si="113"/>
        <v>0</v>
      </c>
      <c r="CD205" s="539">
        <f t="shared" si="113"/>
        <v>0</v>
      </c>
      <c r="CE205" s="539">
        <f t="shared" si="113"/>
        <v>0</v>
      </c>
      <c r="CF205" s="539">
        <f t="shared" si="113"/>
        <v>0</v>
      </c>
      <c r="CG205" s="539">
        <f t="shared" si="113"/>
        <v>0</v>
      </c>
      <c r="CH205" s="539">
        <f t="shared" si="114"/>
        <v>0</v>
      </c>
      <c r="CI205" s="539">
        <f t="shared" si="114"/>
        <v>0</v>
      </c>
      <c r="CJ205" s="539">
        <f t="shared" si="114"/>
        <v>0</v>
      </c>
      <c r="CK205" s="539">
        <f t="shared" si="114"/>
        <v>0</v>
      </c>
      <c r="CL205" s="539">
        <f t="shared" si="114"/>
        <v>0</v>
      </c>
      <c r="CM205" s="539">
        <f t="shared" si="114"/>
        <v>0</v>
      </c>
      <c r="CN205" s="539">
        <f t="shared" si="114"/>
        <v>0</v>
      </c>
      <c r="CO205" s="539">
        <f t="shared" si="114"/>
        <v>0</v>
      </c>
      <c r="CP205" s="539">
        <f t="shared" si="114"/>
        <v>0</v>
      </c>
      <c r="CQ205" s="539">
        <f t="shared" si="114"/>
        <v>0</v>
      </c>
      <c r="CR205" s="539">
        <f t="shared" si="115"/>
        <v>0</v>
      </c>
      <c r="CS205" s="539">
        <f t="shared" si="115"/>
        <v>0</v>
      </c>
      <c r="CT205" s="539">
        <f t="shared" si="115"/>
        <v>0</v>
      </c>
      <c r="CU205" s="539">
        <f t="shared" si="115"/>
        <v>0</v>
      </c>
      <c r="CV205" s="539">
        <f t="shared" si="115"/>
        <v>0</v>
      </c>
      <c r="CW205" s="539">
        <f t="shared" si="115"/>
        <v>0</v>
      </c>
      <c r="CX205" s="539">
        <f t="shared" si="115"/>
        <v>0</v>
      </c>
      <c r="CY205" s="539">
        <f t="shared" si="115"/>
        <v>0</v>
      </c>
      <c r="CZ205" s="539">
        <f t="shared" si="115"/>
        <v>0</v>
      </c>
      <c r="DA205" s="539">
        <f t="shared" si="115"/>
        <v>0</v>
      </c>
      <c r="DB205" s="539">
        <f t="shared" si="116"/>
        <v>0</v>
      </c>
      <c r="DC205" s="539">
        <f t="shared" si="116"/>
        <v>0</v>
      </c>
      <c r="DD205" s="539">
        <f t="shared" si="116"/>
        <v>0</v>
      </c>
      <c r="DE205" s="539">
        <f t="shared" si="116"/>
        <v>0</v>
      </c>
      <c r="DF205" s="539">
        <f t="shared" si="116"/>
        <v>0</v>
      </c>
      <c r="DG205" s="539">
        <f t="shared" si="116"/>
        <v>0</v>
      </c>
      <c r="DH205" s="539">
        <f t="shared" si="116"/>
        <v>0</v>
      </c>
      <c r="DI205" s="539">
        <f t="shared" si="116"/>
        <v>0</v>
      </c>
      <c r="DJ205" s="539">
        <f t="shared" si="116"/>
        <v>0</v>
      </c>
      <c r="DK205" s="539">
        <f t="shared" si="116"/>
        <v>0</v>
      </c>
      <c r="DL205" s="539">
        <f t="shared" si="117"/>
        <v>0</v>
      </c>
      <c r="DM205" s="539">
        <f t="shared" si="117"/>
        <v>0</v>
      </c>
      <c r="DN205" s="539">
        <f t="shared" si="117"/>
        <v>0</v>
      </c>
      <c r="DO205" s="539">
        <f t="shared" si="117"/>
        <v>0</v>
      </c>
      <c r="DP205" s="539">
        <f t="shared" si="117"/>
        <v>0</v>
      </c>
      <c r="DQ205" s="539">
        <f t="shared" si="117"/>
        <v>0</v>
      </c>
      <c r="DR205" s="539">
        <f t="shared" si="117"/>
        <v>0</v>
      </c>
      <c r="DS205" s="539">
        <f t="shared" si="117"/>
        <v>0</v>
      </c>
      <c r="DT205" s="539">
        <f t="shared" si="117"/>
        <v>0</v>
      </c>
      <c r="DU205" s="539">
        <f t="shared" si="117"/>
        <v>0</v>
      </c>
      <c r="DV205" s="539">
        <f t="shared" si="118"/>
        <v>0</v>
      </c>
      <c r="DW205" s="539">
        <f t="shared" si="118"/>
        <v>0</v>
      </c>
      <c r="DX205" s="539">
        <f t="shared" si="118"/>
        <v>0</v>
      </c>
      <c r="DY205" s="539">
        <f t="shared" si="118"/>
        <v>0</v>
      </c>
      <c r="DZ205" s="539">
        <f t="shared" si="118"/>
        <v>0</v>
      </c>
      <c r="EA205" s="539">
        <f t="shared" si="118"/>
        <v>0</v>
      </c>
      <c r="EB205" s="539">
        <f t="shared" si="118"/>
        <v>0</v>
      </c>
      <c r="EC205" s="539">
        <f t="shared" si="118"/>
        <v>0</v>
      </c>
      <c r="ED205" s="539">
        <f t="shared" si="118"/>
        <v>0</v>
      </c>
      <c r="EE205" s="539">
        <f t="shared" si="118"/>
        <v>0</v>
      </c>
      <c r="EF205" s="540">
        <f t="shared" si="118"/>
        <v>0</v>
      </c>
    </row>
    <row r="206" spans="2:136" outlineLevel="1" x14ac:dyDescent="0.2">
      <c r="B206" s="534" t="s">
        <v>56</v>
      </c>
      <c r="C206" s="482"/>
      <c r="D206" s="482"/>
      <c r="E206" s="563"/>
      <c r="F206" s="561">
        <v>0</v>
      </c>
      <c r="G206" s="562">
        <f t="shared" si="89"/>
        <v>0</v>
      </c>
      <c r="H206" s="537"/>
      <c r="I206" s="537"/>
      <c r="J206" s="537"/>
      <c r="K206" s="537"/>
      <c r="L206" s="537"/>
      <c r="M206" s="538">
        <f t="shared" si="94"/>
        <v>0</v>
      </c>
      <c r="N206" s="478"/>
      <c r="O206" s="478"/>
      <c r="P206" s="539">
        <f t="shared" si="107"/>
        <v>0</v>
      </c>
      <c r="Q206" s="539">
        <f t="shared" si="107"/>
        <v>0</v>
      </c>
      <c r="R206" s="539">
        <f t="shared" si="107"/>
        <v>0</v>
      </c>
      <c r="S206" s="539">
        <f t="shared" si="107"/>
        <v>0</v>
      </c>
      <c r="T206" s="539">
        <f t="shared" si="107"/>
        <v>0</v>
      </c>
      <c r="U206" s="539">
        <f t="shared" si="107"/>
        <v>0</v>
      </c>
      <c r="V206" s="539">
        <f t="shared" si="107"/>
        <v>0</v>
      </c>
      <c r="W206" s="539">
        <f t="shared" si="107"/>
        <v>0</v>
      </c>
      <c r="X206" s="539">
        <f t="shared" si="107"/>
        <v>0</v>
      </c>
      <c r="Y206" s="539">
        <f t="shared" si="107"/>
        <v>0</v>
      </c>
      <c r="Z206" s="539">
        <f t="shared" si="108"/>
        <v>0</v>
      </c>
      <c r="AA206" s="539">
        <f t="shared" si="108"/>
        <v>0</v>
      </c>
      <c r="AB206" s="539">
        <f t="shared" si="108"/>
        <v>0</v>
      </c>
      <c r="AC206" s="539">
        <f t="shared" si="108"/>
        <v>0</v>
      </c>
      <c r="AD206" s="539">
        <f t="shared" si="108"/>
        <v>0</v>
      </c>
      <c r="AE206" s="539">
        <f t="shared" si="108"/>
        <v>0</v>
      </c>
      <c r="AF206" s="539">
        <f t="shared" si="108"/>
        <v>0</v>
      </c>
      <c r="AG206" s="539">
        <f t="shared" si="108"/>
        <v>0</v>
      </c>
      <c r="AH206" s="539">
        <f t="shared" si="108"/>
        <v>0</v>
      </c>
      <c r="AI206" s="539">
        <f t="shared" si="108"/>
        <v>0</v>
      </c>
      <c r="AJ206" s="539">
        <f t="shared" si="109"/>
        <v>0</v>
      </c>
      <c r="AK206" s="539">
        <f t="shared" si="109"/>
        <v>0</v>
      </c>
      <c r="AL206" s="539">
        <f t="shared" si="109"/>
        <v>0</v>
      </c>
      <c r="AM206" s="539">
        <f t="shared" si="109"/>
        <v>0</v>
      </c>
      <c r="AN206" s="539">
        <f t="shared" si="109"/>
        <v>0</v>
      </c>
      <c r="AO206" s="539">
        <f t="shared" si="109"/>
        <v>0</v>
      </c>
      <c r="AP206" s="539">
        <f t="shared" si="109"/>
        <v>0</v>
      </c>
      <c r="AQ206" s="539">
        <f t="shared" si="109"/>
        <v>0</v>
      </c>
      <c r="AR206" s="539">
        <f t="shared" si="109"/>
        <v>0</v>
      </c>
      <c r="AS206" s="539">
        <f t="shared" si="109"/>
        <v>0</v>
      </c>
      <c r="AT206" s="539">
        <f t="shared" si="110"/>
        <v>0</v>
      </c>
      <c r="AU206" s="539">
        <f t="shared" si="110"/>
        <v>0</v>
      </c>
      <c r="AV206" s="539">
        <f t="shared" si="110"/>
        <v>0</v>
      </c>
      <c r="AW206" s="539">
        <f t="shared" si="110"/>
        <v>0</v>
      </c>
      <c r="AX206" s="539">
        <f t="shared" si="110"/>
        <v>0</v>
      </c>
      <c r="AY206" s="539">
        <f t="shared" si="110"/>
        <v>0</v>
      </c>
      <c r="AZ206" s="539">
        <f t="shared" si="110"/>
        <v>0</v>
      </c>
      <c r="BA206" s="539">
        <f t="shared" si="110"/>
        <v>0</v>
      </c>
      <c r="BB206" s="539">
        <f t="shared" si="110"/>
        <v>0</v>
      </c>
      <c r="BC206" s="539">
        <f t="shared" si="110"/>
        <v>0</v>
      </c>
      <c r="BD206" s="539">
        <f t="shared" si="111"/>
        <v>0</v>
      </c>
      <c r="BE206" s="539">
        <f t="shared" si="111"/>
        <v>0</v>
      </c>
      <c r="BF206" s="539">
        <f t="shared" si="111"/>
        <v>0</v>
      </c>
      <c r="BG206" s="539">
        <f t="shared" si="111"/>
        <v>0</v>
      </c>
      <c r="BH206" s="539">
        <f t="shared" si="111"/>
        <v>0</v>
      </c>
      <c r="BI206" s="539">
        <f t="shared" si="111"/>
        <v>0</v>
      </c>
      <c r="BJ206" s="539">
        <f t="shared" si="111"/>
        <v>0</v>
      </c>
      <c r="BK206" s="539">
        <f t="shared" si="111"/>
        <v>0</v>
      </c>
      <c r="BL206" s="539">
        <f t="shared" si="111"/>
        <v>0</v>
      </c>
      <c r="BM206" s="539">
        <f t="shared" si="111"/>
        <v>0</v>
      </c>
      <c r="BN206" s="539">
        <f t="shared" si="112"/>
        <v>0</v>
      </c>
      <c r="BO206" s="539">
        <f t="shared" si="112"/>
        <v>0</v>
      </c>
      <c r="BP206" s="539">
        <f t="shared" si="112"/>
        <v>0</v>
      </c>
      <c r="BQ206" s="539">
        <f t="shared" si="112"/>
        <v>0</v>
      </c>
      <c r="BR206" s="539">
        <f t="shared" si="112"/>
        <v>0</v>
      </c>
      <c r="BS206" s="539">
        <f t="shared" si="112"/>
        <v>0</v>
      </c>
      <c r="BT206" s="539">
        <f t="shared" si="112"/>
        <v>0</v>
      </c>
      <c r="BU206" s="539">
        <f t="shared" si="112"/>
        <v>0</v>
      </c>
      <c r="BV206" s="539">
        <f t="shared" si="112"/>
        <v>0</v>
      </c>
      <c r="BW206" s="539">
        <f t="shared" si="112"/>
        <v>0</v>
      </c>
      <c r="BX206" s="539">
        <f t="shared" si="113"/>
        <v>0</v>
      </c>
      <c r="BY206" s="539">
        <f t="shared" si="113"/>
        <v>0</v>
      </c>
      <c r="BZ206" s="539">
        <f t="shared" si="113"/>
        <v>0</v>
      </c>
      <c r="CA206" s="539">
        <f t="shared" si="113"/>
        <v>0</v>
      </c>
      <c r="CB206" s="539">
        <f t="shared" si="113"/>
        <v>0</v>
      </c>
      <c r="CC206" s="539">
        <f t="shared" si="113"/>
        <v>0</v>
      </c>
      <c r="CD206" s="539">
        <f t="shared" si="113"/>
        <v>0</v>
      </c>
      <c r="CE206" s="539">
        <f t="shared" si="113"/>
        <v>0</v>
      </c>
      <c r="CF206" s="539">
        <f t="shared" si="113"/>
        <v>0</v>
      </c>
      <c r="CG206" s="539">
        <f t="shared" si="113"/>
        <v>0</v>
      </c>
      <c r="CH206" s="539">
        <f t="shared" si="114"/>
        <v>0</v>
      </c>
      <c r="CI206" s="539">
        <f t="shared" si="114"/>
        <v>0</v>
      </c>
      <c r="CJ206" s="539">
        <f t="shared" si="114"/>
        <v>0</v>
      </c>
      <c r="CK206" s="539">
        <f t="shared" si="114"/>
        <v>0</v>
      </c>
      <c r="CL206" s="539">
        <f t="shared" si="114"/>
        <v>0</v>
      </c>
      <c r="CM206" s="539">
        <f t="shared" si="114"/>
        <v>0</v>
      </c>
      <c r="CN206" s="539">
        <f t="shared" si="114"/>
        <v>0</v>
      </c>
      <c r="CO206" s="539">
        <f t="shared" si="114"/>
        <v>0</v>
      </c>
      <c r="CP206" s="539">
        <f t="shared" si="114"/>
        <v>0</v>
      </c>
      <c r="CQ206" s="539">
        <f t="shared" si="114"/>
        <v>0</v>
      </c>
      <c r="CR206" s="539">
        <f t="shared" si="115"/>
        <v>0</v>
      </c>
      <c r="CS206" s="539">
        <f t="shared" si="115"/>
        <v>0</v>
      </c>
      <c r="CT206" s="539">
        <f t="shared" si="115"/>
        <v>0</v>
      </c>
      <c r="CU206" s="539">
        <f t="shared" si="115"/>
        <v>0</v>
      </c>
      <c r="CV206" s="539">
        <f t="shared" si="115"/>
        <v>0</v>
      </c>
      <c r="CW206" s="539">
        <f t="shared" si="115"/>
        <v>0</v>
      </c>
      <c r="CX206" s="539">
        <f t="shared" si="115"/>
        <v>0</v>
      </c>
      <c r="CY206" s="539">
        <f t="shared" si="115"/>
        <v>0</v>
      </c>
      <c r="CZ206" s="539">
        <f t="shared" si="115"/>
        <v>0</v>
      </c>
      <c r="DA206" s="539">
        <f t="shared" si="115"/>
        <v>0</v>
      </c>
      <c r="DB206" s="539">
        <f t="shared" si="116"/>
        <v>0</v>
      </c>
      <c r="DC206" s="539">
        <f t="shared" si="116"/>
        <v>0</v>
      </c>
      <c r="DD206" s="539">
        <f t="shared" si="116"/>
        <v>0</v>
      </c>
      <c r="DE206" s="539">
        <f t="shared" si="116"/>
        <v>0</v>
      </c>
      <c r="DF206" s="539">
        <f t="shared" si="116"/>
        <v>0</v>
      </c>
      <c r="DG206" s="539">
        <f t="shared" si="116"/>
        <v>0</v>
      </c>
      <c r="DH206" s="539">
        <f t="shared" si="116"/>
        <v>0</v>
      </c>
      <c r="DI206" s="539">
        <f t="shared" si="116"/>
        <v>0</v>
      </c>
      <c r="DJ206" s="539">
        <f t="shared" si="116"/>
        <v>0</v>
      </c>
      <c r="DK206" s="539">
        <f t="shared" si="116"/>
        <v>0</v>
      </c>
      <c r="DL206" s="539">
        <f t="shared" si="117"/>
        <v>0</v>
      </c>
      <c r="DM206" s="539">
        <f t="shared" si="117"/>
        <v>0</v>
      </c>
      <c r="DN206" s="539">
        <f t="shared" si="117"/>
        <v>0</v>
      </c>
      <c r="DO206" s="539">
        <f t="shared" si="117"/>
        <v>0</v>
      </c>
      <c r="DP206" s="539">
        <f t="shared" si="117"/>
        <v>0</v>
      </c>
      <c r="DQ206" s="539">
        <f t="shared" si="117"/>
        <v>0</v>
      </c>
      <c r="DR206" s="539">
        <f t="shared" si="117"/>
        <v>0</v>
      </c>
      <c r="DS206" s="539">
        <f t="shared" si="117"/>
        <v>0</v>
      </c>
      <c r="DT206" s="539">
        <f t="shared" si="117"/>
        <v>0</v>
      </c>
      <c r="DU206" s="539">
        <f t="shared" si="117"/>
        <v>0</v>
      </c>
      <c r="DV206" s="539">
        <f t="shared" si="118"/>
        <v>0</v>
      </c>
      <c r="DW206" s="539">
        <f t="shared" si="118"/>
        <v>0</v>
      </c>
      <c r="DX206" s="539">
        <f t="shared" si="118"/>
        <v>0</v>
      </c>
      <c r="DY206" s="539">
        <f t="shared" si="118"/>
        <v>0</v>
      </c>
      <c r="DZ206" s="539">
        <f t="shared" si="118"/>
        <v>0</v>
      </c>
      <c r="EA206" s="539">
        <f t="shared" si="118"/>
        <v>0</v>
      </c>
      <c r="EB206" s="539">
        <f t="shared" si="118"/>
        <v>0</v>
      </c>
      <c r="EC206" s="539">
        <f t="shared" si="118"/>
        <v>0</v>
      </c>
      <c r="ED206" s="539">
        <f t="shared" si="118"/>
        <v>0</v>
      </c>
      <c r="EE206" s="539">
        <f t="shared" si="118"/>
        <v>0</v>
      </c>
      <c r="EF206" s="540">
        <f t="shared" si="118"/>
        <v>0</v>
      </c>
    </row>
    <row r="207" spans="2:136" outlineLevel="1" x14ac:dyDescent="0.2">
      <c r="B207" s="534" t="s">
        <v>56</v>
      </c>
      <c r="C207" s="482"/>
      <c r="D207" s="482"/>
      <c r="E207" s="563"/>
      <c r="F207" s="561">
        <v>0</v>
      </c>
      <c r="G207" s="562">
        <f t="shared" si="89"/>
        <v>0</v>
      </c>
      <c r="H207" s="537"/>
      <c r="I207" s="537"/>
      <c r="J207" s="537"/>
      <c r="K207" s="537"/>
      <c r="L207" s="537"/>
      <c r="M207" s="538">
        <f t="shared" si="94"/>
        <v>0</v>
      </c>
      <c r="N207" s="478"/>
      <c r="O207" s="478"/>
      <c r="P207" s="539">
        <f t="shared" si="107"/>
        <v>0</v>
      </c>
      <c r="Q207" s="539">
        <f t="shared" si="107"/>
        <v>0</v>
      </c>
      <c r="R207" s="539">
        <f t="shared" si="107"/>
        <v>0</v>
      </c>
      <c r="S207" s="539">
        <f t="shared" si="107"/>
        <v>0</v>
      </c>
      <c r="T207" s="539">
        <f t="shared" si="107"/>
        <v>0</v>
      </c>
      <c r="U207" s="539">
        <f t="shared" si="107"/>
        <v>0</v>
      </c>
      <c r="V207" s="539">
        <f t="shared" si="107"/>
        <v>0</v>
      </c>
      <c r="W207" s="539">
        <f t="shared" si="107"/>
        <v>0</v>
      </c>
      <c r="X207" s="539">
        <f t="shared" si="107"/>
        <v>0</v>
      </c>
      <c r="Y207" s="539">
        <f t="shared" si="107"/>
        <v>0</v>
      </c>
      <c r="Z207" s="539">
        <f t="shared" si="108"/>
        <v>0</v>
      </c>
      <c r="AA207" s="539">
        <f t="shared" si="108"/>
        <v>0</v>
      </c>
      <c r="AB207" s="539">
        <f t="shared" si="108"/>
        <v>0</v>
      </c>
      <c r="AC207" s="539">
        <f t="shared" si="108"/>
        <v>0</v>
      </c>
      <c r="AD207" s="539">
        <f t="shared" si="108"/>
        <v>0</v>
      </c>
      <c r="AE207" s="539">
        <f t="shared" si="108"/>
        <v>0</v>
      </c>
      <c r="AF207" s="539">
        <f t="shared" si="108"/>
        <v>0</v>
      </c>
      <c r="AG207" s="539">
        <f t="shared" si="108"/>
        <v>0</v>
      </c>
      <c r="AH207" s="539">
        <f t="shared" si="108"/>
        <v>0</v>
      </c>
      <c r="AI207" s="539">
        <f t="shared" si="108"/>
        <v>0</v>
      </c>
      <c r="AJ207" s="539">
        <f t="shared" si="109"/>
        <v>0</v>
      </c>
      <c r="AK207" s="539">
        <f t="shared" si="109"/>
        <v>0</v>
      </c>
      <c r="AL207" s="539">
        <f t="shared" si="109"/>
        <v>0</v>
      </c>
      <c r="AM207" s="539">
        <f t="shared" si="109"/>
        <v>0</v>
      </c>
      <c r="AN207" s="539">
        <f t="shared" si="109"/>
        <v>0</v>
      </c>
      <c r="AO207" s="539">
        <f t="shared" si="109"/>
        <v>0</v>
      </c>
      <c r="AP207" s="539">
        <f t="shared" si="109"/>
        <v>0</v>
      </c>
      <c r="AQ207" s="539">
        <f t="shared" si="109"/>
        <v>0</v>
      </c>
      <c r="AR207" s="539">
        <f t="shared" si="109"/>
        <v>0</v>
      </c>
      <c r="AS207" s="539">
        <f t="shared" si="109"/>
        <v>0</v>
      </c>
      <c r="AT207" s="539">
        <f t="shared" si="110"/>
        <v>0</v>
      </c>
      <c r="AU207" s="539">
        <f t="shared" si="110"/>
        <v>0</v>
      </c>
      <c r="AV207" s="539">
        <f t="shared" si="110"/>
        <v>0</v>
      </c>
      <c r="AW207" s="539">
        <f t="shared" si="110"/>
        <v>0</v>
      </c>
      <c r="AX207" s="539">
        <f t="shared" si="110"/>
        <v>0</v>
      </c>
      <c r="AY207" s="539">
        <f t="shared" si="110"/>
        <v>0</v>
      </c>
      <c r="AZ207" s="539">
        <f t="shared" si="110"/>
        <v>0</v>
      </c>
      <c r="BA207" s="539">
        <f t="shared" si="110"/>
        <v>0</v>
      </c>
      <c r="BB207" s="539">
        <f t="shared" si="110"/>
        <v>0</v>
      </c>
      <c r="BC207" s="539">
        <f t="shared" si="110"/>
        <v>0</v>
      </c>
      <c r="BD207" s="539">
        <f t="shared" si="111"/>
        <v>0</v>
      </c>
      <c r="BE207" s="539">
        <f t="shared" si="111"/>
        <v>0</v>
      </c>
      <c r="BF207" s="539">
        <f t="shared" si="111"/>
        <v>0</v>
      </c>
      <c r="BG207" s="539">
        <f t="shared" si="111"/>
        <v>0</v>
      </c>
      <c r="BH207" s="539">
        <f t="shared" si="111"/>
        <v>0</v>
      </c>
      <c r="BI207" s="539">
        <f t="shared" si="111"/>
        <v>0</v>
      </c>
      <c r="BJ207" s="539">
        <f t="shared" si="111"/>
        <v>0</v>
      </c>
      <c r="BK207" s="539">
        <f t="shared" si="111"/>
        <v>0</v>
      </c>
      <c r="BL207" s="539">
        <f t="shared" si="111"/>
        <v>0</v>
      </c>
      <c r="BM207" s="539">
        <f t="shared" si="111"/>
        <v>0</v>
      </c>
      <c r="BN207" s="539">
        <f t="shared" si="112"/>
        <v>0</v>
      </c>
      <c r="BO207" s="539">
        <f t="shared" si="112"/>
        <v>0</v>
      </c>
      <c r="BP207" s="539">
        <f t="shared" si="112"/>
        <v>0</v>
      </c>
      <c r="BQ207" s="539">
        <f t="shared" si="112"/>
        <v>0</v>
      </c>
      <c r="BR207" s="539">
        <f t="shared" si="112"/>
        <v>0</v>
      </c>
      <c r="BS207" s="539">
        <f t="shared" si="112"/>
        <v>0</v>
      </c>
      <c r="BT207" s="539">
        <f t="shared" si="112"/>
        <v>0</v>
      </c>
      <c r="BU207" s="539">
        <f t="shared" si="112"/>
        <v>0</v>
      </c>
      <c r="BV207" s="539">
        <f t="shared" si="112"/>
        <v>0</v>
      </c>
      <c r="BW207" s="539">
        <f t="shared" si="112"/>
        <v>0</v>
      </c>
      <c r="BX207" s="539">
        <f t="shared" si="113"/>
        <v>0</v>
      </c>
      <c r="BY207" s="539">
        <f t="shared" si="113"/>
        <v>0</v>
      </c>
      <c r="BZ207" s="539">
        <f t="shared" si="113"/>
        <v>0</v>
      </c>
      <c r="CA207" s="539">
        <f t="shared" si="113"/>
        <v>0</v>
      </c>
      <c r="CB207" s="539">
        <f t="shared" si="113"/>
        <v>0</v>
      </c>
      <c r="CC207" s="539">
        <f t="shared" si="113"/>
        <v>0</v>
      </c>
      <c r="CD207" s="539">
        <f t="shared" si="113"/>
        <v>0</v>
      </c>
      <c r="CE207" s="539">
        <f t="shared" si="113"/>
        <v>0</v>
      </c>
      <c r="CF207" s="539">
        <f t="shared" si="113"/>
        <v>0</v>
      </c>
      <c r="CG207" s="539">
        <f t="shared" si="113"/>
        <v>0</v>
      </c>
      <c r="CH207" s="539">
        <f t="shared" si="114"/>
        <v>0</v>
      </c>
      <c r="CI207" s="539">
        <f t="shared" si="114"/>
        <v>0</v>
      </c>
      <c r="CJ207" s="539">
        <f t="shared" si="114"/>
        <v>0</v>
      </c>
      <c r="CK207" s="539">
        <f t="shared" si="114"/>
        <v>0</v>
      </c>
      <c r="CL207" s="539">
        <f t="shared" si="114"/>
        <v>0</v>
      </c>
      <c r="CM207" s="539">
        <f t="shared" si="114"/>
        <v>0</v>
      </c>
      <c r="CN207" s="539">
        <f t="shared" si="114"/>
        <v>0</v>
      </c>
      <c r="CO207" s="539">
        <f t="shared" si="114"/>
        <v>0</v>
      </c>
      <c r="CP207" s="539">
        <f t="shared" si="114"/>
        <v>0</v>
      </c>
      <c r="CQ207" s="539">
        <f t="shared" si="114"/>
        <v>0</v>
      </c>
      <c r="CR207" s="539">
        <f t="shared" si="115"/>
        <v>0</v>
      </c>
      <c r="CS207" s="539">
        <f t="shared" si="115"/>
        <v>0</v>
      </c>
      <c r="CT207" s="539">
        <f t="shared" si="115"/>
        <v>0</v>
      </c>
      <c r="CU207" s="539">
        <f t="shared" si="115"/>
        <v>0</v>
      </c>
      <c r="CV207" s="539">
        <f t="shared" si="115"/>
        <v>0</v>
      </c>
      <c r="CW207" s="539">
        <f t="shared" si="115"/>
        <v>0</v>
      </c>
      <c r="CX207" s="539">
        <f t="shared" si="115"/>
        <v>0</v>
      </c>
      <c r="CY207" s="539">
        <f t="shared" si="115"/>
        <v>0</v>
      </c>
      <c r="CZ207" s="539">
        <f t="shared" si="115"/>
        <v>0</v>
      </c>
      <c r="DA207" s="539">
        <f t="shared" si="115"/>
        <v>0</v>
      </c>
      <c r="DB207" s="539">
        <f t="shared" si="116"/>
        <v>0</v>
      </c>
      <c r="DC207" s="539">
        <f t="shared" si="116"/>
        <v>0</v>
      </c>
      <c r="DD207" s="539">
        <f t="shared" si="116"/>
        <v>0</v>
      </c>
      <c r="DE207" s="539">
        <f t="shared" si="116"/>
        <v>0</v>
      </c>
      <c r="DF207" s="539">
        <f t="shared" si="116"/>
        <v>0</v>
      </c>
      <c r="DG207" s="539">
        <f t="shared" si="116"/>
        <v>0</v>
      </c>
      <c r="DH207" s="539">
        <f t="shared" si="116"/>
        <v>0</v>
      </c>
      <c r="DI207" s="539">
        <f t="shared" si="116"/>
        <v>0</v>
      </c>
      <c r="DJ207" s="539">
        <f t="shared" si="116"/>
        <v>0</v>
      </c>
      <c r="DK207" s="539">
        <f t="shared" si="116"/>
        <v>0</v>
      </c>
      <c r="DL207" s="539">
        <f t="shared" si="117"/>
        <v>0</v>
      </c>
      <c r="DM207" s="539">
        <f t="shared" si="117"/>
        <v>0</v>
      </c>
      <c r="DN207" s="539">
        <f t="shared" si="117"/>
        <v>0</v>
      </c>
      <c r="DO207" s="539">
        <f t="shared" si="117"/>
        <v>0</v>
      </c>
      <c r="DP207" s="539">
        <f t="shared" si="117"/>
        <v>0</v>
      </c>
      <c r="DQ207" s="539">
        <f t="shared" si="117"/>
        <v>0</v>
      </c>
      <c r="DR207" s="539">
        <f t="shared" si="117"/>
        <v>0</v>
      </c>
      <c r="DS207" s="539">
        <f t="shared" si="117"/>
        <v>0</v>
      </c>
      <c r="DT207" s="539">
        <f t="shared" si="117"/>
        <v>0</v>
      </c>
      <c r="DU207" s="539">
        <f t="shared" si="117"/>
        <v>0</v>
      </c>
      <c r="DV207" s="539">
        <f t="shared" si="118"/>
        <v>0</v>
      </c>
      <c r="DW207" s="539">
        <f t="shared" si="118"/>
        <v>0</v>
      </c>
      <c r="DX207" s="539">
        <f t="shared" si="118"/>
        <v>0</v>
      </c>
      <c r="DY207" s="539">
        <f t="shared" si="118"/>
        <v>0</v>
      </c>
      <c r="DZ207" s="539">
        <f t="shared" si="118"/>
        <v>0</v>
      </c>
      <c r="EA207" s="539">
        <f t="shared" si="118"/>
        <v>0</v>
      </c>
      <c r="EB207" s="539">
        <f t="shared" si="118"/>
        <v>0</v>
      </c>
      <c r="EC207" s="539">
        <f t="shared" si="118"/>
        <v>0</v>
      </c>
      <c r="ED207" s="539">
        <f t="shared" si="118"/>
        <v>0</v>
      </c>
      <c r="EE207" s="539">
        <f t="shared" si="118"/>
        <v>0</v>
      </c>
      <c r="EF207" s="540">
        <f t="shared" si="118"/>
        <v>0</v>
      </c>
    </row>
    <row r="208" spans="2:136" outlineLevel="1" x14ac:dyDescent="0.2">
      <c r="B208" s="534" t="s">
        <v>56</v>
      </c>
      <c r="C208" s="482"/>
      <c r="D208" s="482"/>
      <c r="E208" s="563"/>
      <c r="F208" s="561">
        <v>0</v>
      </c>
      <c r="G208" s="562">
        <f t="shared" si="89"/>
        <v>0</v>
      </c>
      <c r="H208" s="537"/>
      <c r="I208" s="537"/>
      <c r="J208" s="537"/>
      <c r="K208" s="537"/>
      <c r="L208" s="537"/>
      <c r="M208" s="538">
        <f t="shared" si="94"/>
        <v>0</v>
      </c>
      <c r="N208" s="478"/>
      <c r="O208" s="478"/>
      <c r="P208" s="539">
        <f t="shared" si="107"/>
        <v>0</v>
      </c>
      <c r="Q208" s="539">
        <f t="shared" si="107"/>
        <v>0</v>
      </c>
      <c r="R208" s="539">
        <f t="shared" si="107"/>
        <v>0</v>
      </c>
      <c r="S208" s="539">
        <f t="shared" si="107"/>
        <v>0</v>
      </c>
      <c r="T208" s="539">
        <f t="shared" si="107"/>
        <v>0</v>
      </c>
      <c r="U208" s="539">
        <f t="shared" si="107"/>
        <v>0</v>
      </c>
      <c r="V208" s="539">
        <f t="shared" si="107"/>
        <v>0</v>
      </c>
      <c r="W208" s="539">
        <f t="shared" si="107"/>
        <v>0</v>
      </c>
      <c r="X208" s="539">
        <f t="shared" si="107"/>
        <v>0</v>
      </c>
      <c r="Y208" s="539">
        <f t="shared" si="107"/>
        <v>0</v>
      </c>
      <c r="Z208" s="539">
        <f t="shared" si="108"/>
        <v>0</v>
      </c>
      <c r="AA208" s="539">
        <f t="shared" si="108"/>
        <v>0</v>
      </c>
      <c r="AB208" s="539">
        <f t="shared" si="108"/>
        <v>0</v>
      </c>
      <c r="AC208" s="539">
        <f t="shared" si="108"/>
        <v>0</v>
      </c>
      <c r="AD208" s="539">
        <f t="shared" si="108"/>
        <v>0</v>
      </c>
      <c r="AE208" s="539">
        <f t="shared" si="108"/>
        <v>0</v>
      </c>
      <c r="AF208" s="539">
        <f t="shared" si="108"/>
        <v>0</v>
      </c>
      <c r="AG208" s="539">
        <f t="shared" si="108"/>
        <v>0</v>
      </c>
      <c r="AH208" s="539">
        <f t="shared" si="108"/>
        <v>0</v>
      </c>
      <c r="AI208" s="539">
        <f t="shared" si="108"/>
        <v>0</v>
      </c>
      <c r="AJ208" s="539">
        <f t="shared" si="109"/>
        <v>0</v>
      </c>
      <c r="AK208" s="539">
        <f t="shared" si="109"/>
        <v>0</v>
      </c>
      <c r="AL208" s="539">
        <f t="shared" si="109"/>
        <v>0</v>
      </c>
      <c r="AM208" s="539">
        <f t="shared" si="109"/>
        <v>0</v>
      </c>
      <c r="AN208" s="539">
        <f t="shared" si="109"/>
        <v>0</v>
      </c>
      <c r="AO208" s="539">
        <f t="shared" si="109"/>
        <v>0</v>
      </c>
      <c r="AP208" s="539">
        <f t="shared" si="109"/>
        <v>0</v>
      </c>
      <c r="AQ208" s="539">
        <f t="shared" si="109"/>
        <v>0</v>
      </c>
      <c r="AR208" s="539">
        <f t="shared" si="109"/>
        <v>0</v>
      </c>
      <c r="AS208" s="539">
        <f t="shared" si="109"/>
        <v>0</v>
      </c>
      <c r="AT208" s="539">
        <f t="shared" si="110"/>
        <v>0</v>
      </c>
      <c r="AU208" s="539">
        <f t="shared" si="110"/>
        <v>0</v>
      </c>
      <c r="AV208" s="539">
        <f t="shared" si="110"/>
        <v>0</v>
      </c>
      <c r="AW208" s="539">
        <f t="shared" si="110"/>
        <v>0</v>
      </c>
      <c r="AX208" s="539">
        <f t="shared" si="110"/>
        <v>0</v>
      </c>
      <c r="AY208" s="539">
        <f t="shared" si="110"/>
        <v>0</v>
      </c>
      <c r="AZ208" s="539">
        <f t="shared" si="110"/>
        <v>0</v>
      </c>
      <c r="BA208" s="539">
        <f t="shared" si="110"/>
        <v>0</v>
      </c>
      <c r="BB208" s="539">
        <f t="shared" si="110"/>
        <v>0</v>
      </c>
      <c r="BC208" s="539">
        <f t="shared" si="110"/>
        <v>0</v>
      </c>
      <c r="BD208" s="539">
        <f t="shared" si="111"/>
        <v>0</v>
      </c>
      <c r="BE208" s="539">
        <f t="shared" si="111"/>
        <v>0</v>
      </c>
      <c r="BF208" s="539">
        <f t="shared" si="111"/>
        <v>0</v>
      </c>
      <c r="BG208" s="539">
        <f t="shared" si="111"/>
        <v>0</v>
      </c>
      <c r="BH208" s="539">
        <f t="shared" si="111"/>
        <v>0</v>
      </c>
      <c r="BI208" s="539">
        <f t="shared" si="111"/>
        <v>0</v>
      </c>
      <c r="BJ208" s="539">
        <f t="shared" si="111"/>
        <v>0</v>
      </c>
      <c r="BK208" s="539">
        <f t="shared" si="111"/>
        <v>0</v>
      </c>
      <c r="BL208" s="539">
        <f t="shared" si="111"/>
        <v>0</v>
      </c>
      <c r="BM208" s="539">
        <f t="shared" si="111"/>
        <v>0</v>
      </c>
      <c r="BN208" s="539">
        <f t="shared" si="112"/>
        <v>0</v>
      </c>
      <c r="BO208" s="539">
        <f t="shared" si="112"/>
        <v>0</v>
      </c>
      <c r="BP208" s="539">
        <f t="shared" si="112"/>
        <v>0</v>
      </c>
      <c r="BQ208" s="539">
        <f t="shared" si="112"/>
        <v>0</v>
      </c>
      <c r="BR208" s="539">
        <f t="shared" si="112"/>
        <v>0</v>
      </c>
      <c r="BS208" s="539">
        <f t="shared" si="112"/>
        <v>0</v>
      </c>
      <c r="BT208" s="539">
        <f t="shared" si="112"/>
        <v>0</v>
      </c>
      <c r="BU208" s="539">
        <f t="shared" si="112"/>
        <v>0</v>
      </c>
      <c r="BV208" s="539">
        <f t="shared" si="112"/>
        <v>0</v>
      </c>
      <c r="BW208" s="539">
        <f t="shared" si="112"/>
        <v>0</v>
      </c>
      <c r="BX208" s="539">
        <f t="shared" si="113"/>
        <v>0</v>
      </c>
      <c r="BY208" s="539">
        <f t="shared" si="113"/>
        <v>0</v>
      </c>
      <c r="BZ208" s="539">
        <f t="shared" si="113"/>
        <v>0</v>
      </c>
      <c r="CA208" s="539">
        <f t="shared" si="113"/>
        <v>0</v>
      </c>
      <c r="CB208" s="539">
        <f t="shared" si="113"/>
        <v>0</v>
      </c>
      <c r="CC208" s="539">
        <f t="shared" si="113"/>
        <v>0</v>
      </c>
      <c r="CD208" s="539">
        <f t="shared" si="113"/>
        <v>0</v>
      </c>
      <c r="CE208" s="539">
        <f t="shared" si="113"/>
        <v>0</v>
      </c>
      <c r="CF208" s="539">
        <f t="shared" si="113"/>
        <v>0</v>
      </c>
      <c r="CG208" s="539">
        <f t="shared" si="113"/>
        <v>0</v>
      </c>
      <c r="CH208" s="539">
        <f t="shared" si="114"/>
        <v>0</v>
      </c>
      <c r="CI208" s="539">
        <f t="shared" si="114"/>
        <v>0</v>
      </c>
      <c r="CJ208" s="539">
        <f t="shared" si="114"/>
        <v>0</v>
      </c>
      <c r="CK208" s="539">
        <f t="shared" si="114"/>
        <v>0</v>
      </c>
      <c r="CL208" s="539">
        <f t="shared" si="114"/>
        <v>0</v>
      </c>
      <c r="CM208" s="539">
        <f t="shared" si="114"/>
        <v>0</v>
      </c>
      <c r="CN208" s="539">
        <f t="shared" si="114"/>
        <v>0</v>
      </c>
      <c r="CO208" s="539">
        <f t="shared" si="114"/>
        <v>0</v>
      </c>
      <c r="CP208" s="539">
        <f t="shared" si="114"/>
        <v>0</v>
      </c>
      <c r="CQ208" s="539">
        <f t="shared" si="114"/>
        <v>0</v>
      </c>
      <c r="CR208" s="539">
        <f t="shared" si="115"/>
        <v>0</v>
      </c>
      <c r="CS208" s="539">
        <f t="shared" si="115"/>
        <v>0</v>
      </c>
      <c r="CT208" s="539">
        <f t="shared" si="115"/>
        <v>0</v>
      </c>
      <c r="CU208" s="539">
        <f t="shared" si="115"/>
        <v>0</v>
      </c>
      <c r="CV208" s="539">
        <f t="shared" si="115"/>
        <v>0</v>
      </c>
      <c r="CW208" s="539">
        <f t="shared" si="115"/>
        <v>0</v>
      </c>
      <c r="CX208" s="539">
        <f t="shared" si="115"/>
        <v>0</v>
      </c>
      <c r="CY208" s="539">
        <f t="shared" si="115"/>
        <v>0</v>
      </c>
      <c r="CZ208" s="539">
        <f t="shared" si="115"/>
        <v>0</v>
      </c>
      <c r="DA208" s="539">
        <f t="shared" si="115"/>
        <v>0</v>
      </c>
      <c r="DB208" s="539">
        <f t="shared" si="116"/>
        <v>0</v>
      </c>
      <c r="DC208" s="539">
        <f t="shared" si="116"/>
        <v>0</v>
      </c>
      <c r="DD208" s="539">
        <f t="shared" si="116"/>
        <v>0</v>
      </c>
      <c r="DE208" s="539">
        <f t="shared" si="116"/>
        <v>0</v>
      </c>
      <c r="DF208" s="539">
        <f t="shared" si="116"/>
        <v>0</v>
      </c>
      <c r="DG208" s="539">
        <f t="shared" si="116"/>
        <v>0</v>
      </c>
      <c r="DH208" s="539">
        <f t="shared" si="116"/>
        <v>0</v>
      </c>
      <c r="DI208" s="539">
        <f t="shared" si="116"/>
        <v>0</v>
      </c>
      <c r="DJ208" s="539">
        <f t="shared" si="116"/>
        <v>0</v>
      </c>
      <c r="DK208" s="539">
        <f t="shared" si="116"/>
        <v>0</v>
      </c>
      <c r="DL208" s="539">
        <f t="shared" si="117"/>
        <v>0</v>
      </c>
      <c r="DM208" s="539">
        <f t="shared" si="117"/>
        <v>0</v>
      </c>
      <c r="DN208" s="539">
        <f t="shared" si="117"/>
        <v>0</v>
      </c>
      <c r="DO208" s="539">
        <f t="shared" si="117"/>
        <v>0</v>
      </c>
      <c r="DP208" s="539">
        <f t="shared" si="117"/>
        <v>0</v>
      </c>
      <c r="DQ208" s="539">
        <f t="shared" si="117"/>
        <v>0</v>
      </c>
      <c r="DR208" s="539">
        <f t="shared" si="117"/>
        <v>0</v>
      </c>
      <c r="DS208" s="539">
        <f t="shared" si="117"/>
        <v>0</v>
      </c>
      <c r="DT208" s="539">
        <f t="shared" si="117"/>
        <v>0</v>
      </c>
      <c r="DU208" s="539">
        <f t="shared" si="117"/>
        <v>0</v>
      </c>
      <c r="DV208" s="539">
        <f t="shared" si="118"/>
        <v>0</v>
      </c>
      <c r="DW208" s="539">
        <f t="shared" si="118"/>
        <v>0</v>
      </c>
      <c r="DX208" s="539">
        <f t="shared" si="118"/>
        <v>0</v>
      </c>
      <c r="DY208" s="539">
        <f t="shared" si="118"/>
        <v>0</v>
      </c>
      <c r="DZ208" s="539">
        <f t="shared" si="118"/>
        <v>0</v>
      </c>
      <c r="EA208" s="539">
        <f t="shared" si="118"/>
        <v>0</v>
      </c>
      <c r="EB208" s="539">
        <f t="shared" si="118"/>
        <v>0</v>
      </c>
      <c r="EC208" s="539">
        <f t="shared" si="118"/>
        <v>0</v>
      </c>
      <c r="ED208" s="539">
        <f t="shared" si="118"/>
        <v>0</v>
      </c>
      <c r="EE208" s="539">
        <f t="shared" si="118"/>
        <v>0</v>
      </c>
      <c r="EF208" s="540">
        <f t="shared" si="118"/>
        <v>0</v>
      </c>
    </row>
    <row r="209" spans="2:136" x14ac:dyDescent="0.2">
      <c r="B209" s="564" t="s">
        <v>236</v>
      </c>
      <c r="C209" s="482"/>
      <c r="D209" s="482"/>
      <c r="E209" s="482"/>
      <c r="F209" s="482"/>
      <c r="G209" s="482"/>
      <c r="H209" s="537"/>
      <c r="I209" s="537"/>
      <c r="J209" s="565"/>
      <c r="K209" s="537"/>
      <c r="L209" s="537"/>
      <c r="M209" s="538">
        <f>SUM(M192:M208)</f>
        <v>3401253.66</v>
      </c>
      <c r="N209" s="478"/>
      <c r="O209" s="478"/>
      <c r="P209" s="566">
        <f>SUM(P192:P208)</f>
        <v>0</v>
      </c>
      <c r="Q209" s="566">
        <f t="shared" ref="Q209:CB209" si="119">SUM(Q192:Q208)</f>
        <v>283437.80499999999</v>
      </c>
      <c r="R209" s="566">
        <f t="shared" si="119"/>
        <v>283437.80499999999</v>
      </c>
      <c r="S209" s="566">
        <f t="shared" si="119"/>
        <v>283437.80499999999</v>
      </c>
      <c r="T209" s="566">
        <f t="shared" si="119"/>
        <v>283437.80499999999</v>
      </c>
      <c r="U209" s="566">
        <f t="shared" si="119"/>
        <v>283437.80499999999</v>
      </c>
      <c r="V209" s="566">
        <f t="shared" si="119"/>
        <v>283437.80499999999</v>
      </c>
      <c r="W209" s="566">
        <f t="shared" si="119"/>
        <v>283437.80499999999</v>
      </c>
      <c r="X209" s="566">
        <f t="shared" si="119"/>
        <v>283437.80499999999</v>
      </c>
      <c r="Y209" s="566">
        <f t="shared" si="119"/>
        <v>283437.80499999999</v>
      </c>
      <c r="Z209" s="566">
        <f t="shared" si="119"/>
        <v>283437.80499999999</v>
      </c>
      <c r="AA209" s="566">
        <f t="shared" si="119"/>
        <v>283437.80499999999</v>
      </c>
      <c r="AB209" s="566">
        <f t="shared" si="119"/>
        <v>283437.80499999999</v>
      </c>
      <c r="AC209" s="566">
        <f t="shared" si="119"/>
        <v>289106.56109999999</v>
      </c>
      <c r="AD209" s="566">
        <f t="shared" si="119"/>
        <v>289106.56109999999</v>
      </c>
      <c r="AE209" s="566">
        <f t="shared" si="119"/>
        <v>289106.56109999999</v>
      </c>
      <c r="AF209" s="566">
        <f t="shared" si="119"/>
        <v>289106.56109999999</v>
      </c>
      <c r="AG209" s="566">
        <f t="shared" si="119"/>
        <v>289106.56109999999</v>
      </c>
      <c r="AH209" s="566">
        <f t="shared" si="119"/>
        <v>289106.56109999999</v>
      </c>
      <c r="AI209" s="566">
        <f t="shared" si="119"/>
        <v>289106.56109999999</v>
      </c>
      <c r="AJ209" s="566">
        <f t="shared" si="119"/>
        <v>289106.56109999999</v>
      </c>
      <c r="AK209" s="566">
        <f t="shared" si="119"/>
        <v>289106.56109999999</v>
      </c>
      <c r="AL209" s="566">
        <f t="shared" si="119"/>
        <v>289106.56109999999</v>
      </c>
      <c r="AM209" s="566">
        <f t="shared" si="119"/>
        <v>289106.56109999999</v>
      </c>
      <c r="AN209" s="566">
        <f t="shared" si="119"/>
        <v>289106.56109999999</v>
      </c>
      <c r="AO209" s="566">
        <f t="shared" si="119"/>
        <v>294888.69232199999</v>
      </c>
      <c r="AP209" s="566">
        <f t="shared" si="119"/>
        <v>294888.69232199999</v>
      </c>
      <c r="AQ209" s="566">
        <f t="shared" si="119"/>
        <v>294888.69232199999</v>
      </c>
      <c r="AR209" s="566">
        <f t="shared" si="119"/>
        <v>294888.69232199999</v>
      </c>
      <c r="AS209" s="566">
        <f t="shared" si="119"/>
        <v>294888.69232199999</v>
      </c>
      <c r="AT209" s="566">
        <f t="shared" si="119"/>
        <v>294888.69232199999</v>
      </c>
      <c r="AU209" s="566">
        <f t="shared" si="119"/>
        <v>294888.69232199999</v>
      </c>
      <c r="AV209" s="566">
        <f t="shared" si="119"/>
        <v>294888.69232199999</v>
      </c>
      <c r="AW209" s="566">
        <f t="shared" si="119"/>
        <v>294888.69232199999</v>
      </c>
      <c r="AX209" s="566">
        <f t="shared" si="119"/>
        <v>294888.69232199999</v>
      </c>
      <c r="AY209" s="566">
        <f t="shared" si="119"/>
        <v>294888.69232199999</v>
      </c>
      <c r="AZ209" s="566">
        <f t="shared" si="119"/>
        <v>294888.69232199999</v>
      </c>
      <c r="BA209" s="566">
        <f t="shared" si="119"/>
        <v>300786.46616844001</v>
      </c>
      <c r="BB209" s="566">
        <f t="shared" si="119"/>
        <v>300786.46616844001</v>
      </c>
      <c r="BC209" s="566">
        <f t="shared" si="119"/>
        <v>300786.46616844001</v>
      </c>
      <c r="BD209" s="566">
        <f t="shared" si="119"/>
        <v>300786.46616844001</v>
      </c>
      <c r="BE209" s="566">
        <f t="shared" si="119"/>
        <v>300786.46616844001</v>
      </c>
      <c r="BF209" s="566">
        <f t="shared" si="119"/>
        <v>300786.46616844001</v>
      </c>
      <c r="BG209" s="566">
        <f t="shared" si="119"/>
        <v>300786.46616844001</v>
      </c>
      <c r="BH209" s="566">
        <f t="shared" si="119"/>
        <v>300786.46616844001</v>
      </c>
      <c r="BI209" s="566">
        <f t="shared" si="119"/>
        <v>300786.46616844001</v>
      </c>
      <c r="BJ209" s="566">
        <f t="shared" si="119"/>
        <v>300786.46616844001</v>
      </c>
      <c r="BK209" s="566">
        <f t="shared" si="119"/>
        <v>300786.46616844001</v>
      </c>
      <c r="BL209" s="566">
        <f t="shared" si="119"/>
        <v>300786.46616844001</v>
      </c>
      <c r="BM209" s="566">
        <f t="shared" si="119"/>
        <v>306802.19549180876</v>
      </c>
      <c r="BN209" s="566">
        <f t="shared" si="119"/>
        <v>306802.19549180876</v>
      </c>
      <c r="BO209" s="566">
        <f t="shared" si="119"/>
        <v>306802.19549180876</v>
      </c>
      <c r="BP209" s="566">
        <f t="shared" si="119"/>
        <v>306802.19549180876</v>
      </c>
      <c r="BQ209" s="566">
        <f t="shared" si="119"/>
        <v>306802.19549180876</v>
      </c>
      <c r="BR209" s="566">
        <f t="shared" si="119"/>
        <v>306802.19549180876</v>
      </c>
      <c r="BS209" s="566">
        <f t="shared" si="119"/>
        <v>306802.19549180876</v>
      </c>
      <c r="BT209" s="566">
        <f t="shared" si="119"/>
        <v>306802.19549180876</v>
      </c>
      <c r="BU209" s="566">
        <f t="shared" si="119"/>
        <v>306802.19549180876</v>
      </c>
      <c r="BV209" s="566">
        <f t="shared" si="119"/>
        <v>306802.19549180876</v>
      </c>
      <c r="BW209" s="566">
        <f t="shared" si="119"/>
        <v>306802.19549180876</v>
      </c>
      <c r="BX209" s="566">
        <f t="shared" si="119"/>
        <v>306802.19549180876</v>
      </c>
      <c r="BY209" s="566">
        <f t="shared" si="119"/>
        <v>312938.23940164497</v>
      </c>
      <c r="BZ209" s="566">
        <f t="shared" si="119"/>
        <v>312938.23940164497</v>
      </c>
      <c r="CA209" s="566">
        <f t="shared" si="119"/>
        <v>312938.23940164497</v>
      </c>
      <c r="CB209" s="566">
        <f t="shared" si="119"/>
        <v>312938.23940164497</v>
      </c>
      <c r="CC209" s="566">
        <f t="shared" ref="CC209:EF209" si="120">SUM(CC192:CC208)</f>
        <v>312938.23940164497</v>
      </c>
      <c r="CD209" s="566">
        <f t="shared" si="120"/>
        <v>312938.23940164497</v>
      </c>
      <c r="CE209" s="566">
        <f t="shared" si="120"/>
        <v>312938.23940164497</v>
      </c>
      <c r="CF209" s="566">
        <f t="shared" si="120"/>
        <v>312938.23940164497</v>
      </c>
      <c r="CG209" s="566">
        <f t="shared" si="120"/>
        <v>312938.23940164497</v>
      </c>
      <c r="CH209" s="566">
        <f t="shared" si="120"/>
        <v>312938.23940164497</v>
      </c>
      <c r="CI209" s="566">
        <f t="shared" si="120"/>
        <v>312938.23940164497</v>
      </c>
      <c r="CJ209" s="566">
        <f t="shared" si="120"/>
        <v>312938.23940164497</v>
      </c>
      <c r="CK209" s="566">
        <f t="shared" si="120"/>
        <v>319197.00418967789</v>
      </c>
      <c r="CL209" s="566">
        <f t="shared" si="120"/>
        <v>319197.00418967789</v>
      </c>
      <c r="CM209" s="566">
        <f t="shared" si="120"/>
        <v>319197.00418967789</v>
      </c>
      <c r="CN209" s="566">
        <f t="shared" si="120"/>
        <v>319197.00418967789</v>
      </c>
      <c r="CO209" s="566">
        <f t="shared" si="120"/>
        <v>319197.00418967789</v>
      </c>
      <c r="CP209" s="566">
        <f t="shared" si="120"/>
        <v>319197.00418967789</v>
      </c>
      <c r="CQ209" s="566">
        <f t="shared" si="120"/>
        <v>319197.00418967789</v>
      </c>
      <c r="CR209" s="566">
        <f t="shared" si="120"/>
        <v>319197.00418967789</v>
      </c>
      <c r="CS209" s="566">
        <f t="shared" si="120"/>
        <v>319197.00418967789</v>
      </c>
      <c r="CT209" s="566">
        <f t="shared" si="120"/>
        <v>319197.00418967789</v>
      </c>
      <c r="CU209" s="566">
        <f t="shared" si="120"/>
        <v>319197.00418967789</v>
      </c>
      <c r="CV209" s="566">
        <f t="shared" si="120"/>
        <v>319197.00418967789</v>
      </c>
      <c r="CW209" s="566">
        <f t="shared" si="120"/>
        <v>325580.94427347137</v>
      </c>
      <c r="CX209" s="566">
        <f t="shared" si="120"/>
        <v>325580.94427347137</v>
      </c>
      <c r="CY209" s="566">
        <f t="shared" si="120"/>
        <v>325580.94427347137</v>
      </c>
      <c r="CZ209" s="566">
        <f t="shared" si="120"/>
        <v>325580.94427347137</v>
      </c>
      <c r="DA209" s="566">
        <f t="shared" si="120"/>
        <v>325580.94427347137</v>
      </c>
      <c r="DB209" s="566">
        <f t="shared" si="120"/>
        <v>325580.94427347137</v>
      </c>
      <c r="DC209" s="566">
        <f t="shared" si="120"/>
        <v>325580.94427347137</v>
      </c>
      <c r="DD209" s="566">
        <f t="shared" si="120"/>
        <v>325580.94427347137</v>
      </c>
      <c r="DE209" s="566">
        <f t="shared" si="120"/>
        <v>325580.94427347137</v>
      </c>
      <c r="DF209" s="566">
        <f t="shared" si="120"/>
        <v>325580.94427347137</v>
      </c>
      <c r="DG209" s="566">
        <f t="shared" si="120"/>
        <v>325580.94427347137</v>
      </c>
      <c r="DH209" s="566">
        <f t="shared" si="120"/>
        <v>325580.94427347137</v>
      </c>
      <c r="DI209" s="566">
        <f t="shared" si="120"/>
        <v>332092.56315894081</v>
      </c>
      <c r="DJ209" s="566">
        <f t="shared" si="120"/>
        <v>332092.56315894081</v>
      </c>
      <c r="DK209" s="566">
        <f t="shared" si="120"/>
        <v>332092.56315894081</v>
      </c>
      <c r="DL209" s="566">
        <f t="shared" si="120"/>
        <v>332092.56315894081</v>
      </c>
      <c r="DM209" s="566">
        <f t="shared" si="120"/>
        <v>332092.56315894081</v>
      </c>
      <c r="DN209" s="566">
        <f t="shared" si="120"/>
        <v>332092.56315894081</v>
      </c>
      <c r="DO209" s="566">
        <f t="shared" si="120"/>
        <v>332092.56315894081</v>
      </c>
      <c r="DP209" s="566">
        <f t="shared" si="120"/>
        <v>332092.56315894081</v>
      </c>
      <c r="DQ209" s="566">
        <f t="shared" si="120"/>
        <v>332092.56315894081</v>
      </c>
      <c r="DR209" s="566">
        <f t="shared" si="120"/>
        <v>332092.56315894081</v>
      </c>
      <c r="DS209" s="566">
        <f t="shared" si="120"/>
        <v>332092.56315894081</v>
      </c>
      <c r="DT209" s="566">
        <f t="shared" si="120"/>
        <v>332092.56315894081</v>
      </c>
      <c r="DU209" s="566">
        <f t="shared" si="120"/>
        <v>338734.41442211968</v>
      </c>
      <c r="DV209" s="566">
        <f t="shared" si="120"/>
        <v>338734.41442211968</v>
      </c>
      <c r="DW209" s="566">
        <f t="shared" si="120"/>
        <v>338734.41442211968</v>
      </c>
      <c r="DX209" s="566">
        <f t="shared" si="120"/>
        <v>338734.41442211968</v>
      </c>
      <c r="DY209" s="566">
        <f t="shared" si="120"/>
        <v>338734.41442211968</v>
      </c>
      <c r="DZ209" s="566">
        <f t="shared" si="120"/>
        <v>338734.41442211968</v>
      </c>
      <c r="EA209" s="566">
        <f t="shared" si="120"/>
        <v>338734.41442211968</v>
      </c>
      <c r="EB209" s="566">
        <f t="shared" si="120"/>
        <v>338734.41442211968</v>
      </c>
      <c r="EC209" s="567">
        <f t="shared" si="120"/>
        <v>338734.41442211968</v>
      </c>
      <c r="ED209" s="566">
        <f t="shared" si="120"/>
        <v>338734.41442211968</v>
      </c>
      <c r="EE209" s="566">
        <f t="shared" si="120"/>
        <v>338734.41442211968</v>
      </c>
      <c r="EF209" s="568">
        <f t="shared" si="120"/>
        <v>338734.41442211968</v>
      </c>
    </row>
    <row r="210" spans="2:136" x14ac:dyDescent="0.2">
      <c r="B210" s="569" t="s">
        <v>212</v>
      </c>
      <c r="C210" s="499"/>
      <c r="D210" s="499"/>
      <c r="E210" s="499"/>
      <c r="F210" s="499"/>
      <c r="G210" s="499"/>
      <c r="H210" s="530"/>
      <c r="I210" s="570" t="s">
        <v>229</v>
      </c>
      <c r="J210" s="530">
        <f>M210/Inputs!D8</f>
        <v>19516617.746938761</v>
      </c>
      <c r="K210" s="530"/>
      <c r="L210" s="530"/>
      <c r="M210" s="500">
        <f>M190-M209</f>
        <v>956314.2695999993</v>
      </c>
      <c r="N210" s="498"/>
      <c r="O210" s="498"/>
      <c r="P210" s="571">
        <f>+P190-P209</f>
        <v>0</v>
      </c>
      <c r="Q210" s="571">
        <f t="shared" ref="Q210:CB210" si="121">+Q190-Q209</f>
        <v>79692.855799999961</v>
      </c>
      <c r="R210" s="571">
        <f t="shared" si="121"/>
        <v>79692.855799999961</v>
      </c>
      <c r="S210" s="571">
        <f t="shared" si="121"/>
        <v>79692.855799999961</v>
      </c>
      <c r="T210" s="571">
        <f t="shared" si="121"/>
        <v>79692.855799999961</v>
      </c>
      <c r="U210" s="571">
        <f t="shared" si="121"/>
        <v>79692.855799999961</v>
      </c>
      <c r="V210" s="571">
        <f t="shared" si="121"/>
        <v>79692.855799999961</v>
      </c>
      <c r="W210" s="571">
        <f t="shared" si="121"/>
        <v>79692.855799999961</v>
      </c>
      <c r="X210" s="571">
        <f t="shared" si="121"/>
        <v>79692.855799999961</v>
      </c>
      <c r="Y210" s="571">
        <f t="shared" si="121"/>
        <v>79692.855799999961</v>
      </c>
      <c r="Z210" s="571">
        <f t="shared" si="121"/>
        <v>79692.855799999961</v>
      </c>
      <c r="AA210" s="571">
        <f>+AA190-AA209</f>
        <v>79692.855799999961</v>
      </c>
      <c r="AB210" s="571">
        <f t="shared" si="121"/>
        <v>79692.855799999961</v>
      </c>
      <c r="AC210" s="571">
        <f t="shared" si="121"/>
        <v>81286.712915999989</v>
      </c>
      <c r="AD210" s="571">
        <f t="shared" si="121"/>
        <v>81286.712915999989</v>
      </c>
      <c r="AE210" s="571">
        <f t="shared" si="121"/>
        <v>81286.712915999989</v>
      </c>
      <c r="AF210" s="571">
        <f t="shared" si="121"/>
        <v>81286.712915999989</v>
      </c>
      <c r="AG210" s="571">
        <f t="shared" si="121"/>
        <v>81286.712915999989</v>
      </c>
      <c r="AH210" s="571">
        <f t="shared" si="121"/>
        <v>81286.712915999989</v>
      </c>
      <c r="AI210" s="571">
        <f t="shared" si="121"/>
        <v>81286.712915999989</v>
      </c>
      <c r="AJ210" s="571">
        <f t="shared" si="121"/>
        <v>81286.712915999989</v>
      </c>
      <c r="AK210" s="571">
        <f t="shared" si="121"/>
        <v>81286.712915999989</v>
      </c>
      <c r="AL210" s="571">
        <f t="shared" si="121"/>
        <v>81286.712915999989</v>
      </c>
      <c r="AM210" s="571">
        <f t="shared" si="121"/>
        <v>81286.712915999989</v>
      </c>
      <c r="AN210" s="571">
        <f t="shared" si="121"/>
        <v>81286.712915999989</v>
      </c>
      <c r="AO210" s="571">
        <f t="shared" si="121"/>
        <v>82912.447174319997</v>
      </c>
      <c r="AP210" s="571">
        <f t="shared" si="121"/>
        <v>82912.447174319997</v>
      </c>
      <c r="AQ210" s="571">
        <f t="shared" si="121"/>
        <v>82912.447174319997</v>
      </c>
      <c r="AR210" s="571">
        <f t="shared" si="121"/>
        <v>82912.447174319997</v>
      </c>
      <c r="AS210" s="571">
        <f t="shared" si="121"/>
        <v>82912.447174319997</v>
      </c>
      <c r="AT210" s="571">
        <f t="shared" si="121"/>
        <v>82912.447174319997</v>
      </c>
      <c r="AU210" s="571">
        <f t="shared" si="121"/>
        <v>82912.447174319997</v>
      </c>
      <c r="AV210" s="571">
        <f t="shared" si="121"/>
        <v>82912.447174319997</v>
      </c>
      <c r="AW210" s="571">
        <f t="shared" si="121"/>
        <v>82912.447174319997</v>
      </c>
      <c r="AX210" s="571">
        <f t="shared" si="121"/>
        <v>82912.447174319997</v>
      </c>
      <c r="AY210" s="571">
        <f t="shared" si="121"/>
        <v>82912.447174319997</v>
      </c>
      <c r="AZ210" s="571">
        <f t="shared" si="121"/>
        <v>82912.447174319997</v>
      </c>
      <c r="BA210" s="571">
        <f t="shared" si="121"/>
        <v>84570.696137006395</v>
      </c>
      <c r="BB210" s="571">
        <f t="shared" si="121"/>
        <v>84570.696137006395</v>
      </c>
      <c r="BC210" s="571">
        <f t="shared" si="121"/>
        <v>84570.696137006395</v>
      </c>
      <c r="BD210" s="571">
        <f t="shared" si="121"/>
        <v>84570.696137006395</v>
      </c>
      <c r="BE210" s="571">
        <f t="shared" si="121"/>
        <v>84570.696137006395</v>
      </c>
      <c r="BF210" s="571">
        <f t="shared" si="121"/>
        <v>84570.696137006395</v>
      </c>
      <c r="BG210" s="571">
        <f t="shared" si="121"/>
        <v>84570.696137006395</v>
      </c>
      <c r="BH210" s="571">
        <f t="shared" si="121"/>
        <v>84570.696137006395</v>
      </c>
      <c r="BI210" s="571">
        <f t="shared" si="121"/>
        <v>84570.696137006395</v>
      </c>
      <c r="BJ210" s="571">
        <f t="shared" si="121"/>
        <v>84570.696137006395</v>
      </c>
      <c r="BK210" s="571">
        <f t="shared" si="121"/>
        <v>84570.696137006395</v>
      </c>
      <c r="BL210" s="571">
        <f t="shared" si="121"/>
        <v>84570.696137006395</v>
      </c>
      <c r="BM210" s="571">
        <f t="shared" si="121"/>
        <v>86262.110067426576</v>
      </c>
      <c r="BN210" s="571">
        <f t="shared" si="121"/>
        <v>86262.110067426576</v>
      </c>
      <c r="BO210" s="571">
        <f t="shared" si="121"/>
        <v>86262.110067426576</v>
      </c>
      <c r="BP210" s="571">
        <f t="shared" si="121"/>
        <v>86262.110067426576</v>
      </c>
      <c r="BQ210" s="571">
        <f t="shared" si="121"/>
        <v>86262.110067426576</v>
      </c>
      <c r="BR210" s="571">
        <f t="shared" si="121"/>
        <v>86262.110067426576</v>
      </c>
      <c r="BS210" s="571">
        <f t="shared" si="121"/>
        <v>86262.110067426576</v>
      </c>
      <c r="BT210" s="571">
        <f t="shared" si="121"/>
        <v>86262.110067426576</v>
      </c>
      <c r="BU210" s="571">
        <f t="shared" si="121"/>
        <v>86262.110067426576</v>
      </c>
      <c r="BV210" s="571">
        <f t="shared" si="121"/>
        <v>86262.110067426576</v>
      </c>
      <c r="BW210" s="571">
        <f t="shared" si="121"/>
        <v>86262.110067426576</v>
      </c>
      <c r="BX210" s="571">
        <f t="shared" si="121"/>
        <v>86262.110067426576</v>
      </c>
      <c r="BY210" s="571">
        <f>+BY190-BY209</f>
        <v>87987.35223229503</v>
      </c>
      <c r="BZ210" s="571">
        <f t="shared" si="121"/>
        <v>87987.35223229503</v>
      </c>
      <c r="CA210" s="571">
        <f t="shared" si="121"/>
        <v>87987.35223229503</v>
      </c>
      <c r="CB210" s="571">
        <f t="shared" si="121"/>
        <v>87987.35223229503</v>
      </c>
      <c r="CC210" s="571">
        <f t="shared" ref="CC210:EF210" si="122">+CC190-CC209</f>
        <v>87987.35223229503</v>
      </c>
      <c r="CD210" s="571">
        <f t="shared" si="122"/>
        <v>87987.35223229503</v>
      </c>
      <c r="CE210" s="571">
        <f t="shared" si="122"/>
        <v>87987.35223229503</v>
      </c>
      <c r="CF210" s="571">
        <f t="shared" si="122"/>
        <v>87987.35223229503</v>
      </c>
      <c r="CG210" s="571">
        <f t="shared" si="122"/>
        <v>87987.35223229503</v>
      </c>
      <c r="CH210" s="571">
        <f t="shared" si="122"/>
        <v>87987.35223229503</v>
      </c>
      <c r="CI210" s="571">
        <f t="shared" si="122"/>
        <v>87987.35223229503</v>
      </c>
      <c r="CJ210" s="571">
        <f t="shared" si="122"/>
        <v>87987.35223229503</v>
      </c>
      <c r="CK210" s="571">
        <f t="shared" si="122"/>
        <v>89747.099299980968</v>
      </c>
      <c r="CL210" s="571">
        <f t="shared" si="122"/>
        <v>89747.099299980968</v>
      </c>
      <c r="CM210" s="571">
        <f t="shared" si="122"/>
        <v>89747.099299980968</v>
      </c>
      <c r="CN210" s="571">
        <f t="shared" si="122"/>
        <v>89747.099299980968</v>
      </c>
      <c r="CO210" s="571">
        <f t="shared" si="122"/>
        <v>89747.099299980968</v>
      </c>
      <c r="CP210" s="571">
        <f t="shared" si="122"/>
        <v>89747.099299980968</v>
      </c>
      <c r="CQ210" s="571">
        <f t="shared" si="122"/>
        <v>89747.099299980968</v>
      </c>
      <c r="CR210" s="571">
        <f t="shared" si="122"/>
        <v>89747.099299980968</v>
      </c>
      <c r="CS210" s="571">
        <f t="shared" si="122"/>
        <v>89747.099299980968</v>
      </c>
      <c r="CT210" s="571">
        <f t="shared" si="122"/>
        <v>89747.099299980968</v>
      </c>
      <c r="CU210" s="571">
        <f t="shared" si="122"/>
        <v>89747.099299980968</v>
      </c>
      <c r="CV210" s="571">
        <f t="shared" si="122"/>
        <v>89747.099299980968</v>
      </c>
      <c r="CW210" s="571">
        <f t="shared" si="122"/>
        <v>91542.041259100544</v>
      </c>
      <c r="CX210" s="571">
        <f t="shared" si="122"/>
        <v>91542.041259100544</v>
      </c>
      <c r="CY210" s="571">
        <f t="shared" si="122"/>
        <v>91542.041259100544</v>
      </c>
      <c r="CZ210" s="571">
        <f t="shared" si="122"/>
        <v>91542.041259100544</v>
      </c>
      <c r="DA210" s="571">
        <f t="shared" si="122"/>
        <v>91542.041259100544</v>
      </c>
      <c r="DB210" s="571">
        <f t="shared" si="122"/>
        <v>91542.041259100544</v>
      </c>
      <c r="DC210" s="571">
        <f t="shared" si="122"/>
        <v>91542.041259100544</v>
      </c>
      <c r="DD210" s="571">
        <f t="shared" si="122"/>
        <v>91542.041259100544</v>
      </c>
      <c r="DE210" s="571">
        <f t="shared" si="122"/>
        <v>91542.041259100544</v>
      </c>
      <c r="DF210" s="571">
        <f t="shared" si="122"/>
        <v>91542.041259100544</v>
      </c>
      <c r="DG210" s="571">
        <f t="shared" si="122"/>
        <v>91542.041259100544</v>
      </c>
      <c r="DH210" s="571">
        <f t="shared" si="122"/>
        <v>91542.041259100544</v>
      </c>
      <c r="DI210" s="571">
        <f t="shared" si="122"/>
        <v>93372.88210540259</v>
      </c>
      <c r="DJ210" s="571">
        <f t="shared" si="122"/>
        <v>93372.88210540259</v>
      </c>
      <c r="DK210" s="571">
        <f t="shared" si="122"/>
        <v>93372.88210540259</v>
      </c>
      <c r="DL210" s="571">
        <f t="shared" si="122"/>
        <v>93372.88210540259</v>
      </c>
      <c r="DM210" s="571">
        <f t="shared" si="122"/>
        <v>93372.88210540259</v>
      </c>
      <c r="DN210" s="571">
        <f t="shared" si="122"/>
        <v>93372.88210540259</v>
      </c>
      <c r="DO210" s="571">
        <f t="shared" si="122"/>
        <v>93372.88210540259</v>
      </c>
      <c r="DP210" s="571">
        <f t="shared" si="122"/>
        <v>93372.88210540259</v>
      </c>
      <c r="DQ210" s="571">
        <f t="shared" si="122"/>
        <v>93372.88210540259</v>
      </c>
      <c r="DR210" s="571">
        <f t="shared" si="122"/>
        <v>93372.88210540259</v>
      </c>
      <c r="DS210" s="571">
        <f t="shared" si="122"/>
        <v>93372.88210540259</v>
      </c>
      <c r="DT210" s="571">
        <f t="shared" si="122"/>
        <v>93372.88210540259</v>
      </c>
      <c r="DU210" s="571">
        <f t="shared" si="122"/>
        <v>95240.339664950618</v>
      </c>
      <c r="DV210" s="571">
        <f t="shared" si="122"/>
        <v>95240.339664950618</v>
      </c>
      <c r="DW210" s="571">
        <f t="shared" si="122"/>
        <v>95240.339664950618</v>
      </c>
      <c r="DX210" s="571">
        <f t="shared" si="122"/>
        <v>95240.339664950618</v>
      </c>
      <c r="DY210" s="571">
        <f t="shared" si="122"/>
        <v>95240.339664950618</v>
      </c>
      <c r="DZ210" s="571">
        <f t="shared" si="122"/>
        <v>95240.339664950618</v>
      </c>
      <c r="EA210" s="571">
        <f t="shared" si="122"/>
        <v>95240.339664950618</v>
      </c>
      <c r="EB210" s="571">
        <f t="shared" si="122"/>
        <v>95240.339664950618</v>
      </c>
      <c r="EC210" s="571">
        <f t="shared" si="122"/>
        <v>95240.339664950618</v>
      </c>
      <c r="ED210" s="571">
        <f t="shared" si="122"/>
        <v>95240.339664950618</v>
      </c>
      <c r="EE210" s="571">
        <f t="shared" si="122"/>
        <v>95240.339664950618</v>
      </c>
      <c r="EF210" s="572">
        <f t="shared" si="122"/>
        <v>95240.339664950618</v>
      </c>
    </row>
    <row r="211" spans="2:136" x14ac:dyDescent="0.2">
      <c r="B211" s="573" t="s">
        <v>265</v>
      </c>
      <c r="C211" s="499"/>
      <c r="D211" s="499"/>
      <c r="E211" s="499"/>
      <c r="F211" s="499"/>
      <c r="G211" s="499"/>
      <c r="H211" s="530"/>
      <c r="I211" s="570"/>
      <c r="J211" s="530"/>
      <c r="K211" s="530"/>
      <c r="L211" s="530"/>
      <c r="M211" s="500">
        <f>SUM(P211:EF211)</f>
        <v>0</v>
      </c>
      <c r="N211" s="498"/>
      <c r="O211" s="498"/>
      <c r="P211" s="571">
        <f>'Retail Rent Roll'!G84</f>
        <v>0</v>
      </c>
      <c r="Q211" s="571">
        <f>'Retail Rent Roll'!H84</f>
        <v>0</v>
      </c>
      <c r="R211" s="571">
        <f>'Retail Rent Roll'!I84</f>
        <v>0</v>
      </c>
      <c r="S211" s="571">
        <f>'Retail Rent Roll'!J84</f>
        <v>0</v>
      </c>
      <c r="T211" s="571">
        <f>'Retail Rent Roll'!K84</f>
        <v>0</v>
      </c>
      <c r="U211" s="571">
        <f>'Retail Rent Roll'!L84</f>
        <v>0</v>
      </c>
      <c r="V211" s="571">
        <f>'Retail Rent Roll'!M84</f>
        <v>0</v>
      </c>
      <c r="W211" s="571">
        <f>'Retail Rent Roll'!N84</f>
        <v>0</v>
      </c>
      <c r="X211" s="571">
        <f>'Retail Rent Roll'!O84</f>
        <v>0</v>
      </c>
      <c r="Y211" s="571">
        <f>'Retail Rent Roll'!P84</f>
        <v>0</v>
      </c>
      <c r="Z211" s="571">
        <f>'Retail Rent Roll'!Q84</f>
        <v>0</v>
      </c>
      <c r="AA211" s="571">
        <f>'Retail Rent Roll'!R84</f>
        <v>0</v>
      </c>
      <c r="AB211" s="571">
        <f>'Retail Rent Roll'!S84</f>
        <v>0</v>
      </c>
      <c r="AC211" s="571">
        <f>'Retail Rent Roll'!T84</f>
        <v>0</v>
      </c>
      <c r="AD211" s="571">
        <f>'Retail Rent Roll'!U84</f>
        <v>0</v>
      </c>
      <c r="AE211" s="571">
        <f>'Retail Rent Roll'!V84</f>
        <v>0</v>
      </c>
      <c r="AF211" s="571">
        <f>'Retail Rent Roll'!W84</f>
        <v>0</v>
      </c>
      <c r="AG211" s="571">
        <f>'Retail Rent Roll'!X84</f>
        <v>0</v>
      </c>
      <c r="AH211" s="571">
        <f>'Retail Rent Roll'!Y84</f>
        <v>0</v>
      </c>
      <c r="AI211" s="571">
        <f>'Retail Rent Roll'!Z84</f>
        <v>0</v>
      </c>
      <c r="AJ211" s="571">
        <f>'Retail Rent Roll'!AA84</f>
        <v>0</v>
      </c>
      <c r="AK211" s="571">
        <f>'Retail Rent Roll'!AB84</f>
        <v>0</v>
      </c>
      <c r="AL211" s="571">
        <f>'Retail Rent Roll'!AC84</f>
        <v>0</v>
      </c>
      <c r="AM211" s="571">
        <f>'Retail Rent Roll'!AD84</f>
        <v>0</v>
      </c>
      <c r="AN211" s="571">
        <f>'Retail Rent Roll'!AE84</f>
        <v>0</v>
      </c>
      <c r="AO211" s="571">
        <f>'Retail Rent Roll'!AF84</f>
        <v>0</v>
      </c>
      <c r="AP211" s="571">
        <f>'Retail Rent Roll'!AG84</f>
        <v>0</v>
      </c>
      <c r="AQ211" s="571">
        <f>'Retail Rent Roll'!AH84</f>
        <v>0</v>
      </c>
      <c r="AR211" s="571">
        <f>'Retail Rent Roll'!AI84</f>
        <v>0</v>
      </c>
      <c r="AS211" s="571">
        <f>'Retail Rent Roll'!AJ84</f>
        <v>0</v>
      </c>
      <c r="AT211" s="571">
        <f>'Retail Rent Roll'!AK84</f>
        <v>0</v>
      </c>
      <c r="AU211" s="571">
        <f>'Retail Rent Roll'!AL84</f>
        <v>0</v>
      </c>
      <c r="AV211" s="571">
        <f>'Retail Rent Roll'!AM84</f>
        <v>0</v>
      </c>
      <c r="AW211" s="571">
        <f>'Retail Rent Roll'!AN84</f>
        <v>0</v>
      </c>
      <c r="AX211" s="571">
        <f>'Retail Rent Roll'!AO84</f>
        <v>0</v>
      </c>
      <c r="AY211" s="571">
        <f>'Retail Rent Roll'!AP84</f>
        <v>0</v>
      </c>
      <c r="AZ211" s="571">
        <f>'Retail Rent Roll'!AQ84</f>
        <v>0</v>
      </c>
      <c r="BA211" s="571">
        <f>'Retail Rent Roll'!AR84</f>
        <v>0</v>
      </c>
      <c r="BB211" s="571">
        <f>'Retail Rent Roll'!AS84</f>
        <v>0</v>
      </c>
      <c r="BC211" s="571">
        <f>'Retail Rent Roll'!AT84</f>
        <v>0</v>
      </c>
      <c r="BD211" s="571">
        <f>'Retail Rent Roll'!AU84</f>
        <v>0</v>
      </c>
      <c r="BE211" s="571">
        <f>'Retail Rent Roll'!AV84</f>
        <v>0</v>
      </c>
      <c r="BF211" s="571">
        <f>'Retail Rent Roll'!AW84</f>
        <v>0</v>
      </c>
      <c r="BG211" s="571">
        <f>'Retail Rent Roll'!AX84</f>
        <v>0</v>
      </c>
      <c r="BH211" s="571">
        <f>'Retail Rent Roll'!AY84</f>
        <v>0</v>
      </c>
      <c r="BI211" s="571">
        <f>'Retail Rent Roll'!AZ84</f>
        <v>0</v>
      </c>
      <c r="BJ211" s="571">
        <f>'Retail Rent Roll'!BA84</f>
        <v>0</v>
      </c>
      <c r="BK211" s="571">
        <f>'Retail Rent Roll'!BB84</f>
        <v>0</v>
      </c>
      <c r="BL211" s="571">
        <f>'Retail Rent Roll'!BC84</f>
        <v>0</v>
      </c>
      <c r="BM211" s="571">
        <f>'Retail Rent Roll'!BD84</f>
        <v>0</v>
      </c>
      <c r="BN211" s="571">
        <f>'Retail Rent Roll'!BE84</f>
        <v>0</v>
      </c>
      <c r="BO211" s="571">
        <f>'Retail Rent Roll'!BF84</f>
        <v>0</v>
      </c>
      <c r="BP211" s="571">
        <f>'Retail Rent Roll'!BG84</f>
        <v>0</v>
      </c>
      <c r="BQ211" s="571">
        <f>'Retail Rent Roll'!BH84</f>
        <v>0</v>
      </c>
      <c r="BR211" s="571">
        <f>'Retail Rent Roll'!BI84</f>
        <v>0</v>
      </c>
      <c r="BS211" s="571">
        <f>'Retail Rent Roll'!BJ84</f>
        <v>0</v>
      </c>
      <c r="BT211" s="571">
        <f>'Retail Rent Roll'!BK84</f>
        <v>0</v>
      </c>
      <c r="BU211" s="571">
        <f>'Retail Rent Roll'!BL84</f>
        <v>0</v>
      </c>
      <c r="BV211" s="571">
        <f>'Retail Rent Roll'!BM84</f>
        <v>0</v>
      </c>
      <c r="BW211" s="571">
        <f>'Retail Rent Roll'!BN84</f>
        <v>0</v>
      </c>
      <c r="BX211" s="571">
        <f>'Retail Rent Roll'!BO84</f>
        <v>0</v>
      </c>
      <c r="BY211" s="571">
        <f>'Retail Rent Roll'!BP84</f>
        <v>0</v>
      </c>
      <c r="BZ211" s="571">
        <f>'Retail Rent Roll'!BQ84</f>
        <v>0</v>
      </c>
      <c r="CA211" s="571">
        <f>'Retail Rent Roll'!BR84</f>
        <v>0</v>
      </c>
      <c r="CB211" s="571">
        <f>'Retail Rent Roll'!BS84</f>
        <v>0</v>
      </c>
      <c r="CC211" s="571">
        <f>'Retail Rent Roll'!BT84</f>
        <v>0</v>
      </c>
      <c r="CD211" s="571">
        <f>'Retail Rent Roll'!BU84</f>
        <v>0</v>
      </c>
      <c r="CE211" s="571">
        <f>'Retail Rent Roll'!BV84</f>
        <v>0</v>
      </c>
      <c r="CF211" s="571">
        <f>'Retail Rent Roll'!BW84</f>
        <v>0</v>
      </c>
      <c r="CG211" s="571">
        <f>'Retail Rent Roll'!BX84</f>
        <v>0</v>
      </c>
      <c r="CH211" s="571">
        <f>'Retail Rent Roll'!BY84</f>
        <v>0</v>
      </c>
      <c r="CI211" s="571">
        <f>'Retail Rent Roll'!BZ84</f>
        <v>0</v>
      </c>
      <c r="CJ211" s="571">
        <f>'Retail Rent Roll'!CA84</f>
        <v>0</v>
      </c>
      <c r="CK211" s="571">
        <f>'Retail Rent Roll'!CB84</f>
        <v>0</v>
      </c>
      <c r="CL211" s="571">
        <f>'Retail Rent Roll'!CC84</f>
        <v>0</v>
      </c>
      <c r="CM211" s="571">
        <f>'Retail Rent Roll'!CD84</f>
        <v>0</v>
      </c>
      <c r="CN211" s="571">
        <f>'Retail Rent Roll'!CE84</f>
        <v>0</v>
      </c>
      <c r="CO211" s="571">
        <f>'Retail Rent Roll'!CF84</f>
        <v>0</v>
      </c>
      <c r="CP211" s="571">
        <f>'Retail Rent Roll'!CG84</f>
        <v>0</v>
      </c>
      <c r="CQ211" s="571">
        <f>'Retail Rent Roll'!CH84</f>
        <v>0</v>
      </c>
      <c r="CR211" s="571">
        <f>'Retail Rent Roll'!CI84</f>
        <v>0</v>
      </c>
      <c r="CS211" s="571">
        <f>'Retail Rent Roll'!CJ84</f>
        <v>0</v>
      </c>
      <c r="CT211" s="571">
        <f>'Retail Rent Roll'!CK84</f>
        <v>0</v>
      </c>
      <c r="CU211" s="571">
        <f>'Retail Rent Roll'!CL84</f>
        <v>0</v>
      </c>
      <c r="CV211" s="571">
        <f>'Retail Rent Roll'!CM84</f>
        <v>0</v>
      </c>
      <c r="CW211" s="571">
        <f>'Retail Rent Roll'!CN84</f>
        <v>0</v>
      </c>
      <c r="CX211" s="571">
        <f>'Retail Rent Roll'!CO84</f>
        <v>0</v>
      </c>
      <c r="CY211" s="571">
        <f>'Retail Rent Roll'!CP84</f>
        <v>0</v>
      </c>
      <c r="CZ211" s="571">
        <f>'Retail Rent Roll'!CQ84</f>
        <v>0</v>
      </c>
      <c r="DA211" s="571">
        <f>'Retail Rent Roll'!CR84</f>
        <v>0</v>
      </c>
      <c r="DB211" s="571">
        <f>'Retail Rent Roll'!CS84</f>
        <v>0</v>
      </c>
      <c r="DC211" s="571">
        <f>'Retail Rent Roll'!CT84</f>
        <v>0</v>
      </c>
      <c r="DD211" s="571">
        <f>'Retail Rent Roll'!CU84</f>
        <v>0</v>
      </c>
      <c r="DE211" s="571">
        <f>'Retail Rent Roll'!CV84</f>
        <v>0</v>
      </c>
      <c r="DF211" s="571">
        <f>'Retail Rent Roll'!CW84</f>
        <v>0</v>
      </c>
      <c r="DG211" s="571">
        <f>'Retail Rent Roll'!CX84</f>
        <v>0</v>
      </c>
      <c r="DH211" s="571">
        <f>'Retail Rent Roll'!CY84</f>
        <v>0</v>
      </c>
      <c r="DI211" s="571">
        <f>'Retail Rent Roll'!CZ84</f>
        <v>0</v>
      </c>
      <c r="DJ211" s="571">
        <f>'Retail Rent Roll'!DA84</f>
        <v>0</v>
      </c>
      <c r="DK211" s="571">
        <f>'Retail Rent Roll'!DB84</f>
        <v>0</v>
      </c>
      <c r="DL211" s="571">
        <f>'Retail Rent Roll'!DC84</f>
        <v>0</v>
      </c>
      <c r="DM211" s="571">
        <f>'Retail Rent Roll'!DD84</f>
        <v>0</v>
      </c>
      <c r="DN211" s="571">
        <f>'Retail Rent Roll'!DE84</f>
        <v>0</v>
      </c>
      <c r="DO211" s="571">
        <f>'Retail Rent Roll'!DF84</f>
        <v>0</v>
      </c>
      <c r="DP211" s="571">
        <f>'Retail Rent Roll'!DG84</f>
        <v>0</v>
      </c>
      <c r="DQ211" s="571">
        <f>'Retail Rent Roll'!DH84</f>
        <v>0</v>
      </c>
      <c r="DR211" s="571">
        <f>'Retail Rent Roll'!DI84</f>
        <v>0</v>
      </c>
      <c r="DS211" s="571">
        <f>'Retail Rent Roll'!DJ84</f>
        <v>0</v>
      </c>
      <c r="DT211" s="571">
        <f>'Retail Rent Roll'!DK84</f>
        <v>0</v>
      </c>
      <c r="DU211" s="571">
        <f>'Retail Rent Roll'!DL84</f>
        <v>0</v>
      </c>
      <c r="DV211" s="571">
        <f>'Retail Rent Roll'!DM84</f>
        <v>0</v>
      </c>
      <c r="DW211" s="571">
        <f>'Retail Rent Roll'!DN84</f>
        <v>0</v>
      </c>
      <c r="DX211" s="571">
        <f>'Retail Rent Roll'!DO84</f>
        <v>0</v>
      </c>
      <c r="DY211" s="571">
        <f>'Retail Rent Roll'!DP84</f>
        <v>0</v>
      </c>
      <c r="DZ211" s="571">
        <f>'Retail Rent Roll'!DQ84</f>
        <v>0</v>
      </c>
      <c r="EA211" s="571">
        <f>'Retail Rent Roll'!DR84</f>
        <v>0</v>
      </c>
      <c r="EB211" s="571">
        <f>'Retail Rent Roll'!DS84</f>
        <v>0</v>
      </c>
      <c r="EC211" s="571">
        <f>'Retail Rent Roll'!DT84</f>
        <v>0</v>
      </c>
      <c r="ED211" s="571">
        <f>'Retail Rent Roll'!DU84</f>
        <v>0</v>
      </c>
      <c r="EE211" s="571">
        <f>'Retail Rent Roll'!DV84</f>
        <v>0</v>
      </c>
      <c r="EF211" s="572">
        <f>'Retail Rent Roll'!DW84</f>
        <v>0</v>
      </c>
    </row>
    <row r="212" spans="2:136" x14ac:dyDescent="0.2">
      <c r="B212" s="573" t="s">
        <v>213</v>
      </c>
      <c r="C212" s="499"/>
      <c r="D212" s="499"/>
      <c r="E212" s="499"/>
      <c r="F212" s="574">
        <v>1</v>
      </c>
      <c r="G212" s="575">
        <f>+F212/12</f>
        <v>8.3333333333333329E-2</v>
      </c>
      <c r="H212" s="530"/>
      <c r="I212" s="530"/>
      <c r="J212" s="530"/>
      <c r="K212" s="530"/>
      <c r="L212" s="530"/>
      <c r="M212" s="500">
        <f>F212*$G$176</f>
        <v>163758</v>
      </c>
      <c r="N212" s="498"/>
      <c r="O212" s="498"/>
      <c r="P212" s="498">
        <f t="shared" ref="P212:AU212" si="123">$G$212*P176*$G$176*(1+$E$191)^(P$5-1)</f>
        <v>0</v>
      </c>
      <c r="Q212" s="498">
        <f t="shared" si="123"/>
        <v>13646.5</v>
      </c>
      <c r="R212" s="498">
        <f t="shared" si="123"/>
        <v>13646.5</v>
      </c>
      <c r="S212" s="498">
        <f t="shared" si="123"/>
        <v>13646.5</v>
      </c>
      <c r="T212" s="498">
        <f t="shared" si="123"/>
        <v>13646.5</v>
      </c>
      <c r="U212" s="498">
        <f t="shared" si="123"/>
        <v>13646.5</v>
      </c>
      <c r="V212" s="498">
        <f t="shared" si="123"/>
        <v>13646.5</v>
      </c>
      <c r="W212" s="498">
        <f t="shared" si="123"/>
        <v>13646.5</v>
      </c>
      <c r="X212" s="498">
        <f t="shared" si="123"/>
        <v>13646.5</v>
      </c>
      <c r="Y212" s="498">
        <f t="shared" si="123"/>
        <v>13646.5</v>
      </c>
      <c r="Z212" s="498">
        <f t="shared" si="123"/>
        <v>13646.5</v>
      </c>
      <c r="AA212" s="498">
        <f t="shared" si="123"/>
        <v>13646.5</v>
      </c>
      <c r="AB212" s="498">
        <f t="shared" si="123"/>
        <v>13646.5</v>
      </c>
      <c r="AC212" s="498">
        <f t="shared" si="123"/>
        <v>13919.43</v>
      </c>
      <c r="AD212" s="498">
        <f t="shared" si="123"/>
        <v>13919.43</v>
      </c>
      <c r="AE212" s="498">
        <f t="shared" si="123"/>
        <v>13919.43</v>
      </c>
      <c r="AF212" s="498">
        <f t="shared" si="123"/>
        <v>13919.43</v>
      </c>
      <c r="AG212" s="498">
        <f t="shared" si="123"/>
        <v>13919.43</v>
      </c>
      <c r="AH212" s="498">
        <f t="shared" si="123"/>
        <v>13919.43</v>
      </c>
      <c r="AI212" s="498">
        <f t="shared" si="123"/>
        <v>13919.43</v>
      </c>
      <c r="AJ212" s="498">
        <f t="shared" si="123"/>
        <v>13919.43</v>
      </c>
      <c r="AK212" s="498">
        <f t="shared" si="123"/>
        <v>13919.43</v>
      </c>
      <c r="AL212" s="498">
        <f t="shared" si="123"/>
        <v>13919.43</v>
      </c>
      <c r="AM212" s="498">
        <f t="shared" si="123"/>
        <v>13919.43</v>
      </c>
      <c r="AN212" s="498">
        <f t="shared" si="123"/>
        <v>13919.43</v>
      </c>
      <c r="AO212" s="498">
        <f t="shared" si="123"/>
        <v>14197.818600000001</v>
      </c>
      <c r="AP212" s="498">
        <f t="shared" si="123"/>
        <v>14197.818600000001</v>
      </c>
      <c r="AQ212" s="498">
        <f t="shared" si="123"/>
        <v>14197.818600000001</v>
      </c>
      <c r="AR212" s="498">
        <f t="shared" si="123"/>
        <v>14197.818600000001</v>
      </c>
      <c r="AS212" s="498">
        <f t="shared" si="123"/>
        <v>14197.818600000001</v>
      </c>
      <c r="AT212" s="498">
        <f t="shared" si="123"/>
        <v>14197.818600000001</v>
      </c>
      <c r="AU212" s="498">
        <f t="shared" si="123"/>
        <v>14197.818600000001</v>
      </c>
      <c r="AV212" s="498">
        <f t="shared" ref="AV212:CA212" si="124">$G$212*AV176*$G$176*(1+$E$191)^(AV$5-1)</f>
        <v>14197.818600000001</v>
      </c>
      <c r="AW212" s="498">
        <f t="shared" si="124"/>
        <v>14197.818600000001</v>
      </c>
      <c r="AX212" s="498">
        <f t="shared" si="124"/>
        <v>14197.818600000001</v>
      </c>
      <c r="AY212" s="498">
        <f t="shared" si="124"/>
        <v>14197.818600000001</v>
      </c>
      <c r="AZ212" s="498">
        <f t="shared" si="124"/>
        <v>14197.818600000001</v>
      </c>
      <c r="BA212" s="498">
        <f t="shared" si="124"/>
        <v>14481.774971999999</v>
      </c>
      <c r="BB212" s="498">
        <f t="shared" si="124"/>
        <v>14481.774971999999</v>
      </c>
      <c r="BC212" s="498">
        <f t="shared" si="124"/>
        <v>14481.774971999999</v>
      </c>
      <c r="BD212" s="498">
        <f t="shared" si="124"/>
        <v>14481.774971999999</v>
      </c>
      <c r="BE212" s="498">
        <f t="shared" si="124"/>
        <v>14481.774971999999</v>
      </c>
      <c r="BF212" s="498">
        <f t="shared" si="124"/>
        <v>14481.774971999999</v>
      </c>
      <c r="BG212" s="498">
        <f t="shared" si="124"/>
        <v>14481.774971999999</v>
      </c>
      <c r="BH212" s="498">
        <f t="shared" si="124"/>
        <v>14481.774971999999</v>
      </c>
      <c r="BI212" s="498">
        <f t="shared" si="124"/>
        <v>14481.774971999999</v>
      </c>
      <c r="BJ212" s="498">
        <f t="shared" si="124"/>
        <v>14481.774971999999</v>
      </c>
      <c r="BK212" s="498">
        <f t="shared" si="124"/>
        <v>14481.774971999999</v>
      </c>
      <c r="BL212" s="498">
        <f t="shared" si="124"/>
        <v>14481.774971999999</v>
      </c>
      <c r="BM212" s="498">
        <f t="shared" si="124"/>
        <v>14771.41047144</v>
      </c>
      <c r="BN212" s="498">
        <f t="shared" si="124"/>
        <v>14771.41047144</v>
      </c>
      <c r="BO212" s="498">
        <f t="shared" si="124"/>
        <v>14771.41047144</v>
      </c>
      <c r="BP212" s="498">
        <f t="shared" si="124"/>
        <v>14771.41047144</v>
      </c>
      <c r="BQ212" s="498">
        <f t="shared" si="124"/>
        <v>14771.41047144</v>
      </c>
      <c r="BR212" s="498">
        <f t="shared" si="124"/>
        <v>14771.41047144</v>
      </c>
      <c r="BS212" s="498">
        <f t="shared" si="124"/>
        <v>14771.41047144</v>
      </c>
      <c r="BT212" s="498">
        <f t="shared" si="124"/>
        <v>14771.41047144</v>
      </c>
      <c r="BU212" s="498">
        <f t="shared" si="124"/>
        <v>14771.41047144</v>
      </c>
      <c r="BV212" s="498">
        <f t="shared" si="124"/>
        <v>14771.41047144</v>
      </c>
      <c r="BW212" s="498">
        <f t="shared" si="124"/>
        <v>14771.41047144</v>
      </c>
      <c r="BX212" s="498">
        <f t="shared" si="124"/>
        <v>14771.41047144</v>
      </c>
      <c r="BY212" s="498">
        <f t="shared" si="124"/>
        <v>15066.838680868801</v>
      </c>
      <c r="BZ212" s="498">
        <f t="shared" si="124"/>
        <v>15066.838680868801</v>
      </c>
      <c r="CA212" s="498">
        <f t="shared" si="124"/>
        <v>15066.838680868801</v>
      </c>
      <c r="CB212" s="498">
        <f t="shared" ref="CB212:DG212" si="125">$G$212*CB176*$G$176*(1+$E$191)^(CB$5-1)</f>
        <v>15066.838680868801</v>
      </c>
      <c r="CC212" s="498">
        <f t="shared" si="125"/>
        <v>15066.838680868801</v>
      </c>
      <c r="CD212" s="498">
        <f t="shared" si="125"/>
        <v>15066.838680868801</v>
      </c>
      <c r="CE212" s="498">
        <f t="shared" si="125"/>
        <v>15066.838680868801</v>
      </c>
      <c r="CF212" s="498">
        <f t="shared" si="125"/>
        <v>15066.838680868801</v>
      </c>
      <c r="CG212" s="498">
        <f t="shared" si="125"/>
        <v>15066.838680868801</v>
      </c>
      <c r="CH212" s="498">
        <f t="shared" si="125"/>
        <v>15066.838680868801</v>
      </c>
      <c r="CI212" s="498">
        <f t="shared" si="125"/>
        <v>15066.838680868801</v>
      </c>
      <c r="CJ212" s="498">
        <f t="shared" si="125"/>
        <v>15066.838680868801</v>
      </c>
      <c r="CK212" s="498">
        <f t="shared" si="125"/>
        <v>15368.175454486178</v>
      </c>
      <c r="CL212" s="498">
        <f t="shared" si="125"/>
        <v>15368.175454486178</v>
      </c>
      <c r="CM212" s="498">
        <f t="shared" si="125"/>
        <v>15368.175454486178</v>
      </c>
      <c r="CN212" s="498">
        <f t="shared" si="125"/>
        <v>15368.175454486178</v>
      </c>
      <c r="CO212" s="498">
        <f t="shared" si="125"/>
        <v>15368.175454486178</v>
      </c>
      <c r="CP212" s="498">
        <f t="shared" si="125"/>
        <v>15368.175454486178</v>
      </c>
      <c r="CQ212" s="498">
        <f t="shared" si="125"/>
        <v>15368.175454486178</v>
      </c>
      <c r="CR212" s="498">
        <f t="shared" si="125"/>
        <v>15368.175454486178</v>
      </c>
      <c r="CS212" s="498">
        <f t="shared" si="125"/>
        <v>15368.175454486178</v>
      </c>
      <c r="CT212" s="498">
        <f t="shared" si="125"/>
        <v>15368.175454486178</v>
      </c>
      <c r="CU212" s="498">
        <f t="shared" si="125"/>
        <v>15368.175454486178</v>
      </c>
      <c r="CV212" s="498">
        <f t="shared" si="125"/>
        <v>15368.175454486178</v>
      </c>
      <c r="CW212" s="498">
        <f t="shared" si="125"/>
        <v>15675.538963575897</v>
      </c>
      <c r="CX212" s="498">
        <f t="shared" si="125"/>
        <v>15675.538963575897</v>
      </c>
      <c r="CY212" s="498">
        <f t="shared" si="125"/>
        <v>15675.538963575897</v>
      </c>
      <c r="CZ212" s="498">
        <f t="shared" si="125"/>
        <v>15675.538963575897</v>
      </c>
      <c r="DA212" s="498">
        <f t="shared" si="125"/>
        <v>15675.538963575897</v>
      </c>
      <c r="DB212" s="498">
        <f t="shared" si="125"/>
        <v>15675.538963575897</v>
      </c>
      <c r="DC212" s="498">
        <f t="shared" si="125"/>
        <v>15675.538963575897</v>
      </c>
      <c r="DD212" s="498">
        <f t="shared" si="125"/>
        <v>15675.538963575897</v>
      </c>
      <c r="DE212" s="498">
        <f t="shared" si="125"/>
        <v>15675.538963575897</v>
      </c>
      <c r="DF212" s="498">
        <f t="shared" si="125"/>
        <v>15675.538963575897</v>
      </c>
      <c r="DG212" s="498">
        <f t="shared" si="125"/>
        <v>15675.538963575897</v>
      </c>
      <c r="DH212" s="498">
        <f t="shared" ref="DH212:EF212" si="126">$G$212*DH176*$G$176*(1+$E$191)^(DH$5-1)</f>
        <v>15675.538963575897</v>
      </c>
      <c r="DI212" s="498">
        <f t="shared" si="126"/>
        <v>15989.049742847417</v>
      </c>
      <c r="DJ212" s="498">
        <f t="shared" si="126"/>
        <v>15989.049742847417</v>
      </c>
      <c r="DK212" s="498">
        <f t="shared" si="126"/>
        <v>15989.049742847417</v>
      </c>
      <c r="DL212" s="498">
        <f t="shared" si="126"/>
        <v>15989.049742847417</v>
      </c>
      <c r="DM212" s="498">
        <f t="shared" si="126"/>
        <v>15989.049742847417</v>
      </c>
      <c r="DN212" s="498">
        <f t="shared" si="126"/>
        <v>15989.049742847417</v>
      </c>
      <c r="DO212" s="498">
        <f t="shared" si="126"/>
        <v>15989.049742847417</v>
      </c>
      <c r="DP212" s="498">
        <f t="shared" si="126"/>
        <v>15989.049742847417</v>
      </c>
      <c r="DQ212" s="498">
        <f t="shared" si="126"/>
        <v>15989.049742847417</v>
      </c>
      <c r="DR212" s="498">
        <f t="shared" si="126"/>
        <v>15989.049742847417</v>
      </c>
      <c r="DS212" s="498">
        <f t="shared" si="126"/>
        <v>15989.049742847417</v>
      </c>
      <c r="DT212" s="498">
        <f t="shared" si="126"/>
        <v>15989.049742847417</v>
      </c>
      <c r="DU212" s="498">
        <f t="shared" si="126"/>
        <v>16308.830737704366</v>
      </c>
      <c r="DV212" s="498">
        <f t="shared" si="126"/>
        <v>16308.830737704366</v>
      </c>
      <c r="DW212" s="498">
        <f t="shared" si="126"/>
        <v>16308.830737704366</v>
      </c>
      <c r="DX212" s="498">
        <f t="shared" si="126"/>
        <v>16308.830737704366</v>
      </c>
      <c r="DY212" s="498">
        <f t="shared" si="126"/>
        <v>16308.830737704366</v>
      </c>
      <c r="DZ212" s="498">
        <f t="shared" si="126"/>
        <v>16308.830737704366</v>
      </c>
      <c r="EA212" s="498">
        <f t="shared" si="126"/>
        <v>16308.830737704366</v>
      </c>
      <c r="EB212" s="498">
        <f t="shared" si="126"/>
        <v>16308.830737704366</v>
      </c>
      <c r="EC212" s="498">
        <f t="shared" si="126"/>
        <v>16308.830737704366</v>
      </c>
      <c r="ED212" s="498">
        <f t="shared" si="126"/>
        <v>16308.830737704366</v>
      </c>
      <c r="EE212" s="498">
        <f t="shared" si="126"/>
        <v>16308.830737704366</v>
      </c>
      <c r="EF212" s="501">
        <f t="shared" si="126"/>
        <v>16308.830737704366</v>
      </c>
    </row>
    <row r="213" spans="2:136" ht="17" thickBot="1" x14ac:dyDescent="0.25">
      <c r="B213" s="333" t="s">
        <v>215</v>
      </c>
      <c r="C213" s="576"/>
      <c r="D213" s="576"/>
      <c r="E213" s="576"/>
      <c r="F213" s="577"/>
      <c r="G213" s="577"/>
      <c r="H213" s="577"/>
      <c r="I213" s="577" t="s">
        <v>234</v>
      </c>
      <c r="J213" s="578">
        <f>M210/M171</f>
        <v>2.7031951021530215E-3</v>
      </c>
      <c r="K213" s="577"/>
      <c r="L213" s="577"/>
      <c r="M213" s="579">
        <f>M210-M212</f>
        <v>792556.2695999993</v>
      </c>
      <c r="N213" s="580"/>
      <c r="O213" s="580"/>
      <c r="P213" s="581">
        <f>+P210-P211-P212</f>
        <v>0</v>
      </c>
      <c r="Q213" s="581">
        <f t="shared" ref="Q213:CB213" si="127">+Q210-Q211-Q212</f>
        <v>66046.355799999961</v>
      </c>
      <c r="R213" s="581">
        <f t="shared" si="127"/>
        <v>66046.355799999961</v>
      </c>
      <c r="S213" s="581">
        <f t="shared" si="127"/>
        <v>66046.355799999961</v>
      </c>
      <c r="T213" s="581">
        <f t="shared" si="127"/>
        <v>66046.355799999961</v>
      </c>
      <c r="U213" s="581">
        <f t="shared" si="127"/>
        <v>66046.355799999961</v>
      </c>
      <c r="V213" s="581">
        <f t="shared" si="127"/>
        <v>66046.355799999961</v>
      </c>
      <c r="W213" s="581">
        <f t="shared" si="127"/>
        <v>66046.355799999961</v>
      </c>
      <c r="X213" s="581">
        <f t="shared" si="127"/>
        <v>66046.355799999961</v>
      </c>
      <c r="Y213" s="581">
        <f t="shared" si="127"/>
        <v>66046.355799999961</v>
      </c>
      <c r="Z213" s="581">
        <f t="shared" si="127"/>
        <v>66046.355799999961</v>
      </c>
      <c r="AA213" s="581">
        <f t="shared" si="127"/>
        <v>66046.355799999961</v>
      </c>
      <c r="AB213" s="581">
        <f t="shared" si="127"/>
        <v>66046.355799999961</v>
      </c>
      <c r="AC213" s="581">
        <f t="shared" si="127"/>
        <v>67367.282915999996</v>
      </c>
      <c r="AD213" s="581">
        <f t="shared" si="127"/>
        <v>67367.282915999996</v>
      </c>
      <c r="AE213" s="581">
        <f t="shared" si="127"/>
        <v>67367.282915999996</v>
      </c>
      <c r="AF213" s="581">
        <f t="shared" si="127"/>
        <v>67367.282915999996</v>
      </c>
      <c r="AG213" s="581">
        <f t="shared" si="127"/>
        <v>67367.282915999996</v>
      </c>
      <c r="AH213" s="581">
        <f t="shared" si="127"/>
        <v>67367.282915999996</v>
      </c>
      <c r="AI213" s="581">
        <f t="shared" si="127"/>
        <v>67367.282915999996</v>
      </c>
      <c r="AJ213" s="581">
        <f t="shared" si="127"/>
        <v>67367.282915999996</v>
      </c>
      <c r="AK213" s="581">
        <f t="shared" si="127"/>
        <v>67367.282915999996</v>
      </c>
      <c r="AL213" s="581">
        <f t="shared" si="127"/>
        <v>67367.282915999996</v>
      </c>
      <c r="AM213" s="581">
        <f t="shared" si="127"/>
        <v>67367.282915999996</v>
      </c>
      <c r="AN213" s="581">
        <f t="shared" si="127"/>
        <v>67367.282915999996</v>
      </c>
      <c r="AO213" s="581">
        <f t="shared" si="127"/>
        <v>68714.628574319999</v>
      </c>
      <c r="AP213" s="581">
        <f t="shared" si="127"/>
        <v>68714.628574319999</v>
      </c>
      <c r="AQ213" s="581">
        <f t="shared" si="127"/>
        <v>68714.628574319999</v>
      </c>
      <c r="AR213" s="581">
        <f t="shared" si="127"/>
        <v>68714.628574319999</v>
      </c>
      <c r="AS213" s="581">
        <f t="shared" si="127"/>
        <v>68714.628574319999</v>
      </c>
      <c r="AT213" s="581">
        <f t="shared" si="127"/>
        <v>68714.628574319999</v>
      </c>
      <c r="AU213" s="581">
        <f t="shared" si="127"/>
        <v>68714.628574319999</v>
      </c>
      <c r="AV213" s="581">
        <f t="shared" si="127"/>
        <v>68714.628574319999</v>
      </c>
      <c r="AW213" s="581">
        <f t="shared" si="127"/>
        <v>68714.628574319999</v>
      </c>
      <c r="AX213" s="581">
        <f t="shared" si="127"/>
        <v>68714.628574319999</v>
      </c>
      <c r="AY213" s="581">
        <f t="shared" si="127"/>
        <v>68714.628574319999</v>
      </c>
      <c r="AZ213" s="581">
        <f t="shared" si="127"/>
        <v>68714.628574319999</v>
      </c>
      <c r="BA213" s="581">
        <f t="shared" si="127"/>
        <v>70088.921165006395</v>
      </c>
      <c r="BB213" s="581">
        <f t="shared" si="127"/>
        <v>70088.921165006395</v>
      </c>
      <c r="BC213" s="581">
        <f t="shared" si="127"/>
        <v>70088.921165006395</v>
      </c>
      <c r="BD213" s="581">
        <f t="shared" si="127"/>
        <v>70088.921165006395</v>
      </c>
      <c r="BE213" s="581">
        <f t="shared" si="127"/>
        <v>70088.921165006395</v>
      </c>
      <c r="BF213" s="581">
        <f t="shared" si="127"/>
        <v>70088.921165006395</v>
      </c>
      <c r="BG213" s="581">
        <f t="shared" si="127"/>
        <v>70088.921165006395</v>
      </c>
      <c r="BH213" s="581">
        <f t="shared" si="127"/>
        <v>70088.921165006395</v>
      </c>
      <c r="BI213" s="581">
        <f t="shared" si="127"/>
        <v>70088.921165006395</v>
      </c>
      <c r="BJ213" s="581">
        <f t="shared" si="127"/>
        <v>70088.921165006395</v>
      </c>
      <c r="BK213" s="581">
        <f t="shared" si="127"/>
        <v>70088.921165006395</v>
      </c>
      <c r="BL213" s="581">
        <f t="shared" si="127"/>
        <v>70088.921165006395</v>
      </c>
      <c r="BM213" s="581">
        <f t="shared" si="127"/>
        <v>71490.699595986574</v>
      </c>
      <c r="BN213" s="581">
        <f t="shared" si="127"/>
        <v>71490.699595986574</v>
      </c>
      <c r="BO213" s="581">
        <f t="shared" si="127"/>
        <v>71490.699595986574</v>
      </c>
      <c r="BP213" s="581">
        <f t="shared" si="127"/>
        <v>71490.699595986574</v>
      </c>
      <c r="BQ213" s="581">
        <f t="shared" si="127"/>
        <v>71490.699595986574</v>
      </c>
      <c r="BR213" s="581">
        <f t="shared" si="127"/>
        <v>71490.699595986574</v>
      </c>
      <c r="BS213" s="581">
        <f t="shared" si="127"/>
        <v>71490.699595986574</v>
      </c>
      <c r="BT213" s="581">
        <f t="shared" si="127"/>
        <v>71490.699595986574</v>
      </c>
      <c r="BU213" s="581">
        <f t="shared" si="127"/>
        <v>71490.699595986574</v>
      </c>
      <c r="BV213" s="581">
        <f t="shared" si="127"/>
        <v>71490.699595986574</v>
      </c>
      <c r="BW213" s="581">
        <f t="shared" si="127"/>
        <v>71490.699595986574</v>
      </c>
      <c r="BX213" s="581">
        <f t="shared" si="127"/>
        <v>71490.699595986574</v>
      </c>
      <c r="BY213" s="581">
        <f t="shared" si="127"/>
        <v>72920.513551426237</v>
      </c>
      <c r="BZ213" s="581">
        <f t="shared" si="127"/>
        <v>72920.513551426237</v>
      </c>
      <c r="CA213" s="581">
        <f t="shared" si="127"/>
        <v>72920.513551426237</v>
      </c>
      <c r="CB213" s="581">
        <f t="shared" si="127"/>
        <v>72920.513551426237</v>
      </c>
      <c r="CC213" s="581">
        <f t="shared" ref="CC213:EF213" si="128">+CC210-CC211-CC212</f>
        <v>72920.513551426237</v>
      </c>
      <c r="CD213" s="581">
        <f t="shared" si="128"/>
        <v>72920.513551426237</v>
      </c>
      <c r="CE213" s="581">
        <f t="shared" si="128"/>
        <v>72920.513551426237</v>
      </c>
      <c r="CF213" s="581">
        <f t="shared" si="128"/>
        <v>72920.513551426237</v>
      </c>
      <c r="CG213" s="581">
        <f t="shared" si="128"/>
        <v>72920.513551426237</v>
      </c>
      <c r="CH213" s="581">
        <f t="shared" si="128"/>
        <v>72920.513551426237</v>
      </c>
      <c r="CI213" s="581">
        <f t="shared" si="128"/>
        <v>72920.513551426237</v>
      </c>
      <c r="CJ213" s="581">
        <f t="shared" si="128"/>
        <v>72920.513551426237</v>
      </c>
      <c r="CK213" s="581">
        <f t="shared" si="128"/>
        <v>74378.923845494792</v>
      </c>
      <c r="CL213" s="581">
        <f t="shared" si="128"/>
        <v>74378.923845494792</v>
      </c>
      <c r="CM213" s="581">
        <f t="shared" si="128"/>
        <v>74378.923845494792</v>
      </c>
      <c r="CN213" s="581">
        <f t="shared" si="128"/>
        <v>74378.923845494792</v>
      </c>
      <c r="CO213" s="581">
        <f t="shared" si="128"/>
        <v>74378.923845494792</v>
      </c>
      <c r="CP213" s="581">
        <f t="shared" si="128"/>
        <v>74378.923845494792</v>
      </c>
      <c r="CQ213" s="581">
        <f t="shared" si="128"/>
        <v>74378.923845494792</v>
      </c>
      <c r="CR213" s="581">
        <f t="shared" si="128"/>
        <v>74378.923845494792</v>
      </c>
      <c r="CS213" s="581">
        <f t="shared" si="128"/>
        <v>74378.923845494792</v>
      </c>
      <c r="CT213" s="581">
        <f t="shared" si="128"/>
        <v>74378.923845494792</v>
      </c>
      <c r="CU213" s="581">
        <f t="shared" si="128"/>
        <v>74378.923845494792</v>
      </c>
      <c r="CV213" s="581">
        <f t="shared" si="128"/>
        <v>74378.923845494792</v>
      </c>
      <c r="CW213" s="581">
        <f t="shared" si="128"/>
        <v>75866.502295524653</v>
      </c>
      <c r="CX213" s="581">
        <f t="shared" si="128"/>
        <v>75866.502295524653</v>
      </c>
      <c r="CY213" s="581">
        <f t="shared" si="128"/>
        <v>75866.502295524653</v>
      </c>
      <c r="CZ213" s="581">
        <f t="shared" si="128"/>
        <v>75866.502295524653</v>
      </c>
      <c r="DA213" s="581">
        <f t="shared" si="128"/>
        <v>75866.502295524653</v>
      </c>
      <c r="DB213" s="581">
        <f t="shared" si="128"/>
        <v>75866.502295524653</v>
      </c>
      <c r="DC213" s="581">
        <f t="shared" si="128"/>
        <v>75866.502295524653</v>
      </c>
      <c r="DD213" s="581">
        <f t="shared" si="128"/>
        <v>75866.502295524653</v>
      </c>
      <c r="DE213" s="581">
        <f t="shared" si="128"/>
        <v>75866.502295524653</v>
      </c>
      <c r="DF213" s="581">
        <f t="shared" si="128"/>
        <v>75866.502295524653</v>
      </c>
      <c r="DG213" s="581">
        <f t="shared" si="128"/>
        <v>75866.502295524653</v>
      </c>
      <c r="DH213" s="581">
        <f t="shared" si="128"/>
        <v>75866.502295524653</v>
      </c>
      <c r="DI213" s="581">
        <f t="shared" si="128"/>
        <v>77383.832362555171</v>
      </c>
      <c r="DJ213" s="581">
        <f t="shared" si="128"/>
        <v>77383.832362555171</v>
      </c>
      <c r="DK213" s="581">
        <f t="shared" si="128"/>
        <v>77383.832362555171</v>
      </c>
      <c r="DL213" s="581">
        <f t="shared" si="128"/>
        <v>77383.832362555171</v>
      </c>
      <c r="DM213" s="581">
        <f t="shared" si="128"/>
        <v>77383.832362555171</v>
      </c>
      <c r="DN213" s="581">
        <f t="shared" si="128"/>
        <v>77383.832362555171</v>
      </c>
      <c r="DO213" s="581">
        <f t="shared" si="128"/>
        <v>77383.832362555171</v>
      </c>
      <c r="DP213" s="581">
        <f t="shared" si="128"/>
        <v>77383.832362555171</v>
      </c>
      <c r="DQ213" s="581">
        <f t="shared" si="128"/>
        <v>77383.832362555171</v>
      </c>
      <c r="DR213" s="581">
        <f t="shared" si="128"/>
        <v>77383.832362555171</v>
      </c>
      <c r="DS213" s="581">
        <f t="shared" si="128"/>
        <v>77383.832362555171</v>
      </c>
      <c r="DT213" s="581">
        <f t="shared" si="128"/>
        <v>77383.832362555171</v>
      </c>
      <c r="DU213" s="581">
        <f t="shared" si="128"/>
        <v>78931.50892724625</v>
      </c>
      <c r="DV213" s="581">
        <f t="shared" si="128"/>
        <v>78931.50892724625</v>
      </c>
      <c r="DW213" s="581">
        <f t="shared" si="128"/>
        <v>78931.50892724625</v>
      </c>
      <c r="DX213" s="581">
        <f t="shared" si="128"/>
        <v>78931.50892724625</v>
      </c>
      <c r="DY213" s="581">
        <f t="shared" si="128"/>
        <v>78931.50892724625</v>
      </c>
      <c r="DZ213" s="581">
        <f t="shared" si="128"/>
        <v>78931.50892724625</v>
      </c>
      <c r="EA213" s="581">
        <f t="shared" si="128"/>
        <v>78931.50892724625</v>
      </c>
      <c r="EB213" s="581">
        <f t="shared" si="128"/>
        <v>78931.50892724625</v>
      </c>
      <c r="EC213" s="581">
        <f t="shared" si="128"/>
        <v>78931.50892724625</v>
      </c>
      <c r="ED213" s="581">
        <f t="shared" si="128"/>
        <v>78931.50892724625</v>
      </c>
      <c r="EE213" s="581">
        <f t="shared" si="128"/>
        <v>78931.50892724625</v>
      </c>
      <c r="EF213" s="582">
        <f t="shared" si="128"/>
        <v>78931.50892724625</v>
      </c>
    </row>
    <row r="214" spans="2:136" x14ac:dyDescent="0.2">
      <c r="B214" s="583" t="s">
        <v>214</v>
      </c>
      <c r="C214" s="583"/>
      <c r="D214" s="583"/>
      <c r="E214" s="583"/>
      <c r="F214" s="583"/>
      <c r="G214" s="583"/>
      <c r="H214" s="583"/>
      <c r="I214" s="482"/>
      <c r="J214" s="482"/>
      <c r="K214" s="482"/>
      <c r="L214" s="482"/>
      <c r="M214" s="482"/>
      <c r="N214" s="482"/>
      <c r="O214" s="482"/>
      <c r="P214" s="565">
        <f t="shared" ref="P214:AU214" si="129">IFERROR(P209/P190,0)</f>
        <v>0</v>
      </c>
      <c r="Q214" s="565">
        <f t="shared" si="129"/>
        <v>0.7805394465330151</v>
      </c>
      <c r="R214" s="565">
        <f t="shared" si="129"/>
        <v>0.7805394465330151</v>
      </c>
      <c r="S214" s="565">
        <f t="shared" si="129"/>
        <v>0.7805394465330151</v>
      </c>
      <c r="T214" s="565">
        <f t="shared" si="129"/>
        <v>0.7805394465330151</v>
      </c>
      <c r="U214" s="565">
        <f t="shared" si="129"/>
        <v>0.7805394465330151</v>
      </c>
      <c r="V214" s="565">
        <f t="shared" si="129"/>
        <v>0.7805394465330151</v>
      </c>
      <c r="W214" s="565">
        <f t="shared" si="129"/>
        <v>0.7805394465330151</v>
      </c>
      <c r="X214" s="565">
        <f t="shared" si="129"/>
        <v>0.7805394465330151</v>
      </c>
      <c r="Y214" s="565">
        <f t="shared" si="129"/>
        <v>0.7805394465330151</v>
      </c>
      <c r="Z214" s="565">
        <f t="shared" si="129"/>
        <v>0.7805394465330151</v>
      </c>
      <c r="AA214" s="565">
        <f t="shared" si="129"/>
        <v>0.7805394465330151</v>
      </c>
      <c r="AB214" s="565">
        <f t="shared" si="129"/>
        <v>0.7805394465330151</v>
      </c>
      <c r="AC214" s="565">
        <f t="shared" si="129"/>
        <v>0.78053944653301499</v>
      </c>
      <c r="AD214" s="565">
        <f t="shared" si="129"/>
        <v>0.78053944653301499</v>
      </c>
      <c r="AE214" s="565">
        <f t="shared" si="129"/>
        <v>0.78053944653301499</v>
      </c>
      <c r="AF214" s="565">
        <f t="shared" si="129"/>
        <v>0.78053944653301499</v>
      </c>
      <c r="AG214" s="565">
        <f t="shared" si="129"/>
        <v>0.78053944653301499</v>
      </c>
      <c r="AH214" s="565">
        <f t="shared" si="129"/>
        <v>0.78053944653301499</v>
      </c>
      <c r="AI214" s="565">
        <f t="shared" si="129"/>
        <v>0.78053944653301499</v>
      </c>
      <c r="AJ214" s="565">
        <f t="shared" si="129"/>
        <v>0.78053944653301499</v>
      </c>
      <c r="AK214" s="565">
        <f t="shared" si="129"/>
        <v>0.78053944653301499</v>
      </c>
      <c r="AL214" s="565">
        <f t="shared" si="129"/>
        <v>0.78053944653301499</v>
      </c>
      <c r="AM214" s="565">
        <f t="shared" si="129"/>
        <v>0.78053944653301499</v>
      </c>
      <c r="AN214" s="565">
        <f t="shared" si="129"/>
        <v>0.78053944653301499</v>
      </c>
      <c r="AO214" s="565">
        <f t="shared" si="129"/>
        <v>0.78053944653301499</v>
      </c>
      <c r="AP214" s="565">
        <f t="shared" si="129"/>
        <v>0.78053944653301499</v>
      </c>
      <c r="AQ214" s="565">
        <f t="shared" si="129"/>
        <v>0.78053944653301499</v>
      </c>
      <c r="AR214" s="565">
        <f t="shared" si="129"/>
        <v>0.78053944653301499</v>
      </c>
      <c r="AS214" s="565">
        <f t="shared" si="129"/>
        <v>0.78053944653301499</v>
      </c>
      <c r="AT214" s="565">
        <f t="shared" si="129"/>
        <v>0.78053944653301499</v>
      </c>
      <c r="AU214" s="565">
        <f t="shared" si="129"/>
        <v>0.78053944653301499</v>
      </c>
      <c r="AV214" s="565">
        <f t="shared" ref="AV214:CA214" si="130">IFERROR(AV209/AV190,0)</f>
        <v>0.78053944653301499</v>
      </c>
      <c r="AW214" s="565">
        <f t="shared" si="130"/>
        <v>0.78053944653301499</v>
      </c>
      <c r="AX214" s="565">
        <f t="shared" si="130"/>
        <v>0.78053944653301499</v>
      </c>
      <c r="AY214" s="565">
        <f t="shared" si="130"/>
        <v>0.78053944653301499</v>
      </c>
      <c r="AZ214" s="565">
        <f t="shared" si="130"/>
        <v>0.78053944653301499</v>
      </c>
      <c r="BA214" s="565">
        <f t="shared" si="130"/>
        <v>0.78053944649412543</v>
      </c>
      <c r="BB214" s="565">
        <f t="shared" si="130"/>
        <v>0.78053944649412543</v>
      </c>
      <c r="BC214" s="565">
        <f t="shared" si="130"/>
        <v>0.78053944649412543</v>
      </c>
      <c r="BD214" s="565">
        <f t="shared" si="130"/>
        <v>0.78053944649412543</v>
      </c>
      <c r="BE214" s="565">
        <f t="shared" si="130"/>
        <v>0.78053944649412543</v>
      </c>
      <c r="BF214" s="565">
        <f t="shared" si="130"/>
        <v>0.78053944649412543</v>
      </c>
      <c r="BG214" s="565">
        <f t="shared" si="130"/>
        <v>0.78053944649412543</v>
      </c>
      <c r="BH214" s="565">
        <f t="shared" si="130"/>
        <v>0.78053944649412543</v>
      </c>
      <c r="BI214" s="565">
        <f t="shared" si="130"/>
        <v>0.78053944649412543</v>
      </c>
      <c r="BJ214" s="565">
        <f t="shared" si="130"/>
        <v>0.78053944649412543</v>
      </c>
      <c r="BK214" s="565">
        <f t="shared" si="130"/>
        <v>0.78053944649412543</v>
      </c>
      <c r="BL214" s="565">
        <f t="shared" si="130"/>
        <v>0.78053944649412543</v>
      </c>
      <c r="BM214" s="565">
        <f t="shared" si="130"/>
        <v>0.78053944647887452</v>
      </c>
      <c r="BN214" s="565">
        <f t="shared" si="130"/>
        <v>0.78053944647887452</v>
      </c>
      <c r="BO214" s="565">
        <f t="shared" si="130"/>
        <v>0.78053944647887452</v>
      </c>
      <c r="BP214" s="565">
        <f t="shared" si="130"/>
        <v>0.78053944647887452</v>
      </c>
      <c r="BQ214" s="565">
        <f t="shared" si="130"/>
        <v>0.78053944647887452</v>
      </c>
      <c r="BR214" s="565">
        <f t="shared" si="130"/>
        <v>0.78053944647887452</v>
      </c>
      <c r="BS214" s="565">
        <f t="shared" si="130"/>
        <v>0.78053944647887452</v>
      </c>
      <c r="BT214" s="565">
        <f t="shared" si="130"/>
        <v>0.78053944647887452</v>
      </c>
      <c r="BU214" s="565">
        <f t="shared" si="130"/>
        <v>0.78053944647887452</v>
      </c>
      <c r="BV214" s="565">
        <f t="shared" si="130"/>
        <v>0.78053944647887452</v>
      </c>
      <c r="BW214" s="565">
        <f t="shared" si="130"/>
        <v>0.78053944647887452</v>
      </c>
      <c r="BX214" s="565">
        <f t="shared" si="130"/>
        <v>0.78053944647887452</v>
      </c>
      <c r="BY214" s="565">
        <f t="shared" si="130"/>
        <v>0.7805394465498956</v>
      </c>
      <c r="BZ214" s="565">
        <f t="shared" si="130"/>
        <v>0.7805394465498956</v>
      </c>
      <c r="CA214" s="565">
        <f t="shared" si="130"/>
        <v>0.7805394465498956</v>
      </c>
      <c r="CB214" s="565">
        <f t="shared" ref="CB214:DG214" si="131">IFERROR(CB209/CB190,0)</f>
        <v>0.7805394465498956</v>
      </c>
      <c r="CC214" s="565">
        <f t="shared" si="131"/>
        <v>0.7805394465498956</v>
      </c>
      <c r="CD214" s="565">
        <f t="shared" si="131"/>
        <v>0.7805394465498956</v>
      </c>
      <c r="CE214" s="565">
        <f t="shared" si="131"/>
        <v>0.7805394465498956</v>
      </c>
      <c r="CF214" s="565">
        <f t="shared" si="131"/>
        <v>0.7805394465498956</v>
      </c>
      <c r="CG214" s="565">
        <f t="shared" si="131"/>
        <v>0.7805394465498956</v>
      </c>
      <c r="CH214" s="565">
        <f t="shared" si="131"/>
        <v>0.7805394465498956</v>
      </c>
      <c r="CI214" s="565">
        <f t="shared" si="131"/>
        <v>0.7805394465498956</v>
      </c>
      <c r="CJ214" s="565">
        <f t="shared" si="131"/>
        <v>0.7805394465498956</v>
      </c>
      <c r="CK214" s="565">
        <f t="shared" si="131"/>
        <v>0.78053944650591978</v>
      </c>
      <c r="CL214" s="565">
        <f t="shared" si="131"/>
        <v>0.78053944650591978</v>
      </c>
      <c r="CM214" s="565">
        <f t="shared" si="131"/>
        <v>0.78053944650591978</v>
      </c>
      <c r="CN214" s="565">
        <f t="shared" si="131"/>
        <v>0.78053944650591978</v>
      </c>
      <c r="CO214" s="565">
        <f t="shared" si="131"/>
        <v>0.78053944650591978</v>
      </c>
      <c r="CP214" s="565">
        <f t="shared" si="131"/>
        <v>0.78053944650591978</v>
      </c>
      <c r="CQ214" s="565">
        <f t="shared" si="131"/>
        <v>0.78053944650591978</v>
      </c>
      <c r="CR214" s="565">
        <f t="shared" si="131"/>
        <v>0.78053944650591978</v>
      </c>
      <c r="CS214" s="565">
        <f t="shared" si="131"/>
        <v>0.78053944650591978</v>
      </c>
      <c r="CT214" s="565">
        <f t="shared" si="131"/>
        <v>0.78053944650591978</v>
      </c>
      <c r="CU214" s="565">
        <f t="shared" si="131"/>
        <v>0.78053944650591978</v>
      </c>
      <c r="CV214" s="565">
        <f t="shared" si="131"/>
        <v>0.78053944650591978</v>
      </c>
      <c r="CW214" s="565">
        <f t="shared" si="131"/>
        <v>0.78053944655621887</v>
      </c>
      <c r="CX214" s="565">
        <f t="shared" si="131"/>
        <v>0.78053944655621887</v>
      </c>
      <c r="CY214" s="565">
        <f t="shared" si="131"/>
        <v>0.78053944655621887</v>
      </c>
      <c r="CZ214" s="565">
        <f t="shared" si="131"/>
        <v>0.78053944655621887</v>
      </c>
      <c r="DA214" s="565">
        <f t="shared" si="131"/>
        <v>0.78053944655621887</v>
      </c>
      <c r="DB214" s="565">
        <f t="shared" si="131"/>
        <v>0.78053944655621887</v>
      </c>
      <c r="DC214" s="565">
        <f t="shared" si="131"/>
        <v>0.78053944655621887</v>
      </c>
      <c r="DD214" s="565">
        <f t="shared" si="131"/>
        <v>0.78053944655621887</v>
      </c>
      <c r="DE214" s="565">
        <f t="shared" si="131"/>
        <v>0.78053944655621887</v>
      </c>
      <c r="DF214" s="565">
        <f t="shared" si="131"/>
        <v>0.78053944655621887</v>
      </c>
      <c r="DG214" s="565">
        <f t="shared" si="131"/>
        <v>0.78053944655621887</v>
      </c>
      <c r="DH214" s="565">
        <f t="shared" ref="DH214:EF214" si="132">IFERROR(DH209/DH190,0)</f>
        <v>0.78053944655621887</v>
      </c>
      <c r="DI214" s="565">
        <f t="shared" si="132"/>
        <v>0.78053944651747298</v>
      </c>
      <c r="DJ214" s="565">
        <f t="shared" si="132"/>
        <v>0.78053944651747298</v>
      </c>
      <c r="DK214" s="565">
        <f t="shared" si="132"/>
        <v>0.78053944651747298</v>
      </c>
      <c r="DL214" s="565">
        <f t="shared" si="132"/>
        <v>0.78053944651747298</v>
      </c>
      <c r="DM214" s="565">
        <f t="shared" si="132"/>
        <v>0.78053944651747298</v>
      </c>
      <c r="DN214" s="565">
        <f t="shared" si="132"/>
        <v>0.78053944651747298</v>
      </c>
      <c r="DO214" s="565">
        <f t="shared" si="132"/>
        <v>0.78053944651747298</v>
      </c>
      <c r="DP214" s="565">
        <f t="shared" si="132"/>
        <v>0.78053944651747298</v>
      </c>
      <c r="DQ214" s="565">
        <f t="shared" si="132"/>
        <v>0.78053944651747298</v>
      </c>
      <c r="DR214" s="565">
        <f t="shared" si="132"/>
        <v>0.78053944651747298</v>
      </c>
      <c r="DS214" s="565">
        <f t="shared" si="132"/>
        <v>0.78053944651747298</v>
      </c>
      <c r="DT214" s="565">
        <f t="shared" si="132"/>
        <v>0.78053944651747298</v>
      </c>
      <c r="DU214" s="565">
        <f t="shared" si="132"/>
        <v>0.78053944666596409</v>
      </c>
      <c r="DV214" s="565">
        <f t="shared" si="132"/>
        <v>0.78053944666596409</v>
      </c>
      <c r="DW214" s="565">
        <f t="shared" si="132"/>
        <v>0.78053944666596409</v>
      </c>
      <c r="DX214" s="565">
        <f t="shared" si="132"/>
        <v>0.78053944666596409</v>
      </c>
      <c r="DY214" s="565">
        <f t="shared" si="132"/>
        <v>0.78053944666596409</v>
      </c>
      <c r="DZ214" s="565">
        <f t="shared" si="132"/>
        <v>0.78053944666596409</v>
      </c>
      <c r="EA214" s="565">
        <f t="shared" si="132"/>
        <v>0.78053944666596409</v>
      </c>
      <c r="EB214" s="565">
        <f t="shared" si="132"/>
        <v>0.78053944666596409</v>
      </c>
      <c r="EC214" s="565">
        <f t="shared" si="132"/>
        <v>0.78053944666596409</v>
      </c>
      <c r="ED214" s="565">
        <f t="shared" si="132"/>
        <v>0.78053944666596409</v>
      </c>
      <c r="EE214" s="565">
        <f t="shared" si="132"/>
        <v>0.78053944666596409</v>
      </c>
      <c r="EF214" s="565">
        <f t="shared" si="132"/>
        <v>0.78053944666596409</v>
      </c>
    </row>
    <row r="215" spans="2:136" ht="17" thickBot="1" x14ac:dyDescent="0.25">
      <c r="B215" s="583"/>
      <c r="C215" s="583"/>
      <c r="D215" s="583"/>
      <c r="E215" s="583"/>
      <c r="F215" s="583"/>
      <c r="G215" s="583"/>
      <c r="H215" s="583"/>
      <c r="I215" s="482"/>
      <c r="J215" s="482"/>
      <c r="K215" s="482"/>
      <c r="L215" s="482"/>
      <c r="M215" s="482"/>
      <c r="N215" s="482"/>
      <c r="O215" s="482"/>
      <c r="P215" s="565"/>
      <c r="Q215" s="565"/>
      <c r="R215" s="565"/>
      <c r="S215" s="565"/>
      <c r="T215" s="565"/>
      <c r="U215" s="565"/>
      <c r="V215" s="565"/>
      <c r="W215" s="565"/>
      <c r="X215" s="565"/>
      <c r="Y215" s="565"/>
      <c r="Z215" s="565"/>
      <c r="AA215" s="565"/>
      <c r="AB215" s="565"/>
      <c r="AC215" s="565"/>
      <c r="AD215" s="565"/>
      <c r="AE215" s="565"/>
      <c r="AF215" s="565"/>
      <c r="AG215" s="565"/>
      <c r="AH215" s="565"/>
      <c r="AI215" s="565"/>
      <c r="AJ215" s="565"/>
      <c r="AK215" s="565"/>
      <c r="AL215" s="565"/>
      <c r="AM215" s="565"/>
      <c r="AN215" s="565"/>
      <c r="AO215" s="565"/>
      <c r="AP215" s="565"/>
      <c r="AQ215" s="565"/>
      <c r="AR215" s="565"/>
      <c r="AS215" s="565"/>
      <c r="AT215" s="565"/>
      <c r="AU215" s="565"/>
      <c r="AV215" s="565"/>
      <c r="AW215" s="565"/>
      <c r="AX215" s="565"/>
      <c r="AY215" s="565"/>
      <c r="AZ215" s="565"/>
      <c r="BA215" s="565"/>
      <c r="BB215" s="565"/>
      <c r="BC215" s="565"/>
      <c r="BD215" s="565"/>
      <c r="BE215" s="565"/>
      <c r="BF215" s="565"/>
      <c r="BG215" s="565"/>
      <c r="BH215" s="565"/>
      <c r="BI215" s="565"/>
      <c r="BJ215" s="565"/>
      <c r="BK215" s="565"/>
      <c r="BL215" s="565"/>
      <c r="BM215" s="565"/>
      <c r="BN215" s="565"/>
      <c r="BO215" s="565"/>
      <c r="BP215" s="565"/>
      <c r="BQ215" s="565"/>
      <c r="BR215" s="565"/>
      <c r="BS215" s="565"/>
      <c r="BT215" s="565"/>
      <c r="BU215" s="565"/>
      <c r="BV215" s="565"/>
      <c r="BW215" s="565"/>
      <c r="BX215" s="565"/>
      <c r="BY215" s="565"/>
      <c r="BZ215" s="565"/>
      <c r="CA215" s="565"/>
      <c r="CB215" s="565"/>
      <c r="CC215" s="565"/>
      <c r="CD215" s="565"/>
      <c r="CE215" s="565"/>
      <c r="CF215" s="565"/>
      <c r="CG215" s="565"/>
      <c r="CH215" s="565"/>
      <c r="CI215" s="565"/>
      <c r="CJ215" s="565"/>
      <c r="CK215" s="565"/>
      <c r="CL215" s="565"/>
      <c r="CM215" s="565"/>
      <c r="CN215" s="565"/>
      <c r="CO215" s="565"/>
      <c r="CP215" s="565"/>
      <c r="CQ215" s="565"/>
      <c r="CR215" s="565"/>
      <c r="CS215" s="565"/>
      <c r="CT215" s="565"/>
      <c r="CU215" s="565"/>
      <c r="CV215" s="565"/>
      <c r="CW215" s="565"/>
      <c r="CX215" s="565"/>
      <c r="CY215" s="565"/>
      <c r="CZ215" s="565"/>
      <c r="DA215" s="565"/>
      <c r="DB215" s="565"/>
      <c r="DC215" s="565"/>
      <c r="DD215" s="565"/>
      <c r="DE215" s="565"/>
      <c r="DF215" s="565"/>
      <c r="DG215" s="565"/>
      <c r="DH215" s="565"/>
      <c r="DI215" s="565"/>
      <c r="DJ215" s="565"/>
      <c r="DK215" s="565"/>
      <c r="DL215" s="565"/>
      <c r="DM215" s="565"/>
      <c r="DN215" s="565"/>
      <c r="DO215" s="565"/>
      <c r="DP215" s="565"/>
      <c r="DQ215" s="565"/>
      <c r="DR215" s="565"/>
      <c r="DS215" s="565"/>
      <c r="DT215" s="565"/>
      <c r="DU215" s="565"/>
      <c r="DV215" s="565"/>
      <c r="DW215" s="565"/>
      <c r="DX215" s="565"/>
      <c r="DY215" s="565"/>
      <c r="DZ215" s="565"/>
      <c r="EA215" s="565"/>
      <c r="EB215" s="565"/>
      <c r="EC215" s="565"/>
      <c r="ED215" s="565"/>
      <c r="EE215" s="565"/>
      <c r="EF215" s="565"/>
    </row>
    <row r="216" spans="2:136" x14ac:dyDescent="0.2">
      <c r="B216" s="514" t="s">
        <v>297</v>
      </c>
      <c r="C216" s="515"/>
      <c r="D216" s="515"/>
      <c r="E216" s="515"/>
      <c r="F216" s="515"/>
      <c r="G216" s="515"/>
      <c r="H216" s="515"/>
      <c r="I216" s="515"/>
      <c r="J216" s="515"/>
      <c r="K216" s="515"/>
      <c r="L216" s="515"/>
      <c r="M216" s="515"/>
      <c r="N216" s="515"/>
      <c r="O216" s="515"/>
      <c r="P216" s="515"/>
      <c r="Q216" s="515"/>
      <c r="R216" s="515"/>
      <c r="S216" s="515"/>
      <c r="T216" s="515"/>
      <c r="U216" s="515"/>
      <c r="V216" s="515"/>
      <c r="W216" s="515"/>
      <c r="X216" s="515"/>
      <c r="Y216" s="515"/>
      <c r="Z216" s="515"/>
      <c r="AA216" s="515"/>
      <c r="AB216" s="515"/>
      <c r="AC216" s="515"/>
      <c r="AD216" s="515"/>
      <c r="AE216" s="515"/>
      <c r="AF216" s="515"/>
      <c r="AG216" s="515"/>
      <c r="AH216" s="515"/>
      <c r="AI216" s="515"/>
      <c r="AJ216" s="515"/>
      <c r="AK216" s="515"/>
      <c r="AL216" s="515"/>
      <c r="AM216" s="515"/>
      <c r="AN216" s="515"/>
      <c r="AO216" s="515"/>
      <c r="AP216" s="515"/>
      <c r="AQ216" s="515"/>
      <c r="AR216" s="515"/>
      <c r="AS216" s="515"/>
      <c r="AT216" s="515"/>
      <c r="AU216" s="515"/>
      <c r="AV216" s="515"/>
      <c r="AW216" s="515"/>
      <c r="AX216" s="515"/>
      <c r="AY216" s="515"/>
      <c r="AZ216" s="515"/>
      <c r="BA216" s="515"/>
      <c r="BB216" s="515"/>
      <c r="BC216" s="515"/>
      <c r="BD216" s="515"/>
      <c r="BE216" s="515"/>
      <c r="BF216" s="515"/>
      <c r="BG216" s="515"/>
      <c r="BH216" s="515"/>
      <c r="BI216" s="515"/>
      <c r="BJ216" s="515"/>
      <c r="BK216" s="515"/>
      <c r="BL216" s="515"/>
      <c r="BM216" s="515"/>
      <c r="BN216" s="515"/>
      <c r="BO216" s="515"/>
      <c r="BP216" s="515"/>
      <c r="BQ216" s="515"/>
      <c r="BR216" s="515"/>
      <c r="BS216" s="515"/>
      <c r="BT216" s="515"/>
      <c r="BU216" s="515"/>
      <c r="BV216" s="515"/>
      <c r="BW216" s="515"/>
      <c r="BX216" s="515"/>
      <c r="BY216" s="515"/>
      <c r="BZ216" s="515"/>
      <c r="CA216" s="515"/>
      <c r="CB216" s="515"/>
      <c r="CC216" s="515"/>
      <c r="CD216" s="515"/>
      <c r="CE216" s="515"/>
      <c r="CF216" s="515"/>
      <c r="CG216" s="515"/>
      <c r="CH216" s="515"/>
      <c r="CI216" s="515"/>
      <c r="CJ216" s="515"/>
      <c r="CK216" s="515"/>
      <c r="CL216" s="515"/>
      <c r="CM216" s="515"/>
      <c r="CN216" s="515"/>
      <c r="CO216" s="515"/>
      <c r="CP216" s="515"/>
      <c r="CQ216" s="515"/>
      <c r="CR216" s="515"/>
      <c r="CS216" s="515"/>
      <c r="CT216" s="515"/>
      <c r="CU216" s="515"/>
      <c r="CV216" s="515"/>
      <c r="CW216" s="515"/>
      <c r="CX216" s="515"/>
      <c r="CY216" s="515"/>
      <c r="CZ216" s="515"/>
      <c r="DA216" s="515"/>
      <c r="DB216" s="515"/>
      <c r="DC216" s="515"/>
      <c r="DD216" s="515"/>
      <c r="DE216" s="515"/>
      <c r="DF216" s="515"/>
      <c r="DG216" s="515"/>
      <c r="DH216" s="515"/>
      <c r="DI216" s="515"/>
      <c r="DJ216" s="515"/>
      <c r="DK216" s="515"/>
      <c r="DL216" s="515"/>
      <c r="DM216" s="515"/>
      <c r="DN216" s="515"/>
      <c r="DO216" s="515"/>
      <c r="DP216" s="515"/>
      <c r="DQ216" s="515"/>
      <c r="DR216" s="515"/>
      <c r="DS216" s="515"/>
      <c r="DT216" s="515"/>
      <c r="DU216" s="515"/>
      <c r="DV216" s="515"/>
      <c r="DW216" s="515"/>
      <c r="DX216" s="515"/>
      <c r="DY216" s="515"/>
      <c r="DZ216" s="515"/>
      <c r="EA216" s="515"/>
      <c r="EB216" s="515"/>
      <c r="EC216" s="515"/>
      <c r="ED216" s="515"/>
      <c r="EE216" s="515"/>
      <c r="EF216" s="516"/>
    </row>
    <row r="217" spans="2:136" x14ac:dyDescent="0.2">
      <c r="B217" s="528" t="s">
        <v>285</v>
      </c>
      <c r="C217" s="499"/>
      <c r="D217" s="499"/>
      <c r="E217" s="499"/>
      <c r="F217" s="499"/>
      <c r="G217" s="499"/>
      <c r="H217" s="499"/>
      <c r="I217" s="499"/>
      <c r="J217" s="499"/>
      <c r="K217" s="499"/>
      <c r="L217" s="499"/>
      <c r="M217" s="584" t="s">
        <v>268</v>
      </c>
      <c r="N217" s="482"/>
      <c r="O217" s="482"/>
      <c r="P217" s="482"/>
      <c r="Q217" s="482"/>
      <c r="R217" s="478"/>
      <c r="S217" s="478"/>
      <c r="T217" s="478"/>
      <c r="U217" s="478"/>
      <c r="V217" s="478"/>
      <c r="W217" s="478"/>
      <c r="X217" s="478"/>
      <c r="Y217" s="478"/>
      <c r="Z217" s="478"/>
      <c r="AA217" s="478"/>
      <c r="AB217" s="478"/>
      <c r="AC217" s="478"/>
      <c r="AD217" s="478"/>
      <c r="AE217" s="478"/>
      <c r="AF217" s="478"/>
      <c r="AG217" s="478"/>
      <c r="AH217" s="478"/>
      <c r="AI217" s="478"/>
      <c r="AJ217" s="478"/>
      <c r="AK217" s="478"/>
      <c r="AL217" s="478"/>
      <c r="AM217" s="478"/>
      <c r="AN217" s="478"/>
      <c r="AO217" s="478"/>
      <c r="AP217" s="478"/>
      <c r="AQ217" s="478"/>
      <c r="AR217" s="478"/>
      <c r="AS217" s="478"/>
      <c r="AT217" s="478"/>
      <c r="AU217" s="478"/>
      <c r="AV217" s="478"/>
      <c r="AW217" s="478"/>
      <c r="AX217" s="478"/>
      <c r="AY217" s="478"/>
      <c r="AZ217" s="478"/>
      <c r="BA217" s="478"/>
      <c r="BB217" s="478"/>
      <c r="BC217" s="478"/>
      <c r="BD217" s="478"/>
      <c r="BE217" s="478"/>
      <c r="BF217" s="478"/>
      <c r="BG217" s="478"/>
      <c r="BH217" s="478"/>
      <c r="BI217" s="478"/>
      <c r="BJ217" s="478"/>
      <c r="BK217" s="478"/>
      <c r="BL217" s="478"/>
      <c r="BM217" s="478"/>
      <c r="BN217" s="478"/>
      <c r="BO217" s="478"/>
      <c r="BP217" s="478"/>
      <c r="BQ217" s="478"/>
      <c r="BR217" s="478"/>
      <c r="BS217" s="478"/>
      <c r="BT217" s="478"/>
      <c r="BU217" s="478"/>
      <c r="BV217" s="478"/>
      <c r="BW217" s="478"/>
      <c r="BX217" s="478"/>
      <c r="BY217" s="478"/>
      <c r="BZ217" s="478"/>
      <c r="CA217" s="478"/>
      <c r="CB217" s="478"/>
      <c r="CC217" s="478"/>
      <c r="CD217" s="478"/>
      <c r="CE217" s="478"/>
      <c r="CF217" s="478"/>
      <c r="CG217" s="478"/>
      <c r="CH217" s="478"/>
      <c r="CI217" s="478"/>
      <c r="CJ217" s="478"/>
      <c r="CK217" s="478"/>
      <c r="CL217" s="478"/>
      <c r="CM217" s="478"/>
      <c r="CN217" s="478"/>
      <c r="CO217" s="478"/>
      <c r="CP217" s="478"/>
      <c r="CQ217" s="478"/>
      <c r="CR217" s="478"/>
      <c r="CS217" s="478"/>
      <c r="CT217" s="478"/>
      <c r="CU217" s="478"/>
      <c r="CV217" s="478"/>
      <c r="CW217" s="478"/>
      <c r="CX217" s="478"/>
      <c r="CY217" s="478"/>
      <c r="CZ217" s="478"/>
      <c r="DA217" s="478"/>
      <c r="DB217" s="478"/>
      <c r="DC217" s="478"/>
      <c r="DD217" s="478"/>
      <c r="DE217" s="478"/>
      <c r="DF217" s="478"/>
      <c r="DG217" s="478"/>
      <c r="DH217" s="478"/>
      <c r="DI217" s="478"/>
      <c r="DJ217" s="478"/>
      <c r="DK217" s="478"/>
      <c r="DL217" s="478"/>
      <c r="DM217" s="478"/>
      <c r="DN217" s="478"/>
      <c r="DO217" s="478"/>
      <c r="DP217" s="478"/>
      <c r="DQ217" s="478"/>
      <c r="DR217" s="478"/>
      <c r="DS217" s="478"/>
      <c r="DT217" s="478"/>
      <c r="DU217" s="478"/>
      <c r="DV217" s="478"/>
      <c r="DW217" s="478"/>
      <c r="DX217" s="478"/>
      <c r="DY217" s="478"/>
      <c r="DZ217" s="478"/>
      <c r="EA217" s="478"/>
      <c r="EB217" s="478"/>
      <c r="EC217" s="478"/>
      <c r="ED217" s="478"/>
      <c r="EE217" s="478"/>
      <c r="EF217" s="488"/>
    </row>
    <row r="218" spans="2:136" x14ac:dyDescent="0.2">
      <c r="B218" s="585" t="str">
        <f>'Multi Family Rent Roll'!B40</f>
        <v>Studios</v>
      </c>
      <c r="C218" s="482"/>
      <c r="D218" s="482"/>
      <c r="E218" s="482"/>
      <c r="F218" s="482"/>
      <c r="G218" s="482"/>
      <c r="H218" s="482"/>
      <c r="I218" s="482"/>
      <c r="J218" s="482"/>
      <c r="K218" s="482"/>
      <c r="L218" s="482"/>
      <c r="M218" s="586">
        <f>MAX(P218:EF218)</f>
        <v>104</v>
      </c>
      <c r="N218" s="482"/>
      <c r="O218" s="482"/>
      <c r="P218" s="482"/>
      <c r="Q218" s="478">
        <f>'Multi Family Rent Roll'!C40</f>
        <v>0</v>
      </c>
      <c r="R218" s="478">
        <f>'Multi Family Rent Roll'!D40</f>
        <v>0</v>
      </c>
      <c r="S218" s="478">
        <f>'Multi Family Rent Roll'!E40</f>
        <v>0</v>
      </c>
      <c r="T218" s="478">
        <f>'Multi Family Rent Roll'!F40</f>
        <v>0</v>
      </c>
      <c r="U218" s="478">
        <f>'Multi Family Rent Roll'!G40</f>
        <v>0</v>
      </c>
      <c r="V218" s="478">
        <f>'Multi Family Rent Roll'!H40</f>
        <v>0</v>
      </c>
      <c r="W218" s="478">
        <f>'Multi Family Rent Roll'!I40</f>
        <v>0</v>
      </c>
      <c r="X218" s="478">
        <f>'Multi Family Rent Roll'!J40</f>
        <v>0</v>
      </c>
      <c r="Y218" s="478">
        <f>'Multi Family Rent Roll'!K40</f>
        <v>0</v>
      </c>
      <c r="Z218" s="478">
        <f>'Multi Family Rent Roll'!L40</f>
        <v>0</v>
      </c>
      <c r="AA218" s="478">
        <f>'Multi Family Rent Roll'!M40</f>
        <v>0</v>
      </c>
      <c r="AB218" s="478">
        <f>'Multi Family Rent Roll'!N40</f>
        <v>0</v>
      </c>
      <c r="AC218" s="478">
        <f>'Multi Family Rent Roll'!O40</f>
        <v>0</v>
      </c>
      <c r="AD218" s="478">
        <f>'Multi Family Rent Roll'!P40</f>
        <v>0</v>
      </c>
      <c r="AE218" s="478">
        <f>'Multi Family Rent Roll'!Q40</f>
        <v>0</v>
      </c>
      <c r="AF218" s="478">
        <f>'Multi Family Rent Roll'!R40</f>
        <v>0</v>
      </c>
      <c r="AG218" s="478">
        <f>'Multi Family Rent Roll'!S40</f>
        <v>0</v>
      </c>
      <c r="AH218" s="478">
        <f>'Multi Family Rent Roll'!T40</f>
        <v>0</v>
      </c>
      <c r="AI218" s="478">
        <f>'Multi Family Rent Roll'!U40</f>
        <v>0</v>
      </c>
      <c r="AJ218" s="478">
        <f>'Multi Family Rent Roll'!V40</f>
        <v>0</v>
      </c>
      <c r="AK218" s="478">
        <f>'Multi Family Rent Roll'!W40</f>
        <v>0</v>
      </c>
      <c r="AL218" s="478">
        <f>'Multi Family Rent Roll'!X40</f>
        <v>0</v>
      </c>
      <c r="AM218" s="478">
        <f>'Multi Family Rent Roll'!Y40</f>
        <v>0</v>
      </c>
      <c r="AN218" s="478">
        <f>'Multi Family Rent Roll'!Z40</f>
        <v>0</v>
      </c>
      <c r="AO218" s="478">
        <f>'Multi Family Rent Roll'!AA40</f>
        <v>0</v>
      </c>
      <c r="AP218" s="478">
        <f>'Multi Family Rent Roll'!AB40</f>
        <v>0</v>
      </c>
      <c r="AQ218" s="478">
        <f>'Multi Family Rent Roll'!AC40</f>
        <v>0</v>
      </c>
      <c r="AR218" s="478">
        <f>'Multi Family Rent Roll'!AD40</f>
        <v>0</v>
      </c>
      <c r="AS218" s="478">
        <f>'Multi Family Rent Roll'!AE40</f>
        <v>0</v>
      </c>
      <c r="AT218" s="478">
        <f>'Multi Family Rent Roll'!AF40</f>
        <v>0</v>
      </c>
      <c r="AU218" s="478">
        <f>'Multi Family Rent Roll'!AG40</f>
        <v>0</v>
      </c>
      <c r="AV218" s="478">
        <f>'Multi Family Rent Roll'!AH40</f>
        <v>0</v>
      </c>
      <c r="AW218" s="478">
        <f>'Multi Family Rent Roll'!AI40</f>
        <v>0</v>
      </c>
      <c r="AX218" s="478">
        <f>'Multi Family Rent Roll'!AJ40</f>
        <v>0</v>
      </c>
      <c r="AY218" s="478">
        <f>'Multi Family Rent Roll'!AK40</f>
        <v>0</v>
      </c>
      <c r="AZ218" s="478">
        <f>'Multi Family Rent Roll'!AL40</f>
        <v>0</v>
      </c>
      <c r="BA218" s="478">
        <f>'Multi Family Rent Roll'!AM40</f>
        <v>0</v>
      </c>
      <c r="BB218" s="478">
        <f>'Multi Family Rent Roll'!AN40</f>
        <v>0</v>
      </c>
      <c r="BC218" s="478">
        <f>'Multi Family Rent Roll'!AO40</f>
        <v>0</v>
      </c>
      <c r="BD218" s="478">
        <f>'Multi Family Rent Roll'!AP40</f>
        <v>0</v>
      </c>
      <c r="BE218" s="478">
        <f>'Multi Family Rent Roll'!AQ40</f>
        <v>0</v>
      </c>
      <c r="BF218" s="478">
        <f>'Multi Family Rent Roll'!AR40</f>
        <v>0</v>
      </c>
      <c r="BG218" s="478">
        <f>'Multi Family Rent Roll'!AS40</f>
        <v>0</v>
      </c>
      <c r="BH218" s="478">
        <f>'Multi Family Rent Roll'!AT40</f>
        <v>0</v>
      </c>
      <c r="BI218" s="478">
        <f>'Multi Family Rent Roll'!AU40</f>
        <v>0</v>
      </c>
      <c r="BJ218" s="478">
        <f>'Multi Family Rent Roll'!AV40</f>
        <v>0</v>
      </c>
      <c r="BK218" s="478">
        <f>'Multi Family Rent Roll'!AW40</f>
        <v>41.6</v>
      </c>
      <c r="BL218" s="478">
        <f>'Multi Family Rent Roll'!AX40</f>
        <v>86.6</v>
      </c>
      <c r="BM218" s="478">
        <f>'Multi Family Rent Roll'!AY40</f>
        <v>104</v>
      </c>
      <c r="BN218" s="478">
        <f>'Multi Family Rent Roll'!AZ40</f>
        <v>104</v>
      </c>
      <c r="BO218" s="478">
        <f>'Multi Family Rent Roll'!BA40</f>
        <v>104</v>
      </c>
      <c r="BP218" s="478">
        <f>'Multi Family Rent Roll'!BB40</f>
        <v>104</v>
      </c>
      <c r="BQ218" s="478">
        <f>'Multi Family Rent Roll'!BC40</f>
        <v>104</v>
      </c>
      <c r="BR218" s="478">
        <f>'Multi Family Rent Roll'!BD40</f>
        <v>104</v>
      </c>
      <c r="BS218" s="478">
        <f>'Multi Family Rent Roll'!BE40</f>
        <v>104</v>
      </c>
      <c r="BT218" s="478">
        <f>'Multi Family Rent Roll'!BF40</f>
        <v>104</v>
      </c>
      <c r="BU218" s="478">
        <f>'Multi Family Rent Roll'!BG40</f>
        <v>104</v>
      </c>
      <c r="BV218" s="478">
        <f>'Multi Family Rent Roll'!BH40</f>
        <v>104</v>
      </c>
      <c r="BW218" s="478">
        <f>'Multi Family Rent Roll'!BI40</f>
        <v>104</v>
      </c>
      <c r="BX218" s="478">
        <f>'Multi Family Rent Roll'!BJ40</f>
        <v>104</v>
      </c>
      <c r="BY218" s="478">
        <f>'Multi Family Rent Roll'!BK40</f>
        <v>104</v>
      </c>
      <c r="BZ218" s="478">
        <f>'Multi Family Rent Roll'!BL40</f>
        <v>104</v>
      </c>
      <c r="CA218" s="478">
        <f>'Multi Family Rent Roll'!BM40</f>
        <v>104</v>
      </c>
      <c r="CB218" s="478">
        <f>'Multi Family Rent Roll'!BN40</f>
        <v>104</v>
      </c>
      <c r="CC218" s="478">
        <f>'Multi Family Rent Roll'!BO40</f>
        <v>104</v>
      </c>
      <c r="CD218" s="478">
        <f>'Multi Family Rent Roll'!BP40</f>
        <v>104</v>
      </c>
      <c r="CE218" s="478">
        <f>'Multi Family Rent Roll'!BQ40</f>
        <v>104</v>
      </c>
      <c r="CF218" s="478">
        <f>'Multi Family Rent Roll'!BR40</f>
        <v>104</v>
      </c>
      <c r="CG218" s="478">
        <f>'Multi Family Rent Roll'!BS40</f>
        <v>104</v>
      </c>
      <c r="CH218" s="478">
        <f>'Multi Family Rent Roll'!BT40</f>
        <v>104</v>
      </c>
      <c r="CI218" s="478">
        <f>'Multi Family Rent Roll'!BU40</f>
        <v>104</v>
      </c>
      <c r="CJ218" s="478">
        <f>'Multi Family Rent Roll'!BV40</f>
        <v>104</v>
      </c>
      <c r="CK218" s="478">
        <f>'Multi Family Rent Roll'!BW40</f>
        <v>104</v>
      </c>
      <c r="CL218" s="478">
        <f>'Multi Family Rent Roll'!BX40</f>
        <v>104</v>
      </c>
      <c r="CM218" s="478">
        <f>'Multi Family Rent Roll'!BY40</f>
        <v>104</v>
      </c>
      <c r="CN218" s="478">
        <f>'Multi Family Rent Roll'!BZ40</f>
        <v>104</v>
      </c>
      <c r="CO218" s="478">
        <f>'Multi Family Rent Roll'!CA40</f>
        <v>104</v>
      </c>
      <c r="CP218" s="478">
        <f>'Multi Family Rent Roll'!CB40</f>
        <v>104</v>
      </c>
      <c r="CQ218" s="478">
        <f>'Multi Family Rent Roll'!CC40</f>
        <v>104</v>
      </c>
      <c r="CR218" s="478">
        <f>'Multi Family Rent Roll'!CD40</f>
        <v>104</v>
      </c>
      <c r="CS218" s="478">
        <f>'Multi Family Rent Roll'!CE40</f>
        <v>104</v>
      </c>
      <c r="CT218" s="478">
        <f>'Multi Family Rent Roll'!CF40</f>
        <v>104</v>
      </c>
      <c r="CU218" s="478">
        <f>'Multi Family Rent Roll'!CG40</f>
        <v>104</v>
      </c>
      <c r="CV218" s="478">
        <f>'Multi Family Rent Roll'!CH40</f>
        <v>104</v>
      </c>
      <c r="CW218" s="478">
        <f>'Multi Family Rent Roll'!CI40</f>
        <v>104</v>
      </c>
      <c r="CX218" s="478">
        <f>'Multi Family Rent Roll'!CJ40</f>
        <v>104</v>
      </c>
      <c r="CY218" s="478">
        <f>'Multi Family Rent Roll'!CK40</f>
        <v>104</v>
      </c>
      <c r="CZ218" s="478">
        <f>'Multi Family Rent Roll'!CL40</f>
        <v>104</v>
      </c>
      <c r="DA218" s="478">
        <f>'Multi Family Rent Roll'!CM40</f>
        <v>104</v>
      </c>
      <c r="DB218" s="478">
        <f>'Multi Family Rent Roll'!CN40</f>
        <v>104</v>
      </c>
      <c r="DC218" s="478">
        <f>'Multi Family Rent Roll'!CO40</f>
        <v>104</v>
      </c>
      <c r="DD218" s="478">
        <f>'Multi Family Rent Roll'!CP40</f>
        <v>104</v>
      </c>
      <c r="DE218" s="478">
        <f>'Multi Family Rent Roll'!CQ40</f>
        <v>104</v>
      </c>
      <c r="DF218" s="478">
        <f>'Multi Family Rent Roll'!CR40</f>
        <v>104</v>
      </c>
      <c r="DG218" s="478">
        <f>'Multi Family Rent Roll'!CS40</f>
        <v>104</v>
      </c>
      <c r="DH218" s="478">
        <f>'Multi Family Rent Roll'!CT40</f>
        <v>104</v>
      </c>
      <c r="DI218" s="478">
        <f>'Multi Family Rent Roll'!CU40</f>
        <v>104</v>
      </c>
      <c r="DJ218" s="478">
        <f>'Multi Family Rent Roll'!CV40</f>
        <v>104</v>
      </c>
      <c r="DK218" s="478">
        <f>'Multi Family Rent Roll'!CW40</f>
        <v>104</v>
      </c>
      <c r="DL218" s="478">
        <f>'Multi Family Rent Roll'!CX40</f>
        <v>104</v>
      </c>
      <c r="DM218" s="478">
        <f>'Multi Family Rent Roll'!CY40</f>
        <v>104</v>
      </c>
      <c r="DN218" s="478">
        <f>'Multi Family Rent Roll'!CZ40</f>
        <v>104</v>
      </c>
      <c r="DO218" s="478">
        <f>'Multi Family Rent Roll'!DA40</f>
        <v>104</v>
      </c>
      <c r="DP218" s="478">
        <f>'Multi Family Rent Roll'!DB40</f>
        <v>104</v>
      </c>
      <c r="DQ218" s="478">
        <f>'Multi Family Rent Roll'!DC40</f>
        <v>104</v>
      </c>
      <c r="DR218" s="478">
        <f>'Multi Family Rent Roll'!DD40</f>
        <v>104</v>
      </c>
      <c r="DS218" s="478">
        <f>'Multi Family Rent Roll'!DE40</f>
        <v>104</v>
      </c>
      <c r="DT218" s="478">
        <f>'Multi Family Rent Roll'!DF40</f>
        <v>104</v>
      </c>
      <c r="DU218" s="478">
        <f>'Multi Family Rent Roll'!DG40</f>
        <v>104</v>
      </c>
      <c r="DV218" s="478">
        <f>'Multi Family Rent Roll'!DH40</f>
        <v>104</v>
      </c>
      <c r="DW218" s="478">
        <f>'Multi Family Rent Roll'!DI40</f>
        <v>104</v>
      </c>
      <c r="DX218" s="478">
        <f>'Multi Family Rent Roll'!DJ40</f>
        <v>104</v>
      </c>
      <c r="DY218" s="478">
        <f>'Multi Family Rent Roll'!DK40</f>
        <v>104</v>
      </c>
      <c r="DZ218" s="478">
        <f>'Multi Family Rent Roll'!DL40</f>
        <v>104</v>
      </c>
      <c r="EA218" s="478">
        <f>'Multi Family Rent Roll'!DM40</f>
        <v>104</v>
      </c>
      <c r="EB218" s="478">
        <f>'Multi Family Rent Roll'!DN40</f>
        <v>104</v>
      </c>
      <c r="EC218" s="478">
        <f>'Multi Family Rent Roll'!DO40</f>
        <v>104</v>
      </c>
      <c r="ED218" s="478">
        <f>'Multi Family Rent Roll'!DP40</f>
        <v>104</v>
      </c>
      <c r="EE218" s="478">
        <f>'Multi Family Rent Roll'!DQ40</f>
        <v>104</v>
      </c>
      <c r="EF218" s="488">
        <f>'Multi Family Rent Roll'!DR40</f>
        <v>104</v>
      </c>
    </row>
    <row r="219" spans="2:136" x14ac:dyDescent="0.2">
      <c r="B219" s="585" t="str">
        <f>'Multi Family Rent Roll'!B41</f>
        <v>1 Bedroom</v>
      </c>
      <c r="C219" s="482"/>
      <c r="D219" s="482"/>
      <c r="E219" s="482"/>
      <c r="F219" s="482"/>
      <c r="G219" s="482"/>
      <c r="H219" s="482"/>
      <c r="I219" s="482"/>
      <c r="J219" s="482"/>
      <c r="K219" s="482"/>
      <c r="L219" s="482"/>
      <c r="M219" s="586">
        <f t="shared" ref="M219:M228" si="133">MAX(P219:EF219)</f>
        <v>330</v>
      </c>
      <c r="N219" s="482"/>
      <c r="O219" s="482"/>
      <c r="P219" s="482"/>
      <c r="Q219" s="478">
        <f>'Multi Family Rent Roll'!C41</f>
        <v>0</v>
      </c>
      <c r="R219" s="478">
        <f>'Multi Family Rent Roll'!D41</f>
        <v>0</v>
      </c>
      <c r="S219" s="478">
        <f>'Multi Family Rent Roll'!E41</f>
        <v>0</v>
      </c>
      <c r="T219" s="478">
        <f>'Multi Family Rent Roll'!F41</f>
        <v>0</v>
      </c>
      <c r="U219" s="478">
        <f>'Multi Family Rent Roll'!G41</f>
        <v>0</v>
      </c>
      <c r="V219" s="478">
        <f>'Multi Family Rent Roll'!H41</f>
        <v>0</v>
      </c>
      <c r="W219" s="478">
        <f>'Multi Family Rent Roll'!I41</f>
        <v>0</v>
      </c>
      <c r="X219" s="478">
        <f>'Multi Family Rent Roll'!J41</f>
        <v>0</v>
      </c>
      <c r="Y219" s="478">
        <f>'Multi Family Rent Roll'!K41</f>
        <v>0</v>
      </c>
      <c r="Z219" s="478">
        <f>'Multi Family Rent Roll'!L41</f>
        <v>0</v>
      </c>
      <c r="AA219" s="478">
        <f>'Multi Family Rent Roll'!M41</f>
        <v>0</v>
      </c>
      <c r="AB219" s="478">
        <f>'Multi Family Rent Roll'!N41</f>
        <v>0</v>
      </c>
      <c r="AC219" s="478">
        <f>'Multi Family Rent Roll'!O41</f>
        <v>0</v>
      </c>
      <c r="AD219" s="478">
        <f>'Multi Family Rent Roll'!P41</f>
        <v>0</v>
      </c>
      <c r="AE219" s="478">
        <f>'Multi Family Rent Roll'!Q41</f>
        <v>0</v>
      </c>
      <c r="AF219" s="478">
        <f>'Multi Family Rent Roll'!R41</f>
        <v>0</v>
      </c>
      <c r="AG219" s="478">
        <f>'Multi Family Rent Roll'!S41</f>
        <v>0</v>
      </c>
      <c r="AH219" s="478">
        <f>'Multi Family Rent Roll'!T41</f>
        <v>0</v>
      </c>
      <c r="AI219" s="478">
        <f>'Multi Family Rent Roll'!U41</f>
        <v>0</v>
      </c>
      <c r="AJ219" s="478">
        <f>'Multi Family Rent Roll'!V41</f>
        <v>0</v>
      </c>
      <c r="AK219" s="478">
        <f>'Multi Family Rent Roll'!W41</f>
        <v>0</v>
      </c>
      <c r="AL219" s="478">
        <f>'Multi Family Rent Roll'!X41</f>
        <v>0</v>
      </c>
      <c r="AM219" s="478">
        <f>'Multi Family Rent Roll'!Y41</f>
        <v>0</v>
      </c>
      <c r="AN219" s="478">
        <f>'Multi Family Rent Roll'!Z41</f>
        <v>0</v>
      </c>
      <c r="AO219" s="478">
        <f>'Multi Family Rent Roll'!AA41</f>
        <v>0</v>
      </c>
      <c r="AP219" s="478">
        <f>'Multi Family Rent Roll'!AB41</f>
        <v>0</v>
      </c>
      <c r="AQ219" s="478">
        <f>'Multi Family Rent Roll'!AC41</f>
        <v>0</v>
      </c>
      <c r="AR219" s="478">
        <f>'Multi Family Rent Roll'!AD41</f>
        <v>0</v>
      </c>
      <c r="AS219" s="478">
        <f>'Multi Family Rent Roll'!AE41</f>
        <v>0</v>
      </c>
      <c r="AT219" s="478">
        <f>'Multi Family Rent Roll'!AF41</f>
        <v>0</v>
      </c>
      <c r="AU219" s="478">
        <f>'Multi Family Rent Roll'!AG41</f>
        <v>0</v>
      </c>
      <c r="AV219" s="478">
        <f>'Multi Family Rent Roll'!AH41</f>
        <v>0</v>
      </c>
      <c r="AW219" s="478">
        <f>'Multi Family Rent Roll'!AI41</f>
        <v>0</v>
      </c>
      <c r="AX219" s="478">
        <f>'Multi Family Rent Roll'!AJ41</f>
        <v>0</v>
      </c>
      <c r="AY219" s="478">
        <f>'Multi Family Rent Roll'!AK41</f>
        <v>0</v>
      </c>
      <c r="AZ219" s="478">
        <f>'Multi Family Rent Roll'!AL41</f>
        <v>0</v>
      </c>
      <c r="BA219" s="478">
        <f>'Multi Family Rent Roll'!AM41</f>
        <v>0</v>
      </c>
      <c r="BB219" s="478">
        <f>'Multi Family Rent Roll'!AN41</f>
        <v>0</v>
      </c>
      <c r="BC219" s="478">
        <f>'Multi Family Rent Roll'!AO41</f>
        <v>0</v>
      </c>
      <c r="BD219" s="478">
        <f>'Multi Family Rent Roll'!AP41</f>
        <v>0</v>
      </c>
      <c r="BE219" s="478">
        <f>'Multi Family Rent Roll'!AQ41</f>
        <v>0</v>
      </c>
      <c r="BF219" s="478">
        <f>'Multi Family Rent Roll'!AR41</f>
        <v>0</v>
      </c>
      <c r="BG219" s="478">
        <f>'Multi Family Rent Roll'!AS41</f>
        <v>0</v>
      </c>
      <c r="BH219" s="478">
        <f>'Multi Family Rent Roll'!AT41</f>
        <v>0</v>
      </c>
      <c r="BI219" s="478">
        <f>'Multi Family Rent Roll'!AU41</f>
        <v>0</v>
      </c>
      <c r="BJ219" s="478">
        <f>'Multi Family Rent Roll'!AV41</f>
        <v>0</v>
      </c>
      <c r="BK219" s="478">
        <f>'Multi Family Rent Roll'!AW41</f>
        <v>132</v>
      </c>
      <c r="BL219" s="478">
        <f>'Multi Family Rent Roll'!AX41</f>
        <v>150</v>
      </c>
      <c r="BM219" s="478">
        <f>'Multi Family Rent Roll'!AY41</f>
        <v>168</v>
      </c>
      <c r="BN219" s="478">
        <f>'Multi Family Rent Roll'!AZ41</f>
        <v>186</v>
      </c>
      <c r="BO219" s="478">
        <f>'Multi Family Rent Roll'!BA41</f>
        <v>204</v>
      </c>
      <c r="BP219" s="478">
        <f>'Multi Family Rent Roll'!BB41</f>
        <v>222</v>
      </c>
      <c r="BQ219" s="478">
        <f>'Multi Family Rent Roll'!BC41</f>
        <v>240</v>
      </c>
      <c r="BR219" s="478">
        <f>'Multi Family Rent Roll'!BD41</f>
        <v>258</v>
      </c>
      <c r="BS219" s="478">
        <f>'Multi Family Rent Roll'!BE41</f>
        <v>276</v>
      </c>
      <c r="BT219" s="478">
        <f>'Multi Family Rent Roll'!BF41</f>
        <v>294</v>
      </c>
      <c r="BU219" s="478">
        <f>'Multi Family Rent Roll'!BG41</f>
        <v>312</v>
      </c>
      <c r="BV219" s="478">
        <f>'Multi Family Rent Roll'!BH41</f>
        <v>330</v>
      </c>
      <c r="BW219" s="478">
        <f>'Multi Family Rent Roll'!BI41</f>
        <v>330</v>
      </c>
      <c r="BX219" s="478">
        <f>'Multi Family Rent Roll'!BJ41</f>
        <v>330</v>
      </c>
      <c r="BY219" s="478">
        <f>'Multi Family Rent Roll'!BK41</f>
        <v>330</v>
      </c>
      <c r="BZ219" s="478">
        <f>'Multi Family Rent Roll'!BL41</f>
        <v>330</v>
      </c>
      <c r="CA219" s="478">
        <f>'Multi Family Rent Roll'!BM41</f>
        <v>330</v>
      </c>
      <c r="CB219" s="478">
        <f>'Multi Family Rent Roll'!BN41</f>
        <v>330</v>
      </c>
      <c r="CC219" s="478">
        <f>'Multi Family Rent Roll'!BO41</f>
        <v>330</v>
      </c>
      <c r="CD219" s="478">
        <f>'Multi Family Rent Roll'!BP41</f>
        <v>330</v>
      </c>
      <c r="CE219" s="478">
        <f>'Multi Family Rent Roll'!BQ41</f>
        <v>330</v>
      </c>
      <c r="CF219" s="478">
        <f>'Multi Family Rent Roll'!BR41</f>
        <v>330</v>
      </c>
      <c r="CG219" s="478">
        <f>'Multi Family Rent Roll'!BS41</f>
        <v>330</v>
      </c>
      <c r="CH219" s="478">
        <f>'Multi Family Rent Roll'!BT41</f>
        <v>330</v>
      </c>
      <c r="CI219" s="478">
        <f>'Multi Family Rent Roll'!BU41</f>
        <v>330</v>
      </c>
      <c r="CJ219" s="478">
        <f>'Multi Family Rent Roll'!BV41</f>
        <v>330</v>
      </c>
      <c r="CK219" s="478">
        <f>'Multi Family Rent Roll'!BW41</f>
        <v>330</v>
      </c>
      <c r="CL219" s="478">
        <f>'Multi Family Rent Roll'!BX41</f>
        <v>330</v>
      </c>
      <c r="CM219" s="478">
        <f>'Multi Family Rent Roll'!BY41</f>
        <v>330</v>
      </c>
      <c r="CN219" s="478">
        <f>'Multi Family Rent Roll'!BZ41</f>
        <v>330</v>
      </c>
      <c r="CO219" s="478">
        <f>'Multi Family Rent Roll'!CA41</f>
        <v>330</v>
      </c>
      <c r="CP219" s="478">
        <f>'Multi Family Rent Roll'!CB41</f>
        <v>330</v>
      </c>
      <c r="CQ219" s="478">
        <f>'Multi Family Rent Roll'!CC41</f>
        <v>330</v>
      </c>
      <c r="CR219" s="478">
        <f>'Multi Family Rent Roll'!CD41</f>
        <v>330</v>
      </c>
      <c r="CS219" s="478">
        <f>'Multi Family Rent Roll'!CE41</f>
        <v>330</v>
      </c>
      <c r="CT219" s="478">
        <f>'Multi Family Rent Roll'!CF41</f>
        <v>330</v>
      </c>
      <c r="CU219" s="478">
        <f>'Multi Family Rent Roll'!CG41</f>
        <v>330</v>
      </c>
      <c r="CV219" s="478">
        <f>'Multi Family Rent Roll'!CH41</f>
        <v>330</v>
      </c>
      <c r="CW219" s="478">
        <f>'Multi Family Rent Roll'!CI41</f>
        <v>330</v>
      </c>
      <c r="CX219" s="478">
        <f>'Multi Family Rent Roll'!CJ41</f>
        <v>330</v>
      </c>
      <c r="CY219" s="478">
        <f>'Multi Family Rent Roll'!CK41</f>
        <v>330</v>
      </c>
      <c r="CZ219" s="478">
        <f>'Multi Family Rent Roll'!CL41</f>
        <v>330</v>
      </c>
      <c r="DA219" s="478">
        <f>'Multi Family Rent Roll'!CM41</f>
        <v>330</v>
      </c>
      <c r="DB219" s="478">
        <f>'Multi Family Rent Roll'!CN41</f>
        <v>330</v>
      </c>
      <c r="DC219" s="478">
        <f>'Multi Family Rent Roll'!CO41</f>
        <v>330</v>
      </c>
      <c r="DD219" s="478">
        <f>'Multi Family Rent Roll'!CP41</f>
        <v>330</v>
      </c>
      <c r="DE219" s="478">
        <f>'Multi Family Rent Roll'!CQ41</f>
        <v>330</v>
      </c>
      <c r="DF219" s="478">
        <f>'Multi Family Rent Roll'!CR41</f>
        <v>330</v>
      </c>
      <c r="DG219" s="478">
        <f>'Multi Family Rent Roll'!CS41</f>
        <v>330</v>
      </c>
      <c r="DH219" s="478">
        <f>'Multi Family Rent Roll'!CT41</f>
        <v>330</v>
      </c>
      <c r="DI219" s="478">
        <f>'Multi Family Rent Roll'!CU41</f>
        <v>330</v>
      </c>
      <c r="DJ219" s="478">
        <f>'Multi Family Rent Roll'!CV41</f>
        <v>330</v>
      </c>
      <c r="DK219" s="478">
        <f>'Multi Family Rent Roll'!CW41</f>
        <v>330</v>
      </c>
      <c r="DL219" s="478">
        <f>'Multi Family Rent Roll'!CX41</f>
        <v>330</v>
      </c>
      <c r="DM219" s="478">
        <f>'Multi Family Rent Roll'!CY41</f>
        <v>330</v>
      </c>
      <c r="DN219" s="478">
        <f>'Multi Family Rent Roll'!CZ41</f>
        <v>330</v>
      </c>
      <c r="DO219" s="478">
        <f>'Multi Family Rent Roll'!DA41</f>
        <v>330</v>
      </c>
      <c r="DP219" s="478">
        <f>'Multi Family Rent Roll'!DB41</f>
        <v>330</v>
      </c>
      <c r="DQ219" s="478">
        <f>'Multi Family Rent Roll'!DC41</f>
        <v>330</v>
      </c>
      <c r="DR219" s="478">
        <f>'Multi Family Rent Roll'!DD41</f>
        <v>330</v>
      </c>
      <c r="DS219" s="478">
        <f>'Multi Family Rent Roll'!DE41</f>
        <v>330</v>
      </c>
      <c r="DT219" s="478">
        <f>'Multi Family Rent Roll'!DF41</f>
        <v>330</v>
      </c>
      <c r="DU219" s="478">
        <f>'Multi Family Rent Roll'!DG41</f>
        <v>330</v>
      </c>
      <c r="DV219" s="478">
        <f>'Multi Family Rent Roll'!DH41</f>
        <v>330</v>
      </c>
      <c r="DW219" s="478">
        <f>'Multi Family Rent Roll'!DI41</f>
        <v>330</v>
      </c>
      <c r="DX219" s="478">
        <f>'Multi Family Rent Roll'!DJ41</f>
        <v>330</v>
      </c>
      <c r="DY219" s="478">
        <f>'Multi Family Rent Roll'!DK41</f>
        <v>330</v>
      </c>
      <c r="DZ219" s="478">
        <f>'Multi Family Rent Roll'!DL41</f>
        <v>330</v>
      </c>
      <c r="EA219" s="478">
        <f>'Multi Family Rent Roll'!DM41</f>
        <v>330</v>
      </c>
      <c r="EB219" s="478">
        <f>'Multi Family Rent Roll'!DN41</f>
        <v>330</v>
      </c>
      <c r="EC219" s="478">
        <f>'Multi Family Rent Roll'!DO41</f>
        <v>330</v>
      </c>
      <c r="ED219" s="478">
        <f>'Multi Family Rent Roll'!DP41</f>
        <v>330</v>
      </c>
      <c r="EE219" s="478">
        <f>'Multi Family Rent Roll'!DQ41</f>
        <v>330</v>
      </c>
      <c r="EF219" s="488">
        <f>'Multi Family Rent Roll'!DR41</f>
        <v>330</v>
      </c>
    </row>
    <row r="220" spans="2:136" x14ac:dyDescent="0.2">
      <c r="B220" s="585" t="str">
        <f>'Multi Family Rent Roll'!B42</f>
        <v>2 Bedroom</v>
      </c>
      <c r="C220" s="482"/>
      <c r="D220" s="482"/>
      <c r="E220" s="482"/>
      <c r="F220" s="482"/>
      <c r="G220" s="482"/>
      <c r="H220" s="482"/>
      <c r="I220" s="482"/>
      <c r="J220" s="482"/>
      <c r="K220" s="482"/>
      <c r="L220" s="482"/>
      <c r="M220" s="586">
        <f t="shared" si="133"/>
        <v>166</v>
      </c>
      <c r="N220" s="482"/>
      <c r="O220" s="482"/>
      <c r="P220" s="482"/>
      <c r="Q220" s="478">
        <f>'Multi Family Rent Roll'!C42</f>
        <v>0</v>
      </c>
      <c r="R220" s="478">
        <f>'Multi Family Rent Roll'!D42</f>
        <v>0</v>
      </c>
      <c r="S220" s="478">
        <f>'Multi Family Rent Roll'!E42</f>
        <v>0</v>
      </c>
      <c r="T220" s="478">
        <f>'Multi Family Rent Roll'!F42</f>
        <v>0</v>
      </c>
      <c r="U220" s="478">
        <f>'Multi Family Rent Roll'!G42</f>
        <v>0</v>
      </c>
      <c r="V220" s="478">
        <f>'Multi Family Rent Roll'!H42</f>
        <v>0</v>
      </c>
      <c r="W220" s="478">
        <f>'Multi Family Rent Roll'!I42</f>
        <v>0</v>
      </c>
      <c r="X220" s="478">
        <f>'Multi Family Rent Roll'!J42</f>
        <v>0</v>
      </c>
      <c r="Y220" s="478">
        <f>'Multi Family Rent Roll'!K42</f>
        <v>0</v>
      </c>
      <c r="Z220" s="478">
        <f>'Multi Family Rent Roll'!L42</f>
        <v>0</v>
      </c>
      <c r="AA220" s="478">
        <f>'Multi Family Rent Roll'!M42</f>
        <v>0</v>
      </c>
      <c r="AB220" s="478">
        <f>'Multi Family Rent Roll'!N42</f>
        <v>0</v>
      </c>
      <c r="AC220" s="478">
        <f>'Multi Family Rent Roll'!O42</f>
        <v>0</v>
      </c>
      <c r="AD220" s="478">
        <f>'Multi Family Rent Roll'!P42</f>
        <v>0</v>
      </c>
      <c r="AE220" s="478">
        <f>'Multi Family Rent Roll'!Q42</f>
        <v>0</v>
      </c>
      <c r="AF220" s="478">
        <f>'Multi Family Rent Roll'!R42</f>
        <v>0</v>
      </c>
      <c r="AG220" s="478">
        <f>'Multi Family Rent Roll'!S42</f>
        <v>0</v>
      </c>
      <c r="AH220" s="478">
        <f>'Multi Family Rent Roll'!T42</f>
        <v>0</v>
      </c>
      <c r="AI220" s="478">
        <f>'Multi Family Rent Roll'!U42</f>
        <v>0</v>
      </c>
      <c r="AJ220" s="478">
        <f>'Multi Family Rent Roll'!V42</f>
        <v>0</v>
      </c>
      <c r="AK220" s="478">
        <f>'Multi Family Rent Roll'!W42</f>
        <v>0</v>
      </c>
      <c r="AL220" s="478">
        <f>'Multi Family Rent Roll'!X42</f>
        <v>0</v>
      </c>
      <c r="AM220" s="478">
        <f>'Multi Family Rent Roll'!Y42</f>
        <v>0</v>
      </c>
      <c r="AN220" s="478">
        <f>'Multi Family Rent Roll'!Z42</f>
        <v>0</v>
      </c>
      <c r="AO220" s="478">
        <f>'Multi Family Rent Roll'!AA42</f>
        <v>0</v>
      </c>
      <c r="AP220" s="478">
        <f>'Multi Family Rent Roll'!AB42</f>
        <v>0</v>
      </c>
      <c r="AQ220" s="478">
        <f>'Multi Family Rent Roll'!AC42</f>
        <v>0</v>
      </c>
      <c r="AR220" s="478">
        <f>'Multi Family Rent Roll'!AD42</f>
        <v>0</v>
      </c>
      <c r="AS220" s="478">
        <f>'Multi Family Rent Roll'!AE42</f>
        <v>0</v>
      </c>
      <c r="AT220" s="478">
        <f>'Multi Family Rent Roll'!AF42</f>
        <v>0</v>
      </c>
      <c r="AU220" s="478">
        <f>'Multi Family Rent Roll'!AG42</f>
        <v>0</v>
      </c>
      <c r="AV220" s="478">
        <f>'Multi Family Rent Roll'!AH42</f>
        <v>0</v>
      </c>
      <c r="AW220" s="478">
        <f>'Multi Family Rent Roll'!AI42</f>
        <v>0</v>
      </c>
      <c r="AX220" s="478">
        <f>'Multi Family Rent Roll'!AJ42</f>
        <v>0</v>
      </c>
      <c r="AY220" s="478">
        <f>'Multi Family Rent Roll'!AK42</f>
        <v>0</v>
      </c>
      <c r="AZ220" s="478">
        <f>'Multi Family Rent Roll'!AL42</f>
        <v>0</v>
      </c>
      <c r="BA220" s="478">
        <f>'Multi Family Rent Roll'!AM42</f>
        <v>0</v>
      </c>
      <c r="BB220" s="478">
        <f>'Multi Family Rent Roll'!AN42</f>
        <v>0</v>
      </c>
      <c r="BC220" s="478">
        <f>'Multi Family Rent Roll'!AO42</f>
        <v>0</v>
      </c>
      <c r="BD220" s="478">
        <f>'Multi Family Rent Roll'!AP42</f>
        <v>0</v>
      </c>
      <c r="BE220" s="478">
        <f>'Multi Family Rent Roll'!AQ42</f>
        <v>0</v>
      </c>
      <c r="BF220" s="478">
        <f>'Multi Family Rent Roll'!AR42</f>
        <v>0</v>
      </c>
      <c r="BG220" s="478">
        <f>'Multi Family Rent Roll'!AS42</f>
        <v>0</v>
      </c>
      <c r="BH220" s="478">
        <f>'Multi Family Rent Roll'!AT42</f>
        <v>0</v>
      </c>
      <c r="BI220" s="478">
        <f>'Multi Family Rent Roll'!AU42</f>
        <v>0</v>
      </c>
      <c r="BJ220" s="478">
        <f>'Multi Family Rent Roll'!AV42</f>
        <v>0</v>
      </c>
      <c r="BK220" s="478">
        <f>'Multi Family Rent Roll'!AW42</f>
        <v>66.400000000000006</v>
      </c>
      <c r="BL220" s="478">
        <f>'Multi Family Rent Roll'!AX42</f>
        <v>78.400000000000006</v>
      </c>
      <c r="BM220" s="478">
        <f>'Multi Family Rent Roll'!AY42</f>
        <v>90.4</v>
      </c>
      <c r="BN220" s="478">
        <f>'Multi Family Rent Roll'!AZ42</f>
        <v>102.4</v>
      </c>
      <c r="BO220" s="478">
        <f>'Multi Family Rent Roll'!BA42</f>
        <v>114.4</v>
      </c>
      <c r="BP220" s="478">
        <f>'Multi Family Rent Roll'!BB42</f>
        <v>126.4</v>
      </c>
      <c r="BQ220" s="478">
        <f>'Multi Family Rent Roll'!BC42</f>
        <v>138.4</v>
      </c>
      <c r="BR220" s="478">
        <f>'Multi Family Rent Roll'!BD42</f>
        <v>150.4</v>
      </c>
      <c r="BS220" s="478">
        <f>'Multi Family Rent Roll'!BE42</f>
        <v>162.4</v>
      </c>
      <c r="BT220" s="478">
        <f>'Multi Family Rent Roll'!BF42</f>
        <v>166</v>
      </c>
      <c r="BU220" s="478">
        <f>'Multi Family Rent Roll'!BG42</f>
        <v>166</v>
      </c>
      <c r="BV220" s="478">
        <f>'Multi Family Rent Roll'!BH42</f>
        <v>166</v>
      </c>
      <c r="BW220" s="478">
        <f>'Multi Family Rent Roll'!BI42</f>
        <v>166</v>
      </c>
      <c r="BX220" s="478">
        <f>'Multi Family Rent Roll'!BJ42</f>
        <v>166</v>
      </c>
      <c r="BY220" s="478">
        <f>'Multi Family Rent Roll'!BK42</f>
        <v>166</v>
      </c>
      <c r="BZ220" s="478">
        <f>'Multi Family Rent Roll'!BL42</f>
        <v>166</v>
      </c>
      <c r="CA220" s="478">
        <f>'Multi Family Rent Roll'!BM42</f>
        <v>166</v>
      </c>
      <c r="CB220" s="478">
        <f>'Multi Family Rent Roll'!BN42</f>
        <v>166</v>
      </c>
      <c r="CC220" s="478">
        <f>'Multi Family Rent Roll'!BO42</f>
        <v>166</v>
      </c>
      <c r="CD220" s="478">
        <f>'Multi Family Rent Roll'!BP42</f>
        <v>166</v>
      </c>
      <c r="CE220" s="478">
        <f>'Multi Family Rent Roll'!BQ42</f>
        <v>166</v>
      </c>
      <c r="CF220" s="478">
        <f>'Multi Family Rent Roll'!BR42</f>
        <v>166</v>
      </c>
      <c r="CG220" s="478">
        <f>'Multi Family Rent Roll'!BS42</f>
        <v>166</v>
      </c>
      <c r="CH220" s="478">
        <f>'Multi Family Rent Roll'!BT42</f>
        <v>166</v>
      </c>
      <c r="CI220" s="478">
        <f>'Multi Family Rent Roll'!BU42</f>
        <v>166</v>
      </c>
      <c r="CJ220" s="478">
        <f>'Multi Family Rent Roll'!BV42</f>
        <v>166</v>
      </c>
      <c r="CK220" s="478">
        <f>'Multi Family Rent Roll'!BW42</f>
        <v>166</v>
      </c>
      <c r="CL220" s="478">
        <f>'Multi Family Rent Roll'!BX42</f>
        <v>166</v>
      </c>
      <c r="CM220" s="478">
        <f>'Multi Family Rent Roll'!BY42</f>
        <v>166</v>
      </c>
      <c r="CN220" s="478">
        <f>'Multi Family Rent Roll'!BZ42</f>
        <v>166</v>
      </c>
      <c r="CO220" s="478">
        <f>'Multi Family Rent Roll'!CA42</f>
        <v>166</v>
      </c>
      <c r="CP220" s="478">
        <f>'Multi Family Rent Roll'!CB42</f>
        <v>166</v>
      </c>
      <c r="CQ220" s="478">
        <f>'Multi Family Rent Roll'!CC42</f>
        <v>166</v>
      </c>
      <c r="CR220" s="478">
        <f>'Multi Family Rent Roll'!CD42</f>
        <v>166</v>
      </c>
      <c r="CS220" s="478">
        <f>'Multi Family Rent Roll'!CE42</f>
        <v>166</v>
      </c>
      <c r="CT220" s="478">
        <f>'Multi Family Rent Roll'!CF42</f>
        <v>166</v>
      </c>
      <c r="CU220" s="478">
        <f>'Multi Family Rent Roll'!CG42</f>
        <v>166</v>
      </c>
      <c r="CV220" s="478">
        <f>'Multi Family Rent Roll'!CH42</f>
        <v>166</v>
      </c>
      <c r="CW220" s="478">
        <f>'Multi Family Rent Roll'!CI42</f>
        <v>166</v>
      </c>
      <c r="CX220" s="478">
        <f>'Multi Family Rent Roll'!CJ42</f>
        <v>166</v>
      </c>
      <c r="CY220" s="478">
        <f>'Multi Family Rent Roll'!CK42</f>
        <v>166</v>
      </c>
      <c r="CZ220" s="478">
        <f>'Multi Family Rent Roll'!CL42</f>
        <v>166</v>
      </c>
      <c r="DA220" s="478">
        <f>'Multi Family Rent Roll'!CM42</f>
        <v>166</v>
      </c>
      <c r="DB220" s="478">
        <f>'Multi Family Rent Roll'!CN42</f>
        <v>166</v>
      </c>
      <c r="DC220" s="478">
        <f>'Multi Family Rent Roll'!CO42</f>
        <v>166</v>
      </c>
      <c r="DD220" s="478">
        <f>'Multi Family Rent Roll'!CP42</f>
        <v>166</v>
      </c>
      <c r="DE220" s="478">
        <f>'Multi Family Rent Roll'!CQ42</f>
        <v>166</v>
      </c>
      <c r="DF220" s="478">
        <f>'Multi Family Rent Roll'!CR42</f>
        <v>166</v>
      </c>
      <c r="DG220" s="478">
        <f>'Multi Family Rent Roll'!CS42</f>
        <v>166</v>
      </c>
      <c r="DH220" s="478">
        <f>'Multi Family Rent Roll'!CT42</f>
        <v>166</v>
      </c>
      <c r="DI220" s="478">
        <f>'Multi Family Rent Roll'!CU42</f>
        <v>166</v>
      </c>
      <c r="DJ220" s="478">
        <f>'Multi Family Rent Roll'!CV42</f>
        <v>166</v>
      </c>
      <c r="DK220" s="478">
        <f>'Multi Family Rent Roll'!CW42</f>
        <v>166</v>
      </c>
      <c r="DL220" s="478">
        <f>'Multi Family Rent Roll'!CX42</f>
        <v>166</v>
      </c>
      <c r="DM220" s="478">
        <f>'Multi Family Rent Roll'!CY42</f>
        <v>166</v>
      </c>
      <c r="DN220" s="478">
        <f>'Multi Family Rent Roll'!CZ42</f>
        <v>166</v>
      </c>
      <c r="DO220" s="478">
        <f>'Multi Family Rent Roll'!DA42</f>
        <v>166</v>
      </c>
      <c r="DP220" s="478">
        <f>'Multi Family Rent Roll'!DB42</f>
        <v>166</v>
      </c>
      <c r="DQ220" s="478">
        <f>'Multi Family Rent Roll'!DC42</f>
        <v>166</v>
      </c>
      <c r="DR220" s="478">
        <f>'Multi Family Rent Roll'!DD42</f>
        <v>166</v>
      </c>
      <c r="DS220" s="478">
        <f>'Multi Family Rent Roll'!DE42</f>
        <v>166</v>
      </c>
      <c r="DT220" s="478">
        <f>'Multi Family Rent Roll'!DF42</f>
        <v>166</v>
      </c>
      <c r="DU220" s="478">
        <f>'Multi Family Rent Roll'!DG42</f>
        <v>166</v>
      </c>
      <c r="DV220" s="478">
        <f>'Multi Family Rent Roll'!DH42</f>
        <v>166</v>
      </c>
      <c r="DW220" s="478">
        <f>'Multi Family Rent Roll'!DI42</f>
        <v>166</v>
      </c>
      <c r="DX220" s="478">
        <f>'Multi Family Rent Roll'!DJ42</f>
        <v>166</v>
      </c>
      <c r="DY220" s="478">
        <f>'Multi Family Rent Roll'!DK42</f>
        <v>166</v>
      </c>
      <c r="DZ220" s="478">
        <f>'Multi Family Rent Roll'!DL42</f>
        <v>166</v>
      </c>
      <c r="EA220" s="478">
        <f>'Multi Family Rent Roll'!DM42</f>
        <v>166</v>
      </c>
      <c r="EB220" s="478">
        <f>'Multi Family Rent Roll'!DN42</f>
        <v>166</v>
      </c>
      <c r="EC220" s="478">
        <f>'Multi Family Rent Roll'!DO42</f>
        <v>166</v>
      </c>
      <c r="ED220" s="478">
        <f>'Multi Family Rent Roll'!DP42</f>
        <v>166</v>
      </c>
      <c r="EE220" s="478">
        <f>'Multi Family Rent Roll'!DQ42</f>
        <v>166</v>
      </c>
      <c r="EF220" s="488">
        <f>'Multi Family Rent Roll'!DR42</f>
        <v>166</v>
      </c>
    </row>
    <row r="221" spans="2:136" outlineLevel="1" x14ac:dyDescent="0.2">
      <c r="B221" s="585" t="str">
        <f>'Multi Family Rent Roll'!B43</f>
        <v>-</v>
      </c>
      <c r="C221" s="482"/>
      <c r="D221" s="482"/>
      <c r="E221" s="482"/>
      <c r="F221" s="482"/>
      <c r="G221" s="482"/>
      <c r="H221" s="482"/>
      <c r="I221" s="482"/>
      <c r="J221" s="482"/>
      <c r="K221" s="482"/>
      <c r="L221" s="482"/>
      <c r="M221" s="586">
        <f t="shared" si="133"/>
        <v>0</v>
      </c>
      <c r="N221" s="482"/>
      <c r="O221" s="482"/>
      <c r="P221" s="482"/>
      <c r="Q221" s="478">
        <f>'Multi Family Rent Roll'!C43</f>
        <v>0</v>
      </c>
      <c r="R221" s="478">
        <f>'Multi Family Rent Roll'!D43</f>
        <v>0</v>
      </c>
      <c r="S221" s="478">
        <f>'Multi Family Rent Roll'!E43</f>
        <v>0</v>
      </c>
      <c r="T221" s="478">
        <f>'Multi Family Rent Roll'!F43</f>
        <v>0</v>
      </c>
      <c r="U221" s="478">
        <f>'Multi Family Rent Roll'!G43</f>
        <v>0</v>
      </c>
      <c r="V221" s="478">
        <f>'Multi Family Rent Roll'!H43</f>
        <v>0</v>
      </c>
      <c r="W221" s="478">
        <f>'Multi Family Rent Roll'!I43</f>
        <v>0</v>
      </c>
      <c r="X221" s="478">
        <f>'Multi Family Rent Roll'!J43</f>
        <v>0</v>
      </c>
      <c r="Y221" s="478">
        <f>'Multi Family Rent Roll'!K43</f>
        <v>0</v>
      </c>
      <c r="Z221" s="478">
        <f>'Multi Family Rent Roll'!L43</f>
        <v>0</v>
      </c>
      <c r="AA221" s="478">
        <f>'Multi Family Rent Roll'!M43</f>
        <v>0</v>
      </c>
      <c r="AB221" s="478">
        <f>'Multi Family Rent Roll'!N43</f>
        <v>0</v>
      </c>
      <c r="AC221" s="478">
        <f>'Multi Family Rent Roll'!O43</f>
        <v>0</v>
      </c>
      <c r="AD221" s="478">
        <f>'Multi Family Rent Roll'!P43</f>
        <v>0</v>
      </c>
      <c r="AE221" s="478">
        <f>'Multi Family Rent Roll'!Q43</f>
        <v>0</v>
      </c>
      <c r="AF221" s="478">
        <f>'Multi Family Rent Roll'!R43</f>
        <v>0</v>
      </c>
      <c r="AG221" s="478">
        <f>'Multi Family Rent Roll'!S43</f>
        <v>0</v>
      </c>
      <c r="AH221" s="478">
        <f>'Multi Family Rent Roll'!T43</f>
        <v>0</v>
      </c>
      <c r="AI221" s="478">
        <f>'Multi Family Rent Roll'!U43</f>
        <v>0</v>
      </c>
      <c r="AJ221" s="478">
        <f>'Multi Family Rent Roll'!V43</f>
        <v>0</v>
      </c>
      <c r="AK221" s="478">
        <f>'Multi Family Rent Roll'!W43</f>
        <v>0</v>
      </c>
      <c r="AL221" s="478">
        <f>'Multi Family Rent Roll'!X43</f>
        <v>0</v>
      </c>
      <c r="AM221" s="478">
        <f>'Multi Family Rent Roll'!Y43</f>
        <v>0</v>
      </c>
      <c r="AN221" s="478">
        <f>'Multi Family Rent Roll'!Z43</f>
        <v>0</v>
      </c>
      <c r="AO221" s="478">
        <f>'Multi Family Rent Roll'!AA43</f>
        <v>0</v>
      </c>
      <c r="AP221" s="478">
        <f>'Multi Family Rent Roll'!AB43</f>
        <v>0</v>
      </c>
      <c r="AQ221" s="478">
        <f>'Multi Family Rent Roll'!AC43</f>
        <v>0</v>
      </c>
      <c r="AR221" s="478">
        <f>'Multi Family Rent Roll'!AD43</f>
        <v>0</v>
      </c>
      <c r="AS221" s="478">
        <f>'Multi Family Rent Roll'!AE43</f>
        <v>0</v>
      </c>
      <c r="AT221" s="478">
        <f>'Multi Family Rent Roll'!AF43</f>
        <v>0</v>
      </c>
      <c r="AU221" s="478">
        <f>'Multi Family Rent Roll'!AG43</f>
        <v>0</v>
      </c>
      <c r="AV221" s="478">
        <f>'Multi Family Rent Roll'!AH43</f>
        <v>0</v>
      </c>
      <c r="AW221" s="478">
        <f>'Multi Family Rent Roll'!AI43</f>
        <v>0</v>
      </c>
      <c r="AX221" s="478">
        <f>'Multi Family Rent Roll'!AJ43</f>
        <v>0</v>
      </c>
      <c r="AY221" s="478">
        <f>'Multi Family Rent Roll'!AK43</f>
        <v>0</v>
      </c>
      <c r="AZ221" s="478">
        <f>'Multi Family Rent Roll'!AL43</f>
        <v>0</v>
      </c>
      <c r="BA221" s="478">
        <f>'Multi Family Rent Roll'!AM43</f>
        <v>0</v>
      </c>
      <c r="BB221" s="478">
        <f>'Multi Family Rent Roll'!AN43</f>
        <v>0</v>
      </c>
      <c r="BC221" s="478">
        <f>'Multi Family Rent Roll'!AO43</f>
        <v>0</v>
      </c>
      <c r="BD221" s="478">
        <f>'Multi Family Rent Roll'!AP43</f>
        <v>0</v>
      </c>
      <c r="BE221" s="478">
        <f>'Multi Family Rent Roll'!AQ43</f>
        <v>0</v>
      </c>
      <c r="BF221" s="478">
        <f>'Multi Family Rent Roll'!AR43</f>
        <v>0</v>
      </c>
      <c r="BG221" s="478">
        <f>'Multi Family Rent Roll'!AS43</f>
        <v>0</v>
      </c>
      <c r="BH221" s="478">
        <f>'Multi Family Rent Roll'!AT43</f>
        <v>0</v>
      </c>
      <c r="BI221" s="478">
        <f>'Multi Family Rent Roll'!AU43</f>
        <v>0</v>
      </c>
      <c r="BJ221" s="478">
        <f>'Multi Family Rent Roll'!AV43</f>
        <v>0</v>
      </c>
      <c r="BK221" s="478">
        <f>'Multi Family Rent Roll'!AW43</f>
        <v>0</v>
      </c>
      <c r="BL221" s="478">
        <f>'Multi Family Rent Roll'!AX43</f>
        <v>0</v>
      </c>
      <c r="BM221" s="478">
        <f>'Multi Family Rent Roll'!AY43</f>
        <v>0</v>
      </c>
      <c r="BN221" s="478">
        <f>'Multi Family Rent Roll'!AZ43</f>
        <v>0</v>
      </c>
      <c r="BO221" s="478">
        <f>'Multi Family Rent Roll'!BA43</f>
        <v>0</v>
      </c>
      <c r="BP221" s="478">
        <f>'Multi Family Rent Roll'!BB43</f>
        <v>0</v>
      </c>
      <c r="BQ221" s="478">
        <f>'Multi Family Rent Roll'!BC43</f>
        <v>0</v>
      </c>
      <c r="BR221" s="478">
        <f>'Multi Family Rent Roll'!BD43</f>
        <v>0</v>
      </c>
      <c r="BS221" s="478">
        <f>'Multi Family Rent Roll'!BE43</f>
        <v>0</v>
      </c>
      <c r="BT221" s="478">
        <f>'Multi Family Rent Roll'!BF43</f>
        <v>0</v>
      </c>
      <c r="BU221" s="478">
        <f>'Multi Family Rent Roll'!BG43</f>
        <v>0</v>
      </c>
      <c r="BV221" s="478">
        <f>'Multi Family Rent Roll'!BH43</f>
        <v>0</v>
      </c>
      <c r="BW221" s="478">
        <f>'Multi Family Rent Roll'!BI43</f>
        <v>0</v>
      </c>
      <c r="BX221" s="478">
        <f>'Multi Family Rent Roll'!BJ43</f>
        <v>0</v>
      </c>
      <c r="BY221" s="478">
        <f>'Multi Family Rent Roll'!BK43</f>
        <v>0</v>
      </c>
      <c r="BZ221" s="478">
        <f>'Multi Family Rent Roll'!BL43</f>
        <v>0</v>
      </c>
      <c r="CA221" s="478">
        <f>'Multi Family Rent Roll'!BM43</f>
        <v>0</v>
      </c>
      <c r="CB221" s="478">
        <f>'Multi Family Rent Roll'!BN43</f>
        <v>0</v>
      </c>
      <c r="CC221" s="478">
        <f>'Multi Family Rent Roll'!BO43</f>
        <v>0</v>
      </c>
      <c r="CD221" s="478">
        <f>'Multi Family Rent Roll'!BP43</f>
        <v>0</v>
      </c>
      <c r="CE221" s="478">
        <f>'Multi Family Rent Roll'!BQ43</f>
        <v>0</v>
      </c>
      <c r="CF221" s="478">
        <f>'Multi Family Rent Roll'!BR43</f>
        <v>0</v>
      </c>
      <c r="CG221" s="478">
        <f>'Multi Family Rent Roll'!BS43</f>
        <v>0</v>
      </c>
      <c r="CH221" s="478">
        <f>'Multi Family Rent Roll'!BT43</f>
        <v>0</v>
      </c>
      <c r="CI221" s="478">
        <f>'Multi Family Rent Roll'!BU43</f>
        <v>0</v>
      </c>
      <c r="CJ221" s="478">
        <f>'Multi Family Rent Roll'!BV43</f>
        <v>0</v>
      </c>
      <c r="CK221" s="478">
        <f>'Multi Family Rent Roll'!BW43</f>
        <v>0</v>
      </c>
      <c r="CL221" s="478">
        <f>'Multi Family Rent Roll'!BX43</f>
        <v>0</v>
      </c>
      <c r="CM221" s="478">
        <f>'Multi Family Rent Roll'!BY43</f>
        <v>0</v>
      </c>
      <c r="CN221" s="478">
        <f>'Multi Family Rent Roll'!BZ43</f>
        <v>0</v>
      </c>
      <c r="CO221" s="478">
        <f>'Multi Family Rent Roll'!CA43</f>
        <v>0</v>
      </c>
      <c r="CP221" s="478">
        <f>'Multi Family Rent Roll'!CB43</f>
        <v>0</v>
      </c>
      <c r="CQ221" s="478">
        <f>'Multi Family Rent Roll'!CC43</f>
        <v>0</v>
      </c>
      <c r="CR221" s="478">
        <f>'Multi Family Rent Roll'!CD43</f>
        <v>0</v>
      </c>
      <c r="CS221" s="478">
        <f>'Multi Family Rent Roll'!CE43</f>
        <v>0</v>
      </c>
      <c r="CT221" s="478">
        <f>'Multi Family Rent Roll'!CF43</f>
        <v>0</v>
      </c>
      <c r="CU221" s="478">
        <f>'Multi Family Rent Roll'!CG43</f>
        <v>0</v>
      </c>
      <c r="CV221" s="478">
        <f>'Multi Family Rent Roll'!CH43</f>
        <v>0</v>
      </c>
      <c r="CW221" s="478">
        <f>'Multi Family Rent Roll'!CI43</f>
        <v>0</v>
      </c>
      <c r="CX221" s="478">
        <f>'Multi Family Rent Roll'!CJ43</f>
        <v>0</v>
      </c>
      <c r="CY221" s="478">
        <f>'Multi Family Rent Roll'!CK43</f>
        <v>0</v>
      </c>
      <c r="CZ221" s="478">
        <f>'Multi Family Rent Roll'!CL43</f>
        <v>0</v>
      </c>
      <c r="DA221" s="478">
        <f>'Multi Family Rent Roll'!CM43</f>
        <v>0</v>
      </c>
      <c r="DB221" s="478">
        <f>'Multi Family Rent Roll'!CN43</f>
        <v>0</v>
      </c>
      <c r="DC221" s="478">
        <f>'Multi Family Rent Roll'!CO43</f>
        <v>0</v>
      </c>
      <c r="DD221" s="478">
        <f>'Multi Family Rent Roll'!CP43</f>
        <v>0</v>
      </c>
      <c r="DE221" s="478">
        <f>'Multi Family Rent Roll'!CQ43</f>
        <v>0</v>
      </c>
      <c r="DF221" s="478">
        <f>'Multi Family Rent Roll'!CR43</f>
        <v>0</v>
      </c>
      <c r="DG221" s="478">
        <f>'Multi Family Rent Roll'!CS43</f>
        <v>0</v>
      </c>
      <c r="DH221" s="478">
        <f>'Multi Family Rent Roll'!CT43</f>
        <v>0</v>
      </c>
      <c r="DI221" s="478">
        <f>'Multi Family Rent Roll'!CU43</f>
        <v>0</v>
      </c>
      <c r="DJ221" s="478">
        <f>'Multi Family Rent Roll'!CV43</f>
        <v>0</v>
      </c>
      <c r="DK221" s="478">
        <f>'Multi Family Rent Roll'!CW43</f>
        <v>0</v>
      </c>
      <c r="DL221" s="478">
        <f>'Multi Family Rent Roll'!CX43</f>
        <v>0</v>
      </c>
      <c r="DM221" s="478">
        <f>'Multi Family Rent Roll'!CY43</f>
        <v>0</v>
      </c>
      <c r="DN221" s="478">
        <f>'Multi Family Rent Roll'!CZ43</f>
        <v>0</v>
      </c>
      <c r="DO221" s="478">
        <f>'Multi Family Rent Roll'!DA43</f>
        <v>0</v>
      </c>
      <c r="DP221" s="478">
        <f>'Multi Family Rent Roll'!DB43</f>
        <v>0</v>
      </c>
      <c r="DQ221" s="478">
        <f>'Multi Family Rent Roll'!DC43</f>
        <v>0</v>
      </c>
      <c r="DR221" s="478">
        <f>'Multi Family Rent Roll'!DD43</f>
        <v>0</v>
      </c>
      <c r="DS221" s="478">
        <f>'Multi Family Rent Roll'!DE43</f>
        <v>0</v>
      </c>
      <c r="DT221" s="478">
        <f>'Multi Family Rent Roll'!DF43</f>
        <v>0</v>
      </c>
      <c r="DU221" s="478">
        <f>'Multi Family Rent Roll'!DG43</f>
        <v>0</v>
      </c>
      <c r="DV221" s="478">
        <f>'Multi Family Rent Roll'!DH43</f>
        <v>0</v>
      </c>
      <c r="DW221" s="478">
        <f>'Multi Family Rent Roll'!DI43</f>
        <v>0</v>
      </c>
      <c r="DX221" s="478">
        <f>'Multi Family Rent Roll'!DJ43</f>
        <v>0</v>
      </c>
      <c r="DY221" s="478">
        <f>'Multi Family Rent Roll'!DK43</f>
        <v>0</v>
      </c>
      <c r="DZ221" s="478">
        <f>'Multi Family Rent Roll'!DL43</f>
        <v>0</v>
      </c>
      <c r="EA221" s="478">
        <f>'Multi Family Rent Roll'!DM43</f>
        <v>0</v>
      </c>
      <c r="EB221" s="478">
        <f>'Multi Family Rent Roll'!DN43</f>
        <v>0</v>
      </c>
      <c r="EC221" s="478">
        <f>'Multi Family Rent Roll'!DO43</f>
        <v>0</v>
      </c>
      <c r="ED221" s="478">
        <f>'Multi Family Rent Roll'!DP43</f>
        <v>0</v>
      </c>
      <c r="EE221" s="478">
        <f>'Multi Family Rent Roll'!DQ43</f>
        <v>0</v>
      </c>
      <c r="EF221" s="488">
        <f>'Multi Family Rent Roll'!DR43</f>
        <v>0</v>
      </c>
    </row>
    <row r="222" spans="2:136" outlineLevel="1" x14ac:dyDescent="0.2">
      <c r="B222" s="585" t="str">
        <f>'Multi Family Rent Roll'!B44</f>
        <v>-</v>
      </c>
      <c r="C222" s="482"/>
      <c r="D222" s="482"/>
      <c r="E222" s="482"/>
      <c r="F222" s="482"/>
      <c r="G222" s="482"/>
      <c r="H222" s="482"/>
      <c r="I222" s="482"/>
      <c r="J222" s="482"/>
      <c r="K222" s="482"/>
      <c r="L222" s="482"/>
      <c r="M222" s="586">
        <f t="shared" si="133"/>
        <v>0</v>
      </c>
      <c r="N222" s="482"/>
      <c r="O222" s="482"/>
      <c r="P222" s="482"/>
      <c r="Q222" s="478">
        <f>'Multi Family Rent Roll'!C44</f>
        <v>0</v>
      </c>
      <c r="R222" s="478">
        <f>'Multi Family Rent Roll'!D44</f>
        <v>0</v>
      </c>
      <c r="S222" s="478">
        <f>'Multi Family Rent Roll'!E44</f>
        <v>0</v>
      </c>
      <c r="T222" s="478">
        <f>'Multi Family Rent Roll'!F44</f>
        <v>0</v>
      </c>
      <c r="U222" s="478">
        <f>'Multi Family Rent Roll'!G44</f>
        <v>0</v>
      </c>
      <c r="V222" s="478">
        <f>'Multi Family Rent Roll'!H44</f>
        <v>0</v>
      </c>
      <c r="W222" s="478">
        <f>'Multi Family Rent Roll'!I44</f>
        <v>0</v>
      </c>
      <c r="X222" s="478">
        <f>'Multi Family Rent Roll'!J44</f>
        <v>0</v>
      </c>
      <c r="Y222" s="478">
        <f>'Multi Family Rent Roll'!K44</f>
        <v>0</v>
      </c>
      <c r="Z222" s="478">
        <f>'Multi Family Rent Roll'!L44</f>
        <v>0</v>
      </c>
      <c r="AA222" s="478">
        <f>'Multi Family Rent Roll'!M44</f>
        <v>0</v>
      </c>
      <c r="AB222" s="478">
        <f>'Multi Family Rent Roll'!N44</f>
        <v>0</v>
      </c>
      <c r="AC222" s="478">
        <f>'Multi Family Rent Roll'!O44</f>
        <v>0</v>
      </c>
      <c r="AD222" s="478">
        <f>'Multi Family Rent Roll'!P44</f>
        <v>0</v>
      </c>
      <c r="AE222" s="478">
        <f>'Multi Family Rent Roll'!Q44</f>
        <v>0</v>
      </c>
      <c r="AF222" s="478">
        <f>'Multi Family Rent Roll'!R44</f>
        <v>0</v>
      </c>
      <c r="AG222" s="478">
        <f>'Multi Family Rent Roll'!S44</f>
        <v>0</v>
      </c>
      <c r="AH222" s="478">
        <f>'Multi Family Rent Roll'!T44</f>
        <v>0</v>
      </c>
      <c r="AI222" s="478">
        <f>'Multi Family Rent Roll'!U44</f>
        <v>0</v>
      </c>
      <c r="AJ222" s="478">
        <f>'Multi Family Rent Roll'!V44</f>
        <v>0</v>
      </c>
      <c r="AK222" s="478">
        <f>'Multi Family Rent Roll'!W44</f>
        <v>0</v>
      </c>
      <c r="AL222" s="478">
        <f>'Multi Family Rent Roll'!X44</f>
        <v>0</v>
      </c>
      <c r="AM222" s="478">
        <f>'Multi Family Rent Roll'!Y44</f>
        <v>0</v>
      </c>
      <c r="AN222" s="478">
        <f>'Multi Family Rent Roll'!Z44</f>
        <v>0</v>
      </c>
      <c r="AO222" s="478">
        <f>'Multi Family Rent Roll'!AA44</f>
        <v>0</v>
      </c>
      <c r="AP222" s="478">
        <f>'Multi Family Rent Roll'!AB44</f>
        <v>0</v>
      </c>
      <c r="AQ222" s="478">
        <f>'Multi Family Rent Roll'!AC44</f>
        <v>0</v>
      </c>
      <c r="AR222" s="478">
        <f>'Multi Family Rent Roll'!AD44</f>
        <v>0</v>
      </c>
      <c r="AS222" s="478">
        <f>'Multi Family Rent Roll'!AE44</f>
        <v>0</v>
      </c>
      <c r="AT222" s="478">
        <f>'Multi Family Rent Roll'!AF44</f>
        <v>0</v>
      </c>
      <c r="AU222" s="478">
        <f>'Multi Family Rent Roll'!AG44</f>
        <v>0</v>
      </c>
      <c r="AV222" s="478">
        <f>'Multi Family Rent Roll'!AH44</f>
        <v>0</v>
      </c>
      <c r="AW222" s="478">
        <f>'Multi Family Rent Roll'!AI44</f>
        <v>0</v>
      </c>
      <c r="AX222" s="478">
        <f>'Multi Family Rent Roll'!AJ44</f>
        <v>0</v>
      </c>
      <c r="AY222" s="478">
        <f>'Multi Family Rent Roll'!AK44</f>
        <v>0</v>
      </c>
      <c r="AZ222" s="478">
        <f>'Multi Family Rent Roll'!AL44</f>
        <v>0</v>
      </c>
      <c r="BA222" s="478">
        <f>'Multi Family Rent Roll'!AM44</f>
        <v>0</v>
      </c>
      <c r="BB222" s="478">
        <f>'Multi Family Rent Roll'!AN44</f>
        <v>0</v>
      </c>
      <c r="BC222" s="478">
        <f>'Multi Family Rent Roll'!AO44</f>
        <v>0</v>
      </c>
      <c r="BD222" s="478">
        <f>'Multi Family Rent Roll'!AP44</f>
        <v>0</v>
      </c>
      <c r="BE222" s="478">
        <f>'Multi Family Rent Roll'!AQ44</f>
        <v>0</v>
      </c>
      <c r="BF222" s="478">
        <f>'Multi Family Rent Roll'!AR44</f>
        <v>0</v>
      </c>
      <c r="BG222" s="478">
        <f>'Multi Family Rent Roll'!AS44</f>
        <v>0</v>
      </c>
      <c r="BH222" s="478">
        <f>'Multi Family Rent Roll'!AT44</f>
        <v>0</v>
      </c>
      <c r="BI222" s="478">
        <f>'Multi Family Rent Roll'!AU44</f>
        <v>0</v>
      </c>
      <c r="BJ222" s="478">
        <f>'Multi Family Rent Roll'!AV44</f>
        <v>0</v>
      </c>
      <c r="BK222" s="478">
        <f>'Multi Family Rent Roll'!AW44</f>
        <v>0</v>
      </c>
      <c r="BL222" s="478">
        <f>'Multi Family Rent Roll'!AX44</f>
        <v>0</v>
      </c>
      <c r="BM222" s="478">
        <f>'Multi Family Rent Roll'!AY44</f>
        <v>0</v>
      </c>
      <c r="BN222" s="478">
        <f>'Multi Family Rent Roll'!AZ44</f>
        <v>0</v>
      </c>
      <c r="BO222" s="478">
        <f>'Multi Family Rent Roll'!BA44</f>
        <v>0</v>
      </c>
      <c r="BP222" s="478">
        <f>'Multi Family Rent Roll'!BB44</f>
        <v>0</v>
      </c>
      <c r="BQ222" s="478">
        <f>'Multi Family Rent Roll'!BC44</f>
        <v>0</v>
      </c>
      <c r="BR222" s="478">
        <f>'Multi Family Rent Roll'!BD44</f>
        <v>0</v>
      </c>
      <c r="BS222" s="478">
        <f>'Multi Family Rent Roll'!BE44</f>
        <v>0</v>
      </c>
      <c r="BT222" s="478">
        <f>'Multi Family Rent Roll'!BF44</f>
        <v>0</v>
      </c>
      <c r="BU222" s="478">
        <f>'Multi Family Rent Roll'!BG44</f>
        <v>0</v>
      </c>
      <c r="BV222" s="478">
        <f>'Multi Family Rent Roll'!BH44</f>
        <v>0</v>
      </c>
      <c r="BW222" s="478">
        <f>'Multi Family Rent Roll'!BI44</f>
        <v>0</v>
      </c>
      <c r="BX222" s="478">
        <f>'Multi Family Rent Roll'!BJ44</f>
        <v>0</v>
      </c>
      <c r="BY222" s="478">
        <f>'Multi Family Rent Roll'!BK44</f>
        <v>0</v>
      </c>
      <c r="BZ222" s="478">
        <f>'Multi Family Rent Roll'!BL44</f>
        <v>0</v>
      </c>
      <c r="CA222" s="478">
        <f>'Multi Family Rent Roll'!BM44</f>
        <v>0</v>
      </c>
      <c r="CB222" s="478">
        <f>'Multi Family Rent Roll'!BN44</f>
        <v>0</v>
      </c>
      <c r="CC222" s="478">
        <f>'Multi Family Rent Roll'!BO44</f>
        <v>0</v>
      </c>
      <c r="CD222" s="478">
        <f>'Multi Family Rent Roll'!BP44</f>
        <v>0</v>
      </c>
      <c r="CE222" s="478">
        <f>'Multi Family Rent Roll'!BQ44</f>
        <v>0</v>
      </c>
      <c r="CF222" s="478">
        <f>'Multi Family Rent Roll'!BR44</f>
        <v>0</v>
      </c>
      <c r="CG222" s="478">
        <f>'Multi Family Rent Roll'!BS44</f>
        <v>0</v>
      </c>
      <c r="CH222" s="478">
        <f>'Multi Family Rent Roll'!BT44</f>
        <v>0</v>
      </c>
      <c r="CI222" s="478">
        <f>'Multi Family Rent Roll'!BU44</f>
        <v>0</v>
      </c>
      <c r="CJ222" s="478">
        <f>'Multi Family Rent Roll'!BV44</f>
        <v>0</v>
      </c>
      <c r="CK222" s="478">
        <f>'Multi Family Rent Roll'!BW44</f>
        <v>0</v>
      </c>
      <c r="CL222" s="478">
        <f>'Multi Family Rent Roll'!BX44</f>
        <v>0</v>
      </c>
      <c r="CM222" s="478">
        <f>'Multi Family Rent Roll'!BY44</f>
        <v>0</v>
      </c>
      <c r="CN222" s="478">
        <f>'Multi Family Rent Roll'!BZ44</f>
        <v>0</v>
      </c>
      <c r="CO222" s="478">
        <f>'Multi Family Rent Roll'!CA44</f>
        <v>0</v>
      </c>
      <c r="CP222" s="478">
        <f>'Multi Family Rent Roll'!CB44</f>
        <v>0</v>
      </c>
      <c r="CQ222" s="478">
        <f>'Multi Family Rent Roll'!CC44</f>
        <v>0</v>
      </c>
      <c r="CR222" s="478">
        <f>'Multi Family Rent Roll'!CD44</f>
        <v>0</v>
      </c>
      <c r="CS222" s="478">
        <f>'Multi Family Rent Roll'!CE44</f>
        <v>0</v>
      </c>
      <c r="CT222" s="478">
        <f>'Multi Family Rent Roll'!CF44</f>
        <v>0</v>
      </c>
      <c r="CU222" s="478">
        <f>'Multi Family Rent Roll'!CG44</f>
        <v>0</v>
      </c>
      <c r="CV222" s="478">
        <f>'Multi Family Rent Roll'!CH44</f>
        <v>0</v>
      </c>
      <c r="CW222" s="478">
        <f>'Multi Family Rent Roll'!CI44</f>
        <v>0</v>
      </c>
      <c r="CX222" s="478">
        <f>'Multi Family Rent Roll'!CJ44</f>
        <v>0</v>
      </c>
      <c r="CY222" s="478">
        <f>'Multi Family Rent Roll'!CK44</f>
        <v>0</v>
      </c>
      <c r="CZ222" s="478">
        <f>'Multi Family Rent Roll'!CL44</f>
        <v>0</v>
      </c>
      <c r="DA222" s="478">
        <f>'Multi Family Rent Roll'!CM44</f>
        <v>0</v>
      </c>
      <c r="DB222" s="478">
        <f>'Multi Family Rent Roll'!CN44</f>
        <v>0</v>
      </c>
      <c r="DC222" s="478">
        <f>'Multi Family Rent Roll'!CO44</f>
        <v>0</v>
      </c>
      <c r="DD222" s="478">
        <f>'Multi Family Rent Roll'!CP44</f>
        <v>0</v>
      </c>
      <c r="DE222" s="478">
        <f>'Multi Family Rent Roll'!CQ44</f>
        <v>0</v>
      </c>
      <c r="DF222" s="478">
        <f>'Multi Family Rent Roll'!CR44</f>
        <v>0</v>
      </c>
      <c r="DG222" s="478">
        <f>'Multi Family Rent Roll'!CS44</f>
        <v>0</v>
      </c>
      <c r="DH222" s="478">
        <f>'Multi Family Rent Roll'!CT44</f>
        <v>0</v>
      </c>
      <c r="DI222" s="478">
        <f>'Multi Family Rent Roll'!CU44</f>
        <v>0</v>
      </c>
      <c r="DJ222" s="478">
        <f>'Multi Family Rent Roll'!CV44</f>
        <v>0</v>
      </c>
      <c r="DK222" s="478">
        <f>'Multi Family Rent Roll'!CW44</f>
        <v>0</v>
      </c>
      <c r="DL222" s="478">
        <f>'Multi Family Rent Roll'!CX44</f>
        <v>0</v>
      </c>
      <c r="DM222" s="478">
        <f>'Multi Family Rent Roll'!CY44</f>
        <v>0</v>
      </c>
      <c r="DN222" s="478">
        <f>'Multi Family Rent Roll'!CZ44</f>
        <v>0</v>
      </c>
      <c r="DO222" s="478">
        <f>'Multi Family Rent Roll'!DA44</f>
        <v>0</v>
      </c>
      <c r="DP222" s="478">
        <f>'Multi Family Rent Roll'!DB44</f>
        <v>0</v>
      </c>
      <c r="DQ222" s="478">
        <f>'Multi Family Rent Roll'!DC44</f>
        <v>0</v>
      </c>
      <c r="DR222" s="478">
        <f>'Multi Family Rent Roll'!DD44</f>
        <v>0</v>
      </c>
      <c r="DS222" s="478">
        <f>'Multi Family Rent Roll'!DE44</f>
        <v>0</v>
      </c>
      <c r="DT222" s="478">
        <f>'Multi Family Rent Roll'!DF44</f>
        <v>0</v>
      </c>
      <c r="DU222" s="478">
        <f>'Multi Family Rent Roll'!DG44</f>
        <v>0</v>
      </c>
      <c r="DV222" s="478">
        <f>'Multi Family Rent Roll'!DH44</f>
        <v>0</v>
      </c>
      <c r="DW222" s="478">
        <f>'Multi Family Rent Roll'!DI44</f>
        <v>0</v>
      </c>
      <c r="DX222" s="478">
        <f>'Multi Family Rent Roll'!DJ44</f>
        <v>0</v>
      </c>
      <c r="DY222" s="478">
        <f>'Multi Family Rent Roll'!DK44</f>
        <v>0</v>
      </c>
      <c r="DZ222" s="478">
        <f>'Multi Family Rent Roll'!DL44</f>
        <v>0</v>
      </c>
      <c r="EA222" s="478">
        <f>'Multi Family Rent Roll'!DM44</f>
        <v>0</v>
      </c>
      <c r="EB222" s="478">
        <f>'Multi Family Rent Roll'!DN44</f>
        <v>0</v>
      </c>
      <c r="EC222" s="478">
        <f>'Multi Family Rent Roll'!DO44</f>
        <v>0</v>
      </c>
      <c r="ED222" s="478">
        <f>'Multi Family Rent Roll'!DP44</f>
        <v>0</v>
      </c>
      <c r="EE222" s="478">
        <f>'Multi Family Rent Roll'!DQ44</f>
        <v>0</v>
      </c>
      <c r="EF222" s="488">
        <f>'Multi Family Rent Roll'!DR44</f>
        <v>0</v>
      </c>
    </row>
    <row r="223" spans="2:136" outlineLevel="1" x14ac:dyDescent="0.2">
      <c r="B223" s="585" t="str">
        <f>'Multi Family Rent Roll'!B45</f>
        <v>-</v>
      </c>
      <c r="C223" s="482"/>
      <c r="D223" s="482"/>
      <c r="E223" s="482"/>
      <c r="F223" s="482"/>
      <c r="G223" s="482"/>
      <c r="H223" s="482"/>
      <c r="I223" s="482"/>
      <c r="J223" s="482"/>
      <c r="K223" s="482"/>
      <c r="L223" s="482"/>
      <c r="M223" s="586">
        <f t="shared" si="133"/>
        <v>0</v>
      </c>
      <c r="N223" s="482"/>
      <c r="O223" s="482"/>
      <c r="P223" s="482"/>
      <c r="Q223" s="478">
        <f>'Multi Family Rent Roll'!C45</f>
        <v>0</v>
      </c>
      <c r="R223" s="478">
        <f>'Multi Family Rent Roll'!D45</f>
        <v>0</v>
      </c>
      <c r="S223" s="478">
        <f>'Multi Family Rent Roll'!E45</f>
        <v>0</v>
      </c>
      <c r="T223" s="478">
        <f>'Multi Family Rent Roll'!F45</f>
        <v>0</v>
      </c>
      <c r="U223" s="478">
        <f>'Multi Family Rent Roll'!G45</f>
        <v>0</v>
      </c>
      <c r="V223" s="478">
        <f>'Multi Family Rent Roll'!H45</f>
        <v>0</v>
      </c>
      <c r="W223" s="478">
        <f>'Multi Family Rent Roll'!I45</f>
        <v>0</v>
      </c>
      <c r="X223" s="478">
        <f>'Multi Family Rent Roll'!J45</f>
        <v>0</v>
      </c>
      <c r="Y223" s="478">
        <f>'Multi Family Rent Roll'!K45</f>
        <v>0</v>
      </c>
      <c r="Z223" s="478">
        <f>'Multi Family Rent Roll'!L45</f>
        <v>0</v>
      </c>
      <c r="AA223" s="478">
        <f>'Multi Family Rent Roll'!M45</f>
        <v>0</v>
      </c>
      <c r="AB223" s="478">
        <f>'Multi Family Rent Roll'!N45</f>
        <v>0</v>
      </c>
      <c r="AC223" s="478">
        <f>'Multi Family Rent Roll'!O45</f>
        <v>0</v>
      </c>
      <c r="AD223" s="478">
        <f>'Multi Family Rent Roll'!P45</f>
        <v>0</v>
      </c>
      <c r="AE223" s="478">
        <f>'Multi Family Rent Roll'!Q45</f>
        <v>0</v>
      </c>
      <c r="AF223" s="478">
        <f>'Multi Family Rent Roll'!R45</f>
        <v>0</v>
      </c>
      <c r="AG223" s="478">
        <f>'Multi Family Rent Roll'!S45</f>
        <v>0</v>
      </c>
      <c r="AH223" s="478">
        <f>'Multi Family Rent Roll'!T45</f>
        <v>0</v>
      </c>
      <c r="AI223" s="478">
        <f>'Multi Family Rent Roll'!U45</f>
        <v>0</v>
      </c>
      <c r="AJ223" s="478">
        <f>'Multi Family Rent Roll'!V45</f>
        <v>0</v>
      </c>
      <c r="AK223" s="478">
        <f>'Multi Family Rent Roll'!W45</f>
        <v>0</v>
      </c>
      <c r="AL223" s="478">
        <f>'Multi Family Rent Roll'!X45</f>
        <v>0</v>
      </c>
      <c r="AM223" s="478">
        <f>'Multi Family Rent Roll'!Y45</f>
        <v>0</v>
      </c>
      <c r="AN223" s="478">
        <f>'Multi Family Rent Roll'!Z45</f>
        <v>0</v>
      </c>
      <c r="AO223" s="478">
        <f>'Multi Family Rent Roll'!AA45</f>
        <v>0</v>
      </c>
      <c r="AP223" s="478">
        <f>'Multi Family Rent Roll'!AB45</f>
        <v>0</v>
      </c>
      <c r="AQ223" s="478">
        <f>'Multi Family Rent Roll'!AC45</f>
        <v>0</v>
      </c>
      <c r="AR223" s="478">
        <f>'Multi Family Rent Roll'!AD45</f>
        <v>0</v>
      </c>
      <c r="AS223" s="478">
        <f>'Multi Family Rent Roll'!AE45</f>
        <v>0</v>
      </c>
      <c r="AT223" s="478">
        <f>'Multi Family Rent Roll'!AF45</f>
        <v>0</v>
      </c>
      <c r="AU223" s="478">
        <f>'Multi Family Rent Roll'!AG45</f>
        <v>0</v>
      </c>
      <c r="AV223" s="478">
        <f>'Multi Family Rent Roll'!AH45</f>
        <v>0</v>
      </c>
      <c r="AW223" s="478">
        <f>'Multi Family Rent Roll'!AI45</f>
        <v>0</v>
      </c>
      <c r="AX223" s="478">
        <f>'Multi Family Rent Roll'!AJ45</f>
        <v>0</v>
      </c>
      <c r="AY223" s="478">
        <f>'Multi Family Rent Roll'!AK45</f>
        <v>0</v>
      </c>
      <c r="AZ223" s="478">
        <f>'Multi Family Rent Roll'!AL45</f>
        <v>0</v>
      </c>
      <c r="BA223" s="478">
        <f>'Multi Family Rent Roll'!AM45</f>
        <v>0</v>
      </c>
      <c r="BB223" s="478">
        <f>'Multi Family Rent Roll'!AN45</f>
        <v>0</v>
      </c>
      <c r="BC223" s="478">
        <f>'Multi Family Rent Roll'!AO45</f>
        <v>0</v>
      </c>
      <c r="BD223" s="478">
        <f>'Multi Family Rent Roll'!AP45</f>
        <v>0</v>
      </c>
      <c r="BE223" s="478">
        <f>'Multi Family Rent Roll'!AQ45</f>
        <v>0</v>
      </c>
      <c r="BF223" s="478">
        <f>'Multi Family Rent Roll'!AR45</f>
        <v>0</v>
      </c>
      <c r="BG223" s="478">
        <f>'Multi Family Rent Roll'!AS45</f>
        <v>0</v>
      </c>
      <c r="BH223" s="478">
        <f>'Multi Family Rent Roll'!AT45</f>
        <v>0</v>
      </c>
      <c r="BI223" s="478">
        <f>'Multi Family Rent Roll'!AU45</f>
        <v>0</v>
      </c>
      <c r="BJ223" s="478">
        <f>'Multi Family Rent Roll'!AV45</f>
        <v>0</v>
      </c>
      <c r="BK223" s="478">
        <f>'Multi Family Rent Roll'!AW45</f>
        <v>0</v>
      </c>
      <c r="BL223" s="478">
        <f>'Multi Family Rent Roll'!AX45</f>
        <v>0</v>
      </c>
      <c r="BM223" s="478">
        <f>'Multi Family Rent Roll'!AY45</f>
        <v>0</v>
      </c>
      <c r="BN223" s="478">
        <f>'Multi Family Rent Roll'!AZ45</f>
        <v>0</v>
      </c>
      <c r="BO223" s="478">
        <f>'Multi Family Rent Roll'!BA45</f>
        <v>0</v>
      </c>
      <c r="BP223" s="478">
        <f>'Multi Family Rent Roll'!BB45</f>
        <v>0</v>
      </c>
      <c r="BQ223" s="478">
        <f>'Multi Family Rent Roll'!BC45</f>
        <v>0</v>
      </c>
      <c r="BR223" s="478">
        <f>'Multi Family Rent Roll'!BD45</f>
        <v>0</v>
      </c>
      <c r="BS223" s="478">
        <f>'Multi Family Rent Roll'!BE45</f>
        <v>0</v>
      </c>
      <c r="BT223" s="478">
        <f>'Multi Family Rent Roll'!BF45</f>
        <v>0</v>
      </c>
      <c r="BU223" s="478">
        <f>'Multi Family Rent Roll'!BG45</f>
        <v>0</v>
      </c>
      <c r="BV223" s="478">
        <f>'Multi Family Rent Roll'!BH45</f>
        <v>0</v>
      </c>
      <c r="BW223" s="478">
        <f>'Multi Family Rent Roll'!BI45</f>
        <v>0</v>
      </c>
      <c r="BX223" s="478">
        <f>'Multi Family Rent Roll'!BJ45</f>
        <v>0</v>
      </c>
      <c r="BY223" s="478">
        <f>'Multi Family Rent Roll'!BK45</f>
        <v>0</v>
      </c>
      <c r="BZ223" s="478">
        <f>'Multi Family Rent Roll'!BL45</f>
        <v>0</v>
      </c>
      <c r="CA223" s="478">
        <f>'Multi Family Rent Roll'!BM45</f>
        <v>0</v>
      </c>
      <c r="CB223" s="478">
        <f>'Multi Family Rent Roll'!BN45</f>
        <v>0</v>
      </c>
      <c r="CC223" s="478">
        <f>'Multi Family Rent Roll'!BO45</f>
        <v>0</v>
      </c>
      <c r="CD223" s="478">
        <f>'Multi Family Rent Roll'!BP45</f>
        <v>0</v>
      </c>
      <c r="CE223" s="478">
        <f>'Multi Family Rent Roll'!BQ45</f>
        <v>0</v>
      </c>
      <c r="CF223" s="478">
        <f>'Multi Family Rent Roll'!BR45</f>
        <v>0</v>
      </c>
      <c r="CG223" s="478">
        <f>'Multi Family Rent Roll'!BS45</f>
        <v>0</v>
      </c>
      <c r="CH223" s="478">
        <f>'Multi Family Rent Roll'!BT45</f>
        <v>0</v>
      </c>
      <c r="CI223" s="478">
        <f>'Multi Family Rent Roll'!BU45</f>
        <v>0</v>
      </c>
      <c r="CJ223" s="478">
        <f>'Multi Family Rent Roll'!BV45</f>
        <v>0</v>
      </c>
      <c r="CK223" s="478">
        <f>'Multi Family Rent Roll'!BW45</f>
        <v>0</v>
      </c>
      <c r="CL223" s="478">
        <f>'Multi Family Rent Roll'!BX45</f>
        <v>0</v>
      </c>
      <c r="CM223" s="478">
        <f>'Multi Family Rent Roll'!BY45</f>
        <v>0</v>
      </c>
      <c r="CN223" s="478">
        <f>'Multi Family Rent Roll'!BZ45</f>
        <v>0</v>
      </c>
      <c r="CO223" s="478">
        <f>'Multi Family Rent Roll'!CA45</f>
        <v>0</v>
      </c>
      <c r="CP223" s="478">
        <f>'Multi Family Rent Roll'!CB45</f>
        <v>0</v>
      </c>
      <c r="CQ223" s="478">
        <f>'Multi Family Rent Roll'!CC45</f>
        <v>0</v>
      </c>
      <c r="CR223" s="478">
        <f>'Multi Family Rent Roll'!CD45</f>
        <v>0</v>
      </c>
      <c r="CS223" s="478">
        <f>'Multi Family Rent Roll'!CE45</f>
        <v>0</v>
      </c>
      <c r="CT223" s="478">
        <f>'Multi Family Rent Roll'!CF45</f>
        <v>0</v>
      </c>
      <c r="CU223" s="478">
        <f>'Multi Family Rent Roll'!CG45</f>
        <v>0</v>
      </c>
      <c r="CV223" s="478">
        <f>'Multi Family Rent Roll'!CH45</f>
        <v>0</v>
      </c>
      <c r="CW223" s="478">
        <f>'Multi Family Rent Roll'!CI45</f>
        <v>0</v>
      </c>
      <c r="CX223" s="478">
        <f>'Multi Family Rent Roll'!CJ45</f>
        <v>0</v>
      </c>
      <c r="CY223" s="478">
        <f>'Multi Family Rent Roll'!CK45</f>
        <v>0</v>
      </c>
      <c r="CZ223" s="478">
        <f>'Multi Family Rent Roll'!CL45</f>
        <v>0</v>
      </c>
      <c r="DA223" s="478">
        <f>'Multi Family Rent Roll'!CM45</f>
        <v>0</v>
      </c>
      <c r="DB223" s="478">
        <f>'Multi Family Rent Roll'!CN45</f>
        <v>0</v>
      </c>
      <c r="DC223" s="478">
        <f>'Multi Family Rent Roll'!CO45</f>
        <v>0</v>
      </c>
      <c r="DD223" s="478">
        <f>'Multi Family Rent Roll'!CP45</f>
        <v>0</v>
      </c>
      <c r="DE223" s="478">
        <f>'Multi Family Rent Roll'!CQ45</f>
        <v>0</v>
      </c>
      <c r="DF223" s="478">
        <f>'Multi Family Rent Roll'!CR45</f>
        <v>0</v>
      </c>
      <c r="DG223" s="478">
        <f>'Multi Family Rent Roll'!CS45</f>
        <v>0</v>
      </c>
      <c r="DH223" s="478">
        <f>'Multi Family Rent Roll'!CT45</f>
        <v>0</v>
      </c>
      <c r="DI223" s="478">
        <f>'Multi Family Rent Roll'!CU45</f>
        <v>0</v>
      </c>
      <c r="DJ223" s="478">
        <f>'Multi Family Rent Roll'!CV45</f>
        <v>0</v>
      </c>
      <c r="DK223" s="478">
        <f>'Multi Family Rent Roll'!CW45</f>
        <v>0</v>
      </c>
      <c r="DL223" s="478">
        <f>'Multi Family Rent Roll'!CX45</f>
        <v>0</v>
      </c>
      <c r="DM223" s="478">
        <f>'Multi Family Rent Roll'!CY45</f>
        <v>0</v>
      </c>
      <c r="DN223" s="478">
        <f>'Multi Family Rent Roll'!CZ45</f>
        <v>0</v>
      </c>
      <c r="DO223" s="478">
        <f>'Multi Family Rent Roll'!DA45</f>
        <v>0</v>
      </c>
      <c r="DP223" s="478">
        <f>'Multi Family Rent Roll'!DB45</f>
        <v>0</v>
      </c>
      <c r="DQ223" s="478">
        <f>'Multi Family Rent Roll'!DC45</f>
        <v>0</v>
      </c>
      <c r="DR223" s="478">
        <f>'Multi Family Rent Roll'!DD45</f>
        <v>0</v>
      </c>
      <c r="DS223" s="478">
        <f>'Multi Family Rent Roll'!DE45</f>
        <v>0</v>
      </c>
      <c r="DT223" s="478">
        <f>'Multi Family Rent Roll'!DF45</f>
        <v>0</v>
      </c>
      <c r="DU223" s="478">
        <f>'Multi Family Rent Roll'!DG45</f>
        <v>0</v>
      </c>
      <c r="DV223" s="478">
        <f>'Multi Family Rent Roll'!DH45</f>
        <v>0</v>
      </c>
      <c r="DW223" s="478">
        <f>'Multi Family Rent Roll'!DI45</f>
        <v>0</v>
      </c>
      <c r="DX223" s="478">
        <f>'Multi Family Rent Roll'!DJ45</f>
        <v>0</v>
      </c>
      <c r="DY223" s="478">
        <f>'Multi Family Rent Roll'!DK45</f>
        <v>0</v>
      </c>
      <c r="DZ223" s="478">
        <f>'Multi Family Rent Roll'!DL45</f>
        <v>0</v>
      </c>
      <c r="EA223" s="478">
        <f>'Multi Family Rent Roll'!DM45</f>
        <v>0</v>
      </c>
      <c r="EB223" s="478">
        <f>'Multi Family Rent Roll'!DN45</f>
        <v>0</v>
      </c>
      <c r="EC223" s="478">
        <f>'Multi Family Rent Roll'!DO45</f>
        <v>0</v>
      </c>
      <c r="ED223" s="478">
        <f>'Multi Family Rent Roll'!DP45</f>
        <v>0</v>
      </c>
      <c r="EE223" s="478">
        <f>'Multi Family Rent Roll'!DQ45</f>
        <v>0</v>
      </c>
      <c r="EF223" s="488">
        <f>'Multi Family Rent Roll'!DR45</f>
        <v>0</v>
      </c>
    </row>
    <row r="224" spans="2:136" outlineLevel="1" x14ac:dyDescent="0.2">
      <c r="B224" s="585" t="str">
        <f>'Multi Family Rent Roll'!B46</f>
        <v>-</v>
      </c>
      <c r="C224" s="482"/>
      <c r="D224" s="482"/>
      <c r="E224" s="482"/>
      <c r="F224" s="482"/>
      <c r="G224" s="482"/>
      <c r="H224" s="482"/>
      <c r="I224" s="482"/>
      <c r="J224" s="482"/>
      <c r="K224" s="482"/>
      <c r="L224" s="482"/>
      <c r="M224" s="586">
        <f t="shared" si="133"/>
        <v>0</v>
      </c>
      <c r="N224" s="482"/>
      <c r="O224" s="482"/>
      <c r="P224" s="482"/>
      <c r="Q224" s="478">
        <f>'Multi Family Rent Roll'!C46</f>
        <v>0</v>
      </c>
      <c r="R224" s="478">
        <f>'Multi Family Rent Roll'!D46</f>
        <v>0</v>
      </c>
      <c r="S224" s="478">
        <f>'Multi Family Rent Roll'!E46</f>
        <v>0</v>
      </c>
      <c r="T224" s="478">
        <f>'Multi Family Rent Roll'!F46</f>
        <v>0</v>
      </c>
      <c r="U224" s="478">
        <f>'Multi Family Rent Roll'!G46</f>
        <v>0</v>
      </c>
      <c r="V224" s="478">
        <f>'Multi Family Rent Roll'!H46</f>
        <v>0</v>
      </c>
      <c r="W224" s="478">
        <f>'Multi Family Rent Roll'!I46</f>
        <v>0</v>
      </c>
      <c r="X224" s="478">
        <f>'Multi Family Rent Roll'!J46</f>
        <v>0</v>
      </c>
      <c r="Y224" s="478">
        <f>'Multi Family Rent Roll'!K46</f>
        <v>0</v>
      </c>
      <c r="Z224" s="478">
        <f>'Multi Family Rent Roll'!L46</f>
        <v>0</v>
      </c>
      <c r="AA224" s="478">
        <f>'Multi Family Rent Roll'!M46</f>
        <v>0</v>
      </c>
      <c r="AB224" s="478">
        <f>'Multi Family Rent Roll'!N46</f>
        <v>0</v>
      </c>
      <c r="AC224" s="478">
        <f>'Multi Family Rent Roll'!O46</f>
        <v>0</v>
      </c>
      <c r="AD224" s="478">
        <f>'Multi Family Rent Roll'!P46</f>
        <v>0</v>
      </c>
      <c r="AE224" s="478">
        <f>'Multi Family Rent Roll'!Q46</f>
        <v>0</v>
      </c>
      <c r="AF224" s="478">
        <f>'Multi Family Rent Roll'!R46</f>
        <v>0</v>
      </c>
      <c r="AG224" s="478">
        <f>'Multi Family Rent Roll'!S46</f>
        <v>0</v>
      </c>
      <c r="AH224" s="478">
        <f>'Multi Family Rent Roll'!T46</f>
        <v>0</v>
      </c>
      <c r="AI224" s="478">
        <f>'Multi Family Rent Roll'!U46</f>
        <v>0</v>
      </c>
      <c r="AJ224" s="478">
        <f>'Multi Family Rent Roll'!V46</f>
        <v>0</v>
      </c>
      <c r="AK224" s="478">
        <f>'Multi Family Rent Roll'!W46</f>
        <v>0</v>
      </c>
      <c r="AL224" s="478">
        <f>'Multi Family Rent Roll'!X46</f>
        <v>0</v>
      </c>
      <c r="AM224" s="478">
        <f>'Multi Family Rent Roll'!Y46</f>
        <v>0</v>
      </c>
      <c r="AN224" s="478">
        <f>'Multi Family Rent Roll'!Z46</f>
        <v>0</v>
      </c>
      <c r="AO224" s="478">
        <f>'Multi Family Rent Roll'!AA46</f>
        <v>0</v>
      </c>
      <c r="AP224" s="478">
        <f>'Multi Family Rent Roll'!AB46</f>
        <v>0</v>
      </c>
      <c r="AQ224" s="478">
        <f>'Multi Family Rent Roll'!AC46</f>
        <v>0</v>
      </c>
      <c r="AR224" s="478">
        <f>'Multi Family Rent Roll'!AD46</f>
        <v>0</v>
      </c>
      <c r="AS224" s="478">
        <f>'Multi Family Rent Roll'!AE46</f>
        <v>0</v>
      </c>
      <c r="AT224" s="478">
        <f>'Multi Family Rent Roll'!AF46</f>
        <v>0</v>
      </c>
      <c r="AU224" s="478">
        <f>'Multi Family Rent Roll'!AG46</f>
        <v>0</v>
      </c>
      <c r="AV224" s="478">
        <f>'Multi Family Rent Roll'!AH46</f>
        <v>0</v>
      </c>
      <c r="AW224" s="478">
        <f>'Multi Family Rent Roll'!AI46</f>
        <v>0</v>
      </c>
      <c r="AX224" s="478">
        <f>'Multi Family Rent Roll'!AJ46</f>
        <v>0</v>
      </c>
      <c r="AY224" s="478">
        <f>'Multi Family Rent Roll'!AK46</f>
        <v>0</v>
      </c>
      <c r="AZ224" s="478">
        <f>'Multi Family Rent Roll'!AL46</f>
        <v>0</v>
      </c>
      <c r="BA224" s="478">
        <f>'Multi Family Rent Roll'!AM46</f>
        <v>0</v>
      </c>
      <c r="BB224" s="478">
        <f>'Multi Family Rent Roll'!AN46</f>
        <v>0</v>
      </c>
      <c r="BC224" s="478">
        <f>'Multi Family Rent Roll'!AO46</f>
        <v>0</v>
      </c>
      <c r="BD224" s="478">
        <f>'Multi Family Rent Roll'!AP46</f>
        <v>0</v>
      </c>
      <c r="BE224" s="478">
        <f>'Multi Family Rent Roll'!AQ46</f>
        <v>0</v>
      </c>
      <c r="BF224" s="478">
        <f>'Multi Family Rent Roll'!AR46</f>
        <v>0</v>
      </c>
      <c r="BG224" s="478">
        <f>'Multi Family Rent Roll'!AS46</f>
        <v>0</v>
      </c>
      <c r="BH224" s="478">
        <f>'Multi Family Rent Roll'!AT46</f>
        <v>0</v>
      </c>
      <c r="BI224" s="478">
        <f>'Multi Family Rent Roll'!AU46</f>
        <v>0</v>
      </c>
      <c r="BJ224" s="478">
        <f>'Multi Family Rent Roll'!AV46</f>
        <v>0</v>
      </c>
      <c r="BK224" s="478">
        <f>'Multi Family Rent Roll'!AW46</f>
        <v>0</v>
      </c>
      <c r="BL224" s="478">
        <f>'Multi Family Rent Roll'!AX46</f>
        <v>0</v>
      </c>
      <c r="BM224" s="478">
        <f>'Multi Family Rent Roll'!AY46</f>
        <v>0</v>
      </c>
      <c r="BN224" s="478">
        <f>'Multi Family Rent Roll'!AZ46</f>
        <v>0</v>
      </c>
      <c r="BO224" s="478">
        <f>'Multi Family Rent Roll'!BA46</f>
        <v>0</v>
      </c>
      <c r="BP224" s="478">
        <f>'Multi Family Rent Roll'!BB46</f>
        <v>0</v>
      </c>
      <c r="BQ224" s="478">
        <f>'Multi Family Rent Roll'!BC46</f>
        <v>0</v>
      </c>
      <c r="BR224" s="478">
        <f>'Multi Family Rent Roll'!BD46</f>
        <v>0</v>
      </c>
      <c r="BS224" s="478">
        <f>'Multi Family Rent Roll'!BE46</f>
        <v>0</v>
      </c>
      <c r="BT224" s="478">
        <f>'Multi Family Rent Roll'!BF46</f>
        <v>0</v>
      </c>
      <c r="BU224" s="478">
        <f>'Multi Family Rent Roll'!BG46</f>
        <v>0</v>
      </c>
      <c r="BV224" s="478">
        <f>'Multi Family Rent Roll'!BH46</f>
        <v>0</v>
      </c>
      <c r="BW224" s="478">
        <f>'Multi Family Rent Roll'!BI46</f>
        <v>0</v>
      </c>
      <c r="BX224" s="478">
        <f>'Multi Family Rent Roll'!BJ46</f>
        <v>0</v>
      </c>
      <c r="BY224" s="478">
        <f>'Multi Family Rent Roll'!BK46</f>
        <v>0</v>
      </c>
      <c r="BZ224" s="478">
        <f>'Multi Family Rent Roll'!BL46</f>
        <v>0</v>
      </c>
      <c r="CA224" s="478">
        <f>'Multi Family Rent Roll'!BM46</f>
        <v>0</v>
      </c>
      <c r="CB224" s="478">
        <f>'Multi Family Rent Roll'!BN46</f>
        <v>0</v>
      </c>
      <c r="CC224" s="478">
        <f>'Multi Family Rent Roll'!BO46</f>
        <v>0</v>
      </c>
      <c r="CD224" s="478">
        <f>'Multi Family Rent Roll'!BP46</f>
        <v>0</v>
      </c>
      <c r="CE224" s="478">
        <f>'Multi Family Rent Roll'!BQ46</f>
        <v>0</v>
      </c>
      <c r="CF224" s="478">
        <f>'Multi Family Rent Roll'!BR46</f>
        <v>0</v>
      </c>
      <c r="CG224" s="478">
        <f>'Multi Family Rent Roll'!BS46</f>
        <v>0</v>
      </c>
      <c r="CH224" s="478">
        <f>'Multi Family Rent Roll'!BT46</f>
        <v>0</v>
      </c>
      <c r="CI224" s="478">
        <f>'Multi Family Rent Roll'!BU46</f>
        <v>0</v>
      </c>
      <c r="CJ224" s="478">
        <f>'Multi Family Rent Roll'!BV46</f>
        <v>0</v>
      </c>
      <c r="CK224" s="478">
        <f>'Multi Family Rent Roll'!BW46</f>
        <v>0</v>
      </c>
      <c r="CL224" s="478">
        <f>'Multi Family Rent Roll'!BX46</f>
        <v>0</v>
      </c>
      <c r="CM224" s="478">
        <f>'Multi Family Rent Roll'!BY46</f>
        <v>0</v>
      </c>
      <c r="CN224" s="478">
        <f>'Multi Family Rent Roll'!BZ46</f>
        <v>0</v>
      </c>
      <c r="CO224" s="478">
        <f>'Multi Family Rent Roll'!CA46</f>
        <v>0</v>
      </c>
      <c r="CP224" s="478">
        <f>'Multi Family Rent Roll'!CB46</f>
        <v>0</v>
      </c>
      <c r="CQ224" s="478">
        <f>'Multi Family Rent Roll'!CC46</f>
        <v>0</v>
      </c>
      <c r="CR224" s="478">
        <f>'Multi Family Rent Roll'!CD46</f>
        <v>0</v>
      </c>
      <c r="CS224" s="478">
        <f>'Multi Family Rent Roll'!CE46</f>
        <v>0</v>
      </c>
      <c r="CT224" s="478">
        <f>'Multi Family Rent Roll'!CF46</f>
        <v>0</v>
      </c>
      <c r="CU224" s="478">
        <f>'Multi Family Rent Roll'!CG46</f>
        <v>0</v>
      </c>
      <c r="CV224" s="478">
        <f>'Multi Family Rent Roll'!CH46</f>
        <v>0</v>
      </c>
      <c r="CW224" s="478">
        <f>'Multi Family Rent Roll'!CI46</f>
        <v>0</v>
      </c>
      <c r="CX224" s="478">
        <f>'Multi Family Rent Roll'!CJ46</f>
        <v>0</v>
      </c>
      <c r="CY224" s="478">
        <f>'Multi Family Rent Roll'!CK46</f>
        <v>0</v>
      </c>
      <c r="CZ224" s="478">
        <f>'Multi Family Rent Roll'!CL46</f>
        <v>0</v>
      </c>
      <c r="DA224" s="478">
        <f>'Multi Family Rent Roll'!CM46</f>
        <v>0</v>
      </c>
      <c r="DB224" s="478">
        <f>'Multi Family Rent Roll'!CN46</f>
        <v>0</v>
      </c>
      <c r="DC224" s="478">
        <f>'Multi Family Rent Roll'!CO46</f>
        <v>0</v>
      </c>
      <c r="DD224" s="478">
        <f>'Multi Family Rent Roll'!CP46</f>
        <v>0</v>
      </c>
      <c r="DE224" s="478">
        <f>'Multi Family Rent Roll'!CQ46</f>
        <v>0</v>
      </c>
      <c r="DF224" s="478">
        <f>'Multi Family Rent Roll'!CR46</f>
        <v>0</v>
      </c>
      <c r="DG224" s="478">
        <f>'Multi Family Rent Roll'!CS46</f>
        <v>0</v>
      </c>
      <c r="DH224" s="478">
        <f>'Multi Family Rent Roll'!CT46</f>
        <v>0</v>
      </c>
      <c r="DI224" s="478">
        <f>'Multi Family Rent Roll'!CU46</f>
        <v>0</v>
      </c>
      <c r="DJ224" s="478">
        <f>'Multi Family Rent Roll'!CV46</f>
        <v>0</v>
      </c>
      <c r="DK224" s="478">
        <f>'Multi Family Rent Roll'!CW46</f>
        <v>0</v>
      </c>
      <c r="DL224" s="478">
        <f>'Multi Family Rent Roll'!CX46</f>
        <v>0</v>
      </c>
      <c r="DM224" s="478">
        <f>'Multi Family Rent Roll'!CY46</f>
        <v>0</v>
      </c>
      <c r="DN224" s="478">
        <f>'Multi Family Rent Roll'!CZ46</f>
        <v>0</v>
      </c>
      <c r="DO224" s="478">
        <f>'Multi Family Rent Roll'!DA46</f>
        <v>0</v>
      </c>
      <c r="DP224" s="478">
        <f>'Multi Family Rent Roll'!DB46</f>
        <v>0</v>
      </c>
      <c r="DQ224" s="478">
        <f>'Multi Family Rent Roll'!DC46</f>
        <v>0</v>
      </c>
      <c r="DR224" s="478">
        <f>'Multi Family Rent Roll'!DD46</f>
        <v>0</v>
      </c>
      <c r="DS224" s="478">
        <f>'Multi Family Rent Roll'!DE46</f>
        <v>0</v>
      </c>
      <c r="DT224" s="478">
        <f>'Multi Family Rent Roll'!DF46</f>
        <v>0</v>
      </c>
      <c r="DU224" s="478">
        <f>'Multi Family Rent Roll'!DG46</f>
        <v>0</v>
      </c>
      <c r="DV224" s="478">
        <f>'Multi Family Rent Roll'!DH46</f>
        <v>0</v>
      </c>
      <c r="DW224" s="478">
        <f>'Multi Family Rent Roll'!DI46</f>
        <v>0</v>
      </c>
      <c r="DX224" s="478">
        <f>'Multi Family Rent Roll'!DJ46</f>
        <v>0</v>
      </c>
      <c r="DY224" s="478">
        <f>'Multi Family Rent Roll'!DK46</f>
        <v>0</v>
      </c>
      <c r="DZ224" s="478">
        <f>'Multi Family Rent Roll'!DL46</f>
        <v>0</v>
      </c>
      <c r="EA224" s="478">
        <f>'Multi Family Rent Roll'!DM46</f>
        <v>0</v>
      </c>
      <c r="EB224" s="478">
        <f>'Multi Family Rent Roll'!DN46</f>
        <v>0</v>
      </c>
      <c r="EC224" s="478">
        <f>'Multi Family Rent Roll'!DO46</f>
        <v>0</v>
      </c>
      <c r="ED224" s="478">
        <f>'Multi Family Rent Roll'!DP46</f>
        <v>0</v>
      </c>
      <c r="EE224" s="478">
        <f>'Multi Family Rent Roll'!DQ46</f>
        <v>0</v>
      </c>
      <c r="EF224" s="488">
        <f>'Multi Family Rent Roll'!DR46</f>
        <v>0</v>
      </c>
    </row>
    <row r="225" spans="2:136" outlineLevel="1" x14ac:dyDescent="0.2">
      <c r="B225" s="585" t="str">
        <f>'Multi Family Rent Roll'!B47</f>
        <v>-</v>
      </c>
      <c r="C225" s="482"/>
      <c r="D225" s="482"/>
      <c r="E225" s="482"/>
      <c r="F225" s="482"/>
      <c r="G225" s="482"/>
      <c r="H225" s="482"/>
      <c r="I225" s="482"/>
      <c r="J225" s="482"/>
      <c r="K225" s="482"/>
      <c r="L225" s="482"/>
      <c r="M225" s="586">
        <f t="shared" si="133"/>
        <v>0</v>
      </c>
      <c r="N225" s="482"/>
      <c r="O225" s="482"/>
      <c r="P225" s="482"/>
      <c r="Q225" s="478">
        <f>'Multi Family Rent Roll'!C47</f>
        <v>0</v>
      </c>
      <c r="R225" s="478">
        <f>'Multi Family Rent Roll'!D47</f>
        <v>0</v>
      </c>
      <c r="S225" s="478">
        <f>'Multi Family Rent Roll'!E47</f>
        <v>0</v>
      </c>
      <c r="T225" s="478">
        <f>'Multi Family Rent Roll'!F47</f>
        <v>0</v>
      </c>
      <c r="U225" s="478">
        <f>'Multi Family Rent Roll'!G47</f>
        <v>0</v>
      </c>
      <c r="V225" s="478">
        <f>'Multi Family Rent Roll'!H47</f>
        <v>0</v>
      </c>
      <c r="W225" s="478">
        <f>'Multi Family Rent Roll'!I47</f>
        <v>0</v>
      </c>
      <c r="X225" s="478">
        <f>'Multi Family Rent Roll'!J47</f>
        <v>0</v>
      </c>
      <c r="Y225" s="478">
        <f>'Multi Family Rent Roll'!K47</f>
        <v>0</v>
      </c>
      <c r="Z225" s="478">
        <f>'Multi Family Rent Roll'!L47</f>
        <v>0</v>
      </c>
      <c r="AA225" s="478">
        <f>'Multi Family Rent Roll'!M47</f>
        <v>0</v>
      </c>
      <c r="AB225" s="478">
        <f>'Multi Family Rent Roll'!N47</f>
        <v>0</v>
      </c>
      <c r="AC225" s="478">
        <f>'Multi Family Rent Roll'!O47</f>
        <v>0</v>
      </c>
      <c r="AD225" s="478">
        <f>'Multi Family Rent Roll'!P47</f>
        <v>0</v>
      </c>
      <c r="AE225" s="478">
        <f>'Multi Family Rent Roll'!Q47</f>
        <v>0</v>
      </c>
      <c r="AF225" s="478">
        <f>'Multi Family Rent Roll'!R47</f>
        <v>0</v>
      </c>
      <c r="AG225" s="478">
        <f>'Multi Family Rent Roll'!S47</f>
        <v>0</v>
      </c>
      <c r="AH225" s="478">
        <f>'Multi Family Rent Roll'!T47</f>
        <v>0</v>
      </c>
      <c r="AI225" s="478">
        <f>'Multi Family Rent Roll'!U47</f>
        <v>0</v>
      </c>
      <c r="AJ225" s="478">
        <f>'Multi Family Rent Roll'!V47</f>
        <v>0</v>
      </c>
      <c r="AK225" s="478">
        <f>'Multi Family Rent Roll'!W47</f>
        <v>0</v>
      </c>
      <c r="AL225" s="478">
        <f>'Multi Family Rent Roll'!X47</f>
        <v>0</v>
      </c>
      <c r="AM225" s="478">
        <f>'Multi Family Rent Roll'!Y47</f>
        <v>0</v>
      </c>
      <c r="AN225" s="478">
        <f>'Multi Family Rent Roll'!Z47</f>
        <v>0</v>
      </c>
      <c r="AO225" s="478">
        <f>'Multi Family Rent Roll'!AA47</f>
        <v>0</v>
      </c>
      <c r="AP225" s="478">
        <f>'Multi Family Rent Roll'!AB47</f>
        <v>0</v>
      </c>
      <c r="AQ225" s="478">
        <f>'Multi Family Rent Roll'!AC47</f>
        <v>0</v>
      </c>
      <c r="AR225" s="478">
        <f>'Multi Family Rent Roll'!AD47</f>
        <v>0</v>
      </c>
      <c r="AS225" s="478">
        <f>'Multi Family Rent Roll'!AE47</f>
        <v>0</v>
      </c>
      <c r="AT225" s="478">
        <f>'Multi Family Rent Roll'!AF47</f>
        <v>0</v>
      </c>
      <c r="AU225" s="478">
        <f>'Multi Family Rent Roll'!AG47</f>
        <v>0</v>
      </c>
      <c r="AV225" s="478">
        <f>'Multi Family Rent Roll'!AH47</f>
        <v>0</v>
      </c>
      <c r="AW225" s="478">
        <f>'Multi Family Rent Roll'!AI47</f>
        <v>0</v>
      </c>
      <c r="AX225" s="478">
        <f>'Multi Family Rent Roll'!AJ47</f>
        <v>0</v>
      </c>
      <c r="AY225" s="478">
        <f>'Multi Family Rent Roll'!AK47</f>
        <v>0</v>
      </c>
      <c r="AZ225" s="478">
        <f>'Multi Family Rent Roll'!AL47</f>
        <v>0</v>
      </c>
      <c r="BA225" s="478">
        <f>'Multi Family Rent Roll'!AM47</f>
        <v>0</v>
      </c>
      <c r="BB225" s="478">
        <f>'Multi Family Rent Roll'!AN47</f>
        <v>0</v>
      </c>
      <c r="BC225" s="478">
        <f>'Multi Family Rent Roll'!AO47</f>
        <v>0</v>
      </c>
      <c r="BD225" s="478">
        <f>'Multi Family Rent Roll'!AP47</f>
        <v>0</v>
      </c>
      <c r="BE225" s="478">
        <f>'Multi Family Rent Roll'!AQ47</f>
        <v>0</v>
      </c>
      <c r="BF225" s="478">
        <f>'Multi Family Rent Roll'!AR47</f>
        <v>0</v>
      </c>
      <c r="BG225" s="478">
        <f>'Multi Family Rent Roll'!AS47</f>
        <v>0</v>
      </c>
      <c r="BH225" s="478">
        <f>'Multi Family Rent Roll'!AT47</f>
        <v>0</v>
      </c>
      <c r="BI225" s="478">
        <f>'Multi Family Rent Roll'!AU47</f>
        <v>0</v>
      </c>
      <c r="BJ225" s="478">
        <f>'Multi Family Rent Roll'!AV47</f>
        <v>0</v>
      </c>
      <c r="BK225" s="478">
        <f>'Multi Family Rent Roll'!AW47</f>
        <v>0</v>
      </c>
      <c r="BL225" s="478">
        <f>'Multi Family Rent Roll'!AX47</f>
        <v>0</v>
      </c>
      <c r="BM225" s="478">
        <f>'Multi Family Rent Roll'!AY47</f>
        <v>0</v>
      </c>
      <c r="BN225" s="478">
        <f>'Multi Family Rent Roll'!AZ47</f>
        <v>0</v>
      </c>
      <c r="BO225" s="478">
        <f>'Multi Family Rent Roll'!BA47</f>
        <v>0</v>
      </c>
      <c r="BP225" s="478">
        <f>'Multi Family Rent Roll'!BB47</f>
        <v>0</v>
      </c>
      <c r="BQ225" s="478">
        <f>'Multi Family Rent Roll'!BC47</f>
        <v>0</v>
      </c>
      <c r="BR225" s="478">
        <f>'Multi Family Rent Roll'!BD47</f>
        <v>0</v>
      </c>
      <c r="BS225" s="478">
        <f>'Multi Family Rent Roll'!BE47</f>
        <v>0</v>
      </c>
      <c r="BT225" s="478">
        <f>'Multi Family Rent Roll'!BF47</f>
        <v>0</v>
      </c>
      <c r="BU225" s="478">
        <f>'Multi Family Rent Roll'!BG47</f>
        <v>0</v>
      </c>
      <c r="BV225" s="478">
        <f>'Multi Family Rent Roll'!BH47</f>
        <v>0</v>
      </c>
      <c r="BW225" s="478">
        <f>'Multi Family Rent Roll'!BI47</f>
        <v>0</v>
      </c>
      <c r="BX225" s="478">
        <f>'Multi Family Rent Roll'!BJ47</f>
        <v>0</v>
      </c>
      <c r="BY225" s="478">
        <f>'Multi Family Rent Roll'!BK47</f>
        <v>0</v>
      </c>
      <c r="BZ225" s="478">
        <f>'Multi Family Rent Roll'!BL47</f>
        <v>0</v>
      </c>
      <c r="CA225" s="478">
        <f>'Multi Family Rent Roll'!BM47</f>
        <v>0</v>
      </c>
      <c r="CB225" s="478">
        <f>'Multi Family Rent Roll'!BN47</f>
        <v>0</v>
      </c>
      <c r="CC225" s="478">
        <f>'Multi Family Rent Roll'!BO47</f>
        <v>0</v>
      </c>
      <c r="CD225" s="478">
        <f>'Multi Family Rent Roll'!BP47</f>
        <v>0</v>
      </c>
      <c r="CE225" s="478">
        <f>'Multi Family Rent Roll'!BQ47</f>
        <v>0</v>
      </c>
      <c r="CF225" s="478">
        <f>'Multi Family Rent Roll'!BR47</f>
        <v>0</v>
      </c>
      <c r="CG225" s="478">
        <f>'Multi Family Rent Roll'!BS47</f>
        <v>0</v>
      </c>
      <c r="CH225" s="478">
        <f>'Multi Family Rent Roll'!BT47</f>
        <v>0</v>
      </c>
      <c r="CI225" s="478">
        <f>'Multi Family Rent Roll'!BU47</f>
        <v>0</v>
      </c>
      <c r="CJ225" s="478">
        <f>'Multi Family Rent Roll'!BV47</f>
        <v>0</v>
      </c>
      <c r="CK225" s="478">
        <f>'Multi Family Rent Roll'!BW47</f>
        <v>0</v>
      </c>
      <c r="CL225" s="478">
        <f>'Multi Family Rent Roll'!BX47</f>
        <v>0</v>
      </c>
      <c r="CM225" s="478">
        <f>'Multi Family Rent Roll'!BY47</f>
        <v>0</v>
      </c>
      <c r="CN225" s="478">
        <f>'Multi Family Rent Roll'!BZ47</f>
        <v>0</v>
      </c>
      <c r="CO225" s="478">
        <f>'Multi Family Rent Roll'!CA47</f>
        <v>0</v>
      </c>
      <c r="CP225" s="478">
        <f>'Multi Family Rent Roll'!CB47</f>
        <v>0</v>
      </c>
      <c r="CQ225" s="478">
        <f>'Multi Family Rent Roll'!CC47</f>
        <v>0</v>
      </c>
      <c r="CR225" s="478">
        <f>'Multi Family Rent Roll'!CD47</f>
        <v>0</v>
      </c>
      <c r="CS225" s="478">
        <f>'Multi Family Rent Roll'!CE47</f>
        <v>0</v>
      </c>
      <c r="CT225" s="478">
        <f>'Multi Family Rent Roll'!CF47</f>
        <v>0</v>
      </c>
      <c r="CU225" s="478">
        <f>'Multi Family Rent Roll'!CG47</f>
        <v>0</v>
      </c>
      <c r="CV225" s="478">
        <f>'Multi Family Rent Roll'!CH47</f>
        <v>0</v>
      </c>
      <c r="CW225" s="478">
        <f>'Multi Family Rent Roll'!CI47</f>
        <v>0</v>
      </c>
      <c r="CX225" s="478">
        <f>'Multi Family Rent Roll'!CJ47</f>
        <v>0</v>
      </c>
      <c r="CY225" s="478">
        <f>'Multi Family Rent Roll'!CK47</f>
        <v>0</v>
      </c>
      <c r="CZ225" s="478">
        <f>'Multi Family Rent Roll'!CL47</f>
        <v>0</v>
      </c>
      <c r="DA225" s="478">
        <f>'Multi Family Rent Roll'!CM47</f>
        <v>0</v>
      </c>
      <c r="DB225" s="478">
        <f>'Multi Family Rent Roll'!CN47</f>
        <v>0</v>
      </c>
      <c r="DC225" s="478">
        <f>'Multi Family Rent Roll'!CO47</f>
        <v>0</v>
      </c>
      <c r="DD225" s="478">
        <f>'Multi Family Rent Roll'!CP47</f>
        <v>0</v>
      </c>
      <c r="DE225" s="478">
        <f>'Multi Family Rent Roll'!CQ47</f>
        <v>0</v>
      </c>
      <c r="DF225" s="478">
        <f>'Multi Family Rent Roll'!CR47</f>
        <v>0</v>
      </c>
      <c r="DG225" s="478">
        <f>'Multi Family Rent Roll'!CS47</f>
        <v>0</v>
      </c>
      <c r="DH225" s="478">
        <f>'Multi Family Rent Roll'!CT47</f>
        <v>0</v>
      </c>
      <c r="DI225" s="478">
        <f>'Multi Family Rent Roll'!CU47</f>
        <v>0</v>
      </c>
      <c r="DJ225" s="478">
        <f>'Multi Family Rent Roll'!CV47</f>
        <v>0</v>
      </c>
      <c r="DK225" s="478">
        <f>'Multi Family Rent Roll'!CW47</f>
        <v>0</v>
      </c>
      <c r="DL225" s="478">
        <f>'Multi Family Rent Roll'!CX47</f>
        <v>0</v>
      </c>
      <c r="DM225" s="478">
        <f>'Multi Family Rent Roll'!CY47</f>
        <v>0</v>
      </c>
      <c r="DN225" s="478">
        <f>'Multi Family Rent Roll'!CZ47</f>
        <v>0</v>
      </c>
      <c r="DO225" s="478">
        <f>'Multi Family Rent Roll'!DA47</f>
        <v>0</v>
      </c>
      <c r="DP225" s="478">
        <f>'Multi Family Rent Roll'!DB47</f>
        <v>0</v>
      </c>
      <c r="DQ225" s="478">
        <f>'Multi Family Rent Roll'!DC47</f>
        <v>0</v>
      </c>
      <c r="DR225" s="478">
        <f>'Multi Family Rent Roll'!DD47</f>
        <v>0</v>
      </c>
      <c r="DS225" s="478">
        <f>'Multi Family Rent Roll'!DE47</f>
        <v>0</v>
      </c>
      <c r="DT225" s="478">
        <f>'Multi Family Rent Roll'!DF47</f>
        <v>0</v>
      </c>
      <c r="DU225" s="478">
        <f>'Multi Family Rent Roll'!DG47</f>
        <v>0</v>
      </c>
      <c r="DV225" s="478">
        <f>'Multi Family Rent Roll'!DH47</f>
        <v>0</v>
      </c>
      <c r="DW225" s="478">
        <f>'Multi Family Rent Roll'!DI47</f>
        <v>0</v>
      </c>
      <c r="DX225" s="478">
        <f>'Multi Family Rent Roll'!DJ47</f>
        <v>0</v>
      </c>
      <c r="DY225" s="478">
        <f>'Multi Family Rent Roll'!DK47</f>
        <v>0</v>
      </c>
      <c r="DZ225" s="478">
        <f>'Multi Family Rent Roll'!DL47</f>
        <v>0</v>
      </c>
      <c r="EA225" s="478">
        <f>'Multi Family Rent Roll'!DM47</f>
        <v>0</v>
      </c>
      <c r="EB225" s="478">
        <f>'Multi Family Rent Roll'!DN47</f>
        <v>0</v>
      </c>
      <c r="EC225" s="478">
        <f>'Multi Family Rent Roll'!DO47</f>
        <v>0</v>
      </c>
      <c r="ED225" s="478">
        <f>'Multi Family Rent Roll'!DP47</f>
        <v>0</v>
      </c>
      <c r="EE225" s="478">
        <f>'Multi Family Rent Roll'!DQ47</f>
        <v>0</v>
      </c>
      <c r="EF225" s="488">
        <f>'Multi Family Rent Roll'!DR47</f>
        <v>0</v>
      </c>
    </row>
    <row r="226" spans="2:136" outlineLevel="1" x14ac:dyDescent="0.2">
      <c r="B226" s="585" t="str">
        <f>'Multi Family Rent Roll'!B48</f>
        <v>-</v>
      </c>
      <c r="C226" s="482"/>
      <c r="D226" s="482"/>
      <c r="E226" s="482"/>
      <c r="F226" s="482"/>
      <c r="G226" s="482"/>
      <c r="H226" s="482"/>
      <c r="I226" s="482"/>
      <c r="J226" s="482"/>
      <c r="K226" s="482"/>
      <c r="L226" s="482"/>
      <c r="M226" s="586">
        <f t="shared" si="133"/>
        <v>0</v>
      </c>
      <c r="N226" s="482"/>
      <c r="O226" s="482"/>
      <c r="P226" s="482"/>
      <c r="Q226" s="478">
        <f>'Multi Family Rent Roll'!C48</f>
        <v>0</v>
      </c>
      <c r="R226" s="478">
        <f>'Multi Family Rent Roll'!D48</f>
        <v>0</v>
      </c>
      <c r="S226" s="478">
        <f>'Multi Family Rent Roll'!E48</f>
        <v>0</v>
      </c>
      <c r="T226" s="478">
        <f>'Multi Family Rent Roll'!F48</f>
        <v>0</v>
      </c>
      <c r="U226" s="478">
        <f>'Multi Family Rent Roll'!G48</f>
        <v>0</v>
      </c>
      <c r="V226" s="478">
        <f>'Multi Family Rent Roll'!H48</f>
        <v>0</v>
      </c>
      <c r="W226" s="478">
        <f>'Multi Family Rent Roll'!I48</f>
        <v>0</v>
      </c>
      <c r="X226" s="478">
        <f>'Multi Family Rent Roll'!J48</f>
        <v>0</v>
      </c>
      <c r="Y226" s="478">
        <f>'Multi Family Rent Roll'!K48</f>
        <v>0</v>
      </c>
      <c r="Z226" s="478">
        <f>'Multi Family Rent Roll'!L48</f>
        <v>0</v>
      </c>
      <c r="AA226" s="478">
        <f>'Multi Family Rent Roll'!M48</f>
        <v>0</v>
      </c>
      <c r="AB226" s="478">
        <f>'Multi Family Rent Roll'!N48</f>
        <v>0</v>
      </c>
      <c r="AC226" s="478">
        <f>'Multi Family Rent Roll'!O48</f>
        <v>0</v>
      </c>
      <c r="AD226" s="478">
        <f>'Multi Family Rent Roll'!P48</f>
        <v>0</v>
      </c>
      <c r="AE226" s="478">
        <f>'Multi Family Rent Roll'!Q48</f>
        <v>0</v>
      </c>
      <c r="AF226" s="478">
        <f>'Multi Family Rent Roll'!R48</f>
        <v>0</v>
      </c>
      <c r="AG226" s="478">
        <f>'Multi Family Rent Roll'!S48</f>
        <v>0</v>
      </c>
      <c r="AH226" s="478">
        <f>'Multi Family Rent Roll'!T48</f>
        <v>0</v>
      </c>
      <c r="AI226" s="478">
        <f>'Multi Family Rent Roll'!U48</f>
        <v>0</v>
      </c>
      <c r="AJ226" s="478">
        <f>'Multi Family Rent Roll'!V48</f>
        <v>0</v>
      </c>
      <c r="AK226" s="478">
        <f>'Multi Family Rent Roll'!W48</f>
        <v>0</v>
      </c>
      <c r="AL226" s="478">
        <f>'Multi Family Rent Roll'!X48</f>
        <v>0</v>
      </c>
      <c r="AM226" s="478">
        <f>'Multi Family Rent Roll'!Y48</f>
        <v>0</v>
      </c>
      <c r="AN226" s="478">
        <f>'Multi Family Rent Roll'!Z48</f>
        <v>0</v>
      </c>
      <c r="AO226" s="478">
        <f>'Multi Family Rent Roll'!AA48</f>
        <v>0</v>
      </c>
      <c r="AP226" s="478">
        <f>'Multi Family Rent Roll'!AB48</f>
        <v>0</v>
      </c>
      <c r="AQ226" s="478">
        <f>'Multi Family Rent Roll'!AC48</f>
        <v>0</v>
      </c>
      <c r="AR226" s="478">
        <f>'Multi Family Rent Roll'!AD48</f>
        <v>0</v>
      </c>
      <c r="AS226" s="478">
        <f>'Multi Family Rent Roll'!AE48</f>
        <v>0</v>
      </c>
      <c r="AT226" s="478">
        <f>'Multi Family Rent Roll'!AF48</f>
        <v>0</v>
      </c>
      <c r="AU226" s="478">
        <f>'Multi Family Rent Roll'!AG48</f>
        <v>0</v>
      </c>
      <c r="AV226" s="478">
        <f>'Multi Family Rent Roll'!AH48</f>
        <v>0</v>
      </c>
      <c r="AW226" s="478">
        <f>'Multi Family Rent Roll'!AI48</f>
        <v>0</v>
      </c>
      <c r="AX226" s="478">
        <f>'Multi Family Rent Roll'!AJ48</f>
        <v>0</v>
      </c>
      <c r="AY226" s="478">
        <f>'Multi Family Rent Roll'!AK48</f>
        <v>0</v>
      </c>
      <c r="AZ226" s="478">
        <f>'Multi Family Rent Roll'!AL48</f>
        <v>0</v>
      </c>
      <c r="BA226" s="478">
        <f>'Multi Family Rent Roll'!AM48</f>
        <v>0</v>
      </c>
      <c r="BB226" s="478">
        <f>'Multi Family Rent Roll'!AN48</f>
        <v>0</v>
      </c>
      <c r="BC226" s="478">
        <f>'Multi Family Rent Roll'!AO48</f>
        <v>0</v>
      </c>
      <c r="BD226" s="478">
        <f>'Multi Family Rent Roll'!AP48</f>
        <v>0</v>
      </c>
      <c r="BE226" s="478">
        <f>'Multi Family Rent Roll'!AQ48</f>
        <v>0</v>
      </c>
      <c r="BF226" s="478">
        <f>'Multi Family Rent Roll'!AR48</f>
        <v>0</v>
      </c>
      <c r="BG226" s="478">
        <f>'Multi Family Rent Roll'!AS48</f>
        <v>0</v>
      </c>
      <c r="BH226" s="478">
        <f>'Multi Family Rent Roll'!AT48</f>
        <v>0</v>
      </c>
      <c r="BI226" s="478">
        <f>'Multi Family Rent Roll'!AU48</f>
        <v>0</v>
      </c>
      <c r="BJ226" s="478">
        <f>'Multi Family Rent Roll'!AV48</f>
        <v>0</v>
      </c>
      <c r="BK226" s="478">
        <f>'Multi Family Rent Roll'!AW48</f>
        <v>0</v>
      </c>
      <c r="BL226" s="478">
        <f>'Multi Family Rent Roll'!AX48</f>
        <v>0</v>
      </c>
      <c r="BM226" s="478">
        <f>'Multi Family Rent Roll'!AY48</f>
        <v>0</v>
      </c>
      <c r="BN226" s="478">
        <f>'Multi Family Rent Roll'!AZ48</f>
        <v>0</v>
      </c>
      <c r="BO226" s="478">
        <f>'Multi Family Rent Roll'!BA48</f>
        <v>0</v>
      </c>
      <c r="BP226" s="478">
        <f>'Multi Family Rent Roll'!BB48</f>
        <v>0</v>
      </c>
      <c r="BQ226" s="478">
        <f>'Multi Family Rent Roll'!BC48</f>
        <v>0</v>
      </c>
      <c r="BR226" s="478">
        <f>'Multi Family Rent Roll'!BD48</f>
        <v>0</v>
      </c>
      <c r="BS226" s="478">
        <f>'Multi Family Rent Roll'!BE48</f>
        <v>0</v>
      </c>
      <c r="BT226" s="478">
        <f>'Multi Family Rent Roll'!BF48</f>
        <v>0</v>
      </c>
      <c r="BU226" s="478">
        <f>'Multi Family Rent Roll'!BG48</f>
        <v>0</v>
      </c>
      <c r="BV226" s="478">
        <f>'Multi Family Rent Roll'!BH48</f>
        <v>0</v>
      </c>
      <c r="BW226" s="478">
        <f>'Multi Family Rent Roll'!BI48</f>
        <v>0</v>
      </c>
      <c r="BX226" s="478">
        <f>'Multi Family Rent Roll'!BJ48</f>
        <v>0</v>
      </c>
      <c r="BY226" s="478">
        <f>'Multi Family Rent Roll'!BK48</f>
        <v>0</v>
      </c>
      <c r="BZ226" s="478">
        <f>'Multi Family Rent Roll'!BL48</f>
        <v>0</v>
      </c>
      <c r="CA226" s="478">
        <f>'Multi Family Rent Roll'!BM48</f>
        <v>0</v>
      </c>
      <c r="CB226" s="478">
        <f>'Multi Family Rent Roll'!BN48</f>
        <v>0</v>
      </c>
      <c r="CC226" s="478">
        <f>'Multi Family Rent Roll'!BO48</f>
        <v>0</v>
      </c>
      <c r="CD226" s="478">
        <f>'Multi Family Rent Roll'!BP48</f>
        <v>0</v>
      </c>
      <c r="CE226" s="478">
        <f>'Multi Family Rent Roll'!BQ48</f>
        <v>0</v>
      </c>
      <c r="CF226" s="478">
        <f>'Multi Family Rent Roll'!BR48</f>
        <v>0</v>
      </c>
      <c r="CG226" s="478">
        <f>'Multi Family Rent Roll'!BS48</f>
        <v>0</v>
      </c>
      <c r="CH226" s="478">
        <f>'Multi Family Rent Roll'!BT48</f>
        <v>0</v>
      </c>
      <c r="CI226" s="478">
        <f>'Multi Family Rent Roll'!BU48</f>
        <v>0</v>
      </c>
      <c r="CJ226" s="478">
        <f>'Multi Family Rent Roll'!BV48</f>
        <v>0</v>
      </c>
      <c r="CK226" s="478">
        <f>'Multi Family Rent Roll'!BW48</f>
        <v>0</v>
      </c>
      <c r="CL226" s="478">
        <f>'Multi Family Rent Roll'!BX48</f>
        <v>0</v>
      </c>
      <c r="CM226" s="478">
        <f>'Multi Family Rent Roll'!BY48</f>
        <v>0</v>
      </c>
      <c r="CN226" s="478">
        <f>'Multi Family Rent Roll'!BZ48</f>
        <v>0</v>
      </c>
      <c r="CO226" s="478">
        <f>'Multi Family Rent Roll'!CA48</f>
        <v>0</v>
      </c>
      <c r="CP226" s="478">
        <f>'Multi Family Rent Roll'!CB48</f>
        <v>0</v>
      </c>
      <c r="CQ226" s="478">
        <f>'Multi Family Rent Roll'!CC48</f>
        <v>0</v>
      </c>
      <c r="CR226" s="478">
        <f>'Multi Family Rent Roll'!CD48</f>
        <v>0</v>
      </c>
      <c r="CS226" s="478">
        <f>'Multi Family Rent Roll'!CE48</f>
        <v>0</v>
      </c>
      <c r="CT226" s="478">
        <f>'Multi Family Rent Roll'!CF48</f>
        <v>0</v>
      </c>
      <c r="CU226" s="478">
        <f>'Multi Family Rent Roll'!CG48</f>
        <v>0</v>
      </c>
      <c r="CV226" s="478">
        <f>'Multi Family Rent Roll'!CH48</f>
        <v>0</v>
      </c>
      <c r="CW226" s="478">
        <f>'Multi Family Rent Roll'!CI48</f>
        <v>0</v>
      </c>
      <c r="CX226" s="478">
        <f>'Multi Family Rent Roll'!CJ48</f>
        <v>0</v>
      </c>
      <c r="CY226" s="478">
        <f>'Multi Family Rent Roll'!CK48</f>
        <v>0</v>
      </c>
      <c r="CZ226" s="478">
        <f>'Multi Family Rent Roll'!CL48</f>
        <v>0</v>
      </c>
      <c r="DA226" s="478">
        <f>'Multi Family Rent Roll'!CM48</f>
        <v>0</v>
      </c>
      <c r="DB226" s="478">
        <f>'Multi Family Rent Roll'!CN48</f>
        <v>0</v>
      </c>
      <c r="DC226" s="478">
        <f>'Multi Family Rent Roll'!CO48</f>
        <v>0</v>
      </c>
      <c r="DD226" s="478">
        <f>'Multi Family Rent Roll'!CP48</f>
        <v>0</v>
      </c>
      <c r="DE226" s="478">
        <f>'Multi Family Rent Roll'!CQ48</f>
        <v>0</v>
      </c>
      <c r="DF226" s="478">
        <f>'Multi Family Rent Roll'!CR48</f>
        <v>0</v>
      </c>
      <c r="DG226" s="478">
        <f>'Multi Family Rent Roll'!CS48</f>
        <v>0</v>
      </c>
      <c r="DH226" s="478">
        <f>'Multi Family Rent Roll'!CT48</f>
        <v>0</v>
      </c>
      <c r="DI226" s="478">
        <f>'Multi Family Rent Roll'!CU48</f>
        <v>0</v>
      </c>
      <c r="DJ226" s="478">
        <f>'Multi Family Rent Roll'!CV48</f>
        <v>0</v>
      </c>
      <c r="DK226" s="478">
        <f>'Multi Family Rent Roll'!CW48</f>
        <v>0</v>
      </c>
      <c r="DL226" s="478">
        <f>'Multi Family Rent Roll'!CX48</f>
        <v>0</v>
      </c>
      <c r="DM226" s="478">
        <f>'Multi Family Rent Roll'!CY48</f>
        <v>0</v>
      </c>
      <c r="DN226" s="478">
        <f>'Multi Family Rent Roll'!CZ48</f>
        <v>0</v>
      </c>
      <c r="DO226" s="478">
        <f>'Multi Family Rent Roll'!DA48</f>
        <v>0</v>
      </c>
      <c r="DP226" s="478">
        <f>'Multi Family Rent Roll'!DB48</f>
        <v>0</v>
      </c>
      <c r="DQ226" s="478">
        <f>'Multi Family Rent Roll'!DC48</f>
        <v>0</v>
      </c>
      <c r="DR226" s="478">
        <f>'Multi Family Rent Roll'!DD48</f>
        <v>0</v>
      </c>
      <c r="DS226" s="478">
        <f>'Multi Family Rent Roll'!DE48</f>
        <v>0</v>
      </c>
      <c r="DT226" s="478">
        <f>'Multi Family Rent Roll'!DF48</f>
        <v>0</v>
      </c>
      <c r="DU226" s="478">
        <f>'Multi Family Rent Roll'!DG48</f>
        <v>0</v>
      </c>
      <c r="DV226" s="478">
        <f>'Multi Family Rent Roll'!DH48</f>
        <v>0</v>
      </c>
      <c r="DW226" s="478">
        <f>'Multi Family Rent Roll'!DI48</f>
        <v>0</v>
      </c>
      <c r="DX226" s="478">
        <f>'Multi Family Rent Roll'!DJ48</f>
        <v>0</v>
      </c>
      <c r="DY226" s="478">
        <f>'Multi Family Rent Roll'!DK48</f>
        <v>0</v>
      </c>
      <c r="DZ226" s="478">
        <f>'Multi Family Rent Roll'!DL48</f>
        <v>0</v>
      </c>
      <c r="EA226" s="478">
        <f>'Multi Family Rent Roll'!DM48</f>
        <v>0</v>
      </c>
      <c r="EB226" s="478">
        <f>'Multi Family Rent Roll'!DN48</f>
        <v>0</v>
      </c>
      <c r="EC226" s="478">
        <f>'Multi Family Rent Roll'!DO48</f>
        <v>0</v>
      </c>
      <c r="ED226" s="478">
        <f>'Multi Family Rent Roll'!DP48</f>
        <v>0</v>
      </c>
      <c r="EE226" s="478">
        <f>'Multi Family Rent Roll'!DQ48</f>
        <v>0</v>
      </c>
      <c r="EF226" s="488">
        <f>'Multi Family Rent Roll'!DR48</f>
        <v>0</v>
      </c>
    </row>
    <row r="227" spans="2:136" outlineLevel="1" x14ac:dyDescent="0.2">
      <c r="B227" s="585" t="str">
        <f>'Multi Family Rent Roll'!B49</f>
        <v>-</v>
      </c>
      <c r="C227" s="482"/>
      <c r="D227" s="482"/>
      <c r="E227" s="482"/>
      <c r="F227" s="482"/>
      <c r="G227" s="482"/>
      <c r="H227" s="482"/>
      <c r="I227" s="482"/>
      <c r="J227" s="482"/>
      <c r="K227" s="482"/>
      <c r="L227" s="482"/>
      <c r="M227" s="586">
        <f t="shared" si="133"/>
        <v>0</v>
      </c>
      <c r="N227" s="482"/>
      <c r="O227" s="482"/>
      <c r="P227" s="482"/>
      <c r="Q227" s="478">
        <f>'Multi Family Rent Roll'!C49</f>
        <v>0</v>
      </c>
      <c r="R227" s="478">
        <f>'Multi Family Rent Roll'!D49</f>
        <v>0</v>
      </c>
      <c r="S227" s="478">
        <f>'Multi Family Rent Roll'!E49</f>
        <v>0</v>
      </c>
      <c r="T227" s="478">
        <f>'Multi Family Rent Roll'!F49</f>
        <v>0</v>
      </c>
      <c r="U227" s="478">
        <f>'Multi Family Rent Roll'!G49</f>
        <v>0</v>
      </c>
      <c r="V227" s="478">
        <f>'Multi Family Rent Roll'!H49</f>
        <v>0</v>
      </c>
      <c r="W227" s="478">
        <f>'Multi Family Rent Roll'!I49</f>
        <v>0</v>
      </c>
      <c r="X227" s="478">
        <f>'Multi Family Rent Roll'!J49</f>
        <v>0</v>
      </c>
      <c r="Y227" s="478">
        <f>'Multi Family Rent Roll'!K49</f>
        <v>0</v>
      </c>
      <c r="Z227" s="478">
        <f>'Multi Family Rent Roll'!L49</f>
        <v>0</v>
      </c>
      <c r="AA227" s="478">
        <f>'Multi Family Rent Roll'!M49</f>
        <v>0</v>
      </c>
      <c r="AB227" s="478">
        <f>'Multi Family Rent Roll'!N49</f>
        <v>0</v>
      </c>
      <c r="AC227" s="478">
        <f>'Multi Family Rent Roll'!O49</f>
        <v>0</v>
      </c>
      <c r="AD227" s="478">
        <f>'Multi Family Rent Roll'!P49</f>
        <v>0</v>
      </c>
      <c r="AE227" s="478">
        <f>'Multi Family Rent Roll'!Q49</f>
        <v>0</v>
      </c>
      <c r="AF227" s="478">
        <f>'Multi Family Rent Roll'!R49</f>
        <v>0</v>
      </c>
      <c r="AG227" s="478">
        <f>'Multi Family Rent Roll'!S49</f>
        <v>0</v>
      </c>
      <c r="AH227" s="478">
        <f>'Multi Family Rent Roll'!T49</f>
        <v>0</v>
      </c>
      <c r="AI227" s="478">
        <f>'Multi Family Rent Roll'!U49</f>
        <v>0</v>
      </c>
      <c r="AJ227" s="478">
        <f>'Multi Family Rent Roll'!V49</f>
        <v>0</v>
      </c>
      <c r="AK227" s="478">
        <f>'Multi Family Rent Roll'!W49</f>
        <v>0</v>
      </c>
      <c r="AL227" s="478">
        <f>'Multi Family Rent Roll'!X49</f>
        <v>0</v>
      </c>
      <c r="AM227" s="478">
        <f>'Multi Family Rent Roll'!Y49</f>
        <v>0</v>
      </c>
      <c r="AN227" s="478">
        <f>'Multi Family Rent Roll'!Z49</f>
        <v>0</v>
      </c>
      <c r="AO227" s="478">
        <f>'Multi Family Rent Roll'!AA49</f>
        <v>0</v>
      </c>
      <c r="AP227" s="478">
        <f>'Multi Family Rent Roll'!AB49</f>
        <v>0</v>
      </c>
      <c r="AQ227" s="478">
        <f>'Multi Family Rent Roll'!AC49</f>
        <v>0</v>
      </c>
      <c r="AR227" s="478">
        <f>'Multi Family Rent Roll'!AD49</f>
        <v>0</v>
      </c>
      <c r="AS227" s="478">
        <f>'Multi Family Rent Roll'!AE49</f>
        <v>0</v>
      </c>
      <c r="AT227" s="478">
        <f>'Multi Family Rent Roll'!AF49</f>
        <v>0</v>
      </c>
      <c r="AU227" s="478">
        <f>'Multi Family Rent Roll'!AG49</f>
        <v>0</v>
      </c>
      <c r="AV227" s="478">
        <f>'Multi Family Rent Roll'!AH49</f>
        <v>0</v>
      </c>
      <c r="AW227" s="478">
        <f>'Multi Family Rent Roll'!AI49</f>
        <v>0</v>
      </c>
      <c r="AX227" s="478">
        <f>'Multi Family Rent Roll'!AJ49</f>
        <v>0</v>
      </c>
      <c r="AY227" s="478">
        <f>'Multi Family Rent Roll'!AK49</f>
        <v>0</v>
      </c>
      <c r="AZ227" s="478">
        <f>'Multi Family Rent Roll'!AL49</f>
        <v>0</v>
      </c>
      <c r="BA227" s="478">
        <f>'Multi Family Rent Roll'!AM49</f>
        <v>0</v>
      </c>
      <c r="BB227" s="478">
        <f>'Multi Family Rent Roll'!AN49</f>
        <v>0</v>
      </c>
      <c r="BC227" s="478">
        <f>'Multi Family Rent Roll'!AO49</f>
        <v>0</v>
      </c>
      <c r="BD227" s="478">
        <f>'Multi Family Rent Roll'!AP49</f>
        <v>0</v>
      </c>
      <c r="BE227" s="478">
        <f>'Multi Family Rent Roll'!AQ49</f>
        <v>0</v>
      </c>
      <c r="BF227" s="478">
        <f>'Multi Family Rent Roll'!AR49</f>
        <v>0</v>
      </c>
      <c r="BG227" s="478">
        <f>'Multi Family Rent Roll'!AS49</f>
        <v>0</v>
      </c>
      <c r="BH227" s="478">
        <f>'Multi Family Rent Roll'!AT49</f>
        <v>0</v>
      </c>
      <c r="BI227" s="478">
        <f>'Multi Family Rent Roll'!AU49</f>
        <v>0</v>
      </c>
      <c r="BJ227" s="478">
        <f>'Multi Family Rent Roll'!AV49</f>
        <v>0</v>
      </c>
      <c r="BK227" s="478">
        <f>'Multi Family Rent Roll'!AW49</f>
        <v>0</v>
      </c>
      <c r="BL227" s="478">
        <f>'Multi Family Rent Roll'!AX49</f>
        <v>0</v>
      </c>
      <c r="BM227" s="478">
        <f>'Multi Family Rent Roll'!AY49</f>
        <v>0</v>
      </c>
      <c r="BN227" s="478">
        <f>'Multi Family Rent Roll'!AZ49</f>
        <v>0</v>
      </c>
      <c r="BO227" s="478">
        <f>'Multi Family Rent Roll'!BA49</f>
        <v>0</v>
      </c>
      <c r="BP227" s="478">
        <f>'Multi Family Rent Roll'!BB49</f>
        <v>0</v>
      </c>
      <c r="BQ227" s="478">
        <f>'Multi Family Rent Roll'!BC49</f>
        <v>0</v>
      </c>
      <c r="BR227" s="478">
        <f>'Multi Family Rent Roll'!BD49</f>
        <v>0</v>
      </c>
      <c r="BS227" s="478">
        <f>'Multi Family Rent Roll'!BE49</f>
        <v>0</v>
      </c>
      <c r="BT227" s="478">
        <f>'Multi Family Rent Roll'!BF49</f>
        <v>0</v>
      </c>
      <c r="BU227" s="478">
        <f>'Multi Family Rent Roll'!BG49</f>
        <v>0</v>
      </c>
      <c r="BV227" s="478">
        <f>'Multi Family Rent Roll'!BH49</f>
        <v>0</v>
      </c>
      <c r="BW227" s="478">
        <f>'Multi Family Rent Roll'!BI49</f>
        <v>0</v>
      </c>
      <c r="BX227" s="478">
        <f>'Multi Family Rent Roll'!BJ49</f>
        <v>0</v>
      </c>
      <c r="BY227" s="478">
        <f>'Multi Family Rent Roll'!BK49</f>
        <v>0</v>
      </c>
      <c r="BZ227" s="478">
        <f>'Multi Family Rent Roll'!BL49</f>
        <v>0</v>
      </c>
      <c r="CA227" s="478">
        <f>'Multi Family Rent Roll'!BM49</f>
        <v>0</v>
      </c>
      <c r="CB227" s="478">
        <f>'Multi Family Rent Roll'!BN49</f>
        <v>0</v>
      </c>
      <c r="CC227" s="478">
        <f>'Multi Family Rent Roll'!BO49</f>
        <v>0</v>
      </c>
      <c r="CD227" s="478">
        <f>'Multi Family Rent Roll'!BP49</f>
        <v>0</v>
      </c>
      <c r="CE227" s="478">
        <f>'Multi Family Rent Roll'!BQ49</f>
        <v>0</v>
      </c>
      <c r="CF227" s="478">
        <f>'Multi Family Rent Roll'!BR49</f>
        <v>0</v>
      </c>
      <c r="CG227" s="478">
        <f>'Multi Family Rent Roll'!BS49</f>
        <v>0</v>
      </c>
      <c r="CH227" s="478">
        <f>'Multi Family Rent Roll'!BT49</f>
        <v>0</v>
      </c>
      <c r="CI227" s="478">
        <f>'Multi Family Rent Roll'!BU49</f>
        <v>0</v>
      </c>
      <c r="CJ227" s="478">
        <f>'Multi Family Rent Roll'!BV49</f>
        <v>0</v>
      </c>
      <c r="CK227" s="478">
        <f>'Multi Family Rent Roll'!BW49</f>
        <v>0</v>
      </c>
      <c r="CL227" s="478">
        <f>'Multi Family Rent Roll'!BX49</f>
        <v>0</v>
      </c>
      <c r="CM227" s="478">
        <f>'Multi Family Rent Roll'!BY49</f>
        <v>0</v>
      </c>
      <c r="CN227" s="478">
        <f>'Multi Family Rent Roll'!BZ49</f>
        <v>0</v>
      </c>
      <c r="CO227" s="478">
        <f>'Multi Family Rent Roll'!CA49</f>
        <v>0</v>
      </c>
      <c r="CP227" s="478">
        <f>'Multi Family Rent Roll'!CB49</f>
        <v>0</v>
      </c>
      <c r="CQ227" s="478">
        <f>'Multi Family Rent Roll'!CC49</f>
        <v>0</v>
      </c>
      <c r="CR227" s="478">
        <f>'Multi Family Rent Roll'!CD49</f>
        <v>0</v>
      </c>
      <c r="CS227" s="478">
        <f>'Multi Family Rent Roll'!CE49</f>
        <v>0</v>
      </c>
      <c r="CT227" s="478">
        <f>'Multi Family Rent Roll'!CF49</f>
        <v>0</v>
      </c>
      <c r="CU227" s="478">
        <f>'Multi Family Rent Roll'!CG49</f>
        <v>0</v>
      </c>
      <c r="CV227" s="478">
        <f>'Multi Family Rent Roll'!CH49</f>
        <v>0</v>
      </c>
      <c r="CW227" s="478">
        <f>'Multi Family Rent Roll'!CI49</f>
        <v>0</v>
      </c>
      <c r="CX227" s="478">
        <f>'Multi Family Rent Roll'!CJ49</f>
        <v>0</v>
      </c>
      <c r="CY227" s="478">
        <f>'Multi Family Rent Roll'!CK49</f>
        <v>0</v>
      </c>
      <c r="CZ227" s="478">
        <f>'Multi Family Rent Roll'!CL49</f>
        <v>0</v>
      </c>
      <c r="DA227" s="478">
        <f>'Multi Family Rent Roll'!CM49</f>
        <v>0</v>
      </c>
      <c r="DB227" s="478">
        <f>'Multi Family Rent Roll'!CN49</f>
        <v>0</v>
      </c>
      <c r="DC227" s="478">
        <f>'Multi Family Rent Roll'!CO49</f>
        <v>0</v>
      </c>
      <c r="DD227" s="478">
        <f>'Multi Family Rent Roll'!CP49</f>
        <v>0</v>
      </c>
      <c r="DE227" s="478">
        <f>'Multi Family Rent Roll'!CQ49</f>
        <v>0</v>
      </c>
      <c r="DF227" s="478">
        <f>'Multi Family Rent Roll'!CR49</f>
        <v>0</v>
      </c>
      <c r="DG227" s="478">
        <f>'Multi Family Rent Roll'!CS49</f>
        <v>0</v>
      </c>
      <c r="DH227" s="478">
        <f>'Multi Family Rent Roll'!CT49</f>
        <v>0</v>
      </c>
      <c r="DI227" s="478">
        <f>'Multi Family Rent Roll'!CU49</f>
        <v>0</v>
      </c>
      <c r="DJ227" s="478">
        <f>'Multi Family Rent Roll'!CV49</f>
        <v>0</v>
      </c>
      <c r="DK227" s="478">
        <f>'Multi Family Rent Roll'!CW49</f>
        <v>0</v>
      </c>
      <c r="DL227" s="478">
        <f>'Multi Family Rent Roll'!CX49</f>
        <v>0</v>
      </c>
      <c r="DM227" s="478">
        <f>'Multi Family Rent Roll'!CY49</f>
        <v>0</v>
      </c>
      <c r="DN227" s="478">
        <f>'Multi Family Rent Roll'!CZ49</f>
        <v>0</v>
      </c>
      <c r="DO227" s="478">
        <f>'Multi Family Rent Roll'!DA49</f>
        <v>0</v>
      </c>
      <c r="DP227" s="478">
        <f>'Multi Family Rent Roll'!DB49</f>
        <v>0</v>
      </c>
      <c r="DQ227" s="478">
        <f>'Multi Family Rent Roll'!DC49</f>
        <v>0</v>
      </c>
      <c r="DR227" s="478">
        <f>'Multi Family Rent Roll'!DD49</f>
        <v>0</v>
      </c>
      <c r="DS227" s="478">
        <f>'Multi Family Rent Roll'!DE49</f>
        <v>0</v>
      </c>
      <c r="DT227" s="478">
        <f>'Multi Family Rent Roll'!DF49</f>
        <v>0</v>
      </c>
      <c r="DU227" s="478">
        <f>'Multi Family Rent Roll'!DG49</f>
        <v>0</v>
      </c>
      <c r="DV227" s="478">
        <f>'Multi Family Rent Roll'!DH49</f>
        <v>0</v>
      </c>
      <c r="DW227" s="478">
        <f>'Multi Family Rent Roll'!DI49</f>
        <v>0</v>
      </c>
      <c r="DX227" s="478">
        <f>'Multi Family Rent Roll'!DJ49</f>
        <v>0</v>
      </c>
      <c r="DY227" s="478">
        <f>'Multi Family Rent Roll'!DK49</f>
        <v>0</v>
      </c>
      <c r="DZ227" s="478">
        <f>'Multi Family Rent Roll'!DL49</f>
        <v>0</v>
      </c>
      <c r="EA227" s="478">
        <f>'Multi Family Rent Roll'!DM49</f>
        <v>0</v>
      </c>
      <c r="EB227" s="478">
        <f>'Multi Family Rent Roll'!DN49</f>
        <v>0</v>
      </c>
      <c r="EC227" s="478">
        <f>'Multi Family Rent Roll'!DO49</f>
        <v>0</v>
      </c>
      <c r="ED227" s="478">
        <f>'Multi Family Rent Roll'!DP49</f>
        <v>0</v>
      </c>
      <c r="EE227" s="478">
        <f>'Multi Family Rent Roll'!DQ49</f>
        <v>0</v>
      </c>
      <c r="EF227" s="488">
        <f>'Multi Family Rent Roll'!DR49</f>
        <v>0</v>
      </c>
    </row>
    <row r="228" spans="2:136" outlineLevel="1" x14ac:dyDescent="0.2">
      <c r="B228" s="585" t="str">
        <f>'Multi Family Rent Roll'!B50</f>
        <v>-</v>
      </c>
      <c r="C228" s="482"/>
      <c r="D228" s="482"/>
      <c r="E228" s="482"/>
      <c r="F228" s="482"/>
      <c r="G228" s="482"/>
      <c r="H228" s="482"/>
      <c r="I228" s="482"/>
      <c r="J228" s="482"/>
      <c r="K228" s="482"/>
      <c r="L228" s="482"/>
      <c r="M228" s="586">
        <f t="shared" si="133"/>
        <v>0</v>
      </c>
      <c r="N228" s="482"/>
      <c r="O228" s="482"/>
      <c r="P228" s="482"/>
      <c r="Q228" s="478">
        <f>'Multi Family Rent Roll'!C50</f>
        <v>0</v>
      </c>
      <c r="R228" s="478">
        <f>'Multi Family Rent Roll'!D50</f>
        <v>0</v>
      </c>
      <c r="S228" s="478">
        <f>'Multi Family Rent Roll'!E50</f>
        <v>0</v>
      </c>
      <c r="T228" s="478">
        <f>'Multi Family Rent Roll'!F50</f>
        <v>0</v>
      </c>
      <c r="U228" s="478">
        <f>'Multi Family Rent Roll'!G50</f>
        <v>0</v>
      </c>
      <c r="V228" s="478">
        <f>'Multi Family Rent Roll'!H50</f>
        <v>0</v>
      </c>
      <c r="W228" s="478">
        <f>'Multi Family Rent Roll'!I50</f>
        <v>0</v>
      </c>
      <c r="X228" s="478">
        <f>'Multi Family Rent Roll'!J50</f>
        <v>0</v>
      </c>
      <c r="Y228" s="478">
        <f>'Multi Family Rent Roll'!K50</f>
        <v>0</v>
      </c>
      <c r="Z228" s="478">
        <f>'Multi Family Rent Roll'!L50</f>
        <v>0</v>
      </c>
      <c r="AA228" s="478">
        <f>'Multi Family Rent Roll'!M50</f>
        <v>0</v>
      </c>
      <c r="AB228" s="478">
        <f>'Multi Family Rent Roll'!N50</f>
        <v>0</v>
      </c>
      <c r="AC228" s="478">
        <f>'Multi Family Rent Roll'!O50</f>
        <v>0</v>
      </c>
      <c r="AD228" s="478">
        <f>'Multi Family Rent Roll'!P50</f>
        <v>0</v>
      </c>
      <c r="AE228" s="478">
        <f>'Multi Family Rent Roll'!Q50</f>
        <v>0</v>
      </c>
      <c r="AF228" s="478">
        <f>'Multi Family Rent Roll'!R50</f>
        <v>0</v>
      </c>
      <c r="AG228" s="478">
        <f>'Multi Family Rent Roll'!S50</f>
        <v>0</v>
      </c>
      <c r="AH228" s="478">
        <f>'Multi Family Rent Roll'!T50</f>
        <v>0</v>
      </c>
      <c r="AI228" s="478">
        <f>'Multi Family Rent Roll'!U50</f>
        <v>0</v>
      </c>
      <c r="AJ228" s="478">
        <f>'Multi Family Rent Roll'!V50</f>
        <v>0</v>
      </c>
      <c r="AK228" s="478">
        <f>'Multi Family Rent Roll'!W50</f>
        <v>0</v>
      </c>
      <c r="AL228" s="478">
        <f>'Multi Family Rent Roll'!X50</f>
        <v>0</v>
      </c>
      <c r="AM228" s="478">
        <f>'Multi Family Rent Roll'!Y50</f>
        <v>0</v>
      </c>
      <c r="AN228" s="478">
        <f>'Multi Family Rent Roll'!Z50</f>
        <v>0</v>
      </c>
      <c r="AO228" s="478">
        <f>'Multi Family Rent Roll'!AA50</f>
        <v>0</v>
      </c>
      <c r="AP228" s="478">
        <f>'Multi Family Rent Roll'!AB50</f>
        <v>0</v>
      </c>
      <c r="AQ228" s="478">
        <f>'Multi Family Rent Roll'!AC50</f>
        <v>0</v>
      </c>
      <c r="AR228" s="478">
        <f>'Multi Family Rent Roll'!AD50</f>
        <v>0</v>
      </c>
      <c r="AS228" s="478">
        <f>'Multi Family Rent Roll'!AE50</f>
        <v>0</v>
      </c>
      <c r="AT228" s="478">
        <f>'Multi Family Rent Roll'!AF50</f>
        <v>0</v>
      </c>
      <c r="AU228" s="478">
        <f>'Multi Family Rent Roll'!AG50</f>
        <v>0</v>
      </c>
      <c r="AV228" s="478">
        <f>'Multi Family Rent Roll'!AH50</f>
        <v>0</v>
      </c>
      <c r="AW228" s="478">
        <f>'Multi Family Rent Roll'!AI50</f>
        <v>0</v>
      </c>
      <c r="AX228" s="478">
        <f>'Multi Family Rent Roll'!AJ50</f>
        <v>0</v>
      </c>
      <c r="AY228" s="478">
        <f>'Multi Family Rent Roll'!AK50</f>
        <v>0</v>
      </c>
      <c r="AZ228" s="478">
        <f>'Multi Family Rent Roll'!AL50</f>
        <v>0</v>
      </c>
      <c r="BA228" s="478">
        <f>'Multi Family Rent Roll'!AM50</f>
        <v>0</v>
      </c>
      <c r="BB228" s="478">
        <f>'Multi Family Rent Roll'!AN50</f>
        <v>0</v>
      </c>
      <c r="BC228" s="478">
        <f>'Multi Family Rent Roll'!AO50</f>
        <v>0</v>
      </c>
      <c r="BD228" s="478">
        <f>'Multi Family Rent Roll'!AP50</f>
        <v>0</v>
      </c>
      <c r="BE228" s="478">
        <f>'Multi Family Rent Roll'!AQ50</f>
        <v>0</v>
      </c>
      <c r="BF228" s="478">
        <f>'Multi Family Rent Roll'!AR50</f>
        <v>0</v>
      </c>
      <c r="BG228" s="478">
        <f>'Multi Family Rent Roll'!AS50</f>
        <v>0</v>
      </c>
      <c r="BH228" s="478">
        <f>'Multi Family Rent Roll'!AT50</f>
        <v>0</v>
      </c>
      <c r="BI228" s="478">
        <f>'Multi Family Rent Roll'!AU50</f>
        <v>0</v>
      </c>
      <c r="BJ228" s="478">
        <f>'Multi Family Rent Roll'!AV50</f>
        <v>0</v>
      </c>
      <c r="BK228" s="478">
        <f>'Multi Family Rent Roll'!AW50</f>
        <v>0</v>
      </c>
      <c r="BL228" s="478">
        <f>'Multi Family Rent Roll'!AX50</f>
        <v>0</v>
      </c>
      <c r="BM228" s="478">
        <f>'Multi Family Rent Roll'!AY50</f>
        <v>0</v>
      </c>
      <c r="BN228" s="478">
        <f>'Multi Family Rent Roll'!AZ50</f>
        <v>0</v>
      </c>
      <c r="BO228" s="478">
        <f>'Multi Family Rent Roll'!BA50</f>
        <v>0</v>
      </c>
      <c r="BP228" s="478">
        <f>'Multi Family Rent Roll'!BB50</f>
        <v>0</v>
      </c>
      <c r="BQ228" s="478">
        <f>'Multi Family Rent Roll'!BC50</f>
        <v>0</v>
      </c>
      <c r="BR228" s="478">
        <f>'Multi Family Rent Roll'!BD50</f>
        <v>0</v>
      </c>
      <c r="BS228" s="478">
        <f>'Multi Family Rent Roll'!BE50</f>
        <v>0</v>
      </c>
      <c r="BT228" s="478">
        <f>'Multi Family Rent Roll'!BF50</f>
        <v>0</v>
      </c>
      <c r="BU228" s="478">
        <f>'Multi Family Rent Roll'!BG50</f>
        <v>0</v>
      </c>
      <c r="BV228" s="478">
        <f>'Multi Family Rent Roll'!BH50</f>
        <v>0</v>
      </c>
      <c r="BW228" s="478">
        <f>'Multi Family Rent Roll'!BI50</f>
        <v>0</v>
      </c>
      <c r="BX228" s="478">
        <f>'Multi Family Rent Roll'!BJ50</f>
        <v>0</v>
      </c>
      <c r="BY228" s="478">
        <f>'Multi Family Rent Roll'!BK50</f>
        <v>0</v>
      </c>
      <c r="BZ228" s="478">
        <f>'Multi Family Rent Roll'!BL50</f>
        <v>0</v>
      </c>
      <c r="CA228" s="478">
        <f>'Multi Family Rent Roll'!BM50</f>
        <v>0</v>
      </c>
      <c r="CB228" s="478">
        <f>'Multi Family Rent Roll'!BN50</f>
        <v>0</v>
      </c>
      <c r="CC228" s="478">
        <f>'Multi Family Rent Roll'!BO50</f>
        <v>0</v>
      </c>
      <c r="CD228" s="478">
        <f>'Multi Family Rent Roll'!BP50</f>
        <v>0</v>
      </c>
      <c r="CE228" s="478">
        <f>'Multi Family Rent Roll'!BQ50</f>
        <v>0</v>
      </c>
      <c r="CF228" s="478">
        <f>'Multi Family Rent Roll'!BR50</f>
        <v>0</v>
      </c>
      <c r="CG228" s="478">
        <f>'Multi Family Rent Roll'!BS50</f>
        <v>0</v>
      </c>
      <c r="CH228" s="478">
        <f>'Multi Family Rent Roll'!BT50</f>
        <v>0</v>
      </c>
      <c r="CI228" s="478">
        <f>'Multi Family Rent Roll'!BU50</f>
        <v>0</v>
      </c>
      <c r="CJ228" s="478">
        <f>'Multi Family Rent Roll'!BV50</f>
        <v>0</v>
      </c>
      <c r="CK228" s="478">
        <f>'Multi Family Rent Roll'!BW50</f>
        <v>0</v>
      </c>
      <c r="CL228" s="478">
        <f>'Multi Family Rent Roll'!BX50</f>
        <v>0</v>
      </c>
      <c r="CM228" s="478">
        <f>'Multi Family Rent Roll'!BY50</f>
        <v>0</v>
      </c>
      <c r="CN228" s="478">
        <f>'Multi Family Rent Roll'!BZ50</f>
        <v>0</v>
      </c>
      <c r="CO228" s="478">
        <f>'Multi Family Rent Roll'!CA50</f>
        <v>0</v>
      </c>
      <c r="CP228" s="478">
        <f>'Multi Family Rent Roll'!CB50</f>
        <v>0</v>
      </c>
      <c r="CQ228" s="478">
        <f>'Multi Family Rent Roll'!CC50</f>
        <v>0</v>
      </c>
      <c r="CR228" s="478">
        <f>'Multi Family Rent Roll'!CD50</f>
        <v>0</v>
      </c>
      <c r="CS228" s="478">
        <f>'Multi Family Rent Roll'!CE50</f>
        <v>0</v>
      </c>
      <c r="CT228" s="478">
        <f>'Multi Family Rent Roll'!CF50</f>
        <v>0</v>
      </c>
      <c r="CU228" s="478">
        <f>'Multi Family Rent Roll'!CG50</f>
        <v>0</v>
      </c>
      <c r="CV228" s="478">
        <f>'Multi Family Rent Roll'!CH50</f>
        <v>0</v>
      </c>
      <c r="CW228" s="478">
        <f>'Multi Family Rent Roll'!CI50</f>
        <v>0</v>
      </c>
      <c r="CX228" s="478">
        <f>'Multi Family Rent Roll'!CJ50</f>
        <v>0</v>
      </c>
      <c r="CY228" s="478">
        <f>'Multi Family Rent Roll'!CK50</f>
        <v>0</v>
      </c>
      <c r="CZ228" s="478">
        <f>'Multi Family Rent Roll'!CL50</f>
        <v>0</v>
      </c>
      <c r="DA228" s="478">
        <f>'Multi Family Rent Roll'!CM50</f>
        <v>0</v>
      </c>
      <c r="DB228" s="478">
        <f>'Multi Family Rent Roll'!CN50</f>
        <v>0</v>
      </c>
      <c r="DC228" s="478">
        <f>'Multi Family Rent Roll'!CO50</f>
        <v>0</v>
      </c>
      <c r="DD228" s="478">
        <f>'Multi Family Rent Roll'!CP50</f>
        <v>0</v>
      </c>
      <c r="DE228" s="478">
        <f>'Multi Family Rent Roll'!CQ50</f>
        <v>0</v>
      </c>
      <c r="DF228" s="478">
        <f>'Multi Family Rent Roll'!CR50</f>
        <v>0</v>
      </c>
      <c r="DG228" s="478">
        <f>'Multi Family Rent Roll'!CS50</f>
        <v>0</v>
      </c>
      <c r="DH228" s="478">
        <f>'Multi Family Rent Roll'!CT50</f>
        <v>0</v>
      </c>
      <c r="DI228" s="478">
        <f>'Multi Family Rent Roll'!CU50</f>
        <v>0</v>
      </c>
      <c r="DJ228" s="478">
        <f>'Multi Family Rent Roll'!CV50</f>
        <v>0</v>
      </c>
      <c r="DK228" s="478">
        <f>'Multi Family Rent Roll'!CW50</f>
        <v>0</v>
      </c>
      <c r="DL228" s="478">
        <f>'Multi Family Rent Roll'!CX50</f>
        <v>0</v>
      </c>
      <c r="DM228" s="478">
        <f>'Multi Family Rent Roll'!CY50</f>
        <v>0</v>
      </c>
      <c r="DN228" s="478">
        <f>'Multi Family Rent Roll'!CZ50</f>
        <v>0</v>
      </c>
      <c r="DO228" s="478">
        <f>'Multi Family Rent Roll'!DA50</f>
        <v>0</v>
      </c>
      <c r="DP228" s="478">
        <f>'Multi Family Rent Roll'!DB50</f>
        <v>0</v>
      </c>
      <c r="DQ228" s="478">
        <f>'Multi Family Rent Roll'!DC50</f>
        <v>0</v>
      </c>
      <c r="DR228" s="478">
        <f>'Multi Family Rent Roll'!DD50</f>
        <v>0</v>
      </c>
      <c r="DS228" s="478">
        <f>'Multi Family Rent Roll'!DE50</f>
        <v>0</v>
      </c>
      <c r="DT228" s="478">
        <f>'Multi Family Rent Roll'!DF50</f>
        <v>0</v>
      </c>
      <c r="DU228" s="478">
        <f>'Multi Family Rent Roll'!DG50</f>
        <v>0</v>
      </c>
      <c r="DV228" s="478">
        <f>'Multi Family Rent Roll'!DH50</f>
        <v>0</v>
      </c>
      <c r="DW228" s="478">
        <f>'Multi Family Rent Roll'!DI50</f>
        <v>0</v>
      </c>
      <c r="DX228" s="478">
        <f>'Multi Family Rent Roll'!DJ50</f>
        <v>0</v>
      </c>
      <c r="DY228" s="478">
        <f>'Multi Family Rent Roll'!DK50</f>
        <v>0</v>
      </c>
      <c r="DZ228" s="478">
        <f>'Multi Family Rent Roll'!DL50</f>
        <v>0</v>
      </c>
      <c r="EA228" s="478">
        <f>'Multi Family Rent Roll'!DM50</f>
        <v>0</v>
      </c>
      <c r="EB228" s="478">
        <f>'Multi Family Rent Roll'!DN50</f>
        <v>0</v>
      </c>
      <c r="EC228" s="478">
        <f>'Multi Family Rent Roll'!DO50</f>
        <v>0</v>
      </c>
      <c r="ED228" s="478">
        <f>'Multi Family Rent Roll'!DP50</f>
        <v>0</v>
      </c>
      <c r="EE228" s="478">
        <f>'Multi Family Rent Roll'!DQ50</f>
        <v>0</v>
      </c>
      <c r="EF228" s="488">
        <f>'Multi Family Rent Roll'!DR50</f>
        <v>0</v>
      </c>
    </row>
    <row r="229" spans="2:136" x14ac:dyDescent="0.2">
      <c r="B229" s="587" t="s">
        <v>268</v>
      </c>
      <c r="C229" s="588"/>
      <c r="D229" s="588"/>
      <c r="E229" s="588"/>
      <c r="F229" s="588"/>
      <c r="G229" s="588"/>
      <c r="H229" s="588"/>
      <c r="I229" s="588"/>
      <c r="J229" s="588"/>
      <c r="K229" s="588"/>
      <c r="L229" s="588"/>
      <c r="M229" s="588">
        <f>SUM(M218:M228)</f>
        <v>600</v>
      </c>
      <c r="N229" s="588"/>
      <c r="O229" s="588"/>
      <c r="P229" s="588"/>
      <c r="Q229" s="589">
        <f>SUM(Q218:Q228)</f>
        <v>0</v>
      </c>
      <c r="R229" s="589">
        <f t="shared" ref="R229:CC229" si="134">SUM(R218:R228)</f>
        <v>0</v>
      </c>
      <c r="S229" s="589">
        <f t="shared" si="134"/>
        <v>0</v>
      </c>
      <c r="T229" s="589">
        <f t="shared" si="134"/>
        <v>0</v>
      </c>
      <c r="U229" s="589">
        <f t="shared" si="134"/>
        <v>0</v>
      </c>
      <c r="V229" s="589">
        <f t="shared" si="134"/>
        <v>0</v>
      </c>
      <c r="W229" s="589">
        <f t="shared" si="134"/>
        <v>0</v>
      </c>
      <c r="X229" s="589">
        <f t="shared" si="134"/>
        <v>0</v>
      </c>
      <c r="Y229" s="589">
        <f t="shared" si="134"/>
        <v>0</v>
      </c>
      <c r="Z229" s="589">
        <f t="shared" si="134"/>
        <v>0</v>
      </c>
      <c r="AA229" s="589">
        <f t="shared" si="134"/>
        <v>0</v>
      </c>
      <c r="AB229" s="589">
        <f t="shared" si="134"/>
        <v>0</v>
      </c>
      <c r="AC229" s="589">
        <f t="shared" si="134"/>
        <v>0</v>
      </c>
      <c r="AD229" s="589">
        <f t="shared" si="134"/>
        <v>0</v>
      </c>
      <c r="AE229" s="589">
        <f t="shared" si="134"/>
        <v>0</v>
      </c>
      <c r="AF229" s="589">
        <f t="shared" si="134"/>
        <v>0</v>
      </c>
      <c r="AG229" s="589">
        <f t="shared" si="134"/>
        <v>0</v>
      </c>
      <c r="AH229" s="589">
        <f t="shared" si="134"/>
        <v>0</v>
      </c>
      <c r="AI229" s="589">
        <f t="shared" si="134"/>
        <v>0</v>
      </c>
      <c r="AJ229" s="589">
        <f t="shared" si="134"/>
        <v>0</v>
      </c>
      <c r="AK229" s="589">
        <f t="shared" si="134"/>
        <v>0</v>
      </c>
      <c r="AL229" s="589">
        <f t="shared" si="134"/>
        <v>0</v>
      </c>
      <c r="AM229" s="589">
        <f t="shared" si="134"/>
        <v>0</v>
      </c>
      <c r="AN229" s="589">
        <f t="shared" si="134"/>
        <v>0</v>
      </c>
      <c r="AO229" s="589">
        <f t="shared" si="134"/>
        <v>0</v>
      </c>
      <c r="AP229" s="589">
        <f t="shared" si="134"/>
        <v>0</v>
      </c>
      <c r="AQ229" s="589">
        <f t="shared" si="134"/>
        <v>0</v>
      </c>
      <c r="AR229" s="589">
        <f t="shared" si="134"/>
        <v>0</v>
      </c>
      <c r="AS229" s="589">
        <f t="shared" si="134"/>
        <v>0</v>
      </c>
      <c r="AT229" s="589">
        <f t="shared" si="134"/>
        <v>0</v>
      </c>
      <c r="AU229" s="589">
        <f t="shared" si="134"/>
        <v>0</v>
      </c>
      <c r="AV229" s="589">
        <f t="shared" si="134"/>
        <v>0</v>
      </c>
      <c r="AW229" s="589">
        <f t="shared" si="134"/>
        <v>0</v>
      </c>
      <c r="AX229" s="589">
        <f t="shared" si="134"/>
        <v>0</v>
      </c>
      <c r="AY229" s="589">
        <f t="shared" si="134"/>
        <v>0</v>
      </c>
      <c r="AZ229" s="589">
        <f t="shared" si="134"/>
        <v>0</v>
      </c>
      <c r="BA229" s="589">
        <f t="shared" si="134"/>
        <v>0</v>
      </c>
      <c r="BB229" s="589">
        <f t="shared" si="134"/>
        <v>0</v>
      </c>
      <c r="BC229" s="589">
        <f t="shared" si="134"/>
        <v>0</v>
      </c>
      <c r="BD229" s="589">
        <f t="shared" si="134"/>
        <v>0</v>
      </c>
      <c r="BE229" s="589">
        <f t="shared" si="134"/>
        <v>0</v>
      </c>
      <c r="BF229" s="589">
        <f t="shared" si="134"/>
        <v>0</v>
      </c>
      <c r="BG229" s="589">
        <f t="shared" si="134"/>
        <v>0</v>
      </c>
      <c r="BH229" s="589">
        <f t="shared" si="134"/>
        <v>0</v>
      </c>
      <c r="BI229" s="589">
        <f t="shared" si="134"/>
        <v>0</v>
      </c>
      <c r="BJ229" s="589">
        <f t="shared" si="134"/>
        <v>0</v>
      </c>
      <c r="BK229" s="589">
        <f t="shared" si="134"/>
        <v>240</v>
      </c>
      <c r="BL229" s="589">
        <f t="shared" si="134"/>
        <v>315</v>
      </c>
      <c r="BM229" s="589">
        <f t="shared" si="134"/>
        <v>362.4</v>
      </c>
      <c r="BN229" s="589">
        <f t="shared" si="134"/>
        <v>392.4</v>
      </c>
      <c r="BO229" s="589">
        <f t="shared" si="134"/>
        <v>422.4</v>
      </c>
      <c r="BP229" s="589">
        <f t="shared" si="134"/>
        <v>452.4</v>
      </c>
      <c r="BQ229" s="589">
        <f t="shared" si="134"/>
        <v>482.4</v>
      </c>
      <c r="BR229" s="589">
        <f t="shared" si="134"/>
        <v>512.4</v>
      </c>
      <c r="BS229" s="589">
        <f t="shared" si="134"/>
        <v>542.4</v>
      </c>
      <c r="BT229" s="589">
        <f t="shared" si="134"/>
        <v>564</v>
      </c>
      <c r="BU229" s="589">
        <f t="shared" si="134"/>
        <v>582</v>
      </c>
      <c r="BV229" s="589">
        <f t="shared" si="134"/>
        <v>600</v>
      </c>
      <c r="BW229" s="589">
        <f t="shared" si="134"/>
        <v>600</v>
      </c>
      <c r="BX229" s="589">
        <f t="shared" si="134"/>
        <v>600</v>
      </c>
      <c r="BY229" s="589">
        <f t="shared" si="134"/>
        <v>600</v>
      </c>
      <c r="BZ229" s="589">
        <f t="shared" si="134"/>
        <v>600</v>
      </c>
      <c r="CA229" s="589">
        <f t="shared" si="134"/>
        <v>600</v>
      </c>
      <c r="CB229" s="589">
        <f t="shared" si="134"/>
        <v>600</v>
      </c>
      <c r="CC229" s="589">
        <f t="shared" si="134"/>
        <v>600</v>
      </c>
      <c r="CD229" s="589">
        <f t="shared" ref="CD229:EF229" si="135">SUM(CD218:CD228)</f>
        <v>600</v>
      </c>
      <c r="CE229" s="589">
        <f t="shared" si="135"/>
        <v>600</v>
      </c>
      <c r="CF229" s="589">
        <f t="shared" si="135"/>
        <v>600</v>
      </c>
      <c r="CG229" s="589">
        <f t="shared" si="135"/>
        <v>600</v>
      </c>
      <c r="CH229" s="589">
        <f t="shared" si="135"/>
        <v>600</v>
      </c>
      <c r="CI229" s="589">
        <f t="shared" si="135"/>
        <v>600</v>
      </c>
      <c r="CJ229" s="589">
        <f t="shared" si="135"/>
        <v>600</v>
      </c>
      <c r="CK229" s="589">
        <f t="shared" si="135"/>
        <v>600</v>
      </c>
      <c r="CL229" s="589">
        <f t="shared" si="135"/>
        <v>600</v>
      </c>
      <c r="CM229" s="589">
        <f t="shared" si="135"/>
        <v>600</v>
      </c>
      <c r="CN229" s="589">
        <f t="shared" si="135"/>
        <v>600</v>
      </c>
      <c r="CO229" s="589">
        <f t="shared" si="135"/>
        <v>600</v>
      </c>
      <c r="CP229" s="589">
        <f t="shared" si="135"/>
        <v>600</v>
      </c>
      <c r="CQ229" s="589">
        <f t="shared" si="135"/>
        <v>600</v>
      </c>
      <c r="CR229" s="589">
        <f t="shared" si="135"/>
        <v>600</v>
      </c>
      <c r="CS229" s="589">
        <f t="shared" si="135"/>
        <v>600</v>
      </c>
      <c r="CT229" s="589">
        <f t="shared" si="135"/>
        <v>600</v>
      </c>
      <c r="CU229" s="589">
        <f t="shared" si="135"/>
        <v>600</v>
      </c>
      <c r="CV229" s="589">
        <f t="shared" si="135"/>
        <v>600</v>
      </c>
      <c r="CW229" s="589">
        <f t="shared" si="135"/>
        <v>600</v>
      </c>
      <c r="CX229" s="589">
        <f t="shared" si="135"/>
        <v>600</v>
      </c>
      <c r="CY229" s="589">
        <f t="shared" si="135"/>
        <v>600</v>
      </c>
      <c r="CZ229" s="589">
        <f t="shared" si="135"/>
        <v>600</v>
      </c>
      <c r="DA229" s="589">
        <f t="shared" si="135"/>
        <v>600</v>
      </c>
      <c r="DB229" s="589">
        <f t="shared" si="135"/>
        <v>600</v>
      </c>
      <c r="DC229" s="589">
        <f t="shared" si="135"/>
        <v>600</v>
      </c>
      <c r="DD229" s="589">
        <f t="shared" si="135"/>
        <v>600</v>
      </c>
      <c r="DE229" s="589">
        <f t="shared" si="135"/>
        <v>600</v>
      </c>
      <c r="DF229" s="589">
        <f t="shared" si="135"/>
        <v>600</v>
      </c>
      <c r="DG229" s="589">
        <f t="shared" si="135"/>
        <v>600</v>
      </c>
      <c r="DH229" s="589">
        <f t="shared" si="135"/>
        <v>600</v>
      </c>
      <c r="DI229" s="589">
        <f t="shared" si="135"/>
        <v>600</v>
      </c>
      <c r="DJ229" s="589">
        <f t="shared" si="135"/>
        <v>600</v>
      </c>
      <c r="DK229" s="589">
        <f t="shared" si="135"/>
        <v>600</v>
      </c>
      <c r="DL229" s="589">
        <f t="shared" si="135"/>
        <v>600</v>
      </c>
      <c r="DM229" s="589">
        <f t="shared" si="135"/>
        <v>600</v>
      </c>
      <c r="DN229" s="589">
        <f t="shared" si="135"/>
        <v>600</v>
      </c>
      <c r="DO229" s="589">
        <f t="shared" si="135"/>
        <v>600</v>
      </c>
      <c r="DP229" s="589">
        <f t="shared" si="135"/>
        <v>600</v>
      </c>
      <c r="DQ229" s="589">
        <f t="shared" si="135"/>
        <v>600</v>
      </c>
      <c r="DR229" s="589">
        <f t="shared" si="135"/>
        <v>600</v>
      </c>
      <c r="DS229" s="589">
        <f t="shared" si="135"/>
        <v>600</v>
      </c>
      <c r="DT229" s="589">
        <f t="shared" si="135"/>
        <v>600</v>
      </c>
      <c r="DU229" s="589">
        <f t="shared" si="135"/>
        <v>600</v>
      </c>
      <c r="DV229" s="589">
        <f t="shared" si="135"/>
        <v>600</v>
      </c>
      <c r="DW229" s="589">
        <f t="shared" si="135"/>
        <v>600</v>
      </c>
      <c r="DX229" s="589">
        <f t="shared" si="135"/>
        <v>600</v>
      </c>
      <c r="DY229" s="589">
        <f t="shared" si="135"/>
        <v>600</v>
      </c>
      <c r="DZ229" s="589">
        <f t="shared" si="135"/>
        <v>600</v>
      </c>
      <c r="EA229" s="589">
        <f t="shared" si="135"/>
        <v>600</v>
      </c>
      <c r="EB229" s="589">
        <f t="shared" si="135"/>
        <v>600</v>
      </c>
      <c r="EC229" s="589">
        <f t="shared" si="135"/>
        <v>600</v>
      </c>
      <c r="ED229" s="589">
        <f t="shared" si="135"/>
        <v>600</v>
      </c>
      <c r="EE229" s="589">
        <f t="shared" si="135"/>
        <v>600</v>
      </c>
      <c r="EF229" s="590">
        <f t="shared" si="135"/>
        <v>600</v>
      </c>
    </row>
    <row r="230" spans="2:136" x14ac:dyDescent="0.2">
      <c r="B230" s="591" t="s">
        <v>300</v>
      </c>
      <c r="C230" s="482"/>
      <c r="D230" s="482"/>
      <c r="E230" s="482"/>
      <c r="F230" s="482"/>
      <c r="G230" s="592"/>
      <c r="H230" s="537"/>
      <c r="I230" s="537"/>
      <c r="J230" s="537"/>
      <c r="K230" s="537"/>
      <c r="L230" s="537"/>
      <c r="M230" s="593" t="s">
        <v>228</v>
      </c>
      <c r="N230" s="537"/>
      <c r="O230" s="482"/>
      <c r="P230" s="594"/>
      <c r="Q230" s="594"/>
      <c r="R230" s="594"/>
      <c r="S230" s="594"/>
      <c r="T230" s="594"/>
      <c r="U230" s="594"/>
      <c r="V230" s="594"/>
      <c r="W230" s="594"/>
      <c r="X230" s="594"/>
      <c r="Y230" s="594"/>
      <c r="Z230" s="594"/>
      <c r="AA230" s="594"/>
      <c r="AB230" s="594"/>
      <c r="AC230" s="594"/>
      <c r="AD230" s="594"/>
      <c r="AE230" s="594"/>
      <c r="AF230" s="594"/>
      <c r="AG230" s="594"/>
      <c r="AH230" s="594"/>
      <c r="AI230" s="594"/>
      <c r="AJ230" s="594"/>
      <c r="AK230" s="594"/>
      <c r="AL230" s="594"/>
      <c r="AM230" s="594"/>
      <c r="AN230" s="594"/>
      <c r="AO230" s="594"/>
      <c r="AP230" s="594"/>
      <c r="AQ230" s="594"/>
      <c r="AR230" s="594"/>
      <c r="AS230" s="594"/>
      <c r="AT230" s="594"/>
      <c r="AU230" s="594"/>
      <c r="AV230" s="594"/>
      <c r="AW230" s="594"/>
      <c r="AX230" s="594"/>
      <c r="AY230" s="594"/>
      <c r="AZ230" s="594"/>
      <c r="BA230" s="594"/>
      <c r="BB230" s="594"/>
      <c r="BC230" s="594"/>
      <c r="BD230" s="594"/>
      <c r="BE230" s="594"/>
      <c r="BF230" s="594"/>
      <c r="BG230" s="594"/>
      <c r="BH230" s="594"/>
      <c r="BI230" s="594"/>
      <c r="BJ230" s="594"/>
      <c r="BK230" s="594"/>
      <c r="BL230" s="594"/>
      <c r="BM230" s="594"/>
      <c r="BN230" s="594"/>
      <c r="BO230" s="594"/>
      <c r="BP230" s="594"/>
      <c r="BQ230" s="594"/>
      <c r="BR230" s="594"/>
      <c r="BS230" s="594"/>
      <c r="BT230" s="594"/>
      <c r="BU230" s="594"/>
      <c r="BV230" s="594"/>
      <c r="BW230" s="594"/>
      <c r="BX230" s="594"/>
      <c r="BY230" s="594"/>
      <c r="BZ230" s="594"/>
      <c r="CA230" s="594"/>
      <c r="CB230" s="594"/>
      <c r="CC230" s="594"/>
      <c r="CD230" s="594"/>
      <c r="CE230" s="594"/>
      <c r="CF230" s="594"/>
      <c r="CG230" s="594"/>
      <c r="CH230" s="594"/>
      <c r="CI230" s="594"/>
      <c r="CJ230" s="594"/>
      <c r="CK230" s="594"/>
      <c r="CL230" s="594"/>
      <c r="CM230" s="594"/>
      <c r="CN230" s="594"/>
      <c r="CO230" s="594"/>
      <c r="CP230" s="594"/>
      <c r="CQ230" s="594"/>
      <c r="CR230" s="594"/>
      <c r="CS230" s="594"/>
      <c r="CT230" s="594"/>
      <c r="CU230" s="594"/>
      <c r="CV230" s="594"/>
      <c r="CW230" s="594"/>
      <c r="CX230" s="594"/>
      <c r="CY230" s="594"/>
      <c r="CZ230" s="594"/>
      <c r="DA230" s="594"/>
      <c r="DB230" s="594"/>
      <c r="DC230" s="594"/>
      <c r="DD230" s="594"/>
      <c r="DE230" s="594"/>
      <c r="DF230" s="594"/>
      <c r="DG230" s="594"/>
      <c r="DH230" s="594"/>
      <c r="DI230" s="594"/>
      <c r="DJ230" s="594"/>
      <c r="DK230" s="594"/>
      <c r="DL230" s="594"/>
      <c r="DM230" s="594"/>
      <c r="DN230" s="594"/>
      <c r="DO230" s="594"/>
      <c r="DP230" s="594"/>
      <c r="DQ230" s="594"/>
      <c r="DR230" s="594"/>
      <c r="DS230" s="594"/>
      <c r="DT230" s="594"/>
      <c r="DU230" s="594"/>
      <c r="DV230" s="594"/>
      <c r="DW230" s="594"/>
      <c r="DX230" s="594"/>
      <c r="DY230" s="594"/>
      <c r="DZ230" s="594"/>
      <c r="EA230" s="594"/>
      <c r="EB230" s="594"/>
      <c r="EC230" s="594"/>
      <c r="ED230" s="594"/>
      <c r="EE230" s="594"/>
      <c r="EF230" s="595"/>
    </row>
    <row r="231" spans="2:136" x14ac:dyDescent="0.2">
      <c r="B231" s="585" t="str">
        <f>'Multi Family Rent Roll'!B25</f>
        <v>Studios - Rent Roll</v>
      </c>
      <c r="C231" s="482"/>
      <c r="D231" s="548" t="s">
        <v>286</v>
      </c>
      <c r="E231" s="549">
        <v>2.3E-2</v>
      </c>
      <c r="F231" s="482"/>
      <c r="G231" s="596"/>
      <c r="H231" s="537"/>
      <c r="I231" s="537"/>
      <c r="J231" s="537"/>
      <c r="K231" s="537"/>
      <c r="L231" s="537"/>
      <c r="M231" s="597">
        <f>'Multi Family Rent Roll'!I9*12</f>
        <v>2605824</v>
      </c>
      <c r="N231" s="537"/>
      <c r="O231" s="482"/>
      <c r="P231" s="594"/>
      <c r="Q231" s="478">
        <f>'Multi Family Rent Roll'!C25*(1+$E231)^(Q$5-1)</f>
        <v>0</v>
      </c>
      <c r="R231" s="478">
        <f>'Multi Family Rent Roll'!D25*(1+$E231)^(R$5-1)</f>
        <v>0</v>
      </c>
      <c r="S231" s="478">
        <f>'Multi Family Rent Roll'!E25*(1+$E231)^(S$5-1)</f>
        <v>0</v>
      </c>
      <c r="T231" s="478">
        <f>'Multi Family Rent Roll'!F25*(1+$E231)^(T$5-1)</f>
        <v>0</v>
      </c>
      <c r="U231" s="478">
        <f>'Multi Family Rent Roll'!G25*(1+$E231)^(U$5-1)</f>
        <v>0</v>
      </c>
      <c r="V231" s="478">
        <f>'Multi Family Rent Roll'!H25*(1+$E231)^(V$5-1)</f>
        <v>0</v>
      </c>
      <c r="W231" s="478">
        <f>'Multi Family Rent Roll'!I25*(1+$E231)^(W$5-1)</f>
        <v>0</v>
      </c>
      <c r="X231" s="478">
        <f>'Multi Family Rent Roll'!J25*(1+$E231)^(X$5-1)</f>
        <v>0</v>
      </c>
      <c r="Y231" s="478">
        <f>'Multi Family Rent Roll'!K25*(1+$E231)^(Y$5-1)</f>
        <v>0</v>
      </c>
      <c r="Z231" s="478">
        <f>'Multi Family Rent Roll'!L25*(1+$E231)^(Z$5-1)</f>
        <v>0</v>
      </c>
      <c r="AA231" s="478">
        <f>'Multi Family Rent Roll'!M25*(1+$E231)^(AA$5-1)</f>
        <v>0</v>
      </c>
      <c r="AB231" s="478">
        <f>'Multi Family Rent Roll'!N25*(1+$E231)^(AB$5-1)</f>
        <v>0</v>
      </c>
      <c r="AC231" s="478">
        <f>'Multi Family Rent Roll'!O25*(1+$E231)^(AC$5-1)</f>
        <v>0</v>
      </c>
      <c r="AD231" s="478">
        <f>'Multi Family Rent Roll'!P25*(1+$E231)^(AD$5-1)</f>
        <v>0</v>
      </c>
      <c r="AE231" s="478">
        <f>'Multi Family Rent Roll'!Q25*(1+$E231)^(AE$5-1)</f>
        <v>0</v>
      </c>
      <c r="AF231" s="478">
        <f>'Multi Family Rent Roll'!R25*(1+$E231)^(AF$5-1)</f>
        <v>0</v>
      </c>
      <c r="AG231" s="478">
        <f>'Multi Family Rent Roll'!S25*(1+$E231)^(AG$5-1)</f>
        <v>0</v>
      </c>
      <c r="AH231" s="478">
        <f>'Multi Family Rent Roll'!T25*(1+$E231)^(AH$5-1)</f>
        <v>0</v>
      </c>
      <c r="AI231" s="478">
        <f>'Multi Family Rent Roll'!U25*(1+$E231)^(AI$5-1)</f>
        <v>0</v>
      </c>
      <c r="AJ231" s="478">
        <f>'Multi Family Rent Roll'!V25*(1+$E231)^(AJ$5-1)</f>
        <v>0</v>
      </c>
      <c r="AK231" s="478">
        <f>'Multi Family Rent Roll'!W25*(1+$E231)^(AK$5-1)</f>
        <v>0</v>
      </c>
      <c r="AL231" s="478">
        <f>'Multi Family Rent Roll'!X25*(1+$E231)^(AL$5-1)</f>
        <v>0</v>
      </c>
      <c r="AM231" s="478">
        <f>'Multi Family Rent Roll'!Y25*(1+$E231)^(AM$5-1)</f>
        <v>0</v>
      </c>
      <c r="AN231" s="478">
        <f>'Multi Family Rent Roll'!Z25*(1+$E231)^(AN$5-1)</f>
        <v>0</v>
      </c>
      <c r="AO231" s="478">
        <f>'Multi Family Rent Roll'!AA25*(1+$E231)^(AO$5-1)</f>
        <v>0</v>
      </c>
      <c r="AP231" s="478">
        <f>'Multi Family Rent Roll'!AB25*(1+$E231)^(AP$5-1)</f>
        <v>0</v>
      </c>
      <c r="AQ231" s="478">
        <f>'Multi Family Rent Roll'!AC25*(1+$E231)^(AQ$5-1)</f>
        <v>0</v>
      </c>
      <c r="AR231" s="478">
        <f>'Multi Family Rent Roll'!AD25*(1+$E231)^(AR$5-1)</f>
        <v>0</v>
      </c>
      <c r="AS231" s="478">
        <f>'Multi Family Rent Roll'!AE25*(1+$E231)^(AS$5-1)</f>
        <v>0</v>
      </c>
      <c r="AT231" s="478">
        <f>'Multi Family Rent Roll'!AF25*(1+$E231)^(AT$5-1)</f>
        <v>0</v>
      </c>
      <c r="AU231" s="478">
        <f>'Multi Family Rent Roll'!AG25*(1+$E231)^(AU$5-1)</f>
        <v>0</v>
      </c>
      <c r="AV231" s="478">
        <f>'Multi Family Rent Roll'!AH25*(1+$E231)^(AV$5-1)</f>
        <v>0</v>
      </c>
      <c r="AW231" s="478">
        <f>'Multi Family Rent Roll'!AI25*(1+$E231)^(AW$5-1)</f>
        <v>0</v>
      </c>
      <c r="AX231" s="478">
        <f>'Multi Family Rent Roll'!AJ25*(1+$E231)^(AX$5-1)</f>
        <v>0</v>
      </c>
      <c r="AY231" s="478">
        <f>'Multi Family Rent Roll'!AK25*(1+$E231)^(AY$5-1)</f>
        <v>0</v>
      </c>
      <c r="AZ231" s="478">
        <f>'Multi Family Rent Roll'!AL25*(1+$E231)^(AZ$5-1)</f>
        <v>0</v>
      </c>
      <c r="BA231" s="478">
        <f>'Multi Family Rent Roll'!AM25*(1+$E231)^(BA$5-1)</f>
        <v>0</v>
      </c>
      <c r="BB231" s="478">
        <f>'Multi Family Rent Roll'!AN25*(1+$E231)^(BB$5-1)</f>
        <v>0</v>
      </c>
      <c r="BC231" s="478">
        <f>'Multi Family Rent Roll'!AO25*(1+$E231)^(BC$5-1)</f>
        <v>0</v>
      </c>
      <c r="BD231" s="478">
        <f>'Multi Family Rent Roll'!AP25*(1+$E231)^(BD$5-1)</f>
        <v>0</v>
      </c>
      <c r="BE231" s="478">
        <f>'Multi Family Rent Roll'!AQ25*(1+$E231)^(BE$5-1)</f>
        <v>0</v>
      </c>
      <c r="BF231" s="478">
        <f>'Multi Family Rent Roll'!AR25*(1+$E231)^(BF$5-1)</f>
        <v>0</v>
      </c>
      <c r="BG231" s="478">
        <f>'Multi Family Rent Roll'!AS25*(1+$E231)^(BG$5-1)</f>
        <v>0</v>
      </c>
      <c r="BH231" s="478">
        <f>'Multi Family Rent Roll'!AT25*(1+$E231)^(BH$5-1)</f>
        <v>0</v>
      </c>
      <c r="BI231" s="478">
        <f>'Multi Family Rent Roll'!AU25*(1+$E231)^(BI$5-1)</f>
        <v>0</v>
      </c>
      <c r="BJ231" s="478">
        <f>'Multi Family Rent Roll'!AV25*(1+$E231)^(BJ$5-1)</f>
        <v>0</v>
      </c>
      <c r="BK231" s="478">
        <f>'Multi Family Rent Roll'!AW25*(1+$E231)^(BK$5-1)</f>
        <v>88343.445118705888</v>
      </c>
      <c r="BL231" s="478">
        <f>'Multi Family Rent Roll'!AX25*(1+$E231)^(BL$5-1)</f>
        <v>188936.94285002587</v>
      </c>
      <c r="BM231" s="478">
        <f>'Multi Family Rent Roll'!AY25*(1+$E231)^(BM$5-1)</f>
        <v>233073.25649817736</v>
      </c>
      <c r="BN231" s="478">
        <f>'Multi Family Rent Roll'!AZ25*(1+$E231)^(BN$5-1)</f>
        <v>233073.25649817736</v>
      </c>
      <c r="BO231" s="478">
        <f>'Multi Family Rent Roll'!BA25*(1+$E231)^(BO$5-1)</f>
        <v>233073.25649817736</v>
      </c>
      <c r="BP231" s="478">
        <f>'Multi Family Rent Roll'!BB25*(1+$E231)^(BP$5-1)</f>
        <v>233073.25649817736</v>
      </c>
      <c r="BQ231" s="478">
        <f>'Multi Family Rent Roll'!BC25*(1+$E231)^(BQ$5-1)</f>
        <v>233073.25649817736</v>
      </c>
      <c r="BR231" s="478">
        <f>'Multi Family Rent Roll'!BD25*(1+$E231)^(BR$5-1)</f>
        <v>233073.25649817736</v>
      </c>
      <c r="BS231" s="478">
        <f>'Multi Family Rent Roll'!BE25*(1+$E231)^(BS$5-1)</f>
        <v>233073.25649817736</v>
      </c>
      <c r="BT231" s="478">
        <f>'Multi Family Rent Roll'!BF25*(1+$E231)^(BT$5-1)</f>
        <v>233073.25649817736</v>
      </c>
      <c r="BU231" s="478">
        <f>'Multi Family Rent Roll'!BG25*(1+$E231)^(BU$5-1)</f>
        <v>233073.25649817736</v>
      </c>
      <c r="BV231" s="478">
        <f>'Multi Family Rent Roll'!BH25*(1+$E231)^(BV$5-1)</f>
        <v>233073.25649817736</v>
      </c>
      <c r="BW231" s="478">
        <f>'Multi Family Rent Roll'!BI25*(1+$E231)^(BW$5-1)</f>
        <v>237829.85356956875</v>
      </c>
      <c r="BX231" s="478">
        <f>'Multi Family Rent Roll'!BJ25*(1+$E231)^(BX$5-1)</f>
        <v>237829.85356956875</v>
      </c>
      <c r="BY231" s="478">
        <f>'Multi Family Rent Roll'!BK25*(1+$E231)^(BY$5-1)</f>
        <v>243299.9402016688</v>
      </c>
      <c r="BZ231" s="478">
        <f>'Multi Family Rent Roll'!BL25*(1+$E231)^(BZ$5-1)</f>
        <v>243299.9402016688</v>
      </c>
      <c r="CA231" s="478">
        <f>'Multi Family Rent Roll'!BM25*(1+$E231)^(CA$5-1)</f>
        <v>243299.9402016688</v>
      </c>
      <c r="CB231" s="478">
        <f>'Multi Family Rent Roll'!BN25*(1+$E231)^(CB$5-1)</f>
        <v>243299.9402016688</v>
      </c>
      <c r="CC231" s="478">
        <f>'Multi Family Rent Roll'!BO25*(1+$E231)^(CC$5-1)</f>
        <v>243299.9402016688</v>
      </c>
      <c r="CD231" s="478">
        <f>'Multi Family Rent Roll'!BP25*(1+$E231)^(CD$5-1)</f>
        <v>243299.9402016688</v>
      </c>
      <c r="CE231" s="478">
        <f>'Multi Family Rent Roll'!BQ25*(1+$E231)^(CE$5-1)</f>
        <v>243299.9402016688</v>
      </c>
      <c r="CF231" s="478">
        <f>'Multi Family Rent Roll'!BR25*(1+$E231)^(CF$5-1)</f>
        <v>243299.9402016688</v>
      </c>
      <c r="CG231" s="478">
        <f>'Multi Family Rent Roll'!BS25*(1+$E231)^(CG$5-1)</f>
        <v>243299.9402016688</v>
      </c>
      <c r="CH231" s="478">
        <f>'Multi Family Rent Roll'!BT25*(1+$E231)^(CH$5-1)</f>
        <v>243299.9402016688</v>
      </c>
      <c r="CI231" s="478">
        <f>'Multi Family Rent Roll'!BU25*(1+$E231)^(CI$5-1)</f>
        <v>243299.9402016688</v>
      </c>
      <c r="CJ231" s="478">
        <f>'Multi Family Rent Roll'!BV25*(1+$E231)^(CJ$5-1)</f>
        <v>243299.9402016688</v>
      </c>
      <c r="CK231" s="478">
        <f>'Multi Family Rent Roll'!BW25*(1+$E231)^(CK$5-1)</f>
        <v>248895.83882630718</v>
      </c>
      <c r="CL231" s="478">
        <f>'Multi Family Rent Roll'!BX25*(1+$E231)^(CL$5-1)</f>
        <v>248895.83882630718</v>
      </c>
      <c r="CM231" s="478">
        <f>'Multi Family Rent Roll'!BY25*(1+$E231)^(CM$5-1)</f>
        <v>248895.83882630718</v>
      </c>
      <c r="CN231" s="478">
        <f>'Multi Family Rent Roll'!BZ25*(1+$E231)^(CN$5-1)</f>
        <v>248895.83882630718</v>
      </c>
      <c r="CO231" s="478">
        <f>'Multi Family Rent Roll'!CA25*(1+$E231)^(CO$5-1)</f>
        <v>248895.83882630718</v>
      </c>
      <c r="CP231" s="478">
        <f>'Multi Family Rent Roll'!CB25*(1+$E231)^(CP$5-1)</f>
        <v>248895.83882630718</v>
      </c>
      <c r="CQ231" s="478">
        <f>'Multi Family Rent Roll'!CC25*(1+$E231)^(CQ$5-1)</f>
        <v>248895.83882630718</v>
      </c>
      <c r="CR231" s="478">
        <f>'Multi Family Rent Roll'!CD25*(1+$E231)^(CR$5-1)</f>
        <v>248895.83882630718</v>
      </c>
      <c r="CS231" s="478">
        <f>'Multi Family Rent Roll'!CE25*(1+$E231)^(CS$5-1)</f>
        <v>248895.83882630718</v>
      </c>
      <c r="CT231" s="478">
        <f>'Multi Family Rent Roll'!CF25*(1+$E231)^(CT$5-1)</f>
        <v>248895.83882630718</v>
      </c>
      <c r="CU231" s="478">
        <f>'Multi Family Rent Roll'!CG25*(1+$E231)^(CU$5-1)</f>
        <v>248895.83882630718</v>
      </c>
      <c r="CV231" s="478">
        <f>'Multi Family Rent Roll'!CH25*(1+$E231)^(CV$5-1)</f>
        <v>248895.83882630718</v>
      </c>
      <c r="CW231" s="478">
        <f>'Multi Family Rent Roll'!CI25*(1+$E231)^(CW$5-1)</f>
        <v>254620.44311931217</v>
      </c>
      <c r="CX231" s="478">
        <f>'Multi Family Rent Roll'!CJ25*(1+$E231)^(CX$5-1)</f>
        <v>254620.44311931217</v>
      </c>
      <c r="CY231" s="478">
        <f>'Multi Family Rent Roll'!CK25*(1+$E231)^(CY$5-1)</f>
        <v>254620.44311931217</v>
      </c>
      <c r="CZ231" s="478">
        <f>'Multi Family Rent Roll'!CL25*(1+$E231)^(CZ$5-1)</f>
        <v>254620.44311931217</v>
      </c>
      <c r="DA231" s="478">
        <f>'Multi Family Rent Roll'!CM25*(1+$E231)^(DA$5-1)</f>
        <v>254620.44311931217</v>
      </c>
      <c r="DB231" s="478">
        <f>'Multi Family Rent Roll'!CN25*(1+$E231)^(DB$5-1)</f>
        <v>254620.44311931217</v>
      </c>
      <c r="DC231" s="478">
        <f>'Multi Family Rent Roll'!CO25*(1+$E231)^(DC$5-1)</f>
        <v>254620.44311931217</v>
      </c>
      <c r="DD231" s="478">
        <f>'Multi Family Rent Roll'!CP25*(1+$E231)^(DD$5-1)</f>
        <v>254620.44311931217</v>
      </c>
      <c r="DE231" s="478">
        <f>'Multi Family Rent Roll'!CQ25*(1+$E231)^(DE$5-1)</f>
        <v>254620.44311931217</v>
      </c>
      <c r="DF231" s="478">
        <f>'Multi Family Rent Roll'!CR25*(1+$E231)^(DF$5-1)</f>
        <v>254620.44311931217</v>
      </c>
      <c r="DG231" s="478">
        <f>'Multi Family Rent Roll'!CS25*(1+$E231)^(DG$5-1)</f>
        <v>254620.44311931217</v>
      </c>
      <c r="DH231" s="478">
        <f>'Multi Family Rent Roll'!CT25*(1+$E231)^(DH$5-1)</f>
        <v>254620.44311931217</v>
      </c>
      <c r="DI231" s="478">
        <f>'Multi Family Rent Roll'!CU25*(1+$E231)^(DI$5-1)</f>
        <v>260476.71331105634</v>
      </c>
      <c r="DJ231" s="478">
        <f>'Multi Family Rent Roll'!CV25*(1+$E231)^(DJ$5-1)</f>
        <v>260476.71331105634</v>
      </c>
      <c r="DK231" s="478">
        <f>'Multi Family Rent Roll'!CW25*(1+$E231)^(DK$5-1)</f>
        <v>260476.71331105634</v>
      </c>
      <c r="DL231" s="478">
        <f>'Multi Family Rent Roll'!CX25*(1+$E231)^(DL$5-1)</f>
        <v>260476.71331105634</v>
      </c>
      <c r="DM231" s="478">
        <f>'Multi Family Rent Roll'!CY25*(1+$E231)^(DM$5-1)</f>
        <v>260476.71331105634</v>
      </c>
      <c r="DN231" s="478">
        <f>'Multi Family Rent Roll'!CZ25*(1+$E231)^(DN$5-1)</f>
        <v>260476.71331105634</v>
      </c>
      <c r="DO231" s="478">
        <f>'Multi Family Rent Roll'!DA25*(1+$E231)^(DO$5-1)</f>
        <v>260476.71331105634</v>
      </c>
      <c r="DP231" s="478">
        <f>'Multi Family Rent Roll'!DB25*(1+$E231)^(DP$5-1)</f>
        <v>260476.71331105634</v>
      </c>
      <c r="DQ231" s="478">
        <f>'Multi Family Rent Roll'!DC25*(1+$E231)^(DQ$5-1)</f>
        <v>260476.71331105634</v>
      </c>
      <c r="DR231" s="478">
        <f>'Multi Family Rent Roll'!DD25*(1+$E231)^(DR$5-1)</f>
        <v>260476.71331105634</v>
      </c>
      <c r="DS231" s="478">
        <f>'Multi Family Rent Roll'!DE25*(1+$E231)^(DS$5-1)</f>
        <v>260476.71331105634</v>
      </c>
      <c r="DT231" s="478">
        <f>'Multi Family Rent Roll'!DF25*(1+$E231)^(DT$5-1)</f>
        <v>260476.71331105634</v>
      </c>
      <c r="DU231" s="478">
        <f>'Multi Family Rent Roll'!DG25*(1+$E231)^(DU$5-1)</f>
        <v>266467.67771721061</v>
      </c>
      <c r="DV231" s="478">
        <f>'Multi Family Rent Roll'!DH25*(1+$E231)^(DV$5-1)</f>
        <v>266467.67771721061</v>
      </c>
      <c r="DW231" s="478">
        <f>'Multi Family Rent Roll'!DI25*(1+$E231)^(DW$5-1)</f>
        <v>266467.67771721061</v>
      </c>
      <c r="DX231" s="478">
        <f>'Multi Family Rent Roll'!DJ25*(1+$E231)^(DX$5-1)</f>
        <v>266467.67771721061</v>
      </c>
      <c r="DY231" s="478">
        <f>'Multi Family Rent Roll'!DK25*(1+$E231)^(DY$5-1)</f>
        <v>266467.67771721061</v>
      </c>
      <c r="DZ231" s="478">
        <f>'Multi Family Rent Roll'!DL25*(1+$E231)^(DZ$5-1)</f>
        <v>266467.67771721061</v>
      </c>
      <c r="EA231" s="478">
        <f>'Multi Family Rent Roll'!DM25*(1+$E231)^(EA$5-1)</f>
        <v>266467.67771721061</v>
      </c>
      <c r="EB231" s="478">
        <f>'Multi Family Rent Roll'!DN25*(1+$E231)^(EB$5-1)</f>
        <v>266467.67771721061</v>
      </c>
      <c r="EC231" s="478">
        <f>'Multi Family Rent Roll'!DO25*(1+$E231)^(EC$5-1)</f>
        <v>266467.67771721061</v>
      </c>
      <c r="ED231" s="478">
        <f>'Multi Family Rent Roll'!DP25*(1+$E231)^(ED$5-1)</f>
        <v>266467.67771721061</v>
      </c>
      <c r="EE231" s="478">
        <f>'Multi Family Rent Roll'!DQ25*(1+$E231)^(EE$5-1)</f>
        <v>266467.67771721061</v>
      </c>
      <c r="EF231" s="488">
        <f>'Multi Family Rent Roll'!DR25*(1+$E231)^(EF$5-1)</f>
        <v>266467.67771721061</v>
      </c>
    </row>
    <row r="232" spans="2:136" x14ac:dyDescent="0.2">
      <c r="B232" s="585" t="str">
        <f>'Multi Family Rent Roll'!B26</f>
        <v>1 Bedroom - Rent Roll</v>
      </c>
      <c r="C232" s="482"/>
      <c r="D232" s="548" t="s">
        <v>286</v>
      </c>
      <c r="E232" s="549">
        <v>2.3E-2</v>
      </c>
      <c r="F232" s="535"/>
      <c r="G232" s="536"/>
      <c r="H232" s="537"/>
      <c r="I232" s="537"/>
      <c r="J232" s="537"/>
      <c r="K232" s="537"/>
      <c r="L232" s="537"/>
      <c r="M232" s="597">
        <f>'Multi Family Rent Roll'!I10*12</f>
        <v>10723680</v>
      </c>
      <c r="N232" s="478"/>
      <c r="O232" s="478"/>
      <c r="P232" s="539"/>
      <c r="Q232" s="478">
        <f>'Multi Family Rent Roll'!C26*(1+$E232)^(Q$5-1)</f>
        <v>0</v>
      </c>
      <c r="R232" s="478">
        <f>'Multi Family Rent Roll'!D26*(1+$E232)^(R$5-1)</f>
        <v>0</v>
      </c>
      <c r="S232" s="478">
        <f>'Multi Family Rent Roll'!E26*(1+$E232)^(S$5-1)</f>
        <v>0</v>
      </c>
      <c r="T232" s="478">
        <f>'Multi Family Rent Roll'!F26*(1+$E232)^(T$5-1)</f>
        <v>0</v>
      </c>
      <c r="U232" s="478">
        <f>'Multi Family Rent Roll'!G26*(1+$E232)^(U$5-1)</f>
        <v>0</v>
      </c>
      <c r="V232" s="478">
        <f>'Multi Family Rent Roll'!H26*(1+$E232)^(V$5-1)</f>
        <v>0</v>
      </c>
      <c r="W232" s="478">
        <f>'Multi Family Rent Roll'!I26*(1+$E232)^(W$5-1)</f>
        <v>0</v>
      </c>
      <c r="X232" s="478">
        <f>'Multi Family Rent Roll'!J26*(1+$E232)^(X$5-1)</f>
        <v>0</v>
      </c>
      <c r="Y232" s="478">
        <f>'Multi Family Rent Roll'!K26*(1+$E232)^(Y$5-1)</f>
        <v>0</v>
      </c>
      <c r="Z232" s="478">
        <f>'Multi Family Rent Roll'!L26*(1+$E232)^(Z$5-1)</f>
        <v>0</v>
      </c>
      <c r="AA232" s="478">
        <f>'Multi Family Rent Roll'!M26*(1+$E232)^(AA$5-1)</f>
        <v>0</v>
      </c>
      <c r="AB232" s="478">
        <f>'Multi Family Rent Roll'!N26*(1+$E232)^(AB$5-1)</f>
        <v>0</v>
      </c>
      <c r="AC232" s="478">
        <f>'Multi Family Rent Roll'!O26*(1+$E232)^(AC$5-1)</f>
        <v>0</v>
      </c>
      <c r="AD232" s="478">
        <f>'Multi Family Rent Roll'!P26*(1+$E232)^(AD$5-1)</f>
        <v>0</v>
      </c>
      <c r="AE232" s="478">
        <f>'Multi Family Rent Roll'!Q26*(1+$E232)^(AE$5-1)</f>
        <v>0</v>
      </c>
      <c r="AF232" s="478">
        <f>'Multi Family Rent Roll'!R26*(1+$E232)^(AF$5-1)</f>
        <v>0</v>
      </c>
      <c r="AG232" s="478">
        <f>'Multi Family Rent Roll'!S26*(1+$E232)^(AG$5-1)</f>
        <v>0</v>
      </c>
      <c r="AH232" s="478">
        <f>'Multi Family Rent Roll'!T26*(1+$E232)^(AH$5-1)</f>
        <v>0</v>
      </c>
      <c r="AI232" s="478">
        <f>'Multi Family Rent Roll'!U26*(1+$E232)^(AI$5-1)</f>
        <v>0</v>
      </c>
      <c r="AJ232" s="478">
        <f>'Multi Family Rent Roll'!V26*(1+$E232)^(AJ$5-1)</f>
        <v>0</v>
      </c>
      <c r="AK232" s="478">
        <f>'Multi Family Rent Roll'!W26*(1+$E232)^(AK$5-1)</f>
        <v>0</v>
      </c>
      <c r="AL232" s="478">
        <f>'Multi Family Rent Roll'!X26*(1+$E232)^(AL$5-1)</f>
        <v>0</v>
      </c>
      <c r="AM232" s="478">
        <f>'Multi Family Rent Roll'!Y26*(1+$E232)^(AM$5-1)</f>
        <v>0</v>
      </c>
      <c r="AN232" s="478">
        <f>'Multi Family Rent Roll'!Z26*(1+$E232)^(AN$5-1)</f>
        <v>0</v>
      </c>
      <c r="AO232" s="478">
        <f>'Multi Family Rent Roll'!AA26*(1+$E232)^(AO$5-1)</f>
        <v>0</v>
      </c>
      <c r="AP232" s="478">
        <f>'Multi Family Rent Roll'!AB26*(1+$E232)^(AP$5-1)</f>
        <v>0</v>
      </c>
      <c r="AQ232" s="478">
        <f>'Multi Family Rent Roll'!AC26*(1+$E232)^(AQ$5-1)</f>
        <v>0</v>
      </c>
      <c r="AR232" s="478">
        <f>'Multi Family Rent Roll'!AD26*(1+$E232)^(AR$5-1)</f>
        <v>0</v>
      </c>
      <c r="AS232" s="478">
        <f>'Multi Family Rent Roll'!AE26*(1+$E232)^(AS$5-1)</f>
        <v>0</v>
      </c>
      <c r="AT232" s="478">
        <f>'Multi Family Rent Roll'!AF26*(1+$E232)^(AT$5-1)</f>
        <v>0</v>
      </c>
      <c r="AU232" s="478">
        <f>'Multi Family Rent Roll'!AG26*(1+$E232)^(AU$5-1)</f>
        <v>0</v>
      </c>
      <c r="AV232" s="478">
        <f>'Multi Family Rent Roll'!AH26*(1+$E232)^(AV$5-1)</f>
        <v>0</v>
      </c>
      <c r="AW232" s="478">
        <f>'Multi Family Rent Roll'!AI26*(1+$E232)^(AW$5-1)</f>
        <v>0</v>
      </c>
      <c r="AX232" s="478">
        <f>'Multi Family Rent Roll'!AJ26*(1+$E232)^(AX$5-1)</f>
        <v>0</v>
      </c>
      <c r="AY232" s="478">
        <f>'Multi Family Rent Roll'!AK26*(1+$E232)^(AY$5-1)</f>
        <v>0</v>
      </c>
      <c r="AZ232" s="478">
        <f>'Multi Family Rent Roll'!AL26*(1+$E232)^(AZ$5-1)</f>
        <v>0</v>
      </c>
      <c r="BA232" s="478">
        <f>'Multi Family Rent Roll'!AM26*(1+$E232)^(BA$5-1)</f>
        <v>0</v>
      </c>
      <c r="BB232" s="478">
        <f>'Multi Family Rent Roll'!AN26*(1+$E232)^(BB$5-1)</f>
        <v>0</v>
      </c>
      <c r="BC232" s="478">
        <f>'Multi Family Rent Roll'!AO26*(1+$E232)^(BC$5-1)</f>
        <v>0</v>
      </c>
      <c r="BD232" s="478">
        <f>'Multi Family Rent Roll'!AP26*(1+$E232)^(BD$5-1)</f>
        <v>0</v>
      </c>
      <c r="BE232" s="478">
        <f>'Multi Family Rent Roll'!AQ26*(1+$E232)^(BE$5-1)</f>
        <v>0</v>
      </c>
      <c r="BF232" s="478">
        <f>'Multi Family Rent Roll'!AR26*(1+$E232)^(BF$5-1)</f>
        <v>0</v>
      </c>
      <c r="BG232" s="478">
        <f>'Multi Family Rent Roll'!AS26*(1+$E232)^(BG$5-1)</f>
        <v>0</v>
      </c>
      <c r="BH232" s="478">
        <f>'Multi Family Rent Roll'!AT26*(1+$E232)^(BH$5-1)</f>
        <v>0</v>
      </c>
      <c r="BI232" s="478">
        <f>'Multi Family Rent Roll'!AU26*(1+$E232)^(BI$5-1)</f>
        <v>0</v>
      </c>
      <c r="BJ232" s="478">
        <f>'Multi Family Rent Roll'!AV26*(1+$E232)^(BJ$5-1)</f>
        <v>0</v>
      </c>
      <c r="BK232" s="478">
        <f>'Multi Family Rent Roll'!AW26*(1+$E232)^(BK$5-1)</f>
        <v>363557.49104719429</v>
      </c>
      <c r="BL232" s="478">
        <f>'Multi Family Rent Roll'!AX26*(1+$E232)^(BL$5-1)</f>
        <v>415742.77684344229</v>
      </c>
      <c r="BM232" s="478">
        <f>'Multi Family Rent Roll'!AY26*(1+$E232)^(BM$5-1)</f>
        <v>478690.40808040311</v>
      </c>
      <c r="BN232" s="478">
        <f>'Multi Family Rent Roll'!AZ26*(1+$E232)^(BN$5-1)</f>
        <v>532075.95544996485</v>
      </c>
      <c r="BO232" s="478">
        <f>'Multi Family Rent Roll'!BA26*(1+$E232)^(BO$5-1)</f>
        <v>585461.50281952647</v>
      </c>
      <c r="BP232" s="478">
        <f>'Multi Family Rent Roll'!BB26*(1+$E232)^(BP$5-1)</f>
        <v>638847.0501890881</v>
      </c>
      <c r="BQ232" s="478">
        <f>'Multi Family Rent Roll'!BC26*(1+$E232)^(BQ$5-1)</f>
        <v>692232.59755864984</v>
      </c>
      <c r="BR232" s="478">
        <f>'Multi Family Rent Roll'!BD26*(1+$E232)^(BR$5-1)</f>
        <v>745618.14492821146</v>
      </c>
      <c r="BS232" s="478">
        <f>'Multi Family Rent Roll'!BE26*(1+$E232)^(BS$5-1)</f>
        <v>799003.6922977732</v>
      </c>
      <c r="BT232" s="478">
        <f>'Multi Family Rent Roll'!BF26*(1+$E232)^(BT$5-1)</f>
        <v>852389.23966733483</v>
      </c>
      <c r="BU232" s="478">
        <f>'Multi Family Rent Roll'!BG26*(1+$E232)^(BU$5-1)</f>
        <v>905774.78703689657</v>
      </c>
      <c r="BV232" s="478">
        <f>'Multi Family Rent Roll'!BH26*(1+$E232)^(BV$5-1)</f>
        <v>959160.33440645819</v>
      </c>
      <c r="BW232" s="478">
        <f>'Multi Family Rent Roll'!BI26*(1+$E232)^(BW$5-1)</f>
        <v>978735.03510863089</v>
      </c>
      <c r="BX232" s="478">
        <f>'Multi Family Rent Roll'!BJ26*(1+$E232)^(BX$5-1)</f>
        <v>978735.03510863089</v>
      </c>
      <c r="BY232" s="478">
        <f>'Multi Family Rent Roll'!BK26*(1+$E232)^(BY$5-1)</f>
        <v>1001245.9409161293</v>
      </c>
      <c r="BZ232" s="478">
        <f>'Multi Family Rent Roll'!BL26*(1+$E232)^(BZ$5-1)</f>
        <v>1001245.9409161293</v>
      </c>
      <c r="CA232" s="478">
        <f>'Multi Family Rent Roll'!BM26*(1+$E232)^(CA$5-1)</f>
        <v>1001245.9409161293</v>
      </c>
      <c r="CB232" s="478">
        <f>'Multi Family Rent Roll'!BN26*(1+$E232)^(CB$5-1)</f>
        <v>1001245.9409161293</v>
      </c>
      <c r="CC232" s="478">
        <f>'Multi Family Rent Roll'!BO26*(1+$E232)^(CC$5-1)</f>
        <v>1001245.9409161293</v>
      </c>
      <c r="CD232" s="478">
        <f>'Multi Family Rent Roll'!BP26*(1+$E232)^(CD$5-1)</f>
        <v>1001245.9409161293</v>
      </c>
      <c r="CE232" s="478">
        <f>'Multi Family Rent Roll'!BQ26*(1+$E232)^(CE$5-1)</f>
        <v>1001245.9409161293</v>
      </c>
      <c r="CF232" s="478">
        <f>'Multi Family Rent Roll'!BR26*(1+$E232)^(CF$5-1)</f>
        <v>1001245.9409161293</v>
      </c>
      <c r="CG232" s="478">
        <f>'Multi Family Rent Roll'!BS26*(1+$E232)^(CG$5-1)</f>
        <v>1001245.9409161293</v>
      </c>
      <c r="CH232" s="478">
        <f>'Multi Family Rent Roll'!BT26*(1+$E232)^(CH$5-1)</f>
        <v>1001245.9409161293</v>
      </c>
      <c r="CI232" s="478">
        <f>'Multi Family Rent Roll'!BU26*(1+$E232)^(CI$5-1)</f>
        <v>1001245.9409161293</v>
      </c>
      <c r="CJ232" s="478">
        <f>'Multi Family Rent Roll'!BV26*(1+$E232)^(CJ$5-1)</f>
        <v>1001245.9409161293</v>
      </c>
      <c r="CK232" s="478">
        <f>'Multi Family Rent Roll'!BW26*(1+$E232)^(CK$5-1)</f>
        <v>1024274.5975572002</v>
      </c>
      <c r="CL232" s="478">
        <f>'Multi Family Rent Roll'!BX26*(1+$E232)^(CL$5-1)</f>
        <v>1024274.5975572002</v>
      </c>
      <c r="CM232" s="478">
        <f>'Multi Family Rent Roll'!BY26*(1+$E232)^(CM$5-1)</f>
        <v>1024274.5975572002</v>
      </c>
      <c r="CN232" s="478">
        <f>'Multi Family Rent Roll'!BZ26*(1+$E232)^(CN$5-1)</f>
        <v>1024274.5975572002</v>
      </c>
      <c r="CO232" s="478">
        <f>'Multi Family Rent Roll'!CA26*(1+$E232)^(CO$5-1)</f>
        <v>1024274.5975572002</v>
      </c>
      <c r="CP232" s="478">
        <f>'Multi Family Rent Roll'!CB26*(1+$E232)^(CP$5-1)</f>
        <v>1024274.5975572002</v>
      </c>
      <c r="CQ232" s="478">
        <f>'Multi Family Rent Roll'!CC26*(1+$E232)^(CQ$5-1)</f>
        <v>1024274.5975572002</v>
      </c>
      <c r="CR232" s="478">
        <f>'Multi Family Rent Roll'!CD26*(1+$E232)^(CR$5-1)</f>
        <v>1024274.5975572002</v>
      </c>
      <c r="CS232" s="478">
        <f>'Multi Family Rent Roll'!CE26*(1+$E232)^(CS$5-1)</f>
        <v>1024274.5975572002</v>
      </c>
      <c r="CT232" s="478">
        <f>'Multi Family Rent Roll'!CF26*(1+$E232)^(CT$5-1)</f>
        <v>1024274.5975572002</v>
      </c>
      <c r="CU232" s="478">
        <f>'Multi Family Rent Roll'!CG26*(1+$E232)^(CU$5-1)</f>
        <v>1024274.5975572002</v>
      </c>
      <c r="CV232" s="478">
        <f>'Multi Family Rent Roll'!CH26*(1+$E232)^(CV$5-1)</f>
        <v>1024274.5975572002</v>
      </c>
      <c r="CW232" s="478">
        <f>'Multi Family Rent Roll'!CI26*(1+$E232)^(CW$5-1)</f>
        <v>1047832.9133010156</v>
      </c>
      <c r="CX232" s="478">
        <f>'Multi Family Rent Roll'!CJ26*(1+$E232)^(CX$5-1)</f>
        <v>1047832.9133010156</v>
      </c>
      <c r="CY232" s="478">
        <f>'Multi Family Rent Roll'!CK26*(1+$E232)^(CY$5-1)</f>
        <v>1047832.9133010156</v>
      </c>
      <c r="CZ232" s="478">
        <f>'Multi Family Rent Roll'!CL26*(1+$E232)^(CZ$5-1)</f>
        <v>1047832.9133010156</v>
      </c>
      <c r="DA232" s="478">
        <f>'Multi Family Rent Roll'!CM26*(1+$E232)^(DA$5-1)</f>
        <v>1047832.9133010156</v>
      </c>
      <c r="DB232" s="478">
        <f>'Multi Family Rent Roll'!CN26*(1+$E232)^(DB$5-1)</f>
        <v>1047832.9133010156</v>
      </c>
      <c r="DC232" s="478">
        <f>'Multi Family Rent Roll'!CO26*(1+$E232)^(DC$5-1)</f>
        <v>1047832.9133010156</v>
      </c>
      <c r="DD232" s="478">
        <f>'Multi Family Rent Roll'!CP26*(1+$E232)^(DD$5-1)</f>
        <v>1047832.9133010156</v>
      </c>
      <c r="DE232" s="478">
        <f>'Multi Family Rent Roll'!CQ26*(1+$E232)^(DE$5-1)</f>
        <v>1047832.9133010156</v>
      </c>
      <c r="DF232" s="478">
        <f>'Multi Family Rent Roll'!CR26*(1+$E232)^(DF$5-1)</f>
        <v>1047832.9133010156</v>
      </c>
      <c r="DG232" s="478">
        <f>'Multi Family Rent Roll'!CS26*(1+$E232)^(DG$5-1)</f>
        <v>1047832.9133010156</v>
      </c>
      <c r="DH232" s="478">
        <f>'Multi Family Rent Roll'!CT26*(1+$E232)^(DH$5-1)</f>
        <v>1047832.9133010156</v>
      </c>
      <c r="DI232" s="478">
        <f>'Multi Family Rent Roll'!CU26*(1+$E232)^(DI$5-1)</f>
        <v>1071933.0703069388</v>
      </c>
      <c r="DJ232" s="478">
        <f>'Multi Family Rent Roll'!CV26*(1+$E232)^(DJ$5-1)</f>
        <v>1071933.0703069388</v>
      </c>
      <c r="DK232" s="478">
        <f>'Multi Family Rent Roll'!CW26*(1+$E232)^(DK$5-1)</f>
        <v>1071933.0703069388</v>
      </c>
      <c r="DL232" s="478">
        <f>'Multi Family Rent Roll'!CX26*(1+$E232)^(DL$5-1)</f>
        <v>1071933.0703069388</v>
      </c>
      <c r="DM232" s="478">
        <f>'Multi Family Rent Roll'!CY26*(1+$E232)^(DM$5-1)</f>
        <v>1071933.0703069388</v>
      </c>
      <c r="DN232" s="478">
        <f>'Multi Family Rent Roll'!CZ26*(1+$E232)^(DN$5-1)</f>
        <v>1071933.0703069388</v>
      </c>
      <c r="DO232" s="478">
        <f>'Multi Family Rent Roll'!DA26*(1+$E232)^(DO$5-1)</f>
        <v>1071933.0703069388</v>
      </c>
      <c r="DP232" s="478">
        <f>'Multi Family Rent Roll'!DB26*(1+$E232)^(DP$5-1)</f>
        <v>1071933.0703069388</v>
      </c>
      <c r="DQ232" s="478">
        <f>'Multi Family Rent Roll'!DC26*(1+$E232)^(DQ$5-1)</f>
        <v>1071933.0703069388</v>
      </c>
      <c r="DR232" s="478">
        <f>'Multi Family Rent Roll'!DD26*(1+$E232)^(DR$5-1)</f>
        <v>1071933.0703069388</v>
      </c>
      <c r="DS232" s="478">
        <f>'Multi Family Rent Roll'!DE26*(1+$E232)^(DS$5-1)</f>
        <v>1071933.0703069388</v>
      </c>
      <c r="DT232" s="478">
        <f>'Multi Family Rent Roll'!DF26*(1+$E232)^(DT$5-1)</f>
        <v>1071933.0703069388</v>
      </c>
      <c r="DU232" s="478">
        <f>'Multi Family Rent Roll'!DG26*(1+$E232)^(DU$5-1)</f>
        <v>1096587.5309239984</v>
      </c>
      <c r="DV232" s="478">
        <f>'Multi Family Rent Roll'!DH26*(1+$E232)^(DV$5-1)</f>
        <v>1096587.5309239984</v>
      </c>
      <c r="DW232" s="478">
        <f>'Multi Family Rent Roll'!DI26*(1+$E232)^(DW$5-1)</f>
        <v>1096587.5309239984</v>
      </c>
      <c r="DX232" s="478">
        <f>'Multi Family Rent Roll'!DJ26*(1+$E232)^(DX$5-1)</f>
        <v>1096587.5309239984</v>
      </c>
      <c r="DY232" s="478">
        <f>'Multi Family Rent Roll'!DK26*(1+$E232)^(DY$5-1)</f>
        <v>1096587.5309239984</v>
      </c>
      <c r="DZ232" s="478">
        <f>'Multi Family Rent Roll'!DL26*(1+$E232)^(DZ$5-1)</f>
        <v>1096587.5309239984</v>
      </c>
      <c r="EA232" s="478">
        <f>'Multi Family Rent Roll'!DM26*(1+$E232)^(EA$5-1)</f>
        <v>1096587.5309239984</v>
      </c>
      <c r="EB232" s="478">
        <f>'Multi Family Rent Roll'!DN26*(1+$E232)^(EB$5-1)</f>
        <v>1096587.5309239984</v>
      </c>
      <c r="EC232" s="478">
        <f>'Multi Family Rent Roll'!DO26*(1+$E232)^(EC$5-1)</f>
        <v>1096587.5309239984</v>
      </c>
      <c r="ED232" s="478">
        <f>'Multi Family Rent Roll'!DP26*(1+$E232)^(ED$5-1)</f>
        <v>1096587.5309239984</v>
      </c>
      <c r="EE232" s="478">
        <f>'Multi Family Rent Roll'!DQ26*(1+$E232)^(EE$5-1)</f>
        <v>1096587.5309239984</v>
      </c>
      <c r="EF232" s="488">
        <f>'Multi Family Rent Roll'!DR26*(1+$E232)^(EF$5-1)</f>
        <v>1096587.5309239984</v>
      </c>
    </row>
    <row r="233" spans="2:136" outlineLevel="1" x14ac:dyDescent="0.2">
      <c r="B233" s="585" t="str">
        <f>'Multi Family Rent Roll'!B27</f>
        <v>2 Bedroom - Rent Roll</v>
      </c>
      <c r="C233" s="482"/>
      <c r="D233" s="548" t="s">
        <v>286</v>
      </c>
      <c r="E233" s="549">
        <v>2.3E-2</v>
      </c>
      <c r="F233" s="535"/>
      <c r="G233" s="536"/>
      <c r="H233" s="537"/>
      <c r="I233" s="537"/>
      <c r="J233" s="537"/>
      <c r="K233" s="537"/>
      <c r="L233" s="537"/>
      <c r="M233" s="597">
        <f>'Multi Family Rent Roll'!I11*12</f>
        <v>7219008</v>
      </c>
      <c r="N233" s="478"/>
      <c r="O233" s="478"/>
      <c r="P233" s="539"/>
      <c r="Q233" s="478">
        <f>'Multi Family Rent Roll'!C27*(1+$E233)^(Q$5-1)</f>
        <v>0</v>
      </c>
      <c r="R233" s="478">
        <f>'Multi Family Rent Roll'!D27*(1+$E233)^(R$5-1)</f>
        <v>0</v>
      </c>
      <c r="S233" s="478">
        <f>'Multi Family Rent Roll'!E27*(1+$E233)^(S$5-1)</f>
        <v>0</v>
      </c>
      <c r="T233" s="478">
        <f>'Multi Family Rent Roll'!F27*(1+$E233)^(T$5-1)</f>
        <v>0</v>
      </c>
      <c r="U233" s="478">
        <f>'Multi Family Rent Roll'!G27*(1+$E233)^(U$5-1)</f>
        <v>0</v>
      </c>
      <c r="V233" s="478">
        <f>'Multi Family Rent Roll'!H27*(1+$E233)^(V$5-1)</f>
        <v>0</v>
      </c>
      <c r="W233" s="478">
        <f>'Multi Family Rent Roll'!I27*(1+$E233)^(W$5-1)</f>
        <v>0</v>
      </c>
      <c r="X233" s="478">
        <f>'Multi Family Rent Roll'!J27*(1+$E233)^(X$5-1)</f>
        <v>0</v>
      </c>
      <c r="Y233" s="478">
        <f>'Multi Family Rent Roll'!K27*(1+$E233)^(Y$5-1)</f>
        <v>0</v>
      </c>
      <c r="Z233" s="478">
        <f>'Multi Family Rent Roll'!L27*(1+$E233)^(Z$5-1)</f>
        <v>0</v>
      </c>
      <c r="AA233" s="478">
        <f>'Multi Family Rent Roll'!M27*(1+$E233)^(AA$5-1)</f>
        <v>0</v>
      </c>
      <c r="AB233" s="478">
        <f>'Multi Family Rent Roll'!N27*(1+$E233)^(AB$5-1)</f>
        <v>0</v>
      </c>
      <c r="AC233" s="478">
        <f>'Multi Family Rent Roll'!O27*(1+$E233)^(AC$5-1)</f>
        <v>0</v>
      </c>
      <c r="AD233" s="478">
        <f>'Multi Family Rent Roll'!P27*(1+$E233)^(AD$5-1)</f>
        <v>0</v>
      </c>
      <c r="AE233" s="478">
        <f>'Multi Family Rent Roll'!Q27*(1+$E233)^(AE$5-1)</f>
        <v>0</v>
      </c>
      <c r="AF233" s="478">
        <f>'Multi Family Rent Roll'!R27*(1+$E233)^(AF$5-1)</f>
        <v>0</v>
      </c>
      <c r="AG233" s="478">
        <f>'Multi Family Rent Roll'!S27*(1+$E233)^(AG$5-1)</f>
        <v>0</v>
      </c>
      <c r="AH233" s="478">
        <f>'Multi Family Rent Roll'!T27*(1+$E233)^(AH$5-1)</f>
        <v>0</v>
      </c>
      <c r="AI233" s="478">
        <f>'Multi Family Rent Roll'!U27*(1+$E233)^(AI$5-1)</f>
        <v>0</v>
      </c>
      <c r="AJ233" s="478">
        <f>'Multi Family Rent Roll'!V27*(1+$E233)^(AJ$5-1)</f>
        <v>0</v>
      </c>
      <c r="AK233" s="478">
        <f>'Multi Family Rent Roll'!W27*(1+$E233)^(AK$5-1)</f>
        <v>0</v>
      </c>
      <c r="AL233" s="478">
        <f>'Multi Family Rent Roll'!X27*(1+$E233)^(AL$5-1)</f>
        <v>0</v>
      </c>
      <c r="AM233" s="478">
        <f>'Multi Family Rent Roll'!Y27*(1+$E233)^(AM$5-1)</f>
        <v>0</v>
      </c>
      <c r="AN233" s="478">
        <f>'Multi Family Rent Roll'!Z27*(1+$E233)^(AN$5-1)</f>
        <v>0</v>
      </c>
      <c r="AO233" s="478">
        <f>'Multi Family Rent Roll'!AA27*(1+$E233)^(AO$5-1)</f>
        <v>0</v>
      </c>
      <c r="AP233" s="478">
        <f>'Multi Family Rent Roll'!AB27*(1+$E233)^(AP$5-1)</f>
        <v>0</v>
      </c>
      <c r="AQ233" s="478">
        <f>'Multi Family Rent Roll'!AC27*(1+$E233)^(AQ$5-1)</f>
        <v>0</v>
      </c>
      <c r="AR233" s="478">
        <f>'Multi Family Rent Roll'!AD27*(1+$E233)^(AR$5-1)</f>
        <v>0</v>
      </c>
      <c r="AS233" s="478">
        <f>'Multi Family Rent Roll'!AE27*(1+$E233)^(AS$5-1)</f>
        <v>0</v>
      </c>
      <c r="AT233" s="478">
        <f>'Multi Family Rent Roll'!AF27*(1+$E233)^(AT$5-1)</f>
        <v>0</v>
      </c>
      <c r="AU233" s="478">
        <f>'Multi Family Rent Roll'!AG27*(1+$E233)^(AU$5-1)</f>
        <v>0</v>
      </c>
      <c r="AV233" s="478">
        <f>'Multi Family Rent Roll'!AH27*(1+$E233)^(AV$5-1)</f>
        <v>0</v>
      </c>
      <c r="AW233" s="478">
        <f>'Multi Family Rent Roll'!AI27*(1+$E233)^(AW$5-1)</f>
        <v>0</v>
      </c>
      <c r="AX233" s="478">
        <f>'Multi Family Rent Roll'!AJ27*(1+$E233)^(AX$5-1)</f>
        <v>0</v>
      </c>
      <c r="AY233" s="478">
        <f>'Multi Family Rent Roll'!AK27*(1+$E233)^(AY$5-1)</f>
        <v>0</v>
      </c>
      <c r="AZ233" s="478">
        <f>'Multi Family Rent Roll'!AL27*(1+$E233)^(AZ$5-1)</f>
        <v>0</v>
      </c>
      <c r="BA233" s="478">
        <f>'Multi Family Rent Roll'!AM27*(1+$E233)^(BA$5-1)</f>
        <v>0</v>
      </c>
      <c r="BB233" s="478">
        <f>'Multi Family Rent Roll'!AN27*(1+$E233)^(BB$5-1)</f>
        <v>0</v>
      </c>
      <c r="BC233" s="478">
        <f>'Multi Family Rent Roll'!AO27*(1+$E233)^(BC$5-1)</f>
        <v>0</v>
      </c>
      <c r="BD233" s="478">
        <f>'Multi Family Rent Roll'!AP27*(1+$E233)^(BD$5-1)</f>
        <v>0</v>
      </c>
      <c r="BE233" s="478">
        <f>'Multi Family Rent Roll'!AQ27*(1+$E233)^(BE$5-1)</f>
        <v>0</v>
      </c>
      <c r="BF233" s="478">
        <f>'Multi Family Rent Roll'!AR27*(1+$E233)^(BF$5-1)</f>
        <v>0</v>
      </c>
      <c r="BG233" s="478">
        <f>'Multi Family Rent Roll'!AS27*(1+$E233)^(BG$5-1)</f>
        <v>0</v>
      </c>
      <c r="BH233" s="478">
        <f>'Multi Family Rent Roll'!AT27*(1+$E233)^(BH$5-1)</f>
        <v>0</v>
      </c>
      <c r="BI233" s="478">
        <f>'Multi Family Rent Roll'!AU27*(1+$E233)^(BI$5-1)</f>
        <v>0</v>
      </c>
      <c r="BJ233" s="478">
        <f>'Multi Family Rent Roll'!AV27*(1+$E233)^(BJ$5-1)</f>
        <v>0</v>
      </c>
      <c r="BK233" s="478">
        <f>'Multi Family Rent Roll'!AW27*(1+$E233)^(BK$5-1)</f>
        <v>244741.02512660058</v>
      </c>
      <c r="BL233" s="478">
        <f>'Multi Family Rent Roll'!AX27*(1+$E233)^(BL$5-1)</f>
        <v>291299.24170109659</v>
      </c>
      <c r="BM233" s="478">
        <f>'Multi Family Rent Roll'!AY27*(1+$E233)^(BM$5-1)</f>
        <v>345628.17981593119</v>
      </c>
      <c r="BN233" s="478">
        <f>'Multi Family Rent Roll'!AZ27*(1+$E233)^(BN$5-1)</f>
        <v>393257.23537164059</v>
      </c>
      <c r="BO233" s="478">
        <f>'Multi Family Rent Roll'!BA27*(1+$E233)^(BO$5-1)</f>
        <v>440886.29092735</v>
      </c>
      <c r="BP233" s="478">
        <f>'Multi Family Rent Roll'!BB27*(1+$E233)^(BP$5-1)</f>
        <v>488515.34648305934</v>
      </c>
      <c r="BQ233" s="478">
        <f>'Multi Family Rent Roll'!BC27*(1+$E233)^(BQ$5-1)</f>
        <v>536144.40203876875</v>
      </c>
      <c r="BR233" s="478">
        <f>'Multi Family Rent Roll'!BD27*(1+$E233)^(BR$5-1)</f>
        <v>583773.45759447815</v>
      </c>
      <c r="BS233" s="478">
        <f>'Multi Family Rent Roll'!BE27*(1+$E233)^(BS$5-1)</f>
        <v>631402.51315018756</v>
      </c>
      <c r="BT233" s="478">
        <f>'Multi Family Rent Roll'!BF27*(1+$E233)^(BT$5-1)</f>
        <v>645691.22981690022</v>
      </c>
      <c r="BU233" s="478">
        <f>'Multi Family Rent Roll'!BG27*(1+$E233)^(BU$5-1)</f>
        <v>645691.22981690022</v>
      </c>
      <c r="BV233" s="478">
        <f>'Multi Family Rent Roll'!BH27*(1+$E233)^(BV$5-1)</f>
        <v>645691.22981690022</v>
      </c>
      <c r="BW233" s="478">
        <f>'Multi Family Rent Roll'!BI27*(1+$E233)^(BW$5-1)</f>
        <v>658868.60185397987</v>
      </c>
      <c r="BX233" s="478">
        <f>'Multi Family Rent Roll'!BJ27*(1+$E233)^(BX$5-1)</f>
        <v>658868.60185397987</v>
      </c>
      <c r="BY233" s="478">
        <f>'Multi Family Rent Roll'!BK27*(1+$E233)^(BY$5-1)</f>
        <v>674022.57969662128</v>
      </c>
      <c r="BZ233" s="478">
        <f>'Multi Family Rent Roll'!BL27*(1+$E233)^(BZ$5-1)</f>
        <v>674022.57969662128</v>
      </c>
      <c r="CA233" s="478">
        <f>'Multi Family Rent Roll'!BM27*(1+$E233)^(CA$5-1)</f>
        <v>674022.57969662128</v>
      </c>
      <c r="CB233" s="478">
        <f>'Multi Family Rent Roll'!BN27*(1+$E233)^(CB$5-1)</f>
        <v>674022.57969662128</v>
      </c>
      <c r="CC233" s="478">
        <f>'Multi Family Rent Roll'!BO27*(1+$E233)^(CC$5-1)</f>
        <v>674022.57969662128</v>
      </c>
      <c r="CD233" s="478">
        <f>'Multi Family Rent Roll'!BP27*(1+$E233)^(CD$5-1)</f>
        <v>674022.57969662128</v>
      </c>
      <c r="CE233" s="478">
        <f>'Multi Family Rent Roll'!BQ27*(1+$E233)^(CE$5-1)</f>
        <v>674022.57969662128</v>
      </c>
      <c r="CF233" s="478">
        <f>'Multi Family Rent Roll'!BR27*(1+$E233)^(CF$5-1)</f>
        <v>674022.57969662128</v>
      </c>
      <c r="CG233" s="478">
        <f>'Multi Family Rent Roll'!BS27*(1+$E233)^(CG$5-1)</f>
        <v>674022.57969662128</v>
      </c>
      <c r="CH233" s="478">
        <f>'Multi Family Rent Roll'!BT27*(1+$E233)^(CH$5-1)</f>
        <v>674022.57969662128</v>
      </c>
      <c r="CI233" s="478">
        <f>'Multi Family Rent Roll'!BU27*(1+$E233)^(CI$5-1)</f>
        <v>674022.57969662128</v>
      </c>
      <c r="CJ233" s="478">
        <f>'Multi Family Rent Roll'!BV27*(1+$E233)^(CJ$5-1)</f>
        <v>674022.57969662128</v>
      </c>
      <c r="CK233" s="478">
        <f>'Multi Family Rent Roll'!BW27*(1+$E233)^(CK$5-1)</f>
        <v>689525.09902964369</v>
      </c>
      <c r="CL233" s="478">
        <f>'Multi Family Rent Roll'!BX27*(1+$E233)^(CL$5-1)</f>
        <v>689525.09902964369</v>
      </c>
      <c r="CM233" s="478">
        <f>'Multi Family Rent Roll'!BY27*(1+$E233)^(CM$5-1)</f>
        <v>689525.09902964369</v>
      </c>
      <c r="CN233" s="478">
        <f>'Multi Family Rent Roll'!BZ27*(1+$E233)^(CN$5-1)</f>
        <v>689525.09902964369</v>
      </c>
      <c r="CO233" s="478">
        <f>'Multi Family Rent Roll'!CA27*(1+$E233)^(CO$5-1)</f>
        <v>689525.09902964369</v>
      </c>
      <c r="CP233" s="478">
        <f>'Multi Family Rent Roll'!CB27*(1+$E233)^(CP$5-1)</f>
        <v>689525.09902964369</v>
      </c>
      <c r="CQ233" s="478">
        <f>'Multi Family Rent Roll'!CC27*(1+$E233)^(CQ$5-1)</f>
        <v>689525.09902964369</v>
      </c>
      <c r="CR233" s="478">
        <f>'Multi Family Rent Roll'!CD27*(1+$E233)^(CR$5-1)</f>
        <v>689525.09902964369</v>
      </c>
      <c r="CS233" s="478">
        <f>'Multi Family Rent Roll'!CE27*(1+$E233)^(CS$5-1)</f>
        <v>689525.09902964369</v>
      </c>
      <c r="CT233" s="478">
        <f>'Multi Family Rent Roll'!CF27*(1+$E233)^(CT$5-1)</f>
        <v>689525.09902964369</v>
      </c>
      <c r="CU233" s="478">
        <f>'Multi Family Rent Roll'!CG27*(1+$E233)^(CU$5-1)</f>
        <v>689525.09902964369</v>
      </c>
      <c r="CV233" s="478">
        <f>'Multi Family Rent Roll'!CH27*(1+$E233)^(CV$5-1)</f>
        <v>689525.09902964369</v>
      </c>
      <c r="CW233" s="478">
        <f>'Multi Family Rent Roll'!CI27*(1+$E233)^(CW$5-1)</f>
        <v>705384.17630732525</v>
      </c>
      <c r="CX233" s="478">
        <f>'Multi Family Rent Roll'!CJ27*(1+$E233)^(CX$5-1)</f>
        <v>705384.17630732525</v>
      </c>
      <c r="CY233" s="478">
        <f>'Multi Family Rent Roll'!CK27*(1+$E233)^(CY$5-1)</f>
        <v>705384.17630732525</v>
      </c>
      <c r="CZ233" s="478">
        <f>'Multi Family Rent Roll'!CL27*(1+$E233)^(CZ$5-1)</f>
        <v>705384.17630732525</v>
      </c>
      <c r="DA233" s="478">
        <f>'Multi Family Rent Roll'!CM27*(1+$E233)^(DA$5-1)</f>
        <v>705384.17630732525</v>
      </c>
      <c r="DB233" s="478">
        <f>'Multi Family Rent Roll'!CN27*(1+$E233)^(DB$5-1)</f>
        <v>705384.17630732525</v>
      </c>
      <c r="DC233" s="478">
        <f>'Multi Family Rent Roll'!CO27*(1+$E233)^(DC$5-1)</f>
        <v>705384.17630732525</v>
      </c>
      <c r="DD233" s="478">
        <f>'Multi Family Rent Roll'!CP27*(1+$E233)^(DD$5-1)</f>
        <v>705384.17630732525</v>
      </c>
      <c r="DE233" s="478">
        <f>'Multi Family Rent Roll'!CQ27*(1+$E233)^(DE$5-1)</f>
        <v>705384.17630732525</v>
      </c>
      <c r="DF233" s="478">
        <f>'Multi Family Rent Roll'!CR27*(1+$E233)^(DF$5-1)</f>
        <v>705384.17630732525</v>
      </c>
      <c r="DG233" s="478">
        <f>'Multi Family Rent Roll'!CS27*(1+$E233)^(DG$5-1)</f>
        <v>705384.17630732525</v>
      </c>
      <c r="DH233" s="478">
        <f>'Multi Family Rent Roll'!CT27*(1+$E233)^(DH$5-1)</f>
        <v>705384.17630732525</v>
      </c>
      <c r="DI233" s="478">
        <f>'Multi Family Rent Roll'!CU27*(1+$E233)^(DI$5-1)</f>
        <v>721608.01236239378</v>
      </c>
      <c r="DJ233" s="478">
        <f>'Multi Family Rent Roll'!CV27*(1+$E233)^(DJ$5-1)</f>
        <v>721608.01236239378</v>
      </c>
      <c r="DK233" s="478">
        <f>'Multi Family Rent Roll'!CW27*(1+$E233)^(DK$5-1)</f>
        <v>721608.01236239378</v>
      </c>
      <c r="DL233" s="478">
        <f>'Multi Family Rent Roll'!CX27*(1+$E233)^(DL$5-1)</f>
        <v>721608.01236239378</v>
      </c>
      <c r="DM233" s="478">
        <f>'Multi Family Rent Roll'!CY27*(1+$E233)^(DM$5-1)</f>
        <v>721608.01236239378</v>
      </c>
      <c r="DN233" s="478">
        <f>'Multi Family Rent Roll'!CZ27*(1+$E233)^(DN$5-1)</f>
        <v>721608.01236239378</v>
      </c>
      <c r="DO233" s="478">
        <f>'Multi Family Rent Roll'!DA27*(1+$E233)^(DO$5-1)</f>
        <v>721608.01236239378</v>
      </c>
      <c r="DP233" s="478">
        <f>'Multi Family Rent Roll'!DB27*(1+$E233)^(DP$5-1)</f>
        <v>721608.01236239378</v>
      </c>
      <c r="DQ233" s="478">
        <f>'Multi Family Rent Roll'!DC27*(1+$E233)^(DQ$5-1)</f>
        <v>721608.01236239378</v>
      </c>
      <c r="DR233" s="478">
        <f>'Multi Family Rent Roll'!DD27*(1+$E233)^(DR$5-1)</f>
        <v>721608.01236239378</v>
      </c>
      <c r="DS233" s="478">
        <f>'Multi Family Rent Roll'!DE27*(1+$E233)^(DS$5-1)</f>
        <v>721608.01236239378</v>
      </c>
      <c r="DT233" s="478">
        <f>'Multi Family Rent Roll'!DF27*(1+$E233)^(DT$5-1)</f>
        <v>721608.01236239378</v>
      </c>
      <c r="DU233" s="478">
        <f>'Multi Family Rent Roll'!DG27*(1+$E233)^(DU$5-1)</f>
        <v>738204.99664672872</v>
      </c>
      <c r="DV233" s="478">
        <f>'Multi Family Rent Roll'!DH27*(1+$E233)^(DV$5-1)</f>
        <v>738204.99664672872</v>
      </c>
      <c r="DW233" s="478">
        <f>'Multi Family Rent Roll'!DI27*(1+$E233)^(DW$5-1)</f>
        <v>738204.99664672872</v>
      </c>
      <c r="DX233" s="478">
        <f>'Multi Family Rent Roll'!DJ27*(1+$E233)^(DX$5-1)</f>
        <v>738204.99664672872</v>
      </c>
      <c r="DY233" s="478">
        <f>'Multi Family Rent Roll'!DK27*(1+$E233)^(DY$5-1)</f>
        <v>738204.99664672872</v>
      </c>
      <c r="DZ233" s="478">
        <f>'Multi Family Rent Roll'!DL27*(1+$E233)^(DZ$5-1)</f>
        <v>738204.99664672872</v>
      </c>
      <c r="EA233" s="478">
        <f>'Multi Family Rent Roll'!DM27*(1+$E233)^(EA$5-1)</f>
        <v>738204.99664672872</v>
      </c>
      <c r="EB233" s="478">
        <f>'Multi Family Rent Roll'!DN27*(1+$E233)^(EB$5-1)</f>
        <v>738204.99664672872</v>
      </c>
      <c r="EC233" s="478">
        <f>'Multi Family Rent Roll'!DO27*(1+$E233)^(EC$5-1)</f>
        <v>738204.99664672872</v>
      </c>
      <c r="ED233" s="478">
        <f>'Multi Family Rent Roll'!DP27*(1+$E233)^(ED$5-1)</f>
        <v>738204.99664672872</v>
      </c>
      <c r="EE233" s="478">
        <f>'Multi Family Rent Roll'!DQ27*(1+$E233)^(EE$5-1)</f>
        <v>738204.99664672872</v>
      </c>
      <c r="EF233" s="488">
        <f>'Multi Family Rent Roll'!DR27*(1+$E233)^(EF$5-1)</f>
        <v>738204.99664672872</v>
      </c>
    </row>
    <row r="234" spans="2:136" outlineLevel="1" x14ac:dyDescent="0.2">
      <c r="B234" s="585" t="str">
        <f>'Multi Family Rent Roll'!B28</f>
        <v>-</v>
      </c>
      <c r="C234" s="482"/>
      <c r="D234" s="548" t="s">
        <v>286</v>
      </c>
      <c r="E234" s="549">
        <v>2.3E-2</v>
      </c>
      <c r="F234" s="535"/>
      <c r="G234" s="536"/>
      <c r="H234" s="537"/>
      <c r="I234" s="537"/>
      <c r="J234" s="537"/>
      <c r="K234" s="537"/>
      <c r="L234" s="537"/>
      <c r="M234" s="597">
        <f>'Multi Family Rent Roll'!I12*12</f>
        <v>0</v>
      </c>
      <c r="N234" s="478"/>
      <c r="O234" s="478"/>
      <c r="P234" s="539"/>
      <c r="Q234" s="478">
        <f>'Multi Family Rent Roll'!C28*(1+$E234)^(Q$5-1)</f>
        <v>0</v>
      </c>
      <c r="R234" s="478">
        <f>'Multi Family Rent Roll'!D28*(1+$E234)^(R$5-1)</f>
        <v>0</v>
      </c>
      <c r="S234" s="478">
        <f>'Multi Family Rent Roll'!E28*(1+$E234)^(S$5-1)</f>
        <v>0</v>
      </c>
      <c r="T234" s="478">
        <f>'Multi Family Rent Roll'!F28*(1+$E234)^(T$5-1)</f>
        <v>0</v>
      </c>
      <c r="U234" s="478">
        <f>'Multi Family Rent Roll'!G28*(1+$E234)^(U$5-1)</f>
        <v>0</v>
      </c>
      <c r="V234" s="478">
        <f>'Multi Family Rent Roll'!H28*(1+$E234)^(V$5-1)</f>
        <v>0</v>
      </c>
      <c r="W234" s="478">
        <f>'Multi Family Rent Roll'!I28*(1+$E234)^(W$5-1)</f>
        <v>0</v>
      </c>
      <c r="X234" s="478">
        <f>'Multi Family Rent Roll'!J28*(1+$E234)^(X$5-1)</f>
        <v>0</v>
      </c>
      <c r="Y234" s="478">
        <f>'Multi Family Rent Roll'!K28*(1+$E234)^(Y$5-1)</f>
        <v>0</v>
      </c>
      <c r="Z234" s="478">
        <f>'Multi Family Rent Roll'!L28*(1+$E234)^(Z$5-1)</f>
        <v>0</v>
      </c>
      <c r="AA234" s="478">
        <f>'Multi Family Rent Roll'!M28*(1+$E234)^(AA$5-1)</f>
        <v>0</v>
      </c>
      <c r="AB234" s="478">
        <f>'Multi Family Rent Roll'!N28*(1+$E234)^(AB$5-1)</f>
        <v>0</v>
      </c>
      <c r="AC234" s="478">
        <f>'Multi Family Rent Roll'!O28*(1+$E234)^(AC$5-1)</f>
        <v>0</v>
      </c>
      <c r="AD234" s="478">
        <f>'Multi Family Rent Roll'!P28*(1+$E234)^(AD$5-1)</f>
        <v>0</v>
      </c>
      <c r="AE234" s="478">
        <f>'Multi Family Rent Roll'!Q28*(1+$E234)^(AE$5-1)</f>
        <v>0</v>
      </c>
      <c r="AF234" s="478">
        <f>'Multi Family Rent Roll'!R28*(1+$E234)^(AF$5-1)</f>
        <v>0</v>
      </c>
      <c r="AG234" s="478">
        <f>'Multi Family Rent Roll'!S28*(1+$E234)^(AG$5-1)</f>
        <v>0</v>
      </c>
      <c r="AH234" s="478">
        <f>'Multi Family Rent Roll'!T28*(1+$E234)^(AH$5-1)</f>
        <v>0</v>
      </c>
      <c r="AI234" s="478">
        <f>'Multi Family Rent Roll'!U28*(1+$E234)^(AI$5-1)</f>
        <v>0</v>
      </c>
      <c r="AJ234" s="478">
        <f>'Multi Family Rent Roll'!V28*(1+$E234)^(AJ$5-1)</f>
        <v>0</v>
      </c>
      <c r="AK234" s="478">
        <f>'Multi Family Rent Roll'!W28*(1+$E234)^(AK$5-1)</f>
        <v>0</v>
      </c>
      <c r="AL234" s="478">
        <f>'Multi Family Rent Roll'!X28*(1+$E234)^(AL$5-1)</f>
        <v>0</v>
      </c>
      <c r="AM234" s="478">
        <f>'Multi Family Rent Roll'!Y28*(1+$E234)^(AM$5-1)</f>
        <v>0</v>
      </c>
      <c r="AN234" s="478">
        <f>'Multi Family Rent Roll'!Z28*(1+$E234)^(AN$5-1)</f>
        <v>0</v>
      </c>
      <c r="AO234" s="478">
        <f>'Multi Family Rent Roll'!AA28*(1+$E234)^(AO$5-1)</f>
        <v>0</v>
      </c>
      <c r="AP234" s="478">
        <f>'Multi Family Rent Roll'!AB28*(1+$E234)^(AP$5-1)</f>
        <v>0</v>
      </c>
      <c r="AQ234" s="478">
        <f>'Multi Family Rent Roll'!AC28*(1+$E234)^(AQ$5-1)</f>
        <v>0</v>
      </c>
      <c r="AR234" s="478">
        <f>'Multi Family Rent Roll'!AD28*(1+$E234)^(AR$5-1)</f>
        <v>0</v>
      </c>
      <c r="AS234" s="478">
        <f>'Multi Family Rent Roll'!AE28*(1+$E234)^(AS$5-1)</f>
        <v>0</v>
      </c>
      <c r="AT234" s="478">
        <f>'Multi Family Rent Roll'!AF28*(1+$E234)^(AT$5-1)</f>
        <v>0</v>
      </c>
      <c r="AU234" s="478">
        <f>'Multi Family Rent Roll'!AG28*(1+$E234)^(AU$5-1)</f>
        <v>0</v>
      </c>
      <c r="AV234" s="478">
        <f>'Multi Family Rent Roll'!AH28*(1+$E234)^(AV$5-1)</f>
        <v>0</v>
      </c>
      <c r="AW234" s="478">
        <f>'Multi Family Rent Roll'!AI28*(1+$E234)^(AW$5-1)</f>
        <v>0</v>
      </c>
      <c r="AX234" s="478">
        <f>'Multi Family Rent Roll'!AJ28*(1+$E234)^(AX$5-1)</f>
        <v>0</v>
      </c>
      <c r="AY234" s="478">
        <f>'Multi Family Rent Roll'!AK28*(1+$E234)^(AY$5-1)</f>
        <v>0</v>
      </c>
      <c r="AZ234" s="478">
        <f>'Multi Family Rent Roll'!AL28*(1+$E234)^(AZ$5-1)</f>
        <v>0</v>
      </c>
      <c r="BA234" s="478">
        <f>'Multi Family Rent Roll'!AM28*(1+$E234)^(BA$5-1)</f>
        <v>0</v>
      </c>
      <c r="BB234" s="478">
        <f>'Multi Family Rent Roll'!AN28*(1+$E234)^(BB$5-1)</f>
        <v>0</v>
      </c>
      <c r="BC234" s="478">
        <f>'Multi Family Rent Roll'!AO28*(1+$E234)^(BC$5-1)</f>
        <v>0</v>
      </c>
      <c r="BD234" s="478">
        <f>'Multi Family Rent Roll'!AP28*(1+$E234)^(BD$5-1)</f>
        <v>0</v>
      </c>
      <c r="BE234" s="478">
        <f>'Multi Family Rent Roll'!AQ28*(1+$E234)^(BE$5-1)</f>
        <v>0</v>
      </c>
      <c r="BF234" s="478">
        <f>'Multi Family Rent Roll'!AR28*(1+$E234)^(BF$5-1)</f>
        <v>0</v>
      </c>
      <c r="BG234" s="478">
        <f>'Multi Family Rent Roll'!AS28*(1+$E234)^(BG$5-1)</f>
        <v>0</v>
      </c>
      <c r="BH234" s="478">
        <f>'Multi Family Rent Roll'!AT28*(1+$E234)^(BH$5-1)</f>
        <v>0</v>
      </c>
      <c r="BI234" s="478">
        <f>'Multi Family Rent Roll'!AU28*(1+$E234)^(BI$5-1)</f>
        <v>0</v>
      </c>
      <c r="BJ234" s="478">
        <f>'Multi Family Rent Roll'!AV28*(1+$E234)^(BJ$5-1)</f>
        <v>0</v>
      </c>
      <c r="BK234" s="478">
        <f>'Multi Family Rent Roll'!AW28*(1+$E234)^(BK$5-1)</f>
        <v>0</v>
      </c>
      <c r="BL234" s="478">
        <f>'Multi Family Rent Roll'!AX28*(1+$E234)^(BL$5-1)</f>
        <v>0</v>
      </c>
      <c r="BM234" s="478">
        <f>'Multi Family Rent Roll'!AY28*(1+$E234)^(BM$5-1)</f>
        <v>0</v>
      </c>
      <c r="BN234" s="478">
        <f>'Multi Family Rent Roll'!AZ28*(1+$E234)^(BN$5-1)</f>
        <v>0</v>
      </c>
      <c r="BO234" s="478">
        <f>'Multi Family Rent Roll'!BA28*(1+$E234)^(BO$5-1)</f>
        <v>0</v>
      </c>
      <c r="BP234" s="478">
        <f>'Multi Family Rent Roll'!BB28*(1+$E234)^(BP$5-1)</f>
        <v>0</v>
      </c>
      <c r="BQ234" s="478">
        <f>'Multi Family Rent Roll'!BC28*(1+$E234)^(BQ$5-1)</f>
        <v>0</v>
      </c>
      <c r="BR234" s="478">
        <f>'Multi Family Rent Roll'!BD28*(1+$E234)^(BR$5-1)</f>
        <v>0</v>
      </c>
      <c r="BS234" s="478">
        <f>'Multi Family Rent Roll'!BE28*(1+$E234)^(BS$5-1)</f>
        <v>0</v>
      </c>
      <c r="BT234" s="478">
        <f>'Multi Family Rent Roll'!BF28*(1+$E234)^(BT$5-1)</f>
        <v>0</v>
      </c>
      <c r="BU234" s="478">
        <f>'Multi Family Rent Roll'!BG28*(1+$E234)^(BU$5-1)</f>
        <v>0</v>
      </c>
      <c r="BV234" s="478">
        <f>'Multi Family Rent Roll'!BH28*(1+$E234)^(BV$5-1)</f>
        <v>0</v>
      </c>
      <c r="BW234" s="478">
        <f>'Multi Family Rent Roll'!BI28*(1+$E234)^(BW$5-1)</f>
        <v>0</v>
      </c>
      <c r="BX234" s="478">
        <f>'Multi Family Rent Roll'!BJ28*(1+$E234)^(BX$5-1)</f>
        <v>0</v>
      </c>
      <c r="BY234" s="478">
        <f>'Multi Family Rent Roll'!BK28*(1+$E234)^(BY$5-1)</f>
        <v>0</v>
      </c>
      <c r="BZ234" s="478">
        <f>'Multi Family Rent Roll'!BL28*(1+$E234)^(BZ$5-1)</f>
        <v>0</v>
      </c>
      <c r="CA234" s="478">
        <f>'Multi Family Rent Roll'!BM28*(1+$E234)^(CA$5-1)</f>
        <v>0</v>
      </c>
      <c r="CB234" s="478">
        <f>'Multi Family Rent Roll'!BN28*(1+$E234)^(CB$5-1)</f>
        <v>0</v>
      </c>
      <c r="CC234" s="478">
        <f>'Multi Family Rent Roll'!BO28*(1+$E234)^(CC$5-1)</f>
        <v>0</v>
      </c>
      <c r="CD234" s="478">
        <f>'Multi Family Rent Roll'!BP28*(1+$E234)^(CD$5-1)</f>
        <v>0</v>
      </c>
      <c r="CE234" s="478">
        <f>'Multi Family Rent Roll'!BQ28*(1+$E234)^(CE$5-1)</f>
        <v>0</v>
      </c>
      <c r="CF234" s="478">
        <f>'Multi Family Rent Roll'!BR28*(1+$E234)^(CF$5-1)</f>
        <v>0</v>
      </c>
      <c r="CG234" s="478">
        <f>'Multi Family Rent Roll'!BS28*(1+$E234)^(CG$5-1)</f>
        <v>0</v>
      </c>
      <c r="CH234" s="478">
        <f>'Multi Family Rent Roll'!BT28*(1+$E234)^(CH$5-1)</f>
        <v>0</v>
      </c>
      <c r="CI234" s="478">
        <f>'Multi Family Rent Roll'!BU28*(1+$E234)^(CI$5-1)</f>
        <v>0</v>
      </c>
      <c r="CJ234" s="478">
        <f>'Multi Family Rent Roll'!BV28*(1+$E234)^(CJ$5-1)</f>
        <v>0</v>
      </c>
      <c r="CK234" s="478">
        <f>'Multi Family Rent Roll'!BW28*(1+$E234)^(CK$5-1)</f>
        <v>0</v>
      </c>
      <c r="CL234" s="478">
        <f>'Multi Family Rent Roll'!BX28*(1+$E234)^(CL$5-1)</f>
        <v>0</v>
      </c>
      <c r="CM234" s="478">
        <f>'Multi Family Rent Roll'!BY28*(1+$E234)^(CM$5-1)</f>
        <v>0</v>
      </c>
      <c r="CN234" s="478">
        <f>'Multi Family Rent Roll'!BZ28*(1+$E234)^(CN$5-1)</f>
        <v>0</v>
      </c>
      <c r="CO234" s="478">
        <f>'Multi Family Rent Roll'!CA28*(1+$E234)^(CO$5-1)</f>
        <v>0</v>
      </c>
      <c r="CP234" s="478">
        <f>'Multi Family Rent Roll'!CB28*(1+$E234)^(CP$5-1)</f>
        <v>0</v>
      </c>
      <c r="CQ234" s="478">
        <f>'Multi Family Rent Roll'!CC28*(1+$E234)^(CQ$5-1)</f>
        <v>0</v>
      </c>
      <c r="CR234" s="478">
        <f>'Multi Family Rent Roll'!CD28*(1+$E234)^(CR$5-1)</f>
        <v>0</v>
      </c>
      <c r="CS234" s="478">
        <f>'Multi Family Rent Roll'!CE28*(1+$E234)^(CS$5-1)</f>
        <v>0</v>
      </c>
      <c r="CT234" s="478">
        <f>'Multi Family Rent Roll'!CF28*(1+$E234)^(CT$5-1)</f>
        <v>0</v>
      </c>
      <c r="CU234" s="478">
        <f>'Multi Family Rent Roll'!CG28*(1+$E234)^(CU$5-1)</f>
        <v>0</v>
      </c>
      <c r="CV234" s="478">
        <f>'Multi Family Rent Roll'!CH28*(1+$E234)^(CV$5-1)</f>
        <v>0</v>
      </c>
      <c r="CW234" s="478">
        <f>'Multi Family Rent Roll'!CI28*(1+$E234)^(CW$5-1)</f>
        <v>0</v>
      </c>
      <c r="CX234" s="478">
        <f>'Multi Family Rent Roll'!CJ28*(1+$E234)^(CX$5-1)</f>
        <v>0</v>
      </c>
      <c r="CY234" s="478">
        <f>'Multi Family Rent Roll'!CK28*(1+$E234)^(CY$5-1)</f>
        <v>0</v>
      </c>
      <c r="CZ234" s="478">
        <f>'Multi Family Rent Roll'!CL28*(1+$E234)^(CZ$5-1)</f>
        <v>0</v>
      </c>
      <c r="DA234" s="478">
        <f>'Multi Family Rent Roll'!CM28*(1+$E234)^(DA$5-1)</f>
        <v>0</v>
      </c>
      <c r="DB234" s="478">
        <f>'Multi Family Rent Roll'!CN28*(1+$E234)^(DB$5-1)</f>
        <v>0</v>
      </c>
      <c r="DC234" s="478">
        <f>'Multi Family Rent Roll'!CO28*(1+$E234)^(DC$5-1)</f>
        <v>0</v>
      </c>
      <c r="DD234" s="478">
        <f>'Multi Family Rent Roll'!CP28*(1+$E234)^(DD$5-1)</f>
        <v>0</v>
      </c>
      <c r="DE234" s="478">
        <f>'Multi Family Rent Roll'!CQ28*(1+$E234)^(DE$5-1)</f>
        <v>0</v>
      </c>
      <c r="DF234" s="478">
        <f>'Multi Family Rent Roll'!CR28*(1+$E234)^(DF$5-1)</f>
        <v>0</v>
      </c>
      <c r="DG234" s="478">
        <f>'Multi Family Rent Roll'!CS28*(1+$E234)^(DG$5-1)</f>
        <v>0</v>
      </c>
      <c r="DH234" s="478">
        <f>'Multi Family Rent Roll'!CT28*(1+$E234)^(DH$5-1)</f>
        <v>0</v>
      </c>
      <c r="DI234" s="478">
        <f>'Multi Family Rent Roll'!CU28*(1+$E234)^(DI$5-1)</f>
        <v>0</v>
      </c>
      <c r="DJ234" s="478">
        <f>'Multi Family Rent Roll'!CV28*(1+$E234)^(DJ$5-1)</f>
        <v>0</v>
      </c>
      <c r="DK234" s="478">
        <f>'Multi Family Rent Roll'!CW28*(1+$E234)^(DK$5-1)</f>
        <v>0</v>
      </c>
      <c r="DL234" s="478">
        <f>'Multi Family Rent Roll'!CX28*(1+$E234)^(DL$5-1)</f>
        <v>0</v>
      </c>
      <c r="DM234" s="478">
        <f>'Multi Family Rent Roll'!CY28*(1+$E234)^(DM$5-1)</f>
        <v>0</v>
      </c>
      <c r="DN234" s="478">
        <f>'Multi Family Rent Roll'!CZ28*(1+$E234)^(DN$5-1)</f>
        <v>0</v>
      </c>
      <c r="DO234" s="478">
        <f>'Multi Family Rent Roll'!DA28*(1+$E234)^(DO$5-1)</f>
        <v>0</v>
      </c>
      <c r="DP234" s="478">
        <f>'Multi Family Rent Roll'!DB28*(1+$E234)^(DP$5-1)</f>
        <v>0</v>
      </c>
      <c r="DQ234" s="478">
        <f>'Multi Family Rent Roll'!DC28*(1+$E234)^(DQ$5-1)</f>
        <v>0</v>
      </c>
      <c r="DR234" s="478">
        <f>'Multi Family Rent Roll'!DD28*(1+$E234)^(DR$5-1)</f>
        <v>0</v>
      </c>
      <c r="DS234" s="478">
        <f>'Multi Family Rent Roll'!DE28*(1+$E234)^(DS$5-1)</f>
        <v>0</v>
      </c>
      <c r="DT234" s="478">
        <f>'Multi Family Rent Roll'!DF28*(1+$E234)^(DT$5-1)</f>
        <v>0</v>
      </c>
      <c r="DU234" s="478">
        <f>'Multi Family Rent Roll'!DG28*(1+$E234)^(DU$5-1)</f>
        <v>0</v>
      </c>
      <c r="DV234" s="478">
        <f>'Multi Family Rent Roll'!DH28*(1+$E234)^(DV$5-1)</f>
        <v>0</v>
      </c>
      <c r="DW234" s="478">
        <f>'Multi Family Rent Roll'!DI28*(1+$E234)^(DW$5-1)</f>
        <v>0</v>
      </c>
      <c r="DX234" s="478">
        <f>'Multi Family Rent Roll'!DJ28*(1+$E234)^(DX$5-1)</f>
        <v>0</v>
      </c>
      <c r="DY234" s="478">
        <f>'Multi Family Rent Roll'!DK28*(1+$E234)^(DY$5-1)</f>
        <v>0</v>
      </c>
      <c r="DZ234" s="478">
        <f>'Multi Family Rent Roll'!DL28*(1+$E234)^(DZ$5-1)</f>
        <v>0</v>
      </c>
      <c r="EA234" s="478">
        <f>'Multi Family Rent Roll'!DM28*(1+$E234)^(EA$5-1)</f>
        <v>0</v>
      </c>
      <c r="EB234" s="478">
        <f>'Multi Family Rent Roll'!DN28*(1+$E234)^(EB$5-1)</f>
        <v>0</v>
      </c>
      <c r="EC234" s="478">
        <f>'Multi Family Rent Roll'!DO28*(1+$E234)^(EC$5-1)</f>
        <v>0</v>
      </c>
      <c r="ED234" s="478">
        <f>'Multi Family Rent Roll'!DP28*(1+$E234)^(ED$5-1)</f>
        <v>0</v>
      </c>
      <c r="EE234" s="478">
        <f>'Multi Family Rent Roll'!DQ28*(1+$E234)^(EE$5-1)</f>
        <v>0</v>
      </c>
      <c r="EF234" s="488">
        <f>'Multi Family Rent Roll'!DR28*(1+$E234)^(EF$5-1)</f>
        <v>0</v>
      </c>
    </row>
    <row r="235" spans="2:136" outlineLevel="1" x14ac:dyDescent="0.2">
      <c r="B235" s="585" t="str">
        <f>'Multi Family Rent Roll'!B29</f>
        <v>-</v>
      </c>
      <c r="C235" s="482"/>
      <c r="D235" s="548" t="s">
        <v>286</v>
      </c>
      <c r="E235" s="549">
        <v>2.3E-2</v>
      </c>
      <c r="F235" s="535"/>
      <c r="G235" s="536"/>
      <c r="H235" s="537"/>
      <c r="I235" s="537"/>
      <c r="J235" s="537"/>
      <c r="K235" s="537"/>
      <c r="L235" s="537"/>
      <c r="M235" s="597">
        <f>'Multi Family Rent Roll'!I13*12</f>
        <v>0</v>
      </c>
      <c r="N235" s="478"/>
      <c r="O235" s="478"/>
      <c r="P235" s="539"/>
      <c r="Q235" s="478">
        <f>'Multi Family Rent Roll'!C29*(1+$E235)^(Q$5-1)</f>
        <v>0</v>
      </c>
      <c r="R235" s="478">
        <f>'Multi Family Rent Roll'!D29*(1+$E235)^(R$5-1)</f>
        <v>0</v>
      </c>
      <c r="S235" s="478">
        <f>'Multi Family Rent Roll'!E29*(1+$E235)^(S$5-1)</f>
        <v>0</v>
      </c>
      <c r="T235" s="478">
        <f>'Multi Family Rent Roll'!F29*(1+$E235)^(T$5-1)</f>
        <v>0</v>
      </c>
      <c r="U235" s="478">
        <f>'Multi Family Rent Roll'!G29*(1+$E235)^(U$5-1)</f>
        <v>0</v>
      </c>
      <c r="V235" s="478">
        <f>'Multi Family Rent Roll'!H29*(1+$E235)^(V$5-1)</f>
        <v>0</v>
      </c>
      <c r="W235" s="478">
        <f>'Multi Family Rent Roll'!I29*(1+$E235)^(W$5-1)</f>
        <v>0</v>
      </c>
      <c r="X235" s="478">
        <f>'Multi Family Rent Roll'!J29*(1+$E235)^(X$5-1)</f>
        <v>0</v>
      </c>
      <c r="Y235" s="478">
        <f>'Multi Family Rent Roll'!K29*(1+$E235)^(Y$5-1)</f>
        <v>0</v>
      </c>
      <c r="Z235" s="478">
        <f>'Multi Family Rent Roll'!L29*(1+$E235)^(Z$5-1)</f>
        <v>0</v>
      </c>
      <c r="AA235" s="478">
        <f>'Multi Family Rent Roll'!M29*(1+$E235)^(AA$5-1)</f>
        <v>0</v>
      </c>
      <c r="AB235" s="478">
        <f>'Multi Family Rent Roll'!N29*(1+$E235)^(AB$5-1)</f>
        <v>0</v>
      </c>
      <c r="AC235" s="478">
        <f>'Multi Family Rent Roll'!O29*(1+$E235)^(AC$5-1)</f>
        <v>0</v>
      </c>
      <c r="AD235" s="478">
        <f>'Multi Family Rent Roll'!P29*(1+$E235)^(AD$5-1)</f>
        <v>0</v>
      </c>
      <c r="AE235" s="478">
        <f>'Multi Family Rent Roll'!Q29*(1+$E235)^(AE$5-1)</f>
        <v>0</v>
      </c>
      <c r="AF235" s="478">
        <f>'Multi Family Rent Roll'!R29*(1+$E235)^(AF$5-1)</f>
        <v>0</v>
      </c>
      <c r="AG235" s="478">
        <f>'Multi Family Rent Roll'!S29*(1+$E235)^(AG$5-1)</f>
        <v>0</v>
      </c>
      <c r="AH235" s="478">
        <f>'Multi Family Rent Roll'!T29*(1+$E235)^(AH$5-1)</f>
        <v>0</v>
      </c>
      <c r="AI235" s="478">
        <f>'Multi Family Rent Roll'!U29*(1+$E235)^(AI$5-1)</f>
        <v>0</v>
      </c>
      <c r="AJ235" s="478">
        <f>'Multi Family Rent Roll'!V29*(1+$E235)^(AJ$5-1)</f>
        <v>0</v>
      </c>
      <c r="AK235" s="478">
        <f>'Multi Family Rent Roll'!W29*(1+$E235)^(AK$5-1)</f>
        <v>0</v>
      </c>
      <c r="AL235" s="478">
        <f>'Multi Family Rent Roll'!X29*(1+$E235)^(AL$5-1)</f>
        <v>0</v>
      </c>
      <c r="AM235" s="478">
        <f>'Multi Family Rent Roll'!Y29*(1+$E235)^(AM$5-1)</f>
        <v>0</v>
      </c>
      <c r="AN235" s="478">
        <f>'Multi Family Rent Roll'!Z29*(1+$E235)^(AN$5-1)</f>
        <v>0</v>
      </c>
      <c r="AO235" s="478">
        <f>'Multi Family Rent Roll'!AA29*(1+$E235)^(AO$5-1)</f>
        <v>0</v>
      </c>
      <c r="AP235" s="478">
        <f>'Multi Family Rent Roll'!AB29*(1+$E235)^(AP$5-1)</f>
        <v>0</v>
      </c>
      <c r="AQ235" s="478">
        <f>'Multi Family Rent Roll'!AC29*(1+$E235)^(AQ$5-1)</f>
        <v>0</v>
      </c>
      <c r="AR235" s="478">
        <f>'Multi Family Rent Roll'!AD29*(1+$E235)^(AR$5-1)</f>
        <v>0</v>
      </c>
      <c r="AS235" s="478">
        <f>'Multi Family Rent Roll'!AE29*(1+$E235)^(AS$5-1)</f>
        <v>0</v>
      </c>
      <c r="AT235" s="478">
        <f>'Multi Family Rent Roll'!AF29*(1+$E235)^(AT$5-1)</f>
        <v>0</v>
      </c>
      <c r="AU235" s="478">
        <f>'Multi Family Rent Roll'!AG29*(1+$E235)^(AU$5-1)</f>
        <v>0</v>
      </c>
      <c r="AV235" s="478">
        <f>'Multi Family Rent Roll'!AH29*(1+$E235)^(AV$5-1)</f>
        <v>0</v>
      </c>
      <c r="AW235" s="478">
        <f>'Multi Family Rent Roll'!AI29*(1+$E235)^(AW$5-1)</f>
        <v>0</v>
      </c>
      <c r="AX235" s="478">
        <f>'Multi Family Rent Roll'!AJ29*(1+$E235)^(AX$5-1)</f>
        <v>0</v>
      </c>
      <c r="AY235" s="478">
        <f>'Multi Family Rent Roll'!AK29*(1+$E235)^(AY$5-1)</f>
        <v>0</v>
      </c>
      <c r="AZ235" s="478">
        <f>'Multi Family Rent Roll'!AL29*(1+$E235)^(AZ$5-1)</f>
        <v>0</v>
      </c>
      <c r="BA235" s="478">
        <f>'Multi Family Rent Roll'!AM29*(1+$E235)^(BA$5-1)</f>
        <v>0</v>
      </c>
      <c r="BB235" s="478">
        <f>'Multi Family Rent Roll'!AN29*(1+$E235)^(BB$5-1)</f>
        <v>0</v>
      </c>
      <c r="BC235" s="478">
        <f>'Multi Family Rent Roll'!AO29*(1+$E235)^(BC$5-1)</f>
        <v>0</v>
      </c>
      <c r="BD235" s="478">
        <f>'Multi Family Rent Roll'!AP29*(1+$E235)^(BD$5-1)</f>
        <v>0</v>
      </c>
      <c r="BE235" s="478">
        <f>'Multi Family Rent Roll'!AQ29*(1+$E235)^(BE$5-1)</f>
        <v>0</v>
      </c>
      <c r="BF235" s="478">
        <f>'Multi Family Rent Roll'!AR29*(1+$E235)^(BF$5-1)</f>
        <v>0</v>
      </c>
      <c r="BG235" s="478">
        <f>'Multi Family Rent Roll'!AS29*(1+$E235)^(BG$5-1)</f>
        <v>0</v>
      </c>
      <c r="BH235" s="478">
        <f>'Multi Family Rent Roll'!AT29*(1+$E235)^(BH$5-1)</f>
        <v>0</v>
      </c>
      <c r="BI235" s="478">
        <f>'Multi Family Rent Roll'!AU29*(1+$E235)^(BI$5-1)</f>
        <v>0</v>
      </c>
      <c r="BJ235" s="478">
        <f>'Multi Family Rent Roll'!AV29*(1+$E235)^(BJ$5-1)</f>
        <v>0</v>
      </c>
      <c r="BK235" s="478">
        <f>'Multi Family Rent Roll'!AW29*(1+$E235)^(BK$5-1)</f>
        <v>0</v>
      </c>
      <c r="BL235" s="478">
        <f>'Multi Family Rent Roll'!AX29*(1+$E235)^(BL$5-1)</f>
        <v>0</v>
      </c>
      <c r="BM235" s="478">
        <f>'Multi Family Rent Roll'!AY29*(1+$E235)^(BM$5-1)</f>
        <v>0</v>
      </c>
      <c r="BN235" s="478">
        <f>'Multi Family Rent Roll'!AZ29*(1+$E235)^(BN$5-1)</f>
        <v>0</v>
      </c>
      <c r="BO235" s="478">
        <f>'Multi Family Rent Roll'!BA29*(1+$E235)^(BO$5-1)</f>
        <v>0</v>
      </c>
      <c r="BP235" s="478">
        <f>'Multi Family Rent Roll'!BB29*(1+$E235)^(BP$5-1)</f>
        <v>0</v>
      </c>
      <c r="BQ235" s="478">
        <f>'Multi Family Rent Roll'!BC29*(1+$E235)^(BQ$5-1)</f>
        <v>0</v>
      </c>
      <c r="BR235" s="478">
        <f>'Multi Family Rent Roll'!BD29*(1+$E235)^(BR$5-1)</f>
        <v>0</v>
      </c>
      <c r="BS235" s="478">
        <f>'Multi Family Rent Roll'!BE29*(1+$E235)^(BS$5-1)</f>
        <v>0</v>
      </c>
      <c r="BT235" s="478">
        <f>'Multi Family Rent Roll'!BF29*(1+$E235)^(BT$5-1)</f>
        <v>0</v>
      </c>
      <c r="BU235" s="478">
        <f>'Multi Family Rent Roll'!BG29*(1+$E235)^(BU$5-1)</f>
        <v>0</v>
      </c>
      <c r="BV235" s="478">
        <f>'Multi Family Rent Roll'!BH29*(1+$E235)^(BV$5-1)</f>
        <v>0</v>
      </c>
      <c r="BW235" s="478">
        <f>'Multi Family Rent Roll'!BI29*(1+$E235)^(BW$5-1)</f>
        <v>0</v>
      </c>
      <c r="BX235" s="478">
        <f>'Multi Family Rent Roll'!BJ29*(1+$E235)^(BX$5-1)</f>
        <v>0</v>
      </c>
      <c r="BY235" s="478">
        <f>'Multi Family Rent Roll'!BK29*(1+$E235)^(BY$5-1)</f>
        <v>0</v>
      </c>
      <c r="BZ235" s="478">
        <f>'Multi Family Rent Roll'!BL29*(1+$E235)^(BZ$5-1)</f>
        <v>0</v>
      </c>
      <c r="CA235" s="478">
        <f>'Multi Family Rent Roll'!BM29*(1+$E235)^(CA$5-1)</f>
        <v>0</v>
      </c>
      <c r="CB235" s="478">
        <f>'Multi Family Rent Roll'!BN29*(1+$E235)^(CB$5-1)</f>
        <v>0</v>
      </c>
      <c r="CC235" s="478">
        <f>'Multi Family Rent Roll'!BO29*(1+$E235)^(CC$5-1)</f>
        <v>0</v>
      </c>
      <c r="CD235" s="478">
        <f>'Multi Family Rent Roll'!BP29*(1+$E235)^(CD$5-1)</f>
        <v>0</v>
      </c>
      <c r="CE235" s="478">
        <f>'Multi Family Rent Roll'!BQ29*(1+$E235)^(CE$5-1)</f>
        <v>0</v>
      </c>
      <c r="CF235" s="478">
        <f>'Multi Family Rent Roll'!BR29*(1+$E235)^(CF$5-1)</f>
        <v>0</v>
      </c>
      <c r="CG235" s="478">
        <f>'Multi Family Rent Roll'!BS29*(1+$E235)^(CG$5-1)</f>
        <v>0</v>
      </c>
      <c r="CH235" s="478">
        <f>'Multi Family Rent Roll'!BT29*(1+$E235)^(CH$5-1)</f>
        <v>0</v>
      </c>
      <c r="CI235" s="478">
        <f>'Multi Family Rent Roll'!BU29*(1+$E235)^(CI$5-1)</f>
        <v>0</v>
      </c>
      <c r="CJ235" s="478">
        <f>'Multi Family Rent Roll'!BV29*(1+$E235)^(CJ$5-1)</f>
        <v>0</v>
      </c>
      <c r="CK235" s="478">
        <f>'Multi Family Rent Roll'!BW29*(1+$E235)^(CK$5-1)</f>
        <v>0</v>
      </c>
      <c r="CL235" s="478">
        <f>'Multi Family Rent Roll'!BX29*(1+$E235)^(CL$5-1)</f>
        <v>0</v>
      </c>
      <c r="CM235" s="478">
        <f>'Multi Family Rent Roll'!BY29*(1+$E235)^(CM$5-1)</f>
        <v>0</v>
      </c>
      <c r="CN235" s="478">
        <f>'Multi Family Rent Roll'!BZ29*(1+$E235)^(CN$5-1)</f>
        <v>0</v>
      </c>
      <c r="CO235" s="478">
        <f>'Multi Family Rent Roll'!CA29*(1+$E235)^(CO$5-1)</f>
        <v>0</v>
      </c>
      <c r="CP235" s="478">
        <f>'Multi Family Rent Roll'!CB29*(1+$E235)^(CP$5-1)</f>
        <v>0</v>
      </c>
      <c r="CQ235" s="478">
        <f>'Multi Family Rent Roll'!CC29*(1+$E235)^(CQ$5-1)</f>
        <v>0</v>
      </c>
      <c r="CR235" s="478">
        <f>'Multi Family Rent Roll'!CD29*(1+$E235)^(CR$5-1)</f>
        <v>0</v>
      </c>
      <c r="CS235" s="478">
        <f>'Multi Family Rent Roll'!CE29*(1+$E235)^(CS$5-1)</f>
        <v>0</v>
      </c>
      <c r="CT235" s="478">
        <f>'Multi Family Rent Roll'!CF29*(1+$E235)^(CT$5-1)</f>
        <v>0</v>
      </c>
      <c r="CU235" s="478">
        <f>'Multi Family Rent Roll'!CG29*(1+$E235)^(CU$5-1)</f>
        <v>0</v>
      </c>
      <c r="CV235" s="478">
        <f>'Multi Family Rent Roll'!CH29*(1+$E235)^(CV$5-1)</f>
        <v>0</v>
      </c>
      <c r="CW235" s="478">
        <f>'Multi Family Rent Roll'!CI29*(1+$E235)^(CW$5-1)</f>
        <v>0</v>
      </c>
      <c r="CX235" s="478">
        <f>'Multi Family Rent Roll'!CJ29*(1+$E235)^(CX$5-1)</f>
        <v>0</v>
      </c>
      <c r="CY235" s="478">
        <f>'Multi Family Rent Roll'!CK29*(1+$E235)^(CY$5-1)</f>
        <v>0</v>
      </c>
      <c r="CZ235" s="478">
        <f>'Multi Family Rent Roll'!CL29*(1+$E235)^(CZ$5-1)</f>
        <v>0</v>
      </c>
      <c r="DA235" s="478">
        <f>'Multi Family Rent Roll'!CM29*(1+$E235)^(DA$5-1)</f>
        <v>0</v>
      </c>
      <c r="DB235" s="478">
        <f>'Multi Family Rent Roll'!CN29*(1+$E235)^(DB$5-1)</f>
        <v>0</v>
      </c>
      <c r="DC235" s="478">
        <f>'Multi Family Rent Roll'!CO29*(1+$E235)^(DC$5-1)</f>
        <v>0</v>
      </c>
      <c r="DD235" s="478">
        <f>'Multi Family Rent Roll'!CP29*(1+$E235)^(DD$5-1)</f>
        <v>0</v>
      </c>
      <c r="DE235" s="478">
        <f>'Multi Family Rent Roll'!CQ29*(1+$E235)^(DE$5-1)</f>
        <v>0</v>
      </c>
      <c r="DF235" s="478">
        <f>'Multi Family Rent Roll'!CR29*(1+$E235)^(DF$5-1)</f>
        <v>0</v>
      </c>
      <c r="DG235" s="478">
        <f>'Multi Family Rent Roll'!CS29*(1+$E235)^(DG$5-1)</f>
        <v>0</v>
      </c>
      <c r="DH235" s="478">
        <f>'Multi Family Rent Roll'!CT29*(1+$E235)^(DH$5-1)</f>
        <v>0</v>
      </c>
      <c r="DI235" s="478">
        <f>'Multi Family Rent Roll'!CU29*(1+$E235)^(DI$5-1)</f>
        <v>0</v>
      </c>
      <c r="DJ235" s="478">
        <f>'Multi Family Rent Roll'!CV29*(1+$E235)^(DJ$5-1)</f>
        <v>0</v>
      </c>
      <c r="DK235" s="478">
        <f>'Multi Family Rent Roll'!CW29*(1+$E235)^(DK$5-1)</f>
        <v>0</v>
      </c>
      <c r="DL235" s="478">
        <f>'Multi Family Rent Roll'!CX29*(1+$E235)^(DL$5-1)</f>
        <v>0</v>
      </c>
      <c r="DM235" s="478">
        <f>'Multi Family Rent Roll'!CY29*(1+$E235)^(DM$5-1)</f>
        <v>0</v>
      </c>
      <c r="DN235" s="478">
        <f>'Multi Family Rent Roll'!CZ29*(1+$E235)^(DN$5-1)</f>
        <v>0</v>
      </c>
      <c r="DO235" s="478">
        <f>'Multi Family Rent Roll'!DA29*(1+$E235)^(DO$5-1)</f>
        <v>0</v>
      </c>
      <c r="DP235" s="478">
        <f>'Multi Family Rent Roll'!DB29*(1+$E235)^(DP$5-1)</f>
        <v>0</v>
      </c>
      <c r="DQ235" s="478">
        <f>'Multi Family Rent Roll'!DC29*(1+$E235)^(DQ$5-1)</f>
        <v>0</v>
      </c>
      <c r="DR235" s="478">
        <f>'Multi Family Rent Roll'!DD29*(1+$E235)^(DR$5-1)</f>
        <v>0</v>
      </c>
      <c r="DS235" s="478">
        <f>'Multi Family Rent Roll'!DE29*(1+$E235)^(DS$5-1)</f>
        <v>0</v>
      </c>
      <c r="DT235" s="478">
        <f>'Multi Family Rent Roll'!DF29*(1+$E235)^(DT$5-1)</f>
        <v>0</v>
      </c>
      <c r="DU235" s="478">
        <f>'Multi Family Rent Roll'!DG29*(1+$E235)^(DU$5-1)</f>
        <v>0</v>
      </c>
      <c r="DV235" s="478">
        <f>'Multi Family Rent Roll'!DH29*(1+$E235)^(DV$5-1)</f>
        <v>0</v>
      </c>
      <c r="DW235" s="478">
        <f>'Multi Family Rent Roll'!DI29*(1+$E235)^(DW$5-1)</f>
        <v>0</v>
      </c>
      <c r="DX235" s="478">
        <f>'Multi Family Rent Roll'!DJ29*(1+$E235)^(DX$5-1)</f>
        <v>0</v>
      </c>
      <c r="DY235" s="478">
        <f>'Multi Family Rent Roll'!DK29*(1+$E235)^(DY$5-1)</f>
        <v>0</v>
      </c>
      <c r="DZ235" s="478">
        <f>'Multi Family Rent Roll'!DL29*(1+$E235)^(DZ$5-1)</f>
        <v>0</v>
      </c>
      <c r="EA235" s="478">
        <f>'Multi Family Rent Roll'!DM29*(1+$E235)^(EA$5-1)</f>
        <v>0</v>
      </c>
      <c r="EB235" s="478">
        <f>'Multi Family Rent Roll'!DN29*(1+$E235)^(EB$5-1)</f>
        <v>0</v>
      </c>
      <c r="EC235" s="478">
        <f>'Multi Family Rent Roll'!DO29*(1+$E235)^(EC$5-1)</f>
        <v>0</v>
      </c>
      <c r="ED235" s="478">
        <f>'Multi Family Rent Roll'!DP29*(1+$E235)^(ED$5-1)</f>
        <v>0</v>
      </c>
      <c r="EE235" s="478">
        <f>'Multi Family Rent Roll'!DQ29*(1+$E235)^(EE$5-1)</f>
        <v>0</v>
      </c>
      <c r="EF235" s="488">
        <f>'Multi Family Rent Roll'!DR29*(1+$E235)^(EF$5-1)</f>
        <v>0</v>
      </c>
    </row>
    <row r="236" spans="2:136" outlineLevel="1" x14ac:dyDescent="0.2">
      <c r="B236" s="585" t="str">
        <f>'Multi Family Rent Roll'!B30</f>
        <v>-</v>
      </c>
      <c r="C236" s="482"/>
      <c r="D236" s="548" t="s">
        <v>286</v>
      </c>
      <c r="E236" s="549">
        <v>2.3E-2</v>
      </c>
      <c r="F236" s="535"/>
      <c r="G236" s="536"/>
      <c r="H236" s="537"/>
      <c r="I236" s="537"/>
      <c r="J236" s="537"/>
      <c r="K236" s="537"/>
      <c r="L236" s="537"/>
      <c r="M236" s="597">
        <f>'Multi Family Rent Roll'!I14*12</f>
        <v>0</v>
      </c>
      <c r="N236" s="478"/>
      <c r="O236" s="478"/>
      <c r="P236" s="539"/>
      <c r="Q236" s="478">
        <f>'Multi Family Rent Roll'!C30*(1+$E236)^(Q$5-1)</f>
        <v>0</v>
      </c>
      <c r="R236" s="478">
        <f>'Multi Family Rent Roll'!D30*(1+$E236)^(R$5-1)</f>
        <v>0</v>
      </c>
      <c r="S236" s="478">
        <f>'Multi Family Rent Roll'!E30*(1+$E236)^(S$5-1)</f>
        <v>0</v>
      </c>
      <c r="T236" s="478">
        <f>'Multi Family Rent Roll'!F30*(1+$E236)^(T$5-1)</f>
        <v>0</v>
      </c>
      <c r="U236" s="478">
        <f>'Multi Family Rent Roll'!G30*(1+$E236)^(U$5-1)</f>
        <v>0</v>
      </c>
      <c r="V236" s="478">
        <f>'Multi Family Rent Roll'!H30*(1+$E236)^(V$5-1)</f>
        <v>0</v>
      </c>
      <c r="W236" s="478">
        <f>'Multi Family Rent Roll'!I30*(1+$E236)^(W$5-1)</f>
        <v>0</v>
      </c>
      <c r="X236" s="478">
        <f>'Multi Family Rent Roll'!J30*(1+$E236)^(X$5-1)</f>
        <v>0</v>
      </c>
      <c r="Y236" s="478">
        <f>'Multi Family Rent Roll'!K30*(1+$E236)^(Y$5-1)</f>
        <v>0</v>
      </c>
      <c r="Z236" s="478">
        <f>'Multi Family Rent Roll'!L30*(1+$E236)^(Z$5-1)</f>
        <v>0</v>
      </c>
      <c r="AA236" s="478">
        <f>'Multi Family Rent Roll'!M30*(1+$E236)^(AA$5-1)</f>
        <v>0</v>
      </c>
      <c r="AB236" s="478">
        <f>'Multi Family Rent Roll'!N30*(1+$E236)^(AB$5-1)</f>
        <v>0</v>
      </c>
      <c r="AC236" s="478">
        <f>'Multi Family Rent Roll'!O30*(1+$E236)^(AC$5-1)</f>
        <v>0</v>
      </c>
      <c r="AD236" s="478">
        <f>'Multi Family Rent Roll'!P30*(1+$E236)^(AD$5-1)</f>
        <v>0</v>
      </c>
      <c r="AE236" s="478">
        <f>'Multi Family Rent Roll'!Q30*(1+$E236)^(AE$5-1)</f>
        <v>0</v>
      </c>
      <c r="AF236" s="478">
        <f>'Multi Family Rent Roll'!R30*(1+$E236)^(AF$5-1)</f>
        <v>0</v>
      </c>
      <c r="AG236" s="478">
        <f>'Multi Family Rent Roll'!S30*(1+$E236)^(AG$5-1)</f>
        <v>0</v>
      </c>
      <c r="AH236" s="478">
        <f>'Multi Family Rent Roll'!T30*(1+$E236)^(AH$5-1)</f>
        <v>0</v>
      </c>
      <c r="AI236" s="478">
        <f>'Multi Family Rent Roll'!U30*(1+$E236)^(AI$5-1)</f>
        <v>0</v>
      </c>
      <c r="AJ236" s="478">
        <f>'Multi Family Rent Roll'!V30*(1+$E236)^(AJ$5-1)</f>
        <v>0</v>
      </c>
      <c r="AK236" s="478">
        <f>'Multi Family Rent Roll'!W30*(1+$E236)^(AK$5-1)</f>
        <v>0</v>
      </c>
      <c r="AL236" s="478">
        <f>'Multi Family Rent Roll'!X30*(1+$E236)^(AL$5-1)</f>
        <v>0</v>
      </c>
      <c r="AM236" s="478">
        <f>'Multi Family Rent Roll'!Y30*(1+$E236)^(AM$5-1)</f>
        <v>0</v>
      </c>
      <c r="AN236" s="478">
        <f>'Multi Family Rent Roll'!Z30*(1+$E236)^(AN$5-1)</f>
        <v>0</v>
      </c>
      <c r="AO236" s="478">
        <f>'Multi Family Rent Roll'!AA30*(1+$E236)^(AO$5-1)</f>
        <v>0</v>
      </c>
      <c r="AP236" s="478">
        <f>'Multi Family Rent Roll'!AB30*(1+$E236)^(AP$5-1)</f>
        <v>0</v>
      </c>
      <c r="AQ236" s="478">
        <f>'Multi Family Rent Roll'!AC30*(1+$E236)^(AQ$5-1)</f>
        <v>0</v>
      </c>
      <c r="AR236" s="478">
        <f>'Multi Family Rent Roll'!AD30*(1+$E236)^(AR$5-1)</f>
        <v>0</v>
      </c>
      <c r="AS236" s="478">
        <f>'Multi Family Rent Roll'!AE30*(1+$E236)^(AS$5-1)</f>
        <v>0</v>
      </c>
      <c r="AT236" s="478">
        <f>'Multi Family Rent Roll'!AF30*(1+$E236)^(AT$5-1)</f>
        <v>0</v>
      </c>
      <c r="AU236" s="478">
        <f>'Multi Family Rent Roll'!AG30*(1+$E236)^(AU$5-1)</f>
        <v>0</v>
      </c>
      <c r="AV236" s="478">
        <f>'Multi Family Rent Roll'!AH30*(1+$E236)^(AV$5-1)</f>
        <v>0</v>
      </c>
      <c r="AW236" s="478">
        <f>'Multi Family Rent Roll'!AI30*(1+$E236)^(AW$5-1)</f>
        <v>0</v>
      </c>
      <c r="AX236" s="478">
        <f>'Multi Family Rent Roll'!AJ30*(1+$E236)^(AX$5-1)</f>
        <v>0</v>
      </c>
      <c r="AY236" s="478">
        <f>'Multi Family Rent Roll'!AK30*(1+$E236)^(AY$5-1)</f>
        <v>0</v>
      </c>
      <c r="AZ236" s="478">
        <f>'Multi Family Rent Roll'!AL30*(1+$E236)^(AZ$5-1)</f>
        <v>0</v>
      </c>
      <c r="BA236" s="478">
        <f>'Multi Family Rent Roll'!AM30*(1+$E236)^(BA$5-1)</f>
        <v>0</v>
      </c>
      <c r="BB236" s="478">
        <f>'Multi Family Rent Roll'!AN30*(1+$E236)^(BB$5-1)</f>
        <v>0</v>
      </c>
      <c r="BC236" s="478">
        <f>'Multi Family Rent Roll'!AO30*(1+$E236)^(BC$5-1)</f>
        <v>0</v>
      </c>
      <c r="BD236" s="478">
        <f>'Multi Family Rent Roll'!AP30*(1+$E236)^(BD$5-1)</f>
        <v>0</v>
      </c>
      <c r="BE236" s="478">
        <f>'Multi Family Rent Roll'!AQ30*(1+$E236)^(BE$5-1)</f>
        <v>0</v>
      </c>
      <c r="BF236" s="478">
        <f>'Multi Family Rent Roll'!AR30*(1+$E236)^(BF$5-1)</f>
        <v>0</v>
      </c>
      <c r="BG236" s="478">
        <f>'Multi Family Rent Roll'!AS30*(1+$E236)^(BG$5-1)</f>
        <v>0</v>
      </c>
      <c r="BH236" s="478">
        <f>'Multi Family Rent Roll'!AT30*(1+$E236)^(BH$5-1)</f>
        <v>0</v>
      </c>
      <c r="BI236" s="478">
        <f>'Multi Family Rent Roll'!AU30*(1+$E236)^(BI$5-1)</f>
        <v>0</v>
      </c>
      <c r="BJ236" s="478">
        <f>'Multi Family Rent Roll'!AV30*(1+$E236)^(BJ$5-1)</f>
        <v>0</v>
      </c>
      <c r="BK236" s="478">
        <f>'Multi Family Rent Roll'!AW30*(1+$E236)^(BK$5-1)</f>
        <v>0</v>
      </c>
      <c r="BL236" s="478">
        <f>'Multi Family Rent Roll'!AX30*(1+$E236)^(BL$5-1)</f>
        <v>0</v>
      </c>
      <c r="BM236" s="478">
        <f>'Multi Family Rent Roll'!AY30*(1+$E236)^(BM$5-1)</f>
        <v>0</v>
      </c>
      <c r="BN236" s="478">
        <f>'Multi Family Rent Roll'!AZ30*(1+$E236)^(BN$5-1)</f>
        <v>0</v>
      </c>
      <c r="BO236" s="478">
        <f>'Multi Family Rent Roll'!BA30*(1+$E236)^(BO$5-1)</f>
        <v>0</v>
      </c>
      <c r="BP236" s="478">
        <f>'Multi Family Rent Roll'!BB30*(1+$E236)^(BP$5-1)</f>
        <v>0</v>
      </c>
      <c r="BQ236" s="478">
        <f>'Multi Family Rent Roll'!BC30*(1+$E236)^(BQ$5-1)</f>
        <v>0</v>
      </c>
      <c r="BR236" s="478">
        <f>'Multi Family Rent Roll'!BD30*(1+$E236)^(BR$5-1)</f>
        <v>0</v>
      </c>
      <c r="BS236" s="478">
        <f>'Multi Family Rent Roll'!BE30*(1+$E236)^(BS$5-1)</f>
        <v>0</v>
      </c>
      <c r="BT236" s="478">
        <f>'Multi Family Rent Roll'!BF30*(1+$E236)^(BT$5-1)</f>
        <v>0</v>
      </c>
      <c r="BU236" s="478">
        <f>'Multi Family Rent Roll'!BG30*(1+$E236)^(BU$5-1)</f>
        <v>0</v>
      </c>
      <c r="BV236" s="478">
        <f>'Multi Family Rent Roll'!BH30*(1+$E236)^(BV$5-1)</f>
        <v>0</v>
      </c>
      <c r="BW236" s="478">
        <f>'Multi Family Rent Roll'!BI30*(1+$E236)^(BW$5-1)</f>
        <v>0</v>
      </c>
      <c r="BX236" s="478">
        <f>'Multi Family Rent Roll'!BJ30*(1+$E236)^(BX$5-1)</f>
        <v>0</v>
      </c>
      <c r="BY236" s="478">
        <f>'Multi Family Rent Roll'!BK30*(1+$E236)^(BY$5-1)</f>
        <v>0</v>
      </c>
      <c r="BZ236" s="478">
        <f>'Multi Family Rent Roll'!BL30*(1+$E236)^(BZ$5-1)</f>
        <v>0</v>
      </c>
      <c r="CA236" s="478">
        <f>'Multi Family Rent Roll'!BM30*(1+$E236)^(CA$5-1)</f>
        <v>0</v>
      </c>
      <c r="CB236" s="478">
        <f>'Multi Family Rent Roll'!BN30*(1+$E236)^(CB$5-1)</f>
        <v>0</v>
      </c>
      <c r="CC236" s="478">
        <f>'Multi Family Rent Roll'!BO30*(1+$E236)^(CC$5-1)</f>
        <v>0</v>
      </c>
      <c r="CD236" s="478">
        <f>'Multi Family Rent Roll'!BP30*(1+$E236)^(CD$5-1)</f>
        <v>0</v>
      </c>
      <c r="CE236" s="478">
        <f>'Multi Family Rent Roll'!BQ30*(1+$E236)^(CE$5-1)</f>
        <v>0</v>
      </c>
      <c r="CF236" s="478">
        <f>'Multi Family Rent Roll'!BR30*(1+$E236)^(CF$5-1)</f>
        <v>0</v>
      </c>
      <c r="CG236" s="478">
        <f>'Multi Family Rent Roll'!BS30*(1+$E236)^(CG$5-1)</f>
        <v>0</v>
      </c>
      <c r="CH236" s="478">
        <f>'Multi Family Rent Roll'!BT30*(1+$E236)^(CH$5-1)</f>
        <v>0</v>
      </c>
      <c r="CI236" s="478">
        <f>'Multi Family Rent Roll'!BU30*(1+$E236)^(CI$5-1)</f>
        <v>0</v>
      </c>
      <c r="CJ236" s="478">
        <f>'Multi Family Rent Roll'!BV30*(1+$E236)^(CJ$5-1)</f>
        <v>0</v>
      </c>
      <c r="CK236" s="478">
        <f>'Multi Family Rent Roll'!BW30*(1+$E236)^(CK$5-1)</f>
        <v>0</v>
      </c>
      <c r="CL236" s="478">
        <f>'Multi Family Rent Roll'!BX30*(1+$E236)^(CL$5-1)</f>
        <v>0</v>
      </c>
      <c r="CM236" s="478">
        <f>'Multi Family Rent Roll'!BY30*(1+$E236)^(CM$5-1)</f>
        <v>0</v>
      </c>
      <c r="CN236" s="478">
        <f>'Multi Family Rent Roll'!BZ30*(1+$E236)^(CN$5-1)</f>
        <v>0</v>
      </c>
      <c r="CO236" s="478">
        <f>'Multi Family Rent Roll'!CA30*(1+$E236)^(CO$5-1)</f>
        <v>0</v>
      </c>
      <c r="CP236" s="478">
        <f>'Multi Family Rent Roll'!CB30*(1+$E236)^(CP$5-1)</f>
        <v>0</v>
      </c>
      <c r="CQ236" s="478">
        <f>'Multi Family Rent Roll'!CC30*(1+$E236)^(CQ$5-1)</f>
        <v>0</v>
      </c>
      <c r="CR236" s="478">
        <f>'Multi Family Rent Roll'!CD30*(1+$E236)^(CR$5-1)</f>
        <v>0</v>
      </c>
      <c r="CS236" s="478">
        <f>'Multi Family Rent Roll'!CE30*(1+$E236)^(CS$5-1)</f>
        <v>0</v>
      </c>
      <c r="CT236" s="478">
        <f>'Multi Family Rent Roll'!CF30*(1+$E236)^(CT$5-1)</f>
        <v>0</v>
      </c>
      <c r="CU236" s="478">
        <f>'Multi Family Rent Roll'!CG30*(1+$E236)^(CU$5-1)</f>
        <v>0</v>
      </c>
      <c r="CV236" s="478">
        <f>'Multi Family Rent Roll'!CH30*(1+$E236)^(CV$5-1)</f>
        <v>0</v>
      </c>
      <c r="CW236" s="478">
        <f>'Multi Family Rent Roll'!CI30*(1+$E236)^(CW$5-1)</f>
        <v>0</v>
      </c>
      <c r="CX236" s="478">
        <f>'Multi Family Rent Roll'!CJ30*(1+$E236)^(CX$5-1)</f>
        <v>0</v>
      </c>
      <c r="CY236" s="478">
        <f>'Multi Family Rent Roll'!CK30*(1+$E236)^(CY$5-1)</f>
        <v>0</v>
      </c>
      <c r="CZ236" s="478">
        <f>'Multi Family Rent Roll'!CL30*(1+$E236)^(CZ$5-1)</f>
        <v>0</v>
      </c>
      <c r="DA236" s="478">
        <f>'Multi Family Rent Roll'!CM30*(1+$E236)^(DA$5-1)</f>
        <v>0</v>
      </c>
      <c r="DB236" s="478">
        <f>'Multi Family Rent Roll'!CN30*(1+$E236)^(DB$5-1)</f>
        <v>0</v>
      </c>
      <c r="DC236" s="478">
        <f>'Multi Family Rent Roll'!CO30*(1+$E236)^(DC$5-1)</f>
        <v>0</v>
      </c>
      <c r="DD236" s="478">
        <f>'Multi Family Rent Roll'!CP30*(1+$E236)^(DD$5-1)</f>
        <v>0</v>
      </c>
      <c r="DE236" s="478">
        <f>'Multi Family Rent Roll'!CQ30*(1+$E236)^(DE$5-1)</f>
        <v>0</v>
      </c>
      <c r="DF236" s="478">
        <f>'Multi Family Rent Roll'!CR30*(1+$E236)^(DF$5-1)</f>
        <v>0</v>
      </c>
      <c r="DG236" s="478">
        <f>'Multi Family Rent Roll'!CS30*(1+$E236)^(DG$5-1)</f>
        <v>0</v>
      </c>
      <c r="DH236" s="478">
        <f>'Multi Family Rent Roll'!CT30*(1+$E236)^(DH$5-1)</f>
        <v>0</v>
      </c>
      <c r="DI236" s="478">
        <f>'Multi Family Rent Roll'!CU30*(1+$E236)^(DI$5-1)</f>
        <v>0</v>
      </c>
      <c r="DJ236" s="478">
        <f>'Multi Family Rent Roll'!CV30*(1+$E236)^(DJ$5-1)</f>
        <v>0</v>
      </c>
      <c r="DK236" s="478">
        <f>'Multi Family Rent Roll'!CW30*(1+$E236)^(DK$5-1)</f>
        <v>0</v>
      </c>
      <c r="DL236" s="478">
        <f>'Multi Family Rent Roll'!CX30*(1+$E236)^(DL$5-1)</f>
        <v>0</v>
      </c>
      <c r="DM236" s="478">
        <f>'Multi Family Rent Roll'!CY30*(1+$E236)^(DM$5-1)</f>
        <v>0</v>
      </c>
      <c r="DN236" s="478">
        <f>'Multi Family Rent Roll'!CZ30*(1+$E236)^(DN$5-1)</f>
        <v>0</v>
      </c>
      <c r="DO236" s="478">
        <f>'Multi Family Rent Roll'!DA30*(1+$E236)^(DO$5-1)</f>
        <v>0</v>
      </c>
      <c r="DP236" s="478">
        <f>'Multi Family Rent Roll'!DB30*(1+$E236)^(DP$5-1)</f>
        <v>0</v>
      </c>
      <c r="DQ236" s="478">
        <f>'Multi Family Rent Roll'!DC30*(1+$E236)^(DQ$5-1)</f>
        <v>0</v>
      </c>
      <c r="DR236" s="478">
        <f>'Multi Family Rent Roll'!DD30*(1+$E236)^(DR$5-1)</f>
        <v>0</v>
      </c>
      <c r="DS236" s="478">
        <f>'Multi Family Rent Roll'!DE30*(1+$E236)^(DS$5-1)</f>
        <v>0</v>
      </c>
      <c r="DT236" s="478">
        <f>'Multi Family Rent Roll'!DF30*(1+$E236)^(DT$5-1)</f>
        <v>0</v>
      </c>
      <c r="DU236" s="478">
        <f>'Multi Family Rent Roll'!DG30*(1+$E236)^(DU$5-1)</f>
        <v>0</v>
      </c>
      <c r="DV236" s="478">
        <f>'Multi Family Rent Roll'!DH30*(1+$E236)^(DV$5-1)</f>
        <v>0</v>
      </c>
      <c r="DW236" s="478">
        <f>'Multi Family Rent Roll'!DI30*(1+$E236)^(DW$5-1)</f>
        <v>0</v>
      </c>
      <c r="DX236" s="478">
        <f>'Multi Family Rent Roll'!DJ30*(1+$E236)^(DX$5-1)</f>
        <v>0</v>
      </c>
      <c r="DY236" s="478">
        <f>'Multi Family Rent Roll'!DK30*(1+$E236)^(DY$5-1)</f>
        <v>0</v>
      </c>
      <c r="DZ236" s="478">
        <f>'Multi Family Rent Roll'!DL30*(1+$E236)^(DZ$5-1)</f>
        <v>0</v>
      </c>
      <c r="EA236" s="478">
        <f>'Multi Family Rent Roll'!DM30*(1+$E236)^(EA$5-1)</f>
        <v>0</v>
      </c>
      <c r="EB236" s="478">
        <f>'Multi Family Rent Roll'!DN30*(1+$E236)^(EB$5-1)</f>
        <v>0</v>
      </c>
      <c r="EC236" s="478">
        <f>'Multi Family Rent Roll'!DO30*(1+$E236)^(EC$5-1)</f>
        <v>0</v>
      </c>
      <c r="ED236" s="478">
        <f>'Multi Family Rent Roll'!DP30*(1+$E236)^(ED$5-1)</f>
        <v>0</v>
      </c>
      <c r="EE236" s="478">
        <f>'Multi Family Rent Roll'!DQ30*(1+$E236)^(EE$5-1)</f>
        <v>0</v>
      </c>
      <c r="EF236" s="488">
        <f>'Multi Family Rent Roll'!DR30*(1+$E236)^(EF$5-1)</f>
        <v>0</v>
      </c>
    </row>
    <row r="237" spans="2:136" outlineLevel="1" x14ac:dyDescent="0.2">
      <c r="B237" s="585" t="str">
        <f>'Multi Family Rent Roll'!B31</f>
        <v>-</v>
      </c>
      <c r="C237" s="482"/>
      <c r="D237" s="548" t="s">
        <v>286</v>
      </c>
      <c r="E237" s="549">
        <v>2.3E-2</v>
      </c>
      <c r="F237" s="535"/>
      <c r="G237" s="536"/>
      <c r="H237" s="537"/>
      <c r="I237" s="537"/>
      <c r="J237" s="537"/>
      <c r="K237" s="537"/>
      <c r="L237" s="537"/>
      <c r="M237" s="597">
        <f>'Multi Family Rent Roll'!I15*12</f>
        <v>0</v>
      </c>
      <c r="N237" s="478"/>
      <c r="O237" s="478"/>
      <c r="P237" s="539"/>
      <c r="Q237" s="478">
        <f>'Multi Family Rent Roll'!C31*(1+$E237)^(Q$5-1)</f>
        <v>0</v>
      </c>
      <c r="R237" s="478">
        <f>'Multi Family Rent Roll'!D31*(1+$E237)^(R$5-1)</f>
        <v>0</v>
      </c>
      <c r="S237" s="478">
        <f>'Multi Family Rent Roll'!E31*(1+$E237)^(S$5-1)</f>
        <v>0</v>
      </c>
      <c r="T237" s="478">
        <f>'Multi Family Rent Roll'!F31*(1+$E237)^(T$5-1)</f>
        <v>0</v>
      </c>
      <c r="U237" s="478">
        <f>'Multi Family Rent Roll'!G31*(1+$E237)^(U$5-1)</f>
        <v>0</v>
      </c>
      <c r="V237" s="478">
        <f>'Multi Family Rent Roll'!H31*(1+$E237)^(V$5-1)</f>
        <v>0</v>
      </c>
      <c r="W237" s="478">
        <f>'Multi Family Rent Roll'!I31*(1+$E237)^(W$5-1)</f>
        <v>0</v>
      </c>
      <c r="X237" s="478">
        <f>'Multi Family Rent Roll'!J31*(1+$E237)^(X$5-1)</f>
        <v>0</v>
      </c>
      <c r="Y237" s="478">
        <f>'Multi Family Rent Roll'!K31*(1+$E237)^(Y$5-1)</f>
        <v>0</v>
      </c>
      <c r="Z237" s="478">
        <f>'Multi Family Rent Roll'!L31*(1+$E237)^(Z$5-1)</f>
        <v>0</v>
      </c>
      <c r="AA237" s="478">
        <f>'Multi Family Rent Roll'!M31*(1+$E237)^(AA$5-1)</f>
        <v>0</v>
      </c>
      <c r="AB237" s="478">
        <f>'Multi Family Rent Roll'!N31*(1+$E237)^(AB$5-1)</f>
        <v>0</v>
      </c>
      <c r="AC237" s="478">
        <f>'Multi Family Rent Roll'!O31*(1+$E237)^(AC$5-1)</f>
        <v>0</v>
      </c>
      <c r="AD237" s="478">
        <f>'Multi Family Rent Roll'!P31*(1+$E237)^(AD$5-1)</f>
        <v>0</v>
      </c>
      <c r="AE237" s="478">
        <f>'Multi Family Rent Roll'!Q31*(1+$E237)^(AE$5-1)</f>
        <v>0</v>
      </c>
      <c r="AF237" s="478">
        <f>'Multi Family Rent Roll'!R31*(1+$E237)^(AF$5-1)</f>
        <v>0</v>
      </c>
      <c r="AG237" s="478">
        <f>'Multi Family Rent Roll'!S31*(1+$E237)^(AG$5-1)</f>
        <v>0</v>
      </c>
      <c r="AH237" s="478">
        <f>'Multi Family Rent Roll'!T31*(1+$E237)^(AH$5-1)</f>
        <v>0</v>
      </c>
      <c r="AI237" s="478">
        <f>'Multi Family Rent Roll'!U31*(1+$E237)^(AI$5-1)</f>
        <v>0</v>
      </c>
      <c r="AJ237" s="478">
        <f>'Multi Family Rent Roll'!V31*(1+$E237)^(AJ$5-1)</f>
        <v>0</v>
      </c>
      <c r="AK237" s="478">
        <f>'Multi Family Rent Roll'!W31*(1+$E237)^(AK$5-1)</f>
        <v>0</v>
      </c>
      <c r="AL237" s="478">
        <f>'Multi Family Rent Roll'!X31*(1+$E237)^(AL$5-1)</f>
        <v>0</v>
      </c>
      <c r="AM237" s="478">
        <f>'Multi Family Rent Roll'!Y31*(1+$E237)^(AM$5-1)</f>
        <v>0</v>
      </c>
      <c r="AN237" s="478">
        <f>'Multi Family Rent Roll'!Z31*(1+$E237)^(AN$5-1)</f>
        <v>0</v>
      </c>
      <c r="AO237" s="478">
        <f>'Multi Family Rent Roll'!AA31*(1+$E237)^(AO$5-1)</f>
        <v>0</v>
      </c>
      <c r="AP237" s="478">
        <f>'Multi Family Rent Roll'!AB31*(1+$E237)^(AP$5-1)</f>
        <v>0</v>
      </c>
      <c r="AQ237" s="478">
        <f>'Multi Family Rent Roll'!AC31*(1+$E237)^(AQ$5-1)</f>
        <v>0</v>
      </c>
      <c r="AR237" s="478">
        <f>'Multi Family Rent Roll'!AD31*(1+$E237)^(AR$5-1)</f>
        <v>0</v>
      </c>
      <c r="AS237" s="478">
        <f>'Multi Family Rent Roll'!AE31*(1+$E237)^(AS$5-1)</f>
        <v>0</v>
      </c>
      <c r="AT237" s="478">
        <f>'Multi Family Rent Roll'!AF31*(1+$E237)^(AT$5-1)</f>
        <v>0</v>
      </c>
      <c r="AU237" s="478">
        <f>'Multi Family Rent Roll'!AG31*(1+$E237)^(AU$5-1)</f>
        <v>0</v>
      </c>
      <c r="AV237" s="478">
        <f>'Multi Family Rent Roll'!AH31*(1+$E237)^(AV$5-1)</f>
        <v>0</v>
      </c>
      <c r="AW237" s="478">
        <f>'Multi Family Rent Roll'!AI31*(1+$E237)^(AW$5-1)</f>
        <v>0</v>
      </c>
      <c r="AX237" s="478">
        <f>'Multi Family Rent Roll'!AJ31*(1+$E237)^(AX$5-1)</f>
        <v>0</v>
      </c>
      <c r="AY237" s="478">
        <f>'Multi Family Rent Roll'!AK31*(1+$E237)^(AY$5-1)</f>
        <v>0</v>
      </c>
      <c r="AZ237" s="478">
        <f>'Multi Family Rent Roll'!AL31*(1+$E237)^(AZ$5-1)</f>
        <v>0</v>
      </c>
      <c r="BA237" s="478">
        <f>'Multi Family Rent Roll'!AM31*(1+$E237)^(BA$5-1)</f>
        <v>0</v>
      </c>
      <c r="BB237" s="478">
        <f>'Multi Family Rent Roll'!AN31*(1+$E237)^(BB$5-1)</f>
        <v>0</v>
      </c>
      <c r="BC237" s="478">
        <f>'Multi Family Rent Roll'!AO31*(1+$E237)^(BC$5-1)</f>
        <v>0</v>
      </c>
      <c r="BD237" s="478">
        <f>'Multi Family Rent Roll'!AP31*(1+$E237)^(BD$5-1)</f>
        <v>0</v>
      </c>
      <c r="BE237" s="478">
        <f>'Multi Family Rent Roll'!AQ31*(1+$E237)^(BE$5-1)</f>
        <v>0</v>
      </c>
      <c r="BF237" s="478">
        <f>'Multi Family Rent Roll'!AR31*(1+$E237)^(BF$5-1)</f>
        <v>0</v>
      </c>
      <c r="BG237" s="478">
        <f>'Multi Family Rent Roll'!AS31*(1+$E237)^(BG$5-1)</f>
        <v>0</v>
      </c>
      <c r="BH237" s="478">
        <f>'Multi Family Rent Roll'!AT31*(1+$E237)^(BH$5-1)</f>
        <v>0</v>
      </c>
      <c r="BI237" s="478">
        <f>'Multi Family Rent Roll'!AU31*(1+$E237)^(BI$5-1)</f>
        <v>0</v>
      </c>
      <c r="BJ237" s="478">
        <f>'Multi Family Rent Roll'!AV31*(1+$E237)^(BJ$5-1)</f>
        <v>0</v>
      </c>
      <c r="BK237" s="478">
        <f>'Multi Family Rent Roll'!AW31*(1+$E237)^(BK$5-1)</f>
        <v>0</v>
      </c>
      <c r="BL237" s="478">
        <f>'Multi Family Rent Roll'!AX31*(1+$E237)^(BL$5-1)</f>
        <v>0</v>
      </c>
      <c r="BM237" s="478">
        <f>'Multi Family Rent Roll'!AY31*(1+$E237)^(BM$5-1)</f>
        <v>0</v>
      </c>
      <c r="BN237" s="478">
        <f>'Multi Family Rent Roll'!AZ31*(1+$E237)^(BN$5-1)</f>
        <v>0</v>
      </c>
      <c r="BO237" s="478">
        <f>'Multi Family Rent Roll'!BA31*(1+$E237)^(BO$5-1)</f>
        <v>0</v>
      </c>
      <c r="BP237" s="478">
        <f>'Multi Family Rent Roll'!BB31*(1+$E237)^(BP$5-1)</f>
        <v>0</v>
      </c>
      <c r="BQ237" s="478">
        <f>'Multi Family Rent Roll'!BC31*(1+$E237)^(BQ$5-1)</f>
        <v>0</v>
      </c>
      <c r="BR237" s="478">
        <f>'Multi Family Rent Roll'!BD31*(1+$E237)^(BR$5-1)</f>
        <v>0</v>
      </c>
      <c r="BS237" s="478">
        <f>'Multi Family Rent Roll'!BE31*(1+$E237)^(BS$5-1)</f>
        <v>0</v>
      </c>
      <c r="BT237" s="478">
        <f>'Multi Family Rent Roll'!BF31*(1+$E237)^(BT$5-1)</f>
        <v>0</v>
      </c>
      <c r="BU237" s="478">
        <f>'Multi Family Rent Roll'!BG31*(1+$E237)^(BU$5-1)</f>
        <v>0</v>
      </c>
      <c r="BV237" s="478">
        <f>'Multi Family Rent Roll'!BH31*(1+$E237)^(BV$5-1)</f>
        <v>0</v>
      </c>
      <c r="BW237" s="478">
        <f>'Multi Family Rent Roll'!BI31*(1+$E237)^(BW$5-1)</f>
        <v>0</v>
      </c>
      <c r="BX237" s="478">
        <f>'Multi Family Rent Roll'!BJ31*(1+$E237)^(BX$5-1)</f>
        <v>0</v>
      </c>
      <c r="BY237" s="478">
        <f>'Multi Family Rent Roll'!BK31*(1+$E237)^(BY$5-1)</f>
        <v>0</v>
      </c>
      <c r="BZ237" s="478">
        <f>'Multi Family Rent Roll'!BL31*(1+$E237)^(BZ$5-1)</f>
        <v>0</v>
      </c>
      <c r="CA237" s="478">
        <f>'Multi Family Rent Roll'!BM31*(1+$E237)^(CA$5-1)</f>
        <v>0</v>
      </c>
      <c r="CB237" s="478">
        <f>'Multi Family Rent Roll'!BN31*(1+$E237)^(CB$5-1)</f>
        <v>0</v>
      </c>
      <c r="CC237" s="478">
        <f>'Multi Family Rent Roll'!BO31*(1+$E237)^(CC$5-1)</f>
        <v>0</v>
      </c>
      <c r="CD237" s="478">
        <f>'Multi Family Rent Roll'!BP31*(1+$E237)^(CD$5-1)</f>
        <v>0</v>
      </c>
      <c r="CE237" s="478">
        <f>'Multi Family Rent Roll'!BQ31*(1+$E237)^(CE$5-1)</f>
        <v>0</v>
      </c>
      <c r="CF237" s="478">
        <f>'Multi Family Rent Roll'!BR31*(1+$E237)^(CF$5-1)</f>
        <v>0</v>
      </c>
      <c r="CG237" s="478">
        <f>'Multi Family Rent Roll'!BS31*(1+$E237)^(CG$5-1)</f>
        <v>0</v>
      </c>
      <c r="CH237" s="478">
        <f>'Multi Family Rent Roll'!BT31*(1+$E237)^(CH$5-1)</f>
        <v>0</v>
      </c>
      <c r="CI237" s="478">
        <f>'Multi Family Rent Roll'!BU31*(1+$E237)^(CI$5-1)</f>
        <v>0</v>
      </c>
      <c r="CJ237" s="478">
        <f>'Multi Family Rent Roll'!BV31*(1+$E237)^(CJ$5-1)</f>
        <v>0</v>
      </c>
      <c r="CK237" s="478">
        <f>'Multi Family Rent Roll'!BW31*(1+$E237)^(CK$5-1)</f>
        <v>0</v>
      </c>
      <c r="CL237" s="478">
        <f>'Multi Family Rent Roll'!BX31*(1+$E237)^(CL$5-1)</f>
        <v>0</v>
      </c>
      <c r="CM237" s="478">
        <f>'Multi Family Rent Roll'!BY31*(1+$E237)^(CM$5-1)</f>
        <v>0</v>
      </c>
      <c r="CN237" s="478">
        <f>'Multi Family Rent Roll'!BZ31*(1+$E237)^(CN$5-1)</f>
        <v>0</v>
      </c>
      <c r="CO237" s="478">
        <f>'Multi Family Rent Roll'!CA31*(1+$E237)^(CO$5-1)</f>
        <v>0</v>
      </c>
      <c r="CP237" s="478">
        <f>'Multi Family Rent Roll'!CB31*(1+$E237)^(CP$5-1)</f>
        <v>0</v>
      </c>
      <c r="CQ237" s="478">
        <f>'Multi Family Rent Roll'!CC31*(1+$E237)^(CQ$5-1)</f>
        <v>0</v>
      </c>
      <c r="CR237" s="478">
        <f>'Multi Family Rent Roll'!CD31*(1+$E237)^(CR$5-1)</f>
        <v>0</v>
      </c>
      <c r="CS237" s="478">
        <f>'Multi Family Rent Roll'!CE31*(1+$E237)^(CS$5-1)</f>
        <v>0</v>
      </c>
      <c r="CT237" s="478">
        <f>'Multi Family Rent Roll'!CF31*(1+$E237)^(CT$5-1)</f>
        <v>0</v>
      </c>
      <c r="CU237" s="478">
        <f>'Multi Family Rent Roll'!CG31*(1+$E237)^(CU$5-1)</f>
        <v>0</v>
      </c>
      <c r="CV237" s="478">
        <f>'Multi Family Rent Roll'!CH31*(1+$E237)^(CV$5-1)</f>
        <v>0</v>
      </c>
      <c r="CW237" s="478">
        <f>'Multi Family Rent Roll'!CI31*(1+$E237)^(CW$5-1)</f>
        <v>0</v>
      </c>
      <c r="CX237" s="478">
        <f>'Multi Family Rent Roll'!CJ31*(1+$E237)^(CX$5-1)</f>
        <v>0</v>
      </c>
      <c r="CY237" s="478">
        <f>'Multi Family Rent Roll'!CK31*(1+$E237)^(CY$5-1)</f>
        <v>0</v>
      </c>
      <c r="CZ237" s="478">
        <f>'Multi Family Rent Roll'!CL31*(1+$E237)^(CZ$5-1)</f>
        <v>0</v>
      </c>
      <c r="DA237" s="478">
        <f>'Multi Family Rent Roll'!CM31*(1+$E237)^(DA$5-1)</f>
        <v>0</v>
      </c>
      <c r="DB237" s="478">
        <f>'Multi Family Rent Roll'!CN31*(1+$E237)^(DB$5-1)</f>
        <v>0</v>
      </c>
      <c r="DC237" s="478">
        <f>'Multi Family Rent Roll'!CO31*(1+$E237)^(DC$5-1)</f>
        <v>0</v>
      </c>
      <c r="DD237" s="478">
        <f>'Multi Family Rent Roll'!CP31*(1+$E237)^(DD$5-1)</f>
        <v>0</v>
      </c>
      <c r="DE237" s="478">
        <f>'Multi Family Rent Roll'!CQ31*(1+$E237)^(DE$5-1)</f>
        <v>0</v>
      </c>
      <c r="DF237" s="478">
        <f>'Multi Family Rent Roll'!CR31*(1+$E237)^(DF$5-1)</f>
        <v>0</v>
      </c>
      <c r="DG237" s="478">
        <f>'Multi Family Rent Roll'!CS31*(1+$E237)^(DG$5-1)</f>
        <v>0</v>
      </c>
      <c r="DH237" s="478">
        <f>'Multi Family Rent Roll'!CT31*(1+$E237)^(DH$5-1)</f>
        <v>0</v>
      </c>
      <c r="DI237" s="478">
        <f>'Multi Family Rent Roll'!CU31*(1+$E237)^(DI$5-1)</f>
        <v>0</v>
      </c>
      <c r="DJ237" s="478">
        <f>'Multi Family Rent Roll'!CV31*(1+$E237)^(DJ$5-1)</f>
        <v>0</v>
      </c>
      <c r="DK237" s="478">
        <f>'Multi Family Rent Roll'!CW31*(1+$E237)^(DK$5-1)</f>
        <v>0</v>
      </c>
      <c r="DL237" s="478">
        <f>'Multi Family Rent Roll'!CX31*(1+$E237)^(DL$5-1)</f>
        <v>0</v>
      </c>
      <c r="DM237" s="478">
        <f>'Multi Family Rent Roll'!CY31*(1+$E237)^(DM$5-1)</f>
        <v>0</v>
      </c>
      <c r="DN237" s="478">
        <f>'Multi Family Rent Roll'!CZ31*(1+$E237)^(DN$5-1)</f>
        <v>0</v>
      </c>
      <c r="DO237" s="478">
        <f>'Multi Family Rent Roll'!DA31*(1+$E237)^(DO$5-1)</f>
        <v>0</v>
      </c>
      <c r="DP237" s="478">
        <f>'Multi Family Rent Roll'!DB31*(1+$E237)^(DP$5-1)</f>
        <v>0</v>
      </c>
      <c r="DQ237" s="478">
        <f>'Multi Family Rent Roll'!DC31*(1+$E237)^(DQ$5-1)</f>
        <v>0</v>
      </c>
      <c r="DR237" s="478">
        <f>'Multi Family Rent Roll'!DD31*(1+$E237)^(DR$5-1)</f>
        <v>0</v>
      </c>
      <c r="DS237" s="478">
        <f>'Multi Family Rent Roll'!DE31*(1+$E237)^(DS$5-1)</f>
        <v>0</v>
      </c>
      <c r="DT237" s="478">
        <f>'Multi Family Rent Roll'!DF31*(1+$E237)^(DT$5-1)</f>
        <v>0</v>
      </c>
      <c r="DU237" s="478">
        <f>'Multi Family Rent Roll'!DG31*(1+$E237)^(DU$5-1)</f>
        <v>0</v>
      </c>
      <c r="DV237" s="478">
        <f>'Multi Family Rent Roll'!DH31*(1+$E237)^(DV$5-1)</f>
        <v>0</v>
      </c>
      <c r="DW237" s="478">
        <f>'Multi Family Rent Roll'!DI31*(1+$E237)^(DW$5-1)</f>
        <v>0</v>
      </c>
      <c r="DX237" s="478">
        <f>'Multi Family Rent Roll'!DJ31*(1+$E237)^(DX$5-1)</f>
        <v>0</v>
      </c>
      <c r="DY237" s="478">
        <f>'Multi Family Rent Roll'!DK31*(1+$E237)^(DY$5-1)</f>
        <v>0</v>
      </c>
      <c r="DZ237" s="478">
        <f>'Multi Family Rent Roll'!DL31*(1+$E237)^(DZ$5-1)</f>
        <v>0</v>
      </c>
      <c r="EA237" s="478">
        <f>'Multi Family Rent Roll'!DM31*(1+$E237)^(EA$5-1)</f>
        <v>0</v>
      </c>
      <c r="EB237" s="478">
        <f>'Multi Family Rent Roll'!DN31*(1+$E237)^(EB$5-1)</f>
        <v>0</v>
      </c>
      <c r="EC237" s="478">
        <f>'Multi Family Rent Roll'!DO31*(1+$E237)^(EC$5-1)</f>
        <v>0</v>
      </c>
      <c r="ED237" s="478">
        <f>'Multi Family Rent Roll'!DP31*(1+$E237)^(ED$5-1)</f>
        <v>0</v>
      </c>
      <c r="EE237" s="478">
        <f>'Multi Family Rent Roll'!DQ31*(1+$E237)^(EE$5-1)</f>
        <v>0</v>
      </c>
      <c r="EF237" s="488">
        <f>'Multi Family Rent Roll'!DR31*(1+$E237)^(EF$5-1)</f>
        <v>0</v>
      </c>
    </row>
    <row r="238" spans="2:136" outlineLevel="1" x14ac:dyDescent="0.2">
      <c r="B238" s="585" t="str">
        <f>'Multi Family Rent Roll'!B32</f>
        <v>-</v>
      </c>
      <c r="C238" s="482"/>
      <c r="D238" s="548" t="s">
        <v>286</v>
      </c>
      <c r="E238" s="549">
        <v>2.3E-2</v>
      </c>
      <c r="F238" s="535"/>
      <c r="G238" s="536"/>
      <c r="H238" s="537"/>
      <c r="I238" s="537"/>
      <c r="J238" s="537"/>
      <c r="K238" s="537"/>
      <c r="L238" s="537"/>
      <c r="M238" s="597">
        <f>'Multi Family Rent Roll'!I16*12</f>
        <v>0</v>
      </c>
      <c r="N238" s="478"/>
      <c r="O238" s="478"/>
      <c r="P238" s="539"/>
      <c r="Q238" s="478">
        <f>'Multi Family Rent Roll'!C32*(1+$E238)^(Q$5-1)</f>
        <v>0</v>
      </c>
      <c r="R238" s="478">
        <f>'Multi Family Rent Roll'!D32*(1+$E238)^(R$5-1)</f>
        <v>0</v>
      </c>
      <c r="S238" s="478">
        <f>'Multi Family Rent Roll'!E32*(1+$E238)^(S$5-1)</f>
        <v>0</v>
      </c>
      <c r="T238" s="478">
        <f>'Multi Family Rent Roll'!F32*(1+$E238)^(T$5-1)</f>
        <v>0</v>
      </c>
      <c r="U238" s="478">
        <f>'Multi Family Rent Roll'!G32*(1+$E238)^(U$5-1)</f>
        <v>0</v>
      </c>
      <c r="V238" s="478">
        <f>'Multi Family Rent Roll'!H32*(1+$E238)^(V$5-1)</f>
        <v>0</v>
      </c>
      <c r="W238" s="478">
        <f>'Multi Family Rent Roll'!I32*(1+$E238)^(W$5-1)</f>
        <v>0</v>
      </c>
      <c r="X238" s="478">
        <f>'Multi Family Rent Roll'!J32*(1+$E238)^(X$5-1)</f>
        <v>0</v>
      </c>
      <c r="Y238" s="478">
        <f>'Multi Family Rent Roll'!K32*(1+$E238)^(Y$5-1)</f>
        <v>0</v>
      </c>
      <c r="Z238" s="478">
        <f>'Multi Family Rent Roll'!L32*(1+$E238)^(Z$5-1)</f>
        <v>0</v>
      </c>
      <c r="AA238" s="478">
        <f>'Multi Family Rent Roll'!M32*(1+$E238)^(AA$5-1)</f>
        <v>0</v>
      </c>
      <c r="AB238" s="478">
        <f>'Multi Family Rent Roll'!N32*(1+$E238)^(AB$5-1)</f>
        <v>0</v>
      </c>
      <c r="AC238" s="478">
        <f>'Multi Family Rent Roll'!O32*(1+$E238)^(AC$5-1)</f>
        <v>0</v>
      </c>
      <c r="AD238" s="478">
        <f>'Multi Family Rent Roll'!P32*(1+$E238)^(AD$5-1)</f>
        <v>0</v>
      </c>
      <c r="AE238" s="478">
        <f>'Multi Family Rent Roll'!Q32*(1+$E238)^(AE$5-1)</f>
        <v>0</v>
      </c>
      <c r="AF238" s="478">
        <f>'Multi Family Rent Roll'!R32*(1+$E238)^(AF$5-1)</f>
        <v>0</v>
      </c>
      <c r="AG238" s="478">
        <f>'Multi Family Rent Roll'!S32*(1+$E238)^(AG$5-1)</f>
        <v>0</v>
      </c>
      <c r="AH238" s="478">
        <f>'Multi Family Rent Roll'!T32*(1+$E238)^(AH$5-1)</f>
        <v>0</v>
      </c>
      <c r="AI238" s="478">
        <f>'Multi Family Rent Roll'!U32*(1+$E238)^(AI$5-1)</f>
        <v>0</v>
      </c>
      <c r="AJ238" s="478">
        <f>'Multi Family Rent Roll'!V32*(1+$E238)^(AJ$5-1)</f>
        <v>0</v>
      </c>
      <c r="AK238" s="478">
        <f>'Multi Family Rent Roll'!W32*(1+$E238)^(AK$5-1)</f>
        <v>0</v>
      </c>
      <c r="AL238" s="478">
        <f>'Multi Family Rent Roll'!X32*(1+$E238)^(AL$5-1)</f>
        <v>0</v>
      </c>
      <c r="AM238" s="478">
        <f>'Multi Family Rent Roll'!Y32*(1+$E238)^(AM$5-1)</f>
        <v>0</v>
      </c>
      <c r="AN238" s="478">
        <f>'Multi Family Rent Roll'!Z32*(1+$E238)^(AN$5-1)</f>
        <v>0</v>
      </c>
      <c r="AO238" s="478">
        <f>'Multi Family Rent Roll'!AA32*(1+$E238)^(AO$5-1)</f>
        <v>0</v>
      </c>
      <c r="AP238" s="478">
        <f>'Multi Family Rent Roll'!AB32*(1+$E238)^(AP$5-1)</f>
        <v>0</v>
      </c>
      <c r="AQ238" s="478">
        <f>'Multi Family Rent Roll'!AC32*(1+$E238)^(AQ$5-1)</f>
        <v>0</v>
      </c>
      <c r="AR238" s="478">
        <f>'Multi Family Rent Roll'!AD32*(1+$E238)^(AR$5-1)</f>
        <v>0</v>
      </c>
      <c r="AS238" s="478">
        <f>'Multi Family Rent Roll'!AE32*(1+$E238)^(AS$5-1)</f>
        <v>0</v>
      </c>
      <c r="AT238" s="478">
        <f>'Multi Family Rent Roll'!AF32*(1+$E238)^(AT$5-1)</f>
        <v>0</v>
      </c>
      <c r="AU238" s="478">
        <f>'Multi Family Rent Roll'!AG32*(1+$E238)^(AU$5-1)</f>
        <v>0</v>
      </c>
      <c r="AV238" s="478">
        <f>'Multi Family Rent Roll'!AH32*(1+$E238)^(AV$5-1)</f>
        <v>0</v>
      </c>
      <c r="AW238" s="478">
        <f>'Multi Family Rent Roll'!AI32*(1+$E238)^(AW$5-1)</f>
        <v>0</v>
      </c>
      <c r="AX238" s="478">
        <f>'Multi Family Rent Roll'!AJ32*(1+$E238)^(AX$5-1)</f>
        <v>0</v>
      </c>
      <c r="AY238" s="478">
        <f>'Multi Family Rent Roll'!AK32*(1+$E238)^(AY$5-1)</f>
        <v>0</v>
      </c>
      <c r="AZ238" s="478">
        <f>'Multi Family Rent Roll'!AL32*(1+$E238)^(AZ$5-1)</f>
        <v>0</v>
      </c>
      <c r="BA238" s="478">
        <f>'Multi Family Rent Roll'!AM32*(1+$E238)^(BA$5-1)</f>
        <v>0</v>
      </c>
      <c r="BB238" s="478">
        <f>'Multi Family Rent Roll'!AN32*(1+$E238)^(BB$5-1)</f>
        <v>0</v>
      </c>
      <c r="BC238" s="478">
        <f>'Multi Family Rent Roll'!AO32*(1+$E238)^(BC$5-1)</f>
        <v>0</v>
      </c>
      <c r="BD238" s="478">
        <f>'Multi Family Rent Roll'!AP32*(1+$E238)^(BD$5-1)</f>
        <v>0</v>
      </c>
      <c r="BE238" s="478">
        <f>'Multi Family Rent Roll'!AQ32*(1+$E238)^(BE$5-1)</f>
        <v>0</v>
      </c>
      <c r="BF238" s="478">
        <f>'Multi Family Rent Roll'!AR32*(1+$E238)^(BF$5-1)</f>
        <v>0</v>
      </c>
      <c r="BG238" s="478">
        <f>'Multi Family Rent Roll'!AS32*(1+$E238)^(BG$5-1)</f>
        <v>0</v>
      </c>
      <c r="BH238" s="478">
        <f>'Multi Family Rent Roll'!AT32*(1+$E238)^(BH$5-1)</f>
        <v>0</v>
      </c>
      <c r="BI238" s="478">
        <f>'Multi Family Rent Roll'!AU32*(1+$E238)^(BI$5-1)</f>
        <v>0</v>
      </c>
      <c r="BJ238" s="478">
        <f>'Multi Family Rent Roll'!AV32*(1+$E238)^(BJ$5-1)</f>
        <v>0</v>
      </c>
      <c r="BK238" s="478">
        <f>'Multi Family Rent Roll'!AW32*(1+$E238)^(BK$5-1)</f>
        <v>0</v>
      </c>
      <c r="BL238" s="478">
        <f>'Multi Family Rent Roll'!AX32*(1+$E238)^(BL$5-1)</f>
        <v>0</v>
      </c>
      <c r="BM238" s="478">
        <f>'Multi Family Rent Roll'!AY32*(1+$E238)^(BM$5-1)</f>
        <v>0</v>
      </c>
      <c r="BN238" s="478">
        <f>'Multi Family Rent Roll'!AZ32*(1+$E238)^(BN$5-1)</f>
        <v>0</v>
      </c>
      <c r="BO238" s="478">
        <f>'Multi Family Rent Roll'!BA32*(1+$E238)^(BO$5-1)</f>
        <v>0</v>
      </c>
      <c r="BP238" s="478">
        <f>'Multi Family Rent Roll'!BB32*(1+$E238)^(BP$5-1)</f>
        <v>0</v>
      </c>
      <c r="BQ238" s="478">
        <f>'Multi Family Rent Roll'!BC32*(1+$E238)^(BQ$5-1)</f>
        <v>0</v>
      </c>
      <c r="BR238" s="478">
        <f>'Multi Family Rent Roll'!BD32*(1+$E238)^(BR$5-1)</f>
        <v>0</v>
      </c>
      <c r="BS238" s="478">
        <f>'Multi Family Rent Roll'!BE32*(1+$E238)^(BS$5-1)</f>
        <v>0</v>
      </c>
      <c r="BT238" s="478">
        <f>'Multi Family Rent Roll'!BF32*(1+$E238)^(BT$5-1)</f>
        <v>0</v>
      </c>
      <c r="BU238" s="478">
        <f>'Multi Family Rent Roll'!BG32*(1+$E238)^(BU$5-1)</f>
        <v>0</v>
      </c>
      <c r="BV238" s="478">
        <f>'Multi Family Rent Roll'!BH32*(1+$E238)^(BV$5-1)</f>
        <v>0</v>
      </c>
      <c r="BW238" s="478">
        <f>'Multi Family Rent Roll'!BI32*(1+$E238)^(BW$5-1)</f>
        <v>0</v>
      </c>
      <c r="BX238" s="478">
        <f>'Multi Family Rent Roll'!BJ32*(1+$E238)^(BX$5-1)</f>
        <v>0</v>
      </c>
      <c r="BY238" s="478">
        <f>'Multi Family Rent Roll'!BK32*(1+$E238)^(BY$5-1)</f>
        <v>0</v>
      </c>
      <c r="BZ238" s="478">
        <f>'Multi Family Rent Roll'!BL32*(1+$E238)^(BZ$5-1)</f>
        <v>0</v>
      </c>
      <c r="CA238" s="478">
        <f>'Multi Family Rent Roll'!BM32*(1+$E238)^(CA$5-1)</f>
        <v>0</v>
      </c>
      <c r="CB238" s="478">
        <f>'Multi Family Rent Roll'!BN32*(1+$E238)^(CB$5-1)</f>
        <v>0</v>
      </c>
      <c r="CC238" s="478">
        <f>'Multi Family Rent Roll'!BO32*(1+$E238)^(CC$5-1)</f>
        <v>0</v>
      </c>
      <c r="CD238" s="478">
        <f>'Multi Family Rent Roll'!BP32*(1+$E238)^(CD$5-1)</f>
        <v>0</v>
      </c>
      <c r="CE238" s="478">
        <f>'Multi Family Rent Roll'!BQ32*(1+$E238)^(CE$5-1)</f>
        <v>0</v>
      </c>
      <c r="CF238" s="478">
        <f>'Multi Family Rent Roll'!BR32*(1+$E238)^(CF$5-1)</f>
        <v>0</v>
      </c>
      <c r="CG238" s="478">
        <f>'Multi Family Rent Roll'!BS32*(1+$E238)^(CG$5-1)</f>
        <v>0</v>
      </c>
      <c r="CH238" s="478">
        <f>'Multi Family Rent Roll'!BT32*(1+$E238)^(CH$5-1)</f>
        <v>0</v>
      </c>
      <c r="CI238" s="478">
        <f>'Multi Family Rent Roll'!BU32*(1+$E238)^(CI$5-1)</f>
        <v>0</v>
      </c>
      <c r="CJ238" s="478">
        <f>'Multi Family Rent Roll'!BV32*(1+$E238)^(CJ$5-1)</f>
        <v>0</v>
      </c>
      <c r="CK238" s="478">
        <f>'Multi Family Rent Roll'!BW32*(1+$E238)^(CK$5-1)</f>
        <v>0</v>
      </c>
      <c r="CL238" s="478">
        <f>'Multi Family Rent Roll'!BX32*(1+$E238)^(CL$5-1)</f>
        <v>0</v>
      </c>
      <c r="CM238" s="478">
        <f>'Multi Family Rent Roll'!BY32*(1+$E238)^(CM$5-1)</f>
        <v>0</v>
      </c>
      <c r="CN238" s="478">
        <f>'Multi Family Rent Roll'!BZ32*(1+$E238)^(CN$5-1)</f>
        <v>0</v>
      </c>
      <c r="CO238" s="478">
        <f>'Multi Family Rent Roll'!CA32*(1+$E238)^(CO$5-1)</f>
        <v>0</v>
      </c>
      <c r="CP238" s="478">
        <f>'Multi Family Rent Roll'!CB32*(1+$E238)^(CP$5-1)</f>
        <v>0</v>
      </c>
      <c r="CQ238" s="478">
        <f>'Multi Family Rent Roll'!CC32*(1+$E238)^(CQ$5-1)</f>
        <v>0</v>
      </c>
      <c r="CR238" s="478">
        <f>'Multi Family Rent Roll'!CD32*(1+$E238)^(CR$5-1)</f>
        <v>0</v>
      </c>
      <c r="CS238" s="478">
        <f>'Multi Family Rent Roll'!CE32*(1+$E238)^(CS$5-1)</f>
        <v>0</v>
      </c>
      <c r="CT238" s="478">
        <f>'Multi Family Rent Roll'!CF32*(1+$E238)^(CT$5-1)</f>
        <v>0</v>
      </c>
      <c r="CU238" s="478">
        <f>'Multi Family Rent Roll'!CG32*(1+$E238)^(CU$5-1)</f>
        <v>0</v>
      </c>
      <c r="CV238" s="478">
        <f>'Multi Family Rent Roll'!CH32*(1+$E238)^(CV$5-1)</f>
        <v>0</v>
      </c>
      <c r="CW238" s="478">
        <f>'Multi Family Rent Roll'!CI32*(1+$E238)^(CW$5-1)</f>
        <v>0</v>
      </c>
      <c r="CX238" s="478">
        <f>'Multi Family Rent Roll'!CJ32*(1+$E238)^(CX$5-1)</f>
        <v>0</v>
      </c>
      <c r="CY238" s="478">
        <f>'Multi Family Rent Roll'!CK32*(1+$E238)^(CY$5-1)</f>
        <v>0</v>
      </c>
      <c r="CZ238" s="478">
        <f>'Multi Family Rent Roll'!CL32*(1+$E238)^(CZ$5-1)</f>
        <v>0</v>
      </c>
      <c r="DA238" s="478">
        <f>'Multi Family Rent Roll'!CM32*(1+$E238)^(DA$5-1)</f>
        <v>0</v>
      </c>
      <c r="DB238" s="478">
        <f>'Multi Family Rent Roll'!CN32*(1+$E238)^(DB$5-1)</f>
        <v>0</v>
      </c>
      <c r="DC238" s="478">
        <f>'Multi Family Rent Roll'!CO32*(1+$E238)^(DC$5-1)</f>
        <v>0</v>
      </c>
      <c r="DD238" s="478">
        <f>'Multi Family Rent Roll'!CP32*(1+$E238)^(DD$5-1)</f>
        <v>0</v>
      </c>
      <c r="DE238" s="478">
        <f>'Multi Family Rent Roll'!CQ32*(1+$E238)^(DE$5-1)</f>
        <v>0</v>
      </c>
      <c r="DF238" s="478">
        <f>'Multi Family Rent Roll'!CR32*(1+$E238)^(DF$5-1)</f>
        <v>0</v>
      </c>
      <c r="DG238" s="478">
        <f>'Multi Family Rent Roll'!CS32*(1+$E238)^(DG$5-1)</f>
        <v>0</v>
      </c>
      <c r="DH238" s="478">
        <f>'Multi Family Rent Roll'!CT32*(1+$E238)^(DH$5-1)</f>
        <v>0</v>
      </c>
      <c r="DI238" s="478">
        <f>'Multi Family Rent Roll'!CU32*(1+$E238)^(DI$5-1)</f>
        <v>0</v>
      </c>
      <c r="DJ238" s="478">
        <f>'Multi Family Rent Roll'!CV32*(1+$E238)^(DJ$5-1)</f>
        <v>0</v>
      </c>
      <c r="DK238" s="478">
        <f>'Multi Family Rent Roll'!CW32*(1+$E238)^(DK$5-1)</f>
        <v>0</v>
      </c>
      <c r="DL238" s="478">
        <f>'Multi Family Rent Roll'!CX32*(1+$E238)^(DL$5-1)</f>
        <v>0</v>
      </c>
      <c r="DM238" s="478">
        <f>'Multi Family Rent Roll'!CY32*(1+$E238)^(DM$5-1)</f>
        <v>0</v>
      </c>
      <c r="DN238" s="478">
        <f>'Multi Family Rent Roll'!CZ32*(1+$E238)^(DN$5-1)</f>
        <v>0</v>
      </c>
      <c r="DO238" s="478">
        <f>'Multi Family Rent Roll'!DA32*(1+$E238)^(DO$5-1)</f>
        <v>0</v>
      </c>
      <c r="DP238" s="478">
        <f>'Multi Family Rent Roll'!DB32*(1+$E238)^(DP$5-1)</f>
        <v>0</v>
      </c>
      <c r="DQ238" s="478">
        <f>'Multi Family Rent Roll'!DC32*(1+$E238)^(DQ$5-1)</f>
        <v>0</v>
      </c>
      <c r="DR238" s="478">
        <f>'Multi Family Rent Roll'!DD32*(1+$E238)^(DR$5-1)</f>
        <v>0</v>
      </c>
      <c r="DS238" s="478">
        <f>'Multi Family Rent Roll'!DE32*(1+$E238)^(DS$5-1)</f>
        <v>0</v>
      </c>
      <c r="DT238" s="478">
        <f>'Multi Family Rent Roll'!DF32*(1+$E238)^(DT$5-1)</f>
        <v>0</v>
      </c>
      <c r="DU238" s="478">
        <f>'Multi Family Rent Roll'!DG32*(1+$E238)^(DU$5-1)</f>
        <v>0</v>
      </c>
      <c r="DV238" s="478">
        <f>'Multi Family Rent Roll'!DH32*(1+$E238)^(DV$5-1)</f>
        <v>0</v>
      </c>
      <c r="DW238" s="478">
        <f>'Multi Family Rent Roll'!DI32*(1+$E238)^(DW$5-1)</f>
        <v>0</v>
      </c>
      <c r="DX238" s="478">
        <f>'Multi Family Rent Roll'!DJ32*(1+$E238)^(DX$5-1)</f>
        <v>0</v>
      </c>
      <c r="DY238" s="478">
        <f>'Multi Family Rent Roll'!DK32*(1+$E238)^(DY$5-1)</f>
        <v>0</v>
      </c>
      <c r="DZ238" s="478">
        <f>'Multi Family Rent Roll'!DL32*(1+$E238)^(DZ$5-1)</f>
        <v>0</v>
      </c>
      <c r="EA238" s="478">
        <f>'Multi Family Rent Roll'!DM32*(1+$E238)^(EA$5-1)</f>
        <v>0</v>
      </c>
      <c r="EB238" s="478">
        <f>'Multi Family Rent Roll'!DN32*(1+$E238)^(EB$5-1)</f>
        <v>0</v>
      </c>
      <c r="EC238" s="478">
        <f>'Multi Family Rent Roll'!DO32*(1+$E238)^(EC$5-1)</f>
        <v>0</v>
      </c>
      <c r="ED238" s="478">
        <f>'Multi Family Rent Roll'!DP32*(1+$E238)^(ED$5-1)</f>
        <v>0</v>
      </c>
      <c r="EE238" s="478">
        <f>'Multi Family Rent Roll'!DQ32*(1+$E238)^(EE$5-1)</f>
        <v>0</v>
      </c>
      <c r="EF238" s="488">
        <f>'Multi Family Rent Roll'!DR32*(1+$E238)^(EF$5-1)</f>
        <v>0</v>
      </c>
    </row>
    <row r="239" spans="2:136" outlineLevel="1" x14ac:dyDescent="0.2">
      <c r="B239" s="585" t="str">
        <f>'Multi Family Rent Roll'!B33</f>
        <v>-</v>
      </c>
      <c r="C239" s="482"/>
      <c r="D239" s="548" t="s">
        <v>286</v>
      </c>
      <c r="E239" s="549">
        <v>2.3E-2</v>
      </c>
      <c r="F239" s="535"/>
      <c r="G239" s="536"/>
      <c r="H239" s="537"/>
      <c r="I239" s="537"/>
      <c r="J239" s="537"/>
      <c r="K239" s="537"/>
      <c r="L239" s="537"/>
      <c r="M239" s="597">
        <f>'Multi Family Rent Roll'!I17*12</f>
        <v>0</v>
      </c>
      <c r="N239" s="478"/>
      <c r="O239" s="478"/>
      <c r="P239" s="539"/>
      <c r="Q239" s="478">
        <f>'Multi Family Rent Roll'!C33*(1+$E239)^(Q$5-1)</f>
        <v>0</v>
      </c>
      <c r="R239" s="478">
        <f>'Multi Family Rent Roll'!D33*(1+$E239)^(R$5-1)</f>
        <v>0</v>
      </c>
      <c r="S239" s="478">
        <f>'Multi Family Rent Roll'!E33*(1+$E239)^(S$5-1)</f>
        <v>0</v>
      </c>
      <c r="T239" s="478">
        <f>'Multi Family Rent Roll'!F33*(1+$E239)^(T$5-1)</f>
        <v>0</v>
      </c>
      <c r="U239" s="478">
        <f>'Multi Family Rent Roll'!G33*(1+$E239)^(U$5-1)</f>
        <v>0</v>
      </c>
      <c r="V239" s="478">
        <f>'Multi Family Rent Roll'!H33*(1+$E239)^(V$5-1)</f>
        <v>0</v>
      </c>
      <c r="W239" s="478">
        <f>'Multi Family Rent Roll'!I33*(1+$E239)^(W$5-1)</f>
        <v>0</v>
      </c>
      <c r="X239" s="478">
        <f>'Multi Family Rent Roll'!J33*(1+$E239)^(X$5-1)</f>
        <v>0</v>
      </c>
      <c r="Y239" s="478">
        <f>'Multi Family Rent Roll'!K33*(1+$E239)^(Y$5-1)</f>
        <v>0</v>
      </c>
      <c r="Z239" s="478">
        <f>'Multi Family Rent Roll'!L33*(1+$E239)^(Z$5-1)</f>
        <v>0</v>
      </c>
      <c r="AA239" s="478">
        <f>'Multi Family Rent Roll'!M33*(1+$E239)^(AA$5-1)</f>
        <v>0</v>
      </c>
      <c r="AB239" s="478">
        <f>'Multi Family Rent Roll'!N33*(1+$E239)^(AB$5-1)</f>
        <v>0</v>
      </c>
      <c r="AC239" s="478">
        <f>'Multi Family Rent Roll'!O33*(1+$E239)^(AC$5-1)</f>
        <v>0</v>
      </c>
      <c r="AD239" s="478">
        <f>'Multi Family Rent Roll'!P33*(1+$E239)^(AD$5-1)</f>
        <v>0</v>
      </c>
      <c r="AE239" s="478">
        <f>'Multi Family Rent Roll'!Q33*(1+$E239)^(AE$5-1)</f>
        <v>0</v>
      </c>
      <c r="AF239" s="478">
        <f>'Multi Family Rent Roll'!R33*(1+$E239)^(AF$5-1)</f>
        <v>0</v>
      </c>
      <c r="AG239" s="478">
        <f>'Multi Family Rent Roll'!S33*(1+$E239)^(AG$5-1)</f>
        <v>0</v>
      </c>
      <c r="AH239" s="478">
        <f>'Multi Family Rent Roll'!T33*(1+$E239)^(AH$5-1)</f>
        <v>0</v>
      </c>
      <c r="AI239" s="478">
        <f>'Multi Family Rent Roll'!U33*(1+$E239)^(AI$5-1)</f>
        <v>0</v>
      </c>
      <c r="AJ239" s="478">
        <f>'Multi Family Rent Roll'!V33*(1+$E239)^(AJ$5-1)</f>
        <v>0</v>
      </c>
      <c r="AK239" s="478">
        <f>'Multi Family Rent Roll'!W33*(1+$E239)^(AK$5-1)</f>
        <v>0</v>
      </c>
      <c r="AL239" s="478">
        <f>'Multi Family Rent Roll'!X33*(1+$E239)^(AL$5-1)</f>
        <v>0</v>
      </c>
      <c r="AM239" s="478">
        <f>'Multi Family Rent Roll'!Y33*(1+$E239)^(AM$5-1)</f>
        <v>0</v>
      </c>
      <c r="AN239" s="478">
        <f>'Multi Family Rent Roll'!Z33*(1+$E239)^(AN$5-1)</f>
        <v>0</v>
      </c>
      <c r="AO239" s="478">
        <f>'Multi Family Rent Roll'!AA33*(1+$E239)^(AO$5-1)</f>
        <v>0</v>
      </c>
      <c r="AP239" s="478">
        <f>'Multi Family Rent Roll'!AB33*(1+$E239)^(AP$5-1)</f>
        <v>0</v>
      </c>
      <c r="AQ239" s="478">
        <f>'Multi Family Rent Roll'!AC33*(1+$E239)^(AQ$5-1)</f>
        <v>0</v>
      </c>
      <c r="AR239" s="478">
        <f>'Multi Family Rent Roll'!AD33*(1+$E239)^(AR$5-1)</f>
        <v>0</v>
      </c>
      <c r="AS239" s="478">
        <f>'Multi Family Rent Roll'!AE33*(1+$E239)^(AS$5-1)</f>
        <v>0</v>
      </c>
      <c r="AT239" s="478">
        <f>'Multi Family Rent Roll'!AF33*(1+$E239)^(AT$5-1)</f>
        <v>0</v>
      </c>
      <c r="AU239" s="478">
        <f>'Multi Family Rent Roll'!AG33*(1+$E239)^(AU$5-1)</f>
        <v>0</v>
      </c>
      <c r="AV239" s="478">
        <f>'Multi Family Rent Roll'!AH33*(1+$E239)^(AV$5-1)</f>
        <v>0</v>
      </c>
      <c r="AW239" s="478">
        <f>'Multi Family Rent Roll'!AI33*(1+$E239)^(AW$5-1)</f>
        <v>0</v>
      </c>
      <c r="AX239" s="478">
        <f>'Multi Family Rent Roll'!AJ33*(1+$E239)^(AX$5-1)</f>
        <v>0</v>
      </c>
      <c r="AY239" s="478">
        <f>'Multi Family Rent Roll'!AK33*(1+$E239)^(AY$5-1)</f>
        <v>0</v>
      </c>
      <c r="AZ239" s="478">
        <f>'Multi Family Rent Roll'!AL33*(1+$E239)^(AZ$5-1)</f>
        <v>0</v>
      </c>
      <c r="BA239" s="478">
        <f>'Multi Family Rent Roll'!AM33*(1+$E239)^(BA$5-1)</f>
        <v>0</v>
      </c>
      <c r="BB239" s="478">
        <f>'Multi Family Rent Roll'!AN33*(1+$E239)^(BB$5-1)</f>
        <v>0</v>
      </c>
      <c r="BC239" s="478">
        <f>'Multi Family Rent Roll'!AO33*(1+$E239)^(BC$5-1)</f>
        <v>0</v>
      </c>
      <c r="BD239" s="478">
        <f>'Multi Family Rent Roll'!AP33*(1+$E239)^(BD$5-1)</f>
        <v>0</v>
      </c>
      <c r="BE239" s="478">
        <f>'Multi Family Rent Roll'!AQ33*(1+$E239)^(BE$5-1)</f>
        <v>0</v>
      </c>
      <c r="BF239" s="478">
        <f>'Multi Family Rent Roll'!AR33*(1+$E239)^(BF$5-1)</f>
        <v>0</v>
      </c>
      <c r="BG239" s="478">
        <f>'Multi Family Rent Roll'!AS33*(1+$E239)^(BG$5-1)</f>
        <v>0</v>
      </c>
      <c r="BH239" s="478">
        <f>'Multi Family Rent Roll'!AT33*(1+$E239)^(BH$5-1)</f>
        <v>0</v>
      </c>
      <c r="BI239" s="478">
        <f>'Multi Family Rent Roll'!AU33*(1+$E239)^(BI$5-1)</f>
        <v>0</v>
      </c>
      <c r="BJ239" s="478">
        <f>'Multi Family Rent Roll'!AV33*(1+$E239)^(BJ$5-1)</f>
        <v>0</v>
      </c>
      <c r="BK239" s="478">
        <f>'Multi Family Rent Roll'!AW33*(1+$E239)^(BK$5-1)</f>
        <v>0</v>
      </c>
      <c r="BL239" s="478">
        <f>'Multi Family Rent Roll'!AX33*(1+$E239)^(BL$5-1)</f>
        <v>0</v>
      </c>
      <c r="BM239" s="478">
        <f>'Multi Family Rent Roll'!AY33*(1+$E239)^(BM$5-1)</f>
        <v>0</v>
      </c>
      <c r="BN239" s="478">
        <f>'Multi Family Rent Roll'!AZ33*(1+$E239)^(BN$5-1)</f>
        <v>0</v>
      </c>
      <c r="BO239" s="478">
        <f>'Multi Family Rent Roll'!BA33*(1+$E239)^(BO$5-1)</f>
        <v>0</v>
      </c>
      <c r="BP239" s="478">
        <f>'Multi Family Rent Roll'!BB33*(1+$E239)^(BP$5-1)</f>
        <v>0</v>
      </c>
      <c r="BQ239" s="478">
        <f>'Multi Family Rent Roll'!BC33*(1+$E239)^(BQ$5-1)</f>
        <v>0</v>
      </c>
      <c r="BR239" s="478">
        <f>'Multi Family Rent Roll'!BD33*(1+$E239)^(BR$5-1)</f>
        <v>0</v>
      </c>
      <c r="BS239" s="478">
        <f>'Multi Family Rent Roll'!BE33*(1+$E239)^(BS$5-1)</f>
        <v>0</v>
      </c>
      <c r="BT239" s="478">
        <f>'Multi Family Rent Roll'!BF33*(1+$E239)^(BT$5-1)</f>
        <v>0</v>
      </c>
      <c r="BU239" s="478">
        <f>'Multi Family Rent Roll'!BG33*(1+$E239)^(BU$5-1)</f>
        <v>0</v>
      </c>
      <c r="BV239" s="478">
        <f>'Multi Family Rent Roll'!BH33*(1+$E239)^(BV$5-1)</f>
        <v>0</v>
      </c>
      <c r="BW239" s="478">
        <f>'Multi Family Rent Roll'!BI33*(1+$E239)^(BW$5-1)</f>
        <v>0</v>
      </c>
      <c r="BX239" s="478">
        <f>'Multi Family Rent Roll'!BJ33*(1+$E239)^(BX$5-1)</f>
        <v>0</v>
      </c>
      <c r="BY239" s="478">
        <f>'Multi Family Rent Roll'!BK33*(1+$E239)^(BY$5-1)</f>
        <v>0</v>
      </c>
      <c r="BZ239" s="478">
        <f>'Multi Family Rent Roll'!BL33*(1+$E239)^(BZ$5-1)</f>
        <v>0</v>
      </c>
      <c r="CA239" s="478">
        <f>'Multi Family Rent Roll'!BM33*(1+$E239)^(CA$5-1)</f>
        <v>0</v>
      </c>
      <c r="CB239" s="478">
        <f>'Multi Family Rent Roll'!BN33*(1+$E239)^(CB$5-1)</f>
        <v>0</v>
      </c>
      <c r="CC239" s="478">
        <f>'Multi Family Rent Roll'!BO33*(1+$E239)^(CC$5-1)</f>
        <v>0</v>
      </c>
      <c r="CD239" s="478">
        <f>'Multi Family Rent Roll'!BP33*(1+$E239)^(CD$5-1)</f>
        <v>0</v>
      </c>
      <c r="CE239" s="478">
        <f>'Multi Family Rent Roll'!BQ33*(1+$E239)^(CE$5-1)</f>
        <v>0</v>
      </c>
      <c r="CF239" s="478">
        <f>'Multi Family Rent Roll'!BR33*(1+$E239)^(CF$5-1)</f>
        <v>0</v>
      </c>
      <c r="CG239" s="478">
        <f>'Multi Family Rent Roll'!BS33*(1+$E239)^(CG$5-1)</f>
        <v>0</v>
      </c>
      <c r="CH239" s="478">
        <f>'Multi Family Rent Roll'!BT33*(1+$E239)^(CH$5-1)</f>
        <v>0</v>
      </c>
      <c r="CI239" s="478">
        <f>'Multi Family Rent Roll'!BU33*(1+$E239)^(CI$5-1)</f>
        <v>0</v>
      </c>
      <c r="CJ239" s="478">
        <f>'Multi Family Rent Roll'!BV33*(1+$E239)^(CJ$5-1)</f>
        <v>0</v>
      </c>
      <c r="CK239" s="478">
        <f>'Multi Family Rent Roll'!BW33*(1+$E239)^(CK$5-1)</f>
        <v>0</v>
      </c>
      <c r="CL239" s="478">
        <f>'Multi Family Rent Roll'!BX33*(1+$E239)^(CL$5-1)</f>
        <v>0</v>
      </c>
      <c r="CM239" s="478">
        <f>'Multi Family Rent Roll'!BY33*(1+$E239)^(CM$5-1)</f>
        <v>0</v>
      </c>
      <c r="CN239" s="478">
        <f>'Multi Family Rent Roll'!BZ33*(1+$E239)^(CN$5-1)</f>
        <v>0</v>
      </c>
      <c r="CO239" s="478">
        <f>'Multi Family Rent Roll'!CA33*(1+$E239)^(CO$5-1)</f>
        <v>0</v>
      </c>
      <c r="CP239" s="478">
        <f>'Multi Family Rent Roll'!CB33*(1+$E239)^(CP$5-1)</f>
        <v>0</v>
      </c>
      <c r="CQ239" s="478">
        <f>'Multi Family Rent Roll'!CC33*(1+$E239)^(CQ$5-1)</f>
        <v>0</v>
      </c>
      <c r="CR239" s="478">
        <f>'Multi Family Rent Roll'!CD33*(1+$E239)^(CR$5-1)</f>
        <v>0</v>
      </c>
      <c r="CS239" s="478">
        <f>'Multi Family Rent Roll'!CE33*(1+$E239)^(CS$5-1)</f>
        <v>0</v>
      </c>
      <c r="CT239" s="478">
        <f>'Multi Family Rent Roll'!CF33*(1+$E239)^(CT$5-1)</f>
        <v>0</v>
      </c>
      <c r="CU239" s="478">
        <f>'Multi Family Rent Roll'!CG33*(1+$E239)^(CU$5-1)</f>
        <v>0</v>
      </c>
      <c r="CV239" s="478">
        <f>'Multi Family Rent Roll'!CH33*(1+$E239)^(CV$5-1)</f>
        <v>0</v>
      </c>
      <c r="CW239" s="478">
        <f>'Multi Family Rent Roll'!CI33*(1+$E239)^(CW$5-1)</f>
        <v>0</v>
      </c>
      <c r="CX239" s="478">
        <f>'Multi Family Rent Roll'!CJ33*(1+$E239)^(CX$5-1)</f>
        <v>0</v>
      </c>
      <c r="CY239" s="478">
        <f>'Multi Family Rent Roll'!CK33*(1+$E239)^(CY$5-1)</f>
        <v>0</v>
      </c>
      <c r="CZ239" s="478">
        <f>'Multi Family Rent Roll'!CL33*(1+$E239)^(CZ$5-1)</f>
        <v>0</v>
      </c>
      <c r="DA239" s="478">
        <f>'Multi Family Rent Roll'!CM33*(1+$E239)^(DA$5-1)</f>
        <v>0</v>
      </c>
      <c r="DB239" s="478">
        <f>'Multi Family Rent Roll'!CN33*(1+$E239)^(DB$5-1)</f>
        <v>0</v>
      </c>
      <c r="DC239" s="478">
        <f>'Multi Family Rent Roll'!CO33*(1+$E239)^(DC$5-1)</f>
        <v>0</v>
      </c>
      <c r="DD239" s="478">
        <f>'Multi Family Rent Roll'!CP33*(1+$E239)^(DD$5-1)</f>
        <v>0</v>
      </c>
      <c r="DE239" s="478">
        <f>'Multi Family Rent Roll'!CQ33*(1+$E239)^(DE$5-1)</f>
        <v>0</v>
      </c>
      <c r="DF239" s="478">
        <f>'Multi Family Rent Roll'!CR33*(1+$E239)^(DF$5-1)</f>
        <v>0</v>
      </c>
      <c r="DG239" s="478">
        <f>'Multi Family Rent Roll'!CS33*(1+$E239)^(DG$5-1)</f>
        <v>0</v>
      </c>
      <c r="DH239" s="478">
        <f>'Multi Family Rent Roll'!CT33*(1+$E239)^(DH$5-1)</f>
        <v>0</v>
      </c>
      <c r="DI239" s="478">
        <f>'Multi Family Rent Roll'!CU33*(1+$E239)^(DI$5-1)</f>
        <v>0</v>
      </c>
      <c r="DJ239" s="478">
        <f>'Multi Family Rent Roll'!CV33*(1+$E239)^(DJ$5-1)</f>
        <v>0</v>
      </c>
      <c r="DK239" s="478">
        <f>'Multi Family Rent Roll'!CW33*(1+$E239)^(DK$5-1)</f>
        <v>0</v>
      </c>
      <c r="DL239" s="478">
        <f>'Multi Family Rent Roll'!CX33*(1+$E239)^(DL$5-1)</f>
        <v>0</v>
      </c>
      <c r="DM239" s="478">
        <f>'Multi Family Rent Roll'!CY33*(1+$E239)^(DM$5-1)</f>
        <v>0</v>
      </c>
      <c r="DN239" s="478">
        <f>'Multi Family Rent Roll'!CZ33*(1+$E239)^(DN$5-1)</f>
        <v>0</v>
      </c>
      <c r="DO239" s="478">
        <f>'Multi Family Rent Roll'!DA33*(1+$E239)^(DO$5-1)</f>
        <v>0</v>
      </c>
      <c r="DP239" s="478">
        <f>'Multi Family Rent Roll'!DB33*(1+$E239)^(DP$5-1)</f>
        <v>0</v>
      </c>
      <c r="DQ239" s="478">
        <f>'Multi Family Rent Roll'!DC33*(1+$E239)^(DQ$5-1)</f>
        <v>0</v>
      </c>
      <c r="DR239" s="478">
        <f>'Multi Family Rent Roll'!DD33*(1+$E239)^(DR$5-1)</f>
        <v>0</v>
      </c>
      <c r="DS239" s="478">
        <f>'Multi Family Rent Roll'!DE33*(1+$E239)^(DS$5-1)</f>
        <v>0</v>
      </c>
      <c r="DT239" s="478">
        <f>'Multi Family Rent Roll'!DF33*(1+$E239)^(DT$5-1)</f>
        <v>0</v>
      </c>
      <c r="DU239" s="478">
        <f>'Multi Family Rent Roll'!DG33*(1+$E239)^(DU$5-1)</f>
        <v>0</v>
      </c>
      <c r="DV239" s="478">
        <f>'Multi Family Rent Roll'!DH33*(1+$E239)^(DV$5-1)</f>
        <v>0</v>
      </c>
      <c r="DW239" s="478">
        <f>'Multi Family Rent Roll'!DI33*(1+$E239)^(DW$5-1)</f>
        <v>0</v>
      </c>
      <c r="DX239" s="478">
        <f>'Multi Family Rent Roll'!DJ33*(1+$E239)^(DX$5-1)</f>
        <v>0</v>
      </c>
      <c r="DY239" s="478">
        <f>'Multi Family Rent Roll'!DK33*(1+$E239)^(DY$5-1)</f>
        <v>0</v>
      </c>
      <c r="DZ239" s="478">
        <f>'Multi Family Rent Roll'!DL33*(1+$E239)^(DZ$5-1)</f>
        <v>0</v>
      </c>
      <c r="EA239" s="478">
        <f>'Multi Family Rent Roll'!DM33*(1+$E239)^(EA$5-1)</f>
        <v>0</v>
      </c>
      <c r="EB239" s="478">
        <f>'Multi Family Rent Roll'!DN33*(1+$E239)^(EB$5-1)</f>
        <v>0</v>
      </c>
      <c r="EC239" s="478">
        <f>'Multi Family Rent Roll'!DO33*(1+$E239)^(EC$5-1)</f>
        <v>0</v>
      </c>
      <c r="ED239" s="478">
        <f>'Multi Family Rent Roll'!DP33*(1+$E239)^(ED$5-1)</f>
        <v>0</v>
      </c>
      <c r="EE239" s="478">
        <f>'Multi Family Rent Roll'!DQ33*(1+$E239)^(EE$5-1)</f>
        <v>0</v>
      </c>
      <c r="EF239" s="488">
        <f>'Multi Family Rent Roll'!DR33*(1+$E239)^(EF$5-1)</f>
        <v>0</v>
      </c>
    </row>
    <row r="240" spans="2:136" outlineLevel="1" x14ac:dyDescent="0.2">
      <c r="B240" s="585" t="str">
        <f>'Multi Family Rent Roll'!B34</f>
        <v>-</v>
      </c>
      <c r="C240" s="482"/>
      <c r="D240" s="548" t="s">
        <v>286</v>
      </c>
      <c r="E240" s="549">
        <v>2.3E-2</v>
      </c>
      <c r="F240" s="535"/>
      <c r="G240" s="536"/>
      <c r="H240" s="537"/>
      <c r="I240" s="537"/>
      <c r="J240" s="537"/>
      <c r="K240" s="537"/>
      <c r="L240" s="537"/>
      <c r="M240" s="597">
        <f>'Multi Family Rent Roll'!I18*12</f>
        <v>0</v>
      </c>
      <c r="N240" s="478"/>
      <c r="O240" s="478"/>
      <c r="P240" s="539"/>
      <c r="Q240" s="478">
        <f>'Multi Family Rent Roll'!C34*(1+$E240)^(Q$5-1)</f>
        <v>0</v>
      </c>
      <c r="R240" s="478">
        <f>'Multi Family Rent Roll'!D34*(1+$E240)^(R$5-1)</f>
        <v>0</v>
      </c>
      <c r="S240" s="478">
        <f>'Multi Family Rent Roll'!E34*(1+$E240)^(S$5-1)</f>
        <v>0</v>
      </c>
      <c r="T240" s="478">
        <f>'Multi Family Rent Roll'!F34*(1+$E240)^(T$5-1)</f>
        <v>0</v>
      </c>
      <c r="U240" s="478">
        <f>'Multi Family Rent Roll'!G34*(1+$E240)^(U$5-1)</f>
        <v>0</v>
      </c>
      <c r="V240" s="478">
        <f>'Multi Family Rent Roll'!H34*(1+$E240)^(V$5-1)</f>
        <v>0</v>
      </c>
      <c r="W240" s="478">
        <f>'Multi Family Rent Roll'!I34*(1+$E240)^(W$5-1)</f>
        <v>0</v>
      </c>
      <c r="X240" s="478">
        <f>'Multi Family Rent Roll'!J34*(1+$E240)^(X$5-1)</f>
        <v>0</v>
      </c>
      <c r="Y240" s="478">
        <f>'Multi Family Rent Roll'!K34*(1+$E240)^(Y$5-1)</f>
        <v>0</v>
      </c>
      <c r="Z240" s="478">
        <f>'Multi Family Rent Roll'!L34*(1+$E240)^(Z$5-1)</f>
        <v>0</v>
      </c>
      <c r="AA240" s="478">
        <f>'Multi Family Rent Roll'!M34*(1+$E240)^(AA$5-1)</f>
        <v>0</v>
      </c>
      <c r="AB240" s="478">
        <f>'Multi Family Rent Roll'!N34*(1+$E240)^(AB$5-1)</f>
        <v>0</v>
      </c>
      <c r="AC240" s="478">
        <f>'Multi Family Rent Roll'!O34*(1+$E240)^(AC$5-1)</f>
        <v>0</v>
      </c>
      <c r="AD240" s="478">
        <f>'Multi Family Rent Roll'!P34*(1+$E240)^(AD$5-1)</f>
        <v>0</v>
      </c>
      <c r="AE240" s="478">
        <f>'Multi Family Rent Roll'!Q34*(1+$E240)^(AE$5-1)</f>
        <v>0</v>
      </c>
      <c r="AF240" s="478">
        <f>'Multi Family Rent Roll'!R34*(1+$E240)^(AF$5-1)</f>
        <v>0</v>
      </c>
      <c r="AG240" s="478">
        <f>'Multi Family Rent Roll'!S34*(1+$E240)^(AG$5-1)</f>
        <v>0</v>
      </c>
      <c r="AH240" s="478">
        <f>'Multi Family Rent Roll'!T34*(1+$E240)^(AH$5-1)</f>
        <v>0</v>
      </c>
      <c r="AI240" s="478">
        <f>'Multi Family Rent Roll'!U34*(1+$E240)^(AI$5-1)</f>
        <v>0</v>
      </c>
      <c r="AJ240" s="478">
        <f>'Multi Family Rent Roll'!V34*(1+$E240)^(AJ$5-1)</f>
        <v>0</v>
      </c>
      <c r="AK240" s="478">
        <f>'Multi Family Rent Roll'!W34*(1+$E240)^(AK$5-1)</f>
        <v>0</v>
      </c>
      <c r="AL240" s="478">
        <f>'Multi Family Rent Roll'!X34*(1+$E240)^(AL$5-1)</f>
        <v>0</v>
      </c>
      <c r="AM240" s="478">
        <f>'Multi Family Rent Roll'!Y34*(1+$E240)^(AM$5-1)</f>
        <v>0</v>
      </c>
      <c r="AN240" s="478">
        <f>'Multi Family Rent Roll'!Z34*(1+$E240)^(AN$5-1)</f>
        <v>0</v>
      </c>
      <c r="AO240" s="478">
        <f>'Multi Family Rent Roll'!AA34*(1+$E240)^(AO$5-1)</f>
        <v>0</v>
      </c>
      <c r="AP240" s="478">
        <f>'Multi Family Rent Roll'!AB34*(1+$E240)^(AP$5-1)</f>
        <v>0</v>
      </c>
      <c r="AQ240" s="478">
        <f>'Multi Family Rent Roll'!AC34*(1+$E240)^(AQ$5-1)</f>
        <v>0</v>
      </c>
      <c r="AR240" s="478">
        <f>'Multi Family Rent Roll'!AD34*(1+$E240)^(AR$5-1)</f>
        <v>0</v>
      </c>
      <c r="AS240" s="478">
        <f>'Multi Family Rent Roll'!AE34*(1+$E240)^(AS$5-1)</f>
        <v>0</v>
      </c>
      <c r="AT240" s="478">
        <f>'Multi Family Rent Roll'!AF34*(1+$E240)^(AT$5-1)</f>
        <v>0</v>
      </c>
      <c r="AU240" s="478">
        <f>'Multi Family Rent Roll'!AG34*(1+$E240)^(AU$5-1)</f>
        <v>0</v>
      </c>
      <c r="AV240" s="478">
        <f>'Multi Family Rent Roll'!AH34*(1+$E240)^(AV$5-1)</f>
        <v>0</v>
      </c>
      <c r="AW240" s="478">
        <f>'Multi Family Rent Roll'!AI34*(1+$E240)^(AW$5-1)</f>
        <v>0</v>
      </c>
      <c r="AX240" s="478">
        <f>'Multi Family Rent Roll'!AJ34*(1+$E240)^(AX$5-1)</f>
        <v>0</v>
      </c>
      <c r="AY240" s="478">
        <f>'Multi Family Rent Roll'!AK34*(1+$E240)^(AY$5-1)</f>
        <v>0</v>
      </c>
      <c r="AZ240" s="478">
        <f>'Multi Family Rent Roll'!AL34*(1+$E240)^(AZ$5-1)</f>
        <v>0</v>
      </c>
      <c r="BA240" s="478">
        <f>'Multi Family Rent Roll'!AM34*(1+$E240)^(BA$5-1)</f>
        <v>0</v>
      </c>
      <c r="BB240" s="478">
        <f>'Multi Family Rent Roll'!AN34*(1+$E240)^(BB$5-1)</f>
        <v>0</v>
      </c>
      <c r="BC240" s="478">
        <f>'Multi Family Rent Roll'!AO34*(1+$E240)^(BC$5-1)</f>
        <v>0</v>
      </c>
      <c r="BD240" s="478">
        <f>'Multi Family Rent Roll'!AP34*(1+$E240)^(BD$5-1)</f>
        <v>0</v>
      </c>
      <c r="BE240" s="478">
        <f>'Multi Family Rent Roll'!AQ34*(1+$E240)^(BE$5-1)</f>
        <v>0</v>
      </c>
      <c r="BF240" s="478">
        <f>'Multi Family Rent Roll'!AR34*(1+$E240)^(BF$5-1)</f>
        <v>0</v>
      </c>
      <c r="BG240" s="478">
        <f>'Multi Family Rent Roll'!AS34*(1+$E240)^(BG$5-1)</f>
        <v>0</v>
      </c>
      <c r="BH240" s="478">
        <f>'Multi Family Rent Roll'!AT34*(1+$E240)^(BH$5-1)</f>
        <v>0</v>
      </c>
      <c r="BI240" s="478">
        <f>'Multi Family Rent Roll'!AU34*(1+$E240)^(BI$5-1)</f>
        <v>0</v>
      </c>
      <c r="BJ240" s="478">
        <f>'Multi Family Rent Roll'!AV34*(1+$E240)^(BJ$5-1)</f>
        <v>0</v>
      </c>
      <c r="BK240" s="478">
        <f>'Multi Family Rent Roll'!AW34*(1+$E240)^(BK$5-1)</f>
        <v>0</v>
      </c>
      <c r="BL240" s="478">
        <f>'Multi Family Rent Roll'!AX34*(1+$E240)^(BL$5-1)</f>
        <v>0</v>
      </c>
      <c r="BM240" s="478">
        <f>'Multi Family Rent Roll'!AY34*(1+$E240)^(BM$5-1)</f>
        <v>0</v>
      </c>
      <c r="BN240" s="478">
        <f>'Multi Family Rent Roll'!AZ34*(1+$E240)^(BN$5-1)</f>
        <v>0</v>
      </c>
      <c r="BO240" s="478">
        <f>'Multi Family Rent Roll'!BA34*(1+$E240)^(BO$5-1)</f>
        <v>0</v>
      </c>
      <c r="BP240" s="478">
        <f>'Multi Family Rent Roll'!BB34*(1+$E240)^(BP$5-1)</f>
        <v>0</v>
      </c>
      <c r="BQ240" s="478">
        <f>'Multi Family Rent Roll'!BC34*(1+$E240)^(BQ$5-1)</f>
        <v>0</v>
      </c>
      <c r="BR240" s="478">
        <f>'Multi Family Rent Roll'!BD34*(1+$E240)^(BR$5-1)</f>
        <v>0</v>
      </c>
      <c r="BS240" s="478">
        <f>'Multi Family Rent Roll'!BE34*(1+$E240)^(BS$5-1)</f>
        <v>0</v>
      </c>
      <c r="BT240" s="478">
        <f>'Multi Family Rent Roll'!BF34*(1+$E240)^(BT$5-1)</f>
        <v>0</v>
      </c>
      <c r="BU240" s="478">
        <f>'Multi Family Rent Roll'!BG34*(1+$E240)^(BU$5-1)</f>
        <v>0</v>
      </c>
      <c r="BV240" s="478">
        <f>'Multi Family Rent Roll'!BH34*(1+$E240)^(BV$5-1)</f>
        <v>0</v>
      </c>
      <c r="BW240" s="478">
        <f>'Multi Family Rent Roll'!BI34*(1+$E240)^(BW$5-1)</f>
        <v>0</v>
      </c>
      <c r="BX240" s="478">
        <f>'Multi Family Rent Roll'!BJ34*(1+$E240)^(BX$5-1)</f>
        <v>0</v>
      </c>
      <c r="BY240" s="478">
        <f>'Multi Family Rent Roll'!BK34*(1+$E240)^(BY$5-1)</f>
        <v>0</v>
      </c>
      <c r="BZ240" s="478">
        <f>'Multi Family Rent Roll'!BL34*(1+$E240)^(BZ$5-1)</f>
        <v>0</v>
      </c>
      <c r="CA240" s="478">
        <f>'Multi Family Rent Roll'!BM34*(1+$E240)^(CA$5-1)</f>
        <v>0</v>
      </c>
      <c r="CB240" s="478">
        <f>'Multi Family Rent Roll'!BN34*(1+$E240)^(CB$5-1)</f>
        <v>0</v>
      </c>
      <c r="CC240" s="478">
        <f>'Multi Family Rent Roll'!BO34*(1+$E240)^(CC$5-1)</f>
        <v>0</v>
      </c>
      <c r="CD240" s="478">
        <f>'Multi Family Rent Roll'!BP34*(1+$E240)^(CD$5-1)</f>
        <v>0</v>
      </c>
      <c r="CE240" s="478">
        <f>'Multi Family Rent Roll'!BQ34*(1+$E240)^(CE$5-1)</f>
        <v>0</v>
      </c>
      <c r="CF240" s="478">
        <f>'Multi Family Rent Roll'!BR34*(1+$E240)^(CF$5-1)</f>
        <v>0</v>
      </c>
      <c r="CG240" s="478">
        <f>'Multi Family Rent Roll'!BS34*(1+$E240)^(CG$5-1)</f>
        <v>0</v>
      </c>
      <c r="CH240" s="478">
        <f>'Multi Family Rent Roll'!BT34*(1+$E240)^(CH$5-1)</f>
        <v>0</v>
      </c>
      <c r="CI240" s="478">
        <f>'Multi Family Rent Roll'!BU34*(1+$E240)^(CI$5-1)</f>
        <v>0</v>
      </c>
      <c r="CJ240" s="478">
        <f>'Multi Family Rent Roll'!BV34*(1+$E240)^(CJ$5-1)</f>
        <v>0</v>
      </c>
      <c r="CK240" s="478">
        <f>'Multi Family Rent Roll'!BW34*(1+$E240)^(CK$5-1)</f>
        <v>0</v>
      </c>
      <c r="CL240" s="478">
        <f>'Multi Family Rent Roll'!BX34*(1+$E240)^(CL$5-1)</f>
        <v>0</v>
      </c>
      <c r="CM240" s="478">
        <f>'Multi Family Rent Roll'!BY34*(1+$E240)^(CM$5-1)</f>
        <v>0</v>
      </c>
      <c r="CN240" s="478">
        <f>'Multi Family Rent Roll'!BZ34*(1+$E240)^(CN$5-1)</f>
        <v>0</v>
      </c>
      <c r="CO240" s="478">
        <f>'Multi Family Rent Roll'!CA34*(1+$E240)^(CO$5-1)</f>
        <v>0</v>
      </c>
      <c r="CP240" s="478">
        <f>'Multi Family Rent Roll'!CB34*(1+$E240)^(CP$5-1)</f>
        <v>0</v>
      </c>
      <c r="CQ240" s="478">
        <f>'Multi Family Rent Roll'!CC34*(1+$E240)^(CQ$5-1)</f>
        <v>0</v>
      </c>
      <c r="CR240" s="478">
        <f>'Multi Family Rent Roll'!CD34*(1+$E240)^(CR$5-1)</f>
        <v>0</v>
      </c>
      <c r="CS240" s="478">
        <f>'Multi Family Rent Roll'!CE34*(1+$E240)^(CS$5-1)</f>
        <v>0</v>
      </c>
      <c r="CT240" s="478">
        <f>'Multi Family Rent Roll'!CF34*(1+$E240)^(CT$5-1)</f>
        <v>0</v>
      </c>
      <c r="CU240" s="478">
        <f>'Multi Family Rent Roll'!CG34*(1+$E240)^(CU$5-1)</f>
        <v>0</v>
      </c>
      <c r="CV240" s="478">
        <f>'Multi Family Rent Roll'!CH34*(1+$E240)^(CV$5-1)</f>
        <v>0</v>
      </c>
      <c r="CW240" s="478">
        <f>'Multi Family Rent Roll'!CI34*(1+$E240)^(CW$5-1)</f>
        <v>0</v>
      </c>
      <c r="CX240" s="478">
        <f>'Multi Family Rent Roll'!CJ34*(1+$E240)^(CX$5-1)</f>
        <v>0</v>
      </c>
      <c r="CY240" s="478">
        <f>'Multi Family Rent Roll'!CK34*(1+$E240)^(CY$5-1)</f>
        <v>0</v>
      </c>
      <c r="CZ240" s="478">
        <f>'Multi Family Rent Roll'!CL34*(1+$E240)^(CZ$5-1)</f>
        <v>0</v>
      </c>
      <c r="DA240" s="478">
        <f>'Multi Family Rent Roll'!CM34*(1+$E240)^(DA$5-1)</f>
        <v>0</v>
      </c>
      <c r="DB240" s="478">
        <f>'Multi Family Rent Roll'!CN34*(1+$E240)^(DB$5-1)</f>
        <v>0</v>
      </c>
      <c r="DC240" s="478">
        <f>'Multi Family Rent Roll'!CO34*(1+$E240)^(DC$5-1)</f>
        <v>0</v>
      </c>
      <c r="DD240" s="478">
        <f>'Multi Family Rent Roll'!CP34*(1+$E240)^(DD$5-1)</f>
        <v>0</v>
      </c>
      <c r="DE240" s="478">
        <f>'Multi Family Rent Roll'!CQ34*(1+$E240)^(DE$5-1)</f>
        <v>0</v>
      </c>
      <c r="DF240" s="478">
        <f>'Multi Family Rent Roll'!CR34*(1+$E240)^(DF$5-1)</f>
        <v>0</v>
      </c>
      <c r="DG240" s="478">
        <f>'Multi Family Rent Roll'!CS34*(1+$E240)^(DG$5-1)</f>
        <v>0</v>
      </c>
      <c r="DH240" s="478">
        <f>'Multi Family Rent Roll'!CT34*(1+$E240)^(DH$5-1)</f>
        <v>0</v>
      </c>
      <c r="DI240" s="478">
        <f>'Multi Family Rent Roll'!CU34*(1+$E240)^(DI$5-1)</f>
        <v>0</v>
      </c>
      <c r="DJ240" s="478">
        <f>'Multi Family Rent Roll'!CV34*(1+$E240)^(DJ$5-1)</f>
        <v>0</v>
      </c>
      <c r="DK240" s="478">
        <f>'Multi Family Rent Roll'!CW34*(1+$E240)^(DK$5-1)</f>
        <v>0</v>
      </c>
      <c r="DL240" s="478">
        <f>'Multi Family Rent Roll'!CX34*(1+$E240)^(DL$5-1)</f>
        <v>0</v>
      </c>
      <c r="DM240" s="478">
        <f>'Multi Family Rent Roll'!CY34*(1+$E240)^(DM$5-1)</f>
        <v>0</v>
      </c>
      <c r="DN240" s="478">
        <f>'Multi Family Rent Roll'!CZ34*(1+$E240)^(DN$5-1)</f>
        <v>0</v>
      </c>
      <c r="DO240" s="478">
        <f>'Multi Family Rent Roll'!DA34*(1+$E240)^(DO$5-1)</f>
        <v>0</v>
      </c>
      <c r="DP240" s="478">
        <f>'Multi Family Rent Roll'!DB34*(1+$E240)^(DP$5-1)</f>
        <v>0</v>
      </c>
      <c r="DQ240" s="478">
        <f>'Multi Family Rent Roll'!DC34*(1+$E240)^(DQ$5-1)</f>
        <v>0</v>
      </c>
      <c r="DR240" s="478">
        <f>'Multi Family Rent Roll'!DD34*(1+$E240)^(DR$5-1)</f>
        <v>0</v>
      </c>
      <c r="DS240" s="478">
        <f>'Multi Family Rent Roll'!DE34*(1+$E240)^(DS$5-1)</f>
        <v>0</v>
      </c>
      <c r="DT240" s="478">
        <f>'Multi Family Rent Roll'!DF34*(1+$E240)^(DT$5-1)</f>
        <v>0</v>
      </c>
      <c r="DU240" s="478">
        <f>'Multi Family Rent Roll'!DG34*(1+$E240)^(DU$5-1)</f>
        <v>0</v>
      </c>
      <c r="DV240" s="478">
        <f>'Multi Family Rent Roll'!DH34*(1+$E240)^(DV$5-1)</f>
        <v>0</v>
      </c>
      <c r="DW240" s="478">
        <f>'Multi Family Rent Roll'!DI34*(1+$E240)^(DW$5-1)</f>
        <v>0</v>
      </c>
      <c r="DX240" s="478">
        <f>'Multi Family Rent Roll'!DJ34*(1+$E240)^(DX$5-1)</f>
        <v>0</v>
      </c>
      <c r="DY240" s="478">
        <f>'Multi Family Rent Roll'!DK34*(1+$E240)^(DY$5-1)</f>
        <v>0</v>
      </c>
      <c r="DZ240" s="478">
        <f>'Multi Family Rent Roll'!DL34*(1+$E240)^(DZ$5-1)</f>
        <v>0</v>
      </c>
      <c r="EA240" s="478">
        <f>'Multi Family Rent Roll'!DM34*(1+$E240)^(EA$5-1)</f>
        <v>0</v>
      </c>
      <c r="EB240" s="478">
        <f>'Multi Family Rent Roll'!DN34*(1+$E240)^(EB$5-1)</f>
        <v>0</v>
      </c>
      <c r="EC240" s="478">
        <f>'Multi Family Rent Roll'!DO34*(1+$E240)^(EC$5-1)</f>
        <v>0</v>
      </c>
      <c r="ED240" s="478">
        <f>'Multi Family Rent Roll'!DP34*(1+$E240)^(ED$5-1)</f>
        <v>0</v>
      </c>
      <c r="EE240" s="478">
        <f>'Multi Family Rent Roll'!DQ34*(1+$E240)^(EE$5-1)</f>
        <v>0</v>
      </c>
      <c r="EF240" s="488">
        <f>'Multi Family Rent Roll'!DR34*(1+$E240)^(EF$5-1)</f>
        <v>0</v>
      </c>
    </row>
    <row r="241" spans="2:136" outlineLevel="1" x14ac:dyDescent="0.2">
      <c r="B241" s="585" t="str">
        <f>'Multi Family Rent Roll'!B35</f>
        <v>-</v>
      </c>
      <c r="C241" s="482"/>
      <c r="D241" s="548" t="s">
        <v>286</v>
      </c>
      <c r="E241" s="549">
        <v>2.3E-2</v>
      </c>
      <c r="F241" s="535"/>
      <c r="G241" s="536"/>
      <c r="H241" s="537"/>
      <c r="I241" s="537"/>
      <c r="J241" s="537"/>
      <c r="K241" s="537"/>
      <c r="L241" s="537"/>
      <c r="M241" s="597">
        <f>'Multi Family Rent Roll'!I19*12</f>
        <v>0</v>
      </c>
      <c r="N241" s="478"/>
      <c r="O241" s="478"/>
      <c r="P241" s="539"/>
      <c r="Q241" s="478">
        <f>'Multi Family Rent Roll'!C35*(1+$E241)^(Q$5-1)</f>
        <v>0</v>
      </c>
      <c r="R241" s="478">
        <f>'Multi Family Rent Roll'!D35*(1+$E241)^(R$5-1)</f>
        <v>0</v>
      </c>
      <c r="S241" s="478">
        <f>'Multi Family Rent Roll'!E35*(1+$E241)^(S$5-1)</f>
        <v>0</v>
      </c>
      <c r="T241" s="478">
        <f>'Multi Family Rent Roll'!F35*(1+$E241)^(T$5-1)</f>
        <v>0</v>
      </c>
      <c r="U241" s="478">
        <f>'Multi Family Rent Roll'!G35*(1+$E241)^(U$5-1)</f>
        <v>0</v>
      </c>
      <c r="V241" s="478">
        <f>'Multi Family Rent Roll'!H35*(1+$E241)^(V$5-1)</f>
        <v>0</v>
      </c>
      <c r="W241" s="478">
        <f>'Multi Family Rent Roll'!I35*(1+$E241)^(W$5-1)</f>
        <v>0</v>
      </c>
      <c r="X241" s="478">
        <f>'Multi Family Rent Roll'!J35*(1+$E241)^(X$5-1)</f>
        <v>0</v>
      </c>
      <c r="Y241" s="478">
        <f>'Multi Family Rent Roll'!K35*(1+$E241)^(Y$5-1)</f>
        <v>0</v>
      </c>
      <c r="Z241" s="478">
        <f>'Multi Family Rent Roll'!L35*(1+$E241)^(Z$5-1)</f>
        <v>0</v>
      </c>
      <c r="AA241" s="478">
        <f>'Multi Family Rent Roll'!M35*(1+$E241)^(AA$5-1)</f>
        <v>0</v>
      </c>
      <c r="AB241" s="478">
        <f>'Multi Family Rent Roll'!N35*(1+$E241)^(AB$5-1)</f>
        <v>0</v>
      </c>
      <c r="AC241" s="478">
        <f>'Multi Family Rent Roll'!O35*(1+$E241)^(AC$5-1)</f>
        <v>0</v>
      </c>
      <c r="AD241" s="478">
        <f>'Multi Family Rent Roll'!P35*(1+$E241)^(AD$5-1)</f>
        <v>0</v>
      </c>
      <c r="AE241" s="478">
        <f>'Multi Family Rent Roll'!Q35*(1+$E241)^(AE$5-1)</f>
        <v>0</v>
      </c>
      <c r="AF241" s="478">
        <f>'Multi Family Rent Roll'!R35*(1+$E241)^(AF$5-1)</f>
        <v>0</v>
      </c>
      <c r="AG241" s="478">
        <f>'Multi Family Rent Roll'!S35*(1+$E241)^(AG$5-1)</f>
        <v>0</v>
      </c>
      <c r="AH241" s="478">
        <f>'Multi Family Rent Roll'!T35*(1+$E241)^(AH$5-1)</f>
        <v>0</v>
      </c>
      <c r="AI241" s="478">
        <f>'Multi Family Rent Roll'!U35*(1+$E241)^(AI$5-1)</f>
        <v>0</v>
      </c>
      <c r="AJ241" s="478">
        <f>'Multi Family Rent Roll'!V35*(1+$E241)^(AJ$5-1)</f>
        <v>0</v>
      </c>
      <c r="AK241" s="478">
        <f>'Multi Family Rent Roll'!W35*(1+$E241)^(AK$5-1)</f>
        <v>0</v>
      </c>
      <c r="AL241" s="478">
        <f>'Multi Family Rent Roll'!X35*(1+$E241)^(AL$5-1)</f>
        <v>0</v>
      </c>
      <c r="AM241" s="478">
        <f>'Multi Family Rent Roll'!Y35*(1+$E241)^(AM$5-1)</f>
        <v>0</v>
      </c>
      <c r="AN241" s="478">
        <f>'Multi Family Rent Roll'!Z35*(1+$E241)^(AN$5-1)</f>
        <v>0</v>
      </c>
      <c r="AO241" s="478">
        <f>'Multi Family Rent Roll'!AA35*(1+$E241)^(AO$5-1)</f>
        <v>0</v>
      </c>
      <c r="AP241" s="478">
        <f>'Multi Family Rent Roll'!AB35*(1+$E241)^(AP$5-1)</f>
        <v>0</v>
      </c>
      <c r="AQ241" s="478">
        <f>'Multi Family Rent Roll'!AC35*(1+$E241)^(AQ$5-1)</f>
        <v>0</v>
      </c>
      <c r="AR241" s="478">
        <f>'Multi Family Rent Roll'!AD35*(1+$E241)^(AR$5-1)</f>
        <v>0</v>
      </c>
      <c r="AS241" s="478">
        <f>'Multi Family Rent Roll'!AE35*(1+$E241)^(AS$5-1)</f>
        <v>0</v>
      </c>
      <c r="AT241" s="478">
        <f>'Multi Family Rent Roll'!AF35*(1+$E241)^(AT$5-1)</f>
        <v>0</v>
      </c>
      <c r="AU241" s="478">
        <f>'Multi Family Rent Roll'!AG35*(1+$E241)^(AU$5-1)</f>
        <v>0</v>
      </c>
      <c r="AV241" s="478">
        <f>'Multi Family Rent Roll'!AH35*(1+$E241)^(AV$5-1)</f>
        <v>0</v>
      </c>
      <c r="AW241" s="478">
        <f>'Multi Family Rent Roll'!AI35*(1+$E241)^(AW$5-1)</f>
        <v>0</v>
      </c>
      <c r="AX241" s="478">
        <f>'Multi Family Rent Roll'!AJ35*(1+$E241)^(AX$5-1)</f>
        <v>0</v>
      </c>
      <c r="AY241" s="478">
        <f>'Multi Family Rent Roll'!AK35*(1+$E241)^(AY$5-1)</f>
        <v>0</v>
      </c>
      <c r="AZ241" s="478">
        <f>'Multi Family Rent Roll'!AL35*(1+$E241)^(AZ$5-1)</f>
        <v>0</v>
      </c>
      <c r="BA241" s="478">
        <f>'Multi Family Rent Roll'!AM35*(1+$E241)^(BA$5-1)</f>
        <v>0</v>
      </c>
      <c r="BB241" s="478">
        <f>'Multi Family Rent Roll'!AN35*(1+$E241)^(BB$5-1)</f>
        <v>0</v>
      </c>
      <c r="BC241" s="478">
        <f>'Multi Family Rent Roll'!AO35*(1+$E241)^(BC$5-1)</f>
        <v>0</v>
      </c>
      <c r="BD241" s="478">
        <f>'Multi Family Rent Roll'!AP35*(1+$E241)^(BD$5-1)</f>
        <v>0</v>
      </c>
      <c r="BE241" s="478">
        <f>'Multi Family Rent Roll'!AQ35*(1+$E241)^(BE$5-1)</f>
        <v>0</v>
      </c>
      <c r="BF241" s="478">
        <f>'Multi Family Rent Roll'!AR35*(1+$E241)^(BF$5-1)</f>
        <v>0</v>
      </c>
      <c r="BG241" s="478">
        <f>'Multi Family Rent Roll'!AS35*(1+$E241)^(BG$5-1)</f>
        <v>0</v>
      </c>
      <c r="BH241" s="478">
        <f>'Multi Family Rent Roll'!AT35*(1+$E241)^(BH$5-1)</f>
        <v>0</v>
      </c>
      <c r="BI241" s="478">
        <f>'Multi Family Rent Roll'!AU35*(1+$E241)^(BI$5-1)</f>
        <v>0</v>
      </c>
      <c r="BJ241" s="478">
        <f>'Multi Family Rent Roll'!AV35*(1+$E241)^(BJ$5-1)</f>
        <v>0</v>
      </c>
      <c r="BK241" s="478">
        <f>'Multi Family Rent Roll'!AW35*(1+$E241)^(BK$5-1)</f>
        <v>0</v>
      </c>
      <c r="BL241" s="478">
        <f>'Multi Family Rent Roll'!AX35*(1+$E241)^(BL$5-1)</f>
        <v>0</v>
      </c>
      <c r="BM241" s="478">
        <f>'Multi Family Rent Roll'!AY35*(1+$E241)^(BM$5-1)</f>
        <v>0</v>
      </c>
      <c r="BN241" s="478">
        <f>'Multi Family Rent Roll'!AZ35*(1+$E241)^(BN$5-1)</f>
        <v>0</v>
      </c>
      <c r="BO241" s="478">
        <f>'Multi Family Rent Roll'!BA35*(1+$E241)^(BO$5-1)</f>
        <v>0</v>
      </c>
      <c r="BP241" s="478">
        <f>'Multi Family Rent Roll'!BB35*(1+$E241)^(BP$5-1)</f>
        <v>0</v>
      </c>
      <c r="BQ241" s="478">
        <f>'Multi Family Rent Roll'!BC35*(1+$E241)^(BQ$5-1)</f>
        <v>0</v>
      </c>
      <c r="BR241" s="478">
        <f>'Multi Family Rent Roll'!BD35*(1+$E241)^(BR$5-1)</f>
        <v>0</v>
      </c>
      <c r="BS241" s="478">
        <f>'Multi Family Rent Roll'!BE35*(1+$E241)^(BS$5-1)</f>
        <v>0</v>
      </c>
      <c r="BT241" s="478">
        <f>'Multi Family Rent Roll'!BF35*(1+$E241)^(BT$5-1)</f>
        <v>0</v>
      </c>
      <c r="BU241" s="478">
        <f>'Multi Family Rent Roll'!BG35*(1+$E241)^(BU$5-1)</f>
        <v>0</v>
      </c>
      <c r="BV241" s="478">
        <f>'Multi Family Rent Roll'!BH35*(1+$E241)^(BV$5-1)</f>
        <v>0</v>
      </c>
      <c r="BW241" s="478">
        <f>'Multi Family Rent Roll'!BI35*(1+$E241)^(BW$5-1)</f>
        <v>0</v>
      </c>
      <c r="BX241" s="478">
        <f>'Multi Family Rent Roll'!BJ35*(1+$E241)^(BX$5-1)</f>
        <v>0</v>
      </c>
      <c r="BY241" s="478">
        <f>'Multi Family Rent Roll'!BK35*(1+$E241)^(BY$5-1)</f>
        <v>0</v>
      </c>
      <c r="BZ241" s="478">
        <f>'Multi Family Rent Roll'!BL35*(1+$E241)^(BZ$5-1)</f>
        <v>0</v>
      </c>
      <c r="CA241" s="478">
        <f>'Multi Family Rent Roll'!BM35*(1+$E241)^(CA$5-1)</f>
        <v>0</v>
      </c>
      <c r="CB241" s="478">
        <f>'Multi Family Rent Roll'!BN35*(1+$E241)^(CB$5-1)</f>
        <v>0</v>
      </c>
      <c r="CC241" s="478">
        <f>'Multi Family Rent Roll'!BO35*(1+$E241)^(CC$5-1)</f>
        <v>0</v>
      </c>
      <c r="CD241" s="478">
        <f>'Multi Family Rent Roll'!BP35*(1+$E241)^(CD$5-1)</f>
        <v>0</v>
      </c>
      <c r="CE241" s="478">
        <f>'Multi Family Rent Roll'!BQ35*(1+$E241)^(CE$5-1)</f>
        <v>0</v>
      </c>
      <c r="CF241" s="478">
        <f>'Multi Family Rent Roll'!BR35*(1+$E241)^(CF$5-1)</f>
        <v>0</v>
      </c>
      <c r="CG241" s="478">
        <f>'Multi Family Rent Roll'!BS35*(1+$E241)^(CG$5-1)</f>
        <v>0</v>
      </c>
      <c r="CH241" s="478">
        <f>'Multi Family Rent Roll'!BT35*(1+$E241)^(CH$5-1)</f>
        <v>0</v>
      </c>
      <c r="CI241" s="478">
        <f>'Multi Family Rent Roll'!BU35*(1+$E241)^(CI$5-1)</f>
        <v>0</v>
      </c>
      <c r="CJ241" s="478">
        <f>'Multi Family Rent Roll'!BV35*(1+$E241)^(CJ$5-1)</f>
        <v>0</v>
      </c>
      <c r="CK241" s="478">
        <f>'Multi Family Rent Roll'!BW35*(1+$E241)^(CK$5-1)</f>
        <v>0</v>
      </c>
      <c r="CL241" s="478">
        <f>'Multi Family Rent Roll'!BX35*(1+$E241)^(CL$5-1)</f>
        <v>0</v>
      </c>
      <c r="CM241" s="478">
        <f>'Multi Family Rent Roll'!BY35*(1+$E241)^(CM$5-1)</f>
        <v>0</v>
      </c>
      <c r="CN241" s="478">
        <f>'Multi Family Rent Roll'!BZ35*(1+$E241)^(CN$5-1)</f>
        <v>0</v>
      </c>
      <c r="CO241" s="478">
        <f>'Multi Family Rent Roll'!CA35*(1+$E241)^(CO$5-1)</f>
        <v>0</v>
      </c>
      <c r="CP241" s="478">
        <f>'Multi Family Rent Roll'!CB35*(1+$E241)^(CP$5-1)</f>
        <v>0</v>
      </c>
      <c r="CQ241" s="478">
        <f>'Multi Family Rent Roll'!CC35*(1+$E241)^(CQ$5-1)</f>
        <v>0</v>
      </c>
      <c r="CR241" s="478">
        <f>'Multi Family Rent Roll'!CD35*(1+$E241)^(CR$5-1)</f>
        <v>0</v>
      </c>
      <c r="CS241" s="478">
        <f>'Multi Family Rent Roll'!CE35*(1+$E241)^(CS$5-1)</f>
        <v>0</v>
      </c>
      <c r="CT241" s="478">
        <f>'Multi Family Rent Roll'!CF35*(1+$E241)^(CT$5-1)</f>
        <v>0</v>
      </c>
      <c r="CU241" s="478">
        <f>'Multi Family Rent Roll'!CG35*(1+$E241)^(CU$5-1)</f>
        <v>0</v>
      </c>
      <c r="CV241" s="478">
        <f>'Multi Family Rent Roll'!CH35*(1+$E241)^(CV$5-1)</f>
        <v>0</v>
      </c>
      <c r="CW241" s="478">
        <f>'Multi Family Rent Roll'!CI35*(1+$E241)^(CW$5-1)</f>
        <v>0</v>
      </c>
      <c r="CX241" s="478">
        <f>'Multi Family Rent Roll'!CJ35*(1+$E241)^(CX$5-1)</f>
        <v>0</v>
      </c>
      <c r="CY241" s="478">
        <f>'Multi Family Rent Roll'!CK35*(1+$E241)^(CY$5-1)</f>
        <v>0</v>
      </c>
      <c r="CZ241" s="478">
        <f>'Multi Family Rent Roll'!CL35*(1+$E241)^(CZ$5-1)</f>
        <v>0</v>
      </c>
      <c r="DA241" s="478">
        <f>'Multi Family Rent Roll'!CM35*(1+$E241)^(DA$5-1)</f>
        <v>0</v>
      </c>
      <c r="DB241" s="478">
        <f>'Multi Family Rent Roll'!CN35*(1+$E241)^(DB$5-1)</f>
        <v>0</v>
      </c>
      <c r="DC241" s="478">
        <f>'Multi Family Rent Roll'!CO35*(1+$E241)^(DC$5-1)</f>
        <v>0</v>
      </c>
      <c r="DD241" s="478">
        <f>'Multi Family Rent Roll'!CP35*(1+$E241)^(DD$5-1)</f>
        <v>0</v>
      </c>
      <c r="DE241" s="478">
        <f>'Multi Family Rent Roll'!CQ35*(1+$E241)^(DE$5-1)</f>
        <v>0</v>
      </c>
      <c r="DF241" s="478">
        <f>'Multi Family Rent Roll'!CR35*(1+$E241)^(DF$5-1)</f>
        <v>0</v>
      </c>
      <c r="DG241" s="478">
        <f>'Multi Family Rent Roll'!CS35*(1+$E241)^(DG$5-1)</f>
        <v>0</v>
      </c>
      <c r="DH241" s="478">
        <f>'Multi Family Rent Roll'!CT35*(1+$E241)^(DH$5-1)</f>
        <v>0</v>
      </c>
      <c r="DI241" s="478">
        <f>'Multi Family Rent Roll'!CU35*(1+$E241)^(DI$5-1)</f>
        <v>0</v>
      </c>
      <c r="DJ241" s="478">
        <f>'Multi Family Rent Roll'!CV35*(1+$E241)^(DJ$5-1)</f>
        <v>0</v>
      </c>
      <c r="DK241" s="478">
        <f>'Multi Family Rent Roll'!CW35*(1+$E241)^(DK$5-1)</f>
        <v>0</v>
      </c>
      <c r="DL241" s="478">
        <f>'Multi Family Rent Roll'!CX35*(1+$E241)^(DL$5-1)</f>
        <v>0</v>
      </c>
      <c r="DM241" s="478">
        <f>'Multi Family Rent Roll'!CY35*(1+$E241)^(DM$5-1)</f>
        <v>0</v>
      </c>
      <c r="DN241" s="478">
        <f>'Multi Family Rent Roll'!CZ35*(1+$E241)^(DN$5-1)</f>
        <v>0</v>
      </c>
      <c r="DO241" s="478">
        <f>'Multi Family Rent Roll'!DA35*(1+$E241)^(DO$5-1)</f>
        <v>0</v>
      </c>
      <c r="DP241" s="478">
        <f>'Multi Family Rent Roll'!DB35*(1+$E241)^(DP$5-1)</f>
        <v>0</v>
      </c>
      <c r="DQ241" s="478">
        <f>'Multi Family Rent Roll'!DC35*(1+$E241)^(DQ$5-1)</f>
        <v>0</v>
      </c>
      <c r="DR241" s="478">
        <f>'Multi Family Rent Roll'!DD35*(1+$E241)^(DR$5-1)</f>
        <v>0</v>
      </c>
      <c r="DS241" s="478">
        <f>'Multi Family Rent Roll'!DE35*(1+$E241)^(DS$5-1)</f>
        <v>0</v>
      </c>
      <c r="DT241" s="478">
        <f>'Multi Family Rent Roll'!DF35*(1+$E241)^(DT$5-1)</f>
        <v>0</v>
      </c>
      <c r="DU241" s="478">
        <f>'Multi Family Rent Roll'!DG35*(1+$E241)^(DU$5-1)</f>
        <v>0</v>
      </c>
      <c r="DV241" s="478">
        <f>'Multi Family Rent Roll'!DH35*(1+$E241)^(DV$5-1)</f>
        <v>0</v>
      </c>
      <c r="DW241" s="478">
        <f>'Multi Family Rent Roll'!DI35*(1+$E241)^(DW$5-1)</f>
        <v>0</v>
      </c>
      <c r="DX241" s="478">
        <f>'Multi Family Rent Roll'!DJ35*(1+$E241)^(DX$5-1)</f>
        <v>0</v>
      </c>
      <c r="DY241" s="478">
        <f>'Multi Family Rent Roll'!DK35*(1+$E241)^(DY$5-1)</f>
        <v>0</v>
      </c>
      <c r="DZ241" s="478">
        <f>'Multi Family Rent Roll'!DL35*(1+$E241)^(DZ$5-1)</f>
        <v>0</v>
      </c>
      <c r="EA241" s="478">
        <f>'Multi Family Rent Roll'!DM35*(1+$E241)^(EA$5-1)</f>
        <v>0</v>
      </c>
      <c r="EB241" s="478">
        <f>'Multi Family Rent Roll'!DN35*(1+$E241)^(EB$5-1)</f>
        <v>0</v>
      </c>
      <c r="EC241" s="478">
        <f>'Multi Family Rent Roll'!DO35*(1+$E241)^(EC$5-1)</f>
        <v>0</v>
      </c>
      <c r="ED241" s="478">
        <f>'Multi Family Rent Roll'!DP35*(1+$E241)^(ED$5-1)</f>
        <v>0</v>
      </c>
      <c r="EE241" s="478">
        <f>'Multi Family Rent Roll'!DQ35*(1+$E241)^(EE$5-1)</f>
        <v>0</v>
      </c>
      <c r="EF241" s="488">
        <f>'Multi Family Rent Roll'!DR35*(1+$E241)^(EF$5-1)</f>
        <v>0</v>
      </c>
    </row>
    <row r="242" spans="2:136" x14ac:dyDescent="0.2">
      <c r="B242" s="541" t="s">
        <v>301</v>
      </c>
      <c r="C242" s="542"/>
      <c r="D242" s="598"/>
      <c r="E242" s="598"/>
      <c r="F242" s="693"/>
      <c r="G242" s="543"/>
      <c r="H242" s="544"/>
      <c r="I242" s="544"/>
      <c r="J242" s="544"/>
      <c r="K242" s="544"/>
      <c r="L242" s="544"/>
      <c r="M242" s="545">
        <f>SUM(M231:M241)</f>
        <v>20548512</v>
      </c>
      <c r="N242" s="491"/>
      <c r="O242" s="491"/>
      <c r="P242" s="546"/>
      <c r="Q242" s="546">
        <f>SUM(Q231:Q241)</f>
        <v>0</v>
      </c>
      <c r="R242" s="546">
        <f t="shared" ref="R242:CC242" si="136">SUM(R231:R241)</f>
        <v>0</v>
      </c>
      <c r="S242" s="546">
        <f t="shared" si="136"/>
        <v>0</v>
      </c>
      <c r="T242" s="546">
        <f t="shared" si="136"/>
        <v>0</v>
      </c>
      <c r="U242" s="546">
        <f t="shared" si="136"/>
        <v>0</v>
      </c>
      <c r="V242" s="546">
        <f t="shared" si="136"/>
        <v>0</v>
      </c>
      <c r="W242" s="546">
        <f t="shared" si="136"/>
        <v>0</v>
      </c>
      <c r="X242" s="546">
        <f t="shared" si="136"/>
        <v>0</v>
      </c>
      <c r="Y242" s="546">
        <f t="shared" si="136"/>
        <v>0</v>
      </c>
      <c r="Z242" s="546">
        <f t="shared" si="136"/>
        <v>0</v>
      </c>
      <c r="AA242" s="546">
        <f t="shared" si="136"/>
        <v>0</v>
      </c>
      <c r="AB242" s="546">
        <f t="shared" si="136"/>
        <v>0</v>
      </c>
      <c r="AC242" s="546">
        <f t="shared" si="136"/>
        <v>0</v>
      </c>
      <c r="AD242" s="546">
        <f t="shared" si="136"/>
        <v>0</v>
      </c>
      <c r="AE242" s="546">
        <f t="shared" si="136"/>
        <v>0</v>
      </c>
      <c r="AF242" s="546">
        <f t="shared" si="136"/>
        <v>0</v>
      </c>
      <c r="AG242" s="546">
        <f t="shared" si="136"/>
        <v>0</v>
      </c>
      <c r="AH242" s="546">
        <f t="shared" si="136"/>
        <v>0</v>
      </c>
      <c r="AI242" s="546">
        <f t="shared" si="136"/>
        <v>0</v>
      </c>
      <c r="AJ242" s="546">
        <f t="shared" si="136"/>
        <v>0</v>
      </c>
      <c r="AK242" s="546">
        <f t="shared" si="136"/>
        <v>0</v>
      </c>
      <c r="AL242" s="546">
        <f t="shared" si="136"/>
        <v>0</v>
      </c>
      <c r="AM242" s="546">
        <f t="shared" si="136"/>
        <v>0</v>
      </c>
      <c r="AN242" s="546">
        <f t="shared" si="136"/>
        <v>0</v>
      </c>
      <c r="AO242" s="546">
        <f t="shared" si="136"/>
        <v>0</v>
      </c>
      <c r="AP242" s="546">
        <f t="shared" si="136"/>
        <v>0</v>
      </c>
      <c r="AQ242" s="546">
        <f t="shared" si="136"/>
        <v>0</v>
      </c>
      <c r="AR242" s="546">
        <f t="shared" si="136"/>
        <v>0</v>
      </c>
      <c r="AS242" s="546">
        <f t="shared" si="136"/>
        <v>0</v>
      </c>
      <c r="AT242" s="546">
        <f t="shared" si="136"/>
        <v>0</v>
      </c>
      <c r="AU242" s="546">
        <f t="shared" si="136"/>
        <v>0</v>
      </c>
      <c r="AV242" s="546">
        <f t="shared" si="136"/>
        <v>0</v>
      </c>
      <c r="AW242" s="546">
        <f t="shared" si="136"/>
        <v>0</v>
      </c>
      <c r="AX242" s="546">
        <f t="shared" si="136"/>
        <v>0</v>
      </c>
      <c r="AY242" s="546">
        <f t="shared" si="136"/>
        <v>0</v>
      </c>
      <c r="AZ242" s="546">
        <f t="shared" si="136"/>
        <v>0</v>
      </c>
      <c r="BA242" s="546">
        <f t="shared" si="136"/>
        <v>0</v>
      </c>
      <c r="BB242" s="546">
        <f t="shared" si="136"/>
        <v>0</v>
      </c>
      <c r="BC242" s="546">
        <f t="shared" si="136"/>
        <v>0</v>
      </c>
      <c r="BD242" s="546">
        <f t="shared" si="136"/>
        <v>0</v>
      </c>
      <c r="BE242" s="546">
        <f t="shared" si="136"/>
        <v>0</v>
      </c>
      <c r="BF242" s="546">
        <f t="shared" si="136"/>
        <v>0</v>
      </c>
      <c r="BG242" s="546">
        <f t="shared" si="136"/>
        <v>0</v>
      </c>
      <c r="BH242" s="546">
        <f t="shared" si="136"/>
        <v>0</v>
      </c>
      <c r="BI242" s="546">
        <f t="shared" si="136"/>
        <v>0</v>
      </c>
      <c r="BJ242" s="546">
        <f t="shared" si="136"/>
        <v>0</v>
      </c>
      <c r="BK242" s="546">
        <f t="shared" si="136"/>
        <v>696641.96129250084</v>
      </c>
      <c r="BL242" s="546">
        <f t="shared" si="136"/>
        <v>895978.96139456471</v>
      </c>
      <c r="BM242" s="546">
        <f t="shared" si="136"/>
        <v>1057391.8443945118</v>
      </c>
      <c r="BN242" s="546">
        <f t="shared" si="136"/>
        <v>1158406.4473197828</v>
      </c>
      <c r="BO242" s="546">
        <f t="shared" si="136"/>
        <v>1259421.0502450538</v>
      </c>
      <c r="BP242" s="546">
        <f t="shared" si="136"/>
        <v>1360435.6531703249</v>
      </c>
      <c r="BQ242" s="546">
        <f t="shared" si="136"/>
        <v>1461450.2560955961</v>
      </c>
      <c r="BR242" s="546">
        <f t="shared" si="136"/>
        <v>1562464.8590208669</v>
      </c>
      <c r="BS242" s="546">
        <f t="shared" si="136"/>
        <v>1663479.4619461382</v>
      </c>
      <c r="BT242" s="546">
        <f t="shared" si="136"/>
        <v>1731153.7259824122</v>
      </c>
      <c r="BU242" s="546">
        <f t="shared" si="136"/>
        <v>1784539.2733519743</v>
      </c>
      <c r="BV242" s="546">
        <f t="shared" si="136"/>
        <v>1837924.8207215359</v>
      </c>
      <c r="BW242" s="546">
        <f t="shared" si="136"/>
        <v>1875433.4905321794</v>
      </c>
      <c r="BX242" s="546">
        <f t="shared" si="136"/>
        <v>1875433.4905321794</v>
      </c>
      <c r="BY242" s="546">
        <f t="shared" si="136"/>
        <v>1918568.4608144194</v>
      </c>
      <c r="BZ242" s="546">
        <f t="shared" si="136"/>
        <v>1918568.4608144194</v>
      </c>
      <c r="CA242" s="546">
        <f t="shared" si="136"/>
        <v>1918568.4608144194</v>
      </c>
      <c r="CB242" s="546">
        <f t="shared" si="136"/>
        <v>1918568.4608144194</v>
      </c>
      <c r="CC242" s="546">
        <f t="shared" si="136"/>
        <v>1918568.4608144194</v>
      </c>
      <c r="CD242" s="546">
        <f t="shared" ref="CD242:EF242" si="137">SUM(CD231:CD241)</f>
        <v>1918568.4608144194</v>
      </c>
      <c r="CE242" s="546">
        <f t="shared" si="137"/>
        <v>1918568.4608144194</v>
      </c>
      <c r="CF242" s="546">
        <f t="shared" si="137"/>
        <v>1918568.4608144194</v>
      </c>
      <c r="CG242" s="546">
        <f t="shared" si="137"/>
        <v>1918568.4608144194</v>
      </c>
      <c r="CH242" s="546">
        <f t="shared" si="137"/>
        <v>1918568.4608144194</v>
      </c>
      <c r="CI242" s="546">
        <f t="shared" si="137"/>
        <v>1918568.4608144194</v>
      </c>
      <c r="CJ242" s="546">
        <f t="shared" si="137"/>
        <v>1918568.4608144194</v>
      </c>
      <c r="CK242" s="546">
        <f t="shared" si="137"/>
        <v>1962695.5354131511</v>
      </c>
      <c r="CL242" s="546">
        <f t="shared" si="137"/>
        <v>1962695.5354131511</v>
      </c>
      <c r="CM242" s="546">
        <f t="shared" si="137"/>
        <v>1962695.5354131511</v>
      </c>
      <c r="CN242" s="546">
        <f t="shared" si="137"/>
        <v>1962695.5354131511</v>
      </c>
      <c r="CO242" s="546">
        <f t="shared" si="137"/>
        <v>1962695.5354131511</v>
      </c>
      <c r="CP242" s="546">
        <f t="shared" si="137"/>
        <v>1962695.5354131511</v>
      </c>
      <c r="CQ242" s="546">
        <f t="shared" si="137"/>
        <v>1962695.5354131511</v>
      </c>
      <c r="CR242" s="546">
        <f t="shared" si="137"/>
        <v>1962695.5354131511</v>
      </c>
      <c r="CS242" s="546">
        <f t="shared" si="137"/>
        <v>1962695.5354131511</v>
      </c>
      <c r="CT242" s="546">
        <f t="shared" si="137"/>
        <v>1962695.5354131511</v>
      </c>
      <c r="CU242" s="546">
        <f t="shared" si="137"/>
        <v>1962695.5354131511</v>
      </c>
      <c r="CV242" s="546">
        <f t="shared" si="137"/>
        <v>1962695.5354131511</v>
      </c>
      <c r="CW242" s="546">
        <f t="shared" si="137"/>
        <v>2007837.5327276532</v>
      </c>
      <c r="CX242" s="546">
        <f t="shared" si="137"/>
        <v>2007837.5327276532</v>
      </c>
      <c r="CY242" s="546">
        <f t="shared" si="137"/>
        <v>2007837.5327276532</v>
      </c>
      <c r="CZ242" s="546">
        <f t="shared" si="137"/>
        <v>2007837.5327276532</v>
      </c>
      <c r="DA242" s="546">
        <f t="shared" si="137"/>
        <v>2007837.5327276532</v>
      </c>
      <c r="DB242" s="546">
        <f t="shared" si="137"/>
        <v>2007837.5327276532</v>
      </c>
      <c r="DC242" s="546">
        <f t="shared" si="137"/>
        <v>2007837.5327276532</v>
      </c>
      <c r="DD242" s="546">
        <f t="shared" si="137"/>
        <v>2007837.5327276532</v>
      </c>
      <c r="DE242" s="546">
        <f t="shared" si="137"/>
        <v>2007837.5327276532</v>
      </c>
      <c r="DF242" s="546">
        <f t="shared" si="137"/>
        <v>2007837.5327276532</v>
      </c>
      <c r="DG242" s="546">
        <f t="shared" si="137"/>
        <v>2007837.5327276532</v>
      </c>
      <c r="DH242" s="546">
        <f t="shared" si="137"/>
        <v>2007837.5327276532</v>
      </c>
      <c r="DI242" s="546">
        <f t="shared" si="137"/>
        <v>2054017.795980389</v>
      </c>
      <c r="DJ242" s="546">
        <f t="shared" si="137"/>
        <v>2054017.795980389</v>
      </c>
      <c r="DK242" s="546">
        <f t="shared" si="137"/>
        <v>2054017.795980389</v>
      </c>
      <c r="DL242" s="546">
        <f t="shared" si="137"/>
        <v>2054017.795980389</v>
      </c>
      <c r="DM242" s="546">
        <f t="shared" si="137"/>
        <v>2054017.795980389</v>
      </c>
      <c r="DN242" s="546">
        <f t="shared" si="137"/>
        <v>2054017.795980389</v>
      </c>
      <c r="DO242" s="546">
        <f t="shared" si="137"/>
        <v>2054017.795980389</v>
      </c>
      <c r="DP242" s="546">
        <f t="shared" si="137"/>
        <v>2054017.795980389</v>
      </c>
      <c r="DQ242" s="546">
        <f t="shared" si="137"/>
        <v>2054017.795980389</v>
      </c>
      <c r="DR242" s="546">
        <f t="shared" si="137"/>
        <v>2054017.795980389</v>
      </c>
      <c r="DS242" s="546">
        <f t="shared" si="137"/>
        <v>2054017.795980389</v>
      </c>
      <c r="DT242" s="546">
        <f t="shared" si="137"/>
        <v>2054017.795980389</v>
      </c>
      <c r="DU242" s="546">
        <f t="shared" si="137"/>
        <v>2101260.205287938</v>
      </c>
      <c r="DV242" s="546">
        <f t="shared" si="137"/>
        <v>2101260.205287938</v>
      </c>
      <c r="DW242" s="546">
        <f t="shared" si="137"/>
        <v>2101260.205287938</v>
      </c>
      <c r="DX242" s="546">
        <f t="shared" si="137"/>
        <v>2101260.205287938</v>
      </c>
      <c r="DY242" s="546">
        <f t="shared" si="137"/>
        <v>2101260.205287938</v>
      </c>
      <c r="DZ242" s="546">
        <f t="shared" si="137"/>
        <v>2101260.205287938</v>
      </c>
      <c r="EA242" s="546">
        <f t="shared" si="137"/>
        <v>2101260.205287938</v>
      </c>
      <c r="EB242" s="546">
        <f t="shared" si="137"/>
        <v>2101260.205287938</v>
      </c>
      <c r="EC242" s="546">
        <f t="shared" si="137"/>
        <v>2101260.205287938</v>
      </c>
      <c r="ED242" s="546">
        <f t="shared" si="137"/>
        <v>2101260.205287938</v>
      </c>
      <c r="EE242" s="546">
        <f t="shared" si="137"/>
        <v>2101260.205287938</v>
      </c>
      <c r="EF242" s="547">
        <f t="shared" si="137"/>
        <v>2101260.205287938</v>
      </c>
    </row>
    <row r="243" spans="2:136" x14ac:dyDescent="0.2">
      <c r="B243" s="534" t="s">
        <v>555</v>
      </c>
      <c r="C243" s="482"/>
      <c r="D243" s="557" t="s">
        <v>286</v>
      </c>
      <c r="E243" s="558">
        <v>2.3E-2</v>
      </c>
      <c r="F243" s="694">
        <v>125</v>
      </c>
      <c r="G243" s="482"/>
      <c r="H243" s="537"/>
      <c r="I243" s="537"/>
      <c r="J243" s="537"/>
      <c r="K243" s="537"/>
      <c r="L243" s="537"/>
      <c r="M243" s="538">
        <f>F243*M229*12</f>
        <v>900000</v>
      </c>
      <c r="N243" s="478"/>
      <c r="O243" s="478"/>
      <c r="P243" s="539"/>
      <c r="Q243" s="539">
        <f t="shared" ref="Q243:AV243" si="138">($F$243*Q229)*(1+$E$243)^(Q5-1)</f>
        <v>0</v>
      </c>
      <c r="R243" s="539">
        <f t="shared" si="138"/>
        <v>0</v>
      </c>
      <c r="S243" s="539">
        <f t="shared" si="138"/>
        <v>0</v>
      </c>
      <c r="T243" s="539">
        <f t="shared" si="138"/>
        <v>0</v>
      </c>
      <c r="U243" s="539">
        <f t="shared" si="138"/>
        <v>0</v>
      </c>
      <c r="V243" s="539">
        <f t="shared" si="138"/>
        <v>0</v>
      </c>
      <c r="W243" s="539">
        <f t="shared" si="138"/>
        <v>0</v>
      </c>
      <c r="X243" s="539">
        <f t="shared" si="138"/>
        <v>0</v>
      </c>
      <c r="Y243" s="539">
        <f t="shared" si="138"/>
        <v>0</v>
      </c>
      <c r="Z243" s="539">
        <f t="shared" si="138"/>
        <v>0</v>
      </c>
      <c r="AA243" s="539">
        <f t="shared" si="138"/>
        <v>0</v>
      </c>
      <c r="AB243" s="539">
        <f t="shared" si="138"/>
        <v>0</v>
      </c>
      <c r="AC243" s="539">
        <f t="shared" si="138"/>
        <v>0</v>
      </c>
      <c r="AD243" s="539">
        <f t="shared" si="138"/>
        <v>0</v>
      </c>
      <c r="AE243" s="539">
        <f t="shared" si="138"/>
        <v>0</v>
      </c>
      <c r="AF243" s="539">
        <f t="shared" si="138"/>
        <v>0</v>
      </c>
      <c r="AG243" s="539">
        <f t="shared" si="138"/>
        <v>0</v>
      </c>
      <c r="AH243" s="539">
        <f t="shared" si="138"/>
        <v>0</v>
      </c>
      <c r="AI243" s="539">
        <f t="shared" si="138"/>
        <v>0</v>
      </c>
      <c r="AJ243" s="539">
        <f t="shared" si="138"/>
        <v>0</v>
      </c>
      <c r="AK243" s="539">
        <f t="shared" si="138"/>
        <v>0</v>
      </c>
      <c r="AL243" s="539">
        <f t="shared" si="138"/>
        <v>0</v>
      </c>
      <c r="AM243" s="539">
        <f t="shared" si="138"/>
        <v>0</v>
      </c>
      <c r="AN243" s="539">
        <f t="shared" si="138"/>
        <v>0</v>
      </c>
      <c r="AO243" s="539">
        <f t="shared" si="138"/>
        <v>0</v>
      </c>
      <c r="AP243" s="539">
        <f t="shared" si="138"/>
        <v>0</v>
      </c>
      <c r="AQ243" s="539">
        <f t="shared" si="138"/>
        <v>0</v>
      </c>
      <c r="AR243" s="539">
        <f t="shared" si="138"/>
        <v>0</v>
      </c>
      <c r="AS243" s="539">
        <f t="shared" si="138"/>
        <v>0</v>
      </c>
      <c r="AT243" s="539">
        <f t="shared" si="138"/>
        <v>0</v>
      </c>
      <c r="AU243" s="539">
        <f t="shared" si="138"/>
        <v>0</v>
      </c>
      <c r="AV243" s="539">
        <f t="shared" si="138"/>
        <v>0</v>
      </c>
      <c r="AW243" s="539">
        <f t="shared" ref="AW243:CB243" si="139">($F$243*AW229)*(1+$E$243)^(AW5-1)</f>
        <v>0</v>
      </c>
      <c r="AX243" s="539">
        <f t="shared" si="139"/>
        <v>0</v>
      </c>
      <c r="AY243" s="539">
        <f t="shared" si="139"/>
        <v>0</v>
      </c>
      <c r="AZ243" s="539">
        <f t="shared" si="139"/>
        <v>0</v>
      </c>
      <c r="BA243" s="539">
        <f t="shared" si="139"/>
        <v>0</v>
      </c>
      <c r="BB243" s="539">
        <f t="shared" si="139"/>
        <v>0</v>
      </c>
      <c r="BC243" s="539">
        <f t="shared" si="139"/>
        <v>0</v>
      </c>
      <c r="BD243" s="539">
        <f t="shared" si="139"/>
        <v>0</v>
      </c>
      <c r="BE243" s="539">
        <f t="shared" si="139"/>
        <v>0</v>
      </c>
      <c r="BF243" s="539">
        <f t="shared" si="139"/>
        <v>0</v>
      </c>
      <c r="BG243" s="539">
        <f t="shared" si="139"/>
        <v>0</v>
      </c>
      <c r="BH243" s="539">
        <f t="shared" si="139"/>
        <v>0</v>
      </c>
      <c r="BI243" s="539">
        <f t="shared" si="139"/>
        <v>0</v>
      </c>
      <c r="BJ243" s="539">
        <f t="shared" si="139"/>
        <v>0</v>
      </c>
      <c r="BK243" s="539">
        <f t="shared" si="139"/>
        <v>32117.975009999991</v>
      </c>
      <c r="BL243" s="539">
        <f t="shared" si="139"/>
        <v>42154.842200624989</v>
      </c>
      <c r="BM243" s="539">
        <f t="shared" si="139"/>
        <v>49613.599537197282</v>
      </c>
      <c r="BN243" s="539">
        <f t="shared" si="139"/>
        <v>53720.685591601032</v>
      </c>
      <c r="BO243" s="539">
        <f t="shared" si="139"/>
        <v>57827.771646004781</v>
      </c>
      <c r="BP243" s="539">
        <f t="shared" si="139"/>
        <v>61934.857700408531</v>
      </c>
      <c r="BQ243" s="539">
        <f t="shared" si="139"/>
        <v>66041.943754812281</v>
      </c>
      <c r="BR243" s="539">
        <f t="shared" si="139"/>
        <v>70149.029809216023</v>
      </c>
      <c r="BS243" s="539">
        <f t="shared" si="139"/>
        <v>74256.11586361978</v>
      </c>
      <c r="BT243" s="539">
        <f t="shared" si="139"/>
        <v>77213.217822790466</v>
      </c>
      <c r="BU243" s="539">
        <f t="shared" si="139"/>
        <v>79677.469455432714</v>
      </c>
      <c r="BV243" s="539">
        <f t="shared" si="139"/>
        <v>82141.721088074977</v>
      </c>
      <c r="BW243" s="539">
        <f t="shared" si="139"/>
        <v>82141.721088074977</v>
      </c>
      <c r="BX243" s="539">
        <f t="shared" si="139"/>
        <v>82141.721088074977</v>
      </c>
      <c r="BY243" s="539">
        <f t="shared" si="139"/>
        <v>84030.980673100683</v>
      </c>
      <c r="BZ243" s="539">
        <f t="shared" si="139"/>
        <v>84030.980673100683</v>
      </c>
      <c r="CA243" s="539">
        <f t="shared" si="139"/>
        <v>84030.980673100683</v>
      </c>
      <c r="CB243" s="539">
        <f t="shared" si="139"/>
        <v>84030.980673100683</v>
      </c>
      <c r="CC243" s="539">
        <f t="shared" ref="CC243:DH243" si="140">($F$243*CC229)*(1+$E$243)^(CC5-1)</f>
        <v>84030.980673100683</v>
      </c>
      <c r="CD243" s="539">
        <f t="shared" si="140"/>
        <v>84030.980673100683</v>
      </c>
      <c r="CE243" s="539">
        <f t="shared" si="140"/>
        <v>84030.980673100683</v>
      </c>
      <c r="CF243" s="539">
        <f t="shared" si="140"/>
        <v>84030.980673100683</v>
      </c>
      <c r="CG243" s="539">
        <f t="shared" si="140"/>
        <v>84030.980673100683</v>
      </c>
      <c r="CH243" s="539">
        <f t="shared" si="140"/>
        <v>84030.980673100683</v>
      </c>
      <c r="CI243" s="539">
        <f t="shared" si="140"/>
        <v>84030.980673100683</v>
      </c>
      <c r="CJ243" s="539">
        <f t="shared" si="140"/>
        <v>84030.980673100683</v>
      </c>
      <c r="CK243" s="539">
        <f t="shared" si="140"/>
        <v>85963.693228581993</v>
      </c>
      <c r="CL243" s="539">
        <f t="shared" si="140"/>
        <v>85963.693228581993</v>
      </c>
      <c r="CM243" s="539">
        <f t="shared" si="140"/>
        <v>85963.693228581993</v>
      </c>
      <c r="CN243" s="539">
        <f t="shared" si="140"/>
        <v>85963.693228581993</v>
      </c>
      <c r="CO243" s="539">
        <f t="shared" si="140"/>
        <v>85963.693228581993</v>
      </c>
      <c r="CP243" s="539">
        <f t="shared" si="140"/>
        <v>85963.693228581993</v>
      </c>
      <c r="CQ243" s="539">
        <f t="shared" si="140"/>
        <v>85963.693228581993</v>
      </c>
      <c r="CR243" s="539">
        <f t="shared" si="140"/>
        <v>85963.693228581993</v>
      </c>
      <c r="CS243" s="539">
        <f t="shared" si="140"/>
        <v>85963.693228581993</v>
      </c>
      <c r="CT243" s="539">
        <f t="shared" si="140"/>
        <v>85963.693228581993</v>
      </c>
      <c r="CU243" s="539">
        <f t="shared" si="140"/>
        <v>85963.693228581993</v>
      </c>
      <c r="CV243" s="539">
        <f t="shared" si="140"/>
        <v>85963.693228581993</v>
      </c>
      <c r="CW243" s="539">
        <f t="shared" si="140"/>
        <v>87940.858172839362</v>
      </c>
      <c r="CX243" s="539">
        <f t="shared" si="140"/>
        <v>87940.858172839362</v>
      </c>
      <c r="CY243" s="539">
        <f t="shared" si="140"/>
        <v>87940.858172839362</v>
      </c>
      <c r="CZ243" s="539">
        <f t="shared" si="140"/>
        <v>87940.858172839362</v>
      </c>
      <c r="DA243" s="539">
        <f t="shared" si="140"/>
        <v>87940.858172839362</v>
      </c>
      <c r="DB243" s="539">
        <f t="shared" si="140"/>
        <v>87940.858172839362</v>
      </c>
      <c r="DC243" s="539">
        <f t="shared" si="140"/>
        <v>87940.858172839362</v>
      </c>
      <c r="DD243" s="539">
        <f t="shared" si="140"/>
        <v>87940.858172839362</v>
      </c>
      <c r="DE243" s="539">
        <f t="shared" si="140"/>
        <v>87940.858172839362</v>
      </c>
      <c r="DF243" s="539">
        <f t="shared" si="140"/>
        <v>87940.858172839362</v>
      </c>
      <c r="DG243" s="539">
        <f t="shared" si="140"/>
        <v>87940.858172839362</v>
      </c>
      <c r="DH243" s="539">
        <f t="shared" si="140"/>
        <v>87940.858172839362</v>
      </c>
      <c r="DI243" s="539">
        <f t="shared" ref="DI243:EF243" si="141">($F$243*DI229)*(1+$E$243)^(DI5-1)</f>
        <v>89963.497910814665</v>
      </c>
      <c r="DJ243" s="539">
        <f t="shared" si="141"/>
        <v>89963.497910814665</v>
      </c>
      <c r="DK243" s="539">
        <f t="shared" si="141"/>
        <v>89963.497910814665</v>
      </c>
      <c r="DL243" s="539">
        <f t="shared" si="141"/>
        <v>89963.497910814665</v>
      </c>
      <c r="DM243" s="539">
        <f t="shared" si="141"/>
        <v>89963.497910814665</v>
      </c>
      <c r="DN243" s="539">
        <f t="shared" si="141"/>
        <v>89963.497910814665</v>
      </c>
      <c r="DO243" s="539">
        <f t="shared" si="141"/>
        <v>89963.497910814665</v>
      </c>
      <c r="DP243" s="539">
        <f t="shared" si="141"/>
        <v>89963.497910814665</v>
      </c>
      <c r="DQ243" s="539">
        <f t="shared" si="141"/>
        <v>89963.497910814665</v>
      </c>
      <c r="DR243" s="539">
        <f t="shared" si="141"/>
        <v>89963.497910814665</v>
      </c>
      <c r="DS243" s="539">
        <f t="shared" si="141"/>
        <v>89963.497910814665</v>
      </c>
      <c r="DT243" s="539">
        <f t="shared" si="141"/>
        <v>89963.497910814665</v>
      </c>
      <c r="DU243" s="539">
        <f t="shared" si="141"/>
        <v>92032.658362763395</v>
      </c>
      <c r="DV243" s="539">
        <f t="shared" si="141"/>
        <v>92032.658362763395</v>
      </c>
      <c r="DW243" s="539">
        <f t="shared" si="141"/>
        <v>92032.658362763395</v>
      </c>
      <c r="DX243" s="539">
        <f t="shared" si="141"/>
        <v>92032.658362763395</v>
      </c>
      <c r="DY243" s="539">
        <f t="shared" si="141"/>
        <v>92032.658362763395</v>
      </c>
      <c r="DZ243" s="539">
        <f t="shared" si="141"/>
        <v>92032.658362763395</v>
      </c>
      <c r="EA243" s="539">
        <f t="shared" si="141"/>
        <v>92032.658362763395</v>
      </c>
      <c r="EB243" s="539">
        <f t="shared" si="141"/>
        <v>92032.658362763395</v>
      </c>
      <c r="EC243" s="539">
        <f t="shared" si="141"/>
        <v>92032.658362763395</v>
      </c>
      <c r="ED243" s="539">
        <f t="shared" si="141"/>
        <v>92032.658362763395</v>
      </c>
      <c r="EE243" s="539">
        <f t="shared" si="141"/>
        <v>92032.658362763395</v>
      </c>
      <c r="EF243" s="540">
        <f t="shared" si="141"/>
        <v>92032.658362763395</v>
      </c>
    </row>
    <row r="244" spans="2:136" x14ac:dyDescent="0.2">
      <c r="B244" s="552" t="s">
        <v>287</v>
      </c>
      <c r="C244" s="482"/>
      <c r="D244" s="482"/>
      <c r="E244" s="482"/>
      <c r="F244" s="553">
        <v>0.01</v>
      </c>
      <c r="G244" s="554"/>
      <c r="H244" s="537"/>
      <c r="I244" s="537"/>
      <c r="J244" s="537"/>
      <c r="K244" s="537"/>
      <c r="L244" s="537"/>
      <c r="M244" s="538">
        <f>-F244*SUM(M242:M243)</f>
        <v>-214485.12</v>
      </c>
      <c r="N244" s="478"/>
      <c r="O244" s="478"/>
      <c r="P244" s="539"/>
      <c r="Q244" s="539">
        <f t="shared" ref="Q244:AV244" si="142">-SUM(Q242:Q243)*$F$244</f>
        <v>0</v>
      </c>
      <c r="R244" s="539">
        <f t="shared" si="142"/>
        <v>0</v>
      </c>
      <c r="S244" s="539">
        <f t="shared" si="142"/>
        <v>0</v>
      </c>
      <c r="T244" s="539">
        <f t="shared" si="142"/>
        <v>0</v>
      </c>
      <c r="U244" s="539">
        <f t="shared" si="142"/>
        <v>0</v>
      </c>
      <c r="V244" s="539">
        <f t="shared" si="142"/>
        <v>0</v>
      </c>
      <c r="W244" s="539">
        <f t="shared" si="142"/>
        <v>0</v>
      </c>
      <c r="X244" s="539">
        <f t="shared" si="142"/>
        <v>0</v>
      </c>
      <c r="Y244" s="539">
        <f t="shared" si="142"/>
        <v>0</v>
      </c>
      <c r="Z244" s="539">
        <f t="shared" si="142"/>
        <v>0</v>
      </c>
      <c r="AA244" s="539">
        <f t="shared" si="142"/>
        <v>0</v>
      </c>
      <c r="AB244" s="539">
        <f t="shared" si="142"/>
        <v>0</v>
      </c>
      <c r="AC244" s="539">
        <f t="shared" si="142"/>
        <v>0</v>
      </c>
      <c r="AD244" s="539">
        <f t="shared" si="142"/>
        <v>0</v>
      </c>
      <c r="AE244" s="539">
        <f t="shared" si="142"/>
        <v>0</v>
      </c>
      <c r="AF244" s="539">
        <f t="shared" si="142"/>
        <v>0</v>
      </c>
      <c r="AG244" s="539">
        <f t="shared" si="142"/>
        <v>0</v>
      </c>
      <c r="AH244" s="539">
        <f t="shared" si="142"/>
        <v>0</v>
      </c>
      <c r="AI244" s="539">
        <f t="shared" si="142"/>
        <v>0</v>
      </c>
      <c r="AJ244" s="539">
        <f t="shared" si="142"/>
        <v>0</v>
      </c>
      <c r="AK244" s="539">
        <f t="shared" si="142"/>
        <v>0</v>
      </c>
      <c r="AL244" s="539">
        <f t="shared" si="142"/>
        <v>0</v>
      </c>
      <c r="AM244" s="539">
        <f t="shared" si="142"/>
        <v>0</v>
      </c>
      <c r="AN244" s="539">
        <f t="shared" si="142"/>
        <v>0</v>
      </c>
      <c r="AO244" s="539">
        <f t="shared" si="142"/>
        <v>0</v>
      </c>
      <c r="AP244" s="539">
        <f t="shared" si="142"/>
        <v>0</v>
      </c>
      <c r="AQ244" s="539">
        <f t="shared" si="142"/>
        <v>0</v>
      </c>
      <c r="AR244" s="539">
        <f t="shared" si="142"/>
        <v>0</v>
      </c>
      <c r="AS244" s="539">
        <f t="shared" si="142"/>
        <v>0</v>
      </c>
      <c r="AT244" s="539">
        <f t="shared" si="142"/>
        <v>0</v>
      </c>
      <c r="AU244" s="539">
        <f t="shared" si="142"/>
        <v>0</v>
      </c>
      <c r="AV244" s="539">
        <f t="shared" si="142"/>
        <v>0</v>
      </c>
      <c r="AW244" s="539">
        <f t="shared" ref="AW244:CB244" si="143">-SUM(AW242:AW243)*$F$244</f>
        <v>0</v>
      </c>
      <c r="AX244" s="539">
        <f t="shared" si="143"/>
        <v>0</v>
      </c>
      <c r="AY244" s="539">
        <f t="shared" si="143"/>
        <v>0</v>
      </c>
      <c r="AZ244" s="539">
        <f t="shared" si="143"/>
        <v>0</v>
      </c>
      <c r="BA244" s="539">
        <f t="shared" si="143"/>
        <v>0</v>
      </c>
      <c r="BB244" s="539">
        <f t="shared" si="143"/>
        <v>0</v>
      </c>
      <c r="BC244" s="539">
        <f t="shared" si="143"/>
        <v>0</v>
      </c>
      <c r="BD244" s="539">
        <f t="shared" si="143"/>
        <v>0</v>
      </c>
      <c r="BE244" s="539">
        <f t="shared" si="143"/>
        <v>0</v>
      </c>
      <c r="BF244" s="539">
        <f t="shared" si="143"/>
        <v>0</v>
      </c>
      <c r="BG244" s="539">
        <f t="shared" si="143"/>
        <v>0</v>
      </c>
      <c r="BH244" s="539">
        <f t="shared" si="143"/>
        <v>0</v>
      </c>
      <c r="BI244" s="539">
        <f t="shared" si="143"/>
        <v>0</v>
      </c>
      <c r="BJ244" s="539">
        <f t="shared" si="143"/>
        <v>0</v>
      </c>
      <c r="BK244" s="539">
        <f t="shared" si="143"/>
        <v>-7287.5993630250077</v>
      </c>
      <c r="BL244" s="539">
        <f t="shared" si="143"/>
        <v>-9381.3380359518978</v>
      </c>
      <c r="BM244" s="539">
        <f t="shared" si="143"/>
        <v>-11070.054439317091</v>
      </c>
      <c r="BN244" s="539">
        <f t="shared" si="143"/>
        <v>-12121.271329113839</v>
      </c>
      <c r="BO244" s="539">
        <f t="shared" si="143"/>
        <v>-13172.488218910587</v>
      </c>
      <c r="BP244" s="539">
        <f t="shared" si="143"/>
        <v>-14223.705108707334</v>
      </c>
      <c r="BQ244" s="539">
        <f t="shared" si="143"/>
        <v>-15274.921998504084</v>
      </c>
      <c r="BR244" s="539">
        <f t="shared" si="143"/>
        <v>-16326.138888300829</v>
      </c>
      <c r="BS244" s="539">
        <f t="shared" si="143"/>
        <v>-17377.355778097579</v>
      </c>
      <c r="BT244" s="539">
        <f t="shared" si="143"/>
        <v>-18083.669438052028</v>
      </c>
      <c r="BU244" s="539">
        <f t="shared" si="143"/>
        <v>-18642.16742807407</v>
      </c>
      <c r="BV244" s="539">
        <f t="shared" si="143"/>
        <v>-19200.665418096112</v>
      </c>
      <c r="BW244" s="539">
        <f t="shared" si="143"/>
        <v>-19575.752116202544</v>
      </c>
      <c r="BX244" s="539">
        <f t="shared" si="143"/>
        <v>-19575.752116202544</v>
      </c>
      <c r="BY244" s="539">
        <f t="shared" si="143"/>
        <v>-20025.9944148752</v>
      </c>
      <c r="BZ244" s="539">
        <f t="shared" si="143"/>
        <v>-20025.9944148752</v>
      </c>
      <c r="CA244" s="539">
        <f t="shared" si="143"/>
        <v>-20025.9944148752</v>
      </c>
      <c r="CB244" s="539">
        <f t="shared" si="143"/>
        <v>-20025.9944148752</v>
      </c>
      <c r="CC244" s="539">
        <f t="shared" ref="CC244:DH244" si="144">-SUM(CC242:CC243)*$F$244</f>
        <v>-20025.9944148752</v>
      </c>
      <c r="CD244" s="539">
        <f t="shared" si="144"/>
        <v>-20025.9944148752</v>
      </c>
      <c r="CE244" s="539">
        <f t="shared" si="144"/>
        <v>-20025.9944148752</v>
      </c>
      <c r="CF244" s="539">
        <f t="shared" si="144"/>
        <v>-20025.9944148752</v>
      </c>
      <c r="CG244" s="539">
        <f t="shared" si="144"/>
        <v>-20025.9944148752</v>
      </c>
      <c r="CH244" s="539">
        <f t="shared" si="144"/>
        <v>-20025.9944148752</v>
      </c>
      <c r="CI244" s="539">
        <f t="shared" si="144"/>
        <v>-20025.9944148752</v>
      </c>
      <c r="CJ244" s="539">
        <f t="shared" si="144"/>
        <v>-20025.9944148752</v>
      </c>
      <c r="CK244" s="539">
        <f t="shared" si="144"/>
        <v>-20486.59228641733</v>
      </c>
      <c r="CL244" s="539">
        <f t="shared" si="144"/>
        <v>-20486.59228641733</v>
      </c>
      <c r="CM244" s="539">
        <f t="shared" si="144"/>
        <v>-20486.59228641733</v>
      </c>
      <c r="CN244" s="539">
        <f t="shared" si="144"/>
        <v>-20486.59228641733</v>
      </c>
      <c r="CO244" s="539">
        <f t="shared" si="144"/>
        <v>-20486.59228641733</v>
      </c>
      <c r="CP244" s="539">
        <f t="shared" si="144"/>
        <v>-20486.59228641733</v>
      </c>
      <c r="CQ244" s="539">
        <f t="shared" si="144"/>
        <v>-20486.59228641733</v>
      </c>
      <c r="CR244" s="539">
        <f t="shared" si="144"/>
        <v>-20486.59228641733</v>
      </c>
      <c r="CS244" s="539">
        <f t="shared" si="144"/>
        <v>-20486.59228641733</v>
      </c>
      <c r="CT244" s="539">
        <f t="shared" si="144"/>
        <v>-20486.59228641733</v>
      </c>
      <c r="CU244" s="539">
        <f t="shared" si="144"/>
        <v>-20486.59228641733</v>
      </c>
      <c r="CV244" s="539">
        <f t="shared" si="144"/>
        <v>-20486.59228641733</v>
      </c>
      <c r="CW244" s="539">
        <f t="shared" si="144"/>
        <v>-20957.783909004924</v>
      </c>
      <c r="CX244" s="539">
        <f t="shared" si="144"/>
        <v>-20957.783909004924</v>
      </c>
      <c r="CY244" s="539">
        <f t="shared" si="144"/>
        <v>-20957.783909004924</v>
      </c>
      <c r="CZ244" s="539">
        <f t="shared" si="144"/>
        <v>-20957.783909004924</v>
      </c>
      <c r="DA244" s="539">
        <f t="shared" si="144"/>
        <v>-20957.783909004924</v>
      </c>
      <c r="DB244" s="539">
        <f t="shared" si="144"/>
        <v>-20957.783909004924</v>
      </c>
      <c r="DC244" s="539">
        <f t="shared" si="144"/>
        <v>-20957.783909004924</v>
      </c>
      <c r="DD244" s="539">
        <f t="shared" si="144"/>
        <v>-20957.783909004924</v>
      </c>
      <c r="DE244" s="539">
        <f t="shared" si="144"/>
        <v>-20957.783909004924</v>
      </c>
      <c r="DF244" s="539">
        <f t="shared" si="144"/>
        <v>-20957.783909004924</v>
      </c>
      <c r="DG244" s="539">
        <f t="shared" si="144"/>
        <v>-20957.783909004924</v>
      </c>
      <c r="DH244" s="539">
        <f t="shared" si="144"/>
        <v>-20957.783909004924</v>
      </c>
      <c r="DI244" s="539">
        <f t="shared" ref="DI244:EF244" si="145">-SUM(DI242:DI243)*$F$244</f>
        <v>-21439.812938912037</v>
      </c>
      <c r="DJ244" s="539">
        <f t="shared" si="145"/>
        <v>-21439.812938912037</v>
      </c>
      <c r="DK244" s="539">
        <f t="shared" si="145"/>
        <v>-21439.812938912037</v>
      </c>
      <c r="DL244" s="539">
        <f t="shared" si="145"/>
        <v>-21439.812938912037</v>
      </c>
      <c r="DM244" s="539">
        <f t="shared" si="145"/>
        <v>-21439.812938912037</v>
      </c>
      <c r="DN244" s="539">
        <f t="shared" si="145"/>
        <v>-21439.812938912037</v>
      </c>
      <c r="DO244" s="539">
        <f t="shared" si="145"/>
        <v>-21439.812938912037</v>
      </c>
      <c r="DP244" s="539">
        <f t="shared" si="145"/>
        <v>-21439.812938912037</v>
      </c>
      <c r="DQ244" s="539">
        <f t="shared" si="145"/>
        <v>-21439.812938912037</v>
      </c>
      <c r="DR244" s="539">
        <f t="shared" si="145"/>
        <v>-21439.812938912037</v>
      </c>
      <c r="DS244" s="539">
        <f t="shared" si="145"/>
        <v>-21439.812938912037</v>
      </c>
      <c r="DT244" s="539">
        <f t="shared" si="145"/>
        <v>-21439.812938912037</v>
      </c>
      <c r="DU244" s="539">
        <f t="shared" si="145"/>
        <v>-21932.928636507015</v>
      </c>
      <c r="DV244" s="539">
        <f t="shared" si="145"/>
        <v>-21932.928636507015</v>
      </c>
      <c r="DW244" s="539">
        <f t="shared" si="145"/>
        <v>-21932.928636507015</v>
      </c>
      <c r="DX244" s="539">
        <f t="shared" si="145"/>
        <v>-21932.928636507015</v>
      </c>
      <c r="DY244" s="539">
        <f t="shared" si="145"/>
        <v>-21932.928636507015</v>
      </c>
      <c r="DZ244" s="539">
        <f t="shared" si="145"/>
        <v>-21932.928636507015</v>
      </c>
      <c r="EA244" s="539">
        <f t="shared" si="145"/>
        <v>-21932.928636507015</v>
      </c>
      <c r="EB244" s="539">
        <f t="shared" si="145"/>
        <v>-21932.928636507015</v>
      </c>
      <c r="EC244" s="539">
        <f t="shared" si="145"/>
        <v>-21932.928636507015</v>
      </c>
      <c r="ED244" s="539">
        <f t="shared" si="145"/>
        <v>-21932.928636507015</v>
      </c>
      <c r="EE244" s="539">
        <f t="shared" si="145"/>
        <v>-21932.928636507015</v>
      </c>
      <c r="EF244" s="540">
        <f t="shared" si="145"/>
        <v>-21932.928636507015</v>
      </c>
    </row>
    <row r="245" spans="2:136" x14ac:dyDescent="0.2">
      <c r="B245" s="541" t="s">
        <v>302</v>
      </c>
      <c r="C245" s="493"/>
      <c r="D245" s="493"/>
      <c r="E245" s="493"/>
      <c r="F245" s="493"/>
      <c r="G245" s="493"/>
      <c r="H245" s="555"/>
      <c r="I245" s="555"/>
      <c r="J245" s="555"/>
      <c r="K245" s="555"/>
      <c r="L245" s="555"/>
      <c r="M245" s="545">
        <f>SUM(M242:M244)</f>
        <v>21234026.879999999</v>
      </c>
      <c r="N245" s="492"/>
      <c r="O245" s="492"/>
      <c r="P245" s="546"/>
      <c r="Q245" s="546">
        <f t="shared" ref="Q245:AV245" si="146">SUM(Q242:Q244)</f>
        <v>0</v>
      </c>
      <c r="R245" s="546">
        <f t="shared" si="146"/>
        <v>0</v>
      </c>
      <c r="S245" s="546">
        <f t="shared" si="146"/>
        <v>0</v>
      </c>
      <c r="T245" s="546">
        <f t="shared" si="146"/>
        <v>0</v>
      </c>
      <c r="U245" s="546">
        <f t="shared" si="146"/>
        <v>0</v>
      </c>
      <c r="V245" s="546">
        <f t="shared" si="146"/>
        <v>0</v>
      </c>
      <c r="W245" s="546">
        <f t="shared" si="146"/>
        <v>0</v>
      </c>
      <c r="X245" s="546">
        <f t="shared" si="146"/>
        <v>0</v>
      </c>
      <c r="Y245" s="546">
        <f t="shared" si="146"/>
        <v>0</v>
      </c>
      <c r="Z245" s="546">
        <f t="shared" si="146"/>
        <v>0</v>
      </c>
      <c r="AA245" s="546">
        <f t="shared" si="146"/>
        <v>0</v>
      </c>
      <c r="AB245" s="546">
        <f t="shared" si="146"/>
        <v>0</v>
      </c>
      <c r="AC245" s="546">
        <f t="shared" si="146"/>
        <v>0</v>
      </c>
      <c r="AD245" s="546">
        <f t="shared" si="146"/>
        <v>0</v>
      </c>
      <c r="AE245" s="546">
        <f t="shared" si="146"/>
        <v>0</v>
      </c>
      <c r="AF245" s="546">
        <f t="shared" si="146"/>
        <v>0</v>
      </c>
      <c r="AG245" s="546">
        <f t="shared" si="146"/>
        <v>0</v>
      </c>
      <c r="AH245" s="546">
        <f t="shared" si="146"/>
        <v>0</v>
      </c>
      <c r="AI245" s="546">
        <f t="shared" si="146"/>
        <v>0</v>
      </c>
      <c r="AJ245" s="546">
        <f t="shared" si="146"/>
        <v>0</v>
      </c>
      <c r="AK245" s="546">
        <f t="shared" si="146"/>
        <v>0</v>
      </c>
      <c r="AL245" s="546">
        <f t="shared" si="146"/>
        <v>0</v>
      </c>
      <c r="AM245" s="546">
        <f t="shared" si="146"/>
        <v>0</v>
      </c>
      <c r="AN245" s="546">
        <f t="shared" si="146"/>
        <v>0</v>
      </c>
      <c r="AO245" s="546">
        <f t="shared" si="146"/>
        <v>0</v>
      </c>
      <c r="AP245" s="546">
        <f t="shared" si="146"/>
        <v>0</v>
      </c>
      <c r="AQ245" s="546">
        <f t="shared" si="146"/>
        <v>0</v>
      </c>
      <c r="AR245" s="546">
        <f t="shared" si="146"/>
        <v>0</v>
      </c>
      <c r="AS245" s="546">
        <f t="shared" si="146"/>
        <v>0</v>
      </c>
      <c r="AT245" s="546">
        <f t="shared" si="146"/>
        <v>0</v>
      </c>
      <c r="AU245" s="546">
        <f t="shared" si="146"/>
        <v>0</v>
      </c>
      <c r="AV245" s="546">
        <f t="shared" si="146"/>
        <v>0</v>
      </c>
      <c r="AW245" s="546">
        <f t="shared" ref="AW245:CB245" si="147">SUM(AW242:AW244)</f>
        <v>0</v>
      </c>
      <c r="AX245" s="546">
        <f t="shared" si="147"/>
        <v>0</v>
      </c>
      <c r="AY245" s="546">
        <f t="shared" si="147"/>
        <v>0</v>
      </c>
      <c r="AZ245" s="546">
        <f t="shared" si="147"/>
        <v>0</v>
      </c>
      <c r="BA245" s="546">
        <f t="shared" si="147"/>
        <v>0</v>
      </c>
      <c r="BB245" s="546">
        <f t="shared" si="147"/>
        <v>0</v>
      </c>
      <c r="BC245" s="546">
        <f t="shared" si="147"/>
        <v>0</v>
      </c>
      <c r="BD245" s="546">
        <f t="shared" si="147"/>
        <v>0</v>
      </c>
      <c r="BE245" s="546">
        <f t="shared" si="147"/>
        <v>0</v>
      </c>
      <c r="BF245" s="546">
        <f t="shared" si="147"/>
        <v>0</v>
      </c>
      <c r="BG245" s="546">
        <f t="shared" si="147"/>
        <v>0</v>
      </c>
      <c r="BH245" s="546">
        <f t="shared" si="147"/>
        <v>0</v>
      </c>
      <c r="BI245" s="546">
        <f t="shared" si="147"/>
        <v>0</v>
      </c>
      <c r="BJ245" s="546">
        <f t="shared" si="147"/>
        <v>0</v>
      </c>
      <c r="BK245" s="546">
        <f t="shared" si="147"/>
        <v>721472.33693947573</v>
      </c>
      <c r="BL245" s="546">
        <f t="shared" si="147"/>
        <v>928752.46555923775</v>
      </c>
      <c r="BM245" s="546">
        <f t="shared" si="147"/>
        <v>1095935.3894923918</v>
      </c>
      <c r="BN245" s="546">
        <f t="shared" si="147"/>
        <v>1200005.8615822701</v>
      </c>
      <c r="BO245" s="546">
        <f t="shared" si="147"/>
        <v>1304076.3336721482</v>
      </c>
      <c r="BP245" s="546">
        <f t="shared" si="147"/>
        <v>1408146.805762026</v>
      </c>
      <c r="BQ245" s="546">
        <f t="shared" si="147"/>
        <v>1512217.2778519043</v>
      </c>
      <c r="BR245" s="546">
        <f t="shared" si="147"/>
        <v>1616287.7499417821</v>
      </c>
      <c r="BS245" s="546">
        <f t="shared" si="147"/>
        <v>1720358.2220316604</v>
      </c>
      <c r="BT245" s="546">
        <f t="shared" si="147"/>
        <v>1790283.2743671506</v>
      </c>
      <c r="BU245" s="546">
        <f t="shared" si="147"/>
        <v>1845574.5753793328</v>
      </c>
      <c r="BV245" s="546">
        <f t="shared" si="147"/>
        <v>1900865.8763915149</v>
      </c>
      <c r="BW245" s="546">
        <f t="shared" si="147"/>
        <v>1937999.4595040518</v>
      </c>
      <c r="BX245" s="546">
        <f t="shared" si="147"/>
        <v>1937999.4595040518</v>
      </c>
      <c r="BY245" s="546">
        <f t="shared" si="147"/>
        <v>1982573.4470726447</v>
      </c>
      <c r="BZ245" s="546">
        <f t="shared" si="147"/>
        <v>1982573.4470726447</v>
      </c>
      <c r="CA245" s="546">
        <f t="shared" si="147"/>
        <v>1982573.4470726447</v>
      </c>
      <c r="CB245" s="546">
        <f t="shared" si="147"/>
        <v>1982573.4470726447</v>
      </c>
      <c r="CC245" s="546">
        <f t="shared" ref="CC245:DH245" si="148">SUM(CC242:CC244)</f>
        <v>1982573.4470726447</v>
      </c>
      <c r="CD245" s="546">
        <f t="shared" si="148"/>
        <v>1982573.4470726447</v>
      </c>
      <c r="CE245" s="546">
        <f t="shared" si="148"/>
        <v>1982573.4470726447</v>
      </c>
      <c r="CF245" s="546">
        <f t="shared" si="148"/>
        <v>1982573.4470726447</v>
      </c>
      <c r="CG245" s="546">
        <f t="shared" si="148"/>
        <v>1982573.4470726447</v>
      </c>
      <c r="CH245" s="546">
        <f t="shared" si="148"/>
        <v>1982573.4470726447</v>
      </c>
      <c r="CI245" s="546">
        <f t="shared" si="148"/>
        <v>1982573.4470726447</v>
      </c>
      <c r="CJ245" s="546">
        <f t="shared" si="148"/>
        <v>1982573.4470726447</v>
      </c>
      <c r="CK245" s="546">
        <f t="shared" si="148"/>
        <v>2028172.6363553158</v>
      </c>
      <c r="CL245" s="546">
        <f t="shared" si="148"/>
        <v>2028172.6363553158</v>
      </c>
      <c r="CM245" s="546">
        <f t="shared" si="148"/>
        <v>2028172.6363553158</v>
      </c>
      <c r="CN245" s="546">
        <f t="shared" si="148"/>
        <v>2028172.6363553158</v>
      </c>
      <c r="CO245" s="546">
        <f t="shared" si="148"/>
        <v>2028172.6363553158</v>
      </c>
      <c r="CP245" s="546">
        <f t="shared" si="148"/>
        <v>2028172.6363553158</v>
      </c>
      <c r="CQ245" s="546">
        <f t="shared" si="148"/>
        <v>2028172.6363553158</v>
      </c>
      <c r="CR245" s="546">
        <f t="shared" si="148"/>
        <v>2028172.6363553158</v>
      </c>
      <c r="CS245" s="546">
        <f t="shared" si="148"/>
        <v>2028172.6363553158</v>
      </c>
      <c r="CT245" s="546">
        <f t="shared" si="148"/>
        <v>2028172.6363553158</v>
      </c>
      <c r="CU245" s="546">
        <f t="shared" si="148"/>
        <v>2028172.6363553158</v>
      </c>
      <c r="CV245" s="546">
        <f t="shared" si="148"/>
        <v>2028172.6363553158</v>
      </c>
      <c r="CW245" s="546">
        <f t="shared" si="148"/>
        <v>2074820.6069914876</v>
      </c>
      <c r="CX245" s="546">
        <f t="shared" si="148"/>
        <v>2074820.6069914876</v>
      </c>
      <c r="CY245" s="546">
        <f t="shared" si="148"/>
        <v>2074820.6069914876</v>
      </c>
      <c r="CZ245" s="546">
        <f t="shared" si="148"/>
        <v>2074820.6069914876</v>
      </c>
      <c r="DA245" s="546">
        <f t="shared" si="148"/>
        <v>2074820.6069914876</v>
      </c>
      <c r="DB245" s="546">
        <f t="shared" si="148"/>
        <v>2074820.6069914876</v>
      </c>
      <c r="DC245" s="546">
        <f t="shared" si="148"/>
        <v>2074820.6069914876</v>
      </c>
      <c r="DD245" s="546">
        <f t="shared" si="148"/>
        <v>2074820.6069914876</v>
      </c>
      <c r="DE245" s="546">
        <f t="shared" si="148"/>
        <v>2074820.6069914876</v>
      </c>
      <c r="DF245" s="546">
        <f t="shared" si="148"/>
        <v>2074820.6069914876</v>
      </c>
      <c r="DG245" s="546">
        <f t="shared" si="148"/>
        <v>2074820.6069914876</v>
      </c>
      <c r="DH245" s="546">
        <f t="shared" si="148"/>
        <v>2074820.6069914876</v>
      </c>
      <c r="DI245" s="546">
        <f t="shared" ref="DI245:EF245" si="149">SUM(DI242:DI244)</f>
        <v>2122541.4809522917</v>
      </c>
      <c r="DJ245" s="546">
        <f t="shared" si="149"/>
        <v>2122541.4809522917</v>
      </c>
      <c r="DK245" s="546">
        <f t="shared" si="149"/>
        <v>2122541.4809522917</v>
      </c>
      <c r="DL245" s="546">
        <f t="shared" si="149"/>
        <v>2122541.4809522917</v>
      </c>
      <c r="DM245" s="546">
        <f t="shared" si="149"/>
        <v>2122541.4809522917</v>
      </c>
      <c r="DN245" s="546">
        <f t="shared" si="149"/>
        <v>2122541.4809522917</v>
      </c>
      <c r="DO245" s="546">
        <f t="shared" si="149"/>
        <v>2122541.4809522917</v>
      </c>
      <c r="DP245" s="546">
        <f t="shared" si="149"/>
        <v>2122541.4809522917</v>
      </c>
      <c r="DQ245" s="546">
        <f t="shared" si="149"/>
        <v>2122541.4809522917</v>
      </c>
      <c r="DR245" s="546">
        <f t="shared" si="149"/>
        <v>2122541.4809522917</v>
      </c>
      <c r="DS245" s="546">
        <f t="shared" si="149"/>
        <v>2122541.4809522917</v>
      </c>
      <c r="DT245" s="546">
        <f t="shared" si="149"/>
        <v>2122541.4809522917</v>
      </c>
      <c r="DU245" s="546">
        <f t="shared" si="149"/>
        <v>2171359.9350141943</v>
      </c>
      <c r="DV245" s="546">
        <f t="shared" si="149"/>
        <v>2171359.9350141943</v>
      </c>
      <c r="DW245" s="546">
        <f t="shared" si="149"/>
        <v>2171359.9350141943</v>
      </c>
      <c r="DX245" s="546">
        <f t="shared" si="149"/>
        <v>2171359.9350141943</v>
      </c>
      <c r="DY245" s="546">
        <f t="shared" si="149"/>
        <v>2171359.9350141943</v>
      </c>
      <c r="DZ245" s="546">
        <f t="shared" si="149"/>
        <v>2171359.9350141943</v>
      </c>
      <c r="EA245" s="546">
        <f t="shared" si="149"/>
        <v>2171359.9350141943</v>
      </c>
      <c r="EB245" s="546">
        <f t="shared" si="149"/>
        <v>2171359.9350141943</v>
      </c>
      <c r="EC245" s="546">
        <f t="shared" si="149"/>
        <v>2171359.9350141943</v>
      </c>
      <c r="ED245" s="546">
        <f t="shared" si="149"/>
        <v>2171359.9350141943</v>
      </c>
      <c r="EE245" s="546">
        <f t="shared" si="149"/>
        <v>2171359.9350141943</v>
      </c>
      <c r="EF245" s="547">
        <f t="shared" si="149"/>
        <v>2171359.9350141943</v>
      </c>
    </row>
    <row r="246" spans="2:136" x14ac:dyDescent="0.2">
      <c r="B246" s="528" t="s">
        <v>303</v>
      </c>
      <c r="C246" s="482"/>
      <c r="D246" s="529"/>
      <c r="E246" s="482"/>
      <c r="F246" s="482"/>
      <c r="G246" s="482"/>
      <c r="H246" s="499"/>
      <c r="I246" s="499"/>
      <c r="J246" s="499"/>
      <c r="K246" s="499"/>
      <c r="L246" s="499"/>
      <c r="M246" s="500"/>
      <c r="N246" s="498"/>
      <c r="O246" s="498"/>
      <c r="P246" s="560"/>
      <c r="Q246" s="498"/>
      <c r="R246" s="498"/>
      <c r="S246" s="498"/>
      <c r="T246" s="498"/>
      <c r="U246" s="498"/>
      <c r="V246" s="498"/>
      <c r="W246" s="498"/>
      <c r="X246" s="498"/>
      <c r="Y246" s="498"/>
      <c r="Z246" s="498"/>
      <c r="AA246" s="498"/>
      <c r="AB246" s="498"/>
      <c r="AC246" s="498"/>
      <c r="AD246" s="498"/>
      <c r="AE246" s="498"/>
      <c r="AF246" s="498"/>
      <c r="AG246" s="498"/>
      <c r="AH246" s="498"/>
      <c r="AI246" s="498"/>
      <c r="AJ246" s="498"/>
      <c r="AK246" s="498"/>
      <c r="AL246" s="498"/>
      <c r="AM246" s="498"/>
      <c r="AN246" s="498"/>
      <c r="AO246" s="498"/>
      <c r="AP246" s="498"/>
      <c r="AQ246" s="498"/>
      <c r="AR246" s="498"/>
      <c r="AS246" s="498"/>
      <c r="AT246" s="498"/>
      <c r="AU246" s="498"/>
      <c r="AV246" s="498"/>
      <c r="AW246" s="498"/>
      <c r="AX246" s="498"/>
      <c r="AY246" s="498"/>
      <c r="AZ246" s="498"/>
      <c r="BA246" s="498"/>
      <c r="BB246" s="498"/>
      <c r="BC246" s="498"/>
      <c r="BD246" s="498"/>
      <c r="BE246" s="498"/>
      <c r="BF246" s="498"/>
      <c r="BG246" s="498"/>
      <c r="BH246" s="498"/>
      <c r="BI246" s="498"/>
      <c r="BJ246" s="498"/>
      <c r="BK246" s="498"/>
      <c r="BL246" s="498"/>
      <c r="BM246" s="498"/>
      <c r="BN246" s="498"/>
      <c r="BO246" s="498"/>
      <c r="BP246" s="498"/>
      <c r="BQ246" s="498"/>
      <c r="BR246" s="498"/>
      <c r="BS246" s="498"/>
      <c r="BT246" s="498"/>
      <c r="BU246" s="498"/>
      <c r="BV246" s="498"/>
      <c r="BW246" s="498"/>
      <c r="BX246" s="498"/>
      <c r="BY246" s="498"/>
      <c r="BZ246" s="498"/>
      <c r="CA246" s="498"/>
      <c r="CB246" s="498"/>
      <c r="CC246" s="498"/>
      <c r="CD246" s="498"/>
      <c r="CE246" s="498"/>
      <c r="CF246" s="498"/>
      <c r="CG246" s="498"/>
      <c r="CH246" s="498"/>
      <c r="CI246" s="498"/>
      <c r="CJ246" s="498"/>
      <c r="CK246" s="498"/>
      <c r="CL246" s="498"/>
      <c r="CM246" s="498"/>
      <c r="CN246" s="498"/>
      <c r="CO246" s="498"/>
      <c r="CP246" s="498"/>
      <c r="CQ246" s="498"/>
      <c r="CR246" s="498"/>
      <c r="CS246" s="498"/>
      <c r="CT246" s="498"/>
      <c r="CU246" s="498"/>
      <c r="CV246" s="498"/>
      <c r="CW246" s="498"/>
      <c r="CX246" s="498"/>
      <c r="CY246" s="498"/>
      <c r="CZ246" s="498"/>
      <c r="DA246" s="498"/>
      <c r="DB246" s="498"/>
      <c r="DC246" s="498"/>
      <c r="DD246" s="498"/>
      <c r="DE246" s="498"/>
      <c r="DF246" s="498"/>
      <c r="DG246" s="498"/>
      <c r="DH246" s="498"/>
      <c r="DI246" s="498"/>
      <c r="DJ246" s="498"/>
      <c r="DK246" s="498"/>
      <c r="DL246" s="498"/>
      <c r="DM246" s="498"/>
      <c r="DN246" s="498"/>
      <c r="DO246" s="498"/>
      <c r="DP246" s="498"/>
      <c r="DQ246" s="498"/>
      <c r="DR246" s="498"/>
      <c r="DS246" s="498"/>
      <c r="DT246" s="498"/>
      <c r="DU246" s="498"/>
      <c r="DV246" s="498"/>
      <c r="DW246" s="498"/>
      <c r="DX246" s="498"/>
      <c r="DY246" s="498"/>
      <c r="DZ246" s="498"/>
      <c r="EA246" s="498"/>
      <c r="EB246" s="498"/>
      <c r="EC246" s="498"/>
      <c r="ED246" s="498"/>
      <c r="EE246" s="498"/>
      <c r="EF246" s="501"/>
    </row>
    <row r="247" spans="2:136" outlineLevel="1" x14ac:dyDescent="0.2">
      <c r="B247" s="585" t="s">
        <v>298</v>
      </c>
      <c r="C247" s="482"/>
      <c r="D247" s="592" t="s">
        <v>288</v>
      </c>
      <c r="E247" s="549">
        <v>0.03</v>
      </c>
      <c r="F247" s="599" t="s">
        <v>289</v>
      </c>
      <c r="G247" s="599" t="s">
        <v>290</v>
      </c>
      <c r="H247" s="537"/>
      <c r="I247" s="537"/>
      <c r="J247" s="537"/>
      <c r="K247" s="537"/>
      <c r="L247" s="537"/>
      <c r="M247" s="538"/>
      <c r="N247" s="478"/>
      <c r="O247" s="478"/>
      <c r="P247" s="539"/>
      <c r="Q247" s="539"/>
      <c r="R247" s="539"/>
      <c r="S247" s="539"/>
      <c r="T247" s="539"/>
      <c r="U247" s="539"/>
      <c r="V247" s="539"/>
      <c r="W247" s="539"/>
      <c r="X247" s="539"/>
      <c r="Y247" s="539"/>
      <c r="Z247" s="539"/>
      <c r="AA247" s="539"/>
      <c r="AB247" s="539"/>
      <c r="AC247" s="539"/>
      <c r="AD247" s="539"/>
      <c r="AE247" s="539"/>
      <c r="AF247" s="539"/>
      <c r="AG247" s="539"/>
      <c r="AH247" s="539"/>
      <c r="AI247" s="539"/>
      <c r="AJ247" s="539"/>
      <c r="AK247" s="539"/>
      <c r="AL247" s="539"/>
      <c r="AM247" s="539"/>
      <c r="AN247" s="539"/>
      <c r="AO247" s="539"/>
      <c r="AP247" s="539"/>
      <c r="AQ247" s="539"/>
      <c r="AR247" s="539"/>
      <c r="AS247" s="539"/>
      <c r="AT247" s="539"/>
      <c r="AU247" s="539"/>
      <c r="AV247" s="539"/>
      <c r="AW247" s="539"/>
      <c r="AX247" s="539"/>
      <c r="AY247" s="539"/>
      <c r="AZ247" s="539"/>
      <c r="BA247" s="539"/>
      <c r="BB247" s="539"/>
      <c r="BC247" s="539"/>
      <c r="BD247" s="539"/>
      <c r="BE247" s="539"/>
      <c r="BF247" s="539"/>
      <c r="BG247" s="539"/>
      <c r="BH247" s="539"/>
      <c r="BI247" s="539"/>
      <c r="BJ247" s="539"/>
      <c r="BK247" s="539"/>
      <c r="BL247" s="539"/>
      <c r="BM247" s="539"/>
      <c r="BN247" s="539"/>
      <c r="BO247" s="539"/>
      <c r="BP247" s="539"/>
      <c r="BQ247" s="539"/>
      <c r="BR247" s="539"/>
      <c r="BS247" s="539"/>
      <c r="BT247" s="539"/>
      <c r="BU247" s="539"/>
      <c r="BV247" s="539"/>
      <c r="BW247" s="539"/>
      <c r="BX247" s="539"/>
      <c r="BY247" s="539"/>
      <c r="BZ247" s="539"/>
      <c r="CA247" s="539"/>
      <c r="CB247" s="539"/>
      <c r="CC247" s="539"/>
      <c r="CD247" s="539"/>
      <c r="CE247" s="539"/>
      <c r="CF247" s="539"/>
      <c r="CG247" s="539"/>
      <c r="CH247" s="539"/>
      <c r="CI247" s="539"/>
      <c r="CJ247" s="539"/>
      <c r="CK247" s="539"/>
      <c r="CL247" s="539"/>
      <c r="CM247" s="539"/>
      <c r="CN247" s="539"/>
      <c r="CO247" s="539"/>
      <c r="CP247" s="539"/>
      <c r="CQ247" s="539"/>
      <c r="CR247" s="539"/>
      <c r="CS247" s="539"/>
      <c r="CT247" s="539"/>
      <c r="CU247" s="539"/>
      <c r="CV247" s="539"/>
      <c r="CW247" s="539"/>
      <c r="CX247" s="539"/>
      <c r="CY247" s="539"/>
      <c r="CZ247" s="539"/>
      <c r="DA247" s="539"/>
      <c r="DB247" s="539"/>
      <c r="DC247" s="539"/>
      <c r="DD247" s="539"/>
      <c r="DE247" s="539"/>
      <c r="DF247" s="539"/>
      <c r="DG247" s="539"/>
      <c r="DH247" s="539"/>
      <c r="DI247" s="539"/>
      <c r="DJ247" s="539"/>
      <c r="DK247" s="539"/>
      <c r="DL247" s="539"/>
      <c r="DM247" s="539"/>
      <c r="DN247" s="539"/>
      <c r="DO247" s="539"/>
      <c r="DP247" s="539"/>
      <c r="DQ247" s="539"/>
      <c r="DR247" s="539"/>
      <c r="DS247" s="539"/>
      <c r="DT247" s="539"/>
      <c r="DU247" s="539"/>
      <c r="DV247" s="539"/>
      <c r="DW247" s="539"/>
      <c r="DX247" s="539"/>
      <c r="DY247" s="539"/>
      <c r="DZ247" s="539"/>
      <c r="EA247" s="539"/>
      <c r="EB247" s="539"/>
      <c r="EC247" s="539"/>
      <c r="ED247" s="539"/>
      <c r="EE247" s="539"/>
      <c r="EF247" s="540"/>
    </row>
    <row r="248" spans="2:136" outlineLevel="1" x14ac:dyDescent="0.2">
      <c r="B248" s="534" t="s">
        <v>235</v>
      </c>
      <c r="C248" s="482"/>
      <c r="D248" s="482"/>
      <c r="E248" s="563"/>
      <c r="F248" s="600">
        <v>2000</v>
      </c>
      <c r="G248" s="601">
        <f t="shared" ref="G248:G253" si="150">F248/12</f>
        <v>166.66666666666666</v>
      </c>
      <c r="H248" s="537"/>
      <c r="I248" s="537"/>
      <c r="J248" s="537"/>
      <c r="K248" s="537"/>
      <c r="L248" s="537"/>
      <c r="M248" s="538">
        <f t="shared" ref="M248:M253" si="151">F248*$M$229</f>
        <v>1200000</v>
      </c>
      <c r="N248" s="478"/>
      <c r="O248" s="478"/>
      <c r="P248" s="539">
        <f t="shared" ref="P248:Y253" si="152">$G248*P$229*(1+$E$247)^(P$5-1)</f>
        <v>0</v>
      </c>
      <c r="Q248" s="539">
        <f t="shared" si="152"/>
        <v>0</v>
      </c>
      <c r="R248" s="539">
        <f t="shared" si="152"/>
        <v>0</v>
      </c>
      <c r="S248" s="539">
        <f t="shared" si="152"/>
        <v>0</v>
      </c>
      <c r="T248" s="539">
        <f t="shared" si="152"/>
        <v>0</v>
      </c>
      <c r="U248" s="539">
        <f t="shared" si="152"/>
        <v>0</v>
      </c>
      <c r="V248" s="539">
        <f t="shared" si="152"/>
        <v>0</v>
      </c>
      <c r="W248" s="539">
        <f t="shared" si="152"/>
        <v>0</v>
      </c>
      <c r="X248" s="539">
        <f t="shared" si="152"/>
        <v>0</v>
      </c>
      <c r="Y248" s="539">
        <f t="shared" si="152"/>
        <v>0</v>
      </c>
      <c r="Z248" s="539">
        <f t="shared" ref="Z248:AI253" si="153">$G248*Z$229*(1+$E$247)^(Z$5-1)</f>
        <v>0</v>
      </c>
      <c r="AA248" s="539">
        <f t="shared" si="153"/>
        <v>0</v>
      </c>
      <c r="AB248" s="539">
        <f t="shared" si="153"/>
        <v>0</v>
      </c>
      <c r="AC248" s="539">
        <f t="shared" si="153"/>
        <v>0</v>
      </c>
      <c r="AD248" s="539">
        <f t="shared" si="153"/>
        <v>0</v>
      </c>
      <c r="AE248" s="539">
        <f t="shared" si="153"/>
        <v>0</v>
      </c>
      <c r="AF248" s="539">
        <f t="shared" si="153"/>
        <v>0</v>
      </c>
      <c r="AG248" s="539">
        <f t="shared" si="153"/>
        <v>0</v>
      </c>
      <c r="AH248" s="539">
        <f t="shared" si="153"/>
        <v>0</v>
      </c>
      <c r="AI248" s="539">
        <f t="shared" si="153"/>
        <v>0</v>
      </c>
      <c r="AJ248" s="539">
        <f t="shared" ref="AJ248:AS253" si="154">$G248*AJ$229*(1+$E$247)^(AJ$5-1)</f>
        <v>0</v>
      </c>
      <c r="AK248" s="539">
        <f t="shared" si="154"/>
        <v>0</v>
      </c>
      <c r="AL248" s="539">
        <f t="shared" si="154"/>
        <v>0</v>
      </c>
      <c r="AM248" s="539">
        <f t="shared" si="154"/>
        <v>0</v>
      </c>
      <c r="AN248" s="539">
        <f t="shared" si="154"/>
        <v>0</v>
      </c>
      <c r="AO248" s="539">
        <f t="shared" si="154"/>
        <v>0</v>
      </c>
      <c r="AP248" s="539">
        <f t="shared" si="154"/>
        <v>0</v>
      </c>
      <c r="AQ248" s="539">
        <f t="shared" si="154"/>
        <v>0</v>
      </c>
      <c r="AR248" s="539">
        <f t="shared" si="154"/>
        <v>0</v>
      </c>
      <c r="AS248" s="539">
        <f t="shared" si="154"/>
        <v>0</v>
      </c>
      <c r="AT248" s="539">
        <f t="shared" ref="AT248:BC253" si="155">$G248*AT$229*(1+$E$247)^(AT$5-1)</f>
        <v>0</v>
      </c>
      <c r="AU248" s="539">
        <f t="shared" si="155"/>
        <v>0</v>
      </c>
      <c r="AV248" s="539">
        <f t="shared" si="155"/>
        <v>0</v>
      </c>
      <c r="AW248" s="539">
        <f t="shared" si="155"/>
        <v>0</v>
      </c>
      <c r="AX248" s="539">
        <f t="shared" si="155"/>
        <v>0</v>
      </c>
      <c r="AY248" s="539">
        <f t="shared" si="155"/>
        <v>0</v>
      </c>
      <c r="AZ248" s="539">
        <f t="shared" si="155"/>
        <v>0</v>
      </c>
      <c r="BA248" s="539">
        <f t="shared" si="155"/>
        <v>0</v>
      </c>
      <c r="BB248" s="539">
        <f t="shared" si="155"/>
        <v>0</v>
      </c>
      <c r="BC248" s="539">
        <f t="shared" si="155"/>
        <v>0</v>
      </c>
      <c r="BD248" s="539">
        <f t="shared" ref="BD248:BM253" si="156">$G248*BD$229*(1+$E$247)^(BD$5-1)</f>
        <v>0</v>
      </c>
      <c r="BE248" s="539">
        <f t="shared" si="156"/>
        <v>0</v>
      </c>
      <c r="BF248" s="539">
        <f t="shared" si="156"/>
        <v>0</v>
      </c>
      <c r="BG248" s="539">
        <f t="shared" si="156"/>
        <v>0</v>
      </c>
      <c r="BH248" s="539">
        <f t="shared" si="156"/>
        <v>0</v>
      </c>
      <c r="BI248" s="539">
        <f t="shared" si="156"/>
        <v>0</v>
      </c>
      <c r="BJ248" s="539">
        <f t="shared" si="156"/>
        <v>0</v>
      </c>
      <c r="BK248" s="539">
        <f t="shared" si="156"/>
        <v>43709.08</v>
      </c>
      <c r="BL248" s="539">
        <f t="shared" si="156"/>
        <v>57368.167500000003</v>
      </c>
      <c r="BM248" s="539">
        <f t="shared" si="156"/>
        <v>67980.732123999987</v>
      </c>
      <c r="BN248" s="539">
        <f t="shared" ref="BN248:BW253" si="157">$G248*BN$229*(1+$E$247)^(BN$5-1)</f>
        <v>73608.276173999984</v>
      </c>
      <c r="BO248" s="539">
        <f t="shared" si="157"/>
        <v>79235.820223999981</v>
      </c>
      <c r="BP248" s="539">
        <f t="shared" si="157"/>
        <v>84863.364273999978</v>
      </c>
      <c r="BQ248" s="539">
        <f t="shared" si="157"/>
        <v>90490.908323999975</v>
      </c>
      <c r="BR248" s="539">
        <f t="shared" si="157"/>
        <v>96118.452373999971</v>
      </c>
      <c r="BS248" s="539">
        <f t="shared" si="157"/>
        <v>101745.99642399998</v>
      </c>
      <c r="BT248" s="539">
        <f t="shared" si="157"/>
        <v>105797.82814</v>
      </c>
      <c r="BU248" s="539">
        <f t="shared" si="157"/>
        <v>109174.35457</v>
      </c>
      <c r="BV248" s="539">
        <f t="shared" si="157"/>
        <v>112550.88099999999</v>
      </c>
      <c r="BW248" s="539">
        <f t="shared" si="157"/>
        <v>112550.88099999999</v>
      </c>
      <c r="BX248" s="539">
        <f t="shared" ref="BX248:CG253" si="158">$G248*BX$229*(1+$E$247)^(BX$5-1)</f>
        <v>112550.88099999999</v>
      </c>
      <c r="BY248" s="539">
        <f t="shared" si="158"/>
        <v>115927.40742999998</v>
      </c>
      <c r="BZ248" s="539">
        <f t="shared" si="158"/>
        <v>115927.40742999998</v>
      </c>
      <c r="CA248" s="539">
        <f t="shared" si="158"/>
        <v>115927.40742999998</v>
      </c>
      <c r="CB248" s="539">
        <f t="shared" si="158"/>
        <v>115927.40742999998</v>
      </c>
      <c r="CC248" s="539">
        <f t="shared" si="158"/>
        <v>115927.40742999998</v>
      </c>
      <c r="CD248" s="539">
        <f t="shared" si="158"/>
        <v>115927.40742999998</v>
      </c>
      <c r="CE248" s="539">
        <f t="shared" si="158"/>
        <v>115927.40742999998</v>
      </c>
      <c r="CF248" s="539">
        <f t="shared" si="158"/>
        <v>115927.40742999998</v>
      </c>
      <c r="CG248" s="539">
        <f t="shared" si="158"/>
        <v>115927.40742999998</v>
      </c>
      <c r="CH248" s="539">
        <f t="shared" ref="CH248:CQ253" si="159">$G248*CH$229*(1+$E$247)^(CH$5-1)</f>
        <v>115927.40742999998</v>
      </c>
      <c r="CI248" s="539">
        <f t="shared" si="159"/>
        <v>115927.40742999998</v>
      </c>
      <c r="CJ248" s="539">
        <f t="shared" si="159"/>
        <v>115927.40742999998</v>
      </c>
      <c r="CK248" s="539">
        <f t="shared" si="159"/>
        <v>119405.22965289999</v>
      </c>
      <c r="CL248" s="539">
        <f t="shared" si="159"/>
        <v>119405.22965289999</v>
      </c>
      <c r="CM248" s="539">
        <f t="shared" si="159"/>
        <v>119405.22965289999</v>
      </c>
      <c r="CN248" s="539">
        <f t="shared" si="159"/>
        <v>119405.22965289999</v>
      </c>
      <c r="CO248" s="539">
        <f t="shared" si="159"/>
        <v>119405.22965289999</v>
      </c>
      <c r="CP248" s="539">
        <f t="shared" si="159"/>
        <v>119405.22965289999</v>
      </c>
      <c r="CQ248" s="539">
        <f t="shared" si="159"/>
        <v>119405.22965289999</v>
      </c>
      <c r="CR248" s="539">
        <f t="shared" ref="CR248:DA253" si="160">$G248*CR$229*(1+$E$247)^(CR$5-1)</f>
        <v>119405.22965289999</v>
      </c>
      <c r="CS248" s="539">
        <f t="shared" si="160"/>
        <v>119405.22965289999</v>
      </c>
      <c r="CT248" s="539">
        <f t="shared" si="160"/>
        <v>119405.22965289999</v>
      </c>
      <c r="CU248" s="539">
        <f t="shared" si="160"/>
        <v>119405.22965289999</v>
      </c>
      <c r="CV248" s="539">
        <f t="shared" si="160"/>
        <v>119405.22965289999</v>
      </c>
      <c r="CW248" s="539">
        <f t="shared" si="160"/>
        <v>122987.386542487</v>
      </c>
      <c r="CX248" s="539">
        <f t="shared" si="160"/>
        <v>122987.386542487</v>
      </c>
      <c r="CY248" s="539">
        <f t="shared" si="160"/>
        <v>122987.386542487</v>
      </c>
      <c r="CZ248" s="539">
        <f t="shared" si="160"/>
        <v>122987.386542487</v>
      </c>
      <c r="DA248" s="539">
        <f t="shared" si="160"/>
        <v>122987.386542487</v>
      </c>
      <c r="DB248" s="539">
        <f t="shared" ref="DB248:DK253" si="161">$G248*DB$229*(1+$E$247)^(DB$5-1)</f>
        <v>122987.386542487</v>
      </c>
      <c r="DC248" s="539">
        <f t="shared" si="161"/>
        <v>122987.386542487</v>
      </c>
      <c r="DD248" s="539">
        <f t="shared" si="161"/>
        <v>122987.386542487</v>
      </c>
      <c r="DE248" s="539">
        <f t="shared" si="161"/>
        <v>122987.386542487</v>
      </c>
      <c r="DF248" s="539">
        <f t="shared" si="161"/>
        <v>122987.386542487</v>
      </c>
      <c r="DG248" s="539">
        <f t="shared" si="161"/>
        <v>122987.386542487</v>
      </c>
      <c r="DH248" s="539">
        <f t="shared" si="161"/>
        <v>122987.386542487</v>
      </c>
      <c r="DI248" s="539">
        <f t="shared" si="161"/>
        <v>126677.00813876159</v>
      </c>
      <c r="DJ248" s="539">
        <f t="shared" si="161"/>
        <v>126677.00813876159</v>
      </c>
      <c r="DK248" s="539">
        <f t="shared" si="161"/>
        <v>126677.00813876159</v>
      </c>
      <c r="DL248" s="539">
        <f t="shared" ref="DL248:DU253" si="162">$G248*DL$229*(1+$E$247)^(DL$5-1)</f>
        <v>126677.00813876159</v>
      </c>
      <c r="DM248" s="539">
        <f t="shared" si="162"/>
        <v>126677.00813876159</v>
      </c>
      <c r="DN248" s="539">
        <f t="shared" si="162"/>
        <v>126677.00813876159</v>
      </c>
      <c r="DO248" s="539">
        <f t="shared" si="162"/>
        <v>126677.00813876159</v>
      </c>
      <c r="DP248" s="539">
        <f t="shared" si="162"/>
        <v>126677.00813876159</v>
      </c>
      <c r="DQ248" s="539">
        <f t="shared" si="162"/>
        <v>126677.00813876159</v>
      </c>
      <c r="DR248" s="539">
        <f t="shared" si="162"/>
        <v>126677.00813876159</v>
      </c>
      <c r="DS248" s="539">
        <f t="shared" si="162"/>
        <v>126677.00813876159</v>
      </c>
      <c r="DT248" s="539">
        <f t="shared" si="162"/>
        <v>126677.00813876159</v>
      </c>
      <c r="DU248" s="539">
        <f t="shared" si="162"/>
        <v>130477.31838292445</v>
      </c>
      <c r="DV248" s="539">
        <f t="shared" ref="DV248:EF253" si="163">$G248*DV$229*(1+$E$247)^(DV$5-1)</f>
        <v>130477.31838292445</v>
      </c>
      <c r="DW248" s="539">
        <f t="shared" si="163"/>
        <v>130477.31838292445</v>
      </c>
      <c r="DX248" s="539">
        <f t="shared" si="163"/>
        <v>130477.31838292445</v>
      </c>
      <c r="DY248" s="539">
        <f t="shared" si="163"/>
        <v>130477.31838292445</v>
      </c>
      <c r="DZ248" s="539">
        <f t="shared" si="163"/>
        <v>130477.31838292445</v>
      </c>
      <c r="EA248" s="539">
        <f t="shared" si="163"/>
        <v>130477.31838292445</v>
      </c>
      <c r="EB248" s="539">
        <f t="shared" si="163"/>
        <v>130477.31838292445</v>
      </c>
      <c r="EC248" s="539">
        <f t="shared" si="163"/>
        <v>130477.31838292445</v>
      </c>
      <c r="ED248" s="539">
        <f t="shared" si="163"/>
        <v>130477.31838292445</v>
      </c>
      <c r="EE248" s="539">
        <f t="shared" si="163"/>
        <v>130477.31838292445</v>
      </c>
      <c r="EF248" s="540">
        <f t="shared" si="163"/>
        <v>130477.31838292445</v>
      </c>
    </row>
    <row r="249" spans="2:136" outlineLevel="1" x14ac:dyDescent="0.2">
      <c r="B249" s="534" t="s">
        <v>291</v>
      </c>
      <c r="C249" s="482"/>
      <c r="D249" s="482"/>
      <c r="E249" s="563"/>
      <c r="F249" s="600">
        <v>1500</v>
      </c>
      <c r="G249" s="601">
        <f t="shared" si="150"/>
        <v>125</v>
      </c>
      <c r="H249" s="537"/>
      <c r="I249" s="537"/>
      <c r="J249" s="537"/>
      <c r="K249" s="537"/>
      <c r="L249" s="537"/>
      <c r="M249" s="538">
        <f t="shared" si="151"/>
        <v>900000</v>
      </c>
      <c r="N249" s="478"/>
      <c r="O249" s="478"/>
      <c r="P249" s="539">
        <f t="shared" si="152"/>
        <v>0</v>
      </c>
      <c r="Q249" s="539">
        <f t="shared" si="152"/>
        <v>0</v>
      </c>
      <c r="R249" s="539">
        <f t="shared" si="152"/>
        <v>0</v>
      </c>
      <c r="S249" s="539">
        <f t="shared" si="152"/>
        <v>0</v>
      </c>
      <c r="T249" s="539">
        <f t="shared" si="152"/>
        <v>0</v>
      </c>
      <c r="U249" s="539">
        <f t="shared" si="152"/>
        <v>0</v>
      </c>
      <c r="V249" s="539">
        <f t="shared" si="152"/>
        <v>0</v>
      </c>
      <c r="W249" s="539">
        <f t="shared" si="152"/>
        <v>0</v>
      </c>
      <c r="X249" s="539">
        <f t="shared" si="152"/>
        <v>0</v>
      </c>
      <c r="Y249" s="539">
        <f t="shared" si="152"/>
        <v>0</v>
      </c>
      <c r="Z249" s="539">
        <f t="shared" si="153"/>
        <v>0</v>
      </c>
      <c r="AA249" s="539">
        <f t="shared" si="153"/>
        <v>0</v>
      </c>
      <c r="AB249" s="539">
        <f t="shared" si="153"/>
        <v>0</v>
      </c>
      <c r="AC249" s="539">
        <f t="shared" si="153"/>
        <v>0</v>
      </c>
      <c r="AD249" s="539">
        <f t="shared" si="153"/>
        <v>0</v>
      </c>
      <c r="AE249" s="539">
        <f t="shared" si="153"/>
        <v>0</v>
      </c>
      <c r="AF249" s="539">
        <f t="shared" si="153"/>
        <v>0</v>
      </c>
      <c r="AG249" s="539">
        <f t="shared" si="153"/>
        <v>0</v>
      </c>
      <c r="AH249" s="539">
        <f t="shared" si="153"/>
        <v>0</v>
      </c>
      <c r="AI249" s="539">
        <f t="shared" si="153"/>
        <v>0</v>
      </c>
      <c r="AJ249" s="539">
        <f t="shared" si="154"/>
        <v>0</v>
      </c>
      <c r="AK249" s="539">
        <f t="shared" si="154"/>
        <v>0</v>
      </c>
      <c r="AL249" s="539">
        <f t="shared" si="154"/>
        <v>0</v>
      </c>
      <c r="AM249" s="539">
        <f t="shared" si="154"/>
        <v>0</v>
      </c>
      <c r="AN249" s="539">
        <f t="shared" si="154"/>
        <v>0</v>
      </c>
      <c r="AO249" s="539">
        <f t="shared" si="154"/>
        <v>0</v>
      </c>
      <c r="AP249" s="539">
        <f t="shared" si="154"/>
        <v>0</v>
      </c>
      <c r="AQ249" s="539">
        <f t="shared" si="154"/>
        <v>0</v>
      </c>
      <c r="AR249" s="539">
        <f t="shared" si="154"/>
        <v>0</v>
      </c>
      <c r="AS249" s="539">
        <f t="shared" si="154"/>
        <v>0</v>
      </c>
      <c r="AT249" s="539">
        <f t="shared" si="155"/>
        <v>0</v>
      </c>
      <c r="AU249" s="539">
        <f t="shared" si="155"/>
        <v>0</v>
      </c>
      <c r="AV249" s="539">
        <f t="shared" si="155"/>
        <v>0</v>
      </c>
      <c r="AW249" s="539">
        <f t="shared" si="155"/>
        <v>0</v>
      </c>
      <c r="AX249" s="539">
        <f t="shared" si="155"/>
        <v>0</v>
      </c>
      <c r="AY249" s="539">
        <f t="shared" si="155"/>
        <v>0</v>
      </c>
      <c r="AZ249" s="539">
        <f t="shared" si="155"/>
        <v>0</v>
      </c>
      <c r="BA249" s="539">
        <f t="shared" si="155"/>
        <v>0</v>
      </c>
      <c r="BB249" s="539">
        <f t="shared" si="155"/>
        <v>0</v>
      </c>
      <c r="BC249" s="539">
        <f t="shared" si="155"/>
        <v>0</v>
      </c>
      <c r="BD249" s="539">
        <f t="shared" si="156"/>
        <v>0</v>
      </c>
      <c r="BE249" s="539">
        <f t="shared" si="156"/>
        <v>0</v>
      </c>
      <c r="BF249" s="539">
        <f t="shared" si="156"/>
        <v>0</v>
      </c>
      <c r="BG249" s="539">
        <f t="shared" si="156"/>
        <v>0</v>
      </c>
      <c r="BH249" s="539">
        <f t="shared" si="156"/>
        <v>0</v>
      </c>
      <c r="BI249" s="539">
        <f t="shared" si="156"/>
        <v>0</v>
      </c>
      <c r="BJ249" s="539">
        <f t="shared" si="156"/>
        <v>0</v>
      </c>
      <c r="BK249" s="539">
        <f t="shared" si="156"/>
        <v>32781.81</v>
      </c>
      <c r="BL249" s="539">
        <f t="shared" si="156"/>
        <v>43026.125625000001</v>
      </c>
      <c r="BM249" s="539">
        <f t="shared" si="156"/>
        <v>50985.549092999994</v>
      </c>
      <c r="BN249" s="539">
        <f t="shared" si="157"/>
        <v>55206.207130499999</v>
      </c>
      <c r="BO249" s="539">
        <f t="shared" si="157"/>
        <v>59426.865167999997</v>
      </c>
      <c r="BP249" s="539">
        <f t="shared" si="157"/>
        <v>63647.523205499994</v>
      </c>
      <c r="BQ249" s="539">
        <f t="shared" si="157"/>
        <v>67868.181242999999</v>
      </c>
      <c r="BR249" s="539">
        <f t="shared" si="157"/>
        <v>72088.839280499989</v>
      </c>
      <c r="BS249" s="539">
        <f t="shared" si="157"/>
        <v>76309.497317999994</v>
      </c>
      <c r="BT249" s="539">
        <f t="shared" si="157"/>
        <v>79348.371104999998</v>
      </c>
      <c r="BU249" s="539">
        <f t="shared" si="157"/>
        <v>81880.76592749999</v>
      </c>
      <c r="BV249" s="539">
        <f t="shared" si="157"/>
        <v>84413.160749999995</v>
      </c>
      <c r="BW249" s="539">
        <f t="shared" si="157"/>
        <v>84413.160749999995</v>
      </c>
      <c r="BX249" s="539">
        <f t="shared" si="158"/>
        <v>84413.160749999995</v>
      </c>
      <c r="BY249" s="539">
        <f t="shared" si="158"/>
        <v>86945.555572499987</v>
      </c>
      <c r="BZ249" s="539">
        <f t="shared" si="158"/>
        <v>86945.555572499987</v>
      </c>
      <c r="CA249" s="539">
        <f t="shared" si="158"/>
        <v>86945.555572499987</v>
      </c>
      <c r="CB249" s="539">
        <f t="shared" si="158"/>
        <v>86945.555572499987</v>
      </c>
      <c r="CC249" s="539">
        <f t="shared" si="158"/>
        <v>86945.555572499987</v>
      </c>
      <c r="CD249" s="539">
        <f t="shared" si="158"/>
        <v>86945.555572499987</v>
      </c>
      <c r="CE249" s="539">
        <f t="shared" si="158"/>
        <v>86945.555572499987</v>
      </c>
      <c r="CF249" s="539">
        <f t="shared" si="158"/>
        <v>86945.555572499987</v>
      </c>
      <c r="CG249" s="539">
        <f t="shared" si="158"/>
        <v>86945.555572499987</v>
      </c>
      <c r="CH249" s="539">
        <f t="shared" si="159"/>
        <v>86945.555572499987</v>
      </c>
      <c r="CI249" s="539">
        <f t="shared" si="159"/>
        <v>86945.555572499987</v>
      </c>
      <c r="CJ249" s="539">
        <f t="shared" si="159"/>
        <v>86945.555572499987</v>
      </c>
      <c r="CK249" s="539">
        <f t="shared" si="159"/>
        <v>89553.922239674997</v>
      </c>
      <c r="CL249" s="539">
        <f t="shared" si="159"/>
        <v>89553.922239674997</v>
      </c>
      <c r="CM249" s="539">
        <f t="shared" si="159"/>
        <v>89553.922239674997</v>
      </c>
      <c r="CN249" s="539">
        <f t="shared" si="159"/>
        <v>89553.922239674997</v>
      </c>
      <c r="CO249" s="539">
        <f t="shared" si="159"/>
        <v>89553.922239674997</v>
      </c>
      <c r="CP249" s="539">
        <f t="shared" si="159"/>
        <v>89553.922239674997</v>
      </c>
      <c r="CQ249" s="539">
        <f t="shared" si="159"/>
        <v>89553.922239674997</v>
      </c>
      <c r="CR249" s="539">
        <f t="shared" si="160"/>
        <v>89553.922239674997</v>
      </c>
      <c r="CS249" s="539">
        <f t="shared" si="160"/>
        <v>89553.922239674997</v>
      </c>
      <c r="CT249" s="539">
        <f t="shared" si="160"/>
        <v>89553.922239674997</v>
      </c>
      <c r="CU249" s="539">
        <f t="shared" si="160"/>
        <v>89553.922239674997</v>
      </c>
      <c r="CV249" s="539">
        <f t="shared" si="160"/>
        <v>89553.922239674997</v>
      </c>
      <c r="CW249" s="539">
        <f t="shared" si="160"/>
        <v>92240.539906865248</v>
      </c>
      <c r="CX249" s="539">
        <f t="shared" si="160"/>
        <v>92240.539906865248</v>
      </c>
      <c r="CY249" s="539">
        <f t="shared" si="160"/>
        <v>92240.539906865248</v>
      </c>
      <c r="CZ249" s="539">
        <f t="shared" si="160"/>
        <v>92240.539906865248</v>
      </c>
      <c r="DA249" s="539">
        <f t="shared" si="160"/>
        <v>92240.539906865248</v>
      </c>
      <c r="DB249" s="539">
        <f t="shared" si="161"/>
        <v>92240.539906865248</v>
      </c>
      <c r="DC249" s="539">
        <f t="shared" si="161"/>
        <v>92240.539906865248</v>
      </c>
      <c r="DD249" s="539">
        <f t="shared" si="161"/>
        <v>92240.539906865248</v>
      </c>
      <c r="DE249" s="539">
        <f t="shared" si="161"/>
        <v>92240.539906865248</v>
      </c>
      <c r="DF249" s="539">
        <f t="shared" si="161"/>
        <v>92240.539906865248</v>
      </c>
      <c r="DG249" s="539">
        <f t="shared" si="161"/>
        <v>92240.539906865248</v>
      </c>
      <c r="DH249" s="539">
        <f t="shared" si="161"/>
        <v>92240.539906865248</v>
      </c>
      <c r="DI249" s="539">
        <f t="shared" si="161"/>
        <v>95007.756104071188</v>
      </c>
      <c r="DJ249" s="539">
        <f t="shared" si="161"/>
        <v>95007.756104071188</v>
      </c>
      <c r="DK249" s="539">
        <f t="shared" si="161"/>
        <v>95007.756104071188</v>
      </c>
      <c r="DL249" s="539">
        <f t="shared" si="162"/>
        <v>95007.756104071188</v>
      </c>
      <c r="DM249" s="539">
        <f t="shared" si="162"/>
        <v>95007.756104071188</v>
      </c>
      <c r="DN249" s="539">
        <f t="shared" si="162"/>
        <v>95007.756104071188</v>
      </c>
      <c r="DO249" s="539">
        <f t="shared" si="162"/>
        <v>95007.756104071188</v>
      </c>
      <c r="DP249" s="539">
        <f t="shared" si="162"/>
        <v>95007.756104071188</v>
      </c>
      <c r="DQ249" s="539">
        <f t="shared" si="162"/>
        <v>95007.756104071188</v>
      </c>
      <c r="DR249" s="539">
        <f t="shared" si="162"/>
        <v>95007.756104071188</v>
      </c>
      <c r="DS249" s="539">
        <f t="shared" si="162"/>
        <v>95007.756104071188</v>
      </c>
      <c r="DT249" s="539">
        <f t="shared" si="162"/>
        <v>95007.756104071188</v>
      </c>
      <c r="DU249" s="539">
        <f t="shared" si="162"/>
        <v>97857.988787193332</v>
      </c>
      <c r="DV249" s="539">
        <f t="shared" si="163"/>
        <v>97857.988787193332</v>
      </c>
      <c r="DW249" s="539">
        <f t="shared" si="163"/>
        <v>97857.988787193332</v>
      </c>
      <c r="DX249" s="539">
        <f t="shared" si="163"/>
        <v>97857.988787193332</v>
      </c>
      <c r="DY249" s="539">
        <f t="shared" si="163"/>
        <v>97857.988787193332</v>
      </c>
      <c r="DZ249" s="539">
        <f t="shared" si="163"/>
        <v>97857.988787193332</v>
      </c>
      <c r="EA249" s="539">
        <f t="shared" si="163"/>
        <v>97857.988787193332</v>
      </c>
      <c r="EB249" s="539">
        <f t="shared" si="163"/>
        <v>97857.988787193332</v>
      </c>
      <c r="EC249" s="539">
        <f t="shared" si="163"/>
        <v>97857.988787193332</v>
      </c>
      <c r="ED249" s="539">
        <f t="shared" si="163"/>
        <v>97857.988787193332</v>
      </c>
      <c r="EE249" s="539">
        <f t="shared" si="163"/>
        <v>97857.988787193332</v>
      </c>
      <c r="EF249" s="540">
        <f t="shared" si="163"/>
        <v>97857.988787193332</v>
      </c>
    </row>
    <row r="250" spans="2:136" outlineLevel="1" x14ac:dyDescent="0.2">
      <c r="B250" s="534" t="s">
        <v>292</v>
      </c>
      <c r="C250" s="482"/>
      <c r="D250" s="482"/>
      <c r="E250" s="563"/>
      <c r="F250" s="600">
        <v>20</v>
      </c>
      <c r="G250" s="601">
        <f t="shared" si="150"/>
        <v>1.6666666666666667</v>
      </c>
      <c r="H250" s="537"/>
      <c r="I250" s="537"/>
      <c r="J250" s="537"/>
      <c r="K250" s="537"/>
      <c r="L250" s="537"/>
      <c r="M250" s="538">
        <f t="shared" si="151"/>
        <v>12000</v>
      </c>
      <c r="N250" s="478"/>
      <c r="O250" s="478"/>
      <c r="P250" s="539">
        <f t="shared" si="152"/>
        <v>0</v>
      </c>
      <c r="Q250" s="539">
        <f t="shared" si="152"/>
        <v>0</v>
      </c>
      <c r="R250" s="539">
        <f t="shared" si="152"/>
        <v>0</v>
      </c>
      <c r="S250" s="539">
        <f t="shared" si="152"/>
        <v>0</v>
      </c>
      <c r="T250" s="539">
        <f t="shared" si="152"/>
        <v>0</v>
      </c>
      <c r="U250" s="539">
        <f t="shared" si="152"/>
        <v>0</v>
      </c>
      <c r="V250" s="539">
        <f t="shared" si="152"/>
        <v>0</v>
      </c>
      <c r="W250" s="539">
        <f t="shared" si="152"/>
        <v>0</v>
      </c>
      <c r="X250" s="539">
        <f t="shared" si="152"/>
        <v>0</v>
      </c>
      <c r="Y250" s="539">
        <f t="shared" si="152"/>
        <v>0</v>
      </c>
      <c r="Z250" s="539">
        <f t="shared" si="153"/>
        <v>0</v>
      </c>
      <c r="AA250" s="539">
        <f t="shared" si="153"/>
        <v>0</v>
      </c>
      <c r="AB250" s="539">
        <f t="shared" si="153"/>
        <v>0</v>
      </c>
      <c r="AC250" s="539">
        <f t="shared" si="153"/>
        <v>0</v>
      </c>
      <c r="AD250" s="539">
        <f t="shared" si="153"/>
        <v>0</v>
      </c>
      <c r="AE250" s="539">
        <f t="shared" si="153"/>
        <v>0</v>
      </c>
      <c r="AF250" s="539">
        <f t="shared" si="153"/>
        <v>0</v>
      </c>
      <c r="AG250" s="539">
        <f t="shared" si="153"/>
        <v>0</v>
      </c>
      <c r="AH250" s="539">
        <f t="shared" si="153"/>
        <v>0</v>
      </c>
      <c r="AI250" s="539">
        <f t="shared" si="153"/>
        <v>0</v>
      </c>
      <c r="AJ250" s="539">
        <f t="shared" si="154"/>
        <v>0</v>
      </c>
      <c r="AK250" s="539">
        <f t="shared" si="154"/>
        <v>0</v>
      </c>
      <c r="AL250" s="539">
        <f t="shared" si="154"/>
        <v>0</v>
      </c>
      <c r="AM250" s="539">
        <f t="shared" si="154"/>
        <v>0</v>
      </c>
      <c r="AN250" s="539">
        <f t="shared" si="154"/>
        <v>0</v>
      </c>
      <c r="AO250" s="539">
        <f t="shared" si="154"/>
        <v>0</v>
      </c>
      <c r="AP250" s="539">
        <f t="shared" si="154"/>
        <v>0</v>
      </c>
      <c r="AQ250" s="539">
        <f t="shared" si="154"/>
        <v>0</v>
      </c>
      <c r="AR250" s="539">
        <f t="shared" si="154"/>
        <v>0</v>
      </c>
      <c r="AS250" s="539">
        <f t="shared" si="154"/>
        <v>0</v>
      </c>
      <c r="AT250" s="539">
        <f t="shared" si="155"/>
        <v>0</v>
      </c>
      <c r="AU250" s="539">
        <f t="shared" si="155"/>
        <v>0</v>
      </c>
      <c r="AV250" s="539">
        <f t="shared" si="155"/>
        <v>0</v>
      </c>
      <c r="AW250" s="539">
        <f t="shared" si="155"/>
        <v>0</v>
      </c>
      <c r="AX250" s="539">
        <f t="shared" si="155"/>
        <v>0</v>
      </c>
      <c r="AY250" s="539">
        <f t="shared" si="155"/>
        <v>0</v>
      </c>
      <c r="AZ250" s="539">
        <f t="shared" si="155"/>
        <v>0</v>
      </c>
      <c r="BA250" s="539">
        <f t="shared" si="155"/>
        <v>0</v>
      </c>
      <c r="BB250" s="539">
        <f t="shared" si="155"/>
        <v>0</v>
      </c>
      <c r="BC250" s="539">
        <f t="shared" si="155"/>
        <v>0</v>
      </c>
      <c r="BD250" s="539">
        <f t="shared" si="156"/>
        <v>0</v>
      </c>
      <c r="BE250" s="539">
        <f t="shared" si="156"/>
        <v>0</v>
      </c>
      <c r="BF250" s="539">
        <f t="shared" si="156"/>
        <v>0</v>
      </c>
      <c r="BG250" s="539">
        <f t="shared" si="156"/>
        <v>0</v>
      </c>
      <c r="BH250" s="539">
        <f t="shared" si="156"/>
        <v>0</v>
      </c>
      <c r="BI250" s="539">
        <f t="shared" si="156"/>
        <v>0</v>
      </c>
      <c r="BJ250" s="539">
        <f t="shared" si="156"/>
        <v>0</v>
      </c>
      <c r="BK250" s="539">
        <f t="shared" si="156"/>
        <v>437.0908</v>
      </c>
      <c r="BL250" s="539">
        <f t="shared" si="156"/>
        <v>573.68167500000004</v>
      </c>
      <c r="BM250" s="539">
        <f t="shared" si="156"/>
        <v>679.80732123999996</v>
      </c>
      <c r="BN250" s="539">
        <f t="shared" si="157"/>
        <v>736.08276173999991</v>
      </c>
      <c r="BO250" s="539">
        <f t="shared" si="157"/>
        <v>792.35820223999997</v>
      </c>
      <c r="BP250" s="539">
        <f t="shared" si="157"/>
        <v>848.63364273999991</v>
      </c>
      <c r="BQ250" s="539">
        <f t="shared" si="157"/>
        <v>904.90908323999997</v>
      </c>
      <c r="BR250" s="539">
        <f t="shared" si="157"/>
        <v>961.18452373999992</v>
      </c>
      <c r="BS250" s="539">
        <f t="shared" si="157"/>
        <v>1017.45996424</v>
      </c>
      <c r="BT250" s="539">
        <f t="shared" si="157"/>
        <v>1057.9782814</v>
      </c>
      <c r="BU250" s="539">
        <f t="shared" si="157"/>
        <v>1091.7435456999999</v>
      </c>
      <c r="BV250" s="539">
        <f t="shared" si="157"/>
        <v>1125.5088099999998</v>
      </c>
      <c r="BW250" s="539">
        <f t="shared" si="157"/>
        <v>1125.5088099999998</v>
      </c>
      <c r="BX250" s="539">
        <f t="shared" si="158"/>
        <v>1125.5088099999998</v>
      </c>
      <c r="BY250" s="539">
        <f t="shared" si="158"/>
        <v>1159.2740742999999</v>
      </c>
      <c r="BZ250" s="539">
        <f t="shared" si="158"/>
        <v>1159.2740742999999</v>
      </c>
      <c r="CA250" s="539">
        <f t="shared" si="158"/>
        <v>1159.2740742999999</v>
      </c>
      <c r="CB250" s="539">
        <f t="shared" si="158"/>
        <v>1159.2740742999999</v>
      </c>
      <c r="CC250" s="539">
        <f t="shared" si="158"/>
        <v>1159.2740742999999</v>
      </c>
      <c r="CD250" s="539">
        <f t="shared" si="158"/>
        <v>1159.2740742999999</v>
      </c>
      <c r="CE250" s="539">
        <f t="shared" si="158"/>
        <v>1159.2740742999999</v>
      </c>
      <c r="CF250" s="539">
        <f t="shared" si="158"/>
        <v>1159.2740742999999</v>
      </c>
      <c r="CG250" s="539">
        <f t="shared" si="158"/>
        <v>1159.2740742999999</v>
      </c>
      <c r="CH250" s="539">
        <f t="shared" si="159"/>
        <v>1159.2740742999999</v>
      </c>
      <c r="CI250" s="539">
        <f t="shared" si="159"/>
        <v>1159.2740742999999</v>
      </c>
      <c r="CJ250" s="539">
        <f t="shared" si="159"/>
        <v>1159.2740742999999</v>
      </c>
      <c r="CK250" s="539">
        <f t="shared" si="159"/>
        <v>1194.0522965289999</v>
      </c>
      <c r="CL250" s="539">
        <f t="shared" si="159"/>
        <v>1194.0522965289999</v>
      </c>
      <c r="CM250" s="539">
        <f t="shared" si="159"/>
        <v>1194.0522965289999</v>
      </c>
      <c r="CN250" s="539">
        <f t="shared" si="159"/>
        <v>1194.0522965289999</v>
      </c>
      <c r="CO250" s="539">
        <f t="shared" si="159"/>
        <v>1194.0522965289999</v>
      </c>
      <c r="CP250" s="539">
        <f t="shared" si="159"/>
        <v>1194.0522965289999</v>
      </c>
      <c r="CQ250" s="539">
        <f t="shared" si="159"/>
        <v>1194.0522965289999</v>
      </c>
      <c r="CR250" s="539">
        <f t="shared" si="160"/>
        <v>1194.0522965289999</v>
      </c>
      <c r="CS250" s="539">
        <f t="shared" si="160"/>
        <v>1194.0522965289999</v>
      </c>
      <c r="CT250" s="539">
        <f t="shared" si="160"/>
        <v>1194.0522965289999</v>
      </c>
      <c r="CU250" s="539">
        <f t="shared" si="160"/>
        <v>1194.0522965289999</v>
      </c>
      <c r="CV250" s="539">
        <f t="shared" si="160"/>
        <v>1194.0522965289999</v>
      </c>
      <c r="CW250" s="539">
        <f t="shared" si="160"/>
        <v>1229.87386542487</v>
      </c>
      <c r="CX250" s="539">
        <f t="shared" si="160"/>
        <v>1229.87386542487</v>
      </c>
      <c r="CY250" s="539">
        <f t="shared" si="160"/>
        <v>1229.87386542487</v>
      </c>
      <c r="CZ250" s="539">
        <f t="shared" si="160"/>
        <v>1229.87386542487</v>
      </c>
      <c r="DA250" s="539">
        <f t="shared" si="160"/>
        <v>1229.87386542487</v>
      </c>
      <c r="DB250" s="539">
        <f t="shared" si="161"/>
        <v>1229.87386542487</v>
      </c>
      <c r="DC250" s="539">
        <f t="shared" si="161"/>
        <v>1229.87386542487</v>
      </c>
      <c r="DD250" s="539">
        <f t="shared" si="161"/>
        <v>1229.87386542487</v>
      </c>
      <c r="DE250" s="539">
        <f t="shared" si="161"/>
        <v>1229.87386542487</v>
      </c>
      <c r="DF250" s="539">
        <f t="shared" si="161"/>
        <v>1229.87386542487</v>
      </c>
      <c r="DG250" s="539">
        <f t="shared" si="161"/>
        <v>1229.87386542487</v>
      </c>
      <c r="DH250" s="539">
        <f t="shared" si="161"/>
        <v>1229.87386542487</v>
      </c>
      <c r="DI250" s="539">
        <f t="shared" si="161"/>
        <v>1266.7700813876158</v>
      </c>
      <c r="DJ250" s="539">
        <f t="shared" si="161"/>
        <v>1266.7700813876158</v>
      </c>
      <c r="DK250" s="539">
        <f t="shared" si="161"/>
        <v>1266.7700813876158</v>
      </c>
      <c r="DL250" s="539">
        <f t="shared" si="162"/>
        <v>1266.7700813876158</v>
      </c>
      <c r="DM250" s="539">
        <f t="shared" si="162"/>
        <v>1266.7700813876158</v>
      </c>
      <c r="DN250" s="539">
        <f t="shared" si="162"/>
        <v>1266.7700813876158</v>
      </c>
      <c r="DO250" s="539">
        <f t="shared" si="162"/>
        <v>1266.7700813876158</v>
      </c>
      <c r="DP250" s="539">
        <f t="shared" si="162"/>
        <v>1266.7700813876158</v>
      </c>
      <c r="DQ250" s="539">
        <f t="shared" si="162"/>
        <v>1266.7700813876158</v>
      </c>
      <c r="DR250" s="539">
        <f t="shared" si="162"/>
        <v>1266.7700813876158</v>
      </c>
      <c r="DS250" s="539">
        <f t="shared" si="162"/>
        <v>1266.7700813876158</v>
      </c>
      <c r="DT250" s="539">
        <f t="shared" si="162"/>
        <v>1266.7700813876158</v>
      </c>
      <c r="DU250" s="539">
        <f t="shared" si="162"/>
        <v>1304.7731838292445</v>
      </c>
      <c r="DV250" s="539">
        <f t="shared" si="163"/>
        <v>1304.7731838292445</v>
      </c>
      <c r="DW250" s="539">
        <f t="shared" si="163"/>
        <v>1304.7731838292445</v>
      </c>
      <c r="DX250" s="539">
        <f t="shared" si="163"/>
        <v>1304.7731838292445</v>
      </c>
      <c r="DY250" s="539">
        <f t="shared" si="163"/>
        <v>1304.7731838292445</v>
      </c>
      <c r="DZ250" s="539">
        <f t="shared" si="163"/>
        <v>1304.7731838292445</v>
      </c>
      <c r="EA250" s="539">
        <f t="shared" si="163"/>
        <v>1304.7731838292445</v>
      </c>
      <c r="EB250" s="539">
        <f t="shared" si="163"/>
        <v>1304.7731838292445</v>
      </c>
      <c r="EC250" s="539">
        <f t="shared" si="163"/>
        <v>1304.7731838292445</v>
      </c>
      <c r="ED250" s="539">
        <f t="shared" si="163"/>
        <v>1304.7731838292445</v>
      </c>
      <c r="EE250" s="539">
        <f t="shared" si="163"/>
        <v>1304.7731838292445</v>
      </c>
      <c r="EF250" s="540">
        <f t="shared" si="163"/>
        <v>1304.7731838292445</v>
      </c>
    </row>
    <row r="251" spans="2:136" outlineLevel="1" x14ac:dyDescent="0.2">
      <c r="B251" s="534" t="s">
        <v>293</v>
      </c>
      <c r="C251" s="482"/>
      <c r="D251" s="482"/>
      <c r="E251" s="563"/>
      <c r="F251" s="600">
        <v>20</v>
      </c>
      <c r="G251" s="601">
        <f t="shared" si="150"/>
        <v>1.6666666666666667</v>
      </c>
      <c r="H251" s="537"/>
      <c r="I251" s="537"/>
      <c r="J251" s="537"/>
      <c r="K251" s="537"/>
      <c r="L251" s="537"/>
      <c r="M251" s="538">
        <f t="shared" si="151"/>
        <v>12000</v>
      </c>
      <c r="N251" s="478"/>
      <c r="O251" s="478"/>
      <c r="P251" s="539">
        <f t="shared" si="152"/>
        <v>0</v>
      </c>
      <c r="Q251" s="539">
        <f t="shared" si="152"/>
        <v>0</v>
      </c>
      <c r="R251" s="539">
        <f t="shared" si="152"/>
        <v>0</v>
      </c>
      <c r="S251" s="539">
        <f t="shared" si="152"/>
        <v>0</v>
      </c>
      <c r="T251" s="539">
        <f t="shared" si="152"/>
        <v>0</v>
      </c>
      <c r="U251" s="539">
        <f t="shared" si="152"/>
        <v>0</v>
      </c>
      <c r="V251" s="539">
        <f t="shared" si="152"/>
        <v>0</v>
      </c>
      <c r="W251" s="539">
        <f t="shared" si="152"/>
        <v>0</v>
      </c>
      <c r="X251" s="539">
        <f t="shared" si="152"/>
        <v>0</v>
      </c>
      <c r="Y251" s="539">
        <f t="shared" si="152"/>
        <v>0</v>
      </c>
      <c r="Z251" s="539">
        <f t="shared" si="153"/>
        <v>0</v>
      </c>
      <c r="AA251" s="539">
        <f t="shared" si="153"/>
        <v>0</v>
      </c>
      <c r="AB251" s="539">
        <f t="shared" si="153"/>
        <v>0</v>
      </c>
      <c r="AC251" s="539">
        <f t="shared" si="153"/>
        <v>0</v>
      </c>
      <c r="AD251" s="539">
        <f t="shared" si="153"/>
        <v>0</v>
      </c>
      <c r="AE251" s="539">
        <f t="shared" si="153"/>
        <v>0</v>
      </c>
      <c r="AF251" s="539">
        <f t="shared" si="153"/>
        <v>0</v>
      </c>
      <c r="AG251" s="539">
        <f t="shared" si="153"/>
        <v>0</v>
      </c>
      <c r="AH251" s="539">
        <f t="shared" si="153"/>
        <v>0</v>
      </c>
      <c r="AI251" s="539">
        <f t="shared" si="153"/>
        <v>0</v>
      </c>
      <c r="AJ251" s="539">
        <f t="shared" si="154"/>
        <v>0</v>
      </c>
      <c r="AK251" s="539">
        <f t="shared" si="154"/>
        <v>0</v>
      </c>
      <c r="AL251" s="539">
        <f t="shared" si="154"/>
        <v>0</v>
      </c>
      <c r="AM251" s="539">
        <f t="shared" si="154"/>
        <v>0</v>
      </c>
      <c r="AN251" s="539">
        <f t="shared" si="154"/>
        <v>0</v>
      </c>
      <c r="AO251" s="539">
        <f t="shared" si="154"/>
        <v>0</v>
      </c>
      <c r="AP251" s="539">
        <f t="shared" si="154"/>
        <v>0</v>
      </c>
      <c r="AQ251" s="539">
        <f t="shared" si="154"/>
        <v>0</v>
      </c>
      <c r="AR251" s="539">
        <f t="shared" si="154"/>
        <v>0</v>
      </c>
      <c r="AS251" s="539">
        <f t="shared" si="154"/>
        <v>0</v>
      </c>
      <c r="AT251" s="539">
        <f t="shared" si="155"/>
        <v>0</v>
      </c>
      <c r="AU251" s="539">
        <f t="shared" si="155"/>
        <v>0</v>
      </c>
      <c r="AV251" s="539">
        <f t="shared" si="155"/>
        <v>0</v>
      </c>
      <c r="AW251" s="539">
        <f t="shared" si="155"/>
        <v>0</v>
      </c>
      <c r="AX251" s="539">
        <f t="shared" si="155"/>
        <v>0</v>
      </c>
      <c r="AY251" s="539">
        <f t="shared" si="155"/>
        <v>0</v>
      </c>
      <c r="AZ251" s="539">
        <f t="shared" si="155"/>
        <v>0</v>
      </c>
      <c r="BA251" s="539">
        <f t="shared" si="155"/>
        <v>0</v>
      </c>
      <c r="BB251" s="539">
        <f t="shared" si="155"/>
        <v>0</v>
      </c>
      <c r="BC251" s="539">
        <f t="shared" si="155"/>
        <v>0</v>
      </c>
      <c r="BD251" s="539">
        <f t="shared" si="156"/>
        <v>0</v>
      </c>
      <c r="BE251" s="539">
        <f t="shared" si="156"/>
        <v>0</v>
      </c>
      <c r="BF251" s="539">
        <f t="shared" si="156"/>
        <v>0</v>
      </c>
      <c r="BG251" s="539">
        <f t="shared" si="156"/>
        <v>0</v>
      </c>
      <c r="BH251" s="539">
        <f t="shared" si="156"/>
        <v>0</v>
      </c>
      <c r="BI251" s="539">
        <f t="shared" si="156"/>
        <v>0</v>
      </c>
      <c r="BJ251" s="539">
        <f t="shared" si="156"/>
        <v>0</v>
      </c>
      <c r="BK251" s="539">
        <f t="shared" si="156"/>
        <v>437.0908</v>
      </c>
      <c r="BL251" s="539">
        <f t="shared" si="156"/>
        <v>573.68167500000004</v>
      </c>
      <c r="BM251" s="539">
        <f t="shared" si="156"/>
        <v>679.80732123999996</v>
      </c>
      <c r="BN251" s="539">
        <f t="shared" si="157"/>
        <v>736.08276173999991</v>
      </c>
      <c r="BO251" s="539">
        <f t="shared" si="157"/>
        <v>792.35820223999997</v>
      </c>
      <c r="BP251" s="539">
        <f t="shared" si="157"/>
        <v>848.63364273999991</v>
      </c>
      <c r="BQ251" s="539">
        <f t="shared" si="157"/>
        <v>904.90908323999997</v>
      </c>
      <c r="BR251" s="539">
        <f t="shared" si="157"/>
        <v>961.18452373999992</v>
      </c>
      <c r="BS251" s="539">
        <f t="shared" si="157"/>
        <v>1017.45996424</v>
      </c>
      <c r="BT251" s="539">
        <f t="shared" si="157"/>
        <v>1057.9782814</v>
      </c>
      <c r="BU251" s="539">
        <f t="shared" si="157"/>
        <v>1091.7435456999999</v>
      </c>
      <c r="BV251" s="539">
        <f t="shared" si="157"/>
        <v>1125.5088099999998</v>
      </c>
      <c r="BW251" s="539">
        <f t="shared" si="157"/>
        <v>1125.5088099999998</v>
      </c>
      <c r="BX251" s="539">
        <f t="shared" si="158"/>
        <v>1125.5088099999998</v>
      </c>
      <c r="BY251" s="539">
        <f t="shared" si="158"/>
        <v>1159.2740742999999</v>
      </c>
      <c r="BZ251" s="539">
        <f t="shared" si="158"/>
        <v>1159.2740742999999</v>
      </c>
      <c r="CA251" s="539">
        <f t="shared" si="158"/>
        <v>1159.2740742999999</v>
      </c>
      <c r="CB251" s="539">
        <f t="shared" si="158"/>
        <v>1159.2740742999999</v>
      </c>
      <c r="CC251" s="539">
        <f t="shared" si="158"/>
        <v>1159.2740742999999</v>
      </c>
      <c r="CD251" s="539">
        <f t="shared" si="158"/>
        <v>1159.2740742999999</v>
      </c>
      <c r="CE251" s="539">
        <f t="shared" si="158"/>
        <v>1159.2740742999999</v>
      </c>
      <c r="CF251" s="539">
        <f t="shared" si="158"/>
        <v>1159.2740742999999</v>
      </c>
      <c r="CG251" s="539">
        <f t="shared" si="158"/>
        <v>1159.2740742999999</v>
      </c>
      <c r="CH251" s="539">
        <f t="shared" si="159"/>
        <v>1159.2740742999999</v>
      </c>
      <c r="CI251" s="539">
        <f t="shared" si="159"/>
        <v>1159.2740742999999</v>
      </c>
      <c r="CJ251" s="539">
        <f t="shared" si="159"/>
        <v>1159.2740742999999</v>
      </c>
      <c r="CK251" s="539">
        <f t="shared" si="159"/>
        <v>1194.0522965289999</v>
      </c>
      <c r="CL251" s="539">
        <f t="shared" si="159"/>
        <v>1194.0522965289999</v>
      </c>
      <c r="CM251" s="539">
        <f t="shared" si="159"/>
        <v>1194.0522965289999</v>
      </c>
      <c r="CN251" s="539">
        <f t="shared" si="159"/>
        <v>1194.0522965289999</v>
      </c>
      <c r="CO251" s="539">
        <f t="shared" si="159"/>
        <v>1194.0522965289999</v>
      </c>
      <c r="CP251" s="539">
        <f t="shared" si="159"/>
        <v>1194.0522965289999</v>
      </c>
      <c r="CQ251" s="539">
        <f t="shared" si="159"/>
        <v>1194.0522965289999</v>
      </c>
      <c r="CR251" s="539">
        <f t="shared" si="160"/>
        <v>1194.0522965289999</v>
      </c>
      <c r="CS251" s="539">
        <f t="shared" si="160"/>
        <v>1194.0522965289999</v>
      </c>
      <c r="CT251" s="539">
        <f t="shared" si="160"/>
        <v>1194.0522965289999</v>
      </c>
      <c r="CU251" s="539">
        <f t="shared" si="160"/>
        <v>1194.0522965289999</v>
      </c>
      <c r="CV251" s="539">
        <f t="shared" si="160"/>
        <v>1194.0522965289999</v>
      </c>
      <c r="CW251" s="539">
        <f t="shared" si="160"/>
        <v>1229.87386542487</v>
      </c>
      <c r="CX251" s="539">
        <f t="shared" si="160"/>
        <v>1229.87386542487</v>
      </c>
      <c r="CY251" s="539">
        <f t="shared" si="160"/>
        <v>1229.87386542487</v>
      </c>
      <c r="CZ251" s="539">
        <f t="shared" si="160"/>
        <v>1229.87386542487</v>
      </c>
      <c r="DA251" s="539">
        <f t="shared" si="160"/>
        <v>1229.87386542487</v>
      </c>
      <c r="DB251" s="539">
        <f t="shared" si="161"/>
        <v>1229.87386542487</v>
      </c>
      <c r="DC251" s="539">
        <f t="shared" si="161"/>
        <v>1229.87386542487</v>
      </c>
      <c r="DD251" s="539">
        <f t="shared" si="161"/>
        <v>1229.87386542487</v>
      </c>
      <c r="DE251" s="539">
        <f t="shared" si="161"/>
        <v>1229.87386542487</v>
      </c>
      <c r="DF251" s="539">
        <f t="shared" si="161"/>
        <v>1229.87386542487</v>
      </c>
      <c r="DG251" s="539">
        <f t="shared" si="161"/>
        <v>1229.87386542487</v>
      </c>
      <c r="DH251" s="539">
        <f t="shared" si="161"/>
        <v>1229.87386542487</v>
      </c>
      <c r="DI251" s="539">
        <f t="shared" si="161"/>
        <v>1266.7700813876158</v>
      </c>
      <c r="DJ251" s="539">
        <f t="shared" si="161"/>
        <v>1266.7700813876158</v>
      </c>
      <c r="DK251" s="539">
        <f t="shared" si="161"/>
        <v>1266.7700813876158</v>
      </c>
      <c r="DL251" s="539">
        <f t="shared" si="162"/>
        <v>1266.7700813876158</v>
      </c>
      <c r="DM251" s="539">
        <f t="shared" si="162"/>
        <v>1266.7700813876158</v>
      </c>
      <c r="DN251" s="539">
        <f t="shared" si="162"/>
        <v>1266.7700813876158</v>
      </c>
      <c r="DO251" s="539">
        <f t="shared" si="162"/>
        <v>1266.7700813876158</v>
      </c>
      <c r="DP251" s="539">
        <f t="shared" si="162"/>
        <v>1266.7700813876158</v>
      </c>
      <c r="DQ251" s="539">
        <f t="shared" si="162"/>
        <v>1266.7700813876158</v>
      </c>
      <c r="DR251" s="539">
        <f t="shared" si="162"/>
        <v>1266.7700813876158</v>
      </c>
      <c r="DS251" s="539">
        <f t="shared" si="162"/>
        <v>1266.7700813876158</v>
      </c>
      <c r="DT251" s="539">
        <f t="shared" si="162"/>
        <v>1266.7700813876158</v>
      </c>
      <c r="DU251" s="539">
        <f t="shared" si="162"/>
        <v>1304.7731838292445</v>
      </c>
      <c r="DV251" s="539">
        <f t="shared" si="163"/>
        <v>1304.7731838292445</v>
      </c>
      <c r="DW251" s="539">
        <f t="shared" si="163"/>
        <v>1304.7731838292445</v>
      </c>
      <c r="DX251" s="539">
        <f t="shared" si="163"/>
        <v>1304.7731838292445</v>
      </c>
      <c r="DY251" s="539">
        <f t="shared" si="163"/>
        <v>1304.7731838292445</v>
      </c>
      <c r="DZ251" s="539">
        <f t="shared" si="163"/>
        <v>1304.7731838292445</v>
      </c>
      <c r="EA251" s="539">
        <f t="shared" si="163"/>
        <v>1304.7731838292445</v>
      </c>
      <c r="EB251" s="539">
        <f t="shared" si="163"/>
        <v>1304.7731838292445</v>
      </c>
      <c r="EC251" s="539">
        <f t="shared" si="163"/>
        <v>1304.7731838292445</v>
      </c>
      <c r="ED251" s="539">
        <f t="shared" si="163"/>
        <v>1304.7731838292445</v>
      </c>
      <c r="EE251" s="539">
        <f t="shared" si="163"/>
        <v>1304.7731838292445</v>
      </c>
      <c r="EF251" s="540">
        <f t="shared" si="163"/>
        <v>1304.7731838292445</v>
      </c>
    </row>
    <row r="252" spans="2:136" outlineLevel="1" x14ac:dyDescent="0.2">
      <c r="B252" s="534" t="s">
        <v>211</v>
      </c>
      <c r="C252" s="482"/>
      <c r="D252" s="482"/>
      <c r="E252" s="563"/>
      <c r="F252" s="600">
        <v>6500</v>
      </c>
      <c r="G252" s="601">
        <f>F252/12</f>
        <v>541.66666666666663</v>
      </c>
      <c r="H252" s="537"/>
      <c r="I252" s="537"/>
      <c r="J252" s="537"/>
      <c r="K252" s="537"/>
      <c r="L252" s="537"/>
      <c r="M252" s="538">
        <f t="shared" si="151"/>
        <v>3900000</v>
      </c>
      <c r="N252" s="478"/>
      <c r="O252" s="478"/>
      <c r="P252" s="539">
        <f t="shared" si="152"/>
        <v>0</v>
      </c>
      <c r="Q252" s="539">
        <f t="shared" si="152"/>
        <v>0</v>
      </c>
      <c r="R252" s="539">
        <f t="shared" si="152"/>
        <v>0</v>
      </c>
      <c r="S252" s="539">
        <f t="shared" si="152"/>
        <v>0</v>
      </c>
      <c r="T252" s="539">
        <f t="shared" si="152"/>
        <v>0</v>
      </c>
      <c r="U252" s="539">
        <f t="shared" si="152"/>
        <v>0</v>
      </c>
      <c r="V252" s="539">
        <f t="shared" si="152"/>
        <v>0</v>
      </c>
      <c r="W252" s="539">
        <f t="shared" si="152"/>
        <v>0</v>
      </c>
      <c r="X252" s="539">
        <f t="shared" si="152"/>
        <v>0</v>
      </c>
      <c r="Y252" s="539">
        <f t="shared" si="152"/>
        <v>0</v>
      </c>
      <c r="Z252" s="539">
        <f t="shared" si="153"/>
        <v>0</v>
      </c>
      <c r="AA252" s="539">
        <f t="shared" si="153"/>
        <v>0</v>
      </c>
      <c r="AB252" s="539">
        <f t="shared" si="153"/>
        <v>0</v>
      </c>
      <c r="AC252" s="539">
        <f t="shared" si="153"/>
        <v>0</v>
      </c>
      <c r="AD252" s="539">
        <f t="shared" si="153"/>
        <v>0</v>
      </c>
      <c r="AE252" s="539">
        <f t="shared" si="153"/>
        <v>0</v>
      </c>
      <c r="AF252" s="539">
        <f t="shared" si="153"/>
        <v>0</v>
      </c>
      <c r="AG252" s="539">
        <f t="shared" si="153"/>
        <v>0</v>
      </c>
      <c r="AH252" s="539">
        <f t="shared" si="153"/>
        <v>0</v>
      </c>
      <c r="AI252" s="539">
        <f t="shared" si="153"/>
        <v>0</v>
      </c>
      <c r="AJ252" s="539">
        <f t="shared" si="154"/>
        <v>0</v>
      </c>
      <c r="AK252" s="539">
        <f t="shared" si="154"/>
        <v>0</v>
      </c>
      <c r="AL252" s="539">
        <f t="shared" si="154"/>
        <v>0</v>
      </c>
      <c r="AM252" s="539">
        <f t="shared" si="154"/>
        <v>0</v>
      </c>
      <c r="AN252" s="539">
        <f t="shared" si="154"/>
        <v>0</v>
      </c>
      <c r="AO252" s="539">
        <f t="shared" si="154"/>
        <v>0</v>
      </c>
      <c r="AP252" s="539">
        <f t="shared" si="154"/>
        <v>0</v>
      </c>
      <c r="AQ252" s="539">
        <f t="shared" si="154"/>
        <v>0</v>
      </c>
      <c r="AR252" s="539">
        <f t="shared" si="154"/>
        <v>0</v>
      </c>
      <c r="AS252" s="539">
        <f t="shared" si="154"/>
        <v>0</v>
      </c>
      <c r="AT252" s="539">
        <f t="shared" si="155"/>
        <v>0</v>
      </c>
      <c r="AU252" s="539">
        <f t="shared" si="155"/>
        <v>0</v>
      </c>
      <c r="AV252" s="539">
        <f t="shared" si="155"/>
        <v>0</v>
      </c>
      <c r="AW252" s="539">
        <f t="shared" si="155"/>
        <v>0</v>
      </c>
      <c r="AX252" s="539">
        <f t="shared" si="155"/>
        <v>0</v>
      </c>
      <c r="AY252" s="539">
        <f t="shared" si="155"/>
        <v>0</v>
      </c>
      <c r="AZ252" s="539">
        <f t="shared" si="155"/>
        <v>0</v>
      </c>
      <c r="BA252" s="539">
        <f t="shared" si="155"/>
        <v>0</v>
      </c>
      <c r="BB252" s="539">
        <f t="shared" si="155"/>
        <v>0</v>
      </c>
      <c r="BC252" s="539">
        <f t="shared" si="155"/>
        <v>0</v>
      </c>
      <c r="BD252" s="539">
        <f t="shared" si="156"/>
        <v>0</v>
      </c>
      <c r="BE252" s="539">
        <f t="shared" si="156"/>
        <v>0</v>
      </c>
      <c r="BF252" s="539">
        <f t="shared" si="156"/>
        <v>0</v>
      </c>
      <c r="BG252" s="539">
        <f t="shared" si="156"/>
        <v>0</v>
      </c>
      <c r="BH252" s="539">
        <f t="shared" si="156"/>
        <v>0</v>
      </c>
      <c r="BI252" s="539">
        <f t="shared" si="156"/>
        <v>0</v>
      </c>
      <c r="BJ252" s="539">
        <f t="shared" si="156"/>
        <v>0</v>
      </c>
      <c r="BK252" s="539">
        <f t="shared" si="156"/>
        <v>142054.50999999998</v>
      </c>
      <c r="BL252" s="539">
        <f t="shared" si="156"/>
        <v>186446.544375</v>
      </c>
      <c r="BM252" s="539">
        <f t="shared" si="156"/>
        <v>220937.37940299994</v>
      </c>
      <c r="BN252" s="539">
        <f t="shared" si="157"/>
        <v>239226.89756549994</v>
      </c>
      <c r="BO252" s="539">
        <f t="shared" si="157"/>
        <v>257516.41572799993</v>
      </c>
      <c r="BP252" s="539">
        <f t="shared" si="157"/>
        <v>275805.93389049993</v>
      </c>
      <c r="BQ252" s="539">
        <f t="shared" si="157"/>
        <v>294095.45205299993</v>
      </c>
      <c r="BR252" s="539">
        <f t="shared" si="157"/>
        <v>312384.97021549992</v>
      </c>
      <c r="BS252" s="539">
        <f t="shared" si="157"/>
        <v>330674.48837799992</v>
      </c>
      <c r="BT252" s="539">
        <f t="shared" si="157"/>
        <v>343842.94145499996</v>
      </c>
      <c r="BU252" s="539">
        <f t="shared" si="157"/>
        <v>354816.65235249995</v>
      </c>
      <c r="BV252" s="539">
        <f t="shared" si="157"/>
        <v>365790.36324999999</v>
      </c>
      <c r="BW252" s="539">
        <f t="shared" si="157"/>
        <v>365790.36324999999</v>
      </c>
      <c r="BX252" s="539">
        <f t="shared" si="158"/>
        <v>365790.36324999999</v>
      </c>
      <c r="BY252" s="539">
        <f t="shared" si="158"/>
        <v>376764.07414749992</v>
      </c>
      <c r="BZ252" s="539">
        <f t="shared" si="158"/>
        <v>376764.07414749992</v>
      </c>
      <c r="CA252" s="539">
        <f t="shared" si="158"/>
        <v>376764.07414749992</v>
      </c>
      <c r="CB252" s="539">
        <f t="shared" si="158"/>
        <v>376764.07414749992</v>
      </c>
      <c r="CC252" s="539">
        <f t="shared" si="158"/>
        <v>376764.07414749992</v>
      </c>
      <c r="CD252" s="539">
        <f t="shared" si="158"/>
        <v>376764.07414749992</v>
      </c>
      <c r="CE252" s="539">
        <f t="shared" si="158"/>
        <v>376764.07414749992</v>
      </c>
      <c r="CF252" s="539">
        <f t="shared" si="158"/>
        <v>376764.07414749992</v>
      </c>
      <c r="CG252" s="539">
        <f t="shared" si="158"/>
        <v>376764.07414749992</v>
      </c>
      <c r="CH252" s="539">
        <f t="shared" si="159"/>
        <v>376764.07414749992</v>
      </c>
      <c r="CI252" s="539">
        <f t="shared" si="159"/>
        <v>376764.07414749992</v>
      </c>
      <c r="CJ252" s="539">
        <f t="shared" si="159"/>
        <v>376764.07414749992</v>
      </c>
      <c r="CK252" s="539">
        <f t="shared" si="159"/>
        <v>388066.99637192499</v>
      </c>
      <c r="CL252" s="539">
        <f t="shared" si="159"/>
        <v>388066.99637192499</v>
      </c>
      <c r="CM252" s="539">
        <f t="shared" si="159"/>
        <v>388066.99637192499</v>
      </c>
      <c r="CN252" s="539">
        <f t="shared" si="159"/>
        <v>388066.99637192499</v>
      </c>
      <c r="CO252" s="539">
        <f t="shared" si="159"/>
        <v>388066.99637192499</v>
      </c>
      <c r="CP252" s="539">
        <f t="shared" si="159"/>
        <v>388066.99637192499</v>
      </c>
      <c r="CQ252" s="539">
        <f t="shared" si="159"/>
        <v>388066.99637192499</v>
      </c>
      <c r="CR252" s="539">
        <f t="shared" si="160"/>
        <v>388066.99637192499</v>
      </c>
      <c r="CS252" s="539">
        <f t="shared" si="160"/>
        <v>388066.99637192499</v>
      </c>
      <c r="CT252" s="539">
        <f t="shared" si="160"/>
        <v>388066.99637192499</v>
      </c>
      <c r="CU252" s="539">
        <f t="shared" si="160"/>
        <v>388066.99637192499</v>
      </c>
      <c r="CV252" s="539">
        <f t="shared" si="160"/>
        <v>388066.99637192499</v>
      </c>
      <c r="CW252" s="539">
        <f t="shared" si="160"/>
        <v>399709.00626308273</v>
      </c>
      <c r="CX252" s="539">
        <f t="shared" si="160"/>
        <v>399709.00626308273</v>
      </c>
      <c r="CY252" s="539">
        <f t="shared" si="160"/>
        <v>399709.00626308273</v>
      </c>
      <c r="CZ252" s="539">
        <f t="shared" si="160"/>
        <v>399709.00626308273</v>
      </c>
      <c r="DA252" s="539">
        <f t="shared" si="160"/>
        <v>399709.00626308273</v>
      </c>
      <c r="DB252" s="539">
        <f t="shared" si="161"/>
        <v>399709.00626308273</v>
      </c>
      <c r="DC252" s="539">
        <f t="shared" si="161"/>
        <v>399709.00626308273</v>
      </c>
      <c r="DD252" s="539">
        <f t="shared" si="161"/>
        <v>399709.00626308273</v>
      </c>
      <c r="DE252" s="539">
        <f t="shared" si="161"/>
        <v>399709.00626308273</v>
      </c>
      <c r="DF252" s="539">
        <f t="shared" si="161"/>
        <v>399709.00626308273</v>
      </c>
      <c r="DG252" s="539">
        <f t="shared" si="161"/>
        <v>399709.00626308273</v>
      </c>
      <c r="DH252" s="539">
        <f t="shared" si="161"/>
        <v>399709.00626308273</v>
      </c>
      <c r="DI252" s="539">
        <f t="shared" si="161"/>
        <v>411700.27645097516</v>
      </c>
      <c r="DJ252" s="539">
        <f t="shared" si="161"/>
        <v>411700.27645097516</v>
      </c>
      <c r="DK252" s="539">
        <f t="shared" si="161"/>
        <v>411700.27645097516</v>
      </c>
      <c r="DL252" s="539">
        <f t="shared" si="162"/>
        <v>411700.27645097516</v>
      </c>
      <c r="DM252" s="539">
        <f t="shared" si="162"/>
        <v>411700.27645097516</v>
      </c>
      <c r="DN252" s="539">
        <f t="shared" si="162"/>
        <v>411700.27645097516</v>
      </c>
      <c r="DO252" s="539">
        <f t="shared" si="162"/>
        <v>411700.27645097516</v>
      </c>
      <c r="DP252" s="539">
        <f t="shared" si="162"/>
        <v>411700.27645097516</v>
      </c>
      <c r="DQ252" s="539">
        <f t="shared" si="162"/>
        <v>411700.27645097516</v>
      </c>
      <c r="DR252" s="539">
        <f t="shared" si="162"/>
        <v>411700.27645097516</v>
      </c>
      <c r="DS252" s="539">
        <f t="shared" si="162"/>
        <v>411700.27645097516</v>
      </c>
      <c r="DT252" s="539">
        <f t="shared" si="162"/>
        <v>411700.27645097516</v>
      </c>
      <c r="DU252" s="539">
        <f t="shared" si="162"/>
        <v>424051.28474450443</v>
      </c>
      <c r="DV252" s="539">
        <f t="shared" si="163"/>
        <v>424051.28474450443</v>
      </c>
      <c r="DW252" s="539">
        <f t="shared" si="163"/>
        <v>424051.28474450443</v>
      </c>
      <c r="DX252" s="539">
        <f t="shared" si="163"/>
        <v>424051.28474450443</v>
      </c>
      <c r="DY252" s="539">
        <f t="shared" si="163"/>
        <v>424051.28474450443</v>
      </c>
      <c r="DZ252" s="539">
        <f t="shared" si="163"/>
        <v>424051.28474450443</v>
      </c>
      <c r="EA252" s="539">
        <f t="shared" si="163"/>
        <v>424051.28474450443</v>
      </c>
      <c r="EB252" s="539">
        <f t="shared" si="163"/>
        <v>424051.28474450443</v>
      </c>
      <c r="EC252" s="539">
        <f t="shared" si="163"/>
        <v>424051.28474450443</v>
      </c>
      <c r="ED252" s="539">
        <f t="shared" si="163"/>
        <v>424051.28474450443</v>
      </c>
      <c r="EE252" s="539">
        <f t="shared" si="163"/>
        <v>424051.28474450443</v>
      </c>
      <c r="EF252" s="540">
        <f t="shared" si="163"/>
        <v>424051.28474450443</v>
      </c>
    </row>
    <row r="253" spans="2:136" outlineLevel="1" x14ac:dyDescent="0.2">
      <c r="B253" s="534" t="s">
        <v>294</v>
      </c>
      <c r="C253" s="482"/>
      <c r="D253" s="482"/>
      <c r="E253" s="563"/>
      <c r="F253" s="600">
        <v>20</v>
      </c>
      <c r="G253" s="601">
        <f t="shared" si="150"/>
        <v>1.6666666666666667</v>
      </c>
      <c r="H253" s="537"/>
      <c r="I253" s="537"/>
      <c r="J253" s="537"/>
      <c r="K253" s="537"/>
      <c r="L253" s="537"/>
      <c r="M253" s="538">
        <f t="shared" si="151"/>
        <v>12000</v>
      </c>
      <c r="N253" s="478"/>
      <c r="O253" s="478"/>
      <c r="P253" s="539">
        <f t="shared" si="152"/>
        <v>0</v>
      </c>
      <c r="Q253" s="539">
        <f t="shared" si="152"/>
        <v>0</v>
      </c>
      <c r="R253" s="539">
        <f t="shared" si="152"/>
        <v>0</v>
      </c>
      <c r="S253" s="539">
        <f t="shared" si="152"/>
        <v>0</v>
      </c>
      <c r="T253" s="539">
        <f t="shared" si="152"/>
        <v>0</v>
      </c>
      <c r="U253" s="539">
        <f t="shared" si="152"/>
        <v>0</v>
      </c>
      <c r="V253" s="539">
        <f t="shared" si="152"/>
        <v>0</v>
      </c>
      <c r="W253" s="539">
        <f t="shared" si="152"/>
        <v>0</v>
      </c>
      <c r="X253" s="539">
        <f t="shared" si="152"/>
        <v>0</v>
      </c>
      <c r="Y253" s="539">
        <f t="shared" si="152"/>
        <v>0</v>
      </c>
      <c r="Z253" s="539">
        <f t="shared" si="153"/>
        <v>0</v>
      </c>
      <c r="AA253" s="539">
        <f t="shared" si="153"/>
        <v>0</v>
      </c>
      <c r="AB253" s="539">
        <f t="shared" si="153"/>
        <v>0</v>
      </c>
      <c r="AC253" s="539">
        <f t="shared" si="153"/>
        <v>0</v>
      </c>
      <c r="AD253" s="539">
        <f t="shared" si="153"/>
        <v>0</v>
      </c>
      <c r="AE253" s="539">
        <f t="shared" si="153"/>
        <v>0</v>
      </c>
      <c r="AF253" s="539">
        <f t="shared" si="153"/>
        <v>0</v>
      </c>
      <c r="AG253" s="539">
        <f t="shared" si="153"/>
        <v>0</v>
      </c>
      <c r="AH253" s="539">
        <f t="shared" si="153"/>
        <v>0</v>
      </c>
      <c r="AI253" s="539">
        <f t="shared" si="153"/>
        <v>0</v>
      </c>
      <c r="AJ253" s="539">
        <f t="shared" si="154"/>
        <v>0</v>
      </c>
      <c r="AK253" s="539">
        <f t="shared" si="154"/>
        <v>0</v>
      </c>
      <c r="AL253" s="539">
        <f t="shared" si="154"/>
        <v>0</v>
      </c>
      <c r="AM253" s="539">
        <f t="shared" si="154"/>
        <v>0</v>
      </c>
      <c r="AN253" s="539">
        <f t="shared" si="154"/>
        <v>0</v>
      </c>
      <c r="AO253" s="539">
        <f t="shared" si="154"/>
        <v>0</v>
      </c>
      <c r="AP253" s="539">
        <f t="shared" si="154"/>
        <v>0</v>
      </c>
      <c r="AQ253" s="539">
        <f t="shared" si="154"/>
        <v>0</v>
      </c>
      <c r="AR253" s="539">
        <f t="shared" si="154"/>
        <v>0</v>
      </c>
      <c r="AS253" s="539">
        <f t="shared" si="154"/>
        <v>0</v>
      </c>
      <c r="AT253" s="539">
        <f t="shared" si="155"/>
        <v>0</v>
      </c>
      <c r="AU253" s="539">
        <f t="shared" si="155"/>
        <v>0</v>
      </c>
      <c r="AV253" s="539">
        <f t="shared" si="155"/>
        <v>0</v>
      </c>
      <c r="AW253" s="539">
        <f t="shared" si="155"/>
        <v>0</v>
      </c>
      <c r="AX253" s="539">
        <f t="shared" si="155"/>
        <v>0</v>
      </c>
      <c r="AY253" s="539">
        <f t="shared" si="155"/>
        <v>0</v>
      </c>
      <c r="AZ253" s="539">
        <f t="shared" si="155"/>
        <v>0</v>
      </c>
      <c r="BA253" s="539">
        <f t="shared" si="155"/>
        <v>0</v>
      </c>
      <c r="BB253" s="539">
        <f t="shared" si="155"/>
        <v>0</v>
      </c>
      <c r="BC253" s="539">
        <f t="shared" si="155"/>
        <v>0</v>
      </c>
      <c r="BD253" s="539">
        <f t="shared" si="156"/>
        <v>0</v>
      </c>
      <c r="BE253" s="539">
        <f t="shared" si="156"/>
        <v>0</v>
      </c>
      <c r="BF253" s="539">
        <f t="shared" si="156"/>
        <v>0</v>
      </c>
      <c r="BG253" s="539">
        <f t="shared" si="156"/>
        <v>0</v>
      </c>
      <c r="BH253" s="539">
        <f t="shared" si="156"/>
        <v>0</v>
      </c>
      <c r="BI253" s="539">
        <f t="shared" si="156"/>
        <v>0</v>
      </c>
      <c r="BJ253" s="539">
        <f t="shared" si="156"/>
        <v>0</v>
      </c>
      <c r="BK253" s="539">
        <f t="shared" si="156"/>
        <v>437.0908</v>
      </c>
      <c r="BL253" s="539">
        <f t="shared" si="156"/>
        <v>573.68167500000004</v>
      </c>
      <c r="BM253" s="539">
        <f t="shared" si="156"/>
        <v>679.80732123999996</v>
      </c>
      <c r="BN253" s="539">
        <f t="shared" si="157"/>
        <v>736.08276173999991</v>
      </c>
      <c r="BO253" s="539">
        <f t="shared" si="157"/>
        <v>792.35820223999997</v>
      </c>
      <c r="BP253" s="539">
        <f t="shared" si="157"/>
        <v>848.63364273999991</v>
      </c>
      <c r="BQ253" s="539">
        <f t="shared" si="157"/>
        <v>904.90908323999997</v>
      </c>
      <c r="BR253" s="539">
        <f t="shared" si="157"/>
        <v>961.18452373999992</v>
      </c>
      <c r="BS253" s="539">
        <f t="shared" si="157"/>
        <v>1017.45996424</v>
      </c>
      <c r="BT253" s="539">
        <f t="shared" si="157"/>
        <v>1057.9782814</v>
      </c>
      <c r="BU253" s="539">
        <f t="shared" si="157"/>
        <v>1091.7435456999999</v>
      </c>
      <c r="BV253" s="539">
        <f t="shared" si="157"/>
        <v>1125.5088099999998</v>
      </c>
      <c r="BW253" s="539">
        <f t="shared" si="157"/>
        <v>1125.5088099999998</v>
      </c>
      <c r="BX253" s="539">
        <f t="shared" si="158"/>
        <v>1125.5088099999998</v>
      </c>
      <c r="BY253" s="539">
        <f t="shared" si="158"/>
        <v>1159.2740742999999</v>
      </c>
      <c r="BZ253" s="539">
        <f t="shared" si="158"/>
        <v>1159.2740742999999</v>
      </c>
      <c r="CA253" s="539">
        <f t="shared" si="158"/>
        <v>1159.2740742999999</v>
      </c>
      <c r="CB253" s="539">
        <f t="shared" si="158"/>
        <v>1159.2740742999999</v>
      </c>
      <c r="CC253" s="539">
        <f t="shared" si="158"/>
        <v>1159.2740742999999</v>
      </c>
      <c r="CD253" s="539">
        <f t="shared" si="158"/>
        <v>1159.2740742999999</v>
      </c>
      <c r="CE253" s="539">
        <f t="shared" si="158"/>
        <v>1159.2740742999999</v>
      </c>
      <c r="CF253" s="539">
        <f t="shared" si="158"/>
        <v>1159.2740742999999</v>
      </c>
      <c r="CG253" s="539">
        <f t="shared" si="158"/>
        <v>1159.2740742999999</v>
      </c>
      <c r="CH253" s="539">
        <f t="shared" si="159"/>
        <v>1159.2740742999999</v>
      </c>
      <c r="CI253" s="539">
        <f t="shared" si="159"/>
        <v>1159.2740742999999</v>
      </c>
      <c r="CJ253" s="539">
        <f t="shared" si="159"/>
        <v>1159.2740742999999</v>
      </c>
      <c r="CK253" s="539">
        <f t="shared" si="159"/>
        <v>1194.0522965289999</v>
      </c>
      <c r="CL253" s="539">
        <f t="shared" si="159"/>
        <v>1194.0522965289999</v>
      </c>
      <c r="CM253" s="539">
        <f t="shared" si="159"/>
        <v>1194.0522965289999</v>
      </c>
      <c r="CN253" s="539">
        <f t="shared" si="159"/>
        <v>1194.0522965289999</v>
      </c>
      <c r="CO253" s="539">
        <f t="shared" si="159"/>
        <v>1194.0522965289999</v>
      </c>
      <c r="CP253" s="539">
        <f t="shared" si="159"/>
        <v>1194.0522965289999</v>
      </c>
      <c r="CQ253" s="539">
        <f t="shared" si="159"/>
        <v>1194.0522965289999</v>
      </c>
      <c r="CR253" s="539">
        <f t="shared" si="160"/>
        <v>1194.0522965289999</v>
      </c>
      <c r="CS253" s="539">
        <f t="shared" si="160"/>
        <v>1194.0522965289999</v>
      </c>
      <c r="CT253" s="539">
        <f t="shared" si="160"/>
        <v>1194.0522965289999</v>
      </c>
      <c r="CU253" s="539">
        <f t="shared" si="160"/>
        <v>1194.0522965289999</v>
      </c>
      <c r="CV253" s="539">
        <f t="shared" si="160"/>
        <v>1194.0522965289999</v>
      </c>
      <c r="CW253" s="539">
        <f t="shared" si="160"/>
        <v>1229.87386542487</v>
      </c>
      <c r="CX253" s="539">
        <f t="shared" si="160"/>
        <v>1229.87386542487</v>
      </c>
      <c r="CY253" s="539">
        <f t="shared" si="160"/>
        <v>1229.87386542487</v>
      </c>
      <c r="CZ253" s="539">
        <f t="shared" si="160"/>
        <v>1229.87386542487</v>
      </c>
      <c r="DA253" s="539">
        <f t="shared" si="160"/>
        <v>1229.87386542487</v>
      </c>
      <c r="DB253" s="539">
        <f t="shared" si="161"/>
        <v>1229.87386542487</v>
      </c>
      <c r="DC253" s="539">
        <f t="shared" si="161"/>
        <v>1229.87386542487</v>
      </c>
      <c r="DD253" s="539">
        <f t="shared" si="161"/>
        <v>1229.87386542487</v>
      </c>
      <c r="DE253" s="539">
        <f t="shared" si="161"/>
        <v>1229.87386542487</v>
      </c>
      <c r="DF253" s="539">
        <f t="shared" si="161"/>
        <v>1229.87386542487</v>
      </c>
      <c r="DG253" s="539">
        <f t="shared" si="161"/>
        <v>1229.87386542487</v>
      </c>
      <c r="DH253" s="539">
        <f t="shared" si="161"/>
        <v>1229.87386542487</v>
      </c>
      <c r="DI253" s="539">
        <f t="shared" si="161"/>
        <v>1266.7700813876158</v>
      </c>
      <c r="DJ253" s="539">
        <f t="shared" si="161"/>
        <v>1266.7700813876158</v>
      </c>
      <c r="DK253" s="539">
        <f t="shared" si="161"/>
        <v>1266.7700813876158</v>
      </c>
      <c r="DL253" s="539">
        <f t="shared" si="162"/>
        <v>1266.7700813876158</v>
      </c>
      <c r="DM253" s="539">
        <f t="shared" si="162"/>
        <v>1266.7700813876158</v>
      </c>
      <c r="DN253" s="539">
        <f t="shared" si="162"/>
        <v>1266.7700813876158</v>
      </c>
      <c r="DO253" s="539">
        <f t="shared" si="162"/>
        <v>1266.7700813876158</v>
      </c>
      <c r="DP253" s="539">
        <f t="shared" si="162"/>
        <v>1266.7700813876158</v>
      </c>
      <c r="DQ253" s="539">
        <f t="shared" si="162"/>
        <v>1266.7700813876158</v>
      </c>
      <c r="DR253" s="539">
        <f t="shared" si="162"/>
        <v>1266.7700813876158</v>
      </c>
      <c r="DS253" s="539">
        <f t="shared" si="162"/>
        <v>1266.7700813876158</v>
      </c>
      <c r="DT253" s="539">
        <f t="shared" si="162"/>
        <v>1266.7700813876158</v>
      </c>
      <c r="DU253" s="539">
        <f t="shared" si="162"/>
        <v>1304.7731838292445</v>
      </c>
      <c r="DV253" s="539">
        <f t="shared" si="163"/>
        <v>1304.7731838292445</v>
      </c>
      <c r="DW253" s="539">
        <f t="shared" si="163"/>
        <v>1304.7731838292445</v>
      </c>
      <c r="DX253" s="539">
        <f t="shared" si="163"/>
        <v>1304.7731838292445</v>
      </c>
      <c r="DY253" s="539">
        <f t="shared" si="163"/>
        <v>1304.7731838292445</v>
      </c>
      <c r="DZ253" s="539">
        <f t="shared" si="163"/>
        <v>1304.7731838292445</v>
      </c>
      <c r="EA253" s="539">
        <f t="shared" si="163"/>
        <v>1304.7731838292445</v>
      </c>
      <c r="EB253" s="539">
        <f t="shared" si="163"/>
        <v>1304.7731838292445</v>
      </c>
      <c r="EC253" s="539">
        <f t="shared" si="163"/>
        <v>1304.7731838292445</v>
      </c>
      <c r="ED253" s="539">
        <f t="shared" si="163"/>
        <v>1304.7731838292445</v>
      </c>
      <c r="EE253" s="539">
        <f t="shared" si="163"/>
        <v>1304.7731838292445</v>
      </c>
      <c r="EF253" s="540">
        <f t="shared" si="163"/>
        <v>1304.7731838292445</v>
      </c>
    </row>
    <row r="254" spans="2:136" outlineLevel="1" x14ac:dyDescent="0.2">
      <c r="B254" s="534" t="s">
        <v>295</v>
      </c>
      <c r="C254" s="482"/>
      <c r="D254" s="482"/>
      <c r="E254" s="563"/>
      <c r="F254" s="602">
        <v>0.02</v>
      </c>
      <c r="G254" s="562"/>
      <c r="H254" s="537"/>
      <c r="I254" s="537"/>
      <c r="J254" s="537"/>
      <c r="K254" s="537"/>
      <c r="L254" s="537"/>
      <c r="M254" s="538">
        <f>F254*$M$245</f>
        <v>424680.53759999998</v>
      </c>
      <c r="N254" s="478"/>
      <c r="O254" s="478"/>
      <c r="P254" s="539">
        <f t="shared" ref="P254:Y256" si="164">$F254*P$245*(1+$E$211)^(P$5-1)</f>
        <v>0</v>
      </c>
      <c r="Q254" s="539">
        <f t="shared" si="164"/>
        <v>0</v>
      </c>
      <c r="R254" s="539">
        <f t="shared" si="164"/>
        <v>0</v>
      </c>
      <c r="S254" s="539">
        <f t="shared" si="164"/>
        <v>0</v>
      </c>
      <c r="T254" s="539">
        <f t="shared" si="164"/>
        <v>0</v>
      </c>
      <c r="U254" s="539">
        <f t="shared" si="164"/>
        <v>0</v>
      </c>
      <c r="V254" s="539">
        <f t="shared" si="164"/>
        <v>0</v>
      </c>
      <c r="W254" s="539">
        <f t="shared" si="164"/>
        <v>0</v>
      </c>
      <c r="X254" s="539">
        <f t="shared" si="164"/>
        <v>0</v>
      </c>
      <c r="Y254" s="539">
        <f t="shared" si="164"/>
        <v>0</v>
      </c>
      <c r="Z254" s="539">
        <f t="shared" ref="Z254:AI256" si="165">$F254*Z$245*(1+$E$211)^(Z$5-1)</f>
        <v>0</v>
      </c>
      <c r="AA254" s="539">
        <f t="shared" si="165"/>
        <v>0</v>
      </c>
      <c r="AB254" s="539">
        <f t="shared" si="165"/>
        <v>0</v>
      </c>
      <c r="AC254" s="539">
        <f t="shared" si="165"/>
        <v>0</v>
      </c>
      <c r="AD254" s="539">
        <f t="shared" si="165"/>
        <v>0</v>
      </c>
      <c r="AE254" s="539">
        <f t="shared" si="165"/>
        <v>0</v>
      </c>
      <c r="AF254" s="539">
        <f t="shared" si="165"/>
        <v>0</v>
      </c>
      <c r="AG254" s="539">
        <f t="shared" si="165"/>
        <v>0</v>
      </c>
      <c r="AH254" s="539">
        <f t="shared" si="165"/>
        <v>0</v>
      </c>
      <c r="AI254" s="539">
        <f t="shared" si="165"/>
        <v>0</v>
      </c>
      <c r="AJ254" s="539">
        <f t="shared" ref="AJ254:AS256" si="166">$F254*AJ$245*(1+$E$211)^(AJ$5-1)</f>
        <v>0</v>
      </c>
      <c r="AK254" s="539">
        <f t="shared" si="166"/>
        <v>0</v>
      </c>
      <c r="AL254" s="539">
        <f t="shared" si="166"/>
        <v>0</v>
      </c>
      <c r="AM254" s="539">
        <f t="shared" si="166"/>
        <v>0</v>
      </c>
      <c r="AN254" s="539">
        <f t="shared" si="166"/>
        <v>0</v>
      </c>
      <c r="AO254" s="539">
        <f t="shared" si="166"/>
        <v>0</v>
      </c>
      <c r="AP254" s="539">
        <f t="shared" si="166"/>
        <v>0</v>
      </c>
      <c r="AQ254" s="539">
        <f t="shared" si="166"/>
        <v>0</v>
      </c>
      <c r="AR254" s="539">
        <f t="shared" si="166"/>
        <v>0</v>
      </c>
      <c r="AS254" s="539">
        <f t="shared" si="166"/>
        <v>0</v>
      </c>
      <c r="AT254" s="539">
        <f t="shared" ref="AT254:BC256" si="167">$F254*AT$245*(1+$E$211)^(AT$5-1)</f>
        <v>0</v>
      </c>
      <c r="AU254" s="539">
        <f t="shared" si="167"/>
        <v>0</v>
      </c>
      <c r="AV254" s="539">
        <f t="shared" si="167"/>
        <v>0</v>
      </c>
      <c r="AW254" s="539">
        <f t="shared" si="167"/>
        <v>0</v>
      </c>
      <c r="AX254" s="539">
        <f t="shared" si="167"/>
        <v>0</v>
      </c>
      <c r="AY254" s="539">
        <f t="shared" si="167"/>
        <v>0</v>
      </c>
      <c r="AZ254" s="539">
        <f t="shared" si="167"/>
        <v>0</v>
      </c>
      <c r="BA254" s="539">
        <f t="shared" si="167"/>
        <v>0</v>
      </c>
      <c r="BB254" s="539">
        <f t="shared" si="167"/>
        <v>0</v>
      </c>
      <c r="BC254" s="539">
        <f t="shared" si="167"/>
        <v>0</v>
      </c>
      <c r="BD254" s="539">
        <f t="shared" ref="BD254:BM256" si="168">$F254*BD$245*(1+$E$211)^(BD$5-1)</f>
        <v>0</v>
      </c>
      <c r="BE254" s="539">
        <f t="shared" si="168"/>
        <v>0</v>
      </c>
      <c r="BF254" s="539">
        <f t="shared" si="168"/>
        <v>0</v>
      </c>
      <c r="BG254" s="539">
        <f t="shared" si="168"/>
        <v>0</v>
      </c>
      <c r="BH254" s="539">
        <f t="shared" si="168"/>
        <v>0</v>
      </c>
      <c r="BI254" s="539">
        <f t="shared" si="168"/>
        <v>0</v>
      </c>
      <c r="BJ254" s="539">
        <f t="shared" si="168"/>
        <v>0</v>
      </c>
      <c r="BK254" s="539">
        <f t="shared" si="168"/>
        <v>14429.446738789515</v>
      </c>
      <c r="BL254" s="539">
        <f t="shared" si="168"/>
        <v>18575.049311184757</v>
      </c>
      <c r="BM254" s="539">
        <f t="shared" si="168"/>
        <v>21918.707789847838</v>
      </c>
      <c r="BN254" s="539">
        <f t="shared" ref="BN254:BW256" si="169">$F254*BN$245*(1+$E$211)^(BN$5-1)</f>
        <v>24000.117231645403</v>
      </c>
      <c r="BO254" s="539">
        <f t="shared" si="169"/>
        <v>26081.526673442964</v>
      </c>
      <c r="BP254" s="539">
        <f t="shared" si="169"/>
        <v>28162.936115240522</v>
      </c>
      <c r="BQ254" s="539">
        <f t="shared" si="169"/>
        <v>30244.345557038087</v>
      </c>
      <c r="BR254" s="539">
        <f t="shared" si="169"/>
        <v>32325.754998835644</v>
      </c>
      <c r="BS254" s="539">
        <f t="shared" si="169"/>
        <v>34407.164440633205</v>
      </c>
      <c r="BT254" s="539">
        <f t="shared" si="169"/>
        <v>35805.665487343016</v>
      </c>
      <c r="BU254" s="539">
        <f t="shared" si="169"/>
        <v>36911.491507586659</v>
      </c>
      <c r="BV254" s="539">
        <f t="shared" si="169"/>
        <v>38017.317527830302</v>
      </c>
      <c r="BW254" s="539">
        <f t="shared" si="169"/>
        <v>38759.98919008104</v>
      </c>
      <c r="BX254" s="539">
        <f t="shared" ref="BX254:CG256" si="170">$F254*BX$245*(1+$E$211)^(BX$5-1)</f>
        <v>38759.98919008104</v>
      </c>
      <c r="BY254" s="539">
        <f t="shared" si="170"/>
        <v>39651.468941452898</v>
      </c>
      <c r="BZ254" s="539">
        <f t="shared" si="170"/>
        <v>39651.468941452898</v>
      </c>
      <c r="CA254" s="539">
        <f t="shared" si="170"/>
        <v>39651.468941452898</v>
      </c>
      <c r="CB254" s="539">
        <f t="shared" si="170"/>
        <v>39651.468941452898</v>
      </c>
      <c r="CC254" s="539">
        <f t="shared" si="170"/>
        <v>39651.468941452898</v>
      </c>
      <c r="CD254" s="539">
        <f t="shared" si="170"/>
        <v>39651.468941452898</v>
      </c>
      <c r="CE254" s="539">
        <f t="shared" si="170"/>
        <v>39651.468941452898</v>
      </c>
      <c r="CF254" s="539">
        <f t="shared" si="170"/>
        <v>39651.468941452898</v>
      </c>
      <c r="CG254" s="539">
        <f t="shared" si="170"/>
        <v>39651.468941452898</v>
      </c>
      <c r="CH254" s="539">
        <f t="shared" ref="CH254:CQ256" si="171">$F254*CH$245*(1+$E$211)^(CH$5-1)</f>
        <v>39651.468941452898</v>
      </c>
      <c r="CI254" s="539">
        <f t="shared" si="171"/>
        <v>39651.468941452898</v>
      </c>
      <c r="CJ254" s="539">
        <f t="shared" si="171"/>
        <v>39651.468941452898</v>
      </c>
      <c r="CK254" s="539">
        <f t="shared" si="171"/>
        <v>40563.45272710632</v>
      </c>
      <c r="CL254" s="539">
        <f t="shared" si="171"/>
        <v>40563.45272710632</v>
      </c>
      <c r="CM254" s="539">
        <f t="shared" si="171"/>
        <v>40563.45272710632</v>
      </c>
      <c r="CN254" s="539">
        <f t="shared" si="171"/>
        <v>40563.45272710632</v>
      </c>
      <c r="CO254" s="539">
        <f t="shared" si="171"/>
        <v>40563.45272710632</v>
      </c>
      <c r="CP254" s="539">
        <f t="shared" si="171"/>
        <v>40563.45272710632</v>
      </c>
      <c r="CQ254" s="539">
        <f t="shared" si="171"/>
        <v>40563.45272710632</v>
      </c>
      <c r="CR254" s="539">
        <f t="shared" ref="CR254:DA256" si="172">$F254*CR$245*(1+$E$211)^(CR$5-1)</f>
        <v>40563.45272710632</v>
      </c>
      <c r="CS254" s="539">
        <f t="shared" si="172"/>
        <v>40563.45272710632</v>
      </c>
      <c r="CT254" s="539">
        <f t="shared" si="172"/>
        <v>40563.45272710632</v>
      </c>
      <c r="CU254" s="539">
        <f t="shared" si="172"/>
        <v>40563.45272710632</v>
      </c>
      <c r="CV254" s="539">
        <f t="shared" si="172"/>
        <v>40563.45272710632</v>
      </c>
      <c r="CW254" s="539">
        <f t="shared" si="172"/>
        <v>41496.41213982975</v>
      </c>
      <c r="CX254" s="539">
        <f t="shared" si="172"/>
        <v>41496.41213982975</v>
      </c>
      <c r="CY254" s="539">
        <f t="shared" si="172"/>
        <v>41496.41213982975</v>
      </c>
      <c r="CZ254" s="539">
        <f t="shared" si="172"/>
        <v>41496.41213982975</v>
      </c>
      <c r="DA254" s="539">
        <f t="shared" si="172"/>
        <v>41496.41213982975</v>
      </c>
      <c r="DB254" s="539">
        <f t="shared" ref="DB254:DK256" si="173">$F254*DB$245*(1+$E$211)^(DB$5-1)</f>
        <v>41496.41213982975</v>
      </c>
      <c r="DC254" s="539">
        <f t="shared" si="173"/>
        <v>41496.41213982975</v>
      </c>
      <c r="DD254" s="539">
        <f t="shared" si="173"/>
        <v>41496.41213982975</v>
      </c>
      <c r="DE254" s="539">
        <f t="shared" si="173"/>
        <v>41496.41213982975</v>
      </c>
      <c r="DF254" s="539">
        <f t="shared" si="173"/>
        <v>41496.41213982975</v>
      </c>
      <c r="DG254" s="539">
        <f t="shared" si="173"/>
        <v>41496.41213982975</v>
      </c>
      <c r="DH254" s="539">
        <f t="shared" si="173"/>
        <v>41496.41213982975</v>
      </c>
      <c r="DI254" s="539">
        <f t="shared" si="173"/>
        <v>42450.829619045835</v>
      </c>
      <c r="DJ254" s="539">
        <f t="shared" si="173"/>
        <v>42450.829619045835</v>
      </c>
      <c r="DK254" s="539">
        <f t="shared" si="173"/>
        <v>42450.829619045835</v>
      </c>
      <c r="DL254" s="539">
        <f t="shared" ref="DL254:DU256" si="174">$F254*DL$245*(1+$E$211)^(DL$5-1)</f>
        <v>42450.829619045835</v>
      </c>
      <c r="DM254" s="539">
        <f t="shared" si="174"/>
        <v>42450.829619045835</v>
      </c>
      <c r="DN254" s="539">
        <f t="shared" si="174"/>
        <v>42450.829619045835</v>
      </c>
      <c r="DO254" s="539">
        <f t="shared" si="174"/>
        <v>42450.829619045835</v>
      </c>
      <c r="DP254" s="539">
        <f t="shared" si="174"/>
        <v>42450.829619045835</v>
      </c>
      <c r="DQ254" s="539">
        <f t="shared" si="174"/>
        <v>42450.829619045835</v>
      </c>
      <c r="DR254" s="539">
        <f t="shared" si="174"/>
        <v>42450.829619045835</v>
      </c>
      <c r="DS254" s="539">
        <f t="shared" si="174"/>
        <v>42450.829619045835</v>
      </c>
      <c r="DT254" s="539">
        <f t="shared" si="174"/>
        <v>42450.829619045835</v>
      </c>
      <c r="DU254" s="539">
        <f t="shared" si="174"/>
        <v>43427.198700283887</v>
      </c>
      <c r="DV254" s="539">
        <f t="shared" ref="DV254:EF256" si="175">$F254*DV$245*(1+$E$211)^(DV$5-1)</f>
        <v>43427.198700283887</v>
      </c>
      <c r="DW254" s="539">
        <f t="shared" si="175"/>
        <v>43427.198700283887</v>
      </c>
      <c r="DX254" s="539">
        <f t="shared" si="175"/>
        <v>43427.198700283887</v>
      </c>
      <c r="DY254" s="539">
        <f t="shared" si="175"/>
        <v>43427.198700283887</v>
      </c>
      <c r="DZ254" s="539">
        <f t="shared" si="175"/>
        <v>43427.198700283887</v>
      </c>
      <c r="EA254" s="539">
        <f t="shared" si="175"/>
        <v>43427.198700283887</v>
      </c>
      <c r="EB254" s="539">
        <f t="shared" si="175"/>
        <v>43427.198700283887</v>
      </c>
      <c r="EC254" s="539">
        <f t="shared" si="175"/>
        <v>43427.198700283887</v>
      </c>
      <c r="ED254" s="539">
        <f t="shared" si="175"/>
        <v>43427.198700283887</v>
      </c>
      <c r="EE254" s="539">
        <f t="shared" si="175"/>
        <v>43427.198700283887</v>
      </c>
      <c r="EF254" s="540">
        <f t="shared" si="175"/>
        <v>43427.198700283887</v>
      </c>
    </row>
    <row r="255" spans="2:136" outlineLevel="1" x14ac:dyDescent="0.2">
      <c r="B255" s="534" t="s">
        <v>296</v>
      </c>
      <c r="C255" s="482"/>
      <c r="D255" s="482"/>
      <c r="E255" s="563"/>
      <c r="F255" s="602">
        <v>0.01</v>
      </c>
      <c r="G255" s="562"/>
      <c r="H255" s="537"/>
      <c r="I255" s="537"/>
      <c r="J255" s="537"/>
      <c r="K255" s="537"/>
      <c r="L255" s="537"/>
      <c r="M255" s="538">
        <f>F255*$M$245</f>
        <v>212340.26879999999</v>
      </c>
      <c r="N255" s="478"/>
      <c r="O255" s="478"/>
      <c r="P255" s="539">
        <f t="shared" si="164"/>
        <v>0</v>
      </c>
      <c r="Q255" s="539">
        <f t="shared" si="164"/>
        <v>0</v>
      </c>
      <c r="R255" s="539">
        <f t="shared" si="164"/>
        <v>0</v>
      </c>
      <c r="S255" s="539">
        <f t="shared" si="164"/>
        <v>0</v>
      </c>
      <c r="T255" s="539">
        <f t="shared" si="164"/>
        <v>0</v>
      </c>
      <c r="U255" s="539">
        <f t="shared" si="164"/>
        <v>0</v>
      </c>
      <c r="V255" s="539">
        <f t="shared" si="164"/>
        <v>0</v>
      </c>
      <c r="W255" s="539">
        <f t="shared" si="164"/>
        <v>0</v>
      </c>
      <c r="X255" s="539">
        <f t="shared" si="164"/>
        <v>0</v>
      </c>
      <c r="Y255" s="539">
        <f t="shared" si="164"/>
        <v>0</v>
      </c>
      <c r="Z255" s="539">
        <f t="shared" si="165"/>
        <v>0</v>
      </c>
      <c r="AA255" s="539">
        <f t="shared" si="165"/>
        <v>0</v>
      </c>
      <c r="AB255" s="539">
        <f t="shared" si="165"/>
        <v>0</v>
      </c>
      <c r="AC255" s="539">
        <f t="shared" si="165"/>
        <v>0</v>
      </c>
      <c r="AD255" s="539">
        <f t="shared" si="165"/>
        <v>0</v>
      </c>
      <c r="AE255" s="539">
        <f t="shared" si="165"/>
        <v>0</v>
      </c>
      <c r="AF255" s="539">
        <f t="shared" si="165"/>
        <v>0</v>
      </c>
      <c r="AG255" s="539">
        <f t="shared" si="165"/>
        <v>0</v>
      </c>
      <c r="AH255" s="539">
        <f t="shared" si="165"/>
        <v>0</v>
      </c>
      <c r="AI255" s="539">
        <f t="shared" si="165"/>
        <v>0</v>
      </c>
      <c r="AJ255" s="539">
        <f t="shared" si="166"/>
        <v>0</v>
      </c>
      <c r="AK255" s="539">
        <f t="shared" si="166"/>
        <v>0</v>
      </c>
      <c r="AL255" s="539">
        <f t="shared" si="166"/>
        <v>0</v>
      </c>
      <c r="AM255" s="539">
        <f t="shared" si="166"/>
        <v>0</v>
      </c>
      <c r="AN255" s="539">
        <f t="shared" si="166"/>
        <v>0</v>
      </c>
      <c r="AO255" s="539">
        <f t="shared" si="166"/>
        <v>0</v>
      </c>
      <c r="AP255" s="539">
        <f t="shared" si="166"/>
        <v>0</v>
      </c>
      <c r="AQ255" s="539">
        <f t="shared" si="166"/>
        <v>0</v>
      </c>
      <c r="AR255" s="539">
        <f t="shared" si="166"/>
        <v>0</v>
      </c>
      <c r="AS255" s="539">
        <f t="shared" si="166"/>
        <v>0</v>
      </c>
      <c r="AT255" s="539">
        <f t="shared" si="167"/>
        <v>0</v>
      </c>
      <c r="AU255" s="539">
        <f t="shared" si="167"/>
        <v>0</v>
      </c>
      <c r="AV255" s="539">
        <f t="shared" si="167"/>
        <v>0</v>
      </c>
      <c r="AW255" s="539">
        <f t="shared" si="167"/>
        <v>0</v>
      </c>
      <c r="AX255" s="539">
        <f t="shared" si="167"/>
        <v>0</v>
      </c>
      <c r="AY255" s="539">
        <f t="shared" si="167"/>
        <v>0</v>
      </c>
      <c r="AZ255" s="539">
        <f t="shared" si="167"/>
        <v>0</v>
      </c>
      <c r="BA255" s="539">
        <f t="shared" si="167"/>
        <v>0</v>
      </c>
      <c r="BB255" s="539">
        <f t="shared" si="167"/>
        <v>0</v>
      </c>
      <c r="BC255" s="539">
        <f t="shared" si="167"/>
        <v>0</v>
      </c>
      <c r="BD255" s="539">
        <f t="shared" si="168"/>
        <v>0</v>
      </c>
      <c r="BE255" s="539">
        <f t="shared" si="168"/>
        <v>0</v>
      </c>
      <c r="BF255" s="539">
        <f t="shared" si="168"/>
        <v>0</v>
      </c>
      <c r="BG255" s="539">
        <f t="shared" si="168"/>
        <v>0</v>
      </c>
      <c r="BH255" s="539">
        <f t="shared" si="168"/>
        <v>0</v>
      </c>
      <c r="BI255" s="539">
        <f t="shared" si="168"/>
        <v>0</v>
      </c>
      <c r="BJ255" s="539">
        <f t="shared" si="168"/>
        <v>0</v>
      </c>
      <c r="BK255" s="539">
        <f t="shared" si="168"/>
        <v>7214.7233693947574</v>
      </c>
      <c r="BL255" s="539">
        <f t="shared" si="168"/>
        <v>9287.5246555923786</v>
      </c>
      <c r="BM255" s="539">
        <f t="shared" si="168"/>
        <v>10959.353894923919</v>
      </c>
      <c r="BN255" s="539">
        <f t="shared" si="169"/>
        <v>12000.058615822702</v>
      </c>
      <c r="BO255" s="539">
        <f t="shared" si="169"/>
        <v>13040.763336721482</v>
      </c>
      <c r="BP255" s="539">
        <f t="shared" si="169"/>
        <v>14081.468057620261</v>
      </c>
      <c r="BQ255" s="539">
        <f t="shared" si="169"/>
        <v>15122.172778519043</v>
      </c>
      <c r="BR255" s="539">
        <f t="shared" si="169"/>
        <v>16162.877499417822</v>
      </c>
      <c r="BS255" s="539">
        <f t="shared" si="169"/>
        <v>17203.582220316603</v>
      </c>
      <c r="BT255" s="539">
        <f t="shared" si="169"/>
        <v>17902.832743671508</v>
      </c>
      <c r="BU255" s="539">
        <f t="shared" si="169"/>
        <v>18455.74575379333</v>
      </c>
      <c r="BV255" s="539">
        <f t="shared" si="169"/>
        <v>19008.658763915151</v>
      </c>
      <c r="BW255" s="539">
        <f t="shared" si="169"/>
        <v>19379.99459504052</v>
      </c>
      <c r="BX255" s="539">
        <f t="shared" si="170"/>
        <v>19379.99459504052</v>
      </c>
      <c r="BY255" s="539">
        <f t="shared" si="170"/>
        <v>19825.734470726449</v>
      </c>
      <c r="BZ255" s="539">
        <f t="shared" si="170"/>
        <v>19825.734470726449</v>
      </c>
      <c r="CA255" s="539">
        <f t="shared" si="170"/>
        <v>19825.734470726449</v>
      </c>
      <c r="CB255" s="539">
        <f t="shared" si="170"/>
        <v>19825.734470726449</v>
      </c>
      <c r="CC255" s="539">
        <f t="shared" si="170"/>
        <v>19825.734470726449</v>
      </c>
      <c r="CD255" s="539">
        <f t="shared" si="170"/>
        <v>19825.734470726449</v>
      </c>
      <c r="CE255" s="539">
        <f t="shared" si="170"/>
        <v>19825.734470726449</v>
      </c>
      <c r="CF255" s="539">
        <f t="shared" si="170"/>
        <v>19825.734470726449</v>
      </c>
      <c r="CG255" s="539">
        <f t="shared" si="170"/>
        <v>19825.734470726449</v>
      </c>
      <c r="CH255" s="539">
        <f t="shared" si="171"/>
        <v>19825.734470726449</v>
      </c>
      <c r="CI255" s="539">
        <f t="shared" si="171"/>
        <v>19825.734470726449</v>
      </c>
      <c r="CJ255" s="539">
        <f t="shared" si="171"/>
        <v>19825.734470726449</v>
      </c>
      <c r="CK255" s="539">
        <f t="shared" si="171"/>
        <v>20281.72636355316</v>
      </c>
      <c r="CL255" s="539">
        <f t="shared" si="171"/>
        <v>20281.72636355316</v>
      </c>
      <c r="CM255" s="539">
        <f t="shared" si="171"/>
        <v>20281.72636355316</v>
      </c>
      <c r="CN255" s="539">
        <f t="shared" si="171"/>
        <v>20281.72636355316</v>
      </c>
      <c r="CO255" s="539">
        <f t="shared" si="171"/>
        <v>20281.72636355316</v>
      </c>
      <c r="CP255" s="539">
        <f t="shared" si="171"/>
        <v>20281.72636355316</v>
      </c>
      <c r="CQ255" s="539">
        <f t="shared" si="171"/>
        <v>20281.72636355316</v>
      </c>
      <c r="CR255" s="539">
        <f t="shared" si="172"/>
        <v>20281.72636355316</v>
      </c>
      <c r="CS255" s="539">
        <f t="shared" si="172"/>
        <v>20281.72636355316</v>
      </c>
      <c r="CT255" s="539">
        <f t="shared" si="172"/>
        <v>20281.72636355316</v>
      </c>
      <c r="CU255" s="539">
        <f t="shared" si="172"/>
        <v>20281.72636355316</v>
      </c>
      <c r="CV255" s="539">
        <f t="shared" si="172"/>
        <v>20281.72636355316</v>
      </c>
      <c r="CW255" s="539">
        <f t="shared" si="172"/>
        <v>20748.206069914875</v>
      </c>
      <c r="CX255" s="539">
        <f t="shared" si="172"/>
        <v>20748.206069914875</v>
      </c>
      <c r="CY255" s="539">
        <f t="shared" si="172"/>
        <v>20748.206069914875</v>
      </c>
      <c r="CZ255" s="539">
        <f t="shared" si="172"/>
        <v>20748.206069914875</v>
      </c>
      <c r="DA255" s="539">
        <f t="shared" si="172"/>
        <v>20748.206069914875</v>
      </c>
      <c r="DB255" s="539">
        <f t="shared" si="173"/>
        <v>20748.206069914875</v>
      </c>
      <c r="DC255" s="539">
        <f t="shared" si="173"/>
        <v>20748.206069914875</v>
      </c>
      <c r="DD255" s="539">
        <f t="shared" si="173"/>
        <v>20748.206069914875</v>
      </c>
      <c r="DE255" s="539">
        <f t="shared" si="173"/>
        <v>20748.206069914875</v>
      </c>
      <c r="DF255" s="539">
        <f t="shared" si="173"/>
        <v>20748.206069914875</v>
      </c>
      <c r="DG255" s="539">
        <f t="shared" si="173"/>
        <v>20748.206069914875</v>
      </c>
      <c r="DH255" s="539">
        <f t="shared" si="173"/>
        <v>20748.206069914875</v>
      </c>
      <c r="DI255" s="539">
        <f t="shared" si="173"/>
        <v>21225.414809522917</v>
      </c>
      <c r="DJ255" s="539">
        <f t="shared" si="173"/>
        <v>21225.414809522917</v>
      </c>
      <c r="DK255" s="539">
        <f t="shared" si="173"/>
        <v>21225.414809522917</v>
      </c>
      <c r="DL255" s="539">
        <f t="shared" si="174"/>
        <v>21225.414809522917</v>
      </c>
      <c r="DM255" s="539">
        <f t="shared" si="174"/>
        <v>21225.414809522917</v>
      </c>
      <c r="DN255" s="539">
        <f t="shared" si="174"/>
        <v>21225.414809522917</v>
      </c>
      <c r="DO255" s="539">
        <f t="shared" si="174"/>
        <v>21225.414809522917</v>
      </c>
      <c r="DP255" s="539">
        <f t="shared" si="174"/>
        <v>21225.414809522917</v>
      </c>
      <c r="DQ255" s="539">
        <f t="shared" si="174"/>
        <v>21225.414809522917</v>
      </c>
      <c r="DR255" s="539">
        <f t="shared" si="174"/>
        <v>21225.414809522917</v>
      </c>
      <c r="DS255" s="539">
        <f t="shared" si="174"/>
        <v>21225.414809522917</v>
      </c>
      <c r="DT255" s="539">
        <f t="shared" si="174"/>
        <v>21225.414809522917</v>
      </c>
      <c r="DU255" s="539">
        <f t="shared" si="174"/>
        <v>21713.599350141943</v>
      </c>
      <c r="DV255" s="539">
        <f t="shared" si="175"/>
        <v>21713.599350141943</v>
      </c>
      <c r="DW255" s="539">
        <f t="shared" si="175"/>
        <v>21713.599350141943</v>
      </c>
      <c r="DX255" s="539">
        <f t="shared" si="175"/>
        <v>21713.599350141943</v>
      </c>
      <c r="DY255" s="539">
        <f t="shared" si="175"/>
        <v>21713.599350141943</v>
      </c>
      <c r="DZ255" s="539">
        <f t="shared" si="175"/>
        <v>21713.599350141943</v>
      </c>
      <c r="EA255" s="539">
        <f t="shared" si="175"/>
        <v>21713.599350141943</v>
      </c>
      <c r="EB255" s="539">
        <f t="shared" si="175"/>
        <v>21713.599350141943</v>
      </c>
      <c r="EC255" s="539">
        <f t="shared" si="175"/>
        <v>21713.599350141943</v>
      </c>
      <c r="ED255" s="539">
        <f t="shared" si="175"/>
        <v>21713.599350141943</v>
      </c>
      <c r="EE255" s="539">
        <f t="shared" si="175"/>
        <v>21713.599350141943</v>
      </c>
      <c r="EF255" s="540">
        <f t="shared" si="175"/>
        <v>21713.599350141943</v>
      </c>
    </row>
    <row r="256" spans="2:136" outlineLevel="1" x14ac:dyDescent="0.2">
      <c r="B256" s="534" t="s">
        <v>587</v>
      </c>
      <c r="C256" s="482"/>
      <c r="D256" s="482"/>
      <c r="E256" s="563"/>
      <c r="F256" s="602">
        <v>0.03</v>
      </c>
      <c r="G256" s="562"/>
      <c r="H256" s="537"/>
      <c r="I256" s="537"/>
      <c r="J256" s="537"/>
      <c r="K256" s="537"/>
      <c r="L256" s="537"/>
      <c r="M256" s="538">
        <f>F256*$M$245</f>
        <v>637020.8064</v>
      </c>
      <c r="N256" s="478"/>
      <c r="O256" s="478"/>
      <c r="P256" s="539">
        <f t="shared" si="164"/>
        <v>0</v>
      </c>
      <c r="Q256" s="539">
        <f t="shared" si="164"/>
        <v>0</v>
      </c>
      <c r="R256" s="539">
        <f t="shared" si="164"/>
        <v>0</v>
      </c>
      <c r="S256" s="539">
        <f t="shared" si="164"/>
        <v>0</v>
      </c>
      <c r="T256" s="539">
        <f t="shared" si="164"/>
        <v>0</v>
      </c>
      <c r="U256" s="539">
        <f t="shared" si="164"/>
        <v>0</v>
      </c>
      <c r="V256" s="539">
        <f t="shared" si="164"/>
        <v>0</v>
      </c>
      <c r="W256" s="539">
        <f t="shared" si="164"/>
        <v>0</v>
      </c>
      <c r="X256" s="539">
        <f t="shared" si="164"/>
        <v>0</v>
      </c>
      <c r="Y256" s="539">
        <f t="shared" si="164"/>
        <v>0</v>
      </c>
      <c r="Z256" s="539">
        <f t="shared" si="165"/>
        <v>0</v>
      </c>
      <c r="AA256" s="539">
        <f t="shared" si="165"/>
        <v>0</v>
      </c>
      <c r="AB256" s="539">
        <f t="shared" si="165"/>
        <v>0</v>
      </c>
      <c r="AC256" s="539">
        <f t="shared" si="165"/>
        <v>0</v>
      </c>
      <c r="AD256" s="539">
        <f t="shared" si="165"/>
        <v>0</v>
      </c>
      <c r="AE256" s="539">
        <f t="shared" si="165"/>
        <v>0</v>
      </c>
      <c r="AF256" s="539">
        <f t="shared" si="165"/>
        <v>0</v>
      </c>
      <c r="AG256" s="539">
        <f t="shared" si="165"/>
        <v>0</v>
      </c>
      <c r="AH256" s="539">
        <f t="shared" si="165"/>
        <v>0</v>
      </c>
      <c r="AI256" s="539">
        <f t="shared" si="165"/>
        <v>0</v>
      </c>
      <c r="AJ256" s="539">
        <f t="shared" si="166"/>
        <v>0</v>
      </c>
      <c r="AK256" s="539">
        <f t="shared" si="166"/>
        <v>0</v>
      </c>
      <c r="AL256" s="539">
        <f t="shared" si="166"/>
        <v>0</v>
      </c>
      <c r="AM256" s="539">
        <f t="shared" si="166"/>
        <v>0</v>
      </c>
      <c r="AN256" s="539">
        <f t="shared" si="166"/>
        <v>0</v>
      </c>
      <c r="AO256" s="539">
        <f t="shared" si="166"/>
        <v>0</v>
      </c>
      <c r="AP256" s="539">
        <f t="shared" si="166"/>
        <v>0</v>
      </c>
      <c r="AQ256" s="539">
        <f t="shared" si="166"/>
        <v>0</v>
      </c>
      <c r="AR256" s="539">
        <f t="shared" si="166"/>
        <v>0</v>
      </c>
      <c r="AS256" s="539">
        <f t="shared" si="166"/>
        <v>0</v>
      </c>
      <c r="AT256" s="539">
        <f t="shared" si="167"/>
        <v>0</v>
      </c>
      <c r="AU256" s="539">
        <f t="shared" si="167"/>
        <v>0</v>
      </c>
      <c r="AV256" s="539">
        <f t="shared" si="167"/>
        <v>0</v>
      </c>
      <c r="AW256" s="539">
        <f t="shared" si="167"/>
        <v>0</v>
      </c>
      <c r="AX256" s="539">
        <f t="shared" si="167"/>
        <v>0</v>
      </c>
      <c r="AY256" s="539">
        <f t="shared" si="167"/>
        <v>0</v>
      </c>
      <c r="AZ256" s="539">
        <f t="shared" si="167"/>
        <v>0</v>
      </c>
      <c r="BA256" s="539">
        <f t="shared" si="167"/>
        <v>0</v>
      </c>
      <c r="BB256" s="539">
        <f t="shared" si="167"/>
        <v>0</v>
      </c>
      <c r="BC256" s="539">
        <f t="shared" si="167"/>
        <v>0</v>
      </c>
      <c r="BD256" s="539">
        <f t="shared" si="168"/>
        <v>0</v>
      </c>
      <c r="BE256" s="539">
        <f t="shared" si="168"/>
        <v>0</v>
      </c>
      <c r="BF256" s="539">
        <f t="shared" si="168"/>
        <v>0</v>
      </c>
      <c r="BG256" s="539">
        <f t="shared" si="168"/>
        <v>0</v>
      </c>
      <c r="BH256" s="539">
        <f t="shared" si="168"/>
        <v>0</v>
      </c>
      <c r="BI256" s="539">
        <f t="shared" si="168"/>
        <v>0</v>
      </c>
      <c r="BJ256" s="539">
        <f t="shared" si="168"/>
        <v>0</v>
      </c>
      <c r="BK256" s="539">
        <f t="shared" si="168"/>
        <v>21644.170108184269</v>
      </c>
      <c r="BL256" s="539">
        <f t="shared" si="168"/>
        <v>27862.57396677713</v>
      </c>
      <c r="BM256" s="539">
        <f t="shared" si="168"/>
        <v>32878.061684771754</v>
      </c>
      <c r="BN256" s="539">
        <f t="shared" si="169"/>
        <v>36000.175847468105</v>
      </c>
      <c r="BO256" s="539">
        <f t="shared" si="169"/>
        <v>39122.290010164441</v>
      </c>
      <c r="BP256" s="539">
        <f t="shared" si="169"/>
        <v>42244.404172860777</v>
      </c>
      <c r="BQ256" s="539">
        <f t="shared" si="169"/>
        <v>45366.518335557128</v>
      </c>
      <c r="BR256" s="539">
        <f t="shared" si="169"/>
        <v>48488.632498253464</v>
      </c>
      <c r="BS256" s="539">
        <f t="shared" si="169"/>
        <v>51610.746660949808</v>
      </c>
      <c r="BT256" s="539">
        <f t="shared" si="169"/>
        <v>53708.498231014513</v>
      </c>
      <c r="BU256" s="539">
        <f t="shared" si="169"/>
        <v>55367.237261379982</v>
      </c>
      <c r="BV256" s="539">
        <f t="shared" si="169"/>
        <v>57025.976291745443</v>
      </c>
      <c r="BW256" s="539">
        <f t="shared" si="169"/>
        <v>58139.983785121556</v>
      </c>
      <c r="BX256" s="539">
        <f t="shared" si="170"/>
        <v>58139.983785121556</v>
      </c>
      <c r="BY256" s="539">
        <f t="shared" si="170"/>
        <v>59477.20341217934</v>
      </c>
      <c r="BZ256" s="539">
        <f t="shared" si="170"/>
        <v>59477.20341217934</v>
      </c>
      <c r="CA256" s="539">
        <f t="shared" si="170"/>
        <v>59477.20341217934</v>
      </c>
      <c r="CB256" s="539">
        <f t="shared" si="170"/>
        <v>59477.20341217934</v>
      </c>
      <c r="CC256" s="539">
        <f t="shared" si="170"/>
        <v>59477.20341217934</v>
      </c>
      <c r="CD256" s="539">
        <f t="shared" si="170"/>
        <v>59477.20341217934</v>
      </c>
      <c r="CE256" s="539">
        <f t="shared" si="170"/>
        <v>59477.20341217934</v>
      </c>
      <c r="CF256" s="539">
        <f t="shared" si="170"/>
        <v>59477.20341217934</v>
      </c>
      <c r="CG256" s="539">
        <f t="shared" si="170"/>
        <v>59477.20341217934</v>
      </c>
      <c r="CH256" s="539">
        <f t="shared" si="171"/>
        <v>59477.20341217934</v>
      </c>
      <c r="CI256" s="539">
        <f t="shared" si="171"/>
        <v>59477.20341217934</v>
      </c>
      <c r="CJ256" s="539">
        <f t="shared" si="171"/>
        <v>59477.20341217934</v>
      </c>
      <c r="CK256" s="539">
        <f t="shared" si="171"/>
        <v>60845.179090659469</v>
      </c>
      <c r="CL256" s="539">
        <f t="shared" si="171"/>
        <v>60845.179090659469</v>
      </c>
      <c r="CM256" s="539">
        <f t="shared" si="171"/>
        <v>60845.179090659469</v>
      </c>
      <c r="CN256" s="539">
        <f t="shared" si="171"/>
        <v>60845.179090659469</v>
      </c>
      <c r="CO256" s="539">
        <f t="shared" si="171"/>
        <v>60845.179090659469</v>
      </c>
      <c r="CP256" s="539">
        <f t="shared" si="171"/>
        <v>60845.179090659469</v>
      </c>
      <c r="CQ256" s="539">
        <f t="shared" si="171"/>
        <v>60845.179090659469</v>
      </c>
      <c r="CR256" s="539">
        <f t="shared" si="172"/>
        <v>60845.179090659469</v>
      </c>
      <c r="CS256" s="539">
        <f t="shared" si="172"/>
        <v>60845.179090659469</v>
      </c>
      <c r="CT256" s="539">
        <f t="shared" si="172"/>
        <v>60845.179090659469</v>
      </c>
      <c r="CU256" s="539">
        <f t="shared" si="172"/>
        <v>60845.179090659469</v>
      </c>
      <c r="CV256" s="539">
        <f t="shared" si="172"/>
        <v>60845.179090659469</v>
      </c>
      <c r="CW256" s="539">
        <f t="shared" si="172"/>
        <v>62244.618209744622</v>
      </c>
      <c r="CX256" s="539">
        <f t="shared" si="172"/>
        <v>62244.618209744622</v>
      </c>
      <c r="CY256" s="539">
        <f t="shared" si="172"/>
        <v>62244.618209744622</v>
      </c>
      <c r="CZ256" s="539">
        <f t="shared" si="172"/>
        <v>62244.618209744622</v>
      </c>
      <c r="DA256" s="539">
        <f t="shared" si="172"/>
        <v>62244.618209744622</v>
      </c>
      <c r="DB256" s="539">
        <f t="shared" si="173"/>
        <v>62244.618209744622</v>
      </c>
      <c r="DC256" s="539">
        <f t="shared" si="173"/>
        <v>62244.618209744622</v>
      </c>
      <c r="DD256" s="539">
        <f t="shared" si="173"/>
        <v>62244.618209744622</v>
      </c>
      <c r="DE256" s="539">
        <f t="shared" si="173"/>
        <v>62244.618209744622</v>
      </c>
      <c r="DF256" s="539">
        <f t="shared" si="173"/>
        <v>62244.618209744622</v>
      </c>
      <c r="DG256" s="539">
        <f t="shared" si="173"/>
        <v>62244.618209744622</v>
      </c>
      <c r="DH256" s="539">
        <f t="shared" si="173"/>
        <v>62244.618209744622</v>
      </c>
      <c r="DI256" s="539">
        <f t="shared" si="173"/>
        <v>63676.244428568752</v>
      </c>
      <c r="DJ256" s="539">
        <f t="shared" si="173"/>
        <v>63676.244428568752</v>
      </c>
      <c r="DK256" s="539">
        <f t="shared" si="173"/>
        <v>63676.244428568752</v>
      </c>
      <c r="DL256" s="539">
        <f t="shared" si="174"/>
        <v>63676.244428568752</v>
      </c>
      <c r="DM256" s="539">
        <f t="shared" si="174"/>
        <v>63676.244428568752</v>
      </c>
      <c r="DN256" s="539">
        <f t="shared" si="174"/>
        <v>63676.244428568752</v>
      </c>
      <c r="DO256" s="539">
        <f t="shared" si="174"/>
        <v>63676.244428568752</v>
      </c>
      <c r="DP256" s="539">
        <f t="shared" si="174"/>
        <v>63676.244428568752</v>
      </c>
      <c r="DQ256" s="539">
        <f t="shared" si="174"/>
        <v>63676.244428568752</v>
      </c>
      <c r="DR256" s="539">
        <f t="shared" si="174"/>
        <v>63676.244428568752</v>
      </c>
      <c r="DS256" s="539">
        <f t="shared" si="174"/>
        <v>63676.244428568752</v>
      </c>
      <c r="DT256" s="539">
        <f t="shared" si="174"/>
        <v>63676.244428568752</v>
      </c>
      <c r="DU256" s="539">
        <f t="shared" si="174"/>
        <v>65140.79805042583</v>
      </c>
      <c r="DV256" s="539">
        <f t="shared" si="175"/>
        <v>65140.79805042583</v>
      </c>
      <c r="DW256" s="539">
        <f t="shared" si="175"/>
        <v>65140.79805042583</v>
      </c>
      <c r="DX256" s="539">
        <f t="shared" si="175"/>
        <v>65140.79805042583</v>
      </c>
      <c r="DY256" s="539">
        <f t="shared" si="175"/>
        <v>65140.79805042583</v>
      </c>
      <c r="DZ256" s="539">
        <f t="shared" si="175"/>
        <v>65140.79805042583</v>
      </c>
      <c r="EA256" s="539">
        <f t="shared" si="175"/>
        <v>65140.79805042583</v>
      </c>
      <c r="EB256" s="539">
        <f t="shared" si="175"/>
        <v>65140.79805042583</v>
      </c>
      <c r="EC256" s="539">
        <f t="shared" si="175"/>
        <v>65140.79805042583</v>
      </c>
      <c r="ED256" s="539">
        <f t="shared" si="175"/>
        <v>65140.79805042583</v>
      </c>
      <c r="EE256" s="539">
        <f t="shared" si="175"/>
        <v>65140.79805042583</v>
      </c>
      <c r="EF256" s="540">
        <f t="shared" si="175"/>
        <v>65140.79805042583</v>
      </c>
    </row>
    <row r="257" spans="2:136" x14ac:dyDescent="0.2">
      <c r="B257" s="603" t="s">
        <v>304</v>
      </c>
      <c r="C257" s="604"/>
      <c r="D257" s="604"/>
      <c r="E257" s="604"/>
      <c r="F257" s="604"/>
      <c r="G257" s="604"/>
      <c r="H257" s="605"/>
      <c r="I257" s="605"/>
      <c r="J257" s="606"/>
      <c r="K257" s="605"/>
      <c r="L257" s="605"/>
      <c r="M257" s="607">
        <f>SUM(M248:M256)</f>
        <v>7310041.6128000002</v>
      </c>
      <c r="N257" s="608"/>
      <c r="O257" s="608"/>
      <c r="P257" s="609">
        <f>SUM(P248:P256)</f>
        <v>0</v>
      </c>
      <c r="Q257" s="609">
        <f t="shared" ref="Q257:CB257" si="176">SUM(Q248:Q256)</f>
        <v>0</v>
      </c>
      <c r="R257" s="609">
        <f t="shared" si="176"/>
        <v>0</v>
      </c>
      <c r="S257" s="609">
        <f t="shared" si="176"/>
        <v>0</v>
      </c>
      <c r="T257" s="609">
        <f t="shared" si="176"/>
        <v>0</v>
      </c>
      <c r="U257" s="609">
        <f t="shared" si="176"/>
        <v>0</v>
      </c>
      <c r="V257" s="609">
        <f t="shared" si="176"/>
        <v>0</v>
      </c>
      <c r="W257" s="609">
        <f t="shared" si="176"/>
        <v>0</v>
      </c>
      <c r="X257" s="609">
        <f t="shared" si="176"/>
        <v>0</v>
      </c>
      <c r="Y257" s="609">
        <f t="shared" si="176"/>
        <v>0</v>
      </c>
      <c r="Z257" s="609">
        <f t="shared" si="176"/>
        <v>0</v>
      </c>
      <c r="AA257" s="609">
        <f t="shared" si="176"/>
        <v>0</v>
      </c>
      <c r="AB257" s="609">
        <f t="shared" si="176"/>
        <v>0</v>
      </c>
      <c r="AC257" s="609">
        <f t="shared" si="176"/>
        <v>0</v>
      </c>
      <c r="AD257" s="609">
        <f t="shared" si="176"/>
        <v>0</v>
      </c>
      <c r="AE257" s="609">
        <f t="shared" si="176"/>
        <v>0</v>
      </c>
      <c r="AF257" s="609">
        <f t="shared" si="176"/>
        <v>0</v>
      </c>
      <c r="AG257" s="609">
        <f t="shared" si="176"/>
        <v>0</v>
      </c>
      <c r="AH257" s="609">
        <f t="shared" si="176"/>
        <v>0</v>
      </c>
      <c r="AI257" s="609">
        <f t="shared" si="176"/>
        <v>0</v>
      </c>
      <c r="AJ257" s="609">
        <f t="shared" si="176"/>
        <v>0</v>
      </c>
      <c r="AK257" s="609">
        <f t="shared" si="176"/>
        <v>0</v>
      </c>
      <c r="AL257" s="609">
        <f t="shared" si="176"/>
        <v>0</v>
      </c>
      <c r="AM257" s="609">
        <f t="shared" si="176"/>
        <v>0</v>
      </c>
      <c r="AN257" s="609">
        <f t="shared" si="176"/>
        <v>0</v>
      </c>
      <c r="AO257" s="609">
        <f t="shared" si="176"/>
        <v>0</v>
      </c>
      <c r="AP257" s="609">
        <f t="shared" si="176"/>
        <v>0</v>
      </c>
      <c r="AQ257" s="609">
        <f t="shared" si="176"/>
        <v>0</v>
      </c>
      <c r="AR257" s="609">
        <f t="shared" si="176"/>
        <v>0</v>
      </c>
      <c r="AS257" s="609">
        <f t="shared" si="176"/>
        <v>0</v>
      </c>
      <c r="AT257" s="609">
        <f t="shared" si="176"/>
        <v>0</v>
      </c>
      <c r="AU257" s="609">
        <f t="shared" si="176"/>
        <v>0</v>
      </c>
      <c r="AV257" s="609">
        <f t="shared" si="176"/>
        <v>0</v>
      </c>
      <c r="AW257" s="609">
        <f t="shared" si="176"/>
        <v>0</v>
      </c>
      <c r="AX257" s="609">
        <f t="shared" si="176"/>
        <v>0</v>
      </c>
      <c r="AY257" s="609">
        <f t="shared" si="176"/>
        <v>0</v>
      </c>
      <c r="AZ257" s="609">
        <f t="shared" si="176"/>
        <v>0</v>
      </c>
      <c r="BA257" s="609">
        <f t="shared" si="176"/>
        <v>0</v>
      </c>
      <c r="BB257" s="609">
        <f t="shared" si="176"/>
        <v>0</v>
      </c>
      <c r="BC257" s="609">
        <f t="shared" si="176"/>
        <v>0</v>
      </c>
      <c r="BD257" s="609">
        <f t="shared" si="176"/>
        <v>0</v>
      </c>
      <c r="BE257" s="609">
        <f t="shared" si="176"/>
        <v>0</v>
      </c>
      <c r="BF257" s="609">
        <f t="shared" si="176"/>
        <v>0</v>
      </c>
      <c r="BG257" s="609">
        <f t="shared" si="176"/>
        <v>0</v>
      </c>
      <c r="BH257" s="609">
        <f t="shared" si="176"/>
        <v>0</v>
      </c>
      <c r="BI257" s="609">
        <f t="shared" si="176"/>
        <v>0</v>
      </c>
      <c r="BJ257" s="609">
        <f t="shared" si="176"/>
        <v>0</v>
      </c>
      <c r="BK257" s="609">
        <f t="shared" si="176"/>
        <v>263145.01261636853</v>
      </c>
      <c r="BL257" s="609">
        <f t="shared" si="176"/>
        <v>344287.03045855428</v>
      </c>
      <c r="BM257" s="609">
        <f t="shared" si="176"/>
        <v>407699.20595326344</v>
      </c>
      <c r="BN257" s="609">
        <f t="shared" si="176"/>
        <v>442249.98085015611</v>
      </c>
      <c r="BO257" s="609">
        <f t="shared" si="176"/>
        <v>476800.75574704882</v>
      </c>
      <c r="BP257" s="609">
        <f t="shared" si="176"/>
        <v>511351.53064394149</v>
      </c>
      <c r="BQ257" s="609">
        <f t="shared" si="176"/>
        <v>545902.3055408342</v>
      </c>
      <c r="BR257" s="609">
        <f t="shared" si="176"/>
        <v>580453.08043772681</v>
      </c>
      <c r="BS257" s="609">
        <f t="shared" si="176"/>
        <v>615003.85533461953</v>
      </c>
      <c r="BT257" s="609">
        <f t="shared" si="176"/>
        <v>639580.07200622896</v>
      </c>
      <c r="BU257" s="609">
        <f t="shared" si="176"/>
        <v>659881.47800985991</v>
      </c>
      <c r="BV257" s="609">
        <f t="shared" si="176"/>
        <v>680182.88401349087</v>
      </c>
      <c r="BW257" s="609">
        <f t="shared" si="176"/>
        <v>682410.89900024317</v>
      </c>
      <c r="BX257" s="609">
        <f t="shared" si="176"/>
        <v>682410.89900024317</v>
      </c>
      <c r="BY257" s="609">
        <f t="shared" si="176"/>
        <v>702069.26619725861</v>
      </c>
      <c r="BZ257" s="609">
        <f t="shared" si="176"/>
        <v>702069.26619725861</v>
      </c>
      <c r="CA257" s="609">
        <f t="shared" si="176"/>
        <v>702069.26619725861</v>
      </c>
      <c r="CB257" s="609">
        <f t="shared" si="176"/>
        <v>702069.26619725861</v>
      </c>
      <c r="CC257" s="609">
        <f t="shared" ref="CC257:EF257" si="177">SUM(CC248:CC256)</f>
        <v>702069.26619725861</v>
      </c>
      <c r="CD257" s="609">
        <f t="shared" si="177"/>
        <v>702069.26619725861</v>
      </c>
      <c r="CE257" s="609">
        <f t="shared" si="177"/>
        <v>702069.26619725861</v>
      </c>
      <c r="CF257" s="609">
        <f t="shared" si="177"/>
        <v>702069.26619725861</v>
      </c>
      <c r="CG257" s="609">
        <f t="shared" si="177"/>
        <v>702069.26619725861</v>
      </c>
      <c r="CH257" s="609">
        <f t="shared" si="177"/>
        <v>702069.26619725861</v>
      </c>
      <c r="CI257" s="609">
        <f t="shared" si="177"/>
        <v>702069.26619725861</v>
      </c>
      <c r="CJ257" s="609">
        <f t="shared" si="177"/>
        <v>702069.26619725861</v>
      </c>
      <c r="CK257" s="609">
        <f t="shared" si="177"/>
        <v>722298.66333540587</v>
      </c>
      <c r="CL257" s="609">
        <f t="shared" si="177"/>
        <v>722298.66333540587</v>
      </c>
      <c r="CM257" s="609">
        <f t="shared" si="177"/>
        <v>722298.66333540587</v>
      </c>
      <c r="CN257" s="609">
        <f t="shared" si="177"/>
        <v>722298.66333540587</v>
      </c>
      <c r="CO257" s="609">
        <f t="shared" si="177"/>
        <v>722298.66333540587</v>
      </c>
      <c r="CP257" s="609">
        <f t="shared" si="177"/>
        <v>722298.66333540587</v>
      </c>
      <c r="CQ257" s="609">
        <f t="shared" si="177"/>
        <v>722298.66333540587</v>
      </c>
      <c r="CR257" s="609">
        <f t="shared" si="177"/>
        <v>722298.66333540587</v>
      </c>
      <c r="CS257" s="609">
        <f t="shared" si="177"/>
        <v>722298.66333540587</v>
      </c>
      <c r="CT257" s="609">
        <f t="shared" si="177"/>
        <v>722298.66333540587</v>
      </c>
      <c r="CU257" s="609">
        <f t="shared" si="177"/>
        <v>722298.66333540587</v>
      </c>
      <c r="CV257" s="609">
        <f t="shared" si="177"/>
        <v>722298.66333540587</v>
      </c>
      <c r="CW257" s="609">
        <f t="shared" si="177"/>
        <v>743115.79072819871</v>
      </c>
      <c r="CX257" s="609">
        <f t="shared" si="177"/>
        <v>743115.79072819871</v>
      </c>
      <c r="CY257" s="609">
        <f t="shared" si="177"/>
        <v>743115.79072819871</v>
      </c>
      <c r="CZ257" s="609">
        <f t="shared" si="177"/>
        <v>743115.79072819871</v>
      </c>
      <c r="DA257" s="609">
        <f t="shared" si="177"/>
        <v>743115.79072819871</v>
      </c>
      <c r="DB257" s="609">
        <f t="shared" si="177"/>
        <v>743115.79072819871</v>
      </c>
      <c r="DC257" s="609">
        <f t="shared" si="177"/>
        <v>743115.79072819871</v>
      </c>
      <c r="DD257" s="609">
        <f t="shared" si="177"/>
        <v>743115.79072819871</v>
      </c>
      <c r="DE257" s="609">
        <f t="shared" si="177"/>
        <v>743115.79072819871</v>
      </c>
      <c r="DF257" s="609">
        <f t="shared" si="177"/>
        <v>743115.79072819871</v>
      </c>
      <c r="DG257" s="609">
        <f t="shared" si="177"/>
        <v>743115.79072819871</v>
      </c>
      <c r="DH257" s="609">
        <f t="shared" si="177"/>
        <v>743115.79072819871</v>
      </c>
      <c r="DI257" s="609">
        <f t="shared" si="177"/>
        <v>764537.8397951083</v>
      </c>
      <c r="DJ257" s="609">
        <f t="shared" si="177"/>
        <v>764537.8397951083</v>
      </c>
      <c r="DK257" s="609">
        <f t="shared" si="177"/>
        <v>764537.8397951083</v>
      </c>
      <c r="DL257" s="609">
        <f t="shared" si="177"/>
        <v>764537.8397951083</v>
      </c>
      <c r="DM257" s="609">
        <f t="shared" si="177"/>
        <v>764537.8397951083</v>
      </c>
      <c r="DN257" s="609">
        <f t="shared" si="177"/>
        <v>764537.8397951083</v>
      </c>
      <c r="DO257" s="609">
        <f t="shared" si="177"/>
        <v>764537.8397951083</v>
      </c>
      <c r="DP257" s="609">
        <f t="shared" si="177"/>
        <v>764537.8397951083</v>
      </c>
      <c r="DQ257" s="609">
        <f t="shared" si="177"/>
        <v>764537.8397951083</v>
      </c>
      <c r="DR257" s="609">
        <f t="shared" si="177"/>
        <v>764537.8397951083</v>
      </c>
      <c r="DS257" s="609">
        <f t="shared" si="177"/>
        <v>764537.8397951083</v>
      </c>
      <c r="DT257" s="609">
        <f t="shared" si="177"/>
        <v>764537.8397951083</v>
      </c>
      <c r="DU257" s="609">
        <f t="shared" si="177"/>
        <v>786582.50756696158</v>
      </c>
      <c r="DV257" s="609">
        <f t="shared" si="177"/>
        <v>786582.50756696158</v>
      </c>
      <c r="DW257" s="609">
        <f t="shared" si="177"/>
        <v>786582.50756696158</v>
      </c>
      <c r="DX257" s="609">
        <f t="shared" si="177"/>
        <v>786582.50756696158</v>
      </c>
      <c r="DY257" s="609">
        <f t="shared" si="177"/>
        <v>786582.50756696158</v>
      </c>
      <c r="DZ257" s="609">
        <f t="shared" si="177"/>
        <v>786582.50756696158</v>
      </c>
      <c r="EA257" s="609">
        <f t="shared" si="177"/>
        <v>786582.50756696158</v>
      </c>
      <c r="EB257" s="609">
        <f t="shared" si="177"/>
        <v>786582.50756696158</v>
      </c>
      <c r="EC257" s="609">
        <f t="shared" si="177"/>
        <v>786582.50756696158</v>
      </c>
      <c r="ED257" s="609">
        <f t="shared" si="177"/>
        <v>786582.50756696158</v>
      </c>
      <c r="EE257" s="609">
        <f t="shared" si="177"/>
        <v>786582.50756696158</v>
      </c>
      <c r="EF257" s="610">
        <f t="shared" si="177"/>
        <v>786582.50756696158</v>
      </c>
    </row>
    <row r="258" spans="2:136" ht="17" thickBot="1" x14ac:dyDescent="0.25">
      <c r="B258" s="611" t="s">
        <v>305</v>
      </c>
      <c r="C258" s="612"/>
      <c r="D258" s="612"/>
      <c r="E258" s="612"/>
      <c r="F258" s="612"/>
      <c r="G258" s="612"/>
      <c r="H258" s="613"/>
      <c r="I258" s="614" t="s">
        <v>229</v>
      </c>
      <c r="J258" s="613">
        <f>M258/Inputs!D8</f>
        <v>284162964.63673466</v>
      </c>
      <c r="K258" s="613"/>
      <c r="L258" s="613"/>
      <c r="M258" s="615">
        <f>M245-M257</f>
        <v>13923985.267199999</v>
      </c>
      <c r="N258" s="616"/>
      <c r="O258" s="616"/>
      <c r="P258" s="616">
        <f t="shared" ref="P258:AU258" si="178">+P245-P257</f>
        <v>0</v>
      </c>
      <c r="Q258" s="616">
        <f t="shared" si="178"/>
        <v>0</v>
      </c>
      <c r="R258" s="616">
        <f t="shared" si="178"/>
        <v>0</v>
      </c>
      <c r="S258" s="616">
        <f t="shared" si="178"/>
        <v>0</v>
      </c>
      <c r="T258" s="616">
        <f t="shared" si="178"/>
        <v>0</v>
      </c>
      <c r="U258" s="616">
        <f t="shared" si="178"/>
        <v>0</v>
      </c>
      <c r="V258" s="616">
        <f t="shared" si="178"/>
        <v>0</v>
      </c>
      <c r="W258" s="616">
        <f t="shared" si="178"/>
        <v>0</v>
      </c>
      <c r="X258" s="616">
        <f t="shared" si="178"/>
        <v>0</v>
      </c>
      <c r="Y258" s="616">
        <f t="shared" si="178"/>
        <v>0</v>
      </c>
      <c r="Z258" s="616">
        <f t="shared" si="178"/>
        <v>0</v>
      </c>
      <c r="AA258" s="616">
        <f t="shared" si="178"/>
        <v>0</v>
      </c>
      <c r="AB258" s="616">
        <f t="shared" si="178"/>
        <v>0</v>
      </c>
      <c r="AC258" s="616">
        <f t="shared" si="178"/>
        <v>0</v>
      </c>
      <c r="AD258" s="616">
        <f t="shared" si="178"/>
        <v>0</v>
      </c>
      <c r="AE258" s="616">
        <f t="shared" si="178"/>
        <v>0</v>
      </c>
      <c r="AF258" s="616">
        <f t="shared" si="178"/>
        <v>0</v>
      </c>
      <c r="AG258" s="616">
        <f t="shared" si="178"/>
        <v>0</v>
      </c>
      <c r="AH258" s="616">
        <f t="shared" si="178"/>
        <v>0</v>
      </c>
      <c r="AI258" s="616">
        <f t="shared" si="178"/>
        <v>0</v>
      </c>
      <c r="AJ258" s="616">
        <f t="shared" si="178"/>
        <v>0</v>
      </c>
      <c r="AK258" s="616">
        <f t="shared" si="178"/>
        <v>0</v>
      </c>
      <c r="AL258" s="616">
        <f t="shared" si="178"/>
        <v>0</v>
      </c>
      <c r="AM258" s="616">
        <f t="shared" si="178"/>
        <v>0</v>
      </c>
      <c r="AN258" s="616">
        <f t="shared" si="178"/>
        <v>0</v>
      </c>
      <c r="AO258" s="616">
        <f t="shared" si="178"/>
        <v>0</v>
      </c>
      <c r="AP258" s="616">
        <f t="shared" si="178"/>
        <v>0</v>
      </c>
      <c r="AQ258" s="616">
        <f t="shared" si="178"/>
        <v>0</v>
      </c>
      <c r="AR258" s="616">
        <f t="shared" si="178"/>
        <v>0</v>
      </c>
      <c r="AS258" s="616">
        <f t="shared" si="178"/>
        <v>0</v>
      </c>
      <c r="AT258" s="616">
        <f t="shared" si="178"/>
        <v>0</v>
      </c>
      <c r="AU258" s="616">
        <f t="shared" si="178"/>
        <v>0</v>
      </c>
      <c r="AV258" s="616">
        <f t="shared" ref="AV258:CA258" si="179">+AV245-AV257</f>
        <v>0</v>
      </c>
      <c r="AW258" s="616">
        <f t="shared" si="179"/>
        <v>0</v>
      </c>
      <c r="AX258" s="616">
        <f t="shared" si="179"/>
        <v>0</v>
      </c>
      <c r="AY258" s="616">
        <f t="shared" si="179"/>
        <v>0</v>
      </c>
      <c r="AZ258" s="616">
        <f t="shared" si="179"/>
        <v>0</v>
      </c>
      <c r="BA258" s="616">
        <f t="shared" si="179"/>
        <v>0</v>
      </c>
      <c r="BB258" s="616">
        <f t="shared" si="179"/>
        <v>0</v>
      </c>
      <c r="BC258" s="616">
        <f t="shared" si="179"/>
        <v>0</v>
      </c>
      <c r="BD258" s="616">
        <f t="shared" si="179"/>
        <v>0</v>
      </c>
      <c r="BE258" s="616">
        <f t="shared" si="179"/>
        <v>0</v>
      </c>
      <c r="BF258" s="616">
        <f t="shared" si="179"/>
        <v>0</v>
      </c>
      <c r="BG258" s="616">
        <f t="shared" si="179"/>
        <v>0</v>
      </c>
      <c r="BH258" s="616">
        <f t="shared" si="179"/>
        <v>0</v>
      </c>
      <c r="BI258" s="616">
        <f t="shared" si="179"/>
        <v>0</v>
      </c>
      <c r="BJ258" s="616">
        <f t="shared" si="179"/>
        <v>0</v>
      </c>
      <c r="BK258" s="616">
        <f t="shared" si="179"/>
        <v>458327.3243231072</v>
      </c>
      <c r="BL258" s="616">
        <f t="shared" si="179"/>
        <v>584465.43510068348</v>
      </c>
      <c r="BM258" s="616">
        <f t="shared" si="179"/>
        <v>688236.1835391284</v>
      </c>
      <c r="BN258" s="616">
        <f t="shared" si="179"/>
        <v>757755.88073211396</v>
      </c>
      <c r="BO258" s="616">
        <f t="shared" si="179"/>
        <v>827275.57792509929</v>
      </c>
      <c r="BP258" s="616">
        <f t="shared" si="179"/>
        <v>896795.27511808451</v>
      </c>
      <c r="BQ258" s="616">
        <f t="shared" si="179"/>
        <v>966314.97231107007</v>
      </c>
      <c r="BR258" s="616">
        <f t="shared" si="179"/>
        <v>1035834.6695040553</v>
      </c>
      <c r="BS258" s="616">
        <f t="shared" si="179"/>
        <v>1105354.3666970409</v>
      </c>
      <c r="BT258" s="616">
        <f t="shared" si="179"/>
        <v>1150703.2023609215</v>
      </c>
      <c r="BU258" s="616">
        <f t="shared" si="179"/>
        <v>1185693.097369473</v>
      </c>
      <c r="BV258" s="616">
        <f t="shared" si="179"/>
        <v>1220682.9923780239</v>
      </c>
      <c r="BW258" s="616">
        <f t="shared" si="179"/>
        <v>1255588.5605038088</v>
      </c>
      <c r="BX258" s="616">
        <f t="shared" si="179"/>
        <v>1255588.5605038088</v>
      </c>
      <c r="BY258" s="616">
        <f>+BY245-BY257</f>
        <v>1280504.1808753861</v>
      </c>
      <c r="BZ258" s="616">
        <f t="shared" si="179"/>
        <v>1280504.1808753861</v>
      </c>
      <c r="CA258" s="616">
        <f t="shared" si="179"/>
        <v>1280504.1808753861</v>
      </c>
      <c r="CB258" s="616">
        <f t="shared" ref="CB258:DG258" si="180">+CB245-CB257</f>
        <v>1280504.1808753861</v>
      </c>
      <c r="CC258" s="616">
        <f t="shared" si="180"/>
        <v>1280504.1808753861</v>
      </c>
      <c r="CD258" s="616">
        <f t="shared" si="180"/>
        <v>1280504.1808753861</v>
      </c>
      <c r="CE258" s="616">
        <f t="shared" si="180"/>
        <v>1280504.1808753861</v>
      </c>
      <c r="CF258" s="616">
        <f t="shared" si="180"/>
        <v>1280504.1808753861</v>
      </c>
      <c r="CG258" s="616">
        <f t="shared" si="180"/>
        <v>1280504.1808753861</v>
      </c>
      <c r="CH258" s="616">
        <f t="shared" si="180"/>
        <v>1280504.1808753861</v>
      </c>
      <c r="CI258" s="616">
        <f t="shared" si="180"/>
        <v>1280504.1808753861</v>
      </c>
      <c r="CJ258" s="616">
        <f t="shared" si="180"/>
        <v>1280504.1808753861</v>
      </c>
      <c r="CK258" s="616">
        <f t="shared" si="180"/>
        <v>1305873.97301991</v>
      </c>
      <c r="CL258" s="616">
        <f t="shared" si="180"/>
        <v>1305873.97301991</v>
      </c>
      <c r="CM258" s="616">
        <f t="shared" si="180"/>
        <v>1305873.97301991</v>
      </c>
      <c r="CN258" s="616">
        <f t="shared" si="180"/>
        <v>1305873.97301991</v>
      </c>
      <c r="CO258" s="616">
        <f t="shared" si="180"/>
        <v>1305873.97301991</v>
      </c>
      <c r="CP258" s="616">
        <f t="shared" si="180"/>
        <v>1305873.97301991</v>
      </c>
      <c r="CQ258" s="616">
        <f t="shared" si="180"/>
        <v>1305873.97301991</v>
      </c>
      <c r="CR258" s="616">
        <f t="shared" si="180"/>
        <v>1305873.97301991</v>
      </c>
      <c r="CS258" s="616">
        <f t="shared" si="180"/>
        <v>1305873.97301991</v>
      </c>
      <c r="CT258" s="616">
        <f t="shared" si="180"/>
        <v>1305873.97301991</v>
      </c>
      <c r="CU258" s="616">
        <f t="shared" si="180"/>
        <v>1305873.97301991</v>
      </c>
      <c r="CV258" s="616">
        <f t="shared" si="180"/>
        <v>1305873.97301991</v>
      </c>
      <c r="CW258" s="616">
        <f t="shared" si="180"/>
        <v>1331704.8162632887</v>
      </c>
      <c r="CX258" s="616">
        <f t="shared" si="180"/>
        <v>1331704.8162632887</v>
      </c>
      <c r="CY258" s="616">
        <f t="shared" si="180"/>
        <v>1331704.8162632887</v>
      </c>
      <c r="CZ258" s="616">
        <f t="shared" si="180"/>
        <v>1331704.8162632887</v>
      </c>
      <c r="DA258" s="616">
        <f t="shared" si="180"/>
        <v>1331704.8162632887</v>
      </c>
      <c r="DB258" s="616">
        <f t="shared" si="180"/>
        <v>1331704.8162632887</v>
      </c>
      <c r="DC258" s="616">
        <f t="shared" si="180"/>
        <v>1331704.8162632887</v>
      </c>
      <c r="DD258" s="616">
        <f t="shared" si="180"/>
        <v>1331704.8162632887</v>
      </c>
      <c r="DE258" s="616">
        <f t="shared" si="180"/>
        <v>1331704.8162632887</v>
      </c>
      <c r="DF258" s="616">
        <f t="shared" si="180"/>
        <v>1331704.8162632887</v>
      </c>
      <c r="DG258" s="616">
        <f t="shared" si="180"/>
        <v>1331704.8162632887</v>
      </c>
      <c r="DH258" s="616">
        <f t="shared" ref="DH258:EF258" si="181">+DH245-DH257</f>
        <v>1331704.8162632887</v>
      </c>
      <c r="DI258" s="616">
        <f t="shared" si="181"/>
        <v>1358003.6411571833</v>
      </c>
      <c r="DJ258" s="616">
        <f t="shared" si="181"/>
        <v>1358003.6411571833</v>
      </c>
      <c r="DK258" s="616">
        <f t="shared" si="181"/>
        <v>1358003.6411571833</v>
      </c>
      <c r="DL258" s="616">
        <f t="shared" si="181"/>
        <v>1358003.6411571833</v>
      </c>
      <c r="DM258" s="616">
        <f t="shared" si="181"/>
        <v>1358003.6411571833</v>
      </c>
      <c r="DN258" s="616">
        <f t="shared" si="181"/>
        <v>1358003.6411571833</v>
      </c>
      <c r="DO258" s="616">
        <f t="shared" si="181"/>
        <v>1358003.6411571833</v>
      </c>
      <c r="DP258" s="616">
        <f t="shared" si="181"/>
        <v>1358003.6411571833</v>
      </c>
      <c r="DQ258" s="616">
        <f t="shared" si="181"/>
        <v>1358003.6411571833</v>
      </c>
      <c r="DR258" s="616">
        <f t="shared" si="181"/>
        <v>1358003.6411571833</v>
      </c>
      <c r="DS258" s="616">
        <f t="shared" si="181"/>
        <v>1358003.6411571833</v>
      </c>
      <c r="DT258" s="616">
        <f t="shared" si="181"/>
        <v>1358003.6411571833</v>
      </c>
      <c r="DU258" s="616">
        <f t="shared" si="181"/>
        <v>1384777.4274472329</v>
      </c>
      <c r="DV258" s="616">
        <f t="shared" si="181"/>
        <v>1384777.4274472329</v>
      </c>
      <c r="DW258" s="616">
        <f t="shared" si="181"/>
        <v>1384777.4274472329</v>
      </c>
      <c r="DX258" s="616">
        <f t="shared" si="181"/>
        <v>1384777.4274472329</v>
      </c>
      <c r="DY258" s="616">
        <f t="shared" si="181"/>
        <v>1384777.4274472329</v>
      </c>
      <c r="DZ258" s="616">
        <f t="shared" si="181"/>
        <v>1384777.4274472329</v>
      </c>
      <c r="EA258" s="616">
        <f t="shared" si="181"/>
        <v>1384777.4274472329</v>
      </c>
      <c r="EB258" s="616">
        <f t="shared" si="181"/>
        <v>1384777.4274472329</v>
      </c>
      <c r="EC258" s="616">
        <f t="shared" si="181"/>
        <v>1384777.4274472329</v>
      </c>
      <c r="ED258" s="616">
        <f t="shared" si="181"/>
        <v>1384777.4274472329</v>
      </c>
      <c r="EE258" s="616">
        <f t="shared" si="181"/>
        <v>1384777.4274472329</v>
      </c>
      <c r="EF258" s="617">
        <f t="shared" si="181"/>
        <v>1384777.4274472329</v>
      </c>
    </row>
    <row r="259" spans="2:136" ht="17" thickBot="1" x14ac:dyDescent="0.25">
      <c r="B259" s="583"/>
      <c r="C259" s="583"/>
      <c r="D259" s="583"/>
      <c r="E259" s="583"/>
      <c r="F259" s="583"/>
      <c r="G259" s="583"/>
      <c r="H259" s="583"/>
      <c r="I259" s="618"/>
      <c r="J259" s="618"/>
      <c r="K259" s="482"/>
      <c r="L259" s="482"/>
      <c r="M259" s="482"/>
      <c r="N259" s="482"/>
      <c r="O259" s="482"/>
      <c r="P259" s="565"/>
      <c r="Q259" s="565"/>
      <c r="R259" s="565"/>
      <c r="S259" s="565"/>
      <c r="T259" s="565"/>
      <c r="U259" s="565"/>
      <c r="V259" s="565"/>
      <c r="W259" s="565"/>
      <c r="X259" s="565"/>
      <c r="Y259" s="565"/>
      <c r="Z259" s="565"/>
      <c r="AA259" s="565"/>
      <c r="AB259" s="565"/>
      <c r="AC259" s="565"/>
      <c r="AD259" s="565"/>
      <c r="AE259" s="565"/>
      <c r="AF259" s="565"/>
      <c r="AG259" s="565"/>
      <c r="AH259" s="565"/>
      <c r="AI259" s="565"/>
      <c r="AJ259" s="565"/>
      <c r="AK259" s="565"/>
      <c r="AL259" s="565"/>
      <c r="AM259" s="565"/>
      <c r="AN259" s="565"/>
      <c r="AO259" s="565"/>
      <c r="AP259" s="565"/>
      <c r="AQ259" s="565"/>
      <c r="AR259" s="565"/>
      <c r="AS259" s="565"/>
      <c r="AT259" s="565"/>
      <c r="AU259" s="565"/>
      <c r="AV259" s="565"/>
      <c r="AW259" s="565"/>
      <c r="AX259" s="565"/>
      <c r="AY259" s="565"/>
      <c r="AZ259" s="565"/>
      <c r="BA259" s="565"/>
      <c r="BB259" s="565"/>
      <c r="BC259" s="565"/>
      <c r="BD259" s="565"/>
      <c r="BE259" s="565"/>
      <c r="BF259" s="565"/>
      <c r="BG259" s="565"/>
      <c r="BH259" s="565"/>
      <c r="BI259" s="565"/>
      <c r="BJ259" s="565"/>
      <c r="BK259" s="565"/>
      <c r="BL259" s="565"/>
      <c r="BM259" s="565"/>
      <c r="BN259" s="565"/>
      <c r="BO259" s="565"/>
      <c r="BP259" s="565"/>
      <c r="BQ259" s="565"/>
      <c r="BR259" s="565"/>
      <c r="BS259" s="565"/>
      <c r="BT259" s="565"/>
      <c r="BU259" s="565"/>
      <c r="BV259" s="565"/>
      <c r="BW259" s="565"/>
      <c r="BX259" s="565"/>
      <c r="BY259" s="565"/>
      <c r="BZ259" s="565"/>
      <c r="CA259" s="565"/>
      <c r="CB259" s="565"/>
      <c r="CC259" s="565"/>
      <c r="CD259" s="565"/>
      <c r="CE259" s="565"/>
      <c r="CF259" s="565"/>
      <c r="CG259" s="565"/>
      <c r="CH259" s="565"/>
      <c r="CI259" s="565"/>
      <c r="CJ259" s="565"/>
      <c r="CK259" s="565"/>
      <c r="CL259" s="565"/>
      <c r="CM259" s="565"/>
      <c r="CN259" s="565"/>
      <c r="CO259" s="565"/>
      <c r="CP259" s="565"/>
      <c r="CQ259" s="565"/>
      <c r="CR259" s="565"/>
      <c r="CS259" s="565"/>
      <c r="CT259" s="565"/>
      <c r="CU259" s="565"/>
      <c r="CV259" s="565"/>
      <c r="CW259" s="565"/>
      <c r="CX259" s="565"/>
      <c r="CY259" s="565"/>
      <c r="CZ259" s="565"/>
      <c r="DA259" s="565"/>
      <c r="DB259" s="565"/>
      <c r="DC259" s="565"/>
      <c r="DD259" s="565"/>
      <c r="DE259" s="565"/>
      <c r="DF259" s="565"/>
      <c r="DG259" s="565"/>
      <c r="DH259" s="565"/>
      <c r="DI259" s="565"/>
      <c r="DJ259" s="565"/>
      <c r="DK259" s="565"/>
      <c r="DL259" s="565"/>
      <c r="DM259" s="565"/>
      <c r="DN259" s="565"/>
      <c r="DO259" s="565"/>
      <c r="DP259" s="565"/>
      <c r="DQ259" s="565"/>
      <c r="DR259" s="565"/>
      <c r="DS259" s="565"/>
      <c r="DT259" s="565"/>
      <c r="DU259" s="565"/>
      <c r="DV259" s="565"/>
      <c r="DW259" s="565"/>
      <c r="DX259" s="565"/>
      <c r="DY259" s="565"/>
      <c r="DZ259" s="565"/>
      <c r="EA259" s="565"/>
      <c r="EB259" s="565"/>
      <c r="EC259" s="565"/>
      <c r="ED259" s="565"/>
      <c r="EE259" s="565"/>
      <c r="EF259" s="565"/>
    </row>
    <row r="260" spans="2:136" ht="17" thickBot="1" x14ac:dyDescent="0.25">
      <c r="B260" s="619" t="s">
        <v>338</v>
      </c>
      <c r="C260" s="698" t="s">
        <v>340</v>
      </c>
      <c r="D260" s="750">
        <v>0</v>
      </c>
      <c r="E260" s="696"/>
      <c r="F260" s="698" t="s">
        <v>321</v>
      </c>
      <c r="G260" s="749">
        <f>Inputs!D5</f>
        <v>47</v>
      </c>
      <c r="H260" s="748"/>
      <c r="I260" s="748"/>
      <c r="J260" s="748"/>
      <c r="K260" s="748"/>
      <c r="L260" s="623"/>
      <c r="M260" s="624">
        <f>D260</f>
        <v>0</v>
      </c>
      <c r="N260" s="623"/>
      <c r="O260" s="623"/>
      <c r="P260" s="625">
        <f>(P4=$G$260)*$D$260</f>
        <v>0</v>
      </c>
      <c r="Q260" s="625">
        <f t="shared" ref="Q260:CB260" si="182">(Q4=$G$260)*$D$260</f>
        <v>0</v>
      </c>
      <c r="R260" s="625">
        <f t="shared" si="182"/>
        <v>0</v>
      </c>
      <c r="S260" s="625">
        <f t="shared" si="182"/>
        <v>0</v>
      </c>
      <c r="T260" s="625">
        <f t="shared" si="182"/>
        <v>0</v>
      </c>
      <c r="U260" s="625">
        <f t="shared" si="182"/>
        <v>0</v>
      </c>
      <c r="V260" s="625">
        <f t="shared" si="182"/>
        <v>0</v>
      </c>
      <c r="W260" s="625">
        <f t="shared" si="182"/>
        <v>0</v>
      </c>
      <c r="X260" s="625">
        <f t="shared" si="182"/>
        <v>0</v>
      </c>
      <c r="Y260" s="625">
        <f t="shared" si="182"/>
        <v>0</v>
      </c>
      <c r="Z260" s="625">
        <f t="shared" si="182"/>
        <v>0</v>
      </c>
      <c r="AA260" s="625">
        <f t="shared" si="182"/>
        <v>0</v>
      </c>
      <c r="AB260" s="625">
        <f t="shared" si="182"/>
        <v>0</v>
      </c>
      <c r="AC260" s="625">
        <f t="shared" si="182"/>
        <v>0</v>
      </c>
      <c r="AD260" s="625">
        <f t="shared" si="182"/>
        <v>0</v>
      </c>
      <c r="AE260" s="625">
        <f t="shared" si="182"/>
        <v>0</v>
      </c>
      <c r="AF260" s="625">
        <f t="shared" si="182"/>
        <v>0</v>
      </c>
      <c r="AG260" s="625">
        <f t="shared" si="182"/>
        <v>0</v>
      </c>
      <c r="AH260" s="625">
        <f t="shared" si="182"/>
        <v>0</v>
      </c>
      <c r="AI260" s="625">
        <f t="shared" si="182"/>
        <v>0</v>
      </c>
      <c r="AJ260" s="625">
        <f t="shared" si="182"/>
        <v>0</v>
      </c>
      <c r="AK260" s="625">
        <f t="shared" si="182"/>
        <v>0</v>
      </c>
      <c r="AL260" s="625">
        <f t="shared" si="182"/>
        <v>0</v>
      </c>
      <c r="AM260" s="625">
        <f t="shared" si="182"/>
        <v>0</v>
      </c>
      <c r="AN260" s="625">
        <f t="shared" si="182"/>
        <v>0</v>
      </c>
      <c r="AO260" s="625">
        <f t="shared" si="182"/>
        <v>0</v>
      </c>
      <c r="AP260" s="625">
        <f t="shared" si="182"/>
        <v>0</v>
      </c>
      <c r="AQ260" s="625">
        <f t="shared" si="182"/>
        <v>0</v>
      </c>
      <c r="AR260" s="625">
        <f t="shared" si="182"/>
        <v>0</v>
      </c>
      <c r="AS260" s="625">
        <f t="shared" si="182"/>
        <v>0</v>
      </c>
      <c r="AT260" s="625">
        <f t="shared" si="182"/>
        <v>0</v>
      </c>
      <c r="AU260" s="625">
        <f t="shared" si="182"/>
        <v>0</v>
      </c>
      <c r="AV260" s="625">
        <f t="shared" si="182"/>
        <v>0</v>
      </c>
      <c r="AW260" s="625">
        <f t="shared" si="182"/>
        <v>0</v>
      </c>
      <c r="AX260" s="625">
        <f t="shared" si="182"/>
        <v>0</v>
      </c>
      <c r="AY260" s="625">
        <f t="shared" si="182"/>
        <v>0</v>
      </c>
      <c r="AZ260" s="625">
        <f t="shared" si="182"/>
        <v>0</v>
      </c>
      <c r="BA260" s="625">
        <f t="shared" si="182"/>
        <v>0</v>
      </c>
      <c r="BB260" s="625">
        <f t="shared" si="182"/>
        <v>0</v>
      </c>
      <c r="BC260" s="625">
        <f t="shared" si="182"/>
        <v>0</v>
      </c>
      <c r="BD260" s="625">
        <f t="shared" si="182"/>
        <v>0</v>
      </c>
      <c r="BE260" s="625">
        <f t="shared" si="182"/>
        <v>0</v>
      </c>
      <c r="BF260" s="625">
        <f t="shared" si="182"/>
        <v>0</v>
      </c>
      <c r="BG260" s="625">
        <f t="shared" si="182"/>
        <v>0</v>
      </c>
      <c r="BH260" s="625">
        <f t="shared" si="182"/>
        <v>0</v>
      </c>
      <c r="BI260" s="625">
        <f t="shared" si="182"/>
        <v>0</v>
      </c>
      <c r="BJ260" s="625">
        <f t="shared" si="182"/>
        <v>0</v>
      </c>
      <c r="BK260" s="625">
        <f t="shared" si="182"/>
        <v>0</v>
      </c>
      <c r="BL260" s="625">
        <f t="shared" si="182"/>
        <v>0</v>
      </c>
      <c r="BM260" s="625">
        <f t="shared" si="182"/>
        <v>0</v>
      </c>
      <c r="BN260" s="625">
        <f t="shared" si="182"/>
        <v>0</v>
      </c>
      <c r="BO260" s="625">
        <f t="shared" si="182"/>
        <v>0</v>
      </c>
      <c r="BP260" s="625">
        <f t="shared" si="182"/>
        <v>0</v>
      </c>
      <c r="BQ260" s="625">
        <f t="shared" si="182"/>
        <v>0</v>
      </c>
      <c r="BR260" s="625">
        <f t="shared" si="182"/>
        <v>0</v>
      </c>
      <c r="BS260" s="625">
        <f t="shared" si="182"/>
        <v>0</v>
      </c>
      <c r="BT260" s="625">
        <f t="shared" si="182"/>
        <v>0</v>
      </c>
      <c r="BU260" s="625">
        <f t="shared" si="182"/>
        <v>0</v>
      </c>
      <c r="BV260" s="625">
        <f t="shared" si="182"/>
        <v>0</v>
      </c>
      <c r="BW260" s="625">
        <f t="shared" si="182"/>
        <v>0</v>
      </c>
      <c r="BX260" s="625">
        <f t="shared" si="182"/>
        <v>0</v>
      </c>
      <c r="BY260" s="625">
        <f t="shared" si="182"/>
        <v>0</v>
      </c>
      <c r="BZ260" s="625">
        <f t="shared" si="182"/>
        <v>0</v>
      </c>
      <c r="CA260" s="625">
        <f t="shared" si="182"/>
        <v>0</v>
      </c>
      <c r="CB260" s="625">
        <f t="shared" si="182"/>
        <v>0</v>
      </c>
      <c r="CC260" s="625">
        <f t="shared" ref="CC260:EF260" si="183">(CC4=$G$260)*$D$260</f>
        <v>0</v>
      </c>
      <c r="CD260" s="625">
        <f t="shared" si="183"/>
        <v>0</v>
      </c>
      <c r="CE260" s="625">
        <f t="shared" si="183"/>
        <v>0</v>
      </c>
      <c r="CF260" s="625">
        <f t="shared" si="183"/>
        <v>0</v>
      </c>
      <c r="CG260" s="625">
        <f t="shared" si="183"/>
        <v>0</v>
      </c>
      <c r="CH260" s="625">
        <f t="shared" si="183"/>
        <v>0</v>
      </c>
      <c r="CI260" s="625">
        <f t="shared" si="183"/>
        <v>0</v>
      </c>
      <c r="CJ260" s="625">
        <f t="shared" si="183"/>
        <v>0</v>
      </c>
      <c r="CK260" s="625">
        <f t="shared" si="183"/>
        <v>0</v>
      </c>
      <c r="CL260" s="625">
        <f t="shared" si="183"/>
        <v>0</v>
      </c>
      <c r="CM260" s="625">
        <f t="shared" si="183"/>
        <v>0</v>
      </c>
      <c r="CN260" s="625">
        <f t="shared" si="183"/>
        <v>0</v>
      </c>
      <c r="CO260" s="625">
        <f t="shared" si="183"/>
        <v>0</v>
      </c>
      <c r="CP260" s="625">
        <f t="shared" si="183"/>
        <v>0</v>
      </c>
      <c r="CQ260" s="625">
        <f t="shared" si="183"/>
        <v>0</v>
      </c>
      <c r="CR260" s="625">
        <f t="shared" si="183"/>
        <v>0</v>
      </c>
      <c r="CS260" s="625">
        <f t="shared" si="183"/>
        <v>0</v>
      </c>
      <c r="CT260" s="625">
        <f t="shared" si="183"/>
        <v>0</v>
      </c>
      <c r="CU260" s="625">
        <f t="shared" si="183"/>
        <v>0</v>
      </c>
      <c r="CV260" s="625">
        <f t="shared" si="183"/>
        <v>0</v>
      </c>
      <c r="CW260" s="625">
        <f t="shared" si="183"/>
        <v>0</v>
      </c>
      <c r="CX260" s="625">
        <f t="shared" si="183"/>
        <v>0</v>
      </c>
      <c r="CY260" s="625">
        <f t="shared" si="183"/>
        <v>0</v>
      </c>
      <c r="CZ260" s="625">
        <f t="shared" si="183"/>
        <v>0</v>
      </c>
      <c r="DA260" s="625">
        <f t="shared" si="183"/>
        <v>0</v>
      </c>
      <c r="DB260" s="625">
        <f t="shared" si="183"/>
        <v>0</v>
      </c>
      <c r="DC260" s="625">
        <f t="shared" si="183"/>
        <v>0</v>
      </c>
      <c r="DD260" s="625">
        <f t="shared" si="183"/>
        <v>0</v>
      </c>
      <c r="DE260" s="625">
        <f t="shared" si="183"/>
        <v>0</v>
      </c>
      <c r="DF260" s="625">
        <f t="shared" si="183"/>
        <v>0</v>
      </c>
      <c r="DG260" s="625">
        <f t="shared" si="183"/>
        <v>0</v>
      </c>
      <c r="DH260" s="625">
        <f t="shared" si="183"/>
        <v>0</v>
      </c>
      <c r="DI260" s="625">
        <f t="shared" si="183"/>
        <v>0</v>
      </c>
      <c r="DJ260" s="625">
        <f t="shared" si="183"/>
        <v>0</v>
      </c>
      <c r="DK260" s="625">
        <f t="shared" si="183"/>
        <v>0</v>
      </c>
      <c r="DL260" s="625">
        <f t="shared" si="183"/>
        <v>0</v>
      </c>
      <c r="DM260" s="625">
        <f t="shared" si="183"/>
        <v>0</v>
      </c>
      <c r="DN260" s="625">
        <f t="shared" si="183"/>
        <v>0</v>
      </c>
      <c r="DO260" s="625">
        <f t="shared" si="183"/>
        <v>0</v>
      </c>
      <c r="DP260" s="625">
        <f t="shared" si="183"/>
        <v>0</v>
      </c>
      <c r="DQ260" s="625">
        <f t="shared" si="183"/>
        <v>0</v>
      </c>
      <c r="DR260" s="625">
        <f t="shared" si="183"/>
        <v>0</v>
      </c>
      <c r="DS260" s="625">
        <f t="shared" si="183"/>
        <v>0</v>
      </c>
      <c r="DT260" s="625">
        <f t="shared" si="183"/>
        <v>0</v>
      </c>
      <c r="DU260" s="625">
        <f t="shared" si="183"/>
        <v>0</v>
      </c>
      <c r="DV260" s="625">
        <f t="shared" si="183"/>
        <v>0</v>
      </c>
      <c r="DW260" s="625">
        <f t="shared" si="183"/>
        <v>0</v>
      </c>
      <c r="DX260" s="625">
        <f t="shared" si="183"/>
        <v>0</v>
      </c>
      <c r="DY260" s="625">
        <f t="shared" si="183"/>
        <v>0</v>
      </c>
      <c r="DZ260" s="625">
        <f t="shared" si="183"/>
        <v>0</v>
      </c>
      <c r="EA260" s="625">
        <f t="shared" si="183"/>
        <v>0</v>
      </c>
      <c r="EB260" s="625">
        <f t="shared" si="183"/>
        <v>0</v>
      </c>
      <c r="EC260" s="625">
        <f t="shared" si="183"/>
        <v>0</v>
      </c>
      <c r="ED260" s="625">
        <f t="shared" si="183"/>
        <v>0</v>
      </c>
      <c r="EE260" s="625">
        <f t="shared" si="183"/>
        <v>0</v>
      </c>
      <c r="EF260" s="625">
        <f t="shared" si="183"/>
        <v>0</v>
      </c>
    </row>
    <row r="261" spans="2:136" ht="17" thickBot="1" x14ac:dyDescent="0.25">
      <c r="B261" s="583"/>
      <c r="C261" s="583"/>
      <c r="D261" s="583"/>
      <c r="E261" s="583"/>
      <c r="F261" s="583"/>
      <c r="G261" s="583"/>
      <c r="H261" s="583"/>
      <c r="I261" s="618"/>
      <c r="J261" s="583"/>
      <c r="K261" s="482"/>
      <c r="L261" s="482"/>
      <c r="M261" s="482"/>
      <c r="N261" s="482"/>
      <c r="O261" s="482"/>
      <c r="P261" s="565"/>
      <c r="Q261" s="565"/>
      <c r="R261" s="565"/>
      <c r="S261" s="565"/>
      <c r="T261" s="565"/>
      <c r="U261" s="565"/>
      <c r="V261" s="565"/>
      <c r="W261" s="565"/>
      <c r="X261" s="565"/>
      <c r="Y261" s="565"/>
      <c r="Z261" s="565"/>
      <c r="AA261" s="565"/>
      <c r="AB261" s="565"/>
      <c r="AC261" s="565"/>
      <c r="AD261" s="565"/>
      <c r="AE261" s="565"/>
      <c r="AF261" s="565"/>
      <c r="AG261" s="565"/>
      <c r="AH261" s="565"/>
      <c r="AI261" s="565"/>
      <c r="AJ261" s="565"/>
      <c r="AK261" s="565"/>
      <c r="AL261" s="565"/>
      <c r="AM261" s="565"/>
      <c r="AN261" s="565"/>
      <c r="AO261" s="565"/>
      <c r="AP261" s="565"/>
      <c r="AQ261" s="565"/>
      <c r="AR261" s="565"/>
      <c r="AS261" s="565"/>
      <c r="AT261" s="565"/>
      <c r="AU261" s="565"/>
      <c r="AV261" s="565"/>
      <c r="AW261" s="565"/>
      <c r="AX261" s="565"/>
      <c r="AY261" s="565"/>
      <c r="AZ261" s="565"/>
      <c r="BA261" s="565"/>
      <c r="BB261" s="565"/>
      <c r="BC261" s="565"/>
      <c r="BD261" s="565"/>
      <c r="BE261" s="565"/>
      <c r="BF261" s="565"/>
      <c r="BG261" s="565"/>
      <c r="BH261" s="565"/>
      <c r="BI261" s="565"/>
      <c r="BJ261" s="565"/>
      <c r="BK261" s="565"/>
      <c r="BL261" s="565"/>
      <c r="BM261" s="565"/>
      <c r="BN261" s="565"/>
      <c r="BO261" s="565"/>
      <c r="BP261" s="565"/>
      <c r="BQ261" s="565"/>
      <c r="BR261" s="565"/>
      <c r="BS261" s="565"/>
      <c r="BT261" s="565"/>
      <c r="BU261" s="565"/>
      <c r="BV261" s="565"/>
      <c r="BW261" s="565"/>
      <c r="BX261" s="565"/>
      <c r="BY261" s="565"/>
      <c r="BZ261" s="565"/>
      <c r="CA261" s="565"/>
      <c r="CB261" s="565"/>
      <c r="CC261" s="565"/>
      <c r="CD261" s="565"/>
      <c r="CE261" s="565"/>
      <c r="CF261" s="565"/>
      <c r="CG261" s="565"/>
      <c r="CH261" s="565"/>
      <c r="CI261" s="565"/>
      <c r="CJ261" s="565"/>
      <c r="CK261" s="565"/>
      <c r="CL261" s="565"/>
      <c r="CM261" s="565"/>
      <c r="CN261" s="565"/>
      <c r="CO261" s="565"/>
      <c r="CP261" s="565"/>
      <c r="CQ261" s="565"/>
      <c r="CR261" s="565"/>
      <c r="CS261" s="565"/>
      <c r="CT261" s="565"/>
      <c r="CU261" s="565"/>
      <c r="CV261" s="565"/>
      <c r="CW261" s="565"/>
      <c r="CX261" s="565"/>
      <c r="CY261" s="565"/>
      <c r="CZ261" s="565"/>
      <c r="DA261" s="565"/>
      <c r="DB261" s="565"/>
      <c r="DC261" s="565"/>
      <c r="DD261" s="565"/>
      <c r="DE261" s="565"/>
      <c r="DF261" s="565"/>
      <c r="DG261" s="565"/>
      <c r="DH261" s="565"/>
      <c r="DI261" s="565"/>
      <c r="DJ261" s="565"/>
      <c r="DK261" s="565"/>
      <c r="DL261" s="565"/>
      <c r="DM261" s="565"/>
      <c r="DN261" s="565"/>
      <c r="DO261" s="565"/>
      <c r="DP261" s="565"/>
      <c r="DQ261" s="565"/>
      <c r="DR261" s="565"/>
      <c r="DS261" s="565"/>
      <c r="DT261" s="565"/>
      <c r="DU261" s="565"/>
      <c r="DV261" s="565"/>
      <c r="DW261" s="565"/>
      <c r="DX261" s="565"/>
      <c r="DY261" s="565"/>
      <c r="DZ261" s="565"/>
      <c r="EA261" s="565"/>
      <c r="EB261" s="565"/>
      <c r="EC261" s="565"/>
      <c r="ED261" s="565"/>
      <c r="EE261" s="565"/>
      <c r="EF261" s="565"/>
    </row>
    <row r="262" spans="2:136" ht="17" thickBot="1" x14ac:dyDescent="0.25">
      <c r="B262" s="619" t="s">
        <v>601</v>
      </c>
      <c r="C262" s="698" t="s">
        <v>320</v>
      </c>
      <c r="D262" s="701">
        <v>30000</v>
      </c>
      <c r="E262" s="696"/>
      <c r="F262" s="697" t="s">
        <v>319</v>
      </c>
      <c r="G262" s="700">
        <v>150.86000000000001</v>
      </c>
      <c r="H262" s="748"/>
      <c r="I262" s="698" t="s">
        <v>321</v>
      </c>
      <c r="J262" s="699">
        <v>47</v>
      </c>
      <c r="K262" s="623"/>
      <c r="L262" s="623"/>
      <c r="M262" s="624">
        <f>D262*G262</f>
        <v>4525800</v>
      </c>
      <c r="N262" s="623"/>
      <c r="O262" s="623"/>
      <c r="P262" s="625">
        <f t="shared" ref="P262:AU262" si="184">(P4&gt;=$J$262)*($D$262*$G$262/12)*(1+$E$243)^(P$5-1)</f>
        <v>0</v>
      </c>
      <c r="Q262" s="625">
        <f t="shared" si="184"/>
        <v>0</v>
      </c>
      <c r="R262" s="625">
        <f t="shared" si="184"/>
        <v>0</v>
      </c>
      <c r="S262" s="625">
        <f t="shared" si="184"/>
        <v>0</v>
      </c>
      <c r="T262" s="625">
        <f t="shared" si="184"/>
        <v>0</v>
      </c>
      <c r="U262" s="625">
        <f t="shared" si="184"/>
        <v>0</v>
      </c>
      <c r="V262" s="625">
        <f t="shared" si="184"/>
        <v>0</v>
      </c>
      <c r="W262" s="625">
        <f t="shared" si="184"/>
        <v>0</v>
      </c>
      <c r="X262" s="625">
        <f t="shared" si="184"/>
        <v>0</v>
      </c>
      <c r="Y262" s="625">
        <f t="shared" si="184"/>
        <v>0</v>
      </c>
      <c r="Z262" s="625">
        <f t="shared" si="184"/>
        <v>0</v>
      </c>
      <c r="AA262" s="625">
        <f t="shared" si="184"/>
        <v>0</v>
      </c>
      <c r="AB262" s="625">
        <f t="shared" si="184"/>
        <v>0</v>
      </c>
      <c r="AC262" s="625">
        <f t="shared" si="184"/>
        <v>0</v>
      </c>
      <c r="AD262" s="625">
        <f t="shared" si="184"/>
        <v>0</v>
      </c>
      <c r="AE262" s="625">
        <f t="shared" si="184"/>
        <v>0</v>
      </c>
      <c r="AF262" s="625">
        <f t="shared" si="184"/>
        <v>0</v>
      </c>
      <c r="AG262" s="625">
        <f t="shared" si="184"/>
        <v>0</v>
      </c>
      <c r="AH262" s="625">
        <f t="shared" si="184"/>
        <v>0</v>
      </c>
      <c r="AI262" s="625">
        <f t="shared" si="184"/>
        <v>0</v>
      </c>
      <c r="AJ262" s="625">
        <f t="shared" si="184"/>
        <v>0</v>
      </c>
      <c r="AK262" s="625">
        <f t="shared" si="184"/>
        <v>0</v>
      </c>
      <c r="AL262" s="625">
        <f t="shared" si="184"/>
        <v>0</v>
      </c>
      <c r="AM262" s="625">
        <f t="shared" si="184"/>
        <v>0</v>
      </c>
      <c r="AN262" s="625">
        <f t="shared" si="184"/>
        <v>0</v>
      </c>
      <c r="AO262" s="625">
        <f t="shared" si="184"/>
        <v>0</v>
      </c>
      <c r="AP262" s="625">
        <f t="shared" si="184"/>
        <v>0</v>
      </c>
      <c r="AQ262" s="625">
        <f t="shared" si="184"/>
        <v>0</v>
      </c>
      <c r="AR262" s="625">
        <f t="shared" si="184"/>
        <v>0</v>
      </c>
      <c r="AS262" s="625">
        <f t="shared" si="184"/>
        <v>0</v>
      </c>
      <c r="AT262" s="625">
        <f t="shared" si="184"/>
        <v>0</v>
      </c>
      <c r="AU262" s="625">
        <f t="shared" si="184"/>
        <v>0</v>
      </c>
      <c r="AV262" s="625">
        <f t="shared" ref="AV262:CA262" si="185">(AV4&gt;=$J$262)*($D$262*$G$262/12)*(1+$E$243)^(AV$5-1)</f>
        <v>0</v>
      </c>
      <c r="AW262" s="625">
        <f t="shared" si="185"/>
        <v>0</v>
      </c>
      <c r="AX262" s="625">
        <f t="shared" si="185"/>
        <v>0</v>
      </c>
      <c r="AY262" s="625">
        <f t="shared" si="185"/>
        <v>0</v>
      </c>
      <c r="AZ262" s="625">
        <f t="shared" si="185"/>
        <v>0</v>
      </c>
      <c r="BA262" s="625">
        <f t="shared" si="185"/>
        <v>0</v>
      </c>
      <c r="BB262" s="625">
        <f t="shared" si="185"/>
        <v>0</v>
      </c>
      <c r="BC262" s="625">
        <f t="shared" si="185"/>
        <v>0</v>
      </c>
      <c r="BD262" s="625">
        <f t="shared" si="185"/>
        <v>0</v>
      </c>
      <c r="BE262" s="625">
        <f t="shared" si="185"/>
        <v>0</v>
      </c>
      <c r="BF262" s="625">
        <f t="shared" si="185"/>
        <v>0</v>
      </c>
      <c r="BG262" s="625">
        <f t="shared" si="185"/>
        <v>0</v>
      </c>
      <c r="BH262" s="625">
        <f t="shared" si="185"/>
        <v>0</v>
      </c>
      <c r="BI262" s="625">
        <f t="shared" si="185"/>
        <v>0</v>
      </c>
      <c r="BJ262" s="625">
        <f t="shared" si="185"/>
        <v>0</v>
      </c>
      <c r="BK262" s="625">
        <f t="shared" si="185"/>
        <v>403776.47583404987</v>
      </c>
      <c r="BL262" s="625">
        <f t="shared" si="185"/>
        <v>403776.47583404987</v>
      </c>
      <c r="BM262" s="625">
        <f t="shared" si="185"/>
        <v>413063.33477823302</v>
      </c>
      <c r="BN262" s="625">
        <f t="shared" si="185"/>
        <v>413063.33477823302</v>
      </c>
      <c r="BO262" s="625">
        <f t="shared" si="185"/>
        <v>413063.33477823302</v>
      </c>
      <c r="BP262" s="625">
        <f t="shared" si="185"/>
        <v>413063.33477823302</v>
      </c>
      <c r="BQ262" s="625">
        <f t="shared" si="185"/>
        <v>413063.33477823302</v>
      </c>
      <c r="BR262" s="625">
        <f t="shared" si="185"/>
        <v>413063.33477823302</v>
      </c>
      <c r="BS262" s="625">
        <f t="shared" si="185"/>
        <v>413063.33477823302</v>
      </c>
      <c r="BT262" s="625">
        <f t="shared" si="185"/>
        <v>413063.33477823302</v>
      </c>
      <c r="BU262" s="625">
        <f t="shared" si="185"/>
        <v>413063.33477823302</v>
      </c>
      <c r="BV262" s="625">
        <f t="shared" si="185"/>
        <v>413063.33477823302</v>
      </c>
      <c r="BW262" s="625">
        <f t="shared" si="185"/>
        <v>413063.33477823302</v>
      </c>
      <c r="BX262" s="625">
        <f t="shared" si="185"/>
        <v>413063.33477823302</v>
      </c>
      <c r="BY262" s="625">
        <f t="shared" si="185"/>
        <v>422563.79147813231</v>
      </c>
      <c r="BZ262" s="625">
        <f t="shared" si="185"/>
        <v>422563.79147813231</v>
      </c>
      <c r="CA262" s="625">
        <f t="shared" si="185"/>
        <v>422563.79147813231</v>
      </c>
      <c r="CB262" s="625">
        <f t="shared" ref="CB262:DG262" si="186">(CB4&gt;=$J$262)*($D$262*$G$262/12)*(1+$E$243)^(CB$5-1)</f>
        <v>422563.79147813231</v>
      </c>
      <c r="CC262" s="625">
        <f t="shared" si="186"/>
        <v>422563.79147813231</v>
      </c>
      <c r="CD262" s="625">
        <f t="shared" si="186"/>
        <v>422563.79147813231</v>
      </c>
      <c r="CE262" s="625">
        <f t="shared" si="186"/>
        <v>422563.79147813231</v>
      </c>
      <c r="CF262" s="625">
        <f t="shared" si="186"/>
        <v>422563.79147813231</v>
      </c>
      <c r="CG262" s="625">
        <f t="shared" si="186"/>
        <v>422563.79147813231</v>
      </c>
      <c r="CH262" s="625">
        <f t="shared" si="186"/>
        <v>422563.79147813231</v>
      </c>
      <c r="CI262" s="625">
        <f t="shared" si="186"/>
        <v>422563.79147813231</v>
      </c>
      <c r="CJ262" s="625">
        <f t="shared" si="186"/>
        <v>422563.79147813231</v>
      </c>
      <c r="CK262" s="625">
        <f t="shared" si="186"/>
        <v>432282.75868212932</v>
      </c>
      <c r="CL262" s="625">
        <f t="shared" si="186"/>
        <v>432282.75868212932</v>
      </c>
      <c r="CM262" s="625">
        <f t="shared" si="186"/>
        <v>432282.75868212932</v>
      </c>
      <c r="CN262" s="625">
        <f t="shared" si="186"/>
        <v>432282.75868212932</v>
      </c>
      <c r="CO262" s="625">
        <f t="shared" si="186"/>
        <v>432282.75868212932</v>
      </c>
      <c r="CP262" s="625">
        <f t="shared" si="186"/>
        <v>432282.75868212932</v>
      </c>
      <c r="CQ262" s="625">
        <f t="shared" si="186"/>
        <v>432282.75868212932</v>
      </c>
      <c r="CR262" s="625">
        <f t="shared" si="186"/>
        <v>432282.75868212932</v>
      </c>
      <c r="CS262" s="625">
        <f t="shared" si="186"/>
        <v>432282.75868212932</v>
      </c>
      <c r="CT262" s="625">
        <f t="shared" si="186"/>
        <v>432282.75868212932</v>
      </c>
      <c r="CU262" s="625">
        <f t="shared" si="186"/>
        <v>432282.75868212932</v>
      </c>
      <c r="CV262" s="625">
        <f t="shared" si="186"/>
        <v>432282.75868212932</v>
      </c>
      <c r="CW262" s="625">
        <f t="shared" si="186"/>
        <v>442225.26213181822</v>
      </c>
      <c r="CX262" s="625">
        <f t="shared" si="186"/>
        <v>442225.26213181822</v>
      </c>
      <c r="CY262" s="625">
        <f t="shared" si="186"/>
        <v>442225.26213181822</v>
      </c>
      <c r="CZ262" s="625">
        <f t="shared" si="186"/>
        <v>442225.26213181822</v>
      </c>
      <c r="DA262" s="625">
        <f t="shared" si="186"/>
        <v>442225.26213181822</v>
      </c>
      <c r="DB262" s="625">
        <f t="shared" si="186"/>
        <v>442225.26213181822</v>
      </c>
      <c r="DC262" s="625">
        <f t="shared" si="186"/>
        <v>442225.26213181822</v>
      </c>
      <c r="DD262" s="625">
        <f t="shared" si="186"/>
        <v>442225.26213181822</v>
      </c>
      <c r="DE262" s="625">
        <f t="shared" si="186"/>
        <v>442225.26213181822</v>
      </c>
      <c r="DF262" s="625">
        <f t="shared" si="186"/>
        <v>442225.26213181822</v>
      </c>
      <c r="DG262" s="625">
        <f t="shared" si="186"/>
        <v>442225.26213181822</v>
      </c>
      <c r="DH262" s="625">
        <f t="shared" ref="DH262:EF262" si="187">(DH4&gt;=$J$262)*($D$262*$G$262/12)*(1+$E$243)^(DH$5-1)</f>
        <v>442225.26213181822</v>
      </c>
      <c r="DI262" s="625">
        <f t="shared" si="187"/>
        <v>452396.44316085003</v>
      </c>
      <c r="DJ262" s="625">
        <f t="shared" si="187"/>
        <v>452396.44316085003</v>
      </c>
      <c r="DK262" s="625">
        <f t="shared" si="187"/>
        <v>452396.44316085003</v>
      </c>
      <c r="DL262" s="625">
        <f t="shared" si="187"/>
        <v>452396.44316085003</v>
      </c>
      <c r="DM262" s="625">
        <f t="shared" si="187"/>
        <v>452396.44316085003</v>
      </c>
      <c r="DN262" s="625">
        <f t="shared" si="187"/>
        <v>452396.44316085003</v>
      </c>
      <c r="DO262" s="625">
        <f t="shared" si="187"/>
        <v>452396.44316085003</v>
      </c>
      <c r="DP262" s="625">
        <f t="shared" si="187"/>
        <v>452396.44316085003</v>
      </c>
      <c r="DQ262" s="625">
        <f t="shared" si="187"/>
        <v>452396.44316085003</v>
      </c>
      <c r="DR262" s="625">
        <f t="shared" si="187"/>
        <v>452396.44316085003</v>
      </c>
      <c r="DS262" s="625">
        <f t="shared" si="187"/>
        <v>452396.44316085003</v>
      </c>
      <c r="DT262" s="625">
        <f t="shared" si="187"/>
        <v>452396.44316085003</v>
      </c>
      <c r="DU262" s="625">
        <f t="shared" si="187"/>
        <v>462801.56135354954</v>
      </c>
      <c r="DV262" s="625">
        <f t="shared" si="187"/>
        <v>462801.56135354954</v>
      </c>
      <c r="DW262" s="625">
        <f t="shared" si="187"/>
        <v>462801.56135354954</v>
      </c>
      <c r="DX262" s="625">
        <f t="shared" si="187"/>
        <v>462801.56135354954</v>
      </c>
      <c r="DY262" s="625">
        <f t="shared" si="187"/>
        <v>462801.56135354954</v>
      </c>
      <c r="DZ262" s="625">
        <f t="shared" si="187"/>
        <v>462801.56135354954</v>
      </c>
      <c r="EA262" s="625">
        <f t="shared" si="187"/>
        <v>462801.56135354954</v>
      </c>
      <c r="EB262" s="625">
        <f t="shared" si="187"/>
        <v>462801.56135354954</v>
      </c>
      <c r="EC262" s="625">
        <f t="shared" si="187"/>
        <v>462801.56135354954</v>
      </c>
      <c r="ED262" s="625">
        <f t="shared" si="187"/>
        <v>462801.56135354954</v>
      </c>
      <c r="EE262" s="625">
        <f t="shared" si="187"/>
        <v>462801.56135354954</v>
      </c>
      <c r="EF262" s="625">
        <f t="shared" si="187"/>
        <v>462801.56135354954</v>
      </c>
    </row>
    <row r="263" spans="2:136" ht="17" thickBot="1" x14ac:dyDescent="0.25">
      <c r="B263" s="583"/>
      <c r="C263" s="583"/>
      <c r="D263" s="583"/>
      <c r="E263" s="583"/>
      <c r="F263" s="583"/>
      <c r="G263" s="583"/>
      <c r="H263" s="583"/>
      <c r="I263" s="695"/>
      <c r="J263" s="583"/>
      <c r="K263" s="482"/>
      <c r="L263" s="482"/>
      <c r="M263" s="482"/>
      <c r="N263" s="482"/>
      <c r="O263" s="482"/>
      <c r="P263" s="565"/>
      <c r="Q263" s="565"/>
      <c r="R263" s="565"/>
      <c r="S263" s="565"/>
      <c r="T263" s="565"/>
      <c r="U263" s="565"/>
      <c r="V263" s="565"/>
      <c r="W263" s="565"/>
      <c r="X263" s="565"/>
      <c r="Y263" s="565"/>
      <c r="Z263" s="565"/>
      <c r="AA263" s="565"/>
      <c r="AB263" s="565"/>
      <c r="AC263" s="565"/>
      <c r="AD263" s="565"/>
      <c r="AE263" s="565"/>
      <c r="AF263" s="565"/>
      <c r="AG263" s="565"/>
      <c r="AH263" s="565"/>
      <c r="AI263" s="565"/>
      <c r="AJ263" s="565"/>
      <c r="AK263" s="565"/>
      <c r="AL263" s="565"/>
      <c r="AM263" s="565"/>
      <c r="AN263" s="565"/>
      <c r="AO263" s="565"/>
      <c r="AP263" s="565"/>
      <c r="AQ263" s="565"/>
      <c r="AR263" s="565"/>
      <c r="AS263" s="565"/>
      <c r="AT263" s="565"/>
      <c r="AU263" s="565"/>
      <c r="AV263" s="565"/>
      <c r="AW263" s="565"/>
      <c r="AX263" s="565"/>
      <c r="AY263" s="565"/>
      <c r="AZ263" s="565"/>
      <c r="BA263" s="565"/>
      <c r="BB263" s="565"/>
      <c r="BC263" s="565"/>
      <c r="BD263" s="565"/>
      <c r="BE263" s="565"/>
      <c r="BF263" s="565"/>
      <c r="BG263" s="565"/>
      <c r="BH263" s="565"/>
      <c r="BI263" s="565"/>
      <c r="BJ263" s="565"/>
      <c r="BK263" s="565"/>
      <c r="BL263" s="565"/>
      <c r="BM263" s="565"/>
      <c r="BN263" s="565"/>
      <c r="BO263" s="565"/>
      <c r="BP263" s="565"/>
      <c r="BQ263" s="565"/>
      <c r="BR263" s="565"/>
      <c r="BS263" s="565"/>
      <c r="BT263" s="565"/>
      <c r="BU263" s="565"/>
      <c r="BV263" s="565"/>
      <c r="BW263" s="565"/>
      <c r="BX263" s="565"/>
      <c r="BY263" s="565"/>
      <c r="BZ263" s="565"/>
      <c r="CA263" s="565"/>
      <c r="CB263" s="565"/>
      <c r="CC263" s="565"/>
      <c r="CD263" s="565"/>
      <c r="CE263" s="565"/>
      <c r="CF263" s="565"/>
      <c r="CG263" s="565"/>
      <c r="CH263" s="565"/>
      <c r="CI263" s="565"/>
      <c r="CJ263" s="565"/>
      <c r="CK263" s="565"/>
      <c r="CL263" s="565"/>
      <c r="CM263" s="565"/>
      <c r="CN263" s="565"/>
      <c r="CO263" s="565"/>
      <c r="CP263" s="565"/>
      <c r="CQ263" s="565"/>
      <c r="CR263" s="565"/>
      <c r="CS263" s="565"/>
      <c r="CT263" s="565"/>
      <c r="CU263" s="565"/>
      <c r="CV263" s="565"/>
      <c r="CW263" s="565"/>
      <c r="CX263" s="565"/>
      <c r="CY263" s="565"/>
      <c r="CZ263" s="565"/>
      <c r="DA263" s="565"/>
      <c r="DB263" s="565"/>
      <c r="DC263" s="565"/>
      <c r="DD263" s="565"/>
      <c r="DE263" s="565"/>
      <c r="DF263" s="565"/>
      <c r="DG263" s="565"/>
      <c r="DH263" s="565"/>
      <c r="DI263" s="565"/>
      <c r="DJ263" s="565"/>
      <c r="DK263" s="565"/>
      <c r="DL263" s="565"/>
      <c r="DM263" s="565"/>
      <c r="DN263" s="565"/>
      <c r="DO263" s="565"/>
      <c r="DP263" s="565"/>
      <c r="DQ263" s="565"/>
      <c r="DR263" s="565"/>
      <c r="DS263" s="565"/>
      <c r="DT263" s="565"/>
      <c r="DU263" s="565"/>
      <c r="DV263" s="565"/>
      <c r="DW263" s="565"/>
      <c r="DX263" s="565"/>
      <c r="DY263" s="565"/>
      <c r="DZ263" s="565"/>
      <c r="EA263" s="565"/>
      <c r="EB263" s="565"/>
      <c r="EC263" s="565"/>
      <c r="ED263" s="565"/>
      <c r="EE263" s="565"/>
      <c r="EF263" s="565"/>
    </row>
    <row r="264" spans="2:136" ht="17" thickBot="1" x14ac:dyDescent="0.25">
      <c r="B264" s="619" t="s">
        <v>334</v>
      </c>
      <c r="C264" s="620"/>
      <c r="D264" s="620"/>
      <c r="E264" s="620"/>
      <c r="F264" s="620"/>
      <c r="G264" s="620"/>
      <c r="H264" s="620"/>
      <c r="I264" s="621" t="s">
        <v>229</v>
      </c>
      <c r="J264" s="622">
        <f>M264/Inputs!D8</f>
        <v>396042847.68979585</v>
      </c>
      <c r="K264" s="623"/>
      <c r="L264" s="623"/>
      <c r="M264" s="624">
        <f>M258+M210+M262</f>
        <v>19406099.536799997</v>
      </c>
      <c r="N264" s="623"/>
      <c r="O264" s="623"/>
      <c r="P264" s="625">
        <f>P258+P210+P262</f>
        <v>0</v>
      </c>
      <c r="Q264" s="625">
        <f t="shared" ref="Q264:CB264" si="188">Q258+Q210+Q262</f>
        <v>79692.855799999961</v>
      </c>
      <c r="R264" s="625">
        <f t="shared" si="188"/>
        <v>79692.855799999961</v>
      </c>
      <c r="S264" s="625">
        <f t="shared" si="188"/>
        <v>79692.855799999961</v>
      </c>
      <c r="T264" s="625">
        <f t="shared" si="188"/>
        <v>79692.855799999961</v>
      </c>
      <c r="U264" s="625">
        <f t="shared" si="188"/>
        <v>79692.855799999961</v>
      </c>
      <c r="V264" s="625">
        <f t="shared" si="188"/>
        <v>79692.855799999961</v>
      </c>
      <c r="W264" s="625">
        <f t="shared" si="188"/>
        <v>79692.855799999961</v>
      </c>
      <c r="X264" s="625">
        <f t="shared" si="188"/>
        <v>79692.855799999961</v>
      </c>
      <c r="Y264" s="625">
        <f t="shared" si="188"/>
        <v>79692.855799999961</v>
      </c>
      <c r="Z264" s="625">
        <f t="shared" si="188"/>
        <v>79692.855799999961</v>
      </c>
      <c r="AA264" s="625">
        <f t="shared" si="188"/>
        <v>79692.855799999961</v>
      </c>
      <c r="AB264" s="625">
        <f t="shared" si="188"/>
        <v>79692.855799999961</v>
      </c>
      <c r="AC264" s="625">
        <f t="shared" si="188"/>
        <v>81286.712915999989</v>
      </c>
      <c r="AD264" s="625">
        <f t="shared" si="188"/>
        <v>81286.712915999989</v>
      </c>
      <c r="AE264" s="625">
        <f t="shared" si="188"/>
        <v>81286.712915999989</v>
      </c>
      <c r="AF264" s="625">
        <f t="shared" si="188"/>
        <v>81286.712915999989</v>
      </c>
      <c r="AG264" s="625">
        <f t="shared" si="188"/>
        <v>81286.712915999989</v>
      </c>
      <c r="AH264" s="625">
        <f t="shared" si="188"/>
        <v>81286.712915999989</v>
      </c>
      <c r="AI264" s="625">
        <f t="shared" si="188"/>
        <v>81286.712915999989</v>
      </c>
      <c r="AJ264" s="625">
        <f t="shared" si="188"/>
        <v>81286.712915999989</v>
      </c>
      <c r="AK264" s="625">
        <f t="shared" si="188"/>
        <v>81286.712915999989</v>
      </c>
      <c r="AL264" s="625">
        <f t="shared" si="188"/>
        <v>81286.712915999989</v>
      </c>
      <c r="AM264" s="625">
        <f t="shared" si="188"/>
        <v>81286.712915999989</v>
      </c>
      <c r="AN264" s="625">
        <f t="shared" si="188"/>
        <v>81286.712915999989</v>
      </c>
      <c r="AO264" s="625">
        <f t="shared" si="188"/>
        <v>82912.447174319997</v>
      </c>
      <c r="AP264" s="625">
        <f t="shared" si="188"/>
        <v>82912.447174319997</v>
      </c>
      <c r="AQ264" s="625">
        <f t="shared" si="188"/>
        <v>82912.447174319997</v>
      </c>
      <c r="AR264" s="625">
        <f t="shared" si="188"/>
        <v>82912.447174319997</v>
      </c>
      <c r="AS264" s="625">
        <f t="shared" si="188"/>
        <v>82912.447174319997</v>
      </c>
      <c r="AT264" s="625">
        <f t="shared" si="188"/>
        <v>82912.447174319997</v>
      </c>
      <c r="AU264" s="625">
        <f t="shared" si="188"/>
        <v>82912.447174319997</v>
      </c>
      <c r="AV264" s="625">
        <f t="shared" si="188"/>
        <v>82912.447174319997</v>
      </c>
      <c r="AW264" s="625">
        <f t="shared" si="188"/>
        <v>82912.447174319997</v>
      </c>
      <c r="AX264" s="625">
        <f t="shared" si="188"/>
        <v>82912.447174319997</v>
      </c>
      <c r="AY264" s="625">
        <f t="shared" si="188"/>
        <v>82912.447174319997</v>
      </c>
      <c r="AZ264" s="625">
        <f t="shared" si="188"/>
        <v>82912.447174319997</v>
      </c>
      <c r="BA264" s="625">
        <f t="shared" si="188"/>
        <v>84570.696137006395</v>
      </c>
      <c r="BB264" s="625">
        <f t="shared" si="188"/>
        <v>84570.696137006395</v>
      </c>
      <c r="BC264" s="625">
        <f t="shared" si="188"/>
        <v>84570.696137006395</v>
      </c>
      <c r="BD264" s="625">
        <f t="shared" si="188"/>
        <v>84570.696137006395</v>
      </c>
      <c r="BE264" s="625">
        <f t="shared" si="188"/>
        <v>84570.696137006395</v>
      </c>
      <c r="BF264" s="625">
        <f t="shared" si="188"/>
        <v>84570.696137006395</v>
      </c>
      <c r="BG264" s="625">
        <f t="shared" si="188"/>
        <v>84570.696137006395</v>
      </c>
      <c r="BH264" s="625">
        <f t="shared" si="188"/>
        <v>84570.696137006395</v>
      </c>
      <c r="BI264" s="625">
        <f t="shared" si="188"/>
        <v>84570.696137006395</v>
      </c>
      <c r="BJ264" s="625">
        <f t="shared" si="188"/>
        <v>84570.696137006395</v>
      </c>
      <c r="BK264" s="625">
        <f t="shared" si="188"/>
        <v>946674.49629416352</v>
      </c>
      <c r="BL264" s="625">
        <f t="shared" si="188"/>
        <v>1072812.6070717396</v>
      </c>
      <c r="BM264" s="625">
        <f t="shared" si="188"/>
        <v>1187561.6283847881</v>
      </c>
      <c r="BN264" s="625">
        <f t="shared" si="188"/>
        <v>1257081.3255777736</v>
      </c>
      <c r="BO264" s="625">
        <f t="shared" si="188"/>
        <v>1326601.022770759</v>
      </c>
      <c r="BP264" s="625">
        <f t="shared" si="188"/>
        <v>1396120.719963744</v>
      </c>
      <c r="BQ264" s="625">
        <f t="shared" si="188"/>
        <v>1465640.4171567296</v>
      </c>
      <c r="BR264" s="625">
        <f t="shared" si="188"/>
        <v>1535160.1143497149</v>
      </c>
      <c r="BS264" s="625">
        <f t="shared" si="188"/>
        <v>1604679.8115427005</v>
      </c>
      <c r="BT264" s="625">
        <f t="shared" si="188"/>
        <v>1650028.6472065812</v>
      </c>
      <c r="BU264" s="625">
        <f t="shared" si="188"/>
        <v>1685018.5422151326</v>
      </c>
      <c r="BV264" s="625">
        <f t="shared" si="188"/>
        <v>1720008.4372236836</v>
      </c>
      <c r="BW264" s="625">
        <f t="shared" si="188"/>
        <v>1754914.0053494684</v>
      </c>
      <c r="BX264" s="625">
        <f t="shared" si="188"/>
        <v>1754914.0053494684</v>
      </c>
      <c r="BY264" s="625">
        <f>BY258+BY210+BY262</f>
        <v>1791055.3245858136</v>
      </c>
      <c r="BZ264" s="625">
        <f t="shared" si="188"/>
        <v>1791055.3245858136</v>
      </c>
      <c r="CA264" s="625">
        <f t="shared" si="188"/>
        <v>1791055.3245858136</v>
      </c>
      <c r="CB264" s="625">
        <f t="shared" si="188"/>
        <v>1791055.3245858136</v>
      </c>
      <c r="CC264" s="625">
        <f t="shared" ref="CC264:EF264" si="189">CC258+CC210+CC262</f>
        <v>1791055.3245858136</v>
      </c>
      <c r="CD264" s="625">
        <f t="shared" si="189"/>
        <v>1791055.3245858136</v>
      </c>
      <c r="CE264" s="625">
        <f t="shared" si="189"/>
        <v>1791055.3245858136</v>
      </c>
      <c r="CF264" s="625">
        <f t="shared" si="189"/>
        <v>1791055.3245858136</v>
      </c>
      <c r="CG264" s="625">
        <f t="shared" si="189"/>
        <v>1791055.3245858136</v>
      </c>
      <c r="CH264" s="625">
        <f t="shared" si="189"/>
        <v>1791055.3245858136</v>
      </c>
      <c r="CI264" s="625">
        <f t="shared" si="189"/>
        <v>1791055.3245858136</v>
      </c>
      <c r="CJ264" s="625">
        <f t="shared" si="189"/>
        <v>1791055.3245858136</v>
      </c>
      <c r="CK264" s="625">
        <f t="shared" si="189"/>
        <v>1827903.8310020203</v>
      </c>
      <c r="CL264" s="625">
        <f t="shared" si="189"/>
        <v>1827903.8310020203</v>
      </c>
      <c r="CM264" s="625">
        <f t="shared" si="189"/>
        <v>1827903.8310020203</v>
      </c>
      <c r="CN264" s="625">
        <f t="shared" si="189"/>
        <v>1827903.8310020203</v>
      </c>
      <c r="CO264" s="625">
        <f t="shared" si="189"/>
        <v>1827903.8310020203</v>
      </c>
      <c r="CP264" s="625">
        <f t="shared" si="189"/>
        <v>1827903.8310020203</v>
      </c>
      <c r="CQ264" s="625">
        <f t="shared" si="189"/>
        <v>1827903.8310020203</v>
      </c>
      <c r="CR264" s="625">
        <f t="shared" si="189"/>
        <v>1827903.8310020203</v>
      </c>
      <c r="CS264" s="625">
        <f t="shared" si="189"/>
        <v>1827903.8310020203</v>
      </c>
      <c r="CT264" s="625">
        <f t="shared" si="189"/>
        <v>1827903.8310020203</v>
      </c>
      <c r="CU264" s="625">
        <f t="shared" si="189"/>
        <v>1827903.8310020203</v>
      </c>
      <c r="CV264" s="625">
        <f t="shared" si="189"/>
        <v>1827903.8310020203</v>
      </c>
      <c r="CW264" s="625">
        <f t="shared" si="189"/>
        <v>1865472.1196542075</v>
      </c>
      <c r="CX264" s="625">
        <f t="shared" si="189"/>
        <v>1865472.1196542075</v>
      </c>
      <c r="CY264" s="625">
        <f t="shared" si="189"/>
        <v>1865472.1196542075</v>
      </c>
      <c r="CZ264" s="625">
        <f t="shared" si="189"/>
        <v>1865472.1196542075</v>
      </c>
      <c r="DA264" s="625">
        <f t="shared" si="189"/>
        <v>1865472.1196542075</v>
      </c>
      <c r="DB264" s="625">
        <f t="shared" si="189"/>
        <v>1865472.1196542075</v>
      </c>
      <c r="DC264" s="625">
        <f t="shared" si="189"/>
        <v>1865472.1196542075</v>
      </c>
      <c r="DD264" s="625">
        <f t="shared" si="189"/>
        <v>1865472.1196542075</v>
      </c>
      <c r="DE264" s="625">
        <f t="shared" si="189"/>
        <v>1865472.1196542075</v>
      </c>
      <c r="DF264" s="625">
        <f t="shared" si="189"/>
        <v>1865472.1196542075</v>
      </c>
      <c r="DG264" s="625">
        <f t="shared" si="189"/>
        <v>1865472.1196542075</v>
      </c>
      <c r="DH264" s="625">
        <f t="shared" si="189"/>
        <v>1865472.1196542075</v>
      </c>
      <c r="DI264" s="625">
        <f t="shared" si="189"/>
        <v>1903772.9664234361</v>
      </c>
      <c r="DJ264" s="625">
        <f t="shared" si="189"/>
        <v>1903772.9664234361</v>
      </c>
      <c r="DK264" s="625">
        <f t="shared" si="189"/>
        <v>1903772.9664234361</v>
      </c>
      <c r="DL264" s="625">
        <f t="shared" si="189"/>
        <v>1903772.9664234361</v>
      </c>
      <c r="DM264" s="625">
        <f t="shared" si="189"/>
        <v>1903772.9664234361</v>
      </c>
      <c r="DN264" s="625">
        <f t="shared" si="189"/>
        <v>1903772.9664234361</v>
      </c>
      <c r="DO264" s="625">
        <f t="shared" si="189"/>
        <v>1903772.9664234361</v>
      </c>
      <c r="DP264" s="625">
        <f t="shared" si="189"/>
        <v>1903772.9664234361</v>
      </c>
      <c r="DQ264" s="625">
        <f t="shared" si="189"/>
        <v>1903772.9664234361</v>
      </c>
      <c r="DR264" s="625">
        <f t="shared" si="189"/>
        <v>1903772.9664234361</v>
      </c>
      <c r="DS264" s="625">
        <f t="shared" si="189"/>
        <v>1903772.9664234361</v>
      </c>
      <c r="DT264" s="625">
        <f t="shared" si="189"/>
        <v>1903772.9664234361</v>
      </c>
      <c r="DU264" s="625">
        <f t="shared" si="189"/>
        <v>1942819.328465733</v>
      </c>
      <c r="DV264" s="625">
        <f t="shared" si="189"/>
        <v>1942819.328465733</v>
      </c>
      <c r="DW264" s="625">
        <f t="shared" si="189"/>
        <v>1942819.328465733</v>
      </c>
      <c r="DX264" s="625">
        <f t="shared" si="189"/>
        <v>1942819.328465733</v>
      </c>
      <c r="DY264" s="625">
        <f t="shared" si="189"/>
        <v>1942819.328465733</v>
      </c>
      <c r="DZ264" s="625">
        <f t="shared" si="189"/>
        <v>1942819.328465733</v>
      </c>
      <c r="EA264" s="625">
        <f t="shared" si="189"/>
        <v>1942819.328465733</v>
      </c>
      <c r="EB264" s="625">
        <f t="shared" si="189"/>
        <v>1942819.328465733</v>
      </c>
      <c r="EC264" s="625">
        <f t="shared" si="189"/>
        <v>1942819.328465733</v>
      </c>
      <c r="ED264" s="625">
        <f t="shared" si="189"/>
        <v>1942819.328465733</v>
      </c>
      <c r="EE264" s="625">
        <f t="shared" si="189"/>
        <v>1942819.328465733</v>
      </c>
      <c r="EF264" s="625">
        <f t="shared" si="189"/>
        <v>1942819.328465733</v>
      </c>
    </row>
    <row r="265" spans="2:136" ht="17" thickBot="1" x14ac:dyDescent="0.25">
      <c r="B265" s="482"/>
      <c r="C265" s="482"/>
      <c r="D265" s="478"/>
      <c r="E265" s="482"/>
      <c r="F265" s="482"/>
      <c r="G265" s="482"/>
      <c r="H265" s="482"/>
      <c r="I265" s="482"/>
      <c r="J265" s="482"/>
      <c r="K265" s="482"/>
      <c r="L265" s="482"/>
      <c r="M265" s="626"/>
      <c r="N265" s="482"/>
      <c r="O265" s="482"/>
      <c r="P265" s="478"/>
      <c r="Q265" s="478"/>
      <c r="R265" s="478"/>
      <c r="S265" s="478"/>
      <c r="T265" s="478"/>
      <c r="U265" s="478"/>
      <c r="V265" s="478"/>
      <c r="W265" s="478"/>
      <c r="X265" s="478"/>
      <c r="Y265" s="478"/>
      <c r="Z265" s="478"/>
      <c r="AA265" s="478"/>
      <c r="AB265" s="478"/>
      <c r="AC265" s="478"/>
      <c r="AD265" s="478"/>
      <c r="AE265" s="478"/>
      <c r="AF265" s="478"/>
      <c r="AG265" s="478"/>
      <c r="AH265" s="478"/>
      <c r="AI265" s="478"/>
      <c r="AJ265" s="478"/>
      <c r="AK265" s="478"/>
      <c r="AL265" s="478"/>
      <c r="AM265" s="478"/>
      <c r="AN265" s="478"/>
      <c r="AO265" s="478"/>
      <c r="AP265" s="478"/>
      <c r="AQ265" s="478"/>
      <c r="AR265" s="478"/>
      <c r="AS265" s="478"/>
      <c r="AT265" s="478"/>
      <c r="AU265" s="478"/>
      <c r="AV265" s="478"/>
      <c r="AW265" s="478"/>
      <c r="AX265" s="478"/>
      <c r="AY265" s="478"/>
      <c r="AZ265" s="478"/>
      <c r="BA265" s="478"/>
      <c r="BB265" s="478"/>
      <c r="BC265" s="478"/>
      <c r="BD265" s="478"/>
      <c r="BE265" s="478"/>
      <c r="BF265" s="478"/>
      <c r="BG265" s="478"/>
      <c r="BH265" s="478"/>
      <c r="BI265" s="478"/>
      <c r="BJ265" s="478"/>
      <c r="BK265" s="478"/>
      <c r="BL265" s="478"/>
      <c r="BM265" s="478"/>
      <c r="BN265" s="478"/>
      <c r="BO265" s="478"/>
      <c r="BP265" s="478"/>
      <c r="BQ265" s="478"/>
      <c r="BR265" s="478"/>
      <c r="BS265" s="478"/>
      <c r="BT265" s="478"/>
      <c r="BU265" s="478"/>
      <c r="BV265" s="478"/>
      <c r="BW265" s="478"/>
      <c r="BX265" s="478"/>
      <c r="BY265" s="478"/>
      <c r="BZ265" s="478"/>
      <c r="CA265" s="478"/>
      <c r="CB265" s="478"/>
      <c r="CC265" s="478"/>
      <c r="CD265" s="478"/>
      <c r="CE265" s="478"/>
      <c r="CF265" s="478"/>
      <c r="CG265" s="478"/>
      <c r="CH265" s="478"/>
      <c r="CI265" s="478"/>
      <c r="CJ265" s="478"/>
      <c r="CK265" s="478"/>
      <c r="CL265" s="478"/>
      <c r="CM265" s="478"/>
      <c r="CN265" s="478"/>
      <c r="CO265" s="478"/>
      <c r="CP265" s="478"/>
      <c r="CQ265" s="478"/>
      <c r="CR265" s="478"/>
      <c r="CS265" s="478"/>
      <c r="CT265" s="478"/>
      <c r="CU265" s="478"/>
      <c r="CV265" s="478"/>
      <c r="CW265" s="478"/>
      <c r="CX265" s="478"/>
      <c r="CY265" s="478"/>
      <c r="CZ265" s="478"/>
      <c r="DA265" s="478"/>
      <c r="DB265" s="478"/>
      <c r="DC265" s="478"/>
      <c r="DD265" s="478"/>
      <c r="DE265" s="478"/>
      <c r="DF265" s="478"/>
      <c r="DG265" s="478"/>
      <c r="DH265" s="478"/>
      <c r="DI265" s="478"/>
      <c r="DJ265" s="478"/>
      <c r="DK265" s="478"/>
      <c r="DL265" s="478"/>
      <c r="DM265" s="478"/>
      <c r="DN265" s="478"/>
      <c r="DO265" s="478"/>
      <c r="DP265" s="478"/>
      <c r="DQ265" s="478"/>
      <c r="DR265" s="478"/>
      <c r="DS265" s="478"/>
      <c r="DT265" s="478"/>
      <c r="DU265" s="478"/>
      <c r="DV265" s="478"/>
      <c r="DW265" s="478"/>
      <c r="DX265" s="478"/>
      <c r="DY265" s="478"/>
      <c r="DZ265" s="478"/>
      <c r="EA265" s="478"/>
      <c r="EB265" s="478"/>
      <c r="EC265" s="478"/>
      <c r="ED265" s="478"/>
      <c r="EE265" s="478"/>
      <c r="EF265" s="478"/>
    </row>
    <row r="266" spans="2:136" x14ac:dyDescent="0.2">
      <c r="B266" s="514" t="s">
        <v>47</v>
      </c>
      <c r="C266" s="515"/>
      <c r="D266" s="627"/>
      <c r="E266" s="515"/>
      <c r="F266" s="515"/>
      <c r="G266" s="515"/>
      <c r="H266" s="515"/>
      <c r="I266" s="515"/>
      <c r="J266" s="515"/>
      <c r="K266" s="515"/>
      <c r="L266" s="515"/>
      <c r="M266" s="515"/>
      <c r="N266" s="515"/>
      <c r="O266" s="515"/>
      <c r="P266" s="627"/>
      <c r="Q266" s="627"/>
      <c r="R266" s="627"/>
      <c r="S266" s="627"/>
      <c r="T266" s="627"/>
      <c r="U266" s="627"/>
      <c r="V266" s="627"/>
      <c r="W266" s="627"/>
      <c r="X266" s="627"/>
      <c r="Y266" s="627"/>
      <c r="Z266" s="627"/>
      <c r="AA266" s="627"/>
      <c r="AB266" s="627"/>
      <c r="AC266" s="627"/>
      <c r="AD266" s="627"/>
      <c r="AE266" s="627"/>
      <c r="AF266" s="627"/>
      <c r="AG266" s="627"/>
      <c r="AH266" s="627"/>
      <c r="AI266" s="627"/>
      <c r="AJ266" s="627"/>
      <c r="AK266" s="627"/>
      <c r="AL266" s="627"/>
      <c r="AM266" s="627"/>
      <c r="AN266" s="627"/>
      <c r="AO266" s="627"/>
      <c r="AP266" s="627"/>
      <c r="AQ266" s="627"/>
      <c r="AR266" s="627"/>
      <c r="AS266" s="627"/>
      <c r="AT266" s="627"/>
      <c r="AU266" s="627"/>
      <c r="AV266" s="627"/>
      <c r="AW266" s="627"/>
      <c r="AX266" s="627"/>
      <c r="AY266" s="627"/>
      <c r="AZ266" s="627"/>
      <c r="BA266" s="627"/>
      <c r="BB266" s="627"/>
      <c r="BC266" s="627"/>
      <c r="BD266" s="627"/>
      <c r="BE266" s="627"/>
      <c r="BF266" s="627"/>
      <c r="BG266" s="627"/>
      <c r="BH266" s="627"/>
      <c r="BI266" s="627"/>
      <c r="BJ266" s="627"/>
      <c r="BK266" s="627"/>
      <c r="BL266" s="627"/>
      <c r="BM266" s="627"/>
      <c r="BN266" s="627"/>
      <c r="BO266" s="627"/>
      <c r="BP266" s="627"/>
      <c r="BQ266" s="627"/>
      <c r="BR266" s="627"/>
      <c r="BS266" s="627"/>
      <c r="BT266" s="627"/>
      <c r="BU266" s="627"/>
      <c r="BV266" s="627"/>
      <c r="BW266" s="627"/>
      <c r="BX266" s="627"/>
      <c r="BY266" s="627"/>
      <c r="BZ266" s="627"/>
      <c r="CA266" s="627"/>
      <c r="CB266" s="627"/>
      <c r="CC266" s="627"/>
      <c r="CD266" s="627"/>
      <c r="CE266" s="627"/>
      <c r="CF266" s="627"/>
      <c r="CG266" s="627"/>
      <c r="CH266" s="627"/>
      <c r="CI266" s="627"/>
      <c r="CJ266" s="627"/>
      <c r="CK266" s="627"/>
      <c r="CL266" s="627"/>
      <c r="CM266" s="627"/>
      <c r="CN266" s="627"/>
      <c r="CO266" s="627"/>
      <c r="CP266" s="627"/>
      <c r="CQ266" s="627"/>
      <c r="CR266" s="627"/>
      <c r="CS266" s="627"/>
      <c r="CT266" s="627"/>
      <c r="CU266" s="627"/>
      <c r="CV266" s="627"/>
      <c r="CW266" s="627"/>
      <c r="CX266" s="627"/>
      <c r="CY266" s="627"/>
      <c r="CZ266" s="627"/>
      <c r="DA266" s="627"/>
      <c r="DB266" s="627"/>
      <c r="DC266" s="627"/>
      <c r="DD266" s="627"/>
      <c r="DE266" s="627"/>
      <c r="DF266" s="627"/>
      <c r="DG266" s="627"/>
      <c r="DH266" s="627"/>
      <c r="DI266" s="627"/>
      <c r="DJ266" s="627"/>
      <c r="DK266" s="627"/>
      <c r="DL266" s="627"/>
      <c r="DM266" s="627"/>
      <c r="DN266" s="627"/>
      <c r="DO266" s="627"/>
      <c r="DP266" s="627"/>
      <c r="DQ266" s="627"/>
      <c r="DR266" s="627"/>
      <c r="DS266" s="627"/>
      <c r="DT266" s="627"/>
      <c r="DU266" s="627"/>
      <c r="DV266" s="627"/>
      <c r="DW266" s="627"/>
      <c r="DX266" s="627"/>
      <c r="DY266" s="627"/>
      <c r="DZ266" s="627"/>
      <c r="EA266" s="627"/>
      <c r="EB266" s="627"/>
      <c r="EC266" s="627"/>
      <c r="ED266" s="627"/>
      <c r="EE266" s="627"/>
      <c r="EF266" s="628"/>
    </row>
    <row r="267" spans="2:136" x14ac:dyDescent="0.2">
      <c r="B267" s="629" t="s">
        <v>6</v>
      </c>
      <c r="C267" s="493"/>
      <c r="D267" s="492"/>
      <c r="E267" s="493"/>
      <c r="F267" s="493"/>
      <c r="G267" s="493"/>
      <c r="H267" s="493"/>
      <c r="I267" s="493"/>
      <c r="J267" s="493"/>
      <c r="K267" s="493"/>
      <c r="L267" s="493"/>
      <c r="M267" s="493"/>
      <c r="N267" s="493"/>
      <c r="O267" s="493"/>
      <c r="P267" s="493"/>
      <c r="Q267" s="493"/>
      <c r="R267" s="493"/>
      <c r="S267" s="493"/>
      <c r="T267" s="493"/>
      <c r="U267" s="493"/>
      <c r="V267" s="493"/>
      <c r="W267" s="493"/>
      <c r="X267" s="493"/>
      <c r="Y267" s="493"/>
      <c r="Z267" s="493"/>
      <c r="AA267" s="493"/>
      <c r="AB267" s="493"/>
      <c r="AC267" s="493"/>
      <c r="AD267" s="493"/>
      <c r="AE267" s="493"/>
      <c r="AF267" s="493"/>
      <c r="AG267" s="493"/>
      <c r="AH267" s="493"/>
      <c r="AI267" s="493"/>
      <c r="AJ267" s="493"/>
      <c r="AK267" s="493"/>
      <c r="AL267" s="493"/>
      <c r="AM267" s="493"/>
      <c r="AN267" s="493"/>
      <c r="AO267" s="493"/>
      <c r="AP267" s="493"/>
      <c r="AQ267" s="493"/>
      <c r="AR267" s="493"/>
      <c r="AS267" s="493"/>
      <c r="AT267" s="493"/>
      <c r="AU267" s="493"/>
      <c r="AV267" s="493"/>
      <c r="AW267" s="493"/>
      <c r="AX267" s="493"/>
      <c r="AY267" s="493"/>
      <c r="AZ267" s="493"/>
      <c r="BA267" s="493"/>
      <c r="BB267" s="493"/>
      <c r="BC267" s="493"/>
      <c r="BD267" s="493"/>
      <c r="BE267" s="493"/>
      <c r="BF267" s="493"/>
      <c r="BG267" s="493"/>
      <c r="BH267" s="493"/>
      <c r="BI267" s="493"/>
      <c r="BJ267" s="493"/>
      <c r="BK267" s="493"/>
      <c r="BL267" s="493"/>
      <c r="BM267" s="493"/>
      <c r="BN267" s="493"/>
      <c r="BO267" s="493"/>
      <c r="BP267" s="493"/>
      <c r="BQ267" s="493"/>
      <c r="BR267" s="493"/>
      <c r="BS267" s="493"/>
      <c r="BT267" s="493"/>
      <c r="BU267" s="493"/>
      <c r="BV267" s="493"/>
      <c r="BW267" s="493"/>
      <c r="BX267" s="493"/>
      <c r="BY267" s="493"/>
      <c r="BZ267" s="493"/>
      <c r="CA267" s="493"/>
      <c r="CB267" s="493"/>
      <c r="CC267" s="493"/>
      <c r="CD267" s="493"/>
      <c r="CE267" s="493"/>
      <c r="CF267" s="493"/>
      <c r="CG267" s="493"/>
      <c r="CH267" s="493"/>
      <c r="CI267" s="493"/>
      <c r="CJ267" s="493"/>
      <c r="CK267" s="493"/>
      <c r="CL267" s="493"/>
      <c r="CM267" s="493"/>
      <c r="CN267" s="493"/>
      <c r="CO267" s="493"/>
      <c r="CP267" s="493"/>
      <c r="CQ267" s="493"/>
      <c r="CR267" s="493"/>
      <c r="CS267" s="493"/>
      <c r="CT267" s="493"/>
      <c r="CU267" s="493"/>
      <c r="CV267" s="493"/>
      <c r="CW267" s="493"/>
      <c r="CX267" s="493"/>
      <c r="CY267" s="493"/>
      <c r="CZ267" s="493"/>
      <c r="DA267" s="493"/>
      <c r="DB267" s="493"/>
      <c r="DC267" s="493"/>
      <c r="DD267" s="493"/>
      <c r="DE267" s="493"/>
      <c r="DF267" s="493"/>
      <c r="DG267" s="493"/>
      <c r="DH267" s="493"/>
      <c r="DI267" s="493"/>
      <c r="DJ267" s="493"/>
      <c r="DK267" s="493"/>
      <c r="DL267" s="493"/>
      <c r="DM267" s="493"/>
      <c r="DN267" s="493"/>
      <c r="DO267" s="493"/>
      <c r="DP267" s="493"/>
      <c r="DQ267" s="493"/>
      <c r="DR267" s="493"/>
      <c r="DS267" s="493"/>
      <c r="DT267" s="493"/>
      <c r="DU267" s="493"/>
      <c r="DV267" s="493"/>
      <c r="DW267" s="493"/>
      <c r="DX267" s="493"/>
      <c r="DY267" s="493"/>
      <c r="DZ267" s="493"/>
      <c r="EA267" s="493"/>
      <c r="EB267" s="493"/>
      <c r="EC267" s="493"/>
      <c r="ED267" s="493"/>
      <c r="EE267" s="493"/>
      <c r="EF267" s="630"/>
    </row>
    <row r="268" spans="2:136" x14ac:dyDescent="0.2">
      <c r="B268" s="534" t="s">
        <v>48</v>
      </c>
      <c r="C268" s="478">
        <f>Inputs!G9</f>
        <v>55493043</v>
      </c>
      <c r="D268" s="478"/>
      <c r="E268" s="631">
        <f>C268/$M$171</f>
        <v>0.15686111439486475</v>
      </c>
      <c r="F268" s="482"/>
      <c r="G268" s="482"/>
      <c r="H268" s="482"/>
      <c r="I268" s="482"/>
      <c r="J268" s="482"/>
      <c r="K268" s="482"/>
      <c r="L268" s="482"/>
      <c r="M268" s="632"/>
      <c r="N268" s="482"/>
      <c r="O268" s="482"/>
      <c r="P268" s="478">
        <f>C268</f>
        <v>55493043</v>
      </c>
      <c r="Q268" s="478">
        <f>P270</f>
        <v>0</v>
      </c>
      <c r="R268" s="478">
        <f t="shared" ref="R268:X268" si="190">Q270</f>
        <v>0</v>
      </c>
      <c r="S268" s="478">
        <f t="shared" si="190"/>
        <v>0</v>
      </c>
      <c r="T268" s="478">
        <f t="shared" si="190"/>
        <v>0</v>
      </c>
      <c r="U268" s="478">
        <f t="shared" si="190"/>
        <v>0</v>
      </c>
      <c r="V268" s="478">
        <f t="shared" si="190"/>
        <v>0</v>
      </c>
      <c r="W268" s="478">
        <f t="shared" si="190"/>
        <v>0</v>
      </c>
      <c r="X268" s="478">
        <f t="shared" si="190"/>
        <v>0</v>
      </c>
      <c r="Y268" s="478">
        <f t="shared" ref="Y268:CJ268" si="191">X270</f>
        <v>0</v>
      </c>
      <c r="Z268" s="478">
        <f t="shared" si="191"/>
        <v>0</v>
      </c>
      <c r="AA268" s="478">
        <f t="shared" si="191"/>
        <v>0</v>
      </c>
      <c r="AB268" s="478">
        <f t="shared" si="191"/>
        <v>0</v>
      </c>
      <c r="AC268" s="478">
        <f t="shared" si="191"/>
        <v>0</v>
      </c>
      <c r="AD268" s="478">
        <f t="shared" si="191"/>
        <v>0</v>
      </c>
      <c r="AE268" s="478">
        <f t="shared" si="191"/>
        <v>0</v>
      </c>
      <c r="AF268" s="478">
        <f t="shared" si="191"/>
        <v>0</v>
      </c>
      <c r="AG268" s="478">
        <f t="shared" si="191"/>
        <v>0</v>
      </c>
      <c r="AH268" s="478">
        <f t="shared" si="191"/>
        <v>0</v>
      </c>
      <c r="AI268" s="478">
        <f t="shared" si="191"/>
        <v>0</v>
      </c>
      <c r="AJ268" s="478">
        <f t="shared" si="191"/>
        <v>0</v>
      </c>
      <c r="AK268" s="478">
        <f t="shared" si="191"/>
        <v>0</v>
      </c>
      <c r="AL268" s="478">
        <f t="shared" si="191"/>
        <v>0</v>
      </c>
      <c r="AM268" s="478">
        <f t="shared" si="191"/>
        <v>0</v>
      </c>
      <c r="AN268" s="478">
        <f t="shared" si="191"/>
        <v>0</v>
      </c>
      <c r="AO268" s="478">
        <f t="shared" si="191"/>
        <v>0</v>
      </c>
      <c r="AP268" s="478">
        <f t="shared" si="191"/>
        <v>0</v>
      </c>
      <c r="AQ268" s="478">
        <f t="shared" si="191"/>
        <v>0</v>
      </c>
      <c r="AR268" s="478">
        <f t="shared" si="191"/>
        <v>0</v>
      </c>
      <c r="AS268" s="478">
        <f t="shared" si="191"/>
        <v>0</v>
      </c>
      <c r="AT268" s="478">
        <f t="shared" si="191"/>
        <v>0</v>
      </c>
      <c r="AU268" s="478">
        <f t="shared" si="191"/>
        <v>0</v>
      </c>
      <c r="AV268" s="478">
        <f t="shared" si="191"/>
        <v>0</v>
      </c>
      <c r="AW268" s="478">
        <f t="shared" si="191"/>
        <v>0</v>
      </c>
      <c r="AX268" s="478">
        <f t="shared" si="191"/>
        <v>0</v>
      </c>
      <c r="AY268" s="478">
        <f t="shared" si="191"/>
        <v>0</v>
      </c>
      <c r="AZ268" s="478">
        <f t="shared" si="191"/>
        <v>0</v>
      </c>
      <c r="BA268" s="478">
        <f t="shared" si="191"/>
        <v>0</v>
      </c>
      <c r="BB268" s="478">
        <f t="shared" si="191"/>
        <v>0</v>
      </c>
      <c r="BC268" s="478">
        <f t="shared" si="191"/>
        <v>0</v>
      </c>
      <c r="BD268" s="478">
        <f t="shared" si="191"/>
        <v>0</v>
      </c>
      <c r="BE268" s="478">
        <f t="shared" si="191"/>
        <v>0</v>
      </c>
      <c r="BF268" s="478">
        <f t="shared" si="191"/>
        <v>0</v>
      </c>
      <c r="BG268" s="478">
        <f t="shared" si="191"/>
        <v>0</v>
      </c>
      <c r="BH268" s="478">
        <f t="shared" si="191"/>
        <v>0</v>
      </c>
      <c r="BI268" s="478">
        <f t="shared" si="191"/>
        <v>0</v>
      </c>
      <c r="BJ268" s="478">
        <f t="shared" si="191"/>
        <v>0</v>
      </c>
      <c r="BK268" s="478">
        <f t="shared" si="191"/>
        <v>0</v>
      </c>
      <c r="BL268" s="478">
        <f t="shared" si="191"/>
        <v>0</v>
      </c>
      <c r="BM268" s="478">
        <f t="shared" si="191"/>
        <v>0</v>
      </c>
      <c r="BN268" s="478">
        <f t="shared" si="191"/>
        <v>0</v>
      </c>
      <c r="BO268" s="478">
        <f t="shared" si="191"/>
        <v>0</v>
      </c>
      <c r="BP268" s="478">
        <f t="shared" si="191"/>
        <v>0</v>
      </c>
      <c r="BQ268" s="478">
        <f t="shared" si="191"/>
        <v>0</v>
      </c>
      <c r="BR268" s="478">
        <f t="shared" si="191"/>
        <v>0</v>
      </c>
      <c r="BS268" s="478">
        <f t="shared" si="191"/>
        <v>0</v>
      </c>
      <c r="BT268" s="478">
        <f t="shared" si="191"/>
        <v>0</v>
      </c>
      <c r="BU268" s="478">
        <f t="shared" si="191"/>
        <v>0</v>
      </c>
      <c r="BV268" s="478">
        <f t="shared" si="191"/>
        <v>0</v>
      </c>
      <c r="BW268" s="478">
        <f t="shared" si="191"/>
        <v>0</v>
      </c>
      <c r="BX268" s="478">
        <f t="shared" si="191"/>
        <v>0</v>
      </c>
      <c r="BY268" s="478">
        <f t="shared" si="191"/>
        <v>0</v>
      </c>
      <c r="BZ268" s="478">
        <f t="shared" si="191"/>
        <v>0</v>
      </c>
      <c r="CA268" s="478">
        <f t="shared" si="191"/>
        <v>0</v>
      </c>
      <c r="CB268" s="478">
        <f t="shared" si="191"/>
        <v>0</v>
      </c>
      <c r="CC268" s="478">
        <f t="shared" si="191"/>
        <v>0</v>
      </c>
      <c r="CD268" s="478">
        <f t="shared" si="191"/>
        <v>0</v>
      </c>
      <c r="CE268" s="478">
        <f t="shared" si="191"/>
        <v>0</v>
      </c>
      <c r="CF268" s="478">
        <f t="shared" si="191"/>
        <v>0</v>
      </c>
      <c r="CG268" s="478">
        <f t="shared" si="191"/>
        <v>0</v>
      </c>
      <c r="CH268" s="478">
        <f t="shared" si="191"/>
        <v>0</v>
      </c>
      <c r="CI268" s="478">
        <f t="shared" si="191"/>
        <v>0</v>
      </c>
      <c r="CJ268" s="478">
        <f t="shared" si="191"/>
        <v>0</v>
      </c>
      <c r="CK268" s="478">
        <f t="shared" ref="CK268:CT268" si="192">CJ270</f>
        <v>0</v>
      </c>
      <c r="CL268" s="478">
        <f t="shared" si="192"/>
        <v>0</v>
      </c>
      <c r="CM268" s="478">
        <f t="shared" si="192"/>
        <v>0</v>
      </c>
      <c r="CN268" s="478">
        <f t="shared" si="192"/>
        <v>0</v>
      </c>
      <c r="CO268" s="478">
        <f t="shared" si="192"/>
        <v>0</v>
      </c>
      <c r="CP268" s="478">
        <f t="shared" si="192"/>
        <v>0</v>
      </c>
      <c r="CQ268" s="478">
        <f t="shared" si="192"/>
        <v>0</v>
      </c>
      <c r="CR268" s="478">
        <f t="shared" si="192"/>
        <v>0</v>
      </c>
      <c r="CS268" s="478">
        <f t="shared" si="192"/>
        <v>0</v>
      </c>
      <c r="CT268" s="478">
        <f t="shared" si="192"/>
        <v>0</v>
      </c>
      <c r="CU268" s="478">
        <f t="shared" ref="CU268:EF268" si="193">CT270</f>
        <v>0</v>
      </c>
      <c r="CV268" s="478">
        <f t="shared" si="193"/>
        <v>0</v>
      </c>
      <c r="CW268" s="478">
        <f t="shared" si="193"/>
        <v>0</v>
      </c>
      <c r="CX268" s="478">
        <f t="shared" si="193"/>
        <v>0</v>
      </c>
      <c r="CY268" s="478">
        <f t="shared" si="193"/>
        <v>0</v>
      </c>
      <c r="CZ268" s="478">
        <f t="shared" si="193"/>
        <v>0</v>
      </c>
      <c r="DA268" s="478">
        <f t="shared" si="193"/>
        <v>0</v>
      </c>
      <c r="DB268" s="478">
        <f t="shared" si="193"/>
        <v>0</v>
      </c>
      <c r="DC268" s="478">
        <f t="shared" si="193"/>
        <v>0</v>
      </c>
      <c r="DD268" s="478">
        <f t="shared" si="193"/>
        <v>0</v>
      </c>
      <c r="DE268" s="478">
        <f t="shared" si="193"/>
        <v>0</v>
      </c>
      <c r="DF268" s="478">
        <f t="shared" si="193"/>
        <v>0</v>
      </c>
      <c r="DG268" s="478">
        <f t="shared" si="193"/>
        <v>0</v>
      </c>
      <c r="DH268" s="478">
        <f t="shared" si="193"/>
        <v>0</v>
      </c>
      <c r="DI268" s="478">
        <f t="shared" si="193"/>
        <v>0</v>
      </c>
      <c r="DJ268" s="478">
        <f t="shared" si="193"/>
        <v>0</v>
      </c>
      <c r="DK268" s="478">
        <f t="shared" si="193"/>
        <v>0</v>
      </c>
      <c r="DL268" s="478">
        <f t="shared" si="193"/>
        <v>0</v>
      </c>
      <c r="DM268" s="478">
        <f t="shared" si="193"/>
        <v>0</v>
      </c>
      <c r="DN268" s="478">
        <f t="shared" si="193"/>
        <v>0</v>
      </c>
      <c r="DO268" s="478">
        <f t="shared" si="193"/>
        <v>0</v>
      </c>
      <c r="DP268" s="478">
        <f t="shared" si="193"/>
        <v>0</v>
      </c>
      <c r="DQ268" s="478">
        <f t="shared" si="193"/>
        <v>0</v>
      </c>
      <c r="DR268" s="478">
        <f t="shared" si="193"/>
        <v>0</v>
      </c>
      <c r="DS268" s="478">
        <f t="shared" si="193"/>
        <v>0</v>
      </c>
      <c r="DT268" s="478">
        <f t="shared" si="193"/>
        <v>0</v>
      </c>
      <c r="DU268" s="478">
        <f t="shared" si="193"/>
        <v>0</v>
      </c>
      <c r="DV268" s="478">
        <f t="shared" si="193"/>
        <v>0</v>
      </c>
      <c r="DW268" s="478">
        <f t="shared" si="193"/>
        <v>0</v>
      </c>
      <c r="DX268" s="478">
        <f t="shared" si="193"/>
        <v>0</v>
      </c>
      <c r="DY268" s="478">
        <f t="shared" si="193"/>
        <v>0</v>
      </c>
      <c r="DZ268" s="478">
        <f t="shared" si="193"/>
        <v>0</v>
      </c>
      <c r="EA268" s="478">
        <f t="shared" si="193"/>
        <v>0</v>
      </c>
      <c r="EB268" s="478">
        <f t="shared" si="193"/>
        <v>0</v>
      </c>
      <c r="EC268" s="478">
        <f t="shared" si="193"/>
        <v>0</v>
      </c>
      <c r="ED268" s="478">
        <f t="shared" si="193"/>
        <v>0</v>
      </c>
      <c r="EE268" s="478">
        <f t="shared" si="193"/>
        <v>0</v>
      </c>
      <c r="EF268" s="488">
        <f t="shared" si="193"/>
        <v>0</v>
      </c>
    </row>
    <row r="269" spans="2:136" x14ac:dyDescent="0.2">
      <c r="B269" s="534" t="s">
        <v>49</v>
      </c>
      <c r="C269" s="482"/>
      <c r="D269" s="478"/>
      <c r="E269" s="482"/>
      <c r="F269" s="482"/>
      <c r="G269" s="482"/>
      <c r="H269" s="482"/>
      <c r="I269" s="482"/>
      <c r="J269" s="482"/>
      <c r="K269" s="482"/>
      <c r="L269" s="482"/>
      <c r="M269" s="633">
        <f>SUM(P269:CU269)</f>
        <v>55493043</v>
      </c>
      <c r="N269" s="479" t="str">
        <f>IF(ROUND(M269,0)=ROUND(C268,0),"OK","ERROR")</f>
        <v>OK</v>
      </c>
      <c r="O269" s="479"/>
      <c r="P269" s="478">
        <f>MIN(P168,P268)</f>
        <v>55493043</v>
      </c>
      <c r="Q269" s="478">
        <f t="shared" ref="Q269:AU269" si="194">MIN(Q168,Q268)</f>
        <v>0</v>
      </c>
      <c r="R269" s="478">
        <f t="shared" si="194"/>
        <v>0</v>
      </c>
      <c r="S269" s="478">
        <f t="shared" si="194"/>
        <v>0</v>
      </c>
      <c r="T269" s="478">
        <f t="shared" si="194"/>
        <v>0</v>
      </c>
      <c r="U269" s="478">
        <f t="shared" si="194"/>
        <v>0</v>
      </c>
      <c r="V269" s="478">
        <f t="shared" si="194"/>
        <v>0</v>
      </c>
      <c r="W269" s="478">
        <f t="shared" si="194"/>
        <v>0</v>
      </c>
      <c r="X269" s="478">
        <f t="shared" si="194"/>
        <v>0</v>
      </c>
      <c r="Y269" s="478">
        <f t="shared" si="194"/>
        <v>0</v>
      </c>
      <c r="Z269" s="478">
        <f t="shared" si="194"/>
        <v>0</v>
      </c>
      <c r="AA269" s="478">
        <f t="shared" si="194"/>
        <v>0</v>
      </c>
      <c r="AB269" s="478">
        <f t="shared" si="194"/>
        <v>0</v>
      </c>
      <c r="AC269" s="478">
        <f t="shared" si="194"/>
        <v>0</v>
      </c>
      <c r="AD269" s="478">
        <f t="shared" si="194"/>
        <v>0</v>
      </c>
      <c r="AE269" s="478">
        <f t="shared" si="194"/>
        <v>0</v>
      </c>
      <c r="AF269" s="478">
        <f t="shared" si="194"/>
        <v>0</v>
      </c>
      <c r="AG269" s="478">
        <f t="shared" si="194"/>
        <v>0</v>
      </c>
      <c r="AH269" s="478">
        <f t="shared" si="194"/>
        <v>0</v>
      </c>
      <c r="AI269" s="478">
        <f t="shared" si="194"/>
        <v>0</v>
      </c>
      <c r="AJ269" s="478">
        <f t="shared" si="194"/>
        <v>0</v>
      </c>
      <c r="AK269" s="478">
        <f t="shared" si="194"/>
        <v>0</v>
      </c>
      <c r="AL269" s="478">
        <f t="shared" si="194"/>
        <v>0</v>
      </c>
      <c r="AM269" s="478">
        <f t="shared" si="194"/>
        <v>0</v>
      </c>
      <c r="AN269" s="478">
        <f t="shared" si="194"/>
        <v>0</v>
      </c>
      <c r="AO269" s="478">
        <f t="shared" si="194"/>
        <v>0</v>
      </c>
      <c r="AP269" s="478">
        <f t="shared" si="194"/>
        <v>0</v>
      </c>
      <c r="AQ269" s="478">
        <f t="shared" si="194"/>
        <v>0</v>
      </c>
      <c r="AR269" s="478">
        <f t="shared" si="194"/>
        <v>0</v>
      </c>
      <c r="AS269" s="478">
        <f t="shared" si="194"/>
        <v>0</v>
      </c>
      <c r="AT269" s="478">
        <f t="shared" si="194"/>
        <v>0</v>
      </c>
      <c r="AU269" s="478">
        <f t="shared" si="194"/>
        <v>0</v>
      </c>
      <c r="AV269" s="478">
        <f t="shared" ref="AV269:CA269" si="195">MIN(AV168,AV268)</f>
        <v>0</v>
      </c>
      <c r="AW269" s="478">
        <f t="shared" si="195"/>
        <v>0</v>
      </c>
      <c r="AX269" s="478">
        <f t="shared" si="195"/>
        <v>0</v>
      </c>
      <c r="AY269" s="478">
        <f t="shared" si="195"/>
        <v>0</v>
      </c>
      <c r="AZ269" s="478">
        <f t="shared" si="195"/>
        <v>0</v>
      </c>
      <c r="BA269" s="478">
        <f t="shared" si="195"/>
        <v>0</v>
      </c>
      <c r="BB269" s="478">
        <f t="shared" si="195"/>
        <v>0</v>
      </c>
      <c r="BC269" s="478">
        <f t="shared" si="195"/>
        <v>0</v>
      </c>
      <c r="BD269" s="478">
        <f t="shared" si="195"/>
        <v>0</v>
      </c>
      <c r="BE269" s="478">
        <f t="shared" si="195"/>
        <v>0</v>
      </c>
      <c r="BF269" s="478">
        <f t="shared" si="195"/>
        <v>0</v>
      </c>
      <c r="BG269" s="478">
        <f t="shared" si="195"/>
        <v>0</v>
      </c>
      <c r="BH269" s="478">
        <f t="shared" si="195"/>
        <v>0</v>
      </c>
      <c r="BI269" s="478">
        <f t="shared" si="195"/>
        <v>0</v>
      </c>
      <c r="BJ269" s="478">
        <f t="shared" si="195"/>
        <v>0</v>
      </c>
      <c r="BK269" s="478">
        <f t="shared" si="195"/>
        <v>0</v>
      </c>
      <c r="BL269" s="478">
        <f t="shared" si="195"/>
        <v>0</v>
      </c>
      <c r="BM269" s="478">
        <f t="shared" si="195"/>
        <v>0</v>
      </c>
      <c r="BN269" s="478">
        <f t="shared" si="195"/>
        <v>0</v>
      </c>
      <c r="BO269" s="478">
        <f t="shared" si="195"/>
        <v>0</v>
      </c>
      <c r="BP269" s="478">
        <f t="shared" si="195"/>
        <v>0</v>
      </c>
      <c r="BQ269" s="478">
        <f t="shared" si="195"/>
        <v>0</v>
      </c>
      <c r="BR269" s="478">
        <f t="shared" si="195"/>
        <v>0</v>
      </c>
      <c r="BS269" s="478">
        <f t="shared" si="195"/>
        <v>0</v>
      </c>
      <c r="BT269" s="478">
        <f t="shared" si="195"/>
        <v>0</v>
      </c>
      <c r="BU269" s="478">
        <f t="shared" si="195"/>
        <v>0</v>
      </c>
      <c r="BV269" s="478">
        <f t="shared" si="195"/>
        <v>0</v>
      </c>
      <c r="BW269" s="478">
        <f t="shared" si="195"/>
        <v>0</v>
      </c>
      <c r="BX269" s="478">
        <f t="shared" si="195"/>
        <v>0</v>
      </c>
      <c r="BY269" s="478">
        <f t="shared" si="195"/>
        <v>0</v>
      </c>
      <c r="BZ269" s="478">
        <f t="shared" si="195"/>
        <v>0</v>
      </c>
      <c r="CA269" s="478">
        <f t="shared" si="195"/>
        <v>0</v>
      </c>
      <c r="CB269" s="478">
        <f t="shared" ref="CB269:DG269" si="196">MIN(CB168,CB268)</f>
        <v>0</v>
      </c>
      <c r="CC269" s="478">
        <f t="shared" si="196"/>
        <v>0</v>
      </c>
      <c r="CD269" s="478">
        <f t="shared" si="196"/>
        <v>0</v>
      </c>
      <c r="CE269" s="478">
        <f t="shared" si="196"/>
        <v>0</v>
      </c>
      <c r="CF269" s="478">
        <f t="shared" si="196"/>
        <v>0</v>
      </c>
      <c r="CG269" s="478">
        <f t="shared" si="196"/>
        <v>0</v>
      </c>
      <c r="CH269" s="478">
        <f t="shared" si="196"/>
        <v>0</v>
      </c>
      <c r="CI269" s="478">
        <f t="shared" si="196"/>
        <v>0</v>
      </c>
      <c r="CJ269" s="478">
        <f t="shared" si="196"/>
        <v>0</v>
      </c>
      <c r="CK269" s="478">
        <f t="shared" si="196"/>
        <v>0</v>
      </c>
      <c r="CL269" s="478">
        <f t="shared" si="196"/>
        <v>0</v>
      </c>
      <c r="CM269" s="478">
        <f t="shared" si="196"/>
        <v>0</v>
      </c>
      <c r="CN269" s="478">
        <f t="shared" si="196"/>
        <v>0</v>
      </c>
      <c r="CO269" s="478">
        <f t="shared" si="196"/>
        <v>0</v>
      </c>
      <c r="CP269" s="478">
        <f t="shared" si="196"/>
        <v>0</v>
      </c>
      <c r="CQ269" s="478">
        <f t="shared" si="196"/>
        <v>0</v>
      </c>
      <c r="CR269" s="478">
        <f t="shared" si="196"/>
        <v>0</v>
      </c>
      <c r="CS269" s="478">
        <f t="shared" si="196"/>
        <v>0</v>
      </c>
      <c r="CT269" s="478">
        <f t="shared" si="196"/>
        <v>0</v>
      </c>
      <c r="CU269" s="478">
        <f t="shared" si="196"/>
        <v>0</v>
      </c>
      <c r="CV269" s="478">
        <f t="shared" si="196"/>
        <v>0</v>
      </c>
      <c r="CW269" s="478">
        <f t="shared" si="196"/>
        <v>0</v>
      </c>
      <c r="CX269" s="478">
        <f t="shared" si="196"/>
        <v>0</v>
      </c>
      <c r="CY269" s="478">
        <f t="shared" si="196"/>
        <v>0</v>
      </c>
      <c r="CZ269" s="478">
        <f t="shared" si="196"/>
        <v>0</v>
      </c>
      <c r="DA269" s="478">
        <f t="shared" si="196"/>
        <v>0</v>
      </c>
      <c r="DB269" s="478">
        <f t="shared" si="196"/>
        <v>0</v>
      </c>
      <c r="DC269" s="478">
        <f t="shared" si="196"/>
        <v>0</v>
      </c>
      <c r="DD269" s="478">
        <f t="shared" si="196"/>
        <v>0</v>
      </c>
      <c r="DE269" s="478">
        <f t="shared" si="196"/>
        <v>0</v>
      </c>
      <c r="DF269" s="478">
        <f t="shared" si="196"/>
        <v>0</v>
      </c>
      <c r="DG269" s="478">
        <f t="shared" si="196"/>
        <v>0</v>
      </c>
      <c r="DH269" s="478">
        <f t="shared" ref="DH269:EF269" si="197">MIN(DH168,DH268)</f>
        <v>0</v>
      </c>
      <c r="DI269" s="478">
        <f t="shared" si="197"/>
        <v>0</v>
      </c>
      <c r="DJ269" s="478">
        <f t="shared" si="197"/>
        <v>0</v>
      </c>
      <c r="DK269" s="478">
        <f t="shared" si="197"/>
        <v>0</v>
      </c>
      <c r="DL269" s="478">
        <f t="shared" si="197"/>
        <v>0</v>
      </c>
      <c r="DM269" s="478">
        <f t="shared" si="197"/>
        <v>0</v>
      </c>
      <c r="DN269" s="478">
        <f t="shared" si="197"/>
        <v>0</v>
      </c>
      <c r="DO269" s="478">
        <f t="shared" si="197"/>
        <v>0</v>
      </c>
      <c r="DP269" s="478">
        <f t="shared" si="197"/>
        <v>0</v>
      </c>
      <c r="DQ269" s="478">
        <f t="shared" si="197"/>
        <v>0</v>
      </c>
      <c r="DR269" s="478">
        <f t="shared" si="197"/>
        <v>0</v>
      </c>
      <c r="DS269" s="478">
        <f t="shared" si="197"/>
        <v>0</v>
      </c>
      <c r="DT269" s="478">
        <f t="shared" si="197"/>
        <v>0</v>
      </c>
      <c r="DU269" s="478">
        <f t="shared" si="197"/>
        <v>0</v>
      </c>
      <c r="DV269" s="478">
        <f t="shared" si="197"/>
        <v>0</v>
      </c>
      <c r="DW269" s="478">
        <f t="shared" si="197"/>
        <v>0</v>
      </c>
      <c r="DX269" s="478">
        <f t="shared" si="197"/>
        <v>0</v>
      </c>
      <c r="DY269" s="478">
        <f t="shared" si="197"/>
        <v>0</v>
      </c>
      <c r="DZ269" s="478">
        <f t="shared" si="197"/>
        <v>0</v>
      </c>
      <c r="EA269" s="478">
        <f t="shared" si="197"/>
        <v>0</v>
      </c>
      <c r="EB269" s="478">
        <f t="shared" si="197"/>
        <v>0</v>
      </c>
      <c r="EC269" s="478">
        <f t="shared" si="197"/>
        <v>0</v>
      </c>
      <c r="ED269" s="478">
        <f t="shared" si="197"/>
        <v>0</v>
      </c>
      <c r="EE269" s="478">
        <f t="shared" si="197"/>
        <v>0</v>
      </c>
      <c r="EF269" s="488">
        <f t="shared" si="197"/>
        <v>0</v>
      </c>
    </row>
    <row r="270" spans="2:136" x14ac:dyDescent="0.2">
      <c r="B270" s="534" t="s">
        <v>50</v>
      </c>
      <c r="C270" s="482"/>
      <c r="D270" s="478"/>
      <c r="E270" s="482"/>
      <c r="F270" s="482"/>
      <c r="G270" s="482"/>
      <c r="H270" s="482"/>
      <c r="I270" s="482"/>
      <c r="J270" s="482"/>
      <c r="K270" s="482"/>
      <c r="L270" s="482"/>
      <c r="M270" s="634"/>
      <c r="N270" s="482"/>
      <c r="O270" s="482"/>
      <c r="P270" s="478">
        <f>P268-P269</f>
        <v>0</v>
      </c>
      <c r="Q270" s="478">
        <f>Q268-Q269</f>
        <v>0</v>
      </c>
      <c r="R270" s="478">
        <f t="shared" ref="R270:X270" si="198">R268-R269</f>
        <v>0</v>
      </c>
      <c r="S270" s="478">
        <f t="shared" si="198"/>
        <v>0</v>
      </c>
      <c r="T270" s="478">
        <f t="shared" si="198"/>
        <v>0</v>
      </c>
      <c r="U270" s="478">
        <f t="shared" si="198"/>
        <v>0</v>
      </c>
      <c r="V270" s="478">
        <f t="shared" si="198"/>
        <v>0</v>
      </c>
      <c r="W270" s="478">
        <f t="shared" si="198"/>
        <v>0</v>
      </c>
      <c r="X270" s="478">
        <f t="shared" si="198"/>
        <v>0</v>
      </c>
      <c r="Y270" s="478">
        <f t="shared" ref="Y270:BD270" si="199">Y268-Y269</f>
        <v>0</v>
      </c>
      <c r="Z270" s="478">
        <f t="shared" si="199"/>
        <v>0</v>
      </c>
      <c r="AA270" s="478">
        <f t="shared" si="199"/>
        <v>0</v>
      </c>
      <c r="AB270" s="478">
        <f t="shared" si="199"/>
        <v>0</v>
      </c>
      <c r="AC270" s="478">
        <f t="shared" si="199"/>
        <v>0</v>
      </c>
      <c r="AD270" s="478">
        <f t="shared" si="199"/>
        <v>0</v>
      </c>
      <c r="AE270" s="478">
        <f t="shared" si="199"/>
        <v>0</v>
      </c>
      <c r="AF270" s="478">
        <f t="shared" si="199"/>
        <v>0</v>
      </c>
      <c r="AG270" s="478">
        <f t="shared" si="199"/>
        <v>0</v>
      </c>
      <c r="AH270" s="478">
        <f t="shared" si="199"/>
        <v>0</v>
      </c>
      <c r="AI270" s="478">
        <f t="shared" si="199"/>
        <v>0</v>
      </c>
      <c r="AJ270" s="478">
        <f t="shared" si="199"/>
        <v>0</v>
      </c>
      <c r="AK270" s="478">
        <f t="shared" si="199"/>
        <v>0</v>
      </c>
      <c r="AL270" s="478">
        <f t="shared" si="199"/>
        <v>0</v>
      </c>
      <c r="AM270" s="478">
        <f t="shared" si="199"/>
        <v>0</v>
      </c>
      <c r="AN270" s="478">
        <f t="shared" si="199"/>
        <v>0</v>
      </c>
      <c r="AO270" s="478">
        <f t="shared" si="199"/>
        <v>0</v>
      </c>
      <c r="AP270" s="478">
        <f t="shared" si="199"/>
        <v>0</v>
      </c>
      <c r="AQ270" s="478">
        <f t="shared" si="199"/>
        <v>0</v>
      </c>
      <c r="AR270" s="478">
        <f t="shared" si="199"/>
        <v>0</v>
      </c>
      <c r="AS270" s="478">
        <f t="shared" si="199"/>
        <v>0</v>
      </c>
      <c r="AT270" s="478">
        <f t="shared" si="199"/>
        <v>0</v>
      </c>
      <c r="AU270" s="478">
        <f t="shared" si="199"/>
        <v>0</v>
      </c>
      <c r="AV270" s="478">
        <f t="shared" si="199"/>
        <v>0</v>
      </c>
      <c r="AW270" s="478">
        <f t="shared" si="199"/>
        <v>0</v>
      </c>
      <c r="AX270" s="478">
        <f t="shared" si="199"/>
        <v>0</v>
      </c>
      <c r="AY270" s="478">
        <f t="shared" si="199"/>
        <v>0</v>
      </c>
      <c r="AZ270" s="478">
        <f t="shared" si="199"/>
        <v>0</v>
      </c>
      <c r="BA270" s="478">
        <f t="shared" si="199"/>
        <v>0</v>
      </c>
      <c r="BB270" s="478">
        <f t="shared" si="199"/>
        <v>0</v>
      </c>
      <c r="BC270" s="478">
        <f t="shared" si="199"/>
        <v>0</v>
      </c>
      <c r="BD270" s="478">
        <f t="shared" si="199"/>
        <v>0</v>
      </c>
      <c r="BE270" s="478">
        <f t="shared" ref="BE270:CJ270" si="200">BE268-BE269</f>
        <v>0</v>
      </c>
      <c r="BF270" s="478">
        <f t="shared" si="200"/>
        <v>0</v>
      </c>
      <c r="BG270" s="478">
        <f t="shared" si="200"/>
        <v>0</v>
      </c>
      <c r="BH270" s="478">
        <f t="shared" si="200"/>
        <v>0</v>
      </c>
      <c r="BI270" s="478">
        <f t="shared" si="200"/>
        <v>0</v>
      </c>
      <c r="BJ270" s="478">
        <f t="shared" si="200"/>
        <v>0</v>
      </c>
      <c r="BK270" s="478">
        <f t="shared" si="200"/>
        <v>0</v>
      </c>
      <c r="BL270" s="478">
        <f t="shared" si="200"/>
        <v>0</v>
      </c>
      <c r="BM270" s="478">
        <f t="shared" si="200"/>
        <v>0</v>
      </c>
      <c r="BN270" s="478">
        <f t="shared" si="200"/>
        <v>0</v>
      </c>
      <c r="BO270" s="478">
        <f t="shared" si="200"/>
        <v>0</v>
      </c>
      <c r="BP270" s="478">
        <f t="shared" si="200"/>
        <v>0</v>
      </c>
      <c r="BQ270" s="478">
        <f t="shared" si="200"/>
        <v>0</v>
      </c>
      <c r="BR270" s="478">
        <f t="shared" si="200"/>
        <v>0</v>
      </c>
      <c r="BS270" s="478">
        <f t="shared" si="200"/>
        <v>0</v>
      </c>
      <c r="BT270" s="478">
        <f t="shared" si="200"/>
        <v>0</v>
      </c>
      <c r="BU270" s="478">
        <f t="shared" si="200"/>
        <v>0</v>
      </c>
      <c r="BV270" s="478">
        <f t="shared" si="200"/>
        <v>0</v>
      </c>
      <c r="BW270" s="478">
        <f t="shared" si="200"/>
        <v>0</v>
      </c>
      <c r="BX270" s="478">
        <f t="shared" si="200"/>
        <v>0</v>
      </c>
      <c r="BY270" s="478">
        <f t="shared" si="200"/>
        <v>0</v>
      </c>
      <c r="BZ270" s="478">
        <f t="shared" si="200"/>
        <v>0</v>
      </c>
      <c r="CA270" s="478">
        <f t="shared" si="200"/>
        <v>0</v>
      </c>
      <c r="CB270" s="478">
        <f t="shared" si="200"/>
        <v>0</v>
      </c>
      <c r="CC270" s="478">
        <f t="shared" si="200"/>
        <v>0</v>
      </c>
      <c r="CD270" s="478">
        <f t="shared" si="200"/>
        <v>0</v>
      </c>
      <c r="CE270" s="478">
        <f t="shared" si="200"/>
        <v>0</v>
      </c>
      <c r="CF270" s="478">
        <f t="shared" si="200"/>
        <v>0</v>
      </c>
      <c r="CG270" s="478">
        <f t="shared" si="200"/>
        <v>0</v>
      </c>
      <c r="CH270" s="478">
        <f t="shared" si="200"/>
        <v>0</v>
      </c>
      <c r="CI270" s="478">
        <f t="shared" si="200"/>
        <v>0</v>
      </c>
      <c r="CJ270" s="478">
        <f t="shared" si="200"/>
        <v>0</v>
      </c>
      <c r="CK270" s="478">
        <f t="shared" ref="CK270:CT270" si="201">CK268-CK269</f>
        <v>0</v>
      </c>
      <c r="CL270" s="478">
        <f t="shared" si="201"/>
        <v>0</v>
      </c>
      <c r="CM270" s="478">
        <f t="shared" si="201"/>
        <v>0</v>
      </c>
      <c r="CN270" s="478">
        <f t="shared" si="201"/>
        <v>0</v>
      </c>
      <c r="CO270" s="478">
        <f t="shared" si="201"/>
        <v>0</v>
      </c>
      <c r="CP270" s="478">
        <f t="shared" si="201"/>
        <v>0</v>
      </c>
      <c r="CQ270" s="478">
        <f t="shared" si="201"/>
        <v>0</v>
      </c>
      <c r="CR270" s="478">
        <f t="shared" si="201"/>
        <v>0</v>
      </c>
      <c r="CS270" s="478">
        <f t="shared" si="201"/>
        <v>0</v>
      </c>
      <c r="CT270" s="478">
        <f t="shared" si="201"/>
        <v>0</v>
      </c>
      <c r="CU270" s="478">
        <f t="shared" ref="CU270:ED270" si="202">CU268-CU269</f>
        <v>0</v>
      </c>
      <c r="CV270" s="478">
        <f t="shared" si="202"/>
        <v>0</v>
      </c>
      <c r="CW270" s="478">
        <f t="shared" si="202"/>
        <v>0</v>
      </c>
      <c r="CX270" s="478">
        <f t="shared" si="202"/>
        <v>0</v>
      </c>
      <c r="CY270" s="478">
        <f t="shared" si="202"/>
        <v>0</v>
      </c>
      <c r="CZ270" s="478">
        <f t="shared" si="202"/>
        <v>0</v>
      </c>
      <c r="DA270" s="478">
        <f t="shared" si="202"/>
        <v>0</v>
      </c>
      <c r="DB270" s="478">
        <f t="shared" si="202"/>
        <v>0</v>
      </c>
      <c r="DC270" s="478">
        <f t="shared" si="202"/>
        <v>0</v>
      </c>
      <c r="DD270" s="478">
        <f t="shared" si="202"/>
        <v>0</v>
      </c>
      <c r="DE270" s="478">
        <f t="shared" si="202"/>
        <v>0</v>
      </c>
      <c r="DF270" s="478">
        <f t="shared" si="202"/>
        <v>0</v>
      </c>
      <c r="DG270" s="478">
        <f t="shared" si="202"/>
        <v>0</v>
      </c>
      <c r="DH270" s="478">
        <f t="shared" si="202"/>
        <v>0</v>
      </c>
      <c r="DI270" s="478">
        <f t="shared" si="202"/>
        <v>0</v>
      </c>
      <c r="DJ270" s="478">
        <f t="shared" si="202"/>
        <v>0</v>
      </c>
      <c r="DK270" s="478">
        <f t="shared" si="202"/>
        <v>0</v>
      </c>
      <c r="DL270" s="478">
        <f t="shared" si="202"/>
        <v>0</v>
      </c>
      <c r="DM270" s="478">
        <f t="shared" si="202"/>
        <v>0</v>
      </c>
      <c r="DN270" s="478">
        <f t="shared" si="202"/>
        <v>0</v>
      </c>
      <c r="DO270" s="478">
        <f t="shared" si="202"/>
        <v>0</v>
      </c>
      <c r="DP270" s="478">
        <f t="shared" si="202"/>
        <v>0</v>
      </c>
      <c r="DQ270" s="478">
        <f t="shared" si="202"/>
        <v>0</v>
      </c>
      <c r="DR270" s="478">
        <f t="shared" si="202"/>
        <v>0</v>
      </c>
      <c r="DS270" s="478">
        <f t="shared" si="202"/>
        <v>0</v>
      </c>
      <c r="DT270" s="478">
        <f t="shared" si="202"/>
        <v>0</v>
      </c>
      <c r="DU270" s="478">
        <f t="shared" si="202"/>
        <v>0</v>
      </c>
      <c r="DV270" s="478">
        <f t="shared" si="202"/>
        <v>0</v>
      </c>
      <c r="DW270" s="478">
        <f t="shared" si="202"/>
        <v>0</v>
      </c>
      <c r="DX270" s="478">
        <f t="shared" si="202"/>
        <v>0</v>
      </c>
      <c r="DY270" s="478">
        <f t="shared" si="202"/>
        <v>0</v>
      </c>
      <c r="DZ270" s="478">
        <f t="shared" si="202"/>
        <v>0</v>
      </c>
      <c r="EA270" s="478">
        <f t="shared" si="202"/>
        <v>0</v>
      </c>
      <c r="EB270" s="478">
        <f t="shared" si="202"/>
        <v>0</v>
      </c>
      <c r="EC270" s="478">
        <f t="shared" si="202"/>
        <v>0</v>
      </c>
      <c r="ED270" s="478">
        <f t="shared" si="202"/>
        <v>0</v>
      </c>
      <c r="EE270" s="478">
        <f>EE268-EE269</f>
        <v>0</v>
      </c>
      <c r="EF270" s="488">
        <f>EF268-EF269</f>
        <v>0</v>
      </c>
    </row>
    <row r="271" spans="2:136" x14ac:dyDescent="0.2">
      <c r="B271" s="521" t="s">
        <v>51</v>
      </c>
      <c r="C271" s="504"/>
      <c r="D271" s="503"/>
      <c r="E271" s="504"/>
      <c r="F271" s="504"/>
      <c r="G271" s="504"/>
      <c r="H271" s="504"/>
      <c r="I271" s="504"/>
      <c r="J271" s="504"/>
      <c r="K271" s="504"/>
      <c r="L271" s="504"/>
      <c r="M271" s="635"/>
      <c r="N271" s="504"/>
      <c r="O271" s="504"/>
      <c r="P271" s="503">
        <f>SUM($P$269:P269)</f>
        <v>55493043</v>
      </c>
      <c r="Q271" s="503">
        <f>SUM($P$269:Q269)</f>
        <v>55493043</v>
      </c>
      <c r="R271" s="503">
        <f>SUM($P$269:R269)</f>
        <v>55493043</v>
      </c>
      <c r="S271" s="503">
        <f>SUM($P$269:S269)</f>
        <v>55493043</v>
      </c>
      <c r="T271" s="503">
        <f>SUM($P$269:T269)</f>
        <v>55493043</v>
      </c>
      <c r="U271" s="503">
        <f>SUM($P$269:U269)</f>
        <v>55493043</v>
      </c>
      <c r="V271" s="503">
        <f>SUM($P$269:V269)</f>
        <v>55493043</v>
      </c>
      <c r="W271" s="503">
        <f>SUM($P$269:W269)</f>
        <v>55493043</v>
      </c>
      <c r="X271" s="503">
        <f>SUM($P$269:X269)</f>
        <v>55493043</v>
      </c>
      <c r="Y271" s="503">
        <f>SUM($P$269:Y269)</f>
        <v>55493043</v>
      </c>
      <c r="Z271" s="503">
        <f>SUM($P$269:Z269)</f>
        <v>55493043</v>
      </c>
      <c r="AA271" s="503">
        <f>SUM($P$269:AA269)</f>
        <v>55493043</v>
      </c>
      <c r="AB271" s="503">
        <f>SUM($P$269:AB269)</f>
        <v>55493043</v>
      </c>
      <c r="AC271" s="503">
        <f>SUM($P$269:AC269)</f>
        <v>55493043</v>
      </c>
      <c r="AD271" s="503">
        <f>SUM($P$269:AD269)</f>
        <v>55493043</v>
      </c>
      <c r="AE271" s="503">
        <f>SUM($P$269:AE269)</f>
        <v>55493043</v>
      </c>
      <c r="AF271" s="503">
        <f>SUM($P$269:AF269)</f>
        <v>55493043</v>
      </c>
      <c r="AG271" s="503">
        <f>SUM($P$269:AG269)</f>
        <v>55493043</v>
      </c>
      <c r="AH271" s="503">
        <f>SUM($P$269:AH269)</f>
        <v>55493043</v>
      </c>
      <c r="AI271" s="503">
        <f>SUM($P$269:AI269)</f>
        <v>55493043</v>
      </c>
      <c r="AJ271" s="503">
        <f>SUM($P$269:AJ269)</f>
        <v>55493043</v>
      </c>
      <c r="AK271" s="503">
        <f>SUM($P$269:AK269)</f>
        <v>55493043</v>
      </c>
      <c r="AL271" s="503">
        <f>SUM($P$269:AL269)</f>
        <v>55493043</v>
      </c>
      <c r="AM271" s="503">
        <f>SUM($P$269:AM269)</f>
        <v>55493043</v>
      </c>
      <c r="AN271" s="503">
        <f>SUM($P$269:AN269)</f>
        <v>55493043</v>
      </c>
      <c r="AO271" s="503">
        <f>SUM($P$269:AO269)</f>
        <v>55493043</v>
      </c>
      <c r="AP271" s="503">
        <f>SUM($P$269:AP269)</f>
        <v>55493043</v>
      </c>
      <c r="AQ271" s="503">
        <f>SUM($P$269:AQ269)</f>
        <v>55493043</v>
      </c>
      <c r="AR271" s="503">
        <f>SUM($P$269:AR269)</f>
        <v>55493043</v>
      </c>
      <c r="AS271" s="503">
        <f>SUM($P$269:AS269)</f>
        <v>55493043</v>
      </c>
      <c r="AT271" s="503">
        <f>SUM($P$269:AT269)</f>
        <v>55493043</v>
      </c>
      <c r="AU271" s="503">
        <f>SUM($P$269:AU269)</f>
        <v>55493043</v>
      </c>
      <c r="AV271" s="503">
        <f>SUM($P$269:AV269)</f>
        <v>55493043</v>
      </c>
      <c r="AW271" s="503">
        <f>SUM($P$269:AW269)</f>
        <v>55493043</v>
      </c>
      <c r="AX271" s="503">
        <f>SUM($P$269:AX269)</f>
        <v>55493043</v>
      </c>
      <c r="AY271" s="503">
        <f>SUM($P$269:AY269)</f>
        <v>55493043</v>
      </c>
      <c r="AZ271" s="503">
        <f>SUM($P$269:AZ269)</f>
        <v>55493043</v>
      </c>
      <c r="BA271" s="503">
        <f>SUM($P$269:BA269)</f>
        <v>55493043</v>
      </c>
      <c r="BB271" s="503">
        <f>SUM($P$269:BB269)</f>
        <v>55493043</v>
      </c>
      <c r="BC271" s="503">
        <f>SUM($P$269:BC269)</f>
        <v>55493043</v>
      </c>
      <c r="BD271" s="503">
        <f>SUM($P$269:BD269)</f>
        <v>55493043</v>
      </c>
      <c r="BE271" s="503">
        <f>SUM($P$269:BE269)</f>
        <v>55493043</v>
      </c>
      <c r="BF271" s="503">
        <f>SUM($P$269:BF269)</f>
        <v>55493043</v>
      </c>
      <c r="BG271" s="503">
        <f>SUM($P$269:BG269)</f>
        <v>55493043</v>
      </c>
      <c r="BH271" s="503">
        <f>SUM($P$269:BH269)</f>
        <v>55493043</v>
      </c>
      <c r="BI271" s="503">
        <f>SUM($P$269:BI269)</f>
        <v>55493043</v>
      </c>
      <c r="BJ271" s="503">
        <f>SUM($P$269:BJ269)</f>
        <v>55493043</v>
      </c>
      <c r="BK271" s="503">
        <f>SUM($P$269:BK269)</f>
        <v>55493043</v>
      </c>
      <c r="BL271" s="503">
        <f>SUM($P$269:BL269)</f>
        <v>55493043</v>
      </c>
      <c r="BM271" s="503">
        <f>SUM($P$269:BM269)</f>
        <v>55493043</v>
      </c>
      <c r="BN271" s="503">
        <f>SUM($P$269:BN269)</f>
        <v>55493043</v>
      </c>
      <c r="BO271" s="503">
        <f>SUM($P$269:BO269)</f>
        <v>55493043</v>
      </c>
      <c r="BP271" s="503">
        <f>SUM($P$269:BP269)</f>
        <v>55493043</v>
      </c>
      <c r="BQ271" s="503">
        <f>SUM($P$269:BQ269)</f>
        <v>55493043</v>
      </c>
      <c r="BR271" s="503">
        <f>SUM($P$269:BR269)</f>
        <v>55493043</v>
      </c>
      <c r="BS271" s="503">
        <f>SUM($P$269:BS269)</f>
        <v>55493043</v>
      </c>
      <c r="BT271" s="503">
        <f>SUM($P$269:BT269)</f>
        <v>55493043</v>
      </c>
      <c r="BU271" s="503">
        <f>SUM($P$269:BU269)</f>
        <v>55493043</v>
      </c>
      <c r="BV271" s="503">
        <f>SUM($P$269:BV269)</f>
        <v>55493043</v>
      </c>
      <c r="BW271" s="503">
        <f>SUM($P$269:BW269)</f>
        <v>55493043</v>
      </c>
      <c r="BX271" s="503">
        <f>SUM($P$269:BX269)</f>
        <v>55493043</v>
      </c>
      <c r="BY271" s="503">
        <f>SUM($P$269:BY269)</f>
        <v>55493043</v>
      </c>
      <c r="BZ271" s="503">
        <f>SUM($P$269:BZ269)</f>
        <v>55493043</v>
      </c>
      <c r="CA271" s="503">
        <f>SUM($P$269:CA269)</f>
        <v>55493043</v>
      </c>
      <c r="CB271" s="503">
        <f>SUM($P$269:CB269)</f>
        <v>55493043</v>
      </c>
      <c r="CC271" s="503">
        <f>SUM($P$269:CC269)</f>
        <v>55493043</v>
      </c>
      <c r="CD271" s="503">
        <f>SUM($P$269:CD269)</f>
        <v>55493043</v>
      </c>
      <c r="CE271" s="503">
        <f>SUM($P$269:CE269)</f>
        <v>55493043</v>
      </c>
      <c r="CF271" s="503">
        <f>SUM($P$269:CF269)</f>
        <v>55493043</v>
      </c>
      <c r="CG271" s="503">
        <f>SUM($P$269:CG269)</f>
        <v>55493043</v>
      </c>
      <c r="CH271" s="503">
        <f>SUM($P$269:CH269)</f>
        <v>55493043</v>
      </c>
      <c r="CI271" s="503">
        <f>SUM($P$269:CI269)</f>
        <v>55493043</v>
      </c>
      <c r="CJ271" s="503">
        <f>SUM($P$269:CJ269)</f>
        <v>55493043</v>
      </c>
      <c r="CK271" s="503">
        <f>SUM($P$269:CK269)</f>
        <v>55493043</v>
      </c>
      <c r="CL271" s="503">
        <f>SUM($P$269:CL269)</f>
        <v>55493043</v>
      </c>
      <c r="CM271" s="503">
        <f>SUM($P$269:CM269)</f>
        <v>55493043</v>
      </c>
      <c r="CN271" s="503">
        <f>SUM($P$269:CN269)</f>
        <v>55493043</v>
      </c>
      <c r="CO271" s="503">
        <f>SUM($P$269:CO269)</f>
        <v>55493043</v>
      </c>
      <c r="CP271" s="503">
        <f>SUM($P$269:CP269)</f>
        <v>55493043</v>
      </c>
      <c r="CQ271" s="503">
        <f>SUM($P$269:CQ269)</f>
        <v>55493043</v>
      </c>
      <c r="CR271" s="503">
        <f>SUM($P$269:CR269)</f>
        <v>55493043</v>
      </c>
      <c r="CS271" s="503">
        <f>SUM($P$269:CS269)</f>
        <v>55493043</v>
      </c>
      <c r="CT271" s="503">
        <f>SUM($P$269:CT269)</f>
        <v>55493043</v>
      </c>
      <c r="CU271" s="503">
        <f>SUM($P$269:CU269)</f>
        <v>55493043</v>
      </c>
      <c r="CV271" s="503">
        <f>SUM($P$269:CV269)</f>
        <v>55493043</v>
      </c>
      <c r="CW271" s="503">
        <f>SUM($P$269:CW269)</f>
        <v>55493043</v>
      </c>
      <c r="CX271" s="503">
        <f>SUM($P$269:CX269)</f>
        <v>55493043</v>
      </c>
      <c r="CY271" s="503">
        <f>SUM($P$269:CY269)</f>
        <v>55493043</v>
      </c>
      <c r="CZ271" s="503">
        <f>SUM($P$269:CZ269)</f>
        <v>55493043</v>
      </c>
      <c r="DA271" s="503">
        <f>SUM($P$269:DA269)</f>
        <v>55493043</v>
      </c>
      <c r="DB271" s="503">
        <f>SUM($P$269:DB269)</f>
        <v>55493043</v>
      </c>
      <c r="DC271" s="503">
        <f>SUM($P$269:DC269)</f>
        <v>55493043</v>
      </c>
      <c r="DD271" s="503">
        <f>SUM($P$269:DD269)</f>
        <v>55493043</v>
      </c>
      <c r="DE271" s="503">
        <f>SUM($P$269:DE269)</f>
        <v>55493043</v>
      </c>
      <c r="DF271" s="503">
        <f>SUM($P$269:DF269)</f>
        <v>55493043</v>
      </c>
      <c r="DG271" s="503">
        <f>SUM($P$269:DG269)</f>
        <v>55493043</v>
      </c>
      <c r="DH271" s="503">
        <f>SUM($P$269:DH269)</f>
        <v>55493043</v>
      </c>
      <c r="DI271" s="503">
        <f>SUM($P$269:DI269)</f>
        <v>55493043</v>
      </c>
      <c r="DJ271" s="503">
        <f>SUM($P$269:DJ269)</f>
        <v>55493043</v>
      </c>
      <c r="DK271" s="503">
        <f>SUM($P$269:DK269)</f>
        <v>55493043</v>
      </c>
      <c r="DL271" s="503">
        <f>SUM($P$269:DL269)</f>
        <v>55493043</v>
      </c>
      <c r="DM271" s="503">
        <f>SUM($P$269:DM269)</f>
        <v>55493043</v>
      </c>
      <c r="DN271" s="503">
        <f>SUM($P$269:DN269)</f>
        <v>55493043</v>
      </c>
      <c r="DO271" s="503">
        <f>SUM($P$269:DO269)</f>
        <v>55493043</v>
      </c>
      <c r="DP271" s="503">
        <f>SUM($P$269:DP269)</f>
        <v>55493043</v>
      </c>
      <c r="DQ271" s="503">
        <f>SUM($P$269:DQ269)</f>
        <v>55493043</v>
      </c>
      <c r="DR271" s="503">
        <f>SUM($P$269:DR269)</f>
        <v>55493043</v>
      </c>
      <c r="DS271" s="503">
        <f>SUM($P$269:DS269)</f>
        <v>55493043</v>
      </c>
      <c r="DT271" s="503">
        <f>SUM($P$269:DT269)</f>
        <v>55493043</v>
      </c>
      <c r="DU271" s="503">
        <f>SUM($P$269:DU269)</f>
        <v>55493043</v>
      </c>
      <c r="DV271" s="503">
        <f>SUM($P$269:DV269)</f>
        <v>55493043</v>
      </c>
      <c r="DW271" s="503">
        <f>SUM($P$269:DW269)</f>
        <v>55493043</v>
      </c>
      <c r="DX271" s="503">
        <f>SUM($P$269:DX269)</f>
        <v>55493043</v>
      </c>
      <c r="DY271" s="503">
        <f>SUM($P$269:DY269)</f>
        <v>55493043</v>
      </c>
      <c r="DZ271" s="503">
        <f>SUM($P$269:DZ269)</f>
        <v>55493043</v>
      </c>
      <c r="EA271" s="503">
        <f>SUM($P$269:EA269)</f>
        <v>55493043</v>
      </c>
      <c r="EB271" s="503">
        <f>SUM($P$269:EB269)</f>
        <v>55493043</v>
      </c>
      <c r="EC271" s="503">
        <f>SUM($P$269:EC269)</f>
        <v>55493043</v>
      </c>
      <c r="ED271" s="503">
        <f>SUM($P$269:ED269)</f>
        <v>55493043</v>
      </c>
      <c r="EE271" s="503">
        <f>SUM($P$269:EE269)</f>
        <v>55493043</v>
      </c>
      <c r="EF271" s="507">
        <f>SUM($P$269:EF269)</f>
        <v>55493043</v>
      </c>
    </row>
    <row r="272" spans="2:136" x14ac:dyDescent="0.2">
      <c r="B272" s="636" t="s">
        <v>8</v>
      </c>
      <c r="C272" s="499"/>
      <c r="D272" s="499"/>
      <c r="E272" s="499"/>
      <c r="F272" s="499"/>
      <c r="G272" s="499"/>
      <c r="H272" s="499"/>
      <c r="I272" s="499"/>
      <c r="J272" s="499"/>
      <c r="K272" s="499"/>
      <c r="L272" s="499"/>
      <c r="M272" s="632"/>
      <c r="N272" s="499"/>
      <c r="O272" s="499"/>
      <c r="P272" s="498"/>
      <c r="Q272" s="498"/>
      <c r="R272" s="498"/>
      <c r="S272" s="498"/>
      <c r="T272" s="498"/>
      <c r="U272" s="498"/>
      <c r="V272" s="498"/>
      <c r="W272" s="498"/>
      <c r="X272" s="498"/>
      <c r="Y272" s="498"/>
      <c r="Z272" s="498"/>
      <c r="AA272" s="498"/>
      <c r="AB272" s="498"/>
      <c r="AC272" s="498"/>
      <c r="AD272" s="498"/>
      <c r="AE272" s="498"/>
      <c r="AF272" s="498"/>
      <c r="AG272" s="498"/>
      <c r="AH272" s="498"/>
      <c r="AI272" s="498"/>
      <c r="AJ272" s="498"/>
      <c r="AK272" s="498"/>
      <c r="AL272" s="498"/>
      <c r="AM272" s="498"/>
      <c r="AN272" s="498"/>
      <c r="AO272" s="498"/>
      <c r="AP272" s="498"/>
      <c r="AQ272" s="498"/>
      <c r="AR272" s="498"/>
      <c r="AS272" s="498"/>
      <c r="AT272" s="498"/>
      <c r="AU272" s="498"/>
      <c r="AV272" s="498"/>
      <c r="AW272" s="498"/>
      <c r="AX272" s="498"/>
      <c r="AY272" s="498"/>
      <c r="AZ272" s="498"/>
      <c r="BA272" s="498"/>
      <c r="BB272" s="498"/>
      <c r="BC272" s="498"/>
      <c r="BD272" s="498"/>
      <c r="BE272" s="498"/>
      <c r="BF272" s="498"/>
      <c r="BG272" s="498"/>
      <c r="BH272" s="498"/>
      <c r="BI272" s="498"/>
      <c r="BJ272" s="498"/>
      <c r="BK272" s="498"/>
      <c r="BL272" s="498"/>
      <c r="BM272" s="498"/>
      <c r="BN272" s="498"/>
      <c r="BO272" s="498"/>
      <c r="BP272" s="498"/>
      <c r="BQ272" s="498"/>
      <c r="BR272" s="498"/>
      <c r="BS272" s="498"/>
      <c r="BT272" s="498"/>
      <c r="BU272" s="498"/>
      <c r="BV272" s="498"/>
      <c r="BW272" s="498"/>
      <c r="BX272" s="498"/>
      <c r="BY272" s="498"/>
      <c r="BZ272" s="498"/>
      <c r="CA272" s="498"/>
      <c r="CB272" s="498"/>
      <c r="CC272" s="498"/>
      <c r="CD272" s="498"/>
      <c r="CE272" s="498"/>
      <c r="CF272" s="498"/>
      <c r="CG272" s="498"/>
      <c r="CH272" s="498"/>
      <c r="CI272" s="498"/>
      <c r="CJ272" s="498"/>
      <c r="CK272" s="498"/>
      <c r="CL272" s="498"/>
      <c r="CM272" s="498"/>
      <c r="CN272" s="498"/>
      <c r="CO272" s="498"/>
      <c r="CP272" s="498"/>
      <c r="CQ272" s="498"/>
      <c r="CR272" s="498"/>
      <c r="CS272" s="498"/>
      <c r="CT272" s="498"/>
      <c r="CU272" s="498"/>
      <c r="CV272" s="498"/>
      <c r="CW272" s="498"/>
      <c r="CX272" s="498"/>
      <c r="CY272" s="498"/>
      <c r="CZ272" s="498"/>
      <c r="DA272" s="498"/>
      <c r="DB272" s="498"/>
      <c r="DC272" s="498"/>
      <c r="DD272" s="498"/>
      <c r="DE272" s="498"/>
      <c r="DF272" s="498"/>
      <c r="DG272" s="498"/>
      <c r="DH272" s="498"/>
      <c r="DI272" s="498"/>
      <c r="DJ272" s="498"/>
      <c r="DK272" s="498"/>
      <c r="DL272" s="498"/>
      <c r="DM272" s="498"/>
      <c r="DN272" s="498"/>
      <c r="DO272" s="498"/>
      <c r="DP272" s="498"/>
      <c r="DQ272" s="498"/>
      <c r="DR272" s="498"/>
      <c r="DS272" s="498"/>
      <c r="DT272" s="498"/>
      <c r="DU272" s="498"/>
      <c r="DV272" s="498"/>
      <c r="DW272" s="498"/>
      <c r="DX272" s="498"/>
      <c r="DY272" s="498"/>
      <c r="DZ272" s="498"/>
      <c r="EA272" s="498"/>
      <c r="EB272" s="498"/>
      <c r="EC272" s="498"/>
      <c r="ED272" s="498"/>
      <c r="EE272" s="498"/>
      <c r="EF272" s="501"/>
    </row>
    <row r="273" spans="2:136" x14ac:dyDescent="0.2">
      <c r="B273" s="637" t="s">
        <v>48</v>
      </c>
      <c r="C273" s="499"/>
      <c r="D273" s="499"/>
      <c r="E273" s="499"/>
      <c r="F273" s="499"/>
      <c r="G273" s="499"/>
      <c r="H273" s="499"/>
      <c r="I273" s="499"/>
      <c r="J273" s="499"/>
      <c r="K273" s="499"/>
      <c r="L273" s="499"/>
      <c r="M273" s="632"/>
      <c r="N273" s="499"/>
      <c r="O273" s="499"/>
      <c r="P273" s="498">
        <f>C274</f>
        <v>193917853.55752692</v>
      </c>
      <c r="Q273" s="498">
        <f>P275</f>
        <v>60344151.908950925</v>
      </c>
      <c r="R273" s="498">
        <f t="shared" ref="R273:X273" si="203">Q275</f>
        <v>57861007.000751592</v>
      </c>
      <c r="S273" s="498">
        <f t="shared" si="203"/>
        <v>55377862.09255226</v>
      </c>
      <c r="T273" s="498">
        <f t="shared" si="203"/>
        <v>52894717.184352927</v>
      </c>
      <c r="U273" s="498">
        <f t="shared" si="203"/>
        <v>50411572.276153594</v>
      </c>
      <c r="V273" s="498">
        <f t="shared" si="203"/>
        <v>47928427.36449907</v>
      </c>
      <c r="W273" s="498">
        <f t="shared" si="203"/>
        <v>45445282.456299737</v>
      </c>
      <c r="X273" s="498">
        <f t="shared" si="203"/>
        <v>42962137.548100404</v>
      </c>
      <c r="Y273" s="498">
        <f t="shared" ref="Y273:CJ273" si="204">X275</f>
        <v>40478992.639901072</v>
      </c>
      <c r="Z273" s="498">
        <f t="shared" si="204"/>
        <v>37995847.731701739</v>
      </c>
      <c r="AA273" s="498">
        <f t="shared" si="204"/>
        <v>35512702.823502406</v>
      </c>
      <c r="AB273" s="498">
        <f t="shared" si="204"/>
        <v>33029557.915303074</v>
      </c>
      <c r="AC273" s="498">
        <f t="shared" si="204"/>
        <v>30514834.056284755</v>
      </c>
      <c r="AD273" s="498">
        <f t="shared" si="204"/>
        <v>28000110.200721629</v>
      </c>
      <c r="AE273" s="498">
        <f t="shared" si="204"/>
        <v>25485386.345158502</v>
      </c>
      <c r="AF273" s="498">
        <f t="shared" si="204"/>
        <v>22970662.493050568</v>
      </c>
      <c r="AG273" s="498">
        <f t="shared" si="204"/>
        <v>20455938.630577058</v>
      </c>
      <c r="AH273" s="498">
        <f t="shared" si="204"/>
        <v>17941214.781924315</v>
      </c>
      <c r="AI273" s="498">
        <f t="shared" si="204"/>
        <v>15426490.919406865</v>
      </c>
      <c r="AJ273" s="498">
        <f t="shared" si="204"/>
        <v>12911767.063843738</v>
      </c>
      <c r="AK273" s="498">
        <f t="shared" si="204"/>
        <v>8309036.2269906783</v>
      </c>
      <c r="AL273" s="498">
        <f t="shared" si="204"/>
        <v>3706305.3901815591</v>
      </c>
      <c r="AM273" s="498">
        <f t="shared" si="204"/>
        <v>0</v>
      </c>
      <c r="AN273" s="498">
        <f t="shared" si="204"/>
        <v>0</v>
      </c>
      <c r="AO273" s="498">
        <f t="shared" si="204"/>
        <v>0</v>
      </c>
      <c r="AP273" s="498">
        <f t="shared" si="204"/>
        <v>0</v>
      </c>
      <c r="AQ273" s="498">
        <f t="shared" si="204"/>
        <v>0</v>
      </c>
      <c r="AR273" s="498">
        <f t="shared" si="204"/>
        <v>0</v>
      </c>
      <c r="AS273" s="498">
        <f t="shared" si="204"/>
        <v>0</v>
      </c>
      <c r="AT273" s="498">
        <f t="shared" si="204"/>
        <v>0</v>
      </c>
      <c r="AU273" s="498">
        <f t="shared" si="204"/>
        <v>0</v>
      </c>
      <c r="AV273" s="498">
        <f t="shared" si="204"/>
        <v>0</v>
      </c>
      <c r="AW273" s="498">
        <f t="shared" si="204"/>
        <v>0</v>
      </c>
      <c r="AX273" s="498">
        <f t="shared" si="204"/>
        <v>0</v>
      </c>
      <c r="AY273" s="498">
        <f t="shared" si="204"/>
        <v>0</v>
      </c>
      <c r="AZ273" s="498">
        <f t="shared" si="204"/>
        <v>0</v>
      </c>
      <c r="BA273" s="498">
        <f t="shared" si="204"/>
        <v>0</v>
      </c>
      <c r="BB273" s="498">
        <f t="shared" si="204"/>
        <v>0</v>
      </c>
      <c r="BC273" s="498">
        <f t="shared" si="204"/>
        <v>0</v>
      </c>
      <c r="BD273" s="498">
        <f t="shared" si="204"/>
        <v>0</v>
      </c>
      <c r="BE273" s="498">
        <f t="shared" si="204"/>
        <v>0</v>
      </c>
      <c r="BF273" s="498">
        <f t="shared" si="204"/>
        <v>0</v>
      </c>
      <c r="BG273" s="498">
        <f t="shared" si="204"/>
        <v>0</v>
      </c>
      <c r="BH273" s="498">
        <f t="shared" si="204"/>
        <v>0</v>
      </c>
      <c r="BI273" s="498">
        <f t="shared" si="204"/>
        <v>0</v>
      </c>
      <c r="BJ273" s="498">
        <f t="shared" si="204"/>
        <v>0</v>
      </c>
      <c r="BK273" s="498">
        <f>BJ275</f>
        <v>0</v>
      </c>
      <c r="BL273" s="498">
        <f t="shared" si="204"/>
        <v>0</v>
      </c>
      <c r="BM273" s="498">
        <f t="shared" si="204"/>
        <v>0</v>
      </c>
      <c r="BN273" s="498">
        <f t="shared" si="204"/>
        <v>0</v>
      </c>
      <c r="BO273" s="498">
        <f t="shared" si="204"/>
        <v>0</v>
      </c>
      <c r="BP273" s="498">
        <f t="shared" si="204"/>
        <v>0</v>
      </c>
      <c r="BQ273" s="498">
        <f t="shared" si="204"/>
        <v>0</v>
      </c>
      <c r="BR273" s="498">
        <f t="shared" si="204"/>
        <v>0</v>
      </c>
      <c r="BS273" s="498">
        <f t="shared" si="204"/>
        <v>0</v>
      </c>
      <c r="BT273" s="498">
        <f t="shared" si="204"/>
        <v>0</v>
      </c>
      <c r="BU273" s="498">
        <f t="shared" si="204"/>
        <v>0</v>
      </c>
      <c r="BV273" s="498">
        <f t="shared" si="204"/>
        <v>0</v>
      </c>
      <c r="BW273" s="498">
        <f t="shared" si="204"/>
        <v>0</v>
      </c>
      <c r="BX273" s="498">
        <f t="shared" si="204"/>
        <v>0</v>
      </c>
      <c r="BY273" s="498">
        <f t="shared" si="204"/>
        <v>0</v>
      </c>
      <c r="BZ273" s="498">
        <f t="shared" si="204"/>
        <v>0</v>
      </c>
      <c r="CA273" s="498">
        <f t="shared" si="204"/>
        <v>0</v>
      </c>
      <c r="CB273" s="498">
        <f t="shared" si="204"/>
        <v>0</v>
      </c>
      <c r="CC273" s="498">
        <f t="shared" si="204"/>
        <v>0</v>
      </c>
      <c r="CD273" s="498">
        <f t="shared" si="204"/>
        <v>0</v>
      </c>
      <c r="CE273" s="498">
        <f t="shared" si="204"/>
        <v>0</v>
      </c>
      <c r="CF273" s="498">
        <f t="shared" si="204"/>
        <v>0</v>
      </c>
      <c r="CG273" s="498">
        <f t="shared" si="204"/>
        <v>0</v>
      </c>
      <c r="CH273" s="498">
        <f t="shared" si="204"/>
        <v>0</v>
      </c>
      <c r="CI273" s="498">
        <f t="shared" si="204"/>
        <v>0</v>
      </c>
      <c r="CJ273" s="498">
        <f t="shared" si="204"/>
        <v>0</v>
      </c>
      <c r="CK273" s="498">
        <f t="shared" ref="CK273:CT273" si="205">CJ275</f>
        <v>0</v>
      </c>
      <c r="CL273" s="498">
        <f t="shared" si="205"/>
        <v>0</v>
      </c>
      <c r="CM273" s="498">
        <f t="shared" si="205"/>
        <v>0</v>
      </c>
      <c r="CN273" s="498">
        <f t="shared" si="205"/>
        <v>0</v>
      </c>
      <c r="CO273" s="498">
        <f t="shared" si="205"/>
        <v>0</v>
      </c>
      <c r="CP273" s="498">
        <f t="shared" si="205"/>
        <v>0</v>
      </c>
      <c r="CQ273" s="498">
        <f t="shared" si="205"/>
        <v>0</v>
      </c>
      <c r="CR273" s="498">
        <f t="shared" si="205"/>
        <v>0</v>
      </c>
      <c r="CS273" s="498">
        <f t="shared" si="205"/>
        <v>0</v>
      </c>
      <c r="CT273" s="498">
        <f t="shared" si="205"/>
        <v>0</v>
      </c>
      <c r="CU273" s="498">
        <f t="shared" ref="CU273:EF273" si="206">CT275</f>
        <v>0</v>
      </c>
      <c r="CV273" s="498">
        <f t="shared" si="206"/>
        <v>0</v>
      </c>
      <c r="CW273" s="498">
        <f t="shared" si="206"/>
        <v>0</v>
      </c>
      <c r="CX273" s="498">
        <f t="shared" si="206"/>
        <v>0</v>
      </c>
      <c r="CY273" s="498">
        <f t="shared" si="206"/>
        <v>0</v>
      </c>
      <c r="CZ273" s="498">
        <f t="shared" si="206"/>
        <v>0</v>
      </c>
      <c r="DA273" s="498">
        <f t="shared" si="206"/>
        <v>0</v>
      </c>
      <c r="DB273" s="498">
        <f t="shared" si="206"/>
        <v>0</v>
      </c>
      <c r="DC273" s="498">
        <f t="shared" si="206"/>
        <v>0</v>
      </c>
      <c r="DD273" s="498">
        <f t="shared" si="206"/>
        <v>0</v>
      </c>
      <c r="DE273" s="498">
        <f t="shared" si="206"/>
        <v>0</v>
      </c>
      <c r="DF273" s="498">
        <f t="shared" si="206"/>
        <v>0</v>
      </c>
      <c r="DG273" s="498">
        <f t="shared" si="206"/>
        <v>0</v>
      </c>
      <c r="DH273" s="498">
        <f t="shared" si="206"/>
        <v>0</v>
      </c>
      <c r="DI273" s="498">
        <f t="shared" si="206"/>
        <v>0</v>
      </c>
      <c r="DJ273" s="498">
        <f t="shared" si="206"/>
        <v>0</v>
      </c>
      <c r="DK273" s="498">
        <f t="shared" si="206"/>
        <v>0</v>
      </c>
      <c r="DL273" s="498">
        <f t="shared" si="206"/>
        <v>0</v>
      </c>
      <c r="DM273" s="498">
        <f t="shared" si="206"/>
        <v>0</v>
      </c>
      <c r="DN273" s="498">
        <f t="shared" si="206"/>
        <v>0</v>
      </c>
      <c r="DO273" s="498">
        <f t="shared" si="206"/>
        <v>0</v>
      </c>
      <c r="DP273" s="498">
        <f t="shared" si="206"/>
        <v>0</v>
      </c>
      <c r="DQ273" s="498">
        <f t="shared" si="206"/>
        <v>0</v>
      </c>
      <c r="DR273" s="498">
        <f t="shared" si="206"/>
        <v>0</v>
      </c>
      <c r="DS273" s="498">
        <f t="shared" si="206"/>
        <v>0</v>
      </c>
      <c r="DT273" s="498">
        <f t="shared" si="206"/>
        <v>0</v>
      </c>
      <c r="DU273" s="498">
        <f t="shared" si="206"/>
        <v>0</v>
      </c>
      <c r="DV273" s="498">
        <f t="shared" si="206"/>
        <v>0</v>
      </c>
      <c r="DW273" s="498">
        <f t="shared" si="206"/>
        <v>0</v>
      </c>
      <c r="DX273" s="498">
        <f t="shared" si="206"/>
        <v>0</v>
      </c>
      <c r="DY273" s="498">
        <f t="shared" si="206"/>
        <v>0</v>
      </c>
      <c r="DZ273" s="498">
        <f t="shared" si="206"/>
        <v>0</v>
      </c>
      <c r="EA273" s="498">
        <f t="shared" si="206"/>
        <v>0</v>
      </c>
      <c r="EB273" s="498">
        <f t="shared" si="206"/>
        <v>0</v>
      </c>
      <c r="EC273" s="498">
        <f t="shared" si="206"/>
        <v>0</v>
      </c>
      <c r="ED273" s="498">
        <f t="shared" si="206"/>
        <v>0</v>
      </c>
      <c r="EE273" s="498">
        <f t="shared" si="206"/>
        <v>0</v>
      </c>
      <c r="EF273" s="501">
        <f t="shared" si="206"/>
        <v>0</v>
      </c>
    </row>
    <row r="274" spans="2:136" x14ac:dyDescent="0.2">
      <c r="B274" s="638" t="s">
        <v>96</v>
      </c>
      <c r="C274" s="478">
        <f>Inputs!G12</f>
        <v>193917853.55752692</v>
      </c>
      <c r="D274" s="482"/>
      <c r="E274" s="631">
        <f>C274/$M$171</f>
        <v>0.54814385670098975</v>
      </c>
      <c r="F274" s="482"/>
      <c r="G274" s="482"/>
      <c r="H274" s="482"/>
      <c r="I274" s="482"/>
      <c r="J274" s="482"/>
      <c r="K274" s="482"/>
      <c r="L274" s="482"/>
      <c r="M274" s="633">
        <f>SUM(P274:CU274)</f>
        <v>193917853.55752707</v>
      </c>
      <c r="N274" s="479" t="str">
        <f>IF(ROUND(M274,0)=ROUND(Inputs!G12,0),"OK","ERROR")</f>
        <v>OK</v>
      </c>
      <c r="O274" s="479"/>
      <c r="P274" s="478">
        <f>IF(AND(Inputs!$K$5="Yes",SUM($O$276:O276)&gt;0),0,MIN(P168-P269,P273))</f>
        <v>133573701.64857599</v>
      </c>
      <c r="Q274" s="478">
        <f>IF(AND(Inputs!$K$5="Yes",SUM($O$276:P276)&gt;0),0,MIN(Q168-Q269,Q273))</f>
        <v>2483144.9081993308</v>
      </c>
      <c r="R274" s="478">
        <f>IF(AND(Inputs!$K$5="Yes",SUM($O$276:Q276)&gt;0),0,MIN(R168-R269,R273))</f>
        <v>2483144.9081993308</v>
      </c>
      <c r="S274" s="478">
        <f>IF(AND(Inputs!$K$5="Yes",SUM($O$276:R276)&gt;0),0,MIN(S168-S269,S273))</f>
        <v>2483144.9081993308</v>
      </c>
      <c r="T274" s="478">
        <f>IF(AND(Inputs!$K$5="Yes",SUM($O$276:S276)&gt;0),0,MIN(T168-T269,T273))</f>
        <v>2483144.9081993308</v>
      </c>
      <c r="U274" s="478">
        <f>IF(AND(Inputs!$K$5="Yes",SUM($O$276:T276)&gt;0),0,MIN(U168-U269,U273))</f>
        <v>2483144.9116545217</v>
      </c>
      <c r="V274" s="478">
        <f>IF(AND(Inputs!$K$5="Yes",SUM($O$276:U276)&gt;0),0,MIN(V168-V269,V273))</f>
        <v>2483144.9081993308</v>
      </c>
      <c r="W274" s="478">
        <f>IF(AND(Inputs!$K$5="Yes",SUM($O$276:V276)&gt;0),0,MIN(W168-W269,W273))</f>
        <v>2483144.9081993308</v>
      </c>
      <c r="X274" s="478">
        <f>IF(AND(Inputs!$K$5="Yes",SUM($O$276:W276)&gt;0),0,MIN(X168-X269,X273))</f>
        <v>2483144.9081993308</v>
      </c>
      <c r="Y274" s="478">
        <f>IF(AND(Inputs!$K$5="Yes",SUM($O$276:X276)&gt;0),0,MIN(Y168-Y269,Y273))</f>
        <v>2483144.9081993308</v>
      </c>
      <c r="Z274" s="478">
        <f>IF(AND(Inputs!$K$5="Yes",SUM($O$276:Y276)&gt;0),0,MIN(Z168-Z269,Z273))</f>
        <v>2483144.9081993308</v>
      </c>
      <c r="AA274" s="478">
        <f>IF(AND(Inputs!$K$5="Yes",SUM($O$276:Z276)&gt;0),0,MIN(AA168-AA269,AA273))</f>
        <v>2483144.9081993308</v>
      </c>
      <c r="AB274" s="478">
        <f>IF(AND(Inputs!$K$5="Yes",SUM($O$276:AA276)&gt;0),0,MIN(AB168-AB269,AB273))</f>
        <v>2514723.8590183174</v>
      </c>
      <c r="AC274" s="478">
        <f>IF(AND(Inputs!$K$5="Yes",SUM($O$276:AB276)&gt;0),0,MIN(AC168-AC269,AC273))</f>
        <v>2514723.8555631265</v>
      </c>
      <c r="AD274" s="478">
        <f>IF(AND(Inputs!$K$5="Yes",SUM($O$276:AC276)&gt;0),0,MIN(AD168-AD269,AD273))</f>
        <v>2514723.8555631265</v>
      </c>
      <c r="AE274" s="478">
        <f>IF(AND(Inputs!$K$5="Yes",SUM($O$276:AD276)&gt;0),0,MIN(AE168-AE269,AE273))</f>
        <v>2514723.8521079337</v>
      </c>
      <c r="AF274" s="478">
        <f>IF(AND(Inputs!$K$5="Yes",SUM($O$276:AE276)&gt;0),0,MIN(AF168-AF269,AF273))</f>
        <v>2514723.8624735102</v>
      </c>
      <c r="AG274" s="478">
        <f>IF(AND(Inputs!$K$5="Yes",SUM($O$276:AF276)&gt;0),0,MIN(AG168-AG269,AG273))</f>
        <v>2514723.8486527414</v>
      </c>
      <c r="AH274" s="478">
        <f>IF(AND(Inputs!$K$5="Yes",SUM($O$276:AG276)&gt;0),0,MIN(AH168-AH269,AH273))</f>
        <v>2514723.8625174509</v>
      </c>
      <c r="AI274" s="478">
        <f>IF(AND(Inputs!$K$5="Yes",SUM($O$276:AH276)&gt;0),0,MIN(AI168-AI269,AI273))</f>
        <v>2514723.8555631265</v>
      </c>
      <c r="AJ274" s="478">
        <f>IF(AND(Inputs!$K$5="Yes",SUM($O$276:AI276)&gt;0),0,MIN(AJ168-AJ269,AJ273))</f>
        <v>4602730.8368530599</v>
      </c>
      <c r="AK274" s="478">
        <f>IF(AND(Inputs!$K$5="Yes",SUM($O$276:AJ276)&gt;0),0,MIN(AK168-AK269,AK273))</f>
        <v>4602730.8368091192</v>
      </c>
      <c r="AL274" s="478">
        <f>IF(AND(Inputs!$K$5="Yes",SUM($O$276:AK276)&gt;0),0,MIN(AL168-AL269,AL273))</f>
        <v>3706305.3901815591</v>
      </c>
      <c r="AM274" s="478">
        <f>IF(AND(Inputs!$K$5="Yes",SUM($O$276:AL276)&gt;0),0,MIN(AM168-AM269,AM273))</f>
        <v>0</v>
      </c>
      <c r="AN274" s="478">
        <f>IF(AND(Inputs!$K$5="Yes",SUM($O$276:AM276)&gt;0),0,MIN(AN168-AN269,AN273))</f>
        <v>0</v>
      </c>
      <c r="AO274" s="478">
        <f>IF(AND(Inputs!$K$5="Yes",SUM($O$276:AN276)&gt;0),0,MIN(AO168-AO269,AO273))</f>
        <v>0</v>
      </c>
      <c r="AP274" s="478">
        <f>IF(AND(Inputs!$K$5="Yes",SUM($O$276:AO276)&gt;0),0,MIN(AP168-AP269,AP273))</f>
        <v>0</v>
      </c>
      <c r="AQ274" s="478">
        <f>IF(AND(Inputs!$K$5="Yes",SUM($O$276:AP276)&gt;0),0,MIN(AQ168-AQ269,AQ273))</f>
        <v>0</v>
      </c>
      <c r="AR274" s="478">
        <f>IF(AND(Inputs!$K$5="Yes",SUM($O$276:AQ276)&gt;0),0,MIN(AR168-AR269,AR273))</f>
        <v>0</v>
      </c>
      <c r="AS274" s="478">
        <f>IF(AND(Inputs!$K$5="Yes",SUM($O$276:AR276)&gt;0),0,MIN(AS168-AS269,AS273))</f>
        <v>0</v>
      </c>
      <c r="AT274" s="478">
        <f>IF(AND(Inputs!$K$5="Yes",SUM($O$276:AS276)&gt;0),0,MIN(AT168-AT269,AT273))</f>
        <v>0</v>
      </c>
      <c r="AU274" s="478">
        <f>IF(AND(Inputs!$K$5="Yes",SUM($O$276:AT276)&gt;0),0,MIN(AU168-AU269,AU273))</f>
        <v>0</v>
      </c>
      <c r="AV274" s="478">
        <f>IF(AND(Inputs!$K$5="Yes",SUM($O$276:AU276)&gt;0),0,MIN(AV168-AV269,AV273))</f>
        <v>0</v>
      </c>
      <c r="AW274" s="478">
        <f>IF(AND(Inputs!$K$5="Yes",SUM($O$276:AV276)&gt;0),0,MIN(AW168-AW269,AW273))</f>
        <v>0</v>
      </c>
      <c r="AX274" s="478">
        <f>IF(AND(Inputs!$K$5="Yes",SUM($O$276:AW276)&gt;0),0,MIN(AX168-AX269,AX273))</f>
        <v>0</v>
      </c>
      <c r="AY274" s="478">
        <f>IF(AND(Inputs!$K$5="Yes",SUM($O$276:AX276)&gt;0),0,MIN(AY168-AY269,AY273))</f>
        <v>0</v>
      </c>
      <c r="AZ274" s="478">
        <f>IF(AND(Inputs!$K$5="Yes",SUM($O$276:AY276)&gt;0),0,MIN(AZ168-AZ269,AZ273))</f>
        <v>0</v>
      </c>
      <c r="BA274" s="478">
        <f>IF(AND(Inputs!$K$5="Yes",SUM($O$276:AZ276)&gt;0),0,MIN(BA168-BA269,BA273))</f>
        <v>0</v>
      </c>
      <c r="BB274" s="478">
        <f>IF(AND(Inputs!$K$5="Yes",SUM($O$276:BA276)&gt;0),0,MIN(BB168-BB269,BB273))</f>
        <v>0</v>
      </c>
      <c r="BC274" s="478">
        <f>IF(AND(Inputs!$K$5="Yes",SUM($O$276:BB276)&gt;0),0,MIN(BC168-BC269,BC273))</f>
        <v>0</v>
      </c>
      <c r="BD274" s="478">
        <f>IF(AND(Inputs!$K$5="Yes",SUM($O$276:BC276)&gt;0),0,MIN(BD168-BD269,BD273))</f>
        <v>0</v>
      </c>
      <c r="BE274" s="478">
        <f>IF(AND(Inputs!$K$5="Yes",SUM($O$276:BD276)&gt;0),0,MIN(BE168-BE269,BE273))</f>
        <v>0</v>
      </c>
      <c r="BF274" s="478">
        <f>IF(AND(Inputs!$K$5="Yes",SUM($O$276:BE276)&gt;0),0,MIN(BF168-BF269,BF273))</f>
        <v>0</v>
      </c>
      <c r="BG274" s="478">
        <f>IF(AND(Inputs!$K$5="Yes",SUM($O$276:BF276)&gt;0),0,MIN(BG168-BG269,BG273))</f>
        <v>0</v>
      </c>
      <c r="BH274" s="478">
        <f>IF(AND(Inputs!$K$5="Yes",SUM($O$276:BG276)&gt;0),0,MIN(BH168-BH269,BH273))</f>
        <v>0</v>
      </c>
      <c r="BI274" s="478">
        <f>IF(AND(Inputs!$K$5="Yes",SUM($O$276:BH276)&gt;0),0,MIN(BI168-BI269,BI273))</f>
        <v>0</v>
      </c>
      <c r="BJ274" s="478">
        <f>IF(AND(Inputs!$K$5="Yes",SUM($O$276:BI276)&gt;0),0,MIN(BJ168-BJ269,BJ273))</f>
        <v>0</v>
      </c>
      <c r="BK274" s="478">
        <f>IF(AND(Inputs!$K$5="Yes",SUM($O$276:BJ276)&gt;0),0,MIN(BK168-BK269,BK273))</f>
        <v>0</v>
      </c>
      <c r="BL274" s="478">
        <f>IF(AND(Inputs!$K$5="Yes",SUM($O$276:BK276)&gt;0),0,MIN(BL168-BL269,BL273))</f>
        <v>0</v>
      </c>
      <c r="BM274" s="478">
        <f>IF(AND(Inputs!$K$5="Yes",SUM($O$276:BL276)&gt;0),0,MIN(BM168-BM269,BM273))</f>
        <v>0</v>
      </c>
      <c r="BN274" s="478">
        <f>IF(AND(Inputs!$K$5="Yes",SUM($O$276:BM276)&gt;0),0,MIN(BN168-BN269,BN273))</f>
        <v>0</v>
      </c>
      <c r="BO274" s="478">
        <f>IF(AND(Inputs!$K$5="Yes",SUM($O$276:BN276)&gt;0),0,MIN(BO168-BO269,BO273))</f>
        <v>0</v>
      </c>
      <c r="BP274" s="478">
        <f>IF(AND(Inputs!$K$5="Yes",SUM($O$276:BO276)&gt;0),0,MIN(BP168-BP269,BP273))</f>
        <v>0</v>
      </c>
      <c r="BQ274" s="478">
        <f>IF(AND(Inputs!$K$5="Yes",SUM($O$276:BP276)&gt;0),0,MIN(BQ168-BQ269,BQ273))</f>
        <v>0</v>
      </c>
      <c r="BR274" s="478">
        <f>IF(AND(Inputs!$K$5="Yes",SUM($O$276:BQ276)&gt;0),0,MIN(BR168-BR269,BR273))</f>
        <v>0</v>
      </c>
      <c r="BS274" s="478">
        <f>IF(AND(Inputs!$K$5="Yes",SUM($O$276:BR276)&gt;0),0,MIN(BS168-BS269,BS273))</f>
        <v>0</v>
      </c>
      <c r="BT274" s="478">
        <f>IF(AND(Inputs!$K$5="Yes",SUM($O$276:BS276)&gt;0),0,MIN(BT168-BT269,BT273))</f>
        <v>0</v>
      </c>
      <c r="BU274" s="478">
        <f>IF(AND(Inputs!$K$5="Yes",SUM($O$276:BT276)&gt;0),0,MIN(BU168-BU269,BU273))</f>
        <v>0</v>
      </c>
      <c r="BV274" s="478">
        <f>IF(AND(Inputs!$K$5="Yes",SUM($O$276:BU276)&gt;0),0,MIN(BV168-BV269,BV273))</f>
        <v>0</v>
      </c>
      <c r="BW274" s="478">
        <f>IF(AND(Inputs!$K$5="Yes",SUM($O$276:BV276)&gt;0),0,MIN(BW168-BW269,BW273))</f>
        <v>0</v>
      </c>
      <c r="BX274" s="478">
        <f>IF(AND(Inputs!$K$5="Yes",SUM($O$276:BW276)&gt;0),0,MIN(BX168-BX269,BX273))</f>
        <v>0</v>
      </c>
      <c r="BY274" s="478">
        <f>IF(AND(Inputs!$K$5="Yes",SUM($O$276:BX276)&gt;0),0,MIN(BY168-BY269,BY273))</f>
        <v>0</v>
      </c>
      <c r="BZ274" s="478">
        <f>IF(AND(Inputs!$K$5="Yes",SUM($O$276:BY276)&gt;0),0,MIN(BZ168-BZ269,BZ273))</f>
        <v>0</v>
      </c>
      <c r="CA274" s="478">
        <f>IF(AND(Inputs!$K$5="Yes",SUM($O$276:BZ276)&gt;0),0,MIN(CA168-CA269,CA273))</f>
        <v>0</v>
      </c>
      <c r="CB274" s="478">
        <f>IF(AND(Inputs!$K$5="Yes",SUM($O$276:CA276)&gt;0),0,MIN(CB168-CB269,CB273))</f>
        <v>0</v>
      </c>
      <c r="CC274" s="478">
        <f>IF(AND(Inputs!$K$5="Yes",SUM($O$276:CB276)&gt;0),0,MIN(CC168-CC269,CC273))</f>
        <v>0</v>
      </c>
      <c r="CD274" s="478">
        <f>IF(AND(Inputs!$K$5="Yes",SUM($O$276:CC276)&gt;0),0,MIN(CD168-CD269,CD273))</f>
        <v>0</v>
      </c>
      <c r="CE274" s="478">
        <f>IF(AND(Inputs!$K$5="Yes",SUM($O$276:CD276)&gt;0),0,MIN(CE168-CE269,CE273))</f>
        <v>0</v>
      </c>
      <c r="CF274" s="478">
        <f>IF(AND(Inputs!$K$5="Yes",SUM($O$276:CE276)&gt;0),0,MIN(CF168-CF269,CF273))</f>
        <v>0</v>
      </c>
      <c r="CG274" s="478">
        <f>IF(AND(Inputs!$K$5="Yes",SUM($O$276:CF276)&gt;0),0,MIN(CG168-CG269,CG273))</f>
        <v>0</v>
      </c>
      <c r="CH274" s="478">
        <f>IF(AND(Inputs!$K$5="Yes",SUM($O$276:CG276)&gt;0),0,MIN(CH168-CH269,CH273))</f>
        <v>0</v>
      </c>
      <c r="CI274" s="478">
        <f>IF(AND(Inputs!$K$5="Yes",SUM($O$276:CH276)&gt;0),0,MIN(CI168-CI269,CI273))</f>
        <v>0</v>
      </c>
      <c r="CJ274" s="478">
        <f>IF(AND(Inputs!$K$5="Yes",SUM($O$276:CI276)&gt;0),0,MIN(CJ168-CJ269,CJ273))</f>
        <v>0</v>
      </c>
      <c r="CK274" s="478">
        <f>IF(AND(Inputs!$K$5="Yes",SUM($O$276:CJ276)&gt;0),0,MIN(CK168-CK269,CK273))</f>
        <v>0</v>
      </c>
      <c r="CL274" s="478">
        <f>IF(AND(Inputs!$K$5="Yes",SUM($O$276:CK276)&gt;0),0,MIN(CL168-CL269,CL273))</f>
        <v>0</v>
      </c>
      <c r="CM274" s="478">
        <f>IF(AND(Inputs!$K$5="Yes",SUM($O$276:CL276)&gt;0),0,MIN(CM168-CM269,CM273))</f>
        <v>0</v>
      </c>
      <c r="CN274" s="478">
        <f>IF(AND(Inputs!$K$5="Yes",SUM($O$276:CM276)&gt;0),0,MIN(CN168-CN269,CN273))</f>
        <v>0</v>
      </c>
      <c r="CO274" s="478">
        <f>IF(AND(Inputs!$K$5="Yes",SUM($O$276:CN276)&gt;0),0,MIN(CO168-CO269,CO273))</f>
        <v>0</v>
      </c>
      <c r="CP274" s="478">
        <f>IF(AND(Inputs!$K$5="Yes",SUM($O$276:CO276)&gt;0),0,MIN(CP168-CP269,CP273))</f>
        <v>0</v>
      </c>
      <c r="CQ274" s="478">
        <f>IF(AND(Inputs!$K$5="Yes",SUM($O$276:CP276)&gt;0),0,MIN(CQ168-CQ269,CQ273))</f>
        <v>0</v>
      </c>
      <c r="CR274" s="478">
        <f>IF(AND(Inputs!$K$5="Yes",SUM($O$276:CQ276)&gt;0),0,MIN(CR168-CR269,CR273))</f>
        <v>0</v>
      </c>
      <c r="CS274" s="478">
        <f>IF(AND(Inputs!$K$5="Yes",SUM($O$276:CR276)&gt;0),0,MIN(CS168-CS269,CS273))</f>
        <v>0</v>
      </c>
      <c r="CT274" s="478">
        <f>IF(AND(Inputs!$K$5="Yes",SUM($O$276:CS276)&gt;0),0,MIN(CT168-CT269,CT273))</f>
        <v>0</v>
      </c>
      <c r="CU274" s="478">
        <f>IF(AND(Inputs!$K$5="Yes",SUM($O$276:CT276)&gt;0),0,MIN(CU168-CU269,CU273))</f>
        <v>0</v>
      </c>
      <c r="CV274" s="478">
        <f>IF(AND(Inputs!$K$5="Yes",SUM($O$276:CU276)&gt;0),0,MIN(CV168-CV269,CV273))</f>
        <v>0</v>
      </c>
      <c r="CW274" s="478">
        <f>IF(AND(Inputs!$K$5="Yes",SUM($O$276:CV276)&gt;0),0,MIN(CW168-CW269,CW273))</f>
        <v>0</v>
      </c>
      <c r="CX274" s="478">
        <f>IF(AND(Inputs!$K$5="Yes",SUM($O$276:CW276)&gt;0),0,MIN(CX168-CX269,CX273))</f>
        <v>0</v>
      </c>
      <c r="CY274" s="478">
        <f>IF(AND(Inputs!$K$5="Yes",SUM($O$276:CX276)&gt;0),0,MIN(CY168-CY269,CY273))</f>
        <v>0</v>
      </c>
      <c r="CZ274" s="478">
        <f>IF(AND(Inputs!$K$5="Yes",SUM($O$276:CY276)&gt;0),0,MIN(CZ168-CZ269,CZ273))</f>
        <v>0</v>
      </c>
      <c r="DA274" s="478">
        <f>IF(AND(Inputs!$K$5="Yes",SUM($O$276:CZ276)&gt;0),0,MIN(DA168-DA269,DA273))</f>
        <v>0</v>
      </c>
      <c r="DB274" s="478">
        <f>IF(AND(Inputs!$K$5="Yes",SUM($O$276:DA276)&gt;0),0,MIN(DB168-DB269,DB273))</f>
        <v>0</v>
      </c>
      <c r="DC274" s="478">
        <f>IF(AND(Inputs!$K$5="Yes",SUM($O$276:DB276)&gt;0),0,MIN(DC168-DC269,DC273))</f>
        <v>0</v>
      </c>
      <c r="DD274" s="478">
        <f>IF(AND(Inputs!$K$5="Yes",SUM($O$276:DC276)&gt;0),0,MIN(DD168-DD269,DD273))</f>
        <v>0</v>
      </c>
      <c r="DE274" s="478">
        <f>IF(AND(Inputs!$K$5="Yes",SUM($O$276:DD276)&gt;0),0,MIN(DE168-DE269,DE273))</f>
        <v>0</v>
      </c>
      <c r="DF274" s="478">
        <f>IF(AND(Inputs!$K$5="Yes",SUM($O$276:DE276)&gt;0),0,MIN(DF168-DF269,DF273))</f>
        <v>0</v>
      </c>
      <c r="DG274" s="478">
        <f>IF(AND(Inputs!$K$5="Yes",SUM($O$276:DF276)&gt;0),0,MIN(DG168-DG269,DG273))</f>
        <v>0</v>
      </c>
      <c r="DH274" s="478">
        <f>IF(AND(Inputs!$K$5="Yes",SUM($O$276:DG276)&gt;0),0,MIN(DH168-DH269,DH273))</f>
        <v>0</v>
      </c>
      <c r="DI274" s="478">
        <f>IF(AND(Inputs!$K$5="Yes",SUM($O$276:DH276)&gt;0),0,MIN(DI168-DI269,DI273))</f>
        <v>0</v>
      </c>
      <c r="DJ274" s="478">
        <f>IF(AND(Inputs!$K$5="Yes",SUM($O$276:DI276)&gt;0),0,MIN(DJ168-DJ269,DJ273))</f>
        <v>0</v>
      </c>
      <c r="DK274" s="478">
        <f>IF(AND(Inputs!$K$5="Yes",SUM($O$276:DJ276)&gt;0),0,MIN(DK168-DK269,DK273))</f>
        <v>0</v>
      </c>
      <c r="DL274" s="478">
        <f>IF(AND(Inputs!$K$5="Yes",SUM($O$276:DK276)&gt;0),0,MIN(DL168-DL269,DL273))</f>
        <v>0</v>
      </c>
      <c r="DM274" s="478">
        <f>IF(AND(Inputs!$K$5="Yes",SUM($O$276:DL276)&gt;0),0,MIN(DM168-DM269,DM273))</f>
        <v>0</v>
      </c>
      <c r="DN274" s="478">
        <f>IF(AND(Inputs!$K$5="Yes",SUM($O$276:DM276)&gt;0),0,MIN(DN168-DN269,DN273))</f>
        <v>0</v>
      </c>
      <c r="DO274" s="478">
        <f>IF(AND(Inputs!$K$5="Yes",SUM($O$276:DN276)&gt;0),0,MIN(DO168-DO269,DO273))</f>
        <v>0</v>
      </c>
      <c r="DP274" s="478">
        <f>IF(AND(Inputs!$K$5="Yes",SUM($O$276:DO276)&gt;0),0,MIN(DP168-DP269,DP273))</f>
        <v>0</v>
      </c>
      <c r="DQ274" s="478">
        <f>IF(AND(Inputs!$K$5="Yes",SUM($O$276:DP276)&gt;0),0,MIN(DQ168-DQ269,DQ273))</f>
        <v>0</v>
      </c>
      <c r="DR274" s="478">
        <f>IF(AND(Inputs!$K$5="Yes",SUM($O$276:DQ276)&gt;0),0,MIN(DR168-DR269,DR273))</f>
        <v>0</v>
      </c>
      <c r="DS274" s="478">
        <f>IF(AND(Inputs!$K$5="Yes",SUM($O$276:DR276)&gt;0),0,MIN(DS168-DS269,DS273))</f>
        <v>0</v>
      </c>
      <c r="DT274" s="478">
        <f>IF(AND(Inputs!$K$5="Yes",SUM($O$276:DS276)&gt;0),0,MIN(DT168-DT269,DT273))</f>
        <v>0</v>
      </c>
      <c r="DU274" s="478">
        <f>IF(AND(Inputs!$K$5="Yes",SUM($O$276:DT276)&gt;0),0,MIN(DU168-DU269,DU273))</f>
        <v>0</v>
      </c>
      <c r="DV274" s="478">
        <f>IF(AND(Inputs!$K$5="Yes",SUM($O$276:DU276)&gt;0),0,MIN(DV168-DV269,DV273))</f>
        <v>0</v>
      </c>
      <c r="DW274" s="478">
        <f>IF(AND(Inputs!$K$5="Yes",SUM($O$276:DV276)&gt;0),0,MIN(DW168-DW269,DW273))</f>
        <v>0</v>
      </c>
      <c r="DX274" s="478">
        <f>IF(AND(Inputs!$K$5="Yes",SUM($O$276:DW276)&gt;0),0,MIN(DX168-DX269,DX273))</f>
        <v>0</v>
      </c>
      <c r="DY274" s="478">
        <f>IF(AND(Inputs!$K$5="Yes",SUM($O$276:DX276)&gt;0),0,MIN(DY168-DY269,DY273))</f>
        <v>0</v>
      </c>
      <c r="DZ274" s="478">
        <f>IF(AND(Inputs!$K$5="Yes",SUM($O$276:DY276)&gt;0),0,MIN(DZ168-DZ269,DZ273))</f>
        <v>0</v>
      </c>
      <c r="EA274" s="478">
        <f>IF(AND(Inputs!$K$5="Yes",SUM($O$276:DZ276)&gt;0),0,MIN(EA168-EA269,EA273))</f>
        <v>0</v>
      </c>
      <c r="EB274" s="478">
        <f>IF(AND(Inputs!$K$5="Yes",SUM($O$276:EA276)&gt;0),0,MIN(EB168-EB269,EB273))</f>
        <v>0</v>
      </c>
      <c r="EC274" s="478">
        <f>IF(AND(Inputs!$K$5="Yes",SUM($O$276:EB276)&gt;0),0,MIN(EC168-EC269,EC273))</f>
        <v>0</v>
      </c>
      <c r="ED274" s="478">
        <f>IF(AND(Inputs!$K$5="Yes",SUM($O$276:EC276)&gt;0),0,MIN(ED168-ED269,ED273))</f>
        <v>0</v>
      </c>
      <c r="EE274" s="478">
        <f>IF(AND(Inputs!$K$5="Yes",SUM($O$276:ED276)&gt;0),0,MIN(EE168-EE269,EE273))</f>
        <v>0</v>
      </c>
      <c r="EF274" s="488">
        <f>IF(AND(Inputs!$K$5="Yes",SUM($O$276:EE276)&gt;0),0,MIN(EF168-EF269,EF273))</f>
        <v>0</v>
      </c>
    </row>
    <row r="275" spans="2:136" x14ac:dyDescent="0.2">
      <c r="B275" s="638" t="s">
        <v>50</v>
      </c>
      <c r="C275" s="482"/>
      <c r="D275" s="478"/>
      <c r="E275" s="482"/>
      <c r="F275" s="482"/>
      <c r="G275" s="482"/>
      <c r="H275" s="482"/>
      <c r="I275" s="482"/>
      <c r="J275" s="482"/>
      <c r="K275" s="482"/>
      <c r="L275" s="482"/>
      <c r="M275" s="634"/>
      <c r="N275" s="482"/>
      <c r="O275" s="482"/>
      <c r="P275" s="478">
        <f>P273-P274</f>
        <v>60344151.908950925</v>
      </c>
      <c r="Q275" s="478">
        <f>Q273-Q274</f>
        <v>57861007.000751592</v>
      </c>
      <c r="R275" s="478">
        <f t="shared" ref="R275:X275" si="207">R273-R274</f>
        <v>55377862.09255226</v>
      </c>
      <c r="S275" s="478">
        <f t="shared" si="207"/>
        <v>52894717.184352927</v>
      </c>
      <c r="T275" s="478">
        <f t="shared" si="207"/>
        <v>50411572.276153594</v>
      </c>
      <c r="U275" s="478">
        <f t="shared" si="207"/>
        <v>47928427.36449907</v>
      </c>
      <c r="V275" s="478">
        <f t="shared" si="207"/>
        <v>45445282.456299737</v>
      </c>
      <c r="W275" s="478">
        <f t="shared" si="207"/>
        <v>42962137.548100404</v>
      </c>
      <c r="X275" s="478">
        <f t="shared" si="207"/>
        <v>40478992.639901072</v>
      </c>
      <c r="Y275" s="478">
        <f t="shared" ref="Y275:BD275" si="208">Y273-Y274</f>
        <v>37995847.731701739</v>
      </c>
      <c r="Z275" s="478">
        <f t="shared" si="208"/>
        <v>35512702.823502406</v>
      </c>
      <c r="AA275" s="478">
        <f t="shared" si="208"/>
        <v>33029557.915303074</v>
      </c>
      <c r="AB275" s="478">
        <f t="shared" si="208"/>
        <v>30514834.056284755</v>
      </c>
      <c r="AC275" s="478">
        <f t="shared" si="208"/>
        <v>28000110.200721629</v>
      </c>
      <c r="AD275" s="478">
        <f t="shared" si="208"/>
        <v>25485386.345158502</v>
      </c>
      <c r="AE275" s="478">
        <f t="shared" si="208"/>
        <v>22970662.493050568</v>
      </c>
      <c r="AF275" s="478">
        <f t="shared" si="208"/>
        <v>20455938.630577058</v>
      </c>
      <c r="AG275" s="478">
        <f t="shared" si="208"/>
        <v>17941214.781924315</v>
      </c>
      <c r="AH275" s="478">
        <f t="shared" si="208"/>
        <v>15426490.919406865</v>
      </c>
      <c r="AI275" s="478">
        <f t="shared" si="208"/>
        <v>12911767.063843738</v>
      </c>
      <c r="AJ275" s="478">
        <f t="shared" si="208"/>
        <v>8309036.2269906783</v>
      </c>
      <c r="AK275" s="478">
        <f t="shared" si="208"/>
        <v>3706305.3901815591</v>
      </c>
      <c r="AL275" s="478">
        <f t="shared" si="208"/>
        <v>0</v>
      </c>
      <c r="AM275" s="478">
        <f t="shared" si="208"/>
        <v>0</v>
      </c>
      <c r="AN275" s="478">
        <f t="shared" si="208"/>
        <v>0</v>
      </c>
      <c r="AO275" s="478">
        <f t="shared" si="208"/>
        <v>0</v>
      </c>
      <c r="AP275" s="478">
        <f t="shared" si="208"/>
        <v>0</v>
      </c>
      <c r="AQ275" s="478">
        <f t="shared" si="208"/>
        <v>0</v>
      </c>
      <c r="AR275" s="478">
        <f t="shared" si="208"/>
        <v>0</v>
      </c>
      <c r="AS275" s="478">
        <f t="shared" si="208"/>
        <v>0</v>
      </c>
      <c r="AT275" s="478">
        <f t="shared" si="208"/>
        <v>0</v>
      </c>
      <c r="AU275" s="478">
        <f t="shared" si="208"/>
        <v>0</v>
      </c>
      <c r="AV275" s="478">
        <f t="shared" si="208"/>
        <v>0</v>
      </c>
      <c r="AW275" s="478">
        <f t="shared" si="208"/>
        <v>0</v>
      </c>
      <c r="AX275" s="478">
        <f t="shared" si="208"/>
        <v>0</v>
      </c>
      <c r="AY275" s="478">
        <f t="shared" si="208"/>
        <v>0</v>
      </c>
      <c r="AZ275" s="478">
        <f t="shared" si="208"/>
        <v>0</v>
      </c>
      <c r="BA275" s="478">
        <f t="shared" si="208"/>
        <v>0</v>
      </c>
      <c r="BB275" s="478">
        <f t="shared" si="208"/>
        <v>0</v>
      </c>
      <c r="BC275" s="478">
        <f t="shared" si="208"/>
        <v>0</v>
      </c>
      <c r="BD275" s="478">
        <f t="shared" si="208"/>
        <v>0</v>
      </c>
      <c r="BE275" s="478">
        <f t="shared" ref="BE275:CJ275" si="209">BE273-BE274</f>
        <v>0</v>
      </c>
      <c r="BF275" s="478">
        <f t="shared" si="209"/>
        <v>0</v>
      </c>
      <c r="BG275" s="478">
        <f t="shared" si="209"/>
        <v>0</v>
      </c>
      <c r="BH275" s="478">
        <f t="shared" si="209"/>
        <v>0</v>
      </c>
      <c r="BI275" s="478">
        <f t="shared" si="209"/>
        <v>0</v>
      </c>
      <c r="BJ275" s="478">
        <f t="shared" si="209"/>
        <v>0</v>
      </c>
      <c r="BK275" s="478">
        <f t="shared" si="209"/>
        <v>0</v>
      </c>
      <c r="BL275" s="478">
        <f t="shared" si="209"/>
        <v>0</v>
      </c>
      <c r="BM275" s="478">
        <f t="shared" si="209"/>
        <v>0</v>
      </c>
      <c r="BN275" s="478">
        <f t="shared" si="209"/>
        <v>0</v>
      </c>
      <c r="BO275" s="478">
        <f t="shared" si="209"/>
        <v>0</v>
      </c>
      <c r="BP275" s="478">
        <f t="shared" si="209"/>
        <v>0</v>
      </c>
      <c r="BQ275" s="478">
        <f t="shared" si="209"/>
        <v>0</v>
      </c>
      <c r="BR275" s="478">
        <f t="shared" si="209"/>
        <v>0</v>
      </c>
      <c r="BS275" s="478">
        <f t="shared" si="209"/>
        <v>0</v>
      </c>
      <c r="BT275" s="478">
        <f t="shared" si="209"/>
        <v>0</v>
      </c>
      <c r="BU275" s="478">
        <f t="shared" si="209"/>
        <v>0</v>
      </c>
      <c r="BV275" s="478">
        <f t="shared" si="209"/>
        <v>0</v>
      </c>
      <c r="BW275" s="478">
        <f t="shared" si="209"/>
        <v>0</v>
      </c>
      <c r="BX275" s="478">
        <f t="shared" si="209"/>
        <v>0</v>
      </c>
      <c r="BY275" s="478">
        <f t="shared" si="209"/>
        <v>0</v>
      </c>
      <c r="BZ275" s="478">
        <f t="shared" si="209"/>
        <v>0</v>
      </c>
      <c r="CA275" s="478">
        <f t="shared" si="209"/>
        <v>0</v>
      </c>
      <c r="CB275" s="478">
        <f t="shared" si="209"/>
        <v>0</v>
      </c>
      <c r="CC275" s="478">
        <f t="shared" si="209"/>
        <v>0</v>
      </c>
      <c r="CD275" s="478">
        <f t="shared" si="209"/>
        <v>0</v>
      </c>
      <c r="CE275" s="478">
        <f t="shared" si="209"/>
        <v>0</v>
      </c>
      <c r="CF275" s="478">
        <f t="shared" si="209"/>
        <v>0</v>
      </c>
      <c r="CG275" s="478">
        <f t="shared" si="209"/>
        <v>0</v>
      </c>
      <c r="CH275" s="478">
        <f t="shared" si="209"/>
        <v>0</v>
      </c>
      <c r="CI275" s="478">
        <f t="shared" si="209"/>
        <v>0</v>
      </c>
      <c r="CJ275" s="478">
        <f t="shared" si="209"/>
        <v>0</v>
      </c>
      <c r="CK275" s="478">
        <f t="shared" ref="CK275:CT275" si="210">CK273-CK274</f>
        <v>0</v>
      </c>
      <c r="CL275" s="478">
        <f t="shared" si="210"/>
        <v>0</v>
      </c>
      <c r="CM275" s="478">
        <f t="shared" si="210"/>
        <v>0</v>
      </c>
      <c r="CN275" s="478">
        <f t="shared" si="210"/>
        <v>0</v>
      </c>
      <c r="CO275" s="478">
        <f t="shared" si="210"/>
        <v>0</v>
      </c>
      <c r="CP275" s="478">
        <f t="shared" si="210"/>
        <v>0</v>
      </c>
      <c r="CQ275" s="478">
        <f t="shared" si="210"/>
        <v>0</v>
      </c>
      <c r="CR275" s="478">
        <f t="shared" si="210"/>
        <v>0</v>
      </c>
      <c r="CS275" s="478">
        <f t="shared" si="210"/>
        <v>0</v>
      </c>
      <c r="CT275" s="478">
        <f t="shared" si="210"/>
        <v>0</v>
      </c>
      <c r="CU275" s="478">
        <f t="shared" ref="CU275:ED275" si="211">CU273-CU274</f>
        <v>0</v>
      </c>
      <c r="CV275" s="478">
        <f t="shared" si="211"/>
        <v>0</v>
      </c>
      <c r="CW275" s="478">
        <f t="shared" si="211"/>
        <v>0</v>
      </c>
      <c r="CX275" s="478">
        <f t="shared" si="211"/>
        <v>0</v>
      </c>
      <c r="CY275" s="478">
        <f t="shared" si="211"/>
        <v>0</v>
      </c>
      <c r="CZ275" s="478">
        <f t="shared" si="211"/>
        <v>0</v>
      </c>
      <c r="DA275" s="478">
        <f t="shared" si="211"/>
        <v>0</v>
      </c>
      <c r="DB275" s="478">
        <f t="shared" si="211"/>
        <v>0</v>
      </c>
      <c r="DC275" s="478">
        <f t="shared" si="211"/>
        <v>0</v>
      </c>
      <c r="DD275" s="478">
        <f t="shared" si="211"/>
        <v>0</v>
      </c>
      <c r="DE275" s="478">
        <f t="shared" si="211"/>
        <v>0</v>
      </c>
      <c r="DF275" s="478">
        <f t="shared" si="211"/>
        <v>0</v>
      </c>
      <c r="DG275" s="478">
        <f t="shared" si="211"/>
        <v>0</v>
      </c>
      <c r="DH275" s="478">
        <f t="shared" si="211"/>
        <v>0</v>
      </c>
      <c r="DI275" s="478">
        <f t="shared" si="211"/>
        <v>0</v>
      </c>
      <c r="DJ275" s="478">
        <f t="shared" si="211"/>
        <v>0</v>
      </c>
      <c r="DK275" s="478">
        <f t="shared" si="211"/>
        <v>0</v>
      </c>
      <c r="DL275" s="478">
        <f t="shared" si="211"/>
        <v>0</v>
      </c>
      <c r="DM275" s="478">
        <f t="shared" si="211"/>
        <v>0</v>
      </c>
      <c r="DN275" s="478">
        <f t="shared" si="211"/>
        <v>0</v>
      </c>
      <c r="DO275" s="478">
        <f t="shared" si="211"/>
        <v>0</v>
      </c>
      <c r="DP275" s="478">
        <f t="shared" si="211"/>
        <v>0</v>
      </c>
      <c r="DQ275" s="478">
        <f t="shared" si="211"/>
        <v>0</v>
      </c>
      <c r="DR275" s="478">
        <f t="shared" si="211"/>
        <v>0</v>
      </c>
      <c r="DS275" s="478">
        <f t="shared" si="211"/>
        <v>0</v>
      </c>
      <c r="DT275" s="478">
        <f t="shared" si="211"/>
        <v>0</v>
      </c>
      <c r="DU275" s="478">
        <f t="shared" si="211"/>
        <v>0</v>
      </c>
      <c r="DV275" s="478">
        <f t="shared" si="211"/>
        <v>0</v>
      </c>
      <c r="DW275" s="478">
        <f t="shared" si="211"/>
        <v>0</v>
      </c>
      <c r="DX275" s="478">
        <f t="shared" si="211"/>
        <v>0</v>
      </c>
      <c r="DY275" s="478">
        <f t="shared" si="211"/>
        <v>0</v>
      </c>
      <c r="DZ275" s="478">
        <f t="shared" si="211"/>
        <v>0</v>
      </c>
      <c r="EA275" s="478">
        <f t="shared" si="211"/>
        <v>0</v>
      </c>
      <c r="EB275" s="478">
        <f t="shared" si="211"/>
        <v>0</v>
      </c>
      <c r="EC275" s="478">
        <f t="shared" si="211"/>
        <v>0</v>
      </c>
      <c r="ED275" s="478">
        <f t="shared" si="211"/>
        <v>0</v>
      </c>
      <c r="EE275" s="478">
        <f>EE273-EE274</f>
        <v>0</v>
      </c>
      <c r="EF275" s="488">
        <f>EF273-EF274</f>
        <v>0</v>
      </c>
    </row>
    <row r="276" spans="2:136" x14ac:dyDescent="0.2">
      <c r="B276" s="639" t="s">
        <v>174</v>
      </c>
      <c r="C276" s="640"/>
      <c r="D276" s="641"/>
      <c r="E276" s="640"/>
      <c r="F276" s="640"/>
      <c r="G276" s="640"/>
      <c r="H276" s="640"/>
      <c r="I276" s="640"/>
      <c r="J276" s="640"/>
      <c r="K276" s="640"/>
      <c r="L276" s="640"/>
      <c r="M276" s="642"/>
      <c r="N276" s="640"/>
      <c r="O276" s="640"/>
      <c r="P276" s="641">
        <f>((P299&gt;0)*MIN(P301,(O277+O285+P285+P274)))+((SUM($P$290:P290)&gt;0)*(SUM($O$276:O276)=0)*(O277+O285+P285+P274))</f>
        <v>0</v>
      </c>
      <c r="Q276" s="641">
        <f>((Q299&gt;0)*MIN(Q301,(P277+P285+Q285+Q274)))+((SUM($P$290:Q290)&gt;0)*(SUM($O$276:P276)=0)*(P277+P285+Q285+Q274))</f>
        <v>0</v>
      </c>
      <c r="R276" s="641">
        <f>((R299&gt;0)*MIN(R301,(Q277+Q285+R285+R274)))+((SUM($P$290:R290)&gt;0)*(SUM($O$276:Q276)=0)*(Q277+Q285+R285+R274))</f>
        <v>0</v>
      </c>
      <c r="S276" s="641">
        <f>((S299&gt;0)*MIN(S301,(R277+R285+S285+S274)))+((SUM($P$290:S290)&gt;0)*(SUM($O$276:R276)=0)*(R277+R285+S285+S274))</f>
        <v>0</v>
      </c>
      <c r="T276" s="641">
        <f>((T299&gt;0)*MIN(T301,(S277+S285+T285+T274)))+((SUM($P$290:T290)&gt;0)*(SUM($O$276:S276)=0)*(S277+S285+T285+T274))</f>
        <v>0</v>
      </c>
      <c r="U276" s="641">
        <f>((U299&gt;0)*MIN(U301,(T277+T285+U285+U274)))+((SUM($P$290:U290)&gt;0)*(SUM($O$276:T276)=0)*(T277+T285+U285+U274))</f>
        <v>0</v>
      </c>
      <c r="V276" s="641">
        <f>((V299&gt;0)*MIN(V301,(U277+U285+V285+V274)))+((SUM($P$290:V290)&gt;0)*(SUM($O$276:U276)=0)*(U277+U285+V285+V274))</f>
        <v>0</v>
      </c>
      <c r="W276" s="641">
        <f>((W299&gt;0)*MIN(W301,(V277+V285+W285+W274)))+((SUM($P$290:W290)&gt;0)*(SUM($O$276:V276)=0)*(V277+V285+W285+W274))</f>
        <v>0</v>
      </c>
      <c r="X276" s="641">
        <f>((X299&gt;0)*MIN(X301,(W277+W285+X285+X274)))+((SUM($P$290:X290)&gt;0)*(SUM($O$276:W276)=0)*(W277+W285+X285+X274))</f>
        <v>0</v>
      </c>
      <c r="Y276" s="641">
        <f>((Y299&gt;0)*MIN(Y301,(X277+X285+Y285+Y274)))+((SUM($P$290:Y290)&gt;0)*(SUM($O$276:X276)=0)*(X277+X285+Y285+Y274))</f>
        <v>0</v>
      </c>
      <c r="Z276" s="641">
        <f>((Z299&gt;0)*MIN(Z301,(Y277+Y285+Z285+Z274)))+((SUM($P$290:Z290)&gt;0)*(SUM($O$276:Y276)=0)*(Y277+Y285+Z285+Z274))</f>
        <v>0</v>
      </c>
      <c r="AA276" s="641">
        <f>((AA299&gt;0)*MIN(AA301,(Z277+Z285+AA285+AA274)))+((SUM($P$290:AA290)&gt;0)*(SUM($O$276:Z276)=0)*(Z277+Z285+AA285+AA274))</f>
        <v>0</v>
      </c>
      <c r="AB276" s="641">
        <f>((AB299&gt;0)*MIN(AB301,(AA277+AA285+AB285+AB274)))+((SUM($P$290:AB290)&gt;0)*(SUM($O$276:AA276)=0)*(AA277+AA285+AB285+AB274))</f>
        <v>0</v>
      </c>
      <c r="AC276" s="641">
        <f>((AC299&gt;0)*MIN(AC301,(AB277+AB285+AC285+AC274)))+((SUM($P$290:AC290)&gt;0)*(SUM($O$276:AB276)=0)*(AB277+AB285+AC285+AC274))</f>
        <v>0</v>
      </c>
      <c r="AD276" s="641">
        <f>((AD299&gt;0)*MIN(AD301,(AC277+AC285+AD285+AD274)))+((SUM($P$290:AD290)&gt;0)*(SUM($O$276:AC276)=0)*(AC277+AC285+AD285+AD274))</f>
        <v>0</v>
      </c>
      <c r="AE276" s="641">
        <f>((AE299&gt;0)*MIN(AE301,(AD277+AD285+AE285+AE274)))+((SUM($P$290:AE290)&gt;0)*(SUM($O$276:AD276)=0)*(AD277+AD285+AE285+AE274))</f>
        <v>0</v>
      </c>
      <c r="AF276" s="641">
        <f>((AF299&gt;0)*MIN(AF301,(AE277+AE285+AF285+AF274)))+((SUM($P$290:AF290)&gt;0)*(SUM($O$276:AE276)=0)*(AE277+AE285+AF285+AF274))</f>
        <v>0</v>
      </c>
      <c r="AG276" s="641">
        <f>((AG299&gt;0)*MIN(AG301,(AF277+AF285+AG285+AG274)))+((SUM($P$290:AG290)&gt;0)*(SUM($O$276:AF276)=0)*(AF277+AF285+AG285+AG274))</f>
        <v>0</v>
      </c>
      <c r="AH276" s="641">
        <f>((AH299&gt;0)*MIN(AH301,(AG277+AG285+AH285+AH274)))+((SUM($P$290:AH290)&gt;0)*(SUM($O$276:AG276)=0)*(AG277+AG285+AH285+AH274))</f>
        <v>0</v>
      </c>
      <c r="AI276" s="641">
        <f>((AI299&gt;0)*MIN(AI301,(AH277+AH285+AI285+AI274)))+((SUM($P$290:AI290)&gt;0)*(SUM($O$276:AH276)=0)*(AH277+AH285+AI285+AI274))</f>
        <v>0</v>
      </c>
      <c r="AJ276" s="641">
        <f>((AJ299&gt;0)*MIN(AJ301,(AI277+AI285+AJ285+AJ274)))+((SUM($P$290:AJ290)&gt;0)*(SUM($O$276:AI276)=0)*(AI277+AI285+AJ285+AJ274))</f>
        <v>0</v>
      </c>
      <c r="AK276" s="641">
        <f>((AK299&gt;0)*MIN(AK301,(AJ277+AJ285+AK285+AK274)))+((SUM($P$290:AK290)&gt;0)*(SUM($O$276:AJ276)=0)*(AJ277+AJ285+AK285+AK274))</f>
        <v>0</v>
      </c>
      <c r="AL276" s="641">
        <f>((AL299&gt;0)*MIN(AL301,(AK277+AK285+AL285+AL274)))+((SUM($P$290:AL290)&gt;0)*(SUM($O$276:AK276)=0)*(AK277+AK285+AL285+AL274))</f>
        <v>0</v>
      </c>
      <c r="AM276" s="641">
        <f>((AM299&gt;0)*MIN(AM301,(AL277+AL285+AM285+AM274)))+((SUM($P$290:AM290)&gt;0)*(SUM($O$276:AL276)=0)*(AL277+AL285+AM285+AM274))</f>
        <v>0</v>
      </c>
      <c r="AN276" s="641">
        <f>((AN299&gt;0)*MIN(AN301,(AM277+AM285+AN285+AN274)))+((SUM($P$290:AN290)&gt;0)*(SUM($O$276:AM276)=0)*(AM277+AM285+AN285+AN274))</f>
        <v>0</v>
      </c>
      <c r="AO276" s="641">
        <f>((AO299&gt;0)*MIN(AO301,(AN277+AN285+AO285+AO274)))+((SUM($P$290:AO290)&gt;0)*(SUM($O$276:AN276)=0)*(AN277+AN285+AO285+AO274))</f>
        <v>0</v>
      </c>
      <c r="AP276" s="641">
        <f>((AP299&gt;0)*MIN(AP301,(AO277+AO285+AP285+AP274)))+((SUM($P$290:AP290)&gt;0)*(SUM($O$276:AO276)=0)*(AO277+AO285+AP285+AP274))</f>
        <v>0</v>
      </c>
      <c r="AQ276" s="641">
        <f>((AQ299&gt;0)*MIN(AQ301,(AP277+AP285+AQ285+AQ274)))+((SUM($P$290:AQ290)&gt;0)*(SUM($O$276:AP276)=0)*(AP277+AP285+AQ285+AQ274))</f>
        <v>0</v>
      </c>
      <c r="AR276" s="641">
        <f>((AR299&gt;0)*MIN(AR301,(AQ277+AQ285+AR285+AR274)))+((SUM($P$290:AR290)&gt;0)*(SUM($O$276:AQ276)=0)*(AQ277+AQ285+AR285+AR274))</f>
        <v>0</v>
      </c>
      <c r="AS276" s="641">
        <f>((AS299&gt;0)*MIN(AS301,(AR277+AR285+AS285+AS274)))+((SUM($P$290:AS290)&gt;0)*(SUM($O$276:AR276)=0)*(AR277+AR285+AS285+AS274))</f>
        <v>0</v>
      </c>
      <c r="AT276" s="641">
        <f>((AT299&gt;0)*MIN(AT301,(AS277+AS285+AT285+AT274)))+((SUM($P$290:AT290)&gt;0)*(SUM($O$276:AS276)=0)*(AS277+AS285+AT285+AT274))</f>
        <v>0</v>
      </c>
      <c r="AU276" s="641">
        <f>((AU299&gt;0)*MIN(AU301,(AT277+AT285+AU285+AU274)))+((SUM($P$290:AU290)&gt;0)*(SUM($O$276:AT276)=0)*(AT277+AT285+AU285+AU274))</f>
        <v>0</v>
      </c>
      <c r="AV276" s="641">
        <f>((AV299&gt;0)*MIN(AV301,(AU277+AU285+AV285+AV274)))+((SUM($P$290:AV290)&gt;0)*(SUM($O$276:AU276)=0)*(AU277+AU285+AV285+AV274))</f>
        <v>0</v>
      </c>
      <c r="AW276" s="641">
        <f>((AW299&gt;0)*MIN(AW301,(AV277+AV285+AW285+AW274)))+((SUM($P$290:AW290)&gt;0)*(SUM($O$276:AV276)=0)*(AV277+AV285+AW285+AW274))</f>
        <v>0</v>
      </c>
      <c r="AX276" s="641">
        <f>((AX299&gt;0)*MIN(AX301,(AW277+AW285+AX285+AX274)))+((SUM($P$290:AX290)&gt;0)*(SUM($O$276:AW276)=0)*(AW277+AW285+AX285+AX274))</f>
        <v>0</v>
      </c>
      <c r="AY276" s="641">
        <f>((AY299&gt;0)*MIN(AY301,(AX277+AX285+AY285+AY274)))+((SUM($P$290:AY290)&gt;0)*(SUM($O$276:AX276)=0)*(AX277+AX285+AY285+AY274))</f>
        <v>0</v>
      </c>
      <c r="AZ276" s="641">
        <f>((AZ299&gt;0)*MIN(AZ301,(AY277+AY285+AZ285+AZ274)))+((SUM($P$290:AZ290)&gt;0)*(SUM($O$276:AY276)=0)*(AY277+AY285+AZ285+AZ274))</f>
        <v>0</v>
      </c>
      <c r="BA276" s="641">
        <f>((BA299&gt;0)*MIN(BA301,(AZ277+AZ285+BA285+BA274)))+((SUM($P$290:BA290)&gt;0)*(SUM($O$276:AZ276)=0)*(AZ277+AZ285+BA285+BA274))</f>
        <v>0</v>
      </c>
      <c r="BB276" s="641">
        <f>((BB299&gt;0)*MIN(BB301,(BA277+BA285+BB285+BB274)))+((SUM($P$290:BB290)&gt;0)*(SUM($O$276:BA276)=0)*(BA277+BA285+BB285+BB274))</f>
        <v>0</v>
      </c>
      <c r="BC276" s="641">
        <f>((BC299&gt;0)*MIN(BC301,(BB277+BB285+BC285+BC274)))+((SUM($P$290:BC290)&gt;0)*(SUM($O$276:BB276)=0)*(BB277+BB285+BC285+BC274))</f>
        <v>0</v>
      </c>
      <c r="BD276" s="641">
        <f>((BD299&gt;0)*MIN(BD301,(BC277+BC285+BD285+BD274)))+((SUM($P$290:BD290)&gt;0)*(SUM($O$276:BC276)=0)*(BC277+BC285+BD285+BD274))</f>
        <v>0</v>
      </c>
      <c r="BE276" s="641">
        <f>((BE299&gt;0)*MIN(BE301,(BD277+BD285+BE285+BE274)))+((SUM($P$290:BE290)&gt;0)*(SUM($O$276:BD276)=0)*(BD277+BD285+BE285+BE274))</f>
        <v>0</v>
      </c>
      <c r="BF276" s="641">
        <f>((BF299&gt;0)*MIN(BF301,(BE277+BE285+BF285+BF274)))+((SUM($P$290:BF290)&gt;0)*(SUM($O$276:BE276)=0)*(BE277+BE285+BF285+BF274))</f>
        <v>0</v>
      </c>
      <c r="BG276" s="641">
        <f>((BG299&gt;0)*MIN(BG301,(BF277+BF285+BG285+BG274)))+((SUM($P$290:BG290)&gt;0)*(SUM($O$276:BF276)=0)*(BF277+BF285+BG285+BG274))</f>
        <v>0</v>
      </c>
      <c r="BH276" s="641">
        <f>((BH299&gt;0)*MIN(BH301,(BG277+BG285+BH285+BH274)))+((SUM($P$290:BH290)&gt;0)*(SUM($O$276:BG276)=0)*(BG277+BG285+BH285+BH274))</f>
        <v>0</v>
      </c>
      <c r="BI276" s="641">
        <f>((BI299&gt;0)*MIN(BI301,(BH277+BH285+BI285+BI274)))+((SUM($P$290:BI290)&gt;0)*(SUM($O$276:BH276)=0)*(BH277+BH285+BI285+BI274))</f>
        <v>0</v>
      </c>
      <c r="BJ276" s="641">
        <f>((BJ299&gt;0)*MIN(BJ301,(BI277+BI285+BJ285+BJ274)))+((SUM($P$290:BJ290)&gt;0)*(SUM($O$276:BI276)=0)*(BI277+BI285+BJ285+BJ274))</f>
        <v>0</v>
      </c>
      <c r="BK276" s="641">
        <f>((BK299&gt;0)*MIN(BK301,(BJ277+BJ285+BK285+BK274)))+((SUM($P$290:BK290)&gt;0)*(SUM($O$276:BJ276)=0)*(BJ277+BJ285+BK285+BK274))</f>
        <v>247838443.69496721</v>
      </c>
      <c r="BL276" s="641">
        <f>((BL299&gt;0)*MIN(BL301,(BK277+BK285+BL285+BL274)))+((SUM($P$290:BL290)&gt;0)*(SUM($O$276:BK276)=0)*(BK277+BK285+BL285+BL274))</f>
        <v>0</v>
      </c>
      <c r="BM276" s="641">
        <f>((BM299&gt;0)*MIN(BM301,(BL277+BL285+BM285+BM274)))+((SUM($P$290:BM290)&gt;0)*(SUM($O$276:BL276)=0)*(BL277+BL285+BM285+BM274))</f>
        <v>0</v>
      </c>
      <c r="BN276" s="641">
        <f>((BN299&gt;0)*MIN(BN301,(BM277+BM285+BN285+BN274)))+((SUM($P$290:BN290)&gt;0)*(SUM($O$276:BM276)=0)*(BM277+BM285+BN285+BN274))</f>
        <v>0</v>
      </c>
      <c r="BO276" s="641">
        <f>((BO299&gt;0)*MIN(BO301,(BN277+BN285+BO285+BO274)))+((SUM($P$290:BO290)&gt;0)*(SUM($O$276:BN276)=0)*(BN277+BN285+BO285+BO274))</f>
        <v>0</v>
      </c>
      <c r="BP276" s="641">
        <f>((BP299&gt;0)*MIN(BP301,(BO277+BO285+BP285+BP274)))+((SUM($P$290:BP290)&gt;0)*(SUM($O$276:BO276)=0)*(BO277+BO285+BP285+BP274))</f>
        <v>0</v>
      </c>
      <c r="BQ276" s="641">
        <f>((BQ299&gt;0)*MIN(BQ301,(BP277+BP285+BQ285+BQ274)))+((SUM($P$290:BQ290)&gt;0)*(SUM($O$276:BP276)=0)*(BP277+BP285+BQ285+BQ274))</f>
        <v>0</v>
      </c>
      <c r="BR276" s="641">
        <f>((BR299&gt;0)*MIN(BR301,(BQ277+BQ285+BR285+BR274)))+((SUM($P$290:BR290)&gt;0)*(SUM($O$276:BQ276)=0)*(BQ277+BQ285+BR285+BR274))</f>
        <v>0</v>
      </c>
      <c r="BS276" s="641">
        <f>((BS299&gt;0)*MIN(BS301,(BR277+BR285+BS285+BS274)))+((SUM($P$290:BS290)&gt;0)*(SUM($O$276:BR276)=0)*(BR277+BR285+BS285+BS274))</f>
        <v>0</v>
      </c>
      <c r="BT276" s="641">
        <f>((BT299&gt;0)*MIN(BT301,(BS277+BS285+BT285+BT274)))+((SUM($P$290:BT290)&gt;0)*(SUM($O$276:BS276)=0)*(BS277+BS285+BT285+BT274))</f>
        <v>0</v>
      </c>
      <c r="BU276" s="641">
        <f>((BU299&gt;0)*MIN(BU301,(BT277+BT285+BU285+BU274)))+((SUM($P$290:BU290)&gt;0)*(SUM($O$276:BT276)=0)*(BT277+BT285+BU285+BU274))</f>
        <v>0</v>
      </c>
      <c r="BV276" s="641">
        <f>((BV299&gt;0)*MIN(BV301,(BU277+BU285+BV285+BV274)))+((SUM($P$290:BV290)&gt;0)*(SUM($O$276:BU276)=0)*(BU277+BU285+BV285+BV274))</f>
        <v>0</v>
      </c>
      <c r="BW276" s="641">
        <f>((BW299&gt;0)*MIN(BW301,(BV277+BV285+BW285+BW274)))+((SUM($P$290:BW290)&gt;0)*(SUM($O$276:BV276)=0)*(BV277+BV285+BW285+BW274))</f>
        <v>0</v>
      </c>
      <c r="BX276" s="641">
        <f>((BX299&gt;0)*MIN(BX301,(BW277+BW285+BX285+BX274)))+((SUM($P$290:BX290)&gt;0)*(SUM($O$276:BW276)=0)*(BW277+BW285+BX285+BX274))</f>
        <v>0</v>
      </c>
      <c r="BY276" s="641">
        <f>((BY299&gt;0)*MIN(BY301,(BX277+BX285+BY285+BY274)))+((SUM($P$290:BY290)&gt;0)*(SUM($O$276:BX276)=0)*(BX277+BX285+BY285+BY274))</f>
        <v>0</v>
      </c>
      <c r="BZ276" s="641">
        <f>((BZ299&gt;0)*MIN(BZ301,(BY277+BY285+BZ285+BZ274)))+((SUM($P$290:BZ290)&gt;0)*(SUM($O$276:BY276)=0)*(BY277+BY285+BZ285+BZ274))</f>
        <v>0</v>
      </c>
      <c r="CA276" s="641">
        <f>((CA299&gt;0)*MIN(CA301,(BZ277+BZ285+CA285+CA274)))+((SUM($P$290:CA290)&gt;0)*(SUM($O$276:BZ276)=0)*(BZ277+BZ285+CA285+CA274))</f>
        <v>0</v>
      </c>
      <c r="CB276" s="641">
        <f>((CB299&gt;0)*MIN(CB301,(CA277+CA285+CB285+CB274)))+((SUM($P$290:CB290)&gt;0)*(SUM($O$276:CA276)=0)*(CA277+CA285+CB285+CB274))</f>
        <v>0</v>
      </c>
      <c r="CC276" s="641">
        <f>((CC299&gt;0)*MIN(CC301,(CB277+CB285+CC285+CC274)))+((SUM($P$290:CC290)&gt;0)*(SUM($O$276:CB276)=0)*(CB277+CB285+CC285+CC274))</f>
        <v>0</v>
      </c>
      <c r="CD276" s="641">
        <f>((CD299&gt;0)*MIN(CD301,(CC277+CC285+CD285+CD274)))+((SUM($P$290:CD290)&gt;0)*(SUM($O$276:CC276)=0)*(CC277+CC285+CD285+CD274))</f>
        <v>0</v>
      </c>
      <c r="CE276" s="641">
        <f>((CE299&gt;0)*MIN(CE301,(CD277+CD285+CE285+CE274)))+((SUM($P$290:CE290)&gt;0)*(SUM($O$276:CD276)=0)*(CD277+CD285+CE285+CE274))</f>
        <v>0</v>
      </c>
      <c r="CF276" s="641">
        <f>((CF299&gt;0)*MIN(CF301,(CE277+CE285+CF285+CF274)))+((SUM($P$290:CF290)&gt;0)*(SUM($O$276:CE276)=0)*(CE277+CE285+CF285+CF274))</f>
        <v>0</v>
      </c>
      <c r="CG276" s="641">
        <f>((CG299&gt;0)*MIN(CG301,(CF277+CF285+CG285+CG274)))+((SUM($P$290:CG290)&gt;0)*(SUM($O$276:CF276)=0)*(CF277+CF285+CG285+CG274))</f>
        <v>0</v>
      </c>
      <c r="CH276" s="641">
        <f>((CH299&gt;0)*MIN(CH301,(CG277+CG285+CH285+CH274)))+((SUM($P$290:CH290)&gt;0)*(SUM($O$276:CG276)=0)*(CG277+CG285+CH285+CH274))</f>
        <v>0</v>
      </c>
      <c r="CI276" s="641">
        <f>((CI299&gt;0)*MIN(CI301,(CH277+CH285+CI285+CI274)))+((SUM($P$290:CI290)&gt;0)*(SUM($O$276:CH276)=0)*(CH277+CH285+CI285+CI274))</f>
        <v>0</v>
      </c>
      <c r="CJ276" s="641">
        <f>((CJ299&gt;0)*MIN(CJ301,(CI277+CI285+CJ285+CJ274)))+((SUM($P$290:CJ290)&gt;0)*(SUM($O$276:CI276)=0)*(CI277+CI285+CJ285+CJ274))</f>
        <v>0</v>
      </c>
      <c r="CK276" s="641">
        <f>((CK299&gt;0)*MIN(CK301,(CJ277+CJ285+CK285+CK274)))+((SUM($P$290:CK290)&gt;0)*(SUM($O$276:CJ276)=0)*(CJ277+CJ285+CK285+CK274))</f>
        <v>0</v>
      </c>
      <c r="CL276" s="641">
        <f>((CL299&gt;0)*MIN(CL301,(CK277+CK285+CL285+CL274)))+((SUM($P$290:CL290)&gt;0)*(SUM($O$276:CK276)=0)*(CK277+CK285+CL285+CL274))</f>
        <v>0</v>
      </c>
      <c r="CM276" s="641">
        <f>((CM299&gt;0)*MIN(CM301,(CL277+CL285+CM285+CM274)))+((SUM($P$290:CM290)&gt;0)*(SUM($O$276:CL276)=0)*(CL277+CL285+CM285+CM274))</f>
        <v>0</v>
      </c>
      <c r="CN276" s="641">
        <f>((CN299&gt;0)*MIN(CN301,(CM277+CM285+CN285+CN274)))+((SUM($P$290:CN290)&gt;0)*(SUM($O$276:CM276)=0)*(CM277+CM285+CN285+CN274))</f>
        <v>0</v>
      </c>
      <c r="CO276" s="641">
        <f>((CO299&gt;0)*MIN(CO301,(CN277+CN285+CO285+CO274)))+((SUM($P$290:CO290)&gt;0)*(SUM($O$276:CN276)=0)*(CN277+CN285+CO285+CO274))</f>
        <v>0</v>
      </c>
      <c r="CP276" s="641">
        <f>((CP299&gt;0)*MIN(CP301,(CO277+CO285+CP285+CP274)))+((SUM($P$290:CP290)&gt;0)*(SUM($O$276:CO276)=0)*(CO277+CO285+CP285+CP274))</f>
        <v>0</v>
      </c>
      <c r="CQ276" s="641">
        <f>((CQ299&gt;0)*MIN(CQ301,(CP277+CP285+CQ285+CQ274)))+((SUM($P$290:CQ290)&gt;0)*(SUM($O$276:CP276)=0)*(CP277+CP285+CQ285+CQ274))</f>
        <v>0</v>
      </c>
      <c r="CR276" s="641">
        <f>((CR299&gt;0)*MIN(CR301,(CQ277+CQ285+CR285+CR274)))+((SUM($P$290:CR290)&gt;0)*(SUM($O$276:CQ276)=0)*(CQ277+CQ285+CR285+CR274))</f>
        <v>0</v>
      </c>
      <c r="CS276" s="641">
        <f>((CS299&gt;0)*MIN(CS301,(CR277+CR285+CS285+CS274)))+((SUM($P$290:CS290)&gt;0)*(SUM($O$276:CR276)=0)*(CR277+CR285+CS285+CS274))</f>
        <v>0</v>
      </c>
      <c r="CT276" s="641">
        <f>((CT299&gt;0)*MIN(CT301,(CS277+CS285+CT285+CT274)))+((SUM($P$290:CT290)&gt;0)*(SUM($O$276:CS276)=0)*(CS277+CS285+CT285+CT274))</f>
        <v>0</v>
      </c>
      <c r="CU276" s="641">
        <f>((CU299&gt;0)*MIN(CU301,(CT277+CT285+CU285+CU274)))+((SUM($P$290:CU290)&gt;0)*(SUM($O$276:CT276)=0)*(CT277+CT285+CU285+CU274))</f>
        <v>0</v>
      </c>
      <c r="CV276" s="641">
        <f>((CV299&gt;0)*MIN(CV301,(CU277+CU285+CV285+CV274)))+((SUM($P$290:CV290)&gt;0)*(SUM($O$276:CU276)=0)*(CU277+CU285+CV285+CV274))</f>
        <v>0</v>
      </c>
      <c r="CW276" s="641">
        <f>((CW299&gt;0)*MIN(CW301,(CV277+CV285+CW285+CW274)))+((SUM($P$290:CW290)&gt;0)*(SUM($O$276:CV276)=0)*(CV277+CV285+CW285+CW274))</f>
        <v>0</v>
      </c>
      <c r="CX276" s="641">
        <f>((CX299&gt;0)*MIN(CX301,(CW277+CW285+CX285+CX274)))+((SUM($P$290:CX290)&gt;0)*(SUM($O$276:CW276)=0)*(CW277+CW285+CX285+CX274))</f>
        <v>0</v>
      </c>
      <c r="CY276" s="641">
        <f>((CY299&gt;0)*MIN(CY301,(CX277+CX285+CY285+CY274)))+((SUM($P$290:CY290)&gt;0)*(SUM($O$276:CX276)=0)*(CX277+CX285+CY285+CY274))</f>
        <v>0</v>
      </c>
      <c r="CZ276" s="641">
        <f>((CZ299&gt;0)*MIN(CZ301,(CY277+CY285+CZ285+CZ274)))+((SUM($P$290:CZ290)&gt;0)*(SUM($O$276:CY276)=0)*(CY277+CY285+CZ285+CZ274))</f>
        <v>0</v>
      </c>
      <c r="DA276" s="641">
        <f>((DA299&gt;0)*MIN(DA301,(CZ277+CZ285+DA285+DA274)))+((SUM($P$290:DA290)&gt;0)*(SUM($O$276:CZ276)=0)*(CZ277+CZ285+DA285+DA274))</f>
        <v>0</v>
      </c>
      <c r="DB276" s="641">
        <f>((DB299&gt;0)*MIN(DB301,(DA277+DA285+DB285+DB274)))+((SUM($P$290:DB290)&gt;0)*(SUM($O$276:DA276)=0)*(DA277+DA285+DB285+DB274))</f>
        <v>0</v>
      </c>
      <c r="DC276" s="641">
        <f>((DC299&gt;0)*MIN(DC301,(DB277+DB285+DC285+DC274)))+((SUM($P$290:DC290)&gt;0)*(SUM($O$276:DB276)=0)*(DB277+DB285+DC285+DC274))</f>
        <v>0</v>
      </c>
      <c r="DD276" s="641">
        <f>((DD299&gt;0)*MIN(DD301,(DC277+DC285+DD285+DD274)))+((SUM($P$290:DD290)&gt;0)*(SUM($O$276:DC276)=0)*(DC277+DC285+DD285+DD274))</f>
        <v>0</v>
      </c>
      <c r="DE276" s="641">
        <f>((DE299&gt;0)*MIN(DE301,(DD277+DD285+DE285+DE274)))+((SUM($P$290:DE290)&gt;0)*(SUM($O$276:DD276)=0)*(DD277+DD285+DE285+DE274))</f>
        <v>0</v>
      </c>
      <c r="DF276" s="641">
        <f>((DF299&gt;0)*MIN(DF301,(DE277+DE285+DF285+DF274)))+((SUM($P$290:DF290)&gt;0)*(SUM($O$276:DE276)=0)*(DE277+DE285+DF285+DF274))</f>
        <v>0</v>
      </c>
      <c r="DG276" s="641">
        <f>((DG299&gt;0)*MIN(DG301,(DF277+DF285+DG285+DG274)))+((SUM($P$290:DG290)&gt;0)*(SUM($O$276:DF276)=0)*(DF277+DF285+DG285+DG274))</f>
        <v>0</v>
      </c>
      <c r="DH276" s="641">
        <f>((DH299&gt;0)*MIN(DH301,(DG277+DG285+DH285+DH274)))+((SUM($P$290:DH290)&gt;0)*(SUM($O$276:DG276)=0)*(DG277+DG285+DH285+DH274))</f>
        <v>0</v>
      </c>
      <c r="DI276" s="641">
        <f>((DI299&gt;0)*MIN(DI301,(DH277+DH285+DI285+DI274)))+((SUM($P$290:DI290)&gt;0)*(SUM($O$276:DH276)=0)*(DH277+DH285+DI285+DI274))</f>
        <v>0</v>
      </c>
      <c r="DJ276" s="641">
        <f>((DJ299&gt;0)*MIN(DJ301,(DI277+DI285+DJ285+DJ274)))+((SUM($P$290:DJ290)&gt;0)*(SUM($O$276:DI276)=0)*(DI277+DI285+DJ285+DJ274))</f>
        <v>0</v>
      </c>
      <c r="DK276" s="641">
        <f>((DK299&gt;0)*MIN(DK301,(DJ277+DJ285+DK285+DK274)))+((SUM($P$290:DK290)&gt;0)*(SUM($O$276:DJ276)=0)*(DJ277+DJ285+DK285+DK274))</f>
        <v>0</v>
      </c>
      <c r="DL276" s="641">
        <f>((DL299&gt;0)*MIN(DL301,(DK277+DK285+DL285+DL274)))+((SUM($P$290:DL290)&gt;0)*(SUM($O$276:DK276)=0)*(DK277+DK285+DL285+DL274))</f>
        <v>0</v>
      </c>
      <c r="DM276" s="641">
        <f>((DM299&gt;0)*MIN(DM301,(DL277+DL285+DM285+DM274)))+((SUM($P$290:DM290)&gt;0)*(SUM($O$276:DL276)=0)*(DL277+DL285+DM285+DM274))</f>
        <v>0</v>
      </c>
      <c r="DN276" s="641">
        <f>((DN299&gt;0)*MIN(DN301,(DM277+DM285+DN285+DN274)))+((SUM($P$290:DN290)&gt;0)*(SUM($O$276:DM276)=0)*(DM277+DM285+DN285+DN274))</f>
        <v>0</v>
      </c>
      <c r="DO276" s="641">
        <f>((DO299&gt;0)*MIN(DO301,(DN277+DN285+DO285+DO274)))+((SUM($P$290:DO290)&gt;0)*(SUM($O$276:DN276)=0)*(DN277+DN285+DO285+DO274))</f>
        <v>0</v>
      </c>
      <c r="DP276" s="641">
        <f>((DP299&gt;0)*MIN(DP301,(DO277+DO285+DP285+DP274)))+((SUM($P$290:DP290)&gt;0)*(SUM($O$276:DO276)=0)*(DO277+DO285+DP285+DP274))</f>
        <v>0</v>
      </c>
      <c r="DQ276" s="641">
        <f>((DQ299&gt;0)*MIN(DQ301,(DP277+DP285+DQ285+DQ274)))+((SUM($P$290:DQ290)&gt;0)*(SUM($O$276:DP276)=0)*(DP277+DP285+DQ285+DQ274))</f>
        <v>0</v>
      </c>
      <c r="DR276" s="641">
        <f>((DR299&gt;0)*MIN(DR301,(DQ277+DQ285+DR285+DR274)))+((SUM($P$290:DR290)&gt;0)*(SUM($O$276:DQ276)=0)*(DQ277+DQ285+DR285+DR274))</f>
        <v>0</v>
      </c>
      <c r="DS276" s="641">
        <f>((DS299&gt;0)*MIN(DS301,(DR277+DR285+DS285+DS274)))+((SUM($P$290:DS290)&gt;0)*(SUM($O$276:DR276)=0)*(DR277+DR285+DS285+DS274))</f>
        <v>0</v>
      </c>
      <c r="DT276" s="641">
        <f>((DT299&gt;0)*MIN(DT301,(DS277+DS285+DT285+DT274)))+((SUM($P$290:DT290)&gt;0)*(SUM($O$276:DS276)=0)*(DS277+DS285+DT285+DT274))</f>
        <v>0</v>
      </c>
      <c r="DU276" s="641">
        <f>((DU299&gt;0)*MIN(DU301,(DT277+DT285+DU285+DU274)))+((SUM($P$290:DU290)&gt;0)*(SUM($O$276:DT276)=0)*(DT277+DT285+DU285+DU274))</f>
        <v>0</v>
      </c>
      <c r="DV276" s="641">
        <f>((DV299&gt;0)*MIN(DV301,(DU277+DU285+DV285+DV274)))+((SUM($P$290:DV290)&gt;0)*(SUM($O$276:DU276)=0)*(DU277+DU285+DV285+DV274))</f>
        <v>0</v>
      </c>
      <c r="DW276" s="641">
        <f>((DW299&gt;0)*MIN(DW301,(DV277+DV285+DW285+DW274)))+((SUM($P$290:DW290)&gt;0)*(SUM($O$276:DV276)=0)*(DV277+DV285+DW285+DW274))</f>
        <v>0</v>
      </c>
      <c r="DX276" s="641">
        <f>((DX299&gt;0)*MIN(DX301,(DW277+DW285+DX285+DX274)))+((SUM($P$290:DX290)&gt;0)*(SUM($O$276:DW276)=0)*(DW277+DW285+DX285+DX274))</f>
        <v>0</v>
      </c>
      <c r="DY276" s="641">
        <f>((DY299&gt;0)*MIN(DY301,(DX277+DX285+DY285+DY274)))+((SUM($P$290:DY290)&gt;0)*(SUM($O$276:DX276)=0)*(DX277+DX285+DY285+DY274))</f>
        <v>0</v>
      </c>
      <c r="DZ276" s="641">
        <f>((DZ299&gt;0)*MIN(DZ301,(DY277+DY285+DZ285+DZ274)))+((SUM($P$290:DZ290)&gt;0)*(SUM($O$276:DY276)=0)*(DY277+DY285+DZ285+DZ274))</f>
        <v>0</v>
      </c>
      <c r="EA276" s="641">
        <f>((EA299&gt;0)*MIN(EA301,(DZ277+DZ285+EA285+EA274)))+((SUM($P$290:EA290)&gt;0)*(SUM($O$276:DZ276)=0)*(DZ277+DZ285+EA285+EA274))</f>
        <v>0</v>
      </c>
      <c r="EB276" s="641">
        <f>((EB299&gt;0)*MIN(EB301,(EA277+EA285+EB285+EB274)))+((SUM($P$290:EB290)&gt;0)*(SUM($O$276:EA276)=0)*(EA277+EA285+EB285+EB274))</f>
        <v>0</v>
      </c>
      <c r="EC276" s="641">
        <f>((EC299&gt;0)*MIN(EC301,(EB277+EB285+EC285+EC274)))+((SUM($P$290:EC290)&gt;0)*(SUM($O$276:EB276)=0)*(EB277+EB285+EC285+EC274))</f>
        <v>0</v>
      </c>
      <c r="ED276" s="641">
        <f>((ED299&gt;0)*MIN(ED301,(EC277+EC285+ED285+ED274)))+((SUM($P$290:ED290)&gt;0)*(SUM($O$276:EC276)=0)*(EC277+EC285+ED285+ED274))</f>
        <v>0</v>
      </c>
      <c r="EE276" s="641">
        <f>((EE299&gt;0)*MIN(EE301,(ED277+ED285+EE285+EE274)))+((SUM($P$290:EE290)&gt;0)*(SUM($O$276:ED276)=0)*(ED277+ED285+EE285+EE274))</f>
        <v>0</v>
      </c>
      <c r="EF276" s="643">
        <f>((EF299&gt;0)*MIN(EF301,(EE277+EE285+EF285+EF274)))+((SUM($P$290:EF290)&gt;0)*(SUM($O$276:EE276)=0)*(EE277+EE285+EF285+EF274))</f>
        <v>2.9802322387695312E-8</v>
      </c>
    </row>
    <row r="277" spans="2:136" x14ac:dyDescent="0.2">
      <c r="B277" s="644" t="s">
        <v>52</v>
      </c>
      <c r="C277" s="645"/>
      <c r="D277" s="646"/>
      <c r="E277" s="645"/>
      <c r="F277" s="645"/>
      <c r="G277" s="645"/>
      <c r="H277" s="645"/>
      <c r="I277" s="645"/>
      <c r="J277" s="645"/>
      <c r="K277" s="645"/>
      <c r="L277" s="645"/>
      <c r="M277" s="647"/>
      <c r="N277" s="645"/>
      <c r="O277" s="645"/>
      <c r="P277" s="646">
        <f>SUM($P$274:P274)-SUM($P$276:P276)+SUM($O284:O$285)+(P276&gt;0)*P285</f>
        <v>133573701.64857599</v>
      </c>
      <c r="Q277" s="646">
        <f>SUM($P$274:Q274)-SUM($P$276:Q276)+SUM($O284:P$285)+(Q276&gt;0)*Q285</f>
        <v>141329351.55677533</v>
      </c>
      <c r="R277" s="646">
        <f>SUM($P$274:R274)-SUM($P$276:R276)+SUM($O284:Q$285)+(R276&gt;0)*R285</f>
        <v>144469974.3264378</v>
      </c>
      <c r="S277" s="646">
        <f>SUM($P$274:S274)-SUM($P$276:S276)+SUM($O284:R$285)+(S276&gt;0)*S285</f>
        <v>147652606.86643633</v>
      </c>
      <c r="T277" s="646">
        <f>SUM($P$274:T274)-SUM($P$276:T276)+SUM($O284:S$285)+(T276&gt;0)*T285</f>
        <v>150852251.11310387</v>
      </c>
      <c r="U277" s="646">
        <f>SUM($P$274:U274)-SUM($P$276:U276)+SUM($O284:T$285)+(U276&gt;0)*U285</f>
        <v>154069134.62281826</v>
      </c>
      <c r="V277" s="646">
        <f>SUM($P$274:V274)-SUM($P$276:V276)+SUM($O284:U$285)+(V276&gt;0)*V285</f>
        <v>157303349.53541359</v>
      </c>
      <c r="W277" s="646">
        <f>SUM($P$274:W274)-SUM($P$276:W276)+SUM($O284:V$285)+(W276&gt;0)*W285</f>
        <v>160554989.23368654</v>
      </c>
      <c r="X277" s="646">
        <f>SUM($P$274:X274)-SUM($P$276:X276)+SUM($O284:W$285)+(X276&gt;0)*X285</f>
        <v>163824147.59606937</v>
      </c>
      <c r="Y277" s="646">
        <f>SUM($P$274:Y274)-SUM($P$276:Y276)+SUM($O284:X$285)+(Y276&gt;0)*Y285</f>
        <v>167110919.00681785</v>
      </c>
      <c r="Z277" s="646">
        <f>SUM($P$274:Z274)-SUM($P$276:Z276)+SUM($O284:Y$285)+(Z276&gt;0)*Z285</f>
        <v>170415398.35869589</v>
      </c>
      <c r="AA277" s="646">
        <f>SUM($P$274:AA274)-SUM($P$276:AA276)+SUM($O284:Z$285)+(AA276&gt;0)*AA285</f>
        <v>173737681.0557155</v>
      </c>
      <c r="AB277" s="646">
        <f>SUM($P$274:AB274)-SUM($P$276:AB276)+SUM($O284:AA$285)+(AB276&gt;0)*AB285</f>
        <v>177109441.96671009</v>
      </c>
      <c r="AC277" s="646">
        <f>SUM($P$274:AC274)-SUM($P$276:AC276)+SUM($O284:AB$285)+(AC276&gt;0)*AC285</f>
        <v>180499198.57219169</v>
      </c>
      <c r="AD277" s="646">
        <f>SUM($P$274:AD274)-SUM($P$276:AD276)+SUM($O284:AC$285)+(AD276&gt;0)*AD285</f>
        <v>183905897.95549184</v>
      </c>
      <c r="AE277" s="646">
        <f>SUM($P$274:AE274)-SUM($P$276:AE276)+SUM($O284:AD$285)+(AE276&gt;0)*AE285</f>
        <v>187330958.5169498</v>
      </c>
      <c r="AF277" s="646">
        <f>SUM($P$274:AF274)-SUM($P$276:AF276)+SUM($O284:AE$285)+(AF276&gt;0)*AF285</f>
        <v>190774472.04376623</v>
      </c>
      <c r="AG277" s="646">
        <f>SUM($P$274:AG274)-SUM($P$276:AG276)+SUM($O284:AF$285)+(AG276&gt;0)*AG285</f>
        <v>194236537.96813646</v>
      </c>
      <c r="AH277" s="646">
        <f>SUM($P$274:AH274)-SUM($P$276:AH276)+SUM($O284:AG$285)+(AH276&gt;0)*AH285</f>
        <v>197717256.2713083</v>
      </c>
      <c r="AI277" s="646">
        <f>SUM($P$274:AI274)-SUM($P$276:AI276)+SUM($O284:AH$285)+(AI276&gt;0)*AI285</f>
        <v>201216727.42461619</v>
      </c>
      <c r="AJ277" s="646">
        <f>SUM($P$274:AJ274)-SUM($P$276:AJ276)+SUM($O284:AI$285)+(AJ276&gt;0)*AJ285</f>
        <v>206823059.45002282</v>
      </c>
      <c r="AK277" s="646">
        <f>SUM($P$274:AK274)-SUM($P$276:AK276)+SUM($O284:AJ$285)+(AK276&gt;0)*AK285</f>
        <v>212448346.94413263</v>
      </c>
      <c r="AL277" s="646">
        <f>SUM($P$274:AL274)-SUM($P$276:AL276)+SUM($O284:AK$285)+(AL276&gt;0)*AL285</f>
        <v>217207576.62341917</v>
      </c>
      <c r="AM277" s="646">
        <f>SUM($P$274:AM274)-SUM($P$276:AM276)+SUM($O284:AL$285)+(AM276&gt;0)*AM285</f>
        <v>218290971.21978387</v>
      </c>
      <c r="AN277" s="646">
        <f>SUM($P$274:AN274)-SUM($P$276:AN276)+SUM($O284:AM$285)+(AN276&gt;0)*AN285</f>
        <v>219400144.9769114</v>
      </c>
      <c r="AO277" s="646">
        <f>SUM($P$274:AO274)-SUM($P$276:AO276)+SUM($O284:AN$285)+(AO276&gt;0)*AO285</f>
        <v>220515187.12143588</v>
      </c>
      <c r="AP277" s="646">
        <f>SUM($P$274:AP274)-SUM($P$276:AP276)+SUM($O284:AO$285)+(AP276&gt;0)*AP285</f>
        <v>221634889.94481984</v>
      </c>
      <c r="AQ277" s="646">
        <f>SUM($P$274:AQ274)-SUM($P$276:AQ276)+SUM($O284:AP$285)+(AQ276&gt;0)*AQ285</f>
        <v>222760632.57981998</v>
      </c>
      <c r="AR277" s="646">
        <f>SUM($P$274:AR274)-SUM($P$276:AR276)+SUM($O284:AQ$285)+(AR276&gt;0)*AR285</f>
        <v>223892440.27178007</v>
      </c>
      <c r="AS277" s="646">
        <f>SUM($P$274:AS274)-SUM($P$276:AS276)+SUM($O284:AR$285)+(AS276&gt;0)*AS285</f>
        <v>225030345.73634645</v>
      </c>
      <c r="AT277" s="646">
        <f>SUM($P$274:AT274)-SUM($P$276:AT276)+SUM($O284:AS$285)+(AT276&gt;0)*AT285</f>
        <v>226174381.82591096</v>
      </c>
      <c r="AU277" s="646">
        <f>SUM($P$274:AU274)-SUM($P$276:AU276)+SUM($O284:AT$285)+(AU276&gt;0)*AU285</f>
        <v>227324581.57007518</v>
      </c>
      <c r="AV277" s="646">
        <f>SUM($P$274:AV274)-SUM($P$276:AV276)+SUM($O284:AU$285)+(AV276&gt;0)*AV285</f>
        <v>228480978.17639121</v>
      </c>
      <c r="AW277" s="646">
        <f>SUM($P$274:AW274)-SUM($P$276:AW276)+SUM($O284:AV$285)+(AW276&gt;0)*AW285</f>
        <v>229643605.03132147</v>
      </c>
      <c r="AX277" s="646">
        <f>SUM($P$274:AX274)-SUM($P$276:AX276)+SUM($O284:AW$285)+(AX276&gt;0)*AX285</f>
        <v>230812495.7012026</v>
      </c>
      <c r="AY277" s="646">
        <f>SUM($P$274:AY274)-SUM($P$276:AY276)+SUM($O284:AX$285)+(AY276&gt;0)*AY285</f>
        <v>231987683.9332146</v>
      </c>
      <c r="AZ277" s="646">
        <f>SUM($P$274:AZ274)-SUM($P$276:AZ276)+SUM($O284:AY$285)+(AZ276&gt;0)*AZ285</f>
        <v>233169203.65635514</v>
      </c>
      <c r="BA277" s="646">
        <f>SUM($P$274:BA274)-SUM($P$276:BA276)+SUM($O284:AZ$285)+(BA276&gt;0)*BA285</f>
        <v>234357088.98241904</v>
      </c>
      <c r="BB277" s="646">
        <f>SUM($P$274:BB274)-SUM($P$276:BB276)+SUM($O284:BA$285)+(BB276&gt;0)*BB285</f>
        <v>235549999.91439265</v>
      </c>
      <c r="BC277" s="646">
        <f>SUM($P$274:BC274)-SUM($P$276:BC276)+SUM($O284:BB$285)+(BC276&gt;0)*BC285</f>
        <v>236749345.22521573</v>
      </c>
      <c r="BD277" s="646">
        <f>SUM($P$274:BD274)-SUM($P$276:BD276)+SUM($O284:BC$285)+(BD276&gt;0)*BD285</f>
        <v>237955152.13692036</v>
      </c>
      <c r="BE277" s="646">
        <f>SUM($P$274:BE274)-SUM($P$276:BE276)+SUM($O284:BD$285)+(BE276&gt;0)*BE285</f>
        <v>239167455.50239193</v>
      </c>
      <c r="BF277" s="646">
        <f>SUM($P$274:BF274)-SUM($P$276:BF276)+SUM($O284:BE$285)+(BF276&gt;0)*BF285</f>
        <v>240386290.32196859</v>
      </c>
      <c r="BG277" s="646">
        <f>SUM($P$274:BG274)-SUM($P$276:BG276)+SUM($O284:BF$285)+(BG276&gt;0)*BG285</f>
        <v>241611691.78477487</v>
      </c>
      <c r="BH277" s="646">
        <f>SUM($P$274:BH274)-SUM($P$276:BH276)+SUM($O284:BG$285)+(BH276&gt;0)*BH285</f>
        <v>242843695.26952052</v>
      </c>
      <c r="BI277" s="646">
        <f>SUM($P$274:BI274)-SUM($P$276:BI276)+SUM($O284:BH$285)+(BI276&gt;0)*BI285</f>
        <v>244082336.34552306</v>
      </c>
      <c r="BJ277" s="646">
        <f>SUM($P$274:BJ274)-SUM($P$276:BJ276)+SUM($O284:BI$285)+(BJ276&gt;0)*BJ285</f>
        <v>245327650.7737346</v>
      </c>
      <c r="BK277" s="646">
        <f>SUM($P$274:BK274)-SUM($P$276:BK276)+SUM($O284:BJ$285)+(BK276&gt;0)*BK285</f>
        <v>2.9336661100387573E-8</v>
      </c>
      <c r="BL277" s="646">
        <f>SUM($P$274:BL274)-SUM($P$276:BL276)+SUM($O284:BK$285)+(BL276&gt;0)*BL285</f>
        <v>2.9802322387695312E-8</v>
      </c>
      <c r="BM277" s="646">
        <f>SUM($P$274:BM274)-SUM($P$276:BM276)+SUM($O284:BL$285)+(BM276&gt;0)*BM285</f>
        <v>2.9802322387695312E-8</v>
      </c>
      <c r="BN277" s="646">
        <f>SUM($P$274:BN274)-SUM($P$276:BN276)+SUM($O284:BM$285)+(BN276&gt;0)*BN285</f>
        <v>2.9802322387695312E-8</v>
      </c>
      <c r="BO277" s="646">
        <f>SUM($P$274:BO274)-SUM($P$276:BO276)+SUM($O284:BN$285)+(BO276&gt;0)*BO285</f>
        <v>2.9802322387695312E-8</v>
      </c>
      <c r="BP277" s="646">
        <f>SUM($P$274:BP274)-SUM($P$276:BP276)+SUM($O284:BO$285)+(BP276&gt;0)*BP285</f>
        <v>2.9802322387695312E-8</v>
      </c>
      <c r="BQ277" s="646">
        <f>SUM($P$274:BQ274)-SUM($P$276:BQ276)+SUM($O284:BP$285)+(BQ276&gt;0)*BQ285</f>
        <v>2.9802322387695312E-8</v>
      </c>
      <c r="BR277" s="646">
        <f>SUM($P$274:BR274)-SUM($P$276:BR276)+SUM($O284:BQ$285)+(BR276&gt;0)*BR285</f>
        <v>2.9802322387695312E-8</v>
      </c>
      <c r="BS277" s="646">
        <f>SUM($P$274:BS274)-SUM($P$276:BS276)+SUM($O284:BR$285)+(BS276&gt;0)*BS285</f>
        <v>2.9802322387695312E-8</v>
      </c>
      <c r="BT277" s="646">
        <f>SUM($P$274:BT274)-SUM($P$276:BT276)+SUM($O284:BS$285)+(BT276&gt;0)*BT285</f>
        <v>2.9802322387695312E-8</v>
      </c>
      <c r="BU277" s="646">
        <f>SUM($P$274:BU274)-SUM($P$276:BU276)+SUM($O284:BT$285)+(BU276&gt;0)*BU285</f>
        <v>2.9802322387695312E-8</v>
      </c>
      <c r="BV277" s="646">
        <f>SUM($P$274:BV274)-SUM($P$276:BV276)+SUM($O284:BU$285)+(BV276&gt;0)*BV285</f>
        <v>2.9802322387695312E-8</v>
      </c>
      <c r="BW277" s="646">
        <f>SUM($P$274:BW274)-SUM($P$276:BW276)+SUM($O284:BV$285)+(BW276&gt;0)*BW285</f>
        <v>2.9802322387695312E-8</v>
      </c>
      <c r="BX277" s="646">
        <f>SUM($P$274:BX274)-SUM($P$276:BX276)+SUM($O284:BW$285)+(BX276&gt;0)*BX285</f>
        <v>2.9802322387695312E-8</v>
      </c>
      <c r="BY277" s="646">
        <f>SUM($P$274:BY274)-SUM($P$276:BY276)+SUM($O284:BX$285)+(BY276&gt;0)*BY285</f>
        <v>2.9802322387695312E-8</v>
      </c>
      <c r="BZ277" s="646">
        <f>SUM($P$274:BZ274)-SUM($P$276:BZ276)+SUM($O284:BY$285)+(BZ276&gt;0)*BZ285</f>
        <v>2.9802322387695312E-8</v>
      </c>
      <c r="CA277" s="646">
        <f>SUM($P$274:CA274)-SUM($P$276:CA276)+SUM($O284:BZ$285)+(CA276&gt;0)*CA285</f>
        <v>2.9802322387695312E-8</v>
      </c>
      <c r="CB277" s="646">
        <f>SUM($P$274:CB274)-SUM($P$276:CB276)+SUM($O284:CA$285)+(CB276&gt;0)*CB285</f>
        <v>2.9802322387695312E-8</v>
      </c>
      <c r="CC277" s="646">
        <f>SUM($P$274:CC274)-SUM($P$276:CC276)+SUM($O284:CB$285)+(CC276&gt;0)*CC285</f>
        <v>2.9802322387695312E-8</v>
      </c>
      <c r="CD277" s="646">
        <f>SUM($P$274:CD274)-SUM($P$276:CD276)+SUM($O284:CC$285)+(CD276&gt;0)*CD285</f>
        <v>2.9802322387695312E-8</v>
      </c>
      <c r="CE277" s="646">
        <f>SUM($P$274:CE274)-SUM($P$276:CE276)+SUM($O284:CD$285)+(CE276&gt;0)*CE285</f>
        <v>2.9802322387695312E-8</v>
      </c>
      <c r="CF277" s="646">
        <f>SUM($P$274:CF274)-SUM($P$276:CF276)+SUM($O284:CE$285)+(CF276&gt;0)*CF285</f>
        <v>2.9802322387695312E-8</v>
      </c>
      <c r="CG277" s="646">
        <f>SUM($P$274:CG274)-SUM($P$276:CG276)+SUM($O284:CF$285)+(CG276&gt;0)*CG285</f>
        <v>2.9802322387695312E-8</v>
      </c>
      <c r="CH277" s="646">
        <f>SUM($P$274:CH274)-SUM($P$276:CH276)+SUM($O284:CG$285)+(CH276&gt;0)*CH285</f>
        <v>2.9802322387695312E-8</v>
      </c>
      <c r="CI277" s="646">
        <f>SUM($P$274:CI274)-SUM($P$276:CI276)+SUM($O284:CH$285)+(CI276&gt;0)*CI285</f>
        <v>2.9802322387695312E-8</v>
      </c>
      <c r="CJ277" s="646">
        <f>SUM($P$274:CJ274)-SUM($P$276:CJ276)+SUM($O284:CI$285)+(CJ276&gt;0)*CJ285</f>
        <v>2.9802322387695312E-8</v>
      </c>
      <c r="CK277" s="646">
        <f>SUM($P$274:CK274)-SUM($P$276:CK276)+SUM($O284:CJ$285)+(CK276&gt;0)*CK285</f>
        <v>2.9802322387695312E-8</v>
      </c>
      <c r="CL277" s="646">
        <f>SUM($P$274:CL274)-SUM($P$276:CL276)+SUM($O284:CK$285)+(CL276&gt;0)*CL285</f>
        <v>2.9802322387695312E-8</v>
      </c>
      <c r="CM277" s="646">
        <f>SUM($P$274:CM274)-SUM($P$276:CM276)+SUM($O284:CL$285)+(CM276&gt;0)*CM285</f>
        <v>2.9802322387695312E-8</v>
      </c>
      <c r="CN277" s="646">
        <f>SUM($P$274:CN274)-SUM($P$276:CN276)+SUM($O284:CM$285)+(CN276&gt;0)*CN285</f>
        <v>2.9802322387695312E-8</v>
      </c>
      <c r="CO277" s="646">
        <f>SUM($P$274:CO274)-SUM($P$276:CO276)+SUM($O284:CN$285)+(CO276&gt;0)*CO285</f>
        <v>2.9802322387695312E-8</v>
      </c>
      <c r="CP277" s="646">
        <f>SUM($P$274:CP274)-SUM($P$276:CP276)+SUM($O284:CO$285)+(CP276&gt;0)*CP285</f>
        <v>2.9802322387695312E-8</v>
      </c>
      <c r="CQ277" s="646">
        <f>SUM($P$274:CQ274)-SUM($P$276:CQ276)+SUM($O284:CP$285)+(CQ276&gt;0)*CQ285</f>
        <v>2.9802322387695312E-8</v>
      </c>
      <c r="CR277" s="646">
        <f>SUM($P$274:CR274)-SUM($P$276:CR276)+SUM($O284:CQ$285)+(CR276&gt;0)*CR285</f>
        <v>2.9802322387695312E-8</v>
      </c>
      <c r="CS277" s="646">
        <f>SUM($P$274:CS274)-SUM($P$276:CS276)+SUM($O284:CR$285)+(CS276&gt;0)*CS285</f>
        <v>2.9802322387695312E-8</v>
      </c>
      <c r="CT277" s="646">
        <f>SUM($P$274:CT274)-SUM($P$276:CT276)+SUM($O284:CS$285)+(CT276&gt;0)*CT285</f>
        <v>2.9802322387695312E-8</v>
      </c>
      <c r="CU277" s="646">
        <f>SUM($P$274:CU274)-SUM($P$276:CU276)+SUM($O284:CT$285)+(CU276&gt;0)*CU285</f>
        <v>2.9802322387695312E-8</v>
      </c>
      <c r="CV277" s="646">
        <f>SUM($P$274:CV274)-SUM($P$276:CV276)+SUM($O284:CU$285)+(CV276&gt;0)*CV285</f>
        <v>2.9802322387695312E-8</v>
      </c>
      <c r="CW277" s="646">
        <f>SUM($P$274:CW274)-SUM($P$276:CW276)+SUM($O284:CV$285)+(CW276&gt;0)*CW285</f>
        <v>2.9802322387695312E-8</v>
      </c>
      <c r="CX277" s="646">
        <f>SUM($P$274:CX274)-SUM($P$276:CX276)+SUM($O284:CW$285)+(CX276&gt;0)*CX285</f>
        <v>2.9802322387695312E-8</v>
      </c>
      <c r="CY277" s="646">
        <f>SUM($P$274:CY274)-SUM($P$276:CY276)+SUM($O284:CX$285)+(CY276&gt;0)*CY285</f>
        <v>2.9802322387695312E-8</v>
      </c>
      <c r="CZ277" s="646">
        <f>SUM($P$274:CZ274)-SUM($P$276:CZ276)+SUM($O284:CY$285)+(CZ276&gt;0)*CZ285</f>
        <v>2.9802322387695312E-8</v>
      </c>
      <c r="DA277" s="646">
        <f>SUM($P$274:DA274)-SUM($P$276:DA276)+SUM($O284:CZ$285)+(DA276&gt;0)*DA285</f>
        <v>2.9802322387695312E-8</v>
      </c>
      <c r="DB277" s="646">
        <f>SUM($P$274:DB274)-SUM($P$276:DB276)+SUM($O284:DA$285)+(DB276&gt;0)*DB285</f>
        <v>2.9802322387695312E-8</v>
      </c>
      <c r="DC277" s="646">
        <f>SUM($P$274:DC274)-SUM($P$276:DC276)+SUM($O284:DB$285)+(DC276&gt;0)*DC285</f>
        <v>2.9802322387695312E-8</v>
      </c>
      <c r="DD277" s="646">
        <f>SUM($P$274:DD274)-SUM($P$276:DD276)+SUM($O284:DC$285)+(DD276&gt;0)*DD285</f>
        <v>2.9802322387695312E-8</v>
      </c>
      <c r="DE277" s="646">
        <f>SUM($P$274:DE274)-SUM($P$276:DE276)+SUM($O284:DD$285)+(DE276&gt;0)*DE285</f>
        <v>2.9802322387695312E-8</v>
      </c>
      <c r="DF277" s="646">
        <f>SUM($P$274:DF274)-SUM($P$276:DF276)+SUM($O284:DE$285)+(DF276&gt;0)*DF285</f>
        <v>2.9802322387695312E-8</v>
      </c>
      <c r="DG277" s="646">
        <f>SUM($P$274:DG274)-SUM($P$276:DG276)+SUM($O284:DF$285)+(DG276&gt;0)*DG285</f>
        <v>2.9802322387695312E-8</v>
      </c>
      <c r="DH277" s="646">
        <f>SUM($P$274:DH274)-SUM($P$276:DH276)+SUM($O284:DG$285)+(DH276&gt;0)*DH285</f>
        <v>2.9802322387695312E-8</v>
      </c>
      <c r="DI277" s="646">
        <f>SUM($P$274:DI274)-SUM($P$276:DI276)+SUM($O284:DH$285)+(DI276&gt;0)*DI285</f>
        <v>2.9802322387695312E-8</v>
      </c>
      <c r="DJ277" s="646">
        <f>SUM($P$274:DJ274)-SUM($P$276:DJ276)+SUM($O284:DI$285)+(DJ276&gt;0)*DJ285</f>
        <v>2.9802322387695312E-8</v>
      </c>
      <c r="DK277" s="646">
        <f>SUM($P$274:DK274)-SUM($P$276:DK276)+SUM($O284:DJ$285)+(DK276&gt;0)*DK285</f>
        <v>2.9802322387695312E-8</v>
      </c>
      <c r="DL277" s="646">
        <f>SUM($P$274:DL274)-SUM($P$276:DL276)+SUM($O284:DK$285)+(DL276&gt;0)*DL285</f>
        <v>2.9802322387695312E-8</v>
      </c>
      <c r="DM277" s="646">
        <f>SUM($P$274:DM274)-SUM($P$276:DM276)+SUM($O284:DL$285)+(DM276&gt;0)*DM285</f>
        <v>2.9802322387695312E-8</v>
      </c>
      <c r="DN277" s="646">
        <f>SUM($P$274:DN274)-SUM($P$276:DN276)+SUM($O284:DM$285)+(DN276&gt;0)*DN285</f>
        <v>2.9802322387695312E-8</v>
      </c>
      <c r="DO277" s="646">
        <f>SUM($P$274:DO274)-SUM($P$276:DO276)+SUM($O284:DN$285)+(DO276&gt;0)*DO285</f>
        <v>2.9802322387695312E-8</v>
      </c>
      <c r="DP277" s="646">
        <f>SUM($P$274:DP274)-SUM($P$276:DP276)+SUM($O284:DO$285)+(DP276&gt;0)*DP285</f>
        <v>2.9802322387695312E-8</v>
      </c>
      <c r="DQ277" s="646">
        <f>SUM($P$274:DQ274)-SUM($P$276:DQ276)+SUM($O284:DP$285)+(DQ276&gt;0)*DQ285</f>
        <v>2.9802322387695312E-8</v>
      </c>
      <c r="DR277" s="646">
        <f>SUM($P$274:DR274)-SUM($P$276:DR276)+SUM($O284:DQ$285)+(DR276&gt;0)*DR285</f>
        <v>2.9802322387695312E-8</v>
      </c>
      <c r="DS277" s="646">
        <f>SUM($P$274:DS274)-SUM($P$276:DS276)+SUM($O284:DR$285)+(DS276&gt;0)*DS285</f>
        <v>2.9802322387695312E-8</v>
      </c>
      <c r="DT277" s="646">
        <f>SUM($P$274:DT274)-SUM($P$276:DT276)+SUM($O284:DS$285)+(DT276&gt;0)*DT285</f>
        <v>2.9802322387695312E-8</v>
      </c>
      <c r="DU277" s="646">
        <f>SUM($P$274:DU274)-SUM($P$276:DU276)+SUM($O284:DT$285)+(DU276&gt;0)*DU285</f>
        <v>2.9802322387695312E-8</v>
      </c>
      <c r="DV277" s="646">
        <f>SUM($P$274:DV274)-SUM($P$276:DV276)+SUM($O284:DU$285)+(DV276&gt;0)*DV285</f>
        <v>2.9802322387695312E-8</v>
      </c>
      <c r="DW277" s="646">
        <f>SUM($P$274:DW274)-SUM($P$276:DW276)+SUM($O284:DV$285)+(DW276&gt;0)*DW285</f>
        <v>2.9802322387695312E-8</v>
      </c>
      <c r="DX277" s="646">
        <f>SUM($P$274:DX274)-SUM($P$276:DX276)+SUM($O284:DW$285)+(DX276&gt;0)*DX285</f>
        <v>2.9802322387695312E-8</v>
      </c>
      <c r="DY277" s="646">
        <f>SUM($P$274:DY274)-SUM($P$276:DY276)+SUM($O284:DX$285)+(DY276&gt;0)*DY285</f>
        <v>2.9802322387695312E-8</v>
      </c>
      <c r="DZ277" s="646">
        <f>SUM($P$274:DZ274)-SUM($P$276:DZ276)+SUM($O284:DY$285)+(DZ276&gt;0)*DZ285</f>
        <v>2.9802322387695312E-8</v>
      </c>
      <c r="EA277" s="646">
        <f>SUM($P$274:EA274)-SUM($P$276:EA276)+SUM($O284:DZ$285)+(EA276&gt;0)*EA285</f>
        <v>2.9802322387695312E-8</v>
      </c>
      <c r="EB277" s="646">
        <f>SUM($P$274:EB274)-SUM($P$276:EB276)+SUM($O284:EA$285)+(EB276&gt;0)*EB285</f>
        <v>2.9802322387695312E-8</v>
      </c>
      <c r="EC277" s="646">
        <f>SUM($P$274:EC274)-SUM($P$276:EC276)+SUM($O284:EB$285)+(EC276&gt;0)*EC285</f>
        <v>2.9802322387695312E-8</v>
      </c>
      <c r="ED277" s="646">
        <f>SUM($P$274:ED274)-SUM($P$276:ED276)+SUM($O284:EC$285)+(ED276&gt;0)*ED285</f>
        <v>2.9802322387695312E-8</v>
      </c>
      <c r="EE277" s="646">
        <f>SUM($P$274:EE274)-SUM($P$276:EE276)+SUM($O284:ED$285)+(EE276&gt;0)*EE285</f>
        <v>2.9802322387695312E-8</v>
      </c>
      <c r="EF277" s="648">
        <f>SUM($P$274:EF274)-SUM($P$276:EF276)+SUM($O284:EE$285)+(EF276&gt;0)*EF285</f>
        <v>0</v>
      </c>
    </row>
    <row r="278" spans="2:136" x14ac:dyDescent="0.2">
      <c r="B278" s="649" t="s">
        <v>53</v>
      </c>
      <c r="C278" s="482"/>
      <c r="D278" s="478"/>
      <c r="E278" s="482" t="s">
        <v>12</v>
      </c>
      <c r="F278" s="482"/>
      <c r="G278" s="482"/>
      <c r="H278" s="482"/>
      <c r="I278" s="482"/>
      <c r="J278" s="482"/>
      <c r="K278" s="482"/>
      <c r="L278" s="482"/>
      <c r="M278" s="634"/>
      <c r="N278" s="482"/>
      <c r="O278" s="482"/>
      <c r="P278" s="650">
        <f>Inputs!$G$20</f>
        <v>0.06</v>
      </c>
      <c r="Q278" s="650">
        <f>Inputs!$G$20</f>
        <v>0.06</v>
      </c>
      <c r="R278" s="650">
        <f>Inputs!$G$20</f>
        <v>0.06</v>
      </c>
      <c r="S278" s="650">
        <f>Inputs!$G$20</f>
        <v>0.06</v>
      </c>
      <c r="T278" s="650">
        <f>Inputs!$G$20</f>
        <v>0.06</v>
      </c>
      <c r="U278" s="650">
        <f>Inputs!$G$20</f>
        <v>0.06</v>
      </c>
      <c r="V278" s="650">
        <f>Inputs!$G$20</f>
        <v>0.06</v>
      </c>
      <c r="W278" s="650">
        <f>Inputs!$G$20</f>
        <v>0.06</v>
      </c>
      <c r="X278" s="650">
        <f>Inputs!$G$20</f>
        <v>0.06</v>
      </c>
      <c r="Y278" s="650">
        <f>Inputs!$G$20</f>
        <v>0.06</v>
      </c>
      <c r="Z278" s="650">
        <f>Inputs!$G$20</f>
        <v>0.06</v>
      </c>
      <c r="AA278" s="650">
        <f>Inputs!$G$20</f>
        <v>0.06</v>
      </c>
      <c r="AB278" s="650">
        <f>Inputs!$G$20</f>
        <v>0.06</v>
      </c>
      <c r="AC278" s="650">
        <f>Inputs!$G$20</f>
        <v>0.06</v>
      </c>
      <c r="AD278" s="650">
        <f>Inputs!$G$20</f>
        <v>0.06</v>
      </c>
      <c r="AE278" s="650">
        <f>Inputs!$G$20</f>
        <v>0.06</v>
      </c>
      <c r="AF278" s="650">
        <f>Inputs!$G$20</f>
        <v>0.06</v>
      </c>
      <c r="AG278" s="650">
        <f>Inputs!$G$20</f>
        <v>0.06</v>
      </c>
      <c r="AH278" s="650">
        <f>Inputs!$G$20</f>
        <v>0.06</v>
      </c>
      <c r="AI278" s="650">
        <f>Inputs!$G$20</f>
        <v>0.06</v>
      </c>
      <c r="AJ278" s="650">
        <f>Inputs!$G$20</f>
        <v>0.06</v>
      </c>
      <c r="AK278" s="650">
        <f>Inputs!$G$20</f>
        <v>0.06</v>
      </c>
      <c r="AL278" s="650">
        <f>Inputs!$G$20</f>
        <v>0.06</v>
      </c>
      <c r="AM278" s="650">
        <f>Inputs!$G$20</f>
        <v>0.06</v>
      </c>
      <c r="AN278" s="650">
        <f>Inputs!$G$20</f>
        <v>0.06</v>
      </c>
      <c r="AO278" s="650">
        <f>Inputs!$G$20</f>
        <v>0.06</v>
      </c>
      <c r="AP278" s="650">
        <f>Inputs!$G$20</f>
        <v>0.06</v>
      </c>
      <c r="AQ278" s="650">
        <f>Inputs!$G$20</f>
        <v>0.06</v>
      </c>
      <c r="AR278" s="650">
        <f>Inputs!$G$20</f>
        <v>0.06</v>
      </c>
      <c r="AS278" s="650">
        <f>Inputs!$G$20</f>
        <v>0.06</v>
      </c>
      <c r="AT278" s="650">
        <f>Inputs!$G$20</f>
        <v>0.06</v>
      </c>
      <c r="AU278" s="650">
        <f>Inputs!$G$20</f>
        <v>0.06</v>
      </c>
      <c r="AV278" s="650">
        <f>Inputs!$G$20</f>
        <v>0.06</v>
      </c>
      <c r="AW278" s="650">
        <f>Inputs!$G$20</f>
        <v>0.06</v>
      </c>
      <c r="AX278" s="650">
        <f>Inputs!$G$20</f>
        <v>0.06</v>
      </c>
      <c r="AY278" s="650">
        <f>Inputs!$G$20</f>
        <v>0.06</v>
      </c>
      <c r="AZ278" s="650">
        <f>Inputs!$G$20</f>
        <v>0.06</v>
      </c>
      <c r="BA278" s="650">
        <f>Inputs!$G$20</f>
        <v>0.06</v>
      </c>
      <c r="BB278" s="650">
        <f>Inputs!$G$20</f>
        <v>0.06</v>
      </c>
      <c r="BC278" s="650">
        <f>Inputs!$G$20</f>
        <v>0.06</v>
      </c>
      <c r="BD278" s="650">
        <f>Inputs!$G$20</f>
        <v>0.06</v>
      </c>
      <c r="BE278" s="650">
        <f>Inputs!$G$20</f>
        <v>0.06</v>
      </c>
      <c r="BF278" s="650">
        <f>Inputs!$G$20</f>
        <v>0.06</v>
      </c>
      <c r="BG278" s="650">
        <f>Inputs!$G$20</f>
        <v>0.06</v>
      </c>
      <c r="BH278" s="650">
        <f>Inputs!$G$20</f>
        <v>0.06</v>
      </c>
      <c r="BI278" s="650">
        <f>Inputs!$G$20</f>
        <v>0.06</v>
      </c>
      <c r="BJ278" s="650">
        <f>Inputs!$G$20</f>
        <v>0.06</v>
      </c>
      <c r="BK278" s="650">
        <f>Inputs!$G$20</f>
        <v>0.06</v>
      </c>
      <c r="BL278" s="650">
        <f>Inputs!$G$20</f>
        <v>0.06</v>
      </c>
      <c r="BM278" s="650">
        <f>Inputs!$G$20</f>
        <v>0.06</v>
      </c>
      <c r="BN278" s="650">
        <f>Inputs!$G$20</f>
        <v>0.06</v>
      </c>
      <c r="BO278" s="650">
        <f>Inputs!$G$20</f>
        <v>0.06</v>
      </c>
      <c r="BP278" s="650">
        <f>Inputs!$G$20</f>
        <v>0.06</v>
      </c>
      <c r="BQ278" s="650">
        <f>Inputs!$G$20</f>
        <v>0.06</v>
      </c>
      <c r="BR278" s="650">
        <f>Inputs!$G$20</f>
        <v>0.06</v>
      </c>
      <c r="BS278" s="650">
        <f>Inputs!$G$20</f>
        <v>0.06</v>
      </c>
      <c r="BT278" s="650">
        <f>Inputs!$G$20</f>
        <v>0.06</v>
      </c>
      <c r="BU278" s="650">
        <f>Inputs!$G$20</f>
        <v>0.06</v>
      </c>
      <c r="BV278" s="650">
        <f>Inputs!$G$20</f>
        <v>0.06</v>
      </c>
      <c r="BW278" s="650">
        <f>Inputs!$G$20</f>
        <v>0.06</v>
      </c>
      <c r="BX278" s="650">
        <f>Inputs!$G$20</f>
        <v>0.06</v>
      </c>
      <c r="BY278" s="650">
        <f>Inputs!$G$20</f>
        <v>0.06</v>
      </c>
      <c r="BZ278" s="650">
        <f>Inputs!$G$20</f>
        <v>0.06</v>
      </c>
      <c r="CA278" s="650">
        <f>Inputs!$G$20</f>
        <v>0.06</v>
      </c>
      <c r="CB278" s="650">
        <f>Inputs!$G$20</f>
        <v>0.06</v>
      </c>
      <c r="CC278" s="650">
        <f>Inputs!$G$20</f>
        <v>0.06</v>
      </c>
      <c r="CD278" s="650">
        <f>Inputs!$G$20</f>
        <v>0.06</v>
      </c>
      <c r="CE278" s="650">
        <f>Inputs!$G$20</f>
        <v>0.06</v>
      </c>
      <c r="CF278" s="650">
        <f>Inputs!$G$20</f>
        <v>0.06</v>
      </c>
      <c r="CG278" s="650">
        <f>Inputs!$G$20</f>
        <v>0.06</v>
      </c>
      <c r="CH278" s="650">
        <f>Inputs!$G$20</f>
        <v>0.06</v>
      </c>
      <c r="CI278" s="650">
        <f>Inputs!$G$20</f>
        <v>0.06</v>
      </c>
      <c r="CJ278" s="650">
        <f>Inputs!$G$20</f>
        <v>0.06</v>
      </c>
      <c r="CK278" s="650">
        <f>Inputs!$G$20</f>
        <v>0.06</v>
      </c>
      <c r="CL278" s="650">
        <f>Inputs!$G$20</f>
        <v>0.06</v>
      </c>
      <c r="CM278" s="650">
        <f>Inputs!$G$20</f>
        <v>0.06</v>
      </c>
      <c r="CN278" s="650">
        <f>Inputs!$G$20</f>
        <v>0.06</v>
      </c>
      <c r="CO278" s="650">
        <f>Inputs!$G$20</f>
        <v>0.06</v>
      </c>
      <c r="CP278" s="650">
        <f>Inputs!$G$20</f>
        <v>0.06</v>
      </c>
      <c r="CQ278" s="650">
        <f>Inputs!$G$20</f>
        <v>0.06</v>
      </c>
      <c r="CR278" s="650">
        <f>Inputs!$G$20</f>
        <v>0.06</v>
      </c>
      <c r="CS278" s="650">
        <f>Inputs!$G$20</f>
        <v>0.06</v>
      </c>
      <c r="CT278" s="650">
        <f>Inputs!$G$20</f>
        <v>0.06</v>
      </c>
      <c r="CU278" s="650">
        <f>Inputs!$G$20</f>
        <v>0.06</v>
      </c>
      <c r="CV278" s="650">
        <f>Inputs!$G$20</f>
        <v>0.06</v>
      </c>
      <c r="CW278" s="650">
        <f>Inputs!$G$20</f>
        <v>0.06</v>
      </c>
      <c r="CX278" s="650">
        <f>Inputs!$G$20</f>
        <v>0.06</v>
      </c>
      <c r="CY278" s="650">
        <f>Inputs!$G$20</f>
        <v>0.06</v>
      </c>
      <c r="CZ278" s="650">
        <f>Inputs!$G$20</f>
        <v>0.06</v>
      </c>
      <c r="DA278" s="650">
        <f>Inputs!$G$20</f>
        <v>0.06</v>
      </c>
      <c r="DB278" s="650">
        <f>Inputs!$G$20</f>
        <v>0.06</v>
      </c>
      <c r="DC278" s="650">
        <f>Inputs!$G$20</f>
        <v>0.06</v>
      </c>
      <c r="DD278" s="650">
        <f>Inputs!$G$20</f>
        <v>0.06</v>
      </c>
      <c r="DE278" s="650">
        <f>Inputs!$G$20</f>
        <v>0.06</v>
      </c>
      <c r="DF278" s="650">
        <f>Inputs!$G$20</f>
        <v>0.06</v>
      </c>
      <c r="DG278" s="650">
        <f>Inputs!$G$20</f>
        <v>0.06</v>
      </c>
      <c r="DH278" s="650">
        <f>Inputs!$G$20</f>
        <v>0.06</v>
      </c>
      <c r="DI278" s="650">
        <f>Inputs!$G$20</f>
        <v>0.06</v>
      </c>
      <c r="DJ278" s="650">
        <f>Inputs!$G$20</f>
        <v>0.06</v>
      </c>
      <c r="DK278" s="650">
        <f>Inputs!$G$20</f>
        <v>0.06</v>
      </c>
      <c r="DL278" s="650">
        <f>Inputs!$G$20</f>
        <v>0.06</v>
      </c>
      <c r="DM278" s="650">
        <f>Inputs!$G$20</f>
        <v>0.06</v>
      </c>
      <c r="DN278" s="650">
        <f>Inputs!$G$20</f>
        <v>0.06</v>
      </c>
      <c r="DO278" s="650">
        <f>Inputs!$G$20</f>
        <v>0.06</v>
      </c>
      <c r="DP278" s="650">
        <f>Inputs!$G$20</f>
        <v>0.06</v>
      </c>
      <c r="DQ278" s="650">
        <f>Inputs!$G$20</f>
        <v>0.06</v>
      </c>
      <c r="DR278" s="650">
        <f>Inputs!$G$20</f>
        <v>0.06</v>
      </c>
      <c r="DS278" s="650">
        <f>Inputs!$G$20</f>
        <v>0.06</v>
      </c>
      <c r="DT278" s="650">
        <f>Inputs!$G$20</f>
        <v>0.06</v>
      </c>
      <c r="DU278" s="650">
        <f>Inputs!$G$20</f>
        <v>0.06</v>
      </c>
      <c r="DV278" s="650">
        <f>Inputs!$G$20</f>
        <v>0.06</v>
      </c>
      <c r="DW278" s="650">
        <f>Inputs!$G$20</f>
        <v>0.06</v>
      </c>
      <c r="DX278" s="650">
        <f>Inputs!$G$20</f>
        <v>0.06</v>
      </c>
      <c r="DY278" s="650">
        <f>Inputs!$G$20</f>
        <v>0.06</v>
      </c>
      <c r="DZ278" s="650">
        <f>Inputs!$G$20</f>
        <v>0.06</v>
      </c>
      <c r="EA278" s="650">
        <f>Inputs!$G$20</f>
        <v>0.06</v>
      </c>
      <c r="EB278" s="650">
        <f>Inputs!$G$20</f>
        <v>0.06</v>
      </c>
      <c r="EC278" s="650">
        <f>Inputs!$G$20</f>
        <v>0.06</v>
      </c>
      <c r="ED278" s="650">
        <f>Inputs!$G$20</f>
        <v>0.06</v>
      </c>
      <c r="EE278" s="650">
        <f>Inputs!$G$20</f>
        <v>0.06</v>
      </c>
      <c r="EF278" s="651">
        <f>Inputs!$G$20</f>
        <v>0.06</v>
      </c>
    </row>
    <row r="279" spans="2:136" x14ac:dyDescent="0.2">
      <c r="B279" s="649" t="s">
        <v>68</v>
      </c>
      <c r="C279" s="482"/>
      <c r="D279" s="478"/>
      <c r="E279" s="482" t="s">
        <v>556</v>
      </c>
      <c r="F279" s="482"/>
      <c r="G279" s="482"/>
      <c r="H279" s="482"/>
      <c r="I279" s="482"/>
      <c r="J279" s="482"/>
      <c r="K279" s="482"/>
      <c r="L279" s="482"/>
      <c r="M279" s="634"/>
      <c r="N279" s="482"/>
      <c r="O279" s="482"/>
      <c r="P279" s="652">
        <v>1.2500000000000001E-2</v>
      </c>
      <c r="Q279" s="652">
        <v>1.2500000000000001E-2</v>
      </c>
      <c r="R279" s="653">
        <v>1.2500000000000001E-2</v>
      </c>
      <c r="S279" s="652">
        <v>1.2500000000000001E-2</v>
      </c>
      <c r="T279" s="652">
        <v>1.2500000000000001E-2</v>
      </c>
      <c r="U279" s="652">
        <v>1.2500000000000001E-2</v>
      </c>
      <c r="V279" s="652">
        <v>1.2500000000000001E-2</v>
      </c>
      <c r="W279" s="652">
        <v>1.2500000000000001E-2</v>
      </c>
      <c r="X279" s="652">
        <v>1.2500000000000001E-2</v>
      </c>
      <c r="Y279" s="652">
        <v>1.2500000000000001E-2</v>
      </c>
      <c r="Z279" s="652">
        <v>1.2500000000000001E-2</v>
      </c>
      <c r="AA279" s="652">
        <v>1.2500000000000001E-2</v>
      </c>
      <c r="AB279" s="652">
        <v>1.2500000000000001E-2</v>
      </c>
      <c r="AC279" s="652">
        <v>1.2500000000000001E-2</v>
      </c>
      <c r="AD279" s="652">
        <v>1.2500000000000001E-2</v>
      </c>
      <c r="AE279" s="652">
        <v>1.2500000000000001E-2</v>
      </c>
      <c r="AF279" s="652">
        <v>1.2500000000000001E-2</v>
      </c>
      <c r="AG279" s="652">
        <v>1.2500000000000001E-2</v>
      </c>
      <c r="AH279" s="652">
        <v>1.2500000000000001E-2</v>
      </c>
      <c r="AI279" s="652">
        <v>1.2500000000000001E-2</v>
      </c>
      <c r="AJ279" s="652">
        <v>1.2500000000000001E-2</v>
      </c>
      <c r="AK279" s="652">
        <v>1.2500000000000001E-2</v>
      </c>
      <c r="AL279" s="652">
        <v>1.2500000000000001E-2</v>
      </c>
      <c r="AM279" s="652">
        <v>1.2500000000000001E-2</v>
      </c>
      <c r="AN279" s="652">
        <v>1.2500000000000001E-2</v>
      </c>
      <c r="AO279" s="652">
        <v>1.2500000000000001E-2</v>
      </c>
      <c r="AP279" s="652">
        <v>1.2500000000000001E-2</v>
      </c>
      <c r="AQ279" s="652">
        <v>1.2500000000000001E-2</v>
      </c>
      <c r="AR279" s="652">
        <v>1.2500000000000001E-2</v>
      </c>
      <c r="AS279" s="652">
        <v>1.2500000000000001E-2</v>
      </c>
      <c r="AT279" s="652">
        <v>1.2500000000000001E-2</v>
      </c>
      <c r="AU279" s="652">
        <v>1.2500000000000001E-2</v>
      </c>
      <c r="AV279" s="652">
        <v>1.2500000000000001E-2</v>
      </c>
      <c r="AW279" s="652">
        <v>1.2500000000000001E-2</v>
      </c>
      <c r="AX279" s="652">
        <v>1.2500000000000001E-2</v>
      </c>
      <c r="AY279" s="652">
        <v>1.2500000000000001E-2</v>
      </c>
      <c r="AZ279" s="652">
        <v>1.2500000000000001E-2</v>
      </c>
      <c r="BA279" s="652">
        <v>1.2500000000000001E-2</v>
      </c>
      <c r="BB279" s="652">
        <v>1.2500000000000001E-2</v>
      </c>
      <c r="BC279" s="652">
        <v>1.2500000000000001E-2</v>
      </c>
      <c r="BD279" s="652">
        <v>1.2500000000000001E-2</v>
      </c>
      <c r="BE279" s="652">
        <v>1.2500000000000001E-2</v>
      </c>
      <c r="BF279" s="652">
        <v>1.2500000000000001E-2</v>
      </c>
      <c r="BG279" s="652">
        <v>1.2500000000000001E-2</v>
      </c>
      <c r="BH279" s="652">
        <v>1.2500000000000001E-2</v>
      </c>
      <c r="BI279" s="652">
        <v>1.2500000000000001E-2</v>
      </c>
      <c r="BJ279" s="652">
        <v>1.2500000000000001E-2</v>
      </c>
      <c r="BK279" s="652">
        <v>1.2500000000000001E-2</v>
      </c>
      <c r="BL279" s="652">
        <v>1.2500000000000001E-2</v>
      </c>
      <c r="BM279" s="652">
        <v>1.2500000000000001E-2</v>
      </c>
      <c r="BN279" s="652">
        <v>1.2500000000000001E-2</v>
      </c>
      <c r="BO279" s="652">
        <v>1.2500000000000001E-2</v>
      </c>
      <c r="BP279" s="652">
        <v>1.2500000000000001E-2</v>
      </c>
      <c r="BQ279" s="652">
        <v>1.2500000000000001E-2</v>
      </c>
      <c r="BR279" s="652">
        <v>1.2500000000000001E-2</v>
      </c>
      <c r="BS279" s="652">
        <v>1.2500000000000001E-2</v>
      </c>
      <c r="BT279" s="652">
        <v>1.2500000000000001E-2</v>
      </c>
      <c r="BU279" s="652">
        <v>1.2500000000000001E-2</v>
      </c>
      <c r="BV279" s="652">
        <v>1.2500000000000001E-2</v>
      </c>
      <c r="BW279" s="652">
        <v>1.2500000000000001E-2</v>
      </c>
      <c r="BX279" s="652">
        <v>1.2500000000000001E-2</v>
      </c>
      <c r="BY279" s="652">
        <v>1.2500000000000001E-2</v>
      </c>
      <c r="BZ279" s="652">
        <v>1.2500000000000001E-2</v>
      </c>
      <c r="CA279" s="652">
        <v>1.2500000000000001E-2</v>
      </c>
      <c r="CB279" s="652">
        <v>1.2500000000000001E-2</v>
      </c>
      <c r="CC279" s="652">
        <v>1.2500000000000001E-2</v>
      </c>
      <c r="CD279" s="652">
        <v>1.2500000000000001E-2</v>
      </c>
      <c r="CE279" s="652">
        <v>1.2500000000000001E-2</v>
      </c>
      <c r="CF279" s="652">
        <v>1.2500000000000001E-2</v>
      </c>
      <c r="CG279" s="652">
        <v>1.2500000000000001E-2</v>
      </c>
      <c r="CH279" s="652">
        <v>1.2500000000000001E-2</v>
      </c>
      <c r="CI279" s="652">
        <v>1.2500000000000001E-2</v>
      </c>
      <c r="CJ279" s="652">
        <v>1.2500000000000001E-2</v>
      </c>
      <c r="CK279" s="652">
        <v>1.2500000000000001E-2</v>
      </c>
      <c r="CL279" s="652">
        <v>1.2500000000000001E-2</v>
      </c>
      <c r="CM279" s="652">
        <v>1.2500000000000001E-2</v>
      </c>
      <c r="CN279" s="652">
        <v>1.2500000000000001E-2</v>
      </c>
      <c r="CO279" s="652">
        <v>1.2500000000000001E-2</v>
      </c>
      <c r="CP279" s="652">
        <v>1.2500000000000001E-2</v>
      </c>
      <c r="CQ279" s="652">
        <v>1.2500000000000001E-2</v>
      </c>
      <c r="CR279" s="652">
        <v>1.2500000000000001E-2</v>
      </c>
      <c r="CS279" s="652">
        <v>1.2500000000000001E-2</v>
      </c>
      <c r="CT279" s="652">
        <v>1.2500000000000001E-2</v>
      </c>
      <c r="CU279" s="652">
        <v>1.2500000000000001E-2</v>
      </c>
      <c r="CV279" s="652">
        <v>1.2500000000000001E-2</v>
      </c>
      <c r="CW279" s="652">
        <v>1.2500000000000001E-2</v>
      </c>
      <c r="CX279" s="652">
        <v>1.2500000000000001E-2</v>
      </c>
      <c r="CY279" s="652">
        <v>1.2500000000000001E-2</v>
      </c>
      <c r="CZ279" s="652">
        <v>1.2500000000000001E-2</v>
      </c>
      <c r="DA279" s="652">
        <v>1.2500000000000001E-2</v>
      </c>
      <c r="DB279" s="652">
        <v>1.2500000000000001E-2</v>
      </c>
      <c r="DC279" s="652">
        <v>1.2500000000000001E-2</v>
      </c>
      <c r="DD279" s="652">
        <v>1.2500000000000001E-2</v>
      </c>
      <c r="DE279" s="652">
        <v>1.2500000000000001E-2</v>
      </c>
      <c r="DF279" s="652">
        <v>1.2500000000000001E-2</v>
      </c>
      <c r="DG279" s="652">
        <v>1.2500000000000001E-2</v>
      </c>
      <c r="DH279" s="652">
        <v>1.2500000000000001E-2</v>
      </c>
      <c r="DI279" s="652">
        <v>1.2500000000000001E-2</v>
      </c>
      <c r="DJ279" s="652">
        <v>1.2500000000000001E-2</v>
      </c>
      <c r="DK279" s="652">
        <v>1.2500000000000001E-2</v>
      </c>
      <c r="DL279" s="652">
        <v>1.2500000000000001E-2</v>
      </c>
      <c r="DM279" s="652">
        <v>1.2500000000000001E-2</v>
      </c>
      <c r="DN279" s="652">
        <v>1.2500000000000001E-2</v>
      </c>
      <c r="DO279" s="652">
        <v>1.2500000000000001E-2</v>
      </c>
      <c r="DP279" s="652">
        <v>1.2500000000000001E-2</v>
      </c>
      <c r="DQ279" s="652">
        <v>1.2500000000000001E-2</v>
      </c>
      <c r="DR279" s="652">
        <v>1.2500000000000001E-2</v>
      </c>
      <c r="DS279" s="652">
        <v>1.2500000000000001E-2</v>
      </c>
      <c r="DT279" s="652">
        <v>1.2500000000000001E-2</v>
      </c>
      <c r="DU279" s="652">
        <v>1.2500000000000001E-2</v>
      </c>
      <c r="DV279" s="652">
        <v>1.2500000000000001E-2</v>
      </c>
      <c r="DW279" s="652">
        <v>1.2500000000000001E-2</v>
      </c>
      <c r="DX279" s="652">
        <v>1.2500000000000001E-2</v>
      </c>
      <c r="DY279" s="652">
        <v>1.2500000000000001E-2</v>
      </c>
      <c r="DZ279" s="652">
        <v>1.2500000000000001E-2</v>
      </c>
      <c r="EA279" s="652">
        <v>1.2500000000000001E-2</v>
      </c>
      <c r="EB279" s="652">
        <v>1.2500000000000001E-2</v>
      </c>
      <c r="EC279" s="652">
        <v>1.2500000000000001E-2</v>
      </c>
      <c r="ED279" s="652">
        <v>1.2500000000000001E-2</v>
      </c>
      <c r="EE279" s="652">
        <v>1.2500000000000001E-2</v>
      </c>
      <c r="EF279" s="654">
        <v>1.2500000000000001E-2</v>
      </c>
    </row>
    <row r="280" spans="2:136" x14ac:dyDescent="0.2">
      <c r="B280" s="649"/>
      <c r="C280" s="482"/>
      <c r="D280" s="478"/>
      <c r="E280" s="482" t="s">
        <v>54</v>
      </c>
      <c r="F280" s="482"/>
      <c r="G280" s="482"/>
      <c r="H280" s="482"/>
      <c r="I280" s="482"/>
      <c r="J280" s="482"/>
      <c r="K280" s="482"/>
      <c r="L280" s="482"/>
      <c r="M280" s="634"/>
      <c r="N280" s="482"/>
      <c r="O280" s="482"/>
      <c r="P280" s="631">
        <f>Inputs!$G$18/10000</f>
        <v>6.5000000000000004E-6</v>
      </c>
      <c r="Q280" s="631">
        <f>Inputs!$G$18/10000</f>
        <v>6.5000000000000004E-6</v>
      </c>
      <c r="R280" s="631">
        <f>Inputs!$G$18/10000</f>
        <v>6.5000000000000004E-6</v>
      </c>
      <c r="S280" s="631">
        <f>Inputs!$G$18/10000</f>
        <v>6.5000000000000004E-6</v>
      </c>
      <c r="T280" s="631">
        <f>Inputs!$G$18/10000</f>
        <v>6.5000000000000004E-6</v>
      </c>
      <c r="U280" s="631">
        <f>Inputs!$G$18/10000</f>
        <v>6.5000000000000004E-6</v>
      </c>
      <c r="V280" s="631">
        <f>Inputs!$G$18/10000</f>
        <v>6.5000000000000004E-6</v>
      </c>
      <c r="W280" s="631">
        <f>Inputs!$G$18/10000</f>
        <v>6.5000000000000004E-6</v>
      </c>
      <c r="X280" s="631">
        <f>Inputs!$G$18/10000</f>
        <v>6.5000000000000004E-6</v>
      </c>
      <c r="Y280" s="631">
        <f>Inputs!$G$18/10000</f>
        <v>6.5000000000000004E-6</v>
      </c>
      <c r="Z280" s="631">
        <f>Inputs!$G$18/10000</f>
        <v>6.5000000000000004E-6</v>
      </c>
      <c r="AA280" s="631">
        <f>Inputs!$G$18/10000</f>
        <v>6.5000000000000004E-6</v>
      </c>
      <c r="AB280" s="631">
        <f>Inputs!$G$18/10000</f>
        <v>6.5000000000000004E-6</v>
      </c>
      <c r="AC280" s="631">
        <f>Inputs!$G$18/10000</f>
        <v>6.5000000000000004E-6</v>
      </c>
      <c r="AD280" s="631">
        <f>Inputs!$G$18/10000</f>
        <v>6.5000000000000004E-6</v>
      </c>
      <c r="AE280" s="631">
        <f>Inputs!$G$18/10000</f>
        <v>6.5000000000000004E-6</v>
      </c>
      <c r="AF280" s="631">
        <f>Inputs!$G$18/10000</f>
        <v>6.5000000000000004E-6</v>
      </c>
      <c r="AG280" s="631">
        <f>Inputs!$G$18/10000</f>
        <v>6.5000000000000004E-6</v>
      </c>
      <c r="AH280" s="631">
        <f>Inputs!$G$18/10000</f>
        <v>6.5000000000000004E-6</v>
      </c>
      <c r="AI280" s="631">
        <f>Inputs!$G$18/10000</f>
        <v>6.5000000000000004E-6</v>
      </c>
      <c r="AJ280" s="631">
        <f>Inputs!$G$18/10000</f>
        <v>6.5000000000000004E-6</v>
      </c>
      <c r="AK280" s="631">
        <f>Inputs!$G$18/10000</f>
        <v>6.5000000000000004E-6</v>
      </c>
      <c r="AL280" s="631">
        <f>Inputs!$G$18/10000</f>
        <v>6.5000000000000004E-6</v>
      </c>
      <c r="AM280" s="631">
        <f>Inputs!$G$18/10000</f>
        <v>6.5000000000000004E-6</v>
      </c>
      <c r="AN280" s="631">
        <f>Inputs!$G$18/10000</f>
        <v>6.5000000000000004E-6</v>
      </c>
      <c r="AO280" s="631">
        <f>Inputs!$G$18/10000</f>
        <v>6.5000000000000004E-6</v>
      </c>
      <c r="AP280" s="631">
        <f>Inputs!$G$18/10000</f>
        <v>6.5000000000000004E-6</v>
      </c>
      <c r="AQ280" s="631">
        <f>Inputs!$G$18/10000</f>
        <v>6.5000000000000004E-6</v>
      </c>
      <c r="AR280" s="631">
        <f>Inputs!$G$18/10000</f>
        <v>6.5000000000000004E-6</v>
      </c>
      <c r="AS280" s="631">
        <f>Inputs!$G$18/10000</f>
        <v>6.5000000000000004E-6</v>
      </c>
      <c r="AT280" s="631">
        <f>Inputs!$G$18/10000</f>
        <v>6.5000000000000004E-6</v>
      </c>
      <c r="AU280" s="631">
        <f>Inputs!$G$18/10000</f>
        <v>6.5000000000000004E-6</v>
      </c>
      <c r="AV280" s="631">
        <f>Inputs!$G$18/10000</f>
        <v>6.5000000000000004E-6</v>
      </c>
      <c r="AW280" s="631">
        <f>Inputs!$G$18/10000</f>
        <v>6.5000000000000004E-6</v>
      </c>
      <c r="AX280" s="631">
        <f>Inputs!$G$18/10000</f>
        <v>6.5000000000000004E-6</v>
      </c>
      <c r="AY280" s="631">
        <f>Inputs!$G$18/10000</f>
        <v>6.5000000000000004E-6</v>
      </c>
      <c r="AZ280" s="631">
        <f>Inputs!$G$18/10000</f>
        <v>6.5000000000000004E-6</v>
      </c>
      <c r="BA280" s="631">
        <f>Inputs!$G$18/10000</f>
        <v>6.5000000000000004E-6</v>
      </c>
      <c r="BB280" s="631">
        <f>Inputs!$G$18/10000</f>
        <v>6.5000000000000004E-6</v>
      </c>
      <c r="BC280" s="631">
        <f>Inputs!$G$18/10000</f>
        <v>6.5000000000000004E-6</v>
      </c>
      <c r="BD280" s="631">
        <f>Inputs!$G$18/10000</f>
        <v>6.5000000000000004E-6</v>
      </c>
      <c r="BE280" s="631">
        <f>Inputs!$G$18/10000</f>
        <v>6.5000000000000004E-6</v>
      </c>
      <c r="BF280" s="631">
        <f>Inputs!$G$18/10000</f>
        <v>6.5000000000000004E-6</v>
      </c>
      <c r="BG280" s="631">
        <f>Inputs!$G$18/10000</f>
        <v>6.5000000000000004E-6</v>
      </c>
      <c r="BH280" s="631">
        <f>Inputs!$G$18/10000</f>
        <v>6.5000000000000004E-6</v>
      </c>
      <c r="BI280" s="631">
        <f>Inputs!$G$18/10000</f>
        <v>6.5000000000000004E-6</v>
      </c>
      <c r="BJ280" s="631">
        <f>Inputs!$G$18/10000</f>
        <v>6.5000000000000004E-6</v>
      </c>
      <c r="BK280" s="631">
        <f>Inputs!$G$18/10000</f>
        <v>6.5000000000000004E-6</v>
      </c>
      <c r="BL280" s="631">
        <f>Inputs!$G$18/10000</f>
        <v>6.5000000000000004E-6</v>
      </c>
      <c r="BM280" s="631">
        <f>Inputs!$G$18/10000</f>
        <v>6.5000000000000004E-6</v>
      </c>
      <c r="BN280" s="631">
        <f>Inputs!$G$18/10000</f>
        <v>6.5000000000000004E-6</v>
      </c>
      <c r="BO280" s="631">
        <f>Inputs!$G$18/10000</f>
        <v>6.5000000000000004E-6</v>
      </c>
      <c r="BP280" s="631">
        <f>Inputs!$G$18/10000</f>
        <v>6.5000000000000004E-6</v>
      </c>
      <c r="BQ280" s="631">
        <f>Inputs!$G$18/10000</f>
        <v>6.5000000000000004E-6</v>
      </c>
      <c r="BR280" s="631">
        <f>Inputs!$G$18/10000</f>
        <v>6.5000000000000004E-6</v>
      </c>
      <c r="BS280" s="631">
        <f>Inputs!$G$18/10000</f>
        <v>6.5000000000000004E-6</v>
      </c>
      <c r="BT280" s="631">
        <f>Inputs!$G$18/10000</f>
        <v>6.5000000000000004E-6</v>
      </c>
      <c r="BU280" s="631">
        <f>Inputs!$G$18/10000</f>
        <v>6.5000000000000004E-6</v>
      </c>
      <c r="BV280" s="631">
        <f>Inputs!$G$18/10000</f>
        <v>6.5000000000000004E-6</v>
      </c>
      <c r="BW280" s="631">
        <f>Inputs!$G$18/10000</f>
        <v>6.5000000000000004E-6</v>
      </c>
      <c r="BX280" s="631">
        <f>Inputs!$G$18/10000</f>
        <v>6.5000000000000004E-6</v>
      </c>
      <c r="BY280" s="631">
        <f>Inputs!$G$18/10000</f>
        <v>6.5000000000000004E-6</v>
      </c>
      <c r="BZ280" s="631">
        <f>Inputs!$G$18/10000</f>
        <v>6.5000000000000004E-6</v>
      </c>
      <c r="CA280" s="631">
        <f>Inputs!$G$18/10000</f>
        <v>6.5000000000000004E-6</v>
      </c>
      <c r="CB280" s="631">
        <f>Inputs!$G$18/10000</f>
        <v>6.5000000000000004E-6</v>
      </c>
      <c r="CC280" s="631">
        <f>Inputs!$G$18/10000</f>
        <v>6.5000000000000004E-6</v>
      </c>
      <c r="CD280" s="631">
        <f>Inputs!$G$18/10000</f>
        <v>6.5000000000000004E-6</v>
      </c>
      <c r="CE280" s="631">
        <f>Inputs!$G$18/10000</f>
        <v>6.5000000000000004E-6</v>
      </c>
      <c r="CF280" s="631">
        <f>Inputs!$G$18/10000</f>
        <v>6.5000000000000004E-6</v>
      </c>
      <c r="CG280" s="631">
        <f>Inputs!$G$18/10000</f>
        <v>6.5000000000000004E-6</v>
      </c>
      <c r="CH280" s="631">
        <f>Inputs!$G$18/10000</f>
        <v>6.5000000000000004E-6</v>
      </c>
      <c r="CI280" s="631">
        <f>Inputs!$G$18/10000</f>
        <v>6.5000000000000004E-6</v>
      </c>
      <c r="CJ280" s="631">
        <f>Inputs!$G$18/10000</f>
        <v>6.5000000000000004E-6</v>
      </c>
      <c r="CK280" s="631">
        <f>Inputs!$G$18/10000</f>
        <v>6.5000000000000004E-6</v>
      </c>
      <c r="CL280" s="631">
        <f>Inputs!$G$18/10000</f>
        <v>6.5000000000000004E-6</v>
      </c>
      <c r="CM280" s="631">
        <f>Inputs!$G$18/10000</f>
        <v>6.5000000000000004E-6</v>
      </c>
      <c r="CN280" s="631">
        <f>Inputs!$G$18/10000</f>
        <v>6.5000000000000004E-6</v>
      </c>
      <c r="CO280" s="631">
        <f>Inputs!$G$18/10000</f>
        <v>6.5000000000000004E-6</v>
      </c>
      <c r="CP280" s="631">
        <f>Inputs!$G$18/10000</f>
        <v>6.5000000000000004E-6</v>
      </c>
      <c r="CQ280" s="631">
        <f>Inputs!$G$18/10000</f>
        <v>6.5000000000000004E-6</v>
      </c>
      <c r="CR280" s="631">
        <f>Inputs!$G$18/10000</f>
        <v>6.5000000000000004E-6</v>
      </c>
      <c r="CS280" s="631">
        <f>Inputs!$G$18/10000</f>
        <v>6.5000000000000004E-6</v>
      </c>
      <c r="CT280" s="631">
        <f>Inputs!$G$18/10000</f>
        <v>6.5000000000000004E-6</v>
      </c>
      <c r="CU280" s="631">
        <f>Inputs!$G$18/10000</f>
        <v>6.5000000000000004E-6</v>
      </c>
      <c r="CV280" s="631">
        <f>Inputs!$G$18/10000</f>
        <v>6.5000000000000004E-6</v>
      </c>
      <c r="CW280" s="631">
        <f>Inputs!$G$18/10000</f>
        <v>6.5000000000000004E-6</v>
      </c>
      <c r="CX280" s="631">
        <f>Inputs!$G$18/10000</f>
        <v>6.5000000000000004E-6</v>
      </c>
      <c r="CY280" s="631">
        <f>Inputs!$G$18/10000</f>
        <v>6.5000000000000004E-6</v>
      </c>
      <c r="CZ280" s="631">
        <f>Inputs!$G$18/10000</f>
        <v>6.5000000000000004E-6</v>
      </c>
      <c r="DA280" s="631">
        <f>Inputs!$G$18/10000</f>
        <v>6.5000000000000004E-6</v>
      </c>
      <c r="DB280" s="631">
        <f>Inputs!$G$18/10000</f>
        <v>6.5000000000000004E-6</v>
      </c>
      <c r="DC280" s="631">
        <f>Inputs!$G$18/10000</f>
        <v>6.5000000000000004E-6</v>
      </c>
      <c r="DD280" s="631">
        <f>Inputs!$G$18/10000</f>
        <v>6.5000000000000004E-6</v>
      </c>
      <c r="DE280" s="631">
        <f>Inputs!$G$18/10000</f>
        <v>6.5000000000000004E-6</v>
      </c>
      <c r="DF280" s="631">
        <f>Inputs!$G$18/10000</f>
        <v>6.5000000000000004E-6</v>
      </c>
      <c r="DG280" s="631">
        <f>Inputs!$G$18/10000</f>
        <v>6.5000000000000004E-6</v>
      </c>
      <c r="DH280" s="631">
        <f>Inputs!$G$18/10000</f>
        <v>6.5000000000000004E-6</v>
      </c>
      <c r="DI280" s="631">
        <f>Inputs!$G$18/10000</f>
        <v>6.5000000000000004E-6</v>
      </c>
      <c r="DJ280" s="631">
        <f>Inputs!$G$18/10000</f>
        <v>6.5000000000000004E-6</v>
      </c>
      <c r="DK280" s="631">
        <f>Inputs!$G$18/10000</f>
        <v>6.5000000000000004E-6</v>
      </c>
      <c r="DL280" s="631">
        <f>Inputs!$G$18/10000</f>
        <v>6.5000000000000004E-6</v>
      </c>
      <c r="DM280" s="631">
        <f>Inputs!$G$18/10000</f>
        <v>6.5000000000000004E-6</v>
      </c>
      <c r="DN280" s="631">
        <f>Inputs!$G$18/10000</f>
        <v>6.5000000000000004E-6</v>
      </c>
      <c r="DO280" s="631">
        <f>Inputs!$G$18/10000</f>
        <v>6.5000000000000004E-6</v>
      </c>
      <c r="DP280" s="631">
        <f>Inputs!$G$18/10000</f>
        <v>6.5000000000000004E-6</v>
      </c>
      <c r="DQ280" s="631">
        <f>Inputs!$G$18/10000</f>
        <v>6.5000000000000004E-6</v>
      </c>
      <c r="DR280" s="631">
        <f>Inputs!$G$18/10000</f>
        <v>6.5000000000000004E-6</v>
      </c>
      <c r="DS280" s="631">
        <f>Inputs!$G$18/10000</f>
        <v>6.5000000000000004E-6</v>
      </c>
      <c r="DT280" s="631">
        <f>Inputs!$G$18/10000</f>
        <v>6.5000000000000004E-6</v>
      </c>
      <c r="DU280" s="631">
        <f>Inputs!$G$18/10000</f>
        <v>6.5000000000000004E-6</v>
      </c>
      <c r="DV280" s="631">
        <f>Inputs!$G$18/10000</f>
        <v>6.5000000000000004E-6</v>
      </c>
      <c r="DW280" s="631">
        <f>Inputs!$G$18/10000</f>
        <v>6.5000000000000004E-6</v>
      </c>
      <c r="DX280" s="631">
        <f>Inputs!$G$18/10000</f>
        <v>6.5000000000000004E-6</v>
      </c>
      <c r="DY280" s="631">
        <f>Inputs!$G$18/10000</f>
        <v>6.5000000000000004E-6</v>
      </c>
      <c r="DZ280" s="631">
        <f>Inputs!$G$18/10000</f>
        <v>6.5000000000000004E-6</v>
      </c>
      <c r="EA280" s="631">
        <f>Inputs!$G$18/10000</f>
        <v>6.5000000000000004E-6</v>
      </c>
      <c r="EB280" s="631">
        <f>Inputs!$G$18/10000</f>
        <v>6.5000000000000004E-6</v>
      </c>
      <c r="EC280" s="631">
        <f>Inputs!$G$18/10000</f>
        <v>6.5000000000000004E-6</v>
      </c>
      <c r="ED280" s="631">
        <f>Inputs!$G$18/10000</f>
        <v>6.5000000000000004E-6</v>
      </c>
      <c r="EE280" s="631">
        <f>Inputs!$G$18/10000</f>
        <v>6.5000000000000004E-6</v>
      </c>
      <c r="EF280" s="655">
        <f>Inputs!$G$18/10000</f>
        <v>6.5000000000000004E-6</v>
      </c>
    </row>
    <row r="281" spans="2:136" x14ac:dyDescent="0.2">
      <c r="B281" s="649"/>
      <c r="C281" s="482"/>
      <c r="D281" s="478"/>
      <c r="E281" s="482" t="s">
        <v>10</v>
      </c>
      <c r="F281" s="482"/>
      <c r="G281" s="482"/>
      <c r="H281" s="482"/>
      <c r="I281" s="482"/>
      <c r="J281" s="482"/>
      <c r="K281" s="482"/>
      <c r="L281" s="482"/>
      <c r="M281" s="634"/>
      <c r="N281" s="482"/>
      <c r="O281" s="482"/>
      <c r="P281" s="650">
        <f>P280+P279</f>
        <v>1.25065E-2</v>
      </c>
      <c r="Q281" s="650">
        <f t="shared" ref="Q281:CB281" si="212">Q280+Q279</f>
        <v>1.25065E-2</v>
      </c>
      <c r="R281" s="650">
        <f t="shared" si="212"/>
        <v>1.25065E-2</v>
      </c>
      <c r="S281" s="650">
        <f t="shared" si="212"/>
        <v>1.25065E-2</v>
      </c>
      <c r="T281" s="650">
        <f t="shared" si="212"/>
        <v>1.25065E-2</v>
      </c>
      <c r="U281" s="650">
        <f t="shared" si="212"/>
        <v>1.25065E-2</v>
      </c>
      <c r="V281" s="650">
        <f t="shared" si="212"/>
        <v>1.25065E-2</v>
      </c>
      <c r="W281" s="650">
        <f t="shared" si="212"/>
        <v>1.25065E-2</v>
      </c>
      <c r="X281" s="650">
        <f t="shared" si="212"/>
        <v>1.25065E-2</v>
      </c>
      <c r="Y281" s="650">
        <f t="shared" si="212"/>
        <v>1.25065E-2</v>
      </c>
      <c r="Z281" s="650">
        <f t="shared" si="212"/>
        <v>1.25065E-2</v>
      </c>
      <c r="AA281" s="650">
        <f t="shared" si="212"/>
        <v>1.25065E-2</v>
      </c>
      <c r="AB281" s="650">
        <f t="shared" si="212"/>
        <v>1.25065E-2</v>
      </c>
      <c r="AC281" s="650">
        <f t="shared" si="212"/>
        <v>1.25065E-2</v>
      </c>
      <c r="AD281" s="650">
        <f t="shared" si="212"/>
        <v>1.25065E-2</v>
      </c>
      <c r="AE281" s="650">
        <f t="shared" si="212"/>
        <v>1.25065E-2</v>
      </c>
      <c r="AF281" s="650">
        <f t="shared" si="212"/>
        <v>1.25065E-2</v>
      </c>
      <c r="AG281" s="650">
        <f t="shared" si="212"/>
        <v>1.25065E-2</v>
      </c>
      <c r="AH281" s="650">
        <f t="shared" si="212"/>
        <v>1.25065E-2</v>
      </c>
      <c r="AI281" s="650">
        <f t="shared" si="212"/>
        <v>1.25065E-2</v>
      </c>
      <c r="AJ281" s="650">
        <f t="shared" si="212"/>
        <v>1.25065E-2</v>
      </c>
      <c r="AK281" s="650">
        <f t="shared" si="212"/>
        <v>1.25065E-2</v>
      </c>
      <c r="AL281" s="650">
        <f t="shared" si="212"/>
        <v>1.25065E-2</v>
      </c>
      <c r="AM281" s="650">
        <f t="shared" si="212"/>
        <v>1.25065E-2</v>
      </c>
      <c r="AN281" s="650">
        <f t="shared" si="212"/>
        <v>1.25065E-2</v>
      </c>
      <c r="AO281" s="650">
        <f t="shared" si="212"/>
        <v>1.25065E-2</v>
      </c>
      <c r="AP281" s="650">
        <f t="shared" si="212"/>
        <v>1.25065E-2</v>
      </c>
      <c r="AQ281" s="650">
        <f t="shared" si="212"/>
        <v>1.25065E-2</v>
      </c>
      <c r="AR281" s="650">
        <f t="shared" si="212"/>
        <v>1.25065E-2</v>
      </c>
      <c r="AS281" s="650">
        <f t="shared" si="212"/>
        <v>1.25065E-2</v>
      </c>
      <c r="AT281" s="650">
        <f t="shared" si="212"/>
        <v>1.25065E-2</v>
      </c>
      <c r="AU281" s="650">
        <f t="shared" si="212"/>
        <v>1.25065E-2</v>
      </c>
      <c r="AV281" s="650">
        <f t="shared" si="212"/>
        <v>1.25065E-2</v>
      </c>
      <c r="AW281" s="650">
        <f t="shared" si="212"/>
        <v>1.25065E-2</v>
      </c>
      <c r="AX281" s="650">
        <f t="shared" si="212"/>
        <v>1.25065E-2</v>
      </c>
      <c r="AY281" s="650">
        <f t="shared" si="212"/>
        <v>1.25065E-2</v>
      </c>
      <c r="AZ281" s="650">
        <f t="shared" si="212"/>
        <v>1.25065E-2</v>
      </c>
      <c r="BA281" s="650">
        <f t="shared" si="212"/>
        <v>1.25065E-2</v>
      </c>
      <c r="BB281" s="650">
        <f t="shared" si="212"/>
        <v>1.25065E-2</v>
      </c>
      <c r="BC281" s="650">
        <f t="shared" si="212"/>
        <v>1.25065E-2</v>
      </c>
      <c r="BD281" s="650">
        <f t="shared" si="212"/>
        <v>1.25065E-2</v>
      </c>
      <c r="BE281" s="650">
        <f t="shared" si="212"/>
        <v>1.25065E-2</v>
      </c>
      <c r="BF281" s="650">
        <f t="shared" si="212"/>
        <v>1.25065E-2</v>
      </c>
      <c r="BG281" s="650">
        <f t="shared" si="212"/>
        <v>1.25065E-2</v>
      </c>
      <c r="BH281" s="650">
        <f t="shared" si="212"/>
        <v>1.25065E-2</v>
      </c>
      <c r="BI281" s="650">
        <f t="shared" si="212"/>
        <v>1.25065E-2</v>
      </c>
      <c r="BJ281" s="650">
        <f t="shared" si="212"/>
        <v>1.25065E-2</v>
      </c>
      <c r="BK281" s="650">
        <f t="shared" si="212"/>
        <v>1.25065E-2</v>
      </c>
      <c r="BL281" s="650">
        <f t="shared" si="212"/>
        <v>1.25065E-2</v>
      </c>
      <c r="BM281" s="650">
        <f t="shared" si="212"/>
        <v>1.25065E-2</v>
      </c>
      <c r="BN281" s="650">
        <f t="shared" si="212"/>
        <v>1.25065E-2</v>
      </c>
      <c r="BO281" s="650">
        <f t="shared" si="212"/>
        <v>1.25065E-2</v>
      </c>
      <c r="BP281" s="650">
        <f t="shared" si="212"/>
        <v>1.25065E-2</v>
      </c>
      <c r="BQ281" s="650">
        <f t="shared" si="212"/>
        <v>1.25065E-2</v>
      </c>
      <c r="BR281" s="650">
        <f t="shared" si="212"/>
        <v>1.25065E-2</v>
      </c>
      <c r="BS281" s="650">
        <f t="shared" si="212"/>
        <v>1.25065E-2</v>
      </c>
      <c r="BT281" s="650">
        <f t="shared" si="212"/>
        <v>1.25065E-2</v>
      </c>
      <c r="BU281" s="650">
        <f t="shared" si="212"/>
        <v>1.25065E-2</v>
      </c>
      <c r="BV281" s="650">
        <f t="shared" si="212"/>
        <v>1.25065E-2</v>
      </c>
      <c r="BW281" s="650">
        <f t="shared" si="212"/>
        <v>1.25065E-2</v>
      </c>
      <c r="BX281" s="650">
        <f t="shared" si="212"/>
        <v>1.25065E-2</v>
      </c>
      <c r="BY281" s="650">
        <f t="shared" si="212"/>
        <v>1.25065E-2</v>
      </c>
      <c r="BZ281" s="650">
        <f t="shared" si="212"/>
        <v>1.25065E-2</v>
      </c>
      <c r="CA281" s="650">
        <f t="shared" si="212"/>
        <v>1.25065E-2</v>
      </c>
      <c r="CB281" s="650">
        <f t="shared" si="212"/>
        <v>1.25065E-2</v>
      </c>
      <c r="CC281" s="650">
        <f t="shared" ref="CC281:CT281" si="213">CC280+CC279</f>
        <v>1.25065E-2</v>
      </c>
      <c r="CD281" s="650">
        <f t="shared" si="213"/>
        <v>1.25065E-2</v>
      </c>
      <c r="CE281" s="650">
        <f t="shared" si="213"/>
        <v>1.25065E-2</v>
      </c>
      <c r="CF281" s="650">
        <f t="shared" si="213"/>
        <v>1.25065E-2</v>
      </c>
      <c r="CG281" s="650">
        <f t="shared" si="213"/>
        <v>1.25065E-2</v>
      </c>
      <c r="CH281" s="650">
        <f t="shared" si="213"/>
        <v>1.25065E-2</v>
      </c>
      <c r="CI281" s="650">
        <f t="shared" si="213"/>
        <v>1.25065E-2</v>
      </c>
      <c r="CJ281" s="650">
        <f t="shared" si="213"/>
        <v>1.25065E-2</v>
      </c>
      <c r="CK281" s="650">
        <f t="shared" si="213"/>
        <v>1.25065E-2</v>
      </c>
      <c r="CL281" s="650">
        <f t="shared" si="213"/>
        <v>1.25065E-2</v>
      </c>
      <c r="CM281" s="650">
        <f t="shared" si="213"/>
        <v>1.25065E-2</v>
      </c>
      <c r="CN281" s="650">
        <f t="shared" si="213"/>
        <v>1.25065E-2</v>
      </c>
      <c r="CO281" s="650">
        <f t="shared" si="213"/>
        <v>1.25065E-2</v>
      </c>
      <c r="CP281" s="650">
        <f t="shared" si="213"/>
        <v>1.25065E-2</v>
      </c>
      <c r="CQ281" s="650">
        <f t="shared" si="213"/>
        <v>1.25065E-2</v>
      </c>
      <c r="CR281" s="650">
        <f t="shared" si="213"/>
        <v>1.25065E-2</v>
      </c>
      <c r="CS281" s="650">
        <f t="shared" si="213"/>
        <v>1.25065E-2</v>
      </c>
      <c r="CT281" s="650">
        <f t="shared" si="213"/>
        <v>1.25065E-2</v>
      </c>
      <c r="CU281" s="650">
        <f t="shared" ref="CU281:ED281" si="214">CU280+CU279</f>
        <v>1.25065E-2</v>
      </c>
      <c r="CV281" s="650">
        <f t="shared" si="214"/>
        <v>1.25065E-2</v>
      </c>
      <c r="CW281" s="650">
        <f t="shared" si="214"/>
        <v>1.25065E-2</v>
      </c>
      <c r="CX281" s="650">
        <f t="shared" si="214"/>
        <v>1.25065E-2</v>
      </c>
      <c r="CY281" s="650">
        <f t="shared" si="214"/>
        <v>1.25065E-2</v>
      </c>
      <c r="CZ281" s="650">
        <f t="shared" si="214"/>
        <v>1.25065E-2</v>
      </c>
      <c r="DA281" s="650">
        <f t="shared" si="214"/>
        <v>1.25065E-2</v>
      </c>
      <c r="DB281" s="650">
        <f t="shared" si="214"/>
        <v>1.25065E-2</v>
      </c>
      <c r="DC281" s="650">
        <f t="shared" si="214"/>
        <v>1.25065E-2</v>
      </c>
      <c r="DD281" s="650">
        <f t="shared" si="214"/>
        <v>1.25065E-2</v>
      </c>
      <c r="DE281" s="650">
        <f t="shared" si="214"/>
        <v>1.25065E-2</v>
      </c>
      <c r="DF281" s="650">
        <f t="shared" si="214"/>
        <v>1.25065E-2</v>
      </c>
      <c r="DG281" s="650">
        <f t="shared" si="214"/>
        <v>1.25065E-2</v>
      </c>
      <c r="DH281" s="650">
        <f t="shared" si="214"/>
        <v>1.25065E-2</v>
      </c>
      <c r="DI281" s="650">
        <f t="shared" si="214"/>
        <v>1.25065E-2</v>
      </c>
      <c r="DJ281" s="650">
        <f t="shared" si="214"/>
        <v>1.25065E-2</v>
      </c>
      <c r="DK281" s="650">
        <f t="shared" si="214"/>
        <v>1.25065E-2</v>
      </c>
      <c r="DL281" s="650">
        <f t="shared" si="214"/>
        <v>1.25065E-2</v>
      </c>
      <c r="DM281" s="650">
        <f t="shared" si="214"/>
        <v>1.25065E-2</v>
      </c>
      <c r="DN281" s="650">
        <f t="shared" si="214"/>
        <v>1.25065E-2</v>
      </c>
      <c r="DO281" s="650">
        <f t="shared" si="214"/>
        <v>1.25065E-2</v>
      </c>
      <c r="DP281" s="650">
        <f t="shared" si="214"/>
        <v>1.25065E-2</v>
      </c>
      <c r="DQ281" s="650">
        <f t="shared" si="214"/>
        <v>1.25065E-2</v>
      </c>
      <c r="DR281" s="650">
        <f t="shared" si="214"/>
        <v>1.25065E-2</v>
      </c>
      <c r="DS281" s="650">
        <f t="shared" si="214"/>
        <v>1.25065E-2</v>
      </c>
      <c r="DT281" s="650">
        <f t="shared" si="214"/>
        <v>1.25065E-2</v>
      </c>
      <c r="DU281" s="650">
        <f t="shared" si="214"/>
        <v>1.25065E-2</v>
      </c>
      <c r="DV281" s="650">
        <f t="shared" si="214"/>
        <v>1.25065E-2</v>
      </c>
      <c r="DW281" s="650">
        <f t="shared" si="214"/>
        <v>1.25065E-2</v>
      </c>
      <c r="DX281" s="650">
        <f t="shared" si="214"/>
        <v>1.25065E-2</v>
      </c>
      <c r="DY281" s="650">
        <f t="shared" si="214"/>
        <v>1.25065E-2</v>
      </c>
      <c r="DZ281" s="650">
        <f t="shared" si="214"/>
        <v>1.25065E-2</v>
      </c>
      <c r="EA281" s="650">
        <f t="shared" si="214"/>
        <v>1.25065E-2</v>
      </c>
      <c r="EB281" s="650">
        <f t="shared" si="214"/>
        <v>1.25065E-2</v>
      </c>
      <c r="EC281" s="650">
        <f t="shared" si="214"/>
        <v>1.25065E-2</v>
      </c>
      <c r="ED281" s="650">
        <f t="shared" si="214"/>
        <v>1.25065E-2</v>
      </c>
      <c r="EE281" s="650">
        <f>EE280+EE279</f>
        <v>1.25065E-2</v>
      </c>
      <c r="EF281" s="651">
        <f>EF280+EF279</f>
        <v>1.25065E-2</v>
      </c>
    </row>
    <row r="282" spans="2:136" x14ac:dyDescent="0.2">
      <c r="B282" s="656"/>
      <c r="C282" s="504"/>
      <c r="D282" s="503"/>
      <c r="E282" s="504" t="s">
        <v>11</v>
      </c>
      <c r="F282" s="504"/>
      <c r="G282" s="504"/>
      <c r="H282" s="504"/>
      <c r="I282" s="504"/>
      <c r="J282" s="504"/>
      <c r="K282" s="504"/>
      <c r="L282" s="504"/>
      <c r="M282" s="635"/>
      <c r="N282" s="504"/>
      <c r="O282" s="504"/>
      <c r="P282" s="657">
        <f>Inputs!$G$19</f>
        <v>0.03</v>
      </c>
      <c r="Q282" s="657">
        <f>Inputs!$G$19</f>
        <v>0.03</v>
      </c>
      <c r="R282" s="657">
        <f>Inputs!$G$19</f>
        <v>0.03</v>
      </c>
      <c r="S282" s="657">
        <f>Inputs!$G$19</f>
        <v>0.03</v>
      </c>
      <c r="T282" s="657">
        <f>Inputs!$G$19</f>
        <v>0.03</v>
      </c>
      <c r="U282" s="657">
        <f>Inputs!$G$19</f>
        <v>0.03</v>
      </c>
      <c r="V282" s="657">
        <f>Inputs!$G$19</f>
        <v>0.03</v>
      </c>
      <c r="W282" s="657">
        <f>Inputs!$G$19</f>
        <v>0.03</v>
      </c>
      <c r="X282" s="657">
        <f>Inputs!$G$19</f>
        <v>0.03</v>
      </c>
      <c r="Y282" s="657">
        <f>Inputs!$G$19</f>
        <v>0.03</v>
      </c>
      <c r="Z282" s="657">
        <f>Inputs!$G$19</f>
        <v>0.03</v>
      </c>
      <c r="AA282" s="657">
        <f>Inputs!$G$19</f>
        <v>0.03</v>
      </c>
      <c r="AB282" s="657">
        <f>Inputs!$G$19</f>
        <v>0.03</v>
      </c>
      <c r="AC282" s="657">
        <f>Inputs!$G$19</f>
        <v>0.03</v>
      </c>
      <c r="AD282" s="657">
        <f>Inputs!$G$19</f>
        <v>0.03</v>
      </c>
      <c r="AE282" s="657">
        <f>Inputs!$G$19</f>
        <v>0.03</v>
      </c>
      <c r="AF282" s="657">
        <f>Inputs!$G$19</f>
        <v>0.03</v>
      </c>
      <c r="AG282" s="657">
        <f>Inputs!$G$19</f>
        <v>0.03</v>
      </c>
      <c r="AH282" s="657">
        <f>Inputs!$G$19</f>
        <v>0.03</v>
      </c>
      <c r="AI282" s="657">
        <f>Inputs!$G$19</f>
        <v>0.03</v>
      </c>
      <c r="AJ282" s="657">
        <f>Inputs!$G$19</f>
        <v>0.03</v>
      </c>
      <c r="AK282" s="657">
        <f>Inputs!$G$19</f>
        <v>0.03</v>
      </c>
      <c r="AL282" s="657">
        <f>Inputs!$G$19</f>
        <v>0.03</v>
      </c>
      <c r="AM282" s="657">
        <f>Inputs!$G$19</f>
        <v>0.03</v>
      </c>
      <c r="AN282" s="657">
        <f>Inputs!$G$19</f>
        <v>0.03</v>
      </c>
      <c r="AO282" s="657">
        <f>Inputs!$G$19</f>
        <v>0.03</v>
      </c>
      <c r="AP282" s="657">
        <f>Inputs!$G$19</f>
        <v>0.03</v>
      </c>
      <c r="AQ282" s="657">
        <f>Inputs!$G$19</f>
        <v>0.03</v>
      </c>
      <c r="AR282" s="657">
        <f>Inputs!$G$19</f>
        <v>0.03</v>
      </c>
      <c r="AS282" s="657">
        <f>Inputs!$G$19</f>
        <v>0.03</v>
      </c>
      <c r="AT282" s="657">
        <f>Inputs!$G$19</f>
        <v>0.03</v>
      </c>
      <c r="AU282" s="657">
        <f>Inputs!$G$19</f>
        <v>0.03</v>
      </c>
      <c r="AV282" s="657">
        <f>Inputs!$G$19</f>
        <v>0.03</v>
      </c>
      <c r="AW282" s="657">
        <f>Inputs!$G$19</f>
        <v>0.03</v>
      </c>
      <c r="AX282" s="657">
        <f>Inputs!$G$19</f>
        <v>0.03</v>
      </c>
      <c r="AY282" s="657">
        <f>Inputs!$G$19</f>
        <v>0.03</v>
      </c>
      <c r="AZ282" s="657">
        <f>Inputs!$G$19</f>
        <v>0.03</v>
      </c>
      <c r="BA282" s="657">
        <f>Inputs!$G$19</f>
        <v>0.03</v>
      </c>
      <c r="BB282" s="657">
        <f>Inputs!$G$19</f>
        <v>0.03</v>
      </c>
      <c r="BC282" s="657">
        <f>Inputs!$G$19</f>
        <v>0.03</v>
      </c>
      <c r="BD282" s="657">
        <f>Inputs!$G$19</f>
        <v>0.03</v>
      </c>
      <c r="BE282" s="657">
        <f>Inputs!$G$19</f>
        <v>0.03</v>
      </c>
      <c r="BF282" s="657">
        <f>Inputs!$G$19</f>
        <v>0.03</v>
      </c>
      <c r="BG282" s="657">
        <f>Inputs!$G$19</f>
        <v>0.03</v>
      </c>
      <c r="BH282" s="657">
        <f>Inputs!$G$19</f>
        <v>0.03</v>
      </c>
      <c r="BI282" s="657">
        <f>Inputs!$G$19</f>
        <v>0.03</v>
      </c>
      <c r="BJ282" s="657">
        <f>Inputs!$G$19</f>
        <v>0.03</v>
      </c>
      <c r="BK282" s="657">
        <f>Inputs!$G$19</f>
        <v>0.03</v>
      </c>
      <c r="BL282" s="657">
        <f>Inputs!$G$19</f>
        <v>0.03</v>
      </c>
      <c r="BM282" s="657">
        <f>Inputs!$G$19</f>
        <v>0.03</v>
      </c>
      <c r="BN282" s="657">
        <f>Inputs!$G$19</f>
        <v>0.03</v>
      </c>
      <c r="BO282" s="657">
        <f>Inputs!$G$19</f>
        <v>0.03</v>
      </c>
      <c r="BP282" s="657">
        <f>Inputs!$G$19</f>
        <v>0.03</v>
      </c>
      <c r="BQ282" s="657">
        <f>Inputs!$G$19</f>
        <v>0.03</v>
      </c>
      <c r="BR282" s="657">
        <f>Inputs!$G$19</f>
        <v>0.03</v>
      </c>
      <c r="BS282" s="657">
        <f>Inputs!$G$19</f>
        <v>0.03</v>
      </c>
      <c r="BT282" s="657">
        <f>Inputs!$G$19</f>
        <v>0.03</v>
      </c>
      <c r="BU282" s="657">
        <f>Inputs!$G$19</f>
        <v>0.03</v>
      </c>
      <c r="BV282" s="657">
        <f>Inputs!$G$19</f>
        <v>0.03</v>
      </c>
      <c r="BW282" s="657">
        <f>Inputs!$G$19</f>
        <v>0.03</v>
      </c>
      <c r="BX282" s="657">
        <f>Inputs!$G$19</f>
        <v>0.03</v>
      </c>
      <c r="BY282" s="657">
        <f>Inputs!$G$19</f>
        <v>0.03</v>
      </c>
      <c r="BZ282" s="657">
        <f>Inputs!$G$19</f>
        <v>0.03</v>
      </c>
      <c r="CA282" s="657">
        <f>Inputs!$G$19</f>
        <v>0.03</v>
      </c>
      <c r="CB282" s="657">
        <f>Inputs!$G$19</f>
        <v>0.03</v>
      </c>
      <c r="CC282" s="657">
        <f>Inputs!$G$19</f>
        <v>0.03</v>
      </c>
      <c r="CD282" s="657">
        <f>Inputs!$G$19</f>
        <v>0.03</v>
      </c>
      <c r="CE282" s="657">
        <f>Inputs!$G$19</f>
        <v>0.03</v>
      </c>
      <c r="CF282" s="657">
        <f>Inputs!$G$19</f>
        <v>0.03</v>
      </c>
      <c r="CG282" s="657">
        <f>Inputs!$G$19</f>
        <v>0.03</v>
      </c>
      <c r="CH282" s="657">
        <f>Inputs!$G$19</f>
        <v>0.03</v>
      </c>
      <c r="CI282" s="657">
        <f>Inputs!$G$19</f>
        <v>0.03</v>
      </c>
      <c r="CJ282" s="657">
        <f>Inputs!$G$19</f>
        <v>0.03</v>
      </c>
      <c r="CK282" s="657">
        <f>Inputs!$G$19</f>
        <v>0.03</v>
      </c>
      <c r="CL282" s="657">
        <f>Inputs!$G$19</f>
        <v>0.03</v>
      </c>
      <c r="CM282" s="657">
        <f>Inputs!$G$19</f>
        <v>0.03</v>
      </c>
      <c r="CN282" s="657">
        <f>Inputs!$G$19</f>
        <v>0.03</v>
      </c>
      <c r="CO282" s="657">
        <f>Inputs!$G$19</f>
        <v>0.03</v>
      </c>
      <c r="CP282" s="657">
        <f>Inputs!$G$19</f>
        <v>0.03</v>
      </c>
      <c r="CQ282" s="657">
        <f>Inputs!$G$19</f>
        <v>0.03</v>
      </c>
      <c r="CR282" s="657">
        <f>Inputs!$G$19</f>
        <v>0.03</v>
      </c>
      <c r="CS282" s="657">
        <f>Inputs!$G$19</f>
        <v>0.03</v>
      </c>
      <c r="CT282" s="657">
        <f>Inputs!$G$19</f>
        <v>0.03</v>
      </c>
      <c r="CU282" s="657">
        <f>Inputs!$G$19</f>
        <v>0.03</v>
      </c>
      <c r="CV282" s="657">
        <f>Inputs!$G$19</f>
        <v>0.03</v>
      </c>
      <c r="CW282" s="657">
        <f>Inputs!$G$19</f>
        <v>0.03</v>
      </c>
      <c r="CX282" s="657">
        <f>Inputs!$G$19</f>
        <v>0.03</v>
      </c>
      <c r="CY282" s="657">
        <f>Inputs!$G$19</f>
        <v>0.03</v>
      </c>
      <c r="CZ282" s="657">
        <f>Inputs!$G$19</f>
        <v>0.03</v>
      </c>
      <c r="DA282" s="657">
        <f>Inputs!$G$19</f>
        <v>0.03</v>
      </c>
      <c r="DB282" s="657">
        <f>Inputs!$G$19</f>
        <v>0.03</v>
      </c>
      <c r="DC282" s="657">
        <f>Inputs!$G$19</f>
        <v>0.03</v>
      </c>
      <c r="DD282" s="657">
        <f>Inputs!$G$19</f>
        <v>0.03</v>
      </c>
      <c r="DE282" s="657">
        <f>Inputs!$G$19</f>
        <v>0.03</v>
      </c>
      <c r="DF282" s="657">
        <f>Inputs!$G$19</f>
        <v>0.03</v>
      </c>
      <c r="DG282" s="657">
        <f>Inputs!$G$19</f>
        <v>0.03</v>
      </c>
      <c r="DH282" s="657">
        <f>Inputs!$G$19</f>
        <v>0.03</v>
      </c>
      <c r="DI282" s="657">
        <f>Inputs!$G$19</f>
        <v>0.03</v>
      </c>
      <c r="DJ282" s="657">
        <f>Inputs!$G$19</f>
        <v>0.03</v>
      </c>
      <c r="DK282" s="657">
        <f>Inputs!$G$19</f>
        <v>0.03</v>
      </c>
      <c r="DL282" s="657">
        <f>Inputs!$G$19</f>
        <v>0.03</v>
      </c>
      <c r="DM282" s="657">
        <f>Inputs!$G$19</f>
        <v>0.03</v>
      </c>
      <c r="DN282" s="657">
        <f>Inputs!$G$19</f>
        <v>0.03</v>
      </c>
      <c r="DO282" s="657">
        <f>Inputs!$G$19</f>
        <v>0.03</v>
      </c>
      <c r="DP282" s="657">
        <f>Inputs!$G$19</f>
        <v>0.03</v>
      </c>
      <c r="DQ282" s="657">
        <f>Inputs!$G$19</f>
        <v>0.03</v>
      </c>
      <c r="DR282" s="657">
        <f>Inputs!$G$19</f>
        <v>0.03</v>
      </c>
      <c r="DS282" s="657">
        <f>Inputs!$G$19</f>
        <v>0.03</v>
      </c>
      <c r="DT282" s="657">
        <f>Inputs!$G$19</f>
        <v>0.03</v>
      </c>
      <c r="DU282" s="657">
        <f>Inputs!$G$19</f>
        <v>0.03</v>
      </c>
      <c r="DV282" s="657">
        <f>Inputs!$G$19</f>
        <v>0.03</v>
      </c>
      <c r="DW282" s="657">
        <f>Inputs!$G$19</f>
        <v>0.03</v>
      </c>
      <c r="DX282" s="657">
        <f>Inputs!$G$19</f>
        <v>0.03</v>
      </c>
      <c r="DY282" s="657">
        <f>Inputs!$G$19</f>
        <v>0.03</v>
      </c>
      <c r="DZ282" s="657">
        <f>Inputs!$G$19</f>
        <v>0.03</v>
      </c>
      <c r="EA282" s="657">
        <f>Inputs!$G$19</f>
        <v>0.03</v>
      </c>
      <c r="EB282" s="657">
        <f>Inputs!$G$19</f>
        <v>0.03</v>
      </c>
      <c r="EC282" s="657">
        <f>Inputs!$G$19</f>
        <v>0.03</v>
      </c>
      <c r="ED282" s="657">
        <f>Inputs!$G$19</f>
        <v>0.03</v>
      </c>
      <c r="EE282" s="657">
        <f>Inputs!$G$19</f>
        <v>0.03</v>
      </c>
      <c r="EF282" s="658">
        <f>Inputs!$G$19</f>
        <v>0.03</v>
      </c>
    </row>
    <row r="283" spans="2:136" x14ac:dyDescent="0.2">
      <c r="B283" s="659" t="s">
        <v>55</v>
      </c>
      <c r="C283" s="493"/>
      <c r="D283" s="492"/>
      <c r="E283" s="493"/>
      <c r="F283" s="493"/>
      <c r="G283" s="542"/>
      <c r="H283" s="493"/>
      <c r="I283" s="493"/>
      <c r="J283" s="493"/>
      <c r="K283" s="493"/>
      <c r="L283" s="493"/>
      <c r="M283" s="660"/>
      <c r="N283" s="493"/>
      <c r="O283" s="493"/>
      <c r="P283" s="661">
        <f>(Inputs!$G$17="Floating")*(P282&gt;P281)*P282+(P278&lt;P281)*P278+(AND(P281&gt;=P282,P281&lt;=P278)*P281)+((Inputs!$G$17="Fixed")*Inputs!$G$18)</f>
        <v>6.5000000000000002E-2</v>
      </c>
      <c r="Q283" s="661">
        <f>(Inputs!$G$17="Floating")*(Q282&gt;Q281)*Q282+(Q278&lt;Q281)*Q278+(AND(Q281&gt;=Q282,Q281&lt;=Q278)*Q281)+((Inputs!$G$17="Fixed")*Inputs!$G$18)</f>
        <v>6.5000000000000002E-2</v>
      </c>
      <c r="R283" s="661">
        <f>(Inputs!$G$17="Floating")*(R282&gt;R281)*R282+(R278&lt;R281)*R278+(AND(R281&gt;=R282,R281&lt;=R278)*R281)+((Inputs!$G$17="Fixed")*Inputs!$G$18)</f>
        <v>6.5000000000000002E-2</v>
      </c>
      <c r="S283" s="661">
        <f>(Inputs!$G$17="Floating")*(S282&gt;S281)*S282+(S278&lt;S281)*S278+(AND(S281&gt;=S282,S281&lt;=S278)*S281)+((Inputs!$G$17="Fixed")*Inputs!$G$18)</f>
        <v>6.5000000000000002E-2</v>
      </c>
      <c r="T283" s="661">
        <f>(Inputs!$G$17="Floating")*(T282&gt;T281)*T282+(T278&lt;T281)*T278+(AND(T281&gt;=T282,T281&lt;=T278)*T281)+((Inputs!$G$17="Fixed")*Inputs!$G$18)</f>
        <v>6.5000000000000002E-2</v>
      </c>
      <c r="U283" s="661">
        <f>(Inputs!$G$17="Floating")*(U282&gt;U281)*U282+(U278&lt;U281)*U278+(AND(U281&gt;=U282,U281&lt;=U278)*U281)+((Inputs!$G$17="Fixed")*Inputs!$G$18)</f>
        <v>6.5000000000000002E-2</v>
      </c>
      <c r="V283" s="661">
        <f>(Inputs!$G$17="Floating")*(V282&gt;V281)*V282+(V278&lt;V281)*V278+(AND(V281&gt;=V282,V281&lt;=V278)*V281)+((Inputs!$G$17="Fixed")*Inputs!$G$18)</f>
        <v>6.5000000000000002E-2</v>
      </c>
      <c r="W283" s="661">
        <f>(Inputs!$G$17="Floating")*(W282&gt;W281)*W282+(W278&lt;W281)*W278+(AND(W281&gt;=W282,W281&lt;=W278)*W281)+((Inputs!$G$17="Fixed")*Inputs!$G$18)</f>
        <v>6.5000000000000002E-2</v>
      </c>
      <c r="X283" s="661">
        <f>(Inputs!$G$17="Floating")*(X282&gt;X281)*X282+(X278&lt;X281)*X278+(AND(X281&gt;=X282,X281&lt;=X278)*X281)+((Inputs!$G$17="Fixed")*Inputs!$G$18)</f>
        <v>6.5000000000000002E-2</v>
      </c>
      <c r="Y283" s="661">
        <f>(Inputs!$G$17="Floating")*(Y282&gt;Y281)*Y282+(Y278&lt;Y281)*Y278+(AND(Y281&gt;=Y282,Y281&lt;=Y278)*Y281)+((Inputs!$G$17="Fixed")*Inputs!$G$18)</f>
        <v>6.5000000000000002E-2</v>
      </c>
      <c r="Z283" s="661">
        <f>(Inputs!$G$17="Floating")*(Z282&gt;Z281)*Z282+(Z278&lt;Z281)*Z278+(AND(Z281&gt;=Z282,Z281&lt;=Z278)*Z281)+((Inputs!$G$17="Fixed")*Inputs!$G$18)</f>
        <v>6.5000000000000002E-2</v>
      </c>
      <c r="AA283" s="661">
        <f>(Inputs!$G$17="Floating")*(AA282&gt;AA281)*AA282+(AA278&lt;AA281)*AA278+(AND(AA281&gt;=AA282,AA281&lt;=AA278)*AA281)+((Inputs!$G$17="Fixed")*Inputs!$G$18)</f>
        <v>6.5000000000000002E-2</v>
      </c>
      <c r="AB283" s="661">
        <f>(Inputs!$G$17="Floating")*(AB282&gt;AB281)*AB282+(AB278&lt;AB281)*AB278+(AND(AB281&gt;=AB282,AB281&lt;=AB278)*AB281)+((Inputs!$G$17="Fixed")*Inputs!$G$18)</f>
        <v>6.5000000000000002E-2</v>
      </c>
      <c r="AC283" s="661">
        <f>(Inputs!$G$17="Floating")*(AC282&gt;AC281)*AC282+(AC278&lt;AC281)*AC278+(AND(AC281&gt;=AC282,AC281&lt;=AC278)*AC281)+((Inputs!$G$17="Fixed")*Inputs!$G$18)</f>
        <v>6.5000000000000002E-2</v>
      </c>
      <c r="AD283" s="661">
        <f>(Inputs!$G$17="Floating")*(AD282&gt;AD281)*AD282+(AD278&lt;AD281)*AD278+(AND(AD281&gt;=AD282,AD281&lt;=AD278)*AD281)+((Inputs!$G$17="Fixed")*Inputs!$G$18)</f>
        <v>6.5000000000000002E-2</v>
      </c>
      <c r="AE283" s="661">
        <f>(Inputs!$G$17="Floating")*(AE282&gt;AE281)*AE282+(AE278&lt;AE281)*AE278+(AND(AE281&gt;=AE282,AE281&lt;=AE278)*AE281)+((Inputs!$G$17="Fixed")*Inputs!$G$18)</f>
        <v>6.5000000000000002E-2</v>
      </c>
      <c r="AF283" s="661">
        <f>(Inputs!$G$17="Floating")*(AF282&gt;AF281)*AF282+(AF278&lt;AF281)*AF278+(AND(AF281&gt;=AF282,AF281&lt;=AF278)*AF281)+((Inputs!$G$17="Fixed")*Inputs!$G$18)</f>
        <v>6.5000000000000002E-2</v>
      </c>
      <c r="AG283" s="661">
        <f>(Inputs!$G$17="Floating")*(AG282&gt;AG281)*AG282+(AG278&lt;AG281)*AG278+(AND(AG281&gt;=AG282,AG281&lt;=AG278)*AG281)+((Inputs!$G$17="Fixed")*Inputs!$G$18)</f>
        <v>6.5000000000000002E-2</v>
      </c>
      <c r="AH283" s="661">
        <f>(Inputs!$G$17="Floating")*(AH282&gt;AH281)*AH282+(AH278&lt;AH281)*AH278+(AND(AH281&gt;=AH282,AH281&lt;=AH278)*AH281)+((Inputs!$G$17="Fixed")*Inputs!$G$18)</f>
        <v>6.5000000000000002E-2</v>
      </c>
      <c r="AI283" s="661">
        <f>(Inputs!$G$17="Floating")*(AI282&gt;AI281)*AI282+(AI278&lt;AI281)*AI278+(AND(AI281&gt;=AI282,AI281&lt;=AI278)*AI281)+((Inputs!$G$17="Fixed")*Inputs!$G$18)</f>
        <v>6.5000000000000002E-2</v>
      </c>
      <c r="AJ283" s="661">
        <f>(Inputs!$G$17="Floating")*(AJ282&gt;AJ281)*AJ282+(AJ278&lt;AJ281)*AJ278+(AND(AJ281&gt;=AJ282,AJ281&lt;=AJ278)*AJ281)+((Inputs!$G$17="Fixed")*Inputs!$G$18)</f>
        <v>6.5000000000000002E-2</v>
      </c>
      <c r="AK283" s="661">
        <f>(Inputs!$G$17="Floating")*(AK282&gt;AK281)*AK282+(AK278&lt;AK281)*AK278+(AND(AK281&gt;=AK282,AK281&lt;=AK278)*AK281)+((Inputs!$G$17="Fixed")*Inputs!$G$18)</f>
        <v>6.5000000000000002E-2</v>
      </c>
      <c r="AL283" s="661">
        <f>(Inputs!$G$17="Floating")*(AL282&gt;AL281)*AL282+(AL278&lt;AL281)*AL278+(AND(AL281&gt;=AL282,AL281&lt;=AL278)*AL281)+((Inputs!$G$17="Fixed")*Inputs!$G$18)</f>
        <v>6.5000000000000002E-2</v>
      </c>
      <c r="AM283" s="661">
        <f>(Inputs!$G$17="Floating")*(AM282&gt;AM281)*AM282+(AM278&lt;AM281)*AM278+(AND(AM281&gt;=AM282,AM281&lt;=AM278)*AM281)+((Inputs!$G$17="Fixed")*Inputs!$G$18)</f>
        <v>6.5000000000000002E-2</v>
      </c>
      <c r="AN283" s="661">
        <f>(Inputs!$G$17="Floating")*(AN282&gt;AN281)*AN282+(AN278&lt;AN281)*AN278+(AND(AN281&gt;=AN282,AN281&lt;=AN278)*AN281)+((Inputs!$G$17="Fixed")*Inputs!$G$18)</f>
        <v>6.5000000000000002E-2</v>
      </c>
      <c r="AO283" s="661">
        <f>(Inputs!$G$17="Floating")*(AO282&gt;AO281)*AO282+(AO278&lt;AO281)*AO278+(AND(AO281&gt;=AO282,AO281&lt;=AO278)*AO281)+((Inputs!$G$17="Fixed")*Inputs!$G$18)</f>
        <v>6.5000000000000002E-2</v>
      </c>
      <c r="AP283" s="661">
        <f>(Inputs!$G$17="Floating")*(AP282&gt;AP281)*AP282+(AP278&lt;AP281)*AP278+(AND(AP281&gt;=AP282,AP281&lt;=AP278)*AP281)+((Inputs!$G$17="Fixed")*Inputs!$G$18)</f>
        <v>6.5000000000000002E-2</v>
      </c>
      <c r="AQ283" s="661">
        <f>(Inputs!$G$17="Floating")*(AQ282&gt;AQ281)*AQ282+(AQ278&lt;AQ281)*AQ278+(AND(AQ281&gt;=AQ282,AQ281&lt;=AQ278)*AQ281)+((Inputs!$G$17="Fixed")*Inputs!$G$18)</f>
        <v>6.5000000000000002E-2</v>
      </c>
      <c r="AR283" s="661">
        <f>(Inputs!$G$17="Floating")*(AR282&gt;AR281)*AR282+(AR278&lt;AR281)*AR278+(AND(AR281&gt;=AR282,AR281&lt;=AR278)*AR281)+((Inputs!$G$17="Fixed")*Inputs!$G$18)</f>
        <v>6.5000000000000002E-2</v>
      </c>
      <c r="AS283" s="661">
        <f>(Inputs!$G$17="Floating")*(AS282&gt;AS281)*AS282+(AS278&lt;AS281)*AS278+(AND(AS281&gt;=AS282,AS281&lt;=AS278)*AS281)+((Inputs!$G$17="Fixed")*Inputs!$G$18)</f>
        <v>6.5000000000000002E-2</v>
      </c>
      <c r="AT283" s="661">
        <f>(Inputs!$G$17="Floating")*(AT282&gt;AT281)*AT282+(AT278&lt;AT281)*AT278+(AND(AT281&gt;=AT282,AT281&lt;=AT278)*AT281)+((Inputs!$G$17="Fixed")*Inputs!$G$18)</f>
        <v>6.5000000000000002E-2</v>
      </c>
      <c r="AU283" s="661">
        <f>(Inputs!$G$17="Floating")*(AU282&gt;AU281)*AU282+(AU278&lt;AU281)*AU278+(AND(AU281&gt;=AU282,AU281&lt;=AU278)*AU281)+((Inputs!$G$17="Fixed")*Inputs!$G$18)</f>
        <v>6.5000000000000002E-2</v>
      </c>
      <c r="AV283" s="661">
        <f>(Inputs!$G$17="Floating")*(AV282&gt;AV281)*AV282+(AV278&lt;AV281)*AV278+(AND(AV281&gt;=AV282,AV281&lt;=AV278)*AV281)+((Inputs!$G$17="Fixed")*Inputs!$G$18)</f>
        <v>6.5000000000000002E-2</v>
      </c>
      <c r="AW283" s="661">
        <f>(Inputs!$G$17="Floating")*(AW282&gt;AW281)*AW282+(AW278&lt;AW281)*AW278+(AND(AW281&gt;=AW282,AW281&lt;=AW278)*AW281)+((Inputs!$G$17="Fixed")*Inputs!$G$18)</f>
        <v>6.5000000000000002E-2</v>
      </c>
      <c r="AX283" s="661">
        <f>(Inputs!$G$17="Floating")*(AX282&gt;AX281)*AX282+(AX278&lt;AX281)*AX278+(AND(AX281&gt;=AX282,AX281&lt;=AX278)*AX281)+((Inputs!$G$17="Fixed")*Inputs!$G$18)</f>
        <v>6.5000000000000002E-2</v>
      </c>
      <c r="AY283" s="661">
        <f>(Inputs!$G$17="Floating")*(AY282&gt;AY281)*AY282+(AY278&lt;AY281)*AY278+(AND(AY281&gt;=AY282,AY281&lt;=AY278)*AY281)+((Inputs!$G$17="Fixed")*Inputs!$G$18)</f>
        <v>6.5000000000000002E-2</v>
      </c>
      <c r="AZ283" s="661">
        <f>(Inputs!$G$17="Floating")*(AZ282&gt;AZ281)*AZ282+(AZ278&lt;AZ281)*AZ278+(AND(AZ281&gt;=AZ282,AZ281&lt;=AZ278)*AZ281)+((Inputs!$G$17="Fixed")*Inputs!$G$18)</f>
        <v>6.5000000000000002E-2</v>
      </c>
      <c r="BA283" s="661">
        <f>(Inputs!$G$17="Floating")*(BA282&gt;BA281)*BA282+(BA278&lt;BA281)*BA278+(AND(BA281&gt;=BA282,BA281&lt;=BA278)*BA281)+((Inputs!$G$17="Fixed")*Inputs!$G$18)</f>
        <v>6.5000000000000002E-2</v>
      </c>
      <c r="BB283" s="661">
        <f>(Inputs!$G$17="Floating")*(BB282&gt;BB281)*BB282+(BB278&lt;BB281)*BB278+(AND(BB281&gt;=BB282,BB281&lt;=BB278)*BB281)+((Inputs!$G$17="Fixed")*Inputs!$G$18)</f>
        <v>6.5000000000000002E-2</v>
      </c>
      <c r="BC283" s="661">
        <f>(Inputs!$G$17="Floating")*(BC282&gt;BC281)*BC282+(BC278&lt;BC281)*BC278+(AND(BC281&gt;=BC282,BC281&lt;=BC278)*BC281)+((Inputs!$G$17="Fixed")*Inputs!$G$18)</f>
        <v>6.5000000000000002E-2</v>
      </c>
      <c r="BD283" s="661">
        <f>(Inputs!$G$17="Floating")*(BD282&gt;BD281)*BD282+(BD278&lt;BD281)*BD278+(AND(BD281&gt;=BD282,BD281&lt;=BD278)*BD281)+((Inputs!$G$17="Fixed")*Inputs!$G$18)</f>
        <v>6.5000000000000002E-2</v>
      </c>
      <c r="BE283" s="661">
        <f>(Inputs!$G$17="Floating")*(BE282&gt;BE281)*BE282+(BE278&lt;BE281)*BE278+(AND(BE281&gt;=BE282,BE281&lt;=BE278)*BE281)+((Inputs!$G$17="Fixed")*Inputs!$G$18)</f>
        <v>6.5000000000000002E-2</v>
      </c>
      <c r="BF283" s="661">
        <f>(Inputs!$G$17="Floating")*(BF282&gt;BF281)*BF282+(BF278&lt;BF281)*BF278+(AND(BF281&gt;=BF282,BF281&lt;=BF278)*BF281)+((Inputs!$G$17="Fixed")*Inputs!$G$18)</f>
        <v>6.5000000000000002E-2</v>
      </c>
      <c r="BG283" s="661">
        <f>(Inputs!$G$17="Floating")*(BG282&gt;BG281)*BG282+(BG278&lt;BG281)*BG278+(AND(BG281&gt;=BG282,BG281&lt;=BG278)*BG281)+((Inputs!$G$17="Fixed")*Inputs!$G$18)</f>
        <v>6.5000000000000002E-2</v>
      </c>
      <c r="BH283" s="661">
        <f>(Inputs!$G$17="Floating")*(BH282&gt;BH281)*BH282+(BH278&lt;BH281)*BH278+(AND(BH281&gt;=BH282,BH281&lt;=BH278)*BH281)+((Inputs!$G$17="Fixed")*Inputs!$G$18)</f>
        <v>6.5000000000000002E-2</v>
      </c>
      <c r="BI283" s="661">
        <f>(Inputs!$G$17="Floating")*(BI282&gt;BI281)*BI282+(BI278&lt;BI281)*BI278+(AND(BI281&gt;=BI282,BI281&lt;=BI278)*BI281)+((Inputs!$G$17="Fixed")*Inputs!$G$18)</f>
        <v>6.5000000000000002E-2</v>
      </c>
      <c r="BJ283" s="661">
        <f>(Inputs!$G$17="Floating")*(BJ282&gt;BJ281)*BJ282+(BJ278&lt;BJ281)*BJ278+(AND(BJ281&gt;=BJ282,BJ281&lt;=BJ278)*BJ281)+((Inputs!$G$17="Fixed")*Inputs!$G$18)</f>
        <v>6.5000000000000002E-2</v>
      </c>
      <c r="BK283" s="661">
        <f>(Inputs!$G$17="Floating")*(BK282&gt;BK281)*BK282+(BK278&lt;BK281)*BK278+(AND(BK281&gt;=BK282,BK281&lt;=BK278)*BK281)+((Inputs!$G$17="Fixed")*Inputs!$G$18)</f>
        <v>6.5000000000000002E-2</v>
      </c>
      <c r="BL283" s="661">
        <f>(Inputs!$G$17="Floating")*(BL282&gt;BL281)*BL282+(BL278&lt;BL281)*BL278+(AND(BL281&gt;=BL282,BL281&lt;=BL278)*BL281)+((Inputs!$G$17="Fixed")*Inputs!$G$18)</f>
        <v>6.5000000000000002E-2</v>
      </c>
      <c r="BM283" s="661">
        <f>(Inputs!$G$17="Floating")*(BM282&gt;BM281)*BM282+(BM278&lt;BM281)*BM278+(AND(BM281&gt;=BM282,BM281&lt;=BM278)*BM281)+((Inputs!$G$17="Fixed")*Inputs!$G$18)</f>
        <v>6.5000000000000002E-2</v>
      </c>
      <c r="BN283" s="661">
        <f>(Inputs!$G$17="Floating")*(BN282&gt;BN281)*BN282+(BN278&lt;BN281)*BN278+(AND(BN281&gt;=BN282,BN281&lt;=BN278)*BN281)+((Inputs!$G$17="Fixed")*Inputs!$G$18)</f>
        <v>6.5000000000000002E-2</v>
      </c>
      <c r="BO283" s="661">
        <f>(Inputs!$G$17="Floating")*(BO282&gt;BO281)*BO282+(BO278&lt;BO281)*BO278+(AND(BO281&gt;=BO282,BO281&lt;=BO278)*BO281)+((Inputs!$G$17="Fixed")*Inputs!$G$18)</f>
        <v>6.5000000000000002E-2</v>
      </c>
      <c r="BP283" s="661">
        <f>(Inputs!$G$17="Floating")*(BP282&gt;BP281)*BP282+(BP278&lt;BP281)*BP278+(AND(BP281&gt;=BP282,BP281&lt;=BP278)*BP281)+((Inputs!$G$17="Fixed")*Inputs!$G$18)</f>
        <v>6.5000000000000002E-2</v>
      </c>
      <c r="BQ283" s="661">
        <f>(Inputs!$G$17="Floating")*(BQ282&gt;BQ281)*BQ282+(BQ278&lt;BQ281)*BQ278+(AND(BQ281&gt;=BQ282,BQ281&lt;=BQ278)*BQ281)+((Inputs!$G$17="Fixed")*Inputs!$G$18)</f>
        <v>6.5000000000000002E-2</v>
      </c>
      <c r="BR283" s="661">
        <f>(Inputs!$G$17="Floating")*(BR282&gt;BR281)*BR282+(BR278&lt;BR281)*BR278+(AND(BR281&gt;=BR282,BR281&lt;=BR278)*BR281)+((Inputs!$G$17="Fixed")*Inputs!$G$18)</f>
        <v>6.5000000000000002E-2</v>
      </c>
      <c r="BS283" s="661">
        <f>(Inputs!$G$17="Floating")*(BS282&gt;BS281)*BS282+(BS278&lt;BS281)*BS278+(AND(BS281&gt;=BS282,BS281&lt;=BS278)*BS281)+((Inputs!$G$17="Fixed")*Inputs!$G$18)</f>
        <v>6.5000000000000002E-2</v>
      </c>
      <c r="BT283" s="661">
        <f>(Inputs!$G$17="Floating")*(BT282&gt;BT281)*BT282+(BT278&lt;BT281)*BT278+(AND(BT281&gt;=BT282,BT281&lt;=BT278)*BT281)+((Inputs!$G$17="Fixed")*Inputs!$G$18)</f>
        <v>6.5000000000000002E-2</v>
      </c>
      <c r="BU283" s="661">
        <f>(Inputs!$G$17="Floating")*(BU282&gt;BU281)*BU282+(BU278&lt;BU281)*BU278+(AND(BU281&gt;=BU282,BU281&lt;=BU278)*BU281)+((Inputs!$G$17="Fixed")*Inputs!$G$18)</f>
        <v>6.5000000000000002E-2</v>
      </c>
      <c r="BV283" s="661">
        <f>(Inputs!$G$17="Floating")*(BV282&gt;BV281)*BV282+(BV278&lt;BV281)*BV278+(AND(BV281&gt;=BV282,BV281&lt;=BV278)*BV281)+((Inputs!$G$17="Fixed")*Inputs!$G$18)</f>
        <v>6.5000000000000002E-2</v>
      </c>
      <c r="BW283" s="661">
        <f>(Inputs!$G$17="Floating")*(BW282&gt;BW281)*BW282+(BW278&lt;BW281)*BW278+(AND(BW281&gt;=BW282,BW281&lt;=BW278)*BW281)+((Inputs!$G$17="Fixed")*Inputs!$G$18)</f>
        <v>6.5000000000000002E-2</v>
      </c>
      <c r="BX283" s="661">
        <f>(Inputs!$G$17="Floating")*(BX282&gt;BX281)*BX282+(BX278&lt;BX281)*BX278+(AND(BX281&gt;=BX282,BX281&lt;=BX278)*BX281)+((Inputs!$G$17="Fixed")*Inputs!$G$18)</f>
        <v>6.5000000000000002E-2</v>
      </c>
      <c r="BY283" s="661">
        <f>(Inputs!$G$17="Floating")*(BY282&gt;BY281)*BY282+(BY278&lt;BY281)*BY278+(AND(BY281&gt;=BY282,BY281&lt;=BY278)*BY281)+((Inputs!$G$17="Fixed")*Inputs!$G$18)</f>
        <v>6.5000000000000002E-2</v>
      </c>
      <c r="BZ283" s="661">
        <f>(Inputs!$G$17="Floating")*(BZ282&gt;BZ281)*BZ282+(BZ278&lt;BZ281)*BZ278+(AND(BZ281&gt;=BZ282,BZ281&lt;=BZ278)*BZ281)+((Inputs!$G$17="Fixed")*Inputs!$G$18)</f>
        <v>6.5000000000000002E-2</v>
      </c>
      <c r="CA283" s="661">
        <f>(Inputs!$G$17="Floating")*(CA282&gt;CA281)*CA282+(CA278&lt;CA281)*CA278+(AND(CA281&gt;=CA282,CA281&lt;=CA278)*CA281)+((Inputs!$G$17="Fixed")*Inputs!$G$18)</f>
        <v>6.5000000000000002E-2</v>
      </c>
      <c r="CB283" s="661">
        <f>(Inputs!$G$17="Floating")*(CB282&gt;CB281)*CB282+(CB278&lt;CB281)*CB278+(AND(CB281&gt;=CB282,CB281&lt;=CB278)*CB281)+((Inputs!$G$17="Fixed")*Inputs!$G$18)</f>
        <v>6.5000000000000002E-2</v>
      </c>
      <c r="CC283" s="661">
        <f>(Inputs!$G$17="Floating")*(CC282&gt;CC281)*CC282+(CC278&lt;CC281)*CC278+(AND(CC281&gt;=CC282,CC281&lt;=CC278)*CC281)+((Inputs!$G$17="Fixed")*Inputs!$G$18)</f>
        <v>6.5000000000000002E-2</v>
      </c>
      <c r="CD283" s="661">
        <f>(Inputs!$G$17="Floating")*(CD282&gt;CD281)*CD282+(CD278&lt;CD281)*CD278+(AND(CD281&gt;=CD282,CD281&lt;=CD278)*CD281)+((Inputs!$G$17="Fixed")*Inputs!$G$18)</f>
        <v>6.5000000000000002E-2</v>
      </c>
      <c r="CE283" s="661">
        <f>(Inputs!$G$17="Floating")*(CE282&gt;CE281)*CE282+(CE278&lt;CE281)*CE278+(AND(CE281&gt;=CE282,CE281&lt;=CE278)*CE281)+((Inputs!$G$17="Fixed")*Inputs!$G$18)</f>
        <v>6.5000000000000002E-2</v>
      </c>
      <c r="CF283" s="661">
        <f>(Inputs!$G$17="Floating")*(CF282&gt;CF281)*CF282+(CF278&lt;CF281)*CF278+(AND(CF281&gt;=CF282,CF281&lt;=CF278)*CF281)+((Inputs!$G$17="Fixed")*Inputs!$G$18)</f>
        <v>6.5000000000000002E-2</v>
      </c>
      <c r="CG283" s="661">
        <f>(Inputs!$G$17="Floating")*(CG282&gt;CG281)*CG282+(CG278&lt;CG281)*CG278+(AND(CG281&gt;=CG282,CG281&lt;=CG278)*CG281)+((Inputs!$G$17="Fixed")*Inputs!$G$18)</f>
        <v>6.5000000000000002E-2</v>
      </c>
      <c r="CH283" s="661">
        <f>(Inputs!$G$17="Floating")*(CH282&gt;CH281)*CH282+(CH278&lt;CH281)*CH278+(AND(CH281&gt;=CH282,CH281&lt;=CH278)*CH281)+((Inputs!$G$17="Fixed")*Inputs!$G$18)</f>
        <v>6.5000000000000002E-2</v>
      </c>
      <c r="CI283" s="661">
        <f>(Inputs!$G$17="Floating")*(CI282&gt;CI281)*CI282+(CI278&lt;CI281)*CI278+(AND(CI281&gt;=CI282,CI281&lt;=CI278)*CI281)+((Inputs!$G$17="Fixed")*Inputs!$G$18)</f>
        <v>6.5000000000000002E-2</v>
      </c>
      <c r="CJ283" s="661">
        <f>(Inputs!$G$17="Floating")*(CJ282&gt;CJ281)*CJ282+(CJ278&lt;CJ281)*CJ278+(AND(CJ281&gt;=CJ282,CJ281&lt;=CJ278)*CJ281)+((Inputs!$G$17="Fixed")*Inputs!$G$18)</f>
        <v>6.5000000000000002E-2</v>
      </c>
      <c r="CK283" s="661">
        <f>(Inputs!$G$17="Floating")*(CK282&gt;CK281)*CK282+(CK278&lt;CK281)*CK278+(AND(CK281&gt;=CK282,CK281&lt;=CK278)*CK281)+((Inputs!$G$17="Fixed")*Inputs!$G$18)</f>
        <v>6.5000000000000002E-2</v>
      </c>
      <c r="CL283" s="661">
        <f>(Inputs!$G$17="Floating")*(CL282&gt;CL281)*CL282+(CL278&lt;CL281)*CL278+(AND(CL281&gt;=CL282,CL281&lt;=CL278)*CL281)+((Inputs!$G$17="Fixed")*Inputs!$G$18)</f>
        <v>6.5000000000000002E-2</v>
      </c>
      <c r="CM283" s="661">
        <f>(Inputs!$G$17="Floating")*(CM282&gt;CM281)*CM282+(CM278&lt;CM281)*CM278+(AND(CM281&gt;=CM282,CM281&lt;=CM278)*CM281)+((Inputs!$G$17="Fixed")*Inputs!$G$18)</f>
        <v>6.5000000000000002E-2</v>
      </c>
      <c r="CN283" s="661">
        <f>(Inputs!$G$17="Floating")*(CN282&gt;CN281)*CN282+(CN278&lt;CN281)*CN278+(AND(CN281&gt;=CN282,CN281&lt;=CN278)*CN281)+((Inputs!$G$17="Fixed")*Inputs!$G$18)</f>
        <v>6.5000000000000002E-2</v>
      </c>
      <c r="CO283" s="661">
        <f>(Inputs!$G$17="Floating")*(CO282&gt;CO281)*CO282+(CO278&lt;CO281)*CO278+(AND(CO281&gt;=CO282,CO281&lt;=CO278)*CO281)+((Inputs!$G$17="Fixed")*Inputs!$G$18)</f>
        <v>6.5000000000000002E-2</v>
      </c>
      <c r="CP283" s="661">
        <f>(Inputs!$G$17="Floating")*(CP282&gt;CP281)*CP282+(CP278&lt;CP281)*CP278+(AND(CP281&gt;=CP282,CP281&lt;=CP278)*CP281)+((Inputs!$G$17="Fixed")*Inputs!$G$18)</f>
        <v>6.5000000000000002E-2</v>
      </c>
      <c r="CQ283" s="661">
        <f>(Inputs!$G$17="Floating")*(CQ282&gt;CQ281)*CQ282+(CQ278&lt;CQ281)*CQ278+(AND(CQ281&gt;=CQ282,CQ281&lt;=CQ278)*CQ281)+((Inputs!$G$17="Fixed")*Inputs!$G$18)</f>
        <v>6.5000000000000002E-2</v>
      </c>
      <c r="CR283" s="661">
        <f>(Inputs!$G$17="Floating")*(CR282&gt;CR281)*CR282+(CR278&lt;CR281)*CR278+(AND(CR281&gt;=CR282,CR281&lt;=CR278)*CR281)+((Inputs!$G$17="Fixed")*Inputs!$G$18)</f>
        <v>6.5000000000000002E-2</v>
      </c>
      <c r="CS283" s="661">
        <f>(Inputs!$G$17="Floating")*(CS282&gt;CS281)*CS282+(CS278&lt;CS281)*CS278+(AND(CS281&gt;=CS282,CS281&lt;=CS278)*CS281)+((Inputs!$G$17="Fixed")*Inputs!$G$18)</f>
        <v>6.5000000000000002E-2</v>
      </c>
      <c r="CT283" s="661">
        <f>(Inputs!$G$17="Floating")*(CT282&gt;CT281)*CT282+(CT278&lt;CT281)*CT278+(AND(CT281&gt;=CT282,CT281&lt;=CT278)*CT281)+((Inputs!$G$17="Fixed")*Inputs!$G$18)</f>
        <v>6.5000000000000002E-2</v>
      </c>
      <c r="CU283" s="661">
        <f>(Inputs!$G$17="Floating")*(CU282&gt;CU281)*CU282+(CU278&lt;CU281)*CU278+(AND(CU281&gt;=CU282,CU281&lt;=CU278)*CU281)+((Inputs!$G$17="Fixed")*Inputs!$G$18)</f>
        <v>6.5000000000000002E-2</v>
      </c>
      <c r="CV283" s="661">
        <f>(Inputs!$G$17="Floating")*(CV282&gt;CV281)*CV282+(CV278&lt;CV281)*CV278+(AND(CV281&gt;=CV282,CV281&lt;=CV278)*CV281)+((Inputs!$G$17="Fixed")*Inputs!$G$18)</f>
        <v>6.5000000000000002E-2</v>
      </c>
      <c r="CW283" s="661">
        <f>(Inputs!$G$17="Floating")*(CW282&gt;CW281)*CW282+(CW278&lt;CW281)*CW278+(AND(CW281&gt;=CW282,CW281&lt;=CW278)*CW281)+((Inputs!$G$17="Fixed")*Inputs!$G$18)</f>
        <v>6.5000000000000002E-2</v>
      </c>
      <c r="CX283" s="661">
        <f>(Inputs!$G$17="Floating")*(CX282&gt;CX281)*CX282+(CX278&lt;CX281)*CX278+(AND(CX281&gt;=CX282,CX281&lt;=CX278)*CX281)+((Inputs!$G$17="Fixed")*Inputs!$G$18)</f>
        <v>6.5000000000000002E-2</v>
      </c>
      <c r="CY283" s="661">
        <f>(Inputs!$G$17="Floating")*(CY282&gt;CY281)*CY282+(CY278&lt;CY281)*CY278+(AND(CY281&gt;=CY282,CY281&lt;=CY278)*CY281)+((Inputs!$G$17="Fixed")*Inputs!$G$18)</f>
        <v>6.5000000000000002E-2</v>
      </c>
      <c r="CZ283" s="661">
        <f>(Inputs!$G$17="Floating")*(CZ282&gt;CZ281)*CZ282+(CZ278&lt;CZ281)*CZ278+(AND(CZ281&gt;=CZ282,CZ281&lt;=CZ278)*CZ281)+((Inputs!$G$17="Fixed")*Inputs!$G$18)</f>
        <v>6.5000000000000002E-2</v>
      </c>
      <c r="DA283" s="661">
        <f>(Inputs!$G$17="Floating")*(DA282&gt;DA281)*DA282+(DA278&lt;DA281)*DA278+(AND(DA281&gt;=DA282,DA281&lt;=DA278)*DA281)+((Inputs!$G$17="Fixed")*Inputs!$G$18)</f>
        <v>6.5000000000000002E-2</v>
      </c>
      <c r="DB283" s="661">
        <f>(Inputs!$G$17="Floating")*(DB282&gt;DB281)*DB282+(DB278&lt;DB281)*DB278+(AND(DB281&gt;=DB282,DB281&lt;=DB278)*DB281)+((Inputs!$G$17="Fixed")*Inputs!$G$18)</f>
        <v>6.5000000000000002E-2</v>
      </c>
      <c r="DC283" s="661">
        <f>(Inputs!$G$17="Floating")*(DC282&gt;DC281)*DC282+(DC278&lt;DC281)*DC278+(AND(DC281&gt;=DC282,DC281&lt;=DC278)*DC281)+((Inputs!$G$17="Fixed")*Inputs!$G$18)</f>
        <v>6.5000000000000002E-2</v>
      </c>
      <c r="DD283" s="661">
        <f>(Inputs!$G$17="Floating")*(DD282&gt;DD281)*DD282+(DD278&lt;DD281)*DD278+(AND(DD281&gt;=DD282,DD281&lt;=DD278)*DD281)+((Inputs!$G$17="Fixed")*Inputs!$G$18)</f>
        <v>6.5000000000000002E-2</v>
      </c>
      <c r="DE283" s="661">
        <f>(Inputs!$G$17="Floating")*(DE282&gt;DE281)*DE282+(DE278&lt;DE281)*DE278+(AND(DE281&gt;=DE282,DE281&lt;=DE278)*DE281)+((Inputs!$G$17="Fixed")*Inputs!$G$18)</f>
        <v>6.5000000000000002E-2</v>
      </c>
      <c r="DF283" s="661">
        <f>(Inputs!$G$17="Floating")*(DF282&gt;DF281)*DF282+(DF278&lt;DF281)*DF278+(AND(DF281&gt;=DF282,DF281&lt;=DF278)*DF281)+((Inputs!$G$17="Fixed")*Inputs!$G$18)</f>
        <v>6.5000000000000002E-2</v>
      </c>
      <c r="DG283" s="661">
        <f>(Inputs!$G$17="Floating")*(DG282&gt;DG281)*DG282+(DG278&lt;DG281)*DG278+(AND(DG281&gt;=DG282,DG281&lt;=DG278)*DG281)+((Inputs!$G$17="Fixed")*Inputs!$G$18)</f>
        <v>6.5000000000000002E-2</v>
      </c>
      <c r="DH283" s="661">
        <f>(Inputs!$G$17="Floating")*(DH282&gt;DH281)*DH282+(DH278&lt;DH281)*DH278+(AND(DH281&gt;=DH282,DH281&lt;=DH278)*DH281)+((Inputs!$G$17="Fixed")*Inputs!$G$18)</f>
        <v>6.5000000000000002E-2</v>
      </c>
      <c r="DI283" s="661">
        <f>(Inputs!$G$17="Floating")*(DI282&gt;DI281)*DI282+(DI278&lt;DI281)*DI278+(AND(DI281&gt;=DI282,DI281&lt;=DI278)*DI281)+((Inputs!$G$17="Fixed")*Inputs!$G$18)</f>
        <v>6.5000000000000002E-2</v>
      </c>
      <c r="DJ283" s="661">
        <f>(Inputs!$G$17="Floating")*(DJ282&gt;DJ281)*DJ282+(DJ278&lt;DJ281)*DJ278+(AND(DJ281&gt;=DJ282,DJ281&lt;=DJ278)*DJ281)+((Inputs!$G$17="Fixed")*Inputs!$G$18)</f>
        <v>6.5000000000000002E-2</v>
      </c>
      <c r="DK283" s="661">
        <f>(Inputs!$G$17="Floating")*(DK282&gt;DK281)*DK282+(DK278&lt;DK281)*DK278+(AND(DK281&gt;=DK282,DK281&lt;=DK278)*DK281)+((Inputs!$G$17="Fixed")*Inputs!$G$18)</f>
        <v>6.5000000000000002E-2</v>
      </c>
      <c r="DL283" s="661">
        <f>(Inputs!$G$17="Floating")*(DL282&gt;DL281)*DL282+(DL278&lt;DL281)*DL278+(AND(DL281&gt;=DL282,DL281&lt;=DL278)*DL281)+((Inputs!$G$17="Fixed")*Inputs!$G$18)</f>
        <v>6.5000000000000002E-2</v>
      </c>
      <c r="DM283" s="661">
        <f>(Inputs!$G$17="Floating")*(DM282&gt;DM281)*DM282+(DM278&lt;DM281)*DM278+(AND(DM281&gt;=DM282,DM281&lt;=DM278)*DM281)+((Inputs!$G$17="Fixed")*Inputs!$G$18)</f>
        <v>6.5000000000000002E-2</v>
      </c>
      <c r="DN283" s="661">
        <f>(Inputs!$G$17="Floating")*(DN282&gt;DN281)*DN282+(DN278&lt;DN281)*DN278+(AND(DN281&gt;=DN282,DN281&lt;=DN278)*DN281)+((Inputs!$G$17="Fixed")*Inputs!$G$18)</f>
        <v>6.5000000000000002E-2</v>
      </c>
      <c r="DO283" s="661">
        <f>(Inputs!$G$17="Floating")*(DO282&gt;DO281)*DO282+(DO278&lt;DO281)*DO278+(AND(DO281&gt;=DO282,DO281&lt;=DO278)*DO281)+((Inputs!$G$17="Fixed")*Inputs!$G$18)</f>
        <v>6.5000000000000002E-2</v>
      </c>
      <c r="DP283" s="661">
        <f>(Inputs!$G$17="Floating")*(DP282&gt;DP281)*DP282+(DP278&lt;DP281)*DP278+(AND(DP281&gt;=DP282,DP281&lt;=DP278)*DP281)+((Inputs!$G$17="Fixed")*Inputs!$G$18)</f>
        <v>6.5000000000000002E-2</v>
      </c>
      <c r="DQ283" s="661">
        <f>(Inputs!$G$17="Floating")*(DQ282&gt;DQ281)*DQ282+(DQ278&lt;DQ281)*DQ278+(AND(DQ281&gt;=DQ282,DQ281&lt;=DQ278)*DQ281)+((Inputs!$G$17="Fixed")*Inputs!$G$18)</f>
        <v>6.5000000000000002E-2</v>
      </c>
      <c r="DR283" s="661">
        <f>(Inputs!$G$17="Floating")*(DR282&gt;DR281)*DR282+(DR278&lt;DR281)*DR278+(AND(DR281&gt;=DR282,DR281&lt;=DR278)*DR281)+((Inputs!$G$17="Fixed")*Inputs!$G$18)</f>
        <v>6.5000000000000002E-2</v>
      </c>
      <c r="DS283" s="661">
        <f>(Inputs!$G$17="Floating")*(DS282&gt;DS281)*DS282+(DS278&lt;DS281)*DS278+(AND(DS281&gt;=DS282,DS281&lt;=DS278)*DS281)+((Inputs!$G$17="Fixed")*Inputs!$G$18)</f>
        <v>6.5000000000000002E-2</v>
      </c>
      <c r="DT283" s="661">
        <f>(Inputs!$G$17="Floating")*(DT282&gt;DT281)*DT282+(DT278&lt;DT281)*DT278+(AND(DT281&gt;=DT282,DT281&lt;=DT278)*DT281)+((Inputs!$G$17="Fixed")*Inputs!$G$18)</f>
        <v>6.5000000000000002E-2</v>
      </c>
      <c r="DU283" s="661">
        <f>(Inputs!$G$17="Floating")*(DU282&gt;DU281)*DU282+(DU278&lt;DU281)*DU278+(AND(DU281&gt;=DU282,DU281&lt;=DU278)*DU281)+((Inputs!$G$17="Fixed")*Inputs!$G$18)</f>
        <v>6.5000000000000002E-2</v>
      </c>
      <c r="DV283" s="661">
        <f>(Inputs!$G$17="Floating")*(DV282&gt;DV281)*DV282+(DV278&lt;DV281)*DV278+(AND(DV281&gt;=DV282,DV281&lt;=DV278)*DV281)+((Inputs!$G$17="Fixed")*Inputs!$G$18)</f>
        <v>6.5000000000000002E-2</v>
      </c>
      <c r="DW283" s="661">
        <f>(Inputs!$G$17="Floating")*(DW282&gt;DW281)*DW282+(DW278&lt;DW281)*DW278+(AND(DW281&gt;=DW282,DW281&lt;=DW278)*DW281)+((Inputs!$G$17="Fixed")*Inputs!$G$18)</f>
        <v>6.5000000000000002E-2</v>
      </c>
      <c r="DX283" s="661">
        <f>(Inputs!$G$17="Floating")*(DX282&gt;DX281)*DX282+(DX278&lt;DX281)*DX278+(AND(DX281&gt;=DX282,DX281&lt;=DX278)*DX281)+((Inputs!$G$17="Fixed")*Inputs!$G$18)</f>
        <v>6.5000000000000002E-2</v>
      </c>
      <c r="DY283" s="661">
        <f>(Inputs!$G$17="Floating")*(DY282&gt;DY281)*DY282+(DY278&lt;DY281)*DY278+(AND(DY281&gt;=DY282,DY281&lt;=DY278)*DY281)+((Inputs!$G$17="Fixed")*Inputs!$G$18)</f>
        <v>6.5000000000000002E-2</v>
      </c>
      <c r="DZ283" s="661">
        <f>(Inputs!$G$17="Floating")*(DZ282&gt;DZ281)*DZ282+(DZ278&lt;DZ281)*DZ278+(AND(DZ281&gt;=DZ282,DZ281&lt;=DZ278)*DZ281)+((Inputs!$G$17="Fixed")*Inputs!$G$18)</f>
        <v>6.5000000000000002E-2</v>
      </c>
      <c r="EA283" s="661">
        <f>(Inputs!$G$17="Floating")*(EA282&gt;EA281)*EA282+(EA278&lt;EA281)*EA278+(AND(EA281&gt;=EA282,EA281&lt;=EA278)*EA281)+((Inputs!$G$17="Fixed")*Inputs!$G$18)</f>
        <v>6.5000000000000002E-2</v>
      </c>
      <c r="EB283" s="661">
        <f>(Inputs!$G$17="Floating")*(EB282&gt;EB281)*EB282+(EB278&lt;EB281)*EB278+(AND(EB281&gt;=EB282,EB281&lt;=EB278)*EB281)+((Inputs!$G$17="Fixed")*Inputs!$G$18)</f>
        <v>6.5000000000000002E-2</v>
      </c>
      <c r="EC283" s="661">
        <f>(Inputs!$G$17="Floating")*(EC282&gt;EC281)*EC282+(EC278&lt;EC281)*EC278+(AND(EC281&gt;=EC282,EC281&lt;=EC278)*EC281)+((Inputs!$G$17="Fixed")*Inputs!$G$18)</f>
        <v>6.5000000000000002E-2</v>
      </c>
      <c r="ED283" s="661">
        <f>(Inputs!$G$17="Floating")*(ED282&gt;ED281)*ED282+(ED278&lt;ED281)*ED278+(AND(ED281&gt;=ED282,ED281&lt;=ED278)*ED281)+((Inputs!$G$17="Fixed")*Inputs!$G$18)</f>
        <v>6.5000000000000002E-2</v>
      </c>
      <c r="EE283" s="661">
        <f>(Inputs!$G$17="Floating")*(EE282&gt;EE281)*EE282+(EE278&lt;EE281)*EE278+(AND(EE281&gt;=EE282,EE281&lt;=EE278)*EE281)+((Inputs!$G$17="Fixed")*Inputs!$G$18)</f>
        <v>6.5000000000000002E-2</v>
      </c>
      <c r="EF283" s="662">
        <f>(Inputs!$G$17="Floating")*(EF282&gt;EF281)*EF282+(EF278&lt;EF281)*EF278+(AND(EF281&gt;=EF282,EF281&lt;=EF278)*EF281)+((Inputs!$G$17="Fixed")*Inputs!$G$18)</f>
        <v>6.5000000000000002E-2</v>
      </c>
    </row>
    <row r="284" spans="2:136" x14ac:dyDescent="0.2">
      <c r="B284" s="649" t="s">
        <v>162</v>
      </c>
      <c r="C284" s="478">
        <f>Inputs!G16</f>
        <v>5272505</v>
      </c>
      <c r="D284" s="478"/>
      <c r="E284" s="631">
        <f>C284/$M$171</f>
        <v>1.4903688196599641E-2</v>
      </c>
      <c r="F284" s="482"/>
      <c r="G284" s="482"/>
      <c r="H284" s="482"/>
      <c r="I284" s="482"/>
      <c r="J284" s="482"/>
      <c r="K284" s="482"/>
      <c r="L284" s="482"/>
      <c r="M284" s="633">
        <f>SUM(P284:CU284)</f>
        <v>5272505</v>
      </c>
      <c r="N284" s="479" t="str">
        <f>IF(ROUND(M284,0)=ROUND(C284,0),"OK","ERROR")</f>
        <v>OK</v>
      </c>
      <c r="O284" s="479"/>
      <c r="P284" s="478">
        <f>AND(P274&gt;0,SUM($O$274:O274)=0)*Inputs!$G$16</f>
        <v>5272505</v>
      </c>
      <c r="Q284" s="478">
        <f>AND(Q274&gt;0,SUM($O$274:P274)=0)*Inputs!$G$16</f>
        <v>0</v>
      </c>
      <c r="R284" s="478">
        <f>AND(R274&gt;0,SUM($O$274:Q274)=0)*Inputs!$G$16</f>
        <v>0</v>
      </c>
      <c r="S284" s="478">
        <f>AND(S274&gt;0,SUM($O$274:R274)=0)*Inputs!$G$16</f>
        <v>0</v>
      </c>
      <c r="T284" s="478">
        <f>AND(T274&gt;0,SUM($O$274:S274)=0)*Inputs!$G$16</f>
        <v>0</v>
      </c>
      <c r="U284" s="478">
        <f>AND(U274&gt;0,SUM($O$274:T274)=0)*Inputs!$G$16</f>
        <v>0</v>
      </c>
      <c r="V284" s="478">
        <f>AND(V274&gt;0,SUM($O$274:U274)=0)*Inputs!$G$16</f>
        <v>0</v>
      </c>
      <c r="W284" s="478">
        <f>AND(W274&gt;0,SUM($O$274:V274)=0)*Inputs!$G$16</f>
        <v>0</v>
      </c>
      <c r="X284" s="478">
        <f>AND(X274&gt;0,SUM($O$274:W274)=0)*Inputs!$G$16</f>
        <v>0</v>
      </c>
      <c r="Y284" s="478">
        <f>AND(Y274&gt;0,SUM($O$274:X274)=0)*Inputs!$G$16</f>
        <v>0</v>
      </c>
      <c r="Z284" s="478">
        <f>AND(Z274&gt;0,SUM($O$274:Y274)=0)*Inputs!$G$16</f>
        <v>0</v>
      </c>
      <c r="AA284" s="478">
        <f>AND(AA274&gt;0,SUM($O$274:Z274)=0)*Inputs!$G$16</f>
        <v>0</v>
      </c>
      <c r="AB284" s="478">
        <f>AND(AB274&gt;0,SUM($O$274:AA274)=0)*Inputs!$G$16</f>
        <v>0</v>
      </c>
      <c r="AC284" s="478">
        <f>AND(AC274&gt;0,SUM($O$274:AB274)=0)*Inputs!$G$16</f>
        <v>0</v>
      </c>
      <c r="AD284" s="478">
        <f>AND(AD274&gt;0,SUM($O$274:AC274)=0)*Inputs!$G$16</f>
        <v>0</v>
      </c>
      <c r="AE284" s="478">
        <f>AND(AE274&gt;0,SUM($O$274:AD274)=0)*Inputs!$G$16</f>
        <v>0</v>
      </c>
      <c r="AF284" s="478">
        <f>AND(AF274&gt;0,SUM($O$274:AE274)=0)*Inputs!$G$16</f>
        <v>0</v>
      </c>
      <c r="AG284" s="478">
        <f>AND(AG274&gt;0,SUM($O$274:AF274)=0)*Inputs!$G$16</f>
        <v>0</v>
      </c>
      <c r="AH284" s="478">
        <f>AND(AH274&gt;0,SUM($O$274:AG274)=0)*Inputs!$G$16</f>
        <v>0</v>
      </c>
      <c r="AI284" s="478">
        <f>AND(AI274&gt;0,SUM($O$274:AH274)=0)*Inputs!$G$16</f>
        <v>0</v>
      </c>
      <c r="AJ284" s="478">
        <f>AND(AJ274&gt;0,SUM($O$274:AI274)=0)*Inputs!$G$16</f>
        <v>0</v>
      </c>
      <c r="AK284" s="478">
        <f>AND(AK274&gt;0,SUM($O$274:AJ274)=0)*Inputs!$G$16</f>
        <v>0</v>
      </c>
      <c r="AL284" s="478">
        <f>AND(AL274&gt;0,SUM($O$274:AK274)=0)*Inputs!$G$16</f>
        <v>0</v>
      </c>
      <c r="AM284" s="478">
        <f>AND(AM274&gt;0,SUM($O$274:AL274)=0)*Inputs!$G$16</f>
        <v>0</v>
      </c>
      <c r="AN284" s="478">
        <f>AND(AN274&gt;0,SUM($O$274:AM274)=0)*Inputs!$G$16</f>
        <v>0</v>
      </c>
      <c r="AO284" s="478">
        <f>AND(AO274&gt;0,SUM($O$274:AN274)=0)*Inputs!$G$16</f>
        <v>0</v>
      </c>
      <c r="AP284" s="478">
        <f>AND(AP274&gt;0,SUM($O$274:AO274)=0)*Inputs!$G$16</f>
        <v>0</v>
      </c>
      <c r="AQ284" s="478">
        <f>AND(AQ274&gt;0,SUM($O$274:AP274)=0)*Inputs!$G$16</f>
        <v>0</v>
      </c>
      <c r="AR284" s="478">
        <f>AND(AR274&gt;0,SUM($O$274:AQ274)=0)*Inputs!$G$16</f>
        <v>0</v>
      </c>
      <c r="AS284" s="478">
        <f>AND(AS274&gt;0,SUM($O$274:AR274)=0)*Inputs!$G$16</f>
        <v>0</v>
      </c>
      <c r="AT284" s="478">
        <f>AND(AT274&gt;0,SUM($O$274:AS274)=0)*Inputs!$G$16</f>
        <v>0</v>
      </c>
      <c r="AU284" s="478">
        <f>AND(AU274&gt;0,SUM($O$274:AT274)=0)*Inputs!$G$16</f>
        <v>0</v>
      </c>
      <c r="AV284" s="478">
        <f>AND(AV274&gt;0,SUM($O$274:AU274)=0)*Inputs!$G$16</f>
        <v>0</v>
      </c>
      <c r="AW284" s="478">
        <f>AND(AW274&gt;0,SUM($O$274:AV274)=0)*Inputs!$G$16</f>
        <v>0</v>
      </c>
      <c r="AX284" s="478">
        <f>AND(AX274&gt;0,SUM($O$274:AW274)=0)*Inputs!$G$16</f>
        <v>0</v>
      </c>
      <c r="AY284" s="478">
        <f>AND(AY274&gt;0,SUM($O$274:AX274)=0)*Inputs!$G$16</f>
        <v>0</v>
      </c>
      <c r="AZ284" s="478">
        <f>AND(AZ274&gt;0,SUM($O$274:AY274)=0)*Inputs!$G$16</f>
        <v>0</v>
      </c>
      <c r="BA284" s="478">
        <f>AND(BA274&gt;0,SUM($O$274:AZ274)=0)*Inputs!$G$16</f>
        <v>0</v>
      </c>
      <c r="BB284" s="478">
        <f>AND(BB274&gt;0,SUM($O$274:BA274)=0)*Inputs!$G$16</f>
        <v>0</v>
      </c>
      <c r="BC284" s="478">
        <f>AND(BC274&gt;0,SUM($O$274:BB274)=0)*Inputs!$G$16</f>
        <v>0</v>
      </c>
      <c r="BD284" s="478">
        <f>AND(BD274&gt;0,SUM($O$274:BC274)=0)*Inputs!$G$16</f>
        <v>0</v>
      </c>
      <c r="BE284" s="478">
        <f>AND(BE274&gt;0,SUM($O$274:BD274)=0)*Inputs!$G$16</f>
        <v>0</v>
      </c>
      <c r="BF284" s="478">
        <f>AND(BF274&gt;0,SUM($O$274:BE274)=0)*Inputs!$G$16</f>
        <v>0</v>
      </c>
      <c r="BG284" s="478">
        <f>AND(BG274&gt;0,SUM($O$274:BF274)=0)*Inputs!$G$16</f>
        <v>0</v>
      </c>
      <c r="BH284" s="478">
        <f>AND(BH274&gt;0,SUM($O$274:BG274)=0)*Inputs!$G$16</f>
        <v>0</v>
      </c>
      <c r="BI284" s="478">
        <f>AND(BI274&gt;0,SUM($O$274:BH274)=0)*Inputs!$G$16</f>
        <v>0</v>
      </c>
      <c r="BJ284" s="478">
        <f>AND(BJ274&gt;0,SUM($O$274:BI274)=0)*Inputs!$G$16</f>
        <v>0</v>
      </c>
      <c r="BK284" s="478">
        <f>AND(BK274&gt;0,SUM($O$274:BJ274)=0)*Inputs!$G$16</f>
        <v>0</v>
      </c>
      <c r="BL284" s="478">
        <f>AND(BL274&gt;0,SUM($O$274:BK274)=0)*Inputs!$G$16</f>
        <v>0</v>
      </c>
      <c r="BM284" s="478">
        <f>AND(BM274&gt;0,SUM($O$274:BL274)=0)*Inputs!$G$16</f>
        <v>0</v>
      </c>
      <c r="BN284" s="478">
        <f>AND(BN274&gt;0,SUM($O$274:BM274)=0)*Inputs!$G$16</f>
        <v>0</v>
      </c>
      <c r="BO284" s="478">
        <f>AND(BO274&gt;0,SUM($O$274:BN274)=0)*Inputs!$G$16</f>
        <v>0</v>
      </c>
      <c r="BP284" s="478">
        <f>AND(BP274&gt;0,SUM($O$274:BO274)=0)*Inputs!$G$16</f>
        <v>0</v>
      </c>
      <c r="BQ284" s="478">
        <f>AND(BQ274&gt;0,SUM($O$274:BP274)=0)*Inputs!$G$16</f>
        <v>0</v>
      </c>
      <c r="BR284" s="478">
        <f>AND(BR274&gt;0,SUM($O$274:BQ274)=0)*Inputs!$G$16</f>
        <v>0</v>
      </c>
      <c r="BS284" s="478">
        <f>AND(BS274&gt;0,SUM($O$274:BR274)=0)*Inputs!$G$16</f>
        <v>0</v>
      </c>
      <c r="BT284" s="478">
        <f>AND(BT274&gt;0,SUM($O$274:BS274)=0)*Inputs!$G$16</f>
        <v>0</v>
      </c>
      <c r="BU284" s="478">
        <f>AND(BU274&gt;0,SUM($O$274:BT274)=0)*Inputs!$G$16</f>
        <v>0</v>
      </c>
      <c r="BV284" s="478">
        <f>AND(BV274&gt;0,SUM($O$274:BU274)=0)*Inputs!$G$16</f>
        <v>0</v>
      </c>
      <c r="BW284" s="478">
        <f>AND(BW274&gt;0,SUM($O$274:BV274)=0)*Inputs!$G$16</f>
        <v>0</v>
      </c>
      <c r="BX284" s="478">
        <f>AND(BX274&gt;0,SUM($O$274:BW274)=0)*Inputs!$G$16</f>
        <v>0</v>
      </c>
      <c r="BY284" s="478">
        <f>AND(BY274&gt;0,SUM($O$274:BX274)=0)*Inputs!$G$16</f>
        <v>0</v>
      </c>
      <c r="BZ284" s="478">
        <f>AND(BZ274&gt;0,SUM($O$274:BY274)=0)*Inputs!$G$16</f>
        <v>0</v>
      </c>
      <c r="CA284" s="478">
        <f>AND(CA274&gt;0,SUM($O$274:BZ274)=0)*Inputs!$G$16</f>
        <v>0</v>
      </c>
      <c r="CB284" s="478">
        <f>AND(CB274&gt;0,SUM($O$274:CA274)=0)*Inputs!$G$16</f>
        <v>0</v>
      </c>
      <c r="CC284" s="478">
        <f>AND(CC274&gt;0,SUM($O$274:CB274)=0)*Inputs!$G$16</f>
        <v>0</v>
      </c>
      <c r="CD284" s="478">
        <f>AND(CD274&gt;0,SUM($O$274:CC274)=0)*Inputs!$G$16</f>
        <v>0</v>
      </c>
      <c r="CE284" s="478">
        <f>AND(CE274&gt;0,SUM($O$274:CD274)=0)*Inputs!$G$16</f>
        <v>0</v>
      </c>
      <c r="CF284" s="478">
        <f>AND(CF274&gt;0,SUM($O$274:CE274)=0)*Inputs!$G$16</f>
        <v>0</v>
      </c>
      <c r="CG284" s="478">
        <f>AND(CG274&gt;0,SUM($O$274:CF274)=0)*Inputs!$G$16</f>
        <v>0</v>
      </c>
      <c r="CH284" s="478">
        <f>AND(CH274&gt;0,SUM($O$274:CG274)=0)*Inputs!$G$16</f>
        <v>0</v>
      </c>
      <c r="CI284" s="478">
        <f>AND(CI274&gt;0,SUM($O$274:CH274)=0)*Inputs!$G$16</f>
        <v>0</v>
      </c>
      <c r="CJ284" s="478">
        <f>AND(CJ274&gt;0,SUM($O$274:CI274)=0)*Inputs!$G$16</f>
        <v>0</v>
      </c>
      <c r="CK284" s="478">
        <f>AND(CK274&gt;0,SUM($O$274:CJ274)=0)*Inputs!$G$16</f>
        <v>0</v>
      </c>
      <c r="CL284" s="478">
        <f>AND(CL274&gt;0,SUM($O$274:CK274)=0)*Inputs!$G$16</f>
        <v>0</v>
      </c>
      <c r="CM284" s="478">
        <f>AND(CM274&gt;0,SUM($O$274:CL274)=0)*Inputs!$G$16</f>
        <v>0</v>
      </c>
      <c r="CN284" s="478">
        <f>AND(CN274&gt;0,SUM($O$274:CM274)=0)*Inputs!$G$16</f>
        <v>0</v>
      </c>
      <c r="CO284" s="478">
        <f>AND(CO274&gt;0,SUM($O$274:CN274)=0)*Inputs!$G$16</f>
        <v>0</v>
      </c>
      <c r="CP284" s="478">
        <f>AND(CP274&gt;0,SUM($O$274:CO274)=0)*Inputs!$G$16</f>
        <v>0</v>
      </c>
      <c r="CQ284" s="478">
        <f>AND(CQ274&gt;0,SUM($O$274:CP274)=0)*Inputs!$G$16</f>
        <v>0</v>
      </c>
      <c r="CR284" s="478">
        <f>AND(CR274&gt;0,SUM($O$274:CQ274)=0)*Inputs!$G$16</f>
        <v>0</v>
      </c>
      <c r="CS284" s="478">
        <f>AND(CS274&gt;0,SUM($O$274:CR274)=0)*Inputs!$G$16</f>
        <v>0</v>
      </c>
      <c r="CT284" s="478">
        <f>AND(CT274&gt;0,SUM($O$274:CS274)=0)*Inputs!$G$16</f>
        <v>0</v>
      </c>
      <c r="CU284" s="478">
        <f>AND(CU274&gt;0,SUM($O$274:CT274)=0)*Inputs!$G$16</f>
        <v>0</v>
      </c>
      <c r="CV284" s="478">
        <f>AND(CV274&gt;0,SUM($O$274:CU274)=0)*Inputs!$G$16</f>
        <v>0</v>
      </c>
      <c r="CW284" s="478">
        <f>AND(CW274&gt;0,SUM($O$274:CV274)=0)*Inputs!$G$16</f>
        <v>0</v>
      </c>
      <c r="CX284" s="478">
        <f>AND(CX274&gt;0,SUM($O$274:CW274)=0)*Inputs!$G$16</f>
        <v>0</v>
      </c>
      <c r="CY284" s="478">
        <f>AND(CY274&gt;0,SUM($O$274:CX274)=0)*Inputs!$G$16</f>
        <v>0</v>
      </c>
      <c r="CZ284" s="478">
        <f>AND(CZ274&gt;0,SUM($O$274:CY274)=0)*Inputs!$G$16</f>
        <v>0</v>
      </c>
      <c r="DA284" s="478">
        <f>AND(DA274&gt;0,SUM($O$274:CZ274)=0)*Inputs!$G$16</f>
        <v>0</v>
      </c>
      <c r="DB284" s="478">
        <f>AND(DB274&gt;0,SUM($O$274:DA274)=0)*Inputs!$G$16</f>
        <v>0</v>
      </c>
      <c r="DC284" s="478">
        <f>AND(DC274&gt;0,SUM($O$274:DB274)=0)*Inputs!$G$16</f>
        <v>0</v>
      </c>
      <c r="DD284" s="478">
        <f>AND(DD274&gt;0,SUM($O$274:DC274)=0)*Inputs!$G$16</f>
        <v>0</v>
      </c>
      <c r="DE284" s="478">
        <f>AND(DE274&gt;0,SUM($O$274:DD274)=0)*Inputs!$G$16</f>
        <v>0</v>
      </c>
      <c r="DF284" s="478">
        <f>AND(DF274&gt;0,SUM($O$274:DE274)=0)*Inputs!$G$16</f>
        <v>0</v>
      </c>
      <c r="DG284" s="478">
        <f>AND(DG274&gt;0,SUM($O$274:DF274)=0)*Inputs!$G$16</f>
        <v>0</v>
      </c>
      <c r="DH284" s="478">
        <f>AND(DH274&gt;0,SUM($O$274:DG274)=0)*Inputs!$G$16</f>
        <v>0</v>
      </c>
      <c r="DI284" s="478">
        <f>AND(DI274&gt;0,SUM($O$274:DH274)=0)*Inputs!$G$16</f>
        <v>0</v>
      </c>
      <c r="DJ284" s="478">
        <f>AND(DJ274&gt;0,SUM($O$274:DI274)=0)*Inputs!$G$16</f>
        <v>0</v>
      </c>
      <c r="DK284" s="478">
        <f>AND(DK274&gt;0,SUM($O$274:DJ274)=0)*Inputs!$G$16</f>
        <v>0</v>
      </c>
      <c r="DL284" s="478">
        <f>AND(DL274&gt;0,SUM($O$274:DK274)=0)*Inputs!$G$16</f>
        <v>0</v>
      </c>
      <c r="DM284" s="478">
        <f>AND(DM274&gt;0,SUM($O$274:DL274)=0)*Inputs!$G$16</f>
        <v>0</v>
      </c>
      <c r="DN284" s="478">
        <f>AND(DN274&gt;0,SUM($O$274:DM274)=0)*Inputs!$G$16</f>
        <v>0</v>
      </c>
      <c r="DO284" s="478">
        <f>AND(DO274&gt;0,SUM($O$274:DN274)=0)*Inputs!$G$16</f>
        <v>0</v>
      </c>
      <c r="DP284" s="478">
        <f>AND(DP274&gt;0,SUM($O$274:DO274)=0)*Inputs!$G$16</f>
        <v>0</v>
      </c>
      <c r="DQ284" s="478">
        <f>AND(DQ274&gt;0,SUM($O$274:DP274)=0)*Inputs!$G$16</f>
        <v>0</v>
      </c>
      <c r="DR284" s="478">
        <f>AND(DR274&gt;0,SUM($O$274:DQ274)=0)*Inputs!$G$16</f>
        <v>0</v>
      </c>
      <c r="DS284" s="478">
        <f>AND(DS274&gt;0,SUM($O$274:DR274)=0)*Inputs!$G$16</f>
        <v>0</v>
      </c>
      <c r="DT284" s="478">
        <f>AND(DT274&gt;0,SUM($O$274:DS274)=0)*Inputs!$G$16</f>
        <v>0</v>
      </c>
      <c r="DU284" s="478">
        <f>AND(DU274&gt;0,SUM($O$274:DT274)=0)*Inputs!$G$16</f>
        <v>0</v>
      </c>
      <c r="DV284" s="478">
        <f>AND(DV274&gt;0,SUM($O$274:DU274)=0)*Inputs!$G$16</f>
        <v>0</v>
      </c>
      <c r="DW284" s="478">
        <f>AND(DW274&gt;0,SUM($O$274:DV274)=0)*Inputs!$G$16</f>
        <v>0</v>
      </c>
      <c r="DX284" s="478">
        <f>AND(DX274&gt;0,SUM($O$274:DW274)=0)*Inputs!$G$16</f>
        <v>0</v>
      </c>
      <c r="DY284" s="478">
        <f>AND(DY274&gt;0,SUM($O$274:DX274)=0)*Inputs!$G$16</f>
        <v>0</v>
      </c>
      <c r="DZ284" s="478">
        <f>AND(DZ274&gt;0,SUM($O$274:DY274)=0)*Inputs!$G$16</f>
        <v>0</v>
      </c>
      <c r="EA284" s="478">
        <f>AND(EA274&gt;0,SUM($O$274:DZ274)=0)*Inputs!$G$16</f>
        <v>0</v>
      </c>
      <c r="EB284" s="478">
        <f>AND(EB274&gt;0,SUM($O$274:EA274)=0)*Inputs!$G$16</f>
        <v>0</v>
      </c>
      <c r="EC284" s="478">
        <f>AND(EC274&gt;0,SUM($O$274:EB274)=0)*Inputs!$G$16</f>
        <v>0</v>
      </c>
      <c r="ED284" s="478">
        <f>AND(ED274&gt;0,SUM($O$274:EC274)=0)*Inputs!$G$16</f>
        <v>0</v>
      </c>
      <c r="EE284" s="478">
        <f>AND(EE274&gt;0,SUM($O$274:ED274)=0)*Inputs!$G$16</f>
        <v>0</v>
      </c>
      <c r="EF284" s="488">
        <f>AND(EF274&gt;0,SUM($O$274:EE274)=0)*Inputs!$G$16</f>
        <v>0</v>
      </c>
    </row>
    <row r="285" spans="2:136" x14ac:dyDescent="0.2">
      <c r="B285" s="649" t="s">
        <v>77</v>
      </c>
      <c r="C285" s="478">
        <f>SUM(P285:CU285)</f>
        <v>48648085.137440167</v>
      </c>
      <c r="D285" s="478"/>
      <c r="E285" s="631">
        <f>C285/$M$171</f>
        <v>0.1375126040184014</v>
      </c>
      <c r="F285" s="482"/>
      <c r="G285" s="482"/>
      <c r="H285" s="482"/>
      <c r="I285" s="482"/>
      <c r="J285" s="482"/>
      <c r="K285" s="482"/>
      <c r="L285" s="482"/>
      <c r="M285" s="663">
        <f>SUM(P285:CU285)</f>
        <v>48648085.137440167</v>
      </c>
      <c r="N285" s="479" t="str">
        <f>IF(ROUND(M285,0)=ROUND(C285,0),"OK","ERROR")</f>
        <v>OK</v>
      </c>
      <c r="O285" s="479"/>
      <c r="P285" s="478">
        <f t="shared" ref="P285:Y285" si="215">MAX(MIN((O277)*P283/12,(O277)*P283/12-P213),0)</f>
        <v>0</v>
      </c>
      <c r="Q285" s="478">
        <f t="shared" si="215"/>
        <v>657477.86146311997</v>
      </c>
      <c r="R285" s="478">
        <f t="shared" si="215"/>
        <v>699487.63179919985</v>
      </c>
      <c r="S285" s="478">
        <f t="shared" si="215"/>
        <v>716499.33846820472</v>
      </c>
      <c r="T285" s="478">
        <f t="shared" si="215"/>
        <v>733738.59805986355</v>
      </c>
      <c r="U285" s="478">
        <f t="shared" si="215"/>
        <v>751070.00439597946</v>
      </c>
      <c r="V285" s="478">
        <f t="shared" si="215"/>
        <v>768494.79007359897</v>
      </c>
      <c r="W285" s="478">
        <f t="shared" si="215"/>
        <v>786013.45418349048</v>
      </c>
      <c r="X285" s="478">
        <f t="shared" si="215"/>
        <v>803626.50254913559</v>
      </c>
      <c r="Y285" s="478">
        <f t="shared" si="215"/>
        <v>821334.44367870921</v>
      </c>
      <c r="Z285" s="478">
        <f>MAX(MIN((Y277)*Z283/12,(Y277)*Z283/12-Z213),0)</f>
        <v>839137.78882026346</v>
      </c>
      <c r="AA285" s="478">
        <f t="shared" ref="AA285:CL285" si="216">MAX(MIN((Z277)*AA283/12,(Z277)*AA283/12-AA213),0)</f>
        <v>857037.05197626958</v>
      </c>
      <c r="AB285" s="478">
        <f t="shared" si="216"/>
        <v>875032.74991845898</v>
      </c>
      <c r="AC285" s="478">
        <f t="shared" si="216"/>
        <v>891975.52773701306</v>
      </c>
      <c r="AD285" s="478">
        <f t="shared" si="216"/>
        <v>910336.70935003832</v>
      </c>
      <c r="AE285" s="478">
        <f t="shared" si="216"/>
        <v>928789.66434291424</v>
      </c>
      <c r="AF285" s="478">
        <f t="shared" si="216"/>
        <v>947342.07571747818</v>
      </c>
      <c r="AG285" s="478">
        <f t="shared" si="216"/>
        <v>965994.44065440039</v>
      </c>
      <c r="AH285" s="478">
        <f t="shared" si="216"/>
        <v>984747.29774473922</v>
      </c>
      <c r="AI285" s="478">
        <f t="shared" si="216"/>
        <v>1003601.1885535867</v>
      </c>
      <c r="AJ285" s="478">
        <f t="shared" si="216"/>
        <v>1022556.657300671</v>
      </c>
      <c r="AK285" s="478">
        <f>MAX(MIN((AJ277)*AK283/12,(AJ277)*AK283/12-AK213),0)</f>
        <v>1052924.2891049571</v>
      </c>
      <c r="AL285" s="478">
        <f t="shared" si="216"/>
        <v>1083394.5963647184</v>
      </c>
      <c r="AM285" s="478">
        <f t="shared" si="216"/>
        <v>1109173.7571275206</v>
      </c>
      <c r="AN285" s="478">
        <f t="shared" si="216"/>
        <v>1115042.144524496</v>
      </c>
      <c r="AO285" s="478">
        <f t="shared" si="216"/>
        <v>1119702.8233839502</v>
      </c>
      <c r="AP285" s="478">
        <f t="shared" si="216"/>
        <v>1125742.6350001246</v>
      </c>
      <c r="AQ285" s="478">
        <f t="shared" si="216"/>
        <v>1131807.691960121</v>
      </c>
      <c r="AR285" s="478">
        <f t="shared" si="216"/>
        <v>1137905.4645663714</v>
      </c>
      <c r="AS285" s="478">
        <f t="shared" si="216"/>
        <v>1144036.0895644887</v>
      </c>
      <c r="AT285" s="478">
        <f t="shared" si="216"/>
        <v>1150199.7441642233</v>
      </c>
      <c r="AU285" s="478">
        <f t="shared" si="216"/>
        <v>1156396.606316031</v>
      </c>
      <c r="AV285" s="478">
        <f t="shared" si="216"/>
        <v>1162626.8549302542</v>
      </c>
      <c r="AW285" s="478">
        <f t="shared" si="216"/>
        <v>1168890.6698811324</v>
      </c>
      <c r="AX285" s="478">
        <f t="shared" si="216"/>
        <v>1175188.2320120046</v>
      </c>
      <c r="AY285" s="478">
        <f t="shared" si="216"/>
        <v>1181519.7231405275</v>
      </c>
      <c r="AZ285" s="478">
        <f t="shared" si="216"/>
        <v>1187885.3260639259</v>
      </c>
      <c r="BA285" s="478">
        <f t="shared" si="216"/>
        <v>1192910.931973584</v>
      </c>
      <c r="BB285" s="478">
        <f t="shared" si="216"/>
        <v>1199345.3108230967</v>
      </c>
      <c r="BC285" s="478">
        <f t="shared" si="216"/>
        <v>1205806.9117046203</v>
      </c>
      <c r="BD285" s="478">
        <f t="shared" si="216"/>
        <v>1212303.3654715787</v>
      </c>
      <c r="BE285" s="478">
        <f t="shared" si="216"/>
        <v>1218834.8195766455</v>
      </c>
      <c r="BF285" s="478">
        <f t="shared" si="216"/>
        <v>1225401.4628062833</v>
      </c>
      <c r="BG285" s="478">
        <f t="shared" si="216"/>
        <v>1232003.4847456566</v>
      </c>
      <c r="BH285" s="478">
        <f t="shared" si="216"/>
        <v>1238641.0760025242</v>
      </c>
      <c r="BI285" s="478">
        <f t="shared" si="216"/>
        <v>1245314.428211563</v>
      </c>
      <c r="BJ285" s="478">
        <f t="shared" si="216"/>
        <v>1252023.7340399101</v>
      </c>
      <c r="BK285" s="478">
        <f t="shared" si="216"/>
        <v>1258769.1871927227</v>
      </c>
      <c r="BL285" s="478">
        <f t="shared" si="216"/>
        <v>0</v>
      </c>
      <c r="BM285" s="478">
        <f t="shared" si="216"/>
        <v>0</v>
      </c>
      <c r="BN285" s="478">
        <f t="shared" si="216"/>
        <v>0</v>
      </c>
      <c r="BO285" s="478">
        <f t="shared" si="216"/>
        <v>0</v>
      </c>
      <c r="BP285" s="478">
        <f t="shared" si="216"/>
        <v>0</v>
      </c>
      <c r="BQ285" s="478">
        <f t="shared" si="216"/>
        <v>0</v>
      </c>
      <c r="BR285" s="478">
        <f t="shared" si="216"/>
        <v>0</v>
      </c>
      <c r="BS285" s="478">
        <f t="shared" si="216"/>
        <v>0</v>
      </c>
      <c r="BT285" s="478">
        <f t="shared" si="216"/>
        <v>0</v>
      </c>
      <c r="BU285" s="478">
        <f t="shared" si="216"/>
        <v>0</v>
      </c>
      <c r="BV285" s="478">
        <f t="shared" si="216"/>
        <v>0</v>
      </c>
      <c r="BW285" s="478">
        <f t="shared" si="216"/>
        <v>0</v>
      </c>
      <c r="BX285" s="478">
        <f t="shared" si="216"/>
        <v>0</v>
      </c>
      <c r="BY285" s="478">
        <f t="shared" si="216"/>
        <v>0</v>
      </c>
      <c r="BZ285" s="478">
        <f t="shared" si="216"/>
        <v>0</v>
      </c>
      <c r="CA285" s="478">
        <f t="shared" si="216"/>
        <v>0</v>
      </c>
      <c r="CB285" s="478">
        <f t="shared" si="216"/>
        <v>0</v>
      </c>
      <c r="CC285" s="478">
        <f t="shared" si="216"/>
        <v>0</v>
      </c>
      <c r="CD285" s="478">
        <f t="shared" si="216"/>
        <v>0</v>
      </c>
      <c r="CE285" s="478">
        <f t="shared" si="216"/>
        <v>0</v>
      </c>
      <c r="CF285" s="478">
        <f t="shared" si="216"/>
        <v>0</v>
      </c>
      <c r="CG285" s="478">
        <f t="shared" si="216"/>
        <v>0</v>
      </c>
      <c r="CH285" s="478">
        <f t="shared" si="216"/>
        <v>0</v>
      </c>
      <c r="CI285" s="478">
        <f t="shared" si="216"/>
        <v>0</v>
      </c>
      <c r="CJ285" s="478">
        <f t="shared" si="216"/>
        <v>0</v>
      </c>
      <c r="CK285" s="478">
        <f t="shared" si="216"/>
        <v>0</v>
      </c>
      <c r="CL285" s="478">
        <f t="shared" si="216"/>
        <v>0</v>
      </c>
      <c r="CM285" s="478">
        <f t="shared" ref="CM285:EF285" si="217">MAX(MIN((CL277)*CM283/12,(CL277)*CM283/12-CM213),0)</f>
        <v>0</v>
      </c>
      <c r="CN285" s="478">
        <f t="shared" si="217"/>
        <v>0</v>
      </c>
      <c r="CO285" s="478">
        <f t="shared" si="217"/>
        <v>0</v>
      </c>
      <c r="CP285" s="478">
        <f t="shared" si="217"/>
        <v>0</v>
      </c>
      <c r="CQ285" s="478">
        <f t="shared" si="217"/>
        <v>0</v>
      </c>
      <c r="CR285" s="478">
        <f t="shared" si="217"/>
        <v>0</v>
      </c>
      <c r="CS285" s="478">
        <f t="shared" si="217"/>
        <v>0</v>
      </c>
      <c r="CT285" s="478">
        <f t="shared" si="217"/>
        <v>0</v>
      </c>
      <c r="CU285" s="478">
        <f t="shared" si="217"/>
        <v>0</v>
      </c>
      <c r="CV285" s="478">
        <f t="shared" si="217"/>
        <v>0</v>
      </c>
      <c r="CW285" s="478">
        <f t="shared" si="217"/>
        <v>0</v>
      </c>
      <c r="CX285" s="478">
        <f t="shared" si="217"/>
        <v>0</v>
      </c>
      <c r="CY285" s="478">
        <f t="shared" si="217"/>
        <v>0</v>
      </c>
      <c r="CZ285" s="478">
        <f t="shared" si="217"/>
        <v>0</v>
      </c>
      <c r="DA285" s="478">
        <f t="shared" si="217"/>
        <v>0</v>
      </c>
      <c r="DB285" s="478">
        <f t="shared" si="217"/>
        <v>0</v>
      </c>
      <c r="DC285" s="478">
        <f t="shared" si="217"/>
        <v>0</v>
      </c>
      <c r="DD285" s="478">
        <f t="shared" si="217"/>
        <v>0</v>
      </c>
      <c r="DE285" s="478">
        <f t="shared" si="217"/>
        <v>0</v>
      </c>
      <c r="DF285" s="478">
        <f t="shared" si="217"/>
        <v>0</v>
      </c>
      <c r="DG285" s="478">
        <f t="shared" si="217"/>
        <v>0</v>
      </c>
      <c r="DH285" s="478">
        <f t="shared" si="217"/>
        <v>0</v>
      </c>
      <c r="DI285" s="478">
        <f t="shared" si="217"/>
        <v>0</v>
      </c>
      <c r="DJ285" s="478">
        <f t="shared" si="217"/>
        <v>0</v>
      </c>
      <c r="DK285" s="478">
        <f t="shared" si="217"/>
        <v>0</v>
      </c>
      <c r="DL285" s="478">
        <f t="shared" si="217"/>
        <v>0</v>
      </c>
      <c r="DM285" s="478">
        <f t="shared" si="217"/>
        <v>0</v>
      </c>
      <c r="DN285" s="478">
        <f t="shared" si="217"/>
        <v>0</v>
      </c>
      <c r="DO285" s="478">
        <f t="shared" si="217"/>
        <v>0</v>
      </c>
      <c r="DP285" s="478">
        <f t="shared" si="217"/>
        <v>0</v>
      </c>
      <c r="DQ285" s="478">
        <f t="shared" si="217"/>
        <v>0</v>
      </c>
      <c r="DR285" s="478">
        <f t="shared" si="217"/>
        <v>0</v>
      </c>
      <c r="DS285" s="478">
        <f t="shared" si="217"/>
        <v>0</v>
      </c>
      <c r="DT285" s="478">
        <f t="shared" si="217"/>
        <v>0</v>
      </c>
      <c r="DU285" s="478">
        <f t="shared" si="217"/>
        <v>0</v>
      </c>
      <c r="DV285" s="478">
        <f t="shared" si="217"/>
        <v>0</v>
      </c>
      <c r="DW285" s="478">
        <f t="shared" si="217"/>
        <v>0</v>
      </c>
      <c r="DX285" s="478">
        <f t="shared" si="217"/>
        <v>0</v>
      </c>
      <c r="DY285" s="478">
        <f t="shared" si="217"/>
        <v>0</v>
      </c>
      <c r="DZ285" s="478">
        <f t="shared" si="217"/>
        <v>0</v>
      </c>
      <c r="EA285" s="478">
        <f t="shared" si="217"/>
        <v>0</v>
      </c>
      <c r="EB285" s="478">
        <f t="shared" si="217"/>
        <v>0</v>
      </c>
      <c r="EC285" s="478">
        <f t="shared" si="217"/>
        <v>0</v>
      </c>
      <c r="ED285" s="478">
        <f t="shared" si="217"/>
        <v>0</v>
      </c>
      <c r="EE285" s="478">
        <f t="shared" si="217"/>
        <v>0</v>
      </c>
      <c r="EF285" s="488">
        <f t="shared" si="217"/>
        <v>0</v>
      </c>
    </row>
    <row r="286" spans="2:136" ht="17" thickBot="1" x14ac:dyDescent="0.25">
      <c r="B286" s="664" t="s">
        <v>175</v>
      </c>
      <c r="C286" s="581">
        <f>SUM(C284:C285)+C274</f>
        <v>247838443.69496709</v>
      </c>
      <c r="D286" s="581"/>
      <c r="E286" s="665">
        <f>SUM(E284:E285)+E274</f>
        <v>0.70056014891599083</v>
      </c>
      <c r="F286" s="577"/>
      <c r="G286" s="577"/>
      <c r="H286" s="577"/>
      <c r="I286" s="577"/>
      <c r="J286" s="577"/>
      <c r="K286" s="577"/>
      <c r="L286" s="577"/>
      <c r="M286" s="577"/>
      <c r="N286" s="577"/>
      <c r="O286" s="577"/>
      <c r="P286" s="580">
        <f t="shared" ref="P286:AU286" si="218">P285+P284+P274</f>
        <v>138846206.64857599</v>
      </c>
      <c r="Q286" s="580">
        <f t="shared" si="218"/>
        <v>3140622.769662451</v>
      </c>
      <c r="R286" s="580">
        <f t="shared" si="218"/>
        <v>3182632.5399985304</v>
      </c>
      <c r="S286" s="580">
        <f t="shared" si="218"/>
        <v>3199644.2466675355</v>
      </c>
      <c r="T286" s="580">
        <f t="shared" si="218"/>
        <v>3216883.5062591946</v>
      </c>
      <c r="U286" s="580">
        <f t="shared" si="218"/>
        <v>3234214.9160505012</v>
      </c>
      <c r="V286" s="580">
        <f t="shared" si="218"/>
        <v>3251639.6982729295</v>
      </c>
      <c r="W286" s="580">
        <f t="shared" si="218"/>
        <v>3269158.3623828213</v>
      </c>
      <c r="X286" s="580">
        <f t="shared" si="218"/>
        <v>3286771.4107484664</v>
      </c>
      <c r="Y286" s="580">
        <f t="shared" si="218"/>
        <v>3304479.35187804</v>
      </c>
      <c r="Z286" s="580">
        <f t="shared" si="218"/>
        <v>3322282.6970195943</v>
      </c>
      <c r="AA286" s="580">
        <f t="shared" si="218"/>
        <v>3340181.9601756004</v>
      </c>
      <c r="AB286" s="580">
        <f t="shared" si="218"/>
        <v>3389756.6089367764</v>
      </c>
      <c r="AC286" s="580">
        <f t="shared" si="218"/>
        <v>3406699.3833001396</v>
      </c>
      <c r="AD286" s="580">
        <f t="shared" si="218"/>
        <v>3425060.5649131648</v>
      </c>
      <c r="AE286" s="580">
        <f t="shared" si="218"/>
        <v>3443513.516450848</v>
      </c>
      <c r="AF286" s="580">
        <f t="shared" si="218"/>
        <v>3462065.9381909883</v>
      </c>
      <c r="AG286" s="580">
        <f t="shared" si="218"/>
        <v>3480718.2893071417</v>
      </c>
      <c r="AH286" s="580">
        <f t="shared" si="218"/>
        <v>3499471.1602621903</v>
      </c>
      <c r="AI286" s="580">
        <f t="shared" si="218"/>
        <v>3518325.0441167131</v>
      </c>
      <c r="AJ286" s="580">
        <f t="shared" si="218"/>
        <v>5625287.4941537306</v>
      </c>
      <c r="AK286" s="580">
        <f t="shared" si="218"/>
        <v>5655655.1259140763</v>
      </c>
      <c r="AL286" s="580">
        <f t="shared" si="218"/>
        <v>4789699.986546278</v>
      </c>
      <c r="AM286" s="580">
        <f t="shared" si="218"/>
        <v>1109173.7571275206</v>
      </c>
      <c r="AN286" s="580">
        <f t="shared" si="218"/>
        <v>1115042.144524496</v>
      </c>
      <c r="AO286" s="580">
        <f t="shared" si="218"/>
        <v>1119702.8233839502</v>
      </c>
      <c r="AP286" s="580">
        <f t="shared" si="218"/>
        <v>1125742.6350001246</v>
      </c>
      <c r="AQ286" s="580">
        <f t="shared" si="218"/>
        <v>1131807.691960121</v>
      </c>
      <c r="AR286" s="580">
        <f t="shared" si="218"/>
        <v>1137905.4645663714</v>
      </c>
      <c r="AS286" s="580">
        <f t="shared" si="218"/>
        <v>1144036.0895644887</v>
      </c>
      <c r="AT286" s="580">
        <f t="shared" si="218"/>
        <v>1150199.7441642233</v>
      </c>
      <c r="AU286" s="580">
        <f t="shared" si="218"/>
        <v>1156396.606316031</v>
      </c>
      <c r="AV286" s="580">
        <f t="shared" ref="AV286:CA286" si="219">AV285+AV284+AV274</f>
        <v>1162626.8549302542</v>
      </c>
      <c r="AW286" s="580">
        <f t="shared" si="219"/>
        <v>1168890.6698811324</v>
      </c>
      <c r="AX286" s="580">
        <f t="shared" si="219"/>
        <v>1175188.2320120046</v>
      </c>
      <c r="AY286" s="580">
        <f t="shared" si="219"/>
        <v>1181519.7231405275</v>
      </c>
      <c r="AZ286" s="580">
        <f t="shared" si="219"/>
        <v>1187885.3260639259</v>
      </c>
      <c r="BA286" s="580">
        <f t="shared" si="219"/>
        <v>1192910.931973584</v>
      </c>
      <c r="BB286" s="580">
        <f t="shared" si="219"/>
        <v>1199345.3108230967</v>
      </c>
      <c r="BC286" s="580">
        <f t="shared" si="219"/>
        <v>1205806.9117046203</v>
      </c>
      <c r="BD286" s="580">
        <f t="shared" si="219"/>
        <v>1212303.3654715787</v>
      </c>
      <c r="BE286" s="580">
        <f t="shared" si="219"/>
        <v>1218834.8195766455</v>
      </c>
      <c r="BF286" s="580">
        <f t="shared" si="219"/>
        <v>1225401.4628062833</v>
      </c>
      <c r="BG286" s="580">
        <f t="shared" si="219"/>
        <v>1232003.4847456566</v>
      </c>
      <c r="BH286" s="580">
        <f t="shared" si="219"/>
        <v>1238641.0760025242</v>
      </c>
      <c r="BI286" s="580">
        <f t="shared" si="219"/>
        <v>1245314.428211563</v>
      </c>
      <c r="BJ286" s="580">
        <f t="shared" si="219"/>
        <v>1252023.7340399101</v>
      </c>
      <c r="BK286" s="580">
        <f>BK285+BK284+BK274</f>
        <v>1258769.1871927227</v>
      </c>
      <c r="BL286" s="580">
        <f t="shared" si="219"/>
        <v>0</v>
      </c>
      <c r="BM286" s="580">
        <f t="shared" si="219"/>
        <v>0</v>
      </c>
      <c r="BN286" s="580">
        <f t="shared" si="219"/>
        <v>0</v>
      </c>
      <c r="BO286" s="580">
        <f t="shared" si="219"/>
        <v>0</v>
      </c>
      <c r="BP286" s="580">
        <f t="shared" si="219"/>
        <v>0</v>
      </c>
      <c r="BQ286" s="580">
        <f t="shared" si="219"/>
        <v>0</v>
      </c>
      <c r="BR286" s="580">
        <f t="shared" si="219"/>
        <v>0</v>
      </c>
      <c r="BS286" s="580">
        <f t="shared" si="219"/>
        <v>0</v>
      </c>
      <c r="BT286" s="580">
        <f t="shared" si="219"/>
        <v>0</v>
      </c>
      <c r="BU286" s="580">
        <f t="shared" si="219"/>
        <v>0</v>
      </c>
      <c r="BV286" s="580">
        <f t="shared" si="219"/>
        <v>0</v>
      </c>
      <c r="BW286" s="580">
        <f t="shared" si="219"/>
        <v>0</v>
      </c>
      <c r="BX286" s="580">
        <f t="shared" si="219"/>
        <v>0</v>
      </c>
      <c r="BY286" s="580">
        <f t="shared" si="219"/>
        <v>0</v>
      </c>
      <c r="BZ286" s="580">
        <f t="shared" si="219"/>
        <v>0</v>
      </c>
      <c r="CA286" s="580">
        <f t="shared" si="219"/>
        <v>0</v>
      </c>
      <c r="CB286" s="580">
        <f t="shared" ref="CB286:DG286" si="220">CB285+CB284+CB274</f>
        <v>0</v>
      </c>
      <c r="CC286" s="580">
        <f t="shared" si="220"/>
        <v>0</v>
      </c>
      <c r="CD286" s="580">
        <f t="shared" si="220"/>
        <v>0</v>
      </c>
      <c r="CE286" s="580">
        <f t="shared" si="220"/>
        <v>0</v>
      </c>
      <c r="CF286" s="580">
        <f t="shared" si="220"/>
        <v>0</v>
      </c>
      <c r="CG286" s="580">
        <f t="shared" si="220"/>
        <v>0</v>
      </c>
      <c r="CH286" s="580">
        <f t="shared" si="220"/>
        <v>0</v>
      </c>
      <c r="CI286" s="580">
        <f t="shared" si="220"/>
        <v>0</v>
      </c>
      <c r="CJ286" s="580">
        <f t="shared" si="220"/>
        <v>0</v>
      </c>
      <c r="CK286" s="580">
        <f t="shared" si="220"/>
        <v>0</v>
      </c>
      <c r="CL286" s="580">
        <f t="shared" si="220"/>
        <v>0</v>
      </c>
      <c r="CM286" s="580">
        <f t="shared" si="220"/>
        <v>0</v>
      </c>
      <c r="CN286" s="580">
        <f t="shared" si="220"/>
        <v>0</v>
      </c>
      <c r="CO286" s="580">
        <f t="shared" si="220"/>
        <v>0</v>
      </c>
      <c r="CP286" s="580">
        <f t="shared" si="220"/>
        <v>0</v>
      </c>
      <c r="CQ286" s="580">
        <f t="shared" si="220"/>
        <v>0</v>
      </c>
      <c r="CR286" s="580">
        <f t="shared" si="220"/>
        <v>0</v>
      </c>
      <c r="CS286" s="580">
        <f t="shared" si="220"/>
        <v>0</v>
      </c>
      <c r="CT286" s="580">
        <f t="shared" si="220"/>
        <v>0</v>
      </c>
      <c r="CU286" s="580">
        <f t="shared" si="220"/>
        <v>0</v>
      </c>
      <c r="CV286" s="580">
        <f t="shared" si="220"/>
        <v>0</v>
      </c>
      <c r="CW286" s="580">
        <f t="shared" si="220"/>
        <v>0</v>
      </c>
      <c r="CX286" s="580">
        <f t="shared" si="220"/>
        <v>0</v>
      </c>
      <c r="CY286" s="580">
        <f t="shared" si="220"/>
        <v>0</v>
      </c>
      <c r="CZ286" s="580">
        <f t="shared" si="220"/>
        <v>0</v>
      </c>
      <c r="DA286" s="580">
        <f t="shared" si="220"/>
        <v>0</v>
      </c>
      <c r="DB286" s="580">
        <f t="shared" si="220"/>
        <v>0</v>
      </c>
      <c r="DC286" s="580">
        <f t="shared" si="220"/>
        <v>0</v>
      </c>
      <c r="DD286" s="580">
        <f t="shared" si="220"/>
        <v>0</v>
      </c>
      <c r="DE286" s="580">
        <f t="shared" si="220"/>
        <v>0</v>
      </c>
      <c r="DF286" s="580">
        <f t="shared" si="220"/>
        <v>0</v>
      </c>
      <c r="DG286" s="580">
        <f t="shared" si="220"/>
        <v>0</v>
      </c>
      <c r="DH286" s="580">
        <f t="shared" ref="DH286:ED286" si="221">DH285+DH284+DH274</f>
        <v>0</v>
      </c>
      <c r="DI286" s="580">
        <f t="shared" si="221"/>
        <v>0</v>
      </c>
      <c r="DJ286" s="580">
        <f t="shared" si="221"/>
        <v>0</v>
      </c>
      <c r="DK286" s="580">
        <f t="shared" si="221"/>
        <v>0</v>
      </c>
      <c r="DL286" s="580">
        <f t="shared" si="221"/>
        <v>0</v>
      </c>
      <c r="DM286" s="580">
        <f t="shared" si="221"/>
        <v>0</v>
      </c>
      <c r="DN286" s="580">
        <f t="shared" si="221"/>
        <v>0</v>
      </c>
      <c r="DO286" s="580">
        <f t="shared" si="221"/>
        <v>0</v>
      </c>
      <c r="DP286" s="580">
        <f t="shared" si="221"/>
        <v>0</v>
      </c>
      <c r="DQ286" s="580">
        <f t="shared" si="221"/>
        <v>0</v>
      </c>
      <c r="DR286" s="580">
        <f t="shared" si="221"/>
        <v>0</v>
      </c>
      <c r="DS286" s="580">
        <f t="shared" si="221"/>
        <v>0</v>
      </c>
      <c r="DT286" s="580">
        <f t="shared" si="221"/>
        <v>0</v>
      </c>
      <c r="DU286" s="580">
        <f t="shared" si="221"/>
        <v>0</v>
      </c>
      <c r="DV286" s="580">
        <f t="shared" si="221"/>
        <v>0</v>
      </c>
      <c r="DW286" s="580">
        <f t="shared" si="221"/>
        <v>0</v>
      </c>
      <c r="DX286" s="580">
        <f t="shared" si="221"/>
        <v>0</v>
      </c>
      <c r="DY286" s="580">
        <f t="shared" si="221"/>
        <v>0</v>
      </c>
      <c r="DZ286" s="580">
        <f t="shared" si="221"/>
        <v>0</v>
      </c>
      <c r="EA286" s="580">
        <f t="shared" si="221"/>
        <v>0</v>
      </c>
      <c r="EB286" s="580">
        <f t="shared" si="221"/>
        <v>0</v>
      </c>
      <c r="EC286" s="580">
        <f t="shared" si="221"/>
        <v>0</v>
      </c>
      <c r="ED286" s="580">
        <f t="shared" si="221"/>
        <v>0</v>
      </c>
      <c r="EE286" s="580">
        <f>EE285+EE284+EE274</f>
        <v>0</v>
      </c>
      <c r="EF286" s="666">
        <f>EF285+EF284+EF274</f>
        <v>0</v>
      </c>
    </row>
    <row r="289" spans="2:136" x14ac:dyDescent="0.2">
      <c r="B289" s="514" t="s">
        <v>159</v>
      </c>
      <c r="C289" s="515"/>
      <c r="D289" s="515"/>
      <c r="E289" s="515"/>
      <c r="F289" s="515"/>
      <c r="G289" s="515"/>
      <c r="H289" s="515"/>
      <c r="I289" s="515"/>
      <c r="J289" s="515"/>
      <c r="K289" s="515"/>
      <c r="L289" s="515"/>
      <c r="M289" s="515"/>
      <c r="N289" s="515"/>
      <c r="O289" s="515"/>
      <c r="P289" s="515"/>
      <c r="Q289" s="515"/>
      <c r="R289" s="515"/>
      <c r="S289" s="515"/>
      <c r="T289" s="515"/>
      <c r="U289" s="515"/>
      <c r="V289" s="515"/>
      <c r="W289" s="515"/>
      <c r="X289" s="515"/>
      <c r="Y289" s="515"/>
      <c r="Z289" s="515"/>
      <c r="AA289" s="515"/>
      <c r="AB289" s="515"/>
      <c r="AC289" s="515"/>
      <c r="AD289" s="515"/>
      <c r="AE289" s="515"/>
      <c r="AF289" s="515"/>
      <c r="AG289" s="515"/>
      <c r="AH289" s="515"/>
      <c r="AI289" s="515"/>
      <c r="AJ289" s="515"/>
      <c r="AK289" s="515"/>
      <c r="AL289" s="515"/>
      <c r="AM289" s="515"/>
      <c r="AN289" s="515"/>
      <c r="AO289" s="515"/>
      <c r="AP289" s="515"/>
      <c r="AQ289" s="515"/>
      <c r="AR289" s="515"/>
      <c r="AS289" s="515"/>
      <c r="AT289" s="515"/>
      <c r="AU289" s="515"/>
      <c r="AV289" s="515"/>
      <c r="AW289" s="515"/>
      <c r="AX289" s="515"/>
      <c r="AY289" s="515"/>
      <c r="AZ289" s="515"/>
      <c r="BA289" s="515"/>
      <c r="BB289" s="515"/>
      <c r="BC289" s="515"/>
      <c r="BD289" s="515"/>
      <c r="BE289" s="515"/>
      <c r="BF289" s="515"/>
      <c r="BG289" s="515"/>
      <c r="BH289" s="515"/>
      <c r="BI289" s="515"/>
      <c r="BJ289" s="515"/>
      <c r="BK289" s="515"/>
      <c r="BL289" s="515"/>
      <c r="BM289" s="515"/>
      <c r="BN289" s="515"/>
      <c r="BO289" s="515"/>
      <c r="BP289" s="515"/>
      <c r="BQ289" s="515"/>
      <c r="BR289" s="515"/>
      <c r="BS289" s="515"/>
      <c r="BT289" s="515"/>
      <c r="BU289" s="515"/>
      <c r="BV289" s="515"/>
      <c r="BW289" s="515"/>
      <c r="BX289" s="515"/>
      <c r="BY289" s="515"/>
      <c r="BZ289" s="515"/>
      <c r="CA289" s="515"/>
      <c r="CB289" s="515"/>
      <c r="CC289" s="515"/>
      <c r="CD289" s="515"/>
      <c r="CE289" s="515"/>
      <c r="CF289" s="515"/>
      <c r="CG289" s="515"/>
      <c r="CH289" s="515"/>
      <c r="CI289" s="515"/>
      <c r="CJ289" s="515"/>
      <c r="CK289" s="515"/>
      <c r="CL289" s="515"/>
      <c r="CM289" s="515"/>
      <c r="CN289" s="515"/>
      <c r="CO289" s="515"/>
      <c r="CP289" s="515"/>
      <c r="CQ289" s="515"/>
      <c r="CR289" s="515"/>
      <c r="CS289" s="515"/>
      <c r="CT289" s="515"/>
      <c r="CU289" s="515"/>
      <c r="CV289" s="515"/>
      <c r="CW289" s="515"/>
      <c r="CX289" s="515"/>
      <c r="CY289" s="515"/>
      <c r="CZ289" s="515"/>
      <c r="DA289" s="515"/>
      <c r="DB289" s="515"/>
      <c r="DC289" s="515"/>
      <c r="DD289" s="515"/>
      <c r="DE289" s="515"/>
      <c r="DF289" s="515"/>
      <c r="DG289" s="515"/>
      <c r="DH289" s="515"/>
      <c r="DI289" s="515"/>
      <c r="DJ289" s="515"/>
      <c r="DK289" s="515"/>
      <c r="DL289" s="515"/>
      <c r="DM289" s="515"/>
      <c r="DN289" s="515"/>
      <c r="DO289" s="515"/>
      <c r="DP289" s="515"/>
      <c r="DQ289" s="515"/>
      <c r="DR289" s="515"/>
      <c r="DS289" s="515"/>
      <c r="DT289" s="515"/>
      <c r="DU289" s="515"/>
      <c r="DV289" s="515"/>
      <c r="DW289" s="515"/>
      <c r="DX289" s="515"/>
      <c r="DY289" s="515"/>
      <c r="DZ289" s="515"/>
      <c r="EA289" s="515"/>
      <c r="EB289" s="515"/>
      <c r="EC289" s="515"/>
      <c r="ED289" s="515"/>
      <c r="EE289" s="515"/>
      <c r="EF289" s="516"/>
    </row>
    <row r="290" spans="2:136" x14ac:dyDescent="0.2">
      <c r="B290" s="534" t="s">
        <v>169</v>
      </c>
      <c r="C290" s="482"/>
      <c r="D290" s="482"/>
      <c r="E290" s="482"/>
      <c r="F290" s="482"/>
      <c r="G290" s="482"/>
      <c r="H290" s="482"/>
      <c r="I290" s="482"/>
      <c r="J290" s="482"/>
      <c r="K290" s="482"/>
      <c r="L290" s="482"/>
      <c r="M290" s="634"/>
      <c r="N290" s="482"/>
      <c r="O290" s="482"/>
      <c r="P290" s="478">
        <f>("yes"=Inputs!$K$5)*(P4=Inputs!$D$5)*Inputs!$K$9</f>
        <v>0</v>
      </c>
      <c r="Q290" s="478">
        <f>("yes"=Inputs!$K$5)*(Q4=Inputs!$D$5)*Inputs!$K$9</f>
        <v>0</v>
      </c>
      <c r="R290" s="478">
        <f>("yes"=Inputs!$K$5)*(R4=Inputs!$D$5)*Inputs!$K$9</f>
        <v>0</v>
      </c>
      <c r="S290" s="478">
        <f>("yes"=Inputs!$K$5)*(S4=Inputs!$D$5)*Inputs!$K$9</f>
        <v>0</v>
      </c>
      <c r="T290" s="478">
        <f>("yes"=Inputs!$K$5)*(T4=Inputs!$D$5)*Inputs!$K$9</f>
        <v>0</v>
      </c>
      <c r="U290" s="478">
        <f>("yes"=Inputs!$K$5)*(U4=Inputs!$D$5)*Inputs!$K$9</f>
        <v>0</v>
      </c>
      <c r="V290" s="478">
        <f>("yes"=Inputs!$K$5)*(V4=Inputs!$D$5)*Inputs!$K$9</f>
        <v>0</v>
      </c>
      <c r="W290" s="478">
        <f>("yes"=Inputs!$K$5)*(W4=Inputs!$D$5)*Inputs!$K$9</f>
        <v>0</v>
      </c>
      <c r="X290" s="478">
        <f>("yes"=Inputs!$K$5)*(X4=Inputs!$D$5)*Inputs!$K$9</f>
        <v>0</v>
      </c>
      <c r="Y290" s="478">
        <f>("yes"=Inputs!$K$5)*(Y4=Inputs!$D$5)*Inputs!$K$9</f>
        <v>0</v>
      </c>
      <c r="Z290" s="478">
        <f>("yes"=Inputs!$K$5)*(Z4=Inputs!$D$5)*Inputs!$K$9</f>
        <v>0</v>
      </c>
      <c r="AA290" s="478">
        <f>("yes"=Inputs!$K$5)*(AA4=Inputs!$D$5)*Inputs!$K$9</f>
        <v>0</v>
      </c>
      <c r="AB290" s="478">
        <f>("yes"=Inputs!$K$5)*(AB4=Inputs!$D$5)*Inputs!$K$9</f>
        <v>0</v>
      </c>
      <c r="AC290" s="478">
        <f>("yes"=Inputs!$K$5)*(AC4=Inputs!$D$5)*Inputs!$K$9</f>
        <v>0</v>
      </c>
      <c r="AD290" s="478">
        <f>("yes"=Inputs!$K$5)*(AD4=Inputs!$D$5)*Inputs!$K$9</f>
        <v>0</v>
      </c>
      <c r="AE290" s="478">
        <f>("yes"=Inputs!$K$5)*(AE4=Inputs!$D$5)*Inputs!$K$9</f>
        <v>0</v>
      </c>
      <c r="AF290" s="478">
        <f>("yes"=Inputs!$K$5)*(AF4=Inputs!$D$5)*Inputs!$K$9</f>
        <v>0</v>
      </c>
      <c r="AG290" s="478">
        <f>("yes"=Inputs!$K$5)*(AG4=Inputs!$D$5)*Inputs!$K$9</f>
        <v>0</v>
      </c>
      <c r="AH290" s="478">
        <f>("yes"=Inputs!$K$5)*(AH4=Inputs!$D$5)*Inputs!$K$9</f>
        <v>0</v>
      </c>
      <c r="AI290" s="478">
        <f>("yes"=Inputs!$K$5)*(AI4=Inputs!$D$5)*Inputs!$K$9</f>
        <v>0</v>
      </c>
      <c r="AJ290" s="478">
        <f>("yes"=Inputs!$K$5)*(AJ4=Inputs!$D$5)*Inputs!$K$9</f>
        <v>0</v>
      </c>
      <c r="AK290" s="478">
        <f>("yes"=Inputs!$K$5)*(AK4=Inputs!$D$5)*Inputs!$K$9</f>
        <v>0</v>
      </c>
      <c r="AL290" s="478">
        <f>("yes"=Inputs!$K$5)*(AL4=Inputs!$D$5)*Inputs!$K$9</f>
        <v>0</v>
      </c>
      <c r="AM290" s="478">
        <f>("yes"=Inputs!$K$5)*(AM4=Inputs!$D$5)*Inputs!$K$9</f>
        <v>0</v>
      </c>
      <c r="AN290" s="478">
        <f>("yes"=Inputs!$K$5)*(AN4=Inputs!$D$5)*Inputs!$K$9</f>
        <v>0</v>
      </c>
      <c r="AO290" s="478">
        <f>("yes"=Inputs!$K$5)*(AO4=Inputs!$D$5)*Inputs!$K$9</f>
        <v>0</v>
      </c>
      <c r="AP290" s="478">
        <f>("yes"=Inputs!$K$5)*(AP4=Inputs!$D$5)*Inputs!$K$9</f>
        <v>0</v>
      </c>
      <c r="AQ290" s="478">
        <f>("yes"=Inputs!$K$5)*(AQ4=Inputs!$D$5)*Inputs!$K$9</f>
        <v>0</v>
      </c>
      <c r="AR290" s="478">
        <f>("yes"=Inputs!$K$5)*(AR4=Inputs!$D$5)*Inputs!$K$9</f>
        <v>0</v>
      </c>
      <c r="AS290" s="478">
        <f>("yes"=Inputs!$K$5)*(AS4=Inputs!$D$5)*Inputs!$K$9</f>
        <v>0</v>
      </c>
      <c r="AT290" s="478">
        <f>("yes"=Inputs!$K$5)*(AT4=Inputs!$D$5)*Inputs!$K$9</f>
        <v>0</v>
      </c>
      <c r="AU290" s="478">
        <f>("yes"=Inputs!$K$5)*(AU4=Inputs!$D$5)*Inputs!$K$9</f>
        <v>0</v>
      </c>
      <c r="AV290" s="478">
        <f>("yes"=Inputs!$K$5)*(AV4=Inputs!$D$5)*Inputs!$K$9</f>
        <v>0</v>
      </c>
      <c r="AW290" s="478">
        <f>("yes"=Inputs!$K$5)*(AW4=Inputs!$D$5)*Inputs!$K$9</f>
        <v>0</v>
      </c>
      <c r="AX290" s="478">
        <f>("yes"=Inputs!$K$5)*(AX4=Inputs!$D$5)*Inputs!$K$9</f>
        <v>0</v>
      </c>
      <c r="AY290" s="478">
        <f>("yes"=Inputs!$K$5)*(AY4=Inputs!$D$5)*Inputs!$K$9</f>
        <v>0</v>
      </c>
      <c r="AZ290" s="478">
        <f>("yes"=Inputs!$K$5)*(AZ4=Inputs!$D$5)*Inputs!$K$9</f>
        <v>0</v>
      </c>
      <c r="BA290" s="478">
        <f>("yes"=Inputs!$K$5)*(BA4=Inputs!$D$5)*Inputs!$K$9</f>
        <v>0</v>
      </c>
      <c r="BB290" s="478">
        <f>("yes"=Inputs!$K$5)*(BB4=Inputs!$D$5)*Inputs!$K$9</f>
        <v>0</v>
      </c>
      <c r="BC290" s="478">
        <f>("yes"=Inputs!$K$5)*(BC4=Inputs!$D$5)*Inputs!$K$9</f>
        <v>0</v>
      </c>
      <c r="BD290" s="478">
        <f>("yes"=Inputs!$K$5)*(BD4=Inputs!$D$5)*Inputs!$K$9</f>
        <v>0</v>
      </c>
      <c r="BE290" s="478">
        <f>("yes"=Inputs!$K$5)*(BE4=Inputs!$D$5)*Inputs!$K$9</f>
        <v>0</v>
      </c>
      <c r="BF290" s="478">
        <f>("yes"=Inputs!$K$5)*(BF4=Inputs!$D$5)*Inputs!$K$9</f>
        <v>0</v>
      </c>
      <c r="BG290" s="478">
        <f>("yes"=Inputs!$K$5)*(BG4=Inputs!$D$5)*Inputs!$K$9</f>
        <v>0</v>
      </c>
      <c r="BH290" s="478">
        <f>("yes"=Inputs!$K$5)*(BH4=Inputs!$D$5)*Inputs!$K$9</f>
        <v>0</v>
      </c>
      <c r="BI290" s="478">
        <f>("yes"=Inputs!$K$5)*(BI4=Inputs!$D$5)*Inputs!$K$9</f>
        <v>0</v>
      </c>
      <c r="BJ290" s="478">
        <f>("yes"=Inputs!$K$5)*(BJ4=Inputs!$D$5)*Inputs!$K$9</f>
        <v>0</v>
      </c>
      <c r="BK290" s="478">
        <f>("yes"=Inputs!$K$5)*(BK4=Inputs!$D$5)*Inputs!$K$9</f>
        <v>265348707.95216325</v>
      </c>
      <c r="BL290" s="478">
        <f>("yes"=Inputs!$K$5)*(BL4=Inputs!$D$5)*Inputs!$K$9</f>
        <v>0</v>
      </c>
      <c r="BM290" s="478">
        <f>("yes"=Inputs!$K$5)*(BM4=Inputs!$D$5)*Inputs!$K$9</f>
        <v>0</v>
      </c>
      <c r="BN290" s="478">
        <f>("yes"=Inputs!$K$5)*(BN4=Inputs!$D$5)*Inputs!$K$9</f>
        <v>0</v>
      </c>
      <c r="BO290" s="478">
        <f>("yes"=Inputs!$K$5)*(BO4=Inputs!$D$5)*Inputs!$K$9</f>
        <v>0</v>
      </c>
      <c r="BP290" s="478">
        <f>("yes"=Inputs!$K$5)*(BP4=Inputs!$D$5)*Inputs!$K$9</f>
        <v>0</v>
      </c>
      <c r="BQ290" s="478">
        <f>("yes"=Inputs!$K$5)*(BQ4=Inputs!$D$5)*Inputs!$K$9</f>
        <v>0</v>
      </c>
      <c r="BR290" s="478">
        <f>("yes"=Inputs!$K$5)*(BR4=Inputs!$D$5)*Inputs!$K$9</f>
        <v>0</v>
      </c>
      <c r="BS290" s="478">
        <f>("yes"=Inputs!$K$5)*(BS4=Inputs!$D$5)*Inputs!$K$9</f>
        <v>0</v>
      </c>
      <c r="BT290" s="478">
        <f>("yes"=Inputs!$K$5)*(BT4=Inputs!$D$5)*Inputs!$K$9</f>
        <v>0</v>
      </c>
      <c r="BU290" s="478">
        <f>("yes"=Inputs!$K$5)*(BU4=Inputs!$D$5)*Inputs!$K$9</f>
        <v>0</v>
      </c>
      <c r="BV290" s="478">
        <f>("yes"=Inputs!$K$5)*(BV4=Inputs!$D$5)*Inputs!$K$9</f>
        <v>0</v>
      </c>
      <c r="BW290" s="478">
        <f>("yes"=Inputs!$K$5)*(BW4=Inputs!$D$5)*Inputs!$K$9</f>
        <v>0</v>
      </c>
      <c r="BX290" s="478">
        <f>("yes"=Inputs!$K$5)*(BX4=Inputs!$D$5)*Inputs!$K$9</f>
        <v>0</v>
      </c>
      <c r="BY290" s="478">
        <f>("yes"=Inputs!$K$5)*(BY4=Inputs!$D$5)*Inputs!$K$9</f>
        <v>0</v>
      </c>
      <c r="BZ290" s="478">
        <f>("yes"=Inputs!$K$5)*(BZ4=Inputs!$D$5)*Inputs!$K$9</f>
        <v>0</v>
      </c>
      <c r="CA290" s="478">
        <f>("yes"=Inputs!$K$5)*(CA4=Inputs!$D$5)*Inputs!$K$9</f>
        <v>0</v>
      </c>
      <c r="CB290" s="478">
        <f>("yes"=Inputs!$K$5)*(CB4=Inputs!$D$5)*Inputs!$K$9</f>
        <v>0</v>
      </c>
      <c r="CC290" s="478">
        <f>("yes"=Inputs!$K$5)*(CC4=Inputs!$D$5)*Inputs!$K$9</f>
        <v>0</v>
      </c>
      <c r="CD290" s="478">
        <f>("yes"=Inputs!$K$5)*(CD4=Inputs!$D$5)*Inputs!$K$9</f>
        <v>0</v>
      </c>
      <c r="CE290" s="478">
        <f>("yes"=Inputs!$K$5)*(CE4=Inputs!$D$5)*Inputs!$K$9</f>
        <v>0</v>
      </c>
      <c r="CF290" s="478">
        <f>("yes"=Inputs!$K$5)*(CF4=Inputs!$D$5)*Inputs!$K$9</f>
        <v>0</v>
      </c>
      <c r="CG290" s="478">
        <f>("yes"=Inputs!$K$5)*(CG4=Inputs!$D$5)*Inputs!$K$9</f>
        <v>0</v>
      </c>
      <c r="CH290" s="478">
        <f>("yes"=Inputs!$K$5)*(CH4=Inputs!$D$5)*Inputs!$K$9</f>
        <v>0</v>
      </c>
      <c r="CI290" s="478">
        <f>("yes"=Inputs!$K$5)*(CI4=Inputs!$D$5)*Inputs!$K$9</f>
        <v>0</v>
      </c>
      <c r="CJ290" s="478">
        <f>("yes"=Inputs!$K$5)*(CJ4=Inputs!$D$5)*Inputs!$K$9</f>
        <v>0</v>
      </c>
      <c r="CK290" s="478">
        <f>("yes"=Inputs!$K$5)*(CK4=Inputs!$D$5)*Inputs!$K$9</f>
        <v>0</v>
      </c>
      <c r="CL290" s="478">
        <f>("yes"=Inputs!$K$5)*(CL4=Inputs!$D$5)*Inputs!$K$9</f>
        <v>0</v>
      </c>
      <c r="CM290" s="478">
        <f>("yes"=Inputs!$K$5)*(CM4=Inputs!$D$5)*Inputs!$K$9</f>
        <v>0</v>
      </c>
      <c r="CN290" s="478">
        <f>("yes"=Inputs!$K$5)*(CN4=Inputs!$D$5)*Inputs!$K$9</f>
        <v>0</v>
      </c>
      <c r="CO290" s="478">
        <f>("yes"=Inputs!$K$5)*(CO4=Inputs!$D$5)*Inputs!$K$9</f>
        <v>0</v>
      </c>
      <c r="CP290" s="478">
        <f>("yes"=Inputs!$K$5)*(CP4=Inputs!$D$5)*Inputs!$K$9</f>
        <v>0</v>
      </c>
      <c r="CQ290" s="478">
        <f>("yes"=Inputs!$K$5)*(CQ4=Inputs!$D$5)*Inputs!$K$9</f>
        <v>0</v>
      </c>
      <c r="CR290" s="478">
        <f>("yes"=Inputs!$K$5)*(CR4=Inputs!$D$5)*Inputs!$K$9</f>
        <v>0</v>
      </c>
      <c r="CS290" s="478">
        <f>("yes"=Inputs!$K$5)*(CS4=Inputs!$D$5)*Inputs!$K$9</f>
        <v>0</v>
      </c>
      <c r="CT290" s="478">
        <f>("yes"=Inputs!$K$5)*(CT4=Inputs!$D$5)*Inputs!$K$9</f>
        <v>0</v>
      </c>
      <c r="CU290" s="478">
        <f>("yes"=Inputs!$K$5)*(CU4=Inputs!$D$5)*Inputs!$K$9</f>
        <v>0</v>
      </c>
      <c r="CV290" s="478">
        <f>("yes"=Inputs!$K$5)*(CV4=Inputs!$D$5)*Inputs!$K$9</f>
        <v>0</v>
      </c>
      <c r="CW290" s="478">
        <f>("yes"=Inputs!$K$5)*(CW4=Inputs!$D$5)*Inputs!$K$9</f>
        <v>0</v>
      </c>
      <c r="CX290" s="478">
        <f>("yes"=Inputs!$K$5)*(CX4=Inputs!$D$5)*Inputs!$K$9</f>
        <v>0</v>
      </c>
      <c r="CY290" s="478">
        <f>("yes"=Inputs!$K$5)*(CY4=Inputs!$D$5)*Inputs!$K$9</f>
        <v>0</v>
      </c>
      <c r="CZ290" s="478">
        <f>("yes"=Inputs!$K$5)*(CZ4=Inputs!$D$5)*Inputs!$K$9</f>
        <v>0</v>
      </c>
      <c r="DA290" s="478">
        <f>("yes"=Inputs!$K$5)*(DA4=Inputs!$D$5)*Inputs!$K$9</f>
        <v>0</v>
      </c>
      <c r="DB290" s="478">
        <f>("yes"=Inputs!$K$5)*(DB4=Inputs!$D$5)*Inputs!$K$9</f>
        <v>0</v>
      </c>
      <c r="DC290" s="478">
        <f>("yes"=Inputs!$K$5)*(DC4=Inputs!$D$5)*Inputs!$K$9</f>
        <v>0</v>
      </c>
      <c r="DD290" s="478">
        <f>("yes"=Inputs!$K$5)*(DD4=Inputs!$D$5)*Inputs!$K$9</f>
        <v>0</v>
      </c>
      <c r="DE290" s="478">
        <f>("yes"=Inputs!$K$5)*(DE4=Inputs!$D$5)*Inputs!$K$9</f>
        <v>0</v>
      </c>
      <c r="DF290" s="478">
        <f>("yes"=Inputs!$K$5)*(DF4=Inputs!$D$5)*Inputs!$K$9</f>
        <v>0</v>
      </c>
      <c r="DG290" s="478">
        <f>("yes"=Inputs!$K$5)*(DG4=Inputs!$D$5)*Inputs!$K$9</f>
        <v>0</v>
      </c>
      <c r="DH290" s="478">
        <f>("yes"=Inputs!$K$5)*(DH4=Inputs!$D$5)*Inputs!$K$9</f>
        <v>0</v>
      </c>
      <c r="DI290" s="478">
        <f>("yes"=Inputs!$K$5)*(DI4=Inputs!$D$5)*Inputs!$K$9</f>
        <v>0</v>
      </c>
      <c r="DJ290" s="478">
        <f>("yes"=Inputs!$K$5)*(DJ4=Inputs!$D$5)*Inputs!$K$9</f>
        <v>0</v>
      </c>
      <c r="DK290" s="478">
        <f>("yes"=Inputs!$K$5)*(DK4=Inputs!$D$5)*Inputs!$K$9</f>
        <v>0</v>
      </c>
      <c r="DL290" s="478">
        <f>("yes"=Inputs!$K$5)*(DL4=Inputs!$D$5)*Inputs!$K$9</f>
        <v>0</v>
      </c>
      <c r="DM290" s="478">
        <f>("yes"=Inputs!$K$5)*(DM4=Inputs!$D$5)*Inputs!$K$9</f>
        <v>0</v>
      </c>
      <c r="DN290" s="478">
        <f>("yes"=Inputs!$K$5)*(DN4=Inputs!$D$5)*Inputs!$K$9</f>
        <v>0</v>
      </c>
      <c r="DO290" s="478">
        <f>("yes"=Inputs!$K$5)*(DO4=Inputs!$D$5)*Inputs!$K$9</f>
        <v>0</v>
      </c>
      <c r="DP290" s="478">
        <f>("yes"=Inputs!$K$5)*(DP4=Inputs!$D$5)*Inputs!$K$9</f>
        <v>0</v>
      </c>
      <c r="DQ290" s="478">
        <f>("yes"=Inputs!$K$5)*(DQ4=Inputs!$D$5)*Inputs!$K$9</f>
        <v>0</v>
      </c>
      <c r="DR290" s="478">
        <f>("yes"=Inputs!$K$5)*(DR4=Inputs!$D$5)*Inputs!$K$9</f>
        <v>0</v>
      </c>
      <c r="DS290" s="478">
        <f>("yes"=Inputs!$K$5)*(DS4=Inputs!$D$5)*Inputs!$K$9</f>
        <v>0</v>
      </c>
      <c r="DT290" s="478">
        <f>("yes"=Inputs!$K$5)*(DT4=Inputs!$D$5)*Inputs!$K$9</f>
        <v>0</v>
      </c>
      <c r="DU290" s="478">
        <f>("yes"=Inputs!$K$5)*(DU4=Inputs!$D$5)*Inputs!$K$9</f>
        <v>0</v>
      </c>
      <c r="DV290" s="478">
        <f>("yes"=Inputs!$K$5)*(DV4=Inputs!$D$5)*Inputs!$K$9</f>
        <v>0</v>
      </c>
      <c r="DW290" s="478">
        <f>("yes"=Inputs!$K$5)*(DW4=Inputs!$D$5)*Inputs!$K$9</f>
        <v>0</v>
      </c>
      <c r="DX290" s="478">
        <f>("yes"=Inputs!$K$5)*(DX4=Inputs!$D$5)*Inputs!$K$9</f>
        <v>0</v>
      </c>
      <c r="DY290" s="478">
        <f>("yes"=Inputs!$K$5)*(DY4=Inputs!$D$5)*Inputs!$K$9</f>
        <v>0</v>
      </c>
      <c r="DZ290" s="478">
        <f>("yes"=Inputs!$K$5)*(DZ4=Inputs!$D$5)*Inputs!$K$9</f>
        <v>0</v>
      </c>
      <c r="EA290" s="478">
        <f>("yes"=Inputs!$K$5)*(EA4=Inputs!$D$5)*Inputs!$K$9</f>
        <v>0</v>
      </c>
      <c r="EB290" s="478">
        <f>("yes"=Inputs!$K$5)*(EB4=Inputs!$D$5)*Inputs!$K$9</f>
        <v>0</v>
      </c>
      <c r="EC290" s="478">
        <f>("yes"=Inputs!$K$5)*(EC4=Inputs!$D$5)*Inputs!$K$9</f>
        <v>0</v>
      </c>
      <c r="ED290" s="478">
        <f>("yes"=Inputs!$K$5)*(ED4=Inputs!$D$5)*Inputs!$K$9</f>
        <v>0</v>
      </c>
      <c r="EE290" s="478">
        <f>("yes"=Inputs!$K$5)*(EE4=Inputs!$D$5)*Inputs!$K$9</f>
        <v>0</v>
      </c>
      <c r="EF290" s="488">
        <f>("yes"=Inputs!$K$5)*(EF4=Inputs!$D$5)*Inputs!$K$9</f>
        <v>0</v>
      </c>
    </row>
    <row r="291" spans="2:136" x14ac:dyDescent="0.2">
      <c r="B291" s="534" t="s">
        <v>170</v>
      </c>
      <c r="C291" s="482"/>
      <c r="D291" s="482"/>
      <c r="E291" s="482"/>
      <c r="F291" s="482"/>
      <c r="G291" s="482"/>
      <c r="H291" s="482"/>
      <c r="I291" s="482"/>
      <c r="J291" s="482"/>
      <c r="K291" s="482"/>
      <c r="L291" s="482"/>
      <c r="M291" s="634"/>
      <c r="N291" s="482"/>
      <c r="O291" s="482"/>
      <c r="P291" s="478">
        <f>("yes"=Inputs!$K$5)*-(P290&gt;0)*Inputs!$K$10</f>
        <v>0</v>
      </c>
      <c r="Q291" s="478">
        <f>("yes"=Inputs!$K$5)*-(Q290&gt;0)*Inputs!$K$10</f>
        <v>0</v>
      </c>
      <c r="R291" s="478">
        <f>("yes"=Inputs!$K$5)*-(R290&gt;0)*Inputs!$K$10</f>
        <v>0</v>
      </c>
      <c r="S291" s="478">
        <f>("yes"=Inputs!$K$5)*-(S290&gt;0)*Inputs!$K$10</f>
        <v>0</v>
      </c>
      <c r="T291" s="478">
        <f>("yes"=Inputs!$K$5)*-(T290&gt;0)*Inputs!$K$10</f>
        <v>0</v>
      </c>
      <c r="U291" s="478">
        <f>("yes"=Inputs!$K$5)*-(U290&gt;0)*Inputs!$K$10</f>
        <v>0</v>
      </c>
      <c r="V291" s="478">
        <f>("yes"=Inputs!$K$5)*-(V290&gt;0)*Inputs!$K$10</f>
        <v>0</v>
      </c>
      <c r="W291" s="478">
        <f>("yes"=Inputs!$K$5)*-(W290&gt;0)*Inputs!$K$10</f>
        <v>0</v>
      </c>
      <c r="X291" s="478">
        <f>("yes"=Inputs!$K$5)*-(X290&gt;0)*Inputs!$K$10</f>
        <v>0</v>
      </c>
      <c r="Y291" s="478">
        <f>("yes"=Inputs!$K$5)*-(Y290&gt;0)*Inputs!$K$10</f>
        <v>0</v>
      </c>
      <c r="Z291" s="478">
        <f>("yes"=Inputs!$K$5)*-(Z290&gt;0)*Inputs!$K$10</f>
        <v>0</v>
      </c>
      <c r="AA291" s="478">
        <f>("yes"=Inputs!$K$5)*-(AA290&gt;0)*Inputs!$K$10</f>
        <v>0</v>
      </c>
      <c r="AB291" s="478">
        <f>("yes"=Inputs!$K$5)*-(AB290&gt;0)*Inputs!$K$10</f>
        <v>0</v>
      </c>
      <c r="AC291" s="478">
        <f>("yes"=Inputs!$K$5)*-(AC290&gt;0)*Inputs!$K$10</f>
        <v>0</v>
      </c>
      <c r="AD291" s="478">
        <f>("yes"=Inputs!$K$5)*-(AD290&gt;0)*Inputs!$K$10</f>
        <v>0</v>
      </c>
      <c r="AE291" s="478">
        <f>("yes"=Inputs!$K$5)*-(AE290&gt;0)*Inputs!$K$10</f>
        <v>0</v>
      </c>
      <c r="AF291" s="478">
        <f>("yes"=Inputs!$K$5)*-(AF290&gt;0)*Inputs!$K$10</f>
        <v>0</v>
      </c>
      <c r="AG291" s="478">
        <f>("yes"=Inputs!$K$5)*-(AG290&gt;0)*Inputs!$K$10</f>
        <v>0</v>
      </c>
      <c r="AH291" s="478">
        <f>("yes"=Inputs!$K$5)*-(AH290&gt;0)*Inputs!$K$10</f>
        <v>0</v>
      </c>
      <c r="AI291" s="478">
        <f>("yes"=Inputs!$K$5)*-(AI290&gt;0)*Inputs!$K$10</f>
        <v>0</v>
      </c>
      <c r="AJ291" s="478">
        <f>("yes"=Inputs!$K$5)*-(AJ290&gt;0)*Inputs!$K$10</f>
        <v>0</v>
      </c>
      <c r="AK291" s="478">
        <f>("yes"=Inputs!$K$5)*-(AK290&gt;0)*Inputs!$K$10</f>
        <v>0</v>
      </c>
      <c r="AL291" s="478">
        <f>("yes"=Inputs!$K$5)*-(AL290&gt;0)*Inputs!$K$10</f>
        <v>0</v>
      </c>
      <c r="AM291" s="478">
        <f>("yes"=Inputs!$K$5)*-(AM290&gt;0)*Inputs!$K$10</f>
        <v>0</v>
      </c>
      <c r="AN291" s="478">
        <f>("yes"=Inputs!$K$5)*-(AN290&gt;0)*Inputs!$K$10</f>
        <v>0</v>
      </c>
      <c r="AO291" s="478">
        <f>("yes"=Inputs!$K$5)*-(AO290&gt;0)*Inputs!$K$10</f>
        <v>0</v>
      </c>
      <c r="AP291" s="478">
        <f>("yes"=Inputs!$K$5)*-(AP290&gt;0)*Inputs!$K$10</f>
        <v>0</v>
      </c>
      <c r="AQ291" s="478">
        <f>("yes"=Inputs!$K$5)*-(AQ290&gt;0)*Inputs!$K$10</f>
        <v>0</v>
      </c>
      <c r="AR291" s="478">
        <f>("yes"=Inputs!$K$5)*-(AR290&gt;0)*Inputs!$K$10</f>
        <v>0</v>
      </c>
      <c r="AS291" s="478">
        <f>("yes"=Inputs!$K$5)*-(AS290&gt;0)*Inputs!$K$10</f>
        <v>0</v>
      </c>
      <c r="AT291" s="478">
        <f>("yes"=Inputs!$K$5)*-(AT290&gt;0)*Inputs!$K$10</f>
        <v>0</v>
      </c>
      <c r="AU291" s="478">
        <f>("yes"=Inputs!$K$5)*-(AU290&gt;0)*Inputs!$K$10</f>
        <v>0</v>
      </c>
      <c r="AV291" s="478">
        <f>("yes"=Inputs!$K$5)*-(AV290&gt;0)*Inputs!$K$10</f>
        <v>0</v>
      </c>
      <c r="AW291" s="478">
        <f>("yes"=Inputs!$K$5)*-(AW290&gt;0)*Inputs!$K$10</f>
        <v>0</v>
      </c>
      <c r="AX291" s="478">
        <f>("yes"=Inputs!$K$5)*-(AX290&gt;0)*Inputs!$K$10</f>
        <v>0</v>
      </c>
      <c r="AY291" s="478">
        <f>("yes"=Inputs!$K$5)*-(AY290&gt;0)*Inputs!$K$10</f>
        <v>0</v>
      </c>
      <c r="AZ291" s="478">
        <f>("yes"=Inputs!$K$5)*-(AZ290&gt;0)*Inputs!$K$10</f>
        <v>0</v>
      </c>
      <c r="BA291" s="478">
        <f>("yes"=Inputs!$K$5)*-(BA290&gt;0)*Inputs!$K$10</f>
        <v>0</v>
      </c>
      <c r="BB291" s="478">
        <f>("yes"=Inputs!$K$5)*-(BB290&gt;0)*Inputs!$K$10</f>
        <v>0</v>
      </c>
      <c r="BC291" s="478">
        <f>("yes"=Inputs!$K$5)*-(BC290&gt;0)*Inputs!$K$10</f>
        <v>0</v>
      </c>
      <c r="BD291" s="478">
        <f>("yes"=Inputs!$K$5)*-(BD290&gt;0)*Inputs!$K$10</f>
        <v>0</v>
      </c>
      <c r="BE291" s="478">
        <f>("yes"=Inputs!$K$5)*-(BE290&gt;0)*Inputs!$K$10</f>
        <v>0</v>
      </c>
      <c r="BF291" s="478">
        <f>("yes"=Inputs!$K$5)*-(BF290&gt;0)*Inputs!$K$10</f>
        <v>0</v>
      </c>
      <c r="BG291" s="478">
        <f>("yes"=Inputs!$K$5)*-(BG290&gt;0)*Inputs!$K$10</f>
        <v>0</v>
      </c>
      <c r="BH291" s="478">
        <f>("yes"=Inputs!$K$5)*-(BH290&gt;0)*Inputs!$K$10</f>
        <v>0</v>
      </c>
      <c r="BI291" s="478">
        <f>("yes"=Inputs!$K$5)*-(BI290&gt;0)*Inputs!$K$10</f>
        <v>0</v>
      </c>
      <c r="BJ291" s="478">
        <f>("yes"=Inputs!$K$5)*-(BJ290&gt;0)*Inputs!$K$10</f>
        <v>0</v>
      </c>
      <c r="BK291" s="478">
        <f>("yes"=Inputs!$K$5)*-(BK290&gt;0)*Inputs!$K$10</f>
        <v>-3316858.8494020407</v>
      </c>
      <c r="BL291" s="478">
        <f>("yes"=Inputs!$K$5)*-(BL290&gt;0)*Inputs!$K$10</f>
        <v>0</v>
      </c>
      <c r="BM291" s="478">
        <f>("yes"=Inputs!$K$5)*-(BM290&gt;0)*Inputs!$K$10</f>
        <v>0</v>
      </c>
      <c r="BN291" s="478">
        <f>("yes"=Inputs!$K$5)*-(BN290&gt;0)*Inputs!$K$10</f>
        <v>0</v>
      </c>
      <c r="BO291" s="478">
        <f>("yes"=Inputs!$K$5)*-(BO290&gt;0)*Inputs!$K$10</f>
        <v>0</v>
      </c>
      <c r="BP291" s="478">
        <f>("yes"=Inputs!$K$5)*-(BP290&gt;0)*Inputs!$K$10</f>
        <v>0</v>
      </c>
      <c r="BQ291" s="478">
        <f>("yes"=Inputs!$K$5)*-(BQ290&gt;0)*Inputs!$K$10</f>
        <v>0</v>
      </c>
      <c r="BR291" s="478">
        <f>("yes"=Inputs!$K$5)*-(BR290&gt;0)*Inputs!$K$10</f>
        <v>0</v>
      </c>
      <c r="BS291" s="478">
        <f>("yes"=Inputs!$K$5)*-(BS290&gt;0)*Inputs!$K$10</f>
        <v>0</v>
      </c>
      <c r="BT291" s="478">
        <f>("yes"=Inputs!$K$5)*-(BT290&gt;0)*Inputs!$K$10</f>
        <v>0</v>
      </c>
      <c r="BU291" s="478">
        <f>("yes"=Inputs!$K$5)*-(BU290&gt;0)*Inputs!$K$10</f>
        <v>0</v>
      </c>
      <c r="BV291" s="478">
        <f>("yes"=Inputs!$K$5)*-(BV290&gt;0)*Inputs!$K$10</f>
        <v>0</v>
      </c>
      <c r="BW291" s="478">
        <f>("yes"=Inputs!$K$5)*-(BW290&gt;0)*Inputs!$K$10</f>
        <v>0</v>
      </c>
      <c r="BX291" s="478">
        <f>("yes"=Inputs!$K$5)*-(BX290&gt;0)*Inputs!$K$10</f>
        <v>0</v>
      </c>
      <c r="BY291" s="478">
        <f>("yes"=Inputs!$K$5)*-(BY290&gt;0)*Inputs!$K$10</f>
        <v>0</v>
      </c>
      <c r="BZ291" s="478">
        <f>("yes"=Inputs!$K$5)*-(BZ290&gt;0)*Inputs!$K$10</f>
        <v>0</v>
      </c>
      <c r="CA291" s="478">
        <f>("yes"=Inputs!$K$5)*-(CA290&gt;0)*Inputs!$K$10</f>
        <v>0</v>
      </c>
      <c r="CB291" s="478">
        <f>("yes"=Inputs!$K$5)*-(CB290&gt;0)*Inputs!$K$10</f>
        <v>0</v>
      </c>
      <c r="CC291" s="478">
        <f>("yes"=Inputs!$K$5)*-(CC290&gt;0)*Inputs!$K$10</f>
        <v>0</v>
      </c>
      <c r="CD291" s="478">
        <f>("yes"=Inputs!$K$5)*-(CD290&gt;0)*Inputs!$K$10</f>
        <v>0</v>
      </c>
      <c r="CE291" s="478">
        <f>("yes"=Inputs!$K$5)*-(CE290&gt;0)*Inputs!$K$10</f>
        <v>0</v>
      </c>
      <c r="CF291" s="478">
        <f>("yes"=Inputs!$K$5)*-(CF290&gt;0)*Inputs!$K$10</f>
        <v>0</v>
      </c>
      <c r="CG291" s="478">
        <f>("yes"=Inputs!$K$5)*-(CG290&gt;0)*Inputs!$K$10</f>
        <v>0</v>
      </c>
      <c r="CH291" s="478">
        <f>("yes"=Inputs!$K$5)*-(CH290&gt;0)*Inputs!$K$10</f>
        <v>0</v>
      </c>
      <c r="CI291" s="478">
        <f>("yes"=Inputs!$K$5)*-(CI290&gt;0)*Inputs!$K$10</f>
        <v>0</v>
      </c>
      <c r="CJ291" s="478">
        <f>("yes"=Inputs!$K$5)*-(CJ290&gt;0)*Inputs!$K$10</f>
        <v>0</v>
      </c>
      <c r="CK291" s="478">
        <f>("yes"=Inputs!$K$5)*-(CK290&gt;0)*Inputs!$K$10</f>
        <v>0</v>
      </c>
      <c r="CL291" s="478">
        <f>("yes"=Inputs!$K$5)*-(CL290&gt;0)*Inputs!$K$10</f>
        <v>0</v>
      </c>
      <c r="CM291" s="478">
        <f>("yes"=Inputs!$K$5)*-(CM290&gt;0)*Inputs!$K$10</f>
        <v>0</v>
      </c>
      <c r="CN291" s="478">
        <f>("yes"=Inputs!$K$5)*-(CN290&gt;0)*Inputs!$K$10</f>
        <v>0</v>
      </c>
      <c r="CO291" s="478">
        <f>("yes"=Inputs!$K$5)*-(CO290&gt;0)*Inputs!$K$10</f>
        <v>0</v>
      </c>
      <c r="CP291" s="478">
        <f>("yes"=Inputs!$K$5)*-(CP290&gt;0)*Inputs!$K$10</f>
        <v>0</v>
      </c>
      <c r="CQ291" s="478">
        <f>("yes"=Inputs!$K$5)*-(CQ290&gt;0)*Inputs!$K$10</f>
        <v>0</v>
      </c>
      <c r="CR291" s="478">
        <f>("yes"=Inputs!$K$5)*-(CR290&gt;0)*Inputs!$K$10</f>
        <v>0</v>
      </c>
      <c r="CS291" s="478">
        <f>("yes"=Inputs!$K$5)*-(CS290&gt;0)*Inputs!$K$10</f>
        <v>0</v>
      </c>
      <c r="CT291" s="478">
        <f>("yes"=Inputs!$K$5)*-(CT290&gt;0)*Inputs!$K$10</f>
        <v>0</v>
      </c>
      <c r="CU291" s="478">
        <f>("yes"=Inputs!$K$5)*-(CU290&gt;0)*Inputs!$K$10</f>
        <v>0</v>
      </c>
      <c r="CV291" s="478">
        <f>("yes"=Inputs!$K$5)*-(CV290&gt;0)*Inputs!$K$10</f>
        <v>0</v>
      </c>
      <c r="CW291" s="478">
        <f>("yes"=Inputs!$K$5)*-(CW290&gt;0)*Inputs!$K$10</f>
        <v>0</v>
      </c>
      <c r="CX291" s="478">
        <f>("yes"=Inputs!$K$5)*-(CX290&gt;0)*Inputs!$K$10</f>
        <v>0</v>
      </c>
      <c r="CY291" s="478">
        <f>("yes"=Inputs!$K$5)*-(CY290&gt;0)*Inputs!$K$10</f>
        <v>0</v>
      </c>
      <c r="CZ291" s="478">
        <f>("yes"=Inputs!$K$5)*-(CZ290&gt;0)*Inputs!$K$10</f>
        <v>0</v>
      </c>
      <c r="DA291" s="478">
        <f>("yes"=Inputs!$K$5)*-(DA290&gt;0)*Inputs!$K$10</f>
        <v>0</v>
      </c>
      <c r="DB291" s="478">
        <f>("yes"=Inputs!$K$5)*-(DB290&gt;0)*Inputs!$K$10</f>
        <v>0</v>
      </c>
      <c r="DC291" s="478">
        <f>("yes"=Inputs!$K$5)*-(DC290&gt;0)*Inputs!$K$10</f>
        <v>0</v>
      </c>
      <c r="DD291" s="478">
        <f>("yes"=Inputs!$K$5)*-(DD290&gt;0)*Inputs!$K$10</f>
        <v>0</v>
      </c>
      <c r="DE291" s="478">
        <f>("yes"=Inputs!$K$5)*-(DE290&gt;0)*Inputs!$K$10</f>
        <v>0</v>
      </c>
      <c r="DF291" s="478">
        <f>("yes"=Inputs!$K$5)*-(DF290&gt;0)*Inputs!$K$10</f>
        <v>0</v>
      </c>
      <c r="DG291" s="478">
        <f>("yes"=Inputs!$K$5)*-(DG290&gt;0)*Inputs!$K$10</f>
        <v>0</v>
      </c>
      <c r="DH291" s="478">
        <f>("yes"=Inputs!$K$5)*-(DH290&gt;0)*Inputs!$K$10</f>
        <v>0</v>
      </c>
      <c r="DI291" s="478">
        <f>("yes"=Inputs!$K$5)*-(DI290&gt;0)*Inputs!$K$10</f>
        <v>0</v>
      </c>
      <c r="DJ291" s="478">
        <f>("yes"=Inputs!$K$5)*-(DJ290&gt;0)*Inputs!$K$10</f>
        <v>0</v>
      </c>
      <c r="DK291" s="478">
        <f>("yes"=Inputs!$K$5)*-(DK290&gt;0)*Inputs!$K$10</f>
        <v>0</v>
      </c>
      <c r="DL291" s="478">
        <f>("yes"=Inputs!$K$5)*-(DL290&gt;0)*Inputs!$K$10</f>
        <v>0</v>
      </c>
      <c r="DM291" s="478">
        <f>("yes"=Inputs!$K$5)*-(DM290&gt;0)*Inputs!$K$10</f>
        <v>0</v>
      </c>
      <c r="DN291" s="478">
        <f>("yes"=Inputs!$K$5)*-(DN290&gt;0)*Inputs!$K$10</f>
        <v>0</v>
      </c>
      <c r="DO291" s="478">
        <f>("yes"=Inputs!$K$5)*-(DO290&gt;0)*Inputs!$K$10</f>
        <v>0</v>
      </c>
      <c r="DP291" s="478">
        <f>("yes"=Inputs!$K$5)*-(DP290&gt;0)*Inputs!$K$10</f>
        <v>0</v>
      </c>
      <c r="DQ291" s="478">
        <f>("yes"=Inputs!$K$5)*-(DQ290&gt;0)*Inputs!$K$10</f>
        <v>0</v>
      </c>
      <c r="DR291" s="478">
        <f>("yes"=Inputs!$K$5)*-(DR290&gt;0)*Inputs!$K$10</f>
        <v>0</v>
      </c>
      <c r="DS291" s="478">
        <f>("yes"=Inputs!$K$5)*-(DS290&gt;0)*Inputs!$K$10</f>
        <v>0</v>
      </c>
      <c r="DT291" s="478">
        <f>("yes"=Inputs!$K$5)*-(DT290&gt;0)*Inputs!$K$10</f>
        <v>0</v>
      </c>
      <c r="DU291" s="478">
        <f>("yes"=Inputs!$K$5)*-(DU290&gt;0)*Inputs!$K$10</f>
        <v>0</v>
      </c>
      <c r="DV291" s="478">
        <f>("yes"=Inputs!$K$5)*-(DV290&gt;0)*Inputs!$K$10</f>
        <v>0</v>
      </c>
      <c r="DW291" s="478">
        <f>("yes"=Inputs!$K$5)*-(DW290&gt;0)*Inputs!$K$10</f>
        <v>0</v>
      </c>
      <c r="DX291" s="478">
        <f>("yes"=Inputs!$K$5)*-(DX290&gt;0)*Inputs!$K$10</f>
        <v>0</v>
      </c>
      <c r="DY291" s="478">
        <f>("yes"=Inputs!$K$5)*-(DY290&gt;0)*Inputs!$K$10</f>
        <v>0</v>
      </c>
      <c r="DZ291" s="478">
        <f>("yes"=Inputs!$K$5)*-(DZ290&gt;0)*Inputs!$K$10</f>
        <v>0</v>
      </c>
      <c r="EA291" s="478">
        <f>("yes"=Inputs!$K$5)*-(EA290&gt;0)*Inputs!$K$10</f>
        <v>0</v>
      </c>
      <c r="EB291" s="478">
        <f>("yes"=Inputs!$K$5)*-(EB290&gt;0)*Inputs!$K$10</f>
        <v>0</v>
      </c>
      <c r="EC291" s="478">
        <f>("yes"=Inputs!$K$5)*-(EC290&gt;0)*Inputs!$K$10</f>
        <v>0</v>
      </c>
      <c r="ED291" s="478">
        <f>("yes"=Inputs!$K$5)*-(ED290&gt;0)*Inputs!$K$10</f>
        <v>0</v>
      </c>
      <c r="EE291" s="478">
        <f>("yes"=Inputs!$K$5)*-(EE290&gt;0)*Inputs!$K$10</f>
        <v>0</v>
      </c>
      <c r="EF291" s="488">
        <f>("yes"=Inputs!$K$5)*-(EF290&gt;0)*Inputs!$K$10</f>
        <v>0</v>
      </c>
    </row>
    <row r="292" spans="2:136" x14ac:dyDescent="0.2">
      <c r="B292" s="534" t="s">
        <v>171</v>
      </c>
      <c r="C292" s="482"/>
      <c r="D292" s="482"/>
      <c r="E292" s="482"/>
      <c r="F292" s="482"/>
      <c r="G292" s="482"/>
      <c r="H292" s="482"/>
      <c r="I292" s="482"/>
      <c r="J292" s="482"/>
      <c r="K292" s="482"/>
      <c r="L292" s="482"/>
      <c r="M292" s="634"/>
      <c r="N292" s="482"/>
      <c r="O292" s="482"/>
      <c r="P292" s="478">
        <f>("yes"=Inputs!$K$5)*-IF(AND(P$4&lt;=Inputs!$K$13+Inputs!$D$5,P$4&lt;=Inputs!$K$14+Inputs!$D$5,P$4&gt;Inputs!$D$5),Inputs!$K$16,Inputs!$K$15*(AND(P$4&lt;=Inputs!$K$14+Inputs!$D$5,P$4&gt;Inputs!$D$5)))</f>
        <v>0</v>
      </c>
      <c r="Q292" s="478">
        <f>("yes"=Inputs!$K$5)*-IF(AND(Q$4&lt;=Inputs!$K$13+Inputs!$D$5,Q$4&lt;=Inputs!$K$14+Inputs!$D$5,Q$4&gt;Inputs!$D$5),Inputs!$K$16,Inputs!$K$15*(AND(Q$4&lt;=Inputs!$K$14+Inputs!$D$5,Q$4&gt;Inputs!$D$5)))</f>
        <v>0</v>
      </c>
      <c r="R292" s="478">
        <f>("yes"=Inputs!$K$5)*-IF(AND(R$4&lt;=Inputs!$K$13+Inputs!$D$5,R$4&lt;=Inputs!$K$14+Inputs!$D$5,R$4&gt;Inputs!$D$5),Inputs!$K$16,Inputs!$K$15*(AND(R$4&lt;=Inputs!$K$14+Inputs!$D$5,R$4&gt;Inputs!$D$5)))</f>
        <v>0</v>
      </c>
      <c r="S292" s="478">
        <f>("yes"=Inputs!$K$5)*-IF(AND(S$4&lt;=Inputs!$K$13+Inputs!$D$5,S$4&lt;=Inputs!$K$14+Inputs!$D$5,S$4&gt;Inputs!$D$5),Inputs!$K$16,Inputs!$K$15*(AND(S$4&lt;=Inputs!$K$14+Inputs!$D$5,S$4&gt;Inputs!$D$5)))</f>
        <v>0</v>
      </c>
      <c r="T292" s="478">
        <f>("yes"=Inputs!$K$5)*-IF(AND(T$4&lt;=Inputs!$K$13+Inputs!$D$5,T$4&lt;=Inputs!$K$14+Inputs!$D$5,T$4&gt;Inputs!$D$5),Inputs!$K$16,Inputs!$K$15*(AND(T$4&lt;=Inputs!$K$14+Inputs!$D$5,T$4&gt;Inputs!$D$5)))</f>
        <v>0</v>
      </c>
      <c r="U292" s="478">
        <f>("yes"=Inputs!$K$5)*-IF(AND(U$4&lt;=Inputs!$K$13+Inputs!$D$5,U$4&lt;=Inputs!$K$14+Inputs!$D$5,U$4&gt;Inputs!$D$5),Inputs!$K$16,Inputs!$K$15*(AND(U$4&lt;=Inputs!$K$14+Inputs!$D$5,U$4&gt;Inputs!$D$5)))</f>
        <v>0</v>
      </c>
      <c r="V292" s="478">
        <f>("yes"=Inputs!$K$5)*-IF(AND(V$4&lt;=Inputs!$K$13+Inputs!$D$5,V$4&lt;=Inputs!$K$14+Inputs!$D$5,V$4&gt;Inputs!$D$5),Inputs!$K$16,Inputs!$K$15*(AND(V$4&lt;=Inputs!$K$14+Inputs!$D$5,V$4&gt;Inputs!$D$5)))</f>
        <v>0</v>
      </c>
      <c r="W292" s="478">
        <f>("yes"=Inputs!$K$5)*-IF(AND(W$4&lt;=Inputs!$K$13+Inputs!$D$5,W$4&lt;=Inputs!$K$14+Inputs!$D$5,W$4&gt;Inputs!$D$5),Inputs!$K$16,Inputs!$K$15*(AND(W$4&lt;=Inputs!$K$14+Inputs!$D$5,W$4&gt;Inputs!$D$5)))</f>
        <v>0</v>
      </c>
      <c r="X292" s="478">
        <f>("yes"=Inputs!$K$5)*-IF(AND(X$4&lt;=Inputs!$K$13+Inputs!$D$5,X$4&lt;=Inputs!$K$14+Inputs!$D$5,X$4&gt;Inputs!$D$5),Inputs!$K$16,Inputs!$K$15*(AND(X$4&lt;=Inputs!$K$14+Inputs!$D$5,X$4&gt;Inputs!$D$5)))</f>
        <v>0</v>
      </c>
      <c r="Y292" s="478">
        <f>("yes"=Inputs!$K$5)*-IF(AND(Y$4&lt;=Inputs!$K$13+Inputs!$D$5,Y$4&lt;=Inputs!$K$14+Inputs!$D$5,Y$4&gt;Inputs!$D$5),Inputs!$K$16,Inputs!$K$15*(AND(Y$4&lt;=Inputs!$K$14+Inputs!$D$5,Y$4&gt;Inputs!$D$5)))</f>
        <v>0</v>
      </c>
      <c r="Z292" s="478">
        <f>("yes"=Inputs!$K$5)*-IF(AND(Z$4&lt;=Inputs!$K$13+Inputs!$D$5,Z$4&lt;=Inputs!$K$14+Inputs!$D$5,Z$4&gt;Inputs!$D$5),Inputs!$K$16,Inputs!$K$15*(AND(Z$4&lt;=Inputs!$K$14+Inputs!$D$5,Z$4&gt;Inputs!$D$5)))</f>
        <v>0</v>
      </c>
      <c r="AA292" s="478">
        <f>("yes"=Inputs!$K$5)*-IF(AND(AA$4&lt;=Inputs!$K$13+Inputs!$D$5,AA$4&lt;=Inputs!$K$14+Inputs!$D$5,AA$4&gt;Inputs!$D$5),Inputs!$K$16,Inputs!$K$15*(AND(AA$4&lt;=Inputs!$K$14+Inputs!$D$5,AA$4&gt;Inputs!$D$5)))</f>
        <v>0</v>
      </c>
      <c r="AB292" s="478">
        <f>("yes"=Inputs!$K$5)*-IF(AND(AB$4&lt;=Inputs!$K$13+Inputs!$D$5,AB$4&lt;=Inputs!$K$14+Inputs!$D$5,AB$4&gt;Inputs!$D$5),Inputs!$K$16,Inputs!$K$15*(AND(AB$4&lt;=Inputs!$K$14+Inputs!$D$5,AB$4&gt;Inputs!$D$5)))</f>
        <v>0</v>
      </c>
      <c r="AC292" s="478">
        <f>("yes"=Inputs!$K$5)*-IF(AND(AC$4&lt;=Inputs!$K$13+Inputs!$D$5,AC$4&lt;=Inputs!$K$14+Inputs!$D$5,AC$4&gt;Inputs!$D$5),Inputs!$K$16,Inputs!$K$15*(AND(AC$4&lt;=Inputs!$K$14+Inputs!$D$5,AC$4&gt;Inputs!$D$5)))</f>
        <v>0</v>
      </c>
      <c r="AD292" s="478">
        <f>("yes"=Inputs!$K$5)*-IF(AND(AD$4&lt;=Inputs!$K$13+Inputs!$D$5,AD$4&lt;=Inputs!$K$14+Inputs!$D$5,AD$4&gt;Inputs!$D$5),Inputs!$K$16,Inputs!$K$15*(AND(AD$4&lt;=Inputs!$K$14+Inputs!$D$5,AD$4&gt;Inputs!$D$5)))</f>
        <v>0</v>
      </c>
      <c r="AE292" s="478">
        <f>("yes"=Inputs!$K$5)*-IF(AND(AE$4&lt;=Inputs!$K$13+Inputs!$D$5,AE$4&lt;=Inputs!$K$14+Inputs!$D$5,AE$4&gt;Inputs!$D$5),Inputs!$K$16,Inputs!$K$15*(AND(AE$4&lt;=Inputs!$K$14+Inputs!$D$5,AE$4&gt;Inputs!$D$5)))</f>
        <v>0</v>
      </c>
      <c r="AF292" s="478">
        <f>("yes"=Inputs!$K$5)*-IF(AND(AF$4&lt;=Inputs!$K$13+Inputs!$D$5,AF$4&lt;=Inputs!$K$14+Inputs!$D$5,AF$4&gt;Inputs!$D$5),Inputs!$K$16,Inputs!$K$15*(AND(AF$4&lt;=Inputs!$K$14+Inputs!$D$5,AF$4&gt;Inputs!$D$5)))</f>
        <v>0</v>
      </c>
      <c r="AG292" s="478">
        <f>("yes"=Inputs!$K$5)*-IF(AND(AG$4&lt;=Inputs!$K$13+Inputs!$D$5,AG$4&lt;=Inputs!$K$14+Inputs!$D$5,AG$4&gt;Inputs!$D$5),Inputs!$K$16,Inputs!$K$15*(AND(AG$4&lt;=Inputs!$K$14+Inputs!$D$5,AG$4&gt;Inputs!$D$5)))</f>
        <v>0</v>
      </c>
      <c r="AH292" s="478">
        <f>("yes"=Inputs!$K$5)*-IF(AND(AH$4&lt;=Inputs!$K$13+Inputs!$D$5,AH$4&lt;=Inputs!$K$14+Inputs!$D$5,AH$4&gt;Inputs!$D$5),Inputs!$K$16,Inputs!$K$15*(AND(AH$4&lt;=Inputs!$K$14+Inputs!$D$5,AH$4&gt;Inputs!$D$5)))</f>
        <v>0</v>
      </c>
      <c r="AI292" s="478">
        <f>("yes"=Inputs!$K$5)*-IF(AND(AI$4&lt;=Inputs!$K$13+Inputs!$D$5,AI$4&lt;=Inputs!$K$14+Inputs!$D$5,AI$4&gt;Inputs!$D$5),Inputs!$K$16,Inputs!$K$15*(AND(AI$4&lt;=Inputs!$K$14+Inputs!$D$5,AI$4&gt;Inputs!$D$5)))</f>
        <v>0</v>
      </c>
      <c r="AJ292" s="478">
        <f>("yes"=Inputs!$K$5)*-IF(AND(AJ$4&lt;=Inputs!$K$13+Inputs!$D$5,AJ$4&lt;=Inputs!$K$14+Inputs!$D$5,AJ$4&gt;Inputs!$D$5),Inputs!$K$16,Inputs!$K$15*(AND(AJ$4&lt;=Inputs!$K$14+Inputs!$D$5,AJ$4&gt;Inputs!$D$5)))</f>
        <v>0</v>
      </c>
      <c r="AK292" s="478">
        <f>("yes"=Inputs!$K$5)*-IF(AND(AK$4&lt;=Inputs!$K$13+Inputs!$D$5,AK$4&lt;=Inputs!$K$14+Inputs!$D$5,AK$4&gt;Inputs!$D$5),Inputs!$K$16,Inputs!$K$15*(AND(AK$4&lt;=Inputs!$K$14+Inputs!$D$5,AK$4&gt;Inputs!$D$5)))</f>
        <v>0</v>
      </c>
      <c r="AL292" s="478">
        <f>("yes"=Inputs!$K$5)*-IF(AND(AL$4&lt;=Inputs!$K$13+Inputs!$D$5,AL$4&lt;=Inputs!$K$14+Inputs!$D$5,AL$4&gt;Inputs!$D$5),Inputs!$K$16,Inputs!$K$15*(AND(AL$4&lt;=Inputs!$K$14+Inputs!$D$5,AL$4&gt;Inputs!$D$5)))</f>
        <v>0</v>
      </c>
      <c r="AM292" s="478">
        <f>("yes"=Inputs!$K$5)*-IF(AND(AM$4&lt;=Inputs!$K$13+Inputs!$D$5,AM$4&lt;=Inputs!$K$14+Inputs!$D$5,AM$4&gt;Inputs!$D$5),Inputs!$K$16,Inputs!$K$15*(AND(AM$4&lt;=Inputs!$K$14+Inputs!$D$5,AM$4&gt;Inputs!$D$5)))</f>
        <v>0</v>
      </c>
      <c r="AN292" s="478">
        <f>("yes"=Inputs!$K$5)*-IF(AND(AN$4&lt;=Inputs!$K$13+Inputs!$D$5,AN$4&lt;=Inputs!$K$14+Inputs!$D$5,AN$4&gt;Inputs!$D$5),Inputs!$K$16,Inputs!$K$15*(AND(AN$4&lt;=Inputs!$K$14+Inputs!$D$5,AN$4&gt;Inputs!$D$5)))</f>
        <v>0</v>
      </c>
      <c r="AO292" s="478">
        <f>("yes"=Inputs!$K$5)*-IF(AND(AO$4&lt;=Inputs!$K$13+Inputs!$D$5,AO$4&lt;=Inputs!$K$14+Inputs!$D$5,AO$4&gt;Inputs!$D$5),Inputs!$K$16,Inputs!$K$15*(AND(AO$4&lt;=Inputs!$K$14+Inputs!$D$5,AO$4&gt;Inputs!$D$5)))</f>
        <v>0</v>
      </c>
      <c r="AP292" s="478">
        <f>("yes"=Inputs!$K$5)*-IF(AND(AP$4&lt;=Inputs!$K$13+Inputs!$D$5,AP$4&lt;=Inputs!$K$14+Inputs!$D$5,AP$4&gt;Inputs!$D$5),Inputs!$K$16,Inputs!$K$15*(AND(AP$4&lt;=Inputs!$K$14+Inputs!$D$5,AP$4&gt;Inputs!$D$5)))</f>
        <v>0</v>
      </c>
      <c r="AQ292" s="478">
        <f>("yes"=Inputs!$K$5)*-IF(AND(AQ$4&lt;=Inputs!$K$13+Inputs!$D$5,AQ$4&lt;=Inputs!$K$14+Inputs!$D$5,AQ$4&gt;Inputs!$D$5),Inputs!$K$16,Inputs!$K$15*(AND(AQ$4&lt;=Inputs!$K$14+Inputs!$D$5,AQ$4&gt;Inputs!$D$5)))</f>
        <v>0</v>
      </c>
      <c r="AR292" s="478">
        <f>("yes"=Inputs!$K$5)*-IF(AND(AR$4&lt;=Inputs!$K$13+Inputs!$D$5,AR$4&lt;=Inputs!$K$14+Inputs!$D$5,AR$4&gt;Inputs!$D$5),Inputs!$K$16,Inputs!$K$15*(AND(AR$4&lt;=Inputs!$K$14+Inputs!$D$5,AR$4&gt;Inputs!$D$5)))</f>
        <v>0</v>
      </c>
      <c r="AS292" s="478">
        <f>("yes"=Inputs!$K$5)*-IF(AND(AS$4&lt;=Inputs!$K$13+Inputs!$D$5,AS$4&lt;=Inputs!$K$14+Inputs!$D$5,AS$4&gt;Inputs!$D$5),Inputs!$K$16,Inputs!$K$15*(AND(AS$4&lt;=Inputs!$K$14+Inputs!$D$5,AS$4&gt;Inputs!$D$5)))</f>
        <v>0</v>
      </c>
      <c r="AT292" s="478">
        <f>("yes"=Inputs!$K$5)*-IF(AND(AT$4&lt;=Inputs!$K$13+Inputs!$D$5,AT$4&lt;=Inputs!$K$14+Inputs!$D$5,AT$4&gt;Inputs!$D$5),Inputs!$K$16,Inputs!$K$15*(AND(AT$4&lt;=Inputs!$K$14+Inputs!$D$5,AT$4&gt;Inputs!$D$5)))</f>
        <v>0</v>
      </c>
      <c r="AU292" s="478">
        <f>("yes"=Inputs!$K$5)*-IF(AND(AU$4&lt;=Inputs!$K$13+Inputs!$D$5,AU$4&lt;=Inputs!$K$14+Inputs!$D$5,AU$4&gt;Inputs!$D$5),Inputs!$K$16,Inputs!$K$15*(AND(AU$4&lt;=Inputs!$K$14+Inputs!$D$5,AU$4&gt;Inputs!$D$5)))</f>
        <v>0</v>
      </c>
      <c r="AV292" s="478">
        <f>("yes"=Inputs!$K$5)*-IF(AND(AV$4&lt;=Inputs!$K$13+Inputs!$D$5,AV$4&lt;=Inputs!$K$14+Inputs!$D$5,AV$4&gt;Inputs!$D$5),Inputs!$K$16,Inputs!$K$15*(AND(AV$4&lt;=Inputs!$K$14+Inputs!$D$5,AV$4&gt;Inputs!$D$5)))</f>
        <v>0</v>
      </c>
      <c r="AW292" s="478">
        <f>("yes"=Inputs!$K$5)*-IF(AND(AW$4&lt;=Inputs!$K$13+Inputs!$D$5,AW$4&lt;=Inputs!$K$14+Inputs!$D$5,AW$4&gt;Inputs!$D$5),Inputs!$K$16,Inputs!$K$15*(AND(AW$4&lt;=Inputs!$K$14+Inputs!$D$5,AW$4&gt;Inputs!$D$5)))</f>
        <v>0</v>
      </c>
      <c r="AX292" s="478">
        <f>("yes"=Inputs!$K$5)*-IF(AND(AX$4&lt;=Inputs!$K$13+Inputs!$D$5,AX$4&lt;=Inputs!$K$14+Inputs!$D$5,AX$4&gt;Inputs!$D$5),Inputs!$K$16,Inputs!$K$15*(AND(AX$4&lt;=Inputs!$K$14+Inputs!$D$5,AX$4&gt;Inputs!$D$5)))</f>
        <v>0</v>
      </c>
      <c r="AY292" s="478">
        <f>("yes"=Inputs!$K$5)*-IF(AND(AY$4&lt;=Inputs!$K$13+Inputs!$D$5,AY$4&lt;=Inputs!$K$14+Inputs!$D$5,AY$4&gt;Inputs!$D$5),Inputs!$K$16,Inputs!$K$15*(AND(AY$4&lt;=Inputs!$K$14+Inputs!$D$5,AY$4&gt;Inputs!$D$5)))</f>
        <v>0</v>
      </c>
      <c r="AZ292" s="478">
        <f>("yes"=Inputs!$K$5)*-IF(AND(AZ$4&lt;=Inputs!$K$13+Inputs!$D$5,AZ$4&lt;=Inputs!$K$14+Inputs!$D$5,AZ$4&gt;Inputs!$D$5),Inputs!$K$16,Inputs!$K$15*(AND(AZ$4&lt;=Inputs!$K$14+Inputs!$D$5,AZ$4&gt;Inputs!$D$5)))</f>
        <v>0</v>
      </c>
      <c r="BA292" s="478">
        <f>("yes"=Inputs!$K$5)*-IF(AND(BA$4&lt;=Inputs!$K$13+Inputs!$D$5,BA$4&lt;=Inputs!$K$14+Inputs!$D$5,BA$4&gt;Inputs!$D$5),Inputs!$K$16,Inputs!$K$15*(AND(BA$4&lt;=Inputs!$K$14+Inputs!$D$5,BA$4&gt;Inputs!$D$5)))</f>
        <v>0</v>
      </c>
      <c r="BB292" s="478">
        <f>("yes"=Inputs!$K$5)*-IF(AND(BB$4&lt;=Inputs!$K$13+Inputs!$D$5,BB$4&lt;=Inputs!$K$14+Inputs!$D$5,BB$4&gt;Inputs!$D$5),Inputs!$K$16,Inputs!$K$15*(AND(BB$4&lt;=Inputs!$K$14+Inputs!$D$5,BB$4&gt;Inputs!$D$5)))</f>
        <v>0</v>
      </c>
      <c r="BC292" s="478">
        <f>("yes"=Inputs!$K$5)*-IF(AND(BC$4&lt;=Inputs!$K$13+Inputs!$D$5,BC$4&lt;=Inputs!$K$14+Inputs!$D$5,BC$4&gt;Inputs!$D$5),Inputs!$K$16,Inputs!$K$15*(AND(BC$4&lt;=Inputs!$K$14+Inputs!$D$5,BC$4&gt;Inputs!$D$5)))</f>
        <v>0</v>
      </c>
      <c r="BD292" s="478">
        <f>("yes"=Inputs!$K$5)*-IF(AND(BD$4&lt;=Inputs!$K$13+Inputs!$D$5,BD$4&lt;=Inputs!$K$14+Inputs!$D$5,BD$4&gt;Inputs!$D$5),Inputs!$K$16,Inputs!$K$15*(AND(BD$4&lt;=Inputs!$K$14+Inputs!$D$5,BD$4&gt;Inputs!$D$5)))</f>
        <v>0</v>
      </c>
      <c r="BE292" s="478">
        <f>("yes"=Inputs!$K$5)*-IF(AND(BE$4&lt;=Inputs!$K$13+Inputs!$D$5,BE$4&lt;=Inputs!$K$14+Inputs!$D$5,BE$4&gt;Inputs!$D$5),Inputs!$K$16,Inputs!$K$15*(AND(BE$4&lt;=Inputs!$K$14+Inputs!$D$5,BE$4&gt;Inputs!$D$5)))</f>
        <v>0</v>
      </c>
      <c r="BF292" s="478">
        <f>("yes"=Inputs!$K$5)*-IF(AND(BF$4&lt;=Inputs!$K$13+Inputs!$D$5,BF$4&lt;=Inputs!$K$14+Inputs!$D$5,BF$4&gt;Inputs!$D$5),Inputs!$K$16,Inputs!$K$15*(AND(BF$4&lt;=Inputs!$K$14+Inputs!$D$5,BF$4&gt;Inputs!$D$5)))</f>
        <v>0</v>
      </c>
      <c r="BG292" s="478">
        <f>("yes"=Inputs!$K$5)*-IF(AND(BG$4&lt;=Inputs!$K$13+Inputs!$D$5,BG$4&lt;=Inputs!$K$14+Inputs!$D$5,BG$4&gt;Inputs!$D$5),Inputs!$K$16,Inputs!$K$15*(AND(BG$4&lt;=Inputs!$K$14+Inputs!$D$5,BG$4&gt;Inputs!$D$5)))</f>
        <v>0</v>
      </c>
      <c r="BH292" s="478">
        <f>("yes"=Inputs!$K$5)*-IF(AND(BH$4&lt;=Inputs!$K$13+Inputs!$D$5,BH$4&lt;=Inputs!$K$14+Inputs!$D$5,BH$4&gt;Inputs!$D$5),Inputs!$K$16,Inputs!$K$15*(AND(BH$4&lt;=Inputs!$K$14+Inputs!$D$5,BH$4&gt;Inputs!$D$5)))</f>
        <v>0</v>
      </c>
      <c r="BI292" s="478">
        <f>("yes"=Inputs!$K$5)*-IF(AND(BI$4&lt;=Inputs!$K$13+Inputs!$D$5,BI$4&lt;=Inputs!$K$14+Inputs!$D$5,BI$4&gt;Inputs!$D$5),Inputs!$K$16,Inputs!$K$15*(AND(BI$4&lt;=Inputs!$K$14+Inputs!$D$5,BI$4&gt;Inputs!$D$5)))</f>
        <v>0</v>
      </c>
      <c r="BJ292" s="478">
        <f>("yes"=Inputs!$K$5)*-IF(AND(BJ$4&lt;=Inputs!$K$13+Inputs!$D$5,BJ$4&lt;=Inputs!$K$14+Inputs!$D$5,BJ$4&gt;Inputs!$D$5),Inputs!$K$16,Inputs!$K$15*(AND(BJ$4&lt;=Inputs!$K$14+Inputs!$D$5,BJ$4&gt;Inputs!$D$5)))</f>
        <v>0</v>
      </c>
      <c r="BK292" s="478">
        <f>("yes"=Inputs!$K$5)*-IF(AND(BK$4&lt;=Inputs!$K$13+Inputs!$D$5,BK$4&lt;=Inputs!$K$14+Inputs!$D$5,BK$4&gt;Inputs!$D$5),Inputs!$K$16,Inputs!$K$15*(AND(BK$4&lt;=Inputs!$K$14+Inputs!$D$5,BK$4&gt;Inputs!$D$5)))</f>
        <v>0</v>
      </c>
      <c r="BL292" s="478">
        <f>("yes"=Inputs!$K$5)*-IF(AND(BL$4&lt;=Inputs!$K$13+Inputs!$D$5,BL$4&lt;=Inputs!$K$14+Inputs!$D$5,BL$4&gt;Inputs!$D$5),Inputs!$K$16,Inputs!$K$15*(AND(BL$4&lt;=Inputs!$K$14+Inputs!$D$5,BL$4&gt;Inputs!$D$5)))</f>
        <v>-1442396.0094691485</v>
      </c>
      <c r="BM292" s="478">
        <f>("yes"=Inputs!$K$5)*-IF(AND(BM$4&lt;=Inputs!$K$13+Inputs!$D$5,BM$4&lt;=Inputs!$K$14+Inputs!$D$5,BM$4&gt;Inputs!$D$5),Inputs!$K$16,Inputs!$K$15*(AND(BM$4&lt;=Inputs!$K$14+Inputs!$D$5,BM$4&gt;Inputs!$D$5)))</f>
        <v>-1442396.0094691485</v>
      </c>
      <c r="BN292" s="478">
        <f>("yes"=Inputs!$K$5)*-IF(AND(BN$4&lt;=Inputs!$K$13+Inputs!$D$5,BN$4&lt;=Inputs!$K$14+Inputs!$D$5,BN$4&gt;Inputs!$D$5),Inputs!$K$16,Inputs!$K$15*(AND(BN$4&lt;=Inputs!$K$14+Inputs!$D$5,BN$4&gt;Inputs!$D$5)))</f>
        <v>-1442396.0094691485</v>
      </c>
      <c r="BO292" s="478">
        <f>("yes"=Inputs!$K$5)*-IF(AND(BO$4&lt;=Inputs!$K$13+Inputs!$D$5,BO$4&lt;=Inputs!$K$14+Inputs!$D$5,BO$4&gt;Inputs!$D$5),Inputs!$K$16,Inputs!$K$15*(AND(BO$4&lt;=Inputs!$K$14+Inputs!$D$5,BO$4&gt;Inputs!$D$5)))</f>
        <v>-1442396.0094691485</v>
      </c>
      <c r="BP292" s="478">
        <f>("yes"=Inputs!$K$5)*-IF(AND(BP$4&lt;=Inputs!$K$13+Inputs!$D$5,BP$4&lt;=Inputs!$K$14+Inputs!$D$5,BP$4&gt;Inputs!$D$5),Inputs!$K$16,Inputs!$K$15*(AND(BP$4&lt;=Inputs!$K$14+Inputs!$D$5,BP$4&gt;Inputs!$D$5)))</f>
        <v>-1442396.0094691485</v>
      </c>
      <c r="BQ292" s="478">
        <f>("yes"=Inputs!$K$5)*-IF(AND(BQ$4&lt;=Inputs!$K$13+Inputs!$D$5,BQ$4&lt;=Inputs!$K$14+Inputs!$D$5,BQ$4&gt;Inputs!$D$5),Inputs!$K$16,Inputs!$K$15*(AND(BQ$4&lt;=Inputs!$K$14+Inputs!$D$5,BQ$4&gt;Inputs!$D$5)))</f>
        <v>-1442396.0094691485</v>
      </c>
      <c r="BR292" s="478">
        <f>("yes"=Inputs!$K$5)*-IF(AND(BR$4&lt;=Inputs!$K$13+Inputs!$D$5,BR$4&lt;=Inputs!$K$14+Inputs!$D$5,BR$4&gt;Inputs!$D$5),Inputs!$K$16,Inputs!$K$15*(AND(BR$4&lt;=Inputs!$K$14+Inputs!$D$5,BR$4&gt;Inputs!$D$5)))</f>
        <v>-1442396.0094691485</v>
      </c>
      <c r="BS292" s="478">
        <f>("yes"=Inputs!$K$5)*-IF(AND(BS$4&lt;=Inputs!$K$13+Inputs!$D$5,BS$4&lt;=Inputs!$K$14+Inputs!$D$5,BS$4&gt;Inputs!$D$5),Inputs!$K$16,Inputs!$K$15*(AND(BS$4&lt;=Inputs!$K$14+Inputs!$D$5,BS$4&gt;Inputs!$D$5)))</f>
        <v>-1442396.0094691485</v>
      </c>
      <c r="BT292" s="478">
        <f>("yes"=Inputs!$K$5)*-IF(AND(BT$4&lt;=Inputs!$K$13+Inputs!$D$5,BT$4&lt;=Inputs!$K$14+Inputs!$D$5,BT$4&gt;Inputs!$D$5),Inputs!$K$16,Inputs!$K$15*(AND(BT$4&lt;=Inputs!$K$14+Inputs!$D$5,BT$4&gt;Inputs!$D$5)))</f>
        <v>-1442396.0094691485</v>
      </c>
      <c r="BU292" s="478">
        <f>("yes"=Inputs!$K$5)*-IF(AND(BU$4&lt;=Inputs!$K$13+Inputs!$D$5,BU$4&lt;=Inputs!$K$14+Inputs!$D$5,BU$4&gt;Inputs!$D$5),Inputs!$K$16,Inputs!$K$15*(AND(BU$4&lt;=Inputs!$K$14+Inputs!$D$5,BU$4&gt;Inputs!$D$5)))</f>
        <v>-1442396.0094691485</v>
      </c>
      <c r="BV292" s="478">
        <f>("yes"=Inputs!$K$5)*-IF(AND(BV$4&lt;=Inputs!$K$13+Inputs!$D$5,BV$4&lt;=Inputs!$K$14+Inputs!$D$5,BV$4&gt;Inputs!$D$5),Inputs!$K$16,Inputs!$K$15*(AND(BV$4&lt;=Inputs!$K$14+Inputs!$D$5,BV$4&gt;Inputs!$D$5)))</f>
        <v>-1442396.0094691485</v>
      </c>
      <c r="BW292" s="478">
        <f>("yes"=Inputs!$K$5)*-IF(AND(BW$4&lt;=Inputs!$K$13+Inputs!$D$5,BW$4&lt;=Inputs!$K$14+Inputs!$D$5,BW$4&gt;Inputs!$D$5),Inputs!$K$16,Inputs!$K$15*(AND(BW$4&lt;=Inputs!$K$14+Inputs!$D$5,BW$4&gt;Inputs!$D$5)))</f>
        <v>-1442396.0094691485</v>
      </c>
      <c r="BX292" s="478">
        <f>("yes"=Inputs!$K$5)*-IF(AND(BX$4&lt;=Inputs!$K$13+Inputs!$D$5,BX$4&lt;=Inputs!$K$14+Inputs!$D$5,BX$4&gt;Inputs!$D$5),Inputs!$K$16,Inputs!$K$15*(AND(BX$4&lt;=Inputs!$K$14+Inputs!$D$5,BX$4&gt;Inputs!$D$5)))</f>
        <v>-1442396.0094691485</v>
      </c>
      <c r="BY292" s="478">
        <f>("yes"=Inputs!$K$5)*-IF(AND(BY$4&lt;=Inputs!$K$13+Inputs!$D$5,BY$4&lt;=Inputs!$K$14+Inputs!$D$5,BY$4&gt;Inputs!$D$5),Inputs!$K$16,Inputs!$K$15*(AND(BY$4&lt;=Inputs!$K$14+Inputs!$D$5,BY$4&gt;Inputs!$D$5)))</f>
        <v>-1442396.0094691485</v>
      </c>
      <c r="BZ292" s="478">
        <f>("yes"=Inputs!$K$5)*-IF(AND(BZ$4&lt;=Inputs!$K$13+Inputs!$D$5,BZ$4&lt;=Inputs!$K$14+Inputs!$D$5,BZ$4&gt;Inputs!$D$5),Inputs!$K$16,Inputs!$K$15*(AND(BZ$4&lt;=Inputs!$K$14+Inputs!$D$5,BZ$4&gt;Inputs!$D$5)))</f>
        <v>-1442396.0094691485</v>
      </c>
      <c r="CA292" s="478">
        <f>("yes"=Inputs!$K$5)*-IF(AND(CA$4&lt;=Inputs!$K$13+Inputs!$D$5,CA$4&lt;=Inputs!$K$14+Inputs!$D$5,CA$4&gt;Inputs!$D$5),Inputs!$K$16,Inputs!$K$15*(AND(CA$4&lt;=Inputs!$K$14+Inputs!$D$5,CA$4&gt;Inputs!$D$5)))</f>
        <v>-1442396.0094691485</v>
      </c>
      <c r="CB292" s="478">
        <f>("yes"=Inputs!$K$5)*-IF(AND(CB$4&lt;=Inputs!$K$13+Inputs!$D$5,CB$4&lt;=Inputs!$K$14+Inputs!$D$5,CB$4&gt;Inputs!$D$5),Inputs!$K$16,Inputs!$K$15*(AND(CB$4&lt;=Inputs!$K$14+Inputs!$D$5,CB$4&gt;Inputs!$D$5)))</f>
        <v>-1442396.0094691485</v>
      </c>
      <c r="CC292" s="478">
        <f>("yes"=Inputs!$K$5)*-IF(AND(CC$4&lt;=Inputs!$K$13+Inputs!$D$5,CC$4&lt;=Inputs!$K$14+Inputs!$D$5,CC$4&gt;Inputs!$D$5),Inputs!$K$16,Inputs!$K$15*(AND(CC$4&lt;=Inputs!$K$14+Inputs!$D$5,CC$4&gt;Inputs!$D$5)))</f>
        <v>-1442396.0094691485</v>
      </c>
      <c r="CD292" s="478">
        <f>("yes"=Inputs!$K$5)*-IF(AND(CD$4&lt;=Inputs!$K$13+Inputs!$D$5,CD$4&lt;=Inputs!$K$14+Inputs!$D$5,CD$4&gt;Inputs!$D$5),Inputs!$K$16,Inputs!$K$15*(AND(CD$4&lt;=Inputs!$K$14+Inputs!$D$5,CD$4&gt;Inputs!$D$5)))</f>
        <v>-1442396.0094691485</v>
      </c>
      <c r="CE292" s="478">
        <f>("yes"=Inputs!$K$5)*-IF(AND(CE$4&lt;=Inputs!$K$13+Inputs!$D$5,CE$4&lt;=Inputs!$K$14+Inputs!$D$5,CE$4&gt;Inputs!$D$5),Inputs!$K$16,Inputs!$K$15*(AND(CE$4&lt;=Inputs!$K$14+Inputs!$D$5,CE$4&gt;Inputs!$D$5)))</f>
        <v>-1442396.0094691485</v>
      </c>
      <c r="CF292" s="478">
        <f>("yes"=Inputs!$K$5)*-IF(AND(CF$4&lt;=Inputs!$K$13+Inputs!$D$5,CF$4&lt;=Inputs!$K$14+Inputs!$D$5,CF$4&gt;Inputs!$D$5),Inputs!$K$16,Inputs!$K$15*(AND(CF$4&lt;=Inputs!$K$14+Inputs!$D$5,CF$4&gt;Inputs!$D$5)))</f>
        <v>-1442396.0094691485</v>
      </c>
      <c r="CG292" s="478">
        <f>("yes"=Inputs!$K$5)*-IF(AND(CG$4&lt;=Inputs!$K$13+Inputs!$D$5,CG$4&lt;=Inputs!$K$14+Inputs!$D$5,CG$4&gt;Inputs!$D$5),Inputs!$K$16,Inputs!$K$15*(AND(CG$4&lt;=Inputs!$K$14+Inputs!$D$5,CG$4&gt;Inputs!$D$5)))</f>
        <v>-1442396.0094691485</v>
      </c>
      <c r="CH292" s="478">
        <f>("yes"=Inputs!$K$5)*-IF(AND(CH$4&lt;=Inputs!$K$13+Inputs!$D$5,CH$4&lt;=Inputs!$K$14+Inputs!$D$5,CH$4&gt;Inputs!$D$5),Inputs!$K$16,Inputs!$K$15*(AND(CH$4&lt;=Inputs!$K$14+Inputs!$D$5,CH$4&gt;Inputs!$D$5)))</f>
        <v>-1442396.0094691485</v>
      </c>
      <c r="CI292" s="478">
        <f>("yes"=Inputs!$K$5)*-IF(AND(CI$4&lt;=Inputs!$K$13+Inputs!$D$5,CI$4&lt;=Inputs!$K$14+Inputs!$D$5,CI$4&gt;Inputs!$D$5),Inputs!$K$16,Inputs!$K$15*(AND(CI$4&lt;=Inputs!$K$14+Inputs!$D$5,CI$4&gt;Inputs!$D$5)))</f>
        <v>-1442396.0094691485</v>
      </c>
      <c r="CJ292" s="478">
        <f>("yes"=Inputs!$K$5)*-IF(AND(CJ$4&lt;=Inputs!$K$13+Inputs!$D$5,CJ$4&lt;=Inputs!$K$14+Inputs!$D$5,CJ$4&gt;Inputs!$D$5),Inputs!$K$16,Inputs!$K$15*(AND(CJ$4&lt;=Inputs!$K$14+Inputs!$D$5,CJ$4&gt;Inputs!$D$5)))</f>
        <v>-1442396.0094691485</v>
      </c>
      <c r="CK292" s="478">
        <f>("yes"=Inputs!$K$5)*-IF(AND(CK$4&lt;=Inputs!$K$13+Inputs!$D$5,CK$4&lt;=Inputs!$K$14+Inputs!$D$5,CK$4&gt;Inputs!$D$5),Inputs!$K$16,Inputs!$K$15*(AND(CK$4&lt;=Inputs!$K$14+Inputs!$D$5,CK$4&gt;Inputs!$D$5)))</f>
        <v>-1442396.0094691485</v>
      </c>
      <c r="CL292" s="478">
        <f>("yes"=Inputs!$K$5)*-IF(AND(CL$4&lt;=Inputs!$K$13+Inputs!$D$5,CL$4&lt;=Inputs!$K$14+Inputs!$D$5,CL$4&gt;Inputs!$D$5),Inputs!$K$16,Inputs!$K$15*(AND(CL$4&lt;=Inputs!$K$14+Inputs!$D$5,CL$4&gt;Inputs!$D$5)))</f>
        <v>-1442396.0094691485</v>
      </c>
      <c r="CM292" s="478">
        <f>("yes"=Inputs!$K$5)*-IF(AND(CM$4&lt;=Inputs!$K$13+Inputs!$D$5,CM$4&lt;=Inputs!$K$14+Inputs!$D$5,CM$4&gt;Inputs!$D$5),Inputs!$K$16,Inputs!$K$15*(AND(CM$4&lt;=Inputs!$K$14+Inputs!$D$5,CM$4&gt;Inputs!$D$5)))</f>
        <v>-1442396.0094691485</v>
      </c>
      <c r="CN292" s="478">
        <f>("yes"=Inputs!$K$5)*-IF(AND(CN$4&lt;=Inputs!$K$13+Inputs!$D$5,CN$4&lt;=Inputs!$K$14+Inputs!$D$5,CN$4&gt;Inputs!$D$5),Inputs!$K$16,Inputs!$K$15*(AND(CN$4&lt;=Inputs!$K$14+Inputs!$D$5,CN$4&gt;Inputs!$D$5)))</f>
        <v>-1442396.0094691485</v>
      </c>
      <c r="CO292" s="478">
        <f>("yes"=Inputs!$K$5)*-IF(AND(CO$4&lt;=Inputs!$K$13+Inputs!$D$5,CO$4&lt;=Inputs!$K$14+Inputs!$D$5,CO$4&gt;Inputs!$D$5),Inputs!$K$16,Inputs!$K$15*(AND(CO$4&lt;=Inputs!$K$14+Inputs!$D$5,CO$4&gt;Inputs!$D$5)))</f>
        <v>-1442396.0094691485</v>
      </c>
      <c r="CP292" s="478">
        <f>("yes"=Inputs!$K$5)*-IF(AND(CP$4&lt;=Inputs!$K$13+Inputs!$D$5,CP$4&lt;=Inputs!$K$14+Inputs!$D$5,CP$4&gt;Inputs!$D$5),Inputs!$K$16,Inputs!$K$15*(AND(CP$4&lt;=Inputs!$K$14+Inputs!$D$5,CP$4&gt;Inputs!$D$5)))</f>
        <v>-1442396.0094691485</v>
      </c>
      <c r="CQ292" s="478">
        <f>("yes"=Inputs!$K$5)*-IF(AND(CQ$4&lt;=Inputs!$K$13+Inputs!$D$5,CQ$4&lt;=Inputs!$K$14+Inputs!$D$5,CQ$4&gt;Inputs!$D$5),Inputs!$K$16,Inputs!$K$15*(AND(CQ$4&lt;=Inputs!$K$14+Inputs!$D$5,CQ$4&gt;Inputs!$D$5)))</f>
        <v>-1442396.0094691485</v>
      </c>
      <c r="CR292" s="478">
        <f>("yes"=Inputs!$K$5)*-IF(AND(CR$4&lt;=Inputs!$K$13+Inputs!$D$5,CR$4&lt;=Inputs!$K$14+Inputs!$D$5,CR$4&gt;Inputs!$D$5),Inputs!$K$16,Inputs!$K$15*(AND(CR$4&lt;=Inputs!$K$14+Inputs!$D$5,CR$4&gt;Inputs!$D$5)))</f>
        <v>-1442396.0094691485</v>
      </c>
      <c r="CS292" s="478">
        <f>("yes"=Inputs!$K$5)*-IF(AND(CS$4&lt;=Inputs!$K$13+Inputs!$D$5,CS$4&lt;=Inputs!$K$14+Inputs!$D$5,CS$4&gt;Inputs!$D$5),Inputs!$K$16,Inputs!$K$15*(AND(CS$4&lt;=Inputs!$K$14+Inputs!$D$5,CS$4&gt;Inputs!$D$5)))</f>
        <v>-1442396.0094691485</v>
      </c>
      <c r="CT292" s="478">
        <f>("yes"=Inputs!$K$5)*-IF(AND(CT$4&lt;=Inputs!$K$13+Inputs!$D$5,CT$4&lt;=Inputs!$K$14+Inputs!$D$5,CT$4&gt;Inputs!$D$5),Inputs!$K$16,Inputs!$K$15*(AND(CT$4&lt;=Inputs!$K$14+Inputs!$D$5,CT$4&gt;Inputs!$D$5)))</f>
        <v>-1442396.0094691485</v>
      </c>
      <c r="CU292" s="478">
        <f>("yes"=Inputs!$K$5)*-IF(AND(CU$4&lt;=Inputs!$K$13+Inputs!$D$5,CU$4&lt;=Inputs!$K$14+Inputs!$D$5,CU$4&gt;Inputs!$D$5),Inputs!$K$16,Inputs!$K$15*(AND(CU$4&lt;=Inputs!$K$14+Inputs!$D$5,CU$4&gt;Inputs!$D$5)))</f>
        <v>-1442396.0094691485</v>
      </c>
      <c r="CV292" s="478">
        <f>("yes"=Inputs!$K$5)*-IF(AND(CV$4&lt;=Inputs!$K$13+Inputs!$D$5,CV$4&lt;=Inputs!$K$14+Inputs!$D$5,CV$4&gt;Inputs!$D$5),Inputs!$K$16,Inputs!$K$15*(AND(CV$4&lt;=Inputs!$K$14+Inputs!$D$5,CV$4&gt;Inputs!$D$5)))</f>
        <v>-1442396.0094691485</v>
      </c>
      <c r="CW292" s="478">
        <f>("yes"=Inputs!$K$5)*-IF(AND(CW$4&lt;=Inputs!$K$13+Inputs!$D$5,CW$4&lt;=Inputs!$K$14+Inputs!$D$5,CW$4&gt;Inputs!$D$5),Inputs!$K$16,Inputs!$K$15*(AND(CW$4&lt;=Inputs!$K$14+Inputs!$D$5,CW$4&gt;Inputs!$D$5)))</f>
        <v>-1442396.0094691485</v>
      </c>
      <c r="CX292" s="478">
        <f>("yes"=Inputs!$K$5)*-IF(AND(CX$4&lt;=Inputs!$K$13+Inputs!$D$5,CX$4&lt;=Inputs!$K$14+Inputs!$D$5,CX$4&gt;Inputs!$D$5),Inputs!$K$16,Inputs!$K$15*(AND(CX$4&lt;=Inputs!$K$14+Inputs!$D$5,CX$4&gt;Inputs!$D$5)))</f>
        <v>-1442396.0094691485</v>
      </c>
      <c r="CY292" s="478">
        <f>("yes"=Inputs!$K$5)*-IF(AND(CY$4&lt;=Inputs!$K$13+Inputs!$D$5,CY$4&lt;=Inputs!$K$14+Inputs!$D$5,CY$4&gt;Inputs!$D$5),Inputs!$K$16,Inputs!$K$15*(AND(CY$4&lt;=Inputs!$K$14+Inputs!$D$5,CY$4&gt;Inputs!$D$5)))</f>
        <v>-1442396.0094691485</v>
      </c>
      <c r="CZ292" s="478">
        <f>("yes"=Inputs!$K$5)*-IF(AND(CZ$4&lt;=Inputs!$K$13+Inputs!$D$5,CZ$4&lt;=Inputs!$K$14+Inputs!$D$5,CZ$4&gt;Inputs!$D$5),Inputs!$K$16,Inputs!$K$15*(AND(CZ$4&lt;=Inputs!$K$14+Inputs!$D$5,CZ$4&gt;Inputs!$D$5)))</f>
        <v>-1442396.0094691485</v>
      </c>
      <c r="DA292" s="478">
        <f>("yes"=Inputs!$K$5)*-IF(AND(DA$4&lt;=Inputs!$K$13+Inputs!$D$5,DA$4&lt;=Inputs!$K$14+Inputs!$D$5,DA$4&gt;Inputs!$D$5),Inputs!$K$16,Inputs!$K$15*(AND(DA$4&lt;=Inputs!$K$14+Inputs!$D$5,DA$4&gt;Inputs!$D$5)))</f>
        <v>-1442396.0094691485</v>
      </c>
      <c r="DB292" s="478">
        <f>("yes"=Inputs!$K$5)*-IF(AND(DB$4&lt;=Inputs!$K$13+Inputs!$D$5,DB$4&lt;=Inputs!$K$14+Inputs!$D$5,DB$4&gt;Inputs!$D$5),Inputs!$K$16,Inputs!$K$15*(AND(DB$4&lt;=Inputs!$K$14+Inputs!$D$5,DB$4&gt;Inputs!$D$5)))</f>
        <v>-1442396.0094691485</v>
      </c>
      <c r="DC292" s="478">
        <f>("yes"=Inputs!$K$5)*-IF(AND(DC$4&lt;=Inputs!$K$13+Inputs!$D$5,DC$4&lt;=Inputs!$K$14+Inputs!$D$5,DC$4&gt;Inputs!$D$5),Inputs!$K$16,Inputs!$K$15*(AND(DC$4&lt;=Inputs!$K$14+Inputs!$D$5,DC$4&gt;Inputs!$D$5)))</f>
        <v>-1442396.0094691485</v>
      </c>
      <c r="DD292" s="478">
        <f>("yes"=Inputs!$K$5)*-IF(AND(DD$4&lt;=Inputs!$K$13+Inputs!$D$5,DD$4&lt;=Inputs!$K$14+Inputs!$D$5,DD$4&gt;Inputs!$D$5),Inputs!$K$16,Inputs!$K$15*(AND(DD$4&lt;=Inputs!$K$14+Inputs!$D$5,DD$4&gt;Inputs!$D$5)))</f>
        <v>-1442396.0094691485</v>
      </c>
      <c r="DE292" s="478">
        <f>("yes"=Inputs!$K$5)*-IF(AND(DE$4&lt;=Inputs!$K$13+Inputs!$D$5,DE$4&lt;=Inputs!$K$14+Inputs!$D$5,DE$4&gt;Inputs!$D$5),Inputs!$K$16,Inputs!$K$15*(AND(DE$4&lt;=Inputs!$K$14+Inputs!$D$5,DE$4&gt;Inputs!$D$5)))</f>
        <v>-1442396.0094691485</v>
      </c>
      <c r="DF292" s="478">
        <f>("yes"=Inputs!$K$5)*-IF(AND(DF$4&lt;=Inputs!$K$13+Inputs!$D$5,DF$4&lt;=Inputs!$K$14+Inputs!$D$5,DF$4&gt;Inputs!$D$5),Inputs!$K$16,Inputs!$K$15*(AND(DF$4&lt;=Inputs!$K$14+Inputs!$D$5,DF$4&gt;Inputs!$D$5)))</f>
        <v>-1442396.0094691485</v>
      </c>
      <c r="DG292" s="478">
        <f>("yes"=Inputs!$K$5)*-IF(AND(DG$4&lt;=Inputs!$K$13+Inputs!$D$5,DG$4&lt;=Inputs!$K$14+Inputs!$D$5,DG$4&gt;Inputs!$D$5),Inputs!$K$16,Inputs!$K$15*(AND(DG$4&lt;=Inputs!$K$14+Inputs!$D$5,DG$4&gt;Inputs!$D$5)))</f>
        <v>-1442396.0094691485</v>
      </c>
      <c r="DH292" s="478">
        <f>("yes"=Inputs!$K$5)*-IF(AND(DH$4&lt;=Inputs!$K$13+Inputs!$D$5,DH$4&lt;=Inputs!$K$14+Inputs!$D$5,DH$4&gt;Inputs!$D$5),Inputs!$K$16,Inputs!$K$15*(AND(DH$4&lt;=Inputs!$K$14+Inputs!$D$5,DH$4&gt;Inputs!$D$5)))</f>
        <v>-1442396.0094691485</v>
      </c>
      <c r="DI292" s="478">
        <f>("yes"=Inputs!$K$5)*-IF(AND(DI$4&lt;=Inputs!$K$13+Inputs!$D$5,DI$4&lt;=Inputs!$K$14+Inputs!$D$5,DI$4&gt;Inputs!$D$5),Inputs!$K$16,Inputs!$K$15*(AND(DI$4&lt;=Inputs!$K$14+Inputs!$D$5,DI$4&gt;Inputs!$D$5)))</f>
        <v>-1442396.0094691485</v>
      </c>
      <c r="DJ292" s="478">
        <f>("yes"=Inputs!$K$5)*-IF(AND(DJ$4&lt;=Inputs!$K$13+Inputs!$D$5,DJ$4&lt;=Inputs!$K$14+Inputs!$D$5,DJ$4&gt;Inputs!$D$5),Inputs!$K$16,Inputs!$K$15*(AND(DJ$4&lt;=Inputs!$K$14+Inputs!$D$5,DJ$4&gt;Inputs!$D$5)))</f>
        <v>-1442396.0094691485</v>
      </c>
      <c r="DK292" s="478">
        <f>("yes"=Inputs!$K$5)*-IF(AND(DK$4&lt;=Inputs!$K$13+Inputs!$D$5,DK$4&lt;=Inputs!$K$14+Inputs!$D$5,DK$4&gt;Inputs!$D$5),Inputs!$K$16,Inputs!$K$15*(AND(DK$4&lt;=Inputs!$K$14+Inputs!$D$5,DK$4&gt;Inputs!$D$5)))</f>
        <v>-1442396.0094691485</v>
      </c>
      <c r="DL292" s="478">
        <f>("yes"=Inputs!$K$5)*-IF(AND(DL$4&lt;=Inputs!$K$13+Inputs!$D$5,DL$4&lt;=Inputs!$K$14+Inputs!$D$5,DL$4&gt;Inputs!$D$5),Inputs!$K$16,Inputs!$K$15*(AND(DL$4&lt;=Inputs!$K$14+Inputs!$D$5,DL$4&gt;Inputs!$D$5)))</f>
        <v>-1442396.0094691485</v>
      </c>
      <c r="DM292" s="478">
        <f>("yes"=Inputs!$K$5)*-IF(AND(DM$4&lt;=Inputs!$K$13+Inputs!$D$5,DM$4&lt;=Inputs!$K$14+Inputs!$D$5,DM$4&gt;Inputs!$D$5),Inputs!$K$16,Inputs!$K$15*(AND(DM$4&lt;=Inputs!$K$14+Inputs!$D$5,DM$4&gt;Inputs!$D$5)))</f>
        <v>-1442396.0094691485</v>
      </c>
      <c r="DN292" s="478">
        <f>("yes"=Inputs!$K$5)*-IF(AND(DN$4&lt;=Inputs!$K$13+Inputs!$D$5,DN$4&lt;=Inputs!$K$14+Inputs!$D$5,DN$4&gt;Inputs!$D$5),Inputs!$K$16,Inputs!$K$15*(AND(DN$4&lt;=Inputs!$K$14+Inputs!$D$5,DN$4&gt;Inputs!$D$5)))</f>
        <v>-1442396.0094691485</v>
      </c>
      <c r="DO292" s="478">
        <f>("yes"=Inputs!$K$5)*-IF(AND(DO$4&lt;=Inputs!$K$13+Inputs!$D$5,DO$4&lt;=Inputs!$K$14+Inputs!$D$5,DO$4&gt;Inputs!$D$5),Inputs!$K$16,Inputs!$K$15*(AND(DO$4&lt;=Inputs!$K$14+Inputs!$D$5,DO$4&gt;Inputs!$D$5)))</f>
        <v>-1442396.0094691485</v>
      </c>
      <c r="DP292" s="478">
        <f>("yes"=Inputs!$K$5)*-IF(AND(DP$4&lt;=Inputs!$K$13+Inputs!$D$5,DP$4&lt;=Inputs!$K$14+Inputs!$D$5,DP$4&gt;Inputs!$D$5),Inputs!$K$16,Inputs!$K$15*(AND(DP$4&lt;=Inputs!$K$14+Inputs!$D$5,DP$4&gt;Inputs!$D$5)))</f>
        <v>-1442396.0094691485</v>
      </c>
      <c r="DQ292" s="478">
        <f>("yes"=Inputs!$K$5)*-IF(AND(DQ$4&lt;=Inputs!$K$13+Inputs!$D$5,DQ$4&lt;=Inputs!$K$14+Inputs!$D$5,DQ$4&gt;Inputs!$D$5),Inputs!$K$16,Inputs!$K$15*(AND(DQ$4&lt;=Inputs!$K$14+Inputs!$D$5,DQ$4&gt;Inputs!$D$5)))</f>
        <v>-1442396.0094691485</v>
      </c>
      <c r="DR292" s="478">
        <f>("yes"=Inputs!$K$5)*-IF(AND(DR$4&lt;=Inputs!$K$13+Inputs!$D$5,DR$4&lt;=Inputs!$K$14+Inputs!$D$5,DR$4&gt;Inputs!$D$5),Inputs!$K$16,Inputs!$K$15*(AND(DR$4&lt;=Inputs!$K$14+Inputs!$D$5,DR$4&gt;Inputs!$D$5)))</f>
        <v>-1442396.0094691485</v>
      </c>
      <c r="DS292" s="478">
        <f>("yes"=Inputs!$K$5)*-IF(AND(DS$4&lt;=Inputs!$K$13+Inputs!$D$5,DS$4&lt;=Inputs!$K$14+Inputs!$D$5,DS$4&gt;Inputs!$D$5),Inputs!$K$16,Inputs!$K$15*(AND(DS$4&lt;=Inputs!$K$14+Inputs!$D$5,DS$4&gt;Inputs!$D$5)))</f>
        <v>-1442396.0094691485</v>
      </c>
      <c r="DT292" s="478">
        <f>("yes"=Inputs!$K$5)*-IF(AND(DT$4&lt;=Inputs!$K$13+Inputs!$D$5,DT$4&lt;=Inputs!$K$14+Inputs!$D$5,DT$4&gt;Inputs!$D$5),Inputs!$K$16,Inputs!$K$15*(AND(DT$4&lt;=Inputs!$K$14+Inputs!$D$5,DT$4&gt;Inputs!$D$5)))</f>
        <v>-1442396.0094691485</v>
      </c>
      <c r="DU292" s="478">
        <f>("yes"=Inputs!$K$5)*-IF(AND(DU$4&lt;=Inputs!$K$13+Inputs!$D$5,DU$4&lt;=Inputs!$K$14+Inputs!$D$5,DU$4&gt;Inputs!$D$5),Inputs!$K$16,Inputs!$K$15*(AND(DU$4&lt;=Inputs!$K$14+Inputs!$D$5,DU$4&gt;Inputs!$D$5)))</f>
        <v>-1442396.0094691485</v>
      </c>
      <c r="DV292" s="478">
        <f>("yes"=Inputs!$K$5)*-IF(AND(DV$4&lt;=Inputs!$K$13+Inputs!$D$5,DV$4&lt;=Inputs!$K$14+Inputs!$D$5,DV$4&gt;Inputs!$D$5),Inputs!$K$16,Inputs!$K$15*(AND(DV$4&lt;=Inputs!$K$14+Inputs!$D$5,DV$4&gt;Inputs!$D$5)))</f>
        <v>-1442396.0094691485</v>
      </c>
      <c r="DW292" s="478">
        <f>("yes"=Inputs!$K$5)*-IF(AND(DW$4&lt;=Inputs!$K$13+Inputs!$D$5,DW$4&lt;=Inputs!$K$14+Inputs!$D$5,DW$4&gt;Inputs!$D$5),Inputs!$K$16,Inputs!$K$15*(AND(DW$4&lt;=Inputs!$K$14+Inputs!$D$5,DW$4&gt;Inputs!$D$5)))</f>
        <v>-1442396.0094691485</v>
      </c>
      <c r="DX292" s="478">
        <f>("yes"=Inputs!$K$5)*-IF(AND(DX$4&lt;=Inputs!$K$13+Inputs!$D$5,DX$4&lt;=Inputs!$K$14+Inputs!$D$5,DX$4&gt;Inputs!$D$5),Inputs!$K$16,Inputs!$K$15*(AND(DX$4&lt;=Inputs!$K$14+Inputs!$D$5,DX$4&gt;Inputs!$D$5)))</f>
        <v>-1442396.0094691485</v>
      </c>
      <c r="DY292" s="478">
        <f>("yes"=Inputs!$K$5)*-IF(AND(DY$4&lt;=Inputs!$K$13+Inputs!$D$5,DY$4&lt;=Inputs!$K$14+Inputs!$D$5,DY$4&gt;Inputs!$D$5),Inputs!$K$16,Inputs!$K$15*(AND(DY$4&lt;=Inputs!$K$14+Inputs!$D$5,DY$4&gt;Inputs!$D$5)))</f>
        <v>-1442396.0094691485</v>
      </c>
      <c r="DZ292" s="478">
        <f>("yes"=Inputs!$K$5)*-IF(AND(DZ$4&lt;=Inputs!$K$13+Inputs!$D$5,DZ$4&lt;=Inputs!$K$14+Inputs!$D$5,DZ$4&gt;Inputs!$D$5),Inputs!$K$16,Inputs!$K$15*(AND(DZ$4&lt;=Inputs!$K$14+Inputs!$D$5,DZ$4&gt;Inputs!$D$5)))</f>
        <v>-1442396.0094691485</v>
      </c>
      <c r="EA292" s="478">
        <f>("yes"=Inputs!$K$5)*-IF(AND(EA$4&lt;=Inputs!$K$13+Inputs!$D$5,EA$4&lt;=Inputs!$K$14+Inputs!$D$5,EA$4&gt;Inputs!$D$5),Inputs!$K$16,Inputs!$K$15*(AND(EA$4&lt;=Inputs!$K$14+Inputs!$D$5,EA$4&gt;Inputs!$D$5)))</f>
        <v>-1442396.0094691485</v>
      </c>
      <c r="EB292" s="478">
        <f>("yes"=Inputs!$K$5)*-IF(AND(EB$4&lt;=Inputs!$K$13+Inputs!$D$5,EB$4&lt;=Inputs!$K$14+Inputs!$D$5,EB$4&gt;Inputs!$D$5),Inputs!$K$16,Inputs!$K$15*(AND(EB$4&lt;=Inputs!$K$14+Inputs!$D$5,EB$4&gt;Inputs!$D$5)))</f>
        <v>-1442396.0094691485</v>
      </c>
      <c r="EC292" s="478">
        <f>("yes"=Inputs!$K$5)*-IF(AND(EC$4&lt;=Inputs!$K$13+Inputs!$D$5,EC$4&lt;=Inputs!$K$14+Inputs!$D$5,EC$4&gt;Inputs!$D$5),Inputs!$K$16,Inputs!$K$15*(AND(EC$4&lt;=Inputs!$K$14+Inputs!$D$5,EC$4&gt;Inputs!$D$5)))</f>
        <v>-1442396.0094691485</v>
      </c>
      <c r="ED292" s="478">
        <f>("yes"=Inputs!$K$5)*-IF(AND(ED$4&lt;=Inputs!$K$13+Inputs!$D$5,ED$4&lt;=Inputs!$K$14+Inputs!$D$5,ED$4&gt;Inputs!$D$5),Inputs!$K$16,Inputs!$K$15*(AND(ED$4&lt;=Inputs!$K$14+Inputs!$D$5,ED$4&gt;Inputs!$D$5)))</f>
        <v>-1442396.0094691485</v>
      </c>
      <c r="EE292" s="478">
        <f>("yes"=Inputs!$K$5)*-IF(AND(EE$4&lt;=Inputs!$K$13+Inputs!$D$5,EE$4&lt;=Inputs!$K$14+Inputs!$D$5,EE$4&gt;Inputs!$D$5),Inputs!$K$16,Inputs!$K$15*(AND(EE$4&lt;=Inputs!$K$14+Inputs!$D$5,EE$4&gt;Inputs!$D$5)))</f>
        <v>-1442396.0094691485</v>
      </c>
      <c r="EF292" s="488">
        <f>("yes"=Inputs!$K$5)*-IF(AND(EF$4&lt;=Inputs!$K$13+Inputs!$D$5,EF$4&lt;=Inputs!$K$14+Inputs!$D$5,EF$4&gt;Inputs!$D$5),Inputs!$K$16,Inputs!$K$15*(AND(EF$4&lt;=Inputs!$K$14+Inputs!$D$5,EF$4&gt;Inputs!$D$5)))</f>
        <v>-1442396.0094691485</v>
      </c>
    </row>
    <row r="293" spans="2:136" x14ac:dyDescent="0.2">
      <c r="B293" s="534" t="str">
        <f>Inputs!H18</f>
        <v>P&amp;I Reserves</v>
      </c>
      <c r="C293" s="482"/>
      <c r="D293" s="482"/>
      <c r="E293" s="482"/>
      <c r="F293" s="482"/>
      <c r="G293" s="482"/>
      <c r="H293" s="482"/>
      <c r="I293" s="482"/>
      <c r="J293" s="482"/>
      <c r="K293" s="482"/>
      <c r="L293" s="482"/>
      <c r="M293" s="634"/>
      <c r="N293" s="482"/>
      <c r="O293" s="482"/>
      <c r="P293" s="478">
        <f>-(P290&gt;0)*Inputs!$K$18+(P4=Inputs!$D$6)*Inputs!$K$18</f>
        <v>0</v>
      </c>
      <c r="Q293" s="478">
        <f>-(Q290&gt;0)*Inputs!$K$18+(Q4=Inputs!$D$6)*Inputs!$K$18</f>
        <v>0</v>
      </c>
      <c r="R293" s="478">
        <f>-(R290&gt;0)*Inputs!$K$18+(R4=Inputs!$D$6)*Inputs!$K$18</f>
        <v>0</v>
      </c>
      <c r="S293" s="478">
        <f>-(S290&gt;0)*Inputs!$K$18+(S4=Inputs!$D$6)*Inputs!$K$18</f>
        <v>0</v>
      </c>
      <c r="T293" s="478">
        <f>-(T290&gt;0)*Inputs!$K$18+(T4=Inputs!$D$6)*Inputs!$K$18</f>
        <v>0</v>
      </c>
      <c r="U293" s="478">
        <f>-(U290&gt;0)*Inputs!$K$18+(U4=Inputs!$D$6)*Inputs!$K$18</f>
        <v>0</v>
      </c>
      <c r="V293" s="478">
        <f>-(V290&gt;0)*Inputs!$K$18+(V4=Inputs!$D$6)*Inputs!$K$18</f>
        <v>0</v>
      </c>
      <c r="W293" s="478">
        <f>-(W290&gt;0)*Inputs!$K$18+(W4=Inputs!$D$6)*Inputs!$K$18</f>
        <v>0</v>
      </c>
      <c r="X293" s="478">
        <f>-(X290&gt;0)*Inputs!$K$18+(X4=Inputs!$D$6)*Inputs!$K$18</f>
        <v>0</v>
      </c>
      <c r="Y293" s="478">
        <f>-(Y290&gt;0)*Inputs!$K$18+(Y4=Inputs!$D$6)*Inputs!$K$18</f>
        <v>0</v>
      </c>
      <c r="Z293" s="478">
        <f>-(Z290&gt;0)*Inputs!$K$18+(Z4=Inputs!$D$6)*Inputs!$K$18</f>
        <v>0</v>
      </c>
      <c r="AA293" s="478">
        <f>-(AA290&gt;0)*Inputs!$K$18+(AA4=Inputs!$D$6)*Inputs!$K$18</f>
        <v>0</v>
      </c>
      <c r="AB293" s="478">
        <f>-(AB290&gt;0)*Inputs!$K$18+(AB4=Inputs!$D$6)*Inputs!$K$18</f>
        <v>0</v>
      </c>
      <c r="AC293" s="478">
        <f>-(AC290&gt;0)*Inputs!$K$18+(AC4=Inputs!$D$6)*Inputs!$K$18</f>
        <v>0</v>
      </c>
      <c r="AD293" s="478">
        <f>-(AD290&gt;0)*Inputs!$K$18+(AD4=Inputs!$D$6)*Inputs!$K$18</f>
        <v>0</v>
      </c>
      <c r="AE293" s="478">
        <f>-(AE290&gt;0)*Inputs!$K$18+(AE4=Inputs!$D$6)*Inputs!$K$18</f>
        <v>0</v>
      </c>
      <c r="AF293" s="478">
        <f>-(AF290&gt;0)*Inputs!$K$18+(AF4=Inputs!$D$6)*Inputs!$K$18</f>
        <v>0</v>
      </c>
      <c r="AG293" s="478">
        <f>-(AG290&gt;0)*Inputs!$K$18+(AG4=Inputs!$D$6)*Inputs!$K$18</f>
        <v>0</v>
      </c>
      <c r="AH293" s="478">
        <f>-(AH290&gt;0)*Inputs!$K$18+(AH4=Inputs!$D$6)*Inputs!$K$18</f>
        <v>0</v>
      </c>
      <c r="AI293" s="478">
        <f>-(AI290&gt;0)*Inputs!$K$18+(AI4=Inputs!$D$6)*Inputs!$K$18</f>
        <v>0</v>
      </c>
      <c r="AJ293" s="478">
        <f>-(AJ290&gt;0)*Inputs!$K$18+(AJ4=Inputs!$D$6)*Inputs!$K$18</f>
        <v>0</v>
      </c>
      <c r="AK293" s="478">
        <f>-(AK290&gt;0)*Inputs!$K$18+(AK4=Inputs!$D$6)*Inputs!$K$18</f>
        <v>0</v>
      </c>
      <c r="AL293" s="478">
        <f>-(AL290&gt;0)*Inputs!$K$18+(AL4=Inputs!$D$6)*Inputs!$K$18</f>
        <v>0</v>
      </c>
      <c r="AM293" s="478">
        <f>-(AM290&gt;0)*Inputs!$K$18+(AM4=Inputs!$D$6)*Inputs!$K$18</f>
        <v>0</v>
      </c>
      <c r="AN293" s="478">
        <f>-(AN290&gt;0)*Inputs!$K$18+(AN4=Inputs!$D$6)*Inputs!$K$18</f>
        <v>0</v>
      </c>
      <c r="AO293" s="478">
        <f>-(AO290&gt;0)*Inputs!$K$18+(AO4=Inputs!$D$6)*Inputs!$K$18</f>
        <v>0</v>
      </c>
      <c r="AP293" s="478">
        <f>-(AP290&gt;0)*Inputs!$K$18+(AP4=Inputs!$D$6)*Inputs!$K$18</f>
        <v>0</v>
      </c>
      <c r="AQ293" s="478">
        <f>-(AQ290&gt;0)*Inputs!$K$18+(AQ4=Inputs!$D$6)*Inputs!$K$18</f>
        <v>0</v>
      </c>
      <c r="AR293" s="478">
        <f>-(AR290&gt;0)*Inputs!$K$18+(AR4=Inputs!$D$6)*Inputs!$K$18</f>
        <v>0</v>
      </c>
      <c r="AS293" s="478">
        <f>-(AS290&gt;0)*Inputs!$K$18+(AS4=Inputs!$D$6)*Inputs!$K$18</f>
        <v>0</v>
      </c>
      <c r="AT293" s="478">
        <f>-(AT290&gt;0)*Inputs!$K$18+(AT4=Inputs!$D$6)*Inputs!$K$18</f>
        <v>0</v>
      </c>
      <c r="AU293" s="478">
        <f>-(AU290&gt;0)*Inputs!$K$18+(AU4=Inputs!$D$6)*Inputs!$K$18</f>
        <v>0</v>
      </c>
      <c r="AV293" s="478">
        <f>-(AV290&gt;0)*Inputs!$K$18+(AV4=Inputs!$D$6)*Inputs!$K$18</f>
        <v>0</v>
      </c>
      <c r="AW293" s="478">
        <f>-(AW290&gt;0)*Inputs!$K$18+(AW4=Inputs!$D$6)*Inputs!$K$18</f>
        <v>0</v>
      </c>
      <c r="AX293" s="478">
        <f>-(AX290&gt;0)*Inputs!$K$18+(AX4=Inputs!$D$6)*Inputs!$K$18</f>
        <v>0</v>
      </c>
      <c r="AY293" s="478">
        <f>-(AY290&gt;0)*Inputs!$K$18+(AY4=Inputs!$D$6)*Inputs!$K$18</f>
        <v>0</v>
      </c>
      <c r="AZ293" s="478">
        <f>-(AZ290&gt;0)*Inputs!$K$18+(AZ4=Inputs!$D$6)*Inputs!$K$18</f>
        <v>0</v>
      </c>
      <c r="BA293" s="478">
        <f>-(BA290&gt;0)*Inputs!$K$18+(BA4=Inputs!$D$6)*Inputs!$K$18</f>
        <v>0</v>
      </c>
      <c r="BB293" s="478">
        <f>-(BB290&gt;0)*Inputs!$K$18+(BB4=Inputs!$D$6)*Inputs!$K$18</f>
        <v>0</v>
      </c>
      <c r="BC293" s="478">
        <f>-(BC290&gt;0)*Inputs!$K$18+(BC4=Inputs!$D$6)*Inputs!$K$18</f>
        <v>0</v>
      </c>
      <c r="BD293" s="478">
        <f>-(BD290&gt;0)*Inputs!$K$18+(BD4=Inputs!$D$6)*Inputs!$K$18</f>
        <v>0</v>
      </c>
      <c r="BE293" s="478">
        <f>-(BE290&gt;0)*Inputs!$K$18+(BE4=Inputs!$D$6)*Inputs!$K$18</f>
        <v>0</v>
      </c>
      <c r="BF293" s="478">
        <f>-(BF290&gt;0)*Inputs!$K$18+(BF4=Inputs!$D$6)*Inputs!$K$18</f>
        <v>0</v>
      </c>
      <c r="BG293" s="478">
        <f>-(BG290&gt;0)*Inputs!$K$18+(BG4=Inputs!$D$6)*Inputs!$K$18</f>
        <v>0</v>
      </c>
      <c r="BH293" s="478">
        <f>-(BH290&gt;0)*Inputs!$K$18+(BH4=Inputs!$D$6)*Inputs!$K$18</f>
        <v>0</v>
      </c>
      <c r="BI293" s="478">
        <f>-(BI290&gt;0)*Inputs!$K$18+(BI4=Inputs!$D$6)*Inputs!$K$18</f>
        <v>0</v>
      </c>
      <c r="BJ293" s="478">
        <f>-(BJ290&gt;0)*Inputs!$K$18+(BJ4=Inputs!$D$6)*Inputs!$K$18</f>
        <v>0</v>
      </c>
      <c r="BK293" s="478">
        <f>-(BK290&gt;0)*Inputs!$K$18+(BK4=Inputs!$D$6)*Inputs!$K$18</f>
        <v>0</v>
      </c>
      <c r="BL293" s="478">
        <f>-(BL290&gt;0)*Inputs!$K$18+(BL4=Inputs!$D$6)*Inputs!$K$18</f>
        <v>0</v>
      </c>
      <c r="BM293" s="478">
        <f>-(BM290&gt;0)*Inputs!$K$18+(BM4=Inputs!$D$6)*Inputs!$K$18</f>
        <v>0</v>
      </c>
      <c r="BN293" s="478">
        <f>-(BN290&gt;0)*Inputs!$K$18+(BN4=Inputs!$D$6)*Inputs!$K$18</f>
        <v>0</v>
      </c>
      <c r="BO293" s="478">
        <f>-(BO290&gt;0)*Inputs!$K$18+(BO4=Inputs!$D$6)*Inputs!$K$18</f>
        <v>0</v>
      </c>
      <c r="BP293" s="478">
        <f>-(BP290&gt;0)*Inputs!$K$18+(BP4=Inputs!$D$6)*Inputs!$K$18</f>
        <v>0</v>
      </c>
      <c r="BQ293" s="478">
        <f>-(BQ290&gt;0)*Inputs!$K$18+(BQ4=Inputs!$D$6)*Inputs!$K$18</f>
        <v>0</v>
      </c>
      <c r="BR293" s="478">
        <f>-(BR290&gt;0)*Inputs!$K$18+(BR4=Inputs!$D$6)*Inputs!$K$18</f>
        <v>0</v>
      </c>
      <c r="BS293" s="478">
        <f>-(BS290&gt;0)*Inputs!$K$18+(BS4=Inputs!$D$6)*Inputs!$K$18</f>
        <v>0</v>
      </c>
      <c r="BT293" s="478">
        <f>-(BT290&gt;0)*Inputs!$K$18+(BT4=Inputs!$D$6)*Inputs!$K$18</f>
        <v>0</v>
      </c>
      <c r="BU293" s="478">
        <f>-(BU290&gt;0)*Inputs!$K$18+(BU4=Inputs!$D$6)*Inputs!$K$18</f>
        <v>0</v>
      </c>
      <c r="BV293" s="478">
        <f>-(BV290&gt;0)*Inputs!$K$18+(BV4=Inputs!$D$6)*Inputs!$K$18</f>
        <v>0</v>
      </c>
      <c r="BW293" s="478">
        <f>-(BW290&gt;0)*Inputs!$K$18+(BW4=Inputs!$D$6)*Inputs!$K$18</f>
        <v>0</v>
      </c>
      <c r="BX293" s="478">
        <f>-(BX290&gt;0)*Inputs!$K$18+(BX4=Inputs!$D$6)*Inputs!$K$18</f>
        <v>0</v>
      </c>
      <c r="BY293" s="478">
        <f>-(BY290&gt;0)*Inputs!$K$18+(BY4=Inputs!$D$6)*Inputs!$K$18</f>
        <v>0</v>
      </c>
      <c r="BZ293" s="478">
        <f>-(BZ290&gt;0)*Inputs!$K$18+(BZ4=Inputs!$D$6)*Inputs!$K$18</f>
        <v>0</v>
      </c>
      <c r="CA293" s="478">
        <f>-(CA290&gt;0)*Inputs!$K$18+(CA4=Inputs!$D$6)*Inputs!$K$18</f>
        <v>0</v>
      </c>
      <c r="CB293" s="478">
        <f>-(CB290&gt;0)*Inputs!$K$18+(CB4=Inputs!$D$6)*Inputs!$K$18</f>
        <v>0</v>
      </c>
      <c r="CC293" s="478">
        <f>-(CC290&gt;0)*Inputs!$K$18+(CC4=Inputs!$D$6)*Inputs!$K$18</f>
        <v>0</v>
      </c>
      <c r="CD293" s="478">
        <f>-(CD290&gt;0)*Inputs!$K$18+(CD4=Inputs!$D$6)*Inputs!$K$18</f>
        <v>0</v>
      </c>
      <c r="CE293" s="478">
        <f>-(CE290&gt;0)*Inputs!$K$18+(CE4=Inputs!$D$6)*Inputs!$K$18</f>
        <v>0</v>
      </c>
      <c r="CF293" s="478">
        <f>-(CF290&gt;0)*Inputs!$K$18+(CF4=Inputs!$D$6)*Inputs!$K$18</f>
        <v>0</v>
      </c>
      <c r="CG293" s="478">
        <f>-(CG290&gt;0)*Inputs!$K$18+(CG4=Inputs!$D$6)*Inputs!$K$18</f>
        <v>0</v>
      </c>
      <c r="CH293" s="478">
        <f>-(CH290&gt;0)*Inputs!$K$18+(CH4=Inputs!$D$6)*Inputs!$K$18</f>
        <v>0</v>
      </c>
      <c r="CI293" s="478">
        <f>-(CI290&gt;0)*Inputs!$K$18+(CI4=Inputs!$D$6)*Inputs!$K$18</f>
        <v>0</v>
      </c>
      <c r="CJ293" s="478">
        <f>-(CJ290&gt;0)*Inputs!$K$18+(CJ4=Inputs!$D$6)*Inputs!$K$18</f>
        <v>0</v>
      </c>
      <c r="CK293" s="478">
        <f>-(CK290&gt;0)*Inputs!$K$18+(CK4=Inputs!$D$6)*Inputs!$K$18</f>
        <v>0</v>
      </c>
      <c r="CL293" s="478">
        <f>-(CL290&gt;0)*Inputs!$K$18+(CL4=Inputs!$D$6)*Inputs!$K$18</f>
        <v>0</v>
      </c>
      <c r="CM293" s="478">
        <f>-(CM290&gt;0)*Inputs!$K$18+(CM4=Inputs!$D$6)*Inputs!$K$18</f>
        <v>0</v>
      </c>
      <c r="CN293" s="478">
        <f>-(CN290&gt;0)*Inputs!$K$18+(CN4=Inputs!$D$6)*Inputs!$K$18</f>
        <v>0</v>
      </c>
      <c r="CO293" s="478">
        <f>-(CO290&gt;0)*Inputs!$K$18+(CO4=Inputs!$D$6)*Inputs!$K$18</f>
        <v>0</v>
      </c>
      <c r="CP293" s="478">
        <f>-(CP290&gt;0)*Inputs!$K$18+(CP4=Inputs!$D$6)*Inputs!$K$18</f>
        <v>0</v>
      </c>
      <c r="CQ293" s="478">
        <f>-(CQ290&gt;0)*Inputs!$K$18+(CQ4=Inputs!$D$6)*Inputs!$K$18</f>
        <v>0</v>
      </c>
      <c r="CR293" s="478">
        <f>-(CR290&gt;0)*Inputs!$K$18+(CR4=Inputs!$D$6)*Inputs!$K$18</f>
        <v>0</v>
      </c>
      <c r="CS293" s="478">
        <f>-(CS290&gt;0)*Inputs!$K$18+(CS4=Inputs!$D$6)*Inputs!$K$18</f>
        <v>0</v>
      </c>
      <c r="CT293" s="478">
        <f>-(CT290&gt;0)*Inputs!$K$18+(CT4=Inputs!$D$6)*Inputs!$K$18</f>
        <v>0</v>
      </c>
      <c r="CU293" s="478">
        <f>-(CU290&gt;0)*Inputs!$K$18+(CU4=Inputs!$D$6)*Inputs!$K$18</f>
        <v>0</v>
      </c>
      <c r="CV293" s="478">
        <f>-(CV290&gt;0)*Inputs!$K$18+(CV4=Inputs!$D$6)*Inputs!$K$18</f>
        <v>0</v>
      </c>
      <c r="CW293" s="478">
        <f>-(CW290&gt;0)*Inputs!$K$18+(CW4=Inputs!$D$6)*Inputs!$K$18</f>
        <v>0</v>
      </c>
      <c r="CX293" s="478">
        <f>-(CX290&gt;0)*Inputs!$K$18+(CX4=Inputs!$D$6)*Inputs!$K$18</f>
        <v>0</v>
      </c>
      <c r="CY293" s="478">
        <f>-(CY290&gt;0)*Inputs!$K$18+(CY4=Inputs!$D$6)*Inputs!$K$18</f>
        <v>0</v>
      </c>
      <c r="CZ293" s="478">
        <f>-(CZ290&gt;0)*Inputs!$K$18+(CZ4=Inputs!$D$6)*Inputs!$K$18</f>
        <v>0</v>
      </c>
      <c r="DA293" s="478">
        <f>-(DA290&gt;0)*Inputs!$K$18+(DA4=Inputs!$D$6)*Inputs!$K$18</f>
        <v>0</v>
      </c>
      <c r="DB293" s="478">
        <f>-(DB290&gt;0)*Inputs!$K$18+(DB4=Inputs!$D$6)*Inputs!$K$18</f>
        <v>0</v>
      </c>
      <c r="DC293" s="478">
        <f>-(DC290&gt;0)*Inputs!$K$18+(DC4=Inputs!$D$6)*Inputs!$K$18</f>
        <v>0</v>
      </c>
      <c r="DD293" s="478">
        <f>-(DD290&gt;0)*Inputs!$K$18+(DD4=Inputs!$D$6)*Inputs!$K$18</f>
        <v>0</v>
      </c>
      <c r="DE293" s="478">
        <f>-(DE290&gt;0)*Inputs!$K$18+(DE4=Inputs!$D$6)*Inputs!$K$18</f>
        <v>0</v>
      </c>
      <c r="DF293" s="478">
        <f>-(DF290&gt;0)*Inputs!$K$18+(DF4=Inputs!$D$6)*Inputs!$K$18</f>
        <v>0</v>
      </c>
      <c r="DG293" s="478">
        <f>-(DG290&gt;0)*Inputs!$K$18+(DG4=Inputs!$D$6)*Inputs!$K$18</f>
        <v>0</v>
      </c>
      <c r="DH293" s="478">
        <f>-(DH290&gt;0)*Inputs!$K$18+(DH4=Inputs!$D$6)*Inputs!$K$18</f>
        <v>0</v>
      </c>
      <c r="DI293" s="478">
        <f>-(DI290&gt;0)*Inputs!$K$18+(DI4=Inputs!$D$6)*Inputs!$K$18</f>
        <v>0</v>
      </c>
      <c r="DJ293" s="478">
        <f>-(DJ290&gt;0)*Inputs!$K$18+(DJ4=Inputs!$D$6)*Inputs!$K$18</f>
        <v>0</v>
      </c>
      <c r="DK293" s="478">
        <f>-(DK290&gt;0)*Inputs!$K$18+(DK4=Inputs!$D$6)*Inputs!$K$18</f>
        <v>0</v>
      </c>
      <c r="DL293" s="478">
        <f>-(DL290&gt;0)*Inputs!$K$18+(DL4=Inputs!$D$6)*Inputs!$K$18</f>
        <v>0</v>
      </c>
      <c r="DM293" s="478">
        <f>-(DM290&gt;0)*Inputs!$K$18+(DM4=Inputs!$D$6)*Inputs!$K$18</f>
        <v>0</v>
      </c>
      <c r="DN293" s="478">
        <f>-(DN290&gt;0)*Inputs!$K$18+(DN4=Inputs!$D$6)*Inputs!$K$18</f>
        <v>0</v>
      </c>
      <c r="DO293" s="478">
        <f>-(DO290&gt;0)*Inputs!$K$18+(DO4=Inputs!$D$6)*Inputs!$K$18</f>
        <v>0</v>
      </c>
      <c r="DP293" s="478">
        <f>-(DP290&gt;0)*Inputs!$K$18+(DP4=Inputs!$D$6)*Inputs!$K$18</f>
        <v>0</v>
      </c>
      <c r="DQ293" s="478">
        <f>-(DQ290&gt;0)*Inputs!$K$18+(DQ4=Inputs!$D$6)*Inputs!$K$18</f>
        <v>0</v>
      </c>
      <c r="DR293" s="478">
        <f>-(DR290&gt;0)*Inputs!$K$18+(DR4=Inputs!$D$6)*Inputs!$K$18</f>
        <v>0</v>
      </c>
      <c r="DS293" s="478">
        <f>-(DS290&gt;0)*Inputs!$K$18+(DS4=Inputs!$D$6)*Inputs!$K$18</f>
        <v>0</v>
      </c>
      <c r="DT293" s="478">
        <f>-(DT290&gt;0)*Inputs!$K$18+(DT4=Inputs!$D$6)*Inputs!$K$18</f>
        <v>0</v>
      </c>
      <c r="DU293" s="478">
        <f>-(DU290&gt;0)*Inputs!$K$18+(DU4=Inputs!$D$6)*Inputs!$K$18</f>
        <v>0</v>
      </c>
      <c r="DV293" s="478">
        <f>-(DV290&gt;0)*Inputs!$K$18+(DV4=Inputs!$D$6)*Inputs!$K$18</f>
        <v>0</v>
      </c>
      <c r="DW293" s="478">
        <f>-(DW290&gt;0)*Inputs!$K$18+(DW4=Inputs!$D$6)*Inputs!$K$18</f>
        <v>0</v>
      </c>
      <c r="DX293" s="478">
        <f>-(DX290&gt;0)*Inputs!$K$18+(DX4=Inputs!$D$6)*Inputs!$K$18</f>
        <v>0</v>
      </c>
      <c r="DY293" s="478">
        <f>-(DY290&gt;0)*Inputs!$K$18+(DY4=Inputs!$D$6)*Inputs!$K$18</f>
        <v>0</v>
      </c>
      <c r="DZ293" s="478">
        <f>-(DZ290&gt;0)*Inputs!$K$18+(DZ4=Inputs!$D$6)*Inputs!$K$18</f>
        <v>0</v>
      </c>
      <c r="EA293" s="478">
        <f>-(EA290&gt;0)*Inputs!$K$18+(EA4=Inputs!$D$6)*Inputs!$K$18</f>
        <v>0</v>
      </c>
      <c r="EB293" s="478">
        <f>-(EB290&gt;0)*Inputs!$K$18+(EB4=Inputs!$D$6)*Inputs!$K$18</f>
        <v>0</v>
      </c>
      <c r="EC293" s="478">
        <f>-(EC290&gt;0)*Inputs!$K$18+(EC4=Inputs!$D$6)*Inputs!$K$18</f>
        <v>0</v>
      </c>
      <c r="ED293" s="478">
        <f>-(ED290&gt;0)*Inputs!$K$18+(ED4=Inputs!$D$6)*Inputs!$K$18</f>
        <v>0</v>
      </c>
      <c r="EE293" s="478">
        <f>-(EE290&gt;0)*Inputs!$K$18+(EE4=Inputs!$D$6)*Inputs!$K$18</f>
        <v>0</v>
      </c>
      <c r="EF293" s="488">
        <f>-(EF290&gt;0)*Inputs!$K$18+(EF4=Inputs!$D$6)*Inputs!$K$18</f>
        <v>0</v>
      </c>
    </row>
    <row r="294" spans="2:136" x14ac:dyDescent="0.2">
      <c r="B294" s="534" t="s">
        <v>172</v>
      </c>
      <c r="C294" s="482"/>
      <c r="D294" s="482"/>
      <c r="E294" s="482"/>
      <c r="F294" s="482"/>
      <c r="G294" s="482"/>
      <c r="H294" s="482"/>
      <c r="I294" s="482"/>
      <c r="J294" s="482"/>
      <c r="K294" s="482"/>
      <c r="L294" s="482"/>
      <c r="M294" s="634"/>
      <c r="N294" s="482"/>
      <c r="O294" s="482"/>
      <c r="P294" s="478">
        <f>("yes"=Inputs!$K$5)*-IF(P$4=Inputs!$D$6,Inputs!$K$17,0)</f>
        <v>0</v>
      </c>
      <c r="Q294" s="478">
        <f>("yes"=Inputs!$K$5)*-IF(Q$4=Inputs!$D$6,Inputs!$K$17,0)</f>
        <v>0</v>
      </c>
      <c r="R294" s="478">
        <f>("yes"=Inputs!$K$5)*-IF(R$4=Inputs!$D$6,Inputs!$K$17,0)</f>
        <v>0</v>
      </c>
      <c r="S294" s="478">
        <f>("yes"=Inputs!$K$5)*-IF(S$4=Inputs!$D$6,Inputs!$K$17,0)</f>
        <v>0</v>
      </c>
      <c r="T294" s="478">
        <f>("yes"=Inputs!$K$5)*-IF(T$4=Inputs!$D$6,Inputs!$K$17,0)</f>
        <v>0</v>
      </c>
      <c r="U294" s="478">
        <f>("yes"=Inputs!$K$5)*-IF(U$4=Inputs!$D$6,Inputs!$K$17,0)</f>
        <v>0</v>
      </c>
      <c r="V294" s="478">
        <f>("yes"=Inputs!$K$5)*-IF(V$4=Inputs!$D$6,Inputs!$K$17,0)</f>
        <v>0</v>
      </c>
      <c r="W294" s="478">
        <f>("yes"=Inputs!$K$5)*-IF(W$4=Inputs!$D$6,Inputs!$K$17,0)</f>
        <v>0</v>
      </c>
      <c r="X294" s="478">
        <f>("yes"=Inputs!$K$5)*-IF(X$4=Inputs!$D$6,Inputs!$K$17,0)</f>
        <v>0</v>
      </c>
      <c r="Y294" s="478">
        <f>("yes"=Inputs!$K$5)*-IF(Y$4=Inputs!$D$6,Inputs!$K$17,0)</f>
        <v>0</v>
      </c>
      <c r="Z294" s="478">
        <f>("yes"=Inputs!$K$5)*-IF(Z$4=Inputs!$D$6,Inputs!$K$17,0)</f>
        <v>0</v>
      </c>
      <c r="AA294" s="478">
        <f>("yes"=Inputs!$K$5)*-IF(AA$4=Inputs!$D$6,Inputs!$K$17,0)</f>
        <v>0</v>
      </c>
      <c r="AB294" s="478">
        <f>("yes"=Inputs!$K$5)*-IF(AB$4=Inputs!$D$6,Inputs!$K$17,0)</f>
        <v>0</v>
      </c>
      <c r="AC294" s="478">
        <f>("yes"=Inputs!$K$5)*-IF(AC$4=Inputs!$D$6,Inputs!$K$17,0)</f>
        <v>0</v>
      </c>
      <c r="AD294" s="478">
        <f>("yes"=Inputs!$K$5)*-IF(AD$4=Inputs!$D$6,Inputs!$K$17,0)</f>
        <v>0</v>
      </c>
      <c r="AE294" s="478">
        <f>("yes"=Inputs!$K$5)*-IF(AE$4=Inputs!$D$6,Inputs!$K$17,0)</f>
        <v>0</v>
      </c>
      <c r="AF294" s="478">
        <f>("yes"=Inputs!$K$5)*-IF(AF$4=Inputs!$D$6,Inputs!$K$17,0)</f>
        <v>0</v>
      </c>
      <c r="AG294" s="478">
        <f>("yes"=Inputs!$K$5)*-IF(AG$4=Inputs!$D$6,Inputs!$K$17,0)</f>
        <v>0</v>
      </c>
      <c r="AH294" s="478">
        <f>("yes"=Inputs!$K$5)*-IF(AH$4=Inputs!$D$6,Inputs!$K$17,0)</f>
        <v>0</v>
      </c>
      <c r="AI294" s="478">
        <f>("yes"=Inputs!$K$5)*-IF(AI$4=Inputs!$D$6,Inputs!$K$17,0)</f>
        <v>0</v>
      </c>
      <c r="AJ294" s="478">
        <f>("yes"=Inputs!$K$5)*-IF(AJ$4=Inputs!$D$6,Inputs!$K$17,0)</f>
        <v>0</v>
      </c>
      <c r="AK294" s="478">
        <f>("yes"=Inputs!$K$5)*-IF(AK$4=Inputs!$D$6,Inputs!$K$17,0)</f>
        <v>0</v>
      </c>
      <c r="AL294" s="478">
        <f>("yes"=Inputs!$K$5)*-IF(AL$4=Inputs!$D$6,Inputs!$K$17,0)</f>
        <v>0</v>
      </c>
      <c r="AM294" s="478">
        <f>("yes"=Inputs!$K$5)*-IF(AM$4=Inputs!$D$6,Inputs!$K$17,0)</f>
        <v>0</v>
      </c>
      <c r="AN294" s="478">
        <f>("yes"=Inputs!$K$5)*-IF(AN$4=Inputs!$D$6,Inputs!$K$17,0)</f>
        <v>0</v>
      </c>
      <c r="AO294" s="478">
        <f>("yes"=Inputs!$K$5)*-IF(AO$4=Inputs!$D$6,Inputs!$K$17,0)</f>
        <v>0</v>
      </c>
      <c r="AP294" s="478">
        <f>("yes"=Inputs!$K$5)*-IF(AP$4=Inputs!$D$6,Inputs!$K$17,0)</f>
        <v>0</v>
      </c>
      <c r="AQ294" s="478">
        <f>("yes"=Inputs!$K$5)*-IF(AQ$4=Inputs!$D$6,Inputs!$K$17,0)</f>
        <v>0</v>
      </c>
      <c r="AR294" s="478">
        <f>("yes"=Inputs!$K$5)*-IF(AR$4=Inputs!$D$6,Inputs!$K$17,0)</f>
        <v>0</v>
      </c>
      <c r="AS294" s="478">
        <f>("yes"=Inputs!$K$5)*-IF(AS$4=Inputs!$D$6,Inputs!$K$17,0)</f>
        <v>0</v>
      </c>
      <c r="AT294" s="478">
        <f>("yes"=Inputs!$K$5)*-IF(AT$4=Inputs!$D$6,Inputs!$K$17,0)</f>
        <v>0</v>
      </c>
      <c r="AU294" s="478">
        <f>("yes"=Inputs!$K$5)*-IF(AU$4=Inputs!$D$6,Inputs!$K$17,0)</f>
        <v>0</v>
      </c>
      <c r="AV294" s="478">
        <f>("yes"=Inputs!$K$5)*-IF(AV$4=Inputs!$D$6,Inputs!$K$17,0)</f>
        <v>0</v>
      </c>
      <c r="AW294" s="478">
        <f>("yes"=Inputs!$K$5)*-IF(AW$4=Inputs!$D$6,Inputs!$K$17,0)</f>
        <v>0</v>
      </c>
      <c r="AX294" s="478">
        <f>("yes"=Inputs!$K$5)*-IF(AX$4=Inputs!$D$6,Inputs!$K$17,0)</f>
        <v>0</v>
      </c>
      <c r="AY294" s="478">
        <f>("yes"=Inputs!$K$5)*-IF(AY$4=Inputs!$D$6,Inputs!$K$17,0)</f>
        <v>0</v>
      </c>
      <c r="AZ294" s="478">
        <f>("yes"=Inputs!$K$5)*-IF(AZ$4=Inputs!$D$6,Inputs!$K$17,0)</f>
        <v>0</v>
      </c>
      <c r="BA294" s="478">
        <f>("yes"=Inputs!$K$5)*-IF(BA$4=Inputs!$D$6,Inputs!$K$17,0)</f>
        <v>0</v>
      </c>
      <c r="BB294" s="478">
        <f>("yes"=Inputs!$K$5)*-IF(BB$4=Inputs!$D$6,Inputs!$K$17,0)</f>
        <v>0</v>
      </c>
      <c r="BC294" s="478">
        <f>("yes"=Inputs!$K$5)*-IF(BC$4=Inputs!$D$6,Inputs!$K$17,0)</f>
        <v>0</v>
      </c>
      <c r="BD294" s="478">
        <f>("yes"=Inputs!$K$5)*-IF(BD$4=Inputs!$D$6,Inputs!$K$17,0)</f>
        <v>0</v>
      </c>
      <c r="BE294" s="478">
        <f>("yes"=Inputs!$K$5)*-IF(BE$4=Inputs!$D$6,Inputs!$K$17,0)</f>
        <v>0</v>
      </c>
      <c r="BF294" s="478">
        <f>("yes"=Inputs!$K$5)*-IF(BF$4=Inputs!$D$6,Inputs!$K$17,0)</f>
        <v>0</v>
      </c>
      <c r="BG294" s="478">
        <f>("yes"=Inputs!$K$5)*-IF(BG$4=Inputs!$D$6,Inputs!$K$17,0)</f>
        <v>0</v>
      </c>
      <c r="BH294" s="478">
        <f>("yes"=Inputs!$K$5)*-IF(BH$4=Inputs!$D$6,Inputs!$K$17,0)</f>
        <v>0</v>
      </c>
      <c r="BI294" s="478">
        <f>("yes"=Inputs!$K$5)*-IF(BI$4=Inputs!$D$6,Inputs!$K$17,0)</f>
        <v>0</v>
      </c>
      <c r="BJ294" s="478">
        <f>("yes"=Inputs!$K$5)*-IF(BJ$4=Inputs!$D$6,Inputs!$K$17,0)</f>
        <v>0</v>
      </c>
      <c r="BK294" s="478">
        <f>("yes"=Inputs!$K$5)*-IF(BK$4=Inputs!$D$6,Inputs!$K$17,0)</f>
        <v>0</v>
      </c>
      <c r="BL294" s="478">
        <f>("yes"=Inputs!$K$5)*-IF(BL$4=Inputs!$D$6,Inputs!$K$17,0)</f>
        <v>0</v>
      </c>
      <c r="BM294" s="478">
        <f>("yes"=Inputs!$K$5)*-IF(BM$4=Inputs!$D$6,Inputs!$K$17,0)</f>
        <v>0</v>
      </c>
      <c r="BN294" s="478">
        <f>("yes"=Inputs!$K$5)*-IF(BN$4=Inputs!$D$6,Inputs!$K$17,0)</f>
        <v>0</v>
      </c>
      <c r="BO294" s="478">
        <f>("yes"=Inputs!$K$5)*-IF(BO$4=Inputs!$D$6,Inputs!$K$17,0)</f>
        <v>0</v>
      </c>
      <c r="BP294" s="478">
        <f>("yes"=Inputs!$K$5)*-IF(BP$4=Inputs!$D$6,Inputs!$K$17,0)</f>
        <v>0</v>
      </c>
      <c r="BQ294" s="478">
        <f>("yes"=Inputs!$K$5)*-IF(BQ$4=Inputs!$D$6,Inputs!$K$17,0)</f>
        <v>0</v>
      </c>
      <c r="BR294" s="478">
        <f>("yes"=Inputs!$K$5)*-IF(BR$4=Inputs!$D$6,Inputs!$K$17,0)</f>
        <v>0</v>
      </c>
      <c r="BS294" s="478">
        <f>("yes"=Inputs!$K$5)*-IF(BS$4=Inputs!$D$6,Inputs!$K$17,0)</f>
        <v>0</v>
      </c>
      <c r="BT294" s="478">
        <f>("yes"=Inputs!$K$5)*-IF(BT$4=Inputs!$D$6,Inputs!$K$17,0)</f>
        <v>0</v>
      </c>
      <c r="BU294" s="478">
        <f>("yes"=Inputs!$K$5)*-IF(BU$4=Inputs!$D$6,Inputs!$K$17,0)</f>
        <v>0</v>
      </c>
      <c r="BV294" s="478">
        <f>("yes"=Inputs!$K$5)*-IF(BV$4=Inputs!$D$6,Inputs!$K$17,0)</f>
        <v>0</v>
      </c>
      <c r="BW294" s="478">
        <f>("yes"=Inputs!$K$5)*-IF(BW$4=Inputs!$D$6,Inputs!$K$17,0)</f>
        <v>0</v>
      </c>
      <c r="BX294" s="478">
        <f>("yes"=Inputs!$K$5)*-IF(BX$4=Inputs!$D$6,Inputs!$K$17,0)</f>
        <v>0</v>
      </c>
      <c r="BY294" s="478">
        <f>("yes"=Inputs!$K$5)*-IF(BY$4=Inputs!$D$6,Inputs!$K$17,0)</f>
        <v>0</v>
      </c>
      <c r="BZ294" s="478">
        <f>("yes"=Inputs!$K$5)*-IF(BZ$4=Inputs!$D$6,Inputs!$K$17,0)</f>
        <v>0</v>
      </c>
      <c r="CA294" s="478">
        <f>("yes"=Inputs!$K$5)*-IF(CA$4=Inputs!$D$6,Inputs!$K$17,0)</f>
        <v>0</v>
      </c>
      <c r="CB294" s="478">
        <f>("yes"=Inputs!$K$5)*-IF(CB$4=Inputs!$D$6,Inputs!$K$17,0)</f>
        <v>0</v>
      </c>
      <c r="CC294" s="478">
        <f>("yes"=Inputs!$K$5)*-IF(CC$4=Inputs!$D$6,Inputs!$K$17,0)</f>
        <v>0</v>
      </c>
      <c r="CD294" s="478">
        <f>("yes"=Inputs!$K$5)*-IF(CD$4=Inputs!$D$6,Inputs!$K$17,0)</f>
        <v>0</v>
      </c>
      <c r="CE294" s="478">
        <f>("yes"=Inputs!$K$5)*-IF(CE$4=Inputs!$D$6,Inputs!$K$17,0)</f>
        <v>0</v>
      </c>
      <c r="CF294" s="478">
        <f>("yes"=Inputs!$K$5)*-IF(CF$4=Inputs!$D$6,Inputs!$K$17,0)</f>
        <v>0</v>
      </c>
      <c r="CG294" s="478">
        <f>("yes"=Inputs!$K$5)*-IF(CG$4=Inputs!$D$6,Inputs!$K$17,0)</f>
        <v>0</v>
      </c>
      <c r="CH294" s="478">
        <f>("yes"=Inputs!$K$5)*-IF(CH$4=Inputs!$D$6,Inputs!$K$17,0)</f>
        <v>0</v>
      </c>
      <c r="CI294" s="478">
        <f>("yes"=Inputs!$K$5)*-IF(CI$4=Inputs!$D$6,Inputs!$K$17,0)</f>
        <v>0</v>
      </c>
      <c r="CJ294" s="478">
        <f>("yes"=Inputs!$K$5)*-IF(CJ$4=Inputs!$D$6,Inputs!$K$17,0)</f>
        <v>0</v>
      </c>
      <c r="CK294" s="478">
        <f>("yes"=Inputs!$K$5)*-IF(CK$4=Inputs!$D$6,Inputs!$K$17,0)</f>
        <v>0</v>
      </c>
      <c r="CL294" s="478">
        <f>("yes"=Inputs!$K$5)*-IF(CL$4=Inputs!$D$6,Inputs!$K$17,0)</f>
        <v>0</v>
      </c>
      <c r="CM294" s="478">
        <f>("yes"=Inputs!$K$5)*-IF(CM$4=Inputs!$D$6,Inputs!$K$17,0)</f>
        <v>0</v>
      </c>
      <c r="CN294" s="478">
        <f>("yes"=Inputs!$K$5)*-IF(CN$4=Inputs!$D$6,Inputs!$K$17,0)</f>
        <v>0</v>
      </c>
      <c r="CO294" s="478">
        <f>("yes"=Inputs!$K$5)*-IF(CO$4=Inputs!$D$6,Inputs!$K$17,0)</f>
        <v>0</v>
      </c>
      <c r="CP294" s="478">
        <f>("yes"=Inputs!$K$5)*-IF(CP$4=Inputs!$D$6,Inputs!$K$17,0)</f>
        <v>0</v>
      </c>
      <c r="CQ294" s="478">
        <f>("yes"=Inputs!$K$5)*-IF(CQ$4=Inputs!$D$6,Inputs!$K$17,0)</f>
        <v>0</v>
      </c>
      <c r="CR294" s="478">
        <f>("yes"=Inputs!$K$5)*-IF(CR$4=Inputs!$D$6,Inputs!$K$17,0)</f>
        <v>0</v>
      </c>
      <c r="CS294" s="478">
        <f>("yes"=Inputs!$K$5)*-IF(CS$4=Inputs!$D$6,Inputs!$K$17,0)</f>
        <v>0</v>
      </c>
      <c r="CT294" s="478">
        <f>("yes"=Inputs!$K$5)*-IF(CT$4=Inputs!$D$6,Inputs!$K$17,0)</f>
        <v>0</v>
      </c>
      <c r="CU294" s="478">
        <f>("yes"=Inputs!$K$5)*-IF(CU$4=Inputs!$D$6,Inputs!$K$17,0)</f>
        <v>0</v>
      </c>
      <c r="CV294" s="478">
        <f>("yes"=Inputs!$K$5)*-IF(CV$4=Inputs!$D$6,Inputs!$K$17,0)</f>
        <v>0</v>
      </c>
      <c r="CW294" s="478">
        <f>("yes"=Inputs!$K$5)*-IF(CW$4=Inputs!$D$6,Inputs!$K$17,0)</f>
        <v>0</v>
      </c>
      <c r="CX294" s="478">
        <f>("yes"=Inputs!$K$5)*-IF(CX$4=Inputs!$D$6,Inputs!$K$17,0)</f>
        <v>0</v>
      </c>
      <c r="CY294" s="478">
        <f>("yes"=Inputs!$K$5)*-IF(CY$4=Inputs!$D$6,Inputs!$K$17,0)</f>
        <v>0</v>
      </c>
      <c r="CZ294" s="478">
        <f>("yes"=Inputs!$K$5)*-IF(CZ$4=Inputs!$D$6,Inputs!$K$17,0)</f>
        <v>0</v>
      </c>
      <c r="DA294" s="478">
        <f>("yes"=Inputs!$K$5)*-IF(DA$4=Inputs!$D$6,Inputs!$K$17,0)</f>
        <v>0</v>
      </c>
      <c r="DB294" s="478">
        <f>("yes"=Inputs!$K$5)*-IF(DB$4=Inputs!$D$6,Inputs!$K$17,0)</f>
        <v>0</v>
      </c>
      <c r="DC294" s="478">
        <f>("yes"=Inputs!$K$5)*-IF(DC$4=Inputs!$D$6,Inputs!$K$17,0)</f>
        <v>0</v>
      </c>
      <c r="DD294" s="478">
        <f>("yes"=Inputs!$K$5)*-IF(DD$4=Inputs!$D$6,Inputs!$K$17,0)</f>
        <v>0</v>
      </c>
      <c r="DE294" s="478">
        <f>("yes"=Inputs!$K$5)*-IF(DE$4=Inputs!$D$6,Inputs!$K$17,0)</f>
        <v>0</v>
      </c>
      <c r="DF294" s="478">
        <f>("yes"=Inputs!$K$5)*-IF(DF$4=Inputs!$D$6,Inputs!$K$17,0)</f>
        <v>0</v>
      </c>
      <c r="DG294" s="478">
        <f>("yes"=Inputs!$K$5)*-IF(DG$4=Inputs!$D$6,Inputs!$K$17,0)</f>
        <v>0</v>
      </c>
      <c r="DH294" s="478">
        <f>("yes"=Inputs!$K$5)*-IF(DH$4=Inputs!$D$6,Inputs!$K$17,0)</f>
        <v>0</v>
      </c>
      <c r="DI294" s="478">
        <f>("yes"=Inputs!$K$5)*-IF(DI$4=Inputs!$D$6,Inputs!$K$17,0)</f>
        <v>0</v>
      </c>
      <c r="DJ294" s="478">
        <f>("yes"=Inputs!$K$5)*-IF(DJ$4=Inputs!$D$6,Inputs!$K$17,0)</f>
        <v>0</v>
      </c>
      <c r="DK294" s="478">
        <f>("yes"=Inputs!$K$5)*-IF(DK$4=Inputs!$D$6,Inputs!$K$17,0)</f>
        <v>0</v>
      </c>
      <c r="DL294" s="478">
        <f>("yes"=Inputs!$K$5)*-IF(DL$4=Inputs!$D$6,Inputs!$K$17,0)</f>
        <v>0</v>
      </c>
      <c r="DM294" s="478">
        <f>("yes"=Inputs!$K$5)*-IF(DM$4=Inputs!$D$6,Inputs!$K$17,0)</f>
        <v>0</v>
      </c>
      <c r="DN294" s="478">
        <f>("yes"=Inputs!$K$5)*-IF(DN$4=Inputs!$D$6,Inputs!$K$17,0)</f>
        <v>0</v>
      </c>
      <c r="DO294" s="478">
        <f>("yes"=Inputs!$K$5)*-IF(DO$4=Inputs!$D$6,Inputs!$K$17,0)</f>
        <v>0</v>
      </c>
      <c r="DP294" s="478">
        <f>("yes"=Inputs!$K$5)*-IF(DP$4=Inputs!$D$6,Inputs!$K$17,0)</f>
        <v>0</v>
      </c>
      <c r="DQ294" s="478">
        <f>("yes"=Inputs!$K$5)*-IF(DQ$4=Inputs!$D$6,Inputs!$K$17,0)</f>
        <v>0</v>
      </c>
      <c r="DR294" s="478">
        <f>("yes"=Inputs!$K$5)*-IF(DR$4=Inputs!$D$6,Inputs!$K$17,0)</f>
        <v>0</v>
      </c>
      <c r="DS294" s="478">
        <f>("yes"=Inputs!$K$5)*-IF(DS$4=Inputs!$D$6,Inputs!$K$17,0)</f>
        <v>0</v>
      </c>
      <c r="DT294" s="478">
        <f>("yes"=Inputs!$K$5)*-IF(DT$4=Inputs!$D$6,Inputs!$K$17,0)</f>
        <v>0</v>
      </c>
      <c r="DU294" s="478">
        <f>("yes"=Inputs!$K$5)*-IF(DU$4=Inputs!$D$6,Inputs!$K$17,0)</f>
        <v>0</v>
      </c>
      <c r="DV294" s="478">
        <f>("yes"=Inputs!$K$5)*-IF(DV$4=Inputs!$D$6,Inputs!$K$17,0)</f>
        <v>0</v>
      </c>
      <c r="DW294" s="478">
        <f>("yes"=Inputs!$K$5)*-IF(DW$4=Inputs!$D$6,Inputs!$K$17,0)</f>
        <v>0</v>
      </c>
      <c r="DX294" s="478">
        <f>("yes"=Inputs!$K$5)*-IF(DX$4=Inputs!$D$6,Inputs!$K$17,0)</f>
        <v>0</v>
      </c>
      <c r="DY294" s="478">
        <f>("yes"=Inputs!$K$5)*-IF(DY$4=Inputs!$D$6,Inputs!$K$17,0)</f>
        <v>0</v>
      </c>
      <c r="DZ294" s="478">
        <f>("yes"=Inputs!$K$5)*-IF(DZ$4=Inputs!$D$6,Inputs!$K$17,0)</f>
        <v>0</v>
      </c>
      <c r="EA294" s="478">
        <f>("yes"=Inputs!$K$5)*-IF(EA$4=Inputs!$D$6,Inputs!$K$17,0)</f>
        <v>0</v>
      </c>
      <c r="EB294" s="478">
        <f>("yes"=Inputs!$K$5)*-IF(EB$4=Inputs!$D$6,Inputs!$K$17,0)</f>
        <v>0</v>
      </c>
      <c r="EC294" s="478">
        <f>("yes"=Inputs!$K$5)*-IF(EC$4=Inputs!$D$6,Inputs!$K$17,0)</f>
        <v>0</v>
      </c>
      <c r="ED294" s="478">
        <f>("yes"=Inputs!$K$5)*-IF(ED$4=Inputs!$D$6,Inputs!$K$17,0)</f>
        <v>0</v>
      </c>
      <c r="EE294" s="478">
        <f>("yes"=Inputs!$K$5)*-IF(EE$4=Inputs!$D$6,Inputs!$K$17,0)</f>
        <v>0</v>
      </c>
      <c r="EF294" s="488">
        <f>("yes"=Inputs!$K$5)*-IF(EF$4=Inputs!$D$6,Inputs!$K$17,0)</f>
        <v>-247645585.85243249</v>
      </c>
    </row>
    <row r="295" spans="2:136" ht="17" thickBot="1" x14ac:dyDescent="0.25">
      <c r="B295" s="667" t="s">
        <v>173</v>
      </c>
      <c r="C295" s="668"/>
      <c r="D295" s="668"/>
      <c r="E295" s="668"/>
      <c r="F295" s="668"/>
      <c r="G295" s="668"/>
      <c r="H295" s="668"/>
      <c r="I295" s="668"/>
      <c r="J295" s="668"/>
      <c r="K295" s="668"/>
      <c r="L295" s="668"/>
      <c r="M295" s="669">
        <f>SUM(P295:EF295)</f>
        <v>-90908645.44091934</v>
      </c>
      <c r="N295" s="668"/>
      <c r="O295" s="668"/>
      <c r="P295" s="670">
        <f>SUM(P290:P294)</f>
        <v>0</v>
      </c>
      <c r="Q295" s="670">
        <f t="shared" ref="Q295:CB295" si="222">SUM(Q290:Q294)</f>
        <v>0</v>
      </c>
      <c r="R295" s="670">
        <f t="shared" si="222"/>
        <v>0</v>
      </c>
      <c r="S295" s="670">
        <f t="shared" si="222"/>
        <v>0</v>
      </c>
      <c r="T295" s="670">
        <f t="shared" si="222"/>
        <v>0</v>
      </c>
      <c r="U295" s="670">
        <f t="shared" si="222"/>
        <v>0</v>
      </c>
      <c r="V295" s="670">
        <f t="shared" si="222"/>
        <v>0</v>
      </c>
      <c r="W295" s="670">
        <f t="shared" si="222"/>
        <v>0</v>
      </c>
      <c r="X295" s="670">
        <f t="shared" si="222"/>
        <v>0</v>
      </c>
      <c r="Y295" s="670">
        <f t="shared" si="222"/>
        <v>0</v>
      </c>
      <c r="Z295" s="670">
        <f t="shared" si="222"/>
        <v>0</v>
      </c>
      <c r="AA295" s="670">
        <f t="shared" si="222"/>
        <v>0</v>
      </c>
      <c r="AB295" s="670">
        <f t="shared" si="222"/>
        <v>0</v>
      </c>
      <c r="AC295" s="670">
        <f t="shared" si="222"/>
        <v>0</v>
      </c>
      <c r="AD295" s="670">
        <f t="shared" si="222"/>
        <v>0</v>
      </c>
      <c r="AE295" s="670">
        <f t="shared" si="222"/>
        <v>0</v>
      </c>
      <c r="AF295" s="670">
        <f t="shared" si="222"/>
        <v>0</v>
      </c>
      <c r="AG295" s="670">
        <f t="shared" si="222"/>
        <v>0</v>
      </c>
      <c r="AH295" s="670">
        <f t="shared" si="222"/>
        <v>0</v>
      </c>
      <c r="AI295" s="670">
        <f t="shared" si="222"/>
        <v>0</v>
      </c>
      <c r="AJ295" s="670">
        <f t="shared" si="222"/>
        <v>0</v>
      </c>
      <c r="AK295" s="670">
        <f t="shared" si="222"/>
        <v>0</v>
      </c>
      <c r="AL295" s="670">
        <f t="shared" si="222"/>
        <v>0</v>
      </c>
      <c r="AM295" s="670">
        <f t="shared" si="222"/>
        <v>0</v>
      </c>
      <c r="AN295" s="670">
        <f t="shared" si="222"/>
        <v>0</v>
      </c>
      <c r="AO295" s="670">
        <f t="shared" si="222"/>
        <v>0</v>
      </c>
      <c r="AP295" s="670">
        <f t="shared" si="222"/>
        <v>0</v>
      </c>
      <c r="AQ295" s="670">
        <f t="shared" si="222"/>
        <v>0</v>
      </c>
      <c r="AR295" s="670">
        <f t="shared" si="222"/>
        <v>0</v>
      </c>
      <c r="AS295" s="670">
        <f t="shared" si="222"/>
        <v>0</v>
      </c>
      <c r="AT295" s="670">
        <f t="shared" si="222"/>
        <v>0</v>
      </c>
      <c r="AU295" s="670">
        <f t="shared" si="222"/>
        <v>0</v>
      </c>
      <c r="AV295" s="670">
        <f t="shared" si="222"/>
        <v>0</v>
      </c>
      <c r="AW295" s="670">
        <f t="shared" si="222"/>
        <v>0</v>
      </c>
      <c r="AX295" s="670">
        <f t="shared" si="222"/>
        <v>0</v>
      </c>
      <c r="AY295" s="670">
        <f t="shared" si="222"/>
        <v>0</v>
      </c>
      <c r="AZ295" s="670">
        <f t="shared" si="222"/>
        <v>0</v>
      </c>
      <c r="BA295" s="670">
        <f t="shared" si="222"/>
        <v>0</v>
      </c>
      <c r="BB295" s="670">
        <f t="shared" si="222"/>
        <v>0</v>
      </c>
      <c r="BC295" s="670">
        <f t="shared" si="222"/>
        <v>0</v>
      </c>
      <c r="BD295" s="670">
        <f t="shared" si="222"/>
        <v>0</v>
      </c>
      <c r="BE295" s="670">
        <f t="shared" si="222"/>
        <v>0</v>
      </c>
      <c r="BF295" s="670">
        <f t="shared" si="222"/>
        <v>0</v>
      </c>
      <c r="BG295" s="670">
        <f t="shared" si="222"/>
        <v>0</v>
      </c>
      <c r="BH295" s="670">
        <f t="shared" si="222"/>
        <v>0</v>
      </c>
      <c r="BI295" s="670">
        <f t="shared" si="222"/>
        <v>0</v>
      </c>
      <c r="BJ295" s="670">
        <f t="shared" si="222"/>
        <v>0</v>
      </c>
      <c r="BK295" s="670">
        <f t="shared" si="222"/>
        <v>262031849.10276121</v>
      </c>
      <c r="BL295" s="670">
        <f t="shared" si="222"/>
        <v>-1442396.0094691485</v>
      </c>
      <c r="BM295" s="670">
        <f t="shared" si="222"/>
        <v>-1442396.0094691485</v>
      </c>
      <c r="BN295" s="670">
        <f t="shared" si="222"/>
        <v>-1442396.0094691485</v>
      </c>
      <c r="BO295" s="670">
        <f t="shared" si="222"/>
        <v>-1442396.0094691485</v>
      </c>
      <c r="BP295" s="670">
        <f t="shared" si="222"/>
        <v>-1442396.0094691485</v>
      </c>
      <c r="BQ295" s="670">
        <f t="shared" si="222"/>
        <v>-1442396.0094691485</v>
      </c>
      <c r="BR295" s="670">
        <f t="shared" si="222"/>
        <v>-1442396.0094691485</v>
      </c>
      <c r="BS295" s="670">
        <f t="shared" si="222"/>
        <v>-1442396.0094691485</v>
      </c>
      <c r="BT295" s="670">
        <f t="shared" si="222"/>
        <v>-1442396.0094691485</v>
      </c>
      <c r="BU295" s="670">
        <f t="shared" si="222"/>
        <v>-1442396.0094691485</v>
      </c>
      <c r="BV295" s="670">
        <f t="shared" si="222"/>
        <v>-1442396.0094691485</v>
      </c>
      <c r="BW295" s="670">
        <f t="shared" si="222"/>
        <v>-1442396.0094691485</v>
      </c>
      <c r="BX295" s="670">
        <f t="shared" si="222"/>
        <v>-1442396.0094691485</v>
      </c>
      <c r="BY295" s="670">
        <f t="shared" si="222"/>
        <v>-1442396.0094691485</v>
      </c>
      <c r="BZ295" s="670">
        <f t="shared" si="222"/>
        <v>-1442396.0094691485</v>
      </c>
      <c r="CA295" s="670">
        <f t="shared" si="222"/>
        <v>-1442396.0094691485</v>
      </c>
      <c r="CB295" s="670">
        <f t="shared" si="222"/>
        <v>-1442396.0094691485</v>
      </c>
      <c r="CC295" s="670">
        <f t="shared" ref="CC295:ED295" si="223">SUM(CC290:CC294)</f>
        <v>-1442396.0094691485</v>
      </c>
      <c r="CD295" s="670">
        <f t="shared" si="223"/>
        <v>-1442396.0094691485</v>
      </c>
      <c r="CE295" s="670">
        <f t="shared" si="223"/>
        <v>-1442396.0094691485</v>
      </c>
      <c r="CF295" s="670">
        <f t="shared" si="223"/>
        <v>-1442396.0094691485</v>
      </c>
      <c r="CG295" s="670">
        <f t="shared" si="223"/>
        <v>-1442396.0094691485</v>
      </c>
      <c r="CH295" s="670">
        <f t="shared" si="223"/>
        <v>-1442396.0094691485</v>
      </c>
      <c r="CI295" s="670">
        <f t="shared" si="223"/>
        <v>-1442396.0094691485</v>
      </c>
      <c r="CJ295" s="670">
        <f t="shared" si="223"/>
        <v>-1442396.0094691485</v>
      </c>
      <c r="CK295" s="670">
        <f t="shared" si="223"/>
        <v>-1442396.0094691485</v>
      </c>
      <c r="CL295" s="670">
        <f t="shared" si="223"/>
        <v>-1442396.0094691485</v>
      </c>
      <c r="CM295" s="670">
        <f t="shared" si="223"/>
        <v>-1442396.0094691485</v>
      </c>
      <c r="CN295" s="670">
        <f t="shared" si="223"/>
        <v>-1442396.0094691485</v>
      </c>
      <c r="CO295" s="670">
        <f t="shared" si="223"/>
        <v>-1442396.0094691485</v>
      </c>
      <c r="CP295" s="670">
        <f t="shared" si="223"/>
        <v>-1442396.0094691485</v>
      </c>
      <c r="CQ295" s="670">
        <f t="shared" si="223"/>
        <v>-1442396.0094691485</v>
      </c>
      <c r="CR295" s="670">
        <f t="shared" si="223"/>
        <v>-1442396.0094691485</v>
      </c>
      <c r="CS295" s="670">
        <f t="shared" si="223"/>
        <v>-1442396.0094691485</v>
      </c>
      <c r="CT295" s="670">
        <f t="shared" si="223"/>
        <v>-1442396.0094691485</v>
      </c>
      <c r="CU295" s="670">
        <f t="shared" si="223"/>
        <v>-1442396.0094691485</v>
      </c>
      <c r="CV295" s="670">
        <f t="shared" si="223"/>
        <v>-1442396.0094691485</v>
      </c>
      <c r="CW295" s="670">
        <f t="shared" si="223"/>
        <v>-1442396.0094691485</v>
      </c>
      <c r="CX295" s="670">
        <f t="shared" si="223"/>
        <v>-1442396.0094691485</v>
      </c>
      <c r="CY295" s="670">
        <f t="shared" si="223"/>
        <v>-1442396.0094691485</v>
      </c>
      <c r="CZ295" s="670">
        <f t="shared" si="223"/>
        <v>-1442396.0094691485</v>
      </c>
      <c r="DA295" s="670">
        <f t="shared" si="223"/>
        <v>-1442396.0094691485</v>
      </c>
      <c r="DB295" s="670">
        <f t="shared" si="223"/>
        <v>-1442396.0094691485</v>
      </c>
      <c r="DC295" s="670">
        <f t="shared" si="223"/>
        <v>-1442396.0094691485</v>
      </c>
      <c r="DD295" s="670">
        <f t="shared" si="223"/>
        <v>-1442396.0094691485</v>
      </c>
      <c r="DE295" s="670">
        <f t="shared" si="223"/>
        <v>-1442396.0094691485</v>
      </c>
      <c r="DF295" s="670">
        <f t="shared" si="223"/>
        <v>-1442396.0094691485</v>
      </c>
      <c r="DG295" s="670">
        <f t="shared" si="223"/>
        <v>-1442396.0094691485</v>
      </c>
      <c r="DH295" s="670">
        <f t="shared" si="223"/>
        <v>-1442396.0094691485</v>
      </c>
      <c r="DI295" s="670">
        <f t="shared" si="223"/>
        <v>-1442396.0094691485</v>
      </c>
      <c r="DJ295" s="670">
        <f t="shared" si="223"/>
        <v>-1442396.0094691485</v>
      </c>
      <c r="DK295" s="670">
        <f t="shared" si="223"/>
        <v>-1442396.0094691485</v>
      </c>
      <c r="DL295" s="670">
        <f t="shared" si="223"/>
        <v>-1442396.0094691485</v>
      </c>
      <c r="DM295" s="670">
        <f t="shared" si="223"/>
        <v>-1442396.0094691485</v>
      </c>
      <c r="DN295" s="670">
        <f t="shared" si="223"/>
        <v>-1442396.0094691485</v>
      </c>
      <c r="DO295" s="670">
        <f t="shared" si="223"/>
        <v>-1442396.0094691485</v>
      </c>
      <c r="DP295" s="670">
        <f t="shared" si="223"/>
        <v>-1442396.0094691485</v>
      </c>
      <c r="DQ295" s="670">
        <f t="shared" si="223"/>
        <v>-1442396.0094691485</v>
      </c>
      <c r="DR295" s="670">
        <f t="shared" si="223"/>
        <v>-1442396.0094691485</v>
      </c>
      <c r="DS295" s="670">
        <f t="shared" si="223"/>
        <v>-1442396.0094691485</v>
      </c>
      <c r="DT295" s="670">
        <f t="shared" si="223"/>
        <v>-1442396.0094691485</v>
      </c>
      <c r="DU295" s="670">
        <f t="shared" si="223"/>
        <v>-1442396.0094691485</v>
      </c>
      <c r="DV295" s="670">
        <f t="shared" si="223"/>
        <v>-1442396.0094691485</v>
      </c>
      <c r="DW295" s="670">
        <f t="shared" si="223"/>
        <v>-1442396.0094691485</v>
      </c>
      <c r="DX295" s="670">
        <f t="shared" si="223"/>
        <v>-1442396.0094691485</v>
      </c>
      <c r="DY295" s="670">
        <f t="shared" si="223"/>
        <v>-1442396.0094691485</v>
      </c>
      <c r="DZ295" s="670">
        <f t="shared" si="223"/>
        <v>-1442396.0094691485</v>
      </c>
      <c r="EA295" s="670">
        <f t="shared" si="223"/>
        <v>-1442396.0094691485</v>
      </c>
      <c r="EB295" s="670">
        <f t="shared" si="223"/>
        <v>-1442396.0094691485</v>
      </c>
      <c r="EC295" s="670">
        <f t="shared" si="223"/>
        <v>-1442396.0094691485</v>
      </c>
      <c r="ED295" s="670">
        <f t="shared" si="223"/>
        <v>-1442396.0094691485</v>
      </c>
      <c r="EE295" s="670">
        <f>SUM(EE290:EE294)</f>
        <v>-1442396.0094691485</v>
      </c>
      <c r="EF295" s="671">
        <f>SUM(EF290:EF294)</f>
        <v>-249087981.86190164</v>
      </c>
    </row>
    <row r="296" spans="2:136" x14ac:dyDescent="0.2">
      <c r="B296" s="672" t="s">
        <v>336</v>
      </c>
      <c r="C296" s="482"/>
      <c r="D296" s="478"/>
      <c r="E296" s="482"/>
      <c r="F296" s="482"/>
      <c r="G296" s="482"/>
      <c r="H296" s="482"/>
      <c r="I296" s="482"/>
      <c r="J296" s="482"/>
      <c r="K296" s="482"/>
      <c r="L296" s="482"/>
      <c r="M296" s="482"/>
      <c r="N296" s="482"/>
      <c r="O296" s="482"/>
      <c r="P296" s="854">
        <f t="shared" ref="P296:CA296" si="224">IFERROR(-P264/P292,0)</f>
        <v>0</v>
      </c>
      <c r="Q296" s="854">
        <f t="shared" si="224"/>
        <v>0</v>
      </c>
      <c r="R296" s="854">
        <f t="shared" si="224"/>
        <v>0</v>
      </c>
      <c r="S296" s="854">
        <f t="shared" si="224"/>
        <v>0</v>
      </c>
      <c r="T296" s="854">
        <f t="shared" si="224"/>
        <v>0</v>
      </c>
      <c r="U296" s="854">
        <f t="shared" si="224"/>
        <v>0</v>
      </c>
      <c r="V296" s="854">
        <f t="shared" si="224"/>
        <v>0</v>
      </c>
      <c r="W296" s="854">
        <f t="shared" si="224"/>
        <v>0</v>
      </c>
      <c r="X296" s="854">
        <f t="shared" si="224"/>
        <v>0</v>
      </c>
      <c r="Y296" s="854">
        <f t="shared" si="224"/>
        <v>0</v>
      </c>
      <c r="Z296" s="854">
        <f t="shared" si="224"/>
        <v>0</v>
      </c>
      <c r="AA296" s="854">
        <f t="shared" si="224"/>
        <v>0</v>
      </c>
      <c r="AB296" s="854">
        <f t="shared" si="224"/>
        <v>0</v>
      </c>
      <c r="AC296" s="854">
        <f t="shared" si="224"/>
        <v>0</v>
      </c>
      <c r="AD296" s="854">
        <f t="shared" si="224"/>
        <v>0</v>
      </c>
      <c r="AE296" s="854">
        <f t="shared" si="224"/>
        <v>0</v>
      </c>
      <c r="AF296" s="854">
        <f t="shared" si="224"/>
        <v>0</v>
      </c>
      <c r="AG296" s="854">
        <f t="shared" si="224"/>
        <v>0</v>
      </c>
      <c r="AH296" s="854">
        <f t="shared" si="224"/>
        <v>0</v>
      </c>
      <c r="AI296" s="854">
        <f t="shared" si="224"/>
        <v>0</v>
      </c>
      <c r="AJ296" s="854">
        <f t="shared" si="224"/>
        <v>0</v>
      </c>
      <c r="AK296" s="854">
        <f t="shared" si="224"/>
        <v>0</v>
      </c>
      <c r="AL296" s="854">
        <f t="shared" si="224"/>
        <v>0</v>
      </c>
      <c r="AM296" s="854">
        <f t="shared" si="224"/>
        <v>0</v>
      </c>
      <c r="AN296" s="854">
        <f t="shared" si="224"/>
        <v>0</v>
      </c>
      <c r="AO296" s="854">
        <f t="shared" si="224"/>
        <v>0</v>
      </c>
      <c r="AP296" s="854">
        <f t="shared" si="224"/>
        <v>0</v>
      </c>
      <c r="AQ296" s="854">
        <f t="shared" si="224"/>
        <v>0</v>
      </c>
      <c r="AR296" s="854">
        <f t="shared" si="224"/>
        <v>0</v>
      </c>
      <c r="AS296" s="854">
        <f t="shared" si="224"/>
        <v>0</v>
      </c>
      <c r="AT296" s="854">
        <f t="shared" si="224"/>
        <v>0</v>
      </c>
      <c r="AU296" s="854">
        <f t="shared" si="224"/>
        <v>0</v>
      </c>
      <c r="AV296" s="854">
        <f t="shared" si="224"/>
        <v>0</v>
      </c>
      <c r="AW296" s="854">
        <f t="shared" si="224"/>
        <v>0</v>
      </c>
      <c r="AX296" s="854">
        <f t="shared" si="224"/>
        <v>0</v>
      </c>
      <c r="AY296" s="854">
        <f t="shared" si="224"/>
        <v>0</v>
      </c>
      <c r="AZ296" s="854">
        <f t="shared" si="224"/>
        <v>0</v>
      </c>
      <c r="BA296" s="854">
        <f t="shared" si="224"/>
        <v>0</v>
      </c>
      <c r="BB296" s="854">
        <f t="shared" si="224"/>
        <v>0</v>
      </c>
      <c r="BC296" s="854">
        <f t="shared" si="224"/>
        <v>0</v>
      </c>
      <c r="BD296" s="854">
        <f t="shared" si="224"/>
        <v>0</v>
      </c>
      <c r="BE296" s="854">
        <f t="shared" si="224"/>
        <v>0</v>
      </c>
      <c r="BF296" s="854">
        <f t="shared" si="224"/>
        <v>0</v>
      </c>
      <c r="BG296" s="854">
        <f t="shared" si="224"/>
        <v>0</v>
      </c>
      <c r="BH296" s="854">
        <f t="shared" si="224"/>
        <v>0</v>
      </c>
      <c r="BI296" s="854">
        <f t="shared" si="224"/>
        <v>0</v>
      </c>
      <c r="BJ296" s="854">
        <f t="shared" si="224"/>
        <v>0</v>
      </c>
      <c r="BK296" s="854">
        <f t="shared" si="224"/>
        <v>0</v>
      </c>
      <c r="BL296" s="854">
        <f t="shared" si="224"/>
        <v>0.74377119738883057</v>
      </c>
      <c r="BM296" s="854">
        <f t="shared" si="224"/>
        <v>0.82332564745645109</v>
      </c>
      <c r="BN296" s="854">
        <f t="shared" si="224"/>
        <v>0.8715230195627226</v>
      </c>
      <c r="BO296" s="854">
        <f t="shared" si="224"/>
        <v>0.91972039166899378</v>
      </c>
      <c r="BP296" s="854">
        <f t="shared" si="224"/>
        <v>0.96791776377526495</v>
      </c>
      <c r="BQ296" s="854">
        <f t="shared" si="224"/>
        <v>1.0161151358815363</v>
      </c>
      <c r="BR296" s="854">
        <f t="shared" si="224"/>
        <v>1.0643125079878077</v>
      </c>
      <c r="BS296" s="854">
        <f t="shared" si="224"/>
        <v>1.1125098800940791</v>
      </c>
      <c r="BT296" s="854">
        <f t="shared" si="224"/>
        <v>1.1439498143189184</v>
      </c>
      <c r="BU296" s="854">
        <f t="shared" si="224"/>
        <v>1.1682079894517163</v>
      </c>
      <c r="BV296" s="854">
        <f t="shared" si="224"/>
        <v>1.1924661645845138</v>
      </c>
      <c r="BW296" s="854">
        <f t="shared" si="224"/>
        <v>1.2166658766584757</v>
      </c>
      <c r="BX296" s="854">
        <f t="shared" si="224"/>
        <v>1.2166658766584757</v>
      </c>
      <c r="BY296" s="854">
        <f>IFERROR(-BY264/BY292,0)</f>
        <v>1.2417223237084409</v>
      </c>
      <c r="BZ296" s="854">
        <f t="shared" si="224"/>
        <v>1.2417223237084409</v>
      </c>
      <c r="CA296" s="854">
        <f t="shared" si="224"/>
        <v>1.2417223237084409</v>
      </c>
      <c r="CB296" s="854">
        <f t="shared" ref="CB296:CU296" si="225">IFERROR(-CB264/CB292,0)</f>
        <v>1.2417223237084409</v>
      </c>
      <c r="CC296" s="854">
        <f t="shared" si="225"/>
        <v>1.2417223237084409</v>
      </c>
      <c r="CD296" s="854">
        <f t="shared" si="225"/>
        <v>1.2417223237084409</v>
      </c>
      <c r="CE296" s="854">
        <f t="shared" si="225"/>
        <v>1.2417223237084409</v>
      </c>
      <c r="CF296" s="854">
        <f t="shared" si="225"/>
        <v>1.2417223237084409</v>
      </c>
      <c r="CG296" s="854">
        <f t="shared" si="225"/>
        <v>1.2417223237084409</v>
      </c>
      <c r="CH296" s="854">
        <f t="shared" si="225"/>
        <v>1.2417223237084409</v>
      </c>
      <c r="CI296" s="854">
        <f t="shared" si="225"/>
        <v>1.2417223237084409</v>
      </c>
      <c r="CJ296" s="854">
        <f t="shared" si="225"/>
        <v>1.2417223237084409</v>
      </c>
      <c r="CK296" s="854">
        <f t="shared" si="225"/>
        <v>1.2672690571812881</v>
      </c>
      <c r="CL296" s="854">
        <f t="shared" si="225"/>
        <v>1.2672690571812881</v>
      </c>
      <c r="CM296" s="854">
        <f t="shared" si="225"/>
        <v>1.2672690571812881</v>
      </c>
      <c r="CN296" s="854">
        <f t="shared" si="225"/>
        <v>1.2672690571812881</v>
      </c>
      <c r="CO296" s="854">
        <f t="shared" si="225"/>
        <v>1.2672690571812881</v>
      </c>
      <c r="CP296" s="854">
        <f t="shared" si="225"/>
        <v>1.2672690571812881</v>
      </c>
      <c r="CQ296" s="854">
        <f t="shared" si="225"/>
        <v>1.2672690571812881</v>
      </c>
      <c r="CR296" s="854">
        <f t="shared" si="225"/>
        <v>1.2672690571812881</v>
      </c>
      <c r="CS296" s="854">
        <f t="shared" si="225"/>
        <v>1.2672690571812881</v>
      </c>
      <c r="CT296" s="854">
        <f t="shared" si="225"/>
        <v>1.2672690571812881</v>
      </c>
      <c r="CU296" s="854">
        <f t="shared" si="225"/>
        <v>1.2672690571812881</v>
      </c>
      <c r="CV296" s="854">
        <f>IFERROR(-CV264/CV292,0)</f>
        <v>1.2672690571812881</v>
      </c>
      <c r="CW296" s="854">
        <f t="shared" ref="CW296:EF296" si="226">IFERROR(-CW264/CW292,0)</f>
        <v>1.2933148091145688</v>
      </c>
      <c r="CX296" s="854">
        <f t="shared" si="226"/>
        <v>1.2933148091145688</v>
      </c>
      <c r="CY296" s="854">
        <f t="shared" si="226"/>
        <v>1.2933148091145688</v>
      </c>
      <c r="CZ296" s="854">
        <f t="shared" si="226"/>
        <v>1.2933148091145688</v>
      </c>
      <c r="DA296" s="854">
        <f t="shared" si="226"/>
        <v>1.2933148091145688</v>
      </c>
      <c r="DB296" s="854">
        <f t="shared" si="226"/>
        <v>1.2933148091145688</v>
      </c>
      <c r="DC296" s="854">
        <f t="shared" si="226"/>
        <v>1.2933148091145688</v>
      </c>
      <c r="DD296" s="854">
        <f t="shared" si="226"/>
        <v>1.2933148091145688</v>
      </c>
      <c r="DE296" s="854">
        <f t="shared" si="226"/>
        <v>1.2933148091145688</v>
      </c>
      <c r="DF296" s="854">
        <f t="shared" si="226"/>
        <v>1.2933148091145688</v>
      </c>
      <c r="DG296" s="854">
        <f t="shared" si="226"/>
        <v>1.2933148091145688</v>
      </c>
      <c r="DH296" s="854">
        <f t="shared" si="226"/>
        <v>1.2933148091145688</v>
      </c>
      <c r="DI296" s="854">
        <f t="shared" si="226"/>
        <v>1.3198684369101175</v>
      </c>
      <c r="DJ296" s="854">
        <f t="shared" si="226"/>
        <v>1.3198684369101175</v>
      </c>
      <c r="DK296" s="854">
        <f t="shared" si="226"/>
        <v>1.3198684369101175</v>
      </c>
      <c r="DL296" s="854">
        <f t="shared" si="226"/>
        <v>1.3198684369101175</v>
      </c>
      <c r="DM296" s="854">
        <f t="shared" si="226"/>
        <v>1.3198684369101175</v>
      </c>
      <c r="DN296" s="854">
        <f t="shared" si="226"/>
        <v>1.3198684369101175</v>
      </c>
      <c r="DO296" s="854">
        <f t="shared" si="226"/>
        <v>1.3198684369101175</v>
      </c>
      <c r="DP296" s="854">
        <f t="shared" si="226"/>
        <v>1.3198684369101175</v>
      </c>
      <c r="DQ296" s="854">
        <f t="shared" si="226"/>
        <v>1.3198684369101175</v>
      </c>
      <c r="DR296" s="854">
        <f t="shared" si="226"/>
        <v>1.3198684369101175</v>
      </c>
      <c r="DS296" s="854">
        <f t="shared" si="226"/>
        <v>1.3198684369101175</v>
      </c>
      <c r="DT296" s="854">
        <f t="shared" si="226"/>
        <v>1.3198684369101175</v>
      </c>
      <c r="DU296" s="854">
        <f t="shared" si="226"/>
        <v>1.3469389236460503</v>
      </c>
      <c r="DV296" s="854">
        <f t="shared" si="226"/>
        <v>1.3469389236460503</v>
      </c>
      <c r="DW296" s="854">
        <f t="shared" si="226"/>
        <v>1.3469389236460503</v>
      </c>
      <c r="DX296" s="854">
        <f t="shared" si="226"/>
        <v>1.3469389236460503</v>
      </c>
      <c r="DY296" s="854">
        <f t="shared" si="226"/>
        <v>1.3469389236460503</v>
      </c>
      <c r="DZ296" s="854">
        <f t="shared" si="226"/>
        <v>1.3469389236460503</v>
      </c>
      <c r="EA296" s="854">
        <f t="shared" si="226"/>
        <v>1.3469389236460503</v>
      </c>
      <c r="EB296" s="854">
        <f t="shared" si="226"/>
        <v>1.3469389236460503</v>
      </c>
      <c r="EC296" s="854">
        <f t="shared" si="226"/>
        <v>1.3469389236460503</v>
      </c>
      <c r="ED296" s="854">
        <f t="shared" si="226"/>
        <v>1.3469389236460503</v>
      </c>
      <c r="EE296" s="854">
        <f t="shared" si="226"/>
        <v>1.3469389236460503</v>
      </c>
      <c r="EF296" s="854">
        <f t="shared" si="226"/>
        <v>1.3469389236460503</v>
      </c>
    </row>
    <row r="297" spans="2:136" ht="17" thickBot="1" x14ac:dyDescent="0.25">
      <c r="B297" s="482"/>
      <c r="C297" s="482"/>
      <c r="D297" s="478"/>
      <c r="E297" s="482"/>
      <c r="F297" s="482"/>
      <c r="G297" s="482"/>
      <c r="H297" s="482"/>
      <c r="I297" s="482"/>
      <c r="J297" s="482"/>
      <c r="K297" s="482"/>
      <c r="L297" s="482"/>
      <c r="M297" s="482"/>
      <c r="N297" s="482"/>
      <c r="O297" s="482"/>
      <c r="P297" s="482"/>
      <c r="Q297" s="482"/>
      <c r="R297" s="482"/>
      <c r="S297" s="482"/>
      <c r="T297" s="482"/>
      <c r="U297" s="482"/>
      <c r="V297" s="482"/>
      <c r="W297" s="482"/>
      <c r="X297" s="482"/>
      <c r="Y297" s="482"/>
      <c r="Z297" s="482"/>
      <c r="AA297" s="482"/>
      <c r="AB297" s="482"/>
      <c r="AC297" s="482"/>
      <c r="AD297" s="482"/>
      <c r="AE297" s="482"/>
      <c r="AF297" s="482"/>
      <c r="AG297" s="482"/>
      <c r="AH297" s="482"/>
      <c r="AI297" s="482"/>
      <c r="AJ297" s="482"/>
      <c r="AK297" s="482"/>
      <c r="AL297" s="482"/>
      <c r="AM297" s="482"/>
      <c r="AN297" s="482"/>
      <c r="AO297" s="482"/>
      <c r="AP297" s="482"/>
      <c r="AQ297" s="482"/>
      <c r="AR297" s="482"/>
      <c r="AS297" s="482"/>
      <c r="AT297" s="482"/>
      <c r="AU297" s="482"/>
      <c r="AV297" s="482"/>
      <c r="AW297" s="482"/>
      <c r="AX297" s="482"/>
      <c r="AY297" s="482"/>
      <c r="AZ297" s="482"/>
      <c r="BA297" s="482"/>
      <c r="BB297" s="482"/>
      <c r="BC297" s="482"/>
      <c r="BD297" s="482"/>
      <c r="BE297" s="482"/>
      <c r="BF297" s="482"/>
      <c r="BG297" s="482"/>
      <c r="BH297" s="482"/>
      <c r="BI297" s="482"/>
      <c r="BJ297" s="482"/>
      <c r="BK297" s="482"/>
      <c r="BL297" s="482"/>
      <c r="BM297" s="482"/>
      <c r="BN297" s="482"/>
      <c r="BO297" s="482"/>
      <c r="BP297" s="482"/>
      <c r="BQ297" s="482"/>
      <c r="BR297" s="482"/>
      <c r="BS297" s="482"/>
      <c r="BT297" s="482"/>
      <c r="BU297" s="482"/>
      <c r="BV297" s="482"/>
      <c r="BW297" s="482"/>
      <c r="BX297" s="482"/>
      <c r="BY297" s="482"/>
      <c r="BZ297" s="482"/>
      <c r="CA297" s="482"/>
      <c r="CB297" s="482"/>
      <c r="CC297" s="482"/>
      <c r="CD297" s="482"/>
      <c r="CE297" s="482"/>
      <c r="CF297" s="482"/>
      <c r="CG297" s="482"/>
      <c r="CH297" s="482"/>
      <c r="CI297" s="482"/>
      <c r="CJ297" s="482"/>
      <c r="CK297" s="482"/>
      <c r="CL297" s="482"/>
      <c r="CM297" s="482"/>
      <c r="CN297" s="482"/>
      <c r="CO297" s="482"/>
      <c r="CP297" s="482"/>
      <c r="CQ297" s="482"/>
      <c r="CR297" s="482"/>
      <c r="CS297" s="482"/>
      <c r="CT297" s="482"/>
      <c r="CU297" s="482"/>
      <c r="CV297" s="482"/>
      <c r="CW297" s="482"/>
      <c r="CX297" s="482"/>
      <c r="CY297" s="482"/>
      <c r="CZ297" s="482"/>
      <c r="DA297" s="482"/>
      <c r="DB297" s="482"/>
      <c r="DC297" s="482"/>
      <c r="DD297" s="482"/>
      <c r="DE297" s="482"/>
      <c r="DF297" s="482"/>
      <c r="DG297" s="482"/>
      <c r="DH297" s="482"/>
      <c r="DI297" s="482"/>
      <c r="DJ297" s="482"/>
      <c r="DK297" s="482"/>
      <c r="DL297" s="482"/>
      <c r="DM297" s="482"/>
      <c r="DN297" s="482"/>
      <c r="DO297" s="482"/>
      <c r="DP297" s="482"/>
      <c r="DQ297" s="482"/>
      <c r="DR297" s="482"/>
      <c r="DS297" s="482"/>
      <c r="DT297" s="482"/>
      <c r="DU297" s="482"/>
      <c r="DV297" s="482"/>
      <c r="DW297" s="482"/>
      <c r="DX297" s="482"/>
      <c r="DY297" s="482"/>
      <c r="DZ297" s="482"/>
      <c r="EA297" s="482"/>
      <c r="EB297" s="482"/>
      <c r="EC297" s="482"/>
      <c r="ED297" s="482"/>
      <c r="EE297" s="482"/>
      <c r="EF297" s="482"/>
    </row>
    <row r="298" spans="2:136" x14ac:dyDescent="0.2">
      <c r="B298" s="514" t="s">
        <v>154</v>
      </c>
      <c r="C298" s="515"/>
      <c r="D298" s="515"/>
      <c r="E298" s="515"/>
      <c r="F298" s="515"/>
      <c r="G298" s="515"/>
      <c r="H298" s="515"/>
      <c r="I298" s="515"/>
      <c r="J298" s="515"/>
      <c r="K298" s="515"/>
      <c r="L298" s="515"/>
      <c r="M298" s="515"/>
      <c r="N298" s="515"/>
      <c r="O298" s="515"/>
      <c r="P298" s="515"/>
      <c r="Q298" s="515"/>
      <c r="R298" s="515"/>
      <c r="S298" s="515"/>
      <c r="T298" s="515"/>
      <c r="U298" s="515"/>
      <c r="V298" s="515"/>
      <c r="W298" s="515"/>
      <c r="X298" s="515"/>
      <c r="Y298" s="515"/>
      <c r="Z298" s="515"/>
      <c r="AA298" s="515"/>
      <c r="AB298" s="515"/>
      <c r="AC298" s="515"/>
      <c r="AD298" s="515"/>
      <c r="AE298" s="515"/>
      <c r="AF298" s="515"/>
      <c r="AG298" s="515"/>
      <c r="AH298" s="515"/>
      <c r="AI298" s="515"/>
      <c r="AJ298" s="515"/>
      <c r="AK298" s="515"/>
      <c r="AL298" s="515"/>
      <c r="AM298" s="515"/>
      <c r="AN298" s="515"/>
      <c r="AO298" s="515"/>
      <c r="AP298" s="515"/>
      <c r="AQ298" s="515"/>
      <c r="AR298" s="515"/>
      <c r="AS298" s="515"/>
      <c r="AT298" s="515"/>
      <c r="AU298" s="515"/>
      <c r="AV298" s="515"/>
      <c r="AW298" s="515"/>
      <c r="AX298" s="515"/>
      <c r="AY298" s="515"/>
      <c r="AZ298" s="515"/>
      <c r="BA298" s="515"/>
      <c r="BB298" s="515"/>
      <c r="BC298" s="515"/>
      <c r="BD298" s="515"/>
      <c r="BE298" s="515"/>
      <c r="BF298" s="515"/>
      <c r="BG298" s="515"/>
      <c r="BH298" s="515"/>
      <c r="BI298" s="515"/>
      <c r="BJ298" s="515"/>
      <c r="BK298" s="515"/>
      <c r="BL298" s="515"/>
      <c r="BM298" s="515"/>
      <c r="BN298" s="515"/>
      <c r="BO298" s="515"/>
      <c r="BP298" s="515"/>
      <c r="BQ298" s="515"/>
      <c r="BR298" s="515"/>
      <c r="BS298" s="515"/>
      <c r="BT298" s="515"/>
      <c r="BU298" s="515"/>
      <c r="BV298" s="515"/>
      <c r="BW298" s="515"/>
      <c r="BX298" s="515"/>
      <c r="BY298" s="515"/>
      <c r="BZ298" s="515"/>
      <c r="CA298" s="515"/>
      <c r="CB298" s="515"/>
      <c r="CC298" s="515"/>
      <c r="CD298" s="515"/>
      <c r="CE298" s="515"/>
      <c r="CF298" s="515"/>
      <c r="CG298" s="515"/>
      <c r="CH298" s="515"/>
      <c r="CI298" s="515"/>
      <c r="CJ298" s="515"/>
      <c r="CK298" s="515"/>
      <c r="CL298" s="515"/>
      <c r="CM298" s="515"/>
      <c r="CN298" s="515"/>
      <c r="CO298" s="515"/>
      <c r="CP298" s="515"/>
      <c r="CQ298" s="515"/>
      <c r="CR298" s="515"/>
      <c r="CS298" s="515"/>
      <c r="CT298" s="515"/>
      <c r="CU298" s="515"/>
      <c r="CV298" s="515"/>
      <c r="CW298" s="515"/>
      <c r="CX298" s="515"/>
      <c r="CY298" s="515"/>
      <c r="CZ298" s="515"/>
      <c r="DA298" s="515"/>
      <c r="DB298" s="515"/>
      <c r="DC298" s="515"/>
      <c r="DD298" s="515"/>
      <c r="DE298" s="515"/>
      <c r="DF298" s="515"/>
      <c r="DG298" s="515"/>
      <c r="DH298" s="515"/>
      <c r="DI298" s="515"/>
      <c r="DJ298" s="515"/>
      <c r="DK298" s="515"/>
      <c r="DL298" s="515"/>
      <c r="DM298" s="515"/>
      <c r="DN298" s="515"/>
      <c r="DO298" s="515"/>
      <c r="DP298" s="515"/>
      <c r="DQ298" s="515"/>
      <c r="DR298" s="515"/>
      <c r="DS298" s="515"/>
      <c r="DT298" s="515"/>
      <c r="DU298" s="515"/>
      <c r="DV298" s="515"/>
      <c r="DW298" s="515"/>
      <c r="DX298" s="515"/>
      <c r="DY298" s="515"/>
      <c r="DZ298" s="515"/>
      <c r="EA298" s="515"/>
      <c r="EB298" s="515"/>
      <c r="EC298" s="515"/>
      <c r="ED298" s="515"/>
      <c r="EE298" s="515"/>
      <c r="EF298" s="516"/>
    </row>
    <row r="299" spans="2:136" x14ac:dyDescent="0.2">
      <c r="B299" s="639" t="s">
        <v>153</v>
      </c>
      <c r="C299" s="640"/>
      <c r="D299" s="640"/>
      <c r="E299" s="640"/>
      <c r="F299" s="640"/>
      <c r="G299" s="650">
        <f>Inputs!D9</f>
        <v>5.0999999999999997E-2</v>
      </c>
      <c r="H299" s="640" t="s">
        <v>155</v>
      </c>
      <c r="I299" s="640"/>
      <c r="J299" s="640"/>
      <c r="K299" s="640"/>
      <c r="L299" s="640"/>
      <c r="M299" s="673">
        <f>SUM(P299:EF299)</f>
        <v>457133959.63899606</v>
      </c>
      <c r="N299" s="640"/>
      <c r="O299" s="640"/>
      <c r="P299" s="674">
        <f>((Inputs!$D$6=P4)*(P264*12)/Inputs!$D$9)</f>
        <v>0</v>
      </c>
      <c r="Q299" s="674">
        <f>((Inputs!$D$6=Q4)*(Q264*12)/Inputs!$D$9)</f>
        <v>0</v>
      </c>
      <c r="R299" s="674">
        <f>((Inputs!$D$6=R4)*(R264*12)/Inputs!$D$9)</f>
        <v>0</v>
      </c>
      <c r="S299" s="674">
        <f>((Inputs!$D$6=S4)*(S264*12)/Inputs!$D$9)</f>
        <v>0</v>
      </c>
      <c r="T299" s="674">
        <f>((Inputs!$D$6=T4)*(T264*12)/Inputs!$D$9)</f>
        <v>0</v>
      </c>
      <c r="U299" s="674">
        <f>((Inputs!$D$6=U4)*(U264*12)/Inputs!$D$9)</f>
        <v>0</v>
      </c>
      <c r="V299" s="674">
        <f>((Inputs!$D$6=V4)*(V264*12)/Inputs!$D$9)</f>
        <v>0</v>
      </c>
      <c r="W299" s="674">
        <f>((Inputs!$D$6=W4)*(W264*12)/Inputs!$D$9)</f>
        <v>0</v>
      </c>
      <c r="X299" s="674">
        <f>((Inputs!$D$6=X4)*(X264*12)/Inputs!$D$9)</f>
        <v>0</v>
      </c>
      <c r="Y299" s="674">
        <f>((Inputs!$D$6=Y4)*(Y264*12)/Inputs!$D$9)</f>
        <v>0</v>
      </c>
      <c r="Z299" s="674">
        <f>((Inputs!$D$6=Z4)*(Z264*12)/Inputs!$D$9)</f>
        <v>0</v>
      </c>
      <c r="AA299" s="674">
        <f>((Inputs!$D$6=AA4)*(AA264*12)/Inputs!$D$9)</f>
        <v>0</v>
      </c>
      <c r="AB299" s="674">
        <f>((Inputs!$D$6=AB4)*(AB264*12)/Inputs!$D$9)</f>
        <v>0</v>
      </c>
      <c r="AC299" s="674">
        <f>((Inputs!$D$6=AC4)*(AC264*12)/Inputs!$D$9)</f>
        <v>0</v>
      </c>
      <c r="AD299" s="674">
        <f>((Inputs!$D$6=AD4)*(AD264*12)/Inputs!$D$9)</f>
        <v>0</v>
      </c>
      <c r="AE299" s="674">
        <f>((Inputs!$D$6=AE4)*(AE264*12)/Inputs!$D$9)</f>
        <v>0</v>
      </c>
      <c r="AF299" s="674">
        <f>((Inputs!$D$6=AF4)*(AF264*12)/Inputs!$D$9)</f>
        <v>0</v>
      </c>
      <c r="AG299" s="674">
        <f>((Inputs!$D$6=AG4)*(AG264*12)/Inputs!$D$9)</f>
        <v>0</v>
      </c>
      <c r="AH299" s="674">
        <f>((Inputs!$D$6=AH4)*(AH264*12)/Inputs!$D$9)</f>
        <v>0</v>
      </c>
      <c r="AI299" s="674">
        <f>((Inputs!$D$6=AI4)*(AI264*12)/Inputs!$D$9)</f>
        <v>0</v>
      </c>
      <c r="AJ299" s="674">
        <f>((Inputs!$D$6=AJ4)*(AJ264*12)/Inputs!$D$9)</f>
        <v>0</v>
      </c>
      <c r="AK299" s="674">
        <f>((Inputs!$D$6=AK4)*(AK264*12)/Inputs!$D$9)</f>
        <v>0</v>
      </c>
      <c r="AL299" s="674">
        <f>((Inputs!$D$6=AL4)*(AL264*12)/Inputs!$D$9)</f>
        <v>0</v>
      </c>
      <c r="AM299" s="674">
        <f>((Inputs!$D$6=AM4)*(AM264*12)/Inputs!$D$9)</f>
        <v>0</v>
      </c>
      <c r="AN299" s="674">
        <f>((Inputs!$D$6=AN4)*(AN264*12)/Inputs!$D$9)</f>
        <v>0</v>
      </c>
      <c r="AO299" s="674">
        <f>((Inputs!$D$6=AO4)*(AO264*12)/Inputs!$D$9)</f>
        <v>0</v>
      </c>
      <c r="AP299" s="674">
        <f>((Inputs!$D$6=AP4)*(AP264*12)/Inputs!$D$9)</f>
        <v>0</v>
      </c>
      <c r="AQ299" s="674">
        <f>((Inputs!$D$6=AQ4)*(AQ264*12)/Inputs!$D$9)</f>
        <v>0</v>
      </c>
      <c r="AR299" s="674">
        <f>((Inputs!$D$6=AR4)*(AR264*12)/Inputs!$D$9)</f>
        <v>0</v>
      </c>
      <c r="AS299" s="674">
        <f>((Inputs!$D$6=AS4)*(AS264*12)/Inputs!$D$9)</f>
        <v>0</v>
      </c>
      <c r="AT299" s="674">
        <f>((Inputs!$D$6=AT4)*(AT264*12)/Inputs!$D$9)</f>
        <v>0</v>
      </c>
      <c r="AU299" s="674">
        <f>((Inputs!$D$6=AU4)*(AU264*12)/Inputs!$D$9)</f>
        <v>0</v>
      </c>
      <c r="AV299" s="674">
        <f>((Inputs!$D$6=AV4)*(AV264*12)/Inputs!$D$9)</f>
        <v>0</v>
      </c>
      <c r="AW299" s="674">
        <f>((Inputs!$D$6=AW4)*(AW264*12)/Inputs!$D$9)</f>
        <v>0</v>
      </c>
      <c r="AX299" s="674">
        <f>((Inputs!$D$6=AX4)*(AX264*12)/Inputs!$D$9)</f>
        <v>0</v>
      </c>
      <c r="AY299" s="674">
        <f>((Inputs!$D$6=AY4)*(AY264*12)/Inputs!$D$9)</f>
        <v>0</v>
      </c>
      <c r="AZ299" s="674">
        <f>((Inputs!$D$6=AZ4)*(AZ264*12)/Inputs!$D$9)</f>
        <v>0</v>
      </c>
      <c r="BA299" s="674">
        <f>((Inputs!$D$6=BA4)*(BA264*12)/Inputs!$D$9)</f>
        <v>0</v>
      </c>
      <c r="BB299" s="674">
        <f>((Inputs!$D$6=BB4)*(BB264*12)/Inputs!$D$9)</f>
        <v>0</v>
      </c>
      <c r="BC299" s="674">
        <f>((Inputs!$D$6=BC4)*(BC264*12)/Inputs!$D$9)</f>
        <v>0</v>
      </c>
      <c r="BD299" s="674">
        <f>((Inputs!$D$6=BD4)*(BD264*12)/Inputs!$D$9)</f>
        <v>0</v>
      </c>
      <c r="BE299" s="674">
        <f>((Inputs!$D$6=BE4)*(BE264*12)/Inputs!$D$9)</f>
        <v>0</v>
      </c>
      <c r="BF299" s="674">
        <f>((Inputs!$D$6=BF4)*(BF264*12)/Inputs!$D$9)</f>
        <v>0</v>
      </c>
      <c r="BG299" s="674">
        <f>((Inputs!$D$6=BG4)*(BG264*12)/Inputs!$D$9)</f>
        <v>0</v>
      </c>
      <c r="BH299" s="674">
        <f>((Inputs!$D$6=BH4)*(BH264*12)/Inputs!$D$9)</f>
        <v>0</v>
      </c>
      <c r="BI299" s="674">
        <f>((Inputs!$D$6=BI4)*(BI264*12)/Inputs!$D$9)</f>
        <v>0</v>
      </c>
      <c r="BJ299" s="674">
        <f>((Inputs!$D$6=BJ4)*(BJ264*12)/Inputs!$D$9)</f>
        <v>0</v>
      </c>
      <c r="BK299" s="674">
        <f>((Inputs!$D$6=BK4)*(BK264*12)/Inputs!$D$9)</f>
        <v>0</v>
      </c>
      <c r="BL299" s="674">
        <f>((Inputs!$D$6=BL4)*(BL264*12)/Inputs!$D$9)</f>
        <v>0</v>
      </c>
      <c r="BM299" s="674">
        <f>((Inputs!$D$6=BM4)*(BM264*12)/Inputs!$D$9)</f>
        <v>0</v>
      </c>
      <c r="BN299" s="674">
        <f>((Inputs!$D$6=BN4)*(BN264*12)/Inputs!$D$9)</f>
        <v>0</v>
      </c>
      <c r="BO299" s="674">
        <f>((Inputs!$D$6=BO4)*(BO264*12)/Inputs!$D$9)</f>
        <v>0</v>
      </c>
      <c r="BP299" s="674">
        <f>((Inputs!$D$6=BP4)*(BP264*12)/Inputs!$D$9)</f>
        <v>0</v>
      </c>
      <c r="BQ299" s="674">
        <f>((Inputs!$D$6=BQ4)*(BQ264*12)/Inputs!$D$9)</f>
        <v>0</v>
      </c>
      <c r="BR299" s="674">
        <f>((Inputs!$D$6=BR4)*(BR264*12)/Inputs!$D$9)</f>
        <v>0</v>
      </c>
      <c r="BS299" s="674">
        <f>((Inputs!$D$6=BS4)*(BS264*12)/Inputs!$D$9)</f>
        <v>0</v>
      </c>
      <c r="BT299" s="674">
        <f>((Inputs!$D$6=BT4)*(BT264*12)/Inputs!$D$9)</f>
        <v>0</v>
      </c>
      <c r="BU299" s="674">
        <f>((Inputs!$D$6=BU4)*(BU264*12)/Inputs!$D$9)</f>
        <v>0</v>
      </c>
      <c r="BV299" s="674">
        <f>((Inputs!$D$6=BV4)*(BV264*12)/Inputs!$D$9)</f>
        <v>0</v>
      </c>
      <c r="BW299" s="674">
        <f>((Inputs!$D$6=BW4)*(BW264*12)/Inputs!$D$9)</f>
        <v>0</v>
      </c>
      <c r="BX299" s="674">
        <f>((Inputs!$D$6=BX4)*(BX264*12)/Inputs!$D$9)</f>
        <v>0</v>
      </c>
      <c r="BY299" s="674">
        <f>((Inputs!$D$6=BY4)*(BY264*12)/Inputs!$D$9)</f>
        <v>0</v>
      </c>
      <c r="BZ299" s="674">
        <f>((Inputs!$D$6=BZ4)*(BZ264*12)/Inputs!$D$9)</f>
        <v>0</v>
      </c>
      <c r="CA299" s="674">
        <f>((Inputs!$D$6=CA4)*(CA264*12)/Inputs!$D$9)</f>
        <v>0</v>
      </c>
      <c r="CB299" s="674">
        <f>((Inputs!$D$6=CB4)*(CB264*12)/Inputs!$D$9)</f>
        <v>0</v>
      </c>
      <c r="CC299" s="674">
        <f>((Inputs!$D$6=CC4)*(CC264*12)/Inputs!$D$9)</f>
        <v>0</v>
      </c>
      <c r="CD299" s="674">
        <f>((Inputs!$D$6=CD4)*(CD264*12)/Inputs!$D$9)</f>
        <v>0</v>
      </c>
      <c r="CE299" s="674">
        <f>((Inputs!$D$6=CE4)*(CE264*12)/Inputs!$D$9)</f>
        <v>0</v>
      </c>
      <c r="CF299" s="674">
        <f>((Inputs!$D$6=CF4)*(CF264*12)/Inputs!$D$9)</f>
        <v>0</v>
      </c>
      <c r="CG299" s="674">
        <f>((Inputs!$D$6=CG4)*(CG264*12)/Inputs!$D$9)</f>
        <v>0</v>
      </c>
      <c r="CH299" s="674">
        <f>((Inputs!$D$6=CH4)*(CH264*12)/Inputs!$D$9)</f>
        <v>0</v>
      </c>
      <c r="CI299" s="674">
        <f>((Inputs!$D$6=CI4)*(CI264*12)/Inputs!$D$9)</f>
        <v>0</v>
      </c>
      <c r="CJ299" s="674">
        <f>((Inputs!$D$6=CJ4)*(CJ264*12)/Inputs!$D$9)</f>
        <v>0</v>
      </c>
      <c r="CK299" s="674">
        <f>((Inputs!$D$6=CK4)*(CK264*12)/Inputs!$D$9)</f>
        <v>0</v>
      </c>
      <c r="CL299" s="674">
        <f>((Inputs!$D$6=CL4)*(CL264*12)/Inputs!$D$9)</f>
        <v>0</v>
      </c>
      <c r="CM299" s="674">
        <f>((Inputs!$D$6=CM4)*(CM264*12)/Inputs!$D$9)</f>
        <v>0</v>
      </c>
      <c r="CN299" s="674">
        <f>((Inputs!$D$6=CN4)*(CN264*12)/Inputs!$D$9)</f>
        <v>0</v>
      </c>
      <c r="CO299" s="674">
        <f>((Inputs!$D$6=CO4)*(CO264*12)/Inputs!$D$9)</f>
        <v>0</v>
      </c>
      <c r="CP299" s="674">
        <f>((Inputs!$D$6=CP4)*(CP264*12)/Inputs!$D$9)</f>
        <v>0</v>
      </c>
      <c r="CQ299" s="674">
        <f>((Inputs!$D$6=CQ4)*(CQ264*12)/Inputs!$D$9)</f>
        <v>0</v>
      </c>
      <c r="CR299" s="674">
        <f>((Inputs!$D$6=CR4)*(CR264*12)/Inputs!$D$9)</f>
        <v>0</v>
      </c>
      <c r="CS299" s="674">
        <f>((Inputs!$D$6=CS4)*(CS264*12)/Inputs!$D$9)</f>
        <v>0</v>
      </c>
      <c r="CT299" s="674">
        <f>((Inputs!$D$6=CT4)*(CT264*12)/Inputs!$D$9)</f>
        <v>0</v>
      </c>
      <c r="CU299" s="674">
        <f>((Inputs!$D$6=CU4)*(CU264*12)/Inputs!$D$9)</f>
        <v>0</v>
      </c>
      <c r="CV299" s="674">
        <f>((Inputs!$D$6=CV4)*(CV264*12)/Inputs!$D$9)</f>
        <v>0</v>
      </c>
      <c r="CW299" s="674">
        <f>((Inputs!$D$6=CW4)*(CW264*12)/Inputs!$D$9)</f>
        <v>0</v>
      </c>
      <c r="CX299" s="674">
        <f>((Inputs!$D$6=CX4)*(CX264*12)/Inputs!$D$9)</f>
        <v>0</v>
      </c>
      <c r="CY299" s="674">
        <f>((Inputs!$D$6=CY4)*(CY264*12)/Inputs!$D$9)</f>
        <v>0</v>
      </c>
      <c r="CZ299" s="674">
        <f>((Inputs!$D$6=CZ4)*(CZ264*12)/Inputs!$D$9)</f>
        <v>0</v>
      </c>
      <c r="DA299" s="674">
        <f>((Inputs!$D$6=DA4)*(DA264*12)/Inputs!$D$9)</f>
        <v>0</v>
      </c>
      <c r="DB299" s="674">
        <f>((Inputs!$D$6=DB4)*(DB264*12)/Inputs!$D$9)</f>
        <v>0</v>
      </c>
      <c r="DC299" s="674">
        <f>((Inputs!$D$6=DC4)*(DC264*12)/Inputs!$D$9)</f>
        <v>0</v>
      </c>
      <c r="DD299" s="674">
        <f>((Inputs!$D$6=DD4)*(DD264*12)/Inputs!$D$9)</f>
        <v>0</v>
      </c>
      <c r="DE299" s="674">
        <f>((Inputs!$D$6=DE4)*(DE264*12)/Inputs!$D$9)</f>
        <v>0</v>
      </c>
      <c r="DF299" s="674">
        <f>((Inputs!$D$6=DF4)*(DF264*12)/Inputs!$D$9)</f>
        <v>0</v>
      </c>
      <c r="DG299" s="674">
        <f>((Inputs!$D$6=DG4)*(DG264*12)/Inputs!$D$9)</f>
        <v>0</v>
      </c>
      <c r="DH299" s="674">
        <f>((Inputs!$D$6=DH4)*(DH264*12)/Inputs!$D$9)</f>
        <v>0</v>
      </c>
      <c r="DI299" s="674">
        <f>((Inputs!$D$6=DI4)*(DI264*12)/Inputs!$D$9)</f>
        <v>0</v>
      </c>
      <c r="DJ299" s="674">
        <f>((Inputs!$D$6=DJ4)*(DJ264*12)/Inputs!$D$9)</f>
        <v>0</v>
      </c>
      <c r="DK299" s="674">
        <f>((Inputs!$D$6=DK4)*(DK264*12)/Inputs!$D$9)</f>
        <v>0</v>
      </c>
      <c r="DL299" s="674">
        <f>((Inputs!$D$6=DL4)*(DL264*12)/Inputs!$D$9)</f>
        <v>0</v>
      </c>
      <c r="DM299" s="674">
        <f>((Inputs!$D$6=DM4)*(DM264*12)/Inputs!$D$9)</f>
        <v>0</v>
      </c>
      <c r="DN299" s="674">
        <f>((Inputs!$D$6=DN4)*(DN264*12)/Inputs!$D$9)</f>
        <v>0</v>
      </c>
      <c r="DO299" s="674">
        <f>((Inputs!$D$6=DO4)*(DO264*12)/Inputs!$D$9)</f>
        <v>0</v>
      </c>
      <c r="DP299" s="674">
        <f>((Inputs!$D$6=DP4)*(DP264*12)/Inputs!$D$9)</f>
        <v>0</v>
      </c>
      <c r="DQ299" s="674">
        <f>((Inputs!$D$6=DQ4)*(DQ264*12)/Inputs!$D$9)</f>
        <v>0</v>
      </c>
      <c r="DR299" s="674">
        <f>((Inputs!$D$6=DR4)*(DR264*12)/Inputs!$D$9)</f>
        <v>0</v>
      </c>
      <c r="DS299" s="674">
        <f>((Inputs!$D$6=DS4)*(DS264*12)/Inputs!$D$9)</f>
        <v>0</v>
      </c>
      <c r="DT299" s="674">
        <f>((Inputs!$D$6=DT4)*(DT264*12)/Inputs!$D$9)</f>
        <v>0</v>
      </c>
      <c r="DU299" s="674">
        <f>((Inputs!$D$6=DU4)*(DU264*12)/Inputs!$D$9)</f>
        <v>0</v>
      </c>
      <c r="DV299" s="674">
        <f>((Inputs!$D$6=DV4)*(DV264*12)/Inputs!$D$9)</f>
        <v>0</v>
      </c>
      <c r="DW299" s="674">
        <f>((Inputs!$D$6=DW4)*(DW264*12)/Inputs!$D$9)</f>
        <v>0</v>
      </c>
      <c r="DX299" s="674">
        <f>((Inputs!$D$6=DX4)*(DX264*12)/Inputs!$D$9)</f>
        <v>0</v>
      </c>
      <c r="DY299" s="674">
        <f>((Inputs!$D$6=DY4)*(DY264*12)/Inputs!$D$9)</f>
        <v>0</v>
      </c>
      <c r="DZ299" s="674">
        <f>((Inputs!$D$6=DZ4)*(DZ264*12)/Inputs!$D$9)</f>
        <v>0</v>
      </c>
      <c r="EA299" s="674">
        <f>((Inputs!$D$6=EA4)*(EA264*12)/Inputs!$D$9)</f>
        <v>0</v>
      </c>
      <c r="EB299" s="674">
        <f>((Inputs!$D$6=EB4)*(EB264*12)/Inputs!$D$9)</f>
        <v>0</v>
      </c>
      <c r="EC299" s="674">
        <f>((Inputs!$D$6=EC4)*(EC264*12)/Inputs!$D$9)</f>
        <v>0</v>
      </c>
      <c r="ED299" s="674">
        <f>((Inputs!$D$6=ED4)*(ED264*12)/Inputs!$D$9)</f>
        <v>0</v>
      </c>
      <c r="EE299" s="674">
        <f>((Inputs!$D$6=EE4)*(EE264*12)/Inputs!$D$9)</f>
        <v>0</v>
      </c>
      <c r="EF299" s="716">
        <f>((Inputs!$D$6=EF4)*(EF264*12)/Inputs!$D$9)</f>
        <v>457133959.63899606</v>
      </c>
    </row>
    <row r="300" spans="2:136" x14ac:dyDescent="0.2">
      <c r="B300" s="534" t="s">
        <v>156</v>
      </c>
      <c r="C300" s="482"/>
      <c r="D300" s="482"/>
      <c r="E300" s="482"/>
      <c r="F300" s="482"/>
      <c r="G300" s="478">
        <f>Inputs!D6</f>
        <v>120</v>
      </c>
      <c r="H300" s="482" t="s">
        <v>158</v>
      </c>
      <c r="I300" s="482"/>
      <c r="J300" s="482"/>
      <c r="K300" s="482"/>
      <c r="L300" s="482"/>
      <c r="M300" s="675">
        <f>SUM(P300:EF300)</f>
        <v>13714018.789169881</v>
      </c>
      <c r="N300" s="482"/>
      <c r="O300" s="482"/>
      <c r="P300" s="676">
        <f>P299*Inputs!$D$11</f>
        <v>0</v>
      </c>
      <c r="Q300" s="676">
        <f>Q299*Inputs!$D$11</f>
        <v>0</v>
      </c>
      <c r="R300" s="676">
        <f>R299*Inputs!$D$11</f>
        <v>0</v>
      </c>
      <c r="S300" s="676">
        <f>S299*Inputs!$D$11</f>
        <v>0</v>
      </c>
      <c r="T300" s="676">
        <f>T299*Inputs!$D$11</f>
        <v>0</v>
      </c>
      <c r="U300" s="676">
        <f>U299*Inputs!$D$11</f>
        <v>0</v>
      </c>
      <c r="V300" s="676">
        <f>V299*Inputs!$D$11</f>
        <v>0</v>
      </c>
      <c r="W300" s="676">
        <f>W299*Inputs!$D$11</f>
        <v>0</v>
      </c>
      <c r="X300" s="676">
        <f>X299*Inputs!$D$11</f>
        <v>0</v>
      </c>
      <c r="Y300" s="676">
        <f>Y299*Inputs!$D$11</f>
        <v>0</v>
      </c>
      <c r="Z300" s="676">
        <f>Z299*Inputs!$D$11</f>
        <v>0</v>
      </c>
      <c r="AA300" s="676">
        <f>AA299*Inputs!$D$11</f>
        <v>0</v>
      </c>
      <c r="AB300" s="676">
        <f>AB299*Inputs!$D$11</f>
        <v>0</v>
      </c>
      <c r="AC300" s="676">
        <f>AC299*Inputs!$D$11</f>
        <v>0</v>
      </c>
      <c r="AD300" s="676">
        <f>AD299*Inputs!$D$11</f>
        <v>0</v>
      </c>
      <c r="AE300" s="676">
        <f>AE299*Inputs!$D$11</f>
        <v>0</v>
      </c>
      <c r="AF300" s="676">
        <f>AF299*Inputs!$D$11</f>
        <v>0</v>
      </c>
      <c r="AG300" s="676">
        <f>AG299*Inputs!$D$11</f>
        <v>0</v>
      </c>
      <c r="AH300" s="676">
        <f>AH299*Inputs!$D$11</f>
        <v>0</v>
      </c>
      <c r="AI300" s="676">
        <f>AI299*Inputs!$D$11</f>
        <v>0</v>
      </c>
      <c r="AJ300" s="676">
        <f>AJ299*Inputs!$D$11</f>
        <v>0</v>
      </c>
      <c r="AK300" s="676">
        <f>AK299*Inputs!$D$11</f>
        <v>0</v>
      </c>
      <c r="AL300" s="676">
        <f>AL299*Inputs!$D$11</f>
        <v>0</v>
      </c>
      <c r="AM300" s="676">
        <f>AM299*Inputs!$D$11</f>
        <v>0</v>
      </c>
      <c r="AN300" s="676">
        <f>AN299*Inputs!$D$11</f>
        <v>0</v>
      </c>
      <c r="AO300" s="676">
        <f>AO299*Inputs!$D$11</f>
        <v>0</v>
      </c>
      <c r="AP300" s="676">
        <f>AP299*Inputs!$D$11</f>
        <v>0</v>
      </c>
      <c r="AQ300" s="676">
        <f>AQ299*Inputs!$D$11</f>
        <v>0</v>
      </c>
      <c r="AR300" s="676">
        <f>AR299*Inputs!$D$11</f>
        <v>0</v>
      </c>
      <c r="AS300" s="676">
        <f>AS299*Inputs!$D$11</f>
        <v>0</v>
      </c>
      <c r="AT300" s="676">
        <f>AT299*Inputs!$D$11</f>
        <v>0</v>
      </c>
      <c r="AU300" s="676">
        <f>AU299*Inputs!$D$11</f>
        <v>0</v>
      </c>
      <c r="AV300" s="676">
        <f>AV299*Inputs!$D$11</f>
        <v>0</v>
      </c>
      <c r="AW300" s="676">
        <f>AW299*Inputs!$D$11</f>
        <v>0</v>
      </c>
      <c r="AX300" s="676">
        <f>AX299*Inputs!$D$11</f>
        <v>0</v>
      </c>
      <c r="AY300" s="676">
        <f>AY299*Inputs!$D$11</f>
        <v>0</v>
      </c>
      <c r="AZ300" s="676">
        <f>AZ299*Inputs!$D$11</f>
        <v>0</v>
      </c>
      <c r="BA300" s="676">
        <f>BA299*Inputs!$D$11</f>
        <v>0</v>
      </c>
      <c r="BB300" s="676">
        <f>BB299*Inputs!$D$11</f>
        <v>0</v>
      </c>
      <c r="BC300" s="676">
        <f>BC299*Inputs!$D$11</f>
        <v>0</v>
      </c>
      <c r="BD300" s="676">
        <f>BD299*Inputs!$D$11</f>
        <v>0</v>
      </c>
      <c r="BE300" s="676">
        <f>BE299*Inputs!$D$11</f>
        <v>0</v>
      </c>
      <c r="BF300" s="676">
        <f>BF299*Inputs!$D$11</f>
        <v>0</v>
      </c>
      <c r="BG300" s="676">
        <f>BG299*Inputs!$D$11</f>
        <v>0</v>
      </c>
      <c r="BH300" s="676">
        <f>BH299*Inputs!$D$11</f>
        <v>0</v>
      </c>
      <c r="BI300" s="676">
        <f>BI299*Inputs!$D$11</f>
        <v>0</v>
      </c>
      <c r="BJ300" s="676">
        <f>BJ299*Inputs!$D$11</f>
        <v>0</v>
      </c>
      <c r="BK300" s="676">
        <f>BK299*Inputs!$D$11</f>
        <v>0</v>
      </c>
      <c r="BL300" s="676">
        <f>BL299*Inputs!$D$11</f>
        <v>0</v>
      </c>
      <c r="BM300" s="676">
        <f>BM299*Inputs!$D$11</f>
        <v>0</v>
      </c>
      <c r="BN300" s="676">
        <f>BN299*Inputs!$D$11</f>
        <v>0</v>
      </c>
      <c r="BO300" s="676">
        <f>BO299*Inputs!$D$11</f>
        <v>0</v>
      </c>
      <c r="BP300" s="676">
        <f>BP299*Inputs!$D$11</f>
        <v>0</v>
      </c>
      <c r="BQ300" s="676">
        <f>BQ299*Inputs!$D$11</f>
        <v>0</v>
      </c>
      <c r="BR300" s="676">
        <f>BR299*Inputs!$D$11</f>
        <v>0</v>
      </c>
      <c r="BS300" s="676">
        <f>BS299*Inputs!$D$11</f>
        <v>0</v>
      </c>
      <c r="BT300" s="676">
        <f>BT299*Inputs!$D$11</f>
        <v>0</v>
      </c>
      <c r="BU300" s="676">
        <f>BU299*Inputs!$D$11</f>
        <v>0</v>
      </c>
      <c r="BV300" s="676">
        <f>BV299*Inputs!$D$11</f>
        <v>0</v>
      </c>
      <c r="BW300" s="676">
        <f>BW299*Inputs!$D$11</f>
        <v>0</v>
      </c>
      <c r="BX300" s="676">
        <f>BX299*Inputs!$D$11</f>
        <v>0</v>
      </c>
      <c r="BY300" s="676">
        <f>BY299*Inputs!$D$11</f>
        <v>0</v>
      </c>
      <c r="BZ300" s="676">
        <f>BZ299*Inputs!$D$11</f>
        <v>0</v>
      </c>
      <c r="CA300" s="676">
        <f>CA299*Inputs!$D$11</f>
        <v>0</v>
      </c>
      <c r="CB300" s="676">
        <f>CB299*Inputs!$D$11</f>
        <v>0</v>
      </c>
      <c r="CC300" s="676">
        <f>CC299*Inputs!$D$11</f>
        <v>0</v>
      </c>
      <c r="CD300" s="676">
        <f>CD299*Inputs!$D$11</f>
        <v>0</v>
      </c>
      <c r="CE300" s="676">
        <f>CE299*Inputs!$D$11</f>
        <v>0</v>
      </c>
      <c r="CF300" s="676">
        <f>CF299*Inputs!$D$11</f>
        <v>0</v>
      </c>
      <c r="CG300" s="676">
        <f>CG299*Inputs!$D$11</f>
        <v>0</v>
      </c>
      <c r="CH300" s="676">
        <f>CH299*Inputs!$D$11</f>
        <v>0</v>
      </c>
      <c r="CI300" s="676">
        <f>CI299*Inputs!$D$11</f>
        <v>0</v>
      </c>
      <c r="CJ300" s="676">
        <f>CJ299*Inputs!$D$11</f>
        <v>0</v>
      </c>
      <c r="CK300" s="676">
        <f>CK299*Inputs!$D$11</f>
        <v>0</v>
      </c>
      <c r="CL300" s="676">
        <f>CL299*Inputs!$D$11</f>
        <v>0</v>
      </c>
      <c r="CM300" s="676">
        <f>CM299*Inputs!$D$11</f>
        <v>0</v>
      </c>
      <c r="CN300" s="676">
        <f>CN299*Inputs!$D$11</f>
        <v>0</v>
      </c>
      <c r="CO300" s="676">
        <f>CO299*Inputs!$D$11</f>
        <v>0</v>
      </c>
      <c r="CP300" s="676">
        <f>CP299*Inputs!$D$11</f>
        <v>0</v>
      </c>
      <c r="CQ300" s="676">
        <f>CQ299*Inputs!$D$11</f>
        <v>0</v>
      </c>
      <c r="CR300" s="676">
        <f>CR299*Inputs!$D$11</f>
        <v>0</v>
      </c>
      <c r="CS300" s="676">
        <f>CS299*Inputs!$D$11</f>
        <v>0</v>
      </c>
      <c r="CT300" s="676">
        <f>CT299*Inputs!$D$11</f>
        <v>0</v>
      </c>
      <c r="CU300" s="676">
        <f>CU299*Inputs!$D$11</f>
        <v>0</v>
      </c>
      <c r="CV300" s="676">
        <f>CV299*Inputs!$D$11</f>
        <v>0</v>
      </c>
      <c r="CW300" s="676">
        <f>CW299*Inputs!$D$11</f>
        <v>0</v>
      </c>
      <c r="CX300" s="676">
        <f>CX299*Inputs!$D$11</f>
        <v>0</v>
      </c>
      <c r="CY300" s="676">
        <f>CY299*Inputs!$D$11</f>
        <v>0</v>
      </c>
      <c r="CZ300" s="676">
        <f>CZ299*Inputs!$D$11</f>
        <v>0</v>
      </c>
      <c r="DA300" s="676">
        <f>DA299*Inputs!$D$11</f>
        <v>0</v>
      </c>
      <c r="DB300" s="676">
        <f>DB299*Inputs!$D$11</f>
        <v>0</v>
      </c>
      <c r="DC300" s="676">
        <f>DC299*Inputs!$D$11</f>
        <v>0</v>
      </c>
      <c r="DD300" s="676">
        <f>DD299*Inputs!$D$11</f>
        <v>0</v>
      </c>
      <c r="DE300" s="676">
        <f>DE299*Inputs!$D$11</f>
        <v>0</v>
      </c>
      <c r="DF300" s="676">
        <f>DF299*Inputs!$D$11</f>
        <v>0</v>
      </c>
      <c r="DG300" s="676">
        <f>DG299*Inputs!$D$11</f>
        <v>0</v>
      </c>
      <c r="DH300" s="676">
        <f>DH299*Inputs!$D$11</f>
        <v>0</v>
      </c>
      <c r="DI300" s="676">
        <f>DI299*Inputs!$D$11</f>
        <v>0</v>
      </c>
      <c r="DJ300" s="676">
        <f>DJ299*Inputs!$D$11</f>
        <v>0</v>
      </c>
      <c r="DK300" s="676">
        <f>DK299*Inputs!$D$11</f>
        <v>0</v>
      </c>
      <c r="DL300" s="676">
        <f>DL299*Inputs!$D$11</f>
        <v>0</v>
      </c>
      <c r="DM300" s="676">
        <f>DM299*Inputs!$D$11</f>
        <v>0</v>
      </c>
      <c r="DN300" s="676">
        <f>DN299*Inputs!$D$11</f>
        <v>0</v>
      </c>
      <c r="DO300" s="676">
        <f>DO299*Inputs!$D$11</f>
        <v>0</v>
      </c>
      <c r="DP300" s="676">
        <f>DP299*Inputs!$D$11</f>
        <v>0</v>
      </c>
      <c r="DQ300" s="676">
        <f>DQ299*Inputs!$D$11</f>
        <v>0</v>
      </c>
      <c r="DR300" s="676">
        <f>DR299*Inputs!$D$11</f>
        <v>0</v>
      </c>
      <c r="DS300" s="676">
        <f>DS299*Inputs!$D$11</f>
        <v>0</v>
      </c>
      <c r="DT300" s="676">
        <f>DT299*Inputs!$D$11</f>
        <v>0</v>
      </c>
      <c r="DU300" s="676">
        <f>DU299*Inputs!$D$11</f>
        <v>0</v>
      </c>
      <c r="DV300" s="676">
        <f>DV299*Inputs!$D$11</f>
        <v>0</v>
      </c>
      <c r="DW300" s="676">
        <f>DW299*Inputs!$D$11</f>
        <v>0</v>
      </c>
      <c r="DX300" s="676">
        <f>DX299*Inputs!$D$11</f>
        <v>0</v>
      </c>
      <c r="DY300" s="676">
        <f>DY299*Inputs!$D$11</f>
        <v>0</v>
      </c>
      <c r="DZ300" s="676">
        <f>DZ299*Inputs!$D$11</f>
        <v>0</v>
      </c>
      <c r="EA300" s="676">
        <f>EA299*Inputs!$D$11</f>
        <v>0</v>
      </c>
      <c r="EB300" s="676">
        <f>EB299*Inputs!$D$11</f>
        <v>0</v>
      </c>
      <c r="EC300" s="676">
        <f>EC299*Inputs!$D$11</f>
        <v>0</v>
      </c>
      <c r="ED300" s="676">
        <f>ED299*Inputs!$D$11</f>
        <v>0</v>
      </c>
      <c r="EE300" s="676">
        <f>EE299*Inputs!$D$11</f>
        <v>0</v>
      </c>
      <c r="EF300" s="677">
        <f>EF299*Inputs!$D$11</f>
        <v>13714018.789169881</v>
      </c>
    </row>
    <row r="301" spans="2:136" ht="17" thickBot="1" x14ac:dyDescent="0.25">
      <c r="B301" s="678" t="s">
        <v>157</v>
      </c>
      <c r="C301" s="668"/>
      <c r="D301" s="668"/>
      <c r="E301" s="668"/>
      <c r="F301" s="668"/>
      <c r="G301" s="668"/>
      <c r="H301" s="668"/>
      <c r="I301" s="668"/>
      <c r="J301" s="668"/>
      <c r="K301" s="668"/>
      <c r="L301" s="668"/>
      <c r="M301" s="679">
        <f>M299-M300</f>
        <v>443419940.84982616</v>
      </c>
      <c r="N301" s="680" t="str">
        <f>IF(ROUND(M301,0)=ROUND(SUM(P301:EF301),0),"OK","ERROR")</f>
        <v>OK</v>
      </c>
      <c r="O301" s="680"/>
      <c r="P301" s="681">
        <f>P299-P300</f>
        <v>0</v>
      </c>
      <c r="Q301" s="681">
        <f>Q299-Q300</f>
        <v>0</v>
      </c>
      <c r="R301" s="681">
        <f t="shared" ref="R301:CC301" si="227">R299-R300</f>
        <v>0</v>
      </c>
      <c r="S301" s="681">
        <f t="shared" si="227"/>
        <v>0</v>
      </c>
      <c r="T301" s="681">
        <f t="shared" si="227"/>
        <v>0</v>
      </c>
      <c r="U301" s="681">
        <f t="shared" si="227"/>
        <v>0</v>
      </c>
      <c r="V301" s="681">
        <f t="shared" si="227"/>
        <v>0</v>
      </c>
      <c r="W301" s="681">
        <f t="shared" si="227"/>
        <v>0</v>
      </c>
      <c r="X301" s="681">
        <f t="shared" si="227"/>
        <v>0</v>
      </c>
      <c r="Y301" s="681">
        <f t="shared" si="227"/>
        <v>0</v>
      </c>
      <c r="Z301" s="681">
        <f t="shared" si="227"/>
        <v>0</v>
      </c>
      <c r="AA301" s="681">
        <f t="shared" si="227"/>
        <v>0</v>
      </c>
      <c r="AB301" s="681">
        <f t="shared" si="227"/>
        <v>0</v>
      </c>
      <c r="AC301" s="681">
        <f t="shared" si="227"/>
        <v>0</v>
      </c>
      <c r="AD301" s="681">
        <f t="shared" si="227"/>
        <v>0</v>
      </c>
      <c r="AE301" s="681">
        <f t="shared" si="227"/>
        <v>0</v>
      </c>
      <c r="AF301" s="681">
        <f t="shared" si="227"/>
        <v>0</v>
      </c>
      <c r="AG301" s="681">
        <f t="shared" si="227"/>
        <v>0</v>
      </c>
      <c r="AH301" s="681">
        <f t="shared" si="227"/>
        <v>0</v>
      </c>
      <c r="AI301" s="681">
        <f t="shared" si="227"/>
        <v>0</v>
      </c>
      <c r="AJ301" s="681">
        <f t="shared" si="227"/>
        <v>0</v>
      </c>
      <c r="AK301" s="681">
        <f t="shared" si="227"/>
        <v>0</v>
      </c>
      <c r="AL301" s="681">
        <f t="shared" si="227"/>
        <v>0</v>
      </c>
      <c r="AM301" s="681">
        <f t="shared" si="227"/>
        <v>0</v>
      </c>
      <c r="AN301" s="681">
        <f t="shared" si="227"/>
        <v>0</v>
      </c>
      <c r="AO301" s="681">
        <f t="shared" si="227"/>
        <v>0</v>
      </c>
      <c r="AP301" s="681">
        <f t="shared" si="227"/>
        <v>0</v>
      </c>
      <c r="AQ301" s="681">
        <f t="shared" si="227"/>
        <v>0</v>
      </c>
      <c r="AR301" s="681">
        <f t="shared" si="227"/>
        <v>0</v>
      </c>
      <c r="AS301" s="681">
        <f t="shared" si="227"/>
        <v>0</v>
      </c>
      <c r="AT301" s="681">
        <f t="shared" si="227"/>
        <v>0</v>
      </c>
      <c r="AU301" s="681">
        <f t="shared" si="227"/>
        <v>0</v>
      </c>
      <c r="AV301" s="681">
        <f t="shared" si="227"/>
        <v>0</v>
      </c>
      <c r="AW301" s="681">
        <f t="shared" si="227"/>
        <v>0</v>
      </c>
      <c r="AX301" s="681">
        <f t="shared" si="227"/>
        <v>0</v>
      </c>
      <c r="AY301" s="681">
        <f t="shared" si="227"/>
        <v>0</v>
      </c>
      <c r="AZ301" s="681">
        <f t="shared" si="227"/>
        <v>0</v>
      </c>
      <c r="BA301" s="681">
        <f t="shared" si="227"/>
        <v>0</v>
      </c>
      <c r="BB301" s="681">
        <f t="shared" si="227"/>
        <v>0</v>
      </c>
      <c r="BC301" s="681">
        <f t="shared" si="227"/>
        <v>0</v>
      </c>
      <c r="BD301" s="681">
        <f t="shared" si="227"/>
        <v>0</v>
      </c>
      <c r="BE301" s="681">
        <f t="shared" si="227"/>
        <v>0</v>
      </c>
      <c r="BF301" s="681">
        <f t="shared" si="227"/>
        <v>0</v>
      </c>
      <c r="BG301" s="681">
        <f t="shared" si="227"/>
        <v>0</v>
      </c>
      <c r="BH301" s="681">
        <f t="shared" si="227"/>
        <v>0</v>
      </c>
      <c r="BI301" s="681">
        <f t="shared" si="227"/>
        <v>0</v>
      </c>
      <c r="BJ301" s="681">
        <f t="shared" si="227"/>
        <v>0</v>
      </c>
      <c r="BK301" s="681">
        <f t="shared" si="227"/>
        <v>0</v>
      </c>
      <c r="BL301" s="681">
        <f t="shared" si="227"/>
        <v>0</v>
      </c>
      <c r="BM301" s="681">
        <f t="shared" si="227"/>
        <v>0</v>
      </c>
      <c r="BN301" s="681">
        <f t="shared" si="227"/>
        <v>0</v>
      </c>
      <c r="BO301" s="681">
        <f t="shared" si="227"/>
        <v>0</v>
      </c>
      <c r="BP301" s="681">
        <f t="shared" si="227"/>
        <v>0</v>
      </c>
      <c r="BQ301" s="681">
        <f t="shared" si="227"/>
        <v>0</v>
      </c>
      <c r="BR301" s="681">
        <f t="shared" si="227"/>
        <v>0</v>
      </c>
      <c r="BS301" s="681">
        <f t="shared" si="227"/>
        <v>0</v>
      </c>
      <c r="BT301" s="681">
        <f t="shared" si="227"/>
        <v>0</v>
      </c>
      <c r="BU301" s="681">
        <f t="shared" si="227"/>
        <v>0</v>
      </c>
      <c r="BV301" s="681">
        <f t="shared" si="227"/>
        <v>0</v>
      </c>
      <c r="BW301" s="681">
        <f t="shared" si="227"/>
        <v>0</v>
      </c>
      <c r="BX301" s="681">
        <f t="shared" si="227"/>
        <v>0</v>
      </c>
      <c r="BY301" s="681">
        <f t="shared" si="227"/>
        <v>0</v>
      </c>
      <c r="BZ301" s="681">
        <f t="shared" si="227"/>
        <v>0</v>
      </c>
      <c r="CA301" s="681">
        <f t="shared" si="227"/>
        <v>0</v>
      </c>
      <c r="CB301" s="681">
        <f t="shared" si="227"/>
        <v>0</v>
      </c>
      <c r="CC301" s="681">
        <f t="shared" si="227"/>
        <v>0</v>
      </c>
      <c r="CD301" s="681">
        <f t="shared" ref="CD301:ED301" si="228">CD299-CD300</f>
        <v>0</v>
      </c>
      <c r="CE301" s="681">
        <f t="shared" si="228"/>
        <v>0</v>
      </c>
      <c r="CF301" s="681">
        <f t="shared" si="228"/>
        <v>0</v>
      </c>
      <c r="CG301" s="681">
        <f t="shared" si="228"/>
        <v>0</v>
      </c>
      <c r="CH301" s="681">
        <f t="shared" si="228"/>
        <v>0</v>
      </c>
      <c r="CI301" s="681">
        <f t="shared" si="228"/>
        <v>0</v>
      </c>
      <c r="CJ301" s="681">
        <f t="shared" si="228"/>
        <v>0</v>
      </c>
      <c r="CK301" s="681">
        <f t="shared" si="228"/>
        <v>0</v>
      </c>
      <c r="CL301" s="681">
        <f t="shared" si="228"/>
        <v>0</v>
      </c>
      <c r="CM301" s="681">
        <f t="shared" si="228"/>
        <v>0</v>
      </c>
      <c r="CN301" s="681">
        <f t="shared" si="228"/>
        <v>0</v>
      </c>
      <c r="CO301" s="681">
        <f t="shared" si="228"/>
        <v>0</v>
      </c>
      <c r="CP301" s="681">
        <f t="shared" si="228"/>
        <v>0</v>
      </c>
      <c r="CQ301" s="681">
        <f t="shared" si="228"/>
        <v>0</v>
      </c>
      <c r="CR301" s="681">
        <f t="shared" si="228"/>
        <v>0</v>
      </c>
      <c r="CS301" s="681">
        <f t="shared" si="228"/>
        <v>0</v>
      </c>
      <c r="CT301" s="681">
        <f t="shared" si="228"/>
        <v>0</v>
      </c>
      <c r="CU301" s="681">
        <f t="shared" si="228"/>
        <v>0</v>
      </c>
      <c r="CV301" s="681">
        <f t="shared" si="228"/>
        <v>0</v>
      </c>
      <c r="CW301" s="681">
        <f t="shared" si="228"/>
        <v>0</v>
      </c>
      <c r="CX301" s="681">
        <f t="shared" si="228"/>
        <v>0</v>
      </c>
      <c r="CY301" s="681">
        <f t="shared" si="228"/>
        <v>0</v>
      </c>
      <c r="CZ301" s="681">
        <f t="shared" si="228"/>
        <v>0</v>
      </c>
      <c r="DA301" s="681">
        <f t="shared" si="228"/>
        <v>0</v>
      </c>
      <c r="DB301" s="681">
        <f t="shared" si="228"/>
        <v>0</v>
      </c>
      <c r="DC301" s="681">
        <f t="shared" si="228"/>
        <v>0</v>
      </c>
      <c r="DD301" s="681">
        <f t="shared" si="228"/>
        <v>0</v>
      </c>
      <c r="DE301" s="681">
        <f t="shared" si="228"/>
        <v>0</v>
      </c>
      <c r="DF301" s="681">
        <f t="shared" si="228"/>
        <v>0</v>
      </c>
      <c r="DG301" s="681">
        <f t="shared" si="228"/>
        <v>0</v>
      </c>
      <c r="DH301" s="681">
        <f t="shared" si="228"/>
        <v>0</v>
      </c>
      <c r="DI301" s="681">
        <f t="shared" si="228"/>
        <v>0</v>
      </c>
      <c r="DJ301" s="681">
        <f t="shared" si="228"/>
        <v>0</v>
      </c>
      <c r="DK301" s="681">
        <f t="shared" si="228"/>
        <v>0</v>
      </c>
      <c r="DL301" s="681">
        <f t="shared" si="228"/>
        <v>0</v>
      </c>
      <c r="DM301" s="681">
        <f t="shared" si="228"/>
        <v>0</v>
      </c>
      <c r="DN301" s="681">
        <f t="shared" si="228"/>
        <v>0</v>
      </c>
      <c r="DO301" s="681">
        <f t="shared" si="228"/>
        <v>0</v>
      </c>
      <c r="DP301" s="681">
        <f t="shared" si="228"/>
        <v>0</v>
      </c>
      <c r="DQ301" s="681">
        <f t="shared" si="228"/>
        <v>0</v>
      </c>
      <c r="DR301" s="681">
        <f t="shared" si="228"/>
        <v>0</v>
      </c>
      <c r="DS301" s="681">
        <f t="shared" si="228"/>
        <v>0</v>
      </c>
      <c r="DT301" s="681">
        <f t="shared" si="228"/>
        <v>0</v>
      </c>
      <c r="DU301" s="681">
        <f t="shared" si="228"/>
        <v>0</v>
      </c>
      <c r="DV301" s="681">
        <f t="shared" si="228"/>
        <v>0</v>
      </c>
      <c r="DW301" s="681">
        <f t="shared" si="228"/>
        <v>0</v>
      </c>
      <c r="DX301" s="681">
        <f t="shared" si="228"/>
        <v>0</v>
      </c>
      <c r="DY301" s="681">
        <f t="shared" si="228"/>
        <v>0</v>
      </c>
      <c r="DZ301" s="681">
        <f t="shared" si="228"/>
        <v>0</v>
      </c>
      <c r="EA301" s="681">
        <f t="shared" si="228"/>
        <v>0</v>
      </c>
      <c r="EB301" s="681">
        <f t="shared" si="228"/>
        <v>0</v>
      </c>
      <c r="EC301" s="681">
        <f t="shared" si="228"/>
        <v>0</v>
      </c>
      <c r="ED301" s="681">
        <f t="shared" si="228"/>
        <v>0</v>
      </c>
      <c r="EE301" s="681">
        <f>EE299-EE300</f>
        <v>0</v>
      </c>
      <c r="EF301" s="682">
        <f>EF299-EF300</f>
        <v>443419940.84982616</v>
      </c>
    </row>
    <row r="302" spans="2:136" x14ac:dyDescent="0.2">
      <c r="B302" s="482"/>
      <c r="C302" s="482"/>
      <c r="D302" s="478"/>
      <c r="E302" s="482"/>
      <c r="F302" s="482"/>
      <c r="G302" s="482"/>
      <c r="H302" s="482"/>
      <c r="I302" s="482"/>
      <c r="J302" s="482"/>
      <c r="K302" s="482"/>
      <c r="L302" s="482"/>
      <c r="M302" s="482"/>
      <c r="N302" s="482"/>
      <c r="O302" s="482"/>
      <c r="P302" s="482"/>
      <c r="Q302" s="482"/>
      <c r="R302" s="482"/>
      <c r="S302" s="482"/>
      <c r="T302" s="482"/>
      <c r="U302" s="482"/>
      <c r="V302" s="482"/>
      <c r="W302" s="482"/>
      <c r="X302" s="482"/>
      <c r="Y302" s="482"/>
      <c r="Z302" s="482"/>
      <c r="AA302" s="482"/>
      <c r="AB302" s="482"/>
      <c r="AC302" s="482"/>
      <c r="AD302" s="482"/>
      <c r="AE302" s="482"/>
      <c r="AF302" s="482"/>
      <c r="AG302" s="482"/>
      <c r="AH302" s="482"/>
      <c r="AI302" s="482"/>
      <c r="AJ302" s="482"/>
      <c r="AK302" s="482"/>
      <c r="AL302" s="482"/>
      <c r="AM302" s="482"/>
      <c r="AN302" s="482"/>
      <c r="AO302" s="482"/>
      <c r="AP302" s="482"/>
      <c r="AQ302" s="482"/>
      <c r="AR302" s="482"/>
      <c r="AS302" s="482"/>
      <c r="AT302" s="482"/>
      <c r="AU302" s="482"/>
      <c r="AV302" s="482"/>
      <c r="AW302" s="482"/>
      <c r="AX302" s="482"/>
      <c r="AY302" s="482"/>
      <c r="AZ302" s="482"/>
      <c r="BA302" s="482"/>
      <c r="BB302" s="482"/>
      <c r="BC302" s="482"/>
      <c r="BD302" s="482"/>
      <c r="BE302" s="482"/>
      <c r="BF302" s="482"/>
      <c r="BG302" s="482"/>
      <c r="BH302" s="482"/>
      <c r="BI302" s="482"/>
      <c r="BJ302" s="482"/>
      <c r="BK302" s="482"/>
      <c r="BL302" s="482"/>
      <c r="BM302" s="482"/>
      <c r="BN302" s="482"/>
      <c r="BO302" s="482"/>
      <c r="BP302" s="482"/>
      <c r="BQ302" s="482"/>
      <c r="BR302" s="482"/>
      <c r="BS302" s="482"/>
      <c r="BT302" s="482"/>
      <c r="BU302" s="482"/>
      <c r="BV302" s="482"/>
      <c r="BW302" s="482"/>
      <c r="BX302" s="482"/>
      <c r="BY302" s="482"/>
      <c r="BZ302" s="482"/>
      <c r="CA302" s="482"/>
      <c r="CB302" s="482"/>
      <c r="CC302" s="482"/>
      <c r="CD302" s="482"/>
      <c r="CE302" s="482"/>
      <c r="CF302" s="482"/>
      <c r="CG302" s="482"/>
      <c r="CH302" s="482"/>
      <c r="CI302" s="482"/>
      <c r="CJ302" s="482"/>
      <c r="CK302" s="482"/>
      <c r="CL302" s="482"/>
      <c r="CM302" s="482"/>
      <c r="CN302" s="482"/>
      <c r="CO302" s="482"/>
      <c r="CP302" s="482"/>
      <c r="CQ302" s="482"/>
      <c r="CR302" s="482"/>
      <c r="CS302" s="482"/>
      <c r="CT302" s="482"/>
      <c r="CU302" s="482"/>
      <c r="CV302" s="482"/>
      <c r="CW302" s="482"/>
      <c r="CX302" s="482"/>
      <c r="CY302" s="482"/>
      <c r="CZ302" s="482"/>
      <c r="DA302" s="482"/>
      <c r="DB302" s="482"/>
      <c r="DC302" s="482"/>
      <c r="DD302" s="482"/>
      <c r="DE302" s="482"/>
      <c r="DF302" s="482"/>
      <c r="DG302" s="482"/>
      <c r="DH302" s="482"/>
      <c r="DI302" s="482"/>
      <c r="DJ302" s="482"/>
      <c r="DK302" s="482"/>
      <c r="DL302" s="482"/>
      <c r="DM302" s="482"/>
      <c r="DN302" s="482"/>
      <c r="DO302" s="482"/>
      <c r="DP302" s="482"/>
      <c r="DQ302" s="482"/>
      <c r="DR302" s="482"/>
      <c r="DS302" s="482"/>
      <c r="DT302" s="482"/>
      <c r="DU302" s="482"/>
      <c r="DV302" s="482"/>
      <c r="DW302" s="482"/>
      <c r="DX302" s="482"/>
      <c r="DY302" s="482"/>
      <c r="DZ302" s="482"/>
      <c r="EA302" s="482"/>
      <c r="EB302" s="482"/>
      <c r="EC302" s="482"/>
      <c r="ED302" s="482"/>
      <c r="EE302" s="482"/>
      <c r="EF302" s="482"/>
    </row>
    <row r="303" spans="2:136" ht="17" thickBot="1" x14ac:dyDescent="0.25">
      <c r="B303" s="482"/>
      <c r="C303" s="482"/>
      <c r="D303" s="478"/>
      <c r="E303" s="482"/>
      <c r="F303" s="482"/>
      <c r="G303" s="482"/>
      <c r="H303" s="482"/>
      <c r="I303" s="482"/>
      <c r="J303" s="482"/>
      <c r="K303" s="482"/>
      <c r="L303" s="482"/>
      <c r="M303" s="482"/>
      <c r="N303" s="482"/>
      <c r="O303" s="482"/>
      <c r="P303" s="482"/>
      <c r="Q303" s="482"/>
      <c r="R303" s="482"/>
      <c r="S303" s="482"/>
      <c r="T303" s="482"/>
      <c r="U303" s="482"/>
      <c r="V303" s="482"/>
      <c r="W303" s="482"/>
      <c r="X303" s="482"/>
      <c r="Y303" s="482"/>
      <c r="Z303" s="482"/>
      <c r="AA303" s="482"/>
      <c r="AB303" s="482"/>
      <c r="AC303" s="482"/>
      <c r="AD303" s="482"/>
      <c r="AE303" s="482"/>
      <c r="AF303" s="482"/>
      <c r="AG303" s="482"/>
      <c r="AH303" s="482"/>
      <c r="AI303" s="482"/>
      <c r="AJ303" s="482"/>
      <c r="AK303" s="482"/>
      <c r="AL303" s="482"/>
      <c r="AM303" s="482"/>
      <c r="AN303" s="482"/>
      <c r="AO303" s="482"/>
      <c r="AP303" s="482"/>
      <c r="AQ303" s="482"/>
      <c r="AR303" s="482"/>
      <c r="AS303" s="482"/>
      <c r="AT303" s="482"/>
      <c r="AU303" s="482"/>
      <c r="AV303" s="482"/>
      <c r="AW303" s="482"/>
      <c r="AX303" s="482"/>
      <c r="AY303" s="482"/>
      <c r="AZ303" s="482"/>
      <c r="BA303" s="482"/>
      <c r="BB303" s="482"/>
      <c r="BC303" s="482"/>
      <c r="BD303" s="482"/>
      <c r="BE303" s="482"/>
      <c r="BF303" s="482"/>
      <c r="BG303" s="482"/>
      <c r="BH303" s="482"/>
      <c r="BI303" s="482"/>
      <c r="BJ303" s="482"/>
      <c r="BK303" s="482"/>
      <c r="BL303" s="482"/>
      <c r="BM303" s="482"/>
      <c r="BN303" s="482"/>
      <c r="BO303" s="482"/>
      <c r="BP303" s="482"/>
      <c r="BQ303" s="482"/>
      <c r="BR303" s="482"/>
      <c r="BS303" s="482"/>
      <c r="BT303" s="482"/>
      <c r="BU303" s="482"/>
      <c r="BV303" s="482"/>
      <c r="BW303" s="482"/>
      <c r="BX303" s="482"/>
      <c r="BY303" s="482"/>
      <c r="BZ303" s="482"/>
      <c r="CA303" s="482"/>
      <c r="CB303" s="482"/>
      <c r="CC303" s="482"/>
      <c r="CD303" s="482"/>
      <c r="CE303" s="482"/>
      <c r="CF303" s="482"/>
      <c r="CG303" s="482"/>
      <c r="CH303" s="482"/>
      <c r="CI303" s="482"/>
      <c r="CJ303" s="482"/>
      <c r="CK303" s="482"/>
      <c r="CL303" s="482"/>
      <c r="CM303" s="482"/>
      <c r="CN303" s="482"/>
      <c r="CO303" s="482"/>
      <c r="CP303" s="482"/>
      <c r="CQ303" s="482"/>
      <c r="CR303" s="482"/>
      <c r="CS303" s="482"/>
      <c r="CT303" s="482"/>
      <c r="CU303" s="482"/>
      <c r="CV303" s="482"/>
      <c r="CW303" s="482"/>
      <c r="CX303" s="482"/>
      <c r="CY303" s="482"/>
      <c r="CZ303" s="482"/>
      <c r="DA303" s="482"/>
      <c r="DB303" s="482"/>
      <c r="DC303" s="482"/>
      <c r="DD303" s="482"/>
      <c r="DE303" s="482"/>
      <c r="DF303" s="482"/>
      <c r="DG303" s="482"/>
      <c r="DH303" s="482"/>
      <c r="DI303" s="482"/>
      <c r="DJ303" s="482"/>
      <c r="DK303" s="482"/>
      <c r="DL303" s="482"/>
      <c r="DM303" s="482"/>
      <c r="DN303" s="482"/>
      <c r="DO303" s="482"/>
      <c r="DP303" s="482"/>
      <c r="DQ303" s="482"/>
      <c r="DR303" s="482"/>
      <c r="DS303" s="482"/>
      <c r="DT303" s="482"/>
      <c r="DU303" s="482"/>
      <c r="DV303" s="482"/>
      <c r="DW303" s="482"/>
      <c r="DX303" s="482"/>
      <c r="DY303" s="482"/>
      <c r="DZ303" s="482"/>
      <c r="EA303" s="482"/>
      <c r="EB303" s="482"/>
      <c r="EC303" s="482"/>
      <c r="ED303" s="482"/>
      <c r="EE303" s="482"/>
      <c r="EF303" s="482"/>
    </row>
    <row r="304" spans="2:136" x14ac:dyDescent="0.2">
      <c r="B304" s="514" t="s">
        <v>78</v>
      </c>
      <c r="C304" s="515"/>
      <c r="D304" s="515"/>
      <c r="E304" s="515"/>
      <c r="F304" s="515"/>
      <c r="G304" s="515"/>
      <c r="H304" s="515"/>
      <c r="I304" s="515"/>
      <c r="J304" s="515"/>
      <c r="K304" s="683" t="s">
        <v>81</v>
      </c>
      <c r="L304" s="683" t="s">
        <v>82</v>
      </c>
      <c r="M304" s="684" t="s">
        <v>83</v>
      </c>
      <c r="N304" s="515"/>
      <c r="O304" s="515"/>
      <c r="P304" s="515"/>
      <c r="Q304" s="515"/>
      <c r="R304" s="515"/>
      <c r="S304" s="515"/>
      <c r="T304" s="515"/>
      <c r="U304" s="515"/>
      <c r="V304" s="515"/>
      <c r="W304" s="515"/>
      <c r="X304" s="515"/>
      <c r="Y304" s="515"/>
      <c r="Z304" s="515"/>
      <c r="AA304" s="515"/>
      <c r="AB304" s="515"/>
      <c r="AC304" s="515"/>
      <c r="AD304" s="515"/>
      <c r="AE304" s="515"/>
      <c r="AF304" s="515"/>
      <c r="AG304" s="515"/>
      <c r="AH304" s="515"/>
      <c r="AI304" s="515"/>
      <c r="AJ304" s="515"/>
      <c r="AK304" s="515"/>
      <c r="AL304" s="515"/>
      <c r="AM304" s="515"/>
      <c r="AN304" s="515"/>
      <c r="AO304" s="515"/>
      <c r="AP304" s="515"/>
      <c r="AQ304" s="515"/>
      <c r="AR304" s="515"/>
      <c r="AS304" s="515"/>
      <c r="AT304" s="515"/>
      <c r="AU304" s="515"/>
      <c r="AV304" s="515"/>
      <c r="AW304" s="515"/>
      <c r="AX304" s="515"/>
      <c r="AY304" s="515"/>
      <c r="AZ304" s="515"/>
      <c r="BA304" s="515"/>
      <c r="BB304" s="515"/>
      <c r="BC304" s="515"/>
      <c r="BD304" s="515"/>
      <c r="BE304" s="515"/>
      <c r="BF304" s="515"/>
      <c r="BG304" s="515"/>
      <c r="BH304" s="515"/>
      <c r="BI304" s="515"/>
      <c r="BJ304" s="515"/>
      <c r="BK304" s="515"/>
      <c r="BL304" s="515"/>
      <c r="BM304" s="515"/>
      <c r="BN304" s="515"/>
      <c r="BO304" s="515"/>
      <c r="BP304" s="515"/>
      <c r="BQ304" s="515"/>
      <c r="BR304" s="515"/>
      <c r="BS304" s="515"/>
      <c r="BT304" s="515"/>
      <c r="BU304" s="515"/>
      <c r="BV304" s="515"/>
      <c r="BW304" s="515"/>
      <c r="BX304" s="515"/>
      <c r="BY304" s="515"/>
      <c r="BZ304" s="515"/>
      <c r="CA304" s="515"/>
      <c r="CB304" s="515"/>
      <c r="CC304" s="515"/>
      <c r="CD304" s="515"/>
      <c r="CE304" s="515"/>
      <c r="CF304" s="515"/>
      <c r="CG304" s="515"/>
      <c r="CH304" s="515"/>
      <c r="CI304" s="515"/>
      <c r="CJ304" s="515"/>
      <c r="CK304" s="515"/>
      <c r="CL304" s="515"/>
      <c r="CM304" s="515"/>
      <c r="CN304" s="515"/>
      <c r="CO304" s="515"/>
      <c r="CP304" s="515"/>
      <c r="CQ304" s="515"/>
      <c r="CR304" s="515"/>
      <c r="CS304" s="515"/>
      <c r="CT304" s="515"/>
      <c r="CU304" s="515"/>
      <c r="CV304" s="515"/>
      <c r="CW304" s="515"/>
      <c r="CX304" s="515"/>
      <c r="CY304" s="515"/>
      <c r="CZ304" s="515"/>
      <c r="DA304" s="515"/>
      <c r="DB304" s="515"/>
      <c r="DC304" s="515"/>
      <c r="DD304" s="515"/>
      <c r="DE304" s="515"/>
      <c r="DF304" s="515"/>
      <c r="DG304" s="515"/>
      <c r="DH304" s="515"/>
      <c r="DI304" s="515"/>
      <c r="DJ304" s="515"/>
      <c r="DK304" s="515"/>
      <c r="DL304" s="515"/>
      <c r="DM304" s="515"/>
      <c r="DN304" s="515"/>
      <c r="DO304" s="515"/>
      <c r="DP304" s="515"/>
      <c r="DQ304" s="515"/>
      <c r="DR304" s="515"/>
      <c r="DS304" s="515"/>
      <c r="DT304" s="515"/>
      <c r="DU304" s="515"/>
      <c r="DV304" s="515"/>
      <c r="DW304" s="515"/>
      <c r="DX304" s="515"/>
      <c r="DY304" s="515"/>
      <c r="DZ304" s="515"/>
      <c r="EA304" s="515"/>
      <c r="EB304" s="515"/>
      <c r="EC304" s="515"/>
      <c r="ED304" s="515"/>
      <c r="EE304" s="515"/>
      <c r="EF304" s="516"/>
    </row>
    <row r="305" spans="2:136" x14ac:dyDescent="0.2">
      <c r="B305" s="685" t="s">
        <v>79</v>
      </c>
      <c r="C305" s="493"/>
      <c r="D305" s="492"/>
      <c r="E305" s="492"/>
      <c r="F305" s="492"/>
      <c r="G305" s="492"/>
      <c r="H305" s="492"/>
      <c r="I305" s="493"/>
      <c r="J305" s="493"/>
      <c r="K305" s="686">
        <f>XIRR(P305:EF305,$P$6:$EF$6)</f>
        <v>7.9073098301887537E-2</v>
      </c>
      <c r="L305" s="687">
        <f>SUMIF(P305:EF305,"&gt;0")/-SUMIF(P305:EF305,"&lt;0")</f>
        <v>1.9332017081620612</v>
      </c>
      <c r="M305" s="688">
        <f>SUM(P305:EF305)</f>
        <v>277877509.50751364</v>
      </c>
      <c r="N305" s="493"/>
      <c r="O305" s="493"/>
      <c r="P305" s="492">
        <f>(Inputs!$D$6&gt;=P4)*(-P168+P213+P301+P258+P260+P262)</f>
        <v>-189066744.64857599</v>
      </c>
      <c r="Q305" s="492">
        <f>(Inputs!$D$6&gt;=Q4)*(-Q168+Q213+Q301+Q258+Q260+Q262)</f>
        <v>-2417098.5523993308</v>
      </c>
      <c r="R305" s="492">
        <f>(Inputs!$D$6&gt;=R4)*(-R168+R213+R301+R258+R260+R262)</f>
        <v>-2417098.5523993308</v>
      </c>
      <c r="S305" s="492">
        <f>(Inputs!$D$6&gt;=S4)*(-S168+S213+S301+S258+S260+S262)</f>
        <v>-2417098.5523993308</v>
      </c>
      <c r="T305" s="492">
        <f>(Inputs!$D$6&gt;=T4)*(-T168+T213+T301+T258+T260+T262)</f>
        <v>-2417098.5523993308</v>
      </c>
      <c r="U305" s="492">
        <f>(Inputs!$D$6&gt;=U4)*(-U168+U213+U301+U258+U260+U262)</f>
        <v>-2417098.5558545217</v>
      </c>
      <c r="V305" s="492">
        <f>(Inputs!$D$6&gt;=V4)*(-V168+V213+V301+V258+V260+V262)</f>
        <v>-2417098.5523993308</v>
      </c>
      <c r="W305" s="492">
        <f>(Inputs!$D$6&gt;=W4)*(-W168+W213+W301+W258+W260+W262)</f>
        <v>-2417098.5523993308</v>
      </c>
      <c r="X305" s="492">
        <f>(Inputs!$D$6&gt;=X4)*(-X168+X213+X301+X258+X260+X262)</f>
        <v>-2417098.5523993308</v>
      </c>
      <c r="Y305" s="492">
        <f>(Inputs!$D$6&gt;=Y4)*(-Y168+Y213+Y301+Y258+Y260+Y262)</f>
        <v>-2417098.5523993308</v>
      </c>
      <c r="Z305" s="492">
        <f>(Inputs!$D$6&gt;=Z4)*(-Z168+Z213+Z301+Z258+Z260+Z262)</f>
        <v>-2417098.5523993308</v>
      </c>
      <c r="AA305" s="492">
        <f>(Inputs!$D$6&gt;=AA4)*(-AA168+AA213+AA301+AA258+AA260+AA262)</f>
        <v>-2417098.5523993308</v>
      </c>
      <c r="AB305" s="492">
        <f>(Inputs!$D$6&gt;=AB4)*(-AB168+AB213+AB301+AB258+AB260+AB262)</f>
        <v>-2448677.5032183174</v>
      </c>
      <c r="AC305" s="492">
        <f>(Inputs!$D$6&gt;=AC4)*(-AC168+AC213+AC301+AC258+AC260+AC262)</f>
        <v>-2447356.5726471264</v>
      </c>
      <c r="AD305" s="492">
        <f>(Inputs!$D$6&gt;=AD4)*(-AD168+AD213+AD301+AD258+AD260+AD262)</f>
        <v>-2447356.5726471264</v>
      </c>
      <c r="AE305" s="492">
        <f>(Inputs!$D$6&gt;=AE4)*(-AE168+AE213+AE301+AE258+AE260+AE262)</f>
        <v>-2447356.5691919336</v>
      </c>
      <c r="AF305" s="492">
        <f>(Inputs!$D$6&gt;=AF4)*(-AF168+AF213+AF301+AF258+AF260+AF262)</f>
        <v>-2447356.5795575101</v>
      </c>
      <c r="AG305" s="492">
        <f>(Inputs!$D$6&gt;=AG4)*(-AG168+AG213+AG301+AG258+AG260+AG262)</f>
        <v>-2447356.5657367413</v>
      </c>
      <c r="AH305" s="492">
        <f>(Inputs!$D$6&gt;=AH4)*(-AH168+AH213+AH301+AH258+AH260+AH262)</f>
        <v>-2447356.5796014508</v>
      </c>
      <c r="AI305" s="492">
        <f>(Inputs!$D$6&gt;=AI4)*(-AI168+AI213+AI301+AI258+AI260+AI262)</f>
        <v>-2447356.5726471264</v>
      </c>
      <c r="AJ305" s="492">
        <f>(Inputs!$D$6&gt;=AJ4)*(-AJ168+AJ213+AJ301+AJ258+AJ260+AJ262)</f>
        <v>-4535363.5539370598</v>
      </c>
      <c r="AK305" s="492">
        <f>(Inputs!$D$6&gt;=AK4)*(-AK168+AK213+AK301+AK258+AK260+AK262)</f>
        <v>-4535363.5538931191</v>
      </c>
      <c r="AL305" s="492">
        <f>(Inputs!$D$6&gt;=AL4)*(-AL168+AL213+AL301+AL258+AL260+AL262)</f>
        <v>-4535363.5569303157</v>
      </c>
      <c r="AM305" s="492">
        <f>(Inputs!$D$6&gt;=AM4)*(-AM168+AM213+AM301+AM258+AM260+AM262)</f>
        <v>-4535363.5538491784</v>
      </c>
      <c r="AN305" s="492">
        <f>(Inputs!$D$6&gt;=AN4)*(-AN168+AN213+AN301+AN258+AN260+AN262)</f>
        <v>-4535363.5540249413</v>
      </c>
      <c r="AO305" s="492">
        <f>(Inputs!$D$6&gt;=AO4)*(-AO168+AO213+AO301+AO258+AO260+AO262)</f>
        <v>-4534016.2122837482</v>
      </c>
      <c r="AP305" s="492">
        <f>(Inputs!$D$6&gt;=AP4)*(-AP168+AP213+AP301+AP258+AP260+AP262)</f>
        <v>-4534016.2071791012</v>
      </c>
      <c r="AQ305" s="492">
        <f>(Inputs!$D$6&gt;=AQ4)*(-AQ168+AQ213+AQ301+AQ258+AQ260+AQ262)</f>
        <v>-4534016.2093783738</v>
      </c>
      <c r="AR305" s="492">
        <f>(Inputs!$D$6&gt;=AR4)*(-AR168+AR213+AR301+AR258+AR260+AR262)</f>
        <v>-4534016.2071791012</v>
      </c>
      <c r="AS305" s="492">
        <f>(Inputs!$D$6&gt;=AS4)*(-AS168+AS213+AS301+AS258+AS260+AS262)</f>
        <v>-4534016.2151891226</v>
      </c>
      <c r="AT305" s="492">
        <f>(Inputs!$D$6&gt;=AT4)*(-AT168+AT213+AT301+AT258+AT260+AT262)</f>
        <v>-7078429.801368353</v>
      </c>
      <c r="AU305" s="492">
        <f>(Inputs!$D$6&gt;=AU4)*(-AU168+AU213+AU301+AU258+AU260+AU262)</f>
        <v>68714.628574319999</v>
      </c>
      <c r="AV305" s="492">
        <f>(Inputs!$D$6&gt;=AV4)*(-AV168+AV213+AV301+AV258+AV260+AV262)</f>
        <v>68714.628574319999</v>
      </c>
      <c r="AW305" s="492">
        <f>(Inputs!$D$6&gt;=AW4)*(-AW168+AW213+AW301+AW258+AW260+AW262)</f>
        <v>68714.628574319999</v>
      </c>
      <c r="AX305" s="492">
        <f>(Inputs!$D$6&gt;=AX4)*(-AX168+AX213+AX301+AX258+AX260+AX262)</f>
        <v>68714.628574319999</v>
      </c>
      <c r="AY305" s="492">
        <f>(Inputs!$D$6&gt;=AY4)*(-AY168+AY213+AY301+AY258+AY260+AY262)</f>
        <v>68714.628574319999</v>
      </c>
      <c r="AZ305" s="492">
        <f>(Inputs!$D$6&gt;=AZ4)*(-AZ168+AZ213+AZ301+AZ258+AZ260+AZ262)</f>
        <v>68714.628574319999</v>
      </c>
      <c r="BA305" s="492">
        <f>(Inputs!$D$6&gt;=BA4)*(-BA168+BA213+BA301+BA258+BA260+BA262)</f>
        <v>70088.921165006395</v>
      </c>
      <c r="BB305" s="492">
        <f>(Inputs!$D$6&gt;=BB4)*(-BB168+BB213+BB301+BB258+BB260+BB262)</f>
        <v>70088.921165006395</v>
      </c>
      <c r="BC305" s="492">
        <f>(Inputs!$D$6&gt;=BC4)*(-BC168+BC213+BC301+BC258+BC260+BC262)</f>
        <v>70088.921165006395</v>
      </c>
      <c r="BD305" s="492">
        <f>(Inputs!$D$6&gt;=BD4)*(-BD168+BD213+BD301+BD258+BD260+BD262)</f>
        <v>70088.921165006395</v>
      </c>
      <c r="BE305" s="492">
        <f>(Inputs!$D$6&gt;=BE4)*(-BE168+BE213+BE301+BE258+BE260+BE262)</f>
        <v>-10107565.478834994</v>
      </c>
      <c r="BF305" s="492">
        <f>(Inputs!$D$6&gt;=BF4)*(-BF168+BF213+BF301+BF258+BF260+BF262)</f>
        <v>70088.921165006395</v>
      </c>
      <c r="BG305" s="492">
        <f>(Inputs!$D$6&gt;=BG4)*(-BG168+BG213+BG301+BG258+BG260+BG262)</f>
        <v>70088.921165006395</v>
      </c>
      <c r="BH305" s="492">
        <f>(Inputs!$D$6&gt;=BH4)*(-BH168+BH213+BH301+BH258+BH260+BH262)</f>
        <v>70088.921165006395</v>
      </c>
      <c r="BI305" s="492">
        <f>(Inputs!$D$6&gt;=BI4)*(-BI168+BI213+BI301+BI258+BI260+BI262)</f>
        <v>70088.921165006395</v>
      </c>
      <c r="BJ305" s="492">
        <f>(Inputs!$D$6&gt;=BJ4)*(-BJ168+BJ213+BJ301+BJ258+BJ260+BJ262)</f>
        <v>70088.921165006395</v>
      </c>
      <c r="BK305" s="492">
        <f>(Inputs!$D$6&gt;=BK4)*(-BK168+BK213+BK301+BK258+BK260+BK262)</f>
        <v>932192.72132216347</v>
      </c>
      <c r="BL305" s="492">
        <f>(Inputs!$D$6&gt;=BL4)*(-BL168+BL213+BL301+BL258+BL260+BL262)</f>
        <v>1058330.8320997397</v>
      </c>
      <c r="BM305" s="492">
        <f>(Inputs!$D$6&gt;=BM4)*(-BM168+BM213+BM301+BM258+BM260+BM262)</f>
        <v>1172790.217913348</v>
      </c>
      <c r="BN305" s="492">
        <f>(Inputs!$D$6&gt;=BN4)*(-BN168+BN213+BN301+BN258+BN260+BN262)</f>
        <v>1242309.9151063336</v>
      </c>
      <c r="BO305" s="492">
        <f>(Inputs!$D$6&gt;=BO4)*(-BO168+BO213+BO301+BO258+BO260+BO262)</f>
        <v>1311829.6122993189</v>
      </c>
      <c r="BP305" s="492">
        <f>(Inputs!$D$6&gt;=BP4)*(-BP168+BP213+BP301+BP258+BP260+BP262)</f>
        <v>1381349.309492304</v>
      </c>
      <c r="BQ305" s="492">
        <f>(Inputs!$D$6&gt;=BQ4)*(-BQ168+BQ213+BQ301+BQ258+BQ260+BQ262)</f>
        <v>1450869.0066852896</v>
      </c>
      <c r="BR305" s="492">
        <f>(Inputs!$D$6&gt;=BR4)*(-BR168+BR213+BR301+BR258+BR260+BR262)</f>
        <v>1520388.7038782749</v>
      </c>
      <c r="BS305" s="492">
        <f>(Inputs!$D$6&gt;=BS4)*(-BS168+BS213+BS301+BS258+BS260+BS262)</f>
        <v>1589908.4010712605</v>
      </c>
      <c r="BT305" s="492">
        <f>(Inputs!$D$6&gt;=BT4)*(-BT168+BT213+BT301+BT258+BT260+BT262)</f>
        <v>1635257.2367351411</v>
      </c>
      <c r="BU305" s="492">
        <f>(Inputs!$D$6&gt;=BU4)*(-BU168+BU213+BU301+BU258+BU260+BU262)</f>
        <v>1670247.1317436926</v>
      </c>
      <c r="BV305" s="492">
        <f>(Inputs!$D$6&gt;=BV4)*(-BV168+BV213+BV301+BV258+BV260+BV262)</f>
        <v>1705237.0267522435</v>
      </c>
      <c r="BW305" s="492">
        <f>(Inputs!$D$6&gt;=BW4)*(-BW168+BW213+BW301+BW258+BW260+BW262)</f>
        <v>1740142.5948780284</v>
      </c>
      <c r="BX305" s="492">
        <f>(Inputs!$D$6&gt;=BX4)*(-BX168+BX213+BX301+BX258+BX260+BX262)</f>
        <v>1740142.5948780284</v>
      </c>
      <c r="BY305" s="492">
        <f>(Inputs!$D$6&gt;=BY4)*(-BY168+BY213+BY301+BY258+BY260+BY262)</f>
        <v>1775988.4859049446</v>
      </c>
      <c r="BZ305" s="492">
        <f>(Inputs!$D$6&gt;=BZ4)*(-BZ168+BZ213+BZ301+BZ258+BZ260+BZ262)</f>
        <v>1775988.4859049446</v>
      </c>
      <c r="CA305" s="492">
        <f>(Inputs!$D$6&gt;=CA4)*(-CA168+CA213+CA301+CA258+CA260+CA262)</f>
        <v>1775988.4859049446</v>
      </c>
      <c r="CB305" s="492">
        <f>(Inputs!$D$6&gt;=CB4)*(-CB168+CB213+CB301+CB258+CB260+CB262)</f>
        <v>1775988.4859049446</v>
      </c>
      <c r="CC305" s="492">
        <f>(Inputs!$D$6&gt;=CC4)*(-CC168+CC213+CC301+CC258+CC260+CC262)</f>
        <v>1775988.4859049446</v>
      </c>
      <c r="CD305" s="492">
        <f>(Inputs!$D$6&gt;=CD4)*(-CD168+CD213+CD301+CD258+CD260+CD262)</f>
        <v>1775988.4859049446</v>
      </c>
      <c r="CE305" s="492">
        <f>(Inputs!$D$6&gt;=CE4)*(-CE168+CE213+CE301+CE258+CE260+CE262)</f>
        <v>1775988.4859049446</v>
      </c>
      <c r="CF305" s="492">
        <f>(Inputs!$D$6&gt;=CF4)*(-CF168+CF213+CF301+CF258+CF260+CF262)</f>
        <v>1775988.4859049446</v>
      </c>
      <c r="CG305" s="492">
        <f>(Inputs!$D$6&gt;=CG4)*(-CG168+CG213+CG301+CG258+CG260+CG262)</f>
        <v>1775988.4859049446</v>
      </c>
      <c r="CH305" s="492">
        <f>(Inputs!$D$6&gt;=CH4)*(-CH168+CH213+CH301+CH258+CH260+CH262)</f>
        <v>1775988.4859049446</v>
      </c>
      <c r="CI305" s="492">
        <f>(Inputs!$D$6&gt;=CI4)*(-CI168+CI213+CI301+CI258+CI260+CI262)</f>
        <v>1775988.4859049446</v>
      </c>
      <c r="CJ305" s="492">
        <f>(Inputs!$D$6&gt;=CJ4)*(-CJ168+CJ213+CJ301+CJ258+CJ260+CJ262)</f>
        <v>1775988.4859049446</v>
      </c>
      <c r="CK305" s="492">
        <f>(Inputs!$D$6&gt;=CK4)*(-CK168+CK213+CK301+CK258+CK260+CK262)</f>
        <v>1812535.6555475341</v>
      </c>
      <c r="CL305" s="492">
        <f>(Inputs!$D$6&gt;=CL4)*(-CL168+CL213+CL301+CL258+CL260+CL262)</f>
        <v>1812535.6555475341</v>
      </c>
      <c r="CM305" s="492">
        <f>(Inputs!$D$6&gt;=CM4)*(-CM168+CM213+CM301+CM258+CM260+CM262)</f>
        <v>1812535.6555475341</v>
      </c>
      <c r="CN305" s="492">
        <f>(Inputs!$D$6&gt;=CN4)*(-CN168+CN213+CN301+CN258+CN260+CN262)</f>
        <v>1812535.6555475341</v>
      </c>
      <c r="CO305" s="492">
        <f>(Inputs!$D$6&gt;=CO4)*(-CO168+CO213+CO301+CO258+CO260+CO262)</f>
        <v>1812535.6555475341</v>
      </c>
      <c r="CP305" s="492">
        <f>(Inputs!$D$6&gt;=CP4)*(-CP168+CP213+CP301+CP258+CP260+CP262)</f>
        <v>1812535.6555475341</v>
      </c>
      <c r="CQ305" s="492">
        <f>(Inputs!$D$6&gt;=CQ4)*(-CQ168+CQ213+CQ301+CQ258+CQ260+CQ262)</f>
        <v>1812535.6555475341</v>
      </c>
      <c r="CR305" s="492">
        <f>(Inputs!$D$6&gt;=CR4)*(-CR168+CR213+CR301+CR258+CR260+CR262)</f>
        <v>1812535.6555475341</v>
      </c>
      <c r="CS305" s="492">
        <f>(Inputs!$D$6&gt;=CS4)*(-CS168+CS213+CS301+CS258+CS260+CS262)</f>
        <v>1812535.6555475341</v>
      </c>
      <c r="CT305" s="492">
        <f>(Inputs!$D$6&gt;=CT4)*(-CT168+CT213+CT301+CT258+CT260+CT262)</f>
        <v>1812535.6555475341</v>
      </c>
      <c r="CU305" s="492">
        <f>(Inputs!$D$6&gt;=CU4)*(-CU168+CU213+CU301+CU258+CU260+CU262)</f>
        <v>1812535.6555475341</v>
      </c>
      <c r="CV305" s="492">
        <f>(Inputs!$D$6&gt;=CV4)*(-CV168+CV213+CV301+CV258+CV260+CV262)</f>
        <v>1812535.6555475341</v>
      </c>
      <c r="CW305" s="492">
        <f>(Inputs!$D$6&gt;=CW4)*(-CW168+CW213+CW301+CW258+CW260+CW262)</f>
        <v>1849796.5806906316</v>
      </c>
      <c r="CX305" s="492">
        <f>(Inputs!$D$6&gt;=CX4)*(-CX168+CX213+CX301+CX258+CX260+CX262)</f>
        <v>1849796.5806906316</v>
      </c>
      <c r="CY305" s="492">
        <f>(Inputs!$D$6&gt;=CY4)*(-CY168+CY213+CY301+CY258+CY260+CY262)</f>
        <v>1849796.5806906316</v>
      </c>
      <c r="CZ305" s="492">
        <f>(Inputs!$D$6&gt;=CZ4)*(-CZ168+CZ213+CZ301+CZ258+CZ260+CZ262)</f>
        <v>1849796.5806906316</v>
      </c>
      <c r="DA305" s="492">
        <f>(Inputs!$D$6&gt;=DA4)*(-DA168+DA213+DA301+DA258+DA260+DA262)</f>
        <v>1849796.5806906316</v>
      </c>
      <c r="DB305" s="492">
        <f>(Inputs!$D$6&gt;=DB4)*(-DB168+DB213+DB301+DB258+DB260+DB262)</f>
        <v>1849796.5806906316</v>
      </c>
      <c r="DC305" s="492">
        <f>(Inputs!$D$6&gt;=DC4)*(-DC168+DC213+DC301+DC258+DC260+DC262)</f>
        <v>1849796.5806906316</v>
      </c>
      <c r="DD305" s="492">
        <f>(Inputs!$D$6&gt;=DD4)*(-DD168+DD213+DD301+DD258+DD260+DD262)</f>
        <v>1849796.5806906316</v>
      </c>
      <c r="DE305" s="492">
        <f>(Inputs!$D$6&gt;=DE4)*(-DE168+DE213+DE301+DE258+DE260+DE262)</f>
        <v>1849796.5806906316</v>
      </c>
      <c r="DF305" s="492">
        <f>(Inputs!$D$6&gt;=DF4)*(-DF168+DF213+DF301+DF258+DF260+DF262)</f>
        <v>1849796.5806906316</v>
      </c>
      <c r="DG305" s="492">
        <f>(Inputs!$D$6&gt;=DG4)*(-DG168+DG213+DG301+DG258+DG260+DG262)</f>
        <v>1849796.5806906316</v>
      </c>
      <c r="DH305" s="492">
        <f>(Inputs!$D$6&gt;=DH4)*(-DH168+DH213+DH301+DH258+DH260+DH262)</f>
        <v>1849796.5806906316</v>
      </c>
      <c r="DI305" s="492">
        <f>(Inputs!$D$6&gt;=DI4)*(-DI168+DI213+DI301+DI258+DI260+DI262)</f>
        <v>1887783.9166805886</v>
      </c>
      <c r="DJ305" s="492">
        <f>(Inputs!$D$6&gt;=DJ4)*(-DJ168+DJ213+DJ301+DJ258+DJ260+DJ262)</f>
        <v>1887783.9166805886</v>
      </c>
      <c r="DK305" s="492">
        <f>(Inputs!$D$6&gt;=DK4)*(-DK168+DK213+DK301+DK258+DK260+DK262)</f>
        <v>1887783.9166805886</v>
      </c>
      <c r="DL305" s="492">
        <f>(Inputs!$D$6&gt;=DL4)*(-DL168+DL213+DL301+DL258+DL260+DL262)</f>
        <v>1887783.9166805886</v>
      </c>
      <c r="DM305" s="492">
        <f>(Inputs!$D$6&gt;=DM4)*(-DM168+DM213+DM301+DM258+DM260+DM262)</f>
        <v>1887783.9166805886</v>
      </c>
      <c r="DN305" s="492">
        <f>(Inputs!$D$6&gt;=DN4)*(-DN168+DN213+DN301+DN258+DN260+DN262)</f>
        <v>1887783.9166805886</v>
      </c>
      <c r="DO305" s="492">
        <f>(Inputs!$D$6&gt;=DO4)*(-DO168+DO213+DO301+DO258+DO260+DO262)</f>
        <v>1887783.9166805886</v>
      </c>
      <c r="DP305" s="492">
        <f>(Inputs!$D$6&gt;=DP4)*(-DP168+DP213+DP301+DP258+DP260+DP262)</f>
        <v>1887783.9166805886</v>
      </c>
      <c r="DQ305" s="492">
        <f>(Inputs!$D$6&gt;=DQ4)*(-DQ168+DQ213+DQ301+DQ258+DQ260+DQ262)</f>
        <v>1887783.9166805886</v>
      </c>
      <c r="DR305" s="492">
        <f>(Inputs!$D$6&gt;=DR4)*(-DR168+DR213+DR301+DR258+DR260+DR262)</f>
        <v>1887783.9166805886</v>
      </c>
      <c r="DS305" s="492">
        <f>(Inputs!$D$6&gt;=DS4)*(-DS168+DS213+DS301+DS258+DS260+DS262)</f>
        <v>1887783.9166805886</v>
      </c>
      <c r="DT305" s="492">
        <f>(Inputs!$D$6&gt;=DT4)*(-DT168+DT213+DT301+DT258+DT260+DT262)</f>
        <v>1887783.9166805886</v>
      </c>
      <c r="DU305" s="492">
        <f>(Inputs!$D$6&gt;=DU4)*(-DU168+DU213+DU301+DU258+DU260+DU262)</f>
        <v>1926510.4977280288</v>
      </c>
      <c r="DV305" s="492">
        <f>(Inputs!$D$6&gt;=DV4)*(-DV168+DV213+DV301+DV258+DV260+DV262)</f>
        <v>1926510.4977280288</v>
      </c>
      <c r="DW305" s="492">
        <f>(Inputs!$D$6&gt;=DW4)*(-DW168+DW213+DW301+DW258+DW260+DW262)</f>
        <v>1926510.4977280288</v>
      </c>
      <c r="DX305" s="492">
        <f>(Inputs!$D$6&gt;=DX4)*(-DX168+DX213+DX301+DX258+DX260+DX262)</f>
        <v>1926510.4977280288</v>
      </c>
      <c r="DY305" s="492">
        <f>(Inputs!$D$6&gt;=DY4)*(-DY168+DY213+DY301+DY258+DY260+DY262)</f>
        <v>1926510.4977280288</v>
      </c>
      <c r="DZ305" s="492">
        <f>(Inputs!$D$6&gt;=DZ4)*(-DZ168+DZ213+DZ301+DZ258+DZ260+DZ262)</f>
        <v>1926510.4977280288</v>
      </c>
      <c r="EA305" s="492">
        <f>(Inputs!$D$6&gt;=EA4)*(-EA168+EA213+EA301+EA258+EA260+EA262)</f>
        <v>1926510.4977280288</v>
      </c>
      <c r="EB305" s="492">
        <f>(Inputs!$D$6&gt;=EB4)*(-EB168+EB213+EB301+EB258+EB260+EB262)</f>
        <v>1926510.4977280288</v>
      </c>
      <c r="EC305" s="492">
        <f>(Inputs!$D$6&gt;=EC4)*(-EC168+EC213+EC301+EC258+EC260+EC262)</f>
        <v>1926510.4977280288</v>
      </c>
      <c r="ED305" s="492">
        <f>(Inputs!$D$6&gt;=ED4)*(-ED168+ED213+ED301+ED258+ED260+ED262)</f>
        <v>1926510.4977280288</v>
      </c>
      <c r="EE305" s="492">
        <f>(Inputs!$D$6&gt;=EE4)*(-EE168+EE213+EE301+EE258+EE260+EE262)</f>
        <v>1926510.4977280288</v>
      </c>
      <c r="EF305" s="492">
        <f>(Inputs!$D$6&gt;=EF4)*(-EF168+EF213+EF301+EF258+EF260+EF262)</f>
        <v>445346451.34755421</v>
      </c>
    </row>
    <row r="306" spans="2:136" ht="17" thickBot="1" x14ac:dyDescent="0.25">
      <c r="B306" s="689" t="s">
        <v>80</v>
      </c>
      <c r="C306" s="577"/>
      <c r="D306" s="580"/>
      <c r="E306" s="580"/>
      <c r="F306" s="580"/>
      <c r="G306" s="580"/>
      <c r="H306" s="580"/>
      <c r="I306" s="577"/>
      <c r="J306" s="577"/>
      <c r="K306" s="690">
        <f>XIRR(P306:EF306,$P$6:$EF$6)</f>
        <v>0.1723059833049774</v>
      </c>
      <c r="L306" s="691">
        <f>SUMIF(P306:EF306,"&gt;0")/-SUMIF(P306:EF306,"&lt;0")</f>
        <v>4.1888425348028377</v>
      </c>
      <c r="M306" s="692">
        <f>SUM(P306:EF306)</f>
        <v>180292096.7362507</v>
      </c>
      <c r="N306" s="577"/>
      <c r="O306" s="577"/>
      <c r="P306" s="580">
        <f>(Inputs!$D$6&gt;=P4)*(-P269+P295+P213+P258+P260+P262+P301-P276)-(AND(Inputs!$K$5="Yes",SUM($O$276:O276)&gt;0)*P168)</f>
        <v>-55493043</v>
      </c>
      <c r="Q306" s="580">
        <f>(Inputs!$D$6&gt;=Q4)*(-Q269+Q295+MAX(Q213-(P277)*Q283/12,0)+Q258+Q260+Q262+Q301-Q276)-(AND(Inputs!$K$5="Yes",SUM($O$276:P276)&gt;0)*Q168)</f>
        <v>0</v>
      </c>
      <c r="R306" s="580">
        <f>(Inputs!$D$6&gt;=R4)*(-R269+R295+MAX(R213-(Q277)*R283/12,0)+R258+R260+R262+R301-R276)-(AND(Inputs!$K$5="Yes",SUM($O$276:Q276)&gt;0)*R168)</f>
        <v>0</v>
      </c>
      <c r="S306" s="580">
        <f>(Inputs!$D$6&gt;=S4)*(-S269+S295+MAX(S213-(R277)*S283/12,0)+S258+S260+S262+S301-S276)-(AND(Inputs!$K$5="Yes",SUM($O$276:R276)&gt;0)*S168)</f>
        <v>0</v>
      </c>
      <c r="T306" s="580">
        <f>(Inputs!$D$6&gt;=T4)*(-T269+T295+MAX(T213-(S277)*T283/12,0)+T258+T260+T262+T301-T276)-(AND(Inputs!$K$5="Yes",SUM($O$276:S276)&gt;0)*T168)</f>
        <v>0</v>
      </c>
      <c r="U306" s="580">
        <f>(Inputs!$D$6&gt;=U4)*(-U269+U295+MAX(U213-(T277)*U283/12,0)+U258+U260+U262+U301-U276)-(AND(Inputs!$K$5="Yes",SUM($O$276:T276)&gt;0)*U168)</f>
        <v>0</v>
      </c>
      <c r="V306" s="580">
        <f>(Inputs!$D$6&gt;=V4)*(-V269+V295+MAX(V213-(U277)*V283/12,0)+V258+V260+V262+V301-V276)-(AND(Inputs!$K$5="Yes",SUM($O$276:U276)&gt;0)*V168)</f>
        <v>0</v>
      </c>
      <c r="W306" s="580">
        <f>(Inputs!$D$6&gt;=W4)*(-W269+W295+MAX(W213-(V277)*W283/12,0)+W258+W260+W262+W301-W276)-(AND(Inputs!$K$5="Yes",SUM($O$276:V276)&gt;0)*W168)</f>
        <v>0</v>
      </c>
      <c r="X306" s="580">
        <f>(Inputs!$D$6&gt;=X4)*(-X269+X295+MAX(X213-(W277)*X283/12,0)+X258+X260+X262+X301-X276)-(AND(Inputs!$K$5="Yes",SUM($O$276:W276)&gt;0)*X168)</f>
        <v>0</v>
      </c>
      <c r="Y306" s="580">
        <f>(Inputs!$D$6&gt;=Y4)*(-Y269+Y295+MAX(Y213-(X277)*Y283/12,0)+Y258+Y260+Y262+Y301-Y276)-(AND(Inputs!$K$5="Yes",SUM($O$276:X276)&gt;0)*Y168)</f>
        <v>0</v>
      </c>
      <c r="Z306" s="580">
        <f>(Inputs!$D$6&gt;=Z4)*(-Z269+Z295+MAX(Z213-(Y277)*Z283/12,0)+Z258+Z260+Z262+Z301-Z276)-(AND(Inputs!$K$5="Yes",SUM($O$276:Y276)&gt;0)*Z168)</f>
        <v>0</v>
      </c>
      <c r="AA306" s="580">
        <f>(Inputs!$D$6&gt;=AA4)*(-AA269+AA295+MAX(AA213-(Z277)*AA283/12,0)+AA258+AA260+AA262+AA301-AA276)-(AND(Inputs!$K$5="Yes",SUM($O$276:Z276)&gt;0)*AA168)</f>
        <v>0</v>
      </c>
      <c r="AB306" s="580">
        <f>(Inputs!$D$6&gt;=AB4)*(-AB269+AB295+MAX(AB213-(AA277)*AB283/12,0)+AB258+AB260+AB262+AB301-AB276)-(AND(Inputs!$K$5="Yes",SUM($O$276:AA276)&gt;0)*AB168)</f>
        <v>0</v>
      </c>
      <c r="AC306" s="580">
        <f>(Inputs!$D$6&gt;=AC4)*(-AC269+AC295+MAX(AC213-(AB277)*AC283/12,0)+AC258+AC260+AC262+AC301-AC276)-(AND(Inputs!$K$5="Yes",SUM($O$276:AB276)&gt;0)*AC168)</f>
        <v>0</v>
      </c>
      <c r="AD306" s="580">
        <f>(Inputs!$D$6&gt;=AD4)*(-AD269+AD295+MAX(AD213-(AC277)*AD283/12,0)+AD258+AD260+AD262+AD301-AD276)-(AND(Inputs!$K$5="Yes",SUM($O$276:AC276)&gt;0)*AD168)</f>
        <v>0</v>
      </c>
      <c r="AE306" s="580">
        <f>(Inputs!$D$6&gt;=AE4)*(-AE269+AE295+MAX(AE213-(AD277)*AE283/12,0)+AE258+AE260+AE262+AE301-AE276)-(AND(Inputs!$K$5="Yes",SUM($O$276:AD276)&gt;0)*AE168)</f>
        <v>0</v>
      </c>
      <c r="AF306" s="580">
        <f>(Inputs!$D$6&gt;=AF4)*(-AF269+AF295+MAX(AF213-(AE277)*AF283/12,0)+AF258+AF260+AF262+AF301-AF276)-(AND(Inputs!$K$5="Yes",SUM($O$276:AE276)&gt;0)*AF168)</f>
        <v>0</v>
      </c>
      <c r="AG306" s="580">
        <f>(Inputs!$D$6&gt;=AG4)*(-AG269+AG295+MAX(AG213-(AF277)*AG283/12,0)+AG258+AG260+AG262+AG301-AG276)-(AND(Inputs!$K$5="Yes",SUM($O$276:AF276)&gt;0)*AG168)</f>
        <v>0</v>
      </c>
      <c r="AH306" s="580">
        <f>(Inputs!$D$6&gt;=AH4)*(-AH269+AH295+MAX(AH213-(AG277)*AH283/12,0)+AH258+AH260+AH262+AH301-AH276)-(AND(Inputs!$K$5="Yes",SUM($O$276:AG276)&gt;0)*AH168)</f>
        <v>0</v>
      </c>
      <c r="AI306" s="580">
        <f>(Inputs!$D$6&gt;=AI4)*(-AI269+AI295+MAX(AI213-(AH277)*AI283/12,0)+AI258+AI260+AI262+AI301-AI276)-(AND(Inputs!$K$5="Yes",SUM($O$276:AH276)&gt;0)*AI168)</f>
        <v>0</v>
      </c>
      <c r="AJ306" s="580">
        <f>(Inputs!$D$6&gt;=AJ4)*(-AJ269+AJ295+MAX(AJ213-(AI277)*AJ283/12,0)+AJ258+AJ260+AJ262+AJ301-AJ276)-(AND(Inputs!$K$5="Yes",SUM($O$276:AI276)&gt;0)*AJ168)</f>
        <v>0</v>
      </c>
      <c r="AK306" s="580">
        <f>(Inputs!$D$6&gt;=AK4)*(-AK269+AK295+MAX(AK213-(AJ277)*AK283/12,0)+AK258+AK260+AK262+AK301-AK276)-(AND(Inputs!$K$5="Yes",SUM($O$276:AJ276)&gt;0)*AK168)</f>
        <v>0</v>
      </c>
      <c r="AL306" s="580">
        <f>(Inputs!$D$6&gt;=AL4)*(-AL269+AL295+MAX(AL213-(AK277)*AL283/12,0)+AL258+AL260+AL262+AL301-AL276)-(AND(Inputs!$K$5="Yes",SUM($O$276:AK276)&gt;0)*AL168)</f>
        <v>0</v>
      </c>
      <c r="AM306" s="580">
        <f>(Inputs!$D$6&gt;=AM4)*(-AM269+AM295+MAX(AM213-(AL277)*AM283/12,0)+AM258+AM260+AM262+AM301-AM276)-(AND(Inputs!$K$5="Yes",SUM($O$276:AL276)&gt;0)*AM168)</f>
        <v>0</v>
      </c>
      <c r="AN306" s="580">
        <f>(Inputs!$D$6&gt;=AN4)*(-AN269+AN295+MAX(AN213-(AM277)*AN283/12,0)+AN258+AN260+AN262+AN301-AN276)-(AND(Inputs!$K$5="Yes",SUM($O$276:AM276)&gt;0)*AN168)</f>
        <v>0</v>
      </c>
      <c r="AO306" s="580">
        <f>(Inputs!$D$6&gt;=AO4)*(-AO269+AO295+MAX(AO213-(AN277)*AO283/12,0)+AO258+AO260+AO262+AO301-AO276)-(AND(Inputs!$K$5="Yes",SUM($O$276:AN276)&gt;0)*AO168)</f>
        <v>0</v>
      </c>
      <c r="AP306" s="580">
        <f>(Inputs!$D$6&gt;=AP4)*(-AP269+AP295+MAX(AP213-(AO277)*AP283/12,0)+AP258+AP260+AP262+AP301-AP276)-(AND(Inputs!$K$5="Yes",SUM($O$276:AO276)&gt;0)*AP168)</f>
        <v>0</v>
      </c>
      <c r="AQ306" s="580">
        <f>(Inputs!$D$6&gt;=AQ4)*(-AQ269+AQ295+MAX(AQ213-(AP277)*AQ283/12,0)+AQ258+AQ260+AQ262+AQ301-AQ276)-(AND(Inputs!$K$5="Yes",SUM($O$276:AP276)&gt;0)*AQ168)</f>
        <v>0</v>
      </c>
      <c r="AR306" s="580">
        <f>(Inputs!$D$6&gt;=AR4)*(-AR269+AR295+MAX(AR213-(AQ277)*AR283/12,0)+AR258+AR260+AR262+AR301-AR276)-(AND(Inputs!$K$5="Yes",SUM($O$276:AQ276)&gt;0)*AR168)</f>
        <v>0</v>
      </c>
      <c r="AS306" s="580">
        <f>(Inputs!$D$6&gt;=AS4)*(-AS269+AS295+MAX(AS213-(AR277)*AS283/12,0)+AS258+AS260+AS262+AS301-AS276)-(AND(Inputs!$K$5="Yes",SUM($O$276:AR276)&gt;0)*AS168)</f>
        <v>0</v>
      </c>
      <c r="AT306" s="580">
        <f>(Inputs!$D$6&gt;=AT4)*(-AT269+AT295+MAX(AT213-(AS277)*AT283/12,0)+AT258+AT260+AT262+AT301-AT276)-(AND(Inputs!$K$5="Yes",SUM($O$276:AS276)&gt;0)*AT168)</f>
        <v>0</v>
      </c>
      <c r="AU306" s="580">
        <f>(Inputs!$D$6&gt;=AU4)*(-AU269+AU295+MAX(AU213-(AT277)*AU283/12,0)+AU258+AU260+AU262+AU301-AU276)-(AND(Inputs!$K$5="Yes",SUM($O$276:AT276)&gt;0)*AU168)</f>
        <v>0</v>
      </c>
      <c r="AV306" s="580">
        <f>(Inputs!$D$6&gt;=AV4)*(-AV269+AV295+MAX(AV213-(AU277)*AV283/12,0)+AV258+AV260+AV262+AV301-AV276)-(AND(Inputs!$K$5="Yes",SUM($O$276:AU276)&gt;0)*AV168)</f>
        <v>0</v>
      </c>
      <c r="AW306" s="580">
        <f>(Inputs!$D$6&gt;=AW4)*(-AW269+AW295+MAX(AW213-(AV277)*AW283/12,0)+AW258+AW260+AW262+AW301-AW276)-(AND(Inputs!$K$5="Yes",SUM($O$276:AV276)&gt;0)*AW168)</f>
        <v>0</v>
      </c>
      <c r="AX306" s="580">
        <f>(Inputs!$D$6&gt;=AX4)*(-AX269+AX295+MAX(AX213-(AW277)*AX283/12,0)+AX258+AX260+AX262+AX301-AX276)-(AND(Inputs!$K$5="Yes",SUM($O$276:AW276)&gt;0)*AX168)</f>
        <v>0</v>
      </c>
      <c r="AY306" s="580">
        <f>(Inputs!$D$6&gt;=AY4)*(-AY269+AY295+MAX(AY213-(AX277)*AY283/12,0)+AY258+AY260+AY262+AY301-AY276)-(AND(Inputs!$K$5="Yes",SUM($O$276:AX276)&gt;0)*AY168)</f>
        <v>0</v>
      </c>
      <c r="AZ306" s="580">
        <f>(Inputs!$D$6&gt;=AZ4)*(-AZ269+AZ295+MAX(AZ213-(AY277)*AZ283/12,0)+AZ258+AZ260+AZ262+AZ301-AZ276)-(AND(Inputs!$K$5="Yes",SUM($O$276:AY276)&gt;0)*AZ168)</f>
        <v>0</v>
      </c>
      <c r="BA306" s="580">
        <f>(Inputs!$D$6&gt;=BA4)*(-BA269+BA295+MAX(BA213-(AZ277)*BA283/12,0)+BA258+BA260+BA262+BA301-BA276)-(AND(Inputs!$K$5="Yes",SUM($O$276:AZ276)&gt;0)*BA168)</f>
        <v>0</v>
      </c>
      <c r="BB306" s="580">
        <f>(Inputs!$D$6&gt;=BB4)*(-BB269+BB295+MAX(BB213-(BA277)*BB283/12,0)+BB258+BB260+BB262+BB301-BB276)-(AND(Inputs!$K$5="Yes",SUM($O$276:BA276)&gt;0)*BB168)</f>
        <v>0</v>
      </c>
      <c r="BC306" s="580">
        <f>(Inputs!$D$6&gt;=BC4)*(-BC269+BC295+MAX(BC213-(BB277)*BC283/12,0)+BC258+BC260+BC262+BC301-BC276)-(AND(Inputs!$K$5="Yes",SUM($O$276:BB276)&gt;0)*BC168)</f>
        <v>0</v>
      </c>
      <c r="BD306" s="580">
        <f>(Inputs!$D$6&gt;=BD4)*(-BD269+BD295+MAX(BD213-(BC277)*BD283/12,0)+BD258+BD260+BD262+BD301-BD276)-(AND(Inputs!$K$5="Yes",SUM($O$276:BC276)&gt;0)*BD168)</f>
        <v>0</v>
      </c>
      <c r="BE306" s="580">
        <f>(Inputs!$D$6&gt;=BE4)*(-BE269+BE295+MAX(BE213-(BD277)*BE283/12,0)+BE258+BE260+BE262+BE301-BE276)-(AND(Inputs!$K$5="Yes",SUM($O$276:BD276)&gt;0)*BE168)</f>
        <v>0</v>
      </c>
      <c r="BF306" s="580">
        <f>(Inputs!$D$6&gt;=BF4)*(-BF269+BF295+MAX(BF213-(BE277)*BF283/12,0)+BF258+BF260+BF262+BF301-BF276)-(AND(Inputs!$K$5="Yes",SUM($O$276:BE276)&gt;0)*BF168)</f>
        <v>0</v>
      </c>
      <c r="BG306" s="580">
        <f>(Inputs!$D$6&gt;=BG4)*(-BG269+BG295+MAX(BG213-(BF277)*BG283/12,0)+BG258+BG260+BG262+BG301-BG276)-(AND(Inputs!$K$5="Yes",SUM($O$276:BF276)&gt;0)*BG168)</f>
        <v>0</v>
      </c>
      <c r="BH306" s="580">
        <f>(Inputs!$D$6&gt;=BH4)*(-BH269+BH295+MAX(BH213-(BG277)*BH283/12,0)+BH258+BH260+BH262+BH301-BH276)-(AND(Inputs!$K$5="Yes",SUM($O$276:BG276)&gt;0)*BH168)</f>
        <v>0</v>
      </c>
      <c r="BI306" s="580">
        <f>(Inputs!$D$6&gt;=BI4)*(-BI269+BI295+MAX(BI213-(BH277)*BI283/12,0)+BI258+BI260+BI262+BI301-BI276)-(AND(Inputs!$K$5="Yes",SUM($O$276:BH276)&gt;0)*BI168)</f>
        <v>0</v>
      </c>
      <c r="BJ306" s="580">
        <f>(Inputs!$D$6&gt;=BJ4)*(-BJ269+BJ295+MAX(BJ213-(BI277)*BJ283/12,0)+BJ258+BJ260+BJ262+BJ301-BJ276)-(AND(Inputs!$K$5="Yes",SUM($O$276:BI276)&gt;0)*BJ168)</f>
        <v>0</v>
      </c>
      <c r="BK306" s="580">
        <f>(Inputs!$D$6&gt;=BK4)*(-BK269+BK295+MAX(BK213-(BJ277)*BK283/12,0)+BK258+BK260+BK262+BK301-BK276)-(AND(Inputs!$K$5="Yes",SUM($O$276:BJ276)&gt;0)*BK168)</f>
        <v>15055509.207951158</v>
      </c>
      <c r="BL306" s="580">
        <f>(Inputs!$D$6&gt;=BL4)*(-BL269+BL295+MAX(BL213-(BK277)*BL283/12,0)+BL258+BL260+BL262+BL301-BL276)-(AND(Inputs!$K$5="Yes",SUM($O$276:BK276)&gt;0)*BL168)</f>
        <v>-384065.17736940889</v>
      </c>
      <c r="BM306" s="580">
        <f>(Inputs!$D$6&gt;=BM4)*(-BM269+BM295+MAX(BM213-(BL277)*BM283/12,0)+BM258+BM260+BM262+BM301-BM276)-(AND(Inputs!$K$5="Yes",SUM($O$276:BL276)&gt;0)*BM168)</f>
        <v>-269605.79155580065</v>
      </c>
      <c r="BN306" s="580">
        <f>(Inputs!$D$6&gt;=BN4)*(-BN269+BN295+MAX(BN213-(BM277)*BN283/12,0)+BN258+BN260+BN262+BN301-BN276)-(AND(Inputs!$K$5="Yes",SUM($O$276:BM276)&gt;0)*BN168)</f>
        <v>-200086.09436281509</v>
      </c>
      <c r="BO306" s="580">
        <f>(Inputs!$D$6&gt;=BO4)*(-BO269+BO295+MAX(BO213-(BN277)*BO283/12,0)+BO258+BO260+BO262+BO301-BO276)-(AND(Inputs!$K$5="Yes",SUM($O$276:BN276)&gt;0)*BO168)</f>
        <v>-130566.39716982975</v>
      </c>
      <c r="BP306" s="580">
        <f>(Inputs!$D$6&gt;=BP4)*(-BP269+BP295+MAX(BP213-(BO277)*BP283/12,0)+BP258+BP260+BP262+BP301-BP276)-(AND(Inputs!$K$5="Yes",SUM($O$276:BO276)&gt;0)*BP168)</f>
        <v>-61046.699976844538</v>
      </c>
      <c r="BQ306" s="580">
        <f>(Inputs!$D$6&gt;=BQ4)*(-BQ269+BQ295+MAX(BQ213-(BP277)*BQ283/12,0)+BQ258+BQ260+BQ262+BQ301-BQ276)-(AND(Inputs!$K$5="Yes",SUM($O$276:BP276)&gt;0)*BQ168)</f>
        <v>8472.997216141026</v>
      </c>
      <c r="BR306" s="580">
        <f>(Inputs!$D$6&gt;=BR4)*(-BR269+BR295+MAX(BR213-(BQ277)*BR283/12,0)+BR258+BR260+BR262+BR301-BR276)-(AND(Inputs!$K$5="Yes",SUM($O$276:BQ276)&gt;0)*BR168)</f>
        <v>77992.694409126241</v>
      </c>
      <c r="BS306" s="580">
        <f>(Inputs!$D$6&gt;=BS4)*(-BS269+BS295+MAX(BS213-(BR277)*BS283/12,0)+BS258+BS260+BS262+BS301-BS276)-(AND(Inputs!$K$5="Yes",SUM($O$276:BR276)&gt;0)*BS168)</f>
        <v>147512.39160211181</v>
      </c>
      <c r="BT306" s="580">
        <f>(Inputs!$D$6&gt;=BT4)*(-BT269+BT295+MAX(BT213-(BS277)*BT283/12,0)+BT258+BT260+BT262+BT301-BT276)-(AND(Inputs!$K$5="Yes",SUM($O$276:BS276)&gt;0)*BT168)</f>
        <v>192861.22726599249</v>
      </c>
      <c r="BU306" s="580">
        <f>(Inputs!$D$6&gt;=BU4)*(-BU269+BU295+MAX(BU213-(BT277)*BU283/12,0)+BU258+BU260+BU262+BU301-BU276)-(AND(Inputs!$K$5="Yes",SUM($O$276:BT276)&gt;0)*BU168)</f>
        <v>227851.12227454392</v>
      </c>
      <c r="BV306" s="580">
        <f>(Inputs!$D$6&gt;=BV4)*(-BV269+BV295+MAX(BV213-(BU277)*BV283/12,0)+BV258+BV260+BV262+BV301-BV276)-(AND(Inputs!$K$5="Yes",SUM($O$276:BU276)&gt;0)*BV168)</f>
        <v>262841.01728309487</v>
      </c>
      <c r="BW306" s="580">
        <f>(Inputs!$D$6&gt;=BW4)*(-BW269+BW295+MAX(BW213-(BV277)*BW283/12,0)+BW258+BW260+BW262+BW301-BW276)-(AND(Inputs!$K$5="Yes",SUM($O$276:BV276)&gt;0)*BW168)</f>
        <v>297746.58540887974</v>
      </c>
      <c r="BX306" s="580">
        <f>(Inputs!$D$6&gt;=BX4)*(-BX269+BX295+MAX(BX213-(BW277)*BX283/12,0)+BX258+BX260+BX262+BX301-BX276)-(AND(Inputs!$K$5="Yes",SUM($O$276:BW276)&gt;0)*BX168)</f>
        <v>297746.58540887974</v>
      </c>
      <c r="BY306" s="580">
        <f>(Inputs!$D$6&gt;=BY4)*(-BY269+BY295+MAX(BY213-(BX277)*BY283/12,0)+BY258+BY260+BY262+BY301-BY276)-(AND(Inputs!$K$5="Yes",SUM($O$276:BX276)&gt;0)*BY168)</f>
        <v>333592.47643579607</v>
      </c>
      <c r="BZ306" s="580">
        <f>(Inputs!$D$6&gt;=BZ4)*(-BZ269+BZ295+MAX(BZ213-(BY277)*BZ283/12,0)+BZ258+BZ260+BZ262+BZ301-BZ276)-(AND(Inputs!$K$5="Yes",SUM($O$276:BY276)&gt;0)*BZ168)</f>
        <v>333592.47643579607</v>
      </c>
      <c r="CA306" s="580">
        <f>(Inputs!$D$6&gt;=CA4)*(-CA269+CA295+MAX(CA213-(BZ277)*CA283/12,0)+CA258+CA260+CA262+CA301-CA276)-(AND(Inputs!$K$5="Yes",SUM($O$276:BZ276)&gt;0)*CA168)</f>
        <v>333592.47643579607</v>
      </c>
      <c r="CB306" s="580">
        <f>(Inputs!$D$6&gt;=CB4)*(-CB269+CB295+MAX(CB213-(CA277)*CB283/12,0)+CB258+CB260+CB262+CB301-CB276)-(AND(Inputs!$K$5="Yes",SUM($O$276:CA276)&gt;0)*CB168)</f>
        <v>333592.47643579607</v>
      </c>
      <c r="CC306" s="580">
        <f>(Inputs!$D$6&gt;=CC4)*(-CC269+CC295+MAX(CC213-(CB277)*CC283/12,0)+CC258+CC260+CC262+CC301-CC276)-(AND(Inputs!$K$5="Yes",SUM($O$276:CB276)&gt;0)*CC168)</f>
        <v>333592.47643579607</v>
      </c>
      <c r="CD306" s="580">
        <f>(Inputs!$D$6&gt;=CD4)*(-CD269+CD295+MAX(CD213-(CC277)*CD283/12,0)+CD258+CD260+CD262+CD301-CD276)-(AND(Inputs!$K$5="Yes",SUM($O$276:CC276)&gt;0)*CD168)</f>
        <v>333592.47643579607</v>
      </c>
      <c r="CE306" s="580">
        <f>(Inputs!$D$6&gt;=CE4)*(-CE269+CE295+MAX(CE213-(CD277)*CE283/12,0)+CE258+CE260+CE262+CE301-CE276)-(AND(Inputs!$K$5="Yes",SUM($O$276:CD276)&gt;0)*CE168)</f>
        <v>333592.47643579607</v>
      </c>
      <c r="CF306" s="580">
        <f>(Inputs!$D$6&gt;=CF4)*(-CF269+CF295+MAX(CF213-(CE277)*CF283/12,0)+CF258+CF260+CF262+CF301-CF276)-(AND(Inputs!$K$5="Yes",SUM($O$276:CE276)&gt;0)*CF168)</f>
        <v>333592.47643579607</v>
      </c>
      <c r="CG306" s="580">
        <f>(Inputs!$D$6&gt;=CG4)*(-CG269+CG295+MAX(CG213-(CF277)*CG283/12,0)+CG258+CG260+CG262+CG301-CG276)-(AND(Inputs!$K$5="Yes",SUM($O$276:CF276)&gt;0)*CG168)</f>
        <v>333592.47643579607</v>
      </c>
      <c r="CH306" s="580">
        <f>(Inputs!$D$6&gt;=CH4)*(-CH269+CH295+MAX(CH213-(CG277)*CH283/12,0)+CH258+CH260+CH262+CH301-CH276)-(AND(Inputs!$K$5="Yes",SUM($O$276:CG276)&gt;0)*CH168)</f>
        <v>333592.47643579607</v>
      </c>
      <c r="CI306" s="580">
        <f>(Inputs!$D$6&gt;=CI4)*(-CI269+CI295+MAX(CI213-(CH277)*CI283/12,0)+CI258+CI260+CI262+CI301-CI276)-(AND(Inputs!$K$5="Yes",SUM($O$276:CH276)&gt;0)*CI168)</f>
        <v>333592.47643579607</v>
      </c>
      <c r="CJ306" s="580">
        <f>(Inputs!$D$6&gt;=CJ4)*(-CJ269+CJ295+MAX(CJ213-(CI277)*CJ283/12,0)+CJ258+CJ260+CJ262+CJ301-CJ276)-(AND(Inputs!$K$5="Yes",SUM($O$276:CI276)&gt;0)*CJ168)</f>
        <v>333592.47643579607</v>
      </c>
      <c r="CK306" s="580">
        <f>(Inputs!$D$6&gt;=CK4)*(-CK269+CK295+MAX(CK213-(CJ277)*CK283/12,0)+CK258+CK260+CK262+CK301-CK276)-(AND(Inputs!$K$5="Yes",SUM($O$276:CJ276)&gt;0)*CK168)</f>
        <v>370139.64607838553</v>
      </c>
      <c r="CL306" s="580">
        <f>(Inputs!$D$6&gt;=CL4)*(-CL269+CL295+MAX(CL213-(CK277)*CL283/12,0)+CL258+CL260+CL262+CL301-CL276)-(AND(Inputs!$K$5="Yes",SUM($O$276:CK276)&gt;0)*CL168)</f>
        <v>370139.64607838553</v>
      </c>
      <c r="CM306" s="580">
        <f>(Inputs!$D$6&gt;=CM4)*(-CM269+CM295+MAX(CM213-(CL277)*CM283/12,0)+CM258+CM260+CM262+CM301-CM276)-(AND(Inputs!$K$5="Yes",SUM($O$276:CL276)&gt;0)*CM168)</f>
        <v>370139.64607838553</v>
      </c>
      <c r="CN306" s="580">
        <f>(Inputs!$D$6&gt;=CN4)*(-CN269+CN295+MAX(CN213-(CM277)*CN283/12,0)+CN258+CN260+CN262+CN301-CN276)-(AND(Inputs!$K$5="Yes",SUM($O$276:CM276)&gt;0)*CN168)</f>
        <v>370139.64607838553</v>
      </c>
      <c r="CO306" s="580">
        <f>(Inputs!$D$6&gt;=CO4)*(-CO269+CO295+MAX(CO213-(CN277)*CO283/12,0)+CO258+CO260+CO262+CO301-CO276)-(AND(Inputs!$K$5="Yes",SUM($O$276:CN276)&gt;0)*CO168)</f>
        <v>370139.64607838553</v>
      </c>
      <c r="CP306" s="580">
        <f>(Inputs!$D$6&gt;=CP4)*(-CP269+CP295+MAX(CP213-(CO277)*CP283/12,0)+CP258+CP260+CP262+CP301-CP276)-(AND(Inputs!$K$5="Yes",SUM($O$276:CO276)&gt;0)*CP168)</f>
        <v>370139.64607838553</v>
      </c>
      <c r="CQ306" s="580">
        <f>(Inputs!$D$6&gt;=CQ4)*(-CQ269+CQ295+MAX(CQ213-(CP277)*CQ283/12,0)+CQ258+CQ260+CQ262+CQ301-CQ276)-(AND(Inputs!$K$5="Yes",SUM($O$276:CP276)&gt;0)*CQ168)</f>
        <v>370139.64607838553</v>
      </c>
      <c r="CR306" s="580">
        <f>(Inputs!$D$6&gt;=CR4)*(-CR269+CR295+MAX(CR213-(CQ277)*CR283/12,0)+CR258+CR260+CR262+CR301-CR276)-(AND(Inputs!$K$5="Yes",SUM($O$276:CQ276)&gt;0)*CR168)</f>
        <v>370139.64607838553</v>
      </c>
      <c r="CS306" s="580">
        <f>(Inputs!$D$6&gt;=CS4)*(-CS269+CS295+MAX(CS213-(CR277)*CS283/12,0)+CS258+CS260+CS262+CS301-CS276)-(AND(Inputs!$K$5="Yes",SUM($O$276:CR276)&gt;0)*CS168)</f>
        <v>370139.64607838553</v>
      </c>
      <c r="CT306" s="580">
        <f>(Inputs!$D$6&gt;=CT4)*(-CT269+CT295+MAX(CT213-(CS277)*CT283/12,0)+CT258+CT260+CT262+CT301-CT276)-(AND(Inputs!$K$5="Yes",SUM($O$276:CS276)&gt;0)*CT168)</f>
        <v>370139.64607838553</v>
      </c>
      <c r="CU306" s="580">
        <f>(Inputs!$D$6&gt;=CU4)*(-CU269+CU295+MAX(CU213-(CT277)*CU283/12,0)+CU258+CU260+CU262+CU301-CU276)-(AND(Inputs!$K$5="Yes",SUM($O$276:CT276)&gt;0)*CU168)</f>
        <v>370139.64607838553</v>
      </c>
      <c r="CV306" s="580">
        <f>(Inputs!$D$6&gt;=CV4)*(-CV269+CV295+MAX(CV213-(CU277)*CV283/12,0)+CV258+CV260+CV262+CV301-CV276)-(AND(Inputs!$K$5="Yes",SUM($O$276:CU276)&gt;0)*CV168)</f>
        <v>370139.64607838553</v>
      </c>
      <c r="CW306" s="580">
        <f>(Inputs!$D$6&gt;=CW4)*(-CW269+CW295+MAX(CW213-(CV277)*CW283/12,0)+CW258+CW260+CW262+CW301-CW276)-(AND(Inputs!$K$5="Yes",SUM($O$276:CV276)&gt;0)*CW168)</f>
        <v>407400.57122148306</v>
      </c>
      <c r="CX306" s="580">
        <f>(Inputs!$D$6&gt;=CX4)*(-CX269+CX295+MAX(CX213-(CW277)*CX283/12,0)+CX258+CX260+CX262+CX301-CX276)-(AND(Inputs!$K$5="Yes",SUM($O$276:CW276)&gt;0)*CX168)</f>
        <v>407400.57122148306</v>
      </c>
      <c r="CY306" s="580">
        <f>(Inputs!$D$6&gt;=CY4)*(-CY269+CY295+MAX(CY213-(CX277)*CY283/12,0)+CY258+CY260+CY262+CY301-CY276)-(AND(Inputs!$K$5="Yes",SUM($O$276:CX276)&gt;0)*CY168)</f>
        <v>407400.57122148306</v>
      </c>
      <c r="CZ306" s="580">
        <f>(Inputs!$D$6&gt;=CZ4)*(-CZ269+CZ295+MAX(CZ213-(CY277)*CZ283/12,0)+CZ258+CZ260+CZ262+CZ301-CZ276)-(AND(Inputs!$K$5="Yes",SUM($O$276:CY276)&gt;0)*CZ168)</f>
        <v>407400.57122148306</v>
      </c>
      <c r="DA306" s="580">
        <f>(Inputs!$D$6&gt;=DA4)*(-DA269+DA295+MAX(DA213-(CZ277)*DA283/12,0)+DA258+DA260+DA262+DA301-DA276)-(AND(Inputs!$K$5="Yes",SUM($O$276:CZ276)&gt;0)*DA168)</f>
        <v>407400.57122148306</v>
      </c>
      <c r="DB306" s="580">
        <f>(Inputs!$D$6&gt;=DB4)*(-DB269+DB295+MAX(DB213-(DA277)*DB283/12,0)+DB258+DB260+DB262+DB301-DB276)-(AND(Inputs!$K$5="Yes",SUM($O$276:DA276)&gt;0)*DB168)</f>
        <v>407400.57122148306</v>
      </c>
      <c r="DC306" s="580">
        <f>(Inputs!$D$6&gt;=DC4)*(-DC269+DC295+MAX(DC213-(DB277)*DC283/12,0)+DC258+DC260+DC262+DC301-DC276)-(AND(Inputs!$K$5="Yes",SUM($O$276:DB276)&gt;0)*DC168)</f>
        <v>407400.57122148306</v>
      </c>
      <c r="DD306" s="580">
        <f>(Inputs!$D$6&gt;=DD4)*(-DD269+DD295+MAX(DD213-(DC277)*DD283/12,0)+DD258+DD260+DD262+DD301-DD276)-(AND(Inputs!$K$5="Yes",SUM($O$276:DC276)&gt;0)*DD168)</f>
        <v>407400.57122148306</v>
      </c>
      <c r="DE306" s="580">
        <f>(Inputs!$D$6&gt;=DE4)*(-DE269+DE295+MAX(DE213-(DD277)*DE283/12,0)+DE258+DE260+DE262+DE301-DE276)-(AND(Inputs!$K$5="Yes",SUM($O$276:DD276)&gt;0)*DE168)</f>
        <v>407400.57122148306</v>
      </c>
      <c r="DF306" s="580">
        <f>(Inputs!$D$6&gt;=DF4)*(-DF269+DF295+MAX(DF213-(DE277)*DF283/12,0)+DF258+DF260+DF262+DF301-DF276)-(AND(Inputs!$K$5="Yes",SUM($O$276:DE276)&gt;0)*DF168)</f>
        <v>407400.57122148306</v>
      </c>
      <c r="DG306" s="580">
        <f>(Inputs!$D$6&gt;=DG4)*(-DG269+DG295+MAX(DG213-(DF277)*DG283/12,0)+DG258+DG260+DG262+DG301-DG276)-(AND(Inputs!$K$5="Yes",SUM($O$276:DF276)&gt;0)*DG168)</f>
        <v>407400.57122148306</v>
      </c>
      <c r="DH306" s="580">
        <f>(Inputs!$D$6&gt;=DH4)*(-DH269+DH295+MAX(DH213-(DG277)*DH283/12,0)+DH258+DH260+DH262+DH301-DH276)-(AND(Inputs!$K$5="Yes",SUM($O$276:DG276)&gt;0)*DH168)</f>
        <v>407400.57122148306</v>
      </c>
      <c r="DI306" s="580">
        <f>(Inputs!$D$6&gt;=DI4)*(-DI269+DI295+MAX(DI213-(DH277)*DI283/12,0)+DI258+DI260+DI262+DI301-DI276)-(AND(Inputs!$K$5="Yes",SUM($O$276:DH276)&gt;0)*DI168)</f>
        <v>445387.90721143986</v>
      </c>
      <c r="DJ306" s="580">
        <f>(Inputs!$D$6&gt;=DJ4)*(-DJ269+DJ295+MAX(DJ213-(DI277)*DJ283/12,0)+DJ258+DJ260+DJ262+DJ301-DJ276)-(AND(Inputs!$K$5="Yes",SUM($O$276:DI276)&gt;0)*DJ168)</f>
        <v>445387.90721143986</v>
      </c>
      <c r="DK306" s="580">
        <f>(Inputs!$D$6&gt;=DK4)*(-DK269+DK295+MAX(DK213-(DJ277)*DK283/12,0)+DK258+DK260+DK262+DK301-DK276)-(AND(Inputs!$K$5="Yes",SUM($O$276:DJ276)&gt;0)*DK168)</f>
        <v>445387.90721143986</v>
      </c>
      <c r="DL306" s="580">
        <f>(Inputs!$D$6&gt;=DL4)*(-DL269+DL295+MAX(DL213-(DK277)*DL283/12,0)+DL258+DL260+DL262+DL301-DL276)-(AND(Inputs!$K$5="Yes",SUM($O$276:DK276)&gt;0)*DL168)</f>
        <v>445387.90721143986</v>
      </c>
      <c r="DM306" s="580">
        <f>(Inputs!$D$6&gt;=DM4)*(-DM269+DM295+MAX(DM213-(DL277)*DM283/12,0)+DM258+DM260+DM262+DM301-DM276)-(AND(Inputs!$K$5="Yes",SUM($O$276:DL276)&gt;0)*DM168)</f>
        <v>445387.90721143986</v>
      </c>
      <c r="DN306" s="580">
        <f>(Inputs!$D$6&gt;=DN4)*(-DN269+DN295+MAX(DN213-(DM277)*DN283/12,0)+DN258+DN260+DN262+DN301-DN276)-(AND(Inputs!$K$5="Yes",SUM($O$276:DM276)&gt;0)*DN168)</f>
        <v>445387.90721143986</v>
      </c>
      <c r="DO306" s="580">
        <f>(Inputs!$D$6&gt;=DO4)*(-DO269+DO295+MAX(DO213-(DN277)*DO283/12,0)+DO258+DO260+DO262+DO301-DO276)-(AND(Inputs!$K$5="Yes",SUM($O$276:DN276)&gt;0)*DO168)</f>
        <v>445387.90721143986</v>
      </c>
      <c r="DP306" s="580">
        <f>(Inputs!$D$6&gt;=DP4)*(-DP269+DP295+MAX(DP213-(DO277)*DP283/12,0)+DP258+DP260+DP262+DP301-DP276)-(AND(Inputs!$K$5="Yes",SUM($O$276:DO276)&gt;0)*DP168)</f>
        <v>445387.90721143986</v>
      </c>
      <c r="DQ306" s="580">
        <f>(Inputs!$D$6&gt;=DQ4)*(-DQ269+DQ295+MAX(DQ213-(DP277)*DQ283/12,0)+DQ258+DQ260+DQ262+DQ301-DQ276)-(AND(Inputs!$K$5="Yes",SUM($O$276:DP276)&gt;0)*DQ168)</f>
        <v>445387.90721143986</v>
      </c>
      <c r="DR306" s="580">
        <f>(Inputs!$D$6&gt;=DR4)*(-DR269+DR295+MAX(DR213-(DQ277)*DR283/12,0)+DR258+DR260+DR262+DR301-DR276)-(AND(Inputs!$K$5="Yes",SUM($O$276:DQ276)&gt;0)*DR168)</f>
        <v>445387.90721143986</v>
      </c>
      <c r="DS306" s="580">
        <f>(Inputs!$D$6&gt;=DS4)*(-DS269+DS295+MAX(DS213-(DR277)*DS283/12,0)+DS258+DS260+DS262+DS301-DS276)-(AND(Inputs!$K$5="Yes",SUM($O$276:DR276)&gt;0)*DS168)</f>
        <v>445387.90721143986</v>
      </c>
      <c r="DT306" s="580">
        <f>(Inputs!$D$6&gt;=DT4)*(-DT269+DT295+MAX(DT213-(DS277)*DT283/12,0)+DT258+DT260+DT262+DT301-DT276)-(AND(Inputs!$K$5="Yes",SUM($O$276:DS276)&gt;0)*DT168)</f>
        <v>445387.90721143986</v>
      </c>
      <c r="DU306" s="580">
        <f>(Inputs!$D$6&gt;=DU4)*(-DU269+DU295+MAX(DU213-(DT277)*DU283/12,0)+DU258+DU260+DU262+DU301-DU276)-(AND(Inputs!$K$5="Yes",SUM($O$276:DT276)&gt;0)*DU168)</f>
        <v>484114.48825888004</v>
      </c>
      <c r="DV306" s="580">
        <f>(Inputs!$D$6&gt;=DV4)*(-DV269+DV295+MAX(DV213-(DU277)*DV283/12,0)+DV258+DV260+DV262+DV301-DV276)-(AND(Inputs!$K$5="Yes",SUM($O$276:DU276)&gt;0)*DV168)</f>
        <v>484114.48825888004</v>
      </c>
      <c r="DW306" s="580">
        <f>(Inputs!$D$6&gt;=DW4)*(-DW269+DW295+MAX(DW213-(DV277)*DW283/12,0)+DW258+DW260+DW262+DW301-DW276)-(AND(Inputs!$K$5="Yes",SUM($O$276:DV276)&gt;0)*DW168)</f>
        <v>484114.48825888004</v>
      </c>
      <c r="DX306" s="580">
        <f>(Inputs!$D$6&gt;=DX4)*(-DX269+DX295+MAX(DX213-(DW277)*DX283/12,0)+DX258+DX260+DX262+DX301-DX276)-(AND(Inputs!$K$5="Yes",SUM($O$276:DW276)&gt;0)*DX168)</f>
        <v>484114.48825888004</v>
      </c>
      <c r="DY306" s="580">
        <f>(Inputs!$D$6&gt;=DY4)*(-DY269+DY295+MAX(DY213-(DX277)*DY283/12,0)+DY258+DY260+DY262+DY301-DY276)-(AND(Inputs!$K$5="Yes",SUM($O$276:DX276)&gt;0)*DY168)</f>
        <v>484114.48825888004</v>
      </c>
      <c r="DZ306" s="580">
        <f>(Inputs!$D$6&gt;=DZ4)*(-DZ269+DZ295+MAX(DZ213-(DY277)*DZ283/12,0)+DZ258+DZ260+DZ262+DZ301-DZ276)-(AND(Inputs!$K$5="Yes",SUM($O$276:DY276)&gt;0)*DZ168)</f>
        <v>484114.48825888004</v>
      </c>
      <c r="EA306" s="580">
        <f>(Inputs!$D$6&gt;=EA4)*(-EA269+EA295+MAX(EA213-(DZ277)*EA283/12,0)+EA258+EA260+EA262+EA301-EA276)-(AND(Inputs!$K$5="Yes",SUM($O$276:DZ276)&gt;0)*EA168)</f>
        <v>484114.48825888004</v>
      </c>
      <c r="EB306" s="580">
        <f>(Inputs!$D$6&gt;=EB4)*(-EB269+EB295+MAX(EB213-(EA277)*EB283/12,0)+EB258+EB260+EB262+EB301-EB276)-(AND(Inputs!$K$5="Yes",SUM($O$276:EA276)&gt;0)*EB168)</f>
        <v>484114.48825888004</v>
      </c>
      <c r="EC306" s="580">
        <f>(Inputs!$D$6&gt;=EC4)*(-EC269+EC295+MAX(EC213-(EB277)*EC283/12,0)+EC258+EC260+EC262+EC301-EC276)-(AND(Inputs!$K$5="Yes",SUM($O$276:EB276)&gt;0)*EC168)</f>
        <v>484114.48825888004</v>
      </c>
      <c r="ED306" s="580">
        <f>(Inputs!$D$6&gt;=ED4)*(-ED269+ED295+MAX(ED213-(EC277)*ED283/12,0)+ED258+ED260+ED262+ED301-ED276)-(AND(Inputs!$K$5="Yes",SUM($O$276:EC276)&gt;0)*ED168)</f>
        <v>484114.48825888004</v>
      </c>
      <c r="EE306" s="580">
        <f>(Inputs!$D$6&gt;=EE4)*(-EE269+EE295+MAX(EE213-(ED277)*EE283/12,0)+EE258+EE260+EE262+EE301-EE276)-(AND(Inputs!$K$5="Yes",SUM($O$276:ED276)&gt;0)*EE168)</f>
        <v>484114.48825888004</v>
      </c>
      <c r="EF306" s="580">
        <f>(Inputs!$D$6&gt;=EF4)*(-EF269+EF295+MAX(EF213-(EE277)*EF283/12,0)+EF258+EF260+EF262+EF301-EF276)-(AND(Inputs!$K$5="Yes",SUM($O$276:EE276)&gt;0)*EF168)</f>
        <v>196258469.48565254</v>
      </c>
    </row>
    <row r="307" spans="2:136" x14ac:dyDescent="0.2">
      <c r="N307" t="s">
        <v>336</v>
      </c>
      <c r="P307" s="746" t="str">
        <f>IFERROR(-P264/P292,"-")</f>
        <v>-</v>
      </c>
      <c r="Q307" s="746" t="str">
        <f t="shared" ref="Q307:CB307" si="229">IFERROR(-Q264/Q292,"-")</f>
        <v>-</v>
      </c>
      <c r="R307" s="746" t="str">
        <f t="shared" si="229"/>
        <v>-</v>
      </c>
      <c r="S307" s="746" t="str">
        <f t="shared" si="229"/>
        <v>-</v>
      </c>
      <c r="T307" s="746" t="str">
        <f t="shared" si="229"/>
        <v>-</v>
      </c>
      <c r="U307" s="746" t="str">
        <f t="shared" si="229"/>
        <v>-</v>
      </c>
      <c r="V307" s="746" t="str">
        <f t="shared" si="229"/>
        <v>-</v>
      </c>
      <c r="W307" s="746" t="str">
        <f t="shared" si="229"/>
        <v>-</v>
      </c>
      <c r="X307" s="746" t="str">
        <f t="shared" si="229"/>
        <v>-</v>
      </c>
      <c r="Y307" s="746" t="str">
        <f t="shared" si="229"/>
        <v>-</v>
      </c>
      <c r="Z307" s="746" t="str">
        <f t="shared" si="229"/>
        <v>-</v>
      </c>
      <c r="AA307" s="746" t="str">
        <f t="shared" si="229"/>
        <v>-</v>
      </c>
      <c r="AB307" s="746" t="str">
        <f t="shared" si="229"/>
        <v>-</v>
      </c>
      <c r="AC307" s="746" t="str">
        <f t="shared" si="229"/>
        <v>-</v>
      </c>
      <c r="AD307" s="746" t="str">
        <f t="shared" si="229"/>
        <v>-</v>
      </c>
      <c r="AE307" s="746" t="str">
        <f t="shared" si="229"/>
        <v>-</v>
      </c>
      <c r="AF307" s="746" t="str">
        <f t="shared" si="229"/>
        <v>-</v>
      </c>
      <c r="AG307" s="746" t="str">
        <f t="shared" si="229"/>
        <v>-</v>
      </c>
      <c r="AH307" s="746" t="str">
        <f t="shared" si="229"/>
        <v>-</v>
      </c>
      <c r="AI307" s="746" t="str">
        <f t="shared" si="229"/>
        <v>-</v>
      </c>
      <c r="AJ307" s="746" t="str">
        <f t="shared" si="229"/>
        <v>-</v>
      </c>
      <c r="AK307" s="746" t="str">
        <f t="shared" si="229"/>
        <v>-</v>
      </c>
      <c r="AL307" s="746" t="str">
        <f t="shared" si="229"/>
        <v>-</v>
      </c>
      <c r="AM307" s="746" t="str">
        <f t="shared" si="229"/>
        <v>-</v>
      </c>
      <c r="AN307" s="746" t="str">
        <f t="shared" si="229"/>
        <v>-</v>
      </c>
      <c r="AO307" s="746" t="str">
        <f t="shared" si="229"/>
        <v>-</v>
      </c>
      <c r="AP307" s="746" t="str">
        <f t="shared" si="229"/>
        <v>-</v>
      </c>
      <c r="AQ307" s="746" t="str">
        <f t="shared" si="229"/>
        <v>-</v>
      </c>
      <c r="AR307" s="746" t="str">
        <f t="shared" si="229"/>
        <v>-</v>
      </c>
      <c r="AS307" s="746" t="str">
        <f t="shared" si="229"/>
        <v>-</v>
      </c>
      <c r="AT307" s="746" t="str">
        <f t="shared" si="229"/>
        <v>-</v>
      </c>
      <c r="AU307" s="746" t="str">
        <f t="shared" si="229"/>
        <v>-</v>
      </c>
      <c r="AV307" s="746" t="str">
        <f t="shared" si="229"/>
        <v>-</v>
      </c>
      <c r="AW307" s="746" t="str">
        <f t="shared" si="229"/>
        <v>-</v>
      </c>
      <c r="AX307" s="746" t="str">
        <f t="shared" si="229"/>
        <v>-</v>
      </c>
      <c r="AY307" s="746" t="str">
        <f t="shared" si="229"/>
        <v>-</v>
      </c>
      <c r="AZ307" s="746" t="str">
        <f t="shared" si="229"/>
        <v>-</v>
      </c>
      <c r="BA307" s="746" t="str">
        <f t="shared" si="229"/>
        <v>-</v>
      </c>
      <c r="BB307" s="746" t="str">
        <f t="shared" si="229"/>
        <v>-</v>
      </c>
      <c r="BC307" s="746" t="str">
        <f t="shared" si="229"/>
        <v>-</v>
      </c>
      <c r="BD307" s="746" t="str">
        <f t="shared" si="229"/>
        <v>-</v>
      </c>
      <c r="BE307" s="746" t="str">
        <f t="shared" si="229"/>
        <v>-</v>
      </c>
      <c r="BF307" s="746" t="str">
        <f t="shared" si="229"/>
        <v>-</v>
      </c>
      <c r="BG307" s="746" t="str">
        <f t="shared" si="229"/>
        <v>-</v>
      </c>
      <c r="BH307" s="746" t="str">
        <f t="shared" si="229"/>
        <v>-</v>
      </c>
      <c r="BI307" s="746" t="str">
        <f t="shared" si="229"/>
        <v>-</v>
      </c>
      <c r="BJ307" s="746" t="str">
        <f t="shared" si="229"/>
        <v>-</v>
      </c>
      <c r="BK307" s="746" t="str">
        <f t="shared" si="229"/>
        <v>-</v>
      </c>
      <c r="BL307" s="746">
        <f t="shared" si="229"/>
        <v>0.74377119738883057</v>
      </c>
      <c r="BM307" s="746">
        <f t="shared" si="229"/>
        <v>0.82332564745645109</v>
      </c>
      <c r="BN307" s="746">
        <f t="shared" si="229"/>
        <v>0.8715230195627226</v>
      </c>
      <c r="BO307" s="746">
        <f t="shared" si="229"/>
        <v>0.91972039166899378</v>
      </c>
      <c r="BP307" s="746">
        <f t="shared" si="229"/>
        <v>0.96791776377526495</v>
      </c>
      <c r="BQ307" s="746">
        <f t="shared" si="229"/>
        <v>1.0161151358815363</v>
      </c>
      <c r="BR307" s="746">
        <f t="shared" si="229"/>
        <v>1.0643125079878077</v>
      </c>
      <c r="BS307" s="746">
        <f t="shared" si="229"/>
        <v>1.1125098800940791</v>
      </c>
      <c r="BT307" s="746">
        <f t="shared" si="229"/>
        <v>1.1439498143189184</v>
      </c>
      <c r="BU307" s="746">
        <f t="shared" si="229"/>
        <v>1.1682079894517163</v>
      </c>
      <c r="BV307" s="746">
        <f t="shared" si="229"/>
        <v>1.1924661645845138</v>
      </c>
      <c r="BW307" s="746">
        <f t="shared" si="229"/>
        <v>1.2166658766584757</v>
      </c>
      <c r="BX307" s="746">
        <f t="shared" si="229"/>
        <v>1.2166658766584757</v>
      </c>
      <c r="BY307" s="746">
        <f>IFERROR(-BY264/BY292,"-")</f>
        <v>1.2417223237084409</v>
      </c>
      <c r="BZ307" s="746">
        <f t="shared" si="229"/>
        <v>1.2417223237084409</v>
      </c>
      <c r="CA307" s="746">
        <f t="shared" si="229"/>
        <v>1.2417223237084409</v>
      </c>
      <c r="CB307" s="746">
        <f t="shared" si="229"/>
        <v>1.2417223237084409</v>
      </c>
      <c r="CC307" s="746">
        <f t="shared" ref="CC307:EF307" si="230">IFERROR(-CC264/CC292,"-")</f>
        <v>1.2417223237084409</v>
      </c>
      <c r="CD307" s="746">
        <f t="shared" si="230"/>
        <v>1.2417223237084409</v>
      </c>
      <c r="CE307" s="746">
        <f t="shared" si="230"/>
        <v>1.2417223237084409</v>
      </c>
      <c r="CF307" s="746">
        <f t="shared" si="230"/>
        <v>1.2417223237084409</v>
      </c>
      <c r="CG307" s="746">
        <f t="shared" si="230"/>
        <v>1.2417223237084409</v>
      </c>
      <c r="CH307" s="746">
        <f t="shared" si="230"/>
        <v>1.2417223237084409</v>
      </c>
      <c r="CI307" s="746">
        <f t="shared" si="230"/>
        <v>1.2417223237084409</v>
      </c>
      <c r="CJ307" s="746">
        <f t="shared" si="230"/>
        <v>1.2417223237084409</v>
      </c>
      <c r="CK307" s="746">
        <f t="shared" si="230"/>
        <v>1.2672690571812881</v>
      </c>
      <c r="CL307" s="746">
        <f t="shared" si="230"/>
        <v>1.2672690571812881</v>
      </c>
      <c r="CM307" s="746">
        <f t="shared" si="230"/>
        <v>1.2672690571812881</v>
      </c>
      <c r="CN307" s="746">
        <f t="shared" si="230"/>
        <v>1.2672690571812881</v>
      </c>
      <c r="CO307" s="746">
        <f t="shared" si="230"/>
        <v>1.2672690571812881</v>
      </c>
      <c r="CP307" s="746">
        <f t="shared" si="230"/>
        <v>1.2672690571812881</v>
      </c>
      <c r="CQ307" s="746">
        <f t="shared" si="230"/>
        <v>1.2672690571812881</v>
      </c>
      <c r="CR307" s="746">
        <f t="shared" si="230"/>
        <v>1.2672690571812881</v>
      </c>
      <c r="CS307" s="746">
        <f t="shared" si="230"/>
        <v>1.2672690571812881</v>
      </c>
      <c r="CT307" s="746">
        <f t="shared" si="230"/>
        <v>1.2672690571812881</v>
      </c>
      <c r="CU307" s="746">
        <f t="shared" si="230"/>
        <v>1.2672690571812881</v>
      </c>
      <c r="CV307" s="746">
        <f>IFERROR(-CV264/CV292,"-")</f>
        <v>1.2672690571812881</v>
      </c>
      <c r="CW307" s="746">
        <f t="shared" si="230"/>
        <v>1.2933148091145688</v>
      </c>
      <c r="CX307" s="746">
        <f t="shared" si="230"/>
        <v>1.2933148091145688</v>
      </c>
      <c r="CY307" s="746">
        <f t="shared" si="230"/>
        <v>1.2933148091145688</v>
      </c>
      <c r="CZ307" s="746">
        <f t="shared" si="230"/>
        <v>1.2933148091145688</v>
      </c>
      <c r="DA307" s="746">
        <f t="shared" si="230"/>
        <v>1.2933148091145688</v>
      </c>
      <c r="DB307" s="746">
        <f t="shared" si="230"/>
        <v>1.2933148091145688</v>
      </c>
      <c r="DC307" s="746">
        <f t="shared" si="230"/>
        <v>1.2933148091145688</v>
      </c>
      <c r="DD307" s="746">
        <f t="shared" si="230"/>
        <v>1.2933148091145688</v>
      </c>
      <c r="DE307" s="746">
        <f t="shared" si="230"/>
        <v>1.2933148091145688</v>
      </c>
      <c r="DF307" s="746">
        <f t="shared" si="230"/>
        <v>1.2933148091145688</v>
      </c>
      <c r="DG307" s="746">
        <f t="shared" si="230"/>
        <v>1.2933148091145688</v>
      </c>
      <c r="DH307" s="746">
        <f t="shared" si="230"/>
        <v>1.2933148091145688</v>
      </c>
      <c r="DI307" s="746">
        <f t="shared" si="230"/>
        <v>1.3198684369101175</v>
      </c>
      <c r="DJ307" s="746">
        <f t="shared" si="230"/>
        <v>1.3198684369101175</v>
      </c>
      <c r="DK307" s="746">
        <f t="shared" si="230"/>
        <v>1.3198684369101175</v>
      </c>
      <c r="DL307" s="746">
        <f t="shared" si="230"/>
        <v>1.3198684369101175</v>
      </c>
      <c r="DM307" s="746">
        <f t="shared" si="230"/>
        <v>1.3198684369101175</v>
      </c>
      <c r="DN307" s="746">
        <f t="shared" si="230"/>
        <v>1.3198684369101175</v>
      </c>
      <c r="DO307" s="746">
        <f t="shared" si="230"/>
        <v>1.3198684369101175</v>
      </c>
      <c r="DP307" s="746">
        <f t="shared" si="230"/>
        <v>1.3198684369101175</v>
      </c>
      <c r="DQ307" s="746">
        <f t="shared" si="230"/>
        <v>1.3198684369101175</v>
      </c>
      <c r="DR307" s="746">
        <f t="shared" si="230"/>
        <v>1.3198684369101175</v>
      </c>
      <c r="DS307" s="746">
        <f t="shared" si="230"/>
        <v>1.3198684369101175</v>
      </c>
      <c r="DT307" s="746">
        <f t="shared" si="230"/>
        <v>1.3198684369101175</v>
      </c>
      <c r="DU307" s="746">
        <f t="shared" si="230"/>
        <v>1.3469389236460503</v>
      </c>
      <c r="DV307" s="746">
        <f t="shared" si="230"/>
        <v>1.3469389236460503</v>
      </c>
      <c r="DW307" s="746">
        <f t="shared" si="230"/>
        <v>1.3469389236460503</v>
      </c>
      <c r="DX307" s="746">
        <f t="shared" si="230"/>
        <v>1.3469389236460503</v>
      </c>
      <c r="DY307" s="746">
        <f t="shared" si="230"/>
        <v>1.3469389236460503</v>
      </c>
      <c r="DZ307" s="746">
        <f t="shared" si="230"/>
        <v>1.3469389236460503</v>
      </c>
      <c r="EA307" s="746">
        <f t="shared" si="230"/>
        <v>1.3469389236460503</v>
      </c>
      <c r="EB307" s="746">
        <f t="shared" si="230"/>
        <v>1.3469389236460503</v>
      </c>
      <c r="EC307" s="746">
        <f t="shared" si="230"/>
        <v>1.3469389236460503</v>
      </c>
      <c r="ED307" s="746">
        <f t="shared" si="230"/>
        <v>1.3469389236460503</v>
      </c>
      <c r="EE307" s="746">
        <f t="shared" si="230"/>
        <v>1.3469389236460503</v>
      </c>
      <c r="EF307" s="746">
        <f t="shared" si="230"/>
        <v>1.3469389236460503</v>
      </c>
    </row>
    <row r="308" spans="2:136" x14ac:dyDescent="0.2"/>
    <row r="309" spans="2:136" outlineLevel="1" x14ac:dyDescent="0.2">
      <c r="B309" s="1" t="s">
        <v>31</v>
      </c>
      <c r="C309" s="3">
        <v>10000000</v>
      </c>
    </row>
    <row r="310" spans="2:136" outlineLevel="1" x14ac:dyDescent="0.2">
      <c r="B310" s="4" t="s">
        <v>34</v>
      </c>
      <c r="C310" s="5">
        <v>1</v>
      </c>
    </row>
    <row r="311" spans="2:136" outlineLevel="1" x14ac:dyDescent="0.2">
      <c r="B311" s="4" t="s">
        <v>35</v>
      </c>
      <c r="C311" s="5">
        <v>3</v>
      </c>
    </row>
    <row r="312" spans="2:136" outlineLevel="1" x14ac:dyDescent="0.2">
      <c r="B312" s="4" t="s">
        <v>36</v>
      </c>
      <c r="C312" s="5">
        <v>5</v>
      </c>
    </row>
    <row r="313" spans="2:136" outlineLevel="1" x14ac:dyDescent="0.2">
      <c r="B313" s="4" t="s">
        <v>37</v>
      </c>
      <c r="C313" s="5">
        <v>7</v>
      </c>
    </row>
    <row r="314" spans="2:136" outlineLevel="1" x14ac:dyDescent="0.2">
      <c r="B314" s="4" t="s">
        <v>38</v>
      </c>
      <c r="C314" s="5">
        <v>9</v>
      </c>
    </row>
    <row r="315" spans="2:136" outlineLevel="1" x14ac:dyDescent="0.2">
      <c r="B315" s="6" t="s">
        <v>32</v>
      </c>
      <c r="C315" s="8"/>
    </row>
    <row r="316" spans="2:136" outlineLevel="1" x14ac:dyDescent="0.2"/>
    <row r="317" spans="2:136" outlineLevel="1" x14ac:dyDescent="0.2">
      <c r="B317" s="1" t="s">
        <v>30</v>
      </c>
      <c r="C317" s="3"/>
    </row>
    <row r="318" spans="2:136" outlineLevel="1" x14ac:dyDescent="0.2">
      <c r="B318" s="4" t="s">
        <v>33</v>
      </c>
      <c r="C318" s="5"/>
    </row>
    <row r="319" spans="2:136" outlineLevel="1" x14ac:dyDescent="0.2">
      <c r="B319" s="6" t="s">
        <v>32</v>
      </c>
      <c r="C319" s="8"/>
    </row>
  </sheetData>
  <conditionalFormatting sqref="N7:O171">
    <cfRule type="expression" dxfId="31" priority="6">
      <formula>$N7="Error"</formula>
    </cfRule>
  </conditionalFormatting>
  <conditionalFormatting sqref="N269:O269">
    <cfRule type="expression" dxfId="30" priority="13">
      <formula>$N269="Error"</formula>
    </cfRule>
  </conditionalFormatting>
  <conditionalFormatting sqref="N274:O274">
    <cfRule type="expression" dxfId="29" priority="12">
      <formula>$N274="Error"</formula>
    </cfRule>
  </conditionalFormatting>
  <conditionalFormatting sqref="N284:O285">
    <cfRule type="expression" dxfId="28" priority="10">
      <formula>$N284="Error"</formula>
    </cfRule>
  </conditionalFormatting>
  <conditionalFormatting sqref="N301:O301">
    <cfRule type="expression" dxfId="27" priority="5">
      <formula>$N301="Error"</formula>
    </cfRule>
  </conditionalFormatting>
  <conditionalFormatting sqref="P296:EF296">
    <cfRule type="cellIs" dxfId="26" priority="1" operator="equal">
      <formula>0</formula>
    </cfRule>
    <cfRule type="cellIs" dxfId="25" priority="2" operator="lessThan">
      <formula>1</formula>
    </cfRule>
    <cfRule type="cellIs" dxfId="24" priority="3" operator="greaterThan">
      <formula>1</formula>
    </cfRule>
  </conditionalFormatting>
  <dataValidations disablePrompts="1" count="2">
    <dataValidation type="list" allowBlank="1" showInputMessage="1" showErrorMessage="1" sqref="J143:J167 J89:J113 J8:J32 J35:J59 J62:J86 J116:J140" xr:uid="{27BD545D-429E-DE48-B9C4-EE2C3E2EABFC}">
      <formula1>$B$317:$B$319</formula1>
    </dataValidation>
    <dataValidation type="list" allowBlank="1" showInputMessage="1" showErrorMessage="1" sqref="K89:K113 K8:K32 K116:K140 K35:K59 K143:K167 K62:K86" xr:uid="{85EAFFE2-C65D-E24F-ACF7-F54FD28718FE}">
      <formula1>$B$309:$B$314</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E7A4D-664B-294D-9E74-50DB55C16CA3}">
  <dimension ref="A2:EA386"/>
  <sheetViews>
    <sheetView workbookViewId="0"/>
  </sheetViews>
  <sheetFormatPr baseColWidth="10" defaultColWidth="0" defaultRowHeight="16" outlineLevelRow="1" x14ac:dyDescent="0.2"/>
  <cols>
    <col min="1" max="1" width="1.6640625" customWidth="1"/>
    <col min="2" max="2" width="30.5" bestFit="1" customWidth="1"/>
    <col min="3" max="3" width="15.83203125" style="24" customWidth="1"/>
    <col min="4" max="4" width="11.6640625" style="9" customWidth="1"/>
    <col min="5" max="5" width="9.5" bestFit="1" customWidth="1"/>
    <col min="6" max="6" width="10.83203125" customWidth="1"/>
    <col min="7" max="8" width="13" bestFit="1" customWidth="1"/>
    <col min="9" max="9" width="11" bestFit="1" customWidth="1"/>
    <col min="10" max="38" width="10.83203125" customWidth="1"/>
    <col min="39" max="39" width="12" bestFit="1" customWidth="1"/>
    <col min="40" max="49" width="10.83203125" customWidth="1"/>
    <col min="50" max="50" width="13" bestFit="1" customWidth="1"/>
    <col min="51" max="131" width="10.83203125" customWidth="1"/>
    <col min="132" max="16384" width="10.83203125" hidden="1"/>
  </cols>
  <sheetData>
    <row r="2" spans="2:129" ht="19" x14ac:dyDescent="0.25">
      <c r="B2" s="147" t="s">
        <v>99</v>
      </c>
      <c r="C2" s="147"/>
      <c r="D2" s="147"/>
      <c r="E2" s="147"/>
      <c r="F2" s="147"/>
      <c r="G2" s="147"/>
      <c r="H2" s="147"/>
      <c r="I2" s="147"/>
      <c r="J2" s="147"/>
      <c r="K2" s="147"/>
      <c r="L2" s="147"/>
      <c r="M2" s="147"/>
      <c r="N2" s="147"/>
      <c r="O2" s="147"/>
      <c r="P2" s="147"/>
      <c r="Q2" s="147"/>
      <c r="R2" s="147"/>
      <c r="S2" s="147"/>
      <c r="T2" s="147"/>
      <c r="U2" s="147"/>
      <c r="V2" s="147"/>
      <c r="W2" s="147"/>
      <c r="X2" s="147"/>
      <c r="Y2" s="147"/>
      <c r="Z2" s="147"/>
      <c r="AA2" s="147"/>
      <c r="AB2" s="147"/>
      <c r="AC2" s="147"/>
      <c r="AD2" s="147"/>
      <c r="AE2" s="147"/>
      <c r="AF2" s="147"/>
      <c r="AG2" s="147"/>
      <c r="AH2" s="147"/>
      <c r="AI2" s="147"/>
      <c r="AJ2" s="147"/>
      <c r="AK2" s="147"/>
      <c r="AL2" s="147"/>
      <c r="AM2" s="147"/>
      <c r="AN2" s="147"/>
      <c r="AO2" s="147"/>
      <c r="AP2" s="147"/>
      <c r="AQ2" s="147"/>
      <c r="AR2" s="147"/>
      <c r="AS2" s="147"/>
      <c r="AT2" s="147"/>
      <c r="AU2" s="147"/>
      <c r="AV2" s="147"/>
      <c r="AW2" s="147"/>
      <c r="AX2" s="147"/>
      <c r="AY2" s="147"/>
      <c r="AZ2" s="147"/>
      <c r="BA2" s="147"/>
      <c r="BB2" s="147"/>
      <c r="BC2" s="147"/>
      <c r="BD2" s="147"/>
      <c r="BE2" s="147"/>
      <c r="BF2" s="147"/>
      <c r="BG2" s="147"/>
      <c r="BH2" s="147"/>
      <c r="BI2" s="147"/>
      <c r="BJ2" s="147"/>
      <c r="BK2" s="147"/>
      <c r="BL2" s="147"/>
      <c r="BM2" s="147"/>
      <c r="BN2" s="147"/>
      <c r="BO2" s="147"/>
      <c r="BP2" s="147"/>
      <c r="BQ2" s="147"/>
      <c r="BR2" s="147"/>
      <c r="BS2" s="147"/>
      <c r="BT2" s="147"/>
      <c r="BU2" s="147"/>
      <c r="BV2" s="147"/>
      <c r="BW2" s="147"/>
      <c r="BX2" s="147"/>
      <c r="BY2" s="147"/>
      <c r="BZ2" s="147"/>
      <c r="CA2" s="147"/>
      <c r="CB2" s="147"/>
      <c r="CC2" s="147"/>
      <c r="CD2" s="147"/>
      <c r="CE2" s="147"/>
      <c r="CF2" s="147"/>
      <c r="CG2" s="147"/>
      <c r="CH2" s="147"/>
      <c r="CI2" s="147"/>
      <c r="CJ2" s="147"/>
      <c r="CK2" s="147"/>
      <c r="CL2" s="147"/>
      <c r="CM2" s="147"/>
      <c r="CN2" s="147"/>
      <c r="CO2" s="147"/>
      <c r="CP2" s="147"/>
      <c r="CQ2" s="147"/>
      <c r="CR2" s="147"/>
      <c r="CS2" s="147"/>
      <c r="CT2" s="147"/>
      <c r="CU2" s="147"/>
      <c r="CV2" s="147"/>
      <c r="CW2" s="147"/>
      <c r="CX2" s="147"/>
      <c r="CY2" s="147"/>
      <c r="CZ2" s="147"/>
      <c r="DA2" s="147"/>
      <c r="DB2" s="147"/>
      <c r="DC2" s="147"/>
      <c r="DD2" s="147"/>
      <c r="DE2" s="147"/>
      <c r="DF2" s="147"/>
      <c r="DG2" s="147"/>
      <c r="DH2" s="147"/>
      <c r="DI2" s="147"/>
      <c r="DJ2" s="147"/>
      <c r="DK2" s="147"/>
      <c r="DL2" s="147"/>
      <c r="DM2" s="147"/>
      <c r="DN2" s="147"/>
      <c r="DO2" s="147"/>
      <c r="DP2" s="147"/>
      <c r="DQ2" s="147"/>
      <c r="DR2" s="147"/>
      <c r="DS2" s="147"/>
      <c r="DT2" s="147"/>
      <c r="DU2" s="147"/>
      <c r="DV2" s="147"/>
      <c r="DW2" s="147"/>
      <c r="DX2" s="147"/>
      <c r="DY2" s="147"/>
    </row>
    <row r="4" spans="2:129" x14ac:dyDescent="0.2">
      <c r="B4" s="38" t="s">
        <v>98</v>
      </c>
      <c r="C4" s="95"/>
      <c r="D4" s="39"/>
      <c r="E4" s="38"/>
      <c r="F4" s="38"/>
      <c r="G4" s="38"/>
      <c r="H4" s="38"/>
      <c r="I4" s="93">
        <f>CF!P4</f>
        <v>0</v>
      </c>
      <c r="J4" s="93">
        <f>CF!Q4</f>
        <v>1</v>
      </c>
      <c r="K4" s="93">
        <f>CF!R4</f>
        <v>2</v>
      </c>
      <c r="L4" s="93">
        <f>CF!S4</f>
        <v>3</v>
      </c>
      <c r="M4" s="93">
        <f>CF!T4</f>
        <v>4</v>
      </c>
      <c r="N4" s="93">
        <f>CF!U4</f>
        <v>5</v>
      </c>
      <c r="O4" s="93">
        <f>CF!V4</f>
        <v>6</v>
      </c>
      <c r="P4" s="93">
        <f>CF!W4</f>
        <v>7</v>
      </c>
      <c r="Q4" s="93">
        <f>CF!X4</f>
        <v>8</v>
      </c>
      <c r="R4" s="93">
        <f>CF!Y4</f>
        <v>9</v>
      </c>
      <c r="S4" s="93">
        <f>CF!Z4</f>
        <v>10</v>
      </c>
      <c r="T4" s="93">
        <f>CF!AA4</f>
        <v>11</v>
      </c>
      <c r="U4" s="93">
        <f>CF!AB4</f>
        <v>12</v>
      </c>
      <c r="V4" s="93">
        <f>CF!AC4</f>
        <v>13</v>
      </c>
      <c r="W4" s="93">
        <f>CF!AD4</f>
        <v>14</v>
      </c>
      <c r="X4" s="93">
        <f>CF!AE4</f>
        <v>15</v>
      </c>
      <c r="Y4" s="93">
        <f>CF!AF4</f>
        <v>16</v>
      </c>
      <c r="Z4" s="93">
        <f>CF!AG4</f>
        <v>17</v>
      </c>
      <c r="AA4" s="93">
        <f>CF!AH4</f>
        <v>18</v>
      </c>
      <c r="AB4" s="93">
        <f>CF!AI4</f>
        <v>19</v>
      </c>
      <c r="AC4" s="93">
        <f>CF!AJ4</f>
        <v>20</v>
      </c>
      <c r="AD4" s="93">
        <f>CF!AK4</f>
        <v>21</v>
      </c>
      <c r="AE4" s="93">
        <f>CF!AL4</f>
        <v>22</v>
      </c>
      <c r="AF4" s="93">
        <f>CF!AM4</f>
        <v>23</v>
      </c>
      <c r="AG4" s="93">
        <f>CF!AN4</f>
        <v>24</v>
      </c>
      <c r="AH4" s="93">
        <f>CF!AO4</f>
        <v>25</v>
      </c>
      <c r="AI4" s="93">
        <f>CF!AP4</f>
        <v>26</v>
      </c>
      <c r="AJ4" s="93">
        <f>CF!AQ4</f>
        <v>27</v>
      </c>
      <c r="AK4" s="93">
        <f>CF!AR4</f>
        <v>28</v>
      </c>
      <c r="AL4" s="93">
        <f>CF!AS4</f>
        <v>29</v>
      </c>
      <c r="AM4" s="93">
        <f>CF!AT4</f>
        <v>30</v>
      </c>
      <c r="AN4" s="93">
        <f>CF!AU4</f>
        <v>31</v>
      </c>
      <c r="AO4" s="93">
        <f>CF!AV4</f>
        <v>32</v>
      </c>
      <c r="AP4" s="93">
        <f>CF!AW4</f>
        <v>33</v>
      </c>
      <c r="AQ4" s="93">
        <f>CF!AX4</f>
        <v>34</v>
      </c>
      <c r="AR4" s="93">
        <f>CF!AY4</f>
        <v>35</v>
      </c>
      <c r="AS4" s="93">
        <f>CF!AZ4</f>
        <v>36</v>
      </c>
      <c r="AT4" s="93">
        <f>CF!BA4</f>
        <v>37</v>
      </c>
      <c r="AU4" s="93">
        <f>CF!BB4</f>
        <v>38</v>
      </c>
      <c r="AV4" s="93">
        <f>CF!BC4</f>
        <v>39</v>
      </c>
      <c r="AW4" s="93">
        <f>CF!BD4</f>
        <v>40</v>
      </c>
      <c r="AX4" s="93">
        <f>CF!BE4</f>
        <v>41</v>
      </c>
      <c r="AY4" s="93">
        <f>CF!BF4</f>
        <v>42</v>
      </c>
      <c r="AZ4" s="93">
        <f>CF!BG4</f>
        <v>43</v>
      </c>
      <c r="BA4" s="93">
        <f>CF!BH4</f>
        <v>44</v>
      </c>
      <c r="BB4" s="93">
        <f>CF!BI4</f>
        <v>45</v>
      </c>
      <c r="BC4" s="93">
        <f>CF!BJ4</f>
        <v>46</v>
      </c>
      <c r="BD4" s="93">
        <f>CF!BK4</f>
        <v>47</v>
      </c>
      <c r="BE4" s="93">
        <f>CF!BL4</f>
        <v>48</v>
      </c>
      <c r="BF4" s="93">
        <f>CF!BM4</f>
        <v>49</v>
      </c>
      <c r="BG4" s="93">
        <f>CF!BN4</f>
        <v>50</v>
      </c>
      <c r="BH4" s="93">
        <f>CF!BO4</f>
        <v>51</v>
      </c>
      <c r="BI4" s="93">
        <f>CF!BP4</f>
        <v>52</v>
      </c>
      <c r="BJ4" s="93">
        <f>CF!BQ4</f>
        <v>53</v>
      </c>
      <c r="BK4" s="93">
        <f>CF!BR4</f>
        <v>54</v>
      </c>
      <c r="BL4" s="93">
        <f>CF!BS4</f>
        <v>55</v>
      </c>
      <c r="BM4" s="93">
        <f>CF!BT4</f>
        <v>56</v>
      </c>
      <c r="BN4" s="93">
        <f>CF!BU4</f>
        <v>57</v>
      </c>
      <c r="BO4" s="93">
        <f>CF!BV4</f>
        <v>58</v>
      </c>
      <c r="BP4" s="93">
        <f>CF!BW4</f>
        <v>59</v>
      </c>
      <c r="BQ4" s="93">
        <f>CF!BX4</f>
        <v>60</v>
      </c>
      <c r="BR4" s="93">
        <f>CF!BY4</f>
        <v>61</v>
      </c>
      <c r="BS4" s="93">
        <f>CF!BZ4</f>
        <v>62</v>
      </c>
      <c r="BT4" s="93">
        <f>CF!CA4</f>
        <v>63</v>
      </c>
      <c r="BU4" s="93">
        <f>CF!CB4</f>
        <v>64</v>
      </c>
      <c r="BV4" s="93">
        <f>CF!CC4</f>
        <v>65</v>
      </c>
      <c r="BW4" s="93">
        <f>CF!CD4</f>
        <v>66</v>
      </c>
      <c r="BX4" s="93">
        <f>CF!CE4</f>
        <v>67</v>
      </c>
      <c r="BY4" s="93">
        <f>CF!CF4</f>
        <v>68</v>
      </c>
      <c r="BZ4" s="93">
        <f>CF!CG4</f>
        <v>69</v>
      </c>
      <c r="CA4" s="93">
        <f>CF!CH4</f>
        <v>70</v>
      </c>
      <c r="CB4" s="93">
        <f>CF!CI4</f>
        <v>71</v>
      </c>
      <c r="CC4" s="93">
        <f>CF!CJ4</f>
        <v>72</v>
      </c>
      <c r="CD4" s="93">
        <f>CF!CK4</f>
        <v>73</v>
      </c>
      <c r="CE4" s="93">
        <f>CF!CL4</f>
        <v>74</v>
      </c>
      <c r="CF4" s="93">
        <f>CF!CM4</f>
        <v>75</v>
      </c>
      <c r="CG4" s="93">
        <f>CF!CN4</f>
        <v>76</v>
      </c>
      <c r="CH4" s="93">
        <f>CF!CO4</f>
        <v>77</v>
      </c>
      <c r="CI4" s="93">
        <f>CF!CP4</f>
        <v>78</v>
      </c>
      <c r="CJ4" s="93">
        <f>CF!CQ4</f>
        <v>79</v>
      </c>
      <c r="CK4" s="93">
        <f>CF!CR4</f>
        <v>80</v>
      </c>
      <c r="CL4" s="93">
        <f>CF!CS4</f>
        <v>81</v>
      </c>
      <c r="CM4" s="93">
        <f>CF!CT4</f>
        <v>82</v>
      </c>
      <c r="CN4" s="93">
        <f>CF!CU4</f>
        <v>83</v>
      </c>
      <c r="CO4" s="93">
        <f>CF!CV4</f>
        <v>84</v>
      </c>
      <c r="CP4" s="93">
        <f>CF!CW4</f>
        <v>85</v>
      </c>
      <c r="CQ4" s="93">
        <f>CF!CX4</f>
        <v>86</v>
      </c>
      <c r="CR4" s="93">
        <f>CF!CY4</f>
        <v>87</v>
      </c>
      <c r="CS4" s="93">
        <f>CF!CZ4</f>
        <v>88</v>
      </c>
      <c r="CT4" s="93">
        <f>CF!DA4</f>
        <v>89</v>
      </c>
      <c r="CU4" s="93">
        <f>CF!DB4</f>
        <v>90</v>
      </c>
      <c r="CV4" s="93">
        <f>CF!DC4</f>
        <v>91</v>
      </c>
      <c r="CW4" s="93">
        <f>CF!DD4</f>
        <v>92</v>
      </c>
      <c r="CX4" s="93">
        <f>CF!DE4</f>
        <v>93</v>
      </c>
      <c r="CY4" s="93">
        <f>CF!DF4</f>
        <v>94</v>
      </c>
      <c r="CZ4" s="93">
        <f>CF!DG4</f>
        <v>95</v>
      </c>
      <c r="DA4" s="93">
        <f>CF!DH4</f>
        <v>96</v>
      </c>
      <c r="DB4" s="93">
        <f>CF!DI4</f>
        <v>97</v>
      </c>
      <c r="DC4" s="93">
        <f>CF!DJ4</f>
        <v>98</v>
      </c>
      <c r="DD4" s="93">
        <f>CF!DK4</f>
        <v>99</v>
      </c>
      <c r="DE4" s="93">
        <f>CF!DL4</f>
        <v>100</v>
      </c>
      <c r="DF4" s="93">
        <f>CF!DM4</f>
        <v>101</v>
      </c>
      <c r="DG4" s="93">
        <f>CF!DN4</f>
        <v>102</v>
      </c>
      <c r="DH4" s="93">
        <f>CF!DO4</f>
        <v>103</v>
      </c>
      <c r="DI4" s="93">
        <f>CF!DP4</f>
        <v>104</v>
      </c>
      <c r="DJ4" s="93">
        <f>CF!DQ4</f>
        <v>105</v>
      </c>
      <c r="DK4" s="93">
        <f>CF!DR4</f>
        <v>106</v>
      </c>
      <c r="DL4" s="93">
        <f>CF!DS4</f>
        <v>107</v>
      </c>
      <c r="DM4" s="93">
        <f>CF!DT4</f>
        <v>108</v>
      </c>
      <c r="DN4" s="93">
        <f>CF!DU4</f>
        <v>109</v>
      </c>
      <c r="DO4" s="93">
        <f>CF!DV4</f>
        <v>110</v>
      </c>
      <c r="DP4" s="93">
        <f>CF!DW4</f>
        <v>111</v>
      </c>
      <c r="DQ4" s="93">
        <f>CF!DX4</f>
        <v>112</v>
      </c>
      <c r="DR4" s="93">
        <f>CF!DY4</f>
        <v>113</v>
      </c>
      <c r="DS4" s="93">
        <f>CF!DZ4</f>
        <v>114</v>
      </c>
      <c r="DT4" s="93">
        <f>CF!EA4</f>
        <v>115</v>
      </c>
      <c r="DU4" s="93">
        <f>CF!EB4</f>
        <v>116</v>
      </c>
      <c r="DV4" s="93">
        <f>CF!EC4</f>
        <v>117</v>
      </c>
      <c r="DW4" s="93">
        <f>CF!ED4</f>
        <v>118</v>
      </c>
      <c r="DX4" s="93">
        <f>CF!EE4</f>
        <v>119</v>
      </c>
      <c r="DY4" s="93">
        <f>CF!EF4</f>
        <v>120</v>
      </c>
    </row>
    <row r="5" spans="2:129" x14ac:dyDescent="0.2">
      <c r="B5" s="38"/>
      <c r="C5" s="95"/>
      <c r="D5" s="39"/>
      <c r="E5" s="38"/>
      <c r="F5" s="38"/>
      <c r="G5" s="38"/>
      <c r="H5" s="38"/>
      <c r="I5" s="94">
        <f>CF!P5</f>
        <v>0</v>
      </c>
      <c r="J5" s="94">
        <f>CF!Q5</f>
        <v>1</v>
      </c>
      <c r="K5" s="94">
        <f>CF!R5</f>
        <v>1</v>
      </c>
      <c r="L5" s="94">
        <f>CF!S5</f>
        <v>1</v>
      </c>
      <c r="M5" s="94">
        <f>CF!T5</f>
        <v>1</v>
      </c>
      <c r="N5" s="94">
        <f>CF!U5</f>
        <v>1</v>
      </c>
      <c r="O5" s="94">
        <f>CF!V5</f>
        <v>1</v>
      </c>
      <c r="P5" s="94">
        <f>CF!W5</f>
        <v>1</v>
      </c>
      <c r="Q5" s="94">
        <f>CF!X5</f>
        <v>1</v>
      </c>
      <c r="R5" s="94">
        <f>CF!Y5</f>
        <v>1</v>
      </c>
      <c r="S5" s="94">
        <f>CF!Z5</f>
        <v>1</v>
      </c>
      <c r="T5" s="94">
        <f>CF!AA5</f>
        <v>1</v>
      </c>
      <c r="U5" s="94">
        <f>CF!AB5</f>
        <v>1</v>
      </c>
      <c r="V5" s="94">
        <f>CF!AC5</f>
        <v>2</v>
      </c>
      <c r="W5" s="94">
        <f>CF!AD5</f>
        <v>2</v>
      </c>
      <c r="X5" s="94">
        <f>CF!AE5</f>
        <v>2</v>
      </c>
      <c r="Y5" s="94">
        <f>CF!AF5</f>
        <v>2</v>
      </c>
      <c r="Z5" s="94">
        <f>CF!AG5</f>
        <v>2</v>
      </c>
      <c r="AA5" s="94">
        <f>CF!AH5</f>
        <v>2</v>
      </c>
      <c r="AB5" s="94">
        <f>CF!AI5</f>
        <v>2</v>
      </c>
      <c r="AC5" s="94">
        <f>CF!AJ5</f>
        <v>2</v>
      </c>
      <c r="AD5" s="94">
        <f>CF!AK5</f>
        <v>2</v>
      </c>
      <c r="AE5" s="94">
        <f>CF!AL5</f>
        <v>2</v>
      </c>
      <c r="AF5" s="94">
        <f>CF!AM5</f>
        <v>2</v>
      </c>
      <c r="AG5" s="94">
        <f>CF!AN5</f>
        <v>2</v>
      </c>
      <c r="AH5" s="94">
        <f>CF!AO5</f>
        <v>3</v>
      </c>
      <c r="AI5" s="94">
        <f>CF!AP5</f>
        <v>3</v>
      </c>
      <c r="AJ5" s="94">
        <f>CF!AQ5</f>
        <v>3</v>
      </c>
      <c r="AK5" s="94">
        <f>CF!AR5</f>
        <v>3</v>
      </c>
      <c r="AL5" s="94">
        <f>CF!AS5</f>
        <v>3</v>
      </c>
      <c r="AM5" s="94">
        <f>CF!AT5</f>
        <v>3</v>
      </c>
      <c r="AN5" s="94">
        <f>CF!AU5</f>
        <v>3</v>
      </c>
      <c r="AO5" s="94">
        <f>CF!AV5</f>
        <v>3</v>
      </c>
      <c r="AP5" s="94">
        <f>CF!AW5</f>
        <v>3</v>
      </c>
      <c r="AQ5" s="94">
        <f>CF!AX5</f>
        <v>3</v>
      </c>
      <c r="AR5" s="94">
        <f>CF!AY5</f>
        <v>3</v>
      </c>
      <c r="AS5" s="94">
        <f>CF!AZ5</f>
        <v>3</v>
      </c>
      <c r="AT5" s="94">
        <f>CF!BA5</f>
        <v>4</v>
      </c>
      <c r="AU5" s="94">
        <f>CF!BB5</f>
        <v>4</v>
      </c>
      <c r="AV5" s="94">
        <f>CF!BC5</f>
        <v>4</v>
      </c>
      <c r="AW5" s="94">
        <f>CF!BD5</f>
        <v>4</v>
      </c>
      <c r="AX5" s="94">
        <f>CF!BE5</f>
        <v>4</v>
      </c>
      <c r="AY5" s="94">
        <f>CF!BF5</f>
        <v>4</v>
      </c>
      <c r="AZ5" s="94">
        <f>CF!BG5</f>
        <v>4</v>
      </c>
      <c r="BA5" s="94">
        <f>CF!BH5</f>
        <v>4</v>
      </c>
      <c r="BB5" s="94">
        <f>CF!BI5</f>
        <v>4</v>
      </c>
      <c r="BC5" s="94">
        <f>CF!BJ5</f>
        <v>4</v>
      </c>
      <c r="BD5" s="94">
        <f>CF!BK5</f>
        <v>4</v>
      </c>
      <c r="BE5" s="94">
        <f>CF!BL5</f>
        <v>4</v>
      </c>
      <c r="BF5" s="94">
        <f>CF!BM5</f>
        <v>5</v>
      </c>
      <c r="BG5" s="94">
        <f>CF!BN5</f>
        <v>5</v>
      </c>
      <c r="BH5" s="94">
        <f>CF!BO5</f>
        <v>5</v>
      </c>
      <c r="BI5" s="94">
        <f>CF!BP5</f>
        <v>5</v>
      </c>
      <c r="BJ5" s="94">
        <f>CF!BQ5</f>
        <v>5</v>
      </c>
      <c r="BK5" s="94">
        <f>CF!BR5</f>
        <v>5</v>
      </c>
      <c r="BL5" s="94">
        <f>CF!BS5</f>
        <v>5</v>
      </c>
      <c r="BM5" s="94">
        <f>CF!BT5</f>
        <v>5</v>
      </c>
      <c r="BN5" s="94">
        <f>CF!BU5</f>
        <v>5</v>
      </c>
      <c r="BO5" s="94">
        <f>CF!BV5</f>
        <v>5</v>
      </c>
      <c r="BP5" s="94">
        <f>CF!BW5</f>
        <v>5</v>
      </c>
      <c r="BQ5" s="94">
        <f>CF!BX5</f>
        <v>5</v>
      </c>
      <c r="BR5" s="94">
        <f>CF!BY5</f>
        <v>6</v>
      </c>
      <c r="BS5" s="94">
        <f>CF!BZ5</f>
        <v>6</v>
      </c>
      <c r="BT5" s="94">
        <f>CF!CA5</f>
        <v>6</v>
      </c>
      <c r="BU5" s="94">
        <f>CF!CB5</f>
        <v>6</v>
      </c>
      <c r="BV5" s="94">
        <f>CF!CC5</f>
        <v>6</v>
      </c>
      <c r="BW5" s="94">
        <f>CF!CD5</f>
        <v>6</v>
      </c>
      <c r="BX5" s="94">
        <f>CF!CE5</f>
        <v>6</v>
      </c>
      <c r="BY5" s="94">
        <f>CF!CF5</f>
        <v>6</v>
      </c>
      <c r="BZ5" s="94">
        <f>CF!CG5</f>
        <v>6</v>
      </c>
      <c r="CA5" s="94">
        <f>CF!CH5</f>
        <v>6</v>
      </c>
      <c r="CB5" s="94">
        <f>CF!CI5</f>
        <v>6</v>
      </c>
      <c r="CC5" s="94">
        <f>CF!CJ5</f>
        <v>6</v>
      </c>
      <c r="CD5" s="94">
        <f>CF!CK5</f>
        <v>7</v>
      </c>
      <c r="CE5" s="94">
        <f>CF!CL5</f>
        <v>7</v>
      </c>
      <c r="CF5" s="94">
        <f>CF!CM5</f>
        <v>7</v>
      </c>
      <c r="CG5" s="94">
        <f>CF!CN5</f>
        <v>7</v>
      </c>
      <c r="CH5" s="94">
        <f>CF!CO5</f>
        <v>7</v>
      </c>
      <c r="CI5" s="94">
        <f>CF!CP5</f>
        <v>7</v>
      </c>
      <c r="CJ5" s="94">
        <f>CF!CQ5</f>
        <v>7</v>
      </c>
      <c r="CK5" s="94">
        <f>CF!CR5</f>
        <v>7</v>
      </c>
      <c r="CL5" s="94">
        <f>CF!CS5</f>
        <v>7</v>
      </c>
      <c r="CM5" s="94">
        <f>CF!CT5</f>
        <v>7</v>
      </c>
      <c r="CN5" s="94">
        <f>CF!CU5</f>
        <v>7</v>
      </c>
      <c r="CO5" s="94">
        <f>CF!CV5</f>
        <v>7</v>
      </c>
      <c r="CP5" s="94">
        <f>CF!CW5</f>
        <v>8</v>
      </c>
      <c r="CQ5" s="94">
        <f>CF!CX5</f>
        <v>8</v>
      </c>
      <c r="CR5" s="94">
        <f>CF!CY5</f>
        <v>8</v>
      </c>
      <c r="CS5" s="94">
        <f>CF!CZ5</f>
        <v>8</v>
      </c>
      <c r="CT5" s="94">
        <f>CF!DA5</f>
        <v>8</v>
      </c>
      <c r="CU5" s="94">
        <f>CF!DB5</f>
        <v>8</v>
      </c>
      <c r="CV5" s="94">
        <f>CF!DC5</f>
        <v>8</v>
      </c>
      <c r="CW5" s="94">
        <f>CF!DD5</f>
        <v>8</v>
      </c>
      <c r="CX5" s="94">
        <f>CF!DE5</f>
        <v>8</v>
      </c>
      <c r="CY5" s="94">
        <f>CF!DF5</f>
        <v>8</v>
      </c>
      <c r="CZ5" s="94">
        <f>CF!DG5</f>
        <v>8</v>
      </c>
      <c r="DA5" s="94">
        <f>CF!DH5</f>
        <v>8</v>
      </c>
      <c r="DB5" s="94">
        <f>CF!DI5</f>
        <v>9</v>
      </c>
      <c r="DC5" s="94">
        <f>CF!DJ5</f>
        <v>9</v>
      </c>
      <c r="DD5" s="94">
        <f>CF!DK5</f>
        <v>9</v>
      </c>
      <c r="DE5" s="94">
        <f>CF!DL5</f>
        <v>9</v>
      </c>
      <c r="DF5" s="94">
        <f>CF!DM5</f>
        <v>9</v>
      </c>
      <c r="DG5" s="94">
        <f>CF!DN5</f>
        <v>9</v>
      </c>
      <c r="DH5" s="94">
        <f>CF!DO5</f>
        <v>9</v>
      </c>
      <c r="DI5" s="94">
        <f>CF!DP5</f>
        <v>9</v>
      </c>
      <c r="DJ5" s="94">
        <f>CF!DQ5</f>
        <v>9</v>
      </c>
      <c r="DK5" s="94">
        <f>CF!DR5</f>
        <v>9</v>
      </c>
      <c r="DL5" s="94">
        <f>CF!DS5</f>
        <v>9</v>
      </c>
      <c r="DM5" s="94">
        <f>CF!DT5</f>
        <v>9</v>
      </c>
      <c r="DN5" s="94">
        <f>CF!DU5</f>
        <v>10</v>
      </c>
      <c r="DO5" s="94">
        <f>CF!DV5</f>
        <v>10</v>
      </c>
      <c r="DP5" s="94">
        <f>CF!DW5</f>
        <v>10</v>
      </c>
      <c r="DQ5" s="94">
        <f>CF!DX5</f>
        <v>10</v>
      </c>
      <c r="DR5" s="94">
        <f>CF!DY5</f>
        <v>10</v>
      </c>
      <c r="DS5" s="94">
        <f>CF!DZ5</f>
        <v>10</v>
      </c>
      <c r="DT5" s="94">
        <f>CF!EA5</f>
        <v>10</v>
      </c>
      <c r="DU5" s="94">
        <f>CF!EB5</f>
        <v>10</v>
      </c>
      <c r="DV5" s="94">
        <f>CF!EC5</f>
        <v>10</v>
      </c>
      <c r="DW5" s="94">
        <f>CF!ED5</f>
        <v>10</v>
      </c>
      <c r="DX5" s="94">
        <f>CF!EE5</f>
        <v>10</v>
      </c>
      <c r="DY5" s="94">
        <f>CF!EF5</f>
        <v>10</v>
      </c>
    </row>
    <row r="6" spans="2:129" x14ac:dyDescent="0.2">
      <c r="B6" s="38" t="str">
        <f>IF(CF!B6="","",CF!B6)</f>
        <v>Line Item</v>
      </c>
      <c r="C6" s="95" t="str">
        <f>IF(CF!C6="","",CF!C6)</f>
        <v>Budget</v>
      </c>
      <c r="D6" s="39" t="s">
        <v>30</v>
      </c>
      <c r="E6" s="38" t="s">
        <v>28</v>
      </c>
      <c r="F6" s="38" t="s">
        <v>29</v>
      </c>
      <c r="G6" s="38" t="s">
        <v>43</v>
      </c>
      <c r="H6" s="38" t="s">
        <v>44</v>
      </c>
      <c r="I6" s="40">
        <f>CF!P6</f>
        <v>46022</v>
      </c>
      <c r="J6" s="40">
        <f>CF!Q6</f>
        <v>46053</v>
      </c>
      <c r="K6" s="40">
        <f>CF!R6</f>
        <v>46081</v>
      </c>
      <c r="L6" s="40">
        <f>CF!S6</f>
        <v>46112</v>
      </c>
      <c r="M6" s="40">
        <f>CF!T6</f>
        <v>46142</v>
      </c>
      <c r="N6" s="40">
        <f>CF!U6</f>
        <v>46173</v>
      </c>
      <c r="O6" s="40">
        <f>CF!V6</f>
        <v>46203</v>
      </c>
      <c r="P6" s="40">
        <f>CF!W6</f>
        <v>46234</v>
      </c>
      <c r="Q6" s="40">
        <f>CF!X6</f>
        <v>46265</v>
      </c>
      <c r="R6" s="40">
        <f>CF!Y6</f>
        <v>46295</v>
      </c>
      <c r="S6" s="40">
        <f>CF!Z6</f>
        <v>46326</v>
      </c>
      <c r="T6" s="40">
        <f>CF!AA6</f>
        <v>46356</v>
      </c>
      <c r="U6" s="40">
        <f>CF!AB6</f>
        <v>46387</v>
      </c>
      <c r="V6" s="40">
        <f>CF!AC6</f>
        <v>46418</v>
      </c>
      <c r="W6" s="40">
        <f>CF!AD6</f>
        <v>46446</v>
      </c>
      <c r="X6" s="40">
        <f>CF!AE6</f>
        <v>46477</v>
      </c>
      <c r="Y6" s="40">
        <f>CF!AF6</f>
        <v>46507</v>
      </c>
      <c r="Z6" s="40">
        <f>CF!AG6</f>
        <v>46538</v>
      </c>
      <c r="AA6" s="40">
        <f>CF!AH6</f>
        <v>46568</v>
      </c>
      <c r="AB6" s="40">
        <f>CF!AI6</f>
        <v>46599</v>
      </c>
      <c r="AC6" s="40">
        <f>CF!AJ6</f>
        <v>46630</v>
      </c>
      <c r="AD6" s="40">
        <f>CF!AK6</f>
        <v>46660</v>
      </c>
      <c r="AE6" s="40">
        <f>CF!AL6</f>
        <v>46691</v>
      </c>
      <c r="AF6" s="40">
        <f>CF!AM6</f>
        <v>46721</v>
      </c>
      <c r="AG6" s="40">
        <f>CF!AN6</f>
        <v>46752</v>
      </c>
      <c r="AH6" s="40">
        <f>CF!AO6</f>
        <v>46783</v>
      </c>
      <c r="AI6" s="40">
        <f>CF!AP6</f>
        <v>46812</v>
      </c>
      <c r="AJ6" s="40">
        <f>CF!AQ6</f>
        <v>46843</v>
      </c>
      <c r="AK6" s="40">
        <f>CF!AR6</f>
        <v>46873</v>
      </c>
      <c r="AL6" s="40">
        <f>CF!AS6</f>
        <v>46904</v>
      </c>
      <c r="AM6" s="40">
        <f>CF!AT6</f>
        <v>46934</v>
      </c>
      <c r="AN6" s="40">
        <f>CF!AU6</f>
        <v>46965</v>
      </c>
      <c r="AO6" s="40">
        <f>CF!AV6</f>
        <v>46996</v>
      </c>
      <c r="AP6" s="40">
        <f>CF!AW6</f>
        <v>47026</v>
      </c>
      <c r="AQ6" s="40">
        <f>CF!AX6</f>
        <v>47057</v>
      </c>
      <c r="AR6" s="40">
        <f>CF!AY6</f>
        <v>47087</v>
      </c>
      <c r="AS6" s="40">
        <f>CF!AZ6</f>
        <v>47118</v>
      </c>
      <c r="AT6" s="40">
        <f>CF!BA6</f>
        <v>47149</v>
      </c>
      <c r="AU6" s="40">
        <f>CF!BB6</f>
        <v>47177</v>
      </c>
      <c r="AV6" s="40">
        <f>CF!BC6</f>
        <v>47208</v>
      </c>
      <c r="AW6" s="40">
        <f>CF!BD6</f>
        <v>47238</v>
      </c>
      <c r="AX6" s="40">
        <f>CF!BE6</f>
        <v>47269</v>
      </c>
      <c r="AY6" s="40">
        <f>CF!BF6</f>
        <v>47299</v>
      </c>
      <c r="AZ6" s="40">
        <f>CF!BG6</f>
        <v>47330</v>
      </c>
      <c r="BA6" s="40">
        <f>CF!BH6</f>
        <v>47361</v>
      </c>
      <c r="BB6" s="40">
        <f>CF!BI6</f>
        <v>47391</v>
      </c>
      <c r="BC6" s="40">
        <f>CF!BJ6</f>
        <v>47422</v>
      </c>
      <c r="BD6" s="40">
        <f>CF!BK6</f>
        <v>47452</v>
      </c>
      <c r="BE6" s="40">
        <f>CF!BL6</f>
        <v>47483</v>
      </c>
      <c r="BF6" s="40">
        <f>CF!BM6</f>
        <v>47514</v>
      </c>
      <c r="BG6" s="40">
        <f>CF!BN6</f>
        <v>47542</v>
      </c>
      <c r="BH6" s="40">
        <f>CF!BO6</f>
        <v>47573</v>
      </c>
      <c r="BI6" s="40">
        <f>CF!BP6</f>
        <v>47603</v>
      </c>
      <c r="BJ6" s="40">
        <f>CF!BQ6</f>
        <v>47634</v>
      </c>
      <c r="BK6" s="40">
        <f>CF!BR6</f>
        <v>47664</v>
      </c>
      <c r="BL6" s="40">
        <f>CF!BS6</f>
        <v>47695</v>
      </c>
      <c r="BM6" s="40">
        <f>CF!BT6</f>
        <v>47726</v>
      </c>
      <c r="BN6" s="40">
        <f>CF!BU6</f>
        <v>47756</v>
      </c>
      <c r="BO6" s="40">
        <f>CF!BV6</f>
        <v>47787</v>
      </c>
      <c r="BP6" s="40">
        <f>CF!BW6</f>
        <v>47817</v>
      </c>
      <c r="BQ6" s="40">
        <f>CF!BX6</f>
        <v>47848</v>
      </c>
      <c r="BR6" s="40">
        <f>CF!BY6</f>
        <v>47879</v>
      </c>
      <c r="BS6" s="40">
        <f>CF!BZ6</f>
        <v>47907</v>
      </c>
      <c r="BT6" s="40">
        <f>CF!CA6</f>
        <v>47938</v>
      </c>
      <c r="BU6" s="40">
        <f>CF!CB6</f>
        <v>47968</v>
      </c>
      <c r="BV6" s="40">
        <f>CF!CC6</f>
        <v>47999</v>
      </c>
      <c r="BW6" s="40">
        <f>CF!CD6</f>
        <v>48029</v>
      </c>
      <c r="BX6" s="40">
        <f>CF!CE6</f>
        <v>48060</v>
      </c>
      <c r="BY6" s="40">
        <f>CF!CF6</f>
        <v>48091</v>
      </c>
      <c r="BZ6" s="40">
        <f>CF!CG6</f>
        <v>48121</v>
      </c>
      <c r="CA6" s="40">
        <f>CF!CH6</f>
        <v>48152</v>
      </c>
      <c r="CB6" s="40">
        <f>CF!CI6</f>
        <v>48182</v>
      </c>
      <c r="CC6" s="40">
        <f>CF!CJ6</f>
        <v>48213</v>
      </c>
      <c r="CD6" s="40">
        <f>CF!CK6</f>
        <v>48244</v>
      </c>
      <c r="CE6" s="40">
        <f>CF!CL6</f>
        <v>48273</v>
      </c>
      <c r="CF6" s="40">
        <f>CF!CM6</f>
        <v>48304</v>
      </c>
      <c r="CG6" s="40">
        <f>CF!CN6</f>
        <v>48334</v>
      </c>
      <c r="CH6" s="40">
        <f>CF!CO6</f>
        <v>48365</v>
      </c>
      <c r="CI6" s="40">
        <f>CF!CP6</f>
        <v>48395</v>
      </c>
      <c r="CJ6" s="40">
        <f>CF!CQ6</f>
        <v>48426</v>
      </c>
      <c r="CK6" s="40">
        <f>CF!CR6</f>
        <v>48457</v>
      </c>
      <c r="CL6" s="40">
        <f>CF!CS6</f>
        <v>48487</v>
      </c>
      <c r="CM6" s="40">
        <f>CF!CT6</f>
        <v>48518</v>
      </c>
      <c r="CN6" s="40">
        <f>CF!CU6</f>
        <v>48548</v>
      </c>
      <c r="CO6" s="40">
        <f>CF!CV6</f>
        <v>48579</v>
      </c>
      <c r="CP6" s="40">
        <f>CF!CW6</f>
        <v>48610</v>
      </c>
      <c r="CQ6" s="40">
        <f>CF!CX6</f>
        <v>48638</v>
      </c>
      <c r="CR6" s="40">
        <f>CF!CY6</f>
        <v>48669</v>
      </c>
      <c r="CS6" s="40">
        <f>CF!CZ6</f>
        <v>48699</v>
      </c>
      <c r="CT6" s="40">
        <f>CF!DA6</f>
        <v>48730</v>
      </c>
      <c r="CU6" s="40">
        <f>CF!DB6</f>
        <v>48760</v>
      </c>
      <c r="CV6" s="40">
        <f>CF!DC6</f>
        <v>48791</v>
      </c>
      <c r="CW6" s="40">
        <f>CF!DD6</f>
        <v>48822</v>
      </c>
      <c r="CX6" s="40">
        <f>CF!DE6</f>
        <v>48852</v>
      </c>
      <c r="CY6" s="40">
        <f>CF!DF6</f>
        <v>48883</v>
      </c>
      <c r="CZ6" s="40">
        <f>CF!DG6</f>
        <v>48913</v>
      </c>
      <c r="DA6" s="40">
        <f>CF!DH6</f>
        <v>48944</v>
      </c>
      <c r="DB6" s="40">
        <f>CF!DI6</f>
        <v>48975</v>
      </c>
      <c r="DC6" s="40">
        <f>CF!DJ6</f>
        <v>49003</v>
      </c>
      <c r="DD6" s="40">
        <f>CF!DK6</f>
        <v>49034</v>
      </c>
      <c r="DE6" s="40">
        <f>CF!DL6</f>
        <v>49064</v>
      </c>
      <c r="DF6" s="40">
        <f>CF!DM6</f>
        <v>49095</v>
      </c>
      <c r="DG6" s="40">
        <f>CF!DN6</f>
        <v>49125</v>
      </c>
      <c r="DH6" s="40">
        <f>CF!DO6</f>
        <v>49156</v>
      </c>
      <c r="DI6" s="40">
        <f>CF!DP6</f>
        <v>49187</v>
      </c>
      <c r="DJ6" s="40">
        <f>CF!DQ6</f>
        <v>49217</v>
      </c>
      <c r="DK6" s="40">
        <f>CF!DR6</f>
        <v>49248</v>
      </c>
      <c r="DL6" s="40">
        <f>CF!DS6</f>
        <v>49278</v>
      </c>
      <c r="DM6" s="40">
        <f>CF!DT6</f>
        <v>49309</v>
      </c>
      <c r="DN6" s="40">
        <f>CF!DU6</f>
        <v>49340</v>
      </c>
      <c r="DO6" s="40">
        <f>CF!DV6</f>
        <v>49368</v>
      </c>
      <c r="DP6" s="40">
        <f>CF!DW6</f>
        <v>49399</v>
      </c>
      <c r="DQ6" s="40">
        <f>CF!DX6</f>
        <v>49429</v>
      </c>
      <c r="DR6" s="40">
        <f>CF!DY6</f>
        <v>49460</v>
      </c>
      <c r="DS6" s="40">
        <f>CF!DZ6</f>
        <v>49490</v>
      </c>
      <c r="DT6" s="40">
        <f>CF!EA6</f>
        <v>49521</v>
      </c>
      <c r="DU6" s="40">
        <f>CF!EB6</f>
        <v>49552</v>
      </c>
      <c r="DV6" s="40">
        <f>CF!EC6</f>
        <v>49582</v>
      </c>
      <c r="DW6" s="40">
        <f>CF!ED6</f>
        <v>49613</v>
      </c>
      <c r="DX6" s="40">
        <f>CF!EE6</f>
        <v>49643</v>
      </c>
      <c r="DY6" s="40">
        <f>CF!EF6</f>
        <v>49674</v>
      </c>
    </row>
    <row r="7" spans="2:129" x14ac:dyDescent="0.2">
      <c r="B7" s="17" t="str">
        <f>IF(CF!B7="","",CF!B7)</f>
        <v>Acquisition / Land Purchase</v>
      </c>
      <c r="C7" s="150" t="str">
        <f>IF(COUNTIF(D8:D32,"custom")&gt;0,"Contains Custom","")</f>
        <v/>
      </c>
      <c r="D7" s="139"/>
      <c r="E7" s="41"/>
      <c r="F7" s="41"/>
      <c r="G7" s="41"/>
      <c r="H7" s="41"/>
      <c r="I7" s="148"/>
      <c r="J7" s="149"/>
      <c r="K7" s="149"/>
      <c r="L7" s="149"/>
      <c r="M7" s="149"/>
      <c r="N7" s="149"/>
      <c r="O7" s="149"/>
      <c r="P7" s="149"/>
      <c r="Q7" s="149"/>
      <c r="R7" s="149"/>
      <c r="S7" s="149"/>
      <c r="T7" s="149"/>
      <c r="U7" s="149"/>
      <c r="V7" s="149"/>
      <c r="W7" s="149"/>
      <c r="X7" s="149"/>
      <c r="Y7" s="149"/>
      <c r="Z7" s="149"/>
      <c r="AA7" s="149"/>
      <c r="AB7" s="149"/>
      <c r="AC7" s="149"/>
      <c r="AD7" s="149"/>
      <c r="AE7" s="149"/>
      <c r="AF7" s="149"/>
      <c r="AG7" s="149"/>
      <c r="AH7" s="149"/>
      <c r="AI7" s="149"/>
      <c r="AJ7" s="149"/>
      <c r="AK7" s="149"/>
      <c r="AL7" s="149"/>
      <c r="AM7" s="149"/>
      <c r="AN7" s="149"/>
      <c r="AO7" s="149"/>
      <c r="AP7" s="149"/>
      <c r="AQ7" s="149"/>
      <c r="AR7" s="149"/>
      <c r="AS7" s="149"/>
      <c r="AT7" s="149"/>
      <c r="AU7" s="149"/>
      <c r="AV7" s="149"/>
      <c r="AW7" s="149"/>
      <c r="AX7" s="149"/>
      <c r="AY7" s="149"/>
      <c r="AZ7" s="149"/>
      <c r="BA7" s="149"/>
      <c r="BB7" s="149"/>
      <c r="BC7" s="149"/>
      <c r="BD7" s="149"/>
      <c r="BE7" s="149"/>
      <c r="BF7" s="149"/>
      <c r="BG7" s="149"/>
      <c r="BH7" s="149"/>
      <c r="BI7" s="149"/>
      <c r="BJ7" s="149"/>
      <c r="BK7" s="149"/>
      <c r="BL7" s="149"/>
      <c r="BM7" s="149"/>
      <c r="BN7" s="149"/>
      <c r="BO7" s="149"/>
      <c r="BP7" s="149"/>
      <c r="BQ7" s="149"/>
      <c r="BR7" s="149"/>
      <c r="BS7" s="149"/>
      <c r="BT7" s="149"/>
      <c r="BU7" s="149"/>
      <c r="BV7" s="149"/>
      <c r="BW7" s="149"/>
      <c r="BX7" s="149"/>
      <c r="BY7" s="149"/>
      <c r="BZ7" s="149"/>
      <c r="CA7" s="149"/>
      <c r="CB7" s="149"/>
      <c r="CC7" s="149"/>
      <c r="CD7" s="149"/>
      <c r="CE7" s="149"/>
      <c r="CF7" s="149"/>
      <c r="CG7" s="149"/>
      <c r="CH7" s="149"/>
      <c r="CI7" s="149"/>
      <c r="CJ7" s="149"/>
      <c r="CK7" s="149"/>
      <c r="CL7" s="149"/>
      <c r="CM7" s="149"/>
      <c r="CN7" s="149"/>
      <c r="CO7" s="149"/>
      <c r="CP7" s="149"/>
      <c r="CQ7" s="149"/>
      <c r="CR7" s="149"/>
      <c r="CS7" s="149"/>
      <c r="CT7" s="149"/>
      <c r="CU7" s="149"/>
      <c r="CV7" s="149"/>
      <c r="CW7" s="149"/>
      <c r="CX7" s="149"/>
      <c r="CY7" s="149"/>
      <c r="CZ7" s="149"/>
      <c r="DA7" s="149"/>
      <c r="DB7" s="149"/>
      <c r="DC7" s="149"/>
      <c r="DD7" s="149"/>
      <c r="DE7" s="149"/>
      <c r="DF7" s="149"/>
      <c r="DG7" s="149"/>
      <c r="DH7" s="149"/>
      <c r="DI7" s="149"/>
      <c r="DJ7" s="149"/>
      <c r="DK7" s="149"/>
      <c r="DL7" s="149"/>
      <c r="DM7" s="149"/>
      <c r="DN7" s="149"/>
      <c r="DO7" s="149"/>
      <c r="DP7" s="149"/>
      <c r="DQ7" s="149"/>
      <c r="DR7" s="149"/>
      <c r="DS7" s="149"/>
      <c r="DT7" s="149"/>
      <c r="DU7" s="149"/>
      <c r="DV7" s="149"/>
      <c r="DW7" s="149"/>
      <c r="DX7" s="149"/>
      <c r="DY7" s="149"/>
    </row>
    <row r="8" spans="2:129" hidden="1" outlineLevel="1" x14ac:dyDescent="0.2">
      <c r="B8" t="str">
        <f>IF(D8="custom",CF!B8,"")</f>
        <v/>
      </c>
      <c r="C8" s="110" t="str">
        <f>IF(D8="custom",CF!C8,"")</f>
        <v/>
      </c>
      <c r="D8" s="9" t="str">
        <f>CF!J8</f>
        <v>Bell Curve</v>
      </c>
      <c r="E8" s="18">
        <f t="shared" ref="E8:E32" si="0">IFERROR(INDEX($I$6:$DY$6,MATCH(G226,$I$4:$DY$4,0)),"")</f>
        <v>46022</v>
      </c>
      <c r="F8" s="18">
        <f t="shared" ref="F8:F32" si="1">IFERROR(INDEX($I$6:$DY$6,MATCH(H226,$I$4:$DY$4,0)),"")</f>
        <v>46022</v>
      </c>
      <c r="G8" s="36">
        <f>SUM(I8:CN8)</f>
        <v>0</v>
      </c>
      <c r="H8" s="36" t="str">
        <f>IF(D8="custom",C8-G8,"")</f>
        <v/>
      </c>
      <c r="I8" s="140"/>
      <c r="J8" s="141"/>
      <c r="K8" s="141"/>
      <c r="L8" s="141"/>
      <c r="M8" s="141"/>
      <c r="N8" s="141"/>
      <c r="O8" s="141"/>
      <c r="P8" s="141"/>
      <c r="Q8" s="141"/>
      <c r="R8" s="141"/>
      <c r="S8" s="141"/>
      <c r="T8" s="141"/>
      <c r="U8" s="141"/>
      <c r="V8" s="141"/>
      <c r="W8" s="141"/>
      <c r="X8" s="141"/>
      <c r="Y8" s="141"/>
      <c r="Z8" s="141"/>
      <c r="AA8" s="141"/>
      <c r="AB8" s="141"/>
      <c r="AC8" s="141"/>
      <c r="AD8" s="141"/>
      <c r="AE8" s="141"/>
      <c r="AF8" s="141"/>
      <c r="AG8" s="141"/>
      <c r="AH8" s="141"/>
      <c r="AI8" s="141"/>
      <c r="AJ8" s="141"/>
      <c r="AK8" s="141"/>
      <c r="AL8" s="141"/>
      <c r="AM8" s="141"/>
      <c r="AN8" s="141"/>
      <c r="AO8" s="141"/>
      <c r="AP8" s="141"/>
      <c r="AQ8" s="141"/>
      <c r="AR8" s="141"/>
      <c r="AS8" s="141"/>
      <c r="AT8" s="141"/>
      <c r="AU8" s="141"/>
      <c r="AV8" s="141"/>
      <c r="AW8" s="141"/>
      <c r="AX8" s="141"/>
      <c r="AY8" s="141"/>
      <c r="AZ8" s="141"/>
      <c r="BA8" s="141"/>
      <c r="BB8" s="141"/>
      <c r="BC8" s="141"/>
      <c r="BD8" s="141"/>
      <c r="BE8" s="141"/>
      <c r="BF8" s="141"/>
      <c r="BG8" s="141"/>
      <c r="BH8" s="141"/>
      <c r="BI8" s="141"/>
      <c r="BJ8" s="141"/>
      <c r="BK8" s="141"/>
      <c r="BL8" s="141"/>
      <c r="BM8" s="141"/>
      <c r="BN8" s="141"/>
      <c r="BO8" s="141"/>
      <c r="BP8" s="141"/>
      <c r="BQ8" s="141"/>
      <c r="BR8" s="141"/>
      <c r="BS8" s="141"/>
      <c r="BT8" s="141"/>
      <c r="BU8" s="141"/>
      <c r="BV8" s="141"/>
      <c r="BW8" s="141"/>
      <c r="BX8" s="141"/>
      <c r="BY8" s="141"/>
      <c r="BZ8" s="141"/>
      <c r="CA8" s="141"/>
      <c r="CB8" s="141"/>
      <c r="CC8" s="141"/>
      <c r="CD8" s="141"/>
      <c r="CE8" s="141"/>
      <c r="CF8" s="141"/>
      <c r="CG8" s="141"/>
      <c r="CH8" s="141"/>
      <c r="CI8" s="141"/>
      <c r="CJ8" s="141"/>
      <c r="CK8" s="141"/>
      <c r="CL8" s="141"/>
      <c r="CM8" s="141"/>
      <c r="CN8" s="141"/>
      <c r="CO8" s="141"/>
      <c r="CP8" s="141"/>
      <c r="CQ8" s="141"/>
      <c r="CR8" s="141"/>
      <c r="CS8" s="141"/>
      <c r="CT8" s="141"/>
      <c r="CU8" s="141"/>
      <c r="CV8" s="141"/>
      <c r="CW8" s="141"/>
      <c r="CX8" s="141"/>
      <c r="CY8" s="141"/>
      <c r="CZ8" s="141"/>
      <c r="DA8" s="141"/>
      <c r="DB8" s="141"/>
      <c r="DC8" s="141"/>
      <c r="DD8" s="141"/>
      <c r="DE8" s="141"/>
      <c r="DF8" s="141"/>
      <c r="DG8" s="141"/>
      <c r="DH8" s="141"/>
      <c r="DI8" s="141"/>
      <c r="DJ8" s="141"/>
      <c r="DK8" s="141"/>
      <c r="DL8" s="141"/>
      <c r="DM8" s="141"/>
      <c r="DN8" s="141"/>
      <c r="DO8" s="141"/>
      <c r="DP8" s="141"/>
      <c r="DQ8" s="141"/>
      <c r="DR8" s="141"/>
      <c r="DS8" s="141"/>
      <c r="DT8" s="141"/>
      <c r="DU8" s="141"/>
      <c r="DV8" s="141"/>
      <c r="DW8" s="141"/>
      <c r="DX8" s="141"/>
      <c r="DY8" s="141"/>
    </row>
    <row r="9" spans="2:129" hidden="1" outlineLevel="1" x14ac:dyDescent="0.2">
      <c r="B9" t="str">
        <f>IF(D9="custom",CF!B9,"")</f>
        <v/>
      </c>
      <c r="C9" s="110" t="str">
        <f>IF(D9="custom",CF!C9,"")</f>
        <v/>
      </c>
      <c r="D9" s="9" t="str">
        <f>CF!J9</f>
        <v>Bell Curve</v>
      </c>
      <c r="E9" s="18">
        <f t="shared" si="0"/>
        <v>46022</v>
      </c>
      <c r="F9" s="18">
        <f t="shared" si="1"/>
        <v>46022</v>
      </c>
      <c r="G9" s="36">
        <f t="shared" ref="G9:G32" si="2">SUM(I9:CN9)</f>
        <v>0</v>
      </c>
      <c r="H9" s="36" t="str">
        <f t="shared" ref="H9:H32" si="3">IF(D9="custom",C9-G9,"")</f>
        <v/>
      </c>
      <c r="I9" s="140"/>
      <c r="J9" s="141"/>
      <c r="K9" s="141"/>
      <c r="L9" s="141"/>
      <c r="M9" s="141"/>
      <c r="N9" s="141"/>
      <c r="O9" s="141"/>
      <c r="P9" s="141"/>
      <c r="Q9" s="141"/>
      <c r="R9" s="141"/>
      <c r="S9" s="141"/>
      <c r="T9" s="141"/>
      <c r="U9" s="141"/>
      <c r="V9" s="141"/>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c r="BA9" s="141"/>
      <c r="BB9" s="141"/>
      <c r="BC9" s="141"/>
      <c r="BD9" s="141"/>
      <c r="BE9" s="141"/>
      <c r="BF9" s="141"/>
      <c r="BG9" s="141"/>
      <c r="BH9" s="141"/>
      <c r="BI9" s="141"/>
      <c r="BJ9" s="141"/>
      <c r="BK9" s="141"/>
      <c r="BL9" s="141"/>
      <c r="BM9" s="141"/>
      <c r="BN9" s="141"/>
      <c r="BO9" s="141"/>
      <c r="BP9" s="141"/>
      <c r="BQ9" s="141"/>
      <c r="BR9" s="141"/>
      <c r="BS9" s="141"/>
      <c r="BT9" s="141"/>
      <c r="BU9" s="141"/>
      <c r="BV9" s="141"/>
      <c r="BW9" s="141"/>
      <c r="BX9" s="141"/>
      <c r="BY9" s="141"/>
      <c r="BZ9" s="141"/>
      <c r="CA9" s="141"/>
      <c r="CB9" s="141"/>
      <c r="CC9" s="141"/>
      <c r="CD9" s="141"/>
      <c r="CE9" s="141"/>
      <c r="CF9" s="141"/>
      <c r="CG9" s="141"/>
      <c r="CH9" s="141"/>
      <c r="CI9" s="141"/>
      <c r="CJ9" s="141"/>
      <c r="CK9" s="141"/>
      <c r="CL9" s="141"/>
      <c r="CM9" s="141"/>
      <c r="CN9" s="141"/>
      <c r="CO9" s="141"/>
      <c r="CP9" s="141"/>
      <c r="CQ9" s="141"/>
      <c r="CR9" s="141"/>
      <c r="CS9" s="141"/>
      <c r="CT9" s="141"/>
      <c r="CU9" s="141"/>
      <c r="CV9" s="141"/>
      <c r="CW9" s="141"/>
      <c r="CX9" s="141"/>
      <c r="CY9" s="141"/>
      <c r="CZ9" s="141"/>
      <c r="DA9" s="141"/>
      <c r="DB9" s="141"/>
      <c r="DC9" s="141"/>
      <c r="DD9" s="141"/>
      <c r="DE9" s="141"/>
      <c r="DF9" s="141"/>
      <c r="DG9" s="141"/>
      <c r="DH9" s="141"/>
      <c r="DI9" s="141"/>
      <c r="DJ9" s="141"/>
      <c r="DK9" s="141"/>
      <c r="DL9" s="141"/>
      <c r="DM9" s="141"/>
      <c r="DN9" s="141"/>
      <c r="DO9" s="141"/>
      <c r="DP9" s="141"/>
      <c r="DQ9" s="141"/>
      <c r="DR9" s="141"/>
      <c r="DS9" s="141"/>
      <c r="DT9" s="141"/>
      <c r="DU9" s="141"/>
      <c r="DV9" s="141"/>
      <c r="DW9" s="141"/>
      <c r="DX9" s="141"/>
      <c r="DY9" s="141"/>
    </row>
    <row r="10" spans="2:129" hidden="1" outlineLevel="1" x14ac:dyDescent="0.2">
      <c r="B10" t="str">
        <f>IF(D10="custom",CF!B10,"")</f>
        <v/>
      </c>
      <c r="C10" s="110" t="str">
        <f>IF(D10="custom",CF!C10,"")</f>
        <v/>
      </c>
      <c r="D10" s="9" t="str">
        <f>CF!J10</f>
        <v>Bell Curve</v>
      </c>
      <c r="E10" s="18">
        <f t="shared" si="0"/>
        <v>46022</v>
      </c>
      <c r="F10" s="18">
        <f t="shared" si="1"/>
        <v>46022</v>
      </c>
      <c r="G10" s="36">
        <f t="shared" si="2"/>
        <v>0</v>
      </c>
      <c r="H10" s="36" t="str">
        <f t="shared" si="3"/>
        <v/>
      </c>
      <c r="I10" s="140"/>
      <c r="J10" s="141"/>
      <c r="K10" s="141"/>
      <c r="L10" s="141"/>
      <c r="M10" s="141"/>
      <c r="N10" s="141"/>
      <c r="O10" s="141"/>
      <c r="P10" s="141"/>
      <c r="Q10" s="141"/>
      <c r="R10" s="141"/>
      <c r="S10" s="141"/>
      <c r="T10" s="141"/>
      <c r="U10" s="141"/>
      <c r="V10" s="141"/>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c r="BA10" s="141"/>
      <c r="BB10" s="141"/>
      <c r="BC10" s="141"/>
      <c r="BD10" s="141"/>
      <c r="BE10" s="141"/>
      <c r="BF10" s="141"/>
      <c r="BG10" s="141"/>
      <c r="BH10" s="141"/>
      <c r="BI10" s="141"/>
      <c r="BJ10" s="141"/>
      <c r="BK10" s="141"/>
      <c r="BL10" s="141"/>
      <c r="BM10" s="141"/>
      <c r="BN10" s="141"/>
      <c r="BO10" s="141"/>
      <c r="BP10" s="141"/>
      <c r="BQ10" s="141"/>
      <c r="BR10" s="141"/>
      <c r="BS10" s="141"/>
      <c r="BT10" s="141"/>
      <c r="BU10" s="141"/>
      <c r="BV10" s="141"/>
      <c r="BW10" s="141"/>
      <c r="BX10" s="141"/>
      <c r="BY10" s="141"/>
      <c r="BZ10" s="141"/>
      <c r="CA10" s="141"/>
      <c r="CB10" s="141"/>
      <c r="CC10" s="141"/>
      <c r="CD10" s="141"/>
      <c r="CE10" s="141"/>
      <c r="CF10" s="141"/>
      <c r="CG10" s="141"/>
      <c r="CH10" s="141"/>
      <c r="CI10" s="141"/>
      <c r="CJ10" s="141"/>
      <c r="CK10" s="141"/>
      <c r="CL10" s="141"/>
      <c r="CM10" s="141"/>
      <c r="CN10" s="141"/>
      <c r="CO10" s="141"/>
      <c r="CP10" s="141"/>
      <c r="CQ10" s="141"/>
      <c r="CR10" s="141"/>
      <c r="CS10" s="141"/>
      <c r="CT10" s="141"/>
      <c r="CU10" s="141"/>
      <c r="CV10" s="141"/>
      <c r="CW10" s="141"/>
      <c r="CX10" s="141"/>
      <c r="CY10" s="141"/>
      <c r="CZ10" s="141"/>
      <c r="DA10" s="141"/>
      <c r="DB10" s="141"/>
      <c r="DC10" s="141"/>
      <c r="DD10" s="141"/>
      <c r="DE10" s="141"/>
      <c r="DF10" s="141"/>
      <c r="DG10" s="141"/>
      <c r="DH10" s="141"/>
      <c r="DI10" s="141"/>
      <c r="DJ10" s="141"/>
      <c r="DK10" s="141"/>
      <c r="DL10" s="141"/>
      <c r="DM10" s="141"/>
      <c r="DN10" s="141"/>
      <c r="DO10" s="141"/>
      <c r="DP10" s="141"/>
      <c r="DQ10" s="141"/>
      <c r="DR10" s="141"/>
      <c r="DS10" s="141"/>
      <c r="DT10" s="141"/>
      <c r="DU10" s="141"/>
      <c r="DV10" s="141"/>
      <c r="DW10" s="141"/>
      <c r="DX10" s="141"/>
      <c r="DY10" s="141"/>
    </row>
    <row r="11" spans="2:129" hidden="1" outlineLevel="1" x14ac:dyDescent="0.2">
      <c r="B11" t="str">
        <f>IF(D11="custom",CF!B11,"")</f>
        <v/>
      </c>
      <c r="C11" s="110" t="str">
        <f>IF(D11="custom",CF!C11,"")</f>
        <v/>
      </c>
      <c r="D11" s="9" t="str">
        <f>CF!J11</f>
        <v>Bell Curve</v>
      </c>
      <c r="E11" s="18">
        <f t="shared" si="0"/>
        <v>46022</v>
      </c>
      <c r="F11" s="18">
        <f t="shared" si="1"/>
        <v>46022</v>
      </c>
      <c r="G11" s="36">
        <f t="shared" si="2"/>
        <v>0</v>
      </c>
      <c r="H11" s="36" t="str">
        <f t="shared" si="3"/>
        <v/>
      </c>
      <c r="I11" s="140"/>
      <c r="J11" s="141"/>
      <c r="K11" s="141"/>
      <c r="L11" s="141"/>
      <c r="M11" s="141"/>
      <c r="N11" s="141"/>
      <c r="O11" s="141"/>
      <c r="P11" s="141"/>
      <c r="Q11" s="141"/>
      <c r="R11" s="141"/>
      <c r="S11" s="141"/>
      <c r="T11" s="141"/>
      <c r="U11" s="141"/>
      <c r="V11" s="141"/>
      <c r="W11" s="141"/>
      <c r="X11" s="141"/>
      <c r="Y11" s="141"/>
      <c r="Z11" s="141"/>
      <c r="AA11" s="141"/>
      <c r="AB11" s="141"/>
      <c r="AC11" s="141"/>
      <c r="AD11" s="141"/>
      <c r="AE11" s="141"/>
      <c r="AF11" s="141"/>
      <c r="AG11" s="141"/>
      <c r="AH11" s="141"/>
      <c r="AI11" s="141"/>
      <c r="AJ11" s="141"/>
      <c r="AK11" s="141"/>
      <c r="AL11" s="141"/>
      <c r="AM11" s="141"/>
      <c r="AN11" s="141"/>
      <c r="AO11" s="141"/>
      <c r="AP11" s="141"/>
      <c r="AQ11" s="141"/>
      <c r="AR11" s="141"/>
      <c r="AS11" s="141"/>
      <c r="AT11" s="141"/>
      <c r="AU11" s="141"/>
      <c r="AV11" s="141"/>
      <c r="AW11" s="141"/>
      <c r="AX11" s="141"/>
      <c r="AY11" s="141"/>
      <c r="AZ11" s="141"/>
      <c r="BA11" s="141"/>
      <c r="BB11" s="141"/>
      <c r="BC11" s="141"/>
      <c r="BD11" s="141"/>
      <c r="BE11" s="141"/>
      <c r="BF11" s="141"/>
      <c r="BG11" s="141"/>
      <c r="BH11" s="141"/>
      <c r="BI11" s="141"/>
      <c r="BJ11" s="141"/>
      <c r="BK11" s="141"/>
      <c r="BL11" s="141"/>
      <c r="BM11" s="141"/>
      <c r="BN11" s="141"/>
      <c r="BO11" s="141"/>
      <c r="BP11" s="141"/>
      <c r="BQ11" s="141"/>
      <c r="BR11" s="141"/>
      <c r="BS11" s="141"/>
      <c r="BT11" s="141"/>
      <c r="BU11" s="141"/>
      <c r="BV11" s="141"/>
      <c r="BW11" s="141"/>
      <c r="BX11" s="141"/>
      <c r="BY11" s="141"/>
      <c r="BZ11" s="141"/>
      <c r="CA11" s="141"/>
      <c r="CB11" s="141"/>
      <c r="CC11" s="141"/>
      <c r="CD11" s="141"/>
      <c r="CE11" s="141"/>
      <c r="CF11" s="141"/>
      <c r="CG11" s="141"/>
      <c r="CH11" s="141"/>
      <c r="CI11" s="141"/>
      <c r="CJ11" s="141"/>
      <c r="CK11" s="141"/>
      <c r="CL11" s="141"/>
      <c r="CM11" s="141"/>
      <c r="CN11" s="141"/>
      <c r="CO11" s="141"/>
      <c r="CP11" s="141"/>
      <c r="CQ11" s="141"/>
      <c r="CR11" s="141"/>
      <c r="CS11" s="141"/>
      <c r="CT11" s="141"/>
      <c r="CU11" s="141"/>
      <c r="CV11" s="141"/>
      <c r="CW11" s="141"/>
      <c r="CX11" s="141"/>
      <c r="CY11" s="141"/>
      <c r="CZ11" s="141"/>
      <c r="DA11" s="141"/>
      <c r="DB11" s="141"/>
      <c r="DC11" s="141"/>
      <c r="DD11" s="141"/>
      <c r="DE11" s="141"/>
      <c r="DF11" s="141"/>
      <c r="DG11" s="141"/>
      <c r="DH11" s="141"/>
      <c r="DI11" s="141"/>
      <c r="DJ11" s="141"/>
      <c r="DK11" s="141"/>
      <c r="DL11" s="141"/>
      <c r="DM11" s="141"/>
      <c r="DN11" s="141"/>
      <c r="DO11" s="141"/>
      <c r="DP11" s="141"/>
      <c r="DQ11" s="141"/>
      <c r="DR11" s="141"/>
      <c r="DS11" s="141"/>
      <c r="DT11" s="141"/>
      <c r="DU11" s="141"/>
      <c r="DV11" s="141"/>
      <c r="DW11" s="141"/>
      <c r="DX11" s="141"/>
      <c r="DY11" s="141"/>
    </row>
    <row r="12" spans="2:129" hidden="1" outlineLevel="1" x14ac:dyDescent="0.2">
      <c r="B12" t="str">
        <f>IF(D12="custom",CF!B12,"")</f>
        <v/>
      </c>
      <c r="C12" s="110" t="str">
        <f>IF(D12="custom",CF!C12,"")</f>
        <v/>
      </c>
      <c r="D12" s="9" t="str">
        <f>CF!J12</f>
        <v>Bell Curve</v>
      </c>
      <c r="E12" s="18">
        <f t="shared" si="0"/>
        <v>46022</v>
      </c>
      <c r="F12" s="18">
        <f t="shared" si="1"/>
        <v>46022</v>
      </c>
      <c r="G12" s="36">
        <f t="shared" si="2"/>
        <v>0</v>
      </c>
      <c r="H12" s="36" t="str">
        <f t="shared" si="3"/>
        <v/>
      </c>
      <c r="I12" s="140"/>
      <c r="J12" s="141"/>
      <c r="K12" s="141"/>
      <c r="L12" s="141"/>
      <c r="M12" s="141"/>
      <c r="N12" s="141"/>
      <c r="O12" s="141"/>
      <c r="P12" s="141"/>
      <c r="Q12" s="141"/>
      <c r="R12" s="141"/>
      <c r="S12" s="141"/>
      <c r="T12" s="141"/>
      <c r="U12" s="141"/>
      <c r="V12" s="141"/>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c r="BA12" s="141"/>
      <c r="BB12" s="141"/>
      <c r="BC12" s="141"/>
      <c r="BD12" s="141"/>
      <c r="BE12" s="141"/>
      <c r="BF12" s="141"/>
      <c r="BG12" s="141"/>
      <c r="BH12" s="141"/>
      <c r="BI12" s="141"/>
      <c r="BJ12" s="141"/>
      <c r="BK12" s="141"/>
      <c r="BL12" s="141"/>
      <c r="BM12" s="141"/>
      <c r="BN12" s="141"/>
      <c r="BO12" s="141"/>
      <c r="BP12" s="141"/>
      <c r="BQ12" s="141"/>
      <c r="BR12" s="141"/>
      <c r="BS12" s="141"/>
      <c r="BT12" s="141"/>
      <c r="BU12" s="141"/>
      <c r="BV12" s="141"/>
      <c r="BW12" s="141"/>
      <c r="BX12" s="141"/>
      <c r="BY12" s="141"/>
      <c r="BZ12" s="141"/>
      <c r="CA12" s="141"/>
      <c r="CB12" s="141"/>
      <c r="CC12" s="141"/>
      <c r="CD12" s="141"/>
      <c r="CE12" s="141"/>
      <c r="CF12" s="141"/>
      <c r="CG12" s="141"/>
      <c r="CH12" s="141"/>
      <c r="CI12" s="141"/>
      <c r="CJ12" s="141"/>
      <c r="CK12" s="141"/>
      <c r="CL12" s="141"/>
      <c r="CM12" s="141"/>
      <c r="CN12" s="141"/>
      <c r="CO12" s="141"/>
      <c r="CP12" s="141"/>
      <c r="CQ12" s="141"/>
      <c r="CR12" s="141"/>
      <c r="CS12" s="141"/>
      <c r="CT12" s="141"/>
      <c r="CU12" s="141"/>
      <c r="CV12" s="141"/>
      <c r="CW12" s="141"/>
      <c r="CX12" s="141"/>
      <c r="CY12" s="141"/>
      <c r="CZ12" s="141"/>
      <c r="DA12" s="141"/>
      <c r="DB12" s="141"/>
      <c r="DC12" s="141"/>
      <c r="DD12" s="141"/>
      <c r="DE12" s="141"/>
      <c r="DF12" s="141"/>
      <c r="DG12" s="141"/>
      <c r="DH12" s="141"/>
      <c r="DI12" s="141"/>
      <c r="DJ12" s="141"/>
      <c r="DK12" s="141"/>
      <c r="DL12" s="141"/>
      <c r="DM12" s="141"/>
      <c r="DN12" s="141"/>
      <c r="DO12" s="141"/>
      <c r="DP12" s="141"/>
      <c r="DQ12" s="141"/>
      <c r="DR12" s="141"/>
      <c r="DS12" s="141"/>
      <c r="DT12" s="141"/>
      <c r="DU12" s="141"/>
      <c r="DV12" s="141"/>
      <c r="DW12" s="141"/>
      <c r="DX12" s="141"/>
      <c r="DY12" s="141"/>
    </row>
    <row r="13" spans="2:129" hidden="1" outlineLevel="1" x14ac:dyDescent="0.2">
      <c r="B13" t="str">
        <f>IF(D13="custom",CF!B13,"")</f>
        <v/>
      </c>
      <c r="C13" s="110" t="str">
        <f>IF(D13="custom",CF!C13,"")</f>
        <v/>
      </c>
      <c r="D13" s="9" t="str">
        <f>CF!J13</f>
        <v>Bell Curve</v>
      </c>
      <c r="E13" s="18">
        <f t="shared" si="0"/>
        <v>46022</v>
      </c>
      <c r="F13" s="18">
        <f t="shared" si="1"/>
        <v>46022</v>
      </c>
      <c r="G13" s="36">
        <f t="shared" si="2"/>
        <v>0</v>
      </c>
      <c r="H13" s="36" t="str">
        <f t="shared" si="3"/>
        <v/>
      </c>
      <c r="I13" s="140"/>
      <c r="J13" s="141"/>
      <c r="K13" s="141"/>
      <c r="L13" s="141"/>
      <c r="M13" s="141"/>
      <c r="N13" s="141"/>
      <c r="O13" s="141"/>
      <c r="P13" s="141"/>
      <c r="Q13" s="141"/>
      <c r="R13" s="141"/>
      <c r="S13" s="141"/>
      <c r="T13" s="141"/>
      <c r="U13" s="141"/>
      <c r="V13" s="141"/>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c r="BA13" s="141"/>
      <c r="BB13" s="141"/>
      <c r="BC13" s="141"/>
      <c r="BD13" s="141"/>
      <c r="BE13" s="141"/>
      <c r="BF13" s="141"/>
      <c r="BG13" s="141"/>
      <c r="BH13" s="141"/>
      <c r="BI13" s="141"/>
      <c r="BJ13" s="141"/>
      <c r="BK13" s="141"/>
      <c r="BL13" s="141"/>
      <c r="BM13" s="141"/>
      <c r="BN13" s="141"/>
      <c r="BO13" s="141"/>
      <c r="BP13" s="141"/>
      <c r="BQ13" s="141"/>
      <c r="BR13" s="141"/>
      <c r="BS13" s="141"/>
      <c r="BT13" s="141"/>
      <c r="BU13" s="141"/>
      <c r="BV13" s="141"/>
      <c r="BW13" s="141"/>
      <c r="BX13" s="141"/>
      <c r="BY13" s="141"/>
      <c r="BZ13" s="141"/>
      <c r="CA13" s="141"/>
      <c r="CB13" s="141"/>
      <c r="CC13" s="141"/>
      <c r="CD13" s="141"/>
      <c r="CE13" s="141"/>
      <c r="CF13" s="141"/>
      <c r="CG13" s="141"/>
      <c r="CH13" s="141"/>
      <c r="CI13" s="141"/>
      <c r="CJ13" s="141"/>
      <c r="CK13" s="141"/>
      <c r="CL13" s="141"/>
      <c r="CM13" s="141"/>
      <c r="CN13" s="141"/>
      <c r="CO13" s="141"/>
      <c r="CP13" s="141"/>
      <c r="CQ13" s="141"/>
      <c r="CR13" s="141"/>
      <c r="CS13" s="141"/>
      <c r="CT13" s="141"/>
      <c r="CU13" s="141"/>
      <c r="CV13" s="141"/>
      <c r="CW13" s="141"/>
      <c r="CX13" s="141"/>
      <c r="CY13" s="141"/>
      <c r="CZ13" s="141"/>
      <c r="DA13" s="141"/>
      <c r="DB13" s="141"/>
      <c r="DC13" s="141"/>
      <c r="DD13" s="141"/>
      <c r="DE13" s="141"/>
      <c r="DF13" s="141"/>
      <c r="DG13" s="141"/>
      <c r="DH13" s="141"/>
      <c r="DI13" s="141"/>
      <c r="DJ13" s="141"/>
      <c r="DK13" s="141"/>
      <c r="DL13" s="141"/>
      <c r="DM13" s="141"/>
      <c r="DN13" s="141"/>
      <c r="DO13" s="141"/>
      <c r="DP13" s="141"/>
      <c r="DQ13" s="141"/>
      <c r="DR13" s="141"/>
      <c r="DS13" s="141"/>
      <c r="DT13" s="141"/>
      <c r="DU13" s="141"/>
      <c r="DV13" s="141"/>
      <c r="DW13" s="141"/>
      <c r="DX13" s="141"/>
      <c r="DY13" s="141"/>
    </row>
    <row r="14" spans="2:129" hidden="1" outlineLevel="1" x14ac:dyDescent="0.2">
      <c r="B14" t="str">
        <f>IF(D14="custom",CF!B14,"")</f>
        <v/>
      </c>
      <c r="C14" s="110" t="str">
        <f>IF(D14="custom",CF!C14,"")</f>
        <v/>
      </c>
      <c r="D14" s="9" t="str">
        <f>CF!J14</f>
        <v>Bell Curve</v>
      </c>
      <c r="E14" s="18">
        <f t="shared" si="0"/>
        <v>46022</v>
      </c>
      <c r="F14" s="18">
        <f t="shared" si="1"/>
        <v>46022</v>
      </c>
      <c r="G14" s="36">
        <f t="shared" si="2"/>
        <v>0</v>
      </c>
      <c r="H14" s="36" t="str">
        <f t="shared" si="3"/>
        <v/>
      </c>
      <c r="I14" s="140"/>
      <c r="J14" s="141"/>
      <c r="K14" s="141"/>
      <c r="L14" s="141"/>
      <c r="M14" s="141"/>
      <c r="N14" s="141"/>
      <c r="O14" s="141"/>
      <c r="P14" s="141"/>
      <c r="Q14" s="141"/>
      <c r="R14" s="141"/>
      <c r="S14" s="141"/>
      <c r="T14" s="141"/>
      <c r="U14" s="141"/>
      <c r="V14" s="141"/>
      <c r="W14" s="141"/>
      <c r="X14" s="141"/>
      <c r="Y14" s="141"/>
      <c r="Z14" s="141"/>
      <c r="AA14" s="141"/>
      <c r="AB14" s="141"/>
      <c r="AC14" s="141"/>
      <c r="AD14" s="141"/>
      <c r="AE14" s="141"/>
      <c r="AF14" s="141"/>
      <c r="AG14" s="141"/>
      <c r="AH14" s="141"/>
      <c r="AI14" s="141"/>
      <c r="AJ14" s="141"/>
      <c r="AK14" s="141"/>
      <c r="AL14" s="141"/>
      <c r="AM14" s="141"/>
      <c r="AN14" s="141"/>
      <c r="AO14" s="141"/>
      <c r="AP14" s="141"/>
      <c r="AQ14" s="141"/>
      <c r="AR14" s="141"/>
      <c r="AS14" s="141"/>
      <c r="AT14" s="141"/>
      <c r="AU14" s="141"/>
      <c r="AV14" s="141"/>
      <c r="AW14" s="141"/>
      <c r="AX14" s="141"/>
      <c r="AY14" s="141"/>
      <c r="AZ14" s="141"/>
      <c r="BA14" s="141"/>
      <c r="BB14" s="141"/>
      <c r="BC14" s="141"/>
      <c r="BD14" s="141"/>
      <c r="BE14" s="141"/>
      <c r="BF14" s="141"/>
      <c r="BG14" s="141"/>
      <c r="BH14" s="141"/>
      <c r="BI14" s="141"/>
      <c r="BJ14" s="141"/>
      <c r="BK14" s="141"/>
      <c r="BL14" s="141"/>
      <c r="BM14" s="141"/>
      <c r="BN14" s="141"/>
      <c r="BO14" s="141"/>
      <c r="BP14" s="141"/>
      <c r="BQ14" s="141"/>
      <c r="BR14" s="141"/>
      <c r="BS14" s="141"/>
      <c r="BT14" s="141"/>
      <c r="BU14" s="141"/>
      <c r="BV14" s="141"/>
      <c r="BW14" s="141"/>
      <c r="BX14" s="141"/>
      <c r="BY14" s="141"/>
      <c r="BZ14" s="141"/>
      <c r="CA14" s="141"/>
      <c r="CB14" s="141"/>
      <c r="CC14" s="141"/>
      <c r="CD14" s="141"/>
      <c r="CE14" s="141"/>
      <c r="CF14" s="141"/>
      <c r="CG14" s="141"/>
      <c r="CH14" s="141"/>
      <c r="CI14" s="141"/>
      <c r="CJ14" s="141"/>
      <c r="CK14" s="141"/>
      <c r="CL14" s="141"/>
      <c r="CM14" s="141"/>
      <c r="CN14" s="141"/>
      <c r="CO14" s="141"/>
      <c r="CP14" s="141"/>
      <c r="CQ14" s="141"/>
      <c r="CR14" s="141"/>
      <c r="CS14" s="141"/>
      <c r="CT14" s="141"/>
      <c r="CU14" s="141"/>
      <c r="CV14" s="141"/>
      <c r="CW14" s="141"/>
      <c r="CX14" s="141"/>
      <c r="CY14" s="141"/>
      <c r="CZ14" s="141"/>
      <c r="DA14" s="141"/>
      <c r="DB14" s="141"/>
      <c r="DC14" s="141"/>
      <c r="DD14" s="141"/>
      <c r="DE14" s="141"/>
      <c r="DF14" s="141"/>
      <c r="DG14" s="141"/>
      <c r="DH14" s="141"/>
      <c r="DI14" s="141"/>
      <c r="DJ14" s="141"/>
      <c r="DK14" s="141"/>
      <c r="DL14" s="141"/>
      <c r="DM14" s="141"/>
      <c r="DN14" s="141"/>
      <c r="DO14" s="141"/>
      <c r="DP14" s="141"/>
      <c r="DQ14" s="141"/>
      <c r="DR14" s="141"/>
      <c r="DS14" s="141"/>
      <c r="DT14" s="141"/>
      <c r="DU14" s="141"/>
      <c r="DV14" s="141"/>
      <c r="DW14" s="141"/>
      <c r="DX14" s="141"/>
      <c r="DY14" s="141"/>
    </row>
    <row r="15" spans="2:129" hidden="1" outlineLevel="1" x14ac:dyDescent="0.2">
      <c r="B15" t="str">
        <f>IF(D15="custom",CF!B15,"")</f>
        <v/>
      </c>
      <c r="C15" s="110" t="str">
        <f>IF(D15="custom",CF!C15,"")</f>
        <v/>
      </c>
      <c r="D15" s="9" t="str">
        <f>CF!J15</f>
        <v>Bell Curve</v>
      </c>
      <c r="E15" s="18">
        <f t="shared" si="0"/>
        <v>46022</v>
      </c>
      <c r="F15" s="18">
        <f t="shared" si="1"/>
        <v>46022</v>
      </c>
      <c r="G15" s="36">
        <f t="shared" si="2"/>
        <v>0</v>
      </c>
      <c r="H15" s="36" t="str">
        <f t="shared" si="3"/>
        <v/>
      </c>
      <c r="I15" s="140"/>
      <c r="J15" s="141"/>
      <c r="K15" s="141"/>
      <c r="L15" s="141"/>
      <c r="M15" s="141"/>
      <c r="N15" s="141"/>
      <c r="O15" s="141"/>
      <c r="P15" s="141"/>
      <c r="Q15" s="141"/>
      <c r="R15" s="141"/>
      <c r="S15" s="141"/>
      <c r="T15" s="141"/>
      <c r="U15" s="141"/>
      <c r="V15" s="141"/>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c r="BA15" s="141"/>
      <c r="BB15" s="141"/>
      <c r="BC15" s="141"/>
      <c r="BD15" s="141"/>
      <c r="BE15" s="141"/>
      <c r="BF15" s="141"/>
      <c r="BG15" s="141"/>
      <c r="BH15" s="141"/>
      <c r="BI15" s="141"/>
      <c r="BJ15" s="141"/>
      <c r="BK15" s="141"/>
      <c r="BL15" s="141"/>
      <c r="BM15" s="141"/>
      <c r="BN15" s="141"/>
      <c r="BO15" s="141"/>
      <c r="BP15" s="141"/>
      <c r="BQ15" s="141"/>
      <c r="BR15" s="141"/>
      <c r="BS15" s="141"/>
      <c r="BT15" s="141"/>
      <c r="BU15" s="141"/>
      <c r="BV15" s="141"/>
      <c r="BW15" s="141"/>
      <c r="BX15" s="141"/>
      <c r="BY15" s="141"/>
      <c r="BZ15" s="141"/>
      <c r="CA15" s="141"/>
      <c r="CB15" s="141"/>
      <c r="CC15" s="141"/>
      <c r="CD15" s="141"/>
      <c r="CE15" s="141"/>
      <c r="CF15" s="141"/>
      <c r="CG15" s="141"/>
      <c r="CH15" s="141"/>
      <c r="CI15" s="141"/>
      <c r="CJ15" s="141"/>
      <c r="CK15" s="141"/>
      <c r="CL15" s="141"/>
      <c r="CM15" s="141"/>
      <c r="CN15" s="141"/>
      <c r="CO15" s="141"/>
      <c r="CP15" s="141"/>
      <c r="CQ15" s="141"/>
      <c r="CR15" s="141"/>
      <c r="CS15" s="141"/>
      <c r="CT15" s="141"/>
      <c r="CU15" s="141"/>
      <c r="CV15" s="141"/>
      <c r="CW15" s="141"/>
      <c r="CX15" s="141"/>
      <c r="CY15" s="141"/>
      <c r="CZ15" s="141"/>
      <c r="DA15" s="141"/>
      <c r="DB15" s="141"/>
      <c r="DC15" s="141"/>
      <c r="DD15" s="141"/>
      <c r="DE15" s="141"/>
      <c r="DF15" s="141"/>
      <c r="DG15" s="141"/>
      <c r="DH15" s="141"/>
      <c r="DI15" s="141"/>
      <c r="DJ15" s="141"/>
      <c r="DK15" s="141"/>
      <c r="DL15" s="141"/>
      <c r="DM15" s="141"/>
      <c r="DN15" s="141"/>
      <c r="DO15" s="141"/>
      <c r="DP15" s="141"/>
      <c r="DQ15" s="141"/>
      <c r="DR15" s="141"/>
      <c r="DS15" s="141"/>
      <c r="DT15" s="141"/>
      <c r="DU15" s="141"/>
      <c r="DV15" s="141"/>
      <c r="DW15" s="141"/>
      <c r="DX15" s="141"/>
      <c r="DY15" s="141"/>
    </row>
    <row r="16" spans="2:129" hidden="1" outlineLevel="1" x14ac:dyDescent="0.2">
      <c r="B16" t="str">
        <f>IF(D16="custom",CF!B16,"")</f>
        <v/>
      </c>
      <c r="C16" s="110" t="str">
        <f>IF(D16="custom",CF!C16,"")</f>
        <v/>
      </c>
      <c r="D16" s="9" t="str">
        <f>CF!J16</f>
        <v>Bell Curve</v>
      </c>
      <c r="E16" s="18">
        <f t="shared" si="0"/>
        <v>46022</v>
      </c>
      <c r="F16" s="18">
        <f t="shared" si="1"/>
        <v>46022</v>
      </c>
      <c r="G16" s="36">
        <f t="shared" si="2"/>
        <v>0</v>
      </c>
      <c r="H16" s="36" t="str">
        <f t="shared" si="3"/>
        <v/>
      </c>
      <c r="I16" s="140"/>
      <c r="J16" s="141"/>
      <c r="K16" s="141"/>
      <c r="L16" s="141"/>
      <c r="M16" s="141"/>
      <c r="N16" s="141"/>
      <c r="O16" s="141"/>
      <c r="P16" s="141"/>
      <c r="Q16" s="141"/>
      <c r="R16" s="141"/>
      <c r="S16" s="141"/>
      <c r="T16" s="141"/>
      <c r="U16" s="141"/>
      <c r="V16" s="141"/>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c r="BA16" s="141"/>
      <c r="BB16" s="141"/>
      <c r="BC16" s="141"/>
      <c r="BD16" s="141"/>
      <c r="BE16" s="141"/>
      <c r="BF16" s="141"/>
      <c r="BG16" s="141"/>
      <c r="BH16" s="141"/>
      <c r="BI16" s="141"/>
      <c r="BJ16" s="141"/>
      <c r="BK16" s="141"/>
      <c r="BL16" s="141"/>
      <c r="BM16" s="141"/>
      <c r="BN16" s="141"/>
      <c r="BO16" s="141"/>
      <c r="BP16" s="141"/>
      <c r="BQ16" s="141"/>
      <c r="BR16" s="141"/>
      <c r="BS16" s="141"/>
      <c r="BT16" s="141"/>
      <c r="BU16" s="141"/>
      <c r="BV16" s="141"/>
      <c r="BW16" s="141"/>
      <c r="BX16" s="141"/>
      <c r="BY16" s="141"/>
      <c r="BZ16" s="141"/>
      <c r="CA16" s="141"/>
      <c r="CB16" s="141"/>
      <c r="CC16" s="141"/>
      <c r="CD16" s="141"/>
      <c r="CE16" s="141"/>
      <c r="CF16" s="141"/>
      <c r="CG16" s="141"/>
      <c r="CH16" s="141"/>
      <c r="CI16" s="141"/>
      <c r="CJ16" s="141"/>
      <c r="CK16" s="141"/>
      <c r="CL16" s="141"/>
      <c r="CM16" s="141"/>
      <c r="CN16" s="141"/>
      <c r="CO16" s="141"/>
      <c r="CP16" s="141"/>
      <c r="CQ16" s="141"/>
      <c r="CR16" s="141"/>
      <c r="CS16" s="141"/>
      <c r="CT16" s="141"/>
      <c r="CU16" s="141"/>
      <c r="CV16" s="141"/>
      <c r="CW16" s="141"/>
      <c r="CX16" s="141"/>
      <c r="CY16" s="141"/>
      <c r="CZ16" s="141"/>
      <c r="DA16" s="141"/>
      <c r="DB16" s="141"/>
      <c r="DC16" s="141"/>
      <c r="DD16" s="141"/>
      <c r="DE16" s="141"/>
      <c r="DF16" s="141"/>
      <c r="DG16" s="141"/>
      <c r="DH16" s="141"/>
      <c r="DI16" s="141"/>
      <c r="DJ16" s="141"/>
      <c r="DK16" s="141"/>
      <c r="DL16" s="141"/>
      <c r="DM16" s="141"/>
      <c r="DN16" s="141"/>
      <c r="DO16" s="141"/>
      <c r="DP16" s="141"/>
      <c r="DQ16" s="141"/>
      <c r="DR16" s="141"/>
      <c r="DS16" s="141"/>
      <c r="DT16" s="141"/>
      <c r="DU16" s="141"/>
      <c r="DV16" s="141"/>
      <c r="DW16" s="141"/>
      <c r="DX16" s="141"/>
      <c r="DY16" s="141"/>
    </row>
    <row r="17" spans="2:129" hidden="1" outlineLevel="1" x14ac:dyDescent="0.2">
      <c r="B17" t="str">
        <f>IF(D17="custom",CF!B17,"")</f>
        <v/>
      </c>
      <c r="C17" s="110" t="str">
        <f>IF(D17="custom",CF!C17,"")</f>
        <v/>
      </c>
      <c r="D17" s="9" t="str">
        <f>CF!J17</f>
        <v>Bell Curve</v>
      </c>
      <c r="E17" s="18">
        <f t="shared" si="0"/>
        <v>46022</v>
      </c>
      <c r="F17" s="18">
        <f t="shared" si="1"/>
        <v>46022</v>
      </c>
      <c r="G17" s="36">
        <f t="shared" si="2"/>
        <v>0</v>
      </c>
      <c r="H17" s="36" t="str">
        <f t="shared" si="3"/>
        <v/>
      </c>
      <c r="I17" s="140"/>
      <c r="J17" s="141"/>
      <c r="K17" s="141"/>
      <c r="L17" s="141"/>
      <c r="M17" s="141"/>
      <c r="N17" s="141"/>
      <c r="O17" s="141"/>
      <c r="P17" s="141"/>
      <c r="Q17" s="141"/>
      <c r="R17" s="141"/>
      <c r="S17" s="141"/>
      <c r="T17" s="141"/>
      <c r="U17" s="141"/>
      <c r="V17" s="141"/>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c r="BA17" s="141"/>
      <c r="BB17" s="141"/>
      <c r="BC17" s="141"/>
      <c r="BD17" s="141"/>
      <c r="BE17" s="141"/>
      <c r="BF17" s="141"/>
      <c r="BG17" s="141"/>
      <c r="BH17" s="141"/>
      <c r="BI17" s="141"/>
      <c r="BJ17" s="141"/>
      <c r="BK17" s="141"/>
      <c r="BL17" s="141"/>
      <c r="BM17" s="141"/>
      <c r="BN17" s="141"/>
      <c r="BO17" s="141"/>
      <c r="BP17" s="141"/>
      <c r="BQ17" s="141"/>
      <c r="BR17" s="141"/>
      <c r="BS17" s="141"/>
      <c r="BT17" s="141"/>
      <c r="BU17" s="141"/>
      <c r="BV17" s="141"/>
      <c r="BW17" s="141"/>
      <c r="BX17" s="141"/>
      <c r="BY17" s="141"/>
      <c r="BZ17" s="141"/>
      <c r="CA17" s="141"/>
      <c r="CB17" s="141"/>
      <c r="CC17" s="141"/>
      <c r="CD17" s="141"/>
      <c r="CE17" s="141"/>
      <c r="CF17" s="141"/>
      <c r="CG17" s="141"/>
      <c r="CH17" s="141"/>
      <c r="CI17" s="141"/>
      <c r="CJ17" s="141"/>
      <c r="CK17" s="141"/>
      <c r="CL17" s="141"/>
      <c r="CM17" s="141"/>
      <c r="CN17" s="141"/>
      <c r="CO17" s="141"/>
      <c r="CP17" s="141"/>
      <c r="CQ17" s="141"/>
      <c r="CR17" s="141"/>
      <c r="CS17" s="141"/>
      <c r="CT17" s="141"/>
      <c r="CU17" s="141"/>
      <c r="CV17" s="141"/>
      <c r="CW17" s="141"/>
      <c r="CX17" s="141"/>
      <c r="CY17" s="141"/>
      <c r="CZ17" s="141"/>
      <c r="DA17" s="141"/>
      <c r="DB17" s="141"/>
      <c r="DC17" s="141"/>
      <c r="DD17" s="141"/>
      <c r="DE17" s="141"/>
      <c r="DF17" s="141"/>
      <c r="DG17" s="141"/>
      <c r="DH17" s="141"/>
      <c r="DI17" s="141"/>
      <c r="DJ17" s="141"/>
      <c r="DK17" s="141"/>
      <c r="DL17" s="141"/>
      <c r="DM17" s="141"/>
      <c r="DN17" s="141"/>
      <c r="DO17" s="141"/>
      <c r="DP17" s="141"/>
      <c r="DQ17" s="141"/>
      <c r="DR17" s="141"/>
      <c r="DS17" s="141"/>
      <c r="DT17" s="141"/>
      <c r="DU17" s="141"/>
      <c r="DV17" s="141"/>
      <c r="DW17" s="141"/>
      <c r="DX17" s="141"/>
      <c r="DY17" s="141"/>
    </row>
    <row r="18" spans="2:129" hidden="1" outlineLevel="1" x14ac:dyDescent="0.2">
      <c r="B18" t="str">
        <f>IF(D18="custom",CF!B18,"")</f>
        <v/>
      </c>
      <c r="C18" s="110" t="str">
        <f>IF(D18="custom",CF!C18,"")</f>
        <v/>
      </c>
      <c r="D18" s="9" t="str">
        <f>CF!J18</f>
        <v>Bell Curve</v>
      </c>
      <c r="E18" s="18">
        <f t="shared" si="0"/>
        <v>46022</v>
      </c>
      <c r="F18" s="18">
        <f t="shared" si="1"/>
        <v>46022</v>
      </c>
      <c r="G18" s="36">
        <f t="shared" si="2"/>
        <v>0</v>
      </c>
      <c r="H18" s="36" t="str">
        <f t="shared" si="3"/>
        <v/>
      </c>
      <c r="I18" s="140"/>
      <c r="J18" s="141"/>
      <c r="K18" s="141"/>
      <c r="L18" s="141"/>
      <c r="M18" s="141"/>
      <c r="N18" s="141"/>
      <c r="O18" s="141"/>
      <c r="P18" s="141"/>
      <c r="Q18" s="141"/>
      <c r="R18" s="141"/>
      <c r="S18" s="141"/>
      <c r="T18" s="141"/>
      <c r="U18" s="141"/>
      <c r="V18" s="141"/>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c r="BA18" s="141"/>
      <c r="BB18" s="141"/>
      <c r="BC18" s="141"/>
      <c r="BD18" s="141"/>
      <c r="BE18" s="141"/>
      <c r="BF18" s="141"/>
      <c r="BG18" s="141"/>
      <c r="BH18" s="141"/>
      <c r="BI18" s="141"/>
      <c r="BJ18" s="141"/>
      <c r="BK18" s="141"/>
      <c r="BL18" s="141"/>
      <c r="BM18" s="141"/>
      <c r="BN18" s="141"/>
      <c r="BO18" s="141"/>
      <c r="BP18" s="141"/>
      <c r="BQ18" s="141"/>
      <c r="BR18" s="141"/>
      <c r="BS18" s="141"/>
      <c r="BT18" s="141"/>
      <c r="BU18" s="141"/>
      <c r="BV18" s="141"/>
      <c r="BW18" s="141"/>
      <c r="BX18" s="141"/>
      <c r="BY18" s="141"/>
      <c r="BZ18" s="141"/>
      <c r="CA18" s="141"/>
      <c r="CB18" s="141"/>
      <c r="CC18" s="141"/>
      <c r="CD18" s="141"/>
      <c r="CE18" s="141"/>
      <c r="CF18" s="141"/>
      <c r="CG18" s="141"/>
      <c r="CH18" s="141"/>
      <c r="CI18" s="141"/>
      <c r="CJ18" s="141"/>
      <c r="CK18" s="141"/>
      <c r="CL18" s="141"/>
      <c r="CM18" s="141"/>
      <c r="CN18" s="141"/>
      <c r="CO18" s="141"/>
      <c r="CP18" s="141"/>
      <c r="CQ18" s="141"/>
      <c r="CR18" s="141"/>
      <c r="CS18" s="141"/>
      <c r="CT18" s="141"/>
      <c r="CU18" s="141"/>
      <c r="CV18" s="141"/>
      <c r="CW18" s="141"/>
      <c r="CX18" s="141"/>
      <c r="CY18" s="141"/>
      <c r="CZ18" s="141"/>
      <c r="DA18" s="141"/>
      <c r="DB18" s="141"/>
      <c r="DC18" s="141"/>
      <c r="DD18" s="141"/>
      <c r="DE18" s="141"/>
      <c r="DF18" s="141"/>
      <c r="DG18" s="141"/>
      <c r="DH18" s="141"/>
      <c r="DI18" s="141"/>
      <c r="DJ18" s="141"/>
      <c r="DK18" s="141"/>
      <c r="DL18" s="141"/>
      <c r="DM18" s="141"/>
      <c r="DN18" s="141"/>
      <c r="DO18" s="141"/>
      <c r="DP18" s="141"/>
      <c r="DQ18" s="141"/>
      <c r="DR18" s="141"/>
      <c r="DS18" s="141"/>
      <c r="DT18" s="141"/>
      <c r="DU18" s="141"/>
      <c r="DV18" s="141"/>
      <c r="DW18" s="141"/>
      <c r="DX18" s="141"/>
      <c r="DY18" s="141"/>
    </row>
    <row r="19" spans="2:129" hidden="1" outlineLevel="1" x14ac:dyDescent="0.2">
      <c r="B19" t="str">
        <f>IF(D19="custom",CF!B19,"")</f>
        <v/>
      </c>
      <c r="C19" s="110" t="str">
        <f>IF(D19="custom",CF!C19,"")</f>
        <v/>
      </c>
      <c r="D19" s="9" t="str">
        <f>CF!J19</f>
        <v>Bell Curve</v>
      </c>
      <c r="E19" s="18">
        <f t="shared" si="0"/>
        <v>46022</v>
      </c>
      <c r="F19" s="18">
        <f t="shared" si="1"/>
        <v>46022</v>
      </c>
      <c r="G19" s="36">
        <f t="shared" si="2"/>
        <v>0</v>
      </c>
      <c r="H19" s="36" t="str">
        <f t="shared" si="3"/>
        <v/>
      </c>
      <c r="I19" s="140"/>
      <c r="J19" s="141"/>
      <c r="K19" s="141"/>
      <c r="L19" s="141"/>
      <c r="M19" s="141"/>
      <c r="N19" s="141"/>
      <c r="O19" s="141"/>
      <c r="P19" s="141"/>
      <c r="Q19" s="141"/>
      <c r="R19" s="141"/>
      <c r="S19" s="141"/>
      <c r="T19" s="141"/>
      <c r="U19" s="141"/>
      <c r="V19" s="141"/>
      <c r="W19" s="141"/>
      <c r="X19" s="141"/>
      <c r="Y19" s="141"/>
      <c r="Z19" s="141"/>
      <c r="AA19" s="141"/>
      <c r="AB19" s="141"/>
      <c r="AC19" s="141"/>
      <c r="AD19" s="141"/>
      <c r="AE19" s="141"/>
      <c r="AF19" s="141"/>
      <c r="AG19" s="141"/>
      <c r="AH19" s="141"/>
      <c r="AI19" s="141"/>
      <c r="AJ19" s="141"/>
      <c r="AK19" s="141"/>
      <c r="AL19" s="141"/>
      <c r="AM19" s="141"/>
      <c r="AN19" s="141"/>
      <c r="AO19" s="141"/>
      <c r="AP19" s="141"/>
      <c r="AQ19" s="141"/>
      <c r="AR19" s="141"/>
      <c r="AS19" s="141"/>
      <c r="AT19" s="141"/>
      <c r="AU19" s="141"/>
      <c r="AV19" s="141"/>
      <c r="AW19" s="141"/>
      <c r="AX19" s="141"/>
      <c r="AY19" s="141"/>
      <c r="AZ19" s="141"/>
      <c r="BA19" s="141"/>
      <c r="BB19" s="141"/>
      <c r="BC19" s="141"/>
      <c r="BD19" s="141"/>
      <c r="BE19" s="141"/>
      <c r="BF19" s="141"/>
      <c r="BG19" s="141"/>
      <c r="BH19" s="141"/>
      <c r="BI19" s="141"/>
      <c r="BJ19" s="141"/>
      <c r="BK19" s="141"/>
      <c r="BL19" s="141"/>
      <c r="BM19" s="141"/>
      <c r="BN19" s="141"/>
      <c r="BO19" s="141"/>
      <c r="BP19" s="141"/>
      <c r="BQ19" s="141"/>
      <c r="BR19" s="141"/>
      <c r="BS19" s="141"/>
      <c r="BT19" s="141"/>
      <c r="BU19" s="141"/>
      <c r="BV19" s="141"/>
      <c r="BW19" s="141"/>
      <c r="BX19" s="141"/>
      <c r="BY19" s="141"/>
      <c r="BZ19" s="141"/>
      <c r="CA19" s="141"/>
      <c r="CB19" s="141"/>
      <c r="CC19" s="141"/>
      <c r="CD19" s="141"/>
      <c r="CE19" s="141"/>
      <c r="CF19" s="141"/>
      <c r="CG19" s="141"/>
      <c r="CH19" s="141"/>
      <c r="CI19" s="141"/>
      <c r="CJ19" s="141"/>
      <c r="CK19" s="141"/>
      <c r="CL19" s="141"/>
      <c r="CM19" s="141"/>
      <c r="CN19" s="141"/>
      <c r="CO19" s="141"/>
      <c r="CP19" s="141"/>
      <c r="CQ19" s="141"/>
      <c r="CR19" s="141"/>
      <c r="CS19" s="141"/>
      <c r="CT19" s="141"/>
      <c r="CU19" s="141"/>
      <c r="CV19" s="141"/>
      <c r="CW19" s="141"/>
      <c r="CX19" s="141"/>
      <c r="CY19" s="141"/>
      <c r="CZ19" s="141"/>
      <c r="DA19" s="141"/>
      <c r="DB19" s="141"/>
      <c r="DC19" s="141"/>
      <c r="DD19" s="141"/>
      <c r="DE19" s="141"/>
      <c r="DF19" s="141"/>
      <c r="DG19" s="141"/>
      <c r="DH19" s="141"/>
      <c r="DI19" s="141"/>
      <c r="DJ19" s="141"/>
      <c r="DK19" s="141"/>
      <c r="DL19" s="141"/>
      <c r="DM19" s="141"/>
      <c r="DN19" s="141"/>
      <c r="DO19" s="141"/>
      <c r="DP19" s="141"/>
      <c r="DQ19" s="141"/>
      <c r="DR19" s="141"/>
      <c r="DS19" s="141"/>
      <c r="DT19" s="141"/>
      <c r="DU19" s="141"/>
      <c r="DV19" s="141"/>
      <c r="DW19" s="141"/>
      <c r="DX19" s="141"/>
      <c r="DY19" s="141"/>
    </row>
    <row r="20" spans="2:129" hidden="1" outlineLevel="1" x14ac:dyDescent="0.2">
      <c r="B20" t="str">
        <f>IF(D20="custom",CF!B20,"")</f>
        <v/>
      </c>
      <c r="C20" s="110" t="str">
        <f>IF(D20="custom",CF!C20,"")</f>
        <v/>
      </c>
      <c r="D20" s="9" t="str">
        <f>CF!J20</f>
        <v>Bell Curve</v>
      </c>
      <c r="E20" s="18">
        <f t="shared" si="0"/>
        <v>46022</v>
      </c>
      <c r="F20" s="18">
        <f t="shared" si="1"/>
        <v>46022</v>
      </c>
      <c r="G20" s="36">
        <f t="shared" si="2"/>
        <v>0</v>
      </c>
      <c r="H20" s="36" t="str">
        <f t="shared" si="3"/>
        <v/>
      </c>
      <c r="I20" s="140"/>
      <c r="J20" s="141"/>
      <c r="K20" s="141"/>
      <c r="L20" s="141"/>
      <c r="M20" s="141"/>
      <c r="N20" s="141"/>
      <c r="O20" s="141"/>
      <c r="P20" s="141"/>
      <c r="Q20" s="141"/>
      <c r="R20" s="141"/>
      <c r="S20" s="141"/>
      <c r="T20" s="141"/>
      <c r="U20" s="141"/>
      <c r="V20" s="141"/>
      <c r="W20" s="141"/>
      <c r="X20" s="141"/>
      <c r="Y20" s="141"/>
      <c r="Z20" s="141"/>
      <c r="AA20" s="141"/>
      <c r="AB20" s="141"/>
      <c r="AC20" s="141"/>
      <c r="AD20" s="141"/>
      <c r="AE20" s="141"/>
      <c r="AF20" s="141"/>
      <c r="AG20" s="141"/>
      <c r="AH20" s="141"/>
      <c r="AI20" s="141"/>
      <c r="AJ20" s="141"/>
      <c r="AK20" s="141"/>
      <c r="AL20" s="141"/>
      <c r="AM20" s="141"/>
      <c r="AN20" s="141"/>
      <c r="AO20" s="141"/>
      <c r="AP20" s="141"/>
      <c r="AQ20" s="141"/>
      <c r="AR20" s="141"/>
      <c r="AS20" s="141"/>
      <c r="AT20" s="141"/>
      <c r="AU20" s="141"/>
      <c r="AV20" s="141"/>
      <c r="AW20" s="141"/>
      <c r="AX20" s="141"/>
      <c r="AY20" s="141"/>
      <c r="AZ20" s="141"/>
      <c r="BA20" s="141"/>
      <c r="BB20" s="141"/>
      <c r="BC20" s="141"/>
      <c r="BD20" s="141"/>
      <c r="BE20" s="141"/>
      <c r="BF20" s="141"/>
      <c r="BG20" s="141"/>
      <c r="BH20" s="141"/>
      <c r="BI20" s="141"/>
      <c r="BJ20" s="141"/>
      <c r="BK20" s="141"/>
      <c r="BL20" s="141"/>
      <c r="BM20" s="141"/>
      <c r="BN20" s="141"/>
      <c r="BO20" s="141"/>
      <c r="BP20" s="141"/>
      <c r="BQ20" s="141"/>
      <c r="BR20" s="141"/>
      <c r="BS20" s="141"/>
      <c r="BT20" s="141"/>
      <c r="BU20" s="141"/>
      <c r="BV20" s="141"/>
      <c r="BW20" s="141"/>
      <c r="BX20" s="141"/>
      <c r="BY20" s="141"/>
      <c r="BZ20" s="141"/>
      <c r="CA20" s="141"/>
      <c r="CB20" s="141"/>
      <c r="CC20" s="141"/>
      <c r="CD20" s="141"/>
      <c r="CE20" s="141"/>
      <c r="CF20" s="141"/>
      <c r="CG20" s="141"/>
      <c r="CH20" s="141"/>
      <c r="CI20" s="141"/>
      <c r="CJ20" s="141"/>
      <c r="CK20" s="141"/>
      <c r="CL20" s="141"/>
      <c r="CM20" s="141"/>
      <c r="CN20" s="141"/>
      <c r="CO20" s="141"/>
      <c r="CP20" s="141"/>
      <c r="CQ20" s="141"/>
      <c r="CR20" s="141"/>
      <c r="CS20" s="141"/>
      <c r="CT20" s="141"/>
      <c r="CU20" s="141"/>
      <c r="CV20" s="141"/>
      <c r="CW20" s="141"/>
      <c r="CX20" s="141"/>
      <c r="CY20" s="141"/>
      <c r="CZ20" s="141"/>
      <c r="DA20" s="141"/>
      <c r="DB20" s="141"/>
      <c r="DC20" s="141"/>
      <c r="DD20" s="141"/>
      <c r="DE20" s="141"/>
      <c r="DF20" s="141"/>
      <c r="DG20" s="141"/>
      <c r="DH20" s="141"/>
      <c r="DI20" s="141"/>
      <c r="DJ20" s="141"/>
      <c r="DK20" s="141"/>
      <c r="DL20" s="141"/>
      <c r="DM20" s="141"/>
      <c r="DN20" s="141"/>
      <c r="DO20" s="141"/>
      <c r="DP20" s="141"/>
      <c r="DQ20" s="141"/>
      <c r="DR20" s="141"/>
      <c r="DS20" s="141"/>
      <c r="DT20" s="141"/>
      <c r="DU20" s="141"/>
      <c r="DV20" s="141"/>
      <c r="DW20" s="141"/>
      <c r="DX20" s="141"/>
      <c r="DY20" s="141"/>
    </row>
    <row r="21" spans="2:129" hidden="1" outlineLevel="1" x14ac:dyDescent="0.2">
      <c r="B21" t="str">
        <f>IF(D21="custom",CF!B21,"")</f>
        <v/>
      </c>
      <c r="C21" s="110" t="str">
        <f>IF(D21="custom",CF!C21,"")</f>
        <v/>
      </c>
      <c r="D21" s="9" t="str">
        <f>CF!J21</f>
        <v>Bell Curve</v>
      </c>
      <c r="E21" s="18">
        <f t="shared" si="0"/>
        <v>46022</v>
      </c>
      <c r="F21" s="18">
        <f t="shared" si="1"/>
        <v>46022</v>
      </c>
      <c r="G21" s="36">
        <f t="shared" si="2"/>
        <v>0</v>
      </c>
      <c r="H21" s="36" t="str">
        <f t="shared" si="3"/>
        <v/>
      </c>
      <c r="I21" s="140"/>
      <c r="J21" s="141"/>
      <c r="K21" s="141"/>
      <c r="L21" s="141"/>
      <c r="M21" s="141"/>
      <c r="N21" s="141"/>
      <c r="O21" s="141"/>
      <c r="P21" s="141"/>
      <c r="Q21" s="141"/>
      <c r="R21" s="141"/>
      <c r="S21" s="141"/>
      <c r="T21" s="141"/>
      <c r="U21" s="141"/>
      <c r="V21" s="141"/>
      <c r="W21" s="141"/>
      <c r="X21" s="141"/>
      <c r="Y21" s="141"/>
      <c r="Z21" s="141"/>
      <c r="AA21" s="141"/>
      <c r="AB21" s="141"/>
      <c r="AC21" s="141"/>
      <c r="AD21" s="141"/>
      <c r="AE21" s="141"/>
      <c r="AF21" s="141"/>
      <c r="AG21" s="141"/>
      <c r="AH21" s="141"/>
      <c r="AI21" s="141"/>
      <c r="AJ21" s="141"/>
      <c r="AK21" s="141"/>
      <c r="AL21" s="141"/>
      <c r="AM21" s="141"/>
      <c r="AN21" s="141"/>
      <c r="AO21" s="141"/>
      <c r="AP21" s="141"/>
      <c r="AQ21" s="141"/>
      <c r="AR21" s="141"/>
      <c r="AS21" s="141"/>
      <c r="AT21" s="141"/>
      <c r="AU21" s="141"/>
      <c r="AV21" s="141"/>
      <c r="AW21" s="141"/>
      <c r="AX21" s="141"/>
      <c r="AY21" s="141"/>
      <c r="AZ21" s="141"/>
      <c r="BA21" s="141"/>
      <c r="BB21" s="141"/>
      <c r="BC21" s="141"/>
      <c r="BD21" s="141"/>
      <c r="BE21" s="141"/>
      <c r="BF21" s="141"/>
      <c r="BG21" s="141"/>
      <c r="BH21" s="141"/>
      <c r="BI21" s="141"/>
      <c r="BJ21" s="141"/>
      <c r="BK21" s="141"/>
      <c r="BL21" s="141"/>
      <c r="BM21" s="141"/>
      <c r="BN21" s="141"/>
      <c r="BO21" s="141"/>
      <c r="BP21" s="141"/>
      <c r="BQ21" s="141"/>
      <c r="BR21" s="141"/>
      <c r="BS21" s="141"/>
      <c r="BT21" s="141"/>
      <c r="BU21" s="141"/>
      <c r="BV21" s="141"/>
      <c r="BW21" s="141"/>
      <c r="BX21" s="141"/>
      <c r="BY21" s="141"/>
      <c r="BZ21" s="141"/>
      <c r="CA21" s="141"/>
      <c r="CB21" s="141"/>
      <c r="CC21" s="141"/>
      <c r="CD21" s="141"/>
      <c r="CE21" s="141"/>
      <c r="CF21" s="141"/>
      <c r="CG21" s="141"/>
      <c r="CH21" s="141"/>
      <c r="CI21" s="141"/>
      <c r="CJ21" s="141"/>
      <c r="CK21" s="141"/>
      <c r="CL21" s="141"/>
      <c r="CM21" s="141"/>
      <c r="CN21" s="141"/>
      <c r="CO21" s="141"/>
      <c r="CP21" s="141"/>
      <c r="CQ21" s="141"/>
      <c r="CR21" s="141"/>
      <c r="CS21" s="141"/>
      <c r="CT21" s="141"/>
      <c r="CU21" s="141"/>
      <c r="CV21" s="141"/>
      <c r="CW21" s="141"/>
      <c r="CX21" s="141"/>
      <c r="CY21" s="141"/>
      <c r="CZ21" s="141"/>
      <c r="DA21" s="141"/>
      <c r="DB21" s="141"/>
      <c r="DC21" s="141"/>
      <c r="DD21" s="141"/>
      <c r="DE21" s="141"/>
      <c r="DF21" s="141"/>
      <c r="DG21" s="141"/>
      <c r="DH21" s="141"/>
      <c r="DI21" s="141"/>
      <c r="DJ21" s="141"/>
      <c r="DK21" s="141"/>
      <c r="DL21" s="141"/>
      <c r="DM21" s="141"/>
      <c r="DN21" s="141"/>
      <c r="DO21" s="141"/>
      <c r="DP21" s="141"/>
      <c r="DQ21" s="141"/>
      <c r="DR21" s="141"/>
      <c r="DS21" s="141"/>
      <c r="DT21" s="141"/>
      <c r="DU21" s="141"/>
      <c r="DV21" s="141"/>
      <c r="DW21" s="141"/>
      <c r="DX21" s="141"/>
      <c r="DY21" s="141"/>
    </row>
    <row r="22" spans="2:129" hidden="1" outlineLevel="1" x14ac:dyDescent="0.2">
      <c r="B22" t="str">
        <f>IF(D22="custom",CF!B22,"")</f>
        <v/>
      </c>
      <c r="C22" s="110" t="str">
        <f>IF(D22="custom",CF!C22,"")</f>
        <v/>
      </c>
      <c r="D22" s="9" t="str">
        <f>CF!J22</f>
        <v>Bell Curve</v>
      </c>
      <c r="E22" s="18">
        <f t="shared" si="0"/>
        <v>46022</v>
      </c>
      <c r="F22" s="18">
        <f t="shared" si="1"/>
        <v>46022</v>
      </c>
      <c r="G22" s="36">
        <f t="shared" si="2"/>
        <v>0</v>
      </c>
      <c r="H22" s="36" t="str">
        <f t="shared" si="3"/>
        <v/>
      </c>
      <c r="I22" s="140"/>
      <c r="J22" s="141"/>
      <c r="K22" s="141"/>
      <c r="L22" s="141"/>
      <c r="M22" s="141"/>
      <c r="N22" s="141"/>
      <c r="O22" s="141"/>
      <c r="P22" s="141"/>
      <c r="Q22" s="141"/>
      <c r="R22" s="141"/>
      <c r="S22" s="141"/>
      <c r="T22" s="141"/>
      <c r="U22" s="141"/>
      <c r="V22" s="141"/>
      <c r="W22" s="141"/>
      <c r="X22" s="141"/>
      <c r="Y22" s="141"/>
      <c r="Z22" s="141"/>
      <c r="AA22" s="141"/>
      <c r="AB22" s="141"/>
      <c r="AC22" s="141"/>
      <c r="AD22" s="141"/>
      <c r="AE22" s="141"/>
      <c r="AF22" s="141"/>
      <c r="AG22" s="141"/>
      <c r="AH22" s="141"/>
      <c r="AI22" s="141"/>
      <c r="AJ22" s="141"/>
      <c r="AK22" s="141"/>
      <c r="AL22" s="141"/>
      <c r="AM22" s="141"/>
      <c r="AN22" s="141"/>
      <c r="AO22" s="141"/>
      <c r="AP22" s="141"/>
      <c r="AQ22" s="141"/>
      <c r="AR22" s="141"/>
      <c r="AS22" s="141"/>
      <c r="AT22" s="141"/>
      <c r="AU22" s="141"/>
      <c r="AV22" s="141"/>
      <c r="AW22" s="141"/>
      <c r="AX22" s="141"/>
      <c r="AY22" s="141"/>
      <c r="AZ22" s="141"/>
      <c r="BA22" s="141"/>
      <c r="BB22" s="141"/>
      <c r="BC22" s="141"/>
      <c r="BD22" s="141"/>
      <c r="BE22" s="141"/>
      <c r="BF22" s="141"/>
      <c r="BG22" s="141"/>
      <c r="BH22" s="141"/>
      <c r="BI22" s="141"/>
      <c r="BJ22" s="141"/>
      <c r="BK22" s="141"/>
      <c r="BL22" s="141"/>
      <c r="BM22" s="141"/>
      <c r="BN22" s="141"/>
      <c r="BO22" s="141"/>
      <c r="BP22" s="141"/>
      <c r="BQ22" s="141"/>
      <c r="BR22" s="141"/>
      <c r="BS22" s="141"/>
      <c r="BT22" s="141"/>
      <c r="BU22" s="141"/>
      <c r="BV22" s="141"/>
      <c r="BW22" s="141"/>
      <c r="BX22" s="141"/>
      <c r="BY22" s="141"/>
      <c r="BZ22" s="141"/>
      <c r="CA22" s="141"/>
      <c r="CB22" s="141"/>
      <c r="CC22" s="141"/>
      <c r="CD22" s="141"/>
      <c r="CE22" s="141"/>
      <c r="CF22" s="141"/>
      <c r="CG22" s="141"/>
      <c r="CH22" s="141"/>
      <c r="CI22" s="141"/>
      <c r="CJ22" s="141"/>
      <c r="CK22" s="141"/>
      <c r="CL22" s="141"/>
      <c r="CM22" s="141"/>
      <c r="CN22" s="141"/>
      <c r="CO22" s="141"/>
      <c r="CP22" s="141"/>
      <c r="CQ22" s="141"/>
      <c r="CR22" s="141"/>
      <c r="CS22" s="141"/>
      <c r="CT22" s="141"/>
      <c r="CU22" s="141"/>
      <c r="CV22" s="141"/>
      <c r="CW22" s="141"/>
      <c r="CX22" s="141"/>
      <c r="CY22" s="141"/>
      <c r="CZ22" s="141"/>
      <c r="DA22" s="141"/>
      <c r="DB22" s="141"/>
      <c r="DC22" s="141"/>
      <c r="DD22" s="141"/>
      <c r="DE22" s="141"/>
      <c r="DF22" s="141"/>
      <c r="DG22" s="141"/>
      <c r="DH22" s="141"/>
      <c r="DI22" s="141"/>
      <c r="DJ22" s="141"/>
      <c r="DK22" s="141"/>
      <c r="DL22" s="141"/>
      <c r="DM22" s="141"/>
      <c r="DN22" s="141"/>
      <c r="DO22" s="141"/>
      <c r="DP22" s="141"/>
      <c r="DQ22" s="141"/>
      <c r="DR22" s="141"/>
      <c r="DS22" s="141"/>
      <c r="DT22" s="141"/>
      <c r="DU22" s="141"/>
      <c r="DV22" s="141"/>
      <c r="DW22" s="141"/>
      <c r="DX22" s="141"/>
      <c r="DY22" s="141"/>
    </row>
    <row r="23" spans="2:129" hidden="1" outlineLevel="1" x14ac:dyDescent="0.2">
      <c r="B23" t="str">
        <f>IF(D23="custom",CF!B23,"")</f>
        <v/>
      </c>
      <c r="C23" s="110" t="str">
        <f>IF(D23="custom",CF!C23,"")</f>
        <v/>
      </c>
      <c r="D23" s="9" t="str">
        <f>CF!J23</f>
        <v>Bell Curve</v>
      </c>
      <c r="E23" s="18">
        <f t="shared" si="0"/>
        <v>46022</v>
      </c>
      <c r="F23" s="18">
        <f t="shared" si="1"/>
        <v>46022</v>
      </c>
      <c r="G23" s="36">
        <f t="shared" si="2"/>
        <v>0</v>
      </c>
      <c r="H23" s="36" t="str">
        <f t="shared" si="3"/>
        <v/>
      </c>
      <c r="I23" s="140"/>
      <c r="J23" s="141"/>
      <c r="K23" s="141"/>
      <c r="L23" s="141"/>
      <c r="M23" s="141"/>
      <c r="N23" s="141"/>
      <c r="O23" s="141"/>
      <c r="P23" s="141"/>
      <c r="Q23" s="141"/>
      <c r="R23" s="141"/>
      <c r="S23" s="141"/>
      <c r="T23" s="141"/>
      <c r="U23" s="141"/>
      <c r="V23" s="141"/>
      <c r="W23" s="141"/>
      <c r="X23" s="141"/>
      <c r="Y23" s="141"/>
      <c r="Z23" s="141"/>
      <c r="AA23" s="141"/>
      <c r="AB23" s="141"/>
      <c r="AC23" s="141"/>
      <c r="AD23" s="141"/>
      <c r="AE23" s="141"/>
      <c r="AF23" s="141"/>
      <c r="AG23" s="141"/>
      <c r="AH23" s="141"/>
      <c r="AI23" s="141"/>
      <c r="AJ23" s="141"/>
      <c r="AK23" s="141"/>
      <c r="AL23" s="141"/>
      <c r="AM23" s="141"/>
      <c r="AN23" s="141"/>
      <c r="AO23" s="141"/>
      <c r="AP23" s="141"/>
      <c r="AQ23" s="141"/>
      <c r="AR23" s="141"/>
      <c r="AS23" s="141"/>
      <c r="AT23" s="141"/>
      <c r="AU23" s="141"/>
      <c r="AV23" s="141"/>
      <c r="AW23" s="141"/>
      <c r="AX23" s="141"/>
      <c r="AY23" s="141"/>
      <c r="AZ23" s="141"/>
      <c r="BA23" s="141"/>
      <c r="BB23" s="141"/>
      <c r="BC23" s="141"/>
      <c r="BD23" s="141"/>
      <c r="BE23" s="141"/>
      <c r="BF23" s="141"/>
      <c r="BG23" s="141"/>
      <c r="BH23" s="141"/>
      <c r="BI23" s="141"/>
      <c r="BJ23" s="141"/>
      <c r="BK23" s="141"/>
      <c r="BL23" s="141"/>
      <c r="BM23" s="141"/>
      <c r="BN23" s="141"/>
      <c r="BO23" s="141"/>
      <c r="BP23" s="141"/>
      <c r="BQ23" s="141"/>
      <c r="BR23" s="141"/>
      <c r="BS23" s="141"/>
      <c r="BT23" s="141"/>
      <c r="BU23" s="141"/>
      <c r="BV23" s="141"/>
      <c r="BW23" s="141"/>
      <c r="BX23" s="141"/>
      <c r="BY23" s="141"/>
      <c r="BZ23" s="141"/>
      <c r="CA23" s="141"/>
      <c r="CB23" s="141"/>
      <c r="CC23" s="141"/>
      <c r="CD23" s="141"/>
      <c r="CE23" s="141"/>
      <c r="CF23" s="141"/>
      <c r="CG23" s="141"/>
      <c r="CH23" s="141"/>
      <c r="CI23" s="141"/>
      <c r="CJ23" s="141"/>
      <c r="CK23" s="141"/>
      <c r="CL23" s="141"/>
      <c r="CM23" s="141"/>
      <c r="CN23" s="141"/>
      <c r="CO23" s="141"/>
      <c r="CP23" s="141"/>
      <c r="CQ23" s="141"/>
      <c r="CR23" s="141"/>
      <c r="CS23" s="141"/>
      <c r="CT23" s="141"/>
      <c r="CU23" s="141"/>
      <c r="CV23" s="141"/>
      <c r="CW23" s="141"/>
      <c r="CX23" s="141"/>
      <c r="CY23" s="141"/>
      <c r="CZ23" s="141"/>
      <c r="DA23" s="141"/>
      <c r="DB23" s="141"/>
      <c r="DC23" s="141"/>
      <c r="DD23" s="141"/>
      <c r="DE23" s="141"/>
      <c r="DF23" s="141"/>
      <c r="DG23" s="141"/>
      <c r="DH23" s="141"/>
      <c r="DI23" s="141"/>
      <c r="DJ23" s="141"/>
      <c r="DK23" s="141"/>
      <c r="DL23" s="141"/>
      <c r="DM23" s="141"/>
      <c r="DN23" s="141"/>
      <c r="DO23" s="141"/>
      <c r="DP23" s="141"/>
      <c r="DQ23" s="141"/>
      <c r="DR23" s="141"/>
      <c r="DS23" s="141"/>
      <c r="DT23" s="141"/>
      <c r="DU23" s="141"/>
      <c r="DV23" s="141"/>
      <c r="DW23" s="141"/>
      <c r="DX23" s="141"/>
      <c r="DY23" s="141"/>
    </row>
    <row r="24" spans="2:129" hidden="1" outlineLevel="1" x14ac:dyDescent="0.2">
      <c r="B24" t="str">
        <f>IF(D24="custom",CF!B24,"")</f>
        <v/>
      </c>
      <c r="C24" s="110" t="str">
        <f>IF(D24="custom",CF!C24,"")</f>
        <v/>
      </c>
      <c r="D24" s="9" t="str">
        <f>CF!J24</f>
        <v>Bell Curve</v>
      </c>
      <c r="E24" s="18">
        <f t="shared" si="0"/>
        <v>46022</v>
      </c>
      <c r="F24" s="18">
        <f t="shared" si="1"/>
        <v>46022</v>
      </c>
      <c r="G24" s="36">
        <f t="shared" si="2"/>
        <v>0</v>
      </c>
      <c r="H24" s="36" t="str">
        <f t="shared" si="3"/>
        <v/>
      </c>
      <c r="I24" s="140"/>
      <c r="J24" s="141"/>
      <c r="K24" s="141"/>
      <c r="L24" s="141"/>
      <c r="M24" s="141"/>
      <c r="N24" s="141"/>
      <c r="O24" s="141"/>
      <c r="P24" s="141"/>
      <c r="Q24" s="141"/>
      <c r="R24" s="141"/>
      <c r="S24" s="141"/>
      <c r="T24" s="141"/>
      <c r="U24" s="141"/>
      <c r="V24" s="141"/>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c r="BA24" s="141"/>
      <c r="BB24" s="141"/>
      <c r="BC24" s="141"/>
      <c r="BD24" s="141"/>
      <c r="BE24" s="141"/>
      <c r="BF24" s="141"/>
      <c r="BG24" s="141"/>
      <c r="BH24" s="141"/>
      <c r="BI24" s="141"/>
      <c r="BJ24" s="141"/>
      <c r="BK24" s="141"/>
      <c r="BL24" s="141"/>
      <c r="BM24" s="141"/>
      <c r="BN24" s="141"/>
      <c r="BO24" s="141"/>
      <c r="BP24" s="141"/>
      <c r="BQ24" s="141"/>
      <c r="BR24" s="141"/>
      <c r="BS24" s="141"/>
      <c r="BT24" s="141"/>
      <c r="BU24" s="141"/>
      <c r="BV24" s="141"/>
      <c r="BW24" s="141"/>
      <c r="BX24" s="141"/>
      <c r="BY24" s="141"/>
      <c r="BZ24" s="141"/>
      <c r="CA24" s="141"/>
      <c r="CB24" s="141"/>
      <c r="CC24" s="141"/>
      <c r="CD24" s="141"/>
      <c r="CE24" s="141"/>
      <c r="CF24" s="141"/>
      <c r="CG24" s="141"/>
      <c r="CH24" s="141"/>
      <c r="CI24" s="141"/>
      <c r="CJ24" s="141"/>
      <c r="CK24" s="141"/>
      <c r="CL24" s="141"/>
      <c r="CM24" s="141"/>
      <c r="CN24" s="141"/>
      <c r="CO24" s="141"/>
      <c r="CP24" s="141"/>
      <c r="CQ24" s="141"/>
      <c r="CR24" s="141"/>
      <c r="CS24" s="141"/>
      <c r="CT24" s="141"/>
      <c r="CU24" s="141"/>
      <c r="CV24" s="141"/>
      <c r="CW24" s="141"/>
      <c r="CX24" s="141"/>
      <c r="CY24" s="141"/>
      <c r="CZ24" s="141"/>
      <c r="DA24" s="141"/>
      <c r="DB24" s="141"/>
      <c r="DC24" s="141"/>
      <c r="DD24" s="141"/>
      <c r="DE24" s="141"/>
      <c r="DF24" s="141"/>
      <c r="DG24" s="141"/>
      <c r="DH24" s="141"/>
      <c r="DI24" s="141"/>
      <c r="DJ24" s="141"/>
      <c r="DK24" s="141"/>
      <c r="DL24" s="141"/>
      <c r="DM24" s="141"/>
      <c r="DN24" s="141"/>
      <c r="DO24" s="141"/>
      <c r="DP24" s="141"/>
      <c r="DQ24" s="141"/>
      <c r="DR24" s="141"/>
      <c r="DS24" s="141"/>
      <c r="DT24" s="141"/>
      <c r="DU24" s="141"/>
      <c r="DV24" s="141"/>
      <c r="DW24" s="141"/>
      <c r="DX24" s="141"/>
      <c r="DY24" s="141"/>
    </row>
    <row r="25" spans="2:129" hidden="1" outlineLevel="1" x14ac:dyDescent="0.2">
      <c r="B25" t="str">
        <f>IF(D25="custom",CF!B25,"")</f>
        <v/>
      </c>
      <c r="C25" s="110" t="str">
        <f>IF(D25="custom",CF!C25,"")</f>
        <v/>
      </c>
      <c r="D25" s="9" t="str">
        <f>CF!J25</f>
        <v>Bell Curve</v>
      </c>
      <c r="E25" s="18">
        <f t="shared" si="0"/>
        <v>46022</v>
      </c>
      <c r="F25" s="18">
        <f t="shared" si="1"/>
        <v>46022</v>
      </c>
      <c r="G25" s="36">
        <f t="shared" si="2"/>
        <v>0</v>
      </c>
      <c r="H25" s="36" t="str">
        <f t="shared" si="3"/>
        <v/>
      </c>
      <c r="I25" s="140"/>
      <c r="J25" s="141"/>
      <c r="K25" s="141"/>
      <c r="L25" s="141"/>
      <c r="M25" s="141"/>
      <c r="N25" s="141"/>
      <c r="O25" s="141"/>
      <c r="P25" s="141"/>
      <c r="Q25" s="141"/>
      <c r="R25" s="141"/>
      <c r="S25" s="141"/>
      <c r="T25" s="141"/>
      <c r="U25" s="141"/>
      <c r="V25" s="141"/>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c r="BA25" s="141"/>
      <c r="BB25" s="141"/>
      <c r="BC25" s="141"/>
      <c r="BD25" s="141"/>
      <c r="BE25" s="141"/>
      <c r="BF25" s="141"/>
      <c r="BG25" s="141"/>
      <c r="BH25" s="141"/>
      <c r="BI25" s="141"/>
      <c r="BJ25" s="141"/>
      <c r="BK25" s="141"/>
      <c r="BL25" s="141"/>
      <c r="BM25" s="141"/>
      <c r="BN25" s="141"/>
      <c r="BO25" s="141"/>
      <c r="BP25" s="141"/>
      <c r="BQ25" s="141"/>
      <c r="BR25" s="141"/>
      <c r="BS25" s="141"/>
      <c r="BT25" s="141"/>
      <c r="BU25" s="141"/>
      <c r="BV25" s="141"/>
      <c r="BW25" s="141"/>
      <c r="BX25" s="141"/>
      <c r="BY25" s="141"/>
      <c r="BZ25" s="141"/>
      <c r="CA25" s="141"/>
      <c r="CB25" s="141"/>
      <c r="CC25" s="141"/>
      <c r="CD25" s="141"/>
      <c r="CE25" s="141"/>
      <c r="CF25" s="141"/>
      <c r="CG25" s="141"/>
      <c r="CH25" s="141"/>
      <c r="CI25" s="141"/>
      <c r="CJ25" s="141"/>
      <c r="CK25" s="141"/>
      <c r="CL25" s="141"/>
      <c r="CM25" s="141"/>
      <c r="CN25" s="141"/>
      <c r="CO25" s="141"/>
      <c r="CP25" s="141"/>
      <c r="CQ25" s="141"/>
      <c r="CR25" s="141"/>
      <c r="CS25" s="141"/>
      <c r="CT25" s="141"/>
      <c r="CU25" s="141"/>
      <c r="CV25" s="141"/>
      <c r="CW25" s="141"/>
      <c r="CX25" s="141"/>
      <c r="CY25" s="141"/>
      <c r="CZ25" s="141"/>
      <c r="DA25" s="141"/>
      <c r="DB25" s="141"/>
      <c r="DC25" s="141"/>
      <c r="DD25" s="141"/>
      <c r="DE25" s="141"/>
      <c r="DF25" s="141"/>
      <c r="DG25" s="141"/>
      <c r="DH25" s="141"/>
      <c r="DI25" s="141"/>
      <c r="DJ25" s="141"/>
      <c r="DK25" s="141"/>
      <c r="DL25" s="141"/>
      <c r="DM25" s="141"/>
      <c r="DN25" s="141"/>
      <c r="DO25" s="141"/>
      <c r="DP25" s="141"/>
      <c r="DQ25" s="141"/>
      <c r="DR25" s="141"/>
      <c r="DS25" s="141"/>
      <c r="DT25" s="141"/>
      <c r="DU25" s="141"/>
      <c r="DV25" s="141"/>
      <c r="DW25" s="141"/>
      <c r="DX25" s="141"/>
      <c r="DY25" s="141"/>
    </row>
    <row r="26" spans="2:129" hidden="1" outlineLevel="1" x14ac:dyDescent="0.2">
      <c r="B26" t="str">
        <f>IF(D26="custom",CF!B26,"")</f>
        <v/>
      </c>
      <c r="C26" s="110" t="str">
        <f>IF(D26="custom",CF!C26,"")</f>
        <v/>
      </c>
      <c r="D26" s="9" t="str">
        <f>CF!J26</f>
        <v>Bell Curve</v>
      </c>
      <c r="E26" s="18">
        <f t="shared" si="0"/>
        <v>46022</v>
      </c>
      <c r="F26" s="18">
        <f t="shared" si="1"/>
        <v>46022</v>
      </c>
      <c r="G26" s="36">
        <f t="shared" si="2"/>
        <v>0</v>
      </c>
      <c r="H26" s="36" t="str">
        <f t="shared" si="3"/>
        <v/>
      </c>
      <c r="I26" s="140"/>
      <c r="J26" s="141"/>
      <c r="K26" s="141"/>
      <c r="L26" s="141"/>
      <c r="M26" s="141"/>
      <c r="N26" s="141"/>
      <c r="O26" s="141"/>
      <c r="P26" s="141"/>
      <c r="Q26" s="141"/>
      <c r="R26" s="141"/>
      <c r="S26" s="141"/>
      <c r="T26" s="141"/>
      <c r="U26" s="141"/>
      <c r="V26" s="141"/>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c r="BA26" s="141"/>
      <c r="BB26" s="141"/>
      <c r="BC26" s="141"/>
      <c r="BD26" s="141"/>
      <c r="BE26" s="141"/>
      <c r="BF26" s="141"/>
      <c r="BG26" s="141"/>
      <c r="BH26" s="141"/>
      <c r="BI26" s="141"/>
      <c r="BJ26" s="141"/>
      <c r="BK26" s="141"/>
      <c r="BL26" s="141"/>
      <c r="BM26" s="141"/>
      <c r="BN26" s="141"/>
      <c r="BO26" s="141"/>
      <c r="BP26" s="141"/>
      <c r="BQ26" s="141"/>
      <c r="BR26" s="141"/>
      <c r="BS26" s="141"/>
      <c r="BT26" s="141"/>
      <c r="BU26" s="141"/>
      <c r="BV26" s="141"/>
      <c r="BW26" s="141"/>
      <c r="BX26" s="141"/>
      <c r="BY26" s="141"/>
      <c r="BZ26" s="141"/>
      <c r="CA26" s="141"/>
      <c r="CB26" s="141"/>
      <c r="CC26" s="141"/>
      <c r="CD26" s="141"/>
      <c r="CE26" s="141"/>
      <c r="CF26" s="141"/>
      <c r="CG26" s="141"/>
      <c r="CH26" s="141"/>
      <c r="CI26" s="141"/>
      <c r="CJ26" s="141"/>
      <c r="CK26" s="141"/>
      <c r="CL26" s="141"/>
      <c r="CM26" s="141"/>
      <c r="CN26" s="141"/>
      <c r="CO26" s="141"/>
      <c r="CP26" s="141"/>
      <c r="CQ26" s="141"/>
      <c r="CR26" s="141"/>
      <c r="CS26" s="141"/>
      <c r="CT26" s="141"/>
      <c r="CU26" s="141"/>
      <c r="CV26" s="141"/>
      <c r="CW26" s="141"/>
      <c r="CX26" s="141"/>
      <c r="CY26" s="141"/>
      <c r="CZ26" s="141"/>
      <c r="DA26" s="141"/>
      <c r="DB26" s="141"/>
      <c r="DC26" s="141"/>
      <c r="DD26" s="141"/>
      <c r="DE26" s="141"/>
      <c r="DF26" s="141"/>
      <c r="DG26" s="141"/>
      <c r="DH26" s="141"/>
      <c r="DI26" s="141"/>
      <c r="DJ26" s="141"/>
      <c r="DK26" s="141"/>
      <c r="DL26" s="141"/>
      <c r="DM26" s="141"/>
      <c r="DN26" s="141"/>
      <c r="DO26" s="141"/>
      <c r="DP26" s="141"/>
      <c r="DQ26" s="141"/>
      <c r="DR26" s="141"/>
      <c r="DS26" s="141"/>
      <c r="DT26" s="141"/>
      <c r="DU26" s="141"/>
      <c r="DV26" s="141"/>
      <c r="DW26" s="141"/>
      <c r="DX26" s="141"/>
      <c r="DY26" s="141"/>
    </row>
    <row r="27" spans="2:129" hidden="1" outlineLevel="1" x14ac:dyDescent="0.2">
      <c r="B27" t="str">
        <f>IF(D27="custom",CF!B27,"")</f>
        <v/>
      </c>
      <c r="C27" s="110" t="str">
        <f>IF(D27="custom",CF!C27,"")</f>
        <v/>
      </c>
      <c r="D27" s="9" t="str">
        <f>CF!J27</f>
        <v>Bell Curve</v>
      </c>
      <c r="E27" s="18">
        <f t="shared" si="0"/>
        <v>46022</v>
      </c>
      <c r="F27" s="18">
        <f t="shared" si="1"/>
        <v>46022</v>
      </c>
      <c r="G27" s="36">
        <f t="shared" si="2"/>
        <v>0</v>
      </c>
      <c r="H27" s="36" t="str">
        <f t="shared" si="3"/>
        <v/>
      </c>
      <c r="I27" s="140"/>
      <c r="J27" s="141"/>
      <c r="K27" s="141"/>
      <c r="L27" s="141"/>
      <c r="M27" s="141"/>
      <c r="N27" s="141"/>
      <c r="O27" s="141"/>
      <c r="P27" s="141"/>
      <c r="Q27" s="141"/>
      <c r="R27" s="141"/>
      <c r="S27" s="141"/>
      <c r="T27" s="141"/>
      <c r="U27" s="141"/>
      <c r="V27" s="141"/>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c r="BA27" s="141"/>
      <c r="BB27" s="141"/>
      <c r="BC27" s="141"/>
      <c r="BD27" s="141"/>
      <c r="BE27" s="141"/>
      <c r="BF27" s="141"/>
      <c r="BG27" s="141"/>
      <c r="BH27" s="141"/>
      <c r="BI27" s="141"/>
      <c r="BJ27" s="141"/>
      <c r="BK27" s="141"/>
      <c r="BL27" s="141"/>
      <c r="BM27" s="141"/>
      <c r="BN27" s="141"/>
      <c r="BO27" s="141"/>
      <c r="BP27" s="141"/>
      <c r="BQ27" s="141"/>
      <c r="BR27" s="141"/>
      <c r="BS27" s="141"/>
      <c r="BT27" s="141"/>
      <c r="BU27" s="141"/>
      <c r="BV27" s="141"/>
      <c r="BW27" s="141"/>
      <c r="BX27" s="141"/>
      <c r="BY27" s="141"/>
      <c r="BZ27" s="141"/>
      <c r="CA27" s="141"/>
      <c r="CB27" s="141"/>
      <c r="CC27" s="141"/>
      <c r="CD27" s="141"/>
      <c r="CE27" s="141"/>
      <c r="CF27" s="141"/>
      <c r="CG27" s="141"/>
      <c r="CH27" s="141"/>
      <c r="CI27" s="141"/>
      <c r="CJ27" s="141"/>
      <c r="CK27" s="141"/>
      <c r="CL27" s="141"/>
      <c r="CM27" s="141"/>
      <c r="CN27" s="141"/>
      <c r="CO27" s="141"/>
      <c r="CP27" s="141"/>
      <c r="CQ27" s="141"/>
      <c r="CR27" s="141"/>
      <c r="CS27" s="141"/>
      <c r="CT27" s="141"/>
      <c r="CU27" s="141"/>
      <c r="CV27" s="141"/>
      <c r="CW27" s="141"/>
      <c r="CX27" s="141"/>
      <c r="CY27" s="141"/>
      <c r="CZ27" s="141"/>
      <c r="DA27" s="141"/>
      <c r="DB27" s="141"/>
      <c r="DC27" s="141"/>
      <c r="DD27" s="141"/>
      <c r="DE27" s="141"/>
      <c r="DF27" s="141"/>
      <c r="DG27" s="141"/>
      <c r="DH27" s="141"/>
      <c r="DI27" s="141"/>
      <c r="DJ27" s="141"/>
      <c r="DK27" s="141"/>
      <c r="DL27" s="141"/>
      <c r="DM27" s="141"/>
      <c r="DN27" s="141"/>
      <c r="DO27" s="141"/>
      <c r="DP27" s="141"/>
      <c r="DQ27" s="141"/>
      <c r="DR27" s="141"/>
      <c r="DS27" s="141"/>
      <c r="DT27" s="141"/>
      <c r="DU27" s="141"/>
      <c r="DV27" s="141"/>
      <c r="DW27" s="141"/>
      <c r="DX27" s="141"/>
      <c r="DY27" s="141"/>
    </row>
    <row r="28" spans="2:129" hidden="1" outlineLevel="1" x14ac:dyDescent="0.2">
      <c r="B28" t="str">
        <f>IF(D28="custom",CF!B28,"")</f>
        <v/>
      </c>
      <c r="C28" s="110" t="str">
        <f>IF(D28="custom",CF!C28,"")</f>
        <v/>
      </c>
      <c r="D28" s="9" t="str">
        <f>CF!J28</f>
        <v>Bell Curve</v>
      </c>
      <c r="E28" s="18">
        <f t="shared" si="0"/>
        <v>46022</v>
      </c>
      <c r="F28" s="18">
        <f t="shared" si="1"/>
        <v>46022</v>
      </c>
      <c r="G28" s="36">
        <f t="shared" si="2"/>
        <v>0</v>
      </c>
      <c r="H28" s="36" t="str">
        <f t="shared" si="3"/>
        <v/>
      </c>
      <c r="I28" s="140"/>
      <c r="J28" s="141"/>
      <c r="K28" s="141"/>
      <c r="L28" s="141"/>
      <c r="M28" s="141"/>
      <c r="N28" s="141"/>
      <c r="O28" s="141"/>
      <c r="P28" s="141"/>
      <c r="Q28" s="141"/>
      <c r="R28" s="141"/>
      <c r="S28" s="141"/>
      <c r="T28" s="141"/>
      <c r="U28" s="141"/>
      <c r="V28" s="141"/>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c r="BA28" s="141"/>
      <c r="BB28" s="141"/>
      <c r="BC28" s="141"/>
      <c r="BD28" s="141"/>
      <c r="BE28" s="141"/>
      <c r="BF28" s="141"/>
      <c r="BG28" s="141"/>
      <c r="BH28" s="141"/>
      <c r="BI28" s="141"/>
      <c r="BJ28" s="141"/>
      <c r="BK28" s="141"/>
      <c r="BL28" s="141"/>
      <c r="BM28" s="141"/>
      <c r="BN28" s="141"/>
      <c r="BO28" s="141"/>
      <c r="BP28" s="141"/>
      <c r="BQ28" s="141"/>
      <c r="BR28" s="141"/>
      <c r="BS28" s="141"/>
      <c r="BT28" s="141"/>
      <c r="BU28" s="141"/>
      <c r="BV28" s="141"/>
      <c r="BW28" s="141"/>
      <c r="BX28" s="141"/>
      <c r="BY28" s="141"/>
      <c r="BZ28" s="141"/>
      <c r="CA28" s="141"/>
      <c r="CB28" s="141"/>
      <c r="CC28" s="141"/>
      <c r="CD28" s="141"/>
      <c r="CE28" s="141"/>
      <c r="CF28" s="141"/>
      <c r="CG28" s="141"/>
      <c r="CH28" s="141"/>
      <c r="CI28" s="141"/>
      <c r="CJ28" s="141"/>
      <c r="CK28" s="141"/>
      <c r="CL28" s="141"/>
      <c r="CM28" s="141"/>
      <c r="CN28" s="141"/>
      <c r="CO28" s="141"/>
      <c r="CP28" s="141"/>
      <c r="CQ28" s="141"/>
      <c r="CR28" s="141"/>
      <c r="CS28" s="141"/>
      <c r="CT28" s="141"/>
      <c r="CU28" s="141"/>
      <c r="CV28" s="141"/>
      <c r="CW28" s="141"/>
      <c r="CX28" s="141"/>
      <c r="CY28" s="141"/>
      <c r="CZ28" s="141"/>
      <c r="DA28" s="141"/>
      <c r="DB28" s="141"/>
      <c r="DC28" s="141"/>
      <c r="DD28" s="141"/>
      <c r="DE28" s="141"/>
      <c r="DF28" s="141"/>
      <c r="DG28" s="141"/>
      <c r="DH28" s="141"/>
      <c r="DI28" s="141"/>
      <c r="DJ28" s="141"/>
      <c r="DK28" s="141"/>
      <c r="DL28" s="141"/>
      <c r="DM28" s="141"/>
      <c r="DN28" s="141"/>
      <c r="DO28" s="141"/>
      <c r="DP28" s="141"/>
      <c r="DQ28" s="141"/>
      <c r="DR28" s="141"/>
      <c r="DS28" s="141"/>
      <c r="DT28" s="141"/>
      <c r="DU28" s="141"/>
      <c r="DV28" s="141"/>
      <c r="DW28" s="141"/>
      <c r="DX28" s="141"/>
      <c r="DY28" s="141"/>
    </row>
    <row r="29" spans="2:129" hidden="1" outlineLevel="1" x14ac:dyDescent="0.2">
      <c r="B29" t="str">
        <f>IF(D29="custom",CF!B29,"")</f>
        <v/>
      </c>
      <c r="C29" s="110" t="str">
        <f>IF(D29="custom",CF!C29,"")</f>
        <v/>
      </c>
      <c r="D29" s="9" t="str">
        <f>CF!J29</f>
        <v>Bell Curve</v>
      </c>
      <c r="E29" s="18">
        <f t="shared" si="0"/>
        <v>46022</v>
      </c>
      <c r="F29" s="18">
        <f t="shared" si="1"/>
        <v>46022</v>
      </c>
      <c r="G29" s="36">
        <f t="shared" si="2"/>
        <v>0</v>
      </c>
      <c r="H29" s="36" t="str">
        <f t="shared" si="3"/>
        <v/>
      </c>
      <c r="I29" s="140"/>
      <c r="J29" s="141"/>
      <c r="K29" s="141"/>
      <c r="L29" s="141"/>
      <c r="M29" s="141"/>
      <c r="N29" s="141"/>
      <c r="O29" s="141"/>
      <c r="P29" s="141"/>
      <c r="Q29" s="141"/>
      <c r="R29" s="141"/>
      <c r="S29" s="141"/>
      <c r="T29" s="141"/>
      <c r="U29" s="141"/>
      <c r="V29" s="141"/>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A29" s="141"/>
      <c r="BB29" s="141"/>
      <c r="BC29" s="141"/>
      <c r="BD29" s="141"/>
      <c r="BE29" s="141"/>
      <c r="BF29" s="141"/>
      <c r="BG29" s="141"/>
      <c r="BH29" s="141"/>
      <c r="BI29" s="141"/>
      <c r="BJ29" s="141"/>
      <c r="BK29" s="141"/>
      <c r="BL29" s="141"/>
      <c r="BM29" s="141"/>
      <c r="BN29" s="141"/>
      <c r="BO29" s="141"/>
      <c r="BP29" s="141"/>
      <c r="BQ29" s="141"/>
      <c r="BR29" s="141"/>
      <c r="BS29" s="141"/>
      <c r="BT29" s="141"/>
      <c r="BU29" s="141"/>
      <c r="BV29" s="141"/>
      <c r="BW29" s="141"/>
      <c r="BX29" s="141"/>
      <c r="BY29" s="141"/>
      <c r="BZ29" s="141"/>
      <c r="CA29" s="141"/>
      <c r="CB29" s="141"/>
      <c r="CC29" s="141"/>
      <c r="CD29" s="141"/>
      <c r="CE29" s="141"/>
      <c r="CF29" s="141"/>
      <c r="CG29" s="141"/>
      <c r="CH29" s="141"/>
      <c r="CI29" s="141"/>
      <c r="CJ29" s="141"/>
      <c r="CK29" s="141"/>
      <c r="CL29" s="141"/>
      <c r="CM29" s="141"/>
      <c r="CN29" s="141"/>
      <c r="CO29" s="141"/>
      <c r="CP29" s="141"/>
      <c r="CQ29" s="141"/>
      <c r="CR29" s="141"/>
      <c r="CS29" s="141"/>
      <c r="CT29" s="141"/>
      <c r="CU29" s="141"/>
      <c r="CV29" s="141"/>
      <c r="CW29" s="141"/>
      <c r="CX29" s="141"/>
      <c r="CY29" s="141"/>
      <c r="CZ29" s="141"/>
      <c r="DA29" s="141"/>
      <c r="DB29" s="141"/>
      <c r="DC29" s="141"/>
      <c r="DD29" s="141"/>
      <c r="DE29" s="141"/>
      <c r="DF29" s="141"/>
      <c r="DG29" s="141"/>
      <c r="DH29" s="141"/>
      <c r="DI29" s="141"/>
      <c r="DJ29" s="141"/>
      <c r="DK29" s="141"/>
      <c r="DL29" s="141"/>
      <c r="DM29" s="141"/>
      <c r="DN29" s="141"/>
      <c r="DO29" s="141"/>
      <c r="DP29" s="141"/>
      <c r="DQ29" s="141"/>
      <c r="DR29" s="141"/>
      <c r="DS29" s="141"/>
      <c r="DT29" s="141"/>
      <c r="DU29" s="141"/>
      <c r="DV29" s="141"/>
      <c r="DW29" s="141"/>
      <c r="DX29" s="141"/>
      <c r="DY29" s="141"/>
    </row>
    <row r="30" spans="2:129" hidden="1" outlineLevel="1" x14ac:dyDescent="0.2">
      <c r="B30" t="str">
        <f>IF(D30="custom",CF!B30,"")</f>
        <v/>
      </c>
      <c r="C30" s="110" t="str">
        <f>IF(D30="custom",CF!C30,"")</f>
        <v/>
      </c>
      <c r="D30" s="9" t="str">
        <f>CF!J30</f>
        <v>Bell Curve</v>
      </c>
      <c r="E30" s="18">
        <f t="shared" si="0"/>
        <v>46022</v>
      </c>
      <c r="F30" s="18">
        <f t="shared" si="1"/>
        <v>46022</v>
      </c>
      <c r="G30" s="36">
        <f t="shared" si="2"/>
        <v>0</v>
      </c>
      <c r="H30" s="36" t="str">
        <f t="shared" si="3"/>
        <v/>
      </c>
      <c r="I30" s="140"/>
      <c r="J30" s="141"/>
      <c r="K30" s="141"/>
      <c r="L30" s="141"/>
      <c r="M30" s="141"/>
      <c r="N30" s="141"/>
      <c r="O30" s="141"/>
      <c r="P30" s="141"/>
      <c r="Q30" s="141"/>
      <c r="R30" s="141"/>
      <c r="S30" s="141"/>
      <c r="T30" s="141"/>
      <c r="U30" s="141"/>
      <c r="V30" s="141"/>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c r="BA30" s="141"/>
      <c r="BB30" s="141"/>
      <c r="BC30" s="141"/>
      <c r="BD30" s="141"/>
      <c r="BE30" s="141"/>
      <c r="BF30" s="141"/>
      <c r="BG30" s="141"/>
      <c r="BH30" s="141"/>
      <c r="BI30" s="141"/>
      <c r="BJ30" s="141"/>
      <c r="BK30" s="141"/>
      <c r="BL30" s="141"/>
      <c r="BM30" s="141"/>
      <c r="BN30" s="141"/>
      <c r="BO30" s="141"/>
      <c r="BP30" s="141"/>
      <c r="BQ30" s="141"/>
      <c r="BR30" s="141"/>
      <c r="BS30" s="141"/>
      <c r="BT30" s="141"/>
      <c r="BU30" s="141"/>
      <c r="BV30" s="141"/>
      <c r="BW30" s="141"/>
      <c r="BX30" s="141"/>
      <c r="BY30" s="141"/>
      <c r="BZ30" s="141"/>
      <c r="CA30" s="141"/>
      <c r="CB30" s="141"/>
      <c r="CC30" s="141"/>
      <c r="CD30" s="141"/>
      <c r="CE30" s="141"/>
      <c r="CF30" s="141"/>
      <c r="CG30" s="141"/>
      <c r="CH30" s="141"/>
      <c r="CI30" s="141"/>
      <c r="CJ30" s="141"/>
      <c r="CK30" s="141"/>
      <c r="CL30" s="141"/>
      <c r="CM30" s="141"/>
      <c r="CN30" s="141"/>
      <c r="CO30" s="141"/>
      <c r="CP30" s="141"/>
      <c r="CQ30" s="141"/>
      <c r="CR30" s="141"/>
      <c r="CS30" s="141"/>
      <c r="CT30" s="141"/>
      <c r="CU30" s="141"/>
      <c r="CV30" s="141"/>
      <c r="CW30" s="141"/>
      <c r="CX30" s="141"/>
      <c r="CY30" s="141"/>
      <c r="CZ30" s="141"/>
      <c r="DA30" s="141"/>
      <c r="DB30" s="141"/>
      <c r="DC30" s="141"/>
      <c r="DD30" s="141"/>
      <c r="DE30" s="141"/>
      <c r="DF30" s="141"/>
      <c r="DG30" s="141"/>
      <c r="DH30" s="141"/>
      <c r="DI30" s="141"/>
      <c r="DJ30" s="141"/>
      <c r="DK30" s="141"/>
      <c r="DL30" s="141"/>
      <c r="DM30" s="141"/>
      <c r="DN30" s="141"/>
      <c r="DO30" s="141"/>
      <c r="DP30" s="141"/>
      <c r="DQ30" s="141"/>
      <c r="DR30" s="141"/>
      <c r="DS30" s="141"/>
      <c r="DT30" s="141"/>
      <c r="DU30" s="141"/>
      <c r="DV30" s="141"/>
      <c r="DW30" s="141"/>
      <c r="DX30" s="141"/>
      <c r="DY30" s="141"/>
    </row>
    <row r="31" spans="2:129" hidden="1" outlineLevel="1" x14ac:dyDescent="0.2">
      <c r="B31" t="str">
        <f>IF(D31="custom",CF!B31,"")</f>
        <v/>
      </c>
      <c r="C31" s="110" t="str">
        <f>IF(D31="custom",CF!C31,"")</f>
        <v/>
      </c>
      <c r="D31" s="9" t="str">
        <f>CF!J31</f>
        <v>Bell Curve</v>
      </c>
      <c r="E31" s="18">
        <f t="shared" si="0"/>
        <v>46022</v>
      </c>
      <c r="F31" s="18">
        <f t="shared" si="1"/>
        <v>46022</v>
      </c>
      <c r="G31" s="36">
        <f t="shared" si="2"/>
        <v>0</v>
      </c>
      <c r="H31" s="36" t="str">
        <f t="shared" si="3"/>
        <v/>
      </c>
      <c r="I31" s="140"/>
      <c r="J31" s="141"/>
      <c r="K31" s="141"/>
      <c r="L31" s="141"/>
      <c r="M31" s="141"/>
      <c r="N31" s="141"/>
      <c r="O31" s="141"/>
      <c r="P31" s="141"/>
      <c r="Q31" s="141"/>
      <c r="R31" s="141"/>
      <c r="S31" s="141"/>
      <c r="T31" s="141"/>
      <c r="U31" s="141"/>
      <c r="V31" s="141"/>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c r="BA31" s="141"/>
      <c r="BB31" s="141"/>
      <c r="BC31" s="141"/>
      <c r="BD31" s="141"/>
      <c r="BE31" s="141"/>
      <c r="BF31" s="141"/>
      <c r="BG31" s="141"/>
      <c r="BH31" s="141"/>
      <c r="BI31" s="141"/>
      <c r="BJ31" s="141"/>
      <c r="BK31" s="141"/>
      <c r="BL31" s="141"/>
      <c r="BM31" s="141"/>
      <c r="BN31" s="141"/>
      <c r="BO31" s="141"/>
      <c r="BP31" s="141"/>
      <c r="BQ31" s="141"/>
      <c r="BR31" s="141"/>
      <c r="BS31" s="141"/>
      <c r="BT31" s="141"/>
      <c r="BU31" s="141"/>
      <c r="BV31" s="141"/>
      <c r="BW31" s="141"/>
      <c r="BX31" s="141"/>
      <c r="BY31" s="141"/>
      <c r="BZ31" s="141"/>
      <c r="CA31" s="141"/>
      <c r="CB31" s="141"/>
      <c r="CC31" s="141"/>
      <c r="CD31" s="141"/>
      <c r="CE31" s="141"/>
      <c r="CF31" s="141"/>
      <c r="CG31" s="141"/>
      <c r="CH31" s="141"/>
      <c r="CI31" s="141"/>
      <c r="CJ31" s="141"/>
      <c r="CK31" s="141"/>
      <c r="CL31" s="141"/>
      <c r="CM31" s="141"/>
      <c r="CN31" s="141"/>
      <c r="CO31" s="141"/>
      <c r="CP31" s="141"/>
      <c r="CQ31" s="141"/>
      <c r="CR31" s="141"/>
      <c r="CS31" s="141"/>
      <c r="CT31" s="141"/>
      <c r="CU31" s="141"/>
      <c r="CV31" s="141"/>
      <c r="CW31" s="141"/>
      <c r="CX31" s="141"/>
      <c r="CY31" s="141"/>
      <c r="CZ31" s="141"/>
      <c r="DA31" s="141"/>
      <c r="DB31" s="141"/>
      <c r="DC31" s="141"/>
      <c r="DD31" s="141"/>
      <c r="DE31" s="141"/>
      <c r="DF31" s="141"/>
      <c r="DG31" s="141"/>
      <c r="DH31" s="141"/>
      <c r="DI31" s="141"/>
      <c r="DJ31" s="141"/>
      <c r="DK31" s="141"/>
      <c r="DL31" s="141"/>
      <c r="DM31" s="141"/>
      <c r="DN31" s="141"/>
      <c r="DO31" s="141"/>
      <c r="DP31" s="141"/>
      <c r="DQ31" s="141"/>
      <c r="DR31" s="141"/>
      <c r="DS31" s="141"/>
      <c r="DT31" s="141"/>
      <c r="DU31" s="141"/>
      <c r="DV31" s="141"/>
      <c r="DW31" s="141"/>
      <c r="DX31" s="141"/>
      <c r="DY31" s="141"/>
    </row>
    <row r="32" spans="2:129" hidden="1" outlineLevel="1" x14ac:dyDescent="0.2">
      <c r="B32" t="str">
        <f>IF(D32="custom",CF!B32,"")</f>
        <v/>
      </c>
      <c r="C32" s="110" t="str">
        <f>IF(D32="custom",CF!C32,"")</f>
        <v/>
      </c>
      <c r="D32" s="9" t="str">
        <f>CF!J32</f>
        <v>Bell Curve</v>
      </c>
      <c r="E32" s="18">
        <f t="shared" si="0"/>
        <v>46022</v>
      </c>
      <c r="F32" s="18">
        <f t="shared" si="1"/>
        <v>46022</v>
      </c>
      <c r="G32" s="36">
        <f t="shared" si="2"/>
        <v>0</v>
      </c>
      <c r="H32" s="36" t="str">
        <f t="shared" si="3"/>
        <v/>
      </c>
      <c r="I32" s="140"/>
      <c r="J32" s="141"/>
      <c r="K32" s="141"/>
      <c r="L32" s="141"/>
      <c r="M32" s="141"/>
      <c r="N32" s="141"/>
      <c r="O32" s="141"/>
      <c r="P32" s="141"/>
      <c r="Q32" s="141"/>
      <c r="R32" s="141"/>
      <c r="S32" s="141"/>
      <c r="T32" s="141"/>
      <c r="U32" s="141"/>
      <c r="V32" s="141"/>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c r="BA32" s="141"/>
      <c r="BB32" s="141"/>
      <c r="BC32" s="141"/>
      <c r="BD32" s="141"/>
      <c r="BE32" s="141"/>
      <c r="BF32" s="141"/>
      <c r="BG32" s="141"/>
      <c r="BH32" s="141"/>
      <c r="BI32" s="141"/>
      <c r="BJ32" s="141"/>
      <c r="BK32" s="141"/>
      <c r="BL32" s="141"/>
      <c r="BM32" s="141"/>
      <c r="BN32" s="141"/>
      <c r="BO32" s="141"/>
      <c r="BP32" s="141"/>
      <c r="BQ32" s="141"/>
      <c r="BR32" s="141"/>
      <c r="BS32" s="141"/>
      <c r="BT32" s="141"/>
      <c r="BU32" s="141"/>
      <c r="BV32" s="141"/>
      <c r="BW32" s="141"/>
      <c r="BX32" s="141"/>
      <c r="BY32" s="141"/>
      <c r="BZ32" s="141"/>
      <c r="CA32" s="141"/>
      <c r="CB32" s="141"/>
      <c r="CC32" s="141"/>
      <c r="CD32" s="141"/>
      <c r="CE32" s="141"/>
      <c r="CF32" s="141"/>
      <c r="CG32" s="141"/>
      <c r="CH32" s="141"/>
      <c r="CI32" s="141"/>
      <c r="CJ32" s="141"/>
      <c r="CK32" s="141"/>
      <c r="CL32" s="141"/>
      <c r="CM32" s="141"/>
      <c r="CN32" s="141"/>
      <c r="CO32" s="141"/>
      <c r="CP32" s="141"/>
      <c r="CQ32" s="141"/>
      <c r="CR32" s="141"/>
      <c r="CS32" s="141"/>
      <c r="CT32" s="141"/>
      <c r="CU32" s="141"/>
      <c r="CV32" s="141"/>
      <c r="CW32" s="141"/>
      <c r="CX32" s="141"/>
      <c r="CY32" s="141"/>
      <c r="CZ32" s="141"/>
      <c r="DA32" s="141"/>
      <c r="DB32" s="141"/>
      <c r="DC32" s="141"/>
      <c r="DD32" s="141"/>
      <c r="DE32" s="141"/>
      <c r="DF32" s="141"/>
      <c r="DG32" s="141"/>
      <c r="DH32" s="141"/>
      <c r="DI32" s="141"/>
      <c r="DJ32" s="141"/>
      <c r="DK32" s="141"/>
      <c r="DL32" s="141"/>
      <c r="DM32" s="141"/>
      <c r="DN32" s="141"/>
      <c r="DO32" s="141"/>
      <c r="DP32" s="141"/>
      <c r="DQ32" s="141"/>
      <c r="DR32" s="141"/>
      <c r="DS32" s="141"/>
      <c r="DT32" s="141"/>
      <c r="DU32" s="141"/>
      <c r="DV32" s="141"/>
      <c r="DW32" s="141"/>
      <c r="DX32" s="141"/>
      <c r="DY32" s="141"/>
    </row>
    <row r="33" spans="2:50" hidden="1" outlineLevel="1" x14ac:dyDescent="0.2"/>
    <row r="34" spans="2:50" collapsed="1" x14ac:dyDescent="0.2">
      <c r="B34" s="17" t="str">
        <f>IF(CF!B34="","",CF!B34)</f>
        <v>Project Cost</v>
      </c>
      <c r="C34" s="150" t="str">
        <f>IF(COUNTIF(D35:D59,"custom")&gt;0,"Contains Custom","")</f>
        <v>Contains Custom</v>
      </c>
      <c r="D34" s="139"/>
      <c r="E34" s="144"/>
      <c r="F34" s="144"/>
      <c r="G34" s="145"/>
      <c r="H34" s="145"/>
      <c r="I34" s="142"/>
      <c r="J34" s="143"/>
      <c r="K34" s="143"/>
      <c r="L34" s="143"/>
      <c r="M34" s="143"/>
      <c r="N34" s="143"/>
      <c r="O34" s="143"/>
      <c r="P34" s="143"/>
      <c r="Q34" s="143"/>
      <c r="R34" s="143"/>
      <c r="S34" s="143"/>
      <c r="T34" s="143"/>
      <c r="U34" s="143"/>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row>
    <row r="35" spans="2:50" hidden="1" outlineLevel="1" x14ac:dyDescent="0.2">
      <c r="B35" t="str">
        <f>IF(D35="custom",CF!B35,"")</f>
        <v/>
      </c>
      <c r="C35" s="110" t="str">
        <f>IF(D35="custom",CF!C35,"")</f>
        <v/>
      </c>
      <c r="D35" s="9" t="str">
        <f>CF!J35</f>
        <v>Bell Curve</v>
      </c>
      <c r="E35" s="18">
        <f t="shared" ref="E35:E59" si="4">IFERROR(INDEX($I$6:$DY$6,MATCH(G253,$I$4:$DY$4,0)),"")</f>
        <v>46022</v>
      </c>
      <c r="F35" s="18">
        <f t="shared" ref="F35:F59" si="5">IFERROR(INDEX($I$6:$DY$6,MATCH(H253,$I$4:$DY$4,0)),"")</f>
        <v>46022</v>
      </c>
      <c r="G35" s="36">
        <f t="shared" ref="G35:G59" si="6">SUM(I35:CN35)</f>
        <v>0</v>
      </c>
      <c r="H35" s="36" t="str">
        <f>IF(D35="custom",C35-G35,"")</f>
        <v/>
      </c>
      <c r="I35" s="140"/>
      <c r="J35" s="141"/>
      <c r="K35" s="141"/>
      <c r="L35" s="141"/>
      <c r="M35" s="141"/>
      <c r="N35" s="141"/>
      <c r="O35" s="141"/>
      <c r="P35" s="141"/>
      <c r="Q35" s="141"/>
      <c r="R35" s="141"/>
      <c r="S35" s="141"/>
      <c r="T35" s="141"/>
      <c r="U35" s="141"/>
      <c r="V35" s="141"/>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row>
    <row r="36" spans="2:50" hidden="1" outlineLevel="1" x14ac:dyDescent="0.2">
      <c r="B36" t="str">
        <f>IF(D36="custom",CF!B36,"")</f>
        <v/>
      </c>
      <c r="C36" s="110" t="str">
        <f>IF(D36="custom",CF!C36,"")</f>
        <v/>
      </c>
      <c r="D36" s="9" t="str">
        <f>CF!J36</f>
        <v>Bell Curve</v>
      </c>
      <c r="E36" s="18">
        <f t="shared" si="4"/>
        <v>46022</v>
      </c>
      <c r="F36" s="18">
        <f t="shared" si="5"/>
        <v>46022</v>
      </c>
      <c r="G36" s="36">
        <f t="shared" si="6"/>
        <v>0</v>
      </c>
      <c r="H36" s="36" t="str">
        <f t="shared" ref="H36:H59" si="7">IF(D36="custom",C36-G36,"")</f>
        <v/>
      </c>
      <c r="I36" s="140"/>
      <c r="J36" s="141"/>
      <c r="K36" s="141"/>
      <c r="L36" s="141"/>
      <c r="M36" s="141"/>
      <c r="N36" s="141"/>
      <c r="O36" s="141"/>
      <c r="P36" s="141"/>
      <c r="Q36" s="141"/>
      <c r="R36" s="141"/>
      <c r="S36" s="141"/>
      <c r="T36" s="141"/>
      <c r="U36" s="141"/>
      <c r="V36" s="141"/>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row>
    <row r="37" spans="2:50" hidden="1" outlineLevel="1" x14ac:dyDescent="0.2">
      <c r="B37" t="str">
        <f>IF(D37="custom",CF!B37,"")</f>
        <v/>
      </c>
      <c r="C37" s="110" t="str">
        <f>IF(D37="custom",CF!C37,"")</f>
        <v/>
      </c>
      <c r="D37" s="9" t="str">
        <f>CF!J37</f>
        <v>Bell Curve</v>
      </c>
      <c r="E37" s="18">
        <f t="shared" si="4"/>
        <v>46022</v>
      </c>
      <c r="F37" s="18">
        <f t="shared" si="5"/>
        <v>46022</v>
      </c>
      <c r="G37" s="36">
        <f t="shared" si="6"/>
        <v>0</v>
      </c>
      <c r="H37" s="36" t="str">
        <f t="shared" si="7"/>
        <v/>
      </c>
      <c r="I37" s="140"/>
      <c r="J37" s="141"/>
      <c r="K37" s="141"/>
      <c r="L37" s="141"/>
      <c r="M37" s="141"/>
      <c r="N37" s="141"/>
      <c r="O37" s="141"/>
      <c r="P37" s="141"/>
      <c r="Q37" s="141"/>
      <c r="R37" s="141"/>
      <c r="S37" s="141"/>
      <c r="T37" s="141"/>
      <c r="U37" s="141"/>
      <c r="V37" s="141"/>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row>
    <row r="38" spans="2:50" hidden="1" outlineLevel="1" x14ac:dyDescent="0.2">
      <c r="B38" t="str">
        <f>IF(D38="custom",CF!B38,"")</f>
        <v>Net Zero (See Tab)</v>
      </c>
      <c r="C38" s="110">
        <f>IF(D38="custom",CF!C38,"")</f>
        <v>12722068</v>
      </c>
      <c r="D38" s="9" t="str">
        <f>CF!J38</f>
        <v>Custom</v>
      </c>
      <c r="E38" s="18">
        <f t="shared" si="4"/>
        <v>46934</v>
      </c>
      <c r="F38" s="18">
        <f t="shared" si="5"/>
        <v>47269</v>
      </c>
      <c r="G38" s="36">
        <f t="shared" si="6"/>
        <v>12722068</v>
      </c>
      <c r="H38" s="36">
        <f t="shared" si="7"/>
        <v>0</v>
      </c>
      <c r="I38" s="140"/>
      <c r="J38" s="141"/>
      <c r="K38" s="141"/>
      <c r="L38" s="141"/>
      <c r="M38" s="141"/>
      <c r="N38" s="141"/>
      <c r="O38" s="141"/>
      <c r="P38" s="141"/>
      <c r="Q38" s="141"/>
      <c r="R38" s="141"/>
      <c r="S38" s="141"/>
      <c r="T38" s="141"/>
      <c r="U38" s="141"/>
      <c r="V38" s="141"/>
      <c r="W38" s="141"/>
      <c r="X38" s="141"/>
      <c r="Y38" s="141"/>
      <c r="Z38" s="141"/>
      <c r="AA38" s="141"/>
      <c r="AB38" s="141"/>
      <c r="AC38" s="141"/>
      <c r="AD38" s="141"/>
      <c r="AE38" s="141"/>
      <c r="AF38" s="141"/>
      <c r="AG38" s="141"/>
      <c r="AH38" s="141"/>
      <c r="AI38" s="141"/>
      <c r="AJ38" s="141"/>
      <c r="AK38" s="141"/>
      <c r="AL38" s="141"/>
      <c r="AM38" s="141">
        <f>0.2*C38</f>
        <v>2544413.6</v>
      </c>
      <c r="AN38" s="141"/>
      <c r="AO38" s="141"/>
      <c r="AP38" s="141"/>
      <c r="AQ38" s="141"/>
      <c r="AR38" s="141"/>
      <c r="AS38" s="141"/>
      <c r="AT38" s="141"/>
      <c r="AU38" s="141"/>
      <c r="AV38" s="141"/>
      <c r="AW38" s="141"/>
      <c r="AX38" s="141">
        <f>0.8*C38</f>
        <v>10177654.4</v>
      </c>
    </row>
    <row r="39" spans="2:50" hidden="1" outlineLevel="1" x14ac:dyDescent="0.2">
      <c r="B39" t="str">
        <f>IF(D39="custom",CF!B39,"")</f>
        <v/>
      </c>
      <c r="C39" s="110" t="str">
        <f>IF(D39="custom",CF!C39,"")</f>
        <v/>
      </c>
      <c r="D39" s="9" t="str">
        <f>CF!J39</f>
        <v>Bell Curve</v>
      </c>
      <c r="E39" s="18">
        <f t="shared" si="4"/>
        <v>46022</v>
      </c>
      <c r="F39" s="18">
        <f t="shared" si="5"/>
        <v>46022</v>
      </c>
      <c r="G39" s="36">
        <f t="shared" si="6"/>
        <v>0</v>
      </c>
      <c r="H39" s="36" t="str">
        <f t="shared" si="7"/>
        <v/>
      </c>
      <c r="I39" s="140"/>
      <c r="J39" s="141"/>
      <c r="K39" s="141"/>
      <c r="L39" s="141"/>
      <c r="M39" s="141"/>
      <c r="N39" s="141"/>
      <c r="O39" s="141"/>
      <c r="P39" s="141"/>
      <c r="Q39" s="141"/>
      <c r="R39" s="141"/>
      <c r="S39" s="141"/>
      <c r="T39" s="141"/>
      <c r="U39" s="141"/>
      <c r="V39" s="141"/>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row>
    <row r="40" spans="2:50" hidden="1" outlineLevel="1" x14ac:dyDescent="0.2">
      <c r="B40" t="str">
        <f>IF(D40="custom",CF!B40,"")</f>
        <v/>
      </c>
      <c r="C40" s="110" t="str">
        <f>IF(D40="custom",CF!C40,"")</f>
        <v/>
      </c>
      <c r="D40" s="9" t="str">
        <f>CF!J40</f>
        <v>Bell Curve</v>
      </c>
      <c r="E40" s="18">
        <f t="shared" si="4"/>
        <v>46022</v>
      </c>
      <c r="F40" s="18">
        <f t="shared" si="5"/>
        <v>46022</v>
      </c>
      <c r="G40" s="36">
        <f t="shared" si="6"/>
        <v>0</v>
      </c>
      <c r="H40" s="36" t="str">
        <f t="shared" si="7"/>
        <v/>
      </c>
      <c r="I40" s="140"/>
      <c r="J40" s="141"/>
      <c r="K40" s="141"/>
      <c r="L40" s="141"/>
      <c r="M40" s="141"/>
      <c r="N40" s="141"/>
      <c r="O40" s="141"/>
      <c r="P40" s="141"/>
      <c r="Q40" s="141"/>
      <c r="R40" s="141"/>
      <c r="S40" s="141"/>
      <c r="T40" s="141"/>
      <c r="U40" s="141"/>
      <c r="V40" s="141"/>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row>
    <row r="41" spans="2:50" hidden="1" outlineLevel="1" x14ac:dyDescent="0.2">
      <c r="B41" t="str">
        <f>IF(D41="custom",CF!B41,"")</f>
        <v/>
      </c>
      <c r="C41" s="110" t="str">
        <f>IF(D41="custom",CF!C41,"")</f>
        <v/>
      </c>
      <c r="D41" s="9" t="str">
        <f>CF!J41</f>
        <v>Bell Curve</v>
      </c>
      <c r="E41" s="18">
        <f t="shared" si="4"/>
        <v>46022</v>
      </c>
      <c r="F41" s="18">
        <f t="shared" si="5"/>
        <v>46022</v>
      </c>
      <c r="G41" s="36">
        <f t="shared" si="6"/>
        <v>0</v>
      </c>
      <c r="H41" s="36" t="str">
        <f t="shared" si="7"/>
        <v/>
      </c>
      <c r="I41" s="140"/>
      <c r="J41" s="141"/>
      <c r="K41" s="141"/>
      <c r="L41" s="141"/>
      <c r="M41" s="141"/>
      <c r="N41" s="141"/>
      <c r="O41" s="141"/>
      <c r="P41" s="141"/>
      <c r="Q41" s="141"/>
      <c r="R41" s="141"/>
      <c r="S41" s="141"/>
      <c r="T41" s="141"/>
      <c r="U41" s="141"/>
      <c r="V41" s="141"/>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row>
    <row r="42" spans="2:50" hidden="1" outlineLevel="1" x14ac:dyDescent="0.2">
      <c r="B42" t="str">
        <f>IF(D42="custom",CF!B42,"")</f>
        <v/>
      </c>
      <c r="C42" s="110" t="str">
        <f>IF(D42="custom",CF!C42,"")</f>
        <v/>
      </c>
      <c r="D42" s="9" t="str">
        <f>CF!J42</f>
        <v>Bell Curve</v>
      </c>
      <c r="E42" s="18">
        <f t="shared" si="4"/>
        <v>46022</v>
      </c>
      <c r="F42" s="18">
        <f t="shared" si="5"/>
        <v>46022</v>
      </c>
      <c r="G42" s="36">
        <f t="shared" si="6"/>
        <v>0</v>
      </c>
      <c r="H42" s="36" t="str">
        <f t="shared" si="7"/>
        <v/>
      </c>
      <c r="I42" s="140"/>
      <c r="J42" s="141"/>
      <c r="K42" s="141"/>
      <c r="L42" s="141"/>
      <c r="M42" s="141"/>
      <c r="N42" s="141"/>
      <c r="O42" s="141"/>
      <c r="P42" s="141"/>
      <c r="Q42" s="141"/>
      <c r="R42" s="141"/>
      <c r="S42" s="141"/>
      <c r="T42" s="141"/>
      <c r="U42" s="141"/>
      <c r="V42" s="141"/>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row>
    <row r="43" spans="2:50" hidden="1" outlineLevel="1" x14ac:dyDescent="0.2">
      <c r="B43" t="str">
        <f>IF(D43="custom",CF!B43,"")</f>
        <v/>
      </c>
      <c r="C43" s="110" t="str">
        <f>IF(D43="custom",CF!C43,"")</f>
        <v/>
      </c>
      <c r="D43" s="9" t="str">
        <f>CF!J43</f>
        <v>Bell Curve</v>
      </c>
      <c r="E43" s="18">
        <f t="shared" si="4"/>
        <v>46022</v>
      </c>
      <c r="F43" s="18">
        <f t="shared" si="5"/>
        <v>46022</v>
      </c>
      <c r="G43" s="36">
        <f t="shared" si="6"/>
        <v>0</v>
      </c>
      <c r="H43" s="36" t="str">
        <f t="shared" si="7"/>
        <v/>
      </c>
      <c r="I43" s="140"/>
      <c r="J43" s="141"/>
      <c r="K43" s="141"/>
      <c r="L43" s="141"/>
      <c r="M43" s="141"/>
      <c r="N43" s="141"/>
      <c r="O43" s="141"/>
      <c r="P43" s="141"/>
      <c r="Q43" s="141"/>
      <c r="R43" s="141"/>
      <c r="S43" s="141"/>
      <c r="T43" s="141"/>
      <c r="U43" s="141"/>
      <c r="V43" s="141"/>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row>
    <row r="44" spans="2:50" hidden="1" outlineLevel="1" x14ac:dyDescent="0.2">
      <c r="B44" t="str">
        <f>IF(D44="custom",CF!B44,"")</f>
        <v/>
      </c>
      <c r="C44" s="110" t="str">
        <f>IF(D44="custom",CF!C44,"")</f>
        <v/>
      </c>
      <c r="D44" s="9" t="str">
        <f>CF!J44</f>
        <v>Bell Curve</v>
      </c>
      <c r="E44" s="18">
        <f t="shared" si="4"/>
        <v>46022</v>
      </c>
      <c r="F44" s="18">
        <f t="shared" si="5"/>
        <v>46022</v>
      </c>
      <c r="G44" s="36">
        <f t="shared" si="6"/>
        <v>0</v>
      </c>
      <c r="H44" s="36" t="str">
        <f t="shared" si="7"/>
        <v/>
      </c>
      <c r="I44" s="140"/>
      <c r="J44" s="141"/>
      <c r="K44" s="141"/>
      <c r="L44" s="141"/>
      <c r="M44" s="141"/>
      <c r="N44" s="141"/>
      <c r="O44" s="141"/>
      <c r="P44" s="141"/>
      <c r="Q44" s="141"/>
      <c r="R44" s="141"/>
      <c r="S44" s="141"/>
      <c r="T44" s="141"/>
      <c r="U44" s="141"/>
      <c r="V44" s="141"/>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row>
    <row r="45" spans="2:50" hidden="1" outlineLevel="1" x14ac:dyDescent="0.2">
      <c r="B45" t="str">
        <f>IF(D45="custom",CF!B45,"")</f>
        <v/>
      </c>
      <c r="C45" s="110" t="str">
        <f>IF(D45="custom",CF!C45,"")</f>
        <v/>
      </c>
      <c r="D45" s="9" t="str">
        <f>CF!J45</f>
        <v>Bell Curve</v>
      </c>
      <c r="E45" s="18">
        <f t="shared" si="4"/>
        <v>46022</v>
      </c>
      <c r="F45" s="18">
        <f t="shared" si="5"/>
        <v>46022</v>
      </c>
      <c r="G45" s="36">
        <f t="shared" si="6"/>
        <v>0</v>
      </c>
      <c r="H45" s="36" t="str">
        <f t="shared" si="7"/>
        <v/>
      </c>
      <c r="I45" s="140"/>
      <c r="J45" s="141"/>
      <c r="K45" s="141"/>
      <c r="L45" s="141"/>
      <c r="M45" s="141"/>
      <c r="N45" s="141"/>
      <c r="O45" s="141"/>
      <c r="P45" s="141"/>
      <c r="Q45" s="141"/>
      <c r="R45" s="141"/>
      <c r="S45" s="141"/>
      <c r="T45" s="141"/>
      <c r="U45" s="141"/>
      <c r="V45" s="141"/>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row>
    <row r="46" spans="2:50" hidden="1" outlineLevel="1" x14ac:dyDescent="0.2">
      <c r="B46" t="str">
        <f>IF(D46="custom",CF!B46,"")</f>
        <v/>
      </c>
      <c r="C46" s="110" t="str">
        <f>IF(D46="custom",CF!C46,"")</f>
        <v/>
      </c>
      <c r="D46" s="9" t="str">
        <f>CF!J46</f>
        <v>Bell Curve</v>
      </c>
      <c r="E46" s="18">
        <f t="shared" si="4"/>
        <v>46022</v>
      </c>
      <c r="F46" s="18">
        <f t="shared" si="5"/>
        <v>46022</v>
      </c>
      <c r="G46" s="36">
        <f t="shared" si="6"/>
        <v>0</v>
      </c>
      <c r="H46" s="36" t="str">
        <f t="shared" si="7"/>
        <v/>
      </c>
      <c r="I46" s="140"/>
      <c r="J46" s="141"/>
      <c r="K46" s="141"/>
      <c r="L46" s="141"/>
      <c r="M46" s="141"/>
      <c r="N46" s="141"/>
      <c r="O46" s="141"/>
      <c r="P46" s="141"/>
      <c r="Q46" s="141"/>
      <c r="R46" s="141"/>
      <c r="S46" s="141"/>
      <c r="T46" s="141"/>
      <c r="U46" s="141"/>
      <c r="V46" s="141"/>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row>
    <row r="47" spans="2:50" hidden="1" outlineLevel="1" x14ac:dyDescent="0.2">
      <c r="B47" t="str">
        <f>IF(D47="custom",CF!B47,"")</f>
        <v/>
      </c>
      <c r="C47" s="110" t="str">
        <f>IF(D47="custom",CF!C47,"")</f>
        <v/>
      </c>
      <c r="D47" s="9" t="str">
        <f>CF!J47</f>
        <v>Bell Curve</v>
      </c>
      <c r="E47" s="18">
        <f t="shared" si="4"/>
        <v>46022</v>
      </c>
      <c r="F47" s="18">
        <f t="shared" si="5"/>
        <v>46022</v>
      </c>
      <c r="G47" s="36">
        <f t="shared" si="6"/>
        <v>0</v>
      </c>
      <c r="H47" s="36" t="str">
        <f t="shared" si="7"/>
        <v/>
      </c>
      <c r="I47" s="140"/>
      <c r="J47" s="141"/>
      <c r="K47" s="141"/>
      <c r="L47" s="141"/>
      <c r="M47" s="141"/>
      <c r="N47" s="141"/>
      <c r="O47" s="141"/>
      <c r="P47" s="141"/>
      <c r="Q47" s="141"/>
      <c r="R47" s="141"/>
      <c r="S47" s="141"/>
      <c r="T47" s="141"/>
      <c r="U47" s="141"/>
      <c r="V47" s="141"/>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row>
    <row r="48" spans="2:50" hidden="1" outlineLevel="1" x14ac:dyDescent="0.2">
      <c r="B48" t="str">
        <f>IF(D48="custom",CF!B48,"")</f>
        <v/>
      </c>
      <c r="C48" s="110" t="str">
        <f>IF(D48="custom",CF!C48,"")</f>
        <v/>
      </c>
      <c r="D48" s="9" t="str">
        <f>CF!J48</f>
        <v>Bell Curve</v>
      </c>
      <c r="E48" s="18">
        <f t="shared" si="4"/>
        <v>46022</v>
      </c>
      <c r="F48" s="18">
        <f t="shared" si="5"/>
        <v>46022</v>
      </c>
      <c r="G48" s="36">
        <f t="shared" si="6"/>
        <v>0</v>
      </c>
      <c r="H48" s="36" t="str">
        <f t="shared" si="7"/>
        <v/>
      </c>
      <c r="I48" s="140"/>
      <c r="J48" s="141"/>
      <c r="K48" s="141"/>
      <c r="L48" s="141"/>
      <c r="M48" s="141"/>
      <c r="N48" s="141"/>
      <c r="O48" s="141"/>
      <c r="P48" s="141"/>
      <c r="Q48" s="141"/>
      <c r="R48" s="141"/>
      <c r="S48" s="141"/>
      <c r="T48" s="141"/>
      <c r="U48" s="141"/>
      <c r="V48" s="141"/>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row>
    <row r="49" spans="2:8" hidden="1" outlineLevel="1" x14ac:dyDescent="0.2">
      <c r="B49" t="str">
        <f>IF(D49="custom",CF!B49,"")</f>
        <v/>
      </c>
      <c r="C49" s="110" t="str">
        <f>IF(D49="custom",CF!C49,"")</f>
        <v/>
      </c>
      <c r="D49" s="9" t="str">
        <f>CF!J49</f>
        <v>Bell Curve</v>
      </c>
      <c r="E49" s="18">
        <f t="shared" si="4"/>
        <v>46022</v>
      </c>
      <c r="F49" s="18">
        <f t="shared" si="5"/>
        <v>46022</v>
      </c>
      <c r="G49" s="36">
        <f t="shared" si="6"/>
        <v>0</v>
      </c>
      <c r="H49" s="36" t="str">
        <f t="shared" si="7"/>
        <v/>
      </c>
    </row>
    <row r="50" spans="2:8" hidden="1" outlineLevel="1" x14ac:dyDescent="0.2">
      <c r="B50" t="str">
        <f>IF(D50="custom",CF!B50,"")</f>
        <v/>
      </c>
      <c r="C50" s="110" t="str">
        <f>IF(D50="custom",CF!C50,"")</f>
        <v/>
      </c>
      <c r="D50" s="9" t="str">
        <f>CF!J50</f>
        <v>Bell Curve</v>
      </c>
      <c r="E50" s="18">
        <f t="shared" si="4"/>
        <v>46022</v>
      </c>
      <c r="F50" s="18">
        <f t="shared" si="5"/>
        <v>46022</v>
      </c>
      <c r="G50" s="36">
        <f t="shared" si="6"/>
        <v>0</v>
      </c>
      <c r="H50" s="36" t="str">
        <f t="shared" si="7"/>
        <v/>
      </c>
    </row>
    <row r="51" spans="2:8" hidden="1" outlineLevel="1" x14ac:dyDescent="0.2">
      <c r="B51" t="str">
        <f>IF(D51="custom",CF!B51,"")</f>
        <v/>
      </c>
      <c r="C51" s="110" t="str">
        <f>IF(D51="custom",CF!C51,"")</f>
        <v/>
      </c>
      <c r="D51" s="9" t="str">
        <f>CF!J51</f>
        <v>Bell Curve</v>
      </c>
      <c r="E51" s="18">
        <f t="shared" si="4"/>
        <v>46022</v>
      </c>
      <c r="F51" s="18">
        <f t="shared" si="5"/>
        <v>46022</v>
      </c>
      <c r="G51" s="36">
        <f t="shared" si="6"/>
        <v>0</v>
      </c>
      <c r="H51" s="36" t="str">
        <f t="shared" si="7"/>
        <v/>
      </c>
    </row>
    <row r="52" spans="2:8" hidden="1" outlineLevel="1" x14ac:dyDescent="0.2">
      <c r="B52" t="str">
        <f>IF(D52="custom",CF!B52,"")</f>
        <v/>
      </c>
      <c r="C52" s="110" t="str">
        <f>IF(D52="custom",CF!C52,"")</f>
        <v/>
      </c>
      <c r="D52" s="9" t="str">
        <f>CF!J52</f>
        <v>Bell Curve</v>
      </c>
      <c r="E52" s="18">
        <f t="shared" si="4"/>
        <v>46022</v>
      </c>
      <c r="F52" s="18">
        <f t="shared" si="5"/>
        <v>46022</v>
      </c>
      <c r="G52" s="36">
        <f t="shared" si="6"/>
        <v>0</v>
      </c>
      <c r="H52" s="36" t="str">
        <f t="shared" si="7"/>
        <v/>
      </c>
    </row>
    <row r="53" spans="2:8" hidden="1" outlineLevel="1" x14ac:dyDescent="0.2">
      <c r="B53" t="str">
        <f>IF(D53="custom",CF!B53,"")</f>
        <v/>
      </c>
      <c r="C53" s="110" t="str">
        <f>IF(D53="custom",CF!C53,"")</f>
        <v/>
      </c>
      <c r="D53" s="9" t="str">
        <f>CF!J53</f>
        <v>Bell Curve</v>
      </c>
      <c r="E53" s="18">
        <f t="shared" si="4"/>
        <v>46022</v>
      </c>
      <c r="F53" s="18">
        <f t="shared" si="5"/>
        <v>46022</v>
      </c>
      <c r="G53" s="36">
        <f t="shared" si="6"/>
        <v>0</v>
      </c>
      <c r="H53" s="36" t="str">
        <f t="shared" si="7"/>
        <v/>
      </c>
    </row>
    <row r="54" spans="2:8" hidden="1" outlineLevel="1" x14ac:dyDescent="0.2">
      <c r="B54" t="str">
        <f>IF(D54="custom",CF!B54,"")</f>
        <v/>
      </c>
      <c r="C54" s="110" t="str">
        <f>IF(D54="custom",CF!C54,"")</f>
        <v/>
      </c>
      <c r="D54" s="9" t="str">
        <f>CF!J54</f>
        <v>Bell Curve</v>
      </c>
      <c r="E54" s="18">
        <f t="shared" si="4"/>
        <v>46022</v>
      </c>
      <c r="F54" s="18">
        <f t="shared" si="5"/>
        <v>46022</v>
      </c>
      <c r="G54" s="36">
        <f t="shared" si="6"/>
        <v>0</v>
      </c>
      <c r="H54" s="36" t="str">
        <f t="shared" si="7"/>
        <v/>
      </c>
    </row>
    <row r="55" spans="2:8" hidden="1" outlineLevel="1" x14ac:dyDescent="0.2">
      <c r="B55" t="str">
        <f>IF(D55="custom",CF!B55,"")</f>
        <v/>
      </c>
      <c r="C55" s="110" t="str">
        <f>IF(D55="custom",CF!C55,"")</f>
        <v/>
      </c>
      <c r="D55" s="9" t="str">
        <f>CF!J55</f>
        <v>Bell Curve</v>
      </c>
      <c r="E55" s="18">
        <f t="shared" si="4"/>
        <v>46022</v>
      </c>
      <c r="F55" s="18">
        <f t="shared" si="5"/>
        <v>46022</v>
      </c>
      <c r="G55" s="36">
        <f t="shared" si="6"/>
        <v>0</v>
      </c>
      <c r="H55" s="36" t="str">
        <f t="shared" si="7"/>
        <v/>
      </c>
    </row>
    <row r="56" spans="2:8" hidden="1" outlineLevel="1" x14ac:dyDescent="0.2">
      <c r="B56" t="str">
        <f>IF(D56="custom",CF!B56,"")</f>
        <v/>
      </c>
      <c r="C56" s="110" t="str">
        <f>IF(D56="custom",CF!C56,"")</f>
        <v/>
      </c>
      <c r="D56" s="9" t="str">
        <f>CF!J56</f>
        <v>Bell Curve</v>
      </c>
      <c r="E56" s="18">
        <f t="shared" si="4"/>
        <v>46022</v>
      </c>
      <c r="F56" s="18">
        <f t="shared" si="5"/>
        <v>46022</v>
      </c>
      <c r="G56" s="36">
        <f t="shared" si="6"/>
        <v>0</v>
      </c>
      <c r="H56" s="36" t="str">
        <f t="shared" si="7"/>
        <v/>
      </c>
    </row>
    <row r="57" spans="2:8" hidden="1" outlineLevel="1" x14ac:dyDescent="0.2">
      <c r="B57" t="str">
        <f>IF(D57="custom",CF!B57,"")</f>
        <v/>
      </c>
      <c r="C57" s="110" t="str">
        <f>IF(D57="custom",CF!C57,"")</f>
        <v/>
      </c>
      <c r="D57" s="9" t="str">
        <f>CF!J57</f>
        <v>Bell Curve</v>
      </c>
      <c r="E57" s="18">
        <f t="shared" si="4"/>
        <v>46022</v>
      </c>
      <c r="F57" s="18">
        <f t="shared" si="5"/>
        <v>46022</v>
      </c>
      <c r="G57" s="36">
        <f t="shared" si="6"/>
        <v>0</v>
      </c>
      <c r="H57" s="36" t="str">
        <f t="shared" si="7"/>
        <v/>
      </c>
    </row>
    <row r="58" spans="2:8" hidden="1" outlineLevel="1" x14ac:dyDescent="0.2">
      <c r="B58" t="str">
        <f>IF(D58="custom",CF!B58,"")</f>
        <v/>
      </c>
      <c r="C58" s="110" t="str">
        <f>IF(D58="custom",CF!C58,"")</f>
        <v/>
      </c>
      <c r="D58" s="9" t="str">
        <f>CF!J58</f>
        <v>Bell Curve</v>
      </c>
      <c r="E58" s="18">
        <f t="shared" si="4"/>
        <v>46022</v>
      </c>
      <c r="F58" s="18">
        <f t="shared" si="5"/>
        <v>46022</v>
      </c>
      <c r="G58" s="36">
        <f t="shared" si="6"/>
        <v>0</v>
      </c>
      <c r="H58" s="36" t="str">
        <f t="shared" si="7"/>
        <v/>
      </c>
    </row>
    <row r="59" spans="2:8" hidden="1" outlineLevel="1" x14ac:dyDescent="0.2">
      <c r="B59" t="str">
        <f>IF(D59="custom",CF!B59,"")</f>
        <v/>
      </c>
      <c r="C59" s="110" t="str">
        <f>IF(D59="custom",CF!C59,"")</f>
        <v/>
      </c>
      <c r="D59" s="9" t="str">
        <f>CF!J59</f>
        <v>Bell Curve</v>
      </c>
      <c r="E59" s="18">
        <f t="shared" si="4"/>
        <v>46022</v>
      </c>
      <c r="F59" s="18">
        <f t="shared" si="5"/>
        <v>46022</v>
      </c>
      <c r="G59" s="36">
        <f t="shared" si="6"/>
        <v>0</v>
      </c>
      <c r="H59" s="36" t="str">
        <f t="shared" si="7"/>
        <v/>
      </c>
    </row>
    <row r="60" spans="2:8" hidden="1" outlineLevel="1" x14ac:dyDescent="0.2">
      <c r="C60" s="110"/>
      <c r="D60" s="139"/>
      <c r="E60" s="144"/>
      <c r="F60" s="144"/>
      <c r="G60" s="145"/>
      <c r="H60" s="145"/>
    </row>
    <row r="61" spans="2:8" collapsed="1" x14ac:dyDescent="0.2">
      <c r="B61" s="17">
        <f>IF(CF!B61="","",CF!B61)</f>
        <v>0</v>
      </c>
      <c r="C61" s="150" t="str">
        <f>IF(COUNTIF(D62:D86,"custom")&gt;0,"Contains Custom","")</f>
        <v/>
      </c>
      <c r="D61" s="139"/>
      <c r="E61" s="144"/>
      <c r="F61" s="144"/>
      <c r="G61" s="145"/>
      <c r="H61" s="145"/>
    </row>
    <row r="62" spans="2:8" hidden="1" outlineLevel="1" x14ac:dyDescent="0.2">
      <c r="B62" t="str">
        <f>IF(D62="custom",CF!B62,"")</f>
        <v/>
      </c>
      <c r="C62" s="110" t="str">
        <f>IF(D62="custom",CF!C62,"")</f>
        <v/>
      </c>
      <c r="D62" s="9" t="str">
        <f>CF!J62</f>
        <v>Bell Curve</v>
      </c>
      <c r="E62" s="18">
        <f>IFERROR(INDEX($I$6:$DY$6,MATCH(G280,$I$4:$DY$4,0)),"")</f>
        <v>46022</v>
      </c>
      <c r="F62" s="18">
        <f>IFERROR(INDEX($I$6:$DY$6,MATCH(H280,$I$4:$DY$4,0)),"")</f>
        <v>46022</v>
      </c>
      <c r="G62" s="36">
        <f t="shared" ref="G62:G86" si="8">SUM(I62:CN62)</f>
        <v>0</v>
      </c>
      <c r="H62" s="36" t="str">
        <f>IF(D62="custom",C62-G62,"")</f>
        <v/>
      </c>
    </row>
    <row r="63" spans="2:8" hidden="1" outlineLevel="1" x14ac:dyDescent="0.2">
      <c r="B63" t="str">
        <f>IF(D63="custom",CF!B63,"")</f>
        <v/>
      </c>
      <c r="C63" s="110" t="str">
        <f>IF(D63="custom",CF!C63,"")</f>
        <v/>
      </c>
      <c r="D63" s="9" t="str">
        <f>CF!J63</f>
        <v>Bell Curve</v>
      </c>
      <c r="E63" s="18">
        <f t="shared" ref="E63:E86" si="9">IFERROR(INDEX($I$6:$DY$6,MATCH(G281,$I$4:$DY$4,0)),"")</f>
        <v>46022</v>
      </c>
      <c r="F63" s="18">
        <f t="shared" ref="F63:F86" si="10">IFERROR(INDEX($I$6:$DY$6,MATCH(H281,$I$4:$DY$4,0)),"")</f>
        <v>46022</v>
      </c>
      <c r="G63" s="36">
        <f t="shared" si="8"/>
        <v>0</v>
      </c>
      <c r="H63" s="36" t="str">
        <f t="shared" ref="H63:H86" si="11">IF(D63="custom",C63-G63,"")</f>
        <v/>
      </c>
    </row>
    <row r="64" spans="2:8" hidden="1" outlineLevel="1" x14ac:dyDescent="0.2">
      <c r="B64" t="str">
        <f>IF(D64="custom",CF!B64,"")</f>
        <v/>
      </c>
      <c r="C64" s="110" t="str">
        <f>IF(D64="custom",CF!C64,"")</f>
        <v/>
      </c>
      <c r="D64" s="9" t="str">
        <f>CF!J64</f>
        <v>Bell Curve</v>
      </c>
      <c r="E64" s="18">
        <f t="shared" si="9"/>
        <v>46022</v>
      </c>
      <c r="F64" s="18">
        <f t="shared" si="10"/>
        <v>46022</v>
      </c>
      <c r="G64" s="36">
        <f t="shared" si="8"/>
        <v>0</v>
      </c>
      <c r="H64" s="36" t="str">
        <f t="shared" si="11"/>
        <v/>
      </c>
    </row>
    <row r="65" spans="2:8" hidden="1" outlineLevel="1" x14ac:dyDescent="0.2">
      <c r="B65" t="str">
        <f>IF(D65="custom",CF!B65,"")</f>
        <v/>
      </c>
      <c r="C65" s="110" t="str">
        <f>IF(D65="custom",CF!C65,"")</f>
        <v/>
      </c>
      <c r="D65" s="9" t="str">
        <f>CF!J65</f>
        <v>Bell Curve</v>
      </c>
      <c r="E65" s="18">
        <f t="shared" si="9"/>
        <v>46022</v>
      </c>
      <c r="F65" s="18">
        <f t="shared" si="10"/>
        <v>46022</v>
      </c>
      <c r="G65" s="36">
        <f t="shared" si="8"/>
        <v>0</v>
      </c>
      <c r="H65" s="36" t="str">
        <f t="shared" si="11"/>
        <v/>
      </c>
    </row>
    <row r="66" spans="2:8" hidden="1" outlineLevel="1" x14ac:dyDescent="0.2">
      <c r="B66" t="str">
        <f>IF(D66="custom",CF!B66,"")</f>
        <v/>
      </c>
      <c r="C66" s="110" t="str">
        <f>IF(D66="custom",CF!C66,"")</f>
        <v/>
      </c>
      <c r="D66" s="9" t="str">
        <f>CF!J66</f>
        <v>Bell Curve</v>
      </c>
      <c r="E66" s="18">
        <f t="shared" si="9"/>
        <v>46022</v>
      </c>
      <c r="F66" s="18">
        <f t="shared" si="10"/>
        <v>46022</v>
      </c>
      <c r="G66" s="36">
        <f t="shared" si="8"/>
        <v>0</v>
      </c>
      <c r="H66" s="36" t="str">
        <f t="shared" si="11"/>
        <v/>
      </c>
    </row>
    <row r="67" spans="2:8" hidden="1" outlineLevel="1" x14ac:dyDescent="0.2">
      <c r="B67" t="str">
        <f>IF(D67="custom",CF!B67,"")</f>
        <v/>
      </c>
      <c r="C67" s="110" t="str">
        <f>IF(D67="custom",CF!C67,"")</f>
        <v/>
      </c>
      <c r="D67" s="9" t="str">
        <f>CF!J67</f>
        <v>Bell Curve</v>
      </c>
      <c r="E67" s="18">
        <f t="shared" si="9"/>
        <v>46022</v>
      </c>
      <c r="F67" s="18">
        <f t="shared" si="10"/>
        <v>46022</v>
      </c>
      <c r="G67" s="36">
        <f t="shared" si="8"/>
        <v>0</v>
      </c>
      <c r="H67" s="36" t="str">
        <f t="shared" si="11"/>
        <v/>
      </c>
    </row>
    <row r="68" spans="2:8" hidden="1" outlineLevel="1" x14ac:dyDescent="0.2">
      <c r="B68" t="str">
        <f>IF(D68="custom",CF!B68,"")</f>
        <v/>
      </c>
      <c r="C68" s="110" t="str">
        <f>IF(D68="custom",CF!C68,"")</f>
        <v/>
      </c>
      <c r="D68" s="9" t="str">
        <f>CF!J68</f>
        <v>Bell Curve</v>
      </c>
      <c r="E68" s="18">
        <f t="shared" si="9"/>
        <v>46022</v>
      </c>
      <c r="F68" s="18">
        <f t="shared" si="10"/>
        <v>46022</v>
      </c>
      <c r="G68" s="36">
        <f t="shared" si="8"/>
        <v>0</v>
      </c>
      <c r="H68" s="36" t="str">
        <f t="shared" si="11"/>
        <v/>
      </c>
    </row>
    <row r="69" spans="2:8" hidden="1" outlineLevel="1" x14ac:dyDescent="0.2">
      <c r="B69" t="str">
        <f>IF(D69="custom",CF!B69,"")</f>
        <v/>
      </c>
      <c r="C69" s="110" t="str">
        <f>IF(D69="custom",CF!C69,"")</f>
        <v/>
      </c>
      <c r="D69" s="9" t="str">
        <f>CF!J69</f>
        <v>Bell Curve</v>
      </c>
      <c r="E69" s="18">
        <f t="shared" si="9"/>
        <v>46022</v>
      </c>
      <c r="F69" s="18">
        <f t="shared" si="10"/>
        <v>46022</v>
      </c>
      <c r="G69" s="36">
        <f t="shared" si="8"/>
        <v>0</v>
      </c>
      <c r="H69" s="36" t="str">
        <f t="shared" si="11"/>
        <v/>
      </c>
    </row>
    <row r="70" spans="2:8" hidden="1" outlineLevel="1" x14ac:dyDescent="0.2">
      <c r="B70" t="str">
        <f>IF(D70="custom",CF!B70,"")</f>
        <v/>
      </c>
      <c r="C70" s="110" t="str">
        <f>IF(D70="custom",CF!C70,"")</f>
        <v/>
      </c>
      <c r="D70" s="9" t="str">
        <f>CF!J70</f>
        <v>Bell Curve</v>
      </c>
      <c r="E70" s="18">
        <f t="shared" si="9"/>
        <v>46022</v>
      </c>
      <c r="F70" s="18">
        <f t="shared" si="10"/>
        <v>46022</v>
      </c>
      <c r="G70" s="36">
        <f t="shared" si="8"/>
        <v>0</v>
      </c>
      <c r="H70" s="36" t="str">
        <f t="shared" si="11"/>
        <v/>
      </c>
    </row>
    <row r="71" spans="2:8" hidden="1" outlineLevel="1" x14ac:dyDescent="0.2">
      <c r="B71" t="str">
        <f>IF(D71="custom",CF!B71,"")</f>
        <v/>
      </c>
      <c r="C71" s="110" t="str">
        <f>IF(D71="custom",CF!C71,"")</f>
        <v/>
      </c>
      <c r="D71" s="9" t="str">
        <f>CF!J71</f>
        <v>Bell Curve</v>
      </c>
      <c r="E71" s="18">
        <f t="shared" si="9"/>
        <v>46022</v>
      </c>
      <c r="F71" s="18">
        <f t="shared" si="10"/>
        <v>46022</v>
      </c>
      <c r="G71" s="36">
        <f t="shared" si="8"/>
        <v>0</v>
      </c>
      <c r="H71" s="36" t="str">
        <f t="shared" si="11"/>
        <v/>
      </c>
    </row>
    <row r="72" spans="2:8" hidden="1" outlineLevel="1" x14ac:dyDescent="0.2">
      <c r="B72" t="str">
        <f>IF(D72="custom",CF!B72,"")</f>
        <v/>
      </c>
      <c r="C72" s="110" t="str">
        <f>IF(D72="custom",CF!C72,"")</f>
        <v/>
      </c>
      <c r="D72" s="9" t="str">
        <f>CF!J72</f>
        <v>Bell Curve</v>
      </c>
      <c r="E72" s="18">
        <f t="shared" si="9"/>
        <v>46022</v>
      </c>
      <c r="F72" s="18">
        <f t="shared" si="10"/>
        <v>46022</v>
      </c>
      <c r="G72" s="36">
        <f t="shared" si="8"/>
        <v>0</v>
      </c>
      <c r="H72" s="36" t="str">
        <f t="shared" si="11"/>
        <v/>
      </c>
    </row>
    <row r="73" spans="2:8" hidden="1" outlineLevel="1" x14ac:dyDescent="0.2">
      <c r="B73" t="str">
        <f>IF(D73="custom",CF!B73,"")</f>
        <v/>
      </c>
      <c r="C73" s="110" t="str">
        <f>IF(D73="custom",CF!C73,"")</f>
        <v/>
      </c>
      <c r="D73" s="9" t="str">
        <f>CF!J73</f>
        <v>Bell Curve</v>
      </c>
      <c r="E73" s="18">
        <f t="shared" si="9"/>
        <v>46022</v>
      </c>
      <c r="F73" s="18">
        <f t="shared" si="10"/>
        <v>46022</v>
      </c>
      <c r="G73" s="36">
        <f t="shared" si="8"/>
        <v>0</v>
      </c>
      <c r="H73" s="36" t="str">
        <f t="shared" si="11"/>
        <v/>
      </c>
    </row>
    <row r="74" spans="2:8" hidden="1" outlineLevel="1" x14ac:dyDescent="0.2">
      <c r="B74" t="str">
        <f>IF(D74="custom",CF!B74,"")</f>
        <v/>
      </c>
      <c r="C74" s="110" t="str">
        <f>IF(D74="custom",CF!C74,"")</f>
        <v/>
      </c>
      <c r="D74" s="9" t="str">
        <f>CF!J74</f>
        <v>Bell Curve</v>
      </c>
      <c r="E74" s="18">
        <f t="shared" si="9"/>
        <v>46022</v>
      </c>
      <c r="F74" s="18">
        <f t="shared" si="10"/>
        <v>46022</v>
      </c>
      <c r="G74" s="36">
        <f t="shared" si="8"/>
        <v>0</v>
      </c>
      <c r="H74" s="36" t="str">
        <f t="shared" si="11"/>
        <v/>
      </c>
    </row>
    <row r="75" spans="2:8" hidden="1" outlineLevel="1" x14ac:dyDescent="0.2">
      <c r="B75" t="str">
        <f>IF(D75="custom",CF!B75,"")</f>
        <v/>
      </c>
      <c r="C75" s="110" t="str">
        <f>IF(D75="custom",CF!C75,"")</f>
        <v/>
      </c>
      <c r="D75" s="9" t="str">
        <f>CF!J75</f>
        <v>Bell Curve</v>
      </c>
      <c r="E75" s="18">
        <f t="shared" si="9"/>
        <v>46022</v>
      </c>
      <c r="F75" s="18">
        <f t="shared" si="10"/>
        <v>46022</v>
      </c>
      <c r="G75" s="36">
        <f t="shared" si="8"/>
        <v>0</v>
      </c>
      <c r="H75" s="36" t="str">
        <f t="shared" si="11"/>
        <v/>
      </c>
    </row>
    <row r="76" spans="2:8" hidden="1" outlineLevel="1" x14ac:dyDescent="0.2">
      <c r="B76" t="str">
        <f>IF(D76="custom",CF!B76,"")</f>
        <v/>
      </c>
      <c r="C76" s="110" t="str">
        <f>IF(D76="custom",CF!C76,"")</f>
        <v/>
      </c>
      <c r="D76" s="9" t="str">
        <f>CF!J76</f>
        <v>Bell Curve</v>
      </c>
      <c r="E76" s="18">
        <f t="shared" si="9"/>
        <v>46022</v>
      </c>
      <c r="F76" s="18">
        <f t="shared" si="10"/>
        <v>46022</v>
      </c>
      <c r="G76" s="36">
        <f t="shared" si="8"/>
        <v>0</v>
      </c>
      <c r="H76" s="36" t="str">
        <f t="shared" si="11"/>
        <v/>
      </c>
    </row>
    <row r="77" spans="2:8" hidden="1" outlineLevel="1" x14ac:dyDescent="0.2">
      <c r="B77" t="str">
        <f>IF(D77="custom",CF!B77,"")</f>
        <v/>
      </c>
      <c r="C77" s="110" t="str">
        <f>IF(D77="custom",CF!C77,"")</f>
        <v/>
      </c>
      <c r="D77" s="9" t="str">
        <f>CF!J77</f>
        <v>Bell Curve</v>
      </c>
      <c r="E77" s="18">
        <f t="shared" si="9"/>
        <v>46022</v>
      </c>
      <c r="F77" s="18">
        <f t="shared" si="10"/>
        <v>46022</v>
      </c>
      <c r="G77" s="36">
        <f t="shared" si="8"/>
        <v>0</v>
      </c>
      <c r="H77" s="36" t="str">
        <f t="shared" si="11"/>
        <v/>
      </c>
    </row>
    <row r="78" spans="2:8" hidden="1" outlineLevel="1" x14ac:dyDescent="0.2">
      <c r="B78" t="str">
        <f>IF(D78="custom",CF!B78,"")</f>
        <v/>
      </c>
      <c r="C78" s="110" t="str">
        <f>IF(D78="custom",CF!C78,"")</f>
        <v/>
      </c>
      <c r="D78" s="9" t="str">
        <f>CF!J78</f>
        <v>Bell Curve</v>
      </c>
      <c r="E78" s="18">
        <f t="shared" si="9"/>
        <v>46022</v>
      </c>
      <c r="F78" s="18">
        <f t="shared" si="10"/>
        <v>46022</v>
      </c>
      <c r="G78" s="36">
        <f t="shared" si="8"/>
        <v>0</v>
      </c>
      <c r="H78" s="36" t="str">
        <f t="shared" si="11"/>
        <v/>
      </c>
    </row>
    <row r="79" spans="2:8" hidden="1" outlineLevel="1" x14ac:dyDescent="0.2">
      <c r="B79" t="str">
        <f>IF(D79="custom",CF!B79,"")</f>
        <v/>
      </c>
      <c r="C79" s="110" t="str">
        <f>IF(D79="custom",CF!C79,"")</f>
        <v/>
      </c>
      <c r="D79" s="9" t="str">
        <f>CF!J79</f>
        <v>Bell Curve</v>
      </c>
      <c r="E79" s="18">
        <f t="shared" si="9"/>
        <v>46022</v>
      </c>
      <c r="F79" s="18">
        <f t="shared" si="10"/>
        <v>46022</v>
      </c>
      <c r="G79" s="36">
        <f t="shared" si="8"/>
        <v>0</v>
      </c>
      <c r="H79" s="36" t="str">
        <f t="shared" si="11"/>
        <v/>
      </c>
    </row>
    <row r="80" spans="2:8" hidden="1" outlineLevel="1" x14ac:dyDescent="0.2">
      <c r="B80" t="str">
        <f>IF(D80="custom",CF!B80,"")</f>
        <v/>
      </c>
      <c r="C80" s="110" t="str">
        <f>IF(D80="custom",CF!C80,"")</f>
        <v/>
      </c>
      <c r="D80" s="9" t="str">
        <f>CF!J80</f>
        <v>Bell Curve</v>
      </c>
      <c r="E80" s="18">
        <f t="shared" si="9"/>
        <v>46022</v>
      </c>
      <c r="F80" s="18">
        <f t="shared" si="10"/>
        <v>46022</v>
      </c>
      <c r="G80" s="36">
        <f t="shared" si="8"/>
        <v>0</v>
      </c>
      <c r="H80" s="36" t="str">
        <f t="shared" si="11"/>
        <v/>
      </c>
    </row>
    <row r="81" spans="2:8" hidden="1" outlineLevel="1" x14ac:dyDescent="0.2">
      <c r="B81" t="str">
        <f>IF(D81="custom",CF!B81,"")</f>
        <v/>
      </c>
      <c r="C81" s="110" t="str">
        <f>IF(D81="custom",CF!C81,"")</f>
        <v/>
      </c>
      <c r="D81" s="9" t="str">
        <f>CF!J81</f>
        <v>Bell Curve</v>
      </c>
      <c r="E81" s="18">
        <f t="shared" si="9"/>
        <v>46022</v>
      </c>
      <c r="F81" s="18">
        <f t="shared" si="10"/>
        <v>46022</v>
      </c>
      <c r="G81" s="36">
        <f t="shared" si="8"/>
        <v>0</v>
      </c>
      <c r="H81" s="36" t="str">
        <f t="shared" si="11"/>
        <v/>
      </c>
    </row>
    <row r="82" spans="2:8" hidden="1" outlineLevel="1" x14ac:dyDescent="0.2">
      <c r="B82" t="str">
        <f>IF(D82="custom",CF!B82,"")</f>
        <v/>
      </c>
      <c r="C82" s="110" t="str">
        <f>IF(D82="custom",CF!C82,"")</f>
        <v/>
      </c>
      <c r="D82" s="9" t="str">
        <f>CF!J82</f>
        <v>Bell Curve</v>
      </c>
      <c r="E82" s="18">
        <f t="shared" si="9"/>
        <v>46022</v>
      </c>
      <c r="F82" s="18">
        <f t="shared" si="10"/>
        <v>46022</v>
      </c>
      <c r="G82" s="36">
        <f t="shared" si="8"/>
        <v>0</v>
      </c>
      <c r="H82" s="36" t="str">
        <f t="shared" si="11"/>
        <v/>
      </c>
    </row>
    <row r="83" spans="2:8" hidden="1" outlineLevel="1" x14ac:dyDescent="0.2">
      <c r="B83" t="str">
        <f>IF(D83="custom",CF!B83,"")</f>
        <v/>
      </c>
      <c r="C83" s="110" t="str">
        <f>IF(D83="custom",CF!C83,"")</f>
        <v/>
      </c>
      <c r="D83" s="9" t="str">
        <f>CF!J83</f>
        <v>Bell Curve</v>
      </c>
      <c r="E83" s="18">
        <f t="shared" si="9"/>
        <v>46022</v>
      </c>
      <c r="F83" s="18">
        <f t="shared" si="10"/>
        <v>46022</v>
      </c>
      <c r="G83" s="36">
        <f t="shared" si="8"/>
        <v>0</v>
      </c>
      <c r="H83" s="36" t="str">
        <f t="shared" si="11"/>
        <v/>
      </c>
    </row>
    <row r="84" spans="2:8" hidden="1" outlineLevel="1" x14ac:dyDescent="0.2">
      <c r="B84" t="str">
        <f>IF(D84="custom",CF!B84,"")</f>
        <v/>
      </c>
      <c r="C84" s="110" t="str">
        <f>IF(D84="custom",CF!C84,"")</f>
        <v/>
      </c>
      <c r="D84" s="9" t="str">
        <f>CF!J84</f>
        <v>Bell Curve</v>
      </c>
      <c r="E84" s="18">
        <f t="shared" si="9"/>
        <v>46022</v>
      </c>
      <c r="F84" s="18">
        <f t="shared" si="10"/>
        <v>46022</v>
      </c>
      <c r="G84" s="36">
        <f t="shared" si="8"/>
        <v>0</v>
      </c>
      <c r="H84" s="36" t="str">
        <f t="shared" si="11"/>
        <v/>
      </c>
    </row>
    <row r="85" spans="2:8" hidden="1" outlineLevel="1" x14ac:dyDescent="0.2">
      <c r="B85" t="str">
        <f>IF(D85="custom",CF!B85,"")</f>
        <v/>
      </c>
      <c r="C85" s="110" t="str">
        <f>IF(D85="custom",CF!C85,"")</f>
        <v/>
      </c>
      <c r="D85" s="9" t="str">
        <f>CF!J85</f>
        <v>Bell Curve</v>
      </c>
      <c r="E85" s="18">
        <f t="shared" si="9"/>
        <v>46022</v>
      </c>
      <c r="F85" s="18">
        <f t="shared" si="10"/>
        <v>46022</v>
      </c>
      <c r="G85" s="36">
        <f t="shared" si="8"/>
        <v>0</v>
      </c>
      <c r="H85" s="36" t="str">
        <f t="shared" si="11"/>
        <v/>
      </c>
    </row>
    <row r="86" spans="2:8" hidden="1" outlineLevel="1" x14ac:dyDescent="0.2">
      <c r="B86" t="str">
        <f>IF(D86="custom",CF!B86,"")</f>
        <v/>
      </c>
      <c r="C86" s="110" t="str">
        <f>IF(D86="custom",CF!C86,"")</f>
        <v/>
      </c>
      <c r="D86" s="9" t="str">
        <f>CF!J86</f>
        <v>Bell Curve</v>
      </c>
      <c r="E86" s="18">
        <f t="shared" si="9"/>
        <v>46022</v>
      </c>
      <c r="F86" s="18">
        <f t="shared" si="10"/>
        <v>46022</v>
      </c>
      <c r="G86" s="36">
        <f t="shared" si="8"/>
        <v>0</v>
      </c>
      <c r="H86" s="36" t="str">
        <f t="shared" si="11"/>
        <v/>
      </c>
    </row>
    <row r="87" spans="2:8" hidden="1" outlineLevel="1" x14ac:dyDescent="0.2">
      <c r="C87" s="110"/>
      <c r="D87" s="139"/>
      <c r="E87" s="144"/>
      <c r="F87" s="144"/>
      <c r="G87" s="145"/>
      <c r="H87" s="145"/>
    </row>
    <row r="88" spans="2:8" collapsed="1" x14ac:dyDescent="0.2">
      <c r="B88" s="17">
        <f>IF(CF!B88="","",CF!B88)</f>
        <v>0</v>
      </c>
      <c r="C88" s="150" t="str">
        <f>IF(COUNTIF(D89:D113,"custom")&gt;0,"Contains Custom","")</f>
        <v/>
      </c>
      <c r="D88" s="139"/>
      <c r="E88" s="144"/>
      <c r="F88" s="144"/>
      <c r="G88" s="145"/>
      <c r="H88" s="145"/>
    </row>
    <row r="89" spans="2:8" hidden="1" outlineLevel="1" x14ac:dyDescent="0.2">
      <c r="B89" t="str">
        <f>IF(D89="custom",CF!B89,"")</f>
        <v/>
      </c>
      <c r="C89" s="110" t="str">
        <f>IF(D89="custom",CF!C89,"")</f>
        <v/>
      </c>
      <c r="D89" s="9" t="str">
        <f>CF!J89</f>
        <v>Bell Curve</v>
      </c>
      <c r="E89" s="18">
        <f>IFERROR(INDEX($I$6:$DY$6,MATCH(G307,$I$4:$DY$4,0)),"")</f>
        <v>46022</v>
      </c>
      <c r="F89" s="18">
        <f>IFERROR(INDEX($I$6:$DY$6,MATCH(H307,$I$4:$DY$4,0)),"")</f>
        <v>46022</v>
      </c>
      <c r="G89" s="36">
        <f t="shared" ref="G89:G113" si="12">SUM(I89:CN89)</f>
        <v>0</v>
      </c>
      <c r="H89" s="36" t="str">
        <f>IF(D89="custom",C89-G89,"")</f>
        <v/>
      </c>
    </row>
    <row r="90" spans="2:8" hidden="1" outlineLevel="1" x14ac:dyDescent="0.2">
      <c r="B90" t="str">
        <f>IF(D90="custom",CF!B90,"")</f>
        <v/>
      </c>
      <c r="C90" s="110" t="str">
        <f>IF(D90="custom",CF!C90,"")</f>
        <v/>
      </c>
      <c r="D90" s="9" t="str">
        <f>CF!J90</f>
        <v>Bell Curve</v>
      </c>
      <c r="E90" s="18">
        <f t="shared" ref="E90:E113" si="13">IFERROR(INDEX($I$6:$DY$6,MATCH(G308,$I$4:$DY$4,0)),"")</f>
        <v>46022</v>
      </c>
      <c r="F90" s="18">
        <f t="shared" ref="F90:F113" si="14">IFERROR(INDEX($I$6:$DY$6,MATCH(H308,$I$4:$DY$4,0)),"")</f>
        <v>46022</v>
      </c>
      <c r="G90" s="36">
        <f t="shared" si="12"/>
        <v>0</v>
      </c>
      <c r="H90" s="36" t="str">
        <f t="shared" ref="H90:H113" si="15">IF(D90="custom",C90-G90,"")</f>
        <v/>
      </c>
    </row>
    <row r="91" spans="2:8" hidden="1" outlineLevel="1" x14ac:dyDescent="0.2">
      <c r="B91" t="str">
        <f>IF(D91="custom",CF!B91,"")</f>
        <v/>
      </c>
      <c r="C91" s="110" t="str">
        <f>IF(D91="custom",CF!C91,"")</f>
        <v/>
      </c>
      <c r="D91" s="9" t="str">
        <f>CF!J91</f>
        <v>Bell Curve</v>
      </c>
      <c r="E91" s="18">
        <f t="shared" si="13"/>
        <v>46022</v>
      </c>
      <c r="F91" s="18">
        <f t="shared" si="14"/>
        <v>46022</v>
      </c>
      <c r="G91" s="36">
        <f t="shared" si="12"/>
        <v>0</v>
      </c>
      <c r="H91" s="36" t="str">
        <f t="shared" si="15"/>
        <v/>
      </c>
    </row>
    <row r="92" spans="2:8" hidden="1" outlineLevel="1" x14ac:dyDescent="0.2">
      <c r="B92" t="str">
        <f>IF(D92="custom",CF!B92,"")</f>
        <v/>
      </c>
      <c r="C92" s="110" t="str">
        <f>IF(D92="custom",CF!C92,"")</f>
        <v/>
      </c>
      <c r="D92" s="9" t="str">
        <f>CF!J92</f>
        <v>Bell Curve</v>
      </c>
      <c r="E92" s="18">
        <f t="shared" si="13"/>
        <v>46022</v>
      </c>
      <c r="F92" s="18">
        <f t="shared" si="14"/>
        <v>46022</v>
      </c>
      <c r="G92" s="36">
        <f t="shared" si="12"/>
        <v>0</v>
      </c>
      <c r="H92" s="36" t="str">
        <f t="shared" si="15"/>
        <v/>
      </c>
    </row>
    <row r="93" spans="2:8" hidden="1" outlineLevel="1" x14ac:dyDescent="0.2">
      <c r="B93" t="str">
        <f>IF(D93="custom",CF!B93,"")</f>
        <v/>
      </c>
      <c r="C93" s="110" t="str">
        <f>IF(D93="custom",CF!C93,"")</f>
        <v/>
      </c>
      <c r="D93" s="9" t="str">
        <f>CF!J93</f>
        <v>Bell Curve</v>
      </c>
      <c r="E93" s="18">
        <f t="shared" si="13"/>
        <v>46022</v>
      </c>
      <c r="F93" s="18">
        <f t="shared" si="14"/>
        <v>46022</v>
      </c>
      <c r="G93" s="36">
        <f t="shared" si="12"/>
        <v>0</v>
      </c>
      <c r="H93" s="36" t="str">
        <f t="shared" si="15"/>
        <v/>
      </c>
    </row>
    <row r="94" spans="2:8" hidden="1" outlineLevel="1" x14ac:dyDescent="0.2">
      <c r="B94" t="str">
        <f>IF(D94="custom",CF!B94,"")</f>
        <v/>
      </c>
      <c r="C94" s="110" t="str">
        <f>IF(D94="custom",CF!C94,"")</f>
        <v/>
      </c>
      <c r="D94" s="9" t="str">
        <f>CF!J94</f>
        <v>Bell Curve</v>
      </c>
      <c r="E94" s="18">
        <f t="shared" si="13"/>
        <v>46022</v>
      </c>
      <c r="F94" s="18">
        <f t="shared" si="14"/>
        <v>46022</v>
      </c>
      <c r="G94" s="36">
        <f t="shared" si="12"/>
        <v>0</v>
      </c>
      <c r="H94" s="36" t="str">
        <f t="shared" si="15"/>
        <v/>
      </c>
    </row>
    <row r="95" spans="2:8" hidden="1" outlineLevel="1" x14ac:dyDescent="0.2">
      <c r="B95" t="str">
        <f>IF(D95="custom",CF!B95,"")</f>
        <v/>
      </c>
      <c r="C95" s="110" t="str">
        <f>IF(D95="custom",CF!C95,"")</f>
        <v/>
      </c>
      <c r="D95" s="9" t="str">
        <f>CF!J95</f>
        <v>Bell Curve</v>
      </c>
      <c r="E95" s="18">
        <f t="shared" si="13"/>
        <v>46022</v>
      </c>
      <c r="F95" s="18">
        <f t="shared" si="14"/>
        <v>46022</v>
      </c>
      <c r="G95" s="36">
        <f t="shared" si="12"/>
        <v>0</v>
      </c>
      <c r="H95" s="36" t="str">
        <f t="shared" si="15"/>
        <v/>
      </c>
    </row>
    <row r="96" spans="2:8" hidden="1" outlineLevel="1" x14ac:dyDescent="0.2">
      <c r="B96" t="str">
        <f>IF(D96="custom",CF!B96,"")</f>
        <v/>
      </c>
      <c r="C96" s="110" t="str">
        <f>IF(D96="custom",CF!C96,"")</f>
        <v/>
      </c>
      <c r="D96" s="9" t="str">
        <f>CF!J96</f>
        <v>Bell Curve</v>
      </c>
      <c r="E96" s="18">
        <f t="shared" si="13"/>
        <v>46022</v>
      </c>
      <c r="F96" s="18">
        <f t="shared" si="14"/>
        <v>46022</v>
      </c>
      <c r="G96" s="36">
        <f t="shared" si="12"/>
        <v>0</v>
      </c>
      <c r="H96" s="36" t="str">
        <f t="shared" si="15"/>
        <v/>
      </c>
    </row>
    <row r="97" spans="2:8" hidden="1" outlineLevel="1" x14ac:dyDescent="0.2">
      <c r="B97" t="str">
        <f>IF(D97="custom",CF!B97,"")</f>
        <v/>
      </c>
      <c r="C97" s="110" t="str">
        <f>IF(D97="custom",CF!C97,"")</f>
        <v/>
      </c>
      <c r="D97" s="9" t="str">
        <f>CF!J97</f>
        <v>Bell Curve</v>
      </c>
      <c r="E97" s="18">
        <f t="shared" si="13"/>
        <v>46022</v>
      </c>
      <c r="F97" s="18">
        <f t="shared" si="14"/>
        <v>46022</v>
      </c>
      <c r="G97" s="36">
        <f t="shared" si="12"/>
        <v>0</v>
      </c>
      <c r="H97" s="36" t="str">
        <f t="shared" si="15"/>
        <v/>
      </c>
    </row>
    <row r="98" spans="2:8" hidden="1" outlineLevel="1" x14ac:dyDescent="0.2">
      <c r="B98" t="str">
        <f>IF(D98="custom",CF!B98,"")</f>
        <v/>
      </c>
      <c r="C98" s="110" t="str">
        <f>IF(D98="custom",CF!C98,"")</f>
        <v/>
      </c>
      <c r="D98" s="9" t="str">
        <f>CF!J98</f>
        <v>Bell Curve</v>
      </c>
      <c r="E98" s="18">
        <f t="shared" si="13"/>
        <v>46022</v>
      </c>
      <c r="F98" s="18">
        <f t="shared" si="14"/>
        <v>46022</v>
      </c>
      <c r="G98" s="36">
        <f t="shared" si="12"/>
        <v>0</v>
      </c>
      <c r="H98" s="36" t="str">
        <f t="shared" si="15"/>
        <v/>
      </c>
    </row>
    <row r="99" spans="2:8" hidden="1" outlineLevel="1" x14ac:dyDescent="0.2">
      <c r="B99" t="str">
        <f>IF(D99="custom",CF!B99,"")</f>
        <v/>
      </c>
      <c r="C99" s="110" t="str">
        <f>IF(D99="custom",CF!C99,"")</f>
        <v/>
      </c>
      <c r="D99" s="9" t="str">
        <f>CF!J99</f>
        <v>Bell Curve</v>
      </c>
      <c r="E99" s="18">
        <f t="shared" si="13"/>
        <v>46022</v>
      </c>
      <c r="F99" s="18">
        <f t="shared" si="14"/>
        <v>46022</v>
      </c>
      <c r="G99" s="36">
        <f t="shared" si="12"/>
        <v>0</v>
      </c>
      <c r="H99" s="36" t="str">
        <f t="shared" si="15"/>
        <v/>
      </c>
    </row>
    <row r="100" spans="2:8" hidden="1" outlineLevel="1" x14ac:dyDescent="0.2">
      <c r="B100" t="str">
        <f>IF(D100="custom",CF!B100,"")</f>
        <v/>
      </c>
      <c r="C100" s="110" t="str">
        <f>IF(D100="custom",CF!C100,"")</f>
        <v/>
      </c>
      <c r="D100" s="9" t="str">
        <f>CF!J100</f>
        <v>Bell Curve</v>
      </c>
      <c r="E100" s="18">
        <f t="shared" si="13"/>
        <v>46022</v>
      </c>
      <c r="F100" s="18">
        <f t="shared" si="14"/>
        <v>46022</v>
      </c>
      <c r="G100" s="36">
        <f t="shared" si="12"/>
        <v>0</v>
      </c>
      <c r="H100" s="36" t="str">
        <f t="shared" si="15"/>
        <v/>
      </c>
    </row>
    <row r="101" spans="2:8" hidden="1" outlineLevel="1" x14ac:dyDescent="0.2">
      <c r="B101" t="str">
        <f>IF(D101="custom",CF!B101,"")</f>
        <v/>
      </c>
      <c r="C101" s="110" t="str">
        <f>IF(D101="custom",CF!C101,"")</f>
        <v/>
      </c>
      <c r="D101" s="9" t="str">
        <f>CF!J101</f>
        <v>Bell Curve</v>
      </c>
      <c r="E101" s="18">
        <f t="shared" si="13"/>
        <v>46022</v>
      </c>
      <c r="F101" s="18">
        <f t="shared" si="14"/>
        <v>46022</v>
      </c>
      <c r="G101" s="36">
        <f t="shared" si="12"/>
        <v>0</v>
      </c>
      <c r="H101" s="36" t="str">
        <f t="shared" si="15"/>
        <v/>
      </c>
    </row>
    <row r="102" spans="2:8" hidden="1" outlineLevel="1" x14ac:dyDescent="0.2">
      <c r="B102" t="str">
        <f>IF(D102="custom",CF!B102,"")</f>
        <v/>
      </c>
      <c r="C102" s="110" t="str">
        <f>IF(D102="custom",CF!C102,"")</f>
        <v/>
      </c>
      <c r="D102" s="9" t="str">
        <f>CF!J102</f>
        <v>Bell Curve</v>
      </c>
      <c r="E102" s="18">
        <f t="shared" si="13"/>
        <v>46022</v>
      </c>
      <c r="F102" s="18">
        <f t="shared" si="14"/>
        <v>46022</v>
      </c>
      <c r="G102" s="36">
        <f t="shared" si="12"/>
        <v>0</v>
      </c>
      <c r="H102" s="36" t="str">
        <f t="shared" si="15"/>
        <v/>
      </c>
    </row>
    <row r="103" spans="2:8" hidden="1" outlineLevel="1" x14ac:dyDescent="0.2">
      <c r="B103" t="str">
        <f>IF(D103="custom",CF!B103,"")</f>
        <v/>
      </c>
      <c r="C103" s="110" t="str">
        <f>IF(D103="custom",CF!C103,"")</f>
        <v/>
      </c>
      <c r="D103" s="9" t="str">
        <f>CF!J103</f>
        <v>Bell Curve</v>
      </c>
      <c r="E103" s="18">
        <f t="shared" si="13"/>
        <v>46022</v>
      </c>
      <c r="F103" s="18">
        <f t="shared" si="14"/>
        <v>46022</v>
      </c>
      <c r="G103" s="36">
        <f t="shared" si="12"/>
        <v>0</v>
      </c>
      <c r="H103" s="36" t="str">
        <f t="shared" si="15"/>
        <v/>
      </c>
    </row>
    <row r="104" spans="2:8" hidden="1" outlineLevel="1" x14ac:dyDescent="0.2">
      <c r="B104" t="str">
        <f>IF(D104="custom",CF!B104,"")</f>
        <v/>
      </c>
      <c r="C104" s="110" t="str">
        <f>IF(D104="custom",CF!C104,"")</f>
        <v/>
      </c>
      <c r="D104" s="9" t="str">
        <f>CF!J104</f>
        <v>Bell Curve</v>
      </c>
      <c r="E104" s="18">
        <f t="shared" si="13"/>
        <v>46022</v>
      </c>
      <c r="F104" s="18">
        <f t="shared" si="14"/>
        <v>46022</v>
      </c>
      <c r="G104" s="36">
        <f t="shared" si="12"/>
        <v>0</v>
      </c>
      <c r="H104" s="36" t="str">
        <f t="shared" si="15"/>
        <v/>
      </c>
    </row>
    <row r="105" spans="2:8" hidden="1" outlineLevel="1" x14ac:dyDescent="0.2">
      <c r="B105" t="str">
        <f>IF(D105="custom",CF!B105,"")</f>
        <v/>
      </c>
      <c r="C105" s="110" t="str">
        <f>IF(D105="custom",CF!C105,"")</f>
        <v/>
      </c>
      <c r="D105" s="9" t="str">
        <f>CF!J105</f>
        <v>Bell Curve</v>
      </c>
      <c r="E105" s="18">
        <f t="shared" si="13"/>
        <v>46022</v>
      </c>
      <c r="F105" s="18">
        <f t="shared" si="14"/>
        <v>46022</v>
      </c>
      <c r="G105" s="36">
        <f t="shared" si="12"/>
        <v>0</v>
      </c>
      <c r="H105" s="36" t="str">
        <f t="shared" si="15"/>
        <v/>
      </c>
    </row>
    <row r="106" spans="2:8" hidden="1" outlineLevel="1" x14ac:dyDescent="0.2">
      <c r="B106" t="str">
        <f>IF(D106="custom",CF!B106,"")</f>
        <v/>
      </c>
      <c r="C106" s="110" t="str">
        <f>IF(D106="custom",CF!C106,"")</f>
        <v/>
      </c>
      <c r="D106" s="9" t="str">
        <f>CF!J106</f>
        <v>Bell Curve</v>
      </c>
      <c r="E106" s="18">
        <f t="shared" si="13"/>
        <v>46022</v>
      </c>
      <c r="F106" s="18">
        <f t="shared" si="14"/>
        <v>46022</v>
      </c>
      <c r="G106" s="36">
        <f t="shared" si="12"/>
        <v>0</v>
      </c>
      <c r="H106" s="36" t="str">
        <f t="shared" si="15"/>
        <v/>
      </c>
    </row>
    <row r="107" spans="2:8" hidden="1" outlineLevel="1" x14ac:dyDescent="0.2">
      <c r="B107" t="str">
        <f>IF(D107="custom",CF!B107,"")</f>
        <v/>
      </c>
      <c r="C107" s="110" t="str">
        <f>IF(D107="custom",CF!C107,"")</f>
        <v/>
      </c>
      <c r="D107" s="9" t="str">
        <f>CF!J107</f>
        <v>Bell Curve</v>
      </c>
      <c r="E107" s="18">
        <f t="shared" si="13"/>
        <v>46022</v>
      </c>
      <c r="F107" s="18">
        <f t="shared" si="14"/>
        <v>46022</v>
      </c>
      <c r="G107" s="36">
        <f t="shared" si="12"/>
        <v>0</v>
      </c>
      <c r="H107" s="36" t="str">
        <f t="shared" si="15"/>
        <v/>
      </c>
    </row>
    <row r="108" spans="2:8" hidden="1" outlineLevel="1" x14ac:dyDescent="0.2">
      <c r="B108" t="str">
        <f>IF(D108="custom",CF!B108,"")</f>
        <v/>
      </c>
      <c r="C108" s="110" t="str">
        <f>IF(D108="custom",CF!C108,"")</f>
        <v/>
      </c>
      <c r="D108" s="9" t="str">
        <f>CF!J108</f>
        <v>Bell Curve</v>
      </c>
      <c r="E108" s="18">
        <f t="shared" si="13"/>
        <v>46022</v>
      </c>
      <c r="F108" s="18">
        <f t="shared" si="14"/>
        <v>46022</v>
      </c>
      <c r="G108" s="36">
        <f t="shared" si="12"/>
        <v>0</v>
      </c>
      <c r="H108" s="36" t="str">
        <f t="shared" si="15"/>
        <v/>
      </c>
    </row>
    <row r="109" spans="2:8" hidden="1" outlineLevel="1" x14ac:dyDescent="0.2">
      <c r="B109" t="str">
        <f>IF(D109="custom",CF!B109,"")</f>
        <v/>
      </c>
      <c r="C109" s="110" t="str">
        <f>IF(D109="custom",CF!C109,"")</f>
        <v/>
      </c>
      <c r="D109" s="9" t="str">
        <f>CF!J109</f>
        <v>Bell Curve</v>
      </c>
      <c r="E109" s="18">
        <f t="shared" si="13"/>
        <v>46022</v>
      </c>
      <c r="F109" s="18">
        <f t="shared" si="14"/>
        <v>46022</v>
      </c>
      <c r="G109" s="36">
        <f t="shared" si="12"/>
        <v>0</v>
      </c>
      <c r="H109" s="36" t="str">
        <f t="shared" si="15"/>
        <v/>
      </c>
    </row>
    <row r="110" spans="2:8" hidden="1" outlineLevel="1" x14ac:dyDescent="0.2">
      <c r="B110" t="str">
        <f>IF(D110="custom",CF!B110,"")</f>
        <v/>
      </c>
      <c r="C110" s="110" t="str">
        <f>IF(D110="custom",CF!C110,"")</f>
        <v/>
      </c>
      <c r="D110" s="9" t="str">
        <f>CF!J110</f>
        <v>Bell Curve</v>
      </c>
      <c r="E110" s="18">
        <f t="shared" si="13"/>
        <v>46022</v>
      </c>
      <c r="F110" s="18">
        <f t="shared" si="14"/>
        <v>46022</v>
      </c>
      <c r="G110" s="36">
        <f t="shared" si="12"/>
        <v>0</v>
      </c>
      <c r="H110" s="36" t="str">
        <f t="shared" si="15"/>
        <v/>
      </c>
    </row>
    <row r="111" spans="2:8" hidden="1" outlineLevel="1" x14ac:dyDescent="0.2">
      <c r="B111" t="str">
        <f>IF(D111="custom",CF!B111,"")</f>
        <v/>
      </c>
      <c r="C111" s="110" t="str">
        <f>IF(D111="custom",CF!C111,"")</f>
        <v/>
      </c>
      <c r="D111" s="9" t="str">
        <f>CF!J111</f>
        <v>Bell Curve</v>
      </c>
      <c r="E111" s="18">
        <f t="shared" si="13"/>
        <v>46022</v>
      </c>
      <c r="F111" s="18">
        <f t="shared" si="14"/>
        <v>46022</v>
      </c>
      <c r="G111" s="36">
        <f t="shared" si="12"/>
        <v>0</v>
      </c>
      <c r="H111" s="36" t="str">
        <f t="shared" si="15"/>
        <v/>
      </c>
    </row>
    <row r="112" spans="2:8" hidden="1" outlineLevel="1" x14ac:dyDescent="0.2">
      <c r="B112" t="str">
        <f>IF(D112="custom",CF!B112,"")</f>
        <v/>
      </c>
      <c r="C112" s="110" t="str">
        <f>IF(D112="custom",CF!C112,"")</f>
        <v/>
      </c>
      <c r="D112" s="9" t="str">
        <f>CF!J112</f>
        <v>Bell Curve</v>
      </c>
      <c r="E112" s="18">
        <f t="shared" si="13"/>
        <v>46022</v>
      </c>
      <c r="F112" s="18">
        <f t="shared" si="14"/>
        <v>46022</v>
      </c>
      <c r="G112" s="36">
        <f t="shared" si="12"/>
        <v>0</v>
      </c>
      <c r="H112" s="36" t="str">
        <f t="shared" si="15"/>
        <v/>
      </c>
    </row>
    <row r="113" spans="2:8" hidden="1" outlineLevel="1" x14ac:dyDescent="0.2">
      <c r="B113" t="str">
        <f>IF(D113="custom",CF!B113,"")</f>
        <v/>
      </c>
      <c r="C113" s="110" t="str">
        <f>IF(D113="custom",CF!C113,"")</f>
        <v/>
      </c>
      <c r="D113" s="9" t="str">
        <f>CF!J113</f>
        <v>Bell Curve</v>
      </c>
      <c r="E113" s="18">
        <f t="shared" si="13"/>
        <v>46022</v>
      </c>
      <c r="F113" s="18">
        <f t="shared" si="14"/>
        <v>46022</v>
      </c>
      <c r="G113" s="36">
        <f t="shared" si="12"/>
        <v>0</v>
      </c>
      <c r="H113" s="36" t="str">
        <f t="shared" si="15"/>
        <v/>
      </c>
    </row>
    <row r="114" spans="2:8" hidden="1" outlineLevel="1" x14ac:dyDescent="0.2">
      <c r="C114" s="110"/>
      <c r="D114" s="139"/>
      <c r="E114" s="144"/>
      <c r="F114" s="144"/>
      <c r="G114" s="145"/>
      <c r="H114" s="145"/>
    </row>
    <row r="115" spans="2:8" collapsed="1" x14ac:dyDescent="0.2">
      <c r="B115" s="17">
        <f>IF(CF!B115="","",CF!B115)</f>
        <v>0</v>
      </c>
      <c r="C115" s="150" t="str">
        <f>IF(COUNTIF(D116:D140,"custom")&gt;0,"Contains Custom","")</f>
        <v/>
      </c>
      <c r="D115" s="139"/>
      <c r="E115" s="144"/>
      <c r="F115" s="144"/>
      <c r="G115" s="145"/>
      <c r="H115" s="145"/>
    </row>
    <row r="116" spans="2:8" hidden="1" outlineLevel="1" x14ac:dyDescent="0.2">
      <c r="B116" t="str">
        <f>IF(D116="custom",CF!B116,"")</f>
        <v/>
      </c>
      <c r="C116" s="110" t="str">
        <f>IF(D116="custom",CF!C116,"")</f>
        <v/>
      </c>
      <c r="D116" s="9" t="str">
        <f>CF!J116</f>
        <v>Bell Curve</v>
      </c>
      <c r="E116" s="18">
        <f>IFERROR(INDEX($I$6:$DY$6,MATCH(G334,$I$4:$DY$4,0)),"")</f>
        <v>46022</v>
      </c>
      <c r="F116" s="18">
        <f>IFERROR(INDEX($I$6:$DY$6,MATCH(H334,$I$4:$DY$4,0)),"")</f>
        <v>46022</v>
      </c>
      <c r="G116" s="36">
        <f t="shared" ref="G116:G140" si="16">SUM(I116:CN116)</f>
        <v>0</v>
      </c>
      <c r="H116" s="36" t="str">
        <f>IF(D116="custom",C116-G116,"")</f>
        <v/>
      </c>
    </row>
    <row r="117" spans="2:8" hidden="1" outlineLevel="1" x14ac:dyDescent="0.2">
      <c r="B117" t="str">
        <f>IF(D117="custom",CF!B117,"")</f>
        <v/>
      </c>
      <c r="C117" s="110" t="str">
        <f>IF(D117="custom",CF!C117,"")</f>
        <v/>
      </c>
      <c r="D117" s="9" t="str">
        <f>CF!J117</f>
        <v>Bell Curve</v>
      </c>
      <c r="E117" s="18">
        <f t="shared" ref="E117:E140" si="17">IFERROR(INDEX($I$6:$DY$6,MATCH(G335,$I$4:$DY$4,0)),"")</f>
        <v>46022</v>
      </c>
      <c r="F117" s="18">
        <f t="shared" ref="F117:F140" si="18">IFERROR(INDEX($I$6:$DY$6,MATCH(H335,$I$4:$DY$4,0)),"")</f>
        <v>46022</v>
      </c>
      <c r="G117" s="36">
        <f t="shared" si="16"/>
        <v>0</v>
      </c>
      <c r="H117" s="36" t="str">
        <f t="shared" ref="H117:H140" si="19">IF(D117="custom",C117-G117,"")</f>
        <v/>
      </c>
    </row>
    <row r="118" spans="2:8" hidden="1" outlineLevel="1" x14ac:dyDescent="0.2">
      <c r="B118" t="str">
        <f>IF(D118="custom",CF!B118,"")</f>
        <v/>
      </c>
      <c r="C118" s="110" t="str">
        <f>IF(D118="custom",CF!C118,"")</f>
        <v/>
      </c>
      <c r="D118" s="9" t="str">
        <f>CF!J118</f>
        <v>Bell Curve</v>
      </c>
      <c r="E118" s="18">
        <f t="shared" si="17"/>
        <v>46022</v>
      </c>
      <c r="F118" s="18">
        <f t="shared" si="18"/>
        <v>46022</v>
      </c>
      <c r="G118" s="36">
        <f t="shared" si="16"/>
        <v>0</v>
      </c>
      <c r="H118" s="36" t="str">
        <f t="shared" si="19"/>
        <v/>
      </c>
    </row>
    <row r="119" spans="2:8" hidden="1" outlineLevel="1" x14ac:dyDescent="0.2">
      <c r="B119" t="str">
        <f>IF(D119="custom",CF!B119,"")</f>
        <v/>
      </c>
      <c r="C119" s="110" t="str">
        <f>IF(D119="custom",CF!C119,"")</f>
        <v/>
      </c>
      <c r="D119" s="9" t="str">
        <f>CF!J119</f>
        <v>Bell Curve</v>
      </c>
      <c r="E119" s="18">
        <f t="shared" si="17"/>
        <v>46022</v>
      </c>
      <c r="F119" s="18">
        <f t="shared" si="18"/>
        <v>46022</v>
      </c>
      <c r="G119" s="36">
        <f t="shared" si="16"/>
        <v>0</v>
      </c>
      <c r="H119" s="36" t="str">
        <f t="shared" si="19"/>
        <v/>
      </c>
    </row>
    <row r="120" spans="2:8" hidden="1" outlineLevel="1" x14ac:dyDescent="0.2">
      <c r="B120" t="str">
        <f>IF(D120="custom",CF!B120,"")</f>
        <v/>
      </c>
      <c r="C120" s="110" t="str">
        <f>IF(D120="custom",CF!C120,"")</f>
        <v/>
      </c>
      <c r="D120" s="9" t="str">
        <f>CF!J120</f>
        <v>Bell Curve</v>
      </c>
      <c r="E120" s="18">
        <f t="shared" si="17"/>
        <v>46022</v>
      </c>
      <c r="F120" s="18">
        <f t="shared" si="18"/>
        <v>46022</v>
      </c>
      <c r="G120" s="36">
        <f t="shared" si="16"/>
        <v>0</v>
      </c>
      <c r="H120" s="36" t="str">
        <f t="shared" si="19"/>
        <v/>
      </c>
    </row>
    <row r="121" spans="2:8" hidden="1" outlineLevel="1" x14ac:dyDescent="0.2">
      <c r="B121" t="str">
        <f>IF(D121="custom",CF!B121,"")</f>
        <v/>
      </c>
      <c r="C121" s="110" t="str">
        <f>IF(D121="custom",CF!C121,"")</f>
        <v/>
      </c>
      <c r="D121" s="9" t="str">
        <f>CF!J121</f>
        <v>Bell Curve</v>
      </c>
      <c r="E121" s="18">
        <f t="shared" si="17"/>
        <v>46022</v>
      </c>
      <c r="F121" s="18">
        <f t="shared" si="18"/>
        <v>46022</v>
      </c>
      <c r="G121" s="36">
        <f t="shared" si="16"/>
        <v>0</v>
      </c>
      <c r="H121" s="36" t="str">
        <f t="shared" si="19"/>
        <v/>
      </c>
    </row>
    <row r="122" spans="2:8" hidden="1" outlineLevel="1" x14ac:dyDescent="0.2">
      <c r="B122" t="str">
        <f>IF(D122="custom",CF!B122,"")</f>
        <v/>
      </c>
      <c r="C122" s="110" t="str">
        <f>IF(D122="custom",CF!C122,"")</f>
        <v/>
      </c>
      <c r="D122" s="9" t="str">
        <f>CF!J122</f>
        <v>Bell Curve</v>
      </c>
      <c r="E122" s="18">
        <f t="shared" si="17"/>
        <v>46022</v>
      </c>
      <c r="F122" s="18">
        <f t="shared" si="18"/>
        <v>46022</v>
      </c>
      <c r="G122" s="36">
        <f t="shared" si="16"/>
        <v>0</v>
      </c>
      <c r="H122" s="36" t="str">
        <f t="shared" si="19"/>
        <v/>
      </c>
    </row>
    <row r="123" spans="2:8" hidden="1" outlineLevel="1" x14ac:dyDescent="0.2">
      <c r="B123" t="str">
        <f>IF(D123="custom",CF!B123,"")</f>
        <v/>
      </c>
      <c r="C123" s="110" t="str">
        <f>IF(D123="custom",CF!C123,"")</f>
        <v/>
      </c>
      <c r="D123" s="9" t="str">
        <f>CF!J123</f>
        <v>Bell Curve</v>
      </c>
      <c r="E123" s="18">
        <f t="shared" si="17"/>
        <v>46022</v>
      </c>
      <c r="F123" s="18">
        <f t="shared" si="18"/>
        <v>46022</v>
      </c>
      <c r="G123" s="36">
        <f t="shared" si="16"/>
        <v>0</v>
      </c>
      <c r="H123" s="36" t="str">
        <f t="shared" si="19"/>
        <v/>
      </c>
    </row>
    <row r="124" spans="2:8" hidden="1" outlineLevel="1" x14ac:dyDescent="0.2">
      <c r="B124" t="str">
        <f>IF(D124="custom",CF!B124,"")</f>
        <v/>
      </c>
      <c r="C124" s="110" t="str">
        <f>IF(D124="custom",CF!C124,"")</f>
        <v/>
      </c>
      <c r="D124" s="9" t="str">
        <f>CF!J124</f>
        <v>Bell Curve</v>
      </c>
      <c r="E124" s="18">
        <f t="shared" si="17"/>
        <v>46022</v>
      </c>
      <c r="F124" s="18">
        <f t="shared" si="18"/>
        <v>46022</v>
      </c>
      <c r="G124" s="36">
        <f t="shared" si="16"/>
        <v>0</v>
      </c>
      <c r="H124" s="36" t="str">
        <f t="shared" si="19"/>
        <v/>
      </c>
    </row>
    <row r="125" spans="2:8" hidden="1" outlineLevel="1" x14ac:dyDescent="0.2">
      <c r="B125" t="str">
        <f>IF(D125="custom",CF!B125,"")</f>
        <v/>
      </c>
      <c r="C125" s="110" t="str">
        <f>IF(D125="custom",CF!C125,"")</f>
        <v/>
      </c>
      <c r="D125" s="9" t="str">
        <f>CF!J125</f>
        <v>Bell Curve</v>
      </c>
      <c r="E125" s="18">
        <f t="shared" si="17"/>
        <v>46022</v>
      </c>
      <c r="F125" s="18">
        <f t="shared" si="18"/>
        <v>46022</v>
      </c>
      <c r="G125" s="36">
        <f t="shared" si="16"/>
        <v>0</v>
      </c>
      <c r="H125" s="36" t="str">
        <f t="shared" si="19"/>
        <v/>
      </c>
    </row>
    <row r="126" spans="2:8" hidden="1" outlineLevel="1" x14ac:dyDescent="0.2">
      <c r="B126" t="str">
        <f>IF(D126="custom",CF!B126,"")</f>
        <v/>
      </c>
      <c r="C126" s="110" t="str">
        <f>IF(D126="custom",CF!C126,"")</f>
        <v/>
      </c>
      <c r="D126" s="9" t="str">
        <f>CF!J126</f>
        <v>Bell Curve</v>
      </c>
      <c r="E126" s="18">
        <f t="shared" si="17"/>
        <v>46022</v>
      </c>
      <c r="F126" s="18">
        <f t="shared" si="18"/>
        <v>46022</v>
      </c>
      <c r="G126" s="36">
        <f t="shared" si="16"/>
        <v>0</v>
      </c>
      <c r="H126" s="36" t="str">
        <f t="shared" si="19"/>
        <v/>
      </c>
    </row>
    <row r="127" spans="2:8" hidden="1" outlineLevel="1" x14ac:dyDescent="0.2">
      <c r="B127" t="str">
        <f>IF(D127="custom",CF!B127,"")</f>
        <v/>
      </c>
      <c r="C127" s="110" t="str">
        <f>IF(D127="custom",CF!C127,"")</f>
        <v/>
      </c>
      <c r="D127" s="9" t="str">
        <f>CF!J127</f>
        <v>Bell Curve</v>
      </c>
      <c r="E127" s="18">
        <f t="shared" si="17"/>
        <v>46022</v>
      </c>
      <c r="F127" s="18">
        <f t="shared" si="18"/>
        <v>46022</v>
      </c>
      <c r="G127" s="36">
        <f t="shared" si="16"/>
        <v>0</v>
      </c>
      <c r="H127" s="36" t="str">
        <f t="shared" si="19"/>
        <v/>
      </c>
    </row>
    <row r="128" spans="2:8" hidden="1" outlineLevel="1" x14ac:dyDescent="0.2">
      <c r="B128" t="str">
        <f>IF(D128="custom",CF!B128,"")</f>
        <v/>
      </c>
      <c r="C128" s="110" t="str">
        <f>IF(D128="custom",CF!C128,"")</f>
        <v/>
      </c>
      <c r="D128" s="9" t="str">
        <f>CF!J128</f>
        <v>Bell Curve</v>
      </c>
      <c r="E128" s="18">
        <f t="shared" si="17"/>
        <v>46022</v>
      </c>
      <c r="F128" s="18">
        <f t="shared" si="18"/>
        <v>46022</v>
      </c>
      <c r="G128" s="36">
        <f t="shared" si="16"/>
        <v>0</v>
      </c>
      <c r="H128" s="36" t="str">
        <f t="shared" si="19"/>
        <v/>
      </c>
    </row>
    <row r="129" spans="2:8" hidden="1" outlineLevel="1" x14ac:dyDescent="0.2">
      <c r="B129" t="str">
        <f>IF(D129="custom",CF!B129,"")</f>
        <v/>
      </c>
      <c r="C129" s="110" t="str">
        <f>IF(D129="custom",CF!C129,"")</f>
        <v/>
      </c>
      <c r="D129" s="9" t="str">
        <f>CF!J129</f>
        <v>Bell Curve</v>
      </c>
      <c r="E129" s="18">
        <f t="shared" si="17"/>
        <v>46022</v>
      </c>
      <c r="F129" s="18">
        <f t="shared" si="18"/>
        <v>46022</v>
      </c>
      <c r="G129" s="36">
        <f t="shared" si="16"/>
        <v>0</v>
      </c>
      <c r="H129" s="36" t="str">
        <f t="shared" si="19"/>
        <v/>
      </c>
    </row>
    <row r="130" spans="2:8" hidden="1" outlineLevel="1" x14ac:dyDescent="0.2">
      <c r="B130" t="str">
        <f>IF(D130="custom",CF!B130,"")</f>
        <v/>
      </c>
      <c r="C130" s="110" t="str">
        <f>IF(D130="custom",CF!C130,"")</f>
        <v/>
      </c>
      <c r="D130" s="9" t="str">
        <f>CF!J130</f>
        <v>Bell Curve</v>
      </c>
      <c r="E130" s="18">
        <f t="shared" si="17"/>
        <v>46022</v>
      </c>
      <c r="F130" s="18">
        <f t="shared" si="18"/>
        <v>46022</v>
      </c>
      <c r="G130" s="36">
        <f t="shared" si="16"/>
        <v>0</v>
      </c>
      <c r="H130" s="36" t="str">
        <f t="shared" si="19"/>
        <v/>
      </c>
    </row>
    <row r="131" spans="2:8" hidden="1" outlineLevel="1" x14ac:dyDescent="0.2">
      <c r="B131" t="str">
        <f>IF(D131="custom",CF!B131,"")</f>
        <v/>
      </c>
      <c r="C131" s="110" t="str">
        <f>IF(D131="custom",CF!C131,"")</f>
        <v/>
      </c>
      <c r="D131" s="9" t="str">
        <f>CF!J131</f>
        <v>Bell Curve</v>
      </c>
      <c r="E131" s="18">
        <f t="shared" si="17"/>
        <v>46022</v>
      </c>
      <c r="F131" s="18">
        <f t="shared" si="18"/>
        <v>46022</v>
      </c>
      <c r="G131" s="36">
        <f t="shared" si="16"/>
        <v>0</v>
      </c>
      <c r="H131" s="36" t="str">
        <f t="shared" si="19"/>
        <v/>
      </c>
    </row>
    <row r="132" spans="2:8" hidden="1" outlineLevel="1" x14ac:dyDescent="0.2">
      <c r="B132" t="str">
        <f>IF(D132="custom",CF!B132,"")</f>
        <v/>
      </c>
      <c r="C132" s="110" t="str">
        <f>IF(D132="custom",CF!C132,"")</f>
        <v/>
      </c>
      <c r="D132" s="9" t="str">
        <f>CF!J132</f>
        <v>Bell Curve</v>
      </c>
      <c r="E132" s="18">
        <f t="shared" si="17"/>
        <v>46022</v>
      </c>
      <c r="F132" s="18">
        <f t="shared" si="18"/>
        <v>46022</v>
      </c>
      <c r="G132" s="36">
        <f t="shared" si="16"/>
        <v>0</v>
      </c>
      <c r="H132" s="36" t="str">
        <f t="shared" si="19"/>
        <v/>
      </c>
    </row>
    <row r="133" spans="2:8" hidden="1" outlineLevel="1" x14ac:dyDescent="0.2">
      <c r="B133" t="str">
        <f>IF(D133="custom",CF!B133,"")</f>
        <v/>
      </c>
      <c r="C133" s="110" t="str">
        <f>IF(D133="custom",CF!C133,"")</f>
        <v/>
      </c>
      <c r="D133" s="9" t="str">
        <f>CF!J133</f>
        <v>Bell Curve</v>
      </c>
      <c r="E133" s="18">
        <f t="shared" si="17"/>
        <v>46022</v>
      </c>
      <c r="F133" s="18">
        <f t="shared" si="18"/>
        <v>46022</v>
      </c>
      <c r="G133" s="36">
        <f t="shared" si="16"/>
        <v>0</v>
      </c>
      <c r="H133" s="36" t="str">
        <f t="shared" si="19"/>
        <v/>
      </c>
    </row>
    <row r="134" spans="2:8" hidden="1" outlineLevel="1" x14ac:dyDescent="0.2">
      <c r="B134" t="str">
        <f>IF(D134="custom",CF!B134,"")</f>
        <v/>
      </c>
      <c r="C134" s="110" t="str">
        <f>IF(D134="custom",CF!C134,"")</f>
        <v/>
      </c>
      <c r="D134" s="9" t="str">
        <f>CF!J134</f>
        <v>Bell Curve</v>
      </c>
      <c r="E134" s="18">
        <f t="shared" si="17"/>
        <v>46022</v>
      </c>
      <c r="F134" s="18">
        <f t="shared" si="18"/>
        <v>46022</v>
      </c>
      <c r="G134" s="36">
        <f t="shared" si="16"/>
        <v>0</v>
      </c>
      <c r="H134" s="36" t="str">
        <f t="shared" si="19"/>
        <v/>
      </c>
    </row>
    <row r="135" spans="2:8" hidden="1" outlineLevel="1" x14ac:dyDescent="0.2">
      <c r="B135" t="str">
        <f>IF(D135="custom",CF!B135,"")</f>
        <v/>
      </c>
      <c r="C135" s="110" t="str">
        <f>IF(D135="custom",CF!C135,"")</f>
        <v/>
      </c>
      <c r="D135" s="9" t="str">
        <f>CF!J135</f>
        <v>Bell Curve</v>
      </c>
      <c r="E135" s="18">
        <f t="shared" si="17"/>
        <v>46022</v>
      </c>
      <c r="F135" s="18">
        <f t="shared" si="18"/>
        <v>46022</v>
      </c>
      <c r="G135" s="36">
        <f t="shared" si="16"/>
        <v>0</v>
      </c>
      <c r="H135" s="36" t="str">
        <f t="shared" si="19"/>
        <v/>
      </c>
    </row>
    <row r="136" spans="2:8" hidden="1" outlineLevel="1" x14ac:dyDescent="0.2">
      <c r="B136" t="str">
        <f>IF(D136="custom",CF!B136,"")</f>
        <v/>
      </c>
      <c r="C136" s="110" t="str">
        <f>IF(D136="custom",CF!C136,"")</f>
        <v/>
      </c>
      <c r="D136" s="9" t="str">
        <f>CF!J136</f>
        <v>Bell Curve</v>
      </c>
      <c r="E136" s="18">
        <f t="shared" si="17"/>
        <v>46022</v>
      </c>
      <c r="F136" s="18">
        <f t="shared" si="18"/>
        <v>46022</v>
      </c>
      <c r="G136" s="36">
        <f t="shared" si="16"/>
        <v>0</v>
      </c>
      <c r="H136" s="36" t="str">
        <f t="shared" si="19"/>
        <v/>
      </c>
    </row>
    <row r="137" spans="2:8" hidden="1" outlineLevel="1" x14ac:dyDescent="0.2">
      <c r="B137" t="str">
        <f>IF(D137="custom",CF!B137,"")</f>
        <v/>
      </c>
      <c r="C137" s="110" t="str">
        <f>IF(D137="custom",CF!C137,"")</f>
        <v/>
      </c>
      <c r="D137" s="9" t="str">
        <f>CF!J137</f>
        <v>Bell Curve</v>
      </c>
      <c r="E137" s="18">
        <f t="shared" si="17"/>
        <v>46022</v>
      </c>
      <c r="F137" s="18">
        <f t="shared" si="18"/>
        <v>46022</v>
      </c>
      <c r="G137" s="36">
        <f t="shared" si="16"/>
        <v>0</v>
      </c>
      <c r="H137" s="36" t="str">
        <f t="shared" si="19"/>
        <v/>
      </c>
    </row>
    <row r="138" spans="2:8" hidden="1" outlineLevel="1" x14ac:dyDescent="0.2">
      <c r="B138" t="str">
        <f>IF(D138="custom",CF!B138,"")</f>
        <v/>
      </c>
      <c r="C138" s="110" t="str">
        <f>IF(D138="custom",CF!C138,"")</f>
        <v/>
      </c>
      <c r="D138" s="9" t="str">
        <f>CF!J138</f>
        <v>Bell Curve</v>
      </c>
      <c r="E138" s="18">
        <f t="shared" si="17"/>
        <v>46022</v>
      </c>
      <c r="F138" s="18">
        <f t="shared" si="18"/>
        <v>46022</v>
      </c>
      <c r="G138" s="36">
        <f t="shared" si="16"/>
        <v>0</v>
      </c>
      <c r="H138" s="36" t="str">
        <f t="shared" si="19"/>
        <v/>
      </c>
    </row>
    <row r="139" spans="2:8" hidden="1" outlineLevel="1" x14ac:dyDescent="0.2">
      <c r="B139" t="str">
        <f>IF(D139="custom",CF!B139,"")</f>
        <v/>
      </c>
      <c r="C139" s="110" t="str">
        <f>IF(D139="custom",CF!C139,"")</f>
        <v/>
      </c>
      <c r="D139" s="9" t="str">
        <f>CF!J139</f>
        <v>Bell Curve</v>
      </c>
      <c r="E139" s="18">
        <f t="shared" si="17"/>
        <v>46022</v>
      </c>
      <c r="F139" s="18">
        <f t="shared" si="18"/>
        <v>46022</v>
      </c>
      <c r="G139" s="36">
        <f t="shared" si="16"/>
        <v>0</v>
      </c>
      <c r="H139" s="36" t="str">
        <f t="shared" si="19"/>
        <v/>
      </c>
    </row>
    <row r="140" spans="2:8" hidden="1" outlineLevel="1" x14ac:dyDescent="0.2">
      <c r="B140" t="str">
        <f>IF(D140="custom",CF!B140,"")</f>
        <v/>
      </c>
      <c r="C140" s="110" t="str">
        <f>IF(D140="custom",CF!C140,"")</f>
        <v/>
      </c>
      <c r="D140" s="9" t="str">
        <f>CF!J140</f>
        <v>Bell Curve</v>
      </c>
      <c r="E140" s="18">
        <f t="shared" si="17"/>
        <v>46022</v>
      </c>
      <c r="F140" s="18">
        <f t="shared" si="18"/>
        <v>46022</v>
      </c>
      <c r="G140" s="36">
        <f t="shared" si="16"/>
        <v>0</v>
      </c>
      <c r="H140" s="36" t="str">
        <f t="shared" si="19"/>
        <v/>
      </c>
    </row>
    <row r="141" spans="2:8" hidden="1" outlineLevel="1" x14ac:dyDescent="0.2">
      <c r="C141" s="110"/>
      <c r="D141" s="139"/>
      <c r="E141" s="144"/>
      <c r="F141" s="144"/>
      <c r="G141" s="145"/>
      <c r="H141" s="145"/>
    </row>
    <row r="142" spans="2:8" collapsed="1" x14ac:dyDescent="0.2">
      <c r="B142" s="17" t="str">
        <f>IF(CF!B142="","",CF!B142)</f>
        <v>TBD</v>
      </c>
      <c r="C142" s="150" t="str">
        <f>IF(COUNTIF(D143:D167,"custom")&gt;0,"Contains Custom","")</f>
        <v/>
      </c>
      <c r="D142" s="139"/>
      <c r="E142" s="144"/>
      <c r="F142" s="144"/>
      <c r="G142" s="145"/>
      <c r="H142" s="145"/>
    </row>
    <row r="143" spans="2:8" hidden="1" outlineLevel="1" x14ac:dyDescent="0.2">
      <c r="B143" t="str">
        <f>IF(D143="custom",CF!B143,"")</f>
        <v/>
      </c>
      <c r="C143" s="110" t="str">
        <f>IF(D143="custom",CF!C143,"")</f>
        <v/>
      </c>
      <c r="D143" s="9" t="str">
        <f>CF!J143</f>
        <v>Bell Curve</v>
      </c>
      <c r="E143" s="18">
        <f>IFERROR(INDEX($I$6:$DY$6,MATCH(G361,$I$4:$DY$4,0)),"")</f>
        <v>46022</v>
      </c>
      <c r="F143" s="18">
        <f>IFERROR(INDEX($I$6:$DY$6,MATCH(H361,$I$4:$DY$4,0)),"")</f>
        <v>46022</v>
      </c>
      <c r="G143" s="36">
        <f t="shared" ref="G143:G167" si="20">SUM(I143:CN143)</f>
        <v>0</v>
      </c>
      <c r="H143" s="36" t="str">
        <f>IF(D143="custom",C143-G143,"")</f>
        <v/>
      </c>
    </row>
    <row r="144" spans="2:8" hidden="1" outlineLevel="1" x14ac:dyDescent="0.2">
      <c r="B144" t="str">
        <f>IF(D144="custom",CF!B144,"")</f>
        <v/>
      </c>
      <c r="C144" s="110" t="str">
        <f>IF(D144="custom",CF!C144,"")</f>
        <v/>
      </c>
      <c r="D144" s="9" t="str">
        <f>CF!J144</f>
        <v>Bell Curve</v>
      </c>
      <c r="E144" s="18">
        <f t="shared" ref="E144:E167" si="21">IFERROR(INDEX($I$6:$DY$6,MATCH(G362,$I$4:$DY$4,0)),"")</f>
        <v>46022</v>
      </c>
      <c r="F144" s="18">
        <f t="shared" ref="F144:F167" si="22">IFERROR(INDEX($I$6:$DY$6,MATCH(H362,$I$4:$DY$4,0)),"")</f>
        <v>46022</v>
      </c>
      <c r="G144" s="36">
        <f t="shared" si="20"/>
        <v>0</v>
      </c>
      <c r="H144" s="36" t="str">
        <f t="shared" ref="H144:H167" si="23">IF(D144="custom",C144-G144,"")</f>
        <v/>
      </c>
    </row>
    <row r="145" spans="2:8" hidden="1" outlineLevel="1" x14ac:dyDescent="0.2">
      <c r="B145" t="str">
        <f>IF(D145="custom",CF!B145,"")</f>
        <v/>
      </c>
      <c r="C145" s="110" t="str">
        <f>IF(D145="custom",CF!C145,"")</f>
        <v/>
      </c>
      <c r="D145" s="9" t="str">
        <f>CF!J145</f>
        <v>Bell Curve</v>
      </c>
      <c r="E145" s="18">
        <f t="shared" si="21"/>
        <v>46022</v>
      </c>
      <c r="F145" s="18">
        <f t="shared" si="22"/>
        <v>46022</v>
      </c>
      <c r="G145" s="36">
        <f t="shared" si="20"/>
        <v>0</v>
      </c>
      <c r="H145" s="36" t="str">
        <f t="shared" si="23"/>
        <v/>
      </c>
    </row>
    <row r="146" spans="2:8" hidden="1" outlineLevel="1" x14ac:dyDescent="0.2">
      <c r="B146" t="str">
        <f>IF(D146="custom",CF!B146,"")</f>
        <v/>
      </c>
      <c r="C146" s="110" t="str">
        <f>IF(D146="custom",CF!C146,"")</f>
        <v/>
      </c>
      <c r="D146" s="9" t="str">
        <f>CF!J146</f>
        <v>Bell Curve</v>
      </c>
      <c r="E146" s="18">
        <f t="shared" si="21"/>
        <v>46022</v>
      </c>
      <c r="F146" s="18">
        <f t="shared" si="22"/>
        <v>46022</v>
      </c>
      <c r="G146" s="36">
        <f t="shared" si="20"/>
        <v>0</v>
      </c>
      <c r="H146" s="36" t="str">
        <f t="shared" si="23"/>
        <v/>
      </c>
    </row>
    <row r="147" spans="2:8" hidden="1" outlineLevel="1" x14ac:dyDescent="0.2">
      <c r="B147" t="str">
        <f>IF(D147="custom",CF!B147,"")</f>
        <v/>
      </c>
      <c r="C147" s="110" t="str">
        <f>IF(D147="custom",CF!C147,"")</f>
        <v/>
      </c>
      <c r="D147" s="9" t="str">
        <f>CF!J147</f>
        <v>Bell Curve</v>
      </c>
      <c r="E147" s="18">
        <f t="shared" si="21"/>
        <v>46022</v>
      </c>
      <c r="F147" s="18">
        <f t="shared" si="22"/>
        <v>46022</v>
      </c>
      <c r="G147" s="36">
        <f t="shared" si="20"/>
        <v>0</v>
      </c>
      <c r="H147" s="36" t="str">
        <f t="shared" si="23"/>
        <v/>
      </c>
    </row>
    <row r="148" spans="2:8" hidden="1" outlineLevel="1" x14ac:dyDescent="0.2">
      <c r="B148" t="str">
        <f>IF(D148="custom",CF!B148,"")</f>
        <v/>
      </c>
      <c r="C148" s="110" t="str">
        <f>IF(D148="custom",CF!C148,"")</f>
        <v/>
      </c>
      <c r="D148" s="9" t="str">
        <f>CF!J148</f>
        <v>Bell Curve</v>
      </c>
      <c r="E148" s="18">
        <f t="shared" si="21"/>
        <v>46022</v>
      </c>
      <c r="F148" s="18">
        <f t="shared" si="22"/>
        <v>46022</v>
      </c>
      <c r="G148" s="36">
        <f t="shared" si="20"/>
        <v>0</v>
      </c>
      <c r="H148" s="36" t="str">
        <f t="shared" si="23"/>
        <v/>
      </c>
    </row>
    <row r="149" spans="2:8" hidden="1" outlineLevel="1" x14ac:dyDescent="0.2">
      <c r="B149" t="str">
        <f>IF(D149="custom",CF!B149,"")</f>
        <v/>
      </c>
      <c r="C149" s="110" t="str">
        <f>IF(D149="custom",CF!C149,"")</f>
        <v/>
      </c>
      <c r="D149" s="9" t="str">
        <f>CF!J149</f>
        <v>Bell Curve</v>
      </c>
      <c r="E149" s="18">
        <f t="shared" si="21"/>
        <v>46022</v>
      </c>
      <c r="F149" s="18">
        <f t="shared" si="22"/>
        <v>46022</v>
      </c>
      <c r="G149" s="36">
        <f t="shared" si="20"/>
        <v>0</v>
      </c>
      <c r="H149" s="36" t="str">
        <f t="shared" si="23"/>
        <v/>
      </c>
    </row>
    <row r="150" spans="2:8" hidden="1" outlineLevel="1" x14ac:dyDescent="0.2">
      <c r="B150" t="str">
        <f>IF(D150="custom",CF!B150,"")</f>
        <v/>
      </c>
      <c r="C150" s="110" t="str">
        <f>IF(D150="custom",CF!C150,"")</f>
        <v/>
      </c>
      <c r="D150" s="9" t="str">
        <f>CF!J150</f>
        <v>Bell Curve</v>
      </c>
      <c r="E150" s="18">
        <f t="shared" si="21"/>
        <v>46022</v>
      </c>
      <c r="F150" s="18">
        <f t="shared" si="22"/>
        <v>46022</v>
      </c>
      <c r="G150" s="36">
        <f t="shared" si="20"/>
        <v>0</v>
      </c>
      <c r="H150" s="36" t="str">
        <f t="shared" si="23"/>
        <v/>
      </c>
    </row>
    <row r="151" spans="2:8" hidden="1" outlineLevel="1" x14ac:dyDescent="0.2">
      <c r="B151" t="str">
        <f>IF(D151="custom",CF!B151,"")</f>
        <v/>
      </c>
      <c r="C151" s="110" t="str">
        <f>IF(D151="custom",CF!C151,"")</f>
        <v/>
      </c>
      <c r="D151" s="9" t="str">
        <f>CF!J151</f>
        <v>Bell Curve</v>
      </c>
      <c r="E151" s="18">
        <f t="shared" si="21"/>
        <v>46022</v>
      </c>
      <c r="F151" s="18">
        <f t="shared" si="22"/>
        <v>46022</v>
      </c>
      <c r="G151" s="36">
        <f t="shared" si="20"/>
        <v>0</v>
      </c>
      <c r="H151" s="36" t="str">
        <f t="shared" si="23"/>
        <v/>
      </c>
    </row>
    <row r="152" spans="2:8" hidden="1" outlineLevel="1" x14ac:dyDescent="0.2">
      <c r="B152" t="str">
        <f>IF(D152="custom",CF!B152,"")</f>
        <v/>
      </c>
      <c r="C152" s="110" t="str">
        <f>IF(D152="custom",CF!C152,"")</f>
        <v/>
      </c>
      <c r="D152" s="9" t="str">
        <f>CF!J152</f>
        <v>Bell Curve</v>
      </c>
      <c r="E152" s="18">
        <f t="shared" si="21"/>
        <v>46022</v>
      </c>
      <c r="F152" s="18">
        <f t="shared" si="22"/>
        <v>46022</v>
      </c>
      <c r="G152" s="36">
        <f t="shared" si="20"/>
        <v>0</v>
      </c>
      <c r="H152" s="36" t="str">
        <f t="shared" si="23"/>
        <v/>
      </c>
    </row>
    <row r="153" spans="2:8" hidden="1" outlineLevel="1" x14ac:dyDescent="0.2">
      <c r="B153" t="str">
        <f>IF(D153="custom",CF!B153,"")</f>
        <v/>
      </c>
      <c r="C153" s="110" t="str">
        <f>IF(D153="custom",CF!C153,"")</f>
        <v/>
      </c>
      <c r="D153" s="9" t="str">
        <f>CF!J153</f>
        <v>Bell Curve</v>
      </c>
      <c r="E153" s="18">
        <f t="shared" si="21"/>
        <v>46022</v>
      </c>
      <c r="F153" s="18">
        <f t="shared" si="22"/>
        <v>46022</v>
      </c>
      <c r="G153" s="36">
        <f t="shared" si="20"/>
        <v>0</v>
      </c>
      <c r="H153" s="36" t="str">
        <f t="shared" si="23"/>
        <v/>
      </c>
    </row>
    <row r="154" spans="2:8" hidden="1" outlineLevel="1" x14ac:dyDescent="0.2">
      <c r="B154" t="str">
        <f>IF(D154="custom",CF!B154,"")</f>
        <v/>
      </c>
      <c r="C154" s="110" t="str">
        <f>IF(D154="custom",CF!C154,"")</f>
        <v/>
      </c>
      <c r="D154" s="9" t="str">
        <f>CF!J154</f>
        <v>Bell Curve</v>
      </c>
      <c r="E154" s="18">
        <f t="shared" si="21"/>
        <v>46022</v>
      </c>
      <c r="F154" s="18">
        <f t="shared" si="22"/>
        <v>46022</v>
      </c>
      <c r="G154" s="36">
        <f t="shared" si="20"/>
        <v>0</v>
      </c>
      <c r="H154" s="36" t="str">
        <f t="shared" si="23"/>
        <v/>
      </c>
    </row>
    <row r="155" spans="2:8" hidden="1" outlineLevel="1" x14ac:dyDescent="0.2">
      <c r="B155" t="str">
        <f>IF(D155="custom",CF!B155,"")</f>
        <v/>
      </c>
      <c r="C155" s="110" t="str">
        <f>IF(D155="custom",CF!C155,"")</f>
        <v/>
      </c>
      <c r="D155" s="9" t="str">
        <f>CF!J155</f>
        <v>Bell Curve</v>
      </c>
      <c r="E155" s="18">
        <f t="shared" si="21"/>
        <v>46022</v>
      </c>
      <c r="F155" s="18">
        <f t="shared" si="22"/>
        <v>46022</v>
      </c>
      <c r="G155" s="36">
        <f t="shared" si="20"/>
        <v>0</v>
      </c>
      <c r="H155" s="36" t="str">
        <f t="shared" si="23"/>
        <v/>
      </c>
    </row>
    <row r="156" spans="2:8" hidden="1" outlineLevel="1" x14ac:dyDescent="0.2">
      <c r="B156" t="str">
        <f>IF(D156="custom",CF!B156,"")</f>
        <v/>
      </c>
      <c r="C156" s="110" t="str">
        <f>IF(D156="custom",CF!C156,"")</f>
        <v/>
      </c>
      <c r="D156" s="9" t="str">
        <f>CF!J156</f>
        <v>Bell Curve</v>
      </c>
      <c r="E156" s="18">
        <f t="shared" si="21"/>
        <v>46022</v>
      </c>
      <c r="F156" s="18">
        <f t="shared" si="22"/>
        <v>46022</v>
      </c>
      <c r="G156" s="36">
        <f t="shared" si="20"/>
        <v>0</v>
      </c>
      <c r="H156" s="36" t="str">
        <f t="shared" si="23"/>
        <v/>
      </c>
    </row>
    <row r="157" spans="2:8" hidden="1" outlineLevel="1" x14ac:dyDescent="0.2">
      <c r="B157" t="str">
        <f>IF(D157="custom",CF!B157,"")</f>
        <v/>
      </c>
      <c r="C157" s="110" t="str">
        <f>IF(D157="custom",CF!C157,"")</f>
        <v/>
      </c>
      <c r="D157" s="9" t="str">
        <f>CF!J157</f>
        <v>Bell Curve</v>
      </c>
      <c r="E157" s="18">
        <f t="shared" si="21"/>
        <v>46022</v>
      </c>
      <c r="F157" s="18">
        <f t="shared" si="22"/>
        <v>46022</v>
      </c>
      <c r="G157" s="36">
        <f t="shared" si="20"/>
        <v>0</v>
      </c>
      <c r="H157" s="36" t="str">
        <f t="shared" si="23"/>
        <v/>
      </c>
    </row>
    <row r="158" spans="2:8" hidden="1" outlineLevel="1" x14ac:dyDescent="0.2">
      <c r="B158" t="str">
        <f>IF(D158="custom",CF!B158,"")</f>
        <v/>
      </c>
      <c r="C158" s="110" t="str">
        <f>IF(D158="custom",CF!C158,"")</f>
        <v/>
      </c>
      <c r="D158" s="9" t="str">
        <f>CF!J158</f>
        <v>Bell Curve</v>
      </c>
      <c r="E158" s="18">
        <f t="shared" si="21"/>
        <v>46022</v>
      </c>
      <c r="F158" s="18">
        <f t="shared" si="22"/>
        <v>46022</v>
      </c>
      <c r="G158" s="36">
        <f t="shared" si="20"/>
        <v>0</v>
      </c>
      <c r="H158" s="36" t="str">
        <f t="shared" si="23"/>
        <v/>
      </c>
    </row>
    <row r="159" spans="2:8" hidden="1" outlineLevel="1" x14ac:dyDescent="0.2">
      <c r="B159" t="str">
        <f>IF(D159="custom",CF!B159,"")</f>
        <v/>
      </c>
      <c r="C159" s="110" t="str">
        <f>IF(D159="custom",CF!C159,"")</f>
        <v/>
      </c>
      <c r="D159" s="9" t="str">
        <f>CF!J159</f>
        <v>Bell Curve</v>
      </c>
      <c r="E159" s="18">
        <f t="shared" si="21"/>
        <v>46022</v>
      </c>
      <c r="F159" s="18">
        <f t="shared" si="22"/>
        <v>46022</v>
      </c>
      <c r="G159" s="36">
        <f t="shared" si="20"/>
        <v>0</v>
      </c>
      <c r="H159" s="36" t="str">
        <f t="shared" si="23"/>
        <v/>
      </c>
    </row>
    <row r="160" spans="2:8" hidden="1" outlineLevel="1" x14ac:dyDescent="0.2">
      <c r="B160" t="str">
        <f>IF(D160="custom",CF!B160,"")</f>
        <v/>
      </c>
      <c r="C160" s="110" t="str">
        <f>IF(D160="custom",CF!C160,"")</f>
        <v/>
      </c>
      <c r="D160" s="9" t="str">
        <f>CF!J160</f>
        <v>Bell Curve</v>
      </c>
      <c r="E160" s="18">
        <f t="shared" si="21"/>
        <v>46022</v>
      </c>
      <c r="F160" s="18">
        <f t="shared" si="22"/>
        <v>46022</v>
      </c>
      <c r="G160" s="36">
        <f t="shared" si="20"/>
        <v>0</v>
      </c>
      <c r="H160" s="36" t="str">
        <f t="shared" si="23"/>
        <v/>
      </c>
    </row>
    <row r="161" spans="2:8" hidden="1" outlineLevel="1" x14ac:dyDescent="0.2">
      <c r="B161" t="str">
        <f>IF(D161="custom",CF!B161,"")</f>
        <v/>
      </c>
      <c r="C161" s="110" t="str">
        <f>IF(D161="custom",CF!C161,"")</f>
        <v/>
      </c>
      <c r="D161" s="9" t="str">
        <f>CF!J161</f>
        <v>Bell Curve</v>
      </c>
      <c r="E161" s="18">
        <f t="shared" si="21"/>
        <v>46022</v>
      </c>
      <c r="F161" s="18">
        <f t="shared" si="22"/>
        <v>46022</v>
      </c>
      <c r="G161" s="36">
        <f t="shared" si="20"/>
        <v>0</v>
      </c>
      <c r="H161" s="36" t="str">
        <f t="shared" si="23"/>
        <v/>
      </c>
    </row>
    <row r="162" spans="2:8" hidden="1" outlineLevel="1" x14ac:dyDescent="0.2">
      <c r="B162" t="str">
        <f>IF(D162="custom",CF!B162,"")</f>
        <v/>
      </c>
      <c r="C162" s="110" t="str">
        <f>IF(D162="custom",CF!C162,"")</f>
        <v/>
      </c>
      <c r="D162" s="9" t="str">
        <f>CF!J162</f>
        <v>Bell Curve</v>
      </c>
      <c r="E162" s="18">
        <f t="shared" si="21"/>
        <v>46022</v>
      </c>
      <c r="F162" s="18">
        <f t="shared" si="22"/>
        <v>46022</v>
      </c>
      <c r="G162" s="36">
        <f t="shared" si="20"/>
        <v>0</v>
      </c>
      <c r="H162" s="36" t="str">
        <f t="shared" si="23"/>
        <v/>
      </c>
    </row>
    <row r="163" spans="2:8" hidden="1" outlineLevel="1" x14ac:dyDescent="0.2">
      <c r="B163" t="str">
        <f>IF(D163="custom",CF!B163,"")</f>
        <v/>
      </c>
      <c r="C163" s="110" t="str">
        <f>IF(D163="custom",CF!C163,"")</f>
        <v/>
      </c>
      <c r="D163" s="9" t="str">
        <f>CF!J163</f>
        <v>Bell Curve</v>
      </c>
      <c r="E163" s="18">
        <f t="shared" si="21"/>
        <v>46022</v>
      </c>
      <c r="F163" s="18">
        <f t="shared" si="22"/>
        <v>46022</v>
      </c>
      <c r="G163" s="36">
        <f t="shared" si="20"/>
        <v>0</v>
      </c>
      <c r="H163" s="36" t="str">
        <f t="shared" si="23"/>
        <v/>
      </c>
    </row>
    <row r="164" spans="2:8" hidden="1" outlineLevel="1" x14ac:dyDescent="0.2">
      <c r="B164" t="str">
        <f>IF(D164="custom",CF!B164,"")</f>
        <v/>
      </c>
      <c r="C164" s="110" t="str">
        <f>IF(D164="custom",CF!C164,"")</f>
        <v/>
      </c>
      <c r="D164" s="9" t="str">
        <f>CF!J164</f>
        <v>Bell Curve</v>
      </c>
      <c r="E164" s="18">
        <f t="shared" si="21"/>
        <v>46022</v>
      </c>
      <c r="F164" s="18">
        <f t="shared" si="22"/>
        <v>46022</v>
      </c>
      <c r="G164" s="36">
        <f t="shared" si="20"/>
        <v>0</v>
      </c>
      <c r="H164" s="36" t="str">
        <f t="shared" si="23"/>
        <v/>
      </c>
    </row>
    <row r="165" spans="2:8" hidden="1" outlineLevel="1" x14ac:dyDescent="0.2">
      <c r="B165" t="str">
        <f>IF(D165="custom",CF!B165,"")</f>
        <v/>
      </c>
      <c r="C165" s="110" t="str">
        <f>IF(D165="custom",CF!C165,"")</f>
        <v/>
      </c>
      <c r="D165" s="9" t="str">
        <f>CF!J165</f>
        <v>Bell Curve</v>
      </c>
      <c r="E165" s="18">
        <f t="shared" si="21"/>
        <v>46022</v>
      </c>
      <c r="F165" s="18">
        <f t="shared" si="22"/>
        <v>46022</v>
      </c>
      <c r="G165" s="36">
        <f t="shared" si="20"/>
        <v>0</v>
      </c>
      <c r="H165" s="36" t="str">
        <f t="shared" si="23"/>
        <v/>
      </c>
    </row>
    <row r="166" spans="2:8" hidden="1" outlineLevel="1" x14ac:dyDescent="0.2">
      <c r="B166" t="str">
        <f>IF(D166="custom",CF!B166,"")</f>
        <v/>
      </c>
      <c r="C166" s="110" t="str">
        <f>IF(D166="custom",CF!C166,"")</f>
        <v/>
      </c>
      <c r="D166" s="9" t="str">
        <f>CF!J166</f>
        <v>Bell Curve</v>
      </c>
      <c r="E166" s="18">
        <f t="shared" si="21"/>
        <v>46022</v>
      </c>
      <c r="F166" s="18">
        <f t="shared" si="22"/>
        <v>46022</v>
      </c>
      <c r="G166" s="36">
        <f t="shared" si="20"/>
        <v>0</v>
      </c>
      <c r="H166" s="36" t="str">
        <f t="shared" si="23"/>
        <v/>
      </c>
    </row>
    <row r="167" spans="2:8" hidden="1" outlineLevel="1" x14ac:dyDescent="0.2">
      <c r="B167" t="str">
        <f>IF(D167="custom",CF!B167,"")</f>
        <v/>
      </c>
      <c r="C167" s="110" t="str">
        <f>IF(D167="custom",CF!C167,"")</f>
        <v/>
      </c>
      <c r="D167" s="9" t="str">
        <f>CF!J167</f>
        <v>Bell Curve</v>
      </c>
      <c r="E167" s="18">
        <f t="shared" si="21"/>
        <v>46022</v>
      </c>
      <c r="F167" s="18">
        <f t="shared" si="22"/>
        <v>46022</v>
      </c>
      <c r="G167" s="36">
        <f t="shared" si="20"/>
        <v>0</v>
      </c>
      <c r="H167" s="36" t="str">
        <f t="shared" si="23"/>
        <v/>
      </c>
    </row>
    <row r="168" spans="2:8" collapsed="1" x14ac:dyDescent="0.2"/>
    <row r="225" spans="2:129" x14ac:dyDescent="0.2">
      <c r="B225" t="str">
        <f>B7</f>
        <v>Acquisition / Land Purchase</v>
      </c>
      <c r="G225" t="s">
        <v>45</v>
      </c>
      <c r="H225" t="s">
        <v>46</v>
      </c>
    </row>
    <row r="226" spans="2:129" x14ac:dyDescent="0.2">
      <c r="B226" t="str">
        <f t="shared" ref="B226:B289" si="24">B8</f>
        <v/>
      </c>
      <c r="G226" s="9">
        <f>MIN(I226:DY226)</f>
        <v>0</v>
      </c>
      <c r="H226" s="9">
        <f>MAX(I226:DY226)</f>
        <v>0</v>
      </c>
      <c r="DY226" t="str">
        <f>IF(DY8&gt;0,DY$4,"")</f>
        <v/>
      </c>
    </row>
    <row r="227" spans="2:129" x14ac:dyDescent="0.2">
      <c r="B227" t="str">
        <f t="shared" si="24"/>
        <v/>
      </c>
      <c r="G227" s="9">
        <f t="shared" ref="G227:G290" si="25">MIN(I227:DY227)</f>
        <v>0</v>
      </c>
      <c r="H227" s="9">
        <f t="shared" ref="H227:H290" si="26">MAX(I227:DY227)</f>
        <v>0</v>
      </c>
      <c r="I227" t="str">
        <f t="shared" ref="I227:I258" si="27">IF(I9&gt;0,I$4,"")</f>
        <v/>
      </c>
      <c r="J227" t="str">
        <f t="shared" ref="J227:BU227" si="28">IF(J9&gt;0,J$4,"")</f>
        <v/>
      </c>
      <c r="K227" t="str">
        <f t="shared" si="28"/>
        <v/>
      </c>
      <c r="L227" t="str">
        <f t="shared" si="28"/>
        <v/>
      </c>
      <c r="M227" t="str">
        <f t="shared" si="28"/>
        <v/>
      </c>
      <c r="N227" t="str">
        <f t="shared" si="28"/>
        <v/>
      </c>
      <c r="O227" t="str">
        <f t="shared" si="28"/>
        <v/>
      </c>
      <c r="P227" t="str">
        <f t="shared" si="28"/>
        <v/>
      </c>
      <c r="Q227" t="str">
        <f t="shared" si="28"/>
        <v/>
      </c>
      <c r="R227" t="str">
        <f t="shared" si="28"/>
        <v/>
      </c>
      <c r="S227" t="str">
        <f t="shared" si="28"/>
        <v/>
      </c>
      <c r="T227" t="str">
        <f t="shared" si="28"/>
        <v/>
      </c>
      <c r="U227" t="str">
        <f t="shared" si="28"/>
        <v/>
      </c>
      <c r="V227" t="str">
        <f t="shared" si="28"/>
        <v/>
      </c>
      <c r="W227" t="str">
        <f t="shared" si="28"/>
        <v/>
      </c>
      <c r="X227" t="str">
        <f t="shared" si="28"/>
        <v/>
      </c>
      <c r="Y227" t="str">
        <f t="shared" si="28"/>
        <v/>
      </c>
      <c r="Z227" t="str">
        <f t="shared" si="28"/>
        <v/>
      </c>
      <c r="AA227" t="str">
        <f t="shared" si="28"/>
        <v/>
      </c>
      <c r="AB227" t="str">
        <f t="shared" si="28"/>
        <v/>
      </c>
      <c r="AC227" t="str">
        <f t="shared" si="28"/>
        <v/>
      </c>
      <c r="AD227" t="str">
        <f t="shared" si="28"/>
        <v/>
      </c>
      <c r="AE227" t="str">
        <f t="shared" si="28"/>
        <v/>
      </c>
      <c r="AF227" t="str">
        <f t="shared" si="28"/>
        <v/>
      </c>
      <c r="AG227" t="str">
        <f t="shared" si="28"/>
        <v/>
      </c>
      <c r="AH227" t="str">
        <f t="shared" si="28"/>
        <v/>
      </c>
      <c r="AI227" t="str">
        <f t="shared" si="28"/>
        <v/>
      </c>
      <c r="AJ227" t="str">
        <f t="shared" si="28"/>
        <v/>
      </c>
      <c r="AK227" t="str">
        <f t="shared" si="28"/>
        <v/>
      </c>
      <c r="AL227" t="str">
        <f t="shared" si="28"/>
        <v/>
      </c>
      <c r="AM227" t="str">
        <f t="shared" si="28"/>
        <v/>
      </c>
      <c r="AN227" t="str">
        <f t="shared" si="28"/>
        <v/>
      </c>
      <c r="AO227" t="str">
        <f t="shared" si="28"/>
        <v/>
      </c>
      <c r="AP227" t="str">
        <f t="shared" si="28"/>
        <v/>
      </c>
      <c r="AQ227" t="str">
        <f t="shared" si="28"/>
        <v/>
      </c>
      <c r="AR227" t="str">
        <f t="shared" si="28"/>
        <v/>
      </c>
      <c r="AS227" t="str">
        <f t="shared" si="28"/>
        <v/>
      </c>
      <c r="AT227" t="str">
        <f t="shared" si="28"/>
        <v/>
      </c>
      <c r="AU227" t="str">
        <f t="shared" si="28"/>
        <v/>
      </c>
      <c r="AV227" t="str">
        <f t="shared" si="28"/>
        <v/>
      </c>
      <c r="AW227" t="str">
        <f t="shared" si="28"/>
        <v/>
      </c>
      <c r="AX227" t="str">
        <f t="shared" si="28"/>
        <v/>
      </c>
      <c r="AY227" t="str">
        <f t="shared" si="28"/>
        <v/>
      </c>
      <c r="AZ227" t="str">
        <f t="shared" si="28"/>
        <v/>
      </c>
      <c r="BA227" t="str">
        <f t="shared" si="28"/>
        <v/>
      </c>
      <c r="BB227" t="str">
        <f t="shared" si="28"/>
        <v/>
      </c>
      <c r="BC227" t="str">
        <f t="shared" si="28"/>
        <v/>
      </c>
      <c r="BD227" t="str">
        <f t="shared" si="28"/>
        <v/>
      </c>
      <c r="BE227" t="str">
        <f t="shared" si="28"/>
        <v/>
      </c>
      <c r="BF227" t="str">
        <f t="shared" si="28"/>
        <v/>
      </c>
      <c r="BG227" t="str">
        <f t="shared" si="28"/>
        <v/>
      </c>
      <c r="BH227" t="str">
        <f t="shared" si="28"/>
        <v/>
      </c>
      <c r="BI227" t="str">
        <f t="shared" si="28"/>
        <v/>
      </c>
      <c r="BJ227" t="str">
        <f t="shared" si="28"/>
        <v/>
      </c>
      <c r="BK227" t="str">
        <f t="shared" si="28"/>
        <v/>
      </c>
      <c r="BL227" t="str">
        <f t="shared" si="28"/>
        <v/>
      </c>
      <c r="BM227" t="str">
        <f t="shared" si="28"/>
        <v/>
      </c>
      <c r="BN227" t="str">
        <f t="shared" si="28"/>
        <v/>
      </c>
      <c r="BO227" t="str">
        <f t="shared" si="28"/>
        <v/>
      </c>
      <c r="BP227" t="str">
        <f t="shared" si="28"/>
        <v/>
      </c>
      <c r="BQ227" t="str">
        <f t="shared" si="28"/>
        <v/>
      </c>
      <c r="BR227" t="str">
        <f t="shared" si="28"/>
        <v/>
      </c>
      <c r="BS227" t="str">
        <f t="shared" si="28"/>
        <v/>
      </c>
      <c r="BT227" t="str">
        <f t="shared" si="28"/>
        <v/>
      </c>
      <c r="BU227" t="str">
        <f t="shared" si="28"/>
        <v/>
      </c>
      <c r="BV227" t="str">
        <f t="shared" ref="BV227:DY227" si="29">IF(BV9&gt;0,BV$4,"")</f>
        <v/>
      </c>
      <c r="BW227" t="str">
        <f t="shared" si="29"/>
        <v/>
      </c>
      <c r="BX227" t="str">
        <f t="shared" si="29"/>
        <v/>
      </c>
      <c r="BY227" t="str">
        <f t="shared" si="29"/>
        <v/>
      </c>
      <c r="BZ227" t="str">
        <f t="shared" si="29"/>
        <v/>
      </c>
      <c r="CA227" t="str">
        <f t="shared" si="29"/>
        <v/>
      </c>
      <c r="CB227" t="str">
        <f t="shared" si="29"/>
        <v/>
      </c>
      <c r="CC227" t="str">
        <f t="shared" si="29"/>
        <v/>
      </c>
      <c r="CD227" t="str">
        <f t="shared" si="29"/>
        <v/>
      </c>
      <c r="CE227" t="str">
        <f t="shared" si="29"/>
        <v/>
      </c>
      <c r="CF227" t="str">
        <f t="shared" si="29"/>
        <v/>
      </c>
      <c r="CG227" t="str">
        <f t="shared" si="29"/>
        <v/>
      </c>
      <c r="CH227" t="str">
        <f t="shared" si="29"/>
        <v/>
      </c>
      <c r="CI227" t="str">
        <f t="shared" si="29"/>
        <v/>
      </c>
      <c r="CJ227" t="str">
        <f t="shared" si="29"/>
        <v/>
      </c>
      <c r="CK227" t="str">
        <f t="shared" si="29"/>
        <v/>
      </c>
      <c r="CL227" t="str">
        <f t="shared" si="29"/>
        <v/>
      </c>
      <c r="CM227" t="str">
        <f t="shared" si="29"/>
        <v/>
      </c>
      <c r="CN227" t="str">
        <f t="shared" si="29"/>
        <v/>
      </c>
      <c r="CO227" t="str">
        <f t="shared" si="29"/>
        <v/>
      </c>
      <c r="CP227" t="str">
        <f t="shared" si="29"/>
        <v/>
      </c>
      <c r="CQ227" t="str">
        <f t="shared" si="29"/>
        <v/>
      </c>
      <c r="CR227" t="str">
        <f t="shared" si="29"/>
        <v/>
      </c>
      <c r="CS227" t="str">
        <f t="shared" si="29"/>
        <v/>
      </c>
      <c r="CT227" t="str">
        <f t="shared" si="29"/>
        <v/>
      </c>
      <c r="CU227" t="str">
        <f t="shared" si="29"/>
        <v/>
      </c>
      <c r="CV227" t="str">
        <f t="shared" si="29"/>
        <v/>
      </c>
      <c r="CW227" t="str">
        <f t="shared" si="29"/>
        <v/>
      </c>
      <c r="CX227" t="str">
        <f t="shared" si="29"/>
        <v/>
      </c>
      <c r="CY227" t="str">
        <f t="shared" si="29"/>
        <v/>
      </c>
      <c r="CZ227" t="str">
        <f t="shared" si="29"/>
        <v/>
      </c>
      <c r="DA227" t="str">
        <f t="shared" si="29"/>
        <v/>
      </c>
      <c r="DB227" t="str">
        <f t="shared" si="29"/>
        <v/>
      </c>
      <c r="DC227" t="str">
        <f t="shared" si="29"/>
        <v/>
      </c>
      <c r="DD227" t="str">
        <f t="shared" si="29"/>
        <v/>
      </c>
      <c r="DE227" t="str">
        <f t="shared" si="29"/>
        <v/>
      </c>
      <c r="DF227" t="str">
        <f t="shared" si="29"/>
        <v/>
      </c>
      <c r="DG227" t="str">
        <f t="shared" si="29"/>
        <v/>
      </c>
      <c r="DH227" t="str">
        <f t="shared" si="29"/>
        <v/>
      </c>
      <c r="DI227" t="str">
        <f t="shared" si="29"/>
        <v/>
      </c>
      <c r="DJ227" t="str">
        <f t="shared" si="29"/>
        <v/>
      </c>
      <c r="DK227" t="str">
        <f t="shared" si="29"/>
        <v/>
      </c>
      <c r="DL227" t="str">
        <f t="shared" si="29"/>
        <v/>
      </c>
      <c r="DM227" t="str">
        <f t="shared" si="29"/>
        <v/>
      </c>
      <c r="DN227" t="str">
        <f t="shared" si="29"/>
        <v/>
      </c>
      <c r="DO227" t="str">
        <f t="shared" si="29"/>
        <v/>
      </c>
      <c r="DP227" t="str">
        <f t="shared" si="29"/>
        <v/>
      </c>
      <c r="DQ227" t="str">
        <f t="shared" si="29"/>
        <v/>
      </c>
      <c r="DR227" t="str">
        <f t="shared" si="29"/>
        <v/>
      </c>
      <c r="DS227" t="str">
        <f t="shared" si="29"/>
        <v/>
      </c>
      <c r="DT227" t="str">
        <f t="shared" si="29"/>
        <v/>
      </c>
      <c r="DU227" t="str">
        <f t="shared" si="29"/>
        <v/>
      </c>
      <c r="DV227" t="str">
        <f t="shared" si="29"/>
        <v/>
      </c>
      <c r="DW227" t="str">
        <f t="shared" si="29"/>
        <v/>
      </c>
      <c r="DX227" t="str">
        <f t="shared" si="29"/>
        <v/>
      </c>
      <c r="DY227" t="str">
        <f t="shared" si="29"/>
        <v/>
      </c>
    </row>
    <row r="228" spans="2:129" x14ac:dyDescent="0.2">
      <c r="B228" t="str">
        <f t="shared" si="24"/>
        <v/>
      </c>
      <c r="G228" s="9">
        <f t="shared" si="25"/>
        <v>0</v>
      </c>
      <c r="H228" s="9">
        <f t="shared" si="26"/>
        <v>0</v>
      </c>
      <c r="I228" t="str">
        <f t="shared" si="27"/>
        <v/>
      </c>
      <c r="J228" t="str">
        <f t="shared" ref="J228:BU228" si="30">IF(J10&gt;0,J$4,"")</f>
        <v/>
      </c>
      <c r="K228" t="str">
        <f t="shared" si="30"/>
        <v/>
      </c>
      <c r="L228" t="str">
        <f t="shared" si="30"/>
        <v/>
      </c>
      <c r="M228" t="str">
        <f t="shared" si="30"/>
        <v/>
      </c>
      <c r="N228" t="str">
        <f t="shared" si="30"/>
        <v/>
      </c>
      <c r="O228" t="str">
        <f t="shared" si="30"/>
        <v/>
      </c>
      <c r="P228" t="str">
        <f t="shared" si="30"/>
        <v/>
      </c>
      <c r="Q228" t="str">
        <f t="shared" si="30"/>
        <v/>
      </c>
      <c r="R228" t="str">
        <f t="shared" si="30"/>
        <v/>
      </c>
      <c r="S228" t="str">
        <f t="shared" si="30"/>
        <v/>
      </c>
      <c r="T228" t="str">
        <f t="shared" si="30"/>
        <v/>
      </c>
      <c r="U228" t="str">
        <f t="shared" si="30"/>
        <v/>
      </c>
      <c r="V228" t="str">
        <f t="shared" si="30"/>
        <v/>
      </c>
      <c r="W228" t="str">
        <f t="shared" si="30"/>
        <v/>
      </c>
      <c r="X228" t="str">
        <f t="shared" si="30"/>
        <v/>
      </c>
      <c r="Y228" t="str">
        <f t="shared" si="30"/>
        <v/>
      </c>
      <c r="Z228" t="str">
        <f t="shared" si="30"/>
        <v/>
      </c>
      <c r="AA228" t="str">
        <f t="shared" si="30"/>
        <v/>
      </c>
      <c r="AB228" t="str">
        <f t="shared" si="30"/>
        <v/>
      </c>
      <c r="AC228" t="str">
        <f t="shared" si="30"/>
        <v/>
      </c>
      <c r="AD228" t="str">
        <f t="shared" si="30"/>
        <v/>
      </c>
      <c r="AE228" t="str">
        <f t="shared" si="30"/>
        <v/>
      </c>
      <c r="AF228" t="str">
        <f t="shared" si="30"/>
        <v/>
      </c>
      <c r="AG228" t="str">
        <f t="shared" si="30"/>
        <v/>
      </c>
      <c r="AH228" t="str">
        <f t="shared" si="30"/>
        <v/>
      </c>
      <c r="AI228" t="str">
        <f t="shared" si="30"/>
        <v/>
      </c>
      <c r="AJ228" t="str">
        <f t="shared" si="30"/>
        <v/>
      </c>
      <c r="AK228" t="str">
        <f t="shared" si="30"/>
        <v/>
      </c>
      <c r="AL228" t="str">
        <f t="shared" si="30"/>
        <v/>
      </c>
      <c r="AM228" t="str">
        <f t="shared" si="30"/>
        <v/>
      </c>
      <c r="AN228" t="str">
        <f t="shared" si="30"/>
        <v/>
      </c>
      <c r="AO228" t="str">
        <f t="shared" si="30"/>
        <v/>
      </c>
      <c r="AP228" t="str">
        <f t="shared" si="30"/>
        <v/>
      </c>
      <c r="AQ228" t="str">
        <f t="shared" si="30"/>
        <v/>
      </c>
      <c r="AR228" t="str">
        <f t="shared" si="30"/>
        <v/>
      </c>
      <c r="AS228" t="str">
        <f t="shared" si="30"/>
        <v/>
      </c>
      <c r="AT228" t="str">
        <f t="shared" si="30"/>
        <v/>
      </c>
      <c r="AU228" t="str">
        <f t="shared" si="30"/>
        <v/>
      </c>
      <c r="AV228" t="str">
        <f t="shared" si="30"/>
        <v/>
      </c>
      <c r="AW228" t="str">
        <f t="shared" si="30"/>
        <v/>
      </c>
      <c r="AX228" t="str">
        <f t="shared" si="30"/>
        <v/>
      </c>
      <c r="AY228" t="str">
        <f t="shared" si="30"/>
        <v/>
      </c>
      <c r="AZ228" t="str">
        <f t="shared" si="30"/>
        <v/>
      </c>
      <c r="BA228" t="str">
        <f t="shared" si="30"/>
        <v/>
      </c>
      <c r="BB228" t="str">
        <f t="shared" si="30"/>
        <v/>
      </c>
      <c r="BC228" t="str">
        <f t="shared" si="30"/>
        <v/>
      </c>
      <c r="BD228" t="str">
        <f t="shared" si="30"/>
        <v/>
      </c>
      <c r="BE228" t="str">
        <f t="shared" si="30"/>
        <v/>
      </c>
      <c r="BF228" t="str">
        <f t="shared" si="30"/>
        <v/>
      </c>
      <c r="BG228" t="str">
        <f t="shared" si="30"/>
        <v/>
      </c>
      <c r="BH228" t="str">
        <f t="shared" si="30"/>
        <v/>
      </c>
      <c r="BI228" t="str">
        <f t="shared" si="30"/>
        <v/>
      </c>
      <c r="BJ228" t="str">
        <f t="shared" si="30"/>
        <v/>
      </c>
      <c r="BK228" t="str">
        <f t="shared" si="30"/>
        <v/>
      </c>
      <c r="BL228" t="str">
        <f t="shared" si="30"/>
        <v/>
      </c>
      <c r="BM228" t="str">
        <f t="shared" si="30"/>
        <v/>
      </c>
      <c r="BN228" t="str">
        <f t="shared" si="30"/>
        <v/>
      </c>
      <c r="BO228" t="str">
        <f t="shared" si="30"/>
        <v/>
      </c>
      <c r="BP228" t="str">
        <f t="shared" si="30"/>
        <v/>
      </c>
      <c r="BQ228" t="str">
        <f t="shared" si="30"/>
        <v/>
      </c>
      <c r="BR228" t="str">
        <f t="shared" si="30"/>
        <v/>
      </c>
      <c r="BS228" t="str">
        <f t="shared" si="30"/>
        <v/>
      </c>
      <c r="BT228" t="str">
        <f t="shared" si="30"/>
        <v/>
      </c>
      <c r="BU228" t="str">
        <f t="shared" si="30"/>
        <v/>
      </c>
      <c r="BV228" t="str">
        <f t="shared" ref="BV228:DY228" si="31">IF(BV10&gt;0,BV$4,"")</f>
        <v/>
      </c>
      <c r="BW228" t="str">
        <f t="shared" si="31"/>
        <v/>
      </c>
      <c r="BX228" t="str">
        <f t="shared" si="31"/>
        <v/>
      </c>
      <c r="BY228" t="str">
        <f t="shared" si="31"/>
        <v/>
      </c>
      <c r="BZ228" t="str">
        <f t="shared" si="31"/>
        <v/>
      </c>
      <c r="CA228" t="str">
        <f t="shared" si="31"/>
        <v/>
      </c>
      <c r="CB228" t="str">
        <f t="shared" si="31"/>
        <v/>
      </c>
      <c r="CC228" t="str">
        <f t="shared" si="31"/>
        <v/>
      </c>
      <c r="CD228" t="str">
        <f t="shared" si="31"/>
        <v/>
      </c>
      <c r="CE228" t="str">
        <f t="shared" si="31"/>
        <v/>
      </c>
      <c r="CF228" t="str">
        <f t="shared" si="31"/>
        <v/>
      </c>
      <c r="CG228" t="str">
        <f t="shared" si="31"/>
        <v/>
      </c>
      <c r="CH228" t="str">
        <f t="shared" si="31"/>
        <v/>
      </c>
      <c r="CI228" t="str">
        <f t="shared" si="31"/>
        <v/>
      </c>
      <c r="CJ228" t="str">
        <f t="shared" si="31"/>
        <v/>
      </c>
      <c r="CK228" t="str">
        <f t="shared" si="31"/>
        <v/>
      </c>
      <c r="CL228" t="str">
        <f t="shared" si="31"/>
        <v/>
      </c>
      <c r="CM228" t="str">
        <f t="shared" si="31"/>
        <v/>
      </c>
      <c r="CN228" t="str">
        <f t="shared" si="31"/>
        <v/>
      </c>
      <c r="CO228" t="str">
        <f t="shared" si="31"/>
        <v/>
      </c>
      <c r="CP228" t="str">
        <f t="shared" si="31"/>
        <v/>
      </c>
      <c r="CQ228" t="str">
        <f t="shared" si="31"/>
        <v/>
      </c>
      <c r="CR228" t="str">
        <f t="shared" si="31"/>
        <v/>
      </c>
      <c r="CS228" t="str">
        <f t="shared" si="31"/>
        <v/>
      </c>
      <c r="CT228" t="str">
        <f t="shared" si="31"/>
        <v/>
      </c>
      <c r="CU228" t="str">
        <f t="shared" si="31"/>
        <v/>
      </c>
      <c r="CV228" t="str">
        <f t="shared" si="31"/>
        <v/>
      </c>
      <c r="CW228" t="str">
        <f t="shared" si="31"/>
        <v/>
      </c>
      <c r="CX228" t="str">
        <f t="shared" si="31"/>
        <v/>
      </c>
      <c r="CY228" t="str">
        <f t="shared" si="31"/>
        <v/>
      </c>
      <c r="CZ228" t="str">
        <f t="shared" si="31"/>
        <v/>
      </c>
      <c r="DA228" t="str">
        <f t="shared" si="31"/>
        <v/>
      </c>
      <c r="DB228" t="str">
        <f t="shared" si="31"/>
        <v/>
      </c>
      <c r="DC228" t="str">
        <f t="shared" si="31"/>
        <v/>
      </c>
      <c r="DD228" t="str">
        <f t="shared" si="31"/>
        <v/>
      </c>
      <c r="DE228" t="str">
        <f t="shared" si="31"/>
        <v/>
      </c>
      <c r="DF228" t="str">
        <f t="shared" si="31"/>
        <v/>
      </c>
      <c r="DG228" t="str">
        <f t="shared" si="31"/>
        <v/>
      </c>
      <c r="DH228" t="str">
        <f t="shared" si="31"/>
        <v/>
      </c>
      <c r="DI228" t="str">
        <f t="shared" si="31"/>
        <v/>
      </c>
      <c r="DJ228" t="str">
        <f t="shared" si="31"/>
        <v/>
      </c>
      <c r="DK228" t="str">
        <f t="shared" si="31"/>
        <v/>
      </c>
      <c r="DL228" t="str">
        <f t="shared" si="31"/>
        <v/>
      </c>
      <c r="DM228" t="str">
        <f t="shared" si="31"/>
        <v/>
      </c>
      <c r="DN228" t="str">
        <f t="shared" si="31"/>
        <v/>
      </c>
      <c r="DO228" t="str">
        <f t="shared" si="31"/>
        <v/>
      </c>
      <c r="DP228" t="str">
        <f t="shared" si="31"/>
        <v/>
      </c>
      <c r="DQ228" t="str">
        <f t="shared" si="31"/>
        <v/>
      </c>
      <c r="DR228" t="str">
        <f t="shared" si="31"/>
        <v/>
      </c>
      <c r="DS228" t="str">
        <f t="shared" si="31"/>
        <v/>
      </c>
      <c r="DT228" t="str">
        <f t="shared" si="31"/>
        <v/>
      </c>
      <c r="DU228" t="str">
        <f t="shared" si="31"/>
        <v/>
      </c>
      <c r="DV228" t="str">
        <f t="shared" si="31"/>
        <v/>
      </c>
      <c r="DW228" t="str">
        <f t="shared" si="31"/>
        <v/>
      </c>
      <c r="DX228" t="str">
        <f t="shared" si="31"/>
        <v/>
      </c>
      <c r="DY228" t="str">
        <f t="shared" si="31"/>
        <v/>
      </c>
    </row>
    <row r="229" spans="2:129" x14ac:dyDescent="0.2">
      <c r="B229" t="str">
        <f t="shared" si="24"/>
        <v/>
      </c>
      <c r="G229" s="9">
        <f t="shared" si="25"/>
        <v>0</v>
      </c>
      <c r="H229" s="9">
        <f t="shared" si="26"/>
        <v>0</v>
      </c>
      <c r="I229" t="str">
        <f t="shared" si="27"/>
        <v/>
      </c>
      <c r="J229" t="str">
        <f t="shared" ref="J229:BU229" si="32">IF(J11&gt;0,J$4,"")</f>
        <v/>
      </c>
      <c r="K229" t="str">
        <f t="shared" si="32"/>
        <v/>
      </c>
      <c r="L229" t="str">
        <f t="shared" si="32"/>
        <v/>
      </c>
      <c r="M229" t="str">
        <f t="shared" si="32"/>
        <v/>
      </c>
      <c r="N229" t="str">
        <f t="shared" si="32"/>
        <v/>
      </c>
      <c r="O229" t="str">
        <f t="shared" si="32"/>
        <v/>
      </c>
      <c r="P229" t="str">
        <f t="shared" si="32"/>
        <v/>
      </c>
      <c r="Q229" t="str">
        <f t="shared" si="32"/>
        <v/>
      </c>
      <c r="R229" t="str">
        <f t="shared" si="32"/>
        <v/>
      </c>
      <c r="S229" t="str">
        <f t="shared" si="32"/>
        <v/>
      </c>
      <c r="T229" t="str">
        <f t="shared" si="32"/>
        <v/>
      </c>
      <c r="U229" t="str">
        <f t="shared" si="32"/>
        <v/>
      </c>
      <c r="V229" t="str">
        <f t="shared" si="32"/>
        <v/>
      </c>
      <c r="W229" t="str">
        <f t="shared" si="32"/>
        <v/>
      </c>
      <c r="X229" t="str">
        <f t="shared" si="32"/>
        <v/>
      </c>
      <c r="Y229" t="str">
        <f t="shared" si="32"/>
        <v/>
      </c>
      <c r="Z229" t="str">
        <f t="shared" si="32"/>
        <v/>
      </c>
      <c r="AA229" t="str">
        <f t="shared" si="32"/>
        <v/>
      </c>
      <c r="AB229" t="str">
        <f t="shared" si="32"/>
        <v/>
      </c>
      <c r="AC229" t="str">
        <f t="shared" si="32"/>
        <v/>
      </c>
      <c r="AD229" t="str">
        <f t="shared" si="32"/>
        <v/>
      </c>
      <c r="AE229" t="str">
        <f t="shared" si="32"/>
        <v/>
      </c>
      <c r="AF229" t="str">
        <f t="shared" si="32"/>
        <v/>
      </c>
      <c r="AG229" t="str">
        <f t="shared" si="32"/>
        <v/>
      </c>
      <c r="AH229" t="str">
        <f t="shared" si="32"/>
        <v/>
      </c>
      <c r="AI229" t="str">
        <f t="shared" si="32"/>
        <v/>
      </c>
      <c r="AJ229" t="str">
        <f t="shared" si="32"/>
        <v/>
      </c>
      <c r="AK229" t="str">
        <f t="shared" si="32"/>
        <v/>
      </c>
      <c r="AL229" t="str">
        <f t="shared" si="32"/>
        <v/>
      </c>
      <c r="AM229" t="str">
        <f t="shared" si="32"/>
        <v/>
      </c>
      <c r="AN229" t="str">
        <f t="shared" si="32"/>
        <v/>
      </c>
      <c r="AO229" t="str">
        <f t="shared" si="32"/>
        <v/>
      </c>
      <c r="AP229" t="str">
        <f t="shared" si="32"/>
        <v/>
      </c>
      <c r="AQ229" t="str">
        <f t="shared" si="32"/>
        <v/>
      </c>
      <c r="AR229" t="str">
        <f t="shared" si="32"/>
        <v/>
      </c>
      <c r="AS229" t="str">
        <f t="shared" si="32"/>
        <v/>
      </c>
      <c r="AT229" t="str">
        <f t="shared" si="32"/>
        <v/>
      </c>
      <c r="AU229" t="str">
        <f t="shared" si="32"/>
        <v/>
      </c>
      <c r="AV229" t="str">
        <f t="shared" si="32"/>
        <v/>
      </c>
      <c r="AW229" t="str">
        <f t="shared" si="32"/>
        <v/>
      </c>
      <c r="AX229" t="str">
        <f t="shared" si="32"/>
        <v/>
      </c>
      <c r="AY229" t="str">
        <f t="shared" si="32"/>
        <v/>
      </c>
      <c r="AZ229" t="str">
        <f t="shared" si="32"/>
        <v/>
      </c>
      <c r="BA229" t="str">
        <f t="shared" si="32"/>
        <v/>
      </c>
      <c r="BB229" t="str">
        <f t="shared" si="32"/>
        <v/>
      </c>
      <c r="BC229" t="str">
        <f t="shared" si="32"/>
        <v/>
      </c>
      <c r="BD229" t="str">
        <f t="shared" si="32"/>
        <v/>
      </c>
      <c r="BE229" t="str">
        <f t="shared" si="32"/>
        <v/>
      </c>
      <c r="BF229" t="str">
        <f t="shared" si="32"/>
        <v/>
      </c>
      <c r="BG229" t="str">
        <f t="shared" si="32"/>
        <v/>
      </c>
      <c r="BH229" t="str">
        <f t="shared" si="32"/>
        <v/>
      </c>
      <c r="BI229" t="str">
        <f t="shared" si="32"/>
        <v/>
      </c>
      <c r="BJ229" t="str">
        <f t="shared" si="32"/>
        <v/>
      </c>
      <c r="BK229" t="str">
        <f t="shared" si="32"/>
        <v/>
      </c>
      <c r="BL229" t="str">
        <f t="shared" si="32"/>
        <v/>
      </c>
      <c r="BM229" t="str">
        <f t="shared" si="32"/>
        <v/>
      </c>
      <c r="BN229" t="str">
        <f t="shared" si="32"/>
        <v/>
      </c>
      <c r="BO229" t="str">
        <f t="shared" si="32"/>
        <v/>
      </c>
      <c r="BP229" t="str">
        <f t="shared" si="32"/>
        <v/>
      </c>
      <c r="BQ229" t="str">
        <f t="shared" si="32"/>
        <v/>
      </c>
      <c r="BR229" t="str">
        <f t="shared" si="32"/>
        <v/>
      </c>
      <c r="BS229" t="str">
        <f t="shared" si="32"/>
        <v/>
      </c>
      <c r="BT229" t="str">
        <f t="shared" si="32"/>
        <v/>
      </c>
      <c r="BU229" t="str">
        <f t="shared" si="32"/>
        <v/>
      </c>
      <c r="BV229" t="str">
        <f t="shared" ref="BV229:DY229" si="33">IF(BV11&gt;0,BV$4,"")</f>
        <v/>
      </c>
      <c r="BW229" t="str">
        <f t="shared" si="33"/>
        <v/>
      </c>
      <c r="BX229" t="str">
        <f t="shared" si="33"/>
        <v/>
      </c>
      <c r="BY229" t="str">
        <f t="shared" si="33"/>
        <v/>
      </c>
      <c r="BZ229" t="str">
        <f t="shared" si="33"/>
        <v/>
      </c>
      <c r="CA229" t="str">
        <f t="shared" si="33"/>
        <v/>
      </c>
      <c r="CB229" t="str">
        <f t="shared" si="33"/>
        <v/>
      </c>
      <c r="CC229" t="str">
        <f t="shared" si="33"/>
        <v/>
      </c>
      <c r="CD229" t="str">
        <f t="shared" si="33"/>
        <v/>
      </c>
      <c r="CE229" t="str">
        <f t="shared" si="33"/>
        <v/>
      </c>
      <c r="CF229" t="str">
        <f t="shared" si="33"/>
        <v/>
      </c>
      <c r="CG229" t="str">
        <f t="shared" si="33"/>
        <v/>
      </c>
      <c r="CH229" t="str">
        <f t="shared" si="33"/>
        <v/>
      </c>
      <c r="CI229" t="str">
        <f t="shared" si="33"/>
        <v/>
      </c>
      <c r="CJ229" t="str">
        <f t="shared" si="33"/>
        <v/>
      </c>
      <c r="CK229" t="str">
        <f t="shared" si="33"/>
        <v/>
      </c>
      <c r="CL229" t="str">
        <f t="shared" si="33"/>
        <v/>
      </c>
      <c r="CM229" t="str">
        <f t="shared" si="33"/>
        <v/>
      </c>
      <c r="CN229" t="str">
        <f t="shared" si="33"/>
        <v/>
      </c>
      <c r="CO229" t="str">
        <f t="shared" si="33"/>
        <v/>
      </c>
      <c r="CP229" t="str">
        <f t="shared" si="33"/>
        <v/>
      </c>
      <c r="CQ229" t="str">
        <f t="shared" si="33"/>
        <v/>
      </c>
      <c r="CR229" t="str">
        <f t="shared" si="33"/>
        <v/>
      </c>
      <c r="CS229" t="str">
        <f t="shared" si="33"/>
        <v/>
      </c>
      <c r="CT229" t="str">
        <f t="shared" si="33"/>
        <v/>
      </c>
      <c r="CU229" t="str">
        <f t="shared" si="33"/>
        <v/>
      </c>
      <c r="CV229" t="str">
        <f t="shared" si="33"/>
        <v/>
      </c>
      <c r="CW229" t="str">
        <f t="shared" si="33"/>
        <v/>
      </c>
      <c r="CX229" t="str">
        <f t="shared" si="33"/>
        <v/>
      </c>
      <c r="CY229" t="str">
        <f t="shared" si="33"/>
        <v/>
      </c>
      <c r="CZ229" t="str">
        <f t="shared" si="33"/>
        <v/>
      </c>
      <c r="DA229" t="str">
        <f t="shared" si="33"/>
        <v/>
      </c>
      <c r="DB229" t="str">
        <f t="shared" si="33"/>
        <v/>
      </c>
      <c r="DC229" t="str">
        <f t="shared" si="33"/>
        <v/>
      </c>
      <c r="DD229" t="str">
        <f t="shared" si="33"/>
        <v/>
      </c>
      <c r="DE229" t="str">
        <f t="shared" si="33"/>
        <v/>
      </c>
      <c r="DF229" t="str">
        <f t="shared" si="33"/>
        <v/>
      </c>
      <c r="DG229" t="str">
        <f t="shared" si="33"/>
        <v/>
      </c>
      <c r="DH229" t="str">
        <f t="shared" si="33"/>
        <v/>
      </c>
      <c r="DI229" t="str">
        <f t="shared" si="33"/>
        <v/>
      </c>
      <c r="DJ229" t="str">
        <f t="shared" si="33"/>
        <v/>
      </c>
      <c r="DK229" t="str">
        <f t="shared" si="33"/>
        <v/>
      </c>
      <c r="DL229" t="str">
        <f t="shared" si="33"/>
        <v/>
      </c>
      <c r="DM229" t="str">
        <f t="shared" si="33"/>
        <v/>
      </c>
      <c r="DN229" t="str">
        <f t="shared" si="33"/>
        <v/>
      </c>
      <c r="DO229" t="str">
        <f t="shared" si="33"/>
        <v/>
      </c>
      <c r="DP229" t="str">
        <f t="shared" si="33"/>
        <v/>
      </c>
      <c r="DQ229" t="str">
        <f t="shared" si="33"/>
        <v/>
      </c>
      <c r="DR229" t="str">
        <f t="shared" si="33"/>
        <v/>
      </c>
      <c r="DS229" t="str">
        <f t="shared" si="33"/>
        <v/>
      </c>
      <c r="DT229" t="str">
        <f t="shared" si="33"/>
        <v/>
      </c>
      <c r="DU229" t="str">
        <f t="shared" si="33"/>
        <v/>
      </c>
      <c r="DV229" t="str">
        <f t="shared" si="33"/>
        <v/>
      </c>
      <c r="DW229" t="str">
        <f t="shared" si="33"/>
        <v/>
      </c>
      <c r="DX229" t="str">
        <f t="shared" si="33"/>
        <v/>
      </c>
      <c r="DY229" t="str">
        <f t="shared" si="33"/>
        <v/>
      </c>
    </row>
    <row r="230" spans="2:129" x14ac:dyDescent="0.2">
      <c r="B230" t="str">
        <f t="shared" si="24"/>
        <v/>
      </c>
      <c r="G230" s="9">
        <f t="shared" si="25"/>
        <v>0</v>
      </c>
      <c r="H230" s="9">
        <f t="shared" si="26"/>
        <v>0</v>
      </c>
      <c r="I230" t="str">
        <f t="shared" si="27"/>
        <v/>
      </c>
      <c r="J230" t="str">
        <f t="shared" ref="J230:BU230" si="34">IF(J12&gt;0,J$4,"")</f>
        <v/>
      </c>
      <c r="K230" t="str">
        <f t="shared" si="34"/>
        <v/>
      </c>
      <c r="L230" t="str">
        <f t="shared" si="34"/>
        <v/>
      </c>
      <c r="M230" t="str">
        <f t="shared" si="34"/>
        <v/>
      </c>
      <c r="N230" t="str">
        <f t="shared" si="34"/>
        <v/>
      </c>
      <c r="O230" t="str">
        <f t="shared" si="34"/>
        <v/>
      </c>
      <c r="P230" t="str">
        <f t="shared" si="34"/>
        <v/>
      </c>
      <c r="Q230" t="str">
        <f t="shared" si="34"/>
        <v/>
      </c>
      <c r="R230" t="str">
        <f t="shared" si="34"/>
        <v/>
      </c>
      <c r="S230" t="str">
        <f t="shared" si="34"/>
        <v/>
      </c>
      <c r="T230" t="str">
        <f t="shared" si="34"/>
        <v/>
      </c>
      <c r="U230" t="str">
        <f t="shared" si="34"/>
        <v/>
      </c>
      <c r="V230" t="str">
        <f t="shared" si="34"/>
        <v/>
      </c>
      <c r="W230" t="str">
        <f t="shared" si="34"/>
        <v/>
      </c>
      <c r="X230" t="str">
        <f t="shared" si="34"/>
        <v/>
      </c>
      <c r="Y230" t="str">
        <f t="shared" si="34"/>
        <v/>
      </c>
      <c r="Z230" t="str">
        <f t="shared" si="34"/>
        <v/>
      </c>
      <c r="AA230" t="str">
        <f t="shared" si="34"/>
        <v/>
      </c>
      <c r="AB230" t="str">
        <f t="shared" si="34"/>
        <v/>
      </c>
      <c r="AC230" t="str">
        <f t="shared" si="34"/>
        <v/>
      </c>
      <c r="AD230" t="str">
        <f t="shared" si="34"/>
        <v/>
      </c>
      <c r="AE230" t="str">
        <f t="shared" si="34"/>
        <v/>
      </c>
      <c r="AF230" t="str">
        <f t="shared" si="34"/>
        <v/>
      </c>
      <c r="AG230" t="str">
        <f t="shared" si="34"/>
        <v/>
      </c>
      <c r="AH230" t="str">
        <f t="shared" si="34"/>
        <v/>
      </c>
      <c r="AI230" t="str">
        <f t="shared" si="34"/>
        <v/>
      </c>
      <c r="AJ230" t="str">
        <f t="shared" si="34"/>
        <v/>
      </c>
      <c r="AK230" t="str">
        <f t="shared" si="34"/>
        <v/>
      </c>
      <c r="AL230" t="str">
        <f t="shared" si="34"/>
        <v/>
      </c>
      <c r="AM230" t="str">
        <f t="shared" si="34"/>
        <v/>
      </c>
      <c r="AN230" t="str">
        <f t="shared" si="34"/>
        <v/>
      </c>
      <c r="AO230" t="str">
        <f t="shared" si="34"/>
        <v/>
      </c>
      <c r="AP230" t="str">
        <f t="shared" si="34"/>
        <v/>
      </c>
      <c r="AQ230" t="str">
        <f t="shared" si="34"/>
        <v/>
      </c>
      <c r="AR230" t="str">
        <f t="shared" si="34"/>
        <v/>
      </c>
      <c r="AS230" t="str">
        <f t="shared" si="34"/>
        <v/>
      </c>
      <c r="AT230" t="str">
        <f t="shared" si="34"/>
        <v/>
      </c>
      <c r="AU230" t="str">
        <f t="shared" si="34"/>
        <v/>
      </c>
      <c r="AV230" t="str">
        <f t="shared" si="34"/>
        <v/>
      </c>
      <c r="AW230" t="str">
        <f t="shared" si="34"/>
        <v/>
      </c>
      <c r="AX230" t="str">
        <f t="shared" si="34"/>
        <v/>
      </c>
      <c r="AY230" t="str">
        <f t="shared" si="34"/>
        <v/>
      </c>
      <c r="AZ230" t="str">
        <f t="shared" si="34"/>
        <v/>
      </c>
      <c r="BA230" t="str">
        <f t="shared" si="34"/>
        <v/>
      </c>
      <c r="BB230" t="str">
        <f t="shared" si="34"/>
        <v/>
      </c>
      <c r="BC230" t="str">
        <f t="shared" si="34"/>
        <v/>
      </c>
      <c r="BD230" t="str">
        <f t="shared" si="34"/>
        <v/>
      </c>
      <c r="BE230" t="str">
        <f t="shared" si="34"/>
        <v/>
      </c>
      <c r="BF230" t="str">
        <f t="shared" si="34"/>
        <v/>
      </c>
      <c r="BG230" t="str">
        <f t="shared" si="34"/>
        <v/>
      </c>
      <c r="BH230" t="str">
        <f t="shared" si="34"/>
        <v/>
      </c>
      <c r="BI230" t="str">
        <f t="shared" si="34"/>
        <v/>
      </c>
      <c r="BJ230" t="str">
        <f t="shared" si="34"/>
        <v/>
      </c>
      <c r="BK230" t="str">
        <f t="shared" si="34"/>
        <v/>
      </c>
      <c r="BL230" t="str">
        <f t="shared" si="34"/>
        <v/>
      </c>
      <c r="BM230" t="str">
        <f t="shared" si="34"/>
        <v/>
      </c>
      <c r="BN230" t="str">
        <f t="shared" si="34"/>
        <v/>
      </c>
      <c r="BO230" t="str">
        <f t="shared" si="34"/>
        <v/>
      </c>
      <c r="BP230" t="str">
        <f t="shared" si="34"/>
        <v/>
      </c>
      <c r="BQ230" t="str">
        <f t="shared" si="34"/>
        <v/>
      </c>
      <c r="BR230" t="str">
        <f t="shared" si="34"/>
        <v/>
      </c>
      <c r="BS230" t="str">
        <f t="shared" si="34"/>
        <v/>
      </c>
      <c r="BT230" t="str">
        <f t="shared" si="34"/>
        <v/>
      </c>
      <c r="BU230" t="str">
        <f t="shared" si="34"/>
        <v/>
      </c>
      <c r="BV230" t="str">
        <f t="shared" ref="BV230:DY230" si="35">IF(BV12&gt;0,BV$4,"")</f>
        <v/>
      </c>
      <c r="BW230" t="str">
        <f t="shared" si="35"/>
        <v/>
      </c>
      <c r="BX230" t="str">
        <f t="shared" si="35"/>
        <v/>
      </c>
      <c r="BY230" t="str">
        <f t="shared" si="35"/>
        <v/>
      </c>
      <c r="BZ230" t="str">
        <f t="shared" si="35"/>
        <v/>
      </c>
      <c r="CA230" t="str">
        <f t="shared" si="35"/>
        <v/>
      </c>
      <c r="CB230" t="str">
        <f t="shared" si="35"/>
        <v/>
      </c>
      <c r="CC230" t="str">
        <f t="shared" si="35"/>
        <v/>
      </c>
      <c r="CD230" t="str">
        <f t="shared" si="35"/>
        <v/>
      </c>
      <c r="CE230" t="str">
        <f t="shared" si="35"/>
        <v/>
      </c>
      <c r="CF230" t="str">
        <f t="shared" si="35"/>
        <v/>
      </c>
      <c r="CG230" t="str">
        <f t="shared" si="35"/>
        <v/>
      </c>
      <c r="CH230" t="str">
        <f t="shared" si="35"/>
        <v/>
      </c>
      <c r="CI230" t="str">
        <f t="shared" si="35"/>
        <v/>
      </c>
      <c r="CJ230" t="str">
        <f t="shared" si="35"/>
        <v/>
      </c>
      <c r="CK230" t="str">
        <f t="shared" si="35"/>
        <v/>
      </c>
      <c r="CL230" t="str">
        <f t="shared" si="35"/>
        <v/>
      </c>
      <c r="CM230" t="str">
        <f t="shared" si="35"/>
        <v/>
      </c>
      <c r="CN230" t="str">
        <f t="shared" si="35"/>
        <v/>
      </c>
      <c r="CO230" t="str">
        <f t="shared" si="35"/>
        <v/>
      </c>
      <c r="CP230" t="str">
        <f t="shared" si="35"/>
        <v/>
      </c>
      <c r="CQ230" t="str">
        <f t="shared" si="35"/>
        <v/>
      </c>
      <c r="CR230" t="str">
        <f t="shared" si="35"/>
        <v/>
      </c>
      <c r="CS230" t="str">
        <f t="shared" si="35"/>
        <v/>
      </c>
      <c r="CT230" t="str">
        <f t="shared" si="35"/>
        <v/>
      </c>
      <c r="CU230" t="str">
        <f t="shared" si="35"/>
        <v/>
      </c>
      <c r="CV230" t="str">
        <f t="shared" si="35"/>
        <v/>
      </c>
      <c r="CW230" t="str">
        <f t="shared" si="35"/>
        <v/>
      </c>
      <c r="CX230" t="str">
        <f t="shared" si="35"/>
        <v/>
      </c>
      <c r="CY230" t="str">
        <f t="shared" si="35"/>
        <v/>
      </c>
      <c r="CZ230" t="str">
        <f t="shared" si="35"/>
        <v/>
      </c>
      <c r="DA230" t="str">
        <f t="shared" si="35"/>
        <v/>
      </c>
      <c r="DB230" t="str">
        <f t="shared" si="35"/>
        <v/>
      </c>
      <c r="DC230" t="str">
        <f t="shared" si="35"/>
        <v/>
      </c>
      <c r="DD230" t="str">
        <f t="shared" si="35"/>
        <v/>
      </c>
      <c r="DE230" t="str">
        <f t="shared" si="35"/>
        <v/>
      </c>
      <c r="DF230" t="str">
        <f t="shared" si="35"/>
        <v/>
      </c>
      <c r="DG230" t="str">
        <f t="shared" si="35"/>
        <v/>
      </c>
      <c r="DH230" t="str">
        <f t="shared" si="35"/>
        <v/>
      </c>
      <c r="DI230" t="str">
        <f t="shared" si="35"/>
        <v/>
      </c>
      <c r="DJ230" t="str">
        <f t="shared" si="35"/>
        <v/>
      </c>
      <c r="DK230" t="str">
        <f t="shared" si="35"/>
        <v/>
      </c>
      <c r="DL230" t="str">
        <f t="shared" si="35"/>
        <v/>
      </c>
      <c r="DM230" t="str">
        <f t="shared" si="35"/>
        <v/>
      </c>
      <c r="DN230" t="str">
        <f t="shared" si="35"/>
        <v/>
      </c>
      <c r="DO230" t="str">
        <f t="shared" si="35"/>
        <v/>
      </c>
      <c r="DP230" t="str">
        <f t="shared" si="35"/>
        <v/>
      </c>
      <c r="DQ230" t="str">
        <f t="shared" si="35"/>
        <v/>
      </c>
      <c r="DR230" t="str">
        <f t="shared" si="35"/>
        <v/>
      </c>
      <c r="DS230" t="str">
        <f t="shared" si="35"/>
        <v/>
      </c>
      <c r="DT230" t="str">
        <f t="shared" si="35"/>
        <v/>
      </c>
      <c r="DU230" t="str">
        <f t="shared" si="35"/>
        <v/>
      </c>
      <c r="DV230" t="str">
        <f t="shared" si="35"/>
        <v/>
      </c>
      <c r="DW230" t="str">
        <f t="shared" si="35"/>
        <v/>
      </c>
      <c r="DX230" t="str">
        <f t="shared" si="35"/>
        <v/>
      </c>
      <c r="DY230" t="str">
        <f t="shared" si="35"/>
        <v/>
      </c>
    </row>
    <row r="231" spans="2:129" x14ac:dyDescent="0.2">
      <c r="B231" t="str">
        <f t="shared" si="24"/>
        <v/>
      </c>
      <c r="G231" s="9">
        <f t="shared" si="25"/>
        <v>0</v>
      </c>
      <c r="H231" s="9">
        <f t="shared" si="26"/>
        <v>0</v>
      </c>
      <c r="I231" t="str">
        <f t="shared" si="27"/>
        <v/>
      </c>
      <c r="J231" t="str">
        <f t="shared" ref="J231:BU231" si="36">IF(J13&gt;0,J$4,"")</f>
        <v/>
      </c>
      <c r="K231" t="str">
        <f t="shared" si="36"/>
        <v/>
      </c>
      <c r="L231" t="str">
        <f t="shared" si="36"/>
        <v/>
      </c>
      <c r="M231" t="str">
        <f t="shared" si="36"/>
        <v/>
      </c>
      <c r="N231" t="str">
        <f t="shared" si="36"/>
        <v/>
      </c>
      <c r="O231" t="str">
        <f t="shared" si="36"/>
        <v/>
      </c>
      <c r="P231" t="str">
        <f t="shared" si="36"/>
        <v/>
      </c>
      <c r="Q231" t="str">
        <f t="shared" si="36"/>
        <v/>
      </c>
      <c r="R231" t="str">
        <f t="shared" si="36"/>
        <v/>
      </c>
      <c r="S231" t="str">
        <f t="shared" si="36"/>
        <v/>
      </c>
      <c r="T231" t="str">
        <f t="shared" si="36"/>
        <v/>
      </c>
      <c r="U231" t="str">
        <f t="shared" si="36"/>
        <v/>
      </c>
      <c r="V231" t="str">
        <f t="shared" si="36"/>
        <v/>
      </c>
      <c r="W231" t="str">
        <f t="shared" si="36"/>
        <v/>
      </c>
      <c r="X231" t="str">
        <f t="shared" si="36"/>
        <v/>
      </c>
      <c r="Y231" t="str">
        <f t="shared" si="36"/>
        <v/>
      </c>
      <c r="Z231" t="str">
        <f t="shared" si="36"/>
        <v/>
      </c>
      <c r="AA231" t="str">
        <f t="shared" si="36"/>
        <v/>
      </c>
      <c r="AB231" t="str">
        <f t="shared" si="36"/>
        <v/>
      </c>
      <c r="AC231" t="str">
        <f t="shared" si="36"/>
        <v/>
      </c>
      <c r="AD231" t="str">
        <f t="shared" si="36"/>
        <v/>
      </c>
      <c r="AE231" t="str">
        <f t="shared" si="36"/>
        <v/>
      </c>
      <c r="AF231" t="str">
        <f t="shared" si="36"/>
        <v/>
      </c>
      <c r="AG231" t="str">
        <f t="shared" si="36"/>
        <v/>
      </c>
      <c r="AH231" t="str">
        <f t="shared" si="36"/>
        <v/>
      </c>
      <c r="AI231" t="str">
        <f t="shared" si="36"/>
        <v/>
      </c>
      <c r="AJ231" t="str">
        <f t="shared" si="36"/>
        <v/>
      </c>
      <c r="AK231" t="str">
        <f t="shared" si="36"/>
        <v/>
      </c>
      <c r="AL231" t="str">
        <f t="shared" si="36"/>
        <v/>
      </c>
      <c r="AM231" t="str">
        <f t="shared" si="36"/>
        <v/>
      </c>
      <c r="AN231" t="str">
        <f t="shared" si="36"/>
        <v/>
      </c>
      <c r="AO231" t="str">
        <f t="shared" si="36"/>
        <v/>
      </c>
      <c r="AP231" t="str">
        <f t="shared" si="36"/>
        <v/>
      </c>
      <c r="AQ231" t="str">
        <f t="shared" si="36"/>
        <v/>
      </c>
      <c r="AR231" t="str">
        <f t="shared" si="36"/>
        <v/>
      </c>
      <c r="AS231" t="str">
        <f t="shared" si="36"/>
        <v/>
      </c>
      <c r="AT231" t="str">
        <f t="shared" si="36"/>
        <v/>
      </c>
      <c r="AU231" t="str">
        <f t="shared" si="36"/>
        <v/>
      </c>
      <c r="AV231" t="str">
        <f t="shared" si="36"/>
        <v/>
      </c>
      <c r="AW231" t="str">
        <f t="shared" si="36"/>
        <v/>
      </c>
      <c r="AX231" t="str">
        <f t="shared" si="36"/>
        <v/>
      </c>
      <c r="AY231" t="str">
        <f t="shared" si="36"/>
        <v/>
      </c>
      <c r="AZ231" t="str">
        <f t="shared" si="36"/>
        <v/>
      </c>
      <c r="BA231" t="str">
        <f t="shared" si="36"/>
        <v/>
      </c>
      <c r="BB231" t="str">
        <f t="shared" si="36"/>
        <v/>
      </c>
      <c r="BC231" t="str">
        <f t="shared" si="36"/>
        <v/>
      </c>
      <c r="BD231" t="str">
        <f t="shared" si="36"/>
        <v/>
      </c>
      <c r="BE231" t="str">
        <f t="shared" si="36"/>
        <v/>
      </c>
      <c r="BF231" t="str">
        <f t="shared" si="36"/>
        <v/>
      </c>
      <c r="BG231" t="str">
        <f t="shared" si="36"/>
        <v/>
      </c>
      <c r="BH231" t="str">
        <f t="shared" si="36"/>
        <v/>
      </c>
      <c r="BI231" t="str">
        <f t="shared" si="36"/>
        <v/>
      </c>
      <c r="BJ231" t="str">
        <f t="shared" si="36"/>
        <v/>
      </c>
      <c r="BK231" t="str">
        <f t="shared" si="36"/>
        <v/>
      </c>
      <c r="BL231" t="str">
        <f t="shared" si="36"/>
        <v/>
      </c>
      <c r="BM231" t="str">
        <f t="shared" si="36"/>
        <v/>
      </c>
      <c r="BN231" t="str">
        <f t="shared" si="36"/>
        <v/>
      </c>
      <c r="BO231" t="str">
        <f t="shared" si="36"/>
        <v/>
      </c>
      <c r="BP231" t="str">
        <f t="shared" si="36"/>
        <v/>
      </c>
      <c r="BQ231" t="str">
        <f t="shared" si="36"/>
        <v/>
      </c>
      <c r="BR231" t="str">
        <f t="shared" si="36"/>
        <v/>
      </c>
      <c r="BS231" t="str">
        <f t="shared" si="36"/>
        <v/>
      </c>
      <c r="BT231" t="str">
        <f t="shared" si="36"/>
        <v/>
      </c>
      <c r="BU231" t="str">
        <f t="shared" si="36"/>
        <v/>
      </c>
      <c r="BV231" t="str">
        <f t="shared" ref="BV231:DY231" si="37">IF(BV13&gt;0,BV$4,"")</f>
        <v/>
      </c>
      <c r="BW231" t="str">
        <f t="shared" si="37"/>
        <v/>
      </c>
      <c r="BX231" t="str">
        <f t="shared" si="37"/>
        <v/>
      </c>
      <c r="BY231" t="str">
        <f t="shared" si="37"/>
        <v/>
      </c>
      <c r="BZ231" t="str">
        <f t="shared" si="37"/>
        <v/>
      </c>
      <c r="CA231" t="str">
        <f t="shared" si="37"/>
        <v/>
      </c>
      <c r="CB231" t="str">
        <f t="shared" si="37"/>
        <v/>
      </c>
      <c r="CC231" t="str">
        <f t="shared" si="37"/>
        <v/>
      </c>
      <c r="CD231" t="str">
        <f t="shared" si="37"/>
        <v/>
      </c>
      <c r="CE231" t="str">
        <f t="shared" si="37"/>
        <v/>
      </c>
      <c r="CF231" t="str">
        <f t="shared" si="37"/>
        <v/>
      </c>
      <c r="CG231" t="str">
        <f t="shared" si="37"/>
        <v/>
      </c>
      <c r="CH231" t="str">
        <f t="shared" si="37"/>
        <v/>
      </c>
      <c r="CI231" t="str">
        <f t="shared" si="37"/>
        <v/>
      </c>
      <c r="CJ231" t="str">
        <f t="shared" si="37"/>
        <v/>
      </c>
      <c r="CK231" t="str">
        <f t="shared" si="37"/>
        <v/>
      </c>
      <c r="CL231" t="str">
        <f t="shared" si="37"/>
        <v/>
      </c>
      <c r="CM231" t="str">
        <f t="shared" si="37"/>
        <v/>
      </c>
      <c r="CN231" t="str">
        <f t="shared" si="37"/>
        <v/>
      </c>
      <c r="CO231" t="str">
        <f t="shared" si="37"/>
        <v/>
      </c>
      <c r="CP231" t="str">
        <f t="shared" si="37"/>
        <v/>
      </c>
      <c r="CQ231" t="str">
        <f t="shared" si="37"/>
        <v/>
      </c>
      <c r="CR231" t="str">
        <f t="shared" si="37"/>
        <v/>
      </c>
      <c r="CS231" t="str">
        <f t="shared" si="37"/>
        <v/>
      </c>
      <c r="CT231" t="str">
        <f t="shared" si="37"/>
        <v/>
      </c>
      <c r="CU231" t="str">
        <f t="shared" si="37"/>
        <v/>
      </c>
      <c r="CV231" t="str">
        <f t="shared" si="37"/>
        <v/>
      </c>
      <c r="CW231" t="str">
        <f t="shared" si="37"/>
        <v/>
      </c>
      <c r="CX231" t="str">
        <f t="shared" si="37"/>
        <v/>
      </c>
      <c r="CY231" t="str">
        <f t="shared" si="37"/>
        <v/>
      </c>
      <c r="CZ231" t="str">
        <f t="shared" si="37"/>
        <v/>
      </c>
      <c r="DA231" t="str">
        <f t="shared" si="37"/>
        <v/>
      </c>
      <c r="DB231" t="str">
        <f t="shared" si="37"/>
        <v/>
      </c>
      <c r="DC231" t="str">
        <f t="shared" si="37"/>
        <v/>
      </c>
      <c r="DD231" t="str">
        <f t="shared" si="37"/>
        <v/>
      </c>
      <c r="DE231" t="str">
        <f t="shared" si="37"/>
        <v/>
      </c>
      <c r="DF231" t="str">
        <f t="shared" si="37"/>
        <v/>
      </c>
      <c r="DG231" t="str">
        <f t="shared" si="37"/>
        <v/>
      </c>
      <c r="DH231" t="str">
        <f t="shared" si="37"/>
        <v/>
      </c>
      <c r="DI231" t="str">
        <f t="shared" si="37"/>
        <v/>
      </c>
      <c r="DJ231" t="str">
        <f t="shared" si="37"/>
        <v/>
      </c>
      <c r="DK231" t="str">
        <f t="shared" si="37"/>
        <v/>
      </c>
      <c r="DL231" t="str">
        <f t="shared" si="37"/>
        <v/>
      </c>
      <c r="DM231" t="str">
        <f t="shared" si="37"/>
        <v/>
      </c>
      <c r="DN231" t="str">
        <f t="shared" si="37"/>
        <v/>
      </c>
      <c r="DO231" t="str">
        <f t="shared" si="37"/>
        <v/>
      </c>
      <c r="DP231" t="str">
        <f t="shared" si="37"/>
        <v/>
      </c>
      <c r="DQ231" t="str">
        <f t="shared" si="37"/>
        <v/>
      </c>
      <c r="DR231" t="str">
        <f t="shared" si="37"/>
        <v/>
      </c>
      <c r="DS231" t="str">
        <f t="shared" si="37"/>
        <v/>
      </c>
      <c r="DT231" t="str">
        <f t="shared" si="37"/>
        <v/>
      </c>
      <c r="DU231" t="str">
        <f t="shared" si="37"/>
        <v/>
      </c>
      <c r="DV231" t="str">
        <f t="shared" si="37"/>
        <v/>
      </c>
      <c r="DW231" t="str">
        <f t="shared" si="37"/>
        <v/>
      </c>
      <c r="DX231" t="str">
        <f t="shared" si="37"/>
        <v/>
      </c>
      <c r="DY231" t="str">
        <f t="shared" si="37"/>
        <v/>
      </c>
    </row>
    <row r="232" spans="2:129" x14ac:dyDescent="0.2">
      <c r="B232" t="str">
        <f t="shared" si="24"/>
        <v/>
      </c>
      <c r="G232" s="9">
        <f t="shared" si="25"/>
        <v>0</v>
      </c>
      <c r="H232" s="9">
        <f t="shared" si="26"/>
        <v>0</v>
      </c>
      <c r="I232" t="str">
        <f t="shared" si="27"/>
        <v/>
      </c>
      <c r="J232" t="str">
        <f t="shared" ref="J232:BU232" si="38">IF(J14&gt;0,J$4,"")</f>
        <v/>
      </c>
      <c r="K232" t="str">
        <f t="shared" si="38"/>
        <v/>
      </c>
      <c r="L232" t="str">
        <f t="shared" si="38"/>
        <v/>
      </c>
      <c r="M232" t="str">
        <f t="shared" si="38"/>
        <v/>
      </c>
      <c r="N232" t="str">
        <f t="shared" si="38"/>
        <v/>
      </c>
      <c r="O232" t="str">
        <f t="shared" si="38"/>
        <v/>
      </c>
      <c r="P232" t="str">
        <f t="shared" si="38"/>
        <v/>
      </c>
      <c r="Q232" t="str">
        <f t="shared" si="38"/>
        <v/>
      </c>
      <c r="R232" t="str">
        <f t="shared" si="38"/>
        <v/>
      </c>
      <c r="S232" t="str">
        <f t="shared" si="38"/>
        <v/>
      </c>
      <c r="T232" t="str">
        <f t="shared" si="38"/>
        <v/>
      </c>
      <c r="U232" t="str">
        <f t="shared" si="38"/>
        <v/>
      </c>
      <c r="V232" t="str">
        <f t="shared" si="38"/>
        <v/>
      </c>
      <c r="W232" t="str">
        <f t="shared" si="38"/>
        <v/>
      </c>
      <c r="X232" t="str">
        <f t="shared" si="38"/>
        <v/>
      </c>
      <c r="Y232" t="str">
        <f t="shared" si="38"/>
        <v/>
      </c>
      <c r="Z232" t="str">
        <f t="shared" si="38"/>
        <v/>
      </c>
      <c r="AA232" t="str">
        <f t="shared" si="38"/>
        <v/>
      </c>
      <c r="AB232" t="str">
        <f t="shared" si="38"/>
        <v/>
      </c>
      <c r="AC232" t="str">
        <f t="shared" si="38"/>
        <v/>
      </c>
      <c r="AD232" t="str">
        <f t="shared" si="38"/>
        <v/>
      </c>
      <c r="AE232" t="str">
        <f t="shared" si="38"/>
        <v/>
      </c>
      <c r="AF232" t="str">
        <f t="shared" si="38"/>
        <v/>
      </c>
      <c r="AG232" t="str">
        <f t="shared" si="38"/>
        <v/>
      </c>
      <c r="AH232" t="str">
        <f t="shared" si="38"/>
        <v/>
      </c>
      <c r="AI232" t="str">
        <f t="shared" si="38"/>
        <v/>
      </c>
      <c r="AJ232" t="str">
        <f t="shared" si="38"/>
        <v/>
      </c>
      <c r="AK232" t="str">
        <f t="shared" si="38"/>
        <v/>
      </c>
      <c r="AL232" t="str">
        <f t="shared" si="38"/>
        <v/>
      </c>
      <c r="AM232" t="str">
        <f t="shared" si="38"/>
        <v/>
      </c>
      <c r="AN232" t="str">
        <f t="shared" si="38"/>
        <v/>
      </c>
      <c r="AO232" t="str">
        <f t="shared" si="38"/>
        <v/>
      </c>
      <c r="AP232" t="str">
        <f t="shared" si="38"/>
        <v/>
      </c>
      <c r="AQ232" t="str">
        <f t="shared" si="38"/>
        <v/>
      </c>
      <c r="AR232" t="str">
        <f t="shared" si="38"/>
        <v/>
      </c>
      <c r="AS232" t="str">
        <f t="shared" si="38"/>
        <v/>
      </c>
      <c r="AT232" t="str">
        <f t="shared" si="38"/>
        <v/>
      </c>
      <c r="AU232" t="str">
        <f t="shared" si="38"/>
        <v/>
      </c>
      <c r="AV232" t="str">
        <f t="shared" si="38"/>
        <v/>
      </c>
      <c r="AW232" t="str">
        <f t="shared" si="38"/>
        <v/>
      </c>
      <c r="AX232" t="str">
        <f t="shared" si="38"/>
        <v/>
      </c>
      <c r="AY232" t="str">
        <f t="shared" si="38"/>
        <v/>
      </c>
      <c r="AZ232" t="str">
        <f t="shared" si="38"/>
        <v/>
      </c>
      <c r="BA232" t="str">
        <f t="shared" si="38"/>
        <v/>
      </c>
      <c r="BB232" t="str">
        <f t="shared" si="38"/>
        <v/>
      </c>
      <c r="BC232" t="str">
        <f t="shared" si="38"/>
        <v/>
      </c>
      <c r="BD232" t="str">
        <f t="shared" si="38"/>
        <v/>
      </c>
      <c r="BE232" t="str">
        <f t="shared" si="38"/>
        <v/>
      </c>
      <c r="BF232" t="str">
        <f t="shared" si="38"/>
        <v/>
      </c>
      <c r="BG232" t="str">
        <f t="shared" si="38"/>
        <v/>
      </c>
      <c r="BH232" t="str">
        <f t="shared" si="38"/>
        <v/>
      </c>
      <c r="BI232" t="str">
        <f t="shared" si="38"/>
        <v/>
      </c>
      <c r="BJ232" t="str">
        <f t="shared" si="38"/>
        <v/>
      </c>
      <c r="BK232" t="str">
        <f t="shared" si="38"/>
        <v/>
      </c>
      <c r="BL232" t="str">
        <f t="shared" si="38"/>
        <v/>
      </c>
      <c r="BM232" t="str">
        <f t="shared" si="38"/>
        <v/>
      </c>
      <c r="BN232" t="str">
        <f t="shared" si="38"/>
        <v/>
      </c>
      <c r="BO232" t="str">
        <f t="shared" si="38"/>
        <v/>
      </c>
      <c r="BP232" t="str">
        <f t="shared" si="38"/>
        <v/>
      </c>
      <c r="BQ232" t="str">
        <f t="shared" si="38"/>
        <v/>
      </c>
      <c r="BR232" t="str">
        <f t="shared" si="38"/>
        <v/>
      </c>
      <c r="BS232" t="str">
        <f t="shared" si="38"/>
        <v/>
      </c>
      <c r="BT232" t="str">
        <f t="shared" si="38"/>
        <v/>
      </c>
      <c r="BU232" t="str">
        <f t="shared" si="38"/>
        <v/>
      </c>
      <c r="BV232" t="str">
        <f t="shared" ref="BV232:DY232" si="39">IF(BV14&gt;0,BV$4,"")</f>
        <v/>
      </c>
      <c r="BW232" t="str">
        <f t="shared" si="39"/>
        <v/>
      </c>
      <c r="BX232" t="str">
        <f t="shared" si="39"/>
        <v/>
      </c>
      <c r="BY232" t="str">
        <f t="shared" si="39"/>
        <v/>
      </c>
      <c r="BZ232" t="str">
        <f t="shared" si="39"/>
        <v/>
      </c>
      <c r="CA232" t="str">
        <f t="shared" si="39"/>
        <v/>
      </c>
      <c r="CB232" t="str">
        <f t="shared" si="39"/>
        <v/>
      </c>
      <c r="CC232" t="str">
        <f t="shared" si="39"/>
        <v/>
      </c>
      <c r="CD232" t="str">
        <f t="shared" si="39"/>
        <v/>
      </c>
      <c r="CE232" t="str">
        <f t="shared" si="39"/>
        <v/>
      </c>
      <c r="CF232" t="str">
        <f t="shared" si="39"/>
        <v/>
      </c>
      <c r="CG232" t="str">
        <f t="shared" si="39"/>
        <v/>
      </c>
      <c r="CH232" t="str">
        <f t="shared" si="39"/>
        <v/>
      </c>
      <c r="CI232" t="str">
        <f t="shared" si="39"/>
        <v/>
      </c>
      <c r="CJ232" t="str">
        <f t="shared" si="39"/>
        <v/>
      </c>
      <c r="CK232" t="str">
        <f t="shared" si="39"/>
        <v/>
      </c>
      <c r="CL232" t="str">
        <f t="shared" si="39"/>
        <v/>
      </c>
      <c r="CM232" t="str">
        <f t="shared" si="39"/>
        <v/>
      </c>
      <c r="CN232" t="str">
        <f t="shared" si="39"/>
        <v/>
      </c>
      <c r="CO232" t="str">
        <f t="shared" si="39"/>
        <v/>
      </c>
      <c r="CP232" t="str">
        <f t="shared" si="39"/>
        <v/>
      </c>
      <c r="CQ232" t="str">
        <f t="shared" si="39"/>
        <v/>
      </c>
      <c r="CR232" t="str">
        <f t="shared" si="39"/>
        <v/>
      </c>
      <c r="CS232" t="str">
        <f t="shared" si="39"/>
        <v/>
      </c>
      <c r="CT232" t="str">
        <f t="shared" si="39"/>
        <v/>
      </c>
      <c r="CU232" t="str">
        <f t="shared" si="39"/>
        <v/>
      </c>
      <c r="CV232" t="str">
        <f t="shared" si="39"/>
        <v/>
      </c>
      <c r="CW232" t="str">
        <f t="shared" si="39"/>
        <v/>
      </c>
      <c r="CX232" t="str">
        <f t="shared" si="39"/>
        <v/>
      </c>
      <c r="CY232" t="str">
        <f t="shared" si="39"/>
        <v/>
      </c>
      <c r="CZ232" t="str">
        <f t="shared" si="39"/>
        <v/>
      </c>
      <c r="DA232" t="str">
        <f t="shared" si="39"/>
        <v/>
      </c>
      <c r="DB232" t="str">
        <f t="shared" si="39"/>
        <v/>
      </c>
      <c r="DC232" t="str">
        <f t="shared" si="39"/>
        <v/>
      </c>
      <c r="DD232" t="str">
        <f t="shared" si="39"/>
        <v/>
      </c>
      <c r="DE232" t="str">
        <f t="shared" si="39"/>
        <v/>
      </c>
      <c r="DF232" t="str">
        <f t="shared" si="39"/>
        <v/>
      </c>
      <c r="DG232" t="str">
        <f t="shared" si="39"/>
        <v/>
      </c>
      <c r="DH232" t="str">
        <f t="shared" si="39"/>
        <v/>
      </c>
      <c r="DI232" t="str">
        <f t="shared" si="39"/>
        <v/>
      </c>
      <c r="DJ232" t="str">
        <f t="shared" si="39"/>
        <v/>
      </c>
      <c r="DK232" t="str">
        <f t="shared" si="39"/>
        <v/>
      </c>
      <c r="DL232" t="str">
        <f t="shared" si="39"/>
        <v/>
      </c>
      <c r="DM232" t="str">
        <f t="shared" si="39"/>
        <v/>
      </c>
      <c r="DN232" t="str">
        <f t="shared" si="39"/>
        <v/>
      </c>
      <c r="DO232" t="str">
        <f t="shared" si="39"/>
        <v/>
      </c>
      <c r="DP232" t="str">
        <f t="shared" si="39"/>
        <v/>
      </c>
      <c r="DQ232" t="str">
        <f t="shared" si="39"/>
        <v/>
      </c>
      <c r="DR232" t="str">
        <f t="shared" si="39"/>
        <v/>
      </c>
      <c r="DS232" t="str">
        <f t="shared" si="39"/>
        <v/>
      </c>
      <c r="DT232" t="str">
        <f t="shared" si="39"/>
        <v/>
      </c>
      <c r="DU232" t="str">
        <f t="shared" si="39"/>
        <v/>
      </c>
      <c r="DV232" t="str">
        <f t="shared" si="39"/>
        <v/>
      </c>
      <c r="DW232" t="str">
        <f t="shared" si="39"/>
        <v/>
      </c>
      <c r="DX232" t="str">
        <f t="shared" si="39"/>
        <v/>
      </c>
      <c r="DY232" t="str">
        <f t="shared" si="39"/>
        <v/>
      </c>
    </row>
    <row r="233" spans="2:129" x14ac:dyDescent="0.2">
      <c r="B233" t="str">
        <f t="shared" si="24"/>
        <v/>
      </c>
      <c r="G233" s="9">
        <f t="shared" si="25"/>
        <v>0</v>
      </c>
      <c r="H233" s="9">
        <f t="shared" si="26"/>
        <v>0</v>
      </c>
      <c r="I233" t="str">
        <f t="shared" si="27"/>
        <v/>
      </c>
      <c r="J233" t="str">
        <f t="shared" ref="J233:BU233" si="40">IF(J15&gt;0,J$4,"")</f>
        <v/>
      </c>
      <c r="K233" t="str">
        <f t="shared" si="40"/>
        <v/>
      </c>
      <c r="L233" t="str">
        <f t="shared" si="40"/>
        <v/>
      </c>
      <c r="M233" t="str">
        <f t="shared" si="40"/>
        <v/>
      </c>
      <c r="N233" t="str">
        <f t="shared" si="40"/>
        <v/>
      </c>
      <c r="O233" t="str">
        <f t="shared" si="40"/>
        <v/>
      </c>
      <c r="P233" t="str">
        <f t="shared" si="40"/>
        <v/>
      </c>
      <c r="Q233" t="str">
        <f t="shared" si="40"/>
        <v/>
      </c>
      <c r="R233" t="str">
        <f t="shared" si="40"/>
        <v/>
      </c>
      <c r="S233" t="str">
        <f t="shared" si="40"/>
        <v/>
      </c>
      <c r="T233" t="str">
        <f t="shared" si="40"/>
        <v/>
      </c>
      <c r="U233" t="str">
        <f t="shared" si="40"/>
        <v/>
      </c>
      <c r="V233" t="str">
        <f t="shared" si="40"/>
        <v/>
      </c>
      <c r="W233" t="str">
        <f t="shared" si="40"/>
        <v/>
      </c>
      <c r="X233" t="str">
        <f t="shared" si="40"/>
        <v/>
      </c>
      <c r="Y233" t="str">
        <f t="shared" si="40"/>
        <v/>
      </c>
      <c r="Z233" t="str">
        <f t="shared" si="40"/>
        <v/>
      </c>
      <c r="AA233" t="str">
        <f t="shared" si="40"/>
        <v/>
      </c>
      <c r="AB233" t="str">
        <f t="shared" si="40"/>
        <v/>
      </c>
      <c r="AC233" t="str">
        <f t="shared" si="40"/>
        <v/>
      </c>
      <c r="AD233" t="str">
        <f t="shared" si="40"/>
        <v/>
      </c>
      <c r="AE233" t="str">
        <f t="shared" si="40"/>
        <v/>
      </c>
      <c r="AF233" t="str">
        <f t="shared" si="40"/>
        <v/>
      </c>
      <c r="AG233" t="str">
        <f t="shared" si="40"/>
        <v/>
      </c>
      <c r="AH233" t="str">
        <f t="shared" si="40"/>
        <v/>
      </c>
      <c r="AI233" t="str">
        <f t="shared" si="40"/>
        <v/>
      </c>
      <c r="AJ233" t="str">
        <f t="shared" si="40"/>
        <v/>
      </c>
      <c r="AK233" t="str">
        <f t="shared" si="40"/>
        <v/>
      </c>
      <c r="AL233" t="str">
        <f t="shared" si="40"/>
        <v/>
      </c>
      <c r="AM233" t="str">
        <f t="shared" si="40"/>
        <v/>
      </c>
      <c r="AN233" t="str">
        <f t="shared" si="40"/>
        <v/>
      </c>
      <c r="AO233" t="str">
        <f t="shared" si="40"/>
        <v/>
      </c>
      <c r="AP233" t="str">
        <f t="shared" si="40"/>
        <v/>
      </c>
      <c r="AQ233" t="str">
        <f t="shared" si="40"/>
        <v/>
      </c>
      <c r="AR233" t="str">
        <f t="shared" si="40"/>
        <v/>
      </c>
      <c r="AS233" t="str">
        <f t="shared" si="40"/>
        <v/>
      </c>
      <c r="AT233" t="str">
        <f t="shared" si="40"/>
        <v/>
      </c>
      <c r="AU233" t="str">
        <f t="shared" si="40"/>
        <v/>
      </c>
      <c r="AV233" t="str">
        <f t="shared" si="40"/>
        <v/>
      </c>
      <c r="AW233" t="str">
        <f t="shared" si="40"/>
        <v/>
      </c>
      <c r="AX233" t="str">
        <f t="shared" si="40"/>
        <v/>
      </c>
      <c r="AY233" t="str">
        <f t="shared" si="40"/>
        <v/>
      </c>
      <c r="AZ233" t="str">
        <f t="shared" si="40"/>
        <v/>
      </c>
      <c r="BA233" t="str">
        <f t="shared" si="40"/>
        <v/>
      </c>
      <c r="BB233" t="str">
        <f t="shared" si="40"/>
        <v/>
      </c>
      <c r="BC233" t="str">
        <f t="shared" si="40"/>
        <v/>
      </c>
      <c r="BD233" t="str">
        <f t="shared" si="40"/>
        <v/>
      </c>
      <c r="BE233" t="str">
        <f t="shared" si="40"/>
        <v/>
      </c>
      <c r="BF233" t="str">
        <f t="shared" si="40"/>
        <v/>
      </c>
      <c r="BG233" t="str">
        <f t="shared" si="40"/>
        <v/>
      </c>
      <c r="BH233" t="str">
        <f t="shared" si="40"/>
        <v/>
      </c>
      <c r="BI233" t="str">
        <f t="shared" si="40"/>
        <v/>
      </c>
      <c r="BJ233" t="str">
        <f t="shared" si="40"/>
        <v/>
      </c>
      <c r="BK233" t="str">
        <f t="shared" si="40"/>
        <v/>
      </c>
      <c r="BL233" t="str">
        <f t="shared" si="40"/>
        <v/>
      </c>
      <c r="BM233" t="str">
        <f t="shared" si="40"/>
        <v/>
      </c>
      <c r="BN233" t="str">
        <f t="shared" si="40"/>
        <v/>
      </c>
      <c r="BO233" t="str">
        <f t="shared" si="40"/>
        <v/>
      </c>
      <c r="BP233" t="str">
        <f t="shared" si="40"/>
        <v/>
      </c>
      <c r="BQ233" t="str">
        <f t="shared" si="40"/>
        <v/>
      </c>
      <c r="BR233" t="str">
        <f t="shared" si="40"/>
        <v/>
      </c>
      <c r="BS233" t="str">
        <f t="shared" si="40"/>
        <v/>
      </c>
      <c r="BT233" t="str">
        <f t="shared" si="40"/>
        <v/>
      </c>
      <c r="BU233" t="str">
        <f t="shared" si="40"/>
        <v/>
      </c>
      <c r="BV233" t="str">
        <f t="shared" ref="BV233:DY233" si="41">IF(BV15&gt;0,BV$4,"")</f>
        <v/>
      </c>
      <c r="BW233" t="str">
        <f t="shared" si="41"/>
        <v/>
      </c>
      <c r="BX233" t="str">
        <f t="shared" si="41"/>
        <v/>
      </c>
      <c r="BY233" t="str">
        <f t="shared" si="41"/>
        <v/>
      </c>
      <c r="BZ233" t="str">
        <f t="shared" si="41"/>
        <v/>
      </c>
      <c r="CA233" t="str">
        <f t="shared" si="41"/>
        <v/>
      </c>
      <c r="CB233" t="str">
        <f t="shared" si="41"/>
        <v/>
      </c>
      <c r="CC233" t="str">
        <f t="shared" si="41"/>
        <v/>
      </c>
      <c r="CD233" t="str">
        <f t="shared" si="41"/>
        <v/>
      </c>
      <c r="CE233" t="str">
        <f t="shared" si="41"/>
        <v/>
      </c>
      <c r="CF233" t="str">
        <f t="shared" si="41"/>
        <v/>
      </c>
      <c r="CG233" t="str">
        <f t="shared" si="41"/>
        <v/>
      </c>
      <c r="CH233" t="str">
        <f t="shared" si="41"/>
        <v/>
      </c>
      <c r="CI233" t="str">
        <f t="shared" si="41"/>
        <v/>
      </c>
      <c r="CJ233" t="str">
        <f t="shared" si="41"/>
        <v/>
      </c>
      <c r="CK233" t="str">
        <f t="shared" si="41"/>
        <v/>
      </c>
      <c r="CL233" t="str">
        <f t="shared" si="41"/>
        <v/>
      </c>
      <c r="CM233" t="str">
        <f t="shared" si="41"/>
        <v/>
      </c>
      <c r="CN233" t="str">
        <f t="shared" si="41"/>
        <v/>
      </c>
      <c r="CO233" t="str">
        <f t="shared" si="41"/>
        <v/>
      </c>
      <c r="CP233" t="str">
        <f t="shared" si="41"/>
        <v/>
      </c>
      <c r="CQ233" t="str">
        <f t="shared" si="41"/>
        <v/>
      </c>
      <c r="CR233" t="str">
        <f t="shared" si="41"/>
        <v/>
      </c>
      <c r="CS233" t="str">
        <f t="shared" si="41"/>
        <v/>
      </c>
      <c r="CT233" t="str">
        <f t="shared" si="41"/>
        <v/>
      </c>
      <c r="CU233" t="str">
        <f t="shared" si="41"/>
        <v/>
      </c>
      <c r="CV233" t="str">
        <f t="shared" si="41"/>
        <v/>
      </c>
      <c r="CW233" t="str">
        <f t="shared" si="41"/>
        <v/>
      </c>
      <c r="CX233" t="str">
        <f t="shared" si="41"/>
        <v/>
      </c>
      <c r="CY233" t="str">
        <f t="shared" si="41"/>
        <v/>
      </c>
      <c r="CZ233" t="str">
        <f t="shared" si="41"/>
        <v/>
      </c>
      <c r="DA233" t="str">
        <f t="shared" si="41"/>
        <v/>
      </c>
      <c r="DB233" t="str">
        <f t="shared" si="41"/>
        <v/>
      </c>
      <c r="DC233" t="str">
        <f t="shared" si="41"/>
        <v/>
      </c>
      <c r="DD233" t="str">
        <f t="shared" si="41"/>
        <v/>
      </c>
      <c r="DE233" t="str">
        <f t="shared" si="41"/>
        <v/>
      </c>
      <c r="DF233" t="str">
        <f t="shared" si="41"/>
        <v/>
      </c>
      <c r="DG233" t="str">
        <f t="shared" si="41"/>
        <v/>
      </c>
      <c r="DH233" t="str">
        <f t="shared" si="41"/>
        <v/>
      </c>
      <c r="DI233" t="str">
        <f t="shared" si="41"/>
        <v/>
      </c>
      <c r="DJ233" t="str">
        <f t="shared" si="41"/>
        <v/>
      </c>
      <c r="DK233" t="str">
        <f t="shared" si="41"/>
        <v/>
      </c>
      <c r="DL233" t="str">
        <f t="shared" si="41"/>
        <v/>
      </c>
      <c r="DM233" t="str">
        <f t="shared" si="41"/>
        <v/>
      </c>
      <c r="DN233" t="str">
        <f t="shared" si="41"/>
        <v/>
      </c>
      <c r="DO233" t="str">
        <f t="shared" si="41"/>
        <v/>
      </c>
      <c r="DP233" t="str">
        <f t="shared" si="41"/>
        <v/>
      </c>
      <c r="DQ233" t="str">
        <f t="shared" si="41"/>
        <v/>
      </c>
      <c r="DR233" t="str">
        <f t="shared" si="41"/>
        <v/>
      </c>
      <c r="DS233" t="str">
        <f t="shared" si="41"/>
        <v/>
      </c>
      <c r="DT233" t="str">
        <f t="shared" si="41"/>
        <v/>
      </c>
      <c r="DU233" t="str">
        <f t="shared" si="41"/>
        <v/>
      </c>
      <c r="DV233" t="str">
        <f t="shared" si="41"/>
        <v/>
      </c>
      <c r="DW233" t="str">
        <f t="shared" si="41"/>
        <v/>
      </c>
      <c r="DX233" t="str">
        <f t="shared" si="41"/>
        <v/>
      </c>
      <c r="DY233" t="str">
        <f t="shared" si="41"/>
        <v/>
      </c>
    </row>
    <row r="234" spans="2:129" x14ac:dyDescent="0.2">
      <c r="B234" t="str">
        <f t="shared" si="24"/>
        <v/>
      </c>
      <c r="G234" s="9">
        <f t="shared" si="25"/>
        <v>0</v>
      </c>
      <c r="H234" s="9">
        <f t="shared" si="26"/>
        <v>0</v>
      </c>
      <c r="I234" t="str">
        <f t="shared" si="27"/>
        <v/>
      </c>
      <c r="J234" t="str">
        <f t="shared" ref="J234:BU234" si="42">IF(J16&gt;0,J$4,"")</f>
        <v/>
      </c>
      <c r="K234" t="str">
        <f t="shared" si="42"/>
        <v/>
      </c>
      <c r="L234" t="str">
        <f t="shared" si="42"/>
        <v/>
      </c>
      <c r="M234" t="str">
        <f t="shared" si="42"/>
        <v/>
      </c>
      <c r="N234" t="str">
        <f t="shared" si="42"/>
        <v/>
      </c>
      <c r="O234" t="str">
        <f t="shared" si="42"/>
        <v/>
      </c>
      <c r="P234" t="str">
        <f t="shared" si="42"/>
        <v/>
      </c>
      <c r="Q234" t="str">
        <f t="shared" si="42"/>
        <v/>
      </c>
      <c r="R234" t="str">
        <f t="shared" si="42"/>
        <v/>
      </c>
      <c r="S234" t="str">
        <f t="shared" si="42"/>
        <v/>
      </c>
      <c r="T234" t="str">
        <f t="shared" si="42"/>
        <v/>
      </c>
      <c r="U234" t="str">
        <f t="shared" si="42"/>
        <v/>
      </c>
      <c r="V234" t="str">
        <f t="shared" si="42"/>
        <v/>
      </c>
      <c r="W234" t="str">
        <f t="shared" si="42"/>
        <v/>
      </c>
      <c r="X234" t="str">
        <f t="shared" si="42"/>
        <v/>
      </c>
      <c r="Y234" t="str">
        <f t="shared" si="42"/>
        <v/>
      </c>
      <c r="Z234" t="str">
        <f t="shared" si="42"/>
        <v/>
      </c>
      <c r="AA234" t="str">
        <f t="shared" si="42"/>
        <v/>
      </c>
      <c r="AB234" t="str">
        <f t="shared" si="42"/>
        <v/>
      </c>
      <c r="AC234" t="str">
        <f t="shared" si="42"/>
        <v/>
      </c>
      <c r="AD234" t="str">
        <f t="shared" si="42"/>
        <v/>
      </c>
      <c r="AE234" t="str">
        <f t="shared" si="42"/>
        <v/>
      </c>
      <c r="AF234" t="str">
        <f t="shared" si="42"/>
        <v/>
      </c>
      <c r="AG234" t="str">
        <f t="shared" si="42"/>
        <v/>
      </c>
      <c r="AH234" t="str">
        <f t="shared" si="42"/>
        <v/>
      </c>
      <c r="AI234" t="str">
        <f t="shared" si="42"/>
        <v/>
      </c>
      <c r="AJ234" t="str">
        <f t="shared" si="42"/>
        <v/>
      </c>
      <c r="AK234" t="str">
        <f t="shared" si="42"/>
        <v/>
      </c>
      <c r="AL234" t="str">
        <f t="shared" si="42"/>
        <v/>
      </c>
      <c r="AM234" t="str">
        <f t="shared" si="42"/>
        <v/>
      </c>
      <c r="AN234" t="str">
        <f t="shared" si="42"/>
        <v/>
      </c>
      <c r="AO234" t="str">
        <f t="shared" si="42"/>
        <v/>
      </c>
      <c r="AP234" t="str">
        <f t="shared" si="42"/>
        <v/>
      </c>
      <c r="AQ234" t="str">
        <f t="shared" si="42"/>
        <v/>
      </c>
      <c r="AR234" t="str">
        <f t="shared" si="42"/>
        <v/>
      </c>
      <c r="AS234" t="str">
        <f t="shared" si="42"/>
        <v/>
      </c>
      <c r="AT234" t="str">
        <f t="shared" si="42"/>
        <v/>
      </c>
      <c r="AU234" t="str">
        <f t="shared" si="42"/>
        <v/>
      </c>
      <c r="AV234" t="str">
        <f t="shared" si="42"/>
        <v/>
      </c>
      <c r="AW234" t="str">
        <f t="shared" si="42"/>
        <v/>
      </c>
      <c r="AX234" t="str">
        <f t="shared" si="42"/>
        <v/>
      </c>
      <c r="AY234" t="str">
        <f t="shared" si="42"/>
        <v/>
      </c>
      <c r="AZ234" t="str">
        <f t="shared" si="42"/>
        <v/>
      </c>
      <c r="BA234" t="str">
        <f t="shared" si="42"/>
        <v/>
      </c>
      <c r="BB234" t="str">
        <f t="shared" si="42"/>
        <v/>
      </c>
      <c r="BC234" t="str">
        <f t="shared" si="42"/>
        <v/>
      </c>
      <c r="BD234" t="str">
        <f t="shared" si="42"/>
        <v/>
      </c>
      <c r="BE234" t="str">
        <f t="shared" si="42"/>
        <v/>
      </c>
      <c r="BF234" t="str">
        <f t="shared" si="42"/>
        <v/>
      </c>
      <c r="BG234" t="str">
        <f t="shared" si="42"/>
        <v/>
      </c>
      <c r="BH234" t="str">
        <f t="shared" si="42"/>
        <v/>
      </c>
      <c r="BI234" t="str">
        <f t="shared" si="42"/>
        <v/>
      </c>
      <c r="BJ234" t="str">
        <f t="shared" si="42"/>
        <v/>
      </c>
      <c r="BK234" t="str">
        <f t="shared" si="42"/>
        <v/>
      </c>
      <c r="BL234" t="str">
        <f t="shared" si="42"/>
        <v/>
      </c>
      <c r="BM234" t="str">
        <f t="shared" si="42"/>
        <v/>
      </c>
      <c r="BN234" t="str">
        <f t="shared" si="42"/>
        <v/>
      </c>
      <c r="BO234" t="str">
        <f t="shared" si="42"/>
        <v/>
      </c>
      <c r="BP234" t="str">
        <f t="shared" si="42"/>
        <v/>
      </c>
      <c r="BQ234" t="str">
        <f t="shared" si="42"/>
        <v/>
      </c>
      <c r="BR234" t="str">
        <f t="shared" si="42"/>
        <v/>
      </c>
      <c r="BS234" t="str">
        <f t="shared" si="42"/>
        <v/>
      </c>
      <c r="BT234" t="str">
        <f t="shared" si="42"/>
        <v/>
      </c>
      <c r="BU234" t="str">
        <f t="shared" si="42"/>
        <v/>
      </c>
      <c r="BV234" t="str">
        <f t="shared" ref="BV234:DY234" si="43">IF(BV16&gt;0,BV$4,"")</f>
        <v/>
      </c>
      <c r="BW234" t="str">
        <f t="shared" si="43"/>
        <v/>
      </c>
      <c r="BX234" t="str">
        <f t="shared" si="43"/>
        <v/>
      </c>
      <c r="BY234" t="str">
        <f t="shared" si="43"/>
        <v/>
      </c>
      <c r="BZ234" t="str">
        <f t="shared" si="43"/>
        <v/>
      </c>
      <c r="CA234" t="str">
        <f t="shared" si="43"/>
        <v/>
      </c>
      <c r="CB234" t="str">
        <f t="shared" si="43"/>
        <v/>
      </c>
      <c r="CC234" t="str">
        <f t="shared" si="43"/>
        <v/>
      </c>
      <c r="CD234" t="str">
        <f t="shared" si="43"/>
        <v/>
      </c>
      <c r="CE234" t="str">
        <f t="shared" si="43"/>
        <v/>
      </c>
      <c r="CF234" t="str">
        <f t="shared" si="43"/>
        <v/>
      </c>
      <c r="CG234" t="str">
        <f t="shared" si="43"/>
        <v/>
      </c>
      <c r="CH234" t="str">
        <f t="shared" si="43"/>
        <v/>
      </c>
      <c r="CI234" t="str">
        <f t="shared" si="43"/>
        <v/>
      </c>
      <c r="CJ234" t="str">
        <f t="shared" si="43"/>
        <v/>
      </c>
      <c r="CK234" t="str">
        <f t="shared" si="43"/>
        <v/>
      </c>
      <c r="CL234" t="str">
        <f t="shared" si="43"/>
        <v/>
      </c>
      <c r="CM234" t="str">
        <f t="shared" si="43"/>
        <v/>
      </c>
      <c r="CN234" t="str">
        <f t="shared" si="43"/>
        <v/>
      </c>
      <c r="CO234" t="str">
        <f t="shared" si="43"/>
        <v/>
      </c>
      <c r="CP234" t="str">
        <f t="shared" si="43"/>
        <v/>
      </c>
      <c r="CQ234" t="str">
        <f t="shared" si="43"/>
        <v/>
      </c>
      <c r="CR234" t="str">
        <f t="shared" si="43"/>
        <v/>
      </c>
      <c r="CS234" t="str">
        <f t="shared" si="43"/>
        <v/>
      </c>
      <c r="CT234" t="str">
        <f t="shared" si="43"/>
        <v/>
      </c>
      <c r="CU234" t="str">
        <f t="shared" si="43"/>
        <v/>
      </c>
      <c r="CV234" t="str">
        <f t="shared" si="43"/>
        <v/>
      </c>
      <c r="CW234" t="str">
        <f t="shared" si="43"/>
        <v/>
      </c>
      <c r="CX234" t="str">
        <f t="shared" si="43"/>
        <v/>
      </c>
      <c r="CY234" t="str">
        <f t="shared" si="43"/>
        <v/>
      </c>
      <c r="CZ234" t="str">
        <f t="shared" si="43"/>
        <v/>
      </c>
      <c r="DA234" t="str">
        <f t="shared" si="43"/>
        <v/>
      </c>
      <c r="DB234" t="str">
        <f t="shared" si="43"/>
        <v/>
      </c>
      <c r="DC234" t="str">
        <f t="shared" si="43"/>
        <v/>
      </c>
      <c r="DD234" t="str">
        <f t="shared" si="43"/>
        <v/>
      </c>
      <c r="DE234" t="str">
        <f t="shared" si="43"/>
        <v/>
      </c>
      <c r="DF234" t="str">
        <f t="shared" si="43"/>
        <v/>
      </c>
      <c r="DG234" t="str">
        <f t="shared" si="43"/>
        <v/>
      </c>
      <c r="DH234" t="str">
        <f t="shared" si="43"/>
        <v/>
      </c>
      <c r="DI234" t="str">
        <f t="shared" si="43"/>
        <v/>
      </c>
      <c r="DJ234" t="str">
        <f t="shared" si="43"/>
        <v/>
      </c>
      <c r="DK234" t="str">
        <f t="shared" si="43"/>
        <v/>
      </c>
      <c r="DL234" t="str">
        <f t="shared" si="43"/>
        <v/>
      </c>
      <c r="DM234" t="str">
        <f t="shared" si="43"/>
        <v/>
      </c>
      <c r="DN234" t="str">
        <f t="shared" si="43"/>
        <v/>
      </c>
      <c r="DO234" t="str">
        <f t="shared" si="43"/>
        <v/>
      </c>
      <c r="DP234" t="str">
        <f t="shared" si="43"/>
        <v/>
      </c>
      <c r="DQ234" t="str">
        <f t="shared" si="43"/>
        <v/>
      </c>
      <c r="DR234" t="str">
        <f t="shared" si="43"/>
        <v/>
      </c>
      <c r="DS234" t="str">
        <f t="shared" si="43"/>
        <v/>
      </c>
      <c r="DT234" t="str">
        <f t="shared" si="43"/>
        <v/>
      </c>
      <c r="DU234" t="str">
        <f t="shared" si="43"/>
        <v/>
      </c>
      <c r="DV234" t="str">
        <f t="shared" si="43"/>
        <v/>
      </c>
      <c r="DW234" t="str">
        <f t="shared" si="43"/>
        <v/>
      </c>
      <c r="DX234" t="str">
        <f t="shared" si="43"/>
        <v/>
      </c>
      <c r="DY234" t="str">
        <f t="shared" si="43"/>
        <v/>
      </c>
    </row>
    <row r="235" spans="2:129" x14ac:dyDescent="0.2">
      <c r="B235" t="str">
        <f t="shared" si="24"/>
        <v/>
      </c>
      <c r="G235" s="9">
        <f t="shared" si="25"/>
        <v>0</v>
      </c>
      <c r="H235" s="9">
        <f t="shared" si="26"/>
        <v>0</v>
      </c>
      <c r="I235" t="str">
        <f t="shared" si="27"/>
        <v/>
      </c>
      <c r="J235" t="str">
        <f t="shared" ref="J235:BU235" si="44">IF(J17&gt;0,J$4,"")</f>
        <v/>
      </c>
      <c r="K235" t="str">
        <f t="shared" si="44"/>
        <v/>
      </c>
      <c r="L235" t="str">
        <f t="shared" si="44"/>
        <v/>
      </c>
      <c r="M235" t="str">
        <f t="shared" si="44"/>
        <v/>
      </c>
      <c r="N235" t="str">
        <f t="shared" si="44"/>
        <v/>
      </c>
      <c r="O235" t="str">
        <f t="shared" si="44"/>
        <v/>
      </c>
      <c r="P235" t="str">
        <f t="shared" si="44"/>
        <v/>
      </c>
      <c r="Q235" t="str">
        <f t="shared" si="44"/>
        <v/>
      </c>
      <c r="R235" t="str">
        <f t="shared" si="44"/>
        <v/>
      </c>
      <c r="S235" t="str">
        <f t="shared" si="44"/>
        <v/>
      </c>
      <c r="T235" t="str">
        <f t="shared" si="44"/>
        <v/>
      </c>
      <c r="U235" t="str">
        <f t="shared" si="44"/>
        <v/>
      </c>
      <c r="V235" t="str">
        <f t="shared" si="44"/>
        <v/>
      </c>
      <c r="W235" t="str">
        <f t="shared" si="44"/>
        <v/>
      </c>
      <c r="X235" t="str">
        <f t="shared" si="44"/>
        <v/>
      </c>
      <c r="Y235" t="str">
        <f t="shared" si="44"/>
        <v/>
      </c>
      <c r="Z235" t="str">
        <f t="shared" si="44"/>
        <v/>
      </c>
      <c r="AA235" t="str">
        <f t="shared" si="44"/>
        <v/>
      </c>
      <c r="AB235" t="str">
        <f t="shared" si="44"/>
        <v/>
      </c>
      <c r="AC235" t="str">
        <f t="shared" si="44"/>
        <v/>
      </c>
      <c r="AD235" t="str">
        <f t="shared" si="44"/>
        <v/>
      </c>
      <c r="AE235" t="str">
        <f t="shared" si="44"/>
        <v/>
      </c>
      <c r="AF235" t="str">
        <f t="shared" si="44"/>
        <v/>
      </c>
      <c r="AG235" t="str">
        <f t="shared" si="44"/>
        <v/>
      </c>
      <c r="AH235" t="str">
        <f t="shared" si="44"/>
        <v/>
      </c>
      <c r="AI235" t="str">
        <f t="shared" si="44"/>
        <v/>
      </c>
      <c r="AJ235" t="str">
        <f t="shared" si="44"/>
        <v/>
      </c>
      <c r="AK235" t="str">
        <f t="shared" si="44"/>
        <v/>
      </c>
      <c r="AL235" t="str">
        <f t="shared" si="44"/>
        <v/>
      </c>
      <c r="AM235" t="str">
        <f t="shared" si="44"/>
        <v/>
      </c>
      <c r="AN235" t="str">
        <f t="shared" si="44"/>
        <v/>
      </c>
      <c r="AO235" t="str">
        <f t="shared" si="44"/>
        <v/>
      </c>
      <c r="AP235" t="str">
        <f t="shared" si="44"/>
        <v/>
      </c>
      <c r="AQ235" t="str">
        <f t="shared" si="44"/>
        <v/>
      </c>
      <c r="AR235" t="str">
        <f t="shared" si="44"/>
        <v/>
      </c>
      <c r="AS235" t="str">
        <f t="shared" si="44"/>
        <v/>
      </c>
      <c r="AT235" t="str">
        <f t="shared" si="44"/>
        <v/>
      </c>
      <c r="AU235" t="str">
        <f t="shared" si="44"/>
        <v/>
      </c>
      <c r="AV235" t="str">
        <f t="shared" si="44"/>
        <v/>
      </c>
      <c r="AW235" t="str">
        <f t="shared" si="44"/>
        <v/>
      </c>
      <c r="AX235" t="str">
        <f t="shared" si="44"/>
        <v/>
      </c>
      <c r="AY235" t="str">
        <f t="shared" si="44"/>
        <v/>
      </c>
      <c r="AZ235" t="str">
        <f t="shared" si="44"/>
        <v/>
      </c>
      <c r="BA235" t="str">
        <f t="shared" si="44"/>
        <v/>
      </c>
      <c r="BB235" t="str">
        <f t="shared" si="44"/>
        <v/>
      </c>
      <c r="BC235" t="str">
        <f t="shared" si="44"/>
        <v/>
      </c>
      <c r="BD235" t="str">
        <f t="shared" si="44"/>
        <v/>
      </c>
      <c r="BE235" t="str">
        <f t="shared" si="44"/>
        <v/>
      </c>
      <c r="BF235" t="str">
        <f t="shared" si="44"/>
        <v/>
      </c>
      <c r="BG235" t="str">
        <f t="shared" si="44"/>
        <v/>
      </c>
      <c r="BH235" t="str">
        <f t="shared" si="44"/>
        <v/>
      </c>
      <c r="BI235" t="str">
        <f t="shared" si="44"/>
        <v/>
      </c>
      <c r="BJ235" t="str">
        <f t="shared" si="44"/>
        <v/>
      </c>
      <c r="BK235" t="str">
        <f t="shared" si="44"/>
        <v/>
      </c>
      <c r="BL235" t="str">
        <f t="shared" si="44"/>
        <v/>
      </c>
      <c r="BM235" t="str">
        <f t="shared" si="44"/>
        <v/>
      </c>
      <c r="BN235" t="str">
        <f t="shared" si="44"/>
        <v/>
      </c>
      <c r="BO235" t="str">
        <f t="shared" si="44"/>
        <v/>
      </c>
      <c r="BP235" t="str">
        <f t="shared" si="44"/>
        <v/>
      </c>
      <c r="BQ235" t="str">
        <f t="shared" si="44"/>
        <v/>
      </c>
      <c r="BR235" t="str">
        <f t="shared" si="44"/>
        <v/>
      </c>
      <c r="BS235" t="str">
        <f t="shared" si="44"/>
        <v/>
      </c>
      <c r="BT235" t="str">
        <f t="shared" si="44"/>
        <v/>
      </c>
      <c r="BU235" t="str">
        <f t="shared" si="44"/>
        <v/>
      </c>
      <c r="BV235" t="str">
        <f t="shared" ref="BV235:DY235" si="45">IF(BV17&gt;0,BV$4,"")</f>
        <v/>
      </c>
      <c r="BW235" t="str">
        <f t="shared" si="45"/>
        <v/>
      </c>
      <c r="BX235" t="str">
        <f t="shared" si="45"/>
        <v/>
      </c>
      <c r="BY235" t="str">
        <f t="shared" si="45"/>
        <v/>
      </c>
      <c r="BZ235" t="str">
        <f t="shared" si="45"/>
        <v/>
      </c>
      <c r="CA235" t="str">
        <f t="shared" si="45"/>
        <v/>
      </c>
      <c r="CB235" t="str">
        <f t="shared" si="45"/>
        <v/>
      </c>
      <c r="CC235" t="str">
        <f t="shared" si="45"/>
        <v/>
      </c>
      <c r="CD235" t="str">
        <f t="shared" si="45"/>
        <v/>
      </c>
      <c r="CE235" t="str">
        <f t="shared" si="45"/>
        <v/>
      </c>
      <c r="CF235" t="str">
        <f t="shared" si="45"/>
        <v/>
      </c>
      <c r="CG235" t="str">
        <f t="shared" si="45"/>
        <v/>
      </c>
      <c r="CH235" t="str">
        <f t="shared" si="45"/>
        <v/>
      </c>
      <c r="CI235" t="str">
        <f t="shared" si="45"/>
        <v/>
      </c>
      <c r="CJ235" t="str">
        <f t="shared" si="45"/>
        <v/>
      </c>
      <c r="CK235" t="str">
        <f t="shared" si="45"/>
        <v/>
      </c>
      <c r="CL235" t="str">
        <f t="shared" si="45"/>
        <v/>
      </c>
      <c r="CM235" t="str">
        <f t="shared" si="45"/>
        <v/>
      </c>
      <c r="CN235" t="str">
        <f t="shared" si="45"/>
        <v/>
      </c>
      <c r="CO235" t="str">
        <f t="shared" si="45"/>
        <v/>
      </c>
      <c r="CP235" t="str">
        <f t="shared" si="45"/>
        <v/>
      </c>
      <c r="CQ235" t="str">
        <f t="shared" si="45"/>
        <v/>
      </c>
      <c r="CR235" t="str">
        <f t="shared" si="45"/>
        <v/>
      </c>
      <c r="CS235" t="str">
        <f t="shared" si="45"/>
        <v/>
      </c>
      <c r="CT235" t="str">
        <f t="shared" si="45"/>
        <v/>
      </c>
      <c r="CU235" t="str">
        <f t="shared" si="45"/>
        <v/>
      </c>
      <c r="CV235" t="str">
        <f t="shared" si="45"/>
        <v/>
      </c>
      <c r="CW235" t="str">
        <f t="shared" si="45"/>
        <v/>
      </c>
      <c r="CX235" t="str">
        <f t="shared" si="45"/>
        <v/>
      </c>
      <c r="CY235" t="str">
        <f t="shared" si="45"/>
        <v/>
      </c>
      <c r="CZ235" t="str">
        <f t="shared" si="45"/>
        <v/>
      </c>
      <c r="DA235" t="str">
        <f t="shared" si="45"/>
        <v/>
      </c>
      <c r="DB235" t="str">
        <f t="shared" si="45"/>
        <v/>
      </c>
      <c r="DC235" t="str">
        <f t="shared" si="45"/>
        <v/>
      </c>
      <c r="DD235" t="str">
        <f t="shared" si="45"/>
        <v/>
      </c>
      <c r="DE235" t="str">
        <f t="shared" si="45"/>
        <v/>
      </c>
      <c r="DF235" t="str">
        <f t="shared" si="45"/>
        <v/>
      </c>
      <c r="DG235" t="str">
        <f t="shared" si="45"/>
        <v/>
      </c>
      <c r="DH235" t="str">
        <f t="shared" si="45"/>
        <v/>
      </c>
      <c r="DI235" t="str">
        <f t="shared" si="45"/>
        <v/>
      </c>
      <c r="DJ235" t="str">
        <f t="shared" si="45"/>
        <v/>
      </c>
      <c r="DK235" t="str">
        <f t="shared" si="45"/>
        <v/>
      </c>
      <c r="DL235" t="str">
        <f t="shared" si="45"/>
        <v/>
      </c>
      <c r="DM235" t="str">
        <f t="shared" si="45"/>
        <v/>
      </c>
      <c r="DN235" t="str">
        <f t="shared" si="45"/>
        <v/>
      </c>
      <c r="DO235" t="str">
        <f t="shared" si="45"/>
        <v/>
      </c>
      <c r="DP235" t="str">
        <f t="shared" si="45"/>
        <v/>
      </c>
      <c r="DQ235" t="str">
        <f t="shared" si="45"/>
        <v/>
      </c>
      <c r="DR235" t="str">
        <f t="shared" si="45"/>
        <v/>
      </c>
      <c r="DS235" t="str">
        <f t="shared" si="45"/>
        <v/>
      </c>
      <c r="DT235" t="str">
        <f t="shared" si="45"/>
        <v/>
      </c>
      <c r="DU235" t="str">
        <f t="shared" si="45"/>
        <v/>
      </c>
      <c r="DV235" t="str">
        <f t="shared" si="45"/>
        <v/>
      </c>
      <c r="DW235" t="str">
        <f t="shared" si="45"/>
        <v/>
      </c>
      <c r="DX235" t="str">
        <f t="shared" si="45"/>
        <v/>
      </c>
      <c r="DY235" t="str">
        <f t="shared" si="45"/>
        <v/>
      </c>
    </row>
    <row r="236" spans="2:129" x14ac:dyDescent="0.2">
      <c r="B236" t="str">
        <f t="shared" si="24"/>
        <v/>
      </c>
      <c r="G236" s="9">
        <f t="shared" si="25"/>
        <v>0</v>
      </c>
      <c r="H236" s="9">
        <f t="shared" si="26"/>
        <v>0</v>
      </c>
      <c r="I236" t="str">
        <f t="shared" si="27"/>
        <v/>
      </c>
      <c r="J236" t="str">
        <f t="shared" ref="J236:BU236" si="46">IF(J18&gt;0,J$4,"")</f>
        <v/>
      </c>
      <c r="K236" t="str">
        <f t="shared" si="46"/>
        <v/>
      </c>
      <c r="L236" t="str">
        <f t="shared" si="46"/>
        <v/>
      </c>
      <c r="M236" t="str">
        <f t="shared" si="46"/>
        <v/>
      </c>
      <c r="N236" t="str">
        <f t="shared" si="46"/>
        <v/>
      </c>
      <c r="O236" t="str">
        <f t="shared" si="46"/>
        <v/>
      </c>
      <c r="P236" t="str">
        <f t="shared" si="46"/>
        <v/>
      </c>
      <c r="Q236" t="str">
        <f t="shared" si="46"/>
        <v/>
      </c>
      <c r="R236" t="str">
        <f t="shared" si="46"/>
        <v/>
      </c>
      <c r="S236" t="str">
        <f t="shared" si="46"/>
        <v/>
      </c>
      <c r="T236" t="str">
        <f t="shared" si="46"/>
        <v/>
      </c>
      <c r="U236" t="str">
        <f t="shared" si="46"/>
        <v/>
      </c>
      <c r="V236" t="str">
        <f t="shared" si="46"/>
        <v/>
      </c>
      <c r="W236" t="str">
        <f t="shared" si="46"/>
        <v/>
      </c>
      <c r="X236" t="str">
        <f t="shared" si="46"/>
        <v/>
      </c>
      <c r="Y236" t="str">
        <f t="shared" si="46"/>
        <v/>
      </c>
      <c r="Z236" t="str">
        <f t="shared" si="46"/>
        <v/>
      </c>
      <c r="AA236" t="str">
        <f t="shared" si="46"/>
        <v/>
      </c>
      <c r="AB236" t="str">
        <f t="shared" si="46"/>
        <v/>
      </c>
      <c r="AC236" t="str">
        <f t="shared" si="46"/>
        <v/>
      </c>
      <c r="AD236" t="str">
        <f t="shared" si="46"/>
        <v/>
      </c>
      <c r="AE236" t="str">
        <f t="shared" si="46"/>
        <v/>
      </c>
      <c r="AF236" t="str">
        <f t="shared" si="46"/>
        <v/>
      </c>
      <c r="AG236" t="str">
        <f t="shared" si="46"/>
        <v/>
      </c>
      <c r="AH236" t="str">
        <f t="shared" si="46"/>
        <v/>
      </c>
      <c r="AI236" t="str">
        <f t="shared" si="46"/>
        <v/>
      </c>
      <c r="AJ236" t="str">
        <f t="shared" si="46"/>
        <v/>
      </c>
      <c r="AK236" t="str">
        <f t="shared" si="46"/>
        <v/>
      </c>
      <c r="AL236" t="str">
        <f t="shared" si="46"/>
        <v/>
      </c>
      <c r="AM236" t="str">
        <f t="shared" si="46"/>
        <v/>
      </c>
      <c r="AN236" t="str">
        <f t="shared" si="46"/>
        <v/>
      </c>
      <c r="AO236" t="str">
        <f t="shared" si="46"/>
        <v/>
      </c>
      <c r="AP236" t="str">
        <f t="shared" si="46"/>
        <v/>
      </c>
      <c r="AQ236" t="str">
        <f t="shared" si="46"/>
        <v/>
      </c>
      <c r="AR236" t="str">
        <f t="shared" si="46"/>
        <v/>
      </c>
      <c r="AS236" t="str">
        <f t="shared" si="46"/>
        <v/>
      </c>
      <c r="AT236" t="str">
        <f t="shared" si="46"/>
        <v/>
      </c>
      <c r="AU236" t="str">
        <f t="shared" si="46"/>
        <v/>
      </c>
      <c r="AV236" t="str">
        <f t="shared" si="46"/>
        <v/>
      </c>
      <c r="AW236" t="str">
        <f t="shared" si="46"/>
        <v/>
      </c>
      <c r="AX236" t="str">
        <f t="shared" si="46"/>
        <v/>
      </c>
      <c r="AY236" t="str">
        <f t="shared" si="46"/>
        <v/>
      </c>
      <c r="AZ236" t="str">
        <f t="shared" si="46"/>
        <v/>
      </c>
      <c r="BA236" t="str">
        <f t="shared" si="46"/>
        <v/>
      </c>
      <c r="BB236" t="str">
        <f t="shared" si="46"/>
        <v/>
      </c>
      <c r="BC236" t="str">
        <f t="shared" si="46"/>
        <v/>
      </c>
      <c r="BD236" t="str">
        <f t="shared" si="46"/>
        <v/>
      </c>
      <c r="BE236" t="str">
        <f t="shared" si="46"/>
        <v/>
      </c>
      <c r="BF236" t="str">
        <f t="shared" si="46"/>
        <v/>
      </c>
      <c r="BG236" t="str">
        <f t="shared" si="46"/>
        <v/>
      </c>
      <c r="BH236" t="str">
        <f t="shared" si="46"/>
        <v/>
      </c>
      <c r="BI236" t="str">
        <f t="shared" si="46"/>
        <v/>
      </c>
      <c r="BJ236" t="str">
        <f t="shared" si="46"/>
        <v/>
      </c>
      <c r="BK236" t="str">
        <f t="shared" si="46"/>
        <v/>
      </c>
      <c r="BL236" t="str">
        <f t="shared" si="46"/>
        <v/>
      </c>
      <c r="BM236" t="str">
        <f t="shared" si="46"/>
        <v/>
      </c>
      <c r="BN236" t="str">
        <f t="shared" si="46"/>
        <v/>
      </c>
      <c r="BO236" t="str">
        <f t="shared" si="46"/>
        <v/>
      </c>
      <c r="BP236" t="str">
        <f t="shared" si="46"/>
        <v/>
      </c>
      <c r="BQ236" t="str">
        <f t="shared" si="46"/>
        <v/>
      </c>
      <c r="BR236" t="str">
        <f t="shared" si="46"/>
        <v/>
      </c>
      <c r="BS236" t="str">
        <f t="shared" si="46"/>
        <v/>
      </c>
      <c r="BT236" t="str">
        <f t="shared" si="46"/>
        <v/>
      </c>
      <c r="BU236" t="str">
        <f t="shared" si="46"/>
        <v/>
      </c>
      <c r="BV236" t="str">
        <f t="shared" ref="BV236:DY236" si="47">IF(BV18&gt;0,BV$4,"")</f>
        <v/>
      </c>
      <c r="BW236" t="str">
        <f t="shared" si="47"/>
        <v/>
      </c>
      <c r="BX236" t="str">
        <f t="shared" si="47"/>
        <v/>
      </c>
      <c r="BY236" t="str">
        <f t="shared" si="47"/>
        <v/>
      </c>
      <c r="BZ236" t="str">
        <f t="shared" si="47"/>
        <v/>
      </c>
      <c r="CA236" t="str">
        <f t="shared" si="47"/>
        <v/>
      </c>
      <c r="CB236" t="str">
        <f t="shared" si="47"/>
        <v/>
      </c>
      <c r="CC236" t="str">
        <f t="shared" si="47"/>
        <v/>
      </c>
      <c r="CD236" t="str">
        <f t="shared" si="47"/>
        <v/>
      </c>
      <c r="CE236" t="str">
        <f t="shared" si="47"/>
        <v/>
      </c>
      <c r="CF236" t="str">
        <f t="shared" si="47"/>
        <v/>
      </c>
      <c r="CG236" t="str">
        <f t="shared" si="47"/>
        <v/>
      </c>
      <c r="CH236" t="str">
        <f t="shared" si="47"/>
        <v/>
      </c>
      <c r="CI236" t="str">
        <f t="shared" si="47"/>
        <v/>
      </c>
      <c r="CJ236" t="str">
        <f t="shared" si="47"/>
        <v/>
      </c>
      <c r="CK236" t="str">
        <f t="shared" si="47"/>
        <v/>
      </c>
      <c r="CL236" t="str">
        <f t="shared" si="47"/>
        <v/>
      </c>
      <c r="CM236" t="str">
        <f t="shared" si="47"/>
        <v/>
      </c>
      <c r="CN236" t="str">
        <f t="shared" si="47"/>
        <v/>
      </c>
      <c r="CO236" t="str">
        <f t="shared" si="47"/>
        <v/>
      </c>
      <c r="CP236" t="str">
        <f t="shared" si="47"/>
        <v/>
      </c>
      <c r="CQ236" t="str">
        <f t="shared" si="47"/>
        <v/>
      </c>
      <c r="CR236" t="str">
        <f t="shared" si="47"/>
        <v/>
      </c>
      <c r="CS236" t="str">
        <f t="shared" si="47"/>
        <v/>
      </c>
      <c r="CT236" t="str">
        <f t="shared" si="47"/>
        <v/>
      </c>
      <c r="CU236" t="str">
        <f t="shared" si="47"/>
        <v/>
      </c>
      <c r="CV236" t="str">
        <f t="shared" si="47"/>
        <v/>
      </c>
      <c r="CW236" t="str">
        <f t="shared" si="47"/>
        <v/>
      </c>
      <c r="CX236" t="str">
        <f t="shared" si="47"/>
        <v/>
      </c>
      <c r="CY236" t="str">
        <f t="shared" si="47"/>
        <v/>
      </c>
      <c r="CZ236" t="str">
        <f t="shared" si="47"/>
        <v/>
      </c>
      <c r="DA236" t="str">
        <f t="shared" si="47"/>
        <v/>
      </c>
      <c r="DB236" t="str">
        <f t="shared" si="47"/>
        <v/>
      </c>
      <c r="DC236" t="str">
        <f t="shared" si="47"/>
        <v/>
      </c>
      <c r="DD236" t="str">
        <f t="shared" si="47"/>
        <v/>
      </c>
      <c r="DE236" t="str">
        <f t="shared" si="47"/>
        <v/>
      </c>
      <c r="DF236" t="str">
        <f t="shared" si="47"/>
        <v/>
      </c>
      <c r="DG236" t="str">
        <f t="shared" si="47"/>
        <v/>
      </c>
      <c r="DH236" t="str">
        <f t="shared" si="47"/>
        <v/>
      </c>
      <c r="DI236" t="str">
        <f t="shared" si="47"/>
        <v/>
      </c>
      <c r="DJ236" t="str">
        <f t="shared" si="47"/>
        <v/>
      </c>
      <c r="DK236" t="str">
        <f t="shared" si="47"/>
        <v/>
      </c>
      <c r="DL236" t="str">
        <f t="shared" si="47"/>
        <v/>
      </c>
      <c r="DM236" t="str">
        <f t="shared" si="47"/>
        <v/>
      </c>
      <c r="DN236" t="str">
        <f t="shared" si="47"/>
        <v/>
      </c>
      <c r="DO236" t="str">
        <f t="shared" si="47"/>
        <v/>
      </c>
      <c r="DP236" t="str">
        <f t="shared" si="47"/>
        <v/>
      </c>
      <c r="DQ236" t="str">
        <f t="shared" si="47"/>
        <v/>
      </c>
      <c r="DR236" t="str">
        <f t="shared" si="47"/>
        <v/>
      </c>
      <c r="DS236" t="str">
        <f t="shared" si="47"/>
        <v/>
      </c>
      <c r="DT236" t="str">
        <f t="shared" si="47"/>
        <v/>
      </c>
      <c r="DU236" t="str">
        <f t="shared" si="47"/>
        <v/>
      </c>
      <c r="DV236" t="str">
        <f t="shared" si="47"/>
        <v/>
      </c>
      <c r="DW236" t="str">
        <f t="shared" si="47"/>
        <v/>
      </c>
      <c r="DX236" t="str">
        <f t="shared" si="47"/>
        <v/>
      </c>
      <c r="DY236" t="str">
        <f t="shared" si="47"/>
        <v/>
      </c>
    </row>
    <row r="237" spans="2:129" x14ac:dyDescent="0.2">
      <c r="B237" t="str">
        <f t="shared" si="24"/>
        <v/>
      </c>
      <c r="G237" s="9">
        <f t="shared" si="25"/>
        <v>0</v>
      </c>
      <c r="H237" s="9">
        <f t="shared" si="26"/>
        <v>0</v>
      </c>
      <c r="I237" t="str">
        <f t="shared" si="27"/>
        <v/>
      </c>
      <c r="J237" t="str">
        <f t="shared" ref="J237:BU237" si="48">IF(J19&gt;0,J$4,"")</f>
        <v/>
      </c>
      <c r="K237" t="str">
        <f t="shared" si="48"/>
        <v/>
      </c>
      <c r="L237" t="str">
        <f t="shared" si="48"/>
        <v/>
      </c>
      <c r="M237" t="str">
        <f t="shared" si="48"/>
        <v/>
      </c>
      <c r="N237" t="str">
        <f t="shared" si="48"/>
        <v/>
      </c>
      <c r="O237" t="str">
        <f t="shared" si="48"/>
        <v/>
      </c>
      <c r="P237" t="str">
        <f t="shared" si="48"/>
        <v/>
      </c>
      <c r="Q237" t="str">
        <f t="shared" si="48"/>
        <v/>
      </c>
      <c r="R237" t="str">
        <f t="shared" si="48"/>
        <v/>
      </c>
      <c r="S237" t="str">
        <f t="shared" si="48"/>
        <v/>
      </c>
      <c r="T237" t="str">
        <f t="shared" si="48"/>
        <v/>
      </c>
      <c r="U237" t="str">
        <f t="shared" si="48"/>
        <v/>
      </c>
      <c r="V237" t="str">
        <f t="shared" si="48"/>
        <v/>
      </c>
      <c r="W237" t="str">
        <f t="shared" si="48"/>
        <v/>
      </c>
      <c r="X237" t="str">
        <f t="shared" si="48"/>
        <v/>
      </c>
      <c r="Y237" t="str">
        <f t="shared" si="48"/>
        <v/>
      </c>
      <c r="Z237" t="str">
        <f t="shared" si="48"/>
        <v/>
      </c>
      <c r="AA237" t="str">
        <f t="shared" si="48"/>
        <v/>
      </c>
      <c r="AB237" t="str">
        <f t="shared" si="48"/>
        <v/>
      </c>
      <c r="AC237" t="str">
        <f t="shared" si="48"/>
        <v/>
      </c>
      <c r="AD237" t="str">
        <f t="shared" si="48"/>
        <v/>
      </c>
      <c r="AE237" t="str">
        <f t="shared" si="48"/>
        <v/>
      </c>
      <c r="AF237" t="str">
        <f t="shared" si="48"/>
        <v/>
      </c>
      <c r="AG237" t="str">
        <f t="shared" si="48"/>
        <v/>
      </c>
      <c r="AH237" t="str">
        <f t="shared" si="48"/>
        <v/>
      </c>
      <c r="AI237" t="str">
        <f t="shared" si="48"/>
        <v/>
      </c>
      <c r="AJ237" t="str">
        <f t="shared" si="48"/>
        <v/>
      </c>
      <c r="AK237" t="str">
        <f t="shared" si="48"/>
        <v/>
      </c>
      <c r="AL237" t="str">
        <f t="shared" si="48"/>
        <v/>
      </c>
      <c r="AM237" t="str">
        <f t="shared" si="48"/>
        <v/>
      </c>
      <c r="AN237" t="str">
        <f t="shared" si="48"/>
        <v/>
      </c>
      <c r="AO237" t="str">
        <f t="shared" si="48"/>
        <v/>
      </c>
      <c r="AP237" t="str">
        <f t="shared" si="48"/>
        <v/>
      </c>
      <c r="AQ237" t="str">
        <f t="shared" si="48"/>
        <v/>
      </c>
      <c r="AR237" t="str">
        <f t="shared" si="48"/>
        <v/>
      </c>
      <c r="AS237" t="str">
        <f t="shared" si="48"/>
        <v/>
      </c>
      <c r="AT237" t="str">
        <f t="shared" si="48"/>
        <v/>
      </c>
      <c r="AU237" t="str">
        <f t="shared" si="48"/>
        <v/>
      </c>
      <c r="AV237" t="str">
        <f t="shared" si="48"/>
        <v/>
      </c>
      <c r="AW237" t="str">
        <f t="shared" si="48"/>
        <v/>
      </c>
      <c r="AX237" t="str">
        <f t="shared" si="48"/>
        <v/>
      </c>
      <c r="AY237" t="str">
        <f t="shared" si="48"/>
        <v/>
      </c>
      <c r="AZ237" t="str">
        <f t="shared" si="48"/>
        <v/>
      </c>
      <c r="BA237" t="str">
        <f t="shared" si="48"/>
        <v/>
      </c>
      <c r="BB237" t="str">
        <f t="shared" si="48"/>
        <v/>
      </c>
      <c r="BC237" t="str">
        <f t="shared" si="48"/>
        <v/>
      </c>
      <c r="BD237" t="str">
        <f t="shared" si="48"/>
        <v/>
      </c>
      <c r="BE237" t="str">
        <f t="shared" si="48"/>
        <v/>
      </c>
      <c r="BF237" t="str">
        <f t="shared" si="48"/>
        <v/>
      </c>
      <c r="BG237" t="str">
        <f t="shared" si="48"/>
        <v/>
      </c>
      <c r="BH237" t="str">
        <f t="shared" si="48"/>
        <v/>
      </c>
      <c r="BI237" t="str">
        <f t="shared" si="48"/>
        <v/>
      </c>
      <c r="BJ237" t="str">
        <f t="shared" si="48"/>
        <v/>
      </c>
      <c r="BK237" t="str">
        <f t="shared" si="48"/>
        <v/>
      </c>
      <c r="BL237" t="str">
        <f t="shared" si="48"/>
        <v/>
      </c>
      <c r="BM237" t="str">
        <f t="shared" si="48"/>
        <v/>
      </c>
      <c r="BN237" t="str">
        <f t="shared" si="48"/>
        <v/>
      </c>
      <c r="BO237" t="str">
        <f t="shared" si="48"/>
        <v/>
      </c>
      <c r="BP237" t="str">
        <f t="shared" si="48"/>
        <v/>
      </c>
      <c r="BQ237" t="str">
        <f t="shared" si="48"/>
        <v/>
      </c>
      <c r="BR237" t="str">
        <f t="shared" si="48"/>
        <v/>
      </c>
      <c r="BS237" t="str">
        <f t="shared" si="48"/>
        <v/>
      </c>
      <c r="BT237" t="str">
        <f t="shared" si="48"/>
        <v/>
      </c>
      <c r="BU237" t="str">
        <f t="shared" si="48"/>
        <v/>
      </c>
      <c r="BV237" t="str">
        <f t="shared" ref="BV237:DY237" si="49">IF(BV19&gt;0,BV$4,"")</f>
        <v/>
      </c>
      <c r="BW237" t="str">
        <f t="shared" si="49"/>
        <v/>
      </c>
      <c r="BX237" t="str">
        <f t="shared" si="49"/>
        <v/>
      </c>
      <c r="BY237" t="str">
        <f t="shared" si="49"/>
        <v/>
      </c>
      <c r="BZ237" t="str">
        <f t="shared" si="49"/>
        <v/>
      </c>
      <c r="CA237" t="str">
        <f t="shared" si="49"/>
        <v/>
      </c>
      <c r="CB237" t="str">
        <f t="shared" si="49"/>
        <v/>
      </c>
      <c r="CC237" t="str">
        <f t="shared" si="49"/>
        <v/>
      </c>
      <c r="CD237" t="str">
        <f t="shared" si="49"/>
        <v/>
      </c>
      <c r="CE237" t="str">
        <f t="shared" si="49"/>
        <v/>
      </c>
      <c r="CF237" t="str">
        <f t="shared" si="49"/>
        <v/>
      </c>
      <c r="CG237" t="str">
        <f t="shared" si="49"/>
        <v/>
      </c>
      <c r="CH237" t="str">
        <f t="shared" si="49"/>
        <v/>
      </c>
      <c r="CI237" t="str">
        <f t="shared" si="49"/>
        <v/>
      </c>
      <c r="CJ237" t="str">
        <f t="shared" si="49"/>
        <v/>
      </c>
      <c r="CK237" t="str">
        <f t="shared" si="49"/>
        <v/>
      </c>
      <c r="CL237" t="str">
        <f t="shared" si="49"/>
        <v/>
      </c>
      <c r="CM237" t="str">
        <f t="shared" si="49"/>
        <v/>
      </c>
      <c r="CN237" t="str">
        <f t="shared" si="49"/>
        <v/>
      </c>
      <c r="CO237" t="str">
        <f t="shared" si="49"/>
        <v/>
      </c>
      <c r="CP237" t="str">
        <f t="shared" si="49"/>
        <v/>
      </c>
      <c r="CQ237" t="str">
        <f t="shared" si="49"/>
        <v/>
      </c>
      <c r="CR237" t="str">
        <f t="shared" si="49"/>
        <v/>
      </c>
      <c r="CS237" t="str">
        <f t="shared" si="49"/>
        <v/>
      </c>
      <c r="CT237" t="str">
        <f t="shared" si="49"/>
        <v/>
      </c>
      <c r="CU237" t="str">
        <f t="shared" si="49"/>
        <v/>
      </c>
      <c r="CV237" t="str">
        <f t="shared" si="49"/>
        <v/>
      </c>
      <c r="CW237" t="str">
        <f t="shared" si="49"/>
        <v/>
      </c>
      <c r="CX237" t="str">
        <f t="shared" si="49"/>
        <v/>
      </c>
      <c r="CY237" t="str">
        <f t="shared" si="49"/>
        <v/>
      </c>
      <c r="CZ237" t="str">
        <f t="shared" si="49"/>
        <v/>
      </c>
      <c r="DA237" t="str">
        <f t="shared" si="49"/>
        <v/>
      </c>
      <c r="DB237" t="str">
        <f t="shared" si="49"/>
        <v/>
      </c>
      <c r="DC237" t="str">
        <f t="shared" si="49"/>
        <v/>
      </c>
      <c r="DD237" t="str">
        <f t="shared" si="49"/>
        <v/>
      </c>
      <c r="DE237" t="str">
        <f t="shared" si="49"/>
        <v/>
      </c>
      <c r="DF237" t="str">
        <f t="shared" si="49"/>
        <v/>
      </c>
      <c r="DG237" t="str">
        <f t="shared" si="49"/>
        <v/>
      </c>
      <c r="DH237" t="str">
        <f t="shared" si="49"/>
        <v/>
      </c>
      <c r="DI237" t="str">
        <f t="shared" si="49"/>
        <v/>
      </c>
      <c r="DJ237" t="str">
        <f t="shared" si="49"/>
        <v/>
      </c>
      <c r="DK237" t="str">
        <f t="shared" si="49"/>
        <v/>
      </c>
      <c r="DL237" t="str">
        <f t="shared" si="49"/>
        <v/>
      </c>
      <c r="DM237" t="str">
        <f t="shared" si="49"/>
        <v/>
      </c>
      <c r="DN237" t="str">
        <f t="shared" si="49"/>
        <v/>
      </c>
      <c r="DO237" t="str">
        <f t="shared" si="49"/>
        <v/>
      </c>
      <c r="DP237" t="str">
        <f t="shared" si="49"/>
        <v/>
      </c>
      <c r="DQ237" t="str">
        <f t="shared" si="49"/>
        <v/>
      </c>
      <c r="DR237" t="str">
        <f t="shared" si="49"/>
        <v/>
      </c>
      <c r="DS237" t="str">
        <f t="shared" si="49"/>
        <v/>
      </c>
      <c r="DT237" t="str">
        <f t="shared" si="49"/>
        <v/>
      </c>
      <c r="DU237" t="str">
        <f t="shared" si="49"/>
        <v/>
      </c>
      <c r="DV237" t="str">
        <f t="shared" si="49"/>
        <v/>
      </c>
      <c r="DW237" t="str">
        <f t="shared" si="49"/>
        <v/>
      </c>
      <c r="DX237" t="str">
        <f t="shared" si="49"/>
        <v/>
      </c>
      <c r="DY237" t="str">
        <f t="shared" si="49"/>
        <v/>
      </c>
    </row>
    <row r="238" spans="2:129" x14ac:dyDescent="0.2">
      <c r="B238" t="str">
        <f t="shared" si="24"/>
        <v/>
      </c>
      <c r="G238" s="9">
        <f t="shared" si="25"/>
        <v>0</v>
      </c>
      <c r="H238" s="9">
        <f t="shared" si="26"/>
        <v>0</v>
      </c>
      <c r="I238" t="str">
        <f t="shared" si="27"/>
        <v/>
      </c>
      <c r="J238" t="str">
        <f t="shared" ref="J238:BU238" si="50">IF(J20&gt;0,J$4,"")</f>
        <v/>
      </c>
      <c r="K238" t="str">
        <f t="shared" si="50"/>
        <v/>
      </c>
      <c r="L238" t="str">
        <f t="shared" si="50"/>
        <v/>
      </c>
      <c r="M238" t="str">
        <f t="shared" si="50"/>
        <v/>
      </c>
      <c r="N238" t="str">
        <f t="shared" si="50"/>
        <v/>
      </c>
      <c r="O238" t="str">
        <f t="shared" si="50"/>
        <v/>
      </c>
      <c r="P238" t="str">
        <f t="shared" si="50"/>
        <v/>
      </c>
      <c r="Q238" t="str">
        <f t="shared" si="50"/>
        <v/>
      </c>
      <c r="R238" t="str">
        <f t="shared" si="50"/>
        <v/>
      </c>
      <c r="S238" t="str">
        <f t="shared" si="50"/>
        <v/>
      </c>
      <c r="T238" t="str">
        <f t="shared" si="50"/>
        <v/>
      </c>
      <c r="U238" t="str">
        <f t="shared" si="50"/>
        <v/>
      </c>
      <c r="V238" t="str">
        <f t="shared" si="50"/>
        <v/>
      </c>
      <c r="W238" t="str">
        <f t="shared" si="50"/>
        <v/>
      </c>
      <c r="X238" t="str">
        <f t="shared" si="50"/>
        <v/>
      </c>
      <c r="Y238" t="str">
        <f t="shared" si="50"/>
        <v/>
      </c>
      <c r="Z238" t="str">
        <f t="shared" si="50"/>
        <v/>
      </c>
      <c r="AA238" t="str">
        <f t="shared" si="50"/>
        <v/>
      </c>
      <c r="AB238" t="str">
        <f t="shared" si="50"/>
        <v/>
      </c>
      <c r="AC238" t="str">
        <f t="shared" si="50"/>
        <v/>
      </c>
      <c r="AD238" t="str">
        <f t="shared" si="50"/>
        <v/>
      </c>
      <c r="AE238" t="str">
        <f t="shared" si="50"/>
        <v/>
      </c>
      <c r="AF238" t="str">
        <f t="shared" si="50"/>
        <v/>
      </c>
      <c r="AG238" t="str">
        <f t="shared" si="50"/>
        <v/>
      </c>
      <c r="AH238" t="str">
        <f t="shared" si="50"/>
        <v/>
      </c>
      <c r="AI238" t="str">
        <f t="shared" si="50"/>
        <v/>
      </c>
      <c r="AJ238" t="str">
        <f t="shared" si="50"/>
        <v/>
      </c>
      <c r="AK238" t="str">
        <f t="shared" si="50"/>
        <v/>
      </c>
      <c r="AL238" t="str">
        <f t="shared" si="50"/>
        <v/>
      </c>
      <c r="AM238" t="str">
        <f t="shared" si="50"/>
        <v/>
      </c>
      <c r="AN238" t="str">
        <f t="shared" si="50"/>
        <v/>
      </c>
      <c r="AO238" t="str">
        <f t="shared" si="50"/>
        <v/>
      </c>
      <c r="AP238" t="str">
        <f t="shared" si="50"/>
        <v/>
      </c>
      <c r="AQ238" t="str">
        <f t="shared" si="50"/>
        <v/>
      </c>
      <c r="AR238" t="str">
        <f t="shared" si="50"/>
        <v/>
      </c>
      <c r="AS238" t="str">
        <f t="shared" si="50"/>
        <v/>
      </c>
      <c r="AT238" t="str">
        <f t="shared" si="50"/>
        <v/>
      </c>
      <c r="AU238" t="str">
        <f t="shared" si="50"/>
        <v/>
      </c>
      <c r="AV238" t="str">
        <f t="shared" si="50"/>
        <v/>
      </c>
      <c r="AW238" t="str">
        <f t="shared" si="50"/>
        <v/>
      </c>
      <c r="AX238" t="str">
        <f t="shared" si="50"/>
        <v/>
      </c>
      <c r="AY238" t="str">
        <f t="shared" si="50"/>
        <v/>
      </c>
      <c r="AZ238" t="str">
        <f t="shared" si="50"/>
        <v/>
      </c>
      <c r="BA238" t="str">
        <f t="shared" si="50"/>
        <v/>
      </c>
      <c r="BB238" t="str">
        <f t="shared" si="50"/>
        <v/>
      </c>
      <c r="BC238" t="str">
        <f t="shared" si="50"/>
        <v/>
      </c>
      <c r="BD238" t="str">
        <f t="shared" si="50"/>
        <v/>
      </c>
      <c r="BE238" t="str">
        <f t="shared" si="50"/>
        <v/>
      </c>
      <c r="BF238" t="str">
        <f t="shared" si="50"/>
        <v/>
      </c>
      <c r="BG238" t="str">
        <f t="shared" si="50"/>
        <v/>
      </c>
      <c r="BH238" t="str">
        <f t="shared" si="50"/>
        <v/>
      </c>
      <c r="BI238" t="str">
        <f t="shared" si="50"/>
        <v/>
      </c>
      <c r="BJ238" t="str">
        <f t="shared" si="50"/>
        <v/>
      </c>
      <c r="BK238" t="str">
        <f t="shared" si="50"/>
        <v/>
      </c>
      <c r="BL238" t="str">
        <f t="shared" si="50"/>
        <v/>
      </c>
      <c r="BM238" t="str">
        <f t="shared" si="50"/>
        <v/>
      </c>
      <c r="BN238" t="str">
        <f t="shared" si="50"/>
        <v/>
      </c>
      <c r="BO238" t="str">
        <f t="shared" si="50"/>
        <v/>
      </c>
      <c r="BP238" t="str">
        <f t="shared" si="50"/>
        <v/>
      </c>
      <c r="BQ238" t="str">
        <f t="shared" si="50"/>
        <v/>
      </c>
      <c r="BR238" t="str">
        <f t="shared" si="50"/>
        <v/>
      </c>
      <c r="BS238" t="str">
        <f t="shared" si="50"/>
        <v/>
      </c>
      <c r="BT238" t="str">
        <f t="shared" si="50"/>
        <v/>
      </c>
      <c r="BU238" t="str">
        <f t="shared" si="50"/>
        <v/>
      </c>
      <c r="BV238" t="str">
        <f t="shared" ref="BV238:DY238" si="51">IF(BV20&gt;0,BV$4,"")</f>
        <v/>
      </c>
      <c r="BW238" t="str">
        <f t="shared" si="51"/>
        <v/>
      </c>
      <c r="BX238" t="str">
        <f t="shared" si="51"/>
        <v/>
      </c>
      <c r="BY238" t="str">
        <f t="shared" si="51"/>
        <v/>
      </c>
      <c r="BZ238" t="str">
        <f t="shared" si="51"/>
        <v/>
      </c>
      <c r="CA238" t="str">
        <f t="shared" si="51"/>
        <v/>
      </c>
      <c r="CB238" t="str">
        <f t="shared" si="51"/>
        <v/>
      </c>
      <c r="CC238" t="str">
        <f t="shared" si="51"/>
        <v/>
      </c>
      <c r="CD238" t="str">
        <f t="shared" si="51"/>
        <v/>
      </c>
      <c r="CE238" t="str">
        <f t="shared" si="51"/>
        <v/>
      </c>
      <c r="CF238" t="str">
        <f t="shared" si="51"/>
        <v/>
      </c>
      <c r="CG238" t="str">
        <f t="shared" si="51"/>
        <v/>
      </c>
      <c r="CH238" t="str">
        <f t="shared" si="51"/>
        <v/>
      </c>
      <c r="CI238" t="str">
        <f t="shared" si="51"/>
        <v/>
      </c>
      <c r="CJ238" t="str">
        <f t="shared" si="51"/>
        <v/>
      </c>
      <c r="CK238" t="str">
        <f t="shared" si="51"/>
        <v/>
      </c>
      <c r="CL238" t="str">
        <f t="shared" si="51"/>
        <v/>
      </c>
      <c r="CM238" t="str">
        <f t="shared" si="51"/>
        <v/>
      </c>
      <c r="CN238" t="str">
        <f t="shared" si="51"/>
        <v/>
      </c>
      <c r="CO238" t="str">
        <f t="shared" si="51"/>
        <v/>
      </c>
      <c r="CP238" t="str">
        <f t="shared" si="51"/>
        <v/>
      </c>
      <c r="CQ238" t="str">
        <f t="shared" si="51"/>
        <v/>
      </c>
      <c r="CR238" t="str">
        <f t="shared" si="51"/>
        <v/>
      </c>
      <c r="CS238" t="str">
        <f t="shared" si="51"/>
        <v/>
      </c>
      <c r="CT238" t="str">
        <f t="shared" si="51"/>
        <v/>
      </c>
      <c r="CU238" t="str">
        <f t="shared" si="51"/>
        <v/>
      </c>
      <c r="CV238" t="str">
        <f t="shared" si="51"/>
        <v/>
      </c>
      <c r="CW238" t="str">
        <f t="shared" si="51"/>
        <v/>
      </c>
      <c r="CX238" t="str">
        <f t="shared" si="51"/>
        <v/>
      </c>
      <c r="CY238" t="str">
        <f t="shared" si="51"/>
        <v/>
      </c>
      <c r="CZ238" t="str">
        <f t="shared" si="51"/>
        <v/>
      </c>
      <c r="DA238" t="str">
        <f t="shared" si="51"/>
        <v/>
      </c>
      <c r="DB238" t="str">
        <f t="shared" si="51"/>
        <v/>
      </c>
      <c r="DC238" t="str">
        <f t="shared" si="51"/>
        <v/>
      </c>
      <c r="DD238" t="str">
        <f t="shared" si="51"/>
        <v/>
      </c>
      <c r="DE238" t="str">
        <f t="shared" si="51"/>
        <v/>
      </c>
      <c r="DF238" t="str">
        <f t="shared" si="51"/>
        <v/>
      </c>
      <c r="DG238" t="str">
        <f t="shared" si="51"/>
        <v/>
      </c>
      <c r="DH238" t="str">
        <f t="shared" si="51"/>
        <v/>
      </c>
      <c r="DI238" t="str">
        <f t="shared" si="51"/>
        <v/>
      </c>
      <c r="DJ238" t="str">
        <f t="shared" si="51"/>
        <v/>
      </c>
      <c r="DK238" t="str">
        <f t="shared" si="51"/>
        <v/>
      </c>
      <c r="DL238" t="str">
        <f t="shared" si="51"/>
        <v/>
      </c>
      <c r="DM238" t="str">
        <f t="shared" si="51"/>
        <v/>
      </c>
      <c r="DN238" t="str">
        <f t="shared" si="51"/>
        <v/>
      </c>
      <c r="DO238" t="str">
        <f t="shared" si="51"/>
        <v/>
      </c>
      <c r="DP238" t="str">
        <f t="shared" si="51"/>
        <v/>
      </c>
      <c r="DQ238" t="str">
        <f t="shared" si="51"/>
        <v/>
      </c>
      <c r="DR238" t="str">
        <f t="shared" si="51"/>
        <v/>
      </c>
      <c r="DS238" t="str">
        <f t="shared" si="51"/>
        <v/>
      </c>
      <c r="DT238" t="str">
        <f t="shared" si="51"/>
        <v/>
      </c>
      <c r="DU238" t="str">
        <f t="shared" si="51"/>
        <v/>
      </c>
      <c r="DV238" t="str">
        <f t="shared" si="51"/>
        <v/>
      </c>
      <c r="DW238" t="str">
        <f t="shared" si="51"/>
        <v/>
      </c>
      <c r="DX238" t="str">
        <f t="shared" si="51"/>
        <v/>
      </c>
      <c r="DY238" t="str">
        <f t="shared" si="51"/>
        <v/>
      </c>
    </row>
    <row r="239" spans="2:129" x14ac:dyDescent="0.2">
      <c r="B239" t="str">
        <f t="shared" si="24"/>
        <v/>
      </c>
      <c r="G239" s="9">
        <f t="shared" si="25"/>
        <v>0</v>
      </c>
      <c r="H239" s="9">
        <f t="shared" si="26"/>
        <v>0</v>
      </c>
      <c r="I239" t="str">
        <f t="shared" si="27"/>
        <v/>
      </c>
      <c r="J239" t="str">
        <f t="shared" ref="J239:BU239" si="52">IF(J21&gt;0,J$4,"")</f>
        <v/>
      </c>
      <c r="K239" t="str">
        <f t="shared" si="52"/>
        <v/>
      </c>
      <c r="L239" t="str">
        <f t="shared" si="52"/>
        <v/>
      </c>
      <c r="M239" t="str">
        <f t="shared" si="52"/>
        <v/>
      </c>
      <c r="N239" t="str">
        <f t="shared" si="52"/>
        <v/>
      </c>
      <c r="O239" t="str">
        <f t="shared" si="52"/>
        <v/>
      </c>
      <c r="P239" t="str">
        <f t="shared" si="52"/>
        <v/>
      </c>
      <c r="Q239" t="str">
        <f t="shared" si="52"/>
        <v/>
      </c>
      <c r="R239" t="str">
        <f t="shared" si="52"/>
        <v/>
      </c>
      <c r="S239" t="str">
        <f t="shared" si="52"/>
        <v/>
      </c>
      <c r="T239" t="str">
        <f t="shared" si="52"/>
        <v/>
      </c>
      <c r="U239" t="str">
        <f t="shared" si="52"/>
        <v/>
      </c>
      <c r="V239" t="str">
        <f t="shared" si="52"/>
        <v/>
      </c>
      <c r="W239" t="str">
        <f t="shared" si="52"/>
        <v/>
      </c>
      <c r="X239" t="str">
        <f t="shared" si="52"/>
        <v/>
      </c>
      <c r="Y239" t="str">
        <f t="shared" si="52"/>
        <v/>
      </c>
      <c r="Z239" t="str">
        <f t="shared" si="52"/>
        <v/>
      </c>
      <c r="AA239" t="str">
        <f t="shared" si="52"/>
        <v/>
      </c>
      <c r="AB239" t="str">
        <f t="shared" si="52"/>
        <v/>
      </c>
      <c r="AC239" t="str">
        <f t="shared" si="52"/>
        <v/>
      </c>
      <c r="AD239" t="str">
        <f t="shared" si="52"/>
        <v/>
      </c>
      <c r="AE239" t="str">
        <f t="shared" si="52"/>
        <v/>
      </c>
      <c r="AF239" t="str">
        <f t="shared" si="52"/>
        <v/>
      </c>
      <c r="AG239" t="str">
        <f t="shared" si="52"/>
        <v/>
      </c>
      <c r="AH239" t="str">
        <f t="shared" si="52"/>
        <v/>
      </c>
      <c r="AI239" t="str">
        <f t="shared" si="52"/>
        <v/>
      </c>
      <c r="AJ239" t="str">
        <f t="shared" si="52"/>
        <v/>
      </c>
      <c r="AK239" t="str">
        <f t="shared" si="52"/>
        <v/>
      </c>
      <c r="AL239" t="str">
        <f t="shared" si="52"/>
        <v/>
      </c>
      <c r="AM239" t="str">
        <f t="shared" si="52"/>
        <v/>
      </c>
      <c r="AN239" t="str">
        <f t="shared" si="52"/>
        <v/>
      </c>
      <c r="AO239" t="str">
        <f t="shared" si="52"/>
        <v/>
      </c>
      <c r="AP239" t="str">
        <f t="shared" si="52"/>
        <v/>
      </c>
      <c r="AQ239" t="str">
        <f t="shared" si="52"/>
        <v/>
      </c>
      <c r="AR239" t="str">
        <f t="shared" si="52"/>
        <v/>
      </c>
      <c r="AS239" t="str">
        <f t="shared" si="52"/>
        <v/>
      </c>
      <c r="AT239" t="str">
        <f t="shared" si="52"/>
        <v/>
      </c>
      <c r="AU239" t="str">
        <f t="shared" si="52"/>
        <v/>
      </c>
      <c r="AV239" t="str">
        <f t="shared" si="52"/>
        <v/>
      </c>
      <c r="AW239" t="str">
        <f t="shared" si="52"/>
        <v/>
      </c>
      <c r="AX239" t="str">
        <f t="shared" si="52"/>
        <v/>
      </c>
      <c r="AY239" t="str">
        <f t="shared" si="52"/>
        <v/>
      </c>
      <c r="AZ239" t="str">
        <f t="shared" si="52"/>
        <v/>
      </c>
      <c r="BA239" t="str">
        <f t="shared" si="52"/>
        <v/>
      </c>
      <c r="BB239" t="str">
        <f t="shared" si="52"/>
        <v/>
      </c>
      <c r="BC239" t="str">
        <f t="shared" si="52"/>
        <v/>
      </c>
      <c r="BD239" t="str">
        <f t="shared" si="52"/>
        <v/>
      </c>
      <c r="BE239" t="str">
        <f t="shared" si="52"/>
        <v/>
      </c>
      <c r="BF239" t="str">
        <f t="shared" si="52"/>
        <v/>
      </c>
      <c r="BG239" t="str">
        <f t="shared" si="52"/>
        <v/>
      </c>
      <c r="BH239" t="str">
        <f t="shared" si="52"/>
        <v/>
      </c>
      <c r="BI239" t="str">
        <f t="shared" si="52"/>
        <v/>
      </c>
      <c r="BJ239" t="str">
        <f t="shared" si="52"/>
        <v/>
      </c>
      <c r="BK239" t="str">
        <f t="shared" si="52"/>
        <v/>
      </c>
      <c r="BL239" t="str">
        <f t="shared" si="52"/>
        <v/>
      </c>
      <c r="BM239" t="str">
        <f t="shared" si="52"/>
        <v/>
      </c>
      <c r="BN239" t="str">
        <f t="shared" si="52"/>
        <v/>
      </c>
      <c r="BO239" t="str">
        <f t="shared" si="52"/>
        <v/>
      </c>
      <c r="BP239" t="str">
        <f t="shared" si="52"/>
        <v/>
      </c>
      <c r="BQ239" t="str">
        <f t="shared" si="52"/>
        <v/>
      </c>
      <c r="BR239" t="str">
        <f t="shared" si="52"/>
        <v/>
      </c>
      <c r="BS239" t="str">
        <f t="shared" si="52"/>
        <v/>
      </c>
      <c r="BT239" t="str">
        <f t="shared" si="52"/>
        <v/>
      </c>
      <c r="BU239" t="str">
        <f t="shared" si="52"/>
        <v/>
      </c>
      <c r="BV239" t="str">
        <f t="shared" ref="BV239:DY239" si="53">IF(BV21&gt;0,BV$4,"")</f>
        <v/>
      </c>
      <c r="BW239" t="str">
        <f t="shared" si="53"/>
        <v/>
      </c>
      <c r="BX239" t="str">
        <f t="shared" si="53"/>
        <v/>
      </c>
      <c r="BY239" t="str">
        <f t="shared" si="53"/>
        <v/>
      </c>
      <c r="BZ239" t="str">
        <f t="shared" si="53"/>
        <v/>
      </c>
      <c r="CA239" t="str">
        <f t="shared" si="53"/>
        <v/>
      </c>
      <c r="CB239" t="str">
        <f t="shared" si="53"/>
        <v/>
      </c>
      <c r="CC239" t="str">
        <f t="shared" si="53"/>
        <v/>
      </c>
      <c r="CD239" t="str">
        <f t="shared" si="53"/>
        <v/>
      </c>
      <c r="CE239" t="str">
        <f t="shared" si="53"/>
        <v/>
      </c>
      <c r="CF239" t="str">
        <f t="shared" si="53"/>
        <v/>
      </c>
      <c r="CG239" t="str">
        <f t="shared" si="53"/>
        <v/>
      </c>
      <c r="CH239" t="str">
        <f t="shared" si="53"/>
        <v/>
      </c>
      <c r="CI239" t="str">
        <f t="shared" si="53"/>
        <v/>
      </c>
      <c r="CJ239" t="str">
        <f t="shared" si="53"/>
        <v/>
      </c>
      <c r="CK239" t="str">
        <f t="shared" si="53"/>
        <v/>
      </c>
      <c r="CL239" t="str">
        <f t="shared" si="53"/>
        <v/>
      </c>
      <c r="CM239" t="str">
        <f t="shared" si="53"/>
        <v/>
      </c>
      <c r="CN239" t="str">
        <f t="shared" si="53"/>
        <v/>
      </c>
      <c r="CO239" t="str">
        <f t="shared" si="53"/>
        <v/>
      </c>
      <c r="CP239" t="str">
        <f t="shared" si="53"/>
        <v/>
      </c>
      <c r="CQ239" t="str">
        <f t="shared" si="53"/>
        <v/>
      </c>
      <c r="CR239" t="str">
        <f t="shared" si="53"/>
        <v/>
      </c>
      <c r="CS239" t="str">
        <f t="shared" si="53"/>
        <v/>
      </c>
      <c r="CT239" t="str">
        <f t="shared" si="53"/>
        <v/>
      </c>
      <c r="CU239" t="str">
        <f t="shared" si="53"/>
        <v/>
      </c>
      <c r="CV239" t="str">
        <f t="shared" si="53"/>
        <v/>
      </c>
      <c r="CW239" t="str">
        <f t="shared" si="53"/>
        <v/>
      </c>
      <c r="CX239" t="str">
        <f t="shared" si="53"/>
        <v/>
      </c>
      <c r="CY239" t="str">
        <f t="shared" si="53"/>
        <v/>
      </c>
      <c r="CZ239" t="str">
        <f t="shared" si="53"/>
        <v/>
      </c>
      <c r="DA239" t="str">
        <f t="shared" si="53"/>
        <v/>
      </c>
      <c r="DB239" t="str">
        <f t="shared" si="53"/>
        <v/>
      </c>
      <c r="DC239" t="str">
        <f t="shared" si="53"/>
        <v/>
      </c>
      <c r="DD239" t="str">
        <f t="shared" si="53"/>
        <v/>
      </c>
      <c r="DE239" t="str">
        <f t="shared" si="53"/>
        <v/>
      </c>
      <c r="DF239" t="str">
        <f t="shared" si="53"/>
        <v/>
      </c>
      <c r="DG239" t="str">
        <f t="shared" si="53"/>
        <v/>
      </c>
      <c r="DH239" t="str">
        <f t="shared" si="53"/>
        <v/>
      </c>
      <c r="DI239" t="str">
        <f t="shared" si="53"/>
        <v/>
      </c>
      <c r="DJ239" t="str">
        <f t="shared" si="53"/>
        <v/>
      </c>
      <c r="DK239" t="str">
        <f t="shared" si="53"/>
        <v/>
      </c>
      <c r="DL239" t="str">
        <f t="shared" si="53"/>
        <v/>
      </c>
      <c r="DM239" t="str">
        <f t="shared" si="53"/>
        <v/>
      </c>
      <c r="DN239" t="str">
        <f t="shared" si="53"/>
        <v/>
      </c>
      <c r="DO239" t="str">
        <f t="shared" si="53"/>
        <v/>
      </c>
      <c r="DP239" t="str">
        <f t="shared" si="53"/>
        <v/>
      </c>
      <c r="DQ239" t="str">
        <f t="shared" si="53"/>
        <v/>
      </c>
      <c r="DR239" t="str">
        <f t="shared" si="53"/>
        <v/>
      </c>
      <c r="DS239" t="str">
        <f t="shared" si="53"/>
        <v/>
      </c>
      <c r="DT239" t="str">
        <f t="shared" si="53"/>
        <v/>
      </c>
      <c r="DU239" t="str">
        <f t="shared" si="53"/>
        <v/>
      </c>
      <c r="DV239" t="str">
        <f t="shared" si="53"/>
        <v/>
      </c>
      <c r="DW239" t="str">
        <f t="shared" si="53"/>
        <v/>
      </c>
      <c r="DX239" t="str">
        <f t="shared" si="53"/>
        <v/>
      </c>
      <c r="DY239" t="str">
        <f t="shared" si="53"/>
        <v/>
      </c>
    </row>
    <row r="240" spans="2:129" x14ac:dyDescent="0.2">
      <c r="B240" t="str">
        <f t="shared" si="24"/>
        <v/>
      </c>
      <c r="G240" s="9">
        <f t="shared" si="25"/>
        <v>0</v>
      </c>
      <c r="H240" s="9">
        <f t="shared" si="26"/>
        <v>0</v>
      </c>
      <c r="I240" t="str">
        <f t="shared" si="27"/>
        <v/>
      </c>
      <c r="J240" t="str">
        <f t="shared" ref="J240:BU240" si="54">IF(J22&gt;0,J$4,"")</f>
        <v/>
      </c>
      <c r="K240" t="str">
        <f t="shared" si="54"/>
        <v/>
      </c>
      <c r="L240" t="str">
        <f t="shared" si="54"/>
        <v/>
      </c>
      <c r="M240" t="str">
        <f t="shared" si="54"/>
        <v/>
      </c>
      <c r="N240" t="str">
        <f t="shared" si="54"/>
        <v/>
      </c>
      <c r="O240" t="str">
        <f t="shared" si="54"/>
        <v/>
      </c>
      <c r="P240" t="str">
        <f t="shared" si="54"/>
        <v/>
      </c>
      <c r="Q240" t="str">
        <f t="shared" si="54"/>
        <v/>
      </c>
      <c r="R240" t="str">
        <f t="shared" si="54"/>
        <v/>
      </c>
      <c r="S240" t="str">
        <f t="shared" si="54"/>
        <v/>
      </c>
      <c r="T240" t="str">
        <f t="shared" si="54"/>
        <v/>
      </c>
      <c r="U240" t="str">
        <f t="shared" si="54"/>
        <v/>
      </c>
      <c r="V240" t="str">
        <f t="shared" si="54"/>
        <v/>
      </c>
      <c r="W240" t="str">
        <f t="shared" si="54"/>
        <v/>
      </c>
      <c r="X240" t="str">
        <f t="shared" si="54"/>
        <v/>
      </c>
      <c r="Y240" t="str">
        <f t="shared" si="54"/>
        <v/>
      </c>
      <c r="Z240" t="str">
        <f t="shared" si="54"/>
        <v/>
      </c>
      <c r="AA240" t="str">
        <f t="shared" si="54"/>
        <v/>
      </c>
      <c r="AB240" t="str">
        <f t="shared" si="54"/>
        <v/>
      </c>
      <c r="AC240" t="str">
        <f t="shared" si="54"/>
        <v/>
      </c>
      <c r="AD240" t="str">
        <f t="shared" si="54"/>
        <v/>
      </c>
      <c r="AE240" t="str">
        <f t="shared" si="54"/>
        <v/>
      </c>
      <c r="AF240" t="str">
        <f t="shared" si="54"/>
        <v/>
      </c>
      <c r="AG240" t="str">
        <f t="shared" si="54"/>
        <v/>
      </c>
      <c r="AH240" t="str">
        <f t="shared" si="54"/>
        <v/>
      </c>
      <c r="AI240" t="str">
        <f t="shared" si="54"/>
        <v/>
      </c>
      <c r="AJ240" t="str">
        <f t="shared" si="54"/>
        <v/>
      </c>
      <c r="AK240" t="str">
        <f t="shared" si="54"/>
        <v/>
      </c>
      <c r="AL240" t="str">
        <f t="shared" si="54"/>
        <v/>
      </c>
      <c r="AM240" t="str">
        <f t="shared" si="54"/>
        <v/>
      </c>
      <c r="AN240" t="str">
        <f t="shared" si="54"/>
        <v/>
      </c>
      <c r="AO240" t="str">
        <f t="shared" si="54"/>
        <v/>
      </c>
      <c r="AP240" t="str">
        <f t="shared" si="54"/>
        <v/>
      </c>
      <c r="AQ240" t="str">
        <f t="shared" si="54"/>
        <v/>
      </c>
      <c r="AR240" t="str">
        <f t="shared" si="54"/>
        <v/>
      </c>
      <c r="AS240" t="str">
        <f t="shared" si="54"/>
        <v/>
      </c>
      <c r="AT240" t="str">
        <f t="shared" si="54"/>
        <v/>
      </c>
      <c r="AU240" t="str">
        <f t="shared" si="54"/>
        <v/>
      </c>
      <c r="AV240" t="str">
        <f t="shared" si="54"/>
        <v/>
      </c>
      <c r="AW240" t="str">
        <f t="shared" si="54"/>
        <v/>
      </c>
      <c r="AX240" t="str">
        <f t="shared" si="54"/>
        <v/>
      </c>
      <c r="AY240" t="str">
        <f t="shared" si="54"/>
        <v/>
      </c>
      <c r="AZ240" t="str">
        <f t="shared" si="54"/>
        <v/>
      </c>
      <c r="BA240" t="str">
        <f t="shared" si="54"/>
        <v/>
      </c>
      <c r="BB240" t="str">
        <f t="shared" si="54"/>
        <v/>
      </c>
      <c r="BC240" t="str">
        <f t="shared" si="54"/>
        <v/>
      </c>
      <c r="BD240" t="str">
        <f t="shared" si="54"/>
        <v/>
      </c>
      <c r="BE240" t="str">
        <f t="shared" si="54"/>
        <v/>
      </c>
      <c r="BF240" t="str">
        <f t="shared" si="54"/>
        <v/>
      </c>
      <c r="BG240" t="str">
        <f t="shared" si="54"/>
        <v/>
      </c>
      <c r="BH240" t="str">
        <f t="shared" si="54"/>
        <v/>
      </c>
      <c r="BI240" t="str">
        <f t="shared" si="54"/>
        <v/>
      </c>
      <c r="BJ240" t="str">
        <f t="shared" si="54"/>
        <v/>
      </c>
      <c r="BK240" t="str">
        <f t="shared" si="54"/>
        <v/>
      </c>
      <c r="BL240" t="str">
        <f t="shared" si="54"/>
        <v/>
      </c>
      <c r="BM240" t="str">
        <f t="shared" si="54"/>
        <v/>
      </c>
      <c r="BN240" t="str">
        <f t="shared" si="54"/>
        <v/>
      </c>
      <c r="BO240" t="str">
        <f t="shared" si="54"/>
        <v/>
      </c>
      <c r="BP240" t="str">
        <f t="shared" si="54"/>
        <v/>
      </c>
      <c r="BQ240" t="str">
        <f t="shared" si="54"/>
        <v/>
      </c>
      <c r="BR240" t="str">
        <f t="shared" si="54"/>
        <v/>
      </c>
      <c r="BS240" t="str">
        <f t="shared" si="54"/>
        <v/>
      </c>
      <c r="BT240" t="str">
        <f t="shared" si="54"/>
        <v/>
      </c>
      <c r="BU240" t="str">
        <f t="shared" si="54"/>
        <v/>
      </c>
      <c r="BV240" t="str">
        <f t="shared" ref="BV240:DY240" si="55">IF(BV22&gt;0,BV$4,"")</f>
        <v/>
      </c>
      <c r="BW240" t="str">
        <f t="shared" si="55"/>
        <v/>
      </c>
      <c r="BX240" t="str">
        <f t="shared" si="55"/>
        <v/>
      </c>
      <c r="BY240" t="str">
        <f t="shared" si="55"/>
        <v/>
      </c>
      <c r="BZ240" t="str">
        <f t="shared" si="55"/>
        <v/>
      </c>
      <c r="CA240" t="str">
        <f t="shared" si="55"/>
        <v/>
      </c>
      <c r="CB240" t="str">
        <f t="shared" si="55"/>
        <v/>
      </c>
      <c r="CC240" t="str">
        <f t="shared" si="55"/>
        <v/>
      </c>
      <c r="CD240" t="str">
        <f t="shared" si="55"/>
        <v/>
      </c>
      <c r="CE240" t="str">
        <f t="shared" si="55"/>
        <v/>
      </c>
      <c r="CF240" t="str">
        <f t="shared" si="55"/>
        <v/>
      </c>
      <c r="CG240" t="str">
        <f t="shared" si="55"/>
        <v/>
      </c>
      <c r="CH240" t="str">
        <f t="shared" si="55"/>
        <v/>
      </c>
      <c r="CI240" t="str">
        <f t="shared" si="55"/>
        <v/>
      </c>
      <c r="CJ240" t="str">
        <f t="shared" si="55"/>
        <v/>
      </c>
      <c r="CK240" t="str">
        <f t="shared" si="55"/>
        <v/>
      </c>
      <c r="CL240" t="str">
        <f t="shared" si="55"/>
        <v/>
      </c>
      <c r="CM240" t="str">
        <f t="shared" si="55"/>
        <v/>
      </c>
      <c r="CN240" t="str">
        <f t="shared" si="55"/>
        <v/>
      </c>
      <c r="CO240" t="str">
        <f t="shared" si="55"/>
        <v/>
      </c>
      <c r="CP240" t="str">
        <f t="shared" si="55"/>
        <v/>
      </c>
      <c r="CQ240" t="str">
        <f t="shared" si="55"/>
        <v/>
      </c>
      <c r="CR240" t="str">
        <f t="shared" si="55"/>
        <v/>
      </c>
      <c r="CS240" t="str">
        <f t="shared" si="55"/>
        <v/>
      </c>
      <c r="CT240" t="str">
        <f t="shared" si="55"/>
        <v/>
      </c>
      <c r="CU240" t="str">
        <f t="shared" si="55"/>
        <v/>
      </c>
      <c r="CV240" t="str">
        <f t="shared" si="55"/>
        <v/>
      </c>
      <c r="CW240" t="str">
        <f t="shared" si="55"/>
        <v/>
      </c>
      <c r="CX240" t="str">
        <f t="shared" si="55"/>
        <v/>
      </c>
      <c r="CY240" t="str">
        <f t="shared" si="55"/>
        <v/>
      </c>
      <c r="CZ240" t="str">
        <f t="shared" si="55"/>
        <v/>
      </c>
      <c r="DA240" t="str">
        <f t="shared" si="55"/>
        <v/>
      </c>
      <c r="DB240" t="str">
        <f t="shared" si="55"/>
        <v/>
      </c>
      <c r="DC240" t="str">
        <f t="shared" si="55"/>
        <v/>
      </c>
      <c r="DD240" t="str">
        <f t="shared" si="55"/>
        <v/>
      </c>
      <c r="DE240" t="str">
        <f t="shared" si="55"/>
        <v/>
      </c>
      <c r="DF240" t="str">
        <f t="shared" si="55"/>
        <v/>
      </c>
      <c r="DG240" t="str">
        <f t="shared" si="55"/>
        <v/>
      </c>
      <c r="DH240" t="str">
        <f t="shared" si="55"/>
        <v/>
      </c>
      <c r="DI240" t="str">
        <f t="shared" si="55"/>
        <v/>
      </c>
      <c r="DJ240" t="str">
        <f t="shared" si="55"/>
        <v/>
      </c>
      <c r="DK240" t="str">
        <f t="shared" si="55"/>
        <v/>
      </c>
      <c r="DL240" t="str">
        <f t="shared" si="55"/>
        <v/>
      </c>
      <c r="DM240" t="str">
        <f t="shared" si="55"/>
        <v/>
      </c>
      <c r="DN240" t="str">
        <f t="shared" si="55"/>
        <v/>
      </c>
      <c r="DO240" t="str">
        <f t="shared" si="55"/>
        <v/>
      </c>
      <c r="DP240" t="str">
        <f t="shared" si="55"/>
        <v/>
      </c>
      <c r="DQ240" t="str">
        <f t="shared" si="55"/>
        <v/>
      </c>
      <c r="DR240" t="str">
        <f t="shared" si="55"/>
        <v/>
      </c>
      <c r="DS240" t="str">
        <f t="shared" si="55"/>
        <v/>
      </c>
      <c r="DT240" t="str">
        <f t="shared" si="55"/>
        <v/>
      </c>
      <c r="DU240" t="str">
        <f t="shared" si="55"/>
        <v/>
      </c>
      <c r="DV240" t="str">
        <f t="shared" si="55"/>
        <v/>
      </c>
      <c r="DW240" t="str">
        <f t="shared" si="55"/>
        <v/>
      </c>
      <c r="DX240" t="str">
        <f t="shared" si="55"/>
        <v/>
      </c>
      <c r="DY240" t="str">
        <f t="shared" si="55"/>
        <v/>
      </c>
    </row>
    <row r="241" spans="2:129" x14ac:dyDescent="0.2">
      <c r="B241" t="str">
        <f t="shared" si="24"/>
        <v/>
      </c>
      <c r="G241" s="9">
        <f t="shared" si="25"/>
        <v>0</v>
      </c>
      <c r="H241" s="9">
        <f t="shared" si="26"/>
        <v>0</v>
      </c>
      <c r="I241" t="str">
        <f t="shared" si="27"/>
        <v/>
      </c>
      <c r="J241" t="str">
        <f t="shared" ref="J241:BU241" si="56">IF(J23&gt;0,J$4,"")</f>
        <v/>
      </c>
      <c r="K241" t="str">
        <f t="shared" si="56"/>
        <v/>
      </c>
      <c r="L241" t="str">
        <f t="shared" si="56"/>
        <v/>
      </c>
      <c r="M241" t="str">
        <f t="shared" si="56"/>
        <v/>
      </c>
      <c r="N241" t="str">
        <f t="shared" si="56"/>
        <v/>
      </c>
      <c r="O241" t="str">
        <f t="shared" si="56"/>
        <v/>
      </c>
      <c r="P241" t="str">
        <f t="shared" si="56"/>
        <v/>
      </c>
      <c r="Q241" t="str">
        <f t="shared" si="56"/>
        <v/>
      </c>
      <c r="R241" t="str">
        <f t="shared" si="56"/>
        <v/>
      </c>
      <c r="S241" t="str">
        <f t="shared" si="56"/>
        <v/>
      </c>
      <c r="T241" t="str">
        <f t="shared" si="56"/>
        <v/>
      </c>
      <c r="U241" t="str">
        <f t="shared" si="56"/>
        <v/>
      </c>
      <c r="V241" t="str">
        <f t="shared" si="56"/>
        <v/>
      </c>
      <c r="W241" t="str">
        <f t="shared" si="56"/>
        <v/>
      </c>
      <c r="X241" t="str">
        <f t="shared" si="56"/>
        <v/>
      </c>
      <c r="Y241" t="str">
        <f t="shared" si="56"/>
        <v/>
      </c>
      <c r="Z241" t="str">
        <f t="shared" si="56"/>
        <v/>
      </c>
      <c r="AA241" t="str">
        <f t="shared" si="56"/>
        <v/>
      </c>
      <c r="AB241" t="str">
        <f t="shared" si="56"/>
        <v/>
      </c>
      <c r="AC241" t="str">
        <f t="shared" si="56"/>
        <v/>
      </c>
      <c r="AD241" t="str">
        <f t="shared" si="56"/>
        <v/>
      </c>
      <c r="AE241" t="str">
        <f t="shared" si="56"/>
        <v/>
      </c>
      <c r="AF241" t="str">
        <f t="shared" si="56"/>
        <v/>
      </c>
      <c r="AG241" t="str">
        <f t="shared" si="56"/>
        <v/>
      </c>
      <c r="AH241" t="str">
        <f t="shared" si="56"/>
        <v/>
      </c>
      <c r="AI241" t="str">
        <f t="shared" si="56"/>
        <v/>
      </c>
      <c r="AJ241" t="str">
        <f t="shared" si="56"/>
        <v/>
      </c>
      <c r="AK241" t="str">
        <f t="shared" si="56"/>
        <v/>
      </c>
      <c r="AL241" t="str">
        <f t="shared" si="56"/>
        <v/>
      </c>
      <c r="AM241" t="str">
        <f t="shared" si="56"/>
        <v/>
      </c>
      <c r="AN241" t="str">
        <f t="shared" si="56"/>
        <v/>
      </c>
      <c r="AO241" t="str">
        <f t="shared" si="56"/>
        <v/>
      </c>
      <c r="AP241" t="str">
        <f t="shared" si="56"/>
        <v/>
      </c>
      <c r="AQ241" t="str">
        <f t="shared" si="56"/>
        <v/>
      </c>
      <c r="AR241" t="str">
        <f t="shared" si="56"/>
        <v/>
      </c>
      <c r="AS241" t="str">
        <f t="shared" si="56"/>
        <v/>
      </c>
      <c r="AT241" t="str">
        <f t="shared" si="56"/>
        <v/>
      </c>
      <c r="AU241" t="str">
        <f t="shared" si="56"/>
        <v/>
      </c>
      <c r="AV241" t="str">
        <f t="shared" si="56"/>
        <v/>
      </c>
      <c r="AW241" t="str">
        <f t="shared" si="56"/>
        <v/>
      </c>
      <c r="AX241" t="str">
        <f t="shared" si="56"/>
        <v/>
      </c>
      <c r="AY241" t="str">
        <f t="shared" si="56"/>
        <v/>
      </c>
      <c r="AZ241" t="str">
        <f t="shared" si="56"/>
        <v/>
      </c>
      <c r="BA241" t="str">
        <f t="shared" si="56"/>
        <v/>
      </c>
      <c r="BB241" t="str">
        <f t="shared" si="56"/>
        <v/>
      </c>
      <c r="BC241" t="str">
        <f t="shared" si="56"/>
        <v/>
      </c>
      <c r="BD241" t="str">
        <f t="shared" si="56"/>
        <v/>
      </c>
      <c r="BE241" t="str">
        <f t="shared" si="56"/>
        <v/>
      </c>
      <c r="BF241" t="str">
        <f t="shared" si="56"/>
        <v/>
      </c>
      <c r="BG241" t="str">
        <f t="shared" si="56"/>
        <v/>
      </c>
      <c r="BH241" t="str">
        <f t="shared" si="56"/>
        <v/>
      </c>
      <c r="BI241" t="str">
        <f t="shared" si="56"/>
        <v/>
      </c>
      <c r="BJ241" t="str">
        <f t="shared" si="56"/>
        <v/>
      </c>
      <c r="BK241" t="str">
        <f t="shared" si="56"/>
        <v/>
      </c>
      <c r="BL241" t="str">
        <f t="shared" si="56"/>
        <v/>
      </c>
      <c r="BM241" t="str">
        <f t="shared" si="56"/>
        <v/>
      </c>
      <c r="BN241" t="str">
        <f t="shared" si="56"/>
        <v/>
      </c>
      <c r="BO241" t="str">
        <f t="shared" si="56"/>
        <v/>
      </c>
      <c r="BP241" t="str">
        <f t="shared" si="56"/>
        <v/>
      </c>
      <c r="BQ241" t="str">
        <f t="shared" si="56"/>
        <v/>
      </c>
      <c r="BR241" t="str">
        <f t="shared" si="56"/>
        <v/>
      </c>
      <c r="BS241" t="str">
        <f t="shared" si="56"/>
        <v/>
      </c>
      <c r="BT241" t="str">
        <f t="shared" si="56"/>
        <v/>
      </c>
      <c r="BU241" t="str">
        <f t="shared" si="56"/>
        <v/>
      </c>
      <c r="BV241" t="str">
        <f t="shared" ref="BV241:DY241" si="57">IF(BV23&gt;0,BV$4,"")</f>
        <v/>
      </c>
      <c r="BW241" t="str">
        <f t="shared" si="57"/>
        <v/>
      </c>
      <c r="BX241" t="str">
        <f t="shared" si="57"/>
        <v/>
      </c>
      <c r="BY241" t="str">
        <f t="shared" si="57"/>
        <v/>
      </c>
      <c r="BZ241" t="str">
        <f t="shared" si="57"/>
        <v/>
      </c>
      <c r="CA241" t="str">
        <f t="shared" si="57"/>
        <v/>
      </c>
      <c r="CB241" t="str">
        <f t="shared" si="57"/>
        <v/>
      </c>
      <c r="CC241" t="str">
        <f t="shared" si="57"/>
        <v/>
      </c>
      <c r="CD241" t="str">
        <f t="shared" si="57"/>
        <v/>
      </c>
      <c r="CE241" t="str">
        <f t="shared" si="57"/>
        <v/>
      </c>
      <c r="CF241" t="str">
        <f t="shared" si="57"/>
        <v/>
      </c>
      <c r="CG241" t="str">
        <f t="shared" si="57"/>
        <v/>
      </c>
      <c r="CH241" t="str">
        <f t="shared" si="57"/>
        <v/>
      </c>
      <c r="CI241" t="str">
        <f t="shared" si="57"/>
        <v/>
      </c>
      <c r="CJ241" t="str">
        <f t="shared" si="57"/>
        <v/>
      </c>
      <c r="CK241" t="str">
        <f t="shared" si="57"/>
        <v/>
      </c>
      <c r="CL241" t="str">
        <f t="shared" si="57"/>
        <v/>
      </c>
      <c r="CM241" t="str">
        <f t="shared" si="57"/>
        <v/>
      </c>
      <c r="CN241" t="str">
        <f t="shared" si="57"/>
        <v/>
      </c>
      <c r="CO241" t="str">
        <f t="shared" si="57"/>
        <v/>
      </c>
      <c r="CP241" t="str">
        <f t="shared" si="57"/>
        <v/>
      </c>
      <c r="CQ241" t="str">
        <f t="shared" si="57"/>
        <v/>
      </c>
      <c r="CR241" t="str">
        <f t="shared" si="57"/>
        <v/>
      </c>
      <c r="CS241" t="str">
        <f t="shared" si="57"/>
        <v/>
      </c>
      <c r="CT241" t="str">
        <f t="shared" si="57"/>
        <v/>
      </c>
      <c r="CU241" t="str">
        <f t="shared" si="57"/>
        <v/>
      </c>
      <c r="CV241" t="str">
        <f t="shared" si="57"/>
        <v/>
      </c>
      <c r="CW241" t="str">
        <f t="shared" si="57"/>
        <v/>
      </c>
      <c r="CX241" t="str">
        <f t="shared" si="57"/>
        <v/>
      </c>
      <c r="CY241" t="str">
        <f t="shared" si="57"/>
        <v/>
      </c>
      <c r="CZ241" t="str">
        <f t="shared" si="57"/>
        <v/>
      </c>
      <c r="DA241" t="str">
        <f t="shared" si="57"/>
        <v/>
      </c>
      <c r="DB241" t="str">
        <f t="shared" si="57"/>
        <v/>
      </c>
      <c r="DC241" t="str">
        <f t="shared" si="57"/>
        <v/>
      </c>
      <c r="DD241" t="str">
        <f t="shared" si="57"/>
        <v/>
      </c>
      <c r="DE241" t="str">
        <f t="shared" si="57"/>
        <v/>
      </c>
      <c r="DF241" t="str">
        <f t="shared" si="57"/>
        <v/>
      </c>
      <c r="DG241" t="str">
        <f t="shared" si="57"/>
        <v/>
      </c>
      <c r="DH241" t="str">
        <f t="shared" si="57"/>
        <v/>
      </c>
      <c r="DI241" t="str">
        <f t="shared" si="57"/>
        <v/>
      </c>
      <c r="DJ241" t="str">
        <f t="shared" si="57"/>
        <v/>
      </c>
      <c r="DK241" t="str">
        <f t="shared" si="57"/>
        <v/>
      </c>
      <c r="DL241" t="str">
        <f t="shared" si="57"/>
        <v/>
      </c>
      <c r="DM241" t="str">
        <f t="shared" si="57"/>
        <v/>
      </c>
      <c r="DN241" t="str">
        <f t="shared" si="57"/>
        <v/>
      </c>
      <c r="DO241" t="str">
        <f t="shared" si="57"/>
        <v/>
      </c>
      <c r="DP241" t="str">
        <f t="shared" si="57"/>
        <v/>
      </c>
      <c r="DQ241" t="str">
        <f t="shared" si="57"/>
        <v/>
      </c>
      <c r="DR241" t="str">
        <f t="shared" si="57"/>
        <v/>
      </c>
      <c r="DS241" t="str">
        <f t="shared" si="57"/>
        <v/>
      </c>
      <c r="DT241" t="str">
        <f t="shared" si="57"/>
        <v/>
      </c>
      <c r="DU241" t="str">
        <f t="shared" si="57"/>
        <v/>
      </c>
      <c r="DV241" t="str">
        <f t="shared" si="57"/>
        <v/>
      </c>
      <c r="DW241" t="str">
        <f t="shared" si="57"/>
        <v/>
      </c>
      <c r="DX241" t="str">
        <f t="shared" si="57"/>
        <v/>
      </c>
      <c r="DY241" t="str">
        <f t="shared" si="57"/>
        <v/>
      </c>
    </row>
    <row r="242" spans="2:129" x14ac:dyDescent="0.2">
      <c r="B242" t="str">
        <f t="shared" si="24"/>
        <v/>
      </c>
      <c r="G242" s="9">
        <f t="shared" si="25"/>
        <v>0</v>
      </c>
      <c r="H242" s="9">
        <f t="shared" si="26"/>
        <v>0</v>
      </c>
      <c r="I242" t="str">
        <f t="shared" si="27"/>
        <v/>
      </c>
      <c r="J242" t="str">
        <f t="shared" ref="J242:BU242" si="58">IF(J24&gt;0,J$4,"")</f>
        <v/>
      </c>
      <c r="K242" t="str">
        <f t="shared" si="58"/>
        <v/>
      </c>
      <c r="L242" t="str">
        <f t="shared" si="58"/>
        <v/>
      </c>
      <c r="M242" t="str">
        <f t="shared" si="58"/>
        <v/>
      </c>
      <c r="N242" t="str">
        <f t="shared" si="58"/>
        <v/>
      </c>
      <c r="O242" t="str">
        <f t="shared" si="58"/>
        <v/>
      </c>
      <c r="P242" t="str">
        <f t="shared" si="58"/>
        <v/>
      </c>
      <c r="Q242" t="str">
        <f t="shared" si="58"/>
        <v/>
      </c>
      <c r="R242" t="str">
        <f t="shared" si="58"/>
        <v/>
      </c>
      <c r="S242" t="str">
        <f t="shared" si="58"/>
        <v/>
      </c>
      <c r="T242" t="str">
        <f t="shared" si="58"/>
        <v/>
      </c>
      <c r="U242" t="str">
        <f t="shared" si="58"/>
        <v/>
      </c>
      <c r="V242" t="str">
        <f t="shared" si="58"/>
        <v/>
      </c>
      <c r="W242" t="str">
        <f t="shared" si="58"/>
        <v/>
      </c>
      <c r="X242" t="str">
        <f t="shared" si="58"/>
        <v/>
      </c>
      <c r="Y242" t="str">
        <f t="shared" si="58"/>
        <v/>
      </c>
      <c r="Z242" t="str">
        <f t="shared" si="58"/>
        <v/>
      </c>
      <c r="AA242" t="str">
        <f t="shared" si="58"/>
        <v/>
      </c>
      <c r="AB242" t="str">
        <f t="shared" si="58"/>
        <v/>
      </c>
      <c r="AC242" t="str">
        <f t="shared" si="58"/>
        <v/>
      </c>
      <c r="AD242" t="str">
        <f t="shared" si="58"/>
        <v/>
      </c>
      <c r="AE242" t="str">
        <f t="shared" si="58"/>
        <v/>
      </c>
      <c r="AF242" t="str">
        <f t="shared" si="58"/>
        <v/>
      </c>
      <c r="AG242" t="str">
        <f t="shared" si="58"/>
        <v/>
      </c>
      <c r="AH242" t="str">
        <f t="shared" si="58"/>
        <v/>
      </c>
      <c r="AI242" t="str">
        <f t="shared" si="58"/>
        <v/>
      </c>
      <c r="AJ242" t="str">
        <f t="shared" si="58"/>
        <v/>
      </c>
      <c r="AK242" t="str">
        <f t="shared" si="58"/>
        <v/>
      </c>
      <c r="AL242" t="str">
        <f t="shared" si="58"/>
        <v/>
      </c>
      <c r="AM242" t="str">
        <f t="shared" si="58"/>
        <v/>
      </c>
      <c r="AN242" t="str">
        <f t="shared" si="58"/>
        <v/>
      </c>
      <c r="AO242" t="str">
        <f t="shared" si="58"/>
        <v/>
      </c>
      <c r="AP242" t="str">
        <f t="shared" si="58"/>
        <v/>
      </c>
      <c r="AQ242" t="str">
        <f t="shared" si="58"/>
        <v/>
      </c>
      <c r="AR242" t="str">
        <f t="shared" si="58"/>
        <v/>
      </c>
      <c r="AS242" t="str">
        <f t="shared" si="58"/>
        <v/>
      </c>
      <c r="AT242" t="str">
        <f t="shared" si="58"/>
        <v/>
      </c>
      <c r="AU242" t="str">
        <f t="shared" si="58"/>
        <v/>
      </c>
      <c r="AV242" t="str">
        <f t="shared" si="58"/>
        <v/>
      </c>
      <c r="AW242" t="str">
        <f t="shared" si="58"/>
        <v/>
      </c>
      <c r="AX242" t="str">
        <f t="shared" si="58"/>
        <v/>
      </c>
      <c r="AY242" t="str">
        <f t="shared" si="58"/>
        <v/>
      </c>
      <c r="AZ242" t="str">
        <f t="shared" si="58"/>
        <v/>
      </c>
      <c r="BA242" t="str">
        <f t="shared" si="58"/>
        <v/>
      </c>
      <c r="BB242" t="str">
        <f t="shared" si="58"/>
        <v/>
      </c>
      <c r="BC242" t="str">
        <f t="shared" si="58"/>
        <v/>
      </c>
      <c r="BD242" t="str">
        <f t="shared" si="58"/>
        <v/>
      </c>
      <c r="BE242" t="str">
        <f t="shared" si="58"/>
        <v/>
      </c>
      <c r="BF242" t="str">
        <f t="shared" si="58"/>
        <v/>
      </c>
      <c r="BG242" t="str">
        <f t="shared" si="58"/>
        <v/>
      </c>
      <c r="BH242" t="str">
        <f t="shared" si="58"/>
        <v/>
      </c>
      <c r="BI242" t="str">
        <f t="shared" si="58"/>
        <v/>
      </c>
      <c r="BJ242" t="str">
        <f t="shared" si="58"/>
        <v/>
      </c>
      <c r="BK242" t="str">
        <f t="shared" si="58"/>
        <v/>
      </c>
      <c r="BL242" t="str">
        <f t="shared" si="58"/>
        <v/>
      </c>
      <c r="BM242" t="str">
        <f t="shared" si="58"/>
        <v/>
      </c>
      <c r="BN242" t="str">
        <f t="shared" si="58"/>
        <v/>
      </c>
      <c r="BO242" t="str">
        <f t="shared" si="58"/>
        <v/>
      </c>
      <c r="BP242" t="str">
        <f t="shared" si="58"/>
        <v/>
      </c>
      <c r="BQ242" t="str">
        <f t="shared" si="58"/>
        <v/>
      </c>
      <c r="BR242" t="str">
        <f t="shared" si="58"/>
        <v/>
      </c>
      <c r="BS242" t="str">
        <f t="shared" si="58"/>
        <v/>
      </c>
      <c r="BT242" t="str">
        <f t="shared" si="58"/>
        <v/>
      </c>
      <c r="BU242" t="str">
        <f t="shared" si="58"/>
        <v/>
      </c>
      <c r="BV242" t="str">
        <f t="shared" ref="BV242:DY242" si="59">IF(BV24&gt;0,BV$4,"")</f>
        <v/>
      </c>
      <c r="BW242" t="str">
        <f t="shared" si="59"/>
        <v/>
      </c>
      <c r="BX242" t="str">
        <f t="shared" si="59"/>
        <v/>
      </c>
      <c r="BY242" t="str">
        <f t="shared" si="59"/>
        <v/>
      </c>
      <c r="BZ242" t="str">
        <f t="shared" si="59"/>
        <v/>
      </c>
      <c r="CA242" t="str">
        <f t="shared" si="59"/>
        <v/>
      </c>
      <c r="CB242" t="str">
        <f t="shared" si="59"/>
        <v/>
      </c>
      <c r="CC242" t="str">
        <f t="shared" si="59"/>
        <v/>
      </c>
      <c r="CD242" t="str">
        <f t="shared" si="59"/>
        <v/>
      </c>
      <c r="CE242" t="str">
        <f t="shared" si="59"/>
        <v/>
      </c>
      <c r="CF242" t="str">
        <f t="shared" si="59"/>
        <v/>
      </c>
      <c r="CG242" t="str">
        <f t="shared" si="59"/>
        <v/>
      </c>
      <c r="CH242" t="str">
        <f t="shared" si="59"/>
        <v/>
      </c>
      <c r="CI242" t="str">
        <f t="shared" si="59"/>
        <v/>
      </c>
      <c r="CJ242" t="str">
        <f t="shared" si="59"/>
        <v/>
      </c>
      <c r="CK242" t="str">
        <f t="shared" si="59"/>
        <v/>
      </c>
      <c r="CL242" t="str">
        <f t="shared" si="59"/>
        <v/>
      </c>
      <c r="CM242" t="str">
        <f t="shared" si="59"/>
        <v/>
      </c>
      <c r="CN242" t="str">
        <f t="shared" si="59"/>
        <v/>
      </c>
      <c r="CO242" t="str">
        <f t="shared" si="59"/>
        <v/>
      </c>
      <c r="CP242" t="str">
        <f t="shared" si="59"/>
        <v/>
      </c>
      <c r="CQ242" t="str">
        <f t="shared" si="59"/>
        <v/>
      </c>
      <c r="CR242" t="str">
        <f t="shared" si="59"/>
        <v/>
      </c>
      <c r="CS242" t="str">
        <f t="shared" si="59"/>
        <v/>
      </c>
      <c r="CT242" t="str">
        <f t="shared" si="59"/>
        <v/>
      </c>
      <c r="CU242" t="str">
        <f t="shared" si="59"/>
        <v/>
      </c>
      <c r="CV242" t="str">
        <f t="shared" si="59"/>
        <v/>
      </c>
      <c r="CW242" t="str">
        <f t="shared" si="59"/>
        <v/>
      </c>
      <c r="CX242" t="str">
        <f t="shared" si="59"/>
        <v/>
      </c>
      <c r="CY242" t="str">
        <f t="shared" si="59"/>
        <v/>
      </c>
      <c r="CZ242" t="str">
        <f t="shared" si="59"/>
        <v/>
      </c>
      <c r="DA242" t="str">
        <f t="shared" si="59"/>
        <v/>
      </c>
      <c r="DB242" t="str">
        <f t="shared" si="59"/>
        <v/>
      </c>
      <c r="DC242" t="str">
        <f t="shared" si="59"/>
        <v/>
      </c>
      <c r="DD242" t="str">
        <f t="shared" si="59"/>
        <v/>
      </c>
      <c r="DE242" t="str">
        <f t="shared" si="59"/>
        <v/>
      </c>
      <c r="DF242" t="str">
        <f t="shared" si="59"/>
        <v/>
      </c>
      <c r="DG242" t="str">
        <f t="shared" si="59"/>
        <v/>
      </c>
      <c r="DH242" t="str">
        <f t="shared" si="59"/>
        <v/>
      </c>
      <c r="DI242" t="str">
        <f t="shared" si="59"/>
        <v/>
      </c>
      <c r="DJ242" t="str">
        <f t="shared" si="59"/>
        <v/>
      </c>
      <c r="DK242" t="str">
        <f t="shared" si="59"/>
        <v/>
      </c>
      <c r="DL242" t="str">
        <f t="shared" si="59"/>
        <v/>
      </c>
      <c r="DM242" t="str">
        <f t="shared" si="59"/>
        <v/>
      </c>
      <c r="DN242" t="str">
        <f t="shared" si="59"/>
        <v/>
      </c>
      <c r="DO242" t="str">
        <f t="shared" si="59"/>
        <v/>
      </c>
      <c r="DP242" t="str">
        <f t="shared" si="59"/>
        <v/>
      </c>
      <c r="DQ242" t="str">
        <f t="shared" si="59"/>
        <v/>
      </c>
      <c r="DR242" t="str">
        <f t="shared" si="59"/>
        <v/>
      </c>
      <c r="DS242" t="str">
        <f t="shared" si="59"/>
        <v/>
      </c>
      <c r="DT242" t="str">
        <f t="shared" si="59"/>
        <v/>
      </c>
      <c r="DU242" t="str">
        <f t="shared" si="59"/>
        <v/>
      </c>
      <c r="DV242" t="str">
        <f t="shared" si="59"/>
        <v/>
      </c>
      <c r="DW242" t="str">
        <f t="shared" si="59"/>
        <v/>
      </c>
      <c r="DX242" t="str">
        <f t="shared" si="59"/>
        <v/>
      </c>
      <c r="DY242" t="str">
        <f t="shared" si="59"/>
        <v/>
      </c>
    </row>
    <row r="243" spans="2:129" x14ac:dyDescent="0.2">
      <c r="B243" t="str">
        <f t="shared" si="24"/>
        <v/>
      </c>
      <c r="G243" s="9">
        <f t="shared" si="25"/>
        <v>0</v>
      </c>
      <c r="H243" s="9">
        <f t="shared" si="26"/>
        <v>0</v>
      </c>
      <c r="I243" t="str">
        <f t="shared" si="27"/>
        <v/>
      </c>
      <c r="J243" t="str">
        <f t="shared" ref="J243:BU243" si="60">IF(J25&gt;0,J$4,"")</f>
        <v/>
      </c>
      <c r="K243" t="str">
        <f t="shared" si="60"/>
        <v/>
      </c>
      <c r="L243" t="str">
        <f t="shared" si="60"/>
        <v/>
      </c>
      <c r="M243" t="str">
        <f t="shared" si="60"/>
        <v/>
      </c>
      <c r="N243" t="str">
        <f t="shared" si="60"/>
        <v/>
      </c>
      <c r="O243" t="str">
        <f t="shared" si="60"/>
        <v/>
      </c>
      <c r="P243" t="str">
        <f t="shared" si="60"/>
        <v/>
      </c>
      <c r="Q243" t="str">
        <f t="shared" si="60"/>
        <v/>
      </c>
      <c r="R243" t="str">
        <f t="shared" si="60"/>
        <v/>
      </c>
      <c r="S243" t="str">
        <f t="shared" si="60"/>
        <v/>
      </c>
      <c r="T243" t="str">
        <f t="shared" si="60"/>
        <v/>
      </c>
      <c r="U243" t="str">
        <f t="shared" si="60"/>
        <v/>
      </c>
      <c r="V243" t="str">
        <f t="shared" si="60"/>
        <v/>
      </c>
      <c r="W243" t="str">
        <f t="shared" si="60"/>
        <v/>
      </c>
      <c r="X243" t="str">
        <f t="shared" si="60"/>
        <v/>
      </c>
      <c r="Y243" t="str">
        <f t="shared" si="60"/>
        <v/>
      </c>
      <c r="Z243" t="str">
        <f t="shared" si="60"/>
        <v/>
      </c>
      <c r="AA243" t="str">
        <f t="shared" si="60"/>
        <v/>
      </c>
      <c r="AB243" t="str">
        <f t="shared" si="60"/>
        <v/>
      </c>
      <c r="AC243" t="str">
        <f t="shared" si="60"/>
        <v/>
      </c>
      <c r="AD243" t="str">
        <f t="shared" si="60"/>
        <v/>
      </c>
      <c r="AE243" t="str">
        <f t="shared" si="60"/>
        <v/>
      </c>
      <c r="AF243" t="str">
        <f t="shared" si="60"/>
        <v/>
      </c>
      <c r="AG243" t="str">
        <f t="shared" si="60"/>
        <v/>
      </c>
      <c r="AH243" t="str">
        <f t="shared" si="60"/>
        <v/>
      </c>
      <c r="AI243" t="str">
        <f t="shared" si="60"/>
        <v/>
      </c>
      <c r="AJ243" t="str">
        <f t="shared" si="60"/>
        <v/>
      </c>
      <c r="AK243" t="str">
        <f t="shared" si="60"/>
        <v/>
      </c>
      <c r="AL243" t="str">
        <f t="shared" si="60"/>
        <v/>
      </c>
      <c r="AM243" t="str">
        <f t="shared" si="60"/>
        <v/>
      </c>
      <c r="AN243" t="str">
        <f t="shared" si="60"/>
        <v/>
      </c>
      <c r="AO243" t="str">
        <f t="shared" si="60"/>
        <v/>
      </c>
      <c r="AP243" t="str">
        <f t="shared" si="60"/>
        <v/>
      </c>
      <c r="AQ243" t="str">
        <f t="shared" si="60"/>
        <v/>
      </c>
      <c r="AR243" t="str">
        <f t="shared" si="60"/>
        <v/>
      </c>
      <c r="AS243" t="str">
        <f t="shared" si="60"/>
        <v/>
      </c>
      <c r="AT243" t="str">
        <f t="shared" si="60"/>
        <v/>
      </c>
      <c r="AU243" t="str">
        <f t="shared" si="60"/>
        <v/>
      </c>
      <c r="AV243" t="str">
        <f t="shared" si="60"/>
        <v/>
      </c>
      <c r="AW243" t="str">
        <f t="shared" si="60"/>
        <v/>
      </c>
      <c r="AX243" t="str">
        <f t="shared" si="60"/>
        <v/>
      </c>
      <c r="AY243" t="str">
        <f t="shared" si="60"/>
        <v/>
      </c>
      <c r="AZ243" t="str">
        <f t="shared" si="60"/>
        <v/>
      </c>
      <c r="BA243" t="str">
        <f t="shared" si="60"/>
        <v/>
      </c>
      <c r="BB243" t="str">
        <f t="shared" si="60"/>
        <v/>
      </c>
      <c r="BC243" t="str">
        <f t="shared" si="60"/>
        <v/>
      </c>
      <c r="BD243" t="str">
        <f t="shared" si="60"/>
        <v/>
      </c>
      <c r="BE243" t="str">
        <f t="shared" si="60"/>
        <v/>
      </c>
      <c r="BF243" t="str">
        <f t="shared" si="60"/>
        <v/>
      </c>
      <c r="BG243" t="str">
        <f t="shared" si="60"/>
        <v/>
      </c>
      <c r="BH243" t="str">
        <f t="shared" si="60"/>
        <v/>
      </c>
      <c r="BI243" t="str">
        <f t="shared" si="60"/>
        <v/>
      </c>
      <c r="BJ243" t="str">
        <f t="shared" si="60"/>
        <v/>
      </c>
      <c r="BK243" t="str">
        <f t="shared" si="60"/>
        <v/>
      </c>
      <c r="BL243" t="str">
        <f t="shared" si="60"/>
        <v/>
      </c>
      <c r="BM243" t="str">
        <f t="shared" si="60"/>
        <v/>
      </c>
      <c r="BN243" t="str">
        <f t="shared" si="60"/>
        <v/>
      </c>
      <c r="BO243" t="str">
        <f t="shared" si="60"/>
        <v/>
      </c>
      <c r="BP243" t="str">
        <f t="shared" si="60"/>
        <v/>
      </c>
      <c r="BQ243" t="str">
        <f t="shared" si="60"/>
        <v/>
      </c>
      <c r="BR243" t="str">
        <f t="shared" si="60"/>
        <v/>
      </c>
      <c r="BS243" t="str">
        <f t="shared" si="60"/>
        <v/>
      </c>
      <c r="BT243" t="str">
        <f t="shared" si="60"/>
        <v/>
      </c>
      <c r="BU243" t="str">
        <f t="shared" si="60"/>
        <v/>
      </c>
      <c r="BV243" t="str">
        <f t="shared" ref="BV243:DY243" si="61">IF(BV25&gt;0,BV$4,"")</f>
        <v/>
      </c>
      <c r="BW243" t="str">
        <f t="shared" si="61"/>
        <v/>
      </c>
      <c r="BX243" t="str">
        <f t="shared" si="61"/>
        <v/>
      </c>
      <c r="BY243" t="str">
        <f t="shared" si="61"/>
        <v/>
      </c>
      <c r="BZ243" t="str">
        <f t="shared" si="61"/>
        <v/>
      </c>
      <c r="CA243" t="str">
        <f t="shared" si="61"/>
        <v/>
      </c>
      <c r="CB243" t="str">
        <f t="shared" si="61"/>
        <v/>
      </c>
      <c r="CC243" t="str">
        <f t="shared" si="61"/>
        <v/>
      </c>
      <c r="CD243" t="str">
        <f t="shared" si="61"/>
        <v/>
      </c>
      <c r="CE243" t="str">
        <f t="shared" si="61"/>
        <v/>
      </c>
      <c r="CF243" t="str">
        <f t="shared" si="61"/>
        <v/>
      </c>
      <c r="CG243" t="str">
        <f t="shared" si="61"/>
        <v/>
      </c>
      <c r="CH243" t="str">
        <f t="shared" si="61"/>
        <v/>
      </c>
      <c r="CI243" t="str">
        <f t="shared" si="61"/>
        <v/>
      </c>
      <c r="CJ243" t="str">
        <f t="shared" si="61"/>
        <v/>
      </c>
      <c r="CK243" t="str">
        <f t="shared" si="61"/>
        <v/>
      </c>
      <c r="CL243" t="str">
        <f t="shared" si="61"/>
        <v/>
      </c>
      <c r="CM243" t="str">
        <f t="shared" si="61"/>
        <v/>
      </c>
      <c r="CN243" t="str">
        <f t="shared" si="61"/>
        <v/>
      </c>
      <c r="CO243" t="str">
        <f t="shared" si="61"/>
        <v/>
      </c>
      <c r="CP243" t="str">
        <f t="shared" si="61"/>
        <v/>
      </c>
      <c r="CQ243" t="str">
        <f t="shared" si="61"/>
        <v/>
      </c>
      <c r="CR243" t="str">
        <f t="shared" si="61"/>
        <v/>
      </c>
      <c r="CS243" t="str">
        <f t="shared" si="61"/>
        <v/>
      </c>
      <c r="CT243" t="str">
        <f t="shared" si="61"/>
        <v/>
      </c>
      <c r="CU243" t="str">
        <f t="shared" si="61"/>
        <v/>
      </c>
      <c r="CV243" t="str">
        <f t="shared" si="61"/>
        <v/>
      </c>
      <c r="CW243" t="str">
        <f t="shared" si="61"/>
        <v/>
      </c>
      <c r="CX243" t="str">
        <f t="shared" si="61"/>
        <v/>
      </c>
      <c r="CY243" t="str">
        <f t="shared" si="61"/>
        <v/>
      </c>
      <c r="CZ243" t="str">
        <f t="shared" si="61"/>
        <v/>
      </c>
      <c r="DA243" t="str">
        <f t="shared" si="61"/>
        <v/>
      </c>
      <c r="DB243" t="str">
        <f t="shared" si="61"/>
        <v/>
      </c>
      <c r="DC243" t="str">
        <f t="shared" si="61"/>
        <v/>
      </c>
      <c r="DD243" t="str">
        <f t="shared" si="61"/>
        <v/>
      </c>
      <c r="DE243" t="str">
        <f t="shared" si="61"/>
        <v/>
      </c>
      <c r="DF243" t="str">
        <f t="shared" si="61"/>
        <v/>
      </c>
      <c r="DG243" t="str">
        <f t="shared" si="61"/>
        <v/>
      </c>
      <c r="DH243" t="str">
        <f t="shared" si="61"/>
        <v/>
      </c>
      <c r="DI243" t="str">
        <f t="shared" si="61"/>
        <v/>
      </c>
      <c r="DJ243" t="str">
        <f t="shared" si="61"/>
        <v/>
      </c>
      <c r="DK243" t="str">
        <f t="shared" si="61"/>
        <v/>
      </c>
      <c r="DL243" t="str">
        <f t="shared" si="61"/>
        <v/>
      </c>
      <c r="DM243" t="str">
        <f t="shared" si="61"/>
        <v/>
      </c>
      <c r="DN243" t="str">
        <f t="shared" si="61"/>
        <v/>
      </c>
      <c r="DO243" t="str">
        <f t="shared" si="61"/>
        <v/>
      </c>
      <c r="DP243" t="str">
        <f t="shared" si="61"/>
        <v/>
      </c>
      <c r="DQ243" t="str">
        <f t="shared" si="61"/>
        <v/>
      </c>
      <c r="DR243" t="str">
        <f t="shared" si="61"/>
        <v/>
      </c>
      <c r="DS243" t="str">
        <f t="shared" si="61"/>
        <v/>
      </c>
      <c r="DT243" t="str">
        <f t="shared" si="61"/>
        <v/>
      </c>
      <c r="DU243" t="str">
        <f t="shared" si="61"/>
        <v/>
      </c>
      <c r="DV243" t="str">
        <f t="shared" si="61"/>
        <v/>
      </c>
      <c r="DW243" t="str">
        <f t="shared" si="61"/>
        <v/>
      </c>
      <c r="DX243" t="str">
        <f t="shared" si="61"/>
        <v/>
      </c>
      <c r="DY243" t="str">
        <f t="shared" si="61"/>
        <v/>
      </c>
    </row>
    <row r="244" spans="2:129" x14ac:dyDescent="0.2">
      <c r="B244" t="str">
        <f t="shared" si="24"/>
        <v/>
      </c>
      <c r="G244" s="9">
        <f t="shared" si="25"/>
        <v>0</v>
      </c>
      <c r="H244" s="9">
        <f t="shared" si="26"/>
        <v>0</v>
      </c>
      <c r="I244" t="str">
        <f t="shared" si="27"/>
        <v/>
      </c>
      <c r="J244" t="str">
        <f t="shared" ref="J244:BU244" si="62">IF(J26&gt;0,J$4,"")</f>
        <v/>
      </c>
      <c r="K244" t="str">
        <f t="shared" si="62"/>
        <v/>
      </c>
      <c r="L244" t="str">
        <f t="shared" si="62"/>
        <v/>
      </c>
      <c r="M244" t="str">
        <f t="shared" si="62"/>
        <v/>
      </c>
      <c r="N244" t="str">
        <f t="shared" si="62"/>
        <v/>
      </c>
      <c r="O244" t="str">
        <f t="shared" si="62"/>
        <v/>
      </c>
      <c r="P244" t="str">
        <f t="shared" si="62"/>
        <v/>
      </c>
      <c r="Q244" t="str">
        <f t="shared" si="62"/>
        <v/>
      </c>
      <c r="R244" t="str">
        <f t="shared" si="62"/>
        <v/>
      </c>
      <c r="S244" t="str">
        <f t="shared" si="62"/>
        <v/>
      </c>
      <c r="T244" t="str">
        <f t="shared" si="62"/>
        <v/>
      </c>
      <c r="U244" t="str">
        <f t="shared" si="62"/>
        <v/>
      </c>
      <c r="V244" t="str">
        <f t="shared" si="62"/>
        <v/>
      </c>
      <c r="W244" t="str">
        <f t="shared" si="62"/>
        <v/>
      </c>
      <c r="X244" t="str">
        <f t="shared" si="62"/>
        <v/>
      </c>
      <c r="Y244" t="str">
        <f t="shared" si="62"/>
        <v/>
      </c>
      <c r="Z244" t="str">
        <f t="shared" si="62"/>
        <v/>
      </c>
      <c r="AA244" t="str">
        <f t="shared" si="62"/>
        <v/>
      </c>
      <c r="AB244" t="str">
        <f t="shared" si="62"/>
        <v/>
      </c>
      <c r="AC244" t="str">
        <f t="shared" si="62"/>
        <v/>
      </c>
      <c r="AD244" t="str">
        <f t="shared" si="62"/>
        <v/>
      </c>
      <c r="AE244" t="str">
        <f t="shared" si="62"/>
        <v/>
      </c>
      <c r="AF244" t="str">
        <f t="shared" si="62"/>
        <v/>
      </c>
      <c r="AG244" t="str">
        <f t="shared" si="62"/>
        <v/>
      </c>
      <c r="AH244" t="str">
        <f t="shared" si="62"/>
        <v/>
      </c>
      <c r="AI244" t="str">
        <f t="shared" si="62"/>
        <v/>
      </c>
      <c r="AJ244" t="str">
        <f t="shared" si="62"/>
        <v/>
      </c>
      <c r="AK244" t="str">
        <f t="shared" si="62"/>
        <v/>
      </c>
      <c r="AL244" t="str">
        <f t="shared" si="62"/>
        <v/>
      </c>
      <c r="AM244" t="str">
        <f t="shared" si="62"/>
        <v/>
      </c>
      <c r="AN244" t="str">
        <f t="shared" si="62"/>
        <v/>
      </c>
      <c r="AO244" t="str">
        <f t="shared" si="62"/>
        <v/>
      </c>
      <c r="AP244" t="str">
        <f t="shared" si="62"/>
        <v/>
      </c>
      <c r="AQ244" t="str">
        <f t="shared" si="62"/>
        <v/>
      </c>
      <c r="AR244" t="str">
        <f t="shared" si="62"/>
        <v/>
      </c>
      <c r="AS244" t="str">
        <f t="shared" si="62"/>
        <v/>
      </c>
      <c r="AT244" t="str">
        <f t="shared" si="62"/>
        <v/>
      </c>
      <c r="AU244" t="str">
        <f t="shared" si="62"/>
        <v/>
      </c>
      <c r="AV244" t="str">
        <f t="shared" si="62"/>
        <v/>
      </c>
      <c r="AW244" t="str">
        <f t="shared" si="62"/>
        <v/>
      </c>
      <c r="AX244" t="str">
        <f t="shared" si="62"/>
        <v/>
      </c>
      <c r="AY244" t="str">
        <f t="shared" si="62"/>
        <v/>
      </c>
      <c r="AZ244" t="str">
        <f t="shared" si="62"/>
        <v/>
      </c>
      <c r="BA244" t="str">
        <f t="shared" si="62"/>
        <v/>
      </c>
      <c r="BB244" t="str">
        <f t="shared" si="62"/>
        <v/>
      </c>
      <c r="BC244" t="str">
        <f t="shared" si="62"/>
        <v/>
      </c>
      <c r="BD244" t="str">
        <f t="shared" si="62"/>
        <v/>
      </c>
      <c r="BE244" t="str">
        <f t="shared" si="62"/>
        <v/>
      </c>
      <c r="BF244" t="str">
        <f t="shared" si="62"/>
        <v/>
      </c>
      <c r="BG244" t="str">
        <f t="shared" si="62"/>
        <v/>
      </c>
      <c r="BH244" t="str">
        <f t="shared" si="62"/>
        <v/>
      </c>
      <c r="BI244" t="str">
        <f t="shared" si="62"/>
        <v/>
      </c>
      <c r="BJ244" t="str">
        <f t="shared" si="62"/>
        <v/>
      </c>
      <c r="BK244" t="str">
        <f t="shared" si="62"/>
        <v/>
      </c>
      <c r="BL244" t="str">
        <f t="shared" si="62"/>
        <v/>
      </c>
      <c r="BM244" t="str">
        <f t="shared" si="62"/>
        <v/>
      </c>
      <c r="BN244" t="str">
        <f t="shared" si="62"/>
        <v/>
      </c>
      <c r="BO244" t="str">
        <f t="shared" si="62"/>
        <v/>
      </c>
      <c r="BP244" t="str">
        <f t="shared" si="62"/>
        <v/>
      </c>
      <c r="BQ244" t="str">
        <f t="shared" si="62"/>
        <v/>
      </c>
      <c r="BR244" t="str">
        <f t="shared" si="62"/>
        <v/>
      </c>
      <c r="BS244" t="str">
        <f t="shared" si="62"/>
        <v/>
      </c>
      <c r="BT244" t="str">
        <f t="shared" si="62"/>
        <v/>
      </c>
      <c r="BU244" t="str">
        <f t="shared" si="62"/>
        <v/>
      </c>
      <c r="BV244" t="str">
        <f t="shared" ref="BV244:DY244" si="63">IF(BV26&gt;0,BV$4,"")</f>
        <v/>
      </c>
      <c r="BW244" t="str">
        <f t="shared" si="63"/>
        <v/>
      </c>
      <c r="BX244" t="str">
        <f t="shared" si="63"/>
        <v/>
      </c>
      <c r="BY244" t="str">
        <f t="shared" si="63"/>
        <v/>
      </c>
      <c r="BZ244" t="str">
        <f t="shared" si="63"/>
        <v/>
      </c>
      <c r="CA244" t="str">
        <f t="shared" si="63"/>
        <v/>
      </c>
      <c r="CB244" t="str">
        <f t="shared" si="63"/>
        <v/>
      </c>
      <c r="CC244" t="str">
        <f t="shared" si="63"/>
        <v/>
      </c>
      <c r="CD244" t="str">
        <f t="shared" si="63"/>
        <v/>
      </c>
      <c r="CE244" t="str">
        <f t="shared" si="63"/>
        <v/>
      </c>
      <c r="CF244" t="str">
        <f t="shared" si="63"/>
        <v/>
      </c>
      <c r="CG244" t="str">
        <f t="shared" si="63"/>
        <v/>
      </c>
      <c r="CH244" t="str">
        <f t="shared" si="63"/>
        <v/>
      </c>
      <c r="CI244" t="str">
        <f t="shared" si="63"/>
        <v/>
      </c>
      <c r="CJ244" t="str">
        <f t="shared" si="63"/>
        <v/>
      </c>
      <c r="CK244" t="str">
        <f t="shared" si="63"/>
        <v/>
      </c>
      <c r="CL244" t="str">
        <f t="shared" si="63"/>
        <v/>
      </c>
      <c r="CM244" t="str">
        <f t="shared" si="63"/>
        <v/>
      </c>
      <c r="CN244" t="str">
        <f t="shared" si="63"/>
        <v/>
      </c>
      <c r="CO244" t="str">
        <f t="shared" si="63"/>
        <v/>
      </c>
      <c r="CP244" t="str">
        <f t="shared" si="63"/>
        <v/>
      </c>
      <c r="CQ244" t="str">
        <f t="shared" si="63"/>
        <v/>
      </c>
      <c r="CR244" t="str">
        <f t="shared" si="63"/>
        <v/>
      </c>
      <c r="CS244" t="str">
        <f t="shared" si="63"/>
        <v/>
      </c>
      <c r="CT244" t="str">
        <f t="shared" si="63"/>
        <v/>
      </c>
      <c r="CU244" t="str">
        <f t="shared" si="63"/>
        <v/>
      </c>
      <c r="CV244" t="str">
        <f t="shared" si="63"/>
        <v/>
      </c>
      <c r="CW244" t="str">
        <f t="shared" si="63"/>
        <v/>
      </c>
      <c r="CX244" t="str">
        <f t="shared" si="63"/>
        <v/>
      </c>
      <c r="CY244" t="str">
        <f t="shared" si="63"/>
        <v/>
      </c>
      <c r="CZ244" t="str">
        <f t="shared" si="63"/>
        <v/>
      </c>
      <c r="DA244" t="str">
        <f t="shared" si="63"/>
        <v/>
      </c>
      <c r="DB244" t="str">
        <f t="shared" si="63"/>
        <v/>
      </c>
      <c r="DC244" t="str">
        <f t="shared" si="63"/>
        <v/>
      </c>
      <c r="DD244" t="str">
        <f t="shared" si="63"/>
        <v/>
      </c>
      <c r="DE244" t="str">
        <f t="shared" si="63"/>
        <v/>
      </c>
      <c r="DF244" t="str">
        <f t="shared" si="63"/>
        <v/>
      </c>
      <c r="DG244" t="str">
        <f t="shared" si="63"/>
        <v/>
      </c>
      <c r="DH244" t="str">
        <f t="shared" si="63"/>
        <v/>
      </c>
      <c r="DI244" t="str">
        <f t="shared" si="63"/>
        <v/>
      </c>
      <c r="DJ244" t="str">
        <f t="shared" si="63"/>
        <v/>
      </c>
      <c r="DK244" t="str">
        <f t="shared" si="63"/>
        <v/>
      </c>
      <c r="DL244" t="str">
        <f t="shared" si="63"/>
        <v/>
      </c>
      <c r="DM244" t="str">
        <f t="shared" si="63"/>
        <v/>
      </c>
      <c r="DN244" t="str">
        <f t="shared" si="63"/>
        <v/>
      </c>
      <c r="DO244" t="str">
        <f t="shared" si="63"/>
        <v/>
      </c>
      <c r="DP244" t="str">
        <f t="shared" si="63"/>
        <v/>
      </c>
      <c r="DQ244" t="str">
        <f t="shared" si="63"/>
        <v/>
      </c>
      <c r="DR244" t="str">
        <f t="shared" si="63"/>
        <v/>
      </c>
      <c r="DS244" t="str">
        <f t="shared" si="63"/>
        <v/>
      </c>
      <c r="DT244" t="str">
        <f t="shared" si="63"/>
        <v/>
      </c>
      <c r="DU244" t="str">
        <f t="shared" si="63"/>
        <v/>
      </c>
      <c r="DV244" t="str">
        <f t="shared" si="63"/>
        <v/>
      </c>
      <c r="DW244" t="str">
        <f t="shared" si="63"/>
        <v/>
      </c>
      <c r="DX244" t="str">
        <f t="shared" si="63"/>
        <v/>
      </c>
      <c r="DY244" t="str">
        <f t="shared" si="63"/>
        <v/>
      </c>
    </row>
    <row r="245" spans="2:129" x14ac:dyDescent="0.2">
      <c r="B245" t="str">
        <f t="shared" si="24"/>
        <v/>
      </c>
      <c r="G245" s="9">
        <f t="shared" si="25"/>
        <v>0</v>
      </c>
      <c r="H245" s="9">
        <f t="shared" si="26"/>
        <v>0</v>
      </c>
      <c r="I245" t="str">
        <f t="shared" si="27"/>
        <v/>
      </c>
      <c r="J245" t="str">
        <f t="shared" ref="J245:BU245" si="64">IF(J27&gt;0,J$4,"")</f>
        <v/>
      </c>
      <c r="K245" t="str">
        <f t="shared" si="64"/>
        <v/>
      </c>
      <c r="L245" t="str">
        <f t="shared" si="64"/>
        <v/>
      </c>
      <c r="M245" t="str">
        <f t="shared" si="64"/>
        <v/>
      </c>
      <c r="N245" t="str">
        <f t="shared" si="64"/>
        <v/>
      </c>
      <c r="O245" t="str">
        <f t="shared" si="64"/>
        <v/>
      </c>
      <c r="P245" t="str">
        <f t="shared" si="64"/>
        <v/>
      </c>
      <c r="Q245" t="str">
        <f t="shared" si="64"/>
        <v/>
      </c>
      <c r="R245" t="str">
        <f t="shared" si="64"/>
        <v/>
      </c>
      <c r="S245" t="str">
        <f t="shared" si="64"/>
        <v/>
      </c>
      <c r="T245" t="str">
        <f t="shared" si="64"/>
        <v/>
      </c>
      <c r="U245" t="str">
        <f t="shared" si="64"/>
        <v/>
      </c>
      <c r="V245" t="str">
        <f t="shared" si="64"/>
        <v/>
      </c>
      <c r="W245" t="str">
        <f t="shared" si="64"/>
        <v/>
      </c>
      <c r="X245" t="str">
        <f t="shared" si="64"/>
        <v/>
      </c>
      <c r="Y245" t="str">
        <f t="shared" si="64"/>
        <v/>
      </c>
      <c r="Z245" t="str">
        <f t="shared" si="64"/>
        <v/>
      </c>
      <c r="AA245" t="str">
        <f t="shared" si="64"/>
        <v/>
      </c>
      <c r="AB245" t="str">
        <f t="shared" si="64"/>
        <v/>
      </c>
      <c r="AC245" t="str">
        <f t="shared" si="64"/>
        <v/>
      </c>
      <c r="AD245" t="str">
        <f t="shared" si="64"/>
        <v/>
      </c>
      <c r="AE245" t="str">
        <f t="shared" si="64"/>
        <v/>
      </c>
      <c r="AF245" t="str">
        <f t="shared" si="64"/>
        <v/>
      </c>
      <c r="AG245" t="str">
        <f t="shared" si="64"/>
        <v/>
      </c>
      <c r="AH245" t="str">
        <f t="shared" si="64"/>
        <v/>
      </c>
      <c r="AI245" t="str">
        <f t="shared" si="64"/>
        <v/>
      </c>
      <c r="AJ245" t="str">
        <f t="shared" si="64"/>
        <v/>
      </c>
      <c r="AK245" t="str">
        <f t="shared" si="64"/>
        <v/>
      </c>
      <c r="AL245" t="str">
        <f t="shared" si="64"/>
        <v/>
      </c>
      <c r="AM245" t="str">
        <f t="shared" si="64"/>
        <v/>
      </c>
      <c r="AN245" t="str">
        <f t="shared" si="64"/>
        <v/>
      </c>
      <c r="AO245" t="str">
        <f t="shared" si="64"/>
        <v/>
      </c>
      <c r="AP245" t="str">
        <f t="shared" si="64"/>
        <v/>
      </c>
      <c r="AQ245" t="str">
        <f t="shared" si="64"/>
        <v/>
      </c>
      <c r="AR245" t="str">
        <f t="shared" si="64"/>
        <v/>
      </c>
      <c r="AS245" t="str">
        <f t="shared" si="64"/>
        <v/>
      </c>
      <c r="AT245" t="str">
        <f t="shared" si="64"/>
        <v/>
      </c>
      <c r="AU245" t="str">
        <f t="shared" si="64"/>
        <v/>
      </c>
      <c r="AV245" t="str">
        <f t="shared" si="64"/>
        <v/>
      </c>
      <c r="AW245" t="str">
        <f t="shared" si="64"/>
        <v/>
      </c>
      <c r="AX245" t="str">
        <f t="shared" si="64"/>
        <v/>
      </c>
      <c r="AY245" t="str">
        <f t="shared" si="64"/>
        <v/>
      </c>
      <c r="AZ245" t="str">
        <f t="shared" si="64"/>
        <v/>
      </c>
      <c r="BA245" t="str">
        <f t="shared" si="64"/>
        <v/>
      </c>
      <c r="BB245" t="str">
        <f t="shared" si="64"/>
        <v/>
      </c>
      <c r="BC245" t="str">
        <f t="shared" si="64"/>
        <v/>
      </c>
      <c r="BD245" t="str">
        <f t="shared" si="64"/>
        <v/>
      </c>
      <c r="BE245" t="str">
        <f t="shared" si="64"/>
        <v/>
      </c>
      <c r="BF245" t="str">
        <f t="shared" si="64"/>
        <v/>
      </c>
      <c r="BG245" t="str">
        <f t="shared" si="64"/>
        <v/>
      </c>
      <c r="BH245" t="str">
        <f t="shared" si="64"/>
        <v/>
      </c>
      <c r="BI245" t="str">
        <f t="shared" si="64"/>
        <v/>
      </c>
      <c r="BJ245" t="str">
        <f t="shared" si="64"/>
        <v/>
      </c>
      <c r="BK245" t="str">
        <f t="shared" si="64"/>
        <v/>
      </c>
      <c r="BL245" t="str">
        <f t="shared" si="64"/>
        <v/>
      </c>
      <c r="BM245" t="str">
        <f t="shared" si="64"/>
        <v/>
      </c>
      <c r="BN245" t="str">
        <f t="shared" si="64"/>
        <v/>
      </c>
      <c r="BO245" t="str">
        <f t="shared" si="64"/>
        <v/>
      </c>
      <c r="BP245" t="str">
        <f t="shared" si="64"/>
        <v/>
      </c>
      <c r="BQ245" t="str">
        <f t="shared" si="64"/>
        <v/>
      </c>
      <c r="BR245" t="str">
        <f t="shared" si="64"/>
        <v/>
      </c>
      <c r="BS245" t="str">
        <f t="shared" si="64"/>
        <v/>
      </c>
      <c r="BT245" t="str">
        <f t="shared" si="64"/>
        <v/>
      </c>
      <c r="BU245" t="str">
        <f t="shared" si="64"/>
        <v/>
      </c>
      <c r="BV245" t="str">
        <f t="shared" ref="BV245:DY245" si="65">IF(BV27&gt;0,BV$4,"")</f>
        <v/>
      </c>
      <c r="BW245" t="str">
        <f t="shared" si="65"/>
        <v/>
      </c>
      <c r="BX245" t="str">
        <f t="shared" si="65"/>
        <v/>
      </c>
      <c r="BY245" t="str">
        <f t="shared" si="65"/>
        <v/>
      </c>
      <c r="BZ245" t="str">
        <f t="shared" si="65"/>
        <v/>
      </c>
      <c r="CA245" t="str">
        <f t="shared" si="65"/>
        <v/>
      </c>
      <c r="CB245" t="str">
        <f t="shared" si="65"/>
        <v/>
      </c>
      <c r="CC245" t="str">
        <f t="shared" si="65"/>
        <v/>
      </c>
      <c r="CD245" t="str">
        <f t="shared" si="65"/>
        <v/>
      </c>
      <c r="CE245" t="str">
        <f t="shared" si="65"/>
        <v/>
      </c>
      <c r="CF245" t="str">
        <f t="shared" si="65"/>
        <v/>
      </c>
      <c r="CG245" t="str">
        <f t="shared" si="65"/>
        <v/>
      </c>
      <c r="CH245" t="str">
        <f t="shared" si="65"/>
        <v/>
      </c>
      <c r="CI245" t="str">
        <f t="shared" si="65"/>
        <v/>
      </c>
      <c r="CJ245" t="str">
        <f t="shared" si="65"/>
        <v/>
      </c>
      <c r="CK245" t="str">
        <f t="shared" si="65"/>
        <v/>
      </c>
      <c r="CL245" t="str">
        <f t="shared" si="65"/>
        <v/>
      </c>
      <c r="CM245" t="str">
        <f t="shared" si="65"/>
        <v/>
      </c>
      <c r="CN245" t="str">
        <f t="shared" si="65"/>
        <v/>
      </c>
      <c r="CO245" t="str">
        <f t="shared" si="65"/>
        <v/>
      </c>
      <c r="CP245" t="str">
        <f t="shared" si="65"/>
        <v/>
      </c>
      <c r="CQ245" t="str">
        <f t="shared" si="65"/>
        <v/>
      </c>
      <c r="CR245" t="str">
        <f t="shared" si="65"/>
        <v/>
      </c>
      <c r="CS245" t="str">
        <f t="shared" si="65"/>
        <v/>
      </c>
      <c r="CT245" t="str">
        <f t="shared" si="65"/>
        <v/>
      </c>
      <c r="CU245" t="str">
        <f t="shared" si="65"/>
        <v/>
      </c>
      <c r="CV245" t="str">
        <f t="shared" si="65"/>
        <v/>
      </c>
      <c r="CW245" t="str">
        <f t="shared" si="65"/>
        <v/>
      </c>
      <c r="CX245" t="str">
        <f t="shared" si="65"/>
        <v/>
      </c>
      <c r="CY245" t="str">
        <f t="shared" si="65"/>
        <v/>
      </c>
      <c r="CZ245" t="str">
        <f t="shared" si="65"/>
        <v/>
      </c>
      <c r="DA245" t="str">
        <f t="shared" si="65"/>
        <v/>
      </c>
      <c r="DB245" t="str">
        <f t="shared" si="65"/>
        <v/>
      </c>
      <c r="DC245" t="str">
        <f t="shared" si="65"/>
        <v/>
      </c>
      <c r="DD245" t="str">
        <f t="shared" si="65"/>
        <v/>
      </c>
      <c r="DE245" t="str">
        <f t="shared" si="65"/>
        <v/>
      </c>
      <c r="DF245" t="str">
        <f t="shared" si="65"/>
        <v/>
      </c>
      <c r="DG245" t="str">
        <f t="shared" si="65"/>
        <v/>
      </c>
      <c r="DH245" t="str">
        <f t="shared" si="65"/>
        <v/>
      </c>
      <c r="DI245" t="str">
        <f t="shared" si="65"/>
        <v/>
      </c>
      <c r="DJ245" t="str">
        <f t="shared" si="65"/>
        <v/>
      </c>
      <c r="DK245" t="str">
        <f t="shared" si="65"/>
        <v/>
      </c>
      <c r="DL245" t="str">
        <f t="shared" si="65"/>
        <v/>
      </c>
      <c r="DM245" t="str">
        <f t="shared" si="65"/>
        <v/>
      </c>
      <c r="DN245" t="str">
        <f t="shared" si="65"/>
        <v/>
      </c>
      <c r="DO245" t="str">
        <f t="shared" si="65"/>
        <v/>
      </c>
      <c r="DP245" t="str">
        <f t="shared" si="65"/>
        <v/>
      </c>
      <c r="DQ245" t="str">
        <f t="shared" si="65"/>
        <v/>
      </c>
      <c r="DR245" t="str">
        <f t="shared" si="65"/>
        <v/>
      </c>
      <c r="DS245" t="str">
        <f t="shared" si="65"/>
        <v/>
      </c>
      <c r="DT245" t="str">
        <f t="shared" si="65"/>
        <v/>
      </c>
      <c r="DU245" t="str">
        <f t="shared" si="65"/>
        <v/>
      </c>
      <c r="DV245" t="str">
        <f t="shared" si="65"/>
        <v/>
      </c>
      <c r="DW245" t="str">
        <f t="shared" si="65"/>
        <v/>
      </c>
      <c r="DX245" t="str">
        <f t="shared" si="65"/>
        <v/>
      </c>
      <c r="DY245" t="str">
        <f t="shared" si="65"/>
        <v/>
      </c>
    </row>
    <row r="246" spans="2:129" x14ac:dyDescent="0.2">
      <c r="B246" t="str">
        <f t="shared" si="24"/>
        <v/>
      </c>
      <c r="G246" s="9">
        <f t="shared" si="25"/>
        <v>0</v>
      </c>
      <c r="H246" s="9">
        <f t="shared" si="26"/>
        <v>0</v>
      </c>
      <c r="I246" t="str">
        <f t="shared" si="27"/>
        <v/>
      </c>
      <c r="J246" t="str">
        <f t="shared" ref="J246:BU246" si="66">IF(J28&gt;0,J$4,"")</f>
        <v/>
      </c>
      <c r="K246" t="str">
        <f t="shared" si="66"/>
        <v/>
      </c>
      <c r="L246" t="str">
        <f t="shared" si="66"/>
        <v/>
      </c>
      <c r="M246" t="str">
        <f t="shared" si="66"/>
        <v/>
      </c>
      <c r="N246" t="str">
        <f t="shared" si="66"/>
        <v/>
      </c>
      <c r="O246" t="str">
        <f t="shared" si="66"/>
        <v/>
      </c>
      <c r="P246" t="str">
        <f t="shared" si="66"/>
        <v/>
      </c>
      <c r="Q246" t="str">
        <f t="shared" si="66"/>
        <v/>
      </c>
      <c r="R246" t="str">
        <f t="shared" si="66"/>
        <v/>
      </c>
      <c r="S246" t="str">
        <f t="shared" si="66"/>
        <v/>
      </c>
      <c r="T246" t="str">
        <f t="shared" si="66"/>
        <v/>
      </c>
      <c r="U246" t="str">
        <f t="shared" si="66"/>
        <v/>
      </c>
      <c r="V246" t="str">
        <f t="shared" si="66"/>
        <v/>
      </c>
      <c r="W246" t="str">
        <f t="shared" si="66"/>
        <v/>
      </c>
      <c r="X246" t="str">
        <f t="shared" si="66"/>
        <v/>
      </c>
      <c r="Y246" t="str">
        <f t="shared" si="66"/>
        <v/>
      </c>
      <c r="Z246" t="str">
        <f t="shared" si="66"/>
        <v/>
      </c>
      <c r="AA246" t="str">
        <f t="shared" si="66"/>
        <v/>
      </c>
      <c r="AB246" t="str">
        <f t="shared" si="66"/>
        <v/>
      </c>
      <c r="AC246" t="str">
        <f t="shared" si="66"/>
        <v/>
      </c>
      <c r="AD246" t="str">
        <f t="shared" si="66"/>
        <v/>
      </c>
      <c r="AE246" t="str">
        <f t="shared" si="66"/>
        <v/>
      </c>
      <c r="AF246" t="str">
        <f t="shared" si="66"/>
        <v/>
      </c>
      <c r="AG246" t="str">
        <f t="shared" si="66"/>
        <v/>
      </c>
      <c r="AH246" t="str">
        <f t="shared" si="66"/>
        <v/>
      </c>
      <c r="AI246" t="str">
        <f t="shared" si="66"/>
        <v/>
      </c>
      <c r="AJ246" t="str">
        <f t="shared" si="66"/>
        <v/>
      </c>
      <c r="AK246" t="str">
        <f t="shared" si="66"/>
        <v/>
      </c>
      <c r="AL246" t="str">
        <f t="shared" si="66"/>
        <v/>
      </c>
      <c r="AM246" t="str">
        <f t="shared" si="66"/>
        <v/>
      </c>
      <c r="AN246" t="str">
        <f t="shared" si="66"/>
        <v/>
      </c>
      <c r="AO246" t="str">
        <f t="shared" si="66"/>
        <v/>
      </c>
      <c r="AP246" t="str">
        <f t="shared" si="66"/>
        <v/>
      </c>
      <c r="AQ246" t="str">
        <f t="shared" si="66"/>
        <v/>
      </c>
      <c r="AR246" t="str">
        <f t="shared" si="66"/>
        <v/>
      </c>
      <c r="AS246" t="str">
        <f t="shared" si="66"/>
        <v/>
      </c>
      <c r="AT246" t="str">
        <f t="shared" si="66"/>
        <v/>
      </c>
      <c r="AU246" t="str">
        <f t="shared" si="66"/>
        <v/>
      </c>
      <c r="AV246" t="str">
        <f t="shared" si="66"/>
        <v/>
      </c>
      <c r="AW246" t="str">
        <f t="shared" si="66"/>
        <v/>
      </c>
      <c r="AX246" t="str">
        <f t="shared" si="66"/>
        <v/>
      </c>
      <c r="AY246" t="str">
        <f t="shared" si="66"/>
        <v/>
      </c>
      <c r="AZ246" t="str">
        <f t="shared" si="66"/>
        <v/>
      </c>
      <c r="BA246" t="str">
        <f t="shared" si="66"/>
        <v/>
      </c>
      <c r="BB246" t="str">
        <f t="shared" si="66"/>
        <v/>
      </c>
      <c r="BC246" t="str">
        <f t="shared" si="66"/>
        <v/>
      </c>
      <c r="BD246" t="str">
        <f t="shared" si="66"/>
        <v/>
      </c>
      <c r="BE246" t="str">
        <f t="shared" si="66"/>
        <v/>
      </c>
      <c r="BF246" t="str">
        <f t="shared" si="66"/>
        <v/>
      </c>
      <c r="BG246" t="str">
        <f t="shared" si="66"/>
        <v/>
      </c>
      <c r="BH246" t="str">
        <f t="shared" si="66"/>
        <v/>
      </c>
      <c r="BI246" t="str">
        <f t="shared" si="66"/>
        <v/>
      </c>
      <c r="BJ246" t="str">
        <f t="shared" si="66"/>
        <v/>
      </c>
      <c r="BK246" t="str">
        <f t="shared" si="66"/>
        <v/>
      </c>
      <c r="BL246" t="str">
        <f t="shared" si="66"/>
        <v/>
      </c>
      <c r="BM246" t="str">
        <f t="shared" si="66"/>
        <v/>
      </c>
      <c r="BN246" t="str">
        <f t="shared" si="66"/>
        <v/>
      </c>
      <c r="BO246" t="str">
        <f t="shared" si="66"/>
        <v/>
      </c>
      <c r="BP246" t="str">
        <f t="shared" si="66"/>
        <v/>
      </c>
      <c r="BQ246" t="str">
        <f t="shared" si="66"/>
        <v/>
      </c>
      <c r="BR246" t="str">
        <f t="shared" si="66"/>
        <v/>
      </c>
      <c r="BS246" t="str">
        <f t="shared" si="66"/>
        <v/>
      </c>
      <c r="BT246" t="str">
        <f t="shared" si="66"/>
        <v/>
      </c>
      <c r="BU246" t="str">
        <f t="shared" si="66"/>
        <v/>
      </c>
      <c r="BV246" t="str">
        <f t="shared" ref="BV246:DY246" si="67">IF(BV28&gt;0,BV$4,"")</f>
        <v/>
      </c>
      <c r="BW246" t="str">
        <f t="shared" si="67"/>
        <v/>
      </c>
      <c r="BX246" t="str">
        <f t="shared" si="67"/>
        <v/>
      </c>
      <c r="BY246" t="str">
        <f t="shared" si="67"/>
        <v/>
      </c>
      <c r="BZ246" t="str">
        <f t="shared" si="67"/>
        <v/>
      </c>
      <c r="CA246" t="str">
        <f t="shared" si="67"/>
        <v/>
      </c>
      <c r="CB246" t="str">
        <f t="shared" si="67"/>
        <v/>
      </c>
      <c r="CC246" t="str">
        <f t="shared" si="67"/>
        <v/>
      </c>
      <c r="CD246" t="str">
        <f t="shared" si="67"/>
        <v/>
      </c>
      <c r="CE246" t="str">
        <f t="shared" si="67"/>
        <v/>
      </c>
      <c r="CF246" t="str">
        <f t="shared" si="67"/>
        <v/>
      </c>
      <c r="CG246" t="str">
        <f t="shared" si="67"/>
        <v/>
      </c>
      <c r="CH246" t="str">
        <f t="shared" si="67"/>
        <v/>
      </c>
      <c r="CI246" t="str">
        <f t="shared" si="67"/>
        <v/>
      </c>
      <c r="CJ246" t="str">
        <f t="shared" si="67"/>
        <v/>
      </c>
      <c r="CK246" t="str">
        <f t="shared" si="67"/>
        <v/>
      </c>
      <c r="CL246" t="str">
        <f t="shared" si="67"/>
        <v/>
      </c>
      <c r="CM246" t="str">
        <f t="shared" si="67"/>
        <v/>
      </c>
      <c r="CN246" t="str">
        <f t="shared" si="67"/>
        <v/>
      </c>
      <c r="CO246" t="str">
        <f t="shared" si="67"/>
        <v/>
      </c>
      <c r="CP246" t="str">
        <f t="shared" si="67"/>
        <v/>
      </c>
      <c r="CQ246" t="str">
        <f t="shared" si="67"/>
        <v/>
      </c>
      <c r="CR246" t="str">
        <f t="shared" si="67"/>
        <v/>
      </c>
      <c r="CS246" t="str">
        <f t="shared" si="67"/>
        <v/>
      </c>
      <c r="CT246" t="str">
        <f t="shared" si="67"/>
        <v/>
      </c>
      <c r="CU246" t="str">
        <f t="shared" si="67"/>
        <v/>
      </c>
      <c r="CV246" t="str">
        <f t="shared" si="67"/>
        <v/>
      </c>
      <c r="CW246" t="str">
        <f t="shared" si="67"/>
        <v/>
      </c>
      <c r="CX246" t="str">
        <f t="shared" si="67"/>
        <v/>
      </c>
      <c r="CY246" t="str">
        <f t="shared" si="67"/>
        <v/>
      </c>
      <c r="CZ246" t="str">
        <f t="shared" si="67"/>
        <v/>
      </c>
      <c r="DA246" t="str">
        <f t="shared" si="67"/>
        <v/>
      </c>
      <c r="DB246" t="str">
        <f t="shared" si="67"/>
        <v/>
      </c>
      <c r="DC246" t="str">
        <f t="shared" si="67"/>
        <v/>
      </c>
      <c r="DD246" t="str">
        <f t="shared" si="67"/>
        <v/>
      </c>
      <c r="DE246" t="str">
        <f t="shared" si="67"/>
        <v/>
      </c>
      <c r="DF246" t="str">
        <f t="shared" si="67"/>
        <v/>
      </c>
      <c r="DG246" t="str">
        <f t="shared" si="67"/>
        <v/>
      </c>
      <c r="DH246" t="str">
        <f t="shared" si="67"/>
        <v/>
      </c>
      <c r="DI246" t="str">
        <f t="shared" si="67"/>
        <v/>
      </c>
      <c r="DJ246" t="str">
        <f t="shared" si="67"/>
        <v/>
      </c>
      <c r="DK246" t="str">
        <f t="shared" si="67"/>
        <v/>
      </c>
      <c r="DL246" t="str">
        <f t="shared" si="67"/>
        <v/>
      </c>
      <c r="DM246" t="str">
        <f t="shared" si="67"/>
        <v/>
      </c>
      <c r="DN246" t="str">
        <f t="shared" si="67"/>
        <v/>
      </c>
      <c r="DO246" t="str">
        <f t="shared" si="67"/>
        <v/>
      </c>
      <c r="DP246" t="str">
        <f t="shared" si="67"/>
        <v/>
      </c>
      <c r="DQ246" t="str">
        <f t="shared" si="67"/>
        <v/>
      </c>
      <c r="DR246" t="str">
        <f t="shared" si="67"/>
        <v/>
      </c>
      <c r="DS246" t="str">
        <f t="shared" si="67"/>
        <v/>
      </c>
      <c r="DT246" t="str">
        <f t="shared" si="67"/>
        <v/>
      </c>
      <c r="DU246" t="str">
        <f t="shared" si="67"/>
        <v/>
      </c>
      <c r="DV246" t="str">
        <f t="shared" si="67"/>
        <v/>
      </c>
      <c r="DW246" t="str">
        <f t="shared" si="67"/>
        <v/>
      </c>
      <c r="DX246" t="str">
        <f t="shared" si="67"/>
        <v/>
      </c>
      <c r="DY246" t="str">
        <f t="shared" si="67"/>
        <v/>
      </c>
    </row>
    <row r="247" spans="2:129" x14ac:dyDescent="0.2">
      <c r="B247" t="str">
        <f t="shared" si="24"/>
        <v/>
      </c>
      <c r="G247" s="9">
        <f t="shared" si="25"/>
        <v>0</v>
      </c>
      <c r="H247" s="9">
        <f t="shared" si="26"/>
        <v>0</v>
      </c>
      <c r="I247" t="str">
        <f t="shared" si="27"/>
        <v/>
      </c>
      <c r="J247" t="str">
        <f t="shared" ref="J247:BU247" si="68">IF(J29&gt;0,J$4,"")</f>
        <v/>
      </c>
      <c r="K247" t="str">
        <f t="shared" si="68"/>
        <v/>
      </c>
      <c r="L247" t="str">
        <f t="shared" si="68"/>
        <v/>
      </c>
      <c r="M247" t="str">
        <f t="shared" si="68"/>
        <v/>
      </c>
      <c r="N247" t="str">
        <f t="shared" si="68"/>
        <v/>
      </c>
      <c r="O247" t="str">
        <f t="shared" si="68"/>
        <v/>
      </c>
      <c r="P247" t="str">
        <f t="shared" si="68"/>
        <v/>
      </c>
      <c r="Q247" t="str">
        <f t="shared" si="68"/>
        <v/>
      </c>
      <c r="R247" t="str">
        <f t="shared" si="68"/>
        <v/>
      </c>
      <c r="S247" t="str">
        <f t="shared" si="68"/>
        <v/>
      </c>
      <c r="T247" t="str">
        <f t="shared" si="68"/>
        <v/>
      </c>
      <c r="U247" t="str">
        <f t="shared" si="68"/>
        <v/>
      </c>
      <c r="V247" t="str">
        <f t="shared" si="68"/>
        <v/>
      </c>
      <c r="W247" t="str">
        <f t="shared" si="68"/>
        <v/>
      </c>
      <c r="X247" t="str">
        <f t="shared" si="68"/>
        <v/>
      </c>
      <c r="Y247" t="str">
        <f t="shared" si="68"/>
        <v/>
      </c>
      <c r="Z247" t="str">
        <f t="shared" si="68"/>
        <v/>
      </c>
      <c r="AA247" t="str">
        <f t="shared" si="68"/>
        <v/>
      </c>
      <c r="AB247" t="str">
        <f t="shared" si="68"/>
        <v/>
      </c>
      <c r="AC247" t="str">
        <f t="shared" si="68"/>
        <v/>
      </c>
      <c r="AD247" t="str">
        <f t="shared" si="68"/>
        <v/>
      </c>
      <c r="AE247" t="str">
        <f t="shared" si="68"/>
        <v/>
      </c>
      <c r="AF247" t="str">
        <f t="shared" si="68"/>
        <v/>
      </c>
      <c r="AG247" t="str">
        <f t="shared" si="68"/>
        <v/>
      </c>
      <c r="AH247" t="str">
        <f t="shared" si="68"/>
        <v/>
      </c>
      <c r="AI247" t="str">
        <f t="shared" si="68"/>
        <v/>
      </c>
      <c r="AJ247" t="str">
        <f t="shared" si="68"/>
        <v/>
      </c>
      <c r="AK247" t="str">
        <f t="shared" si="68"/>
        <v/>
      </c>
      <c r="AL247" t="str">
        <f t="shared" si="68"/>
        <v/>
      </c>
      <c r="AM247" t="str">
        <f t="shared" si="68"/>
        <v/>
      </c>
      <c r="AN247" t="str">
        <f t="shared" si="68"/>
        <v/>
      </c>
      <c r="AO247" t="str">
        <f t="shared" si="68"/>
        <v/>
      </c>
      <c r="AP247" t="str">
        <f t="shared" si="68"/>
        <v/>
      </c>
      <c r="AQ247" t="str">
        <f t="shared" si="68"/>
        <v/>
      </c>
      <c r="AR247" t="str">
        <f t="shared" si="68"/>
        <v/>
      </c>
      <c r="AS247" t="str">
        <f t="shared" si="68"/>
        <v/>
      </c>
      <c r="AT247" t="str">
        <f t="shared" si="68"/>
        <v/>
      </c>
      <c r="AU247" t="str">
        <f t="shared" si="68"/>
        <v/>
      </c>
      <c r="AV247" t="str">
        <f t="shared" si="68"/>
        <v/>
      </c>
      <c r="AW247" t="str">
        <f t="shared" si="68"/>
        <v/>
      </c>
      <c r="AX247" t="str">
        <f t="shared" si="68"/>
        <v/>
      </c>
      <c r="AY247" t="str">
        <f t="shared" si="68"/>
        <v/>
      </c>
      <c r="AZ247" t="str">
        <f t="shared" si="68"/>
        <v/>
      </c>
      <c r="BA247" t="str">
        <f t="shared" si="68"/>
        <v/>
      </c>
      <c r="BB247" t="str">
        <f t="shared" si="68"/>
        <v/>
      </c>
      <c r="BC247" t="str">
        <f t="shared" si="68"/>
        <v/>
      </c>
      <c r="BD247" t="str">
        <f t="shared" si="68"/>
        <v/>
      </c>
      <c r="BE247" t="str">
        <f t="shared" si="68"/>
        <v/>
      </c>
      <c r="BF247" t="str">
        <f t="shared" si="68"/>
        <v/>
      </c>
      <c r="BG247" t="str">
        <f t="shared" si="68"/>
        <v/>
      </c>
      <c r="BH247" t="str">
        <f t="shared" si="68"/>
        <v/>
      </c>
      <c r="BI247" t="str">
        <f t="shared" si="68"/>
        <v/>
      </c>
      <c r="BJ247" t="str">
        <f t="shared" si="68"/>
        <v/>
      </c>
      <c r="BK247" t="str">
        <f t="shared" si="68"/>
        <v/>
      </c>
      <c r="BL247" t="str">
        <f t="shared" si="68"/>
        <v/>
      </c>
      <c r="BM247" t="str">
        <f t="shared" si="68"/>
        <v/>
      </c>
      <c r="BN247" t="str">
        <f t="shared" si="68"/>
        <v/>
      </c>
      <c r="BO247" t="str">
        <f t="shared" si="68"/>
        <v/>
      </c>
      <c r="BP247" t="str">
        <f t="shared" si="68"/>
        <v/>
      </c>
      <c r="BQ247" t="str">
        <f t="shared" si="68"/>
        <v/>
      </c>
      <c r="BR247" t="str">
        <f t="shared" si="68"/>
        <v/>
      </c>
      <c r="BS247" t="str">
        <f t="shared" si="68"/>
        <v/>
      </c>
      <c r="BT247" t="str">
        <f t="shared" si="68"/>
        <v/>
      </c>
      <c r="BU247" t="str">
        <f t="shared" si="68"/>
        <v/>
      </c>
      <c r="BV247" t="str">
        <f t="shared" ref="BV247:DY247" si="69">IF(BV29&gt;0,BV$4,"")</f>
        <v/>
      </c>
      <c r="BW247" t="str">
        <f t="shared" si="69"/>
        <v/>
      </c>
      <c r="BX247" t="str">
        <f t="shared" si="69"/>
        <v/>
      </c>
      <c r="BY247" t="str">
        <f t="shared" si="69"/>
        <v/>
      </c>
      <c r="BZ247" t="str">
        <f t="shared" si="69"/>
        <v/>
      </c>
      <c r="CA247" t="str">
        <f t="shared" si="69"/>
        <v/>
      </c>
      <c r="CB247" t="str">
        <f t="shared" si="69"/>
        <v/>
      </c>
      <c r="CC247" t="str">
        <f t="shared" si="69"/>
        <v/>
      </c>
      <c r="CD247" t="str">
        <f t="shared" si="69"/>
        <v/>
      </c>
      <c r="CE247" t="str">
        <f t="shared" si="69"/>
        <v/>
      </c>
      <c r="CF247" t="str">
        <f t="shared" si="69"/>
        <v/>
      </c>
      <c r="CG247" t="str">
        <f t="shared" si="69"/>
        <v/>
      </c>
      <c r="CH247" t="str">
        <f t="shared" si="69"/>
        <v/>
      </c>
      <c r="CI247" t="str">
        <f t="shared" si="69"/>
        <v/>
      </c>
      <c r="CJ247" t="str">
        <f t="shared" si="69"/>
        <v/>
      </c>
      <c r="CK247" t="str">
        <f t="shared" si="69"/>
        <v/>
      </c>
      <c r="CL247" t="str">
        <f t="shared" si="69"/>
        <v/>
      </c>
      <c r="CM247" t="str">
        <f t="shared" si="69"/>
        <v/>
      </c>
      <c r="CN247" t="str">
        <f t="shared" si="69"/>
        <v/>
      </c>
      <c r="CO247" t="str">
        <f t="shared" si="69"/>
        <v/>
      </c>
      <c r="CP247" t="str">
        <f t="shared" si="69"/>
        <v/>
      </c>
      <c r="CQ247" t="str">
        <f t="shared" si="69"/>
        <v/>
      </c>
      <c r="CR247" t="str">
        <f t="shared" si="69"/>
        <v/>
      </c>
      <c r="CS247" t="str">
        <f t="shared" si="69"/>
        <v/>
      </c>
      <c r="CT247" t="str">
        <f t="shared" si="69"/>
        <v/>
      </c>
      <c r="CU247" t="str">
        <f t="shared" si="69"/>
        <v/>
      </c>
      <c r="CV247" t="str">
        <f t="shared" si="69"/>
        <v/>
      </c>
      <c r="CW247" t="str">
        <f t="shared" si="69"/>
        <v/>
      </c>
      <c r="CX247" t="str">
        <f t="shared" si="69"/>
        <v/>
      </c>
      <c r="CY247" t="str">
        <f t="shared" si="69"/>
        <v/>
      </c>
      <c r="CZ247" t="str">
        <f t="shared" si="69"/>
        <v/>
      </c>
      <c r="DA247" t="str">
        <f t="shared" si="69"/>
        <v/>
      </c>
      <c r="DB247" t="str">
        <f t="shared" si="69"/>
        <v/>
      </c>
      <c r="DC247" t="str">
        <f t="shared" si="69"/>
        <v/>
      </c>
      <c r="DD247" t="str">
        <f t="shared" si="69"/>
        <v/>
      </c>
      <c r="DE247" t="str">
        <f t="shared" si="69"/>
        <v/>
      </c>
      <c r="DF247" t="str">
        <f t="shared" si="69"/>
        <v/>
      </c>
      <c r="DG247" t="str">
        <f t="shared" si="69"/>
        <v/>
      </c>
      <c r="DH247" t="str">
        <f t="shared" si="69"/>
        <v/>
      </c>
      <c r="DI247" t="str">
        <f t="shared" si="69"/>
        <v/>
      </c>
      <c r="DJ247" t="str">
        <f t="shared" si="69"/>
        <v/>
      </c>
      <c r="DK247" t="str">
        <f t="shared" si="69"/>
        <v/>
      </c>
      <c r="DL247" t="str">
        <f t="shared" si="69"/>
        <v/>
      </c>
      <c r="DM247" t="str">
        <f t="shared" si="69"/>
        <v/>
      </c>
      <c r="DN247" t="str">
        <f t="shared" si="69"/>
        <v/>
      </c>
      <c r="DO247" t="str">
        <f t="shared" si="69"/>
        <v/>
      </c>
      <c r="DP247" t="str">
        <f t="shared" si="69"/>
        <v/>
      </c>
      <c r="DQ247" t="str">
        <f t="shared" si="69"/>
        <v/>
      </c>
      <c r="DR247" t="str">
        <f t="shared" si="69"/>
        <v/>
      </c>
      <c r="DS247" t="str">
        <f t="shared" si="69"/>
        <v/>
      </c>
      <c r="DT247" t="str">
        <f t="shared" si="69"/>
        <v/>
      </c>
      <c r="DU247" t="str">
        <f t="shared" si="69"/>
        <v/>
      </c>
      <c r="DV247" t="str">
        <f t="shared" si="69"/>
        <v/>
      </c>
      <c r="DW247" t="str">
        <f t="shared" si="69"/>
        <v/>
      </c>
      <c r="DX247" t="str">
        <f t="shared" si="69"/>
        <v/>
      </c>
      <c r="DY247" t="str">
        <f t="shared" si="69"/>
        <v/>
      </c>
    </row>
    <row r="248" spans="2:129" x14ac:dyDescent="0.2">
      <c r="B248" t="str">
        <f t="shared" si="24"/>
        <v/>
      </c>
      <c r="G248" s="9">
        <f t="shared" si="25"/>
        <v>0</v>
      </c>
      <c r="H248" s="9">
        <f t="shared" si="26"/>
        <v>0</v>
      </c>
      <c r="I248" t="str">
        <f t="shared" si="27"/>
        <v/>
      </c>
      <c r="J248" t="str">
        <f t="shared" ref="J248:BU248" si="70">IF(J30&gt;0,J$4,"")</f>
        <v/>
      </c>
      <c r="K248" t="str">
        <f t="shared" si="70"/>
        <v/>
      </c>
      <c r="L248" t="str">
        <f t="shared" si="70"/>
        <v/>
      </c>
      <c r="M248" t="str">
        <f t="shared" si="70"/>
        <v/>
      </c>
      <c r="N248" t="str">
        <f t="shared" si="70"/>
        <v/>
      </c>
      <c r="O248" t="str">
        <f t="shared" si="70"/>
        <v/>
      </c>
      <c r="P248" t="str">
        <f t="shared" si="70"/>
        <v/>
      </c>
      <c r="Q248" t="str">
        <f t="shared" si="70"/>
        <v/>
      </c>
      <c r="R248" t="str">
        <f t="shared" si="70"/>
        <v/>
      </c>
      <c r="S248" t="str">
        <f t="shared" si="70"/>
        <v/>
      </c>
      <c r="T248" t="str">
        <f t="shared" si="70"/>
        <v/>
      </c>
      <c r="U248" t="str">
        <f t="shared" si="70"/>
        <v/>
      </c>
      <c r="V248" t="str">
        <f t="shared" si="70"/>
        <v/>
      </c>
      <c r="W248" t="str">
        <f t="shared" si="70"/>
        <v/>
      </c>
      <c r="X248" t="str">
        <f t="shared" si="70"/>
        <v/>
      </c>
      <c r="Y248" t="str">
        <f t="shared" si="70"/>
        <v/>
      </c>
      <c r="Z248" t="str">
        <f t="shared" si="70"/>
        <v/>
      </c>
      <c r="AA248" t="str">
        <f t="shared" si="70"/>
        <v/>
      </c>
      <c r="AB248" t="str">
        <f t="shared" si="70"/>
        <v/>
      </c>
      <c r="AC248" t="str">
        <f t="shared" si="70"/>
        <v/>
      </c>
      <c r="AD248" t="str">
        <f t="shared" si="70"/>
        <v/>
      </c>
      <c r="AE248" t="str">
        <f t="shared" si="70"/>
        <v/>
      </c>
      <c r="AF248" t="str">
        <f t="shared" si="70"/>
        <v/>
      </c>
      <c r="AG248" t="str">
        <f t="shared" si="70"/>
        <v/>
      </c>
      <c r="AH248" t="str">
        <f t="shared" si="70"/>
        <v/>
      </c>
      <c r="AI248" t="str">
        <f t="shared" si="70"/>
        <v/>
      </c>
      <c r="AJ248" t="str">
        <f t="shared" si="70"/>
        <v/>
      </c>
      <c r="AK248" t="str">
        <f t="shared" si="70"/>
        <v/>
      </c>
      <c r="AL248" t="str">
        <f t="shared" si="70"/>
        <v/>
      </c>
      <c r="AM248" t="str">
        <f t="shared" si="70"/>
        <v/>
      </c>
      <c r="AN248" t="str">
        <f t="shared" si="70"/>
        <v/>
      </c>
      <c r="AO248" t="str">
        <f t="shared" si="70"/>
        <v/>
      </c>
      <c r="AP248" t="str">
        <f t="shared" si="70"/>
        <v/>
      </c>
      <c r="AQ248" t="str">
        <f t="shared" si="70"/>
        <v/>
      </c>
      <c r="AR248" t="str">
        <f t="shared" si="70"/>
        <v/>
      </c>
      <c r="AS248" t="str">
        <f t="shared" si="70"/>
        <v/>
      </c>
      <c r="AT248" t="str">
        <f t="shared" si="70"/>
        <v/>
      </c>
      <c r="AU248" t="str">
        <f t="shared" si="70"/>
        <v/>
      </c>
      <c r="AV248" t="str">
        <f t="shared" si="70"/>
        <v/>
      </c>
      <c r="AW248" t="str">
        <f t="shared" si="70"/>
        <v/>
      </c>
      <c r="AX248" t="str">
        <f t="shared" si="70"/>
        <v/>
      </c>
      <c r="AY248" t="str">
        <f t="shared" si="70"/>
        <v/>
      </c>
      <c r="AZ248" t="str">
        <f t="shared" si="70"/>
        <v/>
      </c>
      <c r="BA248" t="str">
        <f t="shared" si="70"/>
        <v/>
      </c>
      <c r="BB248" t="str">
        <f t="shared" si="70"/>
        <v/>
      </c>
      <c r="BC248" t="str">
        <f t="shared" si="70"/>
        <v/>
      </c>
      <c r="BD248" t="str">
        <f t="shared" si="70"/>
        <v/>
      </c>
      <c r="BE248" t="str">
        <f t="shared" si="70"/>
        <v/>
      </c>
      <c r="BF248" t="str">
        <f t="shared" si="70"/>
        <v/>
      </c>
      <c r="BG248" t="str">
        <f t="shared" si="70"/>
        <v/>
      </c>
      <c r="BH248" t="str">
        <f t="shared" si="70"/>
        <v/>
      </c>
      <c r="BI248" t="str">
        <f t="shared" si="70"/>
        <v/>
      </c>
      <c r="BJ248" t="str">
        <f t="shared" si="70"/>
        <v/>
      </c>
      <c r="BK248" t="str">
        <f t="shared" si="70"/>
        <v/>
      </c>
      <c r="BL248" t="str">
        <f t="shared" si="70"/>
        <v/>
      </c>
      <c r="BM248" t="str">
        <f t="shared" si="70"/>
        <v/>
      </c>
      <c r="BN248" t="str">
        <f t="shared" si="70"/>
        <v/>
      </c>
      <c r="BO248" t="str">
        <f t="shared" si="70"/>
        <v/>
      </c>
      <c r="BP248" t="str">
        <f t="shared" si="70"/>
        <v/>
      </c>
      <c r="BQ248" t="str">
        <f t="shared" si="70"/>
        <v/>
      </c>
      <c r="BR248" t="str">
        <f t="shared" si="70"/>
        <v/>
      </c>
      <c r="BS248" t="str">
        <f t="shared" si="70"/>
        <v/>
      </c>
      <c r="BT248" t="str">
        <f t="shared" si="70"/>
        <v/>
      </c>
      <c r="BU248" t="str">
        <f t="shared" si="70"/>
        <v/>
      </c>
      <c r="BV248" t="str">
        <f t="shared" ref="BV248:DY248" si="71">IF(BV30&gt;0,BV$4,"")</f>
        <v/>
      </c>
      <c r="BW248" t="str">
        <f t="shared" si="71"/>
        <v/>
      </c>
      <c r="BX248" t="str">
        <f t="shared" si="71"/>
        <v/>
      </c>
      <c r="BY248" t="str">
        <f t="shared" si="71"/>
        <v/>
      </c>
      <c r="BZ248" t="str">
        <f t="shared" si="71"/>
        <v/>
      </c>
      <c r="CA248" t="str">
        <f t="shared" si="71"/>
        <v/>
      </c>
      <c r="CB248" t="str">
        <f t="shared" si="71"/>
        <v/>
      </c>
      <c r="CC248" t="str">
        <f t="shared" si="71"/>
        <v/>
      </c>
      <c r="CD248" t="str">
        <f t="shared" si="71"/>
        <v/>
      </c>
      <c r="CE248" t="str">
        <f t="shared" si="71"/>
        <v/>
      </c>
      <c r="CF248" t="str">
        <f t="shared" si="71"/>
        <v/>
      </c>
      <c r="CG248" t="str">
        <f t="shared" si="71"/>
        <v/>
      </c>
      <c r="CH248" t="str">
        <f t="shared" si="71"/>
        <v/>
      </c>
      <c r="CI248" t="str">
        <f t="shared" si="71"/>
        <v/>
      </c>
      <c r="CJ248" t="str">
        <f t="shared" si="71"/>
        <v/>
      </c>
      <c r="CK248" t="str">
        <f t="shared" si="71"/>
        <v/>
      </c>
      <c r="CL248" t="str">
        <f t="shared" si="71"/>
        <v/>
      </c>
      <c r="CM248" t="str">
        <f t="shared" si="71"/>
        <v/>
      </c>
      <c r="CN248" t="str">
        <f t="shared" si="71"/>
        <v/>
      </c>
      <c r="CO248" t="str">
        <f t="shared" si="71"/>
        <v/>
      </c>
      <c r="CP248" t="str">
        <f t="shared" si="71"/>
        <v/>
      </c>
      <c r="CQ248" t="str">
        <f t="shared" si="71"/>
        <v/>
      </c>
      <c r="CR248" t="str">
        <f t="shared" si="71"/>
        <v/>
      </c>
      <c r="CS248" t="str">
        <f t="shared" si="71"/>
        <v/>
      </c>
      <c r="CT248" t="str">
        <f t="shared" si="71"/>
        <v/>
      </c>
      <c r="CU248" t="str">
        <f t="shared" si="71"/>
        <v/>
      </c>
      <c r="CV248" t="str">
        <f t="shared" si="71"/>
        <v/>
      </c>
      <c r="CW248" t="str">
        <f t="shared" si="71"/>
        <v/>
      </c>
      <c r="CX248" t="str">
        <f t="shared" si="71"/>
        <v/>
      </c>
      <c r="CY248" t="str">
        <f t="shared" si="71"/>
        <v/>
      </c>
      <c r="CZ248" t="str">
        <f t="shared" si="71"/>
        <v/>
      </c>
      <c r="DA248" t="str">
        <f t="shared" si="71"/>
        <v/>
      </c>
      <c r="DB248" t="str">
        <f t="shared" si="71"/>
        <v/>
      </c>
      <c r="DC248" t="str">
        <f t="shared" si="71"/>
        <v/>
      </c>
      <c r="DD248" t="str">
        <f t="shared" si="71"/>
        <v/>
      </c>
      <c r="DE248" t="str">
        <f t="shared" si="71"/>
        <v/>
      </c>
      <c r="DF248" t="str">
        <f t="shared" si="71"/>
        <v/>
      </c>
      <c r="DG248" t="str">
        <f t="shared" si="71"/>
        <v/>
      </c>
      <c r="DH248" t="str">
        <f t="shared" si="71"/>
        <v/>
      </c>
      <c r="DI248" t="str">
        <f t="shared" si="71"/>
        <v/>
      </c>
      <c r="DJ248" t="str">
        <f t="shared" si="71"/>
        <v/>
      </c>
      <c r="DK248" t="str">
        <f t="shared" si="71"/>
        <v/>
      </c>
      <c r="DL248" t="str">
        <f t="shared" si="71"/>
        <v/>
      </c>
      <c r="DM248" t="str">
        <f t="shared" si="71"/>
        <v/>
      </c>
      <c r="DN248" t="str">
        <f t="shared" si="71"/>
        <v/>
      </c>
      <c r="DO248" t="str">
        <f t="shared" si="71"/>
        <v/>
      </c>
      <c r="DP248" t="str">
        <f t="shared" si="71"/>
        <v/>
      </c>
      <c r="DQ248" t="str">
        <f t="shared" si="71"/>
        <v/>
      </c>
      <c r="DR248" t="str">
        <f t="shared" si="71"/>
        <v/>
      </c>
      <c r="DS248" t="str">
        <f t="shared" si="71"/>
        <v/>
      </c>
      <c r="DT248" t="str">
        <f t="shared" si="71"/>
        <v/>
      </c>
      <c r="DU248" t="str">
        <f t="shared" si="71"/>
        <v/>
      </c>
      <c r="DV248" t="str">
        <f t="shared" si="71"/>
        <v/>
      </c>
      <c r="DW248" t="str">
        <f t="shared" si="71"/>
        <v/>
      </c>
      <c r="DX248" t="str">
        <f t="shared" si="71"/>
        <v/>
      </c>
      <c r="DY248" t="str">
        <f t="shared" si="71"/>
        <v/>
      </c>
    </row>
    <row r="249" spans="2:129" x14ac:dyDescent="0.2">
      <c r="B249" t="str">
        <f t="shared" si="24"/>
        <v/>
      </c>
      <c r="G249" s="9">
        <f t="shared" si="25"/>
        <v>0</v>
      </c>
      <c r="H249" s="9">
        <f t="shared" si="26"/>
        <v>0</v>
      </c>
      <c r="I249" t="str">
        <f t="shared" si="27"/>
        <v/>
      </c>
      <c r="J249" t="str">
        <f t="shared" ref="J249:BU249" si="72">IF(J31&gt;0,J$4,"")</f>
        <v/>
      </c>
      <c r="K249" t="str">
        <f t="shared" si="72"/>
        <v/>
      </c>
      <c r="L249" t="str">
        <f t="shared" si="72"/>
        <v/>
      </c>
      <c r="M249" t="str">
        <f t="shared" si="72"/>
        <v/>
      </c>
      <c r="N249" t="str">
        <f t="shared" si="72"/>
        <v/>
      </c>
      <c r="O249" t="str">
        <f t="shared" si="72"/>
        <v/>
      </c>
      <c r="P249" t="str">
        <f t="shared" si="72"/>
        <v/>
      </c>
      <c r="Q249" t="str">
        <f t="shared" si="72"/>
        <v/>
      </c>
      <c r="R249" t="str">
        <f t="shared" si="72"/>
        <v/>
      </c>
      <c r="S249" t="str">
        <f t="shared" si="72"/>
        <v/>
      </c>
      <c r="T249" t="str">
        <f t="shared" si="72"/>
        <v/>
      </c>
      <c r="U249" t="str">
        <f t="shared" si="72"/>
        <v/>
      </c>
      <c r="V249" t="str">
        <f t="shared" si="72"/>
        <v/>
      </c>
      <c r="W249" t="str">
        <f t="shared" si="72"/>
        <v/>
      </c>
      <c r="X249" t="str">
        <f t="shared" si="72"/>
        <v/>
      </c>
      <c r="Y249" t="str">
        <f t="shared" si="72"/>
        <v/>
      </c>
      <c r="Z249" t="str">
        <f t="shared" si="72"/>
        <v/>
      </c>
      <c r="AA249" t="str">
        <f t="shared" si="72"/>
        <v/>
      </c>
      <c r="AB249" t="str">
        <f t="shared" si="72"/>
        <v/>
      </c>
      <c r="AC249" t="str">
        <f t="shared" si="72"/>
        <v/>
      </c>
      <c r="AD249" t="str">
        <f t="shared" si="72"/>
        <v/>
      </c>
      <c r="AE249" t="str">
        <f t="shared" si="72"/>
        <v/>
      </c>
      <c r="AF249" t="str">
        <f t="shared" si="72"/>
        <v/>
      </c>
      <c r="AG249" t="str">
        <f t="shared" si="72"/>
        <v/>
      </c>
      <c r="AH249" t="str">
        <f t="shared" si="72"/>
        <v/>
      </c>
      <c r="AI249" t="str">
        <f t="shared" si="72"/>
        <v/>
      </c>
      <c r="AJ249" t="str">
        <f t="shared" si="72"/>
        <v/>
      </c>
      <c r="AK249" t="str">
        <f t="shared" si="72"/>
        <v/>
      </c>
      <c r="AL249" t="str">
        <f t="shared" si="72"/>
        <v/>
      </c>
      <c r="AM249" t="str">
        <f t="shared" si="72"/>
        <v/>
      </c>
      <c r="AN249" t="str">
        <f t="shared" si="72"/>
        <v/>
      </c>
      <c r="AO249" t="str">
        <f t="shared" si="72"/>
        <v/>
      </c>
      <c r="AP249" t="str">
        <f t="shared" si="72"/>
        <v/>
      </c>
      <c r="AQ249" t="str">
        <f t="shared" si="72"/>
        <v/>
      </c>
      <c r="AR249" t="str">
        <f t="shared" si="72"/>
        <v/>
      </c>
      <c r="AS249" t="str">
        <f t="shared" si="72"/>
        <v/>
      </c>
      <c r="AT249" t="str">
        <f t="shared" si="72"/>
        <v/>
      </c>
      <c r="AU249" t="str">
        <f t="shared" si="72"/>
        <v/>
      </c>
      <c r="AV249" t="str">
        <f t="shared" si="72"/>
        <v/>
      </c>
      <c r="AW249" t="str">
        <f t="shared" si="72"/>
        <v/>
      </c>
      <c r="AX249" t="str">
        <f t="shared" si="72"/>
        <v/>
      </c>
      <c r="AY249" t="str">
        <f t="shared" si="72"/>
        <v/>
      </c>
      <c r="AZ249" t="str">
        <f t="shared" si="72"/>
        <v/>
      </c>
      <c r="BA249" t="str">
        <f t="shared" si="72"/>
        <v/>
      </c>
      <c r="BB249" t="str">
        <f t="shared" si="72"/>
        <v/>
      </c>
      <c r="BC249" t="str">
        <f t="shared" si="72"/>
        <v/>
      </c>
      <c r="BD249" t="str">
        <f t="shared" si="72"/>
        <v/>
      </c>
      <c r="BE249" t="str">
        <f t="shared" si="72"/>
        <v/>
      </c>
      <c r="BF249" t="str">
        <f t="shared" si="72"/>
        <v/>
      </c>
      <c r="BG249" t="str">
        <f t="shared" si="72"/>
        <v/>
      </c>
      <c r="BH249" t="str">
        <f t="shared" si="72"/>
        <v/>
      </c>
      <c r="BI249" t="str">
        <f t="shared" si="72"/>
        <v/>
      </c>
      <c r="BJ249" t="str">
        <f t="shared" si="72"/>
        <v/>
      </c>
      <c r="BK249" t="str">
        <f t="shared" si="72"/>
        <v/>
      </c>
      <c r="BL249" t="str">
        <f t="shared" si="72"/>
        <v/>
      </c>
      <c r="BM249" t="str">
        <f t="shared" si="72"/>
        <v/>
      </c>
      <c r="BN249" t="str">
        <f t="shared" si="72"/>
        <v/>
      </c>
      <c r="BO249" t="str">
        <f t="shared" si="72"/>
        <v/>
      </c>
      <c r="BP249" t="str">
        <f t="shared" si="72"/>
        <v/>
      </c>
      <c r="BQ249" t="str">
        <f t="shared" si="72"/>
        <v/>
      </c>
      <c r="BR249" t="str">
        <f t="shared" si="72"/>
        <v/>
      </c>
      <c r="BS249" t="str">
        <f t="shared" si="72"/>
        <v/>
      </c>
      <c r="BT249" t="str">
        <f t="shared" si="72"/>
        <v/>
      </c>
      <c r="BU249" t="str">
        <f t="shared" si="72"/>
        <v/>
      </c>
      <c r="BV249" t="str">
        <f t="shared" ref="BV249:DY249" si="73">IF(BV31&gt;0,BV$4,"")</f>
        <v/>
      </c>
      <c r="BW249" t="str">
        <f t="shared" si="73"/>
        <v/>
      </c>
      <c r="BX249" t="str">
        <f t="shared" si="73"/>
        <v/>
      </c>
      <c r="BY249" t="str">
        <f t="shared" si="73"/>
        <v/>
      </c>
      <c r="BZ249" t="str">
        <f t="shared" si="73"/>
        <v/>
      </c>
      <c r="CA249" t="str">
        <f t="shared" si="73"/>
        <v/>
      </c>
      <c r="CB249" t="str">
        <f t="shared" si="73"/>
        <v/>
      </c>
      <c r="CC249" t="str">
        <f t="shared" si="73"/>
        <v/>
      </c>
      <c r="CD249" t="str">
        <f t="shared" si="73"/>
        <v/>
      </c>
      <c r="CE249" t="str">
        <f t="shared" si="73"/>
        <v/>
      </c>
      <c r="CF249" t="str">
        <f t="shared" si="73"/>
        <v/>
      </c>
      <c r="CG249" t="str">
        <f t="shared" si="73"/>
        <v/>
      </c>
      <c r="CH249" t="str">
        <f t="shared" si="73"/>
        <v/>
      </c>
      <c r="CI249" t="str">
        <f t="shared" si="73"/>
        <v/>
      </c>
      <c r="CJ249" t="str">
        <f t="shared" si="73"/>
        <v/>
      </c>
      <c r="CK249" t="str">
        <f t="shared" si="73"/>
        <v/>
      </c>
      <c r="CL249" t="str">
        <f t="shared" si="73"/>
        <v/>
      </c>
      <c r="CM249" t="str">
        <f t="shared" si="73"/>
        <v/>
      </c>
      <c r="CN249" t="str">
        <f t="shared" si="73"/>
        <v/>
      </c>
      <c r="CO249" t="str">
        <f t="shared" si="73"/>
        <v/>
      </c>
      <c r="CP249" t="str">
        <f t="shared" si="73"/>
        <v/>
      </c>
      <c r="CQ249" t="str">
        <f t="shared" si="73"/>
        <v/>
      </c>
      <c r="CR249" t="str">
        <f t="shared" si="73"/>
        <v/>
      </c>
      <c r="CS249" t="str">
        <f t="shared" si="73"/>
        <v/>
      </c>
      <c r="CT249" t="str">
        <f t="shared" si="73"/>
        <v/>
      </c>
      <c r="CU249" t="str">
        <f t="shared" si="73"/>
        <v/>
      </c>
      <c r="CV249" t="str">
        <f t="shared" si="73"/>
        <v/>
      </c>
      <c r="CW249" t="str">
        <f t="shared" si="73"/>
        <v/>
      </c>
      <c r="CX249" t="str">
        <f t="shared" si="73"/>
        <v/>
      </c>
      <c r="CY249" t="str">
        <f t="shared" si="73"/>
        <v/>
      </c>
      <c r="CZ249" t="str">
        <f t="shared" si="73"/>
        <v/>
      </c>
      <c r="DA249" t="str">
        <f t="shared" si="73"/>
        <v/>
      </c>
      <c r="DB249" t="str">
        <f t="shared" si="73"/>
        <v/>
      </c>
      <c r="DC249" t="str">
        <f t="shared" si="73"/>
        <v/>
      </c>
      <c r="DD249" t="str">
        <f t="shared" si="73"/>
        <v/>
      </c>
      <c r="DE249" t="str">
        <f t="shared" si="73"/>
        <v/>
      </c>
      <c r="DF249" t="str">
        <f t="shared" si="73"/>
        <v/>
      </c>
      <c r="DG249" t="str">
        <f t="shared" si="73"/>
        <v/>
      </c>
      <c r="DH249" t="str">
        <f t="shared" si="73"/>
        <v/>
      </c>
      <c r="DI249" t="str">
        <f t="shared" si="73"/>
        <v/>
      </c>
      <c r="DJ249" t="str">
        <f t="shared" si="73"/>
        <v/>
      </c>
      <c r="DK249" t="str">
        <f t="shared" si="73"/>
        <v/>
      </c>
      <c r="DL249" t="str">
        <f t="shared" si="73"/>
        <v/>
      </c>
      <c r="DM249" t="str">
        <f t="shared" si="73"/>
        <v/>
      </c>
      <c r="DN249" t="str">
        <f t="shared" si="73"/>
        <v/>
      </c>
      <c r="DO249" t="str">
        <f t="shared" si="73"/>
        <v/>
      </c>
      <c r="DP249" t="str">
        <f t="shared" si="73"/>
        <v/>
      </c>
      <c r="DQ249" t="str">
        <f t="shared" si="73"/>
        <v/>
      </c>
      <c r="DR249" t="str">
        <f t="shared" si="73"/>
        <v/>
      </c>
      <c r="DS249" t="str">
        <f t="shared" si="73"/>
        <v/>
      </c>
      <c r="DT249" t="str">
        <f t="shared" si="73"/>
        <v/>
      </c>
      <c r="DU249" t="str">
        <f t="shared" si="73"/>
        <v/>
      </c>
      <c r="DV249" t="str">
        <f t="shared" si="73"/>
        <v/>
      </c>
      <c r="DW249" t="str">
        <f t="shared" si="73"/>
        <v/>
      </c>
      <c r="DX249" t="str">
        <f t="shared" si="73"/>
        <v/>
      </c>
      <c r="DY249" t="str">
        <f t="shared" si="73"/>
        <v/>
      </c>
    </row>
    <row r="250" spans="2:129" x14ac:dyDescent="0.2">
      <c r="B250" t="str">
        <f t="shared" si="24"/>
        <v/>
      </c>
      <c r="G250" s="9">
        <f t="shared" si="25"/>
        <v>0</v>
      </c>
      <c r="H250" s="9">
        <f t="shared" si="26"/>
        <v>0</v>
      </c>
      <c r="I250" t="str">
        <f t="shared" si="27"/>
        <v/>
      </c>
      <c r="J250" t="str">
        <f t="shared" ref="J250:BU250" si="74">IF(J32&gt;0,J$4,"")</f>
        <v/>
      </c>
      <c r="K250" t="str">
        <f t="shared" si="74"/>
        <v/>
      </c>
      <c r="L250" t="str">
        <f t="shared" si="74"/>
        <v/>
      </c>
      <c r="M250" t="str">
        <f t="shared" si="74"/>
        <v/>
      </c>
      <c r="N250" t="str">
        <f t="shared" si="74"/>
        <v/>
      </c>
      <c r="O250" t="str">
        <f t="shared" si="74"/>
        <v/>
      </c>
      <c r="P250" t="str">
        <f t="shared" si="74"/>
        <v/>
      </c>
      <c r="Q250" t="str">
        <f t="shared" si="74"/>
        <v/>
      </c>
      <c r="R250" t="str">
        <f t="shared" si="74"/>
        <v/>
      </c>
      <c r="S250" t="str">
        <f t="shared" si="74"/>
        <v/>
      </c>
      <c r="T250" t="str">
        <f t="shared" si="74"/>
        <v/>
      </c>
      <c r="U250" t="str">
        <f t="shared" si="74"/>
        <v/>
      </c>
      <c r="V250" t="str">
        <f t="shared" si="74"/>
        <v/>
      </c>
      <c r="W250" t="str">
        <f t="shared" si="74"/>
        <v/>
      </c>
      <c r="X250" t="str">
        <f t="shared" si="74"/>
        <v/>
      </c>
      <c r="Y250" t="str">
        <f t="shared" si="74"/>
        <v/>
      </c>
      <c r="Z250" t="str">
        <f t="shared" si="74"/>
        <v/>
      </c>
      <c r="AA250" t="str">
        <f t="shared" si="74"/>
        <v/>
      </c>
      <c r="AB250" t="str">
        <f t="shared" si="74"/>
        <v/>
      </c>
      <c r="AC250" t="str">
        <f t="shared" si="74"/>
        <v/>
      </c>
      <c r="AD250" t="str">
        <f t="shared" si="74"/>
        <v/>
      </c>
      <c r="AE250" t="str">
        <f t="shared" si="74"/>
        <v/>
      </c>
      <c r="AF250" t="str">
        <f t="shared" si="74"/>
        <v/>
      </c>
      <c r="AG250" t="str">
        <f t="shared" si="74"/>
        <v/>
      </c>
      <c r="AH250" t="str">
        <f t="shared" si="74"/>
        <v/>
      </c>
      <c r="AI250" t="str">
        <f t="shared" si="74"/>
        <v/>
      </c>
      <c r="AJ250" t="str">
        <f t="shared" si="74"/>
        <v/>
      </c>
      <c r="AK250" t="str">
        <f t="shared" si="74"/>
        <v/>
      </c>
      <c r="AL250" t="str">
        <f t="shared" si="74"/>
        <v/>
      </c>
      <c r="AM250" t="str">
        <f t="shared" si="74"/>
        <v/>
      </c>
      <c r="AN250" t="str">
        <f t="shared" si="74"/>
        <v/>
      </c>
      <c r="AO250" t="str">
        <f t="shared" si="74"/>
        <v/>
      </c>
      <c r="AP250" t="str">
        <f t="shared" si="74"/>
        <v/>
      </c>
      <c r="AQ250" t="str">
        <f t="shared" si="74"/>
        <v/>
      </c>
      <c r="AR250" t="str">
        <f t="shared" si="74"/>
        <v/>
      </c>
      <c r="AS250" t="str">
        <f t="shared" si="74"/>
        <v/>
      </c>
      <c r="AT250" t="str">
        <f t="shared" si="74"/>
        <v/>
      </c>
      <c r="AU250" t="str">
        <f t="shared" si="74"/>
        <v/>
      </c>
      <c r="AV250" t="str">
        <f t="shared" si="74"/>
        <v/>
      </c>
      <c r="AW250" t="str">
        <f t="shared" si="74"/>
        <v/>
      </c>
      <c r="AX250" t="str">
        <f t="shared" si="74"/>
        <v/>
      </c>
      <c r="AY250" t="str">
        <f t="shared" si="74"/>
        <v/>
      </c>
      <c r="AZ250" t="str">
        <f t="shared" si="74"/>
        <v/>
      </c>
      <c r="BA250" t="str">
        <f t="shared" si="74"/>
        <v/>
      </c>
      <c r="BB250" t="str">
        <f t="shared" si="74"/>
        <v/>
      </c>
      <c r="BC250" t="str">
        <f t="shared" si="74"/>
        <v/>
      </c>
      <c r="BD250" t="str">
        <f t="shared" si="74"/>
        <v/>
      </c>
      <c r="BE250" t="str">
        <f t="shared" si="74"/>
        <v/>
      </c>
      <c r="BF250" t="str">
        <f t="shared" si="74"/>
        <v/>
      </c>
      <c r="BG250" t="str">
        <f t="shared" si="74"/>
        <v/>
      </c>
      <c r="BH250" t="str">
        <f t="shared" si="74"/>
        <v/>
      </c>
      <c r="BI250" t="str">
        <f t="shared" si="74"/>
        <v/>
      </c>
      <c r="BJ250" t="str">
        <f t="shared" si="74"/>
        <v/>
      </c>
      <c r="BK250" t="str">
        <f t="shared" si="74"/>
        <v/>
      </c>
      <c r="BL250" t="str">
        <f t="shared" si="74"/>
        <v/>
      </c>
      <c r="BM250" t="str">
        <f t="shared" si="74"/>
        <v/>
      </c>
      <c r="BN250" t="str">
        <f t="shared" si="74"/>
        <v/>
      </c>
      <c r="BO250" t="str">
        <f t="shared" si="74"/>
        <v/>
      </c>
      <c r="BP250" t="str">
        <f t="shared" si="74"/>
        <v/>
      </c>
      <c r="BQ250" t="str">
        <f t="shared" si="74"/>
        <v/>
      </c>
      <c r="BR250" t="str">
        <f t="shared" si="74"/>
        <v/>
      </c>
      <c r="BS250" t="str">
        <f t="shared" si="74"/>
        <v/>
      </c>
      <c r="BT250" t="str">
        <f t="shared" si="74"/>
        <v/>
      </c>
      <c r="BU250" t="str">
        <f t="shared" si="74"/>
        <v/>
      </c>
      <c r="BV250" t="str">
        <f t="shared" ref="BV250:DY250" si="75">IF(BV32&gt;0,BV$4,"")</f>
        <v/>
      </c>
      <c r="BW250" t="str">
        <f t="shared" si="75"/>
        <v/>
      </c>
      <c r="BX250" t="str">
        <f t="shared" si="75"/>
        <v/>
      </c>
      <c r="BY250" t="str">
        <f t="shared" si="75"/>
        <v/>
      </c>
      <c r="BZ250" t="str">
        <f t="shared" si="75"/>
        <v/>
      </c>
      <c r="CA250" t="str">
        <f t="shared" si="75"/>
        <v/>
      </c>
      <c r="CB250" t="str">
        <f t="shared" si="75"/>
        <v/>
      </c>
      <c r="CC250" t="str">
        <f t="shared" si="75"/>
        <v/>
      </c>
      <c r="CD250" t="str">
        <f t="shared" si="75"/>
        <v/>
      </c>
      <c r="CE250" t="str">
        <f t="shared" si="75"/>
        <v/>
      </c>
      <c r="CF250" t="str">
        <f t="shared" si="75"/>
        <v/>
      </c>
      <c r="CG250" t="str">
        <f t="shared" si="75"/>
        <v/>
      </c>
      <c r="CH250" t="str">
        <f t="shared" si="75"/>
        <v/>
      </c>
      <c r="CI250" t="str">
        <f t="shared" si="75"/>
        <v/>
      </c>
      <c r="CJ250" t="str">
        <f t="shared" si="75"/>
        <v/>
      </c>
      <c r="CK250" t="str">
        <f t="shared" si="75"/>
        <v/>
      </c>
      <c r="CL250" t="str">
        <f t="shared" si="75"/>
        <v/>
      </c>
      <c r="CM250" t="str">
        <f t="shared" si="75"/>
        <v/>
      </c>
      <c r="CN250" t="str">
        <f t="shared" si="75"/>
        <v/>
      </c>
      <c r="CO250" t="str">
        <f t="shared" si="75"/>
        <v/>
      </c>
      <c r="CP250" t="str">
        <f t="shared" si="75"/>
        <v/>
      </c>
      <c r="CQ250" t="str">
        <f t="shared" si="75"/>
        <v/>
      </c>
      <c r="CR250" t="str">
        <f t="shared" si="75"/>
        <v/>
      </c>
      <c r="CS250" t="str">
        <f t="shared" si="75"/>
        <v/>
      </c>
      <c r="CT250" t="str">
        <f t="shared" si="75"/>
        <v/>
      </c>
      <c r="CU250" t="str">
        <f t="shared" si="75"/>
        <v/>
      </c>
      <c r="CV250" t="str">
        <f t="shared" si="75"/>
        <v/>
      </c>
      <c r="CW250" t="str">
        <f t="shared" si="75"/>
        <v/>
      </c>
      <c r="CX250" t="str">
        <f t="shared" si="75"/>
        <v/>
      </c>
      <c r="CY250" t="str">
        <f t="shared" si="75"/>
        <v/>
      </c>
      <c r="CZ250" t="str">
        <f t="shared" si="75"/>
        <v/>
      </c>
      <c r="DA250" t="str">
        <f t="shared" si="75"/>
        <v/>
      </c>
      <c r="DB250" t="str">
        <f t="shared" si="75"/>
        <v/>
      </c>
      <c r="DC250" t="str">
        <f t="shared" si="75"/>
        <v/>
      </c>
      <c r="DD250" t="str">
        <f t="shared" si="75"/>
        <v/>
      </c>
      <c r="DE250" t="str">
        <f t="shared" si="75"/>
        <v/>
      </c>
      <c r="DF250" t="str">
        <f t="shared" si="75"/>
        <v/>
      </c>
      <c r="DG250" t="str">
        <f t="shared" si="75"/>
        <v/>
      </c>
      <c r="DH250" t="str">
        <f t="shared" si="75"/>
        <v/>
      </c>
      <c r="DI250" t="str">
        <f t="shared" si="75"/>
        <v/>
      </c>
      <c r="DJ250" t="str">
        <f t="shared" si="75"/>
        <v/>
      </c>
      <c r="DK250" t="str">
        <f t="shared" si="75"/>
        <v/>
      </c>
      <c r="DL250" t="str">
        <f t="shared" si="75"/>
        <v/>
      </c>
      <c r="DM250" t="str">
        <f t="shared" si="75"/>
        <v/>
      </c>
      <c r="DN250" t="str">
        <f t="shared" si="75"/>
        <v/>
      </c>
      <c r="DO250" t="str">
        <f t="shared" si="75"/>
        <v/>
      </c>
      <c r="DP250" t="str">
        <f t="shared" si="75"/>
        <v/>
      </c>
      <c r="DQ250" t="str">
        <f t="shared" si="75"/>
        <v/>
      </c>
      <c r="DR250" t="str">
        <f t="shared" si="75"/>
        <v/>
      </c>
      <c r="DS250" t="str">
        <f t="shared" si="75"/>
        <v/>
      </c>
      <c r="DT250" t="str">
        <f t="shared" si="75"/>
        <v/>
      </c>
      <c r="DU250" t="str">
        <f t="shared" si="75"/>
        <v/>
      </c>
      <c r="DV250" t="str">
        <f t="shared" si="75"/>
        <v/>
      </c>
      <c r="DW250" t="str">
        <f t="shared" si="75"/>
        <v/>
      </c>
      <c r="DX250" t="str">
        <f t="shared" si="75"/>
        <v/>
      </c>
      <c r="DY250" t="str">
        <f t="shared" si="75"/>
        <v/>
      </c>
    </row>
    <row r="251" spans="2:129" x14ac:dyDescent="0.2">
      <c r="G251" s="9">
        <f t="shared" si="25"/>
        <v>0</v>
      </c>
      <c r="H251" s="9">
        <f t="shared" si="26"/>
        <v>0</v>
      </c>
      <c r="I251" t="str">
        <f t="shared" si="27"/>
        <v/>
      </c>
      <c r="J251" t="str">
        <f t="shared" ref="J251:BU251" si="76">IF(J33&gt;0,J$4,"")</f>
        <v/>
      </c>
      <c r="K251" t="str">
        <f t="shared" si="76"/>
        <v/>
      </c>
      <c r="L251" t="str">
        <f t="shared" si="76"/>
        <v/>
      </c>
      <c r="M251" t="str">
        <f t="shared" si="76"/>
        <v/>
      </c>
      <c r="N251" t="str">
        <f t="shared" si="76"/>
        <v/>
      </c>
      <c r="O251" t="str">
        <f t="shared" si="76"/>
        <v/>
      </c>
      <c r="P251" t="str">
        <f t="shared" si="76"/>
        <v/>
      </c>
      <c r="Q251" t="str">
        <f t="shared" si="76"/>
        <v/>
      </c>
      <c r="R251" t="str">
        <f t="shared" si="76"/>
        <v/>
      </c>
      <c r="S251" t="str">
        <f t="shared" si="76"/>
        <v/>
      </c>
      <c r="T251" t="str">
        <f t="shared" si="76"/>
        <v/>
      </c>
      <c r="U251" t="str">
        <f t="shared" si="76"/>
        <v/>
      </c>
      <c r="V251" t="str">
        <f t="shared" si="76"/>
        <v/>
      </c>
      <c r="W251" t="str">
        <f t="shared" si="76"/>
        <v/>
      </c>
      <c r="X251" t="str">
        <f t="shared" si="76"/>
        <v/>
      </c>
      <c r="Y251" t="str">
        <f t="shared" si="76"/>
        <v/>
      </c>
      <c r="Z251" t="str">
        <f t="shared" si="76"/>
        <v/>
      </c>
      <c r="AA251" t="str">
        <f t="shared" si="76"/>
        <v/>
      </c>
      <c r="AB251" t="str">
        <f t="shared" si="76"/>
        <v/>
      </c>
      <c r="AC251" t="str">
        <f t="shared" si="76"/>
        <v/>
      </c>
      <c r="AD251" t="str">
        <f t="shared" si="76"/>
        <v/>
      </c>
      <c r="AE251" t="str">
        <f t="shared" si="76"/>
        <v/>
      </c>
      <c r="AF251" t="str">
        <f t="shared" si="76"/>
        <v/>
      </c>
      <c r="AG251" t="str">
        <f t="shared" si="76"/>
        <v/>
      </c>
      <c r="AH251" t="str">
        <f t="shared" si="76"/>
        <v/>
      </c>
      <c r="AI251" t="str">
        <f t="shared" si="76"/>
        <v/>
      </c>
      <c r="AJ251" t="str">
        <f t="shared" si="76"/>
        <v/>
      </c>
      <c r="AK251" t="str">
        <f t="shared" si="76"/>
        <v/>
      </c>
      <c r="AL251" t="str">
        <f t="shared" si="76"/>
        <v/>
      </c>
      <c r="AM251" t="str">
        <f t="shared" si="76"/>
        <v/>
      </c>
      <c r="AN251" t="str">
        <f t="shared" si="76"/>
        <v/>
      </c>
      <c r="AO251" t="str">
        <f t="shared" si="76"/>
        <v/>
      </c>
      <c r="AP251" t="str">
        <f t="shared" si="76"/>
        <v/>
      </c>
      <c r="AQ251" t="str">
        <f t="shared" si="76"/>
        <v/>
      </c>
      <c r="AR251" t="str">
        <f t="shared" si="76"/>
        <v/>
      </c>
      <c r="AS251" t="str">
        <f t="shared" si="76"/>
        <v/>
      </c>
      <c r="AT251" t="str">
        <f t="shared" si="76"/>
        <v/>
      </c>
      <c r="AU251" t="str">
        <f t="shared" si="76"/>
        <v/>
      </c>
      <c r="AV251" t="str">
        <f t="shared" si="76"/>
        <v/>
      </c>
      <c r="AW251" t="str">
        <f t="shared" si="76"/>
        <v/>
      </c>
      <c r="AX251" t="str">
        <f t="shared" si="76"/>
        <v/>
      </c>
      <c r="AY251" t="str">
        <f t="shared" si="76"/>
        <v/>
      </c>
      <c r="AZ251" t="str">
        <f t="shared" si="76"/>
        <v/>
      </c>
      <c r="BA251" t="str">
        <f t="shared" si="76"/>
        <v/>
      </c>
      <c r="BB251" t="str">
        <f t="shared" si="76"/>
        <v/>
      </c>
      <c r="BC251" t="str">
        <f t="shared" si="76"/>
        <v/>
      </c>
      <c r="BD251" t="str">
        <f t="shared" si="76"/>
        <v/>
      </c>
      <c r="BE251" t="str">
        <f t="shared" si="76"/>
        <v/>
      </c>
      <c r="BF251" t="str">
        <f t="shared" si="76"/>
        <v/>
      </c>
      <c r="BG251" t="str">
        <f t="shared" si="76"/>
        <v/>
      </c>
      <c r="BH251" t="str">
        <f t="shared" si="76"/>
        <v/>
      </c>
      <c r="BI251" t="str">
        <f t="shared" si="76"/>
        <v/>
      </c>
      <c r="BJ251" t="str">
        <f t="shared" si="76"/>
        <v/>
      </c>
      <c r="BK251" t="str">
        <f t="shared" si="76"/>
        <v/>
      </c>
      <c r="BL251" t="str">
        <f t="shared" si="76"/>
        <v/>
      </c>
      <c r="BM251" t="str">
        <f t="shared" si="76"/>
        <v/>
      </c>
      <c r="BN251" t="str">
        <f t="shared" si="76"/>
        <v/>
      </c>
      <c r="BO251" t="str">
        <f t="shared" si="76"/>
        <v/>
      </c>
      <c r="BP251" t="str">
        <f t="shared" si="76"/>
        <v/>
      </c>
      <c r="BQ251" t="str">
        <f t="shared" si="76"/>
        <v/>
      </c>
      <c r="BR251" t="str">
        <f t="shared" si="76"/>
        <v/>
      </c>
      <c r="BS251" t="str">
        <f t="shared" si="76"/>
        <v/>
      </c>
      <c r="BT251" t="str">
        <f t="shared" si="76"/>
        <v/>
      </c>
      <c r="BU251" t="str">
        <f t="shared" si="76"/>
        <v/>
      </c>
      <c r="BV251" t="str">
        <f t="shared" ref="BV251:DY251" si="77">IF(BV33&gt;0,BV$4,"")</f>
        <v/>
      </c>
      <c r="BW251" t="str">
        <f t="shared" si="77"/>
        <v/>
      </c>
      <c r="BX251" t="str">
        <f t="shared" si="77"/>
        <v/>
      </c>
      <c r="BY251" t="str">
        <f t="shared" si="77"/>
        <v/>
      </c>
      <c r="BZ251" t="str">
        <f t="shared" si="77"/>
        <v/>
      </c>
      <c r="CA251" t="str">
        <f t="shared" si="77"/>
        <v/>
      </c>
      <c r="CB251" t="str">
        <f t="shared" si="77"/>
        <v/>
      </c>
      <c r="CC251" t="str">
        <f t="shared" si="77"/>
        <v/>
      </c>
      <c r="CD251" t="str">
        <f t="shared" si="77"/>
        <v/>
      </c>
      <c r="CE251" t="str">
        <f t="shared" si="77"/>
        <v/>
      </c>
      <c r="CF251" t="str">
        <f t="shared" si="77"/>
        <v/>
      </c>
      <c r="CG251" t="str">
        <f t="shared" si="77"/>
        <v/>
      </c>
      <c r="CH251" t="str">
        <f t="shared" si="77"/>
        <v/>
      </c>
      <c r="CI251" t="str">
        <f t="shared" si="77"/>
        <v/>
      </c>
      <c r="CJ251" t="str">
        <f t="shared" si="77"/>
        <v/>
      </c>
      <c r="CK251" t="str">
        <f t="shared" si="77"/>
        <v/>
      </c>
      <c r="CL251" t="str">
        <f t="shared" si="77"/>
        <v/>
      </c>
      <c r="CM251" t="str">
        <f t="shared" si="77"/>
        <v/>
      </c>
      <c r="CN251" t="str">
        <f t="shared" si="77"/>
        <v/>
      </c>
      <c r="CO251" t="str">
        <f t="shared" si="77"/>
        <v/>
      </c>
      <c r="CP251" t="str">
        <f t="shared" si="77"/>
        <v/>
      </c>
      <c r="CQ251" t="str">
        <f t="shared" si="77"/>
        <v/>
      </c>
      <c r="CR251" t="str">
        <f t="shared" si="77"/>
        <v/>
      </c>
      <c r="CS251" t="str">
        <f t="shared" si="77"/>
        <v/>
      </c>
      <c r="CT251" t="str">
        <f t="shared" si="77"/>
        <v/>
      </c>
      <c r="CU251" t="str">
        <f t="shared" si="77"/>
        <v/>
      </c>
      <c r="CV251" t="str">
        <f t="shared" si="77"/>
        <v/>
      </c>
      <c r="CW251" t="str">
        <f t="shared" si="77"/>
        <v/>
      </c>
      <c r="CX251" t="str">
        <f t="shared" si="77"/>
        <v/>
      </c>
      <c r="CY251" t="str">
        <f t="shared" si="77"/>
        <v/>
      </c>
      <c r="CZ251" t="str">
        <f t="shared" si="77"/>
        <v/>
      </c>
      <c r="DA251" t="str">
        <f t="shared" si="77"/>
        <v/>
      </c>
      <c r="DB251" t="str">
        <f t="shared" si="77"/>
        <v/>
      </c>
      <c r="DC251" t="str">
        <f t="shared" si="77"/>
        <v/>
      </c>
      <c r="DD251" t="str">
        <f t="shared" si="77"/>
        <v/>
      </c>
      <c r="DE251" t="str">
        <f t="shared" si="77"/>
        <v/>
      </c>
      <c r="DF251" t="str">
        <f t="shared" si="77"/>
        <v/>
      </c>
      <c r="DG251" t="str">
        <f t="shared" si="77"/>
        <v/>
      </c>
      <c r="DH251" t="str">
        <f t="shared" si="77"/>
        <v/>
      </c>
      <c r="DI251" t="str">
        <f t="shared" si="77"/>
        <v/>
      </c>
      <c r="DJ251" t="str">
        <f t="shared" si="77"/>
        <v/>
      </c>
      <c r="DK251" t="str">
        <f t="shared" si="77"/>
        <v/>
      </c>
      <c r="DL251" t="str">
        <f t="shared" si="77"/>
        <v/>
      </c>
      <c r="DM251" t="str">
        <f t="shared" si="77"/>
        <v/>
      </c>
      <c r="DN251" t="str">
        <f t="shared" si="77"/>
        <v/>
      </c>
      <c r="DO251" t="str">
        <f t="shared" si="77"/>
        <v/>
      </c>
      <c r="DP251" t="str">
        <f t="shared" si="77"/>
        <v/>
      </c>
      <c r="DQ251" t="str">
        <f t="shared" si="77"/>
        <v/>
      </c>
      <c r="DR251" t="str">
        <f t="shared" si="77"/>
        <v/>
      </c>
      <c r="DS251" t="str">
        <f t="shared" si="77"/>
        <v/>
      </c>
      <c r="DT251" t="str">
        <f t="shared" si="77"/>
        <v/>
      </c>
      <c r="DU251" t="str">
        <f t="shared" si="77"/>
        <v/>
      </c>
      <c r="DV251" t="str">
        <f t="shared" si="77"/>
        <v/>
      </c>
      <c r="DW251" t="str">
        <f t="shared" si="77"/>
        <v/>
      </c>
      <c r="DX251" t="str">
        <f t="shared" si="77"/>
        <v/>
      </c>
      <c r="DY251" t="str">
        <f t="shared" si="77"/>
        <v/>
      </c>
    </row>
    <row r="252" spans="2:129" x14ac:dyDescent="0.2">
      <c r="B252" t="str">
        <f t="shared" si="24"/>
        <v>Project Cost</v>
      </c>
      <c r="G252" s="9">
        <f t="shared" si="25"/>
        <v>0</v>
      </c>
      <c r="H252" s="9">
        <f t="shared" si="26"/>
        <v>0</v>
      </c>
      <c r="I252" t="str">
        <f t="shared" si="27"/>
        <v/>
      </c>
      <c r="J252" t="str">
        <f t="shared" ref="J252:BU252" si="78">IF(J34&gt;0,J$4,"")</f>
        <v/>
      </c>
      <c r="K252" t="str">
        <f t="shared" si="78"/>
        <v/>
      </c>
      <c r="L252" t="str">
        <f t="shared" si="78"/>
        <v/>
      </c>
      <c r="M252" t="str">
        <f t="shared" si="78"/>
        <v/>
      </c>
      <c r="N252" t="str">
        <f t="shared" si="78"/>
        <v/>
      </c>
      <c r="O252" t="str">
        <f t="shared" si="78"/>
        <v/>
      </c>
      <c r="P252" t="str">
        <f t="shared" si="78"/>
        <v/>
      </c>
      <c r="Q252" t="str">
        <f t="shared" si="78"/>
        <v/>
      </c>
      <c r="R252" t="str">
        <f t="shared" si="78"/>
        <v/>
      </c>
      <c r="S252" t="str">
        <f t="shared" si="78"/>
        <v/>
      </c>
      <c r="T252" t="str">
        <f t="shared" si="78"/>
        <v/>
      </c>
      <c r="U252" t="str">
        <f t="shared" si="78"/>
        <v/>
      </c>
      <c r="V252" t="str">
        <f t="shared" si="78"/>
        <v/>
      </c>
      <c r="W252" t="str">
        <f t="shared" si="78"/>
        <v/>
      </c>
      <c r="X252" t="str">
        <f t="shared" si="78"/>
        <v/>
      </c>
      <c r="Y252" t="str">
        <f t="shared" si="78"/>
        <v/>
      </c>
      <c r="Z252" t="str">
        <f t="shared" si="78"/>
        <v/>
      </c>
      <c r="AA252" t="str">
        <f t="shared" si="78"/>
        <v/>
      </c>
      <c r="AB252" t="str">
        <f t="shared" si="78"/>
        <v/>
      </c>
      <c r="AC252" t="str">
        <f t="shared" si="78"/>
        <v/>
      </c>
      <c r="AD252" t="str">
        <f t="shared" si="78"/>
        <v/>
      </c>
      <c r="AE252" t="str">
        <f t="shared" si="78"/>
        <v/>
      </c>
      <c r="AF252" t="str">
        <f t="shared" si="78"/>
        <v/>
      </c>
      <c r="AG252" t="str">
        <f t="shared" si="78"/>
        <v/>
      </c>
      <c r="AH252" t="str">
        <f t="shared" si="78"/>
        <v/>
      </c>
      <c r="AI252" t="str">
        <f t="shared" si="78"/>
        <v/>
      </c>
      <c r="AJ252" t="str">
        <f t="shared" si="78"/>
        <v/>
      </c>
      <c r="AK252" t="str">
        <f t="shared" si="78"/>
        <v/>
      </c>
      <c r="AL252" t="str">
        <f t="shared" si="78"/>
        <v/>
      </c>
      <c r="AM252" t="str">
        <f t="shared" si="78"/>
        <v/>
      </c>
      <c r="AN252" t="str">
        <f t="shared" si="78"/>
        <v/>
      </c>
      <c r="AO252" t="str">
        <f t="shared" si="78"/>
        <v/>
      </c>
      <c r="AP252" t="str">
        <f t="shared" si="78"/>
        <v/>
      </c>
      <c r="AQ252" t="str">
        <f t="shared" si="78"/>
        <v/>
      </c>
      <c r="AR252" t="str">
        <f t="shared" si="78"/>
        <v/>
      </c>
      <c r="AS252" t="str">
        <f t="shared" si="78"/>
        <v/>
      </c>
      <c r="AT252" t="str">
        <f t="shared" si="78"/>
        <v/>
      </c>
      <c r="AU252" t="str">
        <f t="shared" si="78"/>
        <v/>
      </c>
      <c r="AV252" t="str">
        <f t="shared" si="78"/>
        <v/>
      </c>
      <c r="AW252" t="str">
        <f t="shared" si="78"/>
        <v/>
      </c>
      <c r="AX252" t="str">
        <f t="shared" si="78"/>
        <v/>
      </c>
      <c r="AY252" t="str">
        <f t="shared" si="78"/>
        <v/>
      </c>
      <c r="AZ252" t="str">
        <f t="shared" si="78"/>
        <v/>
      </c>
      <c r="BA252" t="str">
        <f t="shared" si="78"/>
        <v/>
      </c>
      <c r="BB252" t="str">
        <f t="shared" si="78"/>
        <v/>
      </c>
      <c r="BC252" t="str">
        <f t="shared" si="78"/>
        <v/>
      </c>
      <c r="BD252" t="str">
        <f t="shared" si="78"/>
        <v/>
      </c>
      <c r="BE252" t="str">
        <f t="shared" si="78"/>
        <v/>
      </c>
      <c r="BF252" t="str">
        <f t="shared" si="78"/>
        <v/>
      </c>
      <c r="BG252" t="str">
        <f t="shared" si="78"/>
        <v/>
      </c>
      <c r="BH252" t="str">
        <f t="shared" si="78"/>
        <v/>
      </c>
      <c r="BI252" t="str">
        <f t="shared" si="78"/>
        <v/>
      </c>
      <c r="BJ252" t="str">
        <f t="shared" si="78"/>
        <v/>
      </c>
      <c r="BK252" t="str">
        <f t="shared" si="78"/>
        <v/>
      </c>
      <c r="BL252" t="str">
        <f t="shared" si="78"/>
        <v/>
      </c>
      <c r="BM252" t="str">
        <f t="shared" si="78"/>
        <v/>
      </c>
      <c r="BN252" t="str">
        <f t="shared" si="78"/>
        <v/>
      </c>
      <c r="BO252" t="str">
        <f t="shared" si="78"/>
        <v/>
      </c>
      <c r="BP252" t="str">
        <f t="shared" si="78"/>
        <v/>
      </c>
      <c r="BQ252" t="str">
        <f t="shared" si="78"/>
        <v/>
      </c>
      <c r="BR252" t="str">
        <f t="shared" si="78"/>
        <v/>
      </c>
      <c r="BS252" t="str">
        <f t="shared" si="78"/>
        <v/>
      </c>
      <c r="BT252" t="str">
        <f t="shared" si="78"/>
        <v/>
      </c>
      <c r="BU252" t="str">
        <f t="shared" si="78"/>
        <v/>
      </c>
      <c r="BV252" t="str">
        <f t="shared" ref="BV252:DY252" si="79">IF(BV34&gt;0,BV$4,"")</f>
        <v/>
      </c>
      <c r="BW252" t="str">
        <f t="shared" si="79"/>
        <v/>
      </c>
      <c r="BX252" t="str">
        <f t="shared" si="79"/>
        <v/>
      </c>
      <c r="BY252" t="str">
        <f t="shared" si="79"/>
        <v/>
      </c>
      <c r="BZ252" t="str">
        <f t="shared" si="79"/>
        <v/>
      </c>
      <c r="CA252" t="str">
        <f t="shared" si="79"/>
        <v/>
      </c>
      <c r="CB252" t="str">
        <f t="shared" si="79"/>
        <v/>
      </c>
      <c r="CC252" t="str">
        <f t="shared" si="79"/>
        <v/>
      </c>
      <c r="CD252" t="str">
        <f t="shared" si="79"/>
        <v/>
      </c>
      <c r="CE252" t="str">
        <f t="shared" si="79"/>
        <v/>
      </c>
      <c r="CF252" t="str">
        <f t="shared" si="79"/>
        <v/>
      </c>
      <c r="CG252" t="str">
        <f t="shared" si="79"/>
        <v/>
      </c>
      <c r="CH252" t="str">
        <f t="shared" si="79"/>
        <v/>
      </c>
      <c r="CI252" t="str">
        <f t="shared" si="79"/>
        <v/>
      </c>
      <c r="CJ252" t="str">
        <f t="shared" si="79"/>
        <v/>
      </c>
      <c r="CK252" t="str">
        <f t="shared" si="79"/>
        <v/>
      </c>
      <c r="CL252" t="str">
        <f t="shared" si="79"/>
        <v/>
      </c>
      <c r="CM252" t="str">
        <f t="shared" si="79"/>
        <v/>
      </c>
      <c r="CN252" t="str">
        <f t="shared" si="79"/>
        <v/>
      </c>
      <c r="CO252" t="str">
        <f t="shared" si="79"/>
        <v/>
      </c>
      <c r="CP252" t="str">
        <f t="shared" si="79"/>
        <v/>
      </c>
      <c r="CQ252" t="str">
        <f t="shared" si="79"/>
        <v/>
      </c>
      <c r="CR252" t="str">
        <f t="shared" si="79"/>
        <v/>
      </c>
      <c r="CS252" t="str">
        <f t="shared" si="79"/>
        <v/>
      </c>
      <c r="CT252" t="str">
        <f t="shared" si="79"/>
        <v/>
      </c>
      <c r="CU252" t="str">
        <f t="shared" si="79"/>
        <v/>
      </c>
      <c r="CV252" t="str">
        <f t="shared" si="79"/>
        <v/>
      </c>
      <c r="CW252" t="str">
        <f t="shared" si="79"/>
        <v/>
      </c>
      <c r="CX252" t="str">
        <f t="shared" si="79"/>
        <v/>
      </c>
      <c r="CY252" t="str">
        <f t="shared" si="79"/>
        <v/>
      </c>
      <c r="CZ252" t="str">
        <f t="shared" si="79"/>
        <v/>
      </c>
      <c r="DA252" t="str">
        <f t="shared" si="79"/>
        <v/>
      </c>
      <c r="DB252" t="str">
        <f t="shared" si="79"/>
        <v/>
      </c>
      <c r="DC252" t="str">
        <f t="shared" si="79"/>
        <v/>
      </c>
      <c r="DD252" t="str">
        <f t="shared" si="79"/>
        <v/>
      </c>
      <c r="DE252" t="str">
        <f t="shared" si="79"/>
        <v/>
      </c>
      <c r="DF252" t="str">
        <f t="shared" si="79"/>
        <v/>
      </c>
      <c r="DG252" t="str">
        <f t="shared" si="79"/>
        <v/>
      </c>
      <c r="DH252" t="str">
        <f t="shared" si="79"/>
        <v/>
      </c>
      <c r="DI252" t="str">
        <f t="shared" si="79"/>
        <v/>
      </c>
      <c r="DJ252" t="str">
        <f t="shared" si="79"/>
        <v/>
      </c>
      <c r="DK252" t="str">
        <f t="shared" si="79"/>
        <v/>
      </c>
      <c r="DL252" t="str">
        <f t="shared" si="79"/>
        <v/>
      </c>
      <c r="DM252" t="str">
        <f t="shared" si="79"/>
        <v/>
      </c>
      <c r="DN252" t="str">
        <f t="shared" si="79"/>
        <v/>
      </c>
      <c r="DO252" t="str">
        <f t="shared" si="79"/>
        <v/>
      </c>
      <c r="DP252" t="str">
        <f t="shared" si="79"/>
        <v/>
      </c>
      <c r="DQ252" t="str">
        <f t="shared" si="79"/>
        <v/>
      </c>
      <c r="DR252" t="str">
        <f t="shared" si="79"/>
        <v/>
      </c>
      <c r="DS252" t="str">
        <f t="shared" si="79"/>
        <v/>
      </c>
      <c r="DT252" t="str">
        <f t="shared" si="79"/>
        <v/>
      </c>
      <c r="DU252" t="str">
        <f t="shared" si="79"/>
        <v/>
      </c>
      <c r="DV252" t="str">
        <f t="shared" si="79"/>
        <v/>
      </c>
      <c r="DW252" t="str">
        <f t="shared" si="79"/>
        <v/>
      </c>
      <c r="DX252" t="str">
        <f t="shared" si="79"/>
        <v/>
      </c>
      <c r="DY252" t="str">
        <f t="shared" si="79"/>
        <v/>
      </c>
    </row>
    <row r="253" spans="2:129" x14ac:dyDescent="0.2">
      <c r="B253" t="str">
        <f t="shared" si="24"/>
        <v/>
      </c>
      <c r="G253" s="9">
        <f t="shared" si="25"/>
        <v>0</v>
      </c>
      <c r="H253" s="9">
        <f t="shared" si="26"/>
        <v>0</v>
      </c>
      <c r="I253" t="str">
        <f t="shared" si="27"/>
        <v/>
      </c>
      <c r="J253" t="str">
        <f t="shared" ref="J253:BU253" si="80">IF(J35&gt;0,J$4,"")</f>
        <v/>
      </c>
      <c r="K253" t="str">
        <f t="shared" si="80"/>
        <v/>
      </c>
      <c r="L253" t="str">
        <f t="shared" si="80"/>
        <v/>
      </c>
      <c r="M253" t="str">
        <f t="shared" si="80"/>
        <v/>
      </c>
      <c r="N253" t="str">
        <f t="shared" si="80"/>
        <v/>
      </c>
      <c r="O253" t="str">
        <f t="shared" si="80"/>
        <v/>
      </c>
      <c r="P253" t="str">
        <f t="shared" si="80"/>
        <v/>
      </c>
      <c r="Q253" t="str">
        <f t="shared" si="80"/>
        <v/>
      </c>
      <c r="R253" t="str">
        <f t="shared" si="80"/>
        <v/>
      </c>
      <c r="S253" t="str">
        <f t="shared" si="80"/>
        <v/>
      </c>
      <c r="T253" t="str">
        <f t="shared" si="80"/>
        <v/>
      </c>
      <c r="U253" t="str">
        <f t="shared" si="80"/>
        <v/>
      </c>
      <c r="V253" t="str">
        <f t="shared" si="80"/>
        <v/>
      </c>
      <c r="W253" t="str">
        <f t="shared" si="80"/>
        <v/>
      </c>
      <c r="X253" t="str">
        <f t="shared" si="80"/>
        <v/>
      </c>
      <c r="Y253" t="str">
        <f t="shared" si="80"/>
        <v/>
      </c>
      <c r="Z253" t="str">
        <f t="shared" si="80"/>
        <v/>
      </c>
      <c r="AA253" t="str">
        <f t="shared" si="80"/>
        <v/>
      </c>
      <c r="AB253" t="str">
        <f t="shared" si="80"/>
        <v/>
      </c>
      <c r="AC253" t="str">
        <f t="shared" si="80"/>
        <v/>
      </c>
      <c r="AD253" t="str">
        <f t="shared" si="80"/>
        <v/>
      </c>
      <c r="AE253" t="str">
        <f t="shared" si="80"/>
        <v/>
      </c>
      <c r="AF253" t="str">
        <f t="shared" si="80"/>
        <v/>
      </c>
      <c r="AG253" t="str">
        <f t="shared" si="80"/>
        <v/>
      </c>
      <c r="AH253" t="str">
        <f t="shared" si="80"/>
        <v/>
      </c>
      <c r="AI253" t="str">
        <f t="shared" si="80"/>
        <v/>
      </c>
      <c r="AJ253" t="str">
        <f t="shared" si="80"/>
        <v/>
      </c>
      <c r="AK253" t="str">
        <f t="shared" si="80"/>
        <v/>
      </c>
      <c r="AL253" t="str">
        <f t="shared" si="80"/>
        <v/>
      </c>
      <c r="AM253" t="str">
        <f t="shared" si="80"/>
        <v/>
      </c>
      <c r="AN253" t="str">
        <f t="shared" si="80"/>
        <v/>
      </c>
      <c r="AO253" t="str">
        <f t="shared" si="80"/>
        <v/>
      </c>
      <c r="AP253" t="str">
        <f t="shared" si="80"/>
        <v/>
      </c>
      <c r="AQ253" t="str">
        <f t="shared" si="80"/>
        <v/>
      </c>
      <c r="AR253" t="str">
        <f t="shared" si="80"/>
        <v/>
      </c>
      <c r="AS253" t="str">
        <f t="shared" si="80"/>
        <v/>
      </c>
      <c r="AT253" t="str">
        <f t="shared" si="80"/>
        <v/>
      </c>
      <c r="AU253" t="str">
        <f t="shared" si="80"/>
        <v/>
      </c>
      <c r="AV253" t="str">
        <f t="shared" si="80"/>
        <v/>
      </c>
      <c r="AW253" t="str">
        <f t="shared" si="80"/>
        <v/>
      </c>
      <c r="AX253" t="str">
        <f t="shared" si="80"/>
        <v/>
      </c>
      <c r="AY253" t="str">
        <f t="shared" si="80"/>
        <v/>
      </c>
      <c r="AZ253" t="str">
        <f t="shared" si="80"/>
        <v/>
      </c>
      <c r="BA253" t="str">
        <f t="shared" si="80"/>
        <v/>
      </c>
      <c r="BB253" t="str">
        <f t="shared" si="80"/>
        <v/>
      </c>
      <c r="BC253" t="str">
        <f t="shared" si="80"/>
        <v/>
      </c>
      <c r="BD253" t="str">
        <f t="shared" si="80"/>
        <v/>
      </c>
      <c r="BE253" t="str">
        <f t="shared" si="80"/>
        <v/>
      </c>
      <c r="BF253" t="str">
        <f t="shared" si="80"/>
        <v/>
      </c>
      <c r="BG253" t="str">
        <f t="shared" si="80"/>
        <v/>
      </c>
      <c r="BH253" t="str">
        <f t="shared" si="80"/>
        <v/>
      </c>
      <c r="BI253" t="str">
        <f t="shared" si="80"/>
        <v/>
      </c>
      <c r="BJ253" t="str">
        <f t="shared" si="80"/>
        <v/>
      </c>
      <c r="BK253" t="str">
        <f t="shared" si="80"/>
        <v/>
      </c>
      <c r="BL253" t="str">
        <f t="shared" si="80"/>
        <v/>
      </c>
      <c r="BM253" t="str">
        <f t="shared" si="80"/>
        <v/>
      </c>
      <c r="BN253" t="str">
        <f t="shared" si="80"/>
        <v/>
      </c>
      <c r="BO253" t="str">
        <f t="shared" si="80"/>
        <v/>
      </c>
      <c r="BP253" t="str">
        <f t="shared" si="80"/>
        <v/>
      </c>
      <c r="BQ253" t="str">
        <f t="shared" si="80"/>
        <v/>
      </c>
      <c r="BR253" t="str">
        <f t="shared" si="80"/>
        <v/>
      </c>
      <c r="BS253" t="str">
        <f t="shared" si="80"/>
        <v/>
      </c>
      <c r="BT253" t="str">
        <f t="shared" si="80"/>
        <v/>
      </c>
      <c r="BU253" t="str">
        <f t="shared" si="80"/>
        <v/>
      </c>
      <c r="BV253" t="str">
        <f t="shared" ref="BV253:DY253" si="81">IF(BV35&gt;0,BV$4,"")</f>
        <v/>
      </c>
      <c r="BW253" t="str">
        <f t="shared" si="81"/>
        <v/>
      </c>
      <c r="BX253" t="str">
        <f t="shared" si="81"/>
        <v/>
      </c>
      <c r="BY253" t="str">
        <f t="shared" si="81"/>
        <v/>
      </c>
      <c r="BZ253" t="str">
        <f t="shared" si="81"/>
        <v/>
      </c>
      <c r="CA253" t="str">
        <f t="shared" si="81"/>
        <v/>
      </c>
      <c r="CB253" t="str">
        <f t="shared" si="81"/>
        <v/>
      </c>
      <c r="CC253" t="str">
        <f t="shared" si="81"/>
        <v/>
      </c>
      <c r="CD253" t="str">
        <f t="shared" si="81"/>
        <v/>
      </c>
      <c r="CE253" t="str">
        <f t="shared" si="81"/>
        <v/>
      </c>
      <c r="CF253" t="str">
        <f t="shared" si="81"/>
        <v/>
      </c>
      <c r="CG253" t="str">
        <f t="shared" si="81"/>
        <v/>
      </c>
      <c r="CH253" t="str">
        <f t="shared" si="81"/>
        <v/>
      </c>
      <c r="CI253" t="str">
        <f t="shared" si="81"/>
        <v/>
      </c>
      <c r="CJ253" t="str">
        <f t="shared" si="81"/>
        <v/>
      </c>
      <c r="CK253" t="str">
        <f t="shared" si="81"/>
        <v/>
      </c>
      <c r="CL253" t="str">
        <f t="shared" si="81"/>
        <v/>
      </c>
      <c r="CM253" t="str">
        <f t="shared" si="81"/>
        <v/>
      </c>
      <c r="CN253" t="str">
        <f t="shared" si="81"/>
        <v/>
      </c>
      <c r="CO253" t="str">
        <f t="shared" si="81"/>
        <v/>
      </c>
      <c r="CP253" t="str">
        <f t="shared" si="81"/>
        <v/>
      </c>
      <c r="CQ253" t="str">
        <f t="shared" si="81"/>
        <v/>
      </c>
      <c r="CR253" t="str">
        <f t="shared" si="81"/>
        <v/>
      </c>
      <c r="CS253" t="str">
        <f t="shared" si="81"/>
        <v/>
      </c>
      <c r="CT253" t="str">
        <f t="shared" si="81"/>
        <v/>
      </c>
      <c r="CU253" t="str">
        <f t="shared" si="81"/>
        <v/>
      </c>
      <c r="CV253" t="str">
        <f t="shared" si="81"/>
        <v/>
      </c>
      <c r="CW253" t="str">
        <f t="shared" si="81"/>
        <v/>
      </c>
      <c r="CX253" t="str">
        <f t="shared" si="81"/>
        <v/>
      </c>
      <c r="CY253" t="str">
        <f t="shared" si="81"/>
        <v/>
      </c>
      <c r="CZ253" t="str">
        <f t="shared" si="81"/>
        <v/>
      </c>
      <c r="DA253" t="str">
        <f t="shared" si="81"/>
        <v/>
      </c>
      <c r="DB253" t="str">
        <f t="shared" si="81"/>
        <v/>
      </c>
      <c r="DC253" t="str">
        <f t="shared" si="81"/>
        <v/>
      </c>
      <c r="DD253" t="str">
        <f t="shared" si="81"/>
        <v/>
      </c>
      <c r="DE253" t="str">
        <f t="shared" si="81"/>
        <v/>
      </c>
      <c r="DF253" t="str">
        <f t="shared" si="81"/>
        <v/>
      </c>
      <c r="DG253" t="str">
        <f t="shared" si="81"/>
        <v/>
      </c>
      <c r="DH253" t="str">
        <f t="shared" si="81"/>
        <v/>
      </c>
      <c r="DI253" t="str">
        <f t="shared" si="81"/>
        <v/>
      </c>
      <c r="DJ253" t="str">
        <f t="shared" si="81"/>
        <v/>
      </c>
      <c r="DK253" t="str">
        <f t="shared" si="81"/>
        <v/>
      </c>
      <c r="DL253" t="str">
        <f t="shared" si="81"/>
        <v/>
      </c>
      <c r="DM253" t="str">
        <f t="shared" si="81"/>
        <v/>
      </c>
      <c r="DN253" t="str">
        <f t="shared" si="81"/>
        <v/>
      </c>
      <c r="DO253" t="str">
        <f t="shared" si="81"/>
        <v/>
      </c>
      <c r="DP253" t="str">
        <f t="shared" si="81"/>
        <v/>
      </c>
      <c r="DQ253" t="str">
        <f t="shared" si="81"/>
        <v/>
      </c>
      <c r="DR253" t="str">
        <f t="shared" si="81"/>
        <v/>
      </c>
      <c r="DS253" t="str">
        <f t="shared" si="81"/>
        <v/>
      </c>
      <c r="DT253" t="str">
        <f t="shared" si="81"/>
        <v/>
      </c>
      <c r="DU253" t="str">
        <f t="shared" si="81"/>
        <v/>
      </c>
      <c r="DV253" t="str">
        <f t="shared" si="81"/>
        <v/>
      </c>
      <c r="DW253" t="str">
        <f t="shared" si="81"/>
        <v/>
      </c>
      <c r="DX253" t="str">
        <f t="shared" si="81"/>
        <v/>
      </c>
      <c r="DY253" t="str">
        <f t="shared" si="81"/>
        <v/>
      </c>
    </row>
    <row r="254" spans="2:129" x14ac:dyDescent="0.2">
      <c r="B254" t="str">
        <f t="shared" si="24"/>
        <v/>
      </c>
      <c r="G254" s="9">
        <f t="shared" si="25"/>
        <v>0</v>
      </c>
      <c r="H254" s="9">
        <f t="shared" si="26"/>
        <v>0</v>
      </c>
      <c r="I254" t="str">
        <f t="shared" si="27"/>
        <v/>
      </c>
      <c r="J254" t="str">
        <f t="shared" ref="J254:BU254" si="82">IF(J36&gt;0,J$4,"")</f>
        <v/>
      </c>
      <c r="K254" t="str">
        <f t="shared" si="82"/>
        <v/>
      </c>
      <c r="L254" t="str">
        <f t="shared" si="82"/>
        <v/>
      </c>
      <c r="M254" t="str">
        <f t="shared" si="82"/>
        <v/>
      </c>
      <c r="N254" t="str">
        <f t="shared" si="82"/>
        <v/>
      </c>
      <c r="O254" t="str">
        <f t="shared" si="82"/>
        <v/>
      </c>
      <c r="P254" t="str">
        <f t="shared" si="82"/>
        <v/>
      </c>
      <c r="Q254" t="str">
        <f t="shared" si="82"/>
        <v/>
      </c>
      <c r="R254" t="str">
        <f t="shared" si="82"/>
        <v/>
      </c>
      <c r="S254" t="str">
        <f t="shared" si="82"/>
        <v/>
      </c>
      <c r="T254" t="str">
        <f t="shared" si="82"/>
        <v/>
      </c>
      <c r="U254" t="str">
        <f t="shared" si="82"/>
        <v/>
      </c>
      <c r="V254" t="str">
        <f t="shared" si="82"/>
        <v/>
      </c>
      <c r="W254" t="str">
        <f t="shared" si="82"/>
        <v/>
      </c>
      <c r="X254" t="str">
        <f t="shared" si="82"/>
        <v/>
      </c>
      <c r="Y254" t="str">
        <f t="shared" si="82"/>
        <v/>
      </c>
      <c r="Z254" t="str">
        <f t="shared" si="82"/>
        <v/>
      </c>
      <c r="AA254" t="str">
        <f t="shared" si="82"/>
        <v/>
      </c>
      <c r="AB254" t="str">
        <f t="shared" si="82"/>
        <v/>
      </c>
      <c r="AC254" t="str">
        <f t="shared" si="82"/>
        <v/>
      </c>
      <c r="AD254" t="str">
        <f t="shared" si="82"/>
        <v/>
      </c>
      <c r="AE254" t="str">
        <f t="shared" si="82"/>
        <v/>
      </c>
      <c r="AF254" t="str">
        <f t="shared" si="82"/>
        <v/>
      </c>
      <c r="AG254" t="str">
        <f t="shared" si="82"/>
        <v/>
      </c>
      <c r="AH254" t="str">
        <f t="shared" si="82"/>
        <v/>
      </c>
      <c r="AI254" t="str">
        <f t="shared" si="82"/>
        <v/>
      </c>
      <c r="AJ254" t="str">
        <f t="shared" si="82"/>
        <v/>
      </c>
      <c r="AK254" t="str">
        <f t="shared" si="82"/>
        <v/>
      </c>
      <c r="AL254" t="str">
        <f t="shared" si="82"/>
        <v/>
      </c>
      <c r="AM254" t="str">
        <f t="shared" si="82"/>
        <v/>
      </c>
      <c r="AN254" t="str">
        <f t="shared" si="82"/>
        <v/>
      </c>
      <c r="AO254" t="str">
        <f t="shared" si="82"/>
        <v/>
      </c>
      <c r="AP254" t="str">
        <f t="shared" si="82"/>
        <v/>
      </c>
      <c r="AQ254" t="str">
        <f t="shared" si="82"/>
        <v/>
      </c>
      <c r="AR254" t="str">
        <f t="shared" si="82"/>
        <v/>
      </c>
      <c r="AS254" t="str">
        <f t="shared" si="82"/>
        <v/>
      </c>
      <c r="AT254" t="str">
        <f t="shared" si="82"/>
        <v/>
      </c>
      <c r="AU254" t="str">
        <f t="shared" si="82"/>
        <v/>
      </c>
      <c r="AV254" t="str">
        <f t="shared" si="82"/>
        <v/>
      </c>
      <c r="AW254" t="str">
        <f t="shared" si="82"/>
        <v/>
      </c>
      <c r="AX254" t="str">
        <f t="shared" si="82"/>
        <v/>
      </c>
      <c r="AY254" t="str">
        <f t="shared" si="82"/>
        <v/>
      </c>
      <c r="AZ254" t="str">
        <f t="shared" si="82"/>
        <v/>
      </c>
      <c r="BA254" t="str">
        <f t="shared" si="82"/>
        <v/>
      </c>
      <c r="BB254" t="str">
        <f t="shared" si="82"/>
        <v/>
      </c>
      <c r="BC254" t="str">
        <f t="shared" si="82"/>
        <v/>
      </c>
      <c r="BD254" t="str">
        <f t="shared" si="82"/>
        <v/>
      </c>
      <c r="BE254" t="str">
        <f t="shared" si="82"/>
        <v/>
      </c>
      <c r="BF254" t="str">
        <f t="shared" si="82"/>
        <v/>
      </c>
      <c r="BG254" t="str">
        <f t="shared" si="82"/>
        <v/>
      </c>
      <c r="BH254" t="str">
        <f t="shared" si="82"/>
        <v/>
      </c>
      <c r="BI254" t="str">
        <f t="shared" si="82"/>
        <v/>
      </c>
      <c r="BJ254" t="str">
        <f t="shared" si="82"/>
        <v/>
      </c>
      <c r="BK254" t="str">
        <f t="shared" si="82"/>
        <v/>
      </c>
      <c r="BL254" t="str">
        <f t="shared" si="82"/>
        <v/>
      </c>
      <c r="BM254" t="str">
        <f t="shared" si="82"/>
        <v/>
      </c>
      <c r="BN254" t="str">
        <f t="shared" si="82"/>
        <v/>
      </c>
      <c r="BO254" t="str">
        <f t="shared" si="82"/>
        <v/>
      </c>
      <c r="BP254" t="str">
        <f t="shared" si="82"/>
        <v/>
      </c>
      <c r="BQ254" t="str">
        <f t="shared" si="82"/>
        <v/>
      </c>
      <c r="BR254" t="str">
        <f t="shared" si="82"/>
        <v/>
      </c>
      <c r="BS254" t="str">
        <f t="shared" si="82"/>
        <v/>
      </c>
      <c r="BT254" t="str">
        <f t="shared" si="82"/>
        <v/>
      </c>
      <c r="BU254" t="str">
        <f t="shared" si="82"/>
        <v/>
      </c>
      <c r="BV254" t="str">
        <f t="shared" ref="BV254:DY254" si="83">IF(BV36&gt;0,BV$4,"")</f>
        <v/>
      </c>
      <c r="BW254" t="str">
        <f t="shared" si="83"/>
        <v/>
      </c>
      <c r="BX254" t="str">
        <f t="shared" si="83"/>
        <v/>
      </c>
      <c r="BY254" t="str">
        <f t="shared" si="83"/>
        <v/>
      </c>
      <c r="BZ254" t="str">
        <f t="shared" si="83"/>
        <v/>
      </c>
      <c r="CA254" t="str">
        <f t="shared" si="83"/>
        <v/>
      </c>
      <c r="CB254" t="str">
        <f t="shared" si="83"/>
        <v/>
      </c>
      <c r="CC254" t="str">
        <f t="shared" si="83"/>
        <v/>
      </c>
      <c r="CD254" t="str">
        <f t="shared" si="83"/>
        <v/>
      </c>
      <c r="CE254" t="str">
        <f t="shared" si="83"/>
        <v/>
      </c>
      <c r="CF254" t="str">
        <f t="shared" si="83"/>
        <v/>
      </c>
      <c r="CG254" t="str">
        <f t="shared" si="83"/>
        <v/>
      </c>
      <c r="CH254" t="str">
        <f t="shared" si="83"/>
        <v/>
      </c>
      <c r="CI254" t="str">
        <f t="shared" si="83"/>
        <v/>
      </c>
      <c r="CJ254" t="str">
        <f t="shared" si="83"/>
        <v/>
      </c>
      <c r="CK254" t="str">
        <f t="shared" si="83"/>
        <v/>
      </c>
      <c r="CL254" t="str">
        <f t="shared" si="83"/>
        <v/>
      </c>
      <c r="CM254" t="str">
        <f t="shared" si="83"/>
        <v/>
      </c>
      <c r="CN254" t="str">
        <f t="shared" si="83"/>
        <v/>
      </c>
      <c r="CO254" t="str">
        <f t="shared" si="83"/>
        <v/>
      </c>
      <c r="CP254" t="str">
        <f t="shared" si="83"/>
        <v/>
      </c>
      <c r="CQ254" t="str">
        <f t="shared" si="83"/>
        <v/>
      </c>
      <c r="CR254" t="str">
        <f t="shared" si="83"/>
        <v/>
      </c>
      <c r="CS254" t="str">
        <f t="shared" si="83"/>
        <v/>
      </c>
      <c r="CT254" t="str">
        <f t="shared" si="83"/>
        <v/>
      </c>
      <c r="CU254" t="str">
        <f t="shared" si="83"/>
        <v/>
      </c>
      <c r="CV254" t="str">
        <f t="shared" si="83"/>
        <v/>
      </c>
      <c r="CW254" t="str">
        <f t="shared" si="83"/>
        <v/>
      </c>
      <c r="CX254" t="str">
        <f t="shared" si="83"/>
        <v/>
      </c>
      <c r="CY254" t="str">
        <f t="shared" si="83"/>
        <v/>
      </c>
      <c r="CZ254" t="str">
        <f t="shared" si="83"/>
        <v/>
      </c>
      <c r="DA254" t="str">
        <f t="shared" si="83"/>
        <v/>
      </c>
      <c r="DB254" t="str">
        <f t="shared" si="83"/>
        <v/>
      </c>
      <c r="DC254" t="str">
        <f t="shared" si="83"/>
        <v/>
      </c>
      <c r="DD254" t="str">
        <f t="shared" si="83"/>
        <v/>
      </c>
      <c r="DE254" t="str">
        <f t="shared" si="83"/>
        <v/>
      </c>
      <c r="DF254" t="str">
        <f t="shared" si="83"/>
        <v/>
      </c>
      <c r="DG254" t="str">
        <f t="shared" si="83"/>
        <v/>
      </c>
      <c r="DH254" t="str">
        <f t="shared" si="83"/>
        <v/>
      </c>
      <c r="DI254" t="str">
        <f t="shared" si="83"/>
        <v/>
      </c>
      <c r="DJ254" t="str">
        <f t="shared" si="83"/>
        <v/>
      </c>
      <c r="DK254" t="str">
        <f t="shared" si="83"/>
        <v/>
      </c>
      <c r="DL254" t="str">
        <f t="shared" si="83"/>
        <v/>
      </c>
      <c r="DM254" t="str">
        <f t="shared" si="83"/>
        <v/>
      </c>
      <c r="DN254" t="str">
        <f t="shared" si="83"/>
        <v/>
      </c>
      <c r="DO254" t="str">
        <f t="shared" si="83"/>
        <v/>
      </c>
      <c r="DP254" t="str">
        <f t="shared" si="83"/>
        <v/>
      </c>
      <c r="DQ254" t="str">
        <f t="shared" si="83"/>
        <v/>
      </c>
      <c r="DR254" t="str">
        <f t="shared" si="83"/>
        <v/>
      </c>
      <c r="DS254" t="str">
        <f t="shared" si="83"/>
        <v/>
      </c>
      <c r="DT254" t="str">
        <f t="shared" si="83"/>
        <v/>
      </c>
      <c r="DU254" t="str">
        <f t="shared" si="83"/>
        <v/>
      </c>
      <c r="DV254" t="str">
        <f t="shared" si="83"/>
        <v/>
      </c>
      <c r="DW254" t="str">
        <f t="shared" si="83"/>
        <v/>
      </c>
      <c r="DX254" t="str">
        <f t="shared" si="83"/>
        <v/>
      </c>
      <c r="DY254" t="str">
        <f t="shared" si="83"/>
        <v/>
      </c>
    </row>
    <row r="255" spans="2:129" x14ac:dyDescent="0.2">
      <c r="B255" t="str">
        <f t="shared" si="24"/>
        <v/>
      </c>
      <c r="G255" s="9">
        <f t="shared" si="25"/>
        <v>0</v>
      </c>
      <c r="H255" s="9">
        <f t="shared" si="26"/>
        <v>0</v>
      </c>
      <c r="I255" t="str">
        <f t="shared" si="27"/>
        <v/>
      </c>
      <c r="J255" t="str">
        <f t="shared" ref="J255:BU255" si="84">IF(J37&gt;0,J$4,"")</f>
        <v/>
      </c>
      <c r="K255" t="str">
        <f t="shared" si="84"/>
        <v/>
      </c>
      <c r="L255" t="str">
        <f t="shared" si="84"/>
        <v/>
      </c>
      <c r="M255" t="str">
        <f t="shared" si="84"/>
        <v/>
      </c>
      <c r="N255" t="str">
        <f t="shared" si="84"/>
        <v/>
      </c>
      <c r="O255" t="str">
        <f t="shared" si="84"/>
        <v/>
      </c>
      <c r="P255" t="str">
        <f t="shared" si="84"/>
        <v/>
      </c>
      <c r="Q255" t="str">
        <f t="shared" si="84"/>
        <v/>
      </c>
      <c r="R255" t="str">
        <f t="shared" si="84"/>
        <v/>
      </c>
      <c r="S255" t="str">
        <f t="shared" si="84"/>
        <v/>
      </c>
      <c r="T255" t="str">
        <f t="shared" si="84"/>
        <v/>
      </c>
      <c r="U255" t="str">
        <f t="shared" si="84"/>
        <v/>
      </c>
      <c r="V255" t="str">
        <f t="shared" si="84"/>
        <v/>
      </c>
      <c r="W255" t="str">
        <f t="shared" si="84"/>
        <v/>
      </c>
      <c r="X255" t="str">
        <f t="shared" si="84"/>
        <v/>
      </c>
      <c r="Y255" t="str">
        <f t="shared" si="84"/>
        <v/>
      </c>
      <c r="Z255" t="str">
        <f t="shared" si="84"/>
        <v/>
      </c>
      <c r="AA255" t="str">
        <f t="shared" si="84"/>
        <v/>
      </c>
      <c r="AB255" t="str">
        <f t="shared" si="84"/>
        <v/>
      </c>
      <c r="AC255" t="str">
        <f t="shared" si="84"/>
        <v/>
      </c>
      <c r="AD255" t="str">
        <f t="shared" si="84"/>
        <v/>
      </c>
      <c r="AE255" t="str">
        <f t="shared" si="84"/>
        <v/>
      </c>
      <c r="AF255" t="str">
        <f t="shared" si="84"/>
        <v/>
      </c>
      <c r="AG255" t="str">
        <f t="shared" si="84"/>
        <v/>
      </c>
      <c r="AH255" t="str">
        <f t="shared" si="84"/>
        <v/>
      </c>
      <c r="AI255" t="str">
        <f t="shared" si="84"/>
        <v/>
      </c>
      <c r="AJ255" t="str">
        <f t="shared" si="84"/>
        <v/>
      </c>
      <c r="AK255" t="str">
        <f t="shared" si="84"/>
        <v/>
      </c>
      <c r="AL255" t="str">
        <f t="shared" si="84"/>
        <v/>
      </c>
      <c r="AM255" t="str">
        <f t="shared" si="84"/>
        <v/>
      </c>
      <c r="AN255" t="str">
        <f t="shared" si="84"/>
        <v/>
      </c>
      <c r="AO255" t="str">
        <f t="shared" si="84"/>
        <v/>
      </c>
      <c r="AP255" t="str">
        <f t="shared" si="84"/>
        <v/>
      </c>
      <c r="AQ255" t="str">
        <f t="shared" si="84"/>
        <v/>
      </c>
      <c r="AR255" t="str">
        <f t="shared" si="84"/>
        <v/>
      </c>
      <c r="AS255" t="str">
        <f t="shared" si="84"/>
        <v/>
      </c>
      <c r="AT255" t="str">
        <f t="shared" si="84"/>
        <v/>
      </c>
      <c r="AU255" t="str">
        <f t="shared" si="84"/>
        <v/>
      </c>
      <c r="AV255" t="str">
        <f t="shared" si="84"/>
        <v/>
      </c>
      <c r="AW255" t="str">
        <f t="shared" si="84"/>
        <v/>
      </c>
      <c r="AX255" t="str">
        <f t="shared" si="84"/>
        <v/>
      </c>
      <c r="AY255" t="str">
        <f t="shared" si="84"/>
        <v/>
      </c>
      <c r="AZ255" t="str">
        <f t="shared" si="84"/>
        <v/>
      </c>
      <c r="BA255" t="str">
        <f t="shared" si="84"/>
        <v/>
      </c>
      <c r="BB255" t="str">
        <f t="shared" si="84"/>
        <v/>
      </c>
      <c r="BC255" t="str">
        <f t="shared" si="84"/>
        <v/>
      </c>
      <c r="BD255" t="str">
        <f t="shared" si="84"/>
        <v/>
      </c>
      <c r="BE255" t="str">
        <f t="shared" si="84"/>
        <v/>
      </c>
      <c r="BF255" t="str">
        <f t="shared" si="84"/>
        <v/>
      </c>
      <c r="BG255" t="str">
        <f t="shared" si="84"/>
        <v/>
      </c>
      <c r="BH255" t="str">
        <f t="shared" si="84"/>
        <v/>
      </c>
      <c r="BI255" t="str">
        <f t="shared" si="84"/>
        <v/>
      </c>
      <c r="BJ255" t="str">
        <f t="shared" si="84"/>
        <v/>
      </c>
      <c r="BK255" t="str">
        <f t="shared" si="84"/>
        <v/>
      </c>
      <c r="BL255" t="str">
        <f t="shared" si="84"/>
        <v/>
      </c>
      <c r="BM255" t="str">
        <f t="shared" si="84"/>
        <v/>
      </c>
      <c r="BN255" t="str">
        <f t="shared" si="84"/>
        <v/>
      </c>
      <c r="BO255" t="str">
        <f t="shared" si="84"/>
        <v/>
      </c>
      <c r="BP255" t="str">
        <f t="shared" si="84"/>
        <v/>
      </c>
      <c r="BQ255" t="str">
        <f t="shared" si="84"/>
        <v/>
      </c>
      <c r="BR255" t="str">
        <f t="shared" si="84"/>
        <v/>
      </c>
      <c r="BS255" t="str">
        <f t="shared" si="84"/>
        <v/>
      </c>
      <c r="BT255" t="str">
        <f t="shared" si="84"/>
        <v/>
      </c>
      <c r="BU255" t="str">
        <f t="shared" si="84"/>
        <v/>
      </c>
      <c r="BV255" t="str">
        <f t="shared" ref="BV255:DY255" si="85">IF(BV37&gt;0,BV$4,"")</f>
        <v/>
      </c>
      <c r="BW255" t="str">
        <f t="shared" si="85"/>
        <v/>
      </c>
      <c r="BX255" t="str">
        <f t="shared" si="85"/>
        <v/>
      </c>
      <c r="BY255" t="str">
        <f t="shared" si="85"/>
        <v/>
      </c>
      <c r="BZ255" t="str">
        <f t="shared" si="85"/>
        <v/>
      </c>
      <c r="CA255" t="str">
        <f t="shared" si="85"/>
        <v/>
      </c>
      <c r="CB255" t="str">
        <f t="shared" si="85"/>
        <v/>
      </c>
      <c r="CC255" t="str">
        <f t="shared" si="85"/>
        <v/>
      </c>
      <c r="CD255" t="str">
        <f t="shared" si="85"/>
        <v/>
      </c>
      <c r="CE255" t="str">
        <f t="shared" si="85"/>
        <v/>
      </c>
      <c r="CF255" t="str">
        <f t="shared" si="85"/>
        <v/>
      </c>
      <c r="CG255" t="str">
        <f t="shared" si="85"/>
        <v/>
      </c>
      <c r="CH255" t="str">
        <f t="shared" si="85"/>
        <v/>
      </c>
      <c r="CI255" t="str">
        <f t="shared" si="85"/>
        <v/>
      </c>
      <c r="CJ255" t="str">
        <f t="shared" si="85"/>
        <v/>
      </c>
      <c r="CK255" t="str">
        <f t="shared" si="85"/>
        <v/>
      </c>
      <c r="CL255" t="str">
        <f t="shared" si="85"/>
        <v/>
      </c>
      <c r="CM255" t="str">
        <f t="shared" si="85"/>
        <v/>
      </c>
      <c r="CN255" t="str">
        <f t="shared" si="85"/>
        <v/>
      </c>
      <c r="CO255" t="str">
        <f t="shared" si="85"/>
        <v/>
      </c>
      <c r="CP255" t="str">
        <f t="shared" si="85"/>
        <v/>
      </c>
      <c r="CQ255" t="str">
        <f t="shared" si="85"/>
        <v/>
      </c>
      <c r="CR255" t="str">
        <f t="shared" si="85"/>
        <v/>
      </c>
      <c r="CS255" t="str">
        <f t="shared" si="85"/>
        <v/>
      </c>
      <c r="CT255" t="str">
        <f t="shared" si="85"/>
        <v/>
      </c>
      <c r="CU255" t="str">
        <f t="shared" si="85"/>
        <v/>
      </c>
      <c r="CV255" t="str">
        <f t="shared" si="85"/>
        <v/>
      </c>
      <c r="CW255" t="str">
        <f t="shared" si="85"/>
        <v/>
      </c>
      <c r="CX255" t="str">
        <f t="shared" si="85"/>
        <v/>
      </c>
      <c r="CY255" t="str">
        <f t="shared" si="85"/>
        <v/>
      </c>
      <c r="CZ255" t="str">
        <f t="shared" si="85"/>
        <v/>
      </c>
      <c r="DA255" t="str">
        <f t="shared" si="85"/>
        <v/>
      </c>
      <c r="DB255" t="str">
        <f t="shared" si="85"/>
        <v/>
      </c>
      <c r="DC255" t="str">
        <f t="shared" si="85"/>
        <v/>
      </c>
      <c r="DD255" t="str">
        <f t="shared" si="85"/>
        <v/>
      </c>
      <c r="DE255" t="str">
        <f t="shared" si="85"/>
        <v/>
      </c>
      <c r="DF255" t="str">
        <f t="shared" si="85"/>
        <v/>
      </c>
      <c r="DG255" t="str">
        <f t="shared" si="85"/>
        <v/>
      </c>
      <c r="DH255" t="str">
        <f t="shared" si="85"/>
        <v/>
      </c>
      <c r="DI255" t="str">
        <f t="shared" si="85"/>
        <v/>
      </c>
      <c r="DJ255" t="str">
        <f t="shared" si="85"/>
        <v/>
      </c>
      <c r="DK255" t="str">
        <f t="shared" si="85"/>
        <v/>
      </c>
      <c r="DL255" t="str">
        <f t="shared" si="85"/>
        <v/>
      </c>
      <c r="DM255" t="str">
        <f t="shared" si="85"/>
        <v/>
      </c>
      <c r="DN255" t="str">
        <f t="shared" si="85"/>
        <v/>
      </c>
      <c r="DO255" t="str">
        <f t="shared" si="85"/>
        <v/>
      </c>
      <c r="DP255" t="str">
        <f t="shared" si="85"/>
        <v/>
      </c>
      <c r="DQ255" t="str">
        <f t="shared" si="85"/>
        <v/>
      </c>
      <c r="DR255" t="str">
        <f t="shared" si="85"/>
        <v/>
      </c>
      <c r="DS255" t="str">
        <f t="shared" si="85"/>
        <v/>
      </c>
      <c r="DT255" t="str">
        <f t="shared" si="85"/>
        <v/>
      </c>
      <c r="DU255" t="str">
        <f t="shared" si="85"/>
        <v/>
      </c>
      <c r="DV255" t="str">
        <f t="shared" si="85"/>
        <v/>
      </c>
      <c r="DW255" t="str">
        <f t="shared" si="85"/>
        <v/>
      </c>
      <c r="DX255" t="str">
        <f t="shared" si="85"/>
        <v/>
      </c>
      <c r="DY255" t="str">
        <f t="shared" si="85"/>
        <v/>
      </c>
    </row>
    <row r="256" spans="2:129" x14ac:dyDescent="0.2">
      <c r="B256" t="str">
        <f t="shared" si="24"/>
        <v>Net Zero (See Tab)</v>
      </c>
      <c r="G256" s="9">
        <f t="shared" si="25"/>
        <v>30</v>
      </c>
      <c r="H256" s="9">
        <f t="shared" si="26"/>
        <v>41</v>
      </c>
      <c r="I256" t="str">
        <f t="shared" si="27"/>
        <v/>
      </c>
      <c r="J256" t="str">
        <f t="shared" ref="J256:BU256" si="86">IF(J38&gt;0,J$4,"")</f>
        <v/>
      </c>
      <c r="K256" t="str">
        <f t="shared" si="86"/>
        <v/>
      </c>
      <c r="L256" t="str">
        <f t="shared" si="86"/>
        <v/>
      </c>
      <c r="M256" t="str">
        <f t="shared" si="86"/>
        <v/>
      </c>
      <c r="N256" t="str">
        <f t="shared" si="86"/>
        <v/>
      </c>
      <c r="O256" t="str">
        <f t="shared" si="86"/>
        <v/>
      </c>
      <c r="P256" t="str">
        <f t="shared" si="86"/>
        <v/>
      </c>
      <c r="Q256" t="str">
        <f t="shared" si="86"/>
        <v/>
      </c>
      <c r="R256" t="str">
        <f t="shared" si="86"/>
        <v/>
      </c>
      <c r="S256" t="str">
        <f t="shared" si="86"/>
        <v/>
      </c>
      <c r="T256" t="str">
        <f t="shared" si="86"/>
        <v/>
      </c>
      <c r="U256" t="str">
        <f t="shared" si="86"/>
        <v/>
      </c>
      <c r="V256" t="str">
        <f t="shared" si="86"/>
        <v/>
      </c>
      <c r="W256" t="str">
        <f t="shared" si="86"/>
        <v/>
      </c>
      <c r="X256" t="str">
        <f t="shared" si="86"/>
        <v/>
      </c>
      <c r="Y256" t="str">
        <f t="shared" si="86"/>
        <v/>
      </c>
      <c r="Z256" t="str">
        <f t="shared" si="86"/>
        <v/>
      </c>
      <c r="AA256" t="str">
        <f t="shared" si="86"/>
        <v/>
      </c>
      <c r="AB256" t="str">
        <f t="shared" si="86"/>
        <v/>
      </c>
      <c r="AC256" t="str">
        <f t="shared" si="86"/>
        <v/>
      </c>
      <c r="AD256" t="str">
        <f t="shared" si="86"/>
        <v/>
      </c>
      <c r="AE256" t="str">
        <f t="shared" si="86"/>
        <v/>
      </c>
      <c r="AF256" t="str">
        <f t="shared" si="86"/>
        <v/>
      </c>
      <c r="AG256" t="str">
        <f t="shared" si="86"/>
        <v/>
      </c>
      <c r="AH256" t="str">
        <f t="shared" si="86"/>
        <v/>
      </c>
      <c r="AI256" t="str">
        <f t="shared" si="86"/>
        <v/>
      </c>
      <c r="AJ256" t="str">
        <f t="shared" si="86"/>
        <v/>
      </c>
      <c r="AK256" t="str">
        <f t="shared" si="86"/>
        <v/>
      </c>
      <c r="AL256" t="str">
        <f t="shared" si="86"/>
        <v/>
      </c>
      <c r="AM256">
        <f t="shared" si="86"/>
        <v>30</v>
      </c>
      <c r="AN256" t="str">
        <f t="shared" si="86"/>
        <v/>
      </c>
      <c r="AO256" t="str">
        <f t="shared" si="86"/>
        <v/>
      </c>
      <c r="AP256" t="str">
        <f t="shared" si="86"/>
        <v/>
      </c>
      <c r="AQ256" t="str">
        <f t="shared" si="86"/>
        <v/>
      </c>
      <c r="AR256" t="str">
        <f t="shared" si="86"/>
        <v/>
      </c>
      <c r="AS256" t="str">
        <f t="shared" si="86"/>
        <v/>
      </c>
      <c r="AT256" t="str">
        <f t="shared" si="86"/>
        <v/>
      </c>
      <c r="AU256" t="str">
        <f t="shared" si="86"/>
        <v/>
      </c>
      <c r="AV256" t="str">
        <f t="shared" si="86"/>
        <v/>
      </c>
      <c r="AW256" t="str">
        <f t="shared" si="86"/>
        <v/>
      </c>
      <c r="AX256">
        <f t="shared" si="86"/>
        <v>41</v>
      </c>
      <c r="AY256" t="str">
        <f t="shared" si="86"/>
        <v/>
      </c>
      <c r="AZ256" t="str">
        <f t="shared" si="86"/>
        <v/>
      </c>
      <c r="BA256" t="str">
        <f t="shared" si="86"/>
        <v/>
      </c>
      <c r="BB256" t="str">
        <f t="shared" si="86"/>
        <v/>
      </c>
      <c r="BC256" t="str">
        <f t="shared" si="86"/>
        <v/>
      </c>
      <c r="BD256" t="str">
        <f t="shared" si="86"/>
        <v/>
      </c>
      <c r="BE256" t="str">
        <f t="shared" si="86"/>
        <v/>
      </c>
      <c r="BF256" t="str">
        <f t="shared" si="86"/>
        <v/>
      </c>
      <c r="BG256" t="str">
        <f t="shared" si="86"/>
        <v/>
      </c>
      <c r="BH256" t="str">
        <f t="shared" si="86"/>
        <v/>
      </c>
      <c r="BI256" t="str">
        <f t="shared" si="86"/>
        <v/>
      </c>
      <c r="BJ256" t="str">
        <f t="shared" si="86"/>
        <v/>
      </c>
      <c r="BK256" t="str">
        <f t="shared" si="86"/>
        <v/>
      </c>
      <c r="BL256" t="str">
        <f t="shared" si="86"/>
        <v/>
      </c>
      <c r="BM256" t="str">
        <f t="shared" si="86"/>
        <v/>
      </c>
      <c r="BN256" t="str">
        <f t="shared" si="86"/>
        <v/>
      </c>
      <c r="BO256" t="str">
        <f t="shared" si="86"/>
        <v/>
      </c>
      <c r="BP256" t="str">
        <f t="shared" si="86"/>
        <v/>
      </c>
      <c r="BQ256" t="str">
        <f t="shared" si="86"/>
        <v/>
      </c>
      <c r="BR256" t="str">
        <f t="shared" si="86"/>
        <v/>
      </c>
      <c r="BS256" t="str">
        <f t="shared" si="86"/>
        <v/>
      </c>
      <c r="BT256" t="str">
        <f t="shared" si="86"/>
        <v/>
      </c>
      <c r="BU256" t="str">
        <f t="shared" si="86"/>
        <v/>
      </c>
      <c r="BV256" t="str">
        <f t="shared" ref="BV256:DY256" si="87">IF(BV38&gt;0,BV$4,"")</f>
        <v/>
      </c>
      <c r="BW256" t="str">
        <f t="shared" si="87"/>
        <v/>
      </c>
      <c r="BX256" t="str">
        <f t="shared" si="87"/>
        <v/>
      </c>
      <c r="BY256" t="str">
        <f t="shared" si="87"/>
        <v/>
      </c>
      <c r="BZ256" t="str">
        <f t="shared" si="87"/>
        <v/>
      </c>
      <c r="CA256" t="str">
        <f t="shared" si="87"/>
        <v/>
      </c>
      <c r="CB256" t="str">
        <f t="shared" si="87"/>
        <v/>
      </c>
      <c r="CC256" t="str">
        <f t="shared" si="87"/>
        <v/>
      </c>
      <c r="CD256" t="str">
        <f t="shared" si="87"/>
        <v/>
      </c>
      <c r="CE256" t="str">
        <f t="shared" si="87"/>
        <v/>
      </c>
      <c r="CF256" t="str">
        <f t="shared" si="87"/>
        <v/>
      </c>
      <c r="CG256" t="str">
        <f t="shared" si="87"/>
        <v/>
      </c>
      <c r="CH256" t="str">
        <f t="shared" si="87"/>
        <v/>
      </c>
      <c r="CI256" t="str">
        <f t="shared" si="87"/>
        <v/>
      </c>
      <c r="CJ256" t="str">
        <f t="shared" si="87"/>
        <v/>
      </c>
      <c r="CK256" t="str">
        <f t="shared" si="87"/>
        <v/>
      </c>
      <c r="CL256" t="str">
        <f t="shared" si="87"/>
        <v/>
      </c>
      <c r="CM256" t="str">
        <f t="shared" si="87"/>
        <v/>
      </c>
      <c r="CN256" t="str">
        <f t="shared" si="87"/>
        <v/>
      </c>
      <c r="CO256" t="str">
        <f t="shared" si="87"/>
        <v/>
      </c>
      <c r="CP256" t="str">
        <f t="shared" si="87"/>
        <v/>
      </c>
      <c r="CQ256" t="str">
        <f t="shared" si="87"/>
        <v/>
      </c>
      <c r="CR256" t="str">
        <f t="shared" si="87"/>
        <v/>
      </c>
      <c r="CS256" t="str">
        <f t="shared" si="87"/>
        <v/>
      </c>
      <c r="CT256" t="str">
        <f t="shared" si="87"/>
        <v/>
      </c>
      <c r="CU256" t="str">
        <f t="shared" si="87"/>
        <v/>
      </c>
      <c r="CV256" t="str">
        <f t="shared" si="87"/>
        <v/>
      </c>
      <c r="CW256" t="str">
        <f t="shared" si="87"/>
        <v/>
      </c>
      <c r="CX256" t="str">
        <f t="shared" si="87"/>
        <v/>
      </c>
      <c r="CY256" t="str">
        <f t="shared" si="87"/>
        <v/>
      </c>
      <c r="CZ256" t="str">
        <f t="shared" si="87"/>
        <v/>
      </c>
      <c r="DA256" t="str">
        <f t="shared" si="87"/>
        <v/>
      </c>
      <c r="DB256" t="str">
        <f t="shared" si="87"/>
        <v/>
      </c>
      <c r="DC256" t="str">
        <f t="shared" si="87"/>
        <v/>
      </c>
      <c r="DD256" t="str">
        <f t="shared" si="87"/>
        <v/>
      </c>
      <c r="DE256" t="str">
        <f t="shared" si="87"/>
        <v/>
      </c>
      <c r="DF256" t="str">
        <f t="shared" si="87"/>
        <v/>
      </c>
      <c r="DG256" t="str">
        <f t="shared" si="87"/>
        <v/>
      </c>
      <c r="DH256" t="str">
        <f t="shared" si="87"/>
        <v/>
      </c>
      <c r="DI256" t="str">
        <f t="shared" si="87"/>
        <v/>
      </c>
      <c r="DJ256" t="str">
        <f t="shared" si="87"/>
        <v/>
      </c>
      <c r="DK256" t="str">
        <f t="shared" si="87"/>
        <v/>
      </c>
      <c r="DL256" t="str">
        <f t="shared" si="87"/>
        <v/>
      </c>
      <c r="DM256" t="str">
        <f t="shared" si="87"/>
        <v/>
      </c>
      <c r="DN256" t="str">
        <f t="shared" si="87"/>
        <v/>
      </c>
      <c r="DO256" t="str">
        <f t="shared" si="87"/>
        <v/>
      </c>
      <c r="DP256" t="str">
        <f t="shared" si="87"/>
        <v/>
      </c>
      <c r="DQ256" t="str">
        <f t="shared" si="87"/>
        <v/>
      </c>
      <c r="DR256" t="str">
        <f t="shared" si="87"/>
        <v/>
      </c>
      <c r="DS256" t="str">
        <f t="shared" si="87"/>
        <v/>
      </c>
      <c r="DT256" t="str">
        <f t="shared" si="87"/>
        <v/>
      </c>
      <c r="DU256" t="str">
        <f t="shared" si="87"/>
        <v/>
      </c>
      <c r="DV256" t="str">
        <f t="shared" si="87"/>
        <v/>
      </c>
      <c r="DW256" t="str">
        <f t="shared" si="87"/>
        <v/>
      </c>
      <c r="DX256" t="str">
        <f t="shared" si="87"/>
        <v/>
      </c>
      <c r="DY256" t="str">
        <f t="shared" si="87"/>
        <v/>
      </c>
    </row>
    <row r="257" spans="2:129" x14ac:dyDescent="0.2">
      <c r="B257" t="str">
        <f t="shared" si="24"/>
        <v/>
      </c>
      <c r="G257" s="9">
        <f t="shared" si="25"/>
        <v>0</v>
      </c>
      <c r="H257" s="9">
        <f t="shared" si="26"/>
        <v>0</v>
      </c>
      <c r="I257" t="str">
        <f t="shared" si="27"/>
        <v/>
      </c>
      <c r="J257" t="str">
        <f t="shared" ref="J257:BU257" si="88">IF(J39&gt;0,J$4,"")</f>
        <v/>
      </c>
      <c r="K257" t="str">
        <f t="shared" si="88"/>
        <v/>
      </c>
      <c r="L257" t="str">
        <f t="shared" si="88"/>
        <v/>
      </c>
      <c r="M257" t="str">
        <f t="shared" si="88"/>
        <v/>
      </c>
      <c r="N257" t="str">
        <f t="shared" si="88"/>
        <v/>
      </c>
      <c r="O257" t="str">
        <f t="shared" si="88"/>
        <v/>
      </c>
      <c r="P257" t="str">
        <f t="shared" si="88"/>
        <v/>
      </c>
      <c r="Q257" t="str">
        <f t="shared" si="88"/>
        <v/>
      </c>
      <c r="R257" t="str">
        <f t="shared" si="88"/>
        <v/>
      </c>
      <c r="S257" t="str">
        <f t="shared" si="88"/>
        <v/>
      </c>
      <c r="T257" t="str">
        <f t="shared" si="88"/>
        <v/>
      </c>
      <c r="U257" t="str">
        <f t="shared" si="88"/>
        <v/>
      </c>
      <c r="V257" t="str">
        <f t="shared" si="88"/>
        <v/>
      </c>
      <c r="W257" t="str">
        <f t="shared" si="88"/>
        <v/>
      </c>
      <c r="X257" t="str">
        <f t="shared" si="88"/>
        <v/>
      </c>
      <c r="Y257" t="str">
        <f t="shared" si="88"/>
        <v/>
      </c>
      <c r="Z257" t="str">
        <f t="shared" si="88"/>
        <v/>
      </c>
      <c r="AA257" t="str">
        <f t="shared" si="88"/>
        <v/>
      </c>
      <c r="AB257" t="str">
        <f t="shared" si="88"/>
        <v/>
      </c>
      <c r="AC257" t="str">
        <f t="shared" si="88"/>
        <v/>
      </c>
      <c r="AD257" t="str">
        <f t="shared" si="88"/>
        <v/>
      </c>
      <c r="AE257" t="str">
        <f t="shared" si="88"/>
        <v/>
      </c>
      <c r="AF257" t="str">
        <f t="shared" si="88"/>
        <v/>
      </c>
      <c r="AG257" t="str">
        <f t="shared" si="88"/>
        <v/>
      </c>
      <c r="AH257" t="str">
        <f t="shared" si="88"/>
        <v/>
      </c>
      <c r="AI257" t="str">
        <f t="shared" si="88"/>
        <v/>
      </c>
      <c r="AJ257" t="str">
        <f t="shared" si="88"/>
        <v/>
      </c>
      <c r="AK257" t="str">
        <f t="shared" si="88"/>
        <v/>
      </c>
      <c r="AL257" t="str">
        <f t="shared" si="88"/>
        <v/>
      </c>
      <c r="AM257" t="str">
        <f t="shared" si="88"/>
        <v/>
      </c>
      <c r="AN257" t="str">
        <f t="shared" si="88"/>
        <v/>
      </c>
      <c r="AO257" t="str">
        <f t="shared" si="88"/>
        <v/>
      </c>
      <c r="AP257" t="str">
        <f t="shared" si="88"/>
        <v/>
      </c>
      <c r="AQ257" t="str">
        <f t="shared" si="88"/>
        <v/>
      </c>
      <c r="AR257" t="str">
        <f t="shared" si="88"/>
        <v/>
      </c>
      <c r="AS257" t="str">
        <f t="shared" si="88"/>
        <v/>
      </c>
      <c r="AT257" t="str">
        <f t="shared" si="88"/>
        <v/>
      </c>
      <c r="AU257" t="str">
        <f t="shared" si="88"/>
        <v/>
      </c>
      <c r="AV257" t="str">
        <f t="shared" si="88"/>
        <v/>
      </c>
      <c r="AW257" t="str">
        <f t="shared" si="88"/>
        <v/>
      </c>
      <c r="AX257" t="str">
        <f t="shared" si="88"/>
        <v/>
      </c>
      <c r="AY257" t="str">
        <f t="shared" si="88"/>
        <v/>
      </c>
      <c r="AZ257" t="str">
        <f t="shared" si="88"/>
        <v/>
      </c>
      <c r="BA257" t="str">
        <f t="shared" si="88"/>
        <v/>
      </c>
      <c r="BB257" t="str">
        <f t="shared" si="88"/>
        <v/>
      </c>
      <c r="BC257" t="str">
        <f t="shared" si="88"/>
        <v/>
      </c>
      <c r="BD257" t="str">
        <f t="shared" si="88"/>
        <v/>
      </c>
      <c r="BE257" t="str">
        <f t="shared" si="88"/>
        <v/>
      </c>
      <c r="BF257" t="str">
        <f t="shared" si="88"/>
        <v/>
      </c>
      <c r="BG257" t="str">
        <f t="shared" si="88"/>
        <v/>
      </c>
      <c r="BH257" t="str">
        <f t="shared" si="88"/>
        <v/>
      </c>
      <c r="BI257" t="str">
        <f t="shared" si="88"/>
        <v/>
      </c>
      <c r="BJ257" t="str">
        <f t="shared" si="88"/>
        <v/>
      </c>
      <c r="BK257" t="str">
        <f t="shared" si="88"/>
        <v/>
      </c>
      <c r="BL257" t="str">
        <f t="shared" si="88"/>
        <v/>
      </c>
      <c r="BM257" t="str">
        <f t="shared" si="88"/>
        <v/>
      </c>
      <c r="BN257" t="str">
        <f t="shared" si="88"/>
        <v/>
      </c>
      <c r="BO257" t="str">
        <f t="shared" si="88"/>
        <v/>
      </c>
      <c r="BP257" t="str">
        <f t="shared" si="88"/>
        <v/>
      </c>
      <c r="BQ257" t="str">
        <f t="shared" si="88"/>
        <v/>
      </c>
      <c r="BR257" t="str">
        <f t="shared" si="88"/>
        <v/>
      </c>
      <c r="BS257" t="str">
        <f t="shared" si="88"/>
        <v/>
      </c>
      <c r="BT257" t="str">
        <f t="shared" si="88"/>
        <v/>
      </c>
      <c r="BU257" t="str">
        <f t="shared" si="88"/>
        <v/>
      </c>
      <c r="BV257" t="str">
        <f t="shared" ref="BV257:DY257" si="89">IF(BV39&gt;0,BV$4,"")</f>
        <v/>
      </c>
      <c r="BW257" t="str">
        <f t="shared" si="89"/>
        <v/>
      </c>
      <c r="BX257" t="str">
        <f t="shared" si="89"/>
        <v/>
      </c>
      <c r="BY257" t="str">
        <f t="shared" si="89"/>
        <v/>
      </c>
      <c r="BZ257" t="str">
        <f t="shared" si="89"/>
        <v/>
      </c>
      <c r="CA257" t="str">
        <f t="shared" si="89"/>
        <v/>
      </c>
      <c r="CB257" t="str">
        <f t="shared" si="89"/>
        <v/>
      </c>
      <c r="CC257" t="str">
        <f t="shared" si="89"/>
        <v/>
      </c>
      <c r="CD257" t="str">
        <f t="shared" si="89"/>
        <v/>
      </c>
      <c r="CE257" t="str">
        <f t="shared" si="89"/>
        <v/>
      </c>
      <c r="CF257" t="str">
        <f t="shared" si="89"/>
        <v/>
      </c>
      <c r="CG257" t="str">
        <f t="shared" si="89"/>
        <v/>
      </c>
      <c r="CH257" t="str">
        <f t="shared" si="89"/>
        <v/>
      </c>
      <c r="CI257" t="str">
        <f t="shared" si="89"/>
        <v/>
      </c>
      <c r="CJ257" t="str">
        <f t="shared" si="89"/>
        <v/>
      </c>
      <c r="CK257" t="str">
        <f t="shared" si="89"/>
        <v/>
      </c>
      <c r="CL257" t="str">
        <f t="shared" si="89"/>
        <v/>
      </c>
      <c r="CM257" t="str">
        <f t="shared" si="89"/>
        <v/>
      </c>
      <c r="CN257" t="str">
        <f t="shared" si="89"/>
        <v/>
      </c>
      <c r="CO257" t="str">
        <f t="shared" si="89"/>
        <v/>
      </c>
      <c r="CP257" t="str">
        <f t="shared" si="89"/>
        <v/>
      </c>
      <c r="CQ257" t="str">
        <f t="shared" si="89"/>
        <v/>
      </c>
      <c r="CR257" t="str">
        <f t="shared" si="89"/>
        <v/>
      </c>
      <c r="CS257" t="str">
        <f t="shared" si="89"/>
        <v/>
      </c>
      <c r="CT257" t="str">
        <f t="shared" si="89"/>
        <v/>
      </c>
      <c r="CU257" t="str">
        <f t="shared" si="89"/>
        <v/>
      </c>
      <c r="CV257" t="str">
        <f t="shared" si="89"/>
        <v/>
      </c>
      <c r="CW257" t="str">
        <f t="shared" si="89"/>
        <v/>
      </c>
      <c r="CX257" t="str">
        <f t="shared" si="89"/>
        <v/>
      </c>
      <c r="CY257" t="str">
        <f t="shared" si="89"/>
        <v/>
      </c>
      <c r="CZ257" t="str">
        <f t="shared" si="89"/>
        <v/>
      </c>
      <c r="DA257" t="str">
        <f t="shared" si="89"/>
        <v/>
      </c>
      <c r="DB257" t="str">
        <f t="shared" si="89"/>
        <v/>
      </c>
      <c r="DC257" t="str">
        <f t="shared" si="89"/>
        <v/>
      </c>
      <c r="DD257" t="str">
        <f t="shared" si="89"/>
        <v/>
      </c>
      <c r="DE257" t="str">
        <f t="shared" si="89"/>
        <v/>
      </c>
      <c r="DF257" t="str">
        <f t="shared" si="89"/>
        <v/>
      </c>
      <c r="DG257" t="str">
        <f t="shared" si="89"/>
        <v/>
      </c>
      <c r="DH257" t="str">
        <f t="shared" si="89"/>
        <v/>
      </c>
      <c r="DI257" t="str">
        <f t="shared" si="89"/>
        <v/>
      </c>
      <c r="DJ257" t="str">
        <f t="shared" si="89"/>
        <v/>
      </c>
      <c r="DK257" t="str">
        <f t="shared" si="89"/>
        <v/>
      </c>
      <c r="DL257" t="str">
        <f t="shared" si="89"/>
        <v/>
      </c>
      <c r="DM257" t="str">
        <f t="shared" si="89"/>
        <v/>
      </c>
      <c r="DN257" t="str">
        <f t="shared" si="89"/>
        <v/>
      </c>
      <c r="DO257" t="str">
        <f t="shared" si="89"/>
        <v/>
      </c>
      <c r="DP257" t="str">
        <f t="shared" si="89"/>
        <v/>
      </c>
      <c r="DQ257" t="str">
        <f t="shared" si="89"/>
        <v/>
      </c>
      <c r="DR257" t="str">
        <f t="shared" si="89"/>
        <v/>
      </c>
      <c r="DS257" t="str">
        <f t="shared" si="89"/>
        <v/>
      </c>
      <c r="DT257" t="str">
        <f t="shared" si="89"/>
        <v/>
      </c>
      <c r="DU257" t="str">
        <f t="shared" si="89"/>
        <v/>
      </c>
      <c r="DV257" t="str">
        <f t="shared" si="89"/>
        <v/>
      </c>
      <c r="DW257" t="str">
        <f t="shared" si="89"/>
        <v/>
      </c>
      <c r="DX257" t="str">
        <f t="shared" si="89"/>
        <v/>
      </c>
      <c r="DY257" t="str">
        <f t="shared" si="89"/>
        <v/>
      </c>
    </row>
    <row r="258" spans="2:129" x14ac:dyDescent="0.2">
      <c r="B258" t="str">
        <f t="shared" si="24"/>
        <v/>
      </c>
      <c r="G258" s="9">
        <f t="shared" si="25"/>
        <v>0</v>
      </c>
      <c r="H258" s="9">
        <f t="shared" si="26"/>
        <v>0</v>
      </c>
      <c r="I258" t="str">
        <f t="shared" si="27"/>
        <v/>
      </c>
      <c r="J258" t="str">
        <f t="shared" ref="J258:BU258" si="90">IF(J40&gt;0,J$4,"")</f>
        <v/>
      </c>
      <c r="K258" t="str">
        <f t="shared" si="90"/>
        <v/>
      </c>
      <c r="L258" t="str">
        <f t="shared" si="90"/>
        <v/>
      </c>
      <c r="M258" t="str">
        <f t="shared" si="90"/>
        <v/>
      </c>
      <c r="N258" t="str">
        <f t="shared" si="90"/>
        <v/>
      </c>
      <c r="O258" t="str">
        <f t="shared" si="90"/>
        <v/>
      </c>
      <c r="P258" t="str">
        <f t="shared" si="90"/>
        <v/>
      </c>
      <c r="Q258" t="str">
        <f t="shared" si="90"/>
        <v/>
      </c>
      <c r="R258" t="str">
        <f t="shared" si="90"/>
        <v/>
      </c>
      <c r="S258" t="str">
        <f t="shared" si="90"/>
        <v/>
      </c>
      <c r="T258" t="str">
        <f t="shared" si="90"/>
        <v/>
      </c>
      <c r="U258" t="str">
        <f t="shared" si="90"/>
        <v/>
      </c>
      <c r="V258" t="str">
        <f t="shared" si="90"/>
        <v/>
      </c>
      <c r="W258" t="str">
        <f t="shared" si="90"/>
        <v/>
      </c>
      <c r="X258" t="str">
        <f t="shared" si="90"/>
        <v/>
      </c>
      <c r="Y258" t="str">
        <f t="shared" si="90"/>
        <v/>
      </c>
      <c r="Z258" t="str">
        <f t="shared" si="90"/>
        <v/>
      </c>
      <c r="AA258" t="str">
        <f t="shared" si="90"/>
        <v/>
      </c>
      <c r="AB258" t="str">
        <f t="shared" si="90"/>
        <v/>
      </c>
      <c r="AC258" t="str">
        <f t="shared" si="90"/>
        <v/>
      </c>
      <c r="AD258" t="str">
        <f t="shared" si="90"/>
        <v/>
      </c>
      <c r="AE258" t="str">
        <f t="shared" si="90"/>
        <v/>
      </c>
      <c r="AF258" t="str">
        <f t="shared" si="90"/>
        <v/>
      </c>
      <c r="AG258" t="str">
        <f t="shared" si="90"/>
        <v/>
      </c>
      <c r="AH258" t="str">
        <f t="shared" si="90"/>
        <v/>
      </c>
      <c r="AI258" t="str">
        <f t="shared" si="90"/>
        <v/>
      </c>
      <c r="AJ258" t="str">
        <f t="shared" si="90"/>
        <v/>
      </c>
      <c r="AK258" t="str">
        <f t="shared" si="90"/>
        <v/>
      </c>
      <c r="AL258" t="str">
        <f t="shared" si="90"/>
        <v/>
      </c>
      <c r="AM258" t="str">
        <f t="shared" si="90"/>
        <v/>
      </c>
      <c r="AN258" t="str">
        <f t="shared" si="90"/>
        <v/>
      </c>
      <c r="AO258" t="str">
        <f t="shared" si="90"/>
        <v/>
      </c>
      <c r="AP258" t="str">
        <f t="shared" si="90"/>
        <v/>
      </c>
      <c r="AQ258" t="str">
        <f t="shared" si="90"/>
        <v/>
      </c>
      <c r="AR258" t="str">
        <f t="shared" si="90"/>
        <v/>
      </c>
      <c r="AS258" t="str">
        <f t="shared" si="90"/>
        <v/>
      </c>
      <c r="AT258" t="str">
        <f t="shared" si="90"/>
        <v/>
      </c>
      <c r="AU258" t="str">
        <f t="shared" si="90"/>
        <v/>
      </c>
      <c r="AV258" t="str">
        <f t="shared" si="90"/>
        <v/>
      </c>
      <c r="AW258" t="str">
        <f t="shared" si="90"/>
        <v/>
      </c>
      <c r="AX258" t="str">
        <f t="shared" si="90"/>
        <v/>
      </c>
      <c r="AY258" t="str">
        <f t="shared" si="90"/>
        <v/>
      </c>
      <c r="AZ258" t="str">
        <f t="shared" si="90"/>
        <v/>
      </c>
      <c r="BA258" t="str">
        <f t="shared" si="90"/>
        <v/>
      </c>
      <c r="BB258" t="str">
        <f t="shared" si="90"/>
        <v/>
      </c>
      <c r="BC258" t="str">
        <f t="shared" si="90"/>
        <v/>
      </c>
      <c r="BD258" t="str">
        <f t="shared" si="90"/>
        <v/>
      </c>
      <c r="BE258" t="str">
        <f t="shared" si="90"/>
        <v/>
      </c>
      <c r="BF258" t="str">
        <f t="shared" si="90"/>
        <v/>
      </c>
      <c r="BG258" t="str">
        <f t="shared" si="90"/>
        <v/>
      </c>
      <c r="BH258" t="str">
        <f t="shared" si="90"/>
        <v/>
      </c>
      <c r="BI258" t="str">
        <f t="shared" si="90"/>
        <v/>
      </c>
      <c r="BJ258" t="str">
        <f t="shared" si="90"/>
        <v/>
      </c>
      <c r="BK258" t="str">
        <f t="shared" si="90"/>
        <v/>
      </c>
      <c r="BL258" t="str">
        <f t="shared" si="90"/>
        <v/>
      </c>
      <c r="BM258" t="str">
        <f t="shared" si="90"/>
        <v/>
      </c>
      <c r="BN258" t="str">
        <f t="shared" si="90"/>
        <v/>
      </c>
      <c r="BO258" t="str">
        <f t="shared" si="90"/>
        <v/>
      </c>
      <c r="BP258" t="str">
        <f t="shared" si="90"/>
        <v/>
      </c>
      <c r="BQ258" t="str">
        <f t="shared" si="90"/>
        <v/>
      </c>
      <c r="BR258" t="str">
        <f t="shared" si="90"/>
        <v/>
      </c>
      <c r="BS258" t="str">
        <f t="shared" si="90"/>
        <v/>
      </c>
      <c r="BT258" t="str">
        <f t="shared" si="90"/>
        <v/>
      </c>
      <c r="BU258" t="str">
        <f t="shared" si="90"/>
        <v/>
      </c>
      <c r="BV258" t="str">
        <f t="shared" ref="BV258:DY258" si="91">IF(BV40&gt;0,BV$4,"")</f>
        <v/>
      </c>
      <c r="BW258" t="str">
        <f t="shared" si="91"/>
        <v/>
      </c>
      <c r="BX258" t="str">
        <f t="shared" si="91"/>
        <v/>
      </c>
      <c r="BY258" t="str">
        <f t="shared" si="91"/>
        <v/>
      </c>
      <c r="BZ258" t="str">
        <f t="shared" si="91"/>
        <v/>
      </c>
      <c r="CA258" t="str">
        <f t="shared" si="91"/>
        <v/>
      </c>
      <c r="CB258" t="str">
        <f t="shared" si="91"/>
        <v/>
      </c>
      <c r="CC258" t="str">
        <f t="shared" si="91"/>
        <v/>
      </c>
      <c r="CD258" t="str">
        <f t="shared" si="91"/>
        <v/>
      </c>
      <c r="CE258" t="str">
        <f t="shared" si="91"/>
        <v/>
      </c>
      <c r="CF258" t="str">
        <f t="shared" si="91"/>
        <v/>
      </c>
      <c r="CG258" t="str">
        <f t="shared" si="91"/>
        <v/>
      </c>
      <c r="CH258" t="str">
        <f t="shared" si="91"/>
        <v/>
      </c>
      <c r="CI258" t="str">
        <f t="shared" si="91"/>
        <v/>
      </c>
      <c r="CJ258" t="str">
        <f t="shared" si="91"/>
        <v/>
      </c>
      <c r="CK258" t="str">
        <f t="shared" si="91"/>
        <v/>
      </c>
      <c r="CL258" t="str">
        <f t="shared" si="91"/>
        <v/>
      </c>
      <c r="CM258" t="str">
        <f t="shared" si="91"/>
        <v/>
      </c>
      <c r="CN258" t="str">
        <f t="shared" si="91"/>
        <v/>
      </c>
      <c r="CO258" t="str">
        <f t="shared" si="91"/>
        <v/>
      </c>
      <c r="CP258" t="str">
        <f t="shared" si="91"/>
        <v/>
      </c>
      <c r="CQ258" t="str">
        <f t="shared" si="91"/>
        <v/>
      </c>
      <c r="CR258" t="str">
        <f t="shared" si="91"/>
        <v/>
      </c>
      <c r="CS258" t="str">
        <f t="shared" si="91"/>
        <v/>
      </c>
      <c r="CT258" t="str">
        <f t="shared" si="91"/>
        <v/>
      </c>
      <c r="CU258" t="str">
        <f t="shared" si="91"/>
        <v/>
      </c>
      <c r="CV258" t="str">
        <f t="shared" si="91"/>
        <v/>
      </c>
      <c r="CW258" t="str">
        <f t="shared" si="91"/>
        <v/>
      </c>
      <c r="CX258" t="str">
        <f t="shared" si="91"/>
        <v/>
      </c>
      <c r="CY258" t="str">
        <f t="shared" si="91"/>
        <v/>
      </c>
      <c r="CZ258" t="str">
        <f t="shared" si="91"/>
        <v/>
      </c>
      <c r="DA258" t="str">
        <f t="shared" si="91"/>
        <v/>
      </c>
      <c r="DB258" t="str">
        <f t="shared" si="91"/>
        <v/>
      </c>
      <c r="DC258" t="str">
        <f t="shared" si="91"/>
        <v/>
      </c>
      <c r="DD258" t="str">
        <f t="shared" si="91"/>
        <v/>
      </c>
      <c r="DE258" t="str">
        <f t="shared" si="91"/>
        <v/>
      </c>
      <c r="DF258" t="str">
        <f t="shared" si="91"/>
        <v/>
      </c>
      <c r="DG258" t="str">
        <f t="shared" si="91"/>
        <v/>
      </c>
      <c r="DH258" t="str">
        <f t="shared" si="91"/>
        <v/>
      </c>
      <c r="DI258" t="str">
        <f t="shared" si="91"/>
        <v/>
      </c>
      <c r="DJ258" t="str">
        <f t="shared" si="91"/>
        <v/>
      </c>
      <c r="DK258" t="str">
        <f t="shared" si="91"/>
        <v/>
      </c>
      <c r="DL258" t="str">
        <f t="shared" si="91"/>
        <v/>
      </c>
      <c r="DM258" t="str">
        <f t="shared" si="91"/>
        <v/>
      </c>
      <c r="DN258" t="str">
        <f t="shared" si="91"/>
        <v/>
      </c>
      <c r="DO258" t="str">
        <f t="shared" si="91"/>
        <v/>
      </c>
      <c r="DP258" t="str">
        <f t="shared" si="91"/>
        <v/>
      </c>
      <c r="DQ258" t="str">
        <f t="shared" si="91"/>
        <v/>
      </c>
      <c r="DR258" t="str">
        <f t="shared" si="91"/>
        <v/>
      </c>
      <c r="DS258" t="str">
        <f t="shared" si="91"/>
        <v/>
      </c>
      <c r="DT258" t="str">
        <f t="shared" si="91"/>
        <v/>
      </c>
      <c r="DU258" t="str">
        <f t="shared" si="91"/>
        <v/>
      </c>
      <c r="DV258" t="str">
        <f t="shared" si="91"/>
        <v/>
      </c>
      <c r="DW258" t="str">
        <f t="shared" si="91"/>
        <v/>
      </c>
      <c r="DX258" t="str">
        <f t="shared" si="91"/>
        <v/>
      </c>
      <c r="DY258" t="str">
        <f t="shared" si="91"/>
        <v/>
      </c>
    </row>
    <row r="259" spans="2:129" x14ac:dyDescent="0.2">
      <c r="B259" t="str">
        <f t="shared" si="24"/>
        <v/>
      </c>
      <c r="G259" s="9">
        <f t="shared" si="25"/>
        <v>0</v>
      </c>
      <c r="H259" s="9">
        <f t="shared" si="26"/>
        <v>0</v>
      </c>
      <c r="I259" t="str">
        <f t="shared" ref="I259:I290" si="92">IF(I41&gt;0,I$4,"")</f>
        <v/>
      </c>
      <c r="J259" t="str">
        <f t="shared" ref="J259:BU259" si="93">IF(J41&gt;0,J$4,"")</f>
        <v/>
      </c>
      <c r="K259" t="str">
        <f t="shared" si="93"/>
        <v/>
      </c>
      <c r="L259" t="str">
        <f t="shared" si="93"/>
        <v/>
      </c>
      <c r="M259" t="str">
        <f t="shared" si="93"/>
        <v/>
      </c>
      <c r="N259" t="str">
        <f t="shared" si="93"/>
        <v/>
      </c>
      <c r="O259" t="str">
        <f t="shared" si="93"/>
        <v/>
      </c>
      <c r="P259" t="str">
        <f t="shared" si="93"/>
        <v/>
      </c>
      <c r="Q259" t="str">
        <f t="shared" si="93"/>
        <v/>
      </c>
      <c r="R259" t="str">
        <f t="shared" si="93"/>
        <v/>
      </c>
      <c r="S259" t="str">
        <f t="shared" si="93"/>
        <v/>
      </c>
      <c r="T259" t="str">
        <f t="shared" si="93"/>
        <v/>
      </c>
      <c r="U259" t="str">
        <f t="shared" si="93"/>
        <v/>
      </c>
      <c r="V259" t="str">
        <f t="shared" si="93"/>
        <v/>
      </c>
      <c r="W259" t="str">
        <f t="shared" si="93"/>
        <v/>
      </c>
      <c r="X259" t="str">
        <f t="shared" si="93"/>
        <v/>
      </c>
      <c r="Y259" t="str">
        <f t="shared" si="93"/>
        <v/>
      </c>
      <c r="Z259" t="str">
        <f t="shared" si="93"/>
        <v/>
      </c>
      <c r="AA259" t="str">
        <f t="shared" si="93"/>
        <v/>
      </c>
      <c r="AB259" t="str">
        <f t="shared" si="93"/>
        <v/>
      </c>
      <c r="AC259" t="str">
        <f t="shared" si="93"/>
        <v/>
      </c>
      <c r="AD259" t="str">
        <f t="shared" si="93"/>
        <v/>
      </c>
      <c r="AE259" t="str">
        <f t="shared" si="93"/>
        <v/>
      </c>
      <c r="AF259" t="str">
        <f t="shared" si="93"/>
        <v/>
      </c>
      <c r="AG259" t="str">
        <f t="shared" si="93"/>
        <v/>
      </c>
      <c r="AH259" t="str">
        <f t="shared" si="93"/>
        <v/>
      </c>
      <c r="AI259" t="str">
        <f t="shared" si="93"/>
        <v/>
      </c>
      <c r="AJ259" t="str">
        <f t="shared" si="93"/>
        <v/>
      </c>
      <c r="AK259" t="str">
        <f t="shared" si="93"/>
        <v/>
      </c>
      <c r="AL259" t="str">
        <f t="shared" si="93"/>
        <v/>
      </c>
      <c r="AM259" t="str">
        <f t="shared" si="93"/>
        <v/>
      </c>
      <c r="AN259" t="str">
        <f t="shared" si="93"/>
        <v/>
      </c>
      <c r="AO259" t="str">
        <f t="shared" si="93"/>
        <v/>
      </c>
      <c r="AP259" t="str">
        <f t="shared" si="93"/>
        <v/>
      </c>
      <c r="AQ259" t="str">
        <f t="shared" si="93"/>
        <v/>
      </c>
      <c r="AR259" t="str">
        <f t="shared" si="93"/>
        <v/>
      </c>
      <c r="AS259" t="str">
        <f t="shared" si="93"/>
        <v/>
      </c>
      <c r="AT259" t="str">
        <f t="shared" si="93"/>
        <v/>
      </c>
      <c r="AU259" t="str">
        <f t="shared" si="93"/>
        <v/>
      </c>
      <c r="AV259" t="str">
        <f t="shared" si="93"/>
        <v/>
      </c>
      <c r="AW259" t="str">
        <f t="shared" si="93"/>
        <v/>
      </c>
      <c r="AX259" t="str">
        <f t="shared" si="93"/>
        <v/>
      </c>
      <c r="AY259" t="str">
        <f t="shared" si="93"/>
        <v/>
      </c>
      <c r="AZ259" t="str">
        <f t="shared" si="93"/>
        <v/>
      </c>
      <c r="BA259" t="str">
        <f t="shared" si="93"/>
        <v/>
      </c>
      <c r="BB259" t="str">
        <f t="shared" si="93"/>
        <v/>
      </c>
      <c r="BC259" t="str">
        <f t="shared" si="93"/>
        <v/>
      </c>
      <c r="BD259" t="str">
        <f t="shared" si="93"/>
        <v/>
      </c>
      <c r="BE259" t="str">
        <f t="shared" si="93"/>
        <v/>
      </c>
      <c r="BF259" t="str">
        <f t="shared" si="93"/>
        <v/>
      </c>
      <c r="BG259" t="str">
        <f t="shared" si="93"/>
        <v/>
      </c>
      <c r="BH259" t="str">
        <f t="shared" si="93"/>
        <v/>
      </c>
      <c r="BI259" t="str">
        <f t="shared" si="93"/>
        <v/>
      </c>
      <c r="BJ259" t="str">
        <f t="shared" si="93"/>
        <v/>
      </c>
      <c r="BK259" t="str">
        <f t="shared" si="93"/>
        <v/>
      </c>
      <c r="BL259" t="str">
        <f t="shared" si="93"/>
        <v/>
      </c>
      <c r="BM259" t="str">
        <f t="shared" si="93"/>
        <v/>
      </c>
      <c r="BN259" t="str">
        <f t="shared" si="93"/>
        <v/>
      </c>
      <c r="BO259" t="str">
        <f t="shared" si="93"/>
        <v/>
      </c>
      <c r="BP259" t="str">
        <f t="shared" si="93"/>
        <v/>
      </c>
      <c r="BQ259" t="str">
        <f t="shared" si="93"/>
        <v/>
      </c>
      <c r="BR259" t="str">
        <f t="shared" si="93"/>
        <v/>
      </c>
      <c r="BS259" t="str">
        <f t="shared" si="93"/>
        <v/>
      </c>
      <c r="BT259" t="str">
        <f t="shared" si="93"/>
        <v/>
      </c>
      <c r="BU259" t="str">
        <f t="shared" si="93"/>
        <v/>
      </c>
      <c r="BV259" t="str">
        <f t="shared" ref="BV259:DY259" si="94">IF(BV41&gt;0,BV$4,"")</f>
        <v/>
      </c>
      <c r="BW259" t="str">
        <f t="shared" si="94"/>
        <v/>
      </c>
      <c r="BX259" t="str">
        <f t="shared" si="94"/>
        <v/>
      </c>
      <c r="BY259" t="str">
        <f t="shared" si="94"/>
        <v/>
      </c>
      <c r="BZ259" t="str">
        <f t="shared" si="94"/>
        <v/>
      </c>
      <c r="CA259" t="str">
        <f t="shared" si="94"/>
        <v/>
      </c>
      <c r="CB259" t="str">
        <f t="shared" si="94"/>
        <v/>
      </c>
      <c r="CC259" t="str">
        <f t="shared" si="94"/>
        <v/>
      </c>
      <c r="CD259" t="str">
        <f t="shared" si="94"/>
        <v/>
      </c>
      <c r="CE259" t="str">
        <f t="shared" si="94"/>
        <v/>
      </c>
      <c r="CF259" t="str">
        <f t="shared" si="94"/>
        <v/>
      </c>
      <c r="CG259" t="str">
        <f t="shared" si="94"/>
        <v/>
      </c>
      <c r="CH259" t="str">
        <f t="shared" si="94"/>
        <v/>
      </c>
      <c r="CI259" t="str">
        <f t="shared" si="94"/>
        <v/>
      </c>
      <c r="CJ259" t="str">
        <f t="shared" si="94"/>
        <v/>
      </c>
      <c r="CK259" t="str">
        <f t="shared" si="94"/>
        <v/>
      </c>
      <c r="CL259" t="str">
        <f t="shared" si="94"/>
        <v/>
      </c>
      <c r="CM259" t="str">
        <f t="shared" si="94"/>
        <v/>
      </c>
      <c r="CN259" t="str">
        <f t="shared" si="94"/>
        <v/>
      </c>
      <c r="CO259" t="str">
        <f t="shared" si="94"/>
        <v/>
      </c>
      <c r="CP259" t="str">
        <f t="shared" si="94"/>
        <v/>
      </c>
      <c r="CQ259" t="str">
        <f t="shared" si="94"/>
        <v/>
      </c>
      <c r="CR259" t="str">
        <f t="shared" si="94"/>
        <v/>
      </c>
      <c r="CS259" t="str">
        <f t="shared" si="94"/>
        <v/>
      </c>
      <c r="CT259" t="str">
        <f t="shared" si="94"/>
        <v/>
      </c>
      <c r="CU259" t="str">
        <f t="shared" si="94"/>
        <v/>
      </c>
      <c r="CV259" t="str">
        <f t="shared" si="94"/>
        <v/>
      </c>
      <c r="CW259" t="str">
        <f t="shared" si="94"/>
        <v/>
      </c>
      <c r="CX259" t="str">
        <f t="shared" si="94"/>
        <v/>
      </c>
      <c r="CY259" t="str">
        <f t="shared" si="94"/>
        <v/>
      </c>
      <c r="CZ259" t="str">
        <f t="shared" si="94"/>
        <v/>
      </c>
      <c r="DA259" t="str">
        <f t="shared" si="94"/>
        <v/>
      </c>
      <c r="DB259" t="str">
        <f t="shared" si="94"/>
        <v/>
      </c>
      <c r="DC259" t="str">
        <f t="shared" si="94"/>
        <v/>
      </c>
      <c r="DD259" t="str">
        <f t="shared" si="94"/>
        <v/>
      </c>
      <c r="DE259" t="str">
        <f t="shared" si="94"/>
        <v/>
      </c>
      <c r="DF259" t="str">
        <f t="shared" si="94"/>
        <v/>
      </c>
      <c r="DG259" t="str">
        <f t="shared" si="94"/>
        <v/>
      </c>
      <c r="DH259" t="str">
        <f t="shared" si="94"/>
        <v/>
      </c>
      <c r="DI259" t="str">
        <f t="shared" si="94"/>
        <v/>
      </c>
      <c r="DJ259" t="str">
        <f t="shared" si="94"/>
        <v/>
      </c>
      <c r="DK259" t="str">
        <f t="shared" si="94"/>
        <v/>
      </c>
      <c r="DL259" t="str">
        <f t="shared" si="94"/>
        <v/>
      </c>
      <c r="DM259" t="str">
        <f t="shared" si="94"/>
        <v/>
      </c>
      <c r="DN259" t="str">
        <f t="shared" si="94"/>
        <v/>
      </c>
      <c r="DO259" t="str">
        <f t="shared" si="94"/>
        <v/>
      </c>
      <c r="DP259" t="str">
        <f t="shared" si="94"/>
        <v/>
      </c>
      <c r="DQ259" t="str">
        <f t="shared" si="94"/>
        <v/>
      </c>
      <c r="DR259" t="str">
        <f t="shared" si="94"/>
        <v/>
      </c>
      <c r="DS259" t="str">
        <f t="shared" si="94"/>
        <v/>
      </c>
      <c r="DT259" t="str">
        <f t="shared" si="94"/>
        <v/>
      </c>
      <c r="DU259" t="str">
        <f t="shared" si="94"/>
        <v/>
      </c>
      <c r="DV259" t="str">
        <f t="shared" si="94"/>
        <v/>
      </c>
      <c r="DW259" t="str">
        <f t="shared" si="94"/>
        <v/>
      </c>
      <c r="DX259" t="str">
        <f t="shared" si="94"/>
        <v/>
      </c>
      <c r="DY259" t="str">
        <f t="shared" si="94"/>
        <v/>
      </c>
    </row>
    <row r="260" spans="2:129" x14ac:dyDescent="0.2">
      <c r="B260" t="str">
        <f t="shared" si="24"/>
        <v/>
      </c>
      <c r="G260" s="9">
        <f t="shared" si="25"/>
        <v>0</v>
      </c>
      <c r="H260" s="9">
        <f t="shared" si="26"/>
        <v>0</v>
      </c>
      <c r="I260" t="str">
        <f t="shared" si="92"/>
        <v/>
      </c>
      <c r="J260" t="str">
        <f t="shared" ref="J260:BU260" si="95">IF(J42&gt;0,J$4,"")</f>
        <v/>
      </c>
      <c r="K260" t="str">
        <f t="shared" si="95"/>
        <v/>
      </c>
      <c r="L260" t="str">
        <f t="shared" si="95"/>
        <v/>
      </c>
      <c r="M260" t="str">
        <f t="shared" si="95"/>
        <v/>
      </c>
      <c r="N260" t="str">
        <f t="shared" si="95"/>
        <v/>
      </c>
      <c r="O260" t="str">
        <f t="shared" si="95"/>
        <v/>
      </c>
      <c r="P260" t="str">
        <f t="shared" si="95"/>
        <v/>
      </c>
      <c r="Q260" t="str">
        <f t="shared" si="95"/>
        <v/>
      </c>
      <c r="R260" t="str">
        <f t="shared" si="95"/>
        <v/>
      </c>
      <c r="S260" t="str">
        <f t="shared" si="95"/>
        <v/>
      </c>
      <c r="T260" t="str">
        <f t="shared" si="95"/>
        <v/>
      </c>
      <c r="U260" t="str">
        <f t="shared" si="95"/>
        <v/>
      </c>
      <c r="V260" t="str">
        <f t="shared" si="95"/>
        <v/>
      </c>
      <c r="W260" t="str">
        <f t="shared" si="95"/>
        <v/>
      </c>
      <c r="X260" t="str">
        <f t="shared" si="95"/>
        <v/>
      </c>
      <c r="Y260" t="str">
        <f t="shared" si="95"/>
        <v/>
      </c>
      <c r="Z260" t="str">
        <f t="shared" si="95"/>
        <v/>
      </c>
      <c r="AA260" t="str">
        <f t="shared" si="95"/>
        <v/>
      </c>
      <c r="AB260" t="str">
        <f t="shared" si="95"/>
        <v/>
      </c>
      <c r="AC260" t="str">
        <f t="shared" si="95"/>
        <v/>
      </c>
      <c r="AD260" t="str">
        <f t="shared" si="95"/>
        <v/>
      </c>
      <c r="AE260" t="str">
        <f t="shared" si="95"/>
        <v/>
      </c>
      <c r="AF260" t="str">
        <f t="shared" si="95"/>
        <v/>
      </c>
      <c r="AG260" t="str">
        <f t="shared" si="95"/>
        <v/>
      </c>
      <c r="AH260" t="str">
        <f t="shared" si="95"/>
        <v/>
      </c>
      <c r="AI260" t="str">
        <f t="shared" si="95"/>
        <v/>
      </c>
      <c r="AJ260" t="str">
        <f t="shared" si="95"/>
        <v/>
      </c>
      <c r="AK260" t="str">
        <f t="shared" si="95"/>
        <v/>
      </c>
      <c r="AL260" t="str">
        <f t="shared" si="95"/>
        <v/>
      </c>
      <c r="AM260" t="str">
        <f t="shared" si="95"/>
        <v/>
      </c>
      <c r="AN260" t="str">
        <f t="shared" si="95"/>
        <v/>
      </c>
      <c r="AO260" t="str">
        <f t="shared" si="95"/>
        <v/>
      </c>
      <c r="AP260" t="str">
        <f t="shared" si="95"/>
        <v/>
      </c>
      <c r="AQ260" t="str">
        <f t="shared" si="95"/>
        <v/>
      </c>
      <c r="AR260" t="str">
        <f t="shared" si="95"/>
        <v/>
      </c>
      <c r="AS260" t="str">
        <f t="shared" si="95"/>
        <v/>
      </c>
      <c r="AT260" t="str">
        <f t="shared" si="95"/>
        <v/>
      </c>
      <c r="AU260" t="str">
        <f t="shared" si="95"/>
        <v/>
      </c>
      <c r="AV260" t="str">
        <f t="shared" si="95"/>
        <v/>
      </c>
      <c r="AW260" t="str">
        <f t="shared" si="95"/>
        <v/>
      </c>
      <c r="AX260" t="str">
        <f t="shared" si="95"/>
        <v/>
      </c>
      <c r="AY260" t="str">
        <f t="shared" si="95"/>
        <v/>
      </c>
      <c r="AZ260" t="str">
        <f t="shared" si="95"/>
        <v/>
      </c>
      <c r="BA260" t="str">
        <f t="shared" si="95"/>
        <v/>
      </c>
      <c r="BB260" t="str">
        <f t="shared" si="95"/>
        <v/>
      </c>
      <c r="BC260" t="str">
        <f t="shared" si="95"/>
        <v/>
      </c>
      <c r="BD260" t="str">
        <f t="shared" si="95"/>
        <v/>
      </c>
      <c r="BE260" t="str">
        <f t="shared" si="95"/>
        <v/>
      </c>
      <c r="BF260" t="str">
        <f t="shared" si="95"/>
        <v/>
      </c>
      <c r="BG260" t="str">
        <f t="shared" si="95"/>
        <v/>
      </c>
      <c r="BH260" t="str">
        <f t="shared" si="95"/>
        <v/>
      </c>
      <c r="BI260" t="str">
        <f t="shared" si="95"/>
        <v/>
      </c>
      <c r="BJ260" t="str">
        <f t="shared" si="95"/>
        <v/>
      </c>
      <c r="BK260" t="str">
        <f t="shared" si="95"/>
        <v/>
      </c>
      <c r="BL260" t="str">
        <f t="shared" si="95"/>
        <v/>
      </c>
      <c r="BM260" t="str">
        <f t="shared" si="95"/>
        <v/>
      </c>
      <c r="BN260" t="str">
        <f t="shared" si="95"/>
        <v/>
      </c>
      <c r="BO260" t="str">
        <f t="shared" si="95"/>
        <v/>
      </c>
      <c r="BP260" t="str">
        <f t="shared" si="95"/>
        <v/>
      </c>
      <c r="BQ260" t="str">
        <f t="shared" si="95"/>
        <v/>
      </c>
      <c r="BR260" t="str">
        <f t="shared" si="95"/>
        <v/>
      </c>
      <c r="BS260" t="str">
        <f t="shared" si="95"/>
        <v/>
      </c>
      <c r="BT260" t="str">
        <f t="shared" si="95"/>
        <v/>
      </c>
      <c r="BU260" t="str">
        <f t="shared" si="95"/>
        <v/>
      </c>
      <c r="BV260" t="str">
        <f t="shared" ref="BV260:DY260" si="96">IF(BV42&gt;0,BV$4,"")</f>
        <v/>
      </c>
      <c r="BW260" t="str">
        <f t="shared" si="96"/>
        <v/>
      </c>
      <c r="BX260" t="str">
        <f t="shared" si="96"/>
        <v/>
      </c>
      <c r="BY260" t="str">
        <f t="shared" si="96"/>
        <v/>
      </c>
      <c r="BZ260" t="str">
        <f t="shared" si="96"/>
        <v/>
      </c>
      <c r="CA260" t="str">
        <f t="shared" si="96"/>
        <v/>
      </c>
      <c r="CB260" t="str">
        <f t="shared" si="96"/>
        <v/>
      </c>
      <c r="CC260" t="str">
        <f t="shared" si="96"/>
        <v/>
      </c>
      <c r="CD260" t="str">
        <f t="shared" si="96"/>
        <v/>
      </c>
      <c r="CE260" t="str">
        <f t="shared" si="96"/>
        <v/>
      </c>
      <c r="CF260" t="str">
        <f t="shared" si="96"/>
        <v/>
      </c>
      <c r="CG260" t="str">
        <f t="shared" si="96"/>
        <v/>
      </c>
      <c r="CH260" t="str">
        <f t="shared" si="96"/>
        <v/>
      </c>
      <c r="CI260" t="str">
        <f t="shared" si="96"/>
        <v/>
      </c>
      <c r="CJ260" t="str">
        <f t="shared" si="96"/>
        <v/>
      </c>
      <c r="CK260" t="str">
        <f t="shared" si="96"/>
        <v/>
      </c>
      <c r="CL260" t="str">
        <f t="shared" si="96"/>
        <v/>
      </c>
      <c r="CM260" t="str">
        <f t="shared" si="96"/>
        <v/>
      </c>
      <c r="CN260" t="str">
        <f t="shared" si="96"/>
        <v/>
      </c>
      <c r="CO260" t="str">
        <f t="shared" si="96"/>
        <v/>
      </c>
      <c r="CP260" t="str">
        <f t="shared" si="96"/>
        <v/>
      </c>
      <c r="CQ260" t="str">
        <f t="shared" si="96"/>
        <v/>
      </c>
      <c r="CR260" t="str">
        <f t="shared" si="96"/>
        <v/>
      </c>
      <c r="CS260" t="str">
        <f t="shared" si="96"/>
        <v/>
      </c>
      <c r="CT260" t="str">
        <f t="shared" si="96"/>
        <v/>
      </c>
      <c r="CU260" t="str">
        <f t="shared" si="96"/>
        <v/>
      </c>
      <c r="CV260" t="str">
        <f t="shared" si="96"/>
        <v/>
      </c>
      <c r="CW260" t="str">
        <f t="shared" si="96"/>
        <v/>
      </c>
      <c r="CX260" t="str">
        <f t="shared" si="96"/>
        <v/>
      </c>
      <c r="CY260" t="str">
        <f t="shared" si="96"/>
        <v/>
      </c>
      <c r="CZ260" t="str">
        <f t="shared" si="96"/>
        <v/>
      </c>
      <c r="DA260" t="str">
        <f t="shared" si="96"/>
        <v/>
      </c>
      <c r="DB260" t="str">
        <f t="shared" si="96"/>
        <v/>
      </c>
      <c r="DC260" t="str">
        <f t="shared" si="96"/>
        <v/>
      </c>
      <c r="DD260" t="str">
        <f t="shared" si="96"/>
        <v/>
      </c>
      <c r="DE260" t="str">
        <f t="shared" si="96"/>
        <v/>
      </c>
      <c r="DF260" t="str">
        <f t="shared" si="96"/>
        <v/>
      </c>
      <c r="DG260" t="str">
        <f t="shared" si="96"/>
        <v/>
      </c>
      <c r="DH260" t="str">
        <f t="shared" si="96"/>
        <v/>
      </c>
      <c r="DI260" t="str">
        <f t="shared" si="96"/>
        <v/>
      </c>
      <c r="DJ260" t="str">
        <f t="shared" si="96"/>
        <v/>
      </c>
      <c r="DK260" t="str">
        <f t="shared" si="96"/>
        <v/>
      </c>
      <c r="DL260" t="str">
        <f t="shared" si="96"/>
        <v/>
      </c>
      <c r="DM260" t="str">
        <f t="shared" si="96"/>
        <v/>
      </c>
      <c r="DN260" t="str">
        <f t="shared" si="96"/>
        <v/>
      </c>
      <c r="DO260" t="str">
        <f t="shared" si="96"/>
        <v/>
      </c>
      <c r="DP260" t="str">
        <f t="shared" si="96"/>
        <v/>
      </c>
      <c r="DQ260" t="str">
        <f t="shared" si="96"/>
        <v/>
      </c>
      <c r="DR260" t="str">
        <f t="shared" si="96"/>
        <v/>
      </c>
      <c r="DS260" t="str">
        <f t="shared" si="96"/>
        <v/>
      </c>
      <c r="DT260" t="str">
        <f t="shared" si="96"/>
        <v/>
      </c>
      <c r="DU260" t="str">
        <f t="shared" si="96"/>
        <v/>
      </c>
      <c r="DV260" t="str">
        <f t="shared" si="96"/>
        <v/>
      </c>
      <c r="DW260" t="str">
        <f t="shared" si="96"/>
        <v/>
      </c>
      <c r="DX260" t="str">
        <f t="shared" si="96"/>
        <v/>
      </c>
      <c r="DY260" t="str">
        <f t="shared" si="96"/>
        <v/>
      </c>
    </row>
    <row r="261" spans="2:129" x14ac:dyDescent="0.2">
      <c r="B261" t="str">
        <f t="shared" si="24"/>
        <v/>
      </c>
      <c r="G261" s="9">
        <f t="shared" si="25"/>
        <v>0</v>
      </c>
      <c r="H261" s="9">
        <f t="shared" si="26"/>
        <v>0</v>
      </c>
      <c r="I261" t="str">
        <f t="shared" si="92"/>
        <v/>
      </c>
      <c r="J261" t="str">
        <f t="shared" ref="J261:BU261" si="97">IF(J43&gt;0,J$4,"")</f>
        <v/>
      </c>
      <c r="K261" t="str">
        <f t="shared" si="97"/>
        <v/>
      </c>
      <c r="L261" t="str">
        <f t="shared" si="97"/>
        <v/>
      </c>
      <c r="M261" t="str">
        <f t="shared" si="97"/>
        <v/>
      </c>
      <c r="N261" t="str">
        <f t="shared" si="97"/>
        <v/>
      </c>
      <c r="O261" t="str">
        <f t="shared" si="97"/>
        <v/>
      </c>
      <c r="P261" t="str">
        <f t="shared" si="97"/>
        <v/>
      </c>
      <c r="Q261" t="str">
        <f t="shared" si="97"/>
        <v/>
      </c>
      <c r="R261" t="str">
        <f t="shared" si="97"/>
        <v/>
      </c>
      <c r="S261" t="str">
        <f t="shared" si="97"/>
        <v/>
      </c>
      <c r="T261" t="str">
        <f t="shared" si="97"/>
        <v/>
      </c>
      <c r="U261" t="str">
        <f t="shared" si="97"/>
        <v/>
      </c>
      <c r="V261" t="str">
        <f t="shared" si="97"/>
        <v/>
      </c>
      <c r="W261" t="str">
        <f t="shared" si="97"/>
        <v/>
      </c>
      <c r="X261" t="str">
        <f t="shared" si="97"/>
        <v/>
      </c>
      <c r="Y261" t="str">
        <f t="shared" si="97"/>
        <v/>
      </c>
      <c r="Z261" t="str">
        <f t="shared" si="97"/>
        <v/>
      </c>
      <c r="AA261" t="str">
        <f t="shared" si="97"/>
        <v/>
      </c>
      <c r="AB261" t="str">
        <f t="shared" si="97"/>
        <v/>
      </c>
      <c r="AC261" t="str">
        <f t="shared" si="97"/>
        <v/>
      </c>
      <c r="AD261" t="str">
        <f t="shared" si="97"/>
        <v/>
      </c>
      <c r="AE261" t="str">
        <f t="shared" si="97"/>
        <v/>
      </c>
      <c r="AF261" t="str">
        <f t="shared" si="97"/>
        <v/>
      </c>
      <c r="AG261" t="str">
        <f t="shared" si="97"/>
        <v/>
      </c>
      <c r="AH261" t="str">
        <f t="shared" si="97"/>
        <v/>
      </c>
      <c r="AI261" t="str">
        <f t="shared" si="97"/>
        <v/>
      </c>
      <c r="AJ261" t="str">
        <f t="shared" si="97"/>
        <v/>
      </c>
      <c r="AK261" t="str">
        <f t="shared" si="97"/>
        <v/>
      </c>
      <c r="AL261" t="str">
        <f t="shared" si="97"/>
        <v/>
      </c>
      <c r="AM261" t="str">
        <f t="shared" si="97"/>
        <v/>
      </c>
      <c r="AN261" t="str">
        <f t="shared" si="97"/>
        <v/>
      </c>
      <c r="AO261" t="str">
        <f t="shared" si="97"/>
        <v/>
      </c>
      <c r="AP261" t="str">
        <f t="shared" si="97"/>
        <v/>
      </c>
      <c r="AQ261" t="str">
        <f t="shared" si="97"/>
        <v/>
      </c>
      <c r="AR261" t="str">
        <f t="shared" si="97"/>
        <v/>
      </c>
      <c r="AS261" t="str">
        <f t="shared" si="97"/>
        <v/>
      </c>
      <c r="AT261" t="str">
        <f t="shared" si="97"/>
        <v/>
      </c>
      <c r="AU261" t="str">
        <f t="shared" si="97"/>
        <v/>
      </c>
      <c r="AV261" t="str">
        <f t="shared" si="97"/>
        <v/>
      </c>
      <c r="AW261" t="str">
        <f t="shared" si="97"/>
        <v/>
      </c>
      <c r="AX261" t="str">
        <f t="shared" si="97"/>
        <v/>
      </c>
      <c r="AY261" t="str">
        <f t="shared" si="97"/>
        <v/>
      </c>
      <c r="AZ261" t="str">
        <f t="shared" si="97"/>
        <v/>
      </c>
      <c r="BA261" t="str">
        <f t="shared" si="97"/>
        <v/>
      </c>
      <c r="BB261" t="str">
        <f t="shared" si="97"/>
        <v/>
      </c>
      <c r="BC261" t="str">
        <f t="shared" si="97"/>
        <v/>
      </c>
      <c r="BD261" t="str">
        <f t="shared" si="97"/>
        <v/>
      </c>
      <c r="BE261" t="str">
        <f t="shared" si="97"/>
        <v/>
      </c>
      <c r="BF261" t="str">
        <f t="shared" si="97"/>
        <v/>
      </c>
      <c r="BG261" t="str">
        <f t="shared" si="97"/>
        <v/>
      </c>
      <c r="BH261" t="str">
        <f t="shared" si="97"/>
        <v/>
      </c>
      <c r="BI261" t="str">
        <f t="shared" si="97"/>
        <v/>
      </c>
      <c r="BJ261" t="str">
        <f t="shared" si="97"/>
        <v/>
      </c>
      <c r="BK261" t="str">
        <f t="shared" si="97"/>
        <v/>
      </c>
      <c r="BL261" t="str">
        <f t="shared" si="97"/>
        <v/>
      </c>
      <c r="BM261" t="str">
        <f t="shared" si="97"/>
        <v/>
      </c>
      <c r="BN261" t="str">
        <f t="shared" si="97"/>
        <v/>
      </c>
      <c r="BO261" t="str">
        <f t="shared" si="97"/>
        <v/>
      </c>
      <c r="BP261" t="str">
        <f t="shared" si="97"/>
        <v/>
      </c>
      <c r="BQ261" t="str">
        <f t="shared" si="97"/>
        <v/>
      </c>
      <c r="BR261" t="str">
        <f t="shared" si="97"/>
        <v/>
      </c>
      <c r="BS261" t="str">
        <f t="shared" si="97"/>
        <v/>
      </c>
      <c r="BT261" t="str">
        <f t="shared" si="97"/>
        <v/>
      </c>
      <c r="BU261" t="str">
        <f t="shared" si="97"/>
        <v/>
      </c>
      <c r="BV261" t="str">
        <f t="shared" ref="BV261:DY261" si="98">IF(BV43&gt;0,BV$4,"")</f>
        <v/>
      </c>
      <c r="BW261" t="str">
        <f t="shared" si="98"/>
        <v/>
      </c>
      <c r="BX261" t="str">
        <f t="shared" si="98"/>
        <v/>
      </c>
      <c r="BY261" t="str">
        <f t="shared" si="98"/>
        <v/>
      </c>
      <c r="BZ261" t="str">
        <f t="shared" si="98"/>
        <v/>
      </c>
      <c r="CA261" t="str">
        <f t="shared" si="98"/>
        <v/>
      </c>
      <c r="CB261" t="str">
        <f t="shared" si="98"/>
        <v/>
      </c>
      <c r="CC261" t="str">
        <f t="shared" si="98"/>
        <v/>
      </c>
      <c r="CD261" t="str">
        <f t="shared" si="98"/>
        <v/>
      </c>
      <c r="CE261" t="str">
        <f t="shared" si="98"/>
        <v/>
      </c>
      <c r="CF261" t="str">
        <f t="shared" si="98"/>
        <v/>
      </c>
      <c r="CG261" t="str">
        <f t="shared" si="98"/>
        <v/>
      </c>
      <c r="CH261" t="str">
        <f t="shared" si="98"/>
        <v/>
      </c>
      <c r="CI261" t="str">
        <f t="shared" si="98"/>
        <v/>
      </c>
      <c r="CJ261" t="str">
        <f t="shared" si="98"/>
        <v/>
      </c>
      <c r="CK261" t="str">
        <f t="shared" si="98"/>
        <v/>
      </c>
      <c r="CL261" t="str">
        <f t="shared" si="98"/>
        <v/>
      </c>
      <c r="CM261" t="str">
        <f t="shared" si="98"/>
        <v/>
      </c>
      <c r="CN261" t="str">
        <f t="shared" si="98"/>
        <v/>
      </c>
      <c r="CO261" t="str">
        <f t="shared" si="98"/>
        <v/>
      </c>
      <c r="CP261" t="str">
        <f t="shared" si="98"/>
        <v/>
      </c>
      <c r="CQ261" t="str">
        <f t="shared" si="98"/>
        <v/>
      </c>
      <c r="CR261" t="str">
        <f t="shared" si="98"/>
        <v/>
      </c>
      <c r="CS261" t="str">
        <f t="shared" si="98"/>
        <v/>
      </c>
      <c r="CT261" t="str">
        <f t="shared" si="98"/>
        <v/>
      </c>
      <c r="CU261" t="str">
        <f t="shared" si="98"/>
        <v/>
      </c>
      <c r="CV261" t="str">
        <f t="shared" si="98"/>
        <v/>
      </c>
      <c r="CW261" t="str">
        <f t="shared" si="98"/>
        <v/>
      </c>
      <c r="CX261" t="str">
        <f t="shared" si="98"/>
        <v/>
      </c>
      <c r="CY261" t="str">
        <f t="shared" si="98"/>
        <v/>
      </c>
      <c r="CZ261" t="str">
        <f t="shared" si="98"/>
        <v/>
      </c>
      <c r="DA261" t="str">
        <f t="shared" si="98"/>
        <v/>
      </c>
      <c r="DB261" t="str">
        <f t="shared" si="98"/>
        <v/>
      </c>
      <c r="DC261" t="str">
        <f t="shared" si="98"/>
        <v/>
      </c>
      <c r="DD261" t="str">
        <f t="shared" si="98"/>
        <v/>
      </c>
      <c r="DE261" t="str">
        <f t="shared" si="98"/>
        <v/>
      </c>
      <c r="DF261" t="str">
        <f t="shared" si="98"/>
        <v/>
      </c>
      <c r="DG261" t="str">
        <f t="shared" si="98"/>
        <v/>
      </c>
      <c r="DH261" t="str">
        <f t="shared" si="98"/>
        <v/>
      </c>
      <c r="DI261" t="str">
        <f t="shared" si="98"/>
        <v/>
      </c>
      <c r="DJ261" t="str">
        <f t="shared" si="98"/>
        <v/>
      </c>
      <c r="DK261" t="str">
        <f t="shared" si="98"/>
        <v/>
      </c>
      <c r="DL261" t="str">
        <f t="shared" si="98"/>
        <v/>
      </c>
      <c r="DM261" t="str">
        <f t="shared" si="98"/>
        <v/>
      </c>
      <c r="DN261" t="str">
        <f t="shared" si="98"/>
        <v/>
      </c>
      <c r="DO261" t="str">
        <f t="shared" si="98"/>
        <v/>
      </c>
      <c r="DP261" t="str">
        <f t="shared" si="98"/>
        <v/>
      </c>
      <c r="DQ261" t="str">
        <f t="shared" si="98"/>
        <v/>
      </c>
      <c r="DR261" t="str">
        <f t="shared" si="98"/>
        <v/>
      </c>
      <c r="DS261" t="str">
        <f t="shared" si="98"/>
        <v/>
      </c>
      <c r="DT261" t="str">
        <f t="shared" si="98"/>
        <v/>
      </c>
      <c r="DU261" t="str">
        <f t="shared" si="98"/>
        <v/>
      </c>
      <c r="DV261" t="str">
        <f t="shared" si="98"/>
        <v/>
      </c>
      <c r="DW261" t="str">
        <f t="shared" si="98"/>
        <v/>
      </c>
      <c r="DX261" t="str">
        <f t="shared" si="98"/>
        <v/>
      </c>
      <c r="DY261" t="str">
        <f t="shared" si="98"/>
        <v/>
      </c>
    </row>
    <row r="262" spans="2:129" x14ac:dyDescent="0.2">
      <c r="B262" t="str">
        <f t="shared" si="24"/>
        <v/>
      </c>
      <c r="G262" s="9">
        <f t="shared" si="25"/>
        <v>0</v>
      </c>
      <c r="H262" s="9">
        <f t="shared" si="26"/>
        <v>0</v>
      </c>
      <c r="I262" t="str">
        <f t="shared" si="92"/>
        <v/>
      </c>
      <c r="J262" t="str">
        <f t="shared" ref="J262:BU262" si="99">IF(J44&gt;0,J$4,"")</f>
        <v/>
      </c>
      <c r="K262" t="str">
        <f t="shared" si="99"/>
        <v/>
      </c>
      <c r="L262" t="str">
        <f t="shared" si="99"/>
        <v/>
      </c>
      <c r="M262" t="str">
        <f t="shared" si="99"/>
        <v/>
      </c>
      <c r="N262" t="str">
        <f t="shared" si="99"/>
        <v/>
      </c>
      <c r="O262" t="str">
        <f t="shared" si="99"/>
        <v/>
      </c>
      <c r="P262" t="str">
        <f t="shared" si="99"/>
        <v/>
      </c>
      <c r="Q262" t="str">
        <f t="shared" si="99"/>
        <v/>
      </c>
      <c r="R262" t="str">
        <f t="shared" si="99"/>
        <v/>
      </c>
      <c r="S262" t="str">
        <f t="shared" si="99"/>
        <v/>
      </c>
      <c r="T262" t="str">
        <f t="shared" si="99"/>
        <v/>
      </c>
      <c r="U262" t="str">
        <f t="shared" si="99"/>
        <v/>
      </c>
      <c r="V262" t="str">
        <f t="shared" si="99"/>
        <v/>
      </c>
      <c r="W262" t="str">
        <f t="shared" si="99"/>
        <v/>
      </c>
      <c r="X262" t="str">
        <f t="shared" si="99"/>
        <v/>
      </c>
      <c r="Y262" t="str">
        <f t="shared" si="99"/>
        <v/>
      </c>
      <c r="Z262" t="str">
        <f t="shared" si="99"/>
        <v/>
      </c>
      <c r="AA262" t="str">
        <f t="shared" si="99"/>
        <v/>
      </c>
      <c r="AB262" t="str">
        <f t="shared" si="99"/>
        <v/>
      </c>
      <c r="AC262" t="str">
        <f t="shared" si="99"/>
        <v/>
      </c>
      <c r="AD262" t="str">
        <f t="shared" si="99"/>
        <v/>
      </c>
      <c r="AE262" t="str">
        <f t="shared" si="99"/>
        <v/>
      </c>
      <c r="AF262" t="str">
        <f t="shared" si="99"/>
        <v/>
      </c>
      <c r="AG262" t="str">
        <f t="shared" si="99"/>
        <v/>
      </c>
      <c r="AH262" t="str">
        <f t="shared" si="99"/>
        <v/>
      </c>
      <c r="AI262" t="str">
        <f t="shared" si="99"/>
        <v/>
      </c>
      <c r="AJ262" t="str">
        <f t="shared" si="99"/>
        <v/>
      </c>
      <c r="AK262" t="str">
        <f t="shared" si="99"/>
        <v/>
      </c>
      <c r="AL262" t="str">
        <f t="shared" si="99"/>
        <v/>
      </c>
      <c r="AM262" t="str">
        <f t="shared" si="99"/>
        <v/>
      </c>
      <c r="AN262" t="str">
        <f t="shared" si="99"/>
        <v/>
      </c>
      <c r="AO262" t="str">
        <f t="shared" si="99"/>
        <v/>
      </c>
      <c r="AP262" t="str">
        <f t="shared" si="99"/>
        <v/>
      </c>
      <c r="AQ262" t="str">
        <f t="shared" si="99"/>
        <v/>
      </c>
      <c r="AR262" t="str">
        <f t="shared" si="99"/>
        <v/>
      </c>
      <c r="AS262" t="str">
        <f t="shared" si="99"/>
        <v/>
      </c>
      <c r="AT262" t="str">
        <f t="shared" si="99"/>
        <v/>
      </c>
      <c r="AU262" t="str">
        <f t="shared" si="99"/>
        <v/>
      </c>
      <c r="AV262" t="str">
        <f t="shared" si="99"/>
        <v/>
      </c>
      <c r="AW262" t="str">
        <f t="shared" si="99"/>
        <v/>
      </c>
      <c r="AX262" t="str">
        <f t="shared" si="99"/>
        <v/>
      </c>
      <c r="AY262" t="str">
        <f t="shared" si="99"/>
        <v/>
      </c>
      <c r="AZ262" t="str">
        <f t="shared" si="99"/>
        <v/>
      </c>
      <c r="BA262" t="str">
        <f t="shared" si="99"/>
        <v/>
      </c>
      <c r="BB262" t="str">
        <f t="shared" si="99"/>
        <v/>
      </c>
      <c r="BC262" t="str">
        <f t="shared" si="99"/>
        <v/>
      </c>
      <c r="BD262" t="str">
        <f t="shared" si="99"/>
        <v/>
      </c>
      <c r="BE262" t="str">
        <f t="shared" si="99"/>
        <v/>
      </c>
      <c r="BF262" t="str">
        <f t="shared" si="99"/>
        <v/>
      </c>
      <c r="BG262" t="str">
        <f t="shared" si="99"/>
        <v/>
      </c>
      <c r="BH262" t="str">
        <f t="shared" si="99"/>
        <v/>
      </c>
      <c r="BI262" t="str">
        <f t="shared" si="99"/>
        <v/>
      </c>
      <c r="BJ262" t="str">
        <f t="shared" si="99"/>
        <v/>
      </c>
      <c r="BK262" t="str">
        <f t="shared" si="99"/>
        <v/>
      </c>
      <c r="BL262" t="str">
        <f t="shared" si="99"/>
        <v/>
      </c>
      <c r="BM262" t="str">
        <f t="shared" si="99"/>
        <v/>
      </c>
      <c r="BN262" t="str">
        <f t="shared" si="99"/>
        <v/>
      </c>
      <c r="BO262" t="str">
        <f t="shared" si="99"/>
        <v/>
      </c>
      <c r="BP262" t="str">
        <f t="shared" si="99"/>
        <v/>
      </c>
      <c r="BQ262" t="str">
        <f t="shared" si="99"/>
        <v/>
      </c>
      <c r="BR262" t="str">
        <f t="shared" si="99"/>
        <v/>
      </c>
      <c r="BS262" t="str">
        <f t="shared" si="99"/>
        <v/>
      </c>
      <c r="BT262" t="str">
        <f t="shared" si="99"/>
        <v/>
      </c>
      <c r="BU262" t="str">
        <f t="shared" si="99"/>
        <v/>
      </c>
      <c r="BV262" t="str">
        <f t="shared" ref="BV262:DY262" si="100">IF(BV44&gt;0,BV$4,"")</f>
        <v/>
      </c>
      <c r="BW262" t="str">
        <f t="shared" si="100"/>
        <v/>
      </c>
      <c r="BX262" t="str">
        <f t="shared" si="100"/>
        <v/>
      </c>
      <c r="BY262" t="str">
        <f t="shared" si="100"/>
        <v/>
      </c>
      <c r="BZ262" t="str">
        <f t="shared" si="100"/>
        <v/>
      </c>
      <c r="CA262" t="str">
        <f t="shared" si="100"/>
        <v/>
      </c>
      <c r="CB262" t="str">
        <f t="shared" si="100"/>
        <v/>
      </c>
      <c r="CC262" t="str">
        <f t="shared" si="100"/>
        <v/>
      </c>
      <c r="CD262" t="str">
        <f t="shared" si="100"/>
        <v/>
      </c>
      <c r="CE262" t="str">
        <f t="shared" si="100"/>
        <v/>
      </c>
      <c r="CF262" t="str">
        <f t="shared" si="100"/>
        <v/>
      </c>
      <c r="CG262" t="str">
        <f t="shared" si="100"/>
        <v/>
      </c>
      <c r="CH262" t="str">
        <f t="shared" si="100"/>
        <v/>
      </c>
      <c r="CI262" t="str">
        <f t="shared" si="100"/>
        <v/>
      </c>
      <c r="CJ262" t="str">
        <f t="shared" si="100"/>
        <v/>
      </c>
      <c r="CK262" t="str">
        <f t="shared" si="100"/>
        <v/>
      </c>
      <c r="CL262" t="str">
        <f t="shared" si="100"/>
        <v/>
      </c>
      <c r="CM262" t="str">
        <f t="shared" si="100"/>
        <v/>
      </c>
      <c r="CN262" t="str">
        <f t="shared" si="100"/>
        <v/>
      </c>
      <c r="CO262" t="str">
        <f t="shared" si="100"/>
        <v/>
      </c>
      <c r="CP262" t="str">
        <f t="shared" si="100"/>
        <v/>
      </c>
      <c r="CQ262" t="str">
        <f t="shared" si="100"/>
        <v/>
      </c>
      <c r="CR262" t="str">
        <f t="shared" si="100"/>
        <v/>
      </c>
      <c r="CS262" t="str">
        <f t="shared" si="100"/>
        <v/>
      </c>
      <c r="CT262" t="str">
        <f t="shared" si="100"/>
        <v/>
      </c>
      <c r="CU262" t="str">
        <f t="shared" si="100"/>
        <v/>
      </c>
      <c r="CV262" t="str">
        <f t="shared" si="100"/>
        <v/>
      </c>
      <c r="CW262" t="str">
        <f t="shared" si="100"/>
        <v/>
      </c>
      <c r="CX262" t="str">
        <f t="shared" si="100"/>
        <v/>
      </c>
      <c r="CY262" t="str">
        <f t="shared" si="100"/>
        <v/>
      </c>
      <c r="CZ262" t="str">
        <f t="shared" si="100"/>
        <v/>
      </c>
      <c r="DA262" t="str">
        <f t="shared" si="100"/>
        <v/>
      </c>
      <c r="DB262" t="str">
        <f t="shared" si="100"/>
        <v/>
      </c>
      <c r="DC262" t="str">
        <f t="shared" si="100"/>
        <v/>
      </c>
      <c r="DD262" t="str">
        <f t="shared" si="100"/>
        <v/>
      </c>
      <c r="DE262" t="str">
        <f t="shared" si="100"/>
        <v/>
      </c>
      <c r="DF262" t="str">
        <f t="shared" si="100"/>
        <v/>
      </c>
      <c r="DG262" t="str">
        <f t="shared" si="100"/>
        <v/>
      </c>
      <c r="DH262" t="str">
        <f t="shared" si="100"/>
        <v/>
      </c>
      <c r="DI262" t="str">
        <f t="shared" si="100"/>
        <v/>
      </c>
      <c r="DJ262" t="str">
        <f t="shared" si="100"/>
        <v/>
      </c>
      <c r="DK262" t="str">
        <f t="shared" si="100"/>
        <v/>
      </c>
      <c r="DL262" t="str">
        <f t="shared" si="100"/>
        <v/>
      </c>
      <c r="DM262" t="str">
        <f t="shared" si="100"/>
        <v/>
      </c>
      <c r="DN262" t="str">
        <f t="shared" si="100"/>
        <v/>
      </c>
      <c r="DO262" t="str">
        <f t="shared" si="100"/>
        <v/>
      </c>
      <c r="DP262" t="str">
        <f t="shared" si="100"/>
        <v/>
      </c>
      <c r="DQ262" t="str">
        <f t="shared" si="100"/>
        <v/>
      </c>
      <c r="DR262" t="str">
        <f t="shared" si="100"/>
        <v/>
      </c>
      <c r="DS262" t="str">
        <f t="shared" si="100"/>
        <v/>
      </c>
      <c r="DT262" t="str">
        <f t="shared" si="100"/>
        <v/>
      </c>
      <c r="DU262" t="str">
        <f t="shared" si="100"/>
        <v/>
      </c>
      <c r="DV262" t="str">
        <f t="shared" si="100"/>
        <v/>
      </c>
      <c r="DW262" t="str">
        <f t="shared" si="100"/>
        <v/>
      </c>
      <c r="DX262" t="str">
        <f t="shared" si="100"/>
        <v/>
      </c>
      <c r="DY262" t="str">
        <f t="shared" si="100"/>
        <v/>
      </c>
    </row>
    <row r="263" spans="2:129" x14ac:dyDescent="0.2">
      <c r="B263" t="str">
        <f t="shared" si="24"/>
        <v/>
      </c>
      <c r="G263" s="9">
        <f t="shared" si="25"/>
        <v>0</v>
      </c>
      <c r="H263" s="9">
        <f t="shared" si="26"/>
        <v>0</v>
      </c>
      <c r="I263" t="str">
        <f t="shared" si="92"/>
        <v/>
      </c>
      <c r="J263" t="str">
        <f t="shared" ref="J263:BU263" si="101">IF(J45&gt;0,J$4,"")</f>
        <v/>
      </c>
      <c r="K263" t="str">
        <f t="shared" si="101"/>
        <v/>
      </c>
      <c r="L263" t="str">
        <f t="shared" si="101"/>
        <v/>
      </c>
      <c r="M263" t="str">
        <f t="shared" si="101"/>
        <v/>
      </c>
      <c r="N263" t="str">
        <f t="shared" si="101"/>
        <v/>
      </c>
      <c r="O263" t="str">
        <f t="shared" si="101"/>
        <v/>
      </c>
      <c r="P263" t="str">
        <f t="shared" si="101"/>
        <v/>
      </c>
      <c r="Q263" t="str">
        <f t="shared" si="101"/>
        <v/>
      </c>
      <c r="R263" t="str">
        <f t="shared" si="101"/>
        <v/>
      </c>
      <c r="S263" t="str">
        <f t="shared" si="101"/>
        <v/>
      </c>
      <c r="T263" t="str">
        <f t="shared" si="101"/>
        <v/>
      </c>
      <c r="U263" t="str">
        <f t="shared" si="101"/>
        <v/>
      </c>
      <c r="V263" t="str">
        <f t="shared" si="101"/>
        <v/>
      </c>
      <c r="W263" t="str">
        <f t="shared" si="101"/>
        <v/>
      </c>
      <c r="X263" t="str">
        <f t="shared" si="101"/>
        <v/>
      </c>
      <c r="Y263" t="str">
        <f t="shared" si="101"/>
        <v/>
      </c>
      <c r="Z263" t="str">
        <f t="shared" si="101"/>
        <v/>
      </c>
      <c r="AA263" t="str">
        <f t="shared" si="101"/>
        <v/>
      </c>
      <c r="AB263" t="str">
        <f t="shared" si="101"/>
        <v/>
      </c>
      <c r="AC263" t="str">
        <f t="shared" si="101"/>
        <v/>
      </c>
      <c r="AD263" t="str">
        <f t="shared" si="101"/>
        <v/>
      </c>
      <c r="AE263" t="str">
        <f t="shared" si="101"/>
        <v/>
      </c>
      <c r="AF263" t="str">
        <f t="shared" si="101"/>
        <v/>
      </c>
      <c r="AG263" t="str">
        <f t="shared" si="101"/>
        <v/>
      </c>
      <c r="AH263" t="str">
        <f t="shared" si="101"/>
        <v/>
      </c>
      <c r="AI263" t="str">
        <f t="shared" si="101"/>
        <v/>
      </c>
      <c r="AJ263" t="str">
        <f t="shared" si="101"/>
        <v/>
      </c>
      <c r="AK263" t="str">
        <f t="shared" si="101"/>
        <v/>
      </c>
      <c r="AL263" t="str">
        <f t="shared" si="101"/>
        <v/>
      </c>
      <c r="AM263" t="str">
        <f t="shared" si="101"/>
        <v/>
      </c>
      <c r="AN263" t="str">
        <f t="shared" si="101"/>
        <v/>
      </c>
      <c r="AO263" t="str">
        <f t="shared" si="101"/>
        <v/>
      </c>
      <c r="AP263" t="str">
        <f t="shared" si="101"/>
        <v/>
      </c>
      <c r="AQ263" t="str">
        <f t="shared" si="101"/>
        <v/>
      </c>
      <c r="AR263" t="str">
        <f t="shared" si="101"/>
        <v/>
      </c>
      <c r="AS263" t="str">
        <f t="shared" si="101"/>
        <v/>
      </c>
      <c r="AT263" t="str">
        <f t="shared" si="101"/>
        <v/>
      </c>
      <c r="AU263" t="str">
        <f t="shared" si="101"/>
        <v/>
      </c>
      <c r="AV263" t="str">
        <f t="shared" si="101"/>
        <v/>
      </c>
      <c r="AW263" t="str">
        <f t="shared" si="101"/>
        <v/>
      </c>
      <c r="AX263" t="str">
        <f t="shared" si="101"/>
        <v/>
      </c>
      <c r="AY263" t="str">
        <f t="shared" si="101"/>
        <v/>
      </c>
      <c r="AZ263" t="str">
        <f t="shared" si="101"/>
        <v/>
      </c>
      <c r="BA263" t="str">
        <f t="shared" si="101"/>
        <v/>
      </c>
      <c r="BB263" t="str">
        <f t="shared" si="101"/>
        <v/>
      </c>
      <c r="BC263" t="str">
        <f t="shared" si="101"/>
        <v/>
      </c>
      <c r="BD263" t="str">
        <f t="shared" si="101"/>
        <v/>
      </c>
      <c r="BE263" t="str">
        <f t="shared" si="101"/>
        <v/>
      </c>
      <c r="BF263" t="str">
        <f t="shared" si="101"/>
        <v/>
      </c>
      <c r="BG263" t="str">
        <f t="shared" si="101"/>
        <v/>
      </c>
      <c r="BH263" t="str">
        <f t="shared" si="101"/>
        <v/>
      </c>
      <c r="BI263" t="str">
        <f t="shared" si="101"/>
        <v/>
      </c>
      <c r="BJ263" t="str">
        <f t="shared" si="101"/>
        <v/>
      </c>
      <c r="BK263" t="str">
        <f t="shared" si="101"/>
        <v/>
      </c>
      <c r="BL263" t="str">
        <f t="shared" si="101"/>
        <v/>
      </c>
      <c r="BM263" t="str">
        <f t="shared" si="101"/>
        <v/>
      </c>
      <c r="BN263" t="str">
        <f t="shared" si="101"/>
        <v/>
      </c>
      <c r="BO263" t="str">
        <f t="shared" si="101"/>
        <v/>
      </c>
      <c r="BP263" t="str">
        <f t="shared" si="101"/>
        <v/>
      </c>
      <c r="BQ263" t="str">
        <f t="shared" si="101"/>
        <v/>
      </c>
      <c r="BR263" t="str">
        <f t="shared" si="101"/>
        <v/>
      </c>
      <c r="BS263" t="str">
        <f t="shared" si="101"/>
        <v/>
      </c>
      <c r="BT263" t="str">
        <f t="shared" si="101"/>
        <v/>
      </c>
      <c r="BU263" t="str">
        <f t="shared" si="101"/>
        <v/>
      </c>
      <c r="BV263" t="str">
        <f t="shared" ref="BV263:DY263" si="102">IF(BV45&gt;0,BV$4,"")</f>
        <v/>
      </c>
      <c r="BW263" t="str">
        <f t="shared" si="102"/>
        <v/>
      </c>
      <c r="BX263" t="str">
        <f t="shared" si="102"/>
        <v/>
      </c>
      <c r="BY263" t="str">
        <f t="shared" si="102"/>
        <v/>
      </c>
      <c r="BZ263" t="str">
        <f t="shared" si="102"/>
        <v/>
      </c>
      <c r="CA263" t="str">
        <f t="shared" si="102"/>
        <v/>
      </c>
      <c r="CB263" t="str">
        <f t="shared" si="102"/>
        <v/>
      </c>
      <c r="CC263" t="str">
        <f t="shared" si="102"/>
        <v/>
      </c>
      <c r="CD263" t="str">
        <f t="shared" si="102"/>
        <v/>
      </c>
      <c r="CE263" t="str">
        <f t="shared" si="102"/>
        <v/>
      </c>
      <c r="CF263" t="str">
        <f t="shared" si="102"/>
        <v/>
      </c>
      <c r="CG263" t="str">
        <f t="shared" si="102"/>
        <v/>
      </c>
      <c r="CH263" t="str">
        <f t="shared" si="102"/>
        <v/>
      </c>
      <c r="CI263" t="str">
        <f t="shared" si="102"/>
        <v/>
      </c>
      <c r="CJ263" t="str">
        <f t="shared" si="102"/>
        <v/>
      </c>
      <c r="CK263" t="str">
        <f t="shared" si="102"/>
        <v/>
      </c>
      <c r="CL263" t="str">
        <f t="shared" si="102"/>
        <v/>
      </c>
      <c r="CM263" t="str">
        <f t="shared" si="102"/>
        <v/>
      </c>
      <c r="CN263" t="str">
        <f t="shared" si="102"/>
        <v/>
      </c>
      <c r="CO263" t="str">
        <f t="shared" si="102"/>
        <v/>
      </c>
      <c r="CP263" t="str">
        <f t="shared" si="102"/>
        <v/>
      </c>
      <c r="CQ263" t="str">
        <f t="shared" si="102"/>
        <v/>
      </c>
      <c r="CR263" t="str">
        <f t="shared" si="102"/>
        <v/>
      </c>
      <c r="CS263" t="str">
        <f t="shared" si="102"/>
        <v/>
      </c>
      <c r="CT263" t="str">
        <f t="shared" si="102"/>
        <v/>
      </c>
      <c r="CU263" t="str">
        <f t="shared" si="102"/>
        <v/>
      </c>
      <c r="CV263" t="str">
        <f t="shared" si="102"/>
        <v/>
      </c>
      <c r="CW263" t="str">
        <f t="shared" si="102"/>
        <v/>
      </c>
      <c r="CX263" t="str">
        <f t="shared" si="102"/>
        <v/>
      </c>
      <c r="CY263" t="str">
        <f t="shared" si="102"/>
        <v/>
      </c>
      <c r="CZ263" t="str">
        <f t="shared" si="102"/>
        <v/>
      </c>
      <c r="DA263" t="str">
        <f t="shared" si="102"/>
        <v/>
      </c>
      <c r="DB263" t="str">
        <f t="shared" si="102"/>
        <v/>
      </c>
      <c r="DC263" t="str">
        <f t="shared" si="102"/>
        <v/>
      </c>
      <c r="DD263" t="str">
        <f t="shared" si="102"/>
        <v/>
      </c>
      <c r="DE263" t="str">
        <f t="shared" si="102"/>
        <v/>
      </c>
      <c r="DF263" t="str">
        <f t="shared" si="102"/>
        <v/>
      </c>
      <c r="DG263" t="str">
        <f t="shared" si="102"/>
        <v/>
      </c>
      <c r="DH263" t="str">
        <f t="shared" si="102"/>
        <v/>
      </c>
      <c r="DI263" t="str">
        <f t="shared" si="102"/>
        <v/>
      </c>
      <c r="DJ263" t="str">
        <f t="shared" si="102"/>
        <v/>
      </c>
      <c r="DK263" t="str">
        <f t="shared" si="102"/>
        <v/>
      </c>
      <c r="DL263" t="str">
        <f t="shared" si="102"/>
        <v/>
      </c>
      <c r="DM263" t="str">
        <f t="shared" si="102"/>
        <v/>
      </c>
      <c r="DN263" t="str">
        <f t="shared" si="102"/>
        <v/>
      </c>
      <c r="DO263" t="str">
        <f t="shared" si="102"/>
        <v/>
      </c>
      <c r="DP263" t="str">
        <f t="shared" si="102"/>
        <v/>
      </c>
      <c r="DQ263" t="str">
        <f t="shared" si="102"/>
        <v/>
      </c>
      <c r="DR263" t="str">
        <f t="shared" si="102"/>
        <v/>
      </c>
      <c r="DS263" t="str">
        <f t="shared" si="102"/>
        <v/>
      </c>
      <c r="DT263" t="str">
        <f t="shared" si="102"/>
        <v/>
      </c>
      <c r="DU263" t="str">
        <f t="shared" si="102"/>
        <v/>
      </c>
      <c r="DV263" t="str">
        <f t="shared" si="102"/>
        <v/>
      </c>
      <c r="DW263" t="str">
        <f t="shared" si="102"/>
        <v/>
      </c>
      <c r="DX263" t="str">
        <f t="shared" si="102"/>
        <v/>
      </c>
      <c r="DY263" t="str">
        <f t="shared" si="102"/>
        <v/>
      </c>
    </row>
    <row r="264" spans="2:129" x14ac:dyDescent="0.2">
      <c r="B264" t="str">
        <f t="shared" si="24"/>
        <v/>
      </c>
      <c r="G264" s="9">
        <f t="shared" si="25"/>
        <v>0</v>
      </c>
      <c r="H264" s="9">
        <f t="shared" si="26"/>
        <v>0</v>
      </c>
      <c r="I264" t="str">
        <f t="shared" si="92"/>
        <v/>
      </c>
      <c r="J264" t="str">
        <f t="shared" ref="J264:BU264" si="103">IF(J46&gt;0,J$4,"")</f>
        <v/>
      </c>
      <c r="K264" t="str">
        <f t="shared" si="103"/>
        <v/>
      </c>
      <c r="L264" t="str">
        <f t="shared" si="103"/>
        <v/>
      </c>
      <c r="M264" t="str">
        <f t="shared" si="103"/>
        <v/>
      </c>
      <c r="N264" t="str">
        <f t="shared" si="103"/>
        <v/>
      </c>
      <c r="O264" t="str">
        <f t="shared" si="103"/>
        <v/>
      </c>
      <c r="P264" t="str">
        <f t="shared" si="103"/>
        <v/>
      </c>
      <c r="Q264" t="str">
        <f t="shared" si="103"/>
        <v/>
      </c>
      <c r="R264" t="str">
        <f t="shared" si="103"/>
        <v/>
      </c>
      <c r="S264" t="str">
        <f t="shared" si="103"/>
        <v/>
      </c>
      <c r="T264" t="str">
        <f t="shared" si="103"/>
        <v/>
      </c>
      <c r="U264" t="str">
        <f t="shared" si="103"/>
        <v/>
      </c>
      <c r="V264" t="str">
        <f t="shared" si="103"/>
        <v/>
      </c>
      <c r="W264" t="str">
        <f t="shared" si="103"/>
        <v/>
      </c>
      <c r="X264" t="str">
        <f t="shared" si="103"/>
        <v/>
      </c>
      <c r="Y264" t="str">
        <f t="shared" si="103"/>
        <v/>
      </c>
      <c r="Z264" t="str">
        <f t="shared" si="103"/>
        <v/>
      </c>
      <c r="AA264" t="str">
        <f t="shared" si="103"/>
        <v/>
      </c>
      <c r="AB264" t="str">
        <f t="shared" si="103"/>
        <v/>
      </c>
      <c r="AC264" t="str">
        <f t="shared" si="103"/>
        <v/>
      </c>
      <c r="AD264" t="str">
        <f t="shared" si="103"/>
        <v/>
      </c>
      <c r="AE264" t="str">
        <f t="shared" si="103"/>
        <v/>
      </c>
      <c r="AF264" t="str">
        <f t="shared" si="103"/>
        <v/>
      </c>
      <c r="AG264" t="str">
        <f t="shared" si="103"/>
        <v/>
      </c>
      <c r="AH264" t="str">
        <f t="shared" si="103"/>
        <v/>
      </c>
      <c r="AI264" t="str">
        <f t="shared" si="103"/>
        <v/>
      </c>
      <c r="AJ264" t="str">
        <f t="shared" si="103"/>
        <v/>
      </c>
      <c r="AK264" t="str">
        <f t="shared" si="103"/>
        <v/>
      </c>
      <c r="AL264" t="str">
        <f t="shared" si="103"/>
        <v/>
      </c>
      <c r="AM264" t="str">
        <f t="shared" si="103"/>
        <v/>
      </c>
      <c r="AN264" t="str">
        <f t="shared" si="103"/>
        <v/>
      </c>
      <c r="AO264" t="str">
        <f t="shared" si="103"/>
        <v/>
      </c>
      <c r="AP264" t="str">
        <f t="shared" si="103"/>
        <v/>
      </c>
      <c r="AQ264" t="str">
        <f t="shared" si="103"/>
        <v/>
      </c>
      <c r="AR264" t="str">
        <f t="shared" si="103"/>
        <v/>
      </c>
      <c r="AS264" t="str">
        <f t="shared" si="103"/>
        <v/>
      </c>
      <c r="AT264" t="str">
        <f t="shared" si="103"/>
        <v/>
      </c>
      <c r="AU264" t="str">
        <f t="shared" si="103"/>
        <v/>
      </c>
      <c r="AV264" t="str">
        <f t="shared" si="103"/>
        <v/>
      </c>
      <c r="AW264" t="str">
        <f t="shared" si="103"/>
        <v/>
      </c>
      <c r="AX264" t="str">
        <f t="shared" si="103"/>
        <v/>
      </c>
      <c r="AY264" t="str">
        <f t="shared" si="103"/>
        <v/>
      </c>
      <c r="AZ264" t="str">
        <f t="shared" si="103"/>
        <v/>
      </c>
      <c r="BA264" t="str">
        <f t="shared" si="103"/>
        <v/>
      </c>
      <c r="BB264" t="str">
        <f t="shared" si="103"/>
        <v/>
      </c>
      <c r="BC264" t="str">
        <f t="shared" si="103"/>
        <v/>
      </c>
      <c r="BD264" t="str">
        <f t="shared" si="103"/>
        <v/>
      </c>
      <c r="BE264" t="str">
        <f t="shared" si="103"/>
        <v/>
      </c>
      <c r="BF264" t="str">
        <f t="shared" si="103"/>
        <v/>
      </c>
      <c r="BG264" t="str">
        <f t="shared" si="103"/>
        <v/>
      </c>
      <c r="BH264" t="str">
        <f t="shared" si="103"/>
        <v/>
      </c>
      <c r="BI264" t="str">
        <f t="shared" si="103"/>
        <v/>
      </c>
      <c r="BJ264" t="str">
        <f t="shared" si="103"/>
        <v/>
      </c>
      <c r="BK264" t="str">
        <f t="shared" si="103"/>
        <v/>
      </c>
      <c r="BL264" t="str">
        <f t="shared" si="103"/>
        <v/>
      </c>
      <c r="BM264" t="str">
        <f t="shared" si="103"/>
        <v/>
      </c>
      <c r="BN264" t="str">
        <f t="shared" si="103"/>
        <v/>
      </c>
      <c r="BO264" t="str">
        <f t="shared" si="103"/>
        <v/>
      </c>
      <c r="BP264" t="str">
        <f t="shared" si="103"/>
        <v/>
      </c>
      <c r="BQ264" t="str">
        <f t="shared" si="103"/>
        <v/>
      </c>
      <c r="BR264" t="str">
        <f t="shared" si="103"/>
        <v/>
      </c>
      <c r="BS264" t="str">
        <f t="shared" si="103"/>
        <v/>
      </c>
      <c r="BT264" t="str">
        <f t="shared" si="103"/>
        <v/>
      </c>
      <c r="BU264" t="str">
        <f t="shared" si="103"/>
        <v/>
      </c>
      <c r="BV264" t="str">
        <f t="shared" ref="BV264:DY264" si="104">IF(BV46&gt;0,BV$4,"")</f>
        <v/>
      </c>
      <c r="BW264" t="str">
        <f t="shared" si="104"/>
        <v/>
      </c>
      <c r="BX264" t="str">
        <f t="shared" si="104"/>
        <v/>
      </c>
      <c r="BY264" t="str">
        <f t="shared" si="104"/>
        <v/>
      </c>
      <c r="BZ264" t="str">
        <f t="shared" si="104"/>
        <v/>
      </c>
      <c r="CA264" t="str">
        <f t="shared" si="104"/>
        <v/>
      </c>
      <c r="CB264" t="str">
        <f t="shared" si="104"/>
        <v/>
      </c>
      <c r="CC264" t="str">
        <f t="shared" si="104"/>
        <v/>
      </c>
      <c r="CD264" t="str">
        <f t="shared" si="104"/>
        <v/>
      </c>
      <c r="CE264" t="str">
        <f t="shared" si="104"/>
        <v/>
      </c>
      <c r="CF264" t="str">
        <f t="shared" si="104"/>
        <v/>
      </c>
      <c r="CG264" t="str">
        <f t="shared" si="104"/>
        <v/>
      </c>
      <c r="CH264" t="str">
        <f t="shared" si="104"/>
        <v/>
      </c>
      <c r="CI264" t="str">
        <f t="shared" si="104"/>
        <v/>
      </c>
      <c r="CJ264" t="str">
        <f t="shared" si="104"/>
        <v/>
      </c>
      <c r="CK264" t="str">
        <f t="shared" si="104"/>
        <v/>
      </c>
      <c r="CL264" t="str">
        <f t="shared" si="104"/>
        <v/>
      </c>
      <c r="CM264" t="str">
        <f t="shared" si="104"/>
        <v/>
      </c>
      <c r="CN264" t="str">
        <f t="shared" si="104"/>
        <v/>
      </c>
      <c r="CO264" t="str">
        <f t="shared" si="104"/>
        <v/>
      </c>
      <c r="CP264" t="str">
        <f t="shared" si="104"/>
        <v/>
      </c>
      <c r="CQ264" t="str">
        <f t="shared" si="104"/>
        <v/>
      </c>
      <c r="CR264" t="str">
        <f t="shared" si="104"/>
        <v/>
      </c>
      <c r="CS264" t="str">
        <f t="shared" si="104"/>
        <v/>
      </c>
      <c r="CT264" t="str">
        <f t="shared" si="104"/>
        <v/>
      </c>
      <c r="CU264" t="str">
        <f t="shared" si="104"/>
        <v/>
      </c>
      <c r="CV264" t="str">
        <f t="shared" si="104"/>
        <v/>
      </c>
      <c r="CW264" t="str">
        <f t="shared" si="104"/>
        <v/>
      </c>
      <c r="CX264" t="str">
        <f t="shared" si="104"/>
        <v/>
      </c>
      <c r="CY264" t="str">
        <f t="shared" si="104"/>
        <v/>
      </c>
      <c r="CZ264" t="str">
        <f t="shared" si="104"/>
        <v/>
      </c>
      <c r="DA264" t="str">
        <f t="shared" si="104"/>
        <v/>
      </c>
      <c r="DB264" t="str">
        <f t="shared" si="104"/>
        <v/>
      </c>
      <c r="DC264" t="str">
        <f t="shared" si="104"/>
        <v/>
      </c>
      <c r="DD264" t="str">
        <f t="shared" si="104"/>
        <v/>
      </c>
      <c r="DE264" t="str">
        <f t="shared" si="104"/>
        <v/>
      </c>
      <c r="DF264" t="str">
        <f t="shared" si="104"/>
        <v/>
      </c>
      <c r="DG264" t="str">
        <f t="shared" si="104"/>
        <v/>
      </c>
      <c r="DH264" t="str">
        <f t="shared" si="104"/>
        <v/>
      </c>
      <c r="DI264" t="str">
        <f t="shared" si="104"/>
        <v/>
      </c>
      <c r="DJ264" t="str">
        <f t="shared" si="104"/>
        <v/>
      </c>
      <c r="DK264" t="str">
        <f t="shared" si="104"/>
        <v/>
      </c>
      <c r="DL264" t="str">
        <f t="shared" si="104"/>
        <v/>
      </c>
      <c r="DM264" t="str">
        <f t="shared" si="104"/>
        <v/>
      </c>
      <c r="DN264" t="str">
        <f t="shared" si="104"/>
        <v/>
      </c>
      <c r="DO264" t="str">
        <f t="shared" si="104"/>
        <v/>
      </c>
      <c r="DP264" t="str">
        <f t="shared" si="104"/>
        <v/>
      </c>
      <c r="DQ264" t="str">
        <f t="shared" si="104"/>
        <v/>
      </c>
      <c r="DR264" t="str">
        <f t="shared" si="104"/>
        <v/>
      </c>
      <c r="DS264" t="str">
        <f t="shared" si="104"/>
        <v/>
      </c>
      <c r="DT264" t="str">
        <f t="shared" si="104"/>
        <v/>
      </c>
      <c r="DU264" t="str">
        <f t="shared" si="104"/>
        <v/>
      </c>
      <c r="DV264" t="str">
        <f t="shared" si="104"/>
        <v/>
      </c>
      <c r="DW264" t="str">
        <f t="shared" si="104"/>
        <v/>
      </c>
      <c r="DX264" t="str">
        <f t="shared" si="104"/>
        <v/>
      </c>
      <c r="DY264" t="str">
        <f t="shared" si="104"/>
        <v/>
      </c>
    </row>
    <row r="265" spans="2:129" x14ac:dyDescent="0.2">
      <c r="B265" t="str">
        <f t="shared" si="24"/>
        <v/>
      </c>
      <c r="G265" s="9">
        <f t="shared" si="25"/>
        <v>0</v>
      </c>
      <c r="H265" s="9">
        <f t="shared" si="26"/>
        <v>0</v>
      </c>
      <c r="I265" t="str">
        <f t="shared" si="92"/>
        <v/>
      </c>
      <c r="J265" t="str">
        <f t="shared" ref="J265:BU265" si="105">IF(J47&gt;0,J$4,"")</f>
        <v/>
      </c>
      <c r="K265" t="str">
        <f t="shared" si="105"/>
        <v/>
      </c>
      <c r="L265" t="str">
        <f t="shared" si="105"/>
        <v/>
      </c>
      <c r="M265" t="str">
        <f t="shared" si="105"/>
        <v/>
      </c>
      <c r="N265" t="str">
        <f t="shared" si="105"/>
        <v/>
      </c>
      <c r="O265" t="str">
        <f t="shared" si="105"/>
        <v/>
      </c>
      <c r="P265" t="str">
        <f t="shared" si="105"/>
        <v/>
      </c>
      <c r="Q265" t="str">
        <f t="shared" si="105"/>
        <v/>
      </c>
      <c r="R265" t="str">
        <f t="shared" si="105"/>
        <v/>
      </c>
      <c r="S265" t="str">
        <f t="shared" si="105"/>
        <v/>
      </c>
      <c r="T265" t="str">
        <f t="shared" si="105"/>
        <v/>
      </c>
      <c r="U265" t="str">
        <f t="shared" si="105"/>
        <v/>
      </c>
      <c r="V265" t="str">
        <f t="shared" si="105"/>
        <v/>
      </c>
      <c r="W265" t="str">
        <f t="shared" si="105"/>
        <v/>
      </c>
      <c r="X265" t="str">
        <f t="shared" si="105"/>
        <v/>
      </c>
      <c r="Y265" t="str">
        <f t="shared" si="105"/>
        <v/>
      </c>
      <c r="Z265" t="str">
        <f t="shared" si="105"/>
        <v/>
      </c>
      <c r="AA265" t="str">
        <f t="shared" si="105"/>
        <v/>
      </c>
      <c r="AB265" t="str">
        <f t="shared" si="105"/>
        <v/>
      </c>
      <c r="AC265" t="str">
        <f t="shared" si="105"/>
        <v/>
      </c>
      <c r="AD265" t="str">
        <f t="shared" si="105"/>
        <v/>
      </c>
      <c r="AE265" t="str">
        <f t="shared" si="105"/>
        <v/>
      </c>
      <c r="AF265" t="str">
        <f t="shared" si="105"/>
        <v/>
      </c>
      <c r="AG265" t="str">
        <f t="shared" si="105"/>
        <v/>
      </c>
      <c r="AH265" t="str">
        <f t="shared" si="105"/>
        <v/>
      </c>
      <c r="AI265" t="str">
        <f t="shared" si="105"/>
        <v/>
      </c>
      <c r="AJ265" t="str">
        <f t="shared" si="105"/>
        <v/>
      </c>
      <c r="AK265" t="str">
        <f t="shared" si="105"/>
        <v/>
      </c>
      <c r="AL265" t="str">
        <f t="shared" si="105"/>
        <v/>
      </c>
      <c r="AM265" t="str">
        <f t="shared" si="105"/>
        <v/>
      </c>
      <c r="AN265" t="str">
        <f t="shared" si="105"/>
        <v/>
      </c>
      <c r="AO265" t="str">
        <f t="shared" si="105"/>
        <v/>
      </c>
      <c r="AP265" t="str">
        <f t="shared" si="105"/>
        <v/>
      </c>
      <c r="AQ265" t="str">
        <f t="shared" si="105"/>
        <v/>
      </c>
      <c r="AR265" t="str">
        <f t="shared" si="105"/>
        <v/>
      </c>
      <c r="AS265" t="str">
        <f t="shared" si="105"/>
        <v/>
      </c>
      <c r="AT265" t="str">
        <f t="shared" si="105"/>
        <v/>
      </c>
      <c r="AU265" t="str">
        <f t="shared" si="105"/>
        <v/>
      </c>
      <c r="AV265" t="str">
        <f t="shared" si="105"/>
        <v/>
      </c>
      <c r="AW265" t="str">
        <f t="shared" si="105"/>
        <v/>
      </c>
      <c r="AX265" t="str">
        <f t="shared" si="105"/>
        <v/>
      </c>
      <c r="AY265" t="str">
        <f t="shared" si="105"/>
        <v/>
      </c>
      <c r="AZ265" t="str">
        <f t="shared" si="105"/>
        <v/>
      </c>
      <c r="BA265" t="str">
        <f t="shared" si="105"/>
        <v/>
      </c>
      <c r="BB265" t="str">
        <f t="shared" si="105"/>
        <v/>
      </c>
      <c r="BC265" t="str">
        <f t="shared" si="105"/>
        <v/>
      </c>
      <c r="BD265" t="str">
        <f t="shared" si="105"/>
        <v/>
      </c>
      <c r="BE265" t="str">
        <f t="shared" si="105"/>
        <v/>
      </c>
      <c r="BF265" t="str">
        <f t="shared" si="105"/>
        <v/>
      </c>
      <c r="BG265" t="str">
        <f t="shared" si="105"/>
        <v/>
      </c>
      <c r="BH265" t="str">
        <f t="shared" si="105"/>
        <v/>
      </c>
      <c r="BI265" t="str">
        <f t="shared" si="105"/>
        <v/>
      </c>
      <c r="BJ265" t="str">
        <f t="shared" si="105"/>
        <v/>
      </c>
      <c r="BK265" t="str">
        <f t="shared" si="105"/>
        <v/>
      </c>
      <c r="BL265" t="str">
        <f t="shared" si="105"/>
        <v/>
      </c>
      <c r="BM265" t="str">
        <f t="shared" si="105"/>
        <v/>
      </c>
      <c r="BN265" t="str">
        <f t="shared" si="105"/>
        <v/>
      </c>
      <c r="BO265" t="str">
        <f t="shared" si="105"/>
        <v/>
      </c>
      <c r="BP265" t="str">
        <f t="shared" si="105"/>
        <v/>
      </c>
      <c r="BQ265" t="str">
        <f t="shared" si="105"/>
        <v/>
      </c>
      <c r="BR265" t="str">
        <f t="shared" si="105"/>
        <v/>
      </c>
      <c r="BS265" t="str">
        <f t="shared" si="105"/>
        <v/>
      </c>
      <c r="BT265" t="str">
        <f t="shared" si="105"/>
        <v/>
      </c>
      <c r="BU265" t="str">
        <f t="shared" si="105"/>
        <v/>
      </c>
      <c r="BV265" t="str">
        <f t="shared" ref="BV265:DY265" si="106">IF(BV47&gt;0,BV$4,"")</f>
        <v/>
      </c>
      <c r="BW265" t="str">
        <f t="shared" si="106"/>
        <v/>
      </c>
      <c r="BX265" t="str">
        <f t="shared" si="106"/>
        <v/>
      </c>
      <c r="BY265" t="str">
        <f t="shared" si="106"/>
        <v/>
      </c>
      <c r="BZ265" t="str">
        <f t="shared" si="106"/>
        <v/>
      </c>
      <c r="CA265" t="str">
        <f t="shared" si="106"/>
        <v/>
      </c>
      <c r="CB265" t="str">
        <f t="shared" si="106"/>
        <v/>
      </c>
      <c r="CC265" t="str">
        <f t="shared" si="106"/>
        <v/>
      </c>
      <c r="CD265" t="str">
        <f t="shared" si="106"/>
        <v/>
      </c>
      <c r="CE265" t="str">
        <f t="shared" si="106"/>
        <v/>
      </c>
      <c r="CF265" t="str">
        <f t="shared" si="106"/>
        <v/>
      </c>
      <c r="CG265" t="str">
        <f t="shared" si="106"/>
        <v/>
      </c>
      <c r="CH265" t="str">
        <f t="shared" si="106"/>
        <v/>
      </c>
      <c r="CI265" t="str">
        <f t="shared" si="106"/>
        <v/>
      </c>
      <c r="CJ265" t="str">
        <f t="shared" si="106"/>
        <v/>
      </c>
      <c r="CK265" t="str">
        <f t="shared" si="106"/>
        <v/>
      </c>
      <c r="CL265" t="str">
        <f t="shared" si="106"/>
        <v/>
      </c>
      <c r="CM265" t="str">
        <f t="shared" si="106"/>
        <v/>
      </c>
      <c r="CN265" t="str">
        <f t="shared" si="106"/>
        <v/>
      </c>
      <c r="CO265" t="str">
        <f t="shared" si="106"/>
        <v/>
      </c>
      <c r="CP265" t="str">
        <f t="shared" si="106"/>
        <v/>
      </c>
      <c r="CQ265" t="str">
        <f t="shared" si="106"/>
        <v/>
      </c>
      <c r="CR265" t="str">
        <f t="shared" si="106"/>
        <v/>
      </c>
      <c r="CS265" t="str">
        <f t="shared" si="106"/>
        <v/>
      </c>
      <c r="CT265" t="str">
        <f t="shared" si="106"/>
        <v/>
      </c>
      <c r="CU265" t="str">
        <f t="shared" si="106"/>
        <v/>
      </c>
      <c r="CV265" t="str">
        <f t="shared" si="106"/>
        <v/>
      </c>
      <c r="CW265" t="str">
        <f t="shared" si="106"/>
        <v/>
      </c>
      <c r="CX265" t="str">
        <f t="shared" si="106"/>
        <v/>
      </c>
      <c r="CY265" t="str">
        <f t="shared" si="106"/>
        <v/>
      </c>
      <c r="CZ265" t="str">
        <f t="shared" si="106"/>
        <v/>
      </c>
      <c r="DA265" t="str">
        <f t="shared" si="106"/>
        <v/>
      </c>
      <c r="DB265" t="str">
        <f t="shared" si="106"/>
        <v/>
      </c>
      <c r="DC265" t="str">
        <f t="shared" si="106"/>
        <v/>
      </c>
      <c r="DD265" t="str">
        <f t="shared" si="106"/>
        <v/>
      </c>
      <c r="DE265" t="str">
        <f t="shared" si="106"/>
        <v/>
      </c>
      <c r="DF265" t="str">
        <f t="shared" si="106"/>
        <v/>
      </c>
      <c r="DG265" t="str">
        <f t="shared" si="106"/>
        <v/>
      </c>
      <c r="DH265" t="str">
        <f t="shared" si="106"/>
        <v/>
      </c>
      <c r="DI265" t="str">
        <f t="shared" si="106"/>
        <v/>
      </c>
      <c r="DJ265" t="str">
        <f t="shared" si="106"/>
        <v/>
      </c>
      <c r="DK265" t="str">
        <f t="shared" si="106"/>
        <v/>
      </c>
      <c r="DL265" t="str">
        <f t="shared" si="106"/>
        <v/>
      </c>
      <c r="DM265" t="str">
        <f t="shared" si="106"/>
        <v/>
      </c>
      <c r="DN265" t="str">
        <f t="shared" si="106"/>
        <v/>
      </c>
      <c r="DO265" t="str">
        <f t="shared" si="106"/>
        <v/>
      </c>
      <c r="DP265" t="str">
        <f t="shared" si="106"/>
        <v/>
      </c>
      <c r="DQ265" t="str">
        <f t="shared" si="106"/>
        <v/>
      </c>
      <c r="DR265" t="str">
        <f t="shared" si="106"/>
        <v/>
      </c>
      <c r="DS265" t="str">
        <f t="shared" si="106"/>
        <v/>
      </c>
      <c r="DT265" t="str">
        <f t="shared" si="106"/>
        <v/>
      </c>
      <c r="DU265" t="str">
        <f t="shared" si="106"/>
        <v/>
      </c>
      <c r="DV265" t="str">
        <f t="shared" si="106"/>
        <v/>
      </c>
      <c r="DW265" t="str">
        <f t="shared" si="106"/>
        <v/>
      </c>
      <c r="DX265" t="str">
        <f t="shared" si="106"/>
        <v/>
      </c>
      <c r="DY265" t="str">
        <f t="shared" si="106"/>
        <v/>
      </c>
    </row>
    <row r="266" spans="2:129" x14ac:dyDescent="0.2">
      <c r="B266" t="str">
        <f t="shared" si="24"/>
        <v/>
      </c>
      <c r="G266" s="9">
        <f t="shared" si="25"/>
        <v>0</v>
      </c>
      <c r="H266" s="9">
        <f t="shared" si="26"/>
        <v>0</v>
      </c>
      <c r="I266" t="str">
        <f t="shared" si="92"/>
        <v/>
      </c>
      <c r="J266" t="str">
        <f t="shared" ref="J266:BU266" si="107">IF(J48&gt;0,J$4,"")</f>
        <v/>
      </c>
      <c r="K266" t="str">
        <f t="shared" si="107"/>
        <v/>
      </c>
      <c r="L266" t="str">
        <f t="shared" si="107"/>
        <v/>
      </c>
      <c r="M266" t="str">
        <f t="shared" si="107"/>
        <v/>
      </c>
      <c r="N266" t="str">
        <f t="shared" si="107"/>
        <v/>
      </c>
      <c r="O266" t="str">
        <f t="shared" si="107"/>
        <v/>
      </c>
      <c r="P266" t="str">
        <f t="shared" si="107"/>
        <v/>
      </c>
      <c r="Q266" t="str">
        <f t="shared" si="107"/>
        <v/>
      </c>
      <c r="R266" t="str">
        <f t="shared" si="107"/>
        <v/>
      </c>
      <c r="S266" t="str">
        <f t="shared" si="107"/>
        <v/>
      </c>
      <c r="T266" t="str">
        <f t="shared" si="107"/>
        <v/>
      </c>
      <c r="U266" t="str">
        <f t="shared" si="107"/>
        <v/>
      </c>
      <c r="V266" t="str">
        <f t="shared" si="107"/>
        <v/>
      </c>
      <c r="W266" t="str">
        <f t="shared" si="107"/>
        <v/>
      </c>
      <c r="X266" t="str">
        <f t="shared" si="107"/>
        <v/>
      </c>
      <c r="Y266" t="str">
        <f t="shared" si="107"/>
        <v/>
      </c>
      <c r="Z266" t="str">
        <f t="shared" si="107"/>
        <v/>
      </c>
      <c r="AA266" t="str">
        <f t="shared" si="107"/>
        <v/>
      </c>
      <c r="AB266" t="str">
        <f t="shared" si="107"/>
        <v/>
      </c>
      <c r="AC266" t="str">
        <f t="shared" si="107"/>
        <v/>
      </c>
      <c r="AD266" t="str">
        <f t="shared" si="107"/>
        <v/>
      </c>
      <c r="AE266" t="str">
        <f t="shared" si="107"/>
        <v/>
      </c>
      <c r="AF266" t="str">
        <f t="shared" si="107"/>
        <v/>
      </c>
      <c r="AG266" t="str">
        <f t="shared" si="107"/>
        <v/>
      </c>
      <c r="AH266" t="str">
        <f t="shared" si="107"/>
        <v/>
      </c>
      <c r="AI266" t="str">
        <f t="shared" si="107"/>
        <v/>
      </c>
      <c r="AJ266" t="str">
        <f t="shared" si="107"/>
        <v/>
      </c>
      <c r="AK266" t="str">
        <f t="shared" si="107"/>
        <v/>
      </c>
      <c r="AL266" t="str">
        <f t="shared" si="107"/>
        <v/>
      </c>
      <c r="AM266" t="str">
        <f t="shared" si="107"/>
        <v/>
      </c>
      <c r="AN266" t="str">
        <f t="shared" si="107"/>
        <v/>
      </c>
      <c r="AO266" t="str">
        <f t="shared" si="107"/>
        <v/>
      </c>
      <c r="AP266" t="str">
        <f t="shared" si="107"/>
        <v/>
      </c>
      <c r="AQ266" t="str">
        <f t="shared" si="107"/>
        <v/>
      </c>
      <c r="AR266" t="str">
        <f t="shared" si="107"/>
        <v/>
      </c>
      <c r="AS266" t="str">
        <f t="shared" si="107"/>
        <v/>
      </c>
      <c r="AT266" t="str">
        <f t="shared" si="107"/>
        <v/>
      </c>
      <c r="AU266" t="str">
        <f t="shared" si="107"/>
        <v/>
      </c>
      <c r="AV266" t="str">
        <f t="shared" si="107"/>
        <v/>
      </c>
      <c r="AW266" t="str">
        <f t="shared" si="107"/>
        <v/>
      </c>
      <c r="AX266" t="str">
        <f t="shared" si="107"/>
        <v/>
      </c>
      <c r="AY266" t="str">
        <f t="shared" si="107"/>
        <v/>
      </c>
      <c r="AZ266" t="str">
        <f t="shared" si="107"/>
        <v/>
      </c>
      <c r="BA266" t="str">
        <f t="shared" si="107"/>
        <v/>
      </c>
      <c r="BB266" t="str">
        <f t="shared" si="107"/>
        <v/>
      </c>
      <c r="BC266" t="str">
        <f t="shared" si="107"/>
        <v/>
      </c>
      <c r="BD266" t="str">
        <f t="shared" si="107"/>
        <v/>
      </c>
      <c r="BE266" t="str">
        <f t="shared" si="107"/>
        <v/>
      </c>
      <c r="BF266" t="str">
        <f t="shared" si="107"/>
        <v/>
      </c>
      <c r="BG266" t="str">
        <f t="shared" si="107"/>
        <v/>
      </c>
      <c r="BH266" t="str">
        <f t="shared" si="107"/>
        <v/>
      </c>
      <c r="BI266" t="str">
        <f t="shared" si="107"/>
        <v/>
      </c>
      <c r="BJ266" t="str">
        <f t="shared" si="107"/>
        <v/>
      </c>
      <c r="BK266" t="str">
        <f t="shared" si="107"/>
        <v/>
      </c>
      <c r="BL266" t="str">
        <f t="shared" si="107"/>
        <v/>
      </c>
      <c r="BM266" t="str">
        <f t="shared" si="107"/>
        <v/>
      </c>
      <c r="BN266" t="str">
        <f t="shared" si="107"/>
        <v/>
      </c>
      <c r="BO266" t="str">
        <f t="shared" si="107"/>
        <v/>
      </c>
      <c r="BP266" t="str">
        <f t="shared" si="107"/>
        <v/>
      </c>
      <c r="BQ266" t="str">
        <f t="shared" si="107"/>
        <v/>
      </c>
      <c r="BR266" t="str">
        <f t="shared" si="107"/>
        <v/>
      </c>
      <c r="BS266" t="str">
        <f t="shared" si="107"/>
        <v/>
      </c>
      <c r="BT266" t="str">
        <f t="shared" si="107"/>
        <v/>
      </c>
      <c r="BU266" t="str">
        <f t="shared" si="107"/>
        <v/>
      </c>
      <c r="BV266" t="str">
        <f t="shared" ref="BV266:DY266" si="108">IF(BV48&gt;0,BV$4,"")</f>
        <v/>
      </c>
      <c r="BW266" t="str">
        <f t="shared" si="108"/>
        <v/>
      </c>
      <c r="BX266" t="str">
        <f t="shared" si="108"/>
        <v/>
      </c>
      <c r="BY266" t="str">
        <f t="shared" si="108"/>
        <v/>
      </c>
      <c r="BZ266" t="str">
        <f t="shared" si="108"/>
        <v/>
      </c>
      <c r="CA266" t="str">
        <f t="shared" si="108"/>
        <v/>
      </c>
      <c r="CB266" t="str">
        <f t="shared" si="108"/>
        <v/>
      </c>
      <c r="CC266" t="str">
        <f t="shared" si="108"/>
        <v/>
      </c>
      <c r="CD266" t="str">
        <f t="shared" si="108"/>
        <v/>
      </c>
      <c r="CE266" t="str">
        <f t="shared" si="108"/>
        <v/>
      </c>
      <c r="CF266" t="str">
        <f t="shared" si="108"/>
        <v/>
      </c>
      <c r="CG266" t="str">
        <f t="shared" si="108"/>
        <v/>
      </c>
      <c r="CH266" t="str">
        <f t="shared" si="108"/>
        <v/>
      </c>
      <c r="CI266" t="str">
        <f t="shared" si="108"/>
        <v/>
      </c>
      <c r="CJ266" t="str">
        <f t="shared" si="108"/>
        <v/>
      </c>
      <c r="CK266" t="str">
        <f t="shared" si="108"/>
        <v/>
      </c>
      <c r="CL266" t="str">
        <f t="shared" si="108"/>
        <v/>
      </c>
      <c r="CM266" t="str">
        <f t="shared" si="108"/>
        <v/>
      </c>
      <c r="CN266" t="str">
        <f t="shared" si="108"/>
        <v/>
      </c>
      <c r="CO266" t="str">
        <f t="shared" si="108"/>
        <v/>
      </c>
      <c r="CP266" t="str">
        <f t="shared" si="108"/>
        <v/>
      </c>
      <c r="CQ266" t="str">
        <f t="shared" si="108"/>
        <v/>
      </c>
      <c r="CR266" t="str">
        <f t="shared" si="108"/>
        <v/>
      </c>
      <c r="CS266" t="str">
        <f t="shared" si="108"/>
        <v/>
      </c>
      <c r="CT266" t="str">
        <f t="shared" si="108"/>
        <v/>
      </c>
      <c r="CU266" t="str">
        <f t="shared" si="108"/>
        <v/>
      </c>
      <c r="CV266" t="str">
        <f t="shared" si="108"/>
        <v/>
      </c>
      <c r="CW266" t="str">
        <f t="shared" si="108"/>
        <v/>
      </c>
      <c r="CX266" t="str">
        <f t="shared" si="108"/>
        <v/>
      </c>
      <c r="CY266" t="str">
        <f t="shared" si="108"/>
        <v/>
      </c>
      <c r="CZ266" t="str">
        <f t="shared" si="108"/>
        <v/>
      </c>
      <c r="DA266" t="str">
        <f t="shared" si="108"/>
        <v/>
      </c>
      <c r="DB266" t="str">
        <f t="shared" si="108"/>
        <v/>
      </c>
      <c r="DC266" t="str">
        <f t="shared" si="108"/>
        <v/>
      </c>
      <c r="DD266" t="str">
        <f t="shared" si="108"/>
        <v/>
      </c>
      <c r="DE266" t="str">
        <f t="shared" si="108"/>
        <v/>
      </c>
      <c r="DF266" t="str">
        <f t="shared" si="108"/>
        <v/>
      </c>
      <c r="DG266" t="str">
        <f t="shared" si="108"/>
        <v/>
      </c>
      <c r="DH266" t="str">
        <f t="shared" si="108"/>
        <v/>
      </c>
      <c r="DI266" t="str">
        <f t="shared" si="108"/>
        <v/>
      </c>
      <c r="DJ266" t="str">
        <f t="shared" si="108"/>
        <v/>
      </c>
      <c r="DK266" t="str">
        <f t="shared" si="108"/>
        <v/>
      </c>
      <c r="DL266" t="str">
        <f t="shared" si="108"/>
        <v/>
      </c>
      <c r="DM266" t="str">
        <f t="shared" si="108"/>
        <v/>
      </c>
      <c r="DN266" t="str">
        <f t="shared" si="108"/>
        <v/>
      </c>
      <c r="DO266" t="str">
        <f t="shared" si="108"/>
        <v/>
      </c>
      <c r="DP266" t="str">
        <f t="shared" si="108"/>
        <v/>
      </c>
      <c r="DQ266" t="str">
        <f t="shared" si="108"/>
        <v/>
      </c>
      <c r="DR266" t="str">
        <f t="shared" si="108"/>
        <v/>
      </c>
      <c r="DS266" t="str">
        <f t="shared" si="108"/>
        <v/>
      </c>
      <c r="DT266" t="str">
        <f t="shared" si="108"/>
        <v/>
      </c>
      <c r="DU266" t="str">
        <f t="shared" si="108"/>
        <v/>
      </c>
      <c r="DV266" t="str">
        <f t="shared" si="108"/>
        <v/>
      </c>
      <c r="DW266" t="str">
        <f t="shared" si="108"/>
        <v/>
      </c>
      <c r="DX266" t="str">
        <f t="shared" si="108"/>
        <v/>
      </c>
      <c r="DY266" t="str">
        <f t="shared" si="108"/>
        <v/>
      </c>
    </row>
    <row r="267" spans="2:129" x14ac:dyDescent="0.2">
      <c r="B267" t="str">
        <f t="shared" si="24"/>
        <v/>
      </c>
      <c r="G267" s="9">
        <f t="shared" si="25"/>
        <v>0</v>
      </c>
      <c r="H267" s="9">
        <f t="shared" si="26"/>
        <v>0</v>
      </c>
      <c r="I267" t="str">
        <f t="shared" si="92"/>
        <v/>
      </c>
      <c r="J267" t="str">
        <f t="shared" ref="J267:BU267" si="109">IF(J49&gt;0,J$4,"")</f>
        <v/>
      </c>
      <c r="K267" t="str">
        <f t="shared" si="109"/>
        <v/>
      </c>
      <c r="L267" t="str">
        <f t="shared" si="109"/>
        <v/>
      </c>
      <c r="M267" t="str">
        <f t="shared" si="109"/>
        <v/>
      </c>
      <c r="N267" t="str">
        <f t="shared" si="109"/>
        <v/>
      </c>
      <c r="O267" t="str">
        <f t="shared" si="109"/>
        <v/>
      </c>
      <c r="P267" t="str">
        <f t="shared" si="109"/>
        <v/>
      </c>
      <c r="Q267" t="str">
        <f t="shared" si="109"/>
        <v/>
      </c>
      <c r="R267" t="str">
        <f t="shared" si="109"/>
        <v/>
      </c>
      <c r="S267" t="str">
        <f t="shared" si="109"/>
        <v/>
      </c>
      <c r="T267" t="str">
        <f t="shared" si="109"/>
        <v/>
      </c>
      <c r="U267" t="str">
        <f t="shared" si="109"/>
        <v/>
      </c>
      <c r="V267" t="str">
        <f t="shared" si="109"/>
        <v/>
      </c>
      <c r="W267" t="str">
        <f t="shared" si="109"/>
        <v/>
      </c>
      <c r="X267" t="str">
        <f t="shared" si="109"/>
        <v/>
      </c>
      <c r="Y267" t="str">
        <f t="shared" si="109"/>
        <v/>
      </c>
      <c r="Z267" t="str">
        <f t="shared" si="109"/>
        <v/>
      </c>
      <c r="AA267" t="str">
        <f t="shared" si="109"/>
        <v/>
      </c>
      <c r="AB267" t="str">
        <f t="shared" si="109"/>
        <v/>
      </c>
      <c r="AC267" t="str">
        <f t="shared" si="109"/>
        <v/>
      </c>
      <c r="AD267" t="str">
        <f t="shared" si="109"/>
        <v/>
      </c>
      <c r="AE267" t="str">
        <f t="shared" si="109"/>
        <v/>
      </c>
      <c r="AF267" t="str">
        <f t="shared" si="109"/>
        <v/>
      </c>
      <c r="AG267" t="str">
        <f t="shared" si="109"/>
        <v/>
      </c>
      <c r="AH267" t="str">
        <f t="shared" si="109"/>
        <v/>
      </c>
      <c r="AI267" t="str">
        <f t="shared" si="109"/>
        <v/>
      </c>
      <c r="AJ267" t="str">
        <f t="shared" si="109"/>
        <v/>
      </c>
      <c r="AK267" t="str">
        <f t="shared" si="109"/>
        <v/>
      </c>
      <c r="AL267" t="str">
        <f t="shared" si="109"/>
        <v/>
      </c>
      <c r="AM267" t="str">
        <f t="shared" si="109"/>
        <v/>
      </c>
      <c r="AN267" t="str">
        <f t="shared" si="109"/>
        <v/>
      </c>
      <c r="AO267" t="str">
        <f t="shared" si="109"/>
        <v/>
      </c>
      <c r="AP267" t="str">
        <f t="shared" si="109"/>
        <v/>
      </c>
      <c r="AQ267" t="str">
        <f t="shared" si="109"/>
        <v/>
      </c>
      <c r="AR267" t="str">
        <f t="shared" si="109"/>
        <v/>
      </c>
      <c r="AS267" t="str">
        <f t="shared" si="109"/>
        <v/>
      </c>
      <c r="AT267" t="str">
        <f t="shared" si="109"/>
        <v/>
      </c>
      <c r="AU267" t="str">
        <f t="shared" si="109"/>
        <v/>
      </c>
      <c r="AV267" t="str">
        <f t="shared" si="109"/>
        <v/>
      </c>
      <c r="AW267" t="str">
        <f t="shared" si="109"/>
        <v/>
      </c>
      <c r="AX267" t="str">
        <f t="shared" si="109"/>
        <v/>
      </c>
      <c r="AY267" t="str">
        <f t="shared" si="109"/>
        <v/>
      </c>
      <c r="AZ267" t="str">
        <f t="shared" si="109"/>
        <v/>
      </c>
      <c r="BA267" t="str">
        <f t="shared" si="109"/>
        <v/>
      </c>
      <c r="BB267" t="str">
        <f t="shared" si="109"/>
        <v/>
      </c>
      <c r="BC267" t="str">
        <f t="shared" si="109"/>
        <v/>
      </c>
      <c r="BD267" t="str">
        <f t="shared" si="109"/>
        <v/>
      </c>
      <c r="BE267" t="str">
        <f t="shared" si="109"/>
        <v/>
      </c>
      <c r="BF267" t="str">
        <f t="shared" si="109"/>
        <v/>
      </c>
      <c r="BG267" t="str">
        <f t="shared" si="109"/>
        <v/>
      </c>
      <c r="BH267" t="str">
        <f t="shared" si="109"/>
        <v/>
      </c>
      <c r="BI267" t="str">
        <f t="shared" si="109"/>
        <v/>
      </c>
      <c r="BJ267" t="str">
        <f t="shared" si="109"/>
        <v/>
      </c>
      <c r="BK267" t="str">
        <f t="shared" si="109"/>
        <v/>
      </c>
      <c r="BL267" t="str">
        <f t="shared" si="109"/>
        <v/>
      </c>
      <c r="BM267" t="str">
        <f t="shared" si="109"/>
        <v/>
      </c>
      <c r="BN267" t="str">
        <f t="shared" si="109"/>
        <v/>
      </c>
      <c r="BO267" t="str">
        <f t="shared" si="109"/>
        <v/>
      </c>
      <c r="BP267" t="str">
        <f t="shared" si="109"/>
        <v/>
      </c>
      <c r="BQ267" t="str">
        <f t="shared" si="109"/>
        <v/>
      </c>
      <c r="BR267" t="str">
        <f t="shared" si="109"/>
        <v/>
      </c>
      <c r="BS267" t="str">
        <f t="shared" si="109"/>
        <v/>
      </c>
      <c r="BT267" t="str">
        <f t="shared" si="109"/>
        <v/>
      </c>
      <c r="BU267" t="str">
        <f t="shared" si="109"/>
        <v/>
      </c>
      <c r="BV267" t="str">
        <f t="shared" ref="BV267:DY267" si="110">IF(BV49&gt;0,BV$4,"")</f>
        <v/>
      </c>
      <c r="BW267" t="str">
        <f t="shared" si="110"/>
        <v/>
      </c>
      <c r="BX267" t="str">
        <f t="shared" si="110"/>
        <v/>
      </c>
      <c r="BY267" t="str">
        <f t="shared" si="110"/>
        <v/>
      </c>
      <c r="BZ267" t="str">
        <f t="shared" si="110"/>
        <v/>
      </c>
      <c r="CA267" t="str">
        <f t="shared" si="110"/>
        <v/>
      </c>
      <c r="CB267" t="str">
        <f t="shared" si="110"/>
        <v/>
      </c>
      <c r="CC267" t="str">
        <f t="shared" si="110"/>
        <v/>
      </c>
      <c r="CD267" t="str">
        <f t="shared" si="110"/>
        <v/>
      </c>
      <c r="CE267" t="str">
        <f t="shared" si="110"/>
        <v/>
      </c>
      <c r="CF267" t="str">
        <f t="shared" si="110"/>
        <v/>
      </c>
      <c r="CG267" t="str">
        <f t="shared" si="110"/>
        <v/>
      </c>
      <c r="CH267" t="str">
        <f t="shared" si="110"/>
        <v/>
      </c>
      <c r="CI267" t="str">
        <f t="shared" si="110"/>
        <v/>
      </c>
      <c r="CJ267" t="str">
        <f t="shared" si="110"/>
        <v/>
      </c>
      <c r="CK267" t="str">
        <f t="shared" si="110"/>
        <v/>
      </c>
      <c r="CL267" t="str">
        <f t="shared" si="110"/>
        <v/>
      </c>
      <c r="CM267" t="str">
        <f t="shared" si="110"/>
        <v/>
      </c>
      <c r="CN267" t="str">
        <f t="shared" si="110"/>
        <v/>
      </c>
      <c r="CO267" t="str">
        <f t="shared" si="110"/>
        <v/>
      </c>
      <c r="CP267" t="str">
        <f t="shared" si="110"/>
        <v/>
      </c>
      <c r="CQ267" t="str">
        <f t="shared" si="110"/>
        <v/>
      </c>
      <c r="CR267" t="str">
        <f t="shared" si="110"/>
        <v/>
      </c>
      <c r="CS267" t="str">
        <f t="shared" si="110"/>
        <v/>
      </c>
      <c r="CT267" t="str">
        <f t="shared" si="110"/>
        <v/>
      </c>
      <c r="CU267" t="str">
        <f t="shared" si="110"/>
        <v/>
      </c>
      <c r="CV267" t="str">
        <f t="shared" si="110"/>
        <v/>
      </c>
      <c r="CW267" t="str">
        <f t="shared" si="110"/>
        <v/>
      </c>
      <c r="CX267" t="str">
        <f t="shared" si="110"/>
        <v/>
      </c>
      <c r="CY267" t="str">
        <f t="shared" si="110"/>
        <v/>
      </c>
      <c r="CZ267" t="str">
        <f t="shared" si="110"/>
        <v/>
      </c>
      <c r="DA267" t="str">
        <f t="shared" si="110"/>
        <v/>
      </c>
      <c r="DB267" t="str">
        <f t="shared" si="110"/>
        <v/>
      </c>
      <c r="DC267" t="str">
        <f t="shared" si="110"/>
        <v/>
      </c>
      <c r="DD267" t="str">
        <f t="shared" si="110"/>
        <v/>
      </c>
      <c r="DE267" t="str">
        <f t="shared" si="110"/>
        <v/>
      </c>
      <c r="DF267" t="str">
        <f t="shared" si="110"/>
        <v/>
      </c>
      <c r="DG267" t="str">
        <f t="shared" si="110"/>
        <v/>
      </c>
      <c r="DH267" t="str">
        <f t="shared" si="110"/>
        <v/>
      </c>
      <c r="DI267" t="str">
        <f t="shared" si="110"/>
        <v/>
      </c>
      <c r="DJ267" t="str">
        <f t="shared" si="110"/>
        <v/>
      </c>
      <c r="DK267" t="str">
        <f t="shared" si="110"/>
        <v/>
      </c>
      <c r="DL267" t="str">
        <f t="shared" si="110"/>
        <v/>
      </c>
      <c r="DM267" t="str">
        <f t="shared" si="110"/>
        <v/>
      </c>
      <c r="DN267" t="str">
        <f t="shared" si="110"/>
        <v/>
      </c>
      <c r="DO267" t="str">
        <f t="shared" si="110"/>
        <v/>
      </c>
      <c r="DP267" t="str">
        <f t="shared" si="110"/>
        <v/>
      </c>
      <c r="DQ267" t="str">
        <f t="shared" si="110"/>
        <v/>
      </c>
      <c r="DR267" t="str">
        <f t="shared" si="110"/>
        <v/>
      </c>
      <c r="DS267" t="str">
        <f t="shared" si="110"/>
        <v/>
      </c>
      <c r="DT267" t="str">
        <f t="shared" si="110"/>
        <v/>
      </c>
      <c r="DU267" t="str">
        <f t="shared" si="110"/>
        <v/>
      </c>
      <c r="DV267" t="str">
        <f t="shared" si="110"/>
        <v/>
      </c>
      <c r="DW267" t="str">
        <f t="shared" si="110"/>
        <v/>
      </c>
      <c r="DX267" t="str">
        <f t="shared" si="110"/>
        <v/>
      </c>
      <c r="DY267" t="str">
        <f t="shared" si="110"/>
        <v/>
      </c>
    </row>
    <row r="268" spans="2:129" x14ac:dyDescent="0.2">
      <c r="B268" t="str">
        <f t="shared" si="24"/>
        <v/>
      </c>
      <c r="G268" s="9">
        <f t="shared" si="25"/>
        <v>0</v>
      </c>
      <c r="H268" s="9">
        <f t="shared" si="26"/>
        <v>0</v>
      </c>
      <c r="I268" t="str">
        <f t="shared" si="92"/>
        <v/>
      </c>
      <c r="J268" t="str">
        <f t="shared" ref="J268:BU268" si="111">IF(J50&gt;0,J$4,"")</f>
        <v/>
      </c>
      <c r="K268" t="str">
        <f t="shared" si="111"/>
        <v/>
      </c>
      <c r="L268" t="str">
        <f t="shared" si="111"/>
        <v/>
      </c>
      <c r="M268" t="str">
        <f t="shared" si="111"/>
        <v/>
      </c>
      <c r="N268" t="str">
        <f t="shared" si="111"/>
        <v/>
      </c>
      <c r="O268" t="str">
        <f t="shared" si="111"/>
        <v/>
      </c>
      <c r="P268" t="str">
        <f t="shared" si="111"/>
        <v/>
      </c>
      <c r="Q268" t="str">
        <f t="shared" si="111"/>
        <v/>
      </c>
      <c r="R268" t="str">
        <f t="shared" si="111"/>
        <v/>
      </c>
      <c r="S268" t="str">
        <f t="shared" si="111"/>
        <v/>
      </c>
      <c r="T268" t="str">
        <f t="shared" si="111"/>
        <v/>
      </c>
      <c r="U268" t="str">
        <f t="shared" si="111"/>
        <v/>
      </c>
      <c r="V268" t="str">
        <f t="shared" si="111"/>
        <v/>
      </c>
      <c r="W268" t="str">
        <f t="shared" si="111"/>
        <v/>
      </c>
      <c r="X268" t="str">
        <f t="shared" si="111"/>
        <v/>
      </c>
      <c r="Y268" t="str">
        <f t="shared" si="111"/>
        <v/>
      </c>
      <c r="Z268" t="str">
        <f t="shared" si="111"/>
        <v/>
      </c>
      <c r="AA268" t="str">
        <f t="shared" si="111"/>
        <v/>
      </c>
      <c r="AB268" t="str">
        <f t="shared" si="111"/>
        <v/>
      </c>
      <c r="AC268" t="str">
        <f t="shared" si="111"/>
        <v/>
      </c>
      <c r="AD268" t="str">
        <f t="shared" si="111"/>
        <v/>
      </c>
      <c r="AE268" t="str">
        <f t="shared" si="111"/>
        <v/>
      </c>
      <c r="AF268" t="str">
        <f t="shared" si="111"/>
        <v/>
      </c>
      <c r="AG268" t="str">
        <f t="shared" si="111"/>
        <v/>
      </c>
      <c r="AH268" t="str">
        <f t="shared" si="111"/>
        <v/>
      </c>
      <c r="AI268" t="str">
        <f t="shared" si="111"/>
        <v/>
      </c>
      <c r="AJ268" t="str">
        <f t="shared" si="111"/>
        <v/>
      </c>
      <c r="AK268" t="str">
        <f t="shared" si="111"/>
        <v/>
      </c>
      <c r="AL268" t="str">
        <f t="shared" si="111"/>
        <v/>
      </c>
      <c r="AM268" t="str">
        <f t="shared" si="111"/>
        <v/>
      </c>
      <c r="AN268" t="str">
        <f t="shared" si="111"/>
        <v/>
      </c>
      <c r="AO268" t="str">
        <f t="shared" si="111"/>
        <v/>
      </c>
      <c r="AP268" t="str">
        <f t="shared" si="111"/>
        <v/>
      </c>
      <c r="AQ268" t="str">
        <f t="shared" si="111"/>
        <v/>
      </c>
      <c r="AR268" t="str">
        <f t="shared" si="111"/>
        <v/>
      </c>
      <c r="AS268" t="str">
        <f t="shared" si="111"/>
        <v/>
      </c>
      <c r="AT268" t="str">
        <f t="shared" si="111"/>
        <v/>
      </c>
      <c r="AU268" t="str">
        <f t="shared" si="111"/>
        <v/>
      </c>
      <c r="AV268" t="str">
        <f t="shared" si="111"/>
        <v/>
      </c>
      <c r="AW268" t="str">
        <f t="shared" si="111"/>
        <v/>
      </c>
      <c r="AX268" t="str">
        <f t="shared" si="111"/>
        <v/>
      </c>
      <c r="AY268" t="str">
        <f t="shared" si="111"/>
        <v/>
      </c>
      <c r="AZ268" t="str">
        <f t="shared" si="111"/>
        <v/>
      </c>
      <c r="BA268" t="str">
        <f t="shared" si="111"/>
        <v/>
      </c>
      <c r="BB268" t="str">
        <f t="shared" si="111"/>
        <v/>
      </c>
      <c r="BC268" t="str">
        <f t="shared" si="111"/>
        <v/>
      </c>
      <c r="BD268" t="str">
        <f t="shared" si="111"/>
        <v/>
      </c>
      <c r="BE268" t="str">
        <f t="shared" si="111"/>
        <v/>
      </c>
      <c r="BF268" t="str">
        <f t="shared" si="111"/>
        <v/>
      </c>
      <c r="BG268" t="str">
        <f t="shared" si="111"/>
        <v/>
      </c>
      <c r="BH268" t="str">
        <f t="shared" si="111"/>
        <v/>
      </c>
      <c r="BI268" t="str">
        <f t="shared" si="111"/>
        <v/>
      </c>
      <c r="BJ268" t="str">
        <f t="shared" si="111"/>
        <v/>
      </c>
      <c r="BK268" t="str">
        <f t="shared" si="111"/>
        <v/>
      </c>
      <c r="BL268" t="str">
        <f t="shared" si="111"/>
        <v/>
      </c>
      <c r="BM268" t="str">
        <f t="shared" si="111"/>
        <v/>
      </c>
      <c r="BN268" t="str">
        <f t="shared" si="111"/>
        <v/>
      </c>
      <c r="BO268" t="str">
        <f t="shared" si="111"/>
        <v/>
      </c>
      <c r="BP268" t="str">
        <f t="shared" si="111"/>
        <v/>
      </c>
      <c r="BQ268" t="str">
        <f t="shared" si="111"/>
        <v/>
      </c>
      <c r="BR268" t="str">
        <f t="shared" si="111"/>
        <v/>
      </c>
      <c r="BS268" t="str">
        <f t="shared" si="111"/>
        <v/>
      </c>
      <c r="BT268" t="str">
        <f t="shared" si="111"/>
        <v/>
      </c>
      <c r="BU268" t="str">
        <f t="shared" si="111"/>
        <v/>
      </c>
      <c r="BV268" t="str">
        <f t="shared" ref="BV268:DY268" si="112">IF(BV50&gt;0,BV$4,"")</f>
        <v/>
      </c>
      <c r="BW268" t="str">
        <f t="shared" si="112"/>
        <v/>
      </c>
      <c r="BX268" t="str">
        <f t="shared" si="112"/>
        <v/>
      </c>
      <c r="BY268" t="str">
        <f t="shared" si="112"/>
        <v/>
      </c>
      <c r="BZ268" t="str">
        <f t="shared" si="112"/>
        <v/>
      </c>
      <c r="CA268" t="str">
        <f t="shared" si="112"/>
        <v/>
      </c>
      <c r="CB268" t="str">
        <f t="shared" si="112"/>
        <v/>
      </c>
      <c r="CC268" t="str">
        <f t="shared" si="112"/>
        <v/>
      </c>
      <c r="CD268" t="str">
        <f t="shared" si="112"/>
        <v/>
      </c>
      <c r="CE268" t="str">
        <f t="shared" si="112"/>
        <v/>
      </c>
      <c r="CF268" t="str">
        <f t="shared" si="112"/>
        <v/>
      </c>
      <c r="CG268" t="str">
        <f t="shared" si="112"/>
        <v/>
      </c>
      <c r="CH268" t="str">
        <f t="shared" si="112"/>
        <v/>
      </c>
      <c r="CI268" t="str">
        <f t="shared" si="112"/>
        <v/>
      </c>
      <c r="CJ268" t="str">
        <f t="shared" si="112"/>
        <v/>
      </c>
      <c r="CK268" t="str">
        <f t="shared" si="112"/>
        <v/>
      </c>
      <c r="CL268" t="str">
        <f t="shared" si="112"/>
        <v/>
      </c>
      <c r="CM268" t="str">
        <f t="shared" si="112"/>
        <v/>
      </c>
      <c r="CN268" t="str">
        <f t="shared" si="112"/>
        <v/>
      </c>
      <c r="CO268" t="str">
        <f t="shared" si="112"/>
        <v/>
      </c>
      <c r="CP268" t="str">
        <f t="shared" si="112"/>
        <v/>
      </c>
      <c r="CQ268" t="str">
        <f t="shared" si="112"/>
        <v/>
      </c>
      <c r="CR268" t="str">
        <f t="shared" si="112"/>
        <v/>
      </c>
      <c r="CS268" t="str">
        <f t="shared" si="112"/>
        <v/>
      </c>
      <c r="CT268" t="str">
        <f t="shared" si="112"/>
        <v/>
      </c>
      <c r="CU268" t="str">
        <f t="shared" si="112"/>
        <v/>
      </c>
      <c r="CV268" t="str">
        <f t="shared" si="112"/>
        <v/>
      </c>
      <c r="CW268" t="str">
        <f t="shared" si="112"/>
        <v/>
      </c>
      <c r="CX268" t="str">
        <f t="shared" si="112"/>
        <v/>
      </c>
      <c r="CY268" t="str">
        <f t="shared" si="112"/>
        <v/>
      </c>
      <c r="CZ268" t="str">
        <f t="shared" si="112"/>
        <v/>
      </c>
      <c r="DA268" t="str">
        <f t="shared" si="112"/>
        <v/>
      </c>
      <c r="DB268" t="str">
        <f t="shared" si="112"/>
        <v/>
      </c>
      <c r="DC268" t="str">
        <f t="shared" si="112"/>
        <v/>
      </c>
      <c r="DD268" t="str">
        <f t="shared" si="112"/>
        <v/>
      </c>
      <c r="DE268" t="str">
        <f t="shared" si="112"/>
        <v/>
      </c>
      <c r="DF268" t="str">
        <f t="shared" si="112"/>
        <v/>
      </c>
      <c r="DG268" t="str">
        <f t="shared" si="112"/>
        <v/>
      </c>
      <c r="DH268" t="str">
        <f t="shared" si="112"/>
        <v/>
      </c>
      <c r="DI268" t="str">
        <f t="shared" si="112"/>
        <v/>
      </c>
      <c r="DJ268" t="str">
        <f t="shared" si="112"/>
        <v/>
      </c>
      <c r="DK268" t="str">
        <f t="shared" si="112"/>
        <v/>
      </c>
      <c r="DL268" t="str">
        <f t="shared" si="112"/>
        <v/>
      </c>
      <c r="DM268" t="str">
        <f t="shared" si="112"/>
        <v/>
      </c>
      <c r="DN268" t="str">
        <f t="shared" si="112"/>
        <v/>
      </c>
      <c r="DO268" t="str">
        <f t="shared" si="112"/>
        <v/>
      </c>
      <c r="DP268" t="str">
        <f t="shared" si="112"/>
        <v/>
      </c>
      <c r="DQ268" t="str">
        <f t="shared" si="112"/>
        <v/>
      </c>
      <c r="DR268" t="str">
        <f t="shared" si="112"/>
        <v/>
      </c>
      <c r="DS268" t="str">
        <f t="shared" si="112"/>
        <v/>
      </c>
      <c r="DT268" t="str">
        <f t="shared" si="112"/>
        <v/>
      </c>
      <c r="DU268" t="str">
        <f t="shared" si="112"/>
        <v/>
      </c>
      <c r="DV268" t="str">
        <f t="shared" si="112"/>
        <v/>
      </c>
      <c r="DW268" t="str">
        <f t="shared" si="112"/>
        <v/>
      </c>
      <c r="DX268" t="str">
        <f t="shared" si="112"/>
        <v/>
      </c>
      <c r="DY268" t="str">
        <f t="shared" si="112"/>
        <v/>
      </c>
    </row>
    <row r="269" spans="2:129" x14ac:dyDescent="0.2">
      <c r="B269" t="str">
        <f t="shared" si="24"/>
        <v/>
      </c>
      <c r="G269" s="9">
        <f t="shared" si="25"/>
        <v>0</v>
      </c>
      <c r="H269" s="9">
        <f t="shared" si="26"/>
        <v>0</v>
      </c>
      <c r="I269" t="str">
        <f t="shared" si="92"/>
        <v/>
      </c>
      <c r="J269" t="str">
        <f t="shared" ref="J269:BU269" si="113">IF(J51&gt;0,J$4,"")</f>
        <v/>
      </c>
      <c r="K269" t="str">
        <f t="shared" si="113"/>
        <v/>
      </c>
      <c r="L269" t="str">
        <f t="shared" si="113"/>
        <v/>
      </c>
      <c r="M269" t="str">
        <f t="shared" si="113"/>
        <v/>
      </c>
      <c r="N269" t="str">
        <f t="shared" si="113"/>
        <v/>
      </c>
      <c r="O269" t="str">
        <f t="shared" si="113"/>
        <v/>
      </c>
      <c r="P269" t="str">
        <f t="shared" si="113"/>
        <v/>
      </c>
      <c r="Q269" t="str">
        <f t="shared" si="113"/>
        <v/>
      </c>
      <c r="R269" t="str">
        <f t="shared" si="113"/>
        <v/>
      </c>
      <c r="S269" t="str">
        <f t="shared" si="113"/>
        <v/>
      </c>
      <c r="T269" t="str">
        <f t="shared" si="113"/>
        <v/>
      </c>
      <c r="U269" t="str">
        <f t="shared" si="113"/>
        <v/>
      </c>
      <c r="V269" t="str">
        <f t="shared" si="113"/>
        <v/>
      </c>
      <c r="W269" t="str">
        <f t="shared" si="113"/>
        <v/>
      </c>
      <c r="X269" t="str">
        <f t="shared" si="113"/>
        <v/>
      </c>
      <c r="Y269" t="str">
        <f t="shared" si="113"/>
        <v/>
      </c>
      <c r="Z269" t="str">
        <f t="shared" si="113"/>
        <v/>
      </c>
      <c r="AA269" t="str">
        <f t="shared" si="113"/>
        <v/>
      </c>
      <c r="AB269" t="str">
        <f t="shared" si="113"/>
        <v/>
      </c>
      <c r="AC269" t="str">
        <f t="shared" si="113"/>
        <v/>
      </c>
      <c r="AD269" t="str">
        <f t="shared" si="113"/>
        <v/>
      </c>
      <c r="AE269" t="str">
        <f t="shared" si="113"/>
        <v/>
      </c>
      <c r="AF269" t="str">
        <f t="shared" si="113"/>
        <v/>
      </c>
      <c r="AG269" t="str">
        <f t="shared" si="113"/>
        <v/>
      </c>
      <c r="AH269" t="str">
        <f t="shared" si="113"/>
        <v/>
      </c>
      <c r="AI269" t="str">
        <f t="shared" si="113"/>
        <v/>
      </c>
      <c r="AJ269" t="str">
        <f t="shared" si="113"/>
        <v/>
      </c>
      <c r="AK269" t="str">
        <f t="shared" si="113"/>
        <v/>
      </c>
      <c r="AL269" t="str">
        <f t="shared" si="113"/>
        <v/>
      </c>
      <c r="AM269" t="str">
        <f t="shared" si="113"/>
        <v/>
      </c>
      <c r="AN269" t="str">
        <f t="shared" si="113"/>
        <v/>
      </c>
      <c r="AO269" t="str">
        <f t="shared" si="113"/>
        <v/>
      </c>
      <c r="AP269" t="str">
        <f t="shared" si="113"/>
        <v/>
      </c>
      <c r="AQ269" t="str">
        <f t="shared" si="113"/>
        <v/>
      </c>
      <c r="AR269" t="str">
        <f t="shared" si="113"/>
        <v/>
      </c>
      <c r="AS269" t="str">
        <f t="shared" si="113"/>
        <v/>
      </c>
      <c r="AT269" t="str">
        <f t="shared" si="113"/>
        <v/>
      </c>
      <c r="AU269" t="str">
        <f t="shared" si="113"/>
        <v/>
      </c>
      <c r="AV269" t="str">
        <f t="shared" si="113"/>
        <v/>
      </c>
      <c r="AW269" t="str">
        <f t="shared" si="113"/>
        <v/>
      </c>
      <c r="AX269" t="str">
        <f t="shared" si="113"/>
        <v/>
      </c>
      <c r="AY269" t="str">
        <f t="shared" si="113"/>
        <v/>
      </c>
      <c r="AZ269" t="str">
        <f t="shared" si="113"/>
        <v/>
      </c>
      <c r="BA269" t="str">
        <f t="shared" si="113"/>
        <v/>
      </c>
      <c r="BB269" t="str">
        <f t="shared" si="113"/>
        <v/>
      </c>
      <c r="BC269" t="str">
        <f t="shared" si="113"/>
        <v/>
      </c>
      <c r="BD269" t="str">
        <f t="shared" si="113"/>
        <v/>
      </c>
      <c r="BE269" t="str">
        <f t="shared" si="113"/>
        <v/>
      </c>
      <c r="BF269" t="str">
        <f t="shared" si="113"/>
        <v/>
      </c>
      <c r="BG269" t="str">
        <f t="shared" si="113"/>
        <v/>
      </c>
      <c r="BH269" t="str">
        <f t="shared" si="113"/>
        <v/>
      </c>
      <c r="BI269" t="str">
        <f t="shared" si="113"/>
        <v/>
      </c>
      <c r="BJ269" t="str">
        <f t="shared" si="113"/>
        <v/>
      </c>
      <c r="BK269" t="str">
        <f t="shared" si="113"/>
        <v/>
      </c>
      <c r="BL269" t="str">
        <f t="shared" si="113"/>
        <v/>
      </c>
      <c r="BM269" t="str">
        <f t="shared" si="113"/>
        <v/>
      </c>
      <c r="BN269" t="str">
        <f t="shared" si="113"/>
        <v/>
      </c>
      <c r="BO269" t="str">
        <f t="shared" si="113"/>
        <v/>
      </c>
      <c r="BP269" t="str">
        <f t="shared" si="113"/>
        <v/>
      </c>
      <c r="BQ269" t="str">
        <f t="shared" si="113"/>
        <v/>
      </c>
      <c r="BR269" t="str">
        <f t="shared" si="113"/>
        <v/>
      </c>
      <c r="BS269" t="str">
        <f t="shared" si="113"/>
        <v/>
      </c>
      <c r="BT269" t="str">
        <f t="shared" si="113"/>
        <v/>
      </c>
      <c r="BU269" t="str">
        <f t="shared" si="113"/>
        <v/>
      </c>
      <c r="BV269" t="str">
        <f t="shared" ref="BV269:DY269" si="114">IF(BV51&gt;0,BV$4,"")</f>
        <v/>
      </c>
      <c r="BW269" t="str">
        <f t="shared" si="114"/>
        <v/>
      </c>
      <c r="BX269" t="str">
        <f t="shared" si="114"/>
        <v/>
      </c>
      <c r="BY269" t="str">
        <f t="shared" si="114"/>
        <v/>
      </c>
      <c r="BZ269" t="str">
        <f t="shared" si="114"/>
        <v/>
      </c>
      <c r="CA269" t="str">
        <f t="shared" si="114"/>
        <v/>
      </c>
      <c r="CB269" t="str">
        <f t="shared" si="114"/>
        <v/>
      </c>
      <c r="CC269" t="str">
        <f t="shared" si="114"/>
        <v/>
      </c>
      <c r="CD269" t="str">
        <f t="shared" si="114"/>
        <v/>
      </c>
      <c r="CE269" t="str">
        <f t="shared" si="114"/>
        <v/>
      </c>
      <c r="CF269" t="str">
        <f t="shared" si="114"/>
        <v/>
      </c>
      <c r="CG269" t="str">
        <f t="shared" si="114"/>
        <v/>
      </c>
      <c r="CH269" t="str">
        <f t="shared" si="114"/>
        <v/>
      </c>
      <c r="CI269" t="str">
        <f t="shared" si="114"/>
        <v/>
      </c>
      <c r="CJ269" t="str">
        <f t="shared" si="114"/>
        <v/>
      </c>
      <c r="CK269" t="str">
        <f t="shared" si="114"/>
        <v/>
      </c>
      <c r="CL269" t="str">
        <f t="shared" si="114"/>
        <v/>
      </c>
      <c r="CM269" t="str">
        <f t="shared" si="114"/>
        <v/>
      </c>
      <c r="CN269" t="str">
        <f t="shared" si="114"/>
        <v/>
      </c>
      <c r="CO269" t="str">
        <f t="shared" si="114"/>
        <v/>
      </c>
      <c r="CP269" t="str">
        <f t="shared" si="114"/>
        <v/>
      </c>
      <c r="CQ269" t="str">
        <f t="shared" si="114"/>
        <v/>
      </c>
      <c r="CR269" t="str">
        <f t="shared" si="114"/>
        <v/>
      </c>
      <c r="CS269" t="str">
        <f t="shared" si="114"/>
        <v/>
      </c>
      <c r="CT269" t="str">
        <f t="shared" si="114"/>
        <v/>
      </c>
      <c r="CU269" t="str">
        <f t="shared" si="114"/>
        <v/>
      </c>
      <c r="CV269" t="str">
        <f t="shared" si="114"/>
        <v/>
      </c>
      <c r="CW269" t="str">
        <f t="shared" si="114"/>
        <v/>
      </c>
      <c r="CX269" t="str">
        <f t="shared" si="114"/>
        <v/>
      </c>
      <c r="CY269" t="str">
        <f t="shared" si="114"/>
        <v/>
      </c>
      <c r="CZ269" t="str">
        <f t="shared" si="114"/>
        <v/>
      </c>
      <c r="DA269" t="str">
        <f t="shared" si="114"/>
        <v/>
      </c>
      <c r="DB269" t="str">
        <f t="shared" si="114"/>
        <v/>
      </c>
      <c r="DC269" t="str">
        <f t="shared" si="114"/>
        <v/>
      </c>
      <c r="DD269" t="str">
        <f t="shared" si="114"/>
        <v/>
      </c>
      <c r="DE269" t="str">
        <f t="shared" si="114"/>
        <v/>
      </c>
      <c r="DF269" t="str">
        <f t="shared" si="114"/>
        <v/>
      </c>
      <c r="DG269" t="str">
        <f t="shared" si="114"/>
        <v/>
      </c>
      <c r="DH269" t="str">
        <f t="shared" si="114"/>
        <v/>
      </c>
      <c r="DI269" t="str">
        <f t="shared" si="114"/>
        <v/>
      </c>
      <c r="DJ269" t="str">
        <f t="shared" si="114"/>
        <v/>
      </c>
      <c r="DK269" t="str">
        <f t="shared" si="114"/>
        <v/>
      </c>
      <c r="DL269" t="str">
        <f t="shared" si="114"/>
        <v/>
      </c>
      <c r="DM269" t="str">
        <f t="shared" si="114"/>
        <v/>
      </c>
      <c r="DN269" t="str">
        <f t="shared" si="114"/>
        <v/>
      </c>
      <c r="DO269" t="str">
        <f t="shared" si="114"/>
        <v/>
      </c>
      <c r="DP269" t="str">
        <f t="shared" si="114"/>
        <v/>
      </c>
      <c r="DQ269" t="str">
        <f t="shared" si="114"/>
        <v/>
      </c>
      <c r="DR269" t="str">
        <f t="shared" si="114"/>
        <v/>
      </c>
      <c r="DS269" t="str">
        <f t="shared" si="114"/>
        <v/>
      </c>
      <c r="DT269" t="str">
        <f t="shared" si="114"/>
        <v/>
      </c>
      <c r="DU269" t="str">
        <f t="shared" si="114"/>
        <v/>
      </c>
      <c r="DV269" t="str">
        <f t="shared" si="114"/>
        <v/>
      </c>
      <c r="DW269" t="str">
        <f t="shared" si="114"/>
        <v/>
      </c>
      <c r="DX269" t="str">
        <f t="shared" si="114"/>
        <v/>
      </c>
      <c r="DY269" t="str">
        <f t="shared" si="114"/>
        <v/>
      </c>
    </row>
    <row r="270" spans="2:129" x14ac:dyDescent="0.2">
      <c r="B270" t="str">
        <f t="shared" si="24"/>
        <v/>
      </c>
      <c r="G270" s="9">
        <f t="shared" si="25"/>
        <v>0</v>
      </c>
      <c r="H270" s="9">
        <f t="shared" si="26"/>
        <v>0</v>
      </c>
      <c r="I270" t="str">
        <f t="shared" si="92"/>
        <v/>
      </c>
      <c r="J270" t="str">
        <f t="shared" ref="J270:BU270" si="115">IF(J52&gt;0,J$4,"")</f>
        <v/>
      </c>
      <c r="K270" t="str">
        <f t="shared" si="115"/>
        <v/>
      </c>
      <c r="L270" t="str">
        <f t="shared" si="115"/>
        <v/>
      </c>
      <c r="M270" t="str">
        <f t="shared" si="115"/>
        <v/>
      </c>
      <c r="N270" t="str">
        <f t="shared" si="115"/>
        <v/>
      </c>
      <c r="O270" t="str">
        <f t="shared" si="115"/>
        <v/>
      </c>
      <c r="P270" t="str">
        <f t="shared" si="115"/>
        <v/>
      </c>
      <c r="Q270" t="str">
        <f t="shared" si="115"/>
        <v/>
      </c>
      <c r="R270" t="str">
        <f t="shared" si="115"/>
        <v/>
      </c>
      <c r="S270" t="str">
        <f t="shared" si="115"/>
        <v/>
      </c>
      <c r="T270" t="str">
        <f t="shared" si="115"/>
        <v/>
      </c>
      <c r="U270" t="str">
        <f t="shared" si="115"/>
        <v/>
      </c>
      <c r="V270" t="str">
        <f t="shared" si="115"/>
        <v/>
      </c>
      <c r="W270" t="str">
        <f t="shared" si="115"/>
        <v/>
      </c>
      <c r="X270" t="str">
        <f t="shared" si="115"/>
        <v/>
      </c>
      <c r="Y270" t="str">
        <f t="shared" si="115"/>
        <v/>
      </c>
      <c r="Z270" t="str">
        <f t="shared" si="115"/>
        <v/>
      </c>
      <c r="AA270" t="str">
        <f t="shared" si="115"/>
        <v/>
      </c>
      <c r="AB270" t="str">
        <f t="shared" si="115"/>
        <v/>
      </c>
      <c r="AC270" t="str">
        <f t="shared" si="115"/>
        <v/>
      </c>
      <c r="AD270" t="str">
        <f t="shared" si="115"/>
        <v/>
      </c>
      <c r="AE270" t="str">
        <f t="shared" si="115"/>
        <v/>
      </c>
      <c r="AF270" t="str">
        <f t="shared" si="115"/>
        <v/>
      </c>
      <c r="AG270" t="str">
        <f t="shared" si="115"/>
        <v/>
      </c>
      <c r="AH270" t="str">
        <f t="shared" si="115"/>
        <v/>
      </c>
      <c r="AI270" t="str">
        <f t="shared" si="115"/>
        <v/>
      </c>
      <c r="AJ270" t="str">
        <f t="shared" si="115"/>
        <v/>
      </c>
      <c r="AK270" t="str">
        <f t="shared" si="115"/>
        <v/>
      </c>
      <c r="AL270" t="str">
        <f t="shared" si="115"/>
        <v/>
      </c>
      <c r="AM270" t="str">
        <f t="shared" si="115"/>
        <v/>
      </c>
      <c r="AN270" t="str">
        <f t="shared" si="115"/>
        <v/>
      </c>
      <c r="AO270" t="str">
        <f t="shared" si="115"/>
        <v/>
      </c>
      <c r="AP270" t="str">
        <f t="shared" si="115"/>
        <v/>
      </c>
      <c r="AQ270" t="str">
        <f t="shared" si="115"/>
        <v/>
      </c>
      <c r="AR270" t="str">
        <f t="shared" si="115"/>
        <v/>
      </c>
      <c r="AS270" t="str">
        <f t="shared" si="115"/>
        <v/>
      </c>
      <c r="AT270" t="str">
        <f t="shared" si="115"/>
        <v/>
      </c>
      <c r="AU270" t="str">
        <f t="shared" si="115"/>
        <v/>
      </c>
      <c r="AV270" t="str">
        <f t="shared" si="115"/>
        <v/>
      </c>
      <c r="AW270" t="str">
        <f t="shared" si="115"/>
        <v/>
      </c>
      <c r="AX270" t="str">
        <f t="shared" si="115"/>
        <v/>
      </c>
      <c r="AY270" t="str">
        <f t="shared" si="115"/>
        <v/>
      </c>
      <c r="AZ270" t="str">
        <f t="shared" si="115"/>
        <v/>
      </c>
      <c r="BA270" t="str">
        <f t="shared" si="115"/>
        <v/>
      </c>
      <c r="BB270" t="str">
        <f t="shared" si="115"/>
        <v/>
      </c>
      <c r="BC270" t="str">
        <f t="shared" si="115"/>
        <v/>
      </c>
      <c r="BD270" t="str">
        <f t="shared" si="115"/>
        <v/>
      </c>
      <c r="BE270" t="str">
        <f t="shared" si="115"/>
        <v/>
      </c>
      <c r="BF270" t="str">
        <f t="shared" si="115"/>
        <v/>
      </c>
      <c r="BG270" t="str">
        <f t="shared" si="115"/>
        <v/>
      </c>
      <c r="BH270" t="str">
        <f t="shared" si="115"/>
        <v/>
      </c>
      <c r="BI270" t="str">
        <f t="shared" si="115"/>
        <v/>
      </c>
      <c r="BJ270" t="str">
        <f t="shared" si="115"/>
        <v/>
      </c>
      <c r="BK270" t="str">
        <f t="shared" si="115"/>
        <v/>
      </c>
      <c r="BL270" t="str">
        <f t="shared" si="115"/>
        <v/>
      </c>
      <c r="BM270" t="str">
        <f t="shared" si="115"/>
        <v/>
      </c>
      <c r="BN270" t="str">
        <f t="shared" si="115"/>
        <v/>
      </c>
      <c r="BO270" t="str">
        <f t="shared" si="115"/>
        <v/>
      </c>
      <c r="BP270" t="str">
        <f t="shared" si="115"/>
        <v/>
      </c>
      <c r="BQ270" t="str">
        <f t="shared" si="115"/>
        <v/>
      </c>
      <c r="BR270" t="str">
        <f t="shared" si="115"/>
        <v/>
      </c>
      <c r="BS270" t="str">
        <f t="shared" si="115"/>
        <v/>
      </c>
      <c r="BT270" t="str">
        <f t="shared" si="115"/>
        <v/>
      </c>
      <c r="BU270" t="str">
        <f t="shared" si="115"/>
        <v/>
      </c>
      <c r="BV270" t="str">
        <f t="shared" ref="BV270:DY270" si="116">IF(BV52&gt;0,BV$4,"")</f>
        <v/>
      </c>
      <c r="BW270" t="str">
        <f t="shared" si="116"/>
        <v/>
      </c>
      <c r="BX270" t="str">
        <f t="shared" si="116"/>
        <v/>
      </c>
      <c r="BY270" t="str">
        <f t="shared" si="116"/>
        <v/>
      </c>
      <c r="BZ270" t="str">
        <f t="shared" si="116"/>
        <v/>
      </c>
      <c r="CA270" t="str">
        <f t="shared" si="116"/>
        <v/>
      </c>
      <c r="CB270" t="str">
        <f t="shared" si="116"/>
        <v/>
      </c>
      <c r="CC270" t="str">
        <f t="shared" si="116"/>
        <v/>
      </c>
      <c r="CD270" t="str">
        <f t="shared" si="116"/>
        <v/>
      </c>
      <c r="CE270" t="str">
        <f t="shared" si="116"/>
        <v/>
      </c>
      <c r="CF270" t="str">
        <f t="shared" si="116"/>
        <v/>
      </c>
      <c r="CG270" t="str">
        <f t="shared" si="116"/>
        <v/>
      </c>
      <c r="CH270" t="str">
        <f t="shared" si="116"/>
        <v/>
      </c>
      <c r="CI270" t="str">
        <f t="shared" si="116"/>
        <v/>
      </c>
      <c r="CJ270" t="str">
        <f t="shared" si="116"/>
        <v/>
      </c>
      <c r="CK270" t="str">
        <f t="shared" si="116"/>
        <v/>
      </c>
      <c r="CL270" t="str">
        <f t="shared" si="116"/>
        <v/>
      </c>
      <c r="CM270" t="str">
        <f t="shared" si="116"/>
        <v/>
      </c>
      <c r="CN270" t="str">
        <f t="shared" si="116"/>
        <v/>
      </c>
      <c r="CO270" t="str">
        <f t="shared" si="116"/>
        <v/>
      </c>
      <c r="CP270" t="str">
        <f t="shared" si="116"/>
        <v/>
      </c>
      <c r="CQ270" t="str">
        <f t="shared" si="116"/>
        <v/>
      </c>
      <c r="CR270" t="str">
        <f t="shared" si="116"/>
        <v/>
      </c>
      <c r="CS270" t="str">
        <f t="shared" si="116"/>
        <v/>
      </c>
      <c r="CT270" t="str">
        <f t="shared" si="116"/>
        <v/>
      </c>
      <c r="CU270" t="str">
        <f t="shared" si="116"/>
        <v/>
      </c>
      <c r="CV270" t="str">
        <f t="shared" si="116"/>
        <v/>
      </c>
      <c r="CW270" t="str">
        <f t="shared" si="116"/>
        <v/>
      </c>
      <c r="CX270" t="str">
        <f t="shared" si="116"/>
        <v/>
      </c>
      <c r="CY270" t="str">
        <f t="shared" si="116"/>
        <v/>
      </c>
      <c r="CZ270" t="str">
        <f t="shared" si="116"/>
        <v/>
      </c>
      <c r="DA270" t="str">
        <f t="shared" si="116"/>
        <v/>
      </c>
      <c r="DB270" t="str">
        <f t="shared" si="116"/>
        <v/>
      </c>
      <c r="DC270" t="str">
        <f t="shared" si="116"/>
        <v/>
      </c>
      <c r="DD270" t="str">
        <f t="shared" si="116"/>
        <v/>
      </c>
      <c r="DE270" t="str">
        <f t="shared" si="116"/>
        <v/>
      </c>
      <c r="DF270" t="str">
        <f t="shared" si="116"/>
        <v/>
      </c>
      <c r="DG270" t="str">
        <f t="shared" si="116"/>
        <v/>
      </c>
      <c r="DH270" t="str">
        <f t="shared" si="116"/>
        <v/>
      </c>
      <c r="DI270" t="str">
        <f t="shared" si="116"/>
        <v/>
      </c>
      <c r="DJ270" t="str">
        <f t="shared" si="116"/>
        <v/>
      </c>
      <c r="DK270" t="str">
        <f t="shared" si="116"/>
        <v/>
      </c>
      <c r="DL270" t="str">
        <f t="shared" si="116"/>
        <v/>
      </c>
      <c r="DM270" t="str">
        <f t="shared" si="116"/>
        <v/>
      </c>
      <c r="DN270" t="str">
        <f t="shared" si="116"/>
        <v/>
      </c>
      <c r="DO270" t="str">
        <f t="shared" si="116"/>
        <v/>
      </c>
      <c r="DP270" t="str">
        <f t="shared" si="116"/>
        <v/>
      </c>
      <c r="DQ270" t="str">
        <f t="shared" si="116"/>
        <v/>
      </c>
      <c r="DR270" t="str">
        <f t="shared" si="116"/>
        <v/>
      </c>
      <c r="DS270" t="str">
        <f t="shared" si="116"/>
        <v/>
      </c>
      <c r="DT270" t="str">
        <f t="shared" si="116"/>
        <v/>
      </c>
      <c r="DU270" t="str">
        <f t="shared" si="116"/>
        <v/>
      </c>
      <c r="DV270" t="str">
        <f t="shared" si="116"/>
        <v/>
      </c>
      <c r="DW270" t="str">
        <f t="shared" si="116"/>
        <v/>
      </c>
      <c r="DX270" t="str">
        <f t="shared" si="116"/>
        <v/>
      </c>
      <c r="DY270" t="str">
        <f t="shared" si="116"/>
        <v/>
      </c>
    </row>
    <row r="271" spans="2:129" x14ac:dyDescent="0.2">
      <c r="B271" t="str">
        <f t="shared" si="24"/>
        <v/>
      </c>
      <c r="G271" s="9">
        <f t="shared" si="25"/>
        <v>0</v>
      </c>
      <c r="H271" s="9">
        <f t="shared" si="26"/>
        <v>0</v>
      </c>
      <c r="I271" t="str">
        <f t="shared" si="92"/>
        <v/>
      </c>
      <c r="J271" t="str">
        <f t="shared" ref="J271:BU271" si="117">IF(J53&gt;0,J$4,"")</f>
        <v/>
      </c>
      <c r="K271" t="str">
        <f t="shared" si="117"/>
        <v/>
      </c>
      <c r="L271" t="str">
        <f t="shared" si="117"/>
        <v/>
      </c>
      <c r="M271" t="str">
        <f t="shared" si="117"/>
        <v/>
      </c>
      <c r="N271" t="str">
        <f t="shared" si="117"/>
        <v/>
      </c>
      <c r="O271" t="str">
        <f t="shared" si="117"/>
        <v/>
      </c>
      <c r="P271" t="str">
        <f t="shared" si="117"/>
        <v/>
      </c>
      <c r="Q271" t="str">
        <f t="shared" si="117"/>
        <v/>
      </c>
      <c r="R271" t="str">
        <f t="shared" si="117"/>
        <v/>
      </c>
      <c r="S271" t="str">
        <f t="shared" si="117"/>
        <v/>
      </c>
      <c r="T271" t="str">
        <f t="shared" si="117"/>
        <v/>
      </c>
      <c r="U271" t="str">
        <f t="shared" si="117"/>
        <v/>
      </c>
      <c r="V271" t="str">
        <f t="shared" si="117"/>
        <v/>
      </c>
      <c r="W271" t="str">
        <f t="shared" si="117"/>
        <v/>
      </c>
      <c r="X271" t="str">
        <f t="shared" si="117"/>
        <v/>
      </c>
      <c r="Y271" t="str">
        <f t="shared" si="117"/>
        <v/>
      </c>
      <c r="Z271" t="str">
        <f t="shared" si="117"/>
        <v/>
      </c>
      <c r="AA271" t="str">
        <f t="shared" si="117"/>
        <v/>
      </c>
      <c r="AB271" t="str">
        <f t="shared" si="117"/>
        <v/>
      </c>
      <c r="AC271" t="str">
        <f t="shared" si="117"/>
        <v/>
      </c>
      <c r="AD271" t="str">
        <f t="shared" si="117"/>
        <v/>
      </c>
      <c r="AE271" t="str">
        <f t="shared" si="117"/>
        <v/>
      </c>
      <c r="AF271" t="str">
        <f t="shared" si="117"/>
        <v/>
      </c>
      <c r="AG271" t="str">
        <f t="shared" si="117"/>
        <v/>
      </c>
      <c r="AH271" t="str">
        <f t="shared" si="117"/>
        <v/>
      </c>
      <c r="AI271" t="str">
        <f t="shared" si="117"/>
        <v/>
      </c>
      <c r="AJ271" t="str">
        <f t="shared" si="117"/>
        <v/>
      </c>
      <c r="AK271" t="str">
        <f t="shared" si="117"/>
        <v/>
      </c>
      <c r="AL271" t="str">
        <f t="shared" si="117"/>
        <v/>
      </c>
      <c r="AM271" t="str">
        <f t="shared" si="117"/>
        <v/>
      </c>
      <c r="AN271" t="str">
        <f t="shared" si="117"/>
        <v/>
      </c>
      <c r="AO271" t="str">
        <f t="shared" si="117"/>
        <v/>
      </c>
      <c r="AP271" t="str">
        <f t="shared" si="117"/>
        <v/>
      </c>
      <c r="AQ271" t="str">
        <f t="shared" si="117"/>
        <v/>
      </c>
      <c r="AR271" t="str">
        <f t="shared" si="117"/>
        <v/>
      </c>
      <c r="AS271" t="str">
        <f t="shared" si="117"/>
        <v/>
      </c>
      <c r="AT271" t="str">
        <f t="shared" si="117"/>
        <v/>
      </c>
      <c r="AU271" t="str">
        <f t="shared" si="117"/>
        <v/>
      </c>
      <c r="AV271" t="str">
        <f t="shared" si="117"/>
        <v/>
      </c>
      <c r="AW271" t="str">
        <f t="shared" si="117"/>
        <v/>
      </c>
      <c r="AX271" t="str">
        <f t="shared" si="117"/>
        <v/>
      </c>
      <c r="AY271" t="str">
        <f t="shared" si="117"/>
        <v/>
      </c>
      <c r="AZ271" t="str">
        <f t="shared" si="117"/>
        <v/>
      </c>
      <c r="BA271" t="str">
        <f t="shared" si="117"/>
        <v/>
      </c>
      <c r="BB271" t="str">
        <f t="shared" si="117"/>
        <v/>
      </c>
      <c r="BC271" t="str">
        <f t="shared" si="117"/>
        <v/>
      </c>
      <c r="BD271" t="str">
        <f t="shared" si="117"/>
        <v/>
      </c>
      <c r="BE271" t="str">
        <f t="shared" si="117"/>
        <v/>
      </c>
      <c r="BF271" t="str">
        <f t="shared" si="117"/>
        <v/>
      </c>
      <c r="BG271" t="str">
        <f t="shared" si="117"/>
        <v/>
      </c>
      <c r="BH271" t="str">
        <f t="shared" si="117"/>
        <v/>
      </c>
      <c r="BI271" t="str">
        <f t="shared" si="117"/>
        <v/>
      </c>
      <c r="BJ271" t="str">
        <f t="shared" si="117"/>
        <v/>
      </c>
      <c r="BK271" t="str">
        <f t="shared" si="117"/>
        <v/>
      </c>
      <c r="BL271" t="str">
        <f t="shared" si="117"/>
        <v/>
      </c>
      <c r="BM271" t="str">
        <f t="shared" si="117"/>
        <v/>
      </c>
      <c r="BN271" t="str">
        <f t="shared" si="117"/>
        <v/>
      </c>
      <c r="BO271" t="str">
        <f t="shared" si="117"/>
        <v/>
      </c>
      <c r="BP271" t="str">
        <f t="shared" si="117"/>
        <v/>
      </c>
      <c r="BQ271" t="str">
        <f t="shared" si="117"/>
        <v/>
      </c>
      <c r="BR271" t="str">
        <f t="shared" si="117"/>
        <v/>
      </c>
      <c r="BS271" t="str">
        <f t="shared" si="117"/>
        <v/>
      </c>
      <c r="BT271" t="str">
        <f t="shared" si="117"/>
        <v/>
      </c>
      <c r="BU271" t="str">
        <f t="shared" si="117"/>
        <v/>
      </c>
      <c r="BV271" t="str">
        <f t="shared" ref="BV271:DY271" si="118">IF(BV53&gt;0,BV$4,"")</f>
        <v/>
      </c>
      <c r="BW271" t="str">
        <f t="shared" si="118"/>
        <v/>
      </c>
      <c r="BX271" t="str">
        <f t="shared" si="118"/>
        <v/>
      </c>
      <c r="BY271" t="str">
        <f t="shared" si="118"/>
        <v/>
      </c>
      <c r="BZ271" t="str">
        <f t="shared" si="118"/>
        <v/>
      </c>
      <c r="CA271" t="str">
        <f t="shared" si="118"/>
        <v/>
      </c>
      <c r="CB271" t="str">
        <f t="shared" si="118"/>
        <v/>
      </c>
      <c r="CC271" t="str">
        <f t="shared" si="118"/>
        <v/>
      </c>
      <c r="CD271" t="str">
        <f t="shared" si="118"/>
        <v/>
      </c>
      <c r="CE271" t="str">
        <f t="shared" si="118"/>
        <v/>
      </c>
      <c r="CF271" t="str">
        <f t="shared" si="118"/>
        <v/>
      </c>
      <c r="CG271" t="str">
        <f t="shared" si="118"/>
        <v/>
      </c>
      <c r="CH271" t="str">
        <f t="shared" si="118"/>
        <v/>
      </c>
      <c r="CI271" t="str">
        <f t="shared" si="118"/>
        <v/>
      </c>
      <c r="CJ271" t="str">
        <f t="shared" si="118"/>
        <v/>
      </c>
      <c r="CK271" t="str">
        <f t="shared" si="118"/>
        <v/>
      </c>
      <c r="CL271" t="str">
        <f t="shared" si="118"/>
        <v/>
      </c>
      <c r="CM271" t="str">
        <f t="shared" si="118"/>
        <v/>
      </c>
      <c r="CN271" t="str">
        <f t="shared" si="118"/>
        <v/>
      </c>
      <c r="CO271" t="str">
        <f t="shared" si="118"/>
        <v/>
      </c>
      <c r="CP271" t="str">
        <f t="shared" si="118"/>
        <v/>
      </c>
      <c r="CQ271" t="str">
        <f t="shared" si="118"/>
        <v/>
      </c>
      <c r="CR271" t="str">
        <f t="shared" si="118"/>
        <v/>
      </c>
      <c r="CS271" t="str">
        <f t="shared" si="118"/>
        <v/>
      </c>
      <c r="CT271" t="str">
        <f t="shared" si="118"/>
        <v/>
      </c>
      <c r="CU271" t="str">
        <f t="shared" si="118"/>
        <v/>
      </c>
      <c r="CV271" t="str">
        <f t="shared" si="118"/>
        <v/>
      </c>
      <c r="CW271" t="str">
        <f t="shared" si="118"/>
        <v/>
      </c>
      <c r="CX271" t="str">
        <f t="shared" si="118"/>
        <v/>
      </c>
      <c r="CY271" t="str">
        <f t="shared" si="118"/>
        <v/>
      </c>
      <c r="CZ271" t="str">
        <f t="shared" si="118"/>
        <v/>
      </c>
      <c r="DA271" t="str">
        <f t="shared" si="118"/>
        <v/>
      </c>
      <c r="DB271" t="str">
        <f t="shared" si="118"/>
        <v/>
      </c>
      <c r="DC271" t="str">
        <f t="shared" si="118"/>
        <v/>
      </c>
      <c r="DD271" t="str">
        <f t="shared" si="118"/>
        <v/>
      </c>
      <c r="DE271" t="str">
        <f t="shared" si="118"/>
        <v/>
      </c>
      <c r="DF271" t="str">
        <f t="shared" si="118"/>
        <v/>
      </c>
      <c r="DG271" t="str">
        <f t="shared" si="118"/>
        <v/>
      </c>
      <c r="DH271" t="str">
        <f t="shared" si="118"/>
        <v/>
      </c>
      <c r="DI271" t="str">
        <f t="shared" si="118"/>
        <v/>
      </c>
      <c r="DJ271" t="str">
        <f t="shared" si="118"/>
        <v/>
      </c>
      <c r="DK271" t="str">
        <f t="shared" si="118"/>
        <v/>
      </c>
      <c r="DL271" t="str">
        <f t="shared" si="118"/>
        <v/>
      </c>
      <c r="DM271" t="str">
        <f t="shared" si="118"/>
        <v/>
      </c>
      <c r="DN271" t="str">
        <f t="shared" si="118"/>
        <v/>
      </c>
      <c r="DO271" t="str">
        <f t="shared" si="118"/>
        <v/>
      </c>
      <c r="DP271" t="str">
        <f t="shared" si="118"/>
        <v/>
      </c>
      <c r="DQ271" t="str">
        <f t="shared" si="118"/>
        <v/>
      </c>
      <c r="DR271" t="str">
        <f t="shared" si="118"/>
        <v/>
      </c>
      <c r="DS271" t="str">
        <f t="shared" si="118"/>
        <v/>
      </c>
      <c r="DT271" t="str">
        <f t="shared" si="118"/>
        <v/>
      </c>
      <c r="DU271" t="str">
        <f t="shared" si="118"/>
        <v/>
      </c>
      <c r="DV271" t="str">
        <f t="shared" si="118"/>
        <v/>
      </c>
      <c r="DW271" t="str">
        <f t="shared" si="118"/>
        <v/>
      </c>
      <c r="DX271" t="str">
        <f t="shared" si="118"/>
        <v/>
      </c>
      <c r="DY271" t="str">
        <f t="shared" si="118"/>
        <v/>
      </c>
    </row>
    <row r="272" spans="2:129" x14ac:dyDescent="0.2">
      <c r="B272" t="str">
        <f t="shared" si="24"/>
        <v/>
      </c>
      <c r="G272" s="9">
        <f t="shared" si="25"/>
        <v>0</v>
      </c>
      <c r="H272" s="9">
        <f t="shared" si="26"/>
        <v>0</v>
      </c>
      <c r="I272" t="str">
        <f t="shared" si="92"/>
        <v/>
      </c>
      <c r="J272" t="str">
        <f t="shared" ref="J272:BU272" si="119">IF(J54&gt;0,J$4,"")</f>
        <v/>
      </c>
      <c r="K272" t="str">
        <f t="shared" si="119"/>
        <v/>
      </c>
      <c r="L272" t="str">
        <f t="shared" si="119"/>
        <v/>
      </c>
      <c r="M272" t="str">
        <f t="shared" si="119"/>
        <v/>
      </c>
      <c r="N272" t="str">
        <f t="shared" si="119"/>
        <v/>
      </c>
      <c r="O272" t="str">
        <f t="shared" si="119"/>
        <v/>
      </c>
      <c r="P272" t="str">
        <f t="shared" si="119"/>
        <v/>
      </c>
      <c r="Q272" t="str">
        <f t="shared" si="119"/>
        <v/>
      </c>
      <c r="R272" t="str">
        <f t="shared" si="119"/>
        <v/>
      </c>
      <c r="S272" t="str">
        <f t="shared" si="119"/>
        <v/>
      </c>
      <c r="T272" t="str">
        <f t="shared" si="119"/>
        <v/>
      </c>
      <c r="U272" t="str">
        <f t="shared" si="119"/>
        <v/>
      </c>
      <c r="V272" t="str">
        <f t="shared" si="119"/>
        <v/>
      </c>
      <c r="W272" t="str">
        <f t="shared" si="119"/>
        <v/>
      </c>
      <c r="X272" t="str">
        <f t="shared" si="119"/>
        <v/>
      </c>
      <c r="Y272" t="str">
        <f t="shared" si="119"/>
        <v/>
      </c>
      <c r="Z272" t="str">
        <f t="shared" si="119"/>
        <v/>
      </c>
      <c r="AA272" t="str">
        <f t="shared" si="119"/>
        <v/>
      </c>
      <c r="AB272" t="str">
        <f t="shared" si="119"/>
        <v/>
      </c>
      <c r="AC272" t="str">
        <f t="shared" si="119"/>
        <v/>
      </c>
      <c r="AD272" t="str">
        <f t="shared" si="119"/>
        <v/>
      </c>
      <c r="AE272" t="str">
        <f t="shared" si="119"/>
        <v/>
      </c>
      <c r="AF272" t="str">
        <f t="shared" si="119"/>
        <v/>
      </c>
      <c r="AG272" t="str">
        <f t="shared" si="119"/>
        <v/>
      </c>
      <c r="AH272" t="str">
        <f t="shared" si="119"/>
        <v/>
      </c>
      <c r="AI272" t="str">
        <f t="shared" si="119"/>
        <v/>
      </c>
      <c r="AJ272" t="str">
        <f t="shared" si="119"/>
        <v/>
      </c>
      <c r="AK272" t="str">
        <f t="shared" si="119"/>
        <v/>
      </c>
      <c r="AL272" t="str">
        <f t="shared" si="119"/>
        <v/>
      </c>
      <c r="AM272" t="str">
        <f t="shared" si="119"/>
        <v/>
      </c>
      <c r="AN272" t="str">
        <f t="shared" si="119"/>
        <v/>
      </c>
      <c r="AO272" t="str">
        <f t="shared" si="119"/>
        <v/>
      </c>
      <c r="AP272" t="str">
        <f t="shared" si="119"/>
        <v/>
      </c>
      <c r="AQ272" t="str">
        <f t="shared" si="119"/>
        <v/>
      </c>
      <c r="AR272" t="str">
        <f t="shared" si="119"/>
        <v/>
      </c>
      <c r="AS272" t="str">
        <f t="shared" si="119"/>
        <v/>
      </c>
      <c r="AT272" t="str">
        <f t="shared" si="119"/>
        <v/>
      </c>
      <c r="AU272" t="str">
        <f t="shared" si="119"/>
        <v/>
      </c>
      <c r="AV272" t="str">
        <f t="shared" si="119"/>
        <v/>
      </c>
      <c r="AW272" t="str">
        <f t="shared" si="119"/>
        <v/>
      </c>
      <c r="AX272" t="str">
        <f t="shared" si="119"/>
        <v/>
      </c>
      <c r="AY272" t="str">
        <f t="shared" si="119"/>
        <v/>
      </c>
      <c r="AZ272" t="str">
        <f t="shared" si="119"/>
        <v/>
      </c>
      <c r="BA272" t="str">
        <f t="shared" si="119"/>
        <v/>
      </c>
      <c r="BB272" t="str">
        <f t="shared" si="119"/>
        <v/>
      </c>
      <c r="BC272" t="str">
        <f t="shared" si="119"/>
        <v/>
      </c>
      <c r="BD272" t="str">
        <f t="shared" si="119"/>
        <v/>
      </c>
      <c r="BE272" t="str">
        <f t="shared" si="119"/>
        <v/>
      </c>
      <c r="BF272" t="str">
        <f t="shared" si="119"/>
        <v/>
      </c>
      <c r="BG272" t="str">
        <f t="shared" si="119"/>
        <v/>
      </c>
      <c r="BH272" t="str">
        <f t="shared" si="119"/>
        <v/>
      </c>
      <c r="BI272" t="str">
        <f t="shared" si="119"/>
        <v/>
      </c>
      <c r="BJ272" t="str">
        <f t="shared" si="119"/>
        <v/>
      </c>
      <c r="BK272" t="str">
        <f t="shared" si="119"/>
        <v/>
      </c>
      <c r="BL272" t="str">
        <f t="shared" si="119"/>
        <v/>
      </c>
      <c r="BM272" t="str">
        <f t="shared" si="119"/>
        <v/>
      </c>
      <c r="BN272" t="str">
        <f t="shared" si="119"/>
        <v/>
      </c>
      <c r="BO272" t="str">
        <f t="shared" si="119"/>
        <v/>
      </c>
      <c r="BP272" t="str">
        <f t="shared" si="119"/>
        <v/>
      </c>
      <c r="BQ272" t="str">
        <f t="shared" si="119"/>
        <v/>
      </c>
      <c r="BR272" t="str">
        <f t="shared" si="119"/>
        <v/>
      </c>
      <c r="BS272" t="str">
        <f t="shared" si="119"/>
        <v/>
      </c>
      <c r="BT272" t="str">
        <f t="shared" si="119"/>
        <v/>
      </c>
      <c r="BU272" t="str">
        <f t="shared" si="119"/>
        <v/>
      </c>
      <c r="BV272" t="str">
        <f t="shared" ref="BV272:DY272" si="120">IF(BV54&gt;0,BV$4,"")</f>
        <v/>
      </c>
      <c r="BW272" t="str">
        <f t="shared" si="120"/>
        <v/>
      </c>
      <c r="BX272" t="str">
        <f t="shared" si="120"/>
        <v/>
      </c>
      <c r="BY272" t="str">
        <f t="shared" si="120"/>
        <v/>
      </c>
      <c r="BZ272" t="str">
        <f t="shared" si="120"/>
        <v/>
      </c>
      <c r="CA272" t="str">
        <f t="shared" si="120"/>
        <v/>
      </c>
      <c r="CB272" t="str">
        <f t="shared" si="120"/>
        <v/>
      </c>
      <c r="CC272" t="str">
        <f t="shared" si="120"/>
        <v/>
      </c>
      <c r="CD272" t="str">
        <f t="shared" si="120"/>
        <v/>
      </c>
      <c r="CE272" t="str">
        <f t="shared" si="120"/>
        <v/>
      </c>
      <c r="CF272" t="str">
        <f t="shared" si="120"/>
        <v/>
      </c>
      <c r="CG272" t="str">
        <f t="shared" si="120"/>
        <v/>
      </c>
      <c r="CH272" t="str">
        <f t="shared" si="120"/>
        <v/>
      </c>
      <c r="CI272" t="str">
        <f t="shared" si="120"/>
        <v/>
      </c>
      <c r="CJ272" t="str">
        <f t="shared" si="120"/>
        <v/>
      </c>
      <c r="CK272" t="str">
        <f t="shared" si="120"/>
        <v/>
      </c>
      <c r="CL272" t="str">
        <f t="shared" si="120"/>
        <v/>
      </c>
      <c r="CM272" t="str">
        <f t="shared" si="120"/>
        <v/>
      </c>
      <c r="CN272" t="str">
        <f t="shared" si="120"/>
        <v/>
      </c>
      <c r="CO272" t="str">
        <f t="shared" si="120"/>
        <v/>
      </c>
      <c r="CP272" t="str">
        <f t="shared" si="120"/>
        <v/>
      </c>
      <c r="CQ272" t="str">
        <f t="shared" si="120"/>
        <v/>
      </c>
      <c r="CR272" t="str">
        <f t="shared" si="120"/>
        <v/>
      </c>
      <c r="CS272" t="str">
        <f t="shared" si="120"/>
        <v/>
      </c>
      <c r="CT272" t="str">
        <f t="shared" si="120"/>
        <v/>
      </c>
      <c r="CU272" t="str">
        <f t="shared" si="120"/>
        <v/>
      </c>
      <c r="CV272" t="str">
        <f t="shared" si="120"/>
        <v/>
      </c>
      <c r="CW272" t="str">
        <f t="shared" si="120"/>
        <v/>
      </c>
      <c r="CX272" t="str">
        <f t="shared" si="120"/>
        <v/>
      </c>
      <c r="CY272" t="str">
        <f t="shared" si="120"/>
        <v/>
      </c>
      <c r="CZ272" t="str">
        <f t="shared" si="120"/>
        <v/>
      </c>
      <c r="DA272" t="str">
        <f t="shared" si="120"/>
        <v/>
      </c>
      <c r="DB272" t="str">
        <f t="shared" si="120"/>
        <v/>
      </c>
      <c r="DC272" t="str">
        <f t="shared" si="120"/>
        <v/>
      </c>
      <c r="DD272" t="str">
        <f t="shared" si="120"/>
        <v/>
      </c>
      <c r="DE272" t="str">
        <f t="shared" si="120"/>
        <v/>
      </c>
      <c r="DF272" t="str">
        <f t="shared" si="120"/>
        <v/>
      </c>
      <c r="DG272" t="str">
        <f t="shared" si="120"/>
        <v/>
      </c>
      <c r="DH272" t="str">
        <f t="shared" si="120"/>
        <v/>
      </c>
      <c r="DI272" t="str">
        <f t="shared" si="120"/>
        <v/>
      </c>
      <c r="DJ272" t="str">
        <f t="shared" si="120"/>
        <v/>
      </c>
      <c r="DK272" t="str">
        <f t="shared" si="120"/>
        <v/>
      </c>
      <c r="DL272" t="str">
        <f t="shared" si="120"/>
        <v/>
      </c>
      <c r="DM272" t="str">
        <f t="shared" si="120"/>
        <v/>
      </c>
      <c r="DN272" t="str">
        <f t="shared" si="120"/>
        <v/>
      </c>
      <c r="DO272" t="str">
        <f t="shared" si="120"/>
        <v/>
      </c>
      <c r="DP272" t="str">
        <f t="shared" si="120"/>
        <v/>
      </c>
      <c r="DQ272" t="str">
        <f t="shared" si="120"/>
        <v/>
      </c>
      <c r="DR272" t="str">
        <f t="shared" si="120"/>
        <v/>
      </c>
      <c r="DS272" t="str">
        <f t="shared" si="120"/>
        <v/>
      </c>
      <c r="DT272" t="str">
        <f t="shared" si="120"/>
        <v/>
      </c>
      <c r="DU272" t="str">
        <f t="shared" si="120"/>
        <v/>
      </c>
      <c r="DV272" t="str">
        <f t="shared" si="120"/>
        <v/>
      </c>
      <c r="DW272" t="str">
        <f t="shared" si="120"/>
        <v/>
      </c>
      <c r="DX272" t="str">
        <f t="shared" si="120"/>
        <v/>
      </c>
      <c r="DY272" t="str">
        <f t="shared" si="120"/>
        <v/>
      </c>
    </row>
    <row r="273" spans="2:129" x14ac:dyDescent="0.2">
      <c r="B273" t="str">
        <f t="shared" si="24"/>
        <v/>
      </c>
      <c r="G273" s="9">
        <f t="shared" si="25"/>
        <v>0</v>
      </c>
      <c r="H273" s="9">
        <f t="shared" si="26"/>
        <v>0</v>
      </c>
      <c r="I273" t="str">
        <f t="shared" si="92"/>
        <v/>
      </c>
      <c r="J273" t="str">
        <f t="shared" ref="J273:BU273" si="121">IF(J55&gt;0,J$4,"")</f>
        <v/>
      </c>
      <c r="K273" t="str">
        <f t="shared" si="121"/>
        <v/>
      </c>
      <c r="L273" t="str">
        <f t="shared" si="121"/>
        <v/>
      </c>
      <c r="M273" t="str">
        <f t="shared" si="121"/>
        <v/>
      </c>
      <c r="N273" t="str">
        <f t="shared" si="121"/>
        <v/>
      </c>
      <c r="O273" t="str">
        <f t="shared" si="121"/>
        <v/>
      </c>
      <c r="P273" t="str">
        <f t="shared" si="121"/>
        <v/>
      </c>
      <c r="Q273" t="str">
        <f t="shared" si="121"/>
        <v/>
      </c>
      <c r="R273" t="str">
        <f t="shared" si="121"/>
        <v/>
      </c>
      <c r="S273" t="str">
        <f t="shared" si="121"/>
        <v/>
      </c>
      <c r="T273" t="str">
        <f t="shared" si="121"/>
        <v/>
      </c>
      <c r="U273" t="str">
        <f t="shared" si="121"/>
        <v/>
      </c>
      <c r="V273" t="str">
        <f t="shared" si="121"/>
        <v/>
      </c>
      <c r="W273" t="str">
        <f t="shared" si="121"/>
        <v/>
      </c>
      <c r="X273" t="str">
        <f t="shared" si="121"/>
        <v/>
      </c>
      <c r="Y273" t="str">
        <f t="shared" si="121"/>
        <v/>
      </c>
      <c r="Z273" t="str">
        <f t="shared" si="121"/>
        <v/>
      </c>
      <c r="AA273" t="str">
        <f t="shared" si="121"/>
        <v/>
      </c>
      <c r="AB273" t="str">
        <f t="shared" si="121"/>
        <v/>
      </c>
      <c r="AC273" t="str">
        <f t="shared" si="121"/>
        <v/>
      </c>
      <c r="AD273" t="str">
        <f t="shared" si="121"/>
        <v/>
      </c>
      <c r="AE273" t="str">
        <f t="shared" si="121"/>
        <v/>
      </c>
      <c r="AF273" t="str">
        <f t="shared" si="121"/>
        <v/>
      </c>
      <c r="AG273" t="str">
        <f t="shared" si="121"/>
        <v/>
      </c>
      <c r="AH273" t="str">
        <f t="shared" si="121"/>
        <v/>
      </c>
      <c r="AI273" t="str">
        <f t="shared" si="121"/>
        <v/>
      </c>
      <c r="AJ273" t="str">
        <f t="shared" si="121"/>
        <v/>
      </c>
      <c r="AK273" t="str">
        <f t="shared" si="121"/>
        <v/>
      </c>
      <c r="AL273" t="str">
        <f t="shared" si="121"/>
        <v/>
      </c>
      <c r="AM273" t="str">
        <f t="shared" si="121"/>
        <v/>
      </c>
      <c r="AN273" t="str">
        <f t="shared" si="121"/>
        <v/>
      </c>
      <c r="AO273" t="str">
        <f t="shared" si="121"/>
        <v/>
      </c>
      <c r="AP273" t="str">
        <f t="shared" si="121"/>
        <v/>
      </c>
      <c r="AQ273" t="str">
        <f t="shared" si="121"/>
        <v/>
      </c>
      <c r="AR273" t="str">
        <f t="shared" si="121"/>
        <v/>
      </c>
      <c r="AS273" t="str">
        <f t="shared" si="121"/>
        <v/>
      </c>
      <c r="AT273" t="str">
        <f t="shared" si="121"/>
        <v/>
      </c>
      <c r="AU273" t="str">
        <f t="shared" si="121"/>
        <v/>
      </c>
      <c r="AV273" t="str">
        <f t="shared" si="121"/>
        <v/>
      </c>
      <c r="AW273" t="str">
        <f t="shared" si="121"/>
        <v/>
      </c>
      <c r="AX273" t="str">
        <f t="shared" si="121"/>
        <v/>
      </c>
      <c r="AY273" t="str">
        <f t="shared" si="121"/>
        <v/>
      </c>
      <c r="AZ273" t="str">
        <f t="shared" si="121"/>
        <v/>
      </c>
      <c r="BA273" t="str">
        <f t="shared" si="121"/>
        <v/>
      </c>
      <c r="BB273" t="str">
        <f t="shared" si="121"/>
        <v/>
      </c>
      <c r="BC273" t="str">
        <f t="shared" si="121"/>
        <v/>
      </c>
      <c r="BD273" t="str">
        <f t="shared" si="121"/>
        <v/>
      </c>
      <c r="BE273" t="str">
        <f t="shared" si="121"/>
        <v/>
      </c>
      <c r="BF273" t="str">
        <f t="shared" si="121"/>
        <v/>
      </c>
      <c r="BG273" t="str">
        <f t="shared" si="121"/>
        <v/>
      </c>
      <c r="BH273" t="str">
        <f t="shared" si="121"/>
        <v/>
      </c>
      <c r="BI273" t="str">
        <f t="shared" si="121"/>
        <v/>
      </c>
      <c r="BJ273" t="str">
        <f t="shared" si="121"/>
        <v/>
      </c>
      <c r="BK273" t="str">
        <f t="shared" si="121"/>
        <v/>
      </c>
      <c r="BL273" t="str">
        <f t="shared" si="121"/>
        <v/>
      </c>
      <c r="BM273" t="str">
        <f t="shared" si="121"/>
        <v/>
      </c>
      <c r="BN273" t="str">
        <f t="shared" si="121"/>
        <v/>
      </c>
      <c r="BO273" t="str">
        <f t="shared" si="121"/>
        <v/>
      </c>
      <c r="BP273" t="str">
        <f t="shared" si="121"/>
        <v/>
      </c>
      <c r="BQ273" t="str">
        <f t="shared" si="121"/>
        <v/>
      </c>
      <c r="BR273" t="str">
        <f t="shared" si="121"/>
        <v/>
      </c>
      <c r="BS273" t="str">
        <f t="shared" si="121"/>
        <v/>
      </c>
      <c r="BT273" t="str">
        <f t="shared" si="121"/>
        <v/>
      </c>
      <c r="BU273" t="str">
        <f t="shared" si="121"/>
        <v/>
      </c>
      <c r="BV273" t="str">
        <f t="shared" ref="BV273:DY273" si="122">IF(BV55&gt;0,BV$4,"")</f>
        <v/>
      </c>
      <c r="BW273" t="str">
        <f t="shared" si="122"/>
        <v/>
      </c>
      <c r="BX273" t="str">
        <f t="shared" si="122"/>
        <v/>
      </c>
      <c r="BY273" t="str">
        <f t="shared" si="122"/>
        <v/>
      </c>
      <c r="BZ273" t="str">
        <f t="shared" si="122"/>
        <v/>
      </c>
      <c r="CA273" t="str">
        <f t="shared" si="122"/>
        <v/>
      </c>
      <c r="CB273" t="str">
        <f t="shared" si="122"/>
        <v/>
      </c>
      <c r="CC273" t="str">
        <f t="shared" si="122"/>
        <v/>
      </c>
      <c r="CD273" t="str">
        <f t="shared" si="122"/>
        <v/>
      </c>
      <c r="CE273" t="str">
        <f t="shared" si="122"/>
        <v/>
      </c>
      <c r="CF273" t="str">
        <f t="shared" si="122"/>
        <v/>
      </c>
      <c r="CG273" t="str">
        <f t="shared" si="122"/>
        <v/>
      </c>
      <c r="CH273" t="str">
        <f t="shared" si="122"/>
        <v/>
      </c>
      <c r="CI273" t="str">
        <f t="shared" si="122"/>
        <v/>
      </c>
      <c r="CJ273" t="str">
        <f t="shared" si="122"/>
        <v/>
      </c>
      <c r="CK273" t="str">
        <f t="shared" si="122"/>
        <v/>
      </c>
      <c r="CL273" t="str">
        <f t="shared" si="122"/>
        <v/>
      </c>
      <c r="CM273" t="str">
        <f t="shared" si="122"/>
        <v/>
      </c>
      <c r="CN273" t="str">
        <f t="shared" si="122"/>
        <v/>
      </c>
      <c r="CO273" t="str">
        <f t="shared" si="122"/>
        <v/>
      </c>
      <c r="CP273" t="str">
        <f t="shared" si="122"/>
        <v/>
      </c>
      <c r="CQ273" t="str">
        <f t="shared" si="122"/>
        <v/>
      </c>
      <c r="CR273" t="str">
        <f t="shared" si="122"/>
        <v/>
      </c>
      <c r="CS273" t="str">
        <f t="shared" si="122"/>
        <v/>
      </c>
      <c r="CT273" t="str">
        <f t="shared" si="122"/>
        <v/>
      </c>
      <c r="CU273" t="str">
        <f t="shared" si="122"/>
        <v/>
      </c>
      <c r="CV273" t="str">
        <f t="shared" si="122"/>
        <v/>
      </c>
      <c r="CW273" t="str">
        <f t="shared" si="122"/>
        <v/>
      </c>
      <c r="CX273" t="str">
        <f t="shared" si="122"/>
        <v/>
      </c>
      <c r="CY273" t="str">
        <f t="shared" si="122"/>
        <v/>
      </c>
      <c r="CZ273" t="str">
        <f t="shared" si="122"/>
        <v/>
      </c>
      <c r="DA273" t="str">
        <f t="shared" si="122"/>
        <v/>
      </c>
      <c r="DB273" t="str">
        <f t="shared" si="122"/>
        <v/>
      </c>
      <c r="DC273" t="str">
        <f t="shared" si="122"/>
        <v/>
      </c>
      <c r="DD273" t="str">
        <f t="shared" si="122"/>
        <v/>
      </c>
      <c r="DE273" t="str">
        <f t="shared" si="122"/>
        <v/>
      </c>
      <c r="DF273" t="str">
        <f t="shared" si="122"/>
        <v/>
      </c>
      <c r="DG273" t="str">
        <f t="shared" si="122"/>
        <v/>
      </c>
      <c r="DH273" t="str">
        <f t="shared" si="122"/>
        <v/>
      </c>
      <c r="DI273" t="str">
        <f t="shared" si="122"/>
        <v/>
      </c>
      <c r="DJ273" t="str">
        <f t="shared" si="122"/>
        <v/>
      </c>
      <c r="DK273" t="str">
        <f t="shared" si="122"/>
        <v/>
      </c>
      <c r="DL273" t="str">
        <f t="shared" si="122"/>
        <v/>
      </c>
      <c r="DM273" t="str">
        <f t="shared" si="122"/>
        <v/>
      </c>
      <c r="DN273" t="str">
        <f t="shared" si="122"/>
        <v/>
      </c>
      <c r="DO273" t="str">
        <f t="shared" si="122"/>
        <v/>
      </c>
      <c r="DP273" t="str">
        <f t="shared" si="122"/>
        <v/>
      </c>
      <c r="DQ273" t="str">
        <f t="shared" si="122"/>
        <v/>
      </c>
      <c r="DR273" t="str">
        <f t="shared" si="122"/>
        <v/>
      </c>
      <c r="DS273" t="str">
        <f t="shared" si="122"/>
        <v/>
      </c>
      <c r="DT273" t="str">
        <f t="shared" si="122"/>
        <v/>
      </c>
      <c r="DU273" t="str">
        <f t="shared" si="122"/>
        <v/>
      </c>
      <c r="DV273" t="str">
        <f t="shared" si="122"/>
        <v/>
      </c>
      <c r="DW273" t="str">
        <f t="shared" si="122"/>
        <v/>
      </c>
      <c r="DX273" t="str">
        <f t="shared" si="122"/>
        <v/>
      </c>
      <c r="DY273" t="str">
        <f t="shared" si="122"/>
        <v/>
      </c>
    </row>
    <row r="274" spans="2:129" x14ac:dyDescent="0.2">
      <c r="B274" t="str">
        <f t="shared" si="24"/>
        <v/>
      </c>
      <c r="G274" s="9">
        <f t="shared" si="25"/>
        <v>0</v>
      </c>
      <c r="H274" s="9">
        <f t="shared" si="26"/>
        <v>0</v>
      </c>
      <c r="I274" t="str">
        <f t="shared" si="92"/>
        <v/>
      </c>
      <c r="J274" t="str">
        <f t="shared" ref="J274:BU274" si="123">IF(J56&gt;0,J$4,"")</f>
        <v/>
      </c>
      <c r="K274" t="str">
        <f t="shared" si="123"/>
        <v/>
      </c>
      <c r="L274" t="str">
        <f t="shared" si="123"/>
        <v/>
      </c>
      <c r="M274" t="str">
        <f t="shared" si="123"/>
        <v/>
      </c>
      <c r="N274" t="str">
        <f t="shared" si="123"/>
        <v/>
      </c>
      <c r="O274" t="str">
        <f t="shared" si="123"/>
        <v/>
      </c>
      <c r="P274" t="str">
        <f t="shared" si="123"/>
        <v/>
      </c>
      <c r="Q274" t="str">
        <f t="shared" si="123"/>
        <v/>
      </c>
      <c r="R274" t="str">
        <f t="shared" si="123"/>
        <v/>
      </c>
      <c r="S274" t="str">
        <f t="shared" si="123"/>
        <v/>
      </c>
      <c r="T274" t="str">
        <f t="shared" si="123"/>
        <v/>
      </c>
      <c r="U274" t="str">
        <f t="shared" si="123"/>
        <v/>
      </c>
      <c r="V274" t="str">
        <f t="shared" si="123"/>
        <v/>
      </c>
      <c r="W274" t="str">
        <f t="shared" si="123"/>
        <v/>
      </c>
      <c r="X274" t="str">
        <f t="shared" si="123"/>
        <v/>
      </c>
      <c r="Y274" t="str">
        <f t="shared" si="123"/>
        <v/>
      </c>
      <c r="Z274" t="str">
        <f t="shared" si="123"/>
        <v/>
      </c>
      <c r="AA274" t="str">
        <f t="shared" si="123"/>
        <v/>
      </c>
      <c r="AB274" t="str">
        <f t="shared" si="123"/>
        <v/>
      </c>
      <c r="AC274" t="str">
        <f t="shared" si="123"/>
        <v/>
      </c>
      <c r="AD274" t="str">
        <f t="shared" si="123"/>
        <v/>
      </c>
      <c r="AE274" t="str">
        <f t="shared" si="123"/>
        <v/>
      </c>
      <c r="AF274" t="str">
        <f t="shared" si="123"/>
        <v/>
      </c>
      <c r="AG274" t="str">
        <f t="shared" si="123"/>
        <v/>
      </c>
      <c r="AH274" t="str">
        <f t="shared" si="123"/>
        <v/>
      </c>
      <c r="AI274" t="str">
        <f t="shared" si="123"/>
        <v/>
      </c>
      <c r="AJ274" t="str">
        <f t="shared" si="123"/>
        <v/>
      </c>
      <c r="AK274" t="str">
        <f t="shared" si="123"/>
        <v/>
      </c>
      <c r="AL274" t="str">
        <f t="shared" si="123"/>
        <v/>
      </c>
      <c r="AM274" t="str">
        <f t="shared" si="123"/>
        <v/>
      </c>
      <c r="AN274" t="str">
        <f t="shared" si="123"/>
        <v/>
      </c>
      <c r="AO274" t="str">
        <f t="shared" si="123"/>
        <v/>
      </c>
      <c r="AP274" t="str">
        <f t="shared" si="123"/>
        <v/>
      </c>
      <c r="AQ274" t="str">
        <f t="shared" si="123"/>
        <v/>
      </c>
      <c r="AR274" t="str">
        <f t="shared" si="123"/>
        <v/>
      </c>
      <c r="AS274" t="str">
        <f t="shared" si="123"/>
        <v/>
      </c>
      <c r="AT274" t="str">
        <f t="shared" si="123"/>
        <v/>
      </c>
      <c r="AU274" t="str">
        <f t="shared" si="123"/>
        <v/>
      </c>
      <c r="AV274" t="str">
        <f t="shared" si="123"/>
        <v/>
      </c>
      <c r="AW274" t="str">
        <f t="shared" si="123"/>
        <v/>
      </c>
      <c r="AX274" t="str">
        <f t="shared" si="123"/>
        <v/>
      </c>
      <c r="AY274" t="str">
        <f t="shared" si="123"/>
        <v/>
      </c>
      <c r="AZ274" t="str">
        <f t="shared" si="123"/>
        <v/>
      </c>
      <c r="BA274" t="str">
        <f t="shared" si="123"/>
        <v/>
      </c>
      <c r="BB274" t="str">
        <f t="shared" si="123"/>
        <v/>
      </c>
      <c r="BC274" t="str">
        <f t="shared" si="123"/>
        <v/>
      </c>
      <c r="BD274" t="str">
        <f t="shared" si="123"/>
        <v/>
      </c>
      <c r="BE274" t="str">
        <f t="shared" si="123"/>
        <v/>
      </c>
      <c r="BF274" t="str">
        <f t="shared" si="123"/>
        <v/>
      </c>
      <c r="BG274" t="str">
        <f t="shared" si="123"/>
        <v/>
      </c>
      <c r="BH274" t="str">
        <f t="shared" si="123"/>
        <v/>
      </c>
      <c r="BI274" t="str">
        <f t="shared" si="123"/>
        <v/>
      </c>
      <c r="BJ274" t="str">
        <f t="shared" si="123"/>
        <v/>
      </c>
      <c r="BK274" t="str">
        <f t="shared" si="123"/>
        <v/>
      </c>
      <c r="BL274" t="str">
        <f t="shared" si="123"/>
        <v/>
      </c>
      <c r="BM274" t="str">
        <f t="shared" si="123"/>
        <v/>
      </c>
      <c r="BN274" t="str">
        <f t="shared" si="123"/>
        <v/>
      </c>
      <c r="BO274" t="str">
        <f t="shared" si="123"/>
        <v/>
      </c>
      <c r="BP274" t="str">
        <f t="shared" si="123"/>
        <v/>
      </c>
      <c r="BQ274" t="str">
        <f t="shared" si="123"/>
        <v/>
      </c>
      <c r="BR274" t="str">
        <f t="shared" si="123"/>
        <v/>
      </c>
      <c r="BS274" t="str">
        <f t="shared" si="123"/>
        <v/>
      </c>
      <c r="BT274" t="str">
        <f t="shared" si="123"/>
        <v/>
      </c>
      <c r="BU274" t="str">
        <f t="shared" si="123"/>
        <v/>
      </c>
      <c r="BV274" t="str">
        <f t="shared" ref="BV274:DY274" si="124">IF(BV56&gt;0,BV$4,"")</f>
        <v/>
      </c>
      <c r="BW274" t="str">
        <f t="shared" si="124"/>
        <v/>
      </c>
      <c r="BX274" t="str">
        <f t="shared" si="124"/>
        <v/>
      </c>
      <c r="BY274" t="str">
        <f t="shared" si="124"/>
        <v/>
      </c>
      <c r="BZ274" t="str">
        <f t="shared" si="124"/>
        <v/>
      </c>
      <c r="CA274" t="str">
        <f t="shared" si="124"/>
        <v/>
      </c>
      <c r="CB274" t="str">
        <f t="shared" si="124"/>
        <v/>
      </c>
      <c r="CC274" t="str">
        <f t="shared" si="124"/>
        <v/>
      </c>
      <c r="CD274" t="str">
        <f t="shared" si="124"/>
        <v/>
      </c>
      <c r="CE274" t="str">
        <f t="shared" si="124"/>
        <v/>
      </c>
      <c r="CF274" t="str">
        <f t="shared" si="124"/>
        <v/>
      </c>
      <c r="CG274" t="str">
        <f t="shared" si="124"/>
        <v/>
      </c>
      <c r="CH274" t="str">
        <f t="shared" si="124"/>
        <v/>
      </c>
      <c r="CI274" t="str">
        <f t="shared" si="124"/>
        <v/>
      </c>
      <c r="CJ274" t="str">
        <f t="shared" si="124"/>
        <v/>
      </c>
      <c r="CK274" t="str">
        <f t="shared" si="124"/>
        <v/>
      </c>
      <c r="CL274" t="str">
        <f t="shared" si="124"/>
        <v/>
      </c>
      <c r="CM274" t="str">
        <f t="shared" si="124"/>
        <v/>
      </c>
      <c r="CN274" t="str">
        <f t="shared" si="124"/>
        <v/>
      </c>
      <c r="CO274" t="str">
        <f t="shared" si="124"/>
        <v/>
      </c>
      <c r="CP274" t="str">
        <f t="shared" si="124"/>
        <v/>
      </c>
      <c r="CQ274" t="str">
        <f t="shared" si="124"/>
        <v/>
      </c>
      <c r="CR274" t="str">
        <f t="shared" si="124"/>
        <v/>
      </c>
      <c r="CS274" t="str">
        <f t="shared" si="124"/>
        <v/>
      </c>
      <c r="CT274" t="str">
        <f t="shared" si="124"/>
        <v/>
      </c>
      <c r="CU274" t="str">
        <f t="shared" si="124"/>
        <v/>
      </c>
      <c r="CV274" t="str">
        <f t="shared" si="124"/>
        <v/>
      </c>
      <c r="CW274" t="str">
        <f t="shared" si="124"/>
        <v/>
      </c>
      <c r="CX274" t="str">
        <f t="shared" si="124"/>
        <v/>
      </c>
      <c r="CY274" t="str">
        <f t="shared" si="124"/>
        <v/>
      </c>
      <c r="CZ274" t="str">
        <f t="shared" si="124"/>
        <v/>
      </c>
      <c r="DA274" t="str">
        <f t="shared" si="124"/>
        <v/>
      </c>
      <c r="DB274" t="str">
        <f t="shared" si="124"/>
        <v/>
      </c>
      <c r="DC274" t="str">
        <f t="shared" si="124"/>
        <v/>
      </c>
      <c r="DD274" t="str">
        <f t="shared" si="124"/>
        <v/>
      </c>
      <c r="DE274" t="str">
        <f t="shared" si="124"/>
        <v/>
      </c>
      <c r="DF274" t="str">
        <f t="shared" si="124"/>
        <v/>
      </c>
      <c r="DG274" t="str">
        <f t="shared" si="124"/>
        <v/>
      </c>
      <c r="DH274" t="str">
        <f t="shared" si="124"/>
        <v/>
      </c>
      <c r="DI274" t="str">
        <f t="shared" si="124"/>
        <v/>
      </c>
      <c r="DJ274" t="str">
        <f t="shared" si="124"/>
        <v/>
      </c>
      <c r="DK274" t="str">
        <f t="shared" si="124"/>
        <v/>
      </c>
      <c r="DL274" t="str">
        <f t="shared" si="124"/>
        <v/>
      </c>
      <c r="DM274" t="str">
        <f t="shared" si="124"/>
        <v/>
      </c>
      <c r="DN274" t="str">
        <f t="shared" si="124"/>
        <v/>
      </c>
      <c r="DO274" t="str">
        <f t="shared" si="124"/>
        <v/>
      </c>
      <c r="DP274" t="str">
        <f t="shared" si="124"/>
        <v/>
      </c>
      <c r="DQ274" t="str">
        <f t="shared" si="124"/>
        <v/>
      </c>
      <c r="DR274" t="str">
        <f t="shared" si="124"/>
        <v/>
      </c>
      <c r="DS274" t="str">
        <f t="shared" si="124"/>
        <v/>
      </c>
      <c r="DT274" t="str">
        <f t="shared" si="124"/>
        <v/>
      </c>
      <c r="DU274" t="str">
        <f t="shared" si="124"/>
        <v/>
      </c>
      <c r="DV274" t="str">
        <f t="shared" si="124"/>
        <v/>
      </c>
      <c r="DW274" t="str">
        <f t="shared" si="124"/>
        <v/>
      </c>
      <c r="DX274" t="str">
        <f t="shared" si="124"/>
        <v/>
      </c>
      <c r="DY274" t="str">
        <f t="shared" si="124"/>
        <v/>
      </c>
    </row>
    <row r="275" spans="2:129" x14ac:dyDescent="0.2">
      <c r="B275" t="str">
        <f t="shared" si="24"/>
        <v/>
      </c>
      <c r="G275" s="9">
        <f t="shared" si="25"/>
        <v>0</v>
      </c>
      <c r="H275" s="9">
        <f t="shared" si="26"/>
        <v>0</v>
      </c>
      <c r="I275" t="str">
        <f t="shared" si="92"/>
        <v/>
      </c>
      <c r="J275" t="str">
        <f t="shared" ref="J275:BU275" si="125">IF(J57&gt;0,J$4,"")</f>
        <v/>
      </c>
      <c r="K275" t="str">
        <f t="shared" si="125"/>
        <v/>
      </c>
      <c r="L275" t="str">
        <f t="shared" si="125"/>
        <v/>
      </c>
      <c r="M275" t="str">
        <f t="shared" si="125"/>
        <v/>
      </c>
      <c r="N275" t="str">
        <f t="shared" si="125"/>
        <v/>
      </c>
      <c r="O275" t="str">
        <f t="shared" si="125"/>
        <v/>
      </c>
      <c r="P275" t="str">
        <f t="shared" si="125"/>
        <v/>
      </c>
      <c r="Q275" t="str">
        <f t="shared" si="125"/>
        <v/>
      </c>
      <c r="R275" t="str">
        <f t="shared" si="125"/>
        <v/>
      </c>
      <c r="S275" t="str">
        <f t="shared" si="125"/>
        <v/>
      </c>
      <c r="T275" t="str">
        <f t="shared" si="125"/>
        <v/>
      </c>
      <c r="U275" t="str">
        <f t="shared" si="125"/>
        <v/>
      </c>
      <c r="V275" t="str">
        <f t="shared" si="125"/>
        <v/>
      </c>
      <c r="W275" t="str">
        <f t="shared" si="125"/>
        <v/>
      </c>
      <c r="X275" t="str">
        <f t="shared" si="125"/>
        <v/>
      </c>
      <c r="Y275" t="str">
        <f t="shared" si="125"/>
        <v/>
      </c>
      <c r="Z275" t="str">
        <f t="shared" si="125"/>
        <v/>
      </c>
      <c r="AA275" t="str">
        <f t="shared" si="125"/>
        <v/>
      </c>
      <c r="AB275" t="str">
        <f t="shared" si="125"/>
        <v/>
      </c>
      <c r="AC275" t="str">
        <f t="shared" si="125"/>
        <v/>
      </c>
      <c r="AD275" t="str">
        <f t="shared" si="125"/>
        <v/>
      </c>
      <c r="AE275" t="str">
        <f t="shared" si="125"/>
        <v/>
      </c>
      <c r="AF275" t="str">
        <f t="shared" si="125"/>
        <v/>
      </c>
      <c r="AG275" t="str">
        <f t="shared" si="125"/>
        <v/>
      </c>
      <c r="AH275" t="str">
        <f t="shared" si="125"/>
        <v/>
      </c>
      <c r="AI275" t="str">
        <f t="shared" si="125"/>
        <v/>
      </c>
      <c r="AJ275" t="str">
        <f t="shared" si="125"/>
        <v/>
      </c>
      <c r="AK275" t="str">
        <f t="shared" si="125"/>
        <v/>
      </c>
      <c r="AL275" t="str">
        <f t="shared" si="125"/>
        <v/>
      </c>
      <c r="AM275" t="str">
        <f t="shared" si="125"/>
        <v/>
      </c>
      <c r="AN275" t="str">
        <f t="shared" si="125"/>
        <v/>
      </c>
      <c r="AO275" t="str">
        <f t="shared" si="125"/>
        <v/>
      </c>
      <c r="AP275" t="str">
        <f t="shared" si="125"/>
        <v/>
      </c>
      <c r="AQ275" t="str">
        <f t="shared" si="125"/>
        <v/>
      </c>
      <c r="AR275" t="str">
        <f t="shared" si="125"/>
        <v/>
      </c>
      <c r="AS275" t="str">
        <f t="shared" si="125"/>
        <v/>
      </c>
      <c r="AT275" t="str">
        <f t="shared" si="125"/>
        <v/>
      </c>
      <c r="AU275" t="str">
        <f t="shared" si="125"/>
        <v/>
      </c>
      <c r="AV275" t="str">
        <f t="shared" si="125"/>
        <v/>
      </c>
      <c r="AW275" t="str">
        <f t="shared" si="125"/>
        <v/>
      </c>
      <c r="AX275" t="str">
        <f t="shared" si="125"/>
        <v/>
      </c>
      <c r="AY275" t="str">
        <f t="shared" si="125"/>
        <v/>
      </c>
      <c r="AZ275" t="str">
        <f t="shared" si="125"/>
        <v/>
      </c>
      <c r="BA275" t="str">
        <f t="shared" si="125"/>
        <v/>
      </c>
      <c r="BB275" t="str">
        <f t="shared" si="125"/>
        <v/>
      </c>
      <c r="BC275" t="str">
        <f t="shared" si="125"/>
        <v/>
      </c>
      <c r="BD275" t="str">
        <f t="shared" si="125"/>
        <v/>
      </c>
      <c r="BE275" t="str">
        <f t="shared" si="125"/>
        <v/>
      </c>
      <c r="BF275" t="str">
        <f t="shared" si="125"/>
        <v/>
      </c>
      <c r="BG275" t="str">
        <f t="shared" si="125"/>
        <v/>
      </c>
      <c r="BH275" t="str">
        <f t="shared" si="125"/>
        <v/>
      </c>
      <c r="BI275" t="str">
        <f t="shared" si="125"/>
        <v/>
      </c>
      <c r="BJ275" t="str">
        <f t="shared" si="125"/>
        <v/>
      </c>
      <c r="BK275" t="str">
        <f t="shared" si="125"/>
        <v/>
      </c>
      <c r="BL275" t="str">
        <f t="shared" si="125"/>
        <v/>
      </c>
      <c r="BM275" t="str">
        <f t="shared" si="125"/>
        <v/>
      </c>
      <c r="BN275" t="str">
        <f t="shared" si="125"/>
        <v/>
      </c>
      <c r="BO275" t="str">
        <f t="shared" si="125"/>
        <v/>
      </c>
      <c r="BP275" t="str">
        <f t="shared" si="125"/>
        <v/>
      </c>
      <c r="BQ275" t="str">
        <f t="shared" si="125"/>
        <v/>
      </c>
      <c r="BR275" t="str">
        <f t="shared" si="125"/>
        <v/>
      </c>
      <c r="BS275" t="str">
        <f t="shared" si="125"/>
        <v/>
      </c>
      <c r="BT275" t="str">
        <f t="shared" si="125"/>
        <v/>
      </c>
      <c r="BU275" t="str">
        <f t="shared" si="125"/>
        <v/>
      </c>
      <c r="BV275" t="str">
        <f t="shared" ref="BV275:DY275" si="126">IF(BV57&gt;0,BV$4,"")</f>
        <v/>
      </c>
      <c r="BW275" t="str">
        <f t="shared" si="126"/>
        <v/>
      </c>
      <c r="BX275" t="str">
        <f t="shared" si="126"/>
        <v/>
      </c>
      <c r="BY275" t="str">
        <f t="shared" si="126"/>
        <v/>
      </c>
      <c r="BZ275" t="str">
        <f t="shared" si="126"/>
        <v/>
      </c>
      <c r="CA275" t="str">
        <f t="shared" si="126"/>
        <v/>
      </c>
      <c r="CB275" t="str">
        <f t="shared" si="126"/>
        <v/>
      </c>
      <c r="CC275" t="str">
        <f t="shared" si="126"/>
        <v/>
      </c>
      <c r="CD275" t="str">
        <f t="shared" si="126"/>
        <v/>
      </c>
      <c r="CE275" t="str">
        <f t="shared" si="126"/>
        <v/>
      </c>
      <c r="CF275" t="str">
        <f t="shared" si="126"/>
        <v/>
      </c>
      <c r="CG275" t="str">
        <f t="shared" si="126"/>
        <v/>
      </c>
      <c r="CH275" t="str">
        <f t="shared" si="126"/>
        <v/>
      </c>
      <c r="CI275" t="str">
        <f t="shared" si="126"/>
        <v/>
      </c>
      <c r="CJ275" t="str">
        <f t="shared" si="126"/>
        <v/>
      </c>
      <c r="CK275" t="str">
        <f t="shared" si="126"/>
        <v/>
      </c>
      <c r="CL275" t="str">
        <f t="shared" si="126"/>
        <v/>
      </c>
      <c r="CM275" t="str">
        <f t="shared" si="126"/>
        <v/>
      </c>
      <c r="CN275" t="str">
        <f t="shared" si="126"/>
        <v/>
      </c>
      <c r="CO275" t="str">
        <f t="shared" si="126"/>
        <v/>
      </c>
      <c r="CP275" t="str">
        <f t="shared" si="126"/>
        <v/>
      </c>
      <c r="CQ275" t="str">
        <f t="shared" si="126"/>
        <v/>
      </c>
      <c r="CR275" t="str">
        <f t="shared" si="126"/>
        <v/>
      </c>
      <c r="CS275" t="str">
        <f t="shared" si="126"/>
        <v/>
      </c>
      <c r="CT275" t="str">
        <f t="shared" si="126"/>
        <v/>
      </c>
      <c r="CU275" t="str">
        <f t="shared" si="126"/>
        <v/>
      </c>
      <c r="CV275" t="str">
        <f t="shared" si="126"/>
        <v/>
      </c>
      <c r="CW275" t="str">
        <f t="shared" si="126"/>
        <v/>
      </c>
      <c r="CX275" t="str">
        <f t="shared" si="126"/>
        <v/>
      </c>
      <c r="CY275" t="str">
        <f t="shared" si="126"/>
        <v/>
      </c>
      <c r="CZ275" t="str">
        <f t="shared" si="126"/>
        <v/>
      </c>
      <c r="DA275" t="str">
        <f t="shared" si="126"/>
        <v/>
      </c>
      <c r="DB275" t="str">
        <f t="shared" si="126"/>
        <v/>
      </c>
      <c r="DC275" t="str">
        <f t="shared" si="126"/>
        <v/>
      </c>
      <c r="DD275" t="str">
        <f t="shared" si="126"/>
        <v/>
      </c>
      <c r="DE275" t="str">
        <f t="shared" si="126"/>
        <v/>
      </c>
      <c r="DF275" t="str">
        <f t="shared" si="126"/>
        <v/>
      </c>
      <c r="DG275" t="str">
        <f t="shared" si="126"/>
        <v/>
      </c>
      <c r="DH275" t="str">
        <f t="shared" si="126"/>
        <v/>
      </c>
      <c r="DI275" t="str">
        <f t="shared" si="126"/>
        <v/>
      </c>
      <c r="DJ275" t="str">
        <f t="shared" si="126"/>
        <v/>
      </c>
      <c r="DK275" t="str">
        <f t="shared" si="126"/>
        <v/>
      </c>
      <c r="DL275" t="str">
        <f t="shared" si="126"/>
        <v/>
      </c>
      <c r="DM275" t="str">
        <f t="shared" si="126"/>
        <v/>
      </c>
      <c r="DN275" t="str">
        <f t="shared" si="126"/>
        <v/>
      </c>
      <c r="DO275" t="str">
        <f t="shared" si="126"/>
        <v/>
      </c>
      <c r="DP275" t="str">
        <f t="shared" si="126"/>
        <v/>
      </c>
      <c r="DQ275" t="str">
        <f t="shared" si="126"/>
        <v/>
      </c>
      <c r="DR275" t="str">
        <f t="shared" si="126"/>
        <v/>
      </c>
      <c r="DS275" t="str">
        <f t="shared" si="126"/>
        <v/>
      </c>
      <c r="DT275" t="str">
        <f t="shared" si="126"/>
        <v/>
      </c>
      <c r="DU275" t="str">
        <f t="shared" si="126"/>
        <v/>
      </c>
      <c r="DV275" t="str">
        <f t="shared" si="126"/>
        <v/>
      </c>
      <c r="DW275" t="str">
        <f t="shared" si="126"/>
        <v/>
      </c>
      <c r="DX275" t="str">
        <f t="shared" si="126"/>
        <v/>
      </c>
      <c r="DY275" t="str">
        <f t="shared" si="126"/>
        <v/>
      </c>
    </row>
    <row r="276" spans="2:129" x14ac:dyDescent="0.2">
      <c r="B276" t="str">
        <f t="shared" si="24"/>
        <v/>
      </c>
      <c r="G276" s="9">
        <f t="shared" si="25"/>
        <v>0</v>
      </c>
      <c r="H276" s="9">
        <f t="shared" si="26"/>
        <v>0</v>
      </c>
      <c r="I276" t="str">
        <f t="shared" si="92"/>
        <v/>
      </c>
      <c r="J276" t="str">
        <f t="shared" ref="J276:BU276" si="127">IF(J58&gt;0,J$4,"")</f>
        <v/>
      </c>
      <c r="K276" t="str">
        <f t="shared" si="127"/>
        <v/>
      </c>
      <c r="L276" t="str">
        <f t="shared" si="127"/>
        <v/>
      </c>
      <c r="M276" t="str">
        <f t="shared" si="127"/>
        <v/>
      </c>
      <c r="N276" t="str">
        <f t="shared" si="127"/>
        <v/>
      </c>
      <c r="O276" t="str">
        <f t="shared" si="127"/>
        <v/>
      </c>
      <c r="P276" t="str">
        <f t="shared" si="127"/>
        <v/>
      </c>
      <c r="Q276" t="str">
        <f t="shared" si="127"/>
        <v/>
      </c>
      <c r="R276" t="str">
        <f t="shared" si="127"/>
        <v/>
      </c>
      <c r="S276" t="str">
        <f t="shared" si="127"/>
        <v/>
      </c>
      <c r="T276" t="str">
        <f t="shared" si="127"/>
        <v/>
      </c>
      <c r="U276" t="str">
        <f t="shared" si="127"/>
        <v/>
      </c>
      <c r="V276" t="str">
        <f t="shared" si="127"/>
        <v/>
      </c>
      <c r="W276" t="str">
        <f t="shared" si="127"/>
        <v/>
      </c>
      <c r="X276" t="str">
        <f t="shared" si="127"/>
        <v/>
      </c>
      <c r="Y276" t="str">
        <f t="shared" si="127"/>
        <v/>
      </c>
      <c r="Z276" t="str">
        <f t="shared" si="127"/>
        <v/>
      </c>
      <c r="AA276" t="str">
        <f t="shared" si="127"/>
        <v/>
      </c>
      <c r="AB276" t="str">
        <f t="shared" si="127"/>
        <v/>
      </c>
      <c r="AC276" t="str">
        <f t="shared" si="127"/>
        <v/>
      </c>
      <c r="AD276" t="str">
        <f t="shared" si="127"/>
        <v/>
      </c>
      <c r="AE276" t="str">
        <f t="shared" si="127"/>
        <v/>
      </c>
      <c r="AF276" t="str">
        <f t="shared" si="127"/>
        <v/>
      </c>
      <c r="AG276" t="str">
        <f t="shared" si="127"/>
        <v/>
      </c>
      <c r="AH276" t="str">
        <f t="shared" si="127"/>
        <v/>
      </c>
      <c r="AI276" t="str">
        <f t="shared" si="127"/>
        <v/>
      </c>
      <c r="AJ276" t="str">
        <f t="shared" si="127"/>
        <v/>
      </c>
      <c r="AK276" t="str">
        <f t="shared" si="127"/>
        <v/>
      </c>
      <c r="AL276" t="str">
        <f t="shared" si="127"/>
        <v/>
      </c>
      <c r="AM276" t="str">
        <f t="shared" si="127"/>
        <v/>
      </c>
      <c r="AN276" t="str">
        <f t="shared" si="127"/>
        <v/>
      </c>
      <c r="AO276" t="str">
        <f t="shared" si="127"/>
        <v/>
      </c>
      <c r="AP276" t="str">
        <f t="shared" si="127"/>
        <v/>
      </c>
      <c r="AQ276" t="str">
        <f t="shared" si="127"/>
        <v/>
      </c>
      <c r="AR276" t="str">
        <f t="shared" si="127"/>
        <v/>
      </c>
      <c r="AS276" t="str">
        <f t="shared" si="127"/>
        <v/>
      </c>
      <c r="AT276" t="str">
        <f t="shared" si="127"/>
        <v/>
      </c>
      <c r="AU276" t="str">
        <f t="shared" si="127"/>
        <v/>
      </c>
      <c r="AV276" t="str">
        <f t="shared" si="127"/>
        <v/>
      </c>
      <c r="AW276" t="str">
        <f t="shared" si="127"/>
        <v/>
      </c>
      <c r="AX276" t="str">
        <f t="shared" si="127"/>
        <v/>
      </c>
      <c r="AY276" t="str">
        <f t="shared" si="127"/>
        <v/>
      </c>
      <c r="AZ276" t="str">
        <f t="shared" si="127"/>
        <v/>
      </c>
      <c r="BA276" t="str">
        <f t="shared" si="127"/>
        <v/>
      </c>
      <c r="BB276" t="str">
        <f t="shared" si="127"/>
        <v/>
      </c>
      <c r="BC276" t="str">
        <f t="shared" si="127"/>
        <v/>
      </c>
      <c r="BD276" t="str">
        <f t="shared" si="127"/>
        <v/>
      </c>
      <c r="BE276" t="str">
        <f t="shared" si="127"/>
        <v/>
      </c>
      <c r="BF276" t="str">
        <f t="shared" si="127"/>
        <v/>
      </c>
      <c r="BG276" t="str">
        <f t="shared" si="127"/>
        <v/>
      </c>
      <c r="BH276" t="str">
        <f t="shared" si="127"/>
        <v/>
      </c>
      <c r="BI276" t="str">
        <f t="shared" si="127"/>
        <v/>
      </c>
      <c r="BJ276" t="str">
        <f t="shared" si="127"/>
        <v/>
      </c>
      <c r="BK276" t="str">
        <f t="shared" si="127"/>
        <v/>
      </c>
      <c r="BL276" t="str">
        <f t="shared" si="127"/>
        <v/>
      </c>
      <c r="BM276" t="str">
        <f t="shared" si="127"/>
        <v/>
      </c>
      <c r="BN276" t="str">
        <f t="shared" si="127"/>
        <v/>
      </c>
      <c r="BO276" t="str">
        <f t="shared" si="127"/>
        <v/>
      </c>
      <c r="BP276" t="str">
        <f t="shared" si="127"/>
        <v/>
      </c>
      <c r="BQ276" t="str">
        <f t="shared" si="127"/>
        <v/>
      </c>
      <c r="BR276" t="str">
        <f t="shared" si="127"/>
        <v/>
      </c>
      <c r="BS276" t="str">
        <f t="shared" si="127"/>
        <v/>
      </c>
      <c r="BT276" t="str">
        <f t="shared" si="127"/>
        <v/>
      </c>
      <c r="BU276" t="str">
        <f t="shared" si="127"/>
        <v/>
      </c>
      <c r="BV276" t="str">
        <f t="shared" ref="BV276:DY276" si="128">IF(BV58&gt;0,BV$4,"")</f>
        <v/>
      </c>
      <c r="BW276" t="str">
        <f t="shared" si="128"/>
        <v/>
      </c>
      <c r="BX276" t="str">
        <f t="shared" si="128"/>
        <v/>
      </c>
      <c r="BY276" t="str">
        <f t="shared" si="128"/>
        <v/>
      </c>
      <c r="BZ276" t="str">
        <f t="shared" si="128"/>
        <v/>
      </c>
      <c r="CA276" t="str">
        <f t="shared" si="128"/>
        <v/>
      </c>
      <c r="CB276" t="str">
        <f t="shared" si="128"/>
        <v/>
      </c>
      <c r="CC276" t="str">
        <f t="shared" si="128"/>
        <v/>
      </c>
      <c r="CD276" t="str">
        <f t="shared" si="128"/>
        <v/>
      </c>
      <c r="CE276" t="str">
        <f t="shared" si="128"/>
        <v/>
      </c>
      <c r="CF276" t="str">
        <f t="shared" si="128"/>
        <v/>
      </c>
      <c r="CG276" t="str">
        <f t="shared" si="128"/>
        <v/>
      </c>
      <c r="CH276" t="str">
        <f t="shared" si="128"/>
        <v/>
      </c>
      <c r="CI276" t="str">
        <f t="shared" si="128"/>
        <v/>
      </c>
      <c r="CJ276" t="str">
        <f t="shared" si="128"/>
        <v/>
      </c>
      <c r="CK276" t="str">
        <f t="shared" si="128"/>
        <v/>
      </c>
      <c r="CL276" t="str">
        <f t="shared" si="128"/>
        <v/>
      </c>
      <c r="CM276" t="str">
        <f t="shared" si="128"/>
        <v/>
      </c>
      <c r="CN276" t="str">
        <f t="shared" si="128"/>
        <v/>
      </c>
      <c r="CO276" t="str">
        <f t="shared" si="128"/>
        <v/>
      </c>
      <c r="CP276" t="str">
        <f t="shared" si="128"/>
        <v/>
      </c>
      <c r="CQ276" t="str">
        <f t="shared" si="128"/>
        <v/>
      </c>
      <c r="CR276" t="str">
        <f t="shared" si="128"/>
        <v/>
      </c>
      <c r="CS276" t="str">
        <f t="shared" si="128"/>
        <v/>
      </c>
      <c r="CT276" t="str">
        <f t="shared" si="128"/>
        <v/>
      </c>
      <c r="CU276" t="str">
        <f t="shared" si="128"/>
        <v/>
      </c>
      <c r="CV276" t="str">
        <f t="shared" si="128"/>
        <v/>
      </c>
      <c r="CW276" t="str">
        <f t="shared" si="128"/>
        <v/>
      </c>
      <c r="CX276" t="str">
        <f t="shared" si="128"/>
        <v/>
      </c>
      <c r="CY276" t="str">
        <f t="shared" si="128"/>
        <v/>
      </c>
      <c r="CZ276" t="str">
        <f t="shared" si="128"/>
        <v/>
      </c>
      <c r="DA276" t="str">
        <f t="shared" si="128"/>
        <v/>
      </c>
      <c r="DB276" t="str">
        <f t="shared" si="128"/>
        <v/>
      </c>
      <c r="DC276" t="str">
        <f t="shared" si="128"/>
        <v/>
      </c>
      <c r="DD276" t="str">
        <f t="shared" si="128"/>
        <v/>
      </c>
      <c r="DE276" t="str">
        <f t="shared" si="128"/>
        <v/>
      </c>
      <c r="DF276" t="str">
        <f t="shared" si="128"/>
        <v/>
      </c>
      <c r="DG276" t="str">
        <f t="shared" si="128"/>
        <v/>
      </c>
      <c r="DH276" t="str">
        <f t="shared" si="128"/>
        <v/>
      </c>
      <c r="DI276" t="str">
        <f t="shared" si="128"/>
        <v/>
      </c>
      <c r="DJ276" t="str">
        <f t="shared" si="128"/>
        <v/>
      </c>
      <c r="DK276" t="str">
        <f t="shared" si="128"/>
        <v/>
      </c>
      <c r="DL276" t="str">
        <f t="shared" si="128"/>
        <v/>
      </c>
      <c r="DM276" t="str">
        <f t="shared" si="128"/>
        <v/>
      </c>
      <c r="DN276" t="str">
        <f t="shared" si="128"/>
        <v/>
      </c>
      <c r="DO276" t="str">
        <f t="shared" si="128"/>
        <v/>
      </c>
      <c r="DP276" t="str">
        <f t="shared" si="128"/>
        <v/>
      </c>
      <c r="DQ276" t="str">
        <f t="shared" si="128"/>
        <v/>
      </c>
      <c r="DR276" t="str">
        <f t="shared" si="128"/>
        <v/>
      </c>
      <c r="DS276" t="str">
        <f t="shared" si="128"/>
        <v/>
      </c>
      <c r="DT276" t="str">
        <f t="shared" si="128"/>
        <v/>
      </c>
      <c r="DU276" t="str">
        <f t="shared" si="128"/>
        <v/>
      </c>
      <c r="DV276" t="str">
        <f t="shared" si="128"/>
        <v/>
      </c>
      <c r="DW276" t="str">
        <f t="shared" si="128"/>
        <v/>
      </c>
      <c r="DX276" t="str">
        <f t="shared" si="128"/>
        <v/>
      </c>
      <c r="DY276" t="str">
        <f t="shared" si="128"/>
        <v/>
      </c>
    </row>
    <row r="277" spans="2:129" x14ac:dyDescent="0.2">
      <c r="B277" t="str">
        <f t="shared" si="24"/>
        <v/>
      </c>
      <c r="G277" s="9">
        <f t="shared" si="25"/>
        <v>0</v>
      </c>
      <c r="H277" s="9">
        <f t="shared" si="26"/>
        <v>0</v>
      </c>
      <c r="I277" t="str">
        <f t="shared" si="92"/>
        <v/>
      </c>
      <c r="J277" t="str">
        <f t="shared" ref="J277:BU277" si="129">IF(J59&gt;0,J$4,"")</f>
        <v/>
      </c>
      <c r="K277" t="str">
        <f t="shared" si="129"/>
        <v/>
      </c>
      <c r="L277" t="str">
        <f t="shared" si="129"/>
        <v/>
      </c>
      <c r="M277" t="str">
        <f t="shared" si="129"/>
        <v/>
      </c>
      <c r="N277" t="str">
        <f t="shared" si="129"/>
        <v/>
      </c>
      <c r="O277" t="str">
        <f t="shared" si="129"/>
        <v/>
      </c>
      <c r="P277" t="str">
        <f t="shared" si="129"/>
        <v/>
      </c>
      <c r="Q277" t="str">
        <f t="shared" si="129"/>
        <v/>
      </c>
      <c r="R277" t="str">
        <f t="shared" si="129"/>
        <v/>
      </c>
      <c r="S277" t="str">
        <f t="shared" si="129"/>
        <v/>
      </c>
      <c r="T277" t="str">
        <f t="shared" si="129"/>
        <v/>
      </c>
      <c r="U277" t="str">
        <f t="shared" si="129"/>
        <v/>
      </c>
      <c r="V277" t="str">
        <f t="shared" si="129"/>
        <v/>
      </c>
      <c r="W277" t="str">
        <f t="shared" si="129"/>
        <v/>
      </c>
      <c r="X277" t="str">
        <f t="shared" si="129"/>
        <v/>
      </c>
      <c r="Y277" t="str">
        <f t="shared" si="129"/>
        <v/>
      </c>
      <c r="Z277" t="str">
        <f t="shared" si="129"/>
        <v/>
      </c>
      <c r="AA277" t="str">
        <f t="shared" si="129"/>
        <v/>
      </c>
      <c r="AB277" t="str">
        <f t="shared" si="129"/>
        <v/>
      </c>
      <c r="AC277" t="str">
        <f t="shared" si="129"/>
        <v/>
      </c>
      <c r="AD277" t="str">
        <f t="shared" si="129"/>
        <v/>
      </c>
      <c r="AE277" t="str">
        <f t="shared" si="129"/>
        <v/>
      </c>
      <c r="AF277" t="str">
        <f t="shared" si="129"/>
        <v/>
      </c>
      <c r="AG277" t="str">
        <f t="shared" si="129"/>
        <v/>
      </c>
      <c r="AH277" t="str">
        <f t="shared" si="129"/>
        <v/>
      </c>
      <c r="AI277" t="str">
        <f t="shared" si="129"/>
        <v/>
      </c>
      <c r="AJ277" t="str">
        <f t="shared" si="129"/>
        <v/>
      </c>
      <c r="AK277" t="str">
        <f t="shared" si="129"/>
        <v/>
      </c>
      <c r="AL277" t="str">
        <f t="shared" si="129"/>
        <v/>
      </c>
      <c r="AM277" t="str">
        <f t="shared" si="129"/>
        <v/>
      </c>
      <c r="AN277" t="str">
        <f t="shared" si="129"/>
        <v/>
      </c>
      <c r="AO277" t="str">
        <f t="shared" si="129"/>
        <v/>
      </c>
      <c r="AP277" t="str">
        <f t="shared" si="129"/>
        <v/>
      </c>
      <c r="AQ277" t="str">
        <f t="shared" si="129"/>
        <v/>
      </c>
      <c r="AR277" t="str">
        <f t="shared" si="129"/>
        <v/>
      </c>
      <c r="AS277" t="str">
        <f t="shared" si="129"/>
        <v/>
      </c>
      <c r="AT277" t="str">
        <f t="shared" si="129"/>
        <v/>
      </c>
      <c r="AU277" t="str">
        <f t="shared" si="129"/>
        <v/>
      </c>
      <c r="AV277" t="str">
        <f t="shared" si="129"/>
        <v/>
      </c>
      <c r="AW277" t="str">
        <f t="shared" si="129"/>
        <v/>
      </c>
      <c r="AX277" t="str">
        <f t="shared" si="129"/>
        <v/>
      </c>
      <c r="AY277" t="str">
        <f t="shared" si="129"/>
        <v/>
      </c>
      <c r="AZ277" t="str">
        <f t="shared" si="129"/>
        <v/>
      </c>
      <c r="BA277" t="str">
        <f t="shared" si="129"/>
        <v/>
      </c>
      <c r="BB277" t="str">
        <f t="shared" si="129"/>
        <v/>
      </c>
      <c r="BC277" t="str">
        <f t="shared" si="129"/>
        <v/>
      </c>
      <c r="BD277" t="str">
        <f t="shared" si="129"/>
        <v/>
      </c>
      <c r="BE277" t="str">
        <f t="shared" si="129"/>
        <v/>
      </c>
      <c r="BF277" t="str">
        <f t="shared" si="129"/>
        <v/>
      </c>
      <c r="BG277" t="str">
        <f t="shared" si="129"/>
        <v/>
      </c>
      <c r="BH277" t="str">
        <f t="shared" si="129"/>
        <v/>
      </c>
      <c r="BI277" t="str">
        <f t="shared" si="129"/>
        <v/>
      </c>
      <c r="BJ277" t="str">
        <f t="shared" si="129"/>
        <v/>
      </c>
      <c r="BK277" t="str">
        <f t="shared" si="129"/>
        <v/>
      </c>
      <c r="BL277" t="str">
        <f t="shared" si="129"/>
        <v/>
      </c>
      <c r="BM277" t="str">
        <f t="shared" si="129"/>
        <v/>
      </c>
      <c r="BN277" t="str">
        <f t="shared" si="129"/>
        <v/>
      </c>
      <c r="BO277" t="str">
        <f t="shared" si="129"/>
        <v/>
      </c>
      <c r="BP277" t="str">
        <f t="shared" si="129"/>
        <v/>
      </c>
      <c r="BQ277" t="str">
        <f t="shared" si="129"/>
        <v/>
      </c>
      <c r="BR277" t="str">
        <f t="shared" si="129"/>
        <v/>
      </c>
      <c r="BS277" t="str">
        <f t="shared" si="129"/>
        <v/>
      </c>
      <c r="BT277" t="str">
        <f t="shared" si="129"/>
        <v/>
      </c>
      <c r="BU277" t="str">
        <f t="shared" si="129"/>
        <v/>
      </c>
      <c r="BV277" t="str">
        <f t="shared" ref="BV277:DY277" si="130">IF(BV59&gt;0,BV$4,"")</f>
        <v/>
      </c>
      <c r="BW277" t="str">
        <f t="shared" si="130"/>
        <v/>
      </c>
      <c r="BX277" t="str">
        <f t="shared" si="130"/>
        <v/>
      </c>
      <c r="BY277" t="str">
        <f t="shared" si="130"/>
        <v/>
      </c>
      <c r="BZ277" t="str">
        <f t="shared" si="130"/>
        <v/>
      </c>
      <c r="CA277" t="str">
        <f t="shared" si="130"/>
        <v/>
      </c>
      <c r="CB277" t="str">
        <f t="shared" si="130"/>
        <v/>
      </c>
      <c r="CC277" t="str">
        <f t="shared" si="130"/>
        <v/>
      </c>
      <c r="CD277" t="str">
        <f t="shared" si="130"/>
        <v/>
      </c>
      <c r="CE277" t="str">
        <f t="shared" si="130"/>
        <v/>
      </c>
      <c r="CF277" t="str">
        <f t="shared" si="130"/>
        <v/>
      </c>
      <c r="CG277" t="str">
        <f t="shared" si="130"/>
        <v/>
      </c>
      <c r="CH277" t="str">
        <f t="shared" si="130"/>
        <v/>
      </c>
      <c r="CI277" t="str">
        <f t="shared" si="130"/>
        <v/>
      </c>
      <c r="CJ277" t="str">
        <f t="shared" si="130"/>
        <v/>
      </c>
      <c r="CK277" t="str">
        <f t="shared" si="130"/>
        <v/>
      </c>
      <c r="CL277" t="str">
        <f t="shared" si="130"/>
        <v/>
      </c>
      <c r="CM277" t="str">
        <f t="shared" si="130"/>
        <v/>
      </c>
      <c r="CN277" t="str">
        <f t="shared" si="130"/>
        <v/>
      </c>
      <c r="CO277" t="str">
        <f t="shared" si="130"/>
        <v/>
      </c>
      <c r="CP277" t="str">
        <f t="shared" si="130"/>
        <v/>
      </c>
      <c r="CQ277" t="str">
        <f t="shared" si="130"/>
        <v/>
      </c>
      <c r="CR277" t="str">
        <f t="shared" si="130"/>
        <v/>
      </c>
      <c r="CS277" t="str">
        <f t="shared" si="130"/>
        <v/>
      </c>
      <c r="CT277" t="str">
        <f t="shared" si="130"/>
        <v/>
      </c>
      <c r="CU277" t="str">
        <f t="shared" si="130"/>
        <v/>
      </c>
      <c r="CV277" t="str">
        <f t="shared" si="130"/>
        <v/>
      </c>
      <c r="CW277" t="str">
        <f t="shared" si="130"/>
        <v/>
      </c>
      <c r="CX277" t="str">
        <f t="shared" si="130"/>
        <v/>
      </c>
      <c r="CY277" t="str">
        <f t="shared" si="130"/>
        <v/>
      </c>
      <c r="CZ277" t="str">
        <f t="shared" si="130"/>
        <v/>
      </c>
      <c r="DA277" t="str">
        <f t="shared" si="130"/>
        <v/>
      </c>
      <c r="DB277" t="str">
        <f t="shared" si="130"/>
        <v/>
      </c>
      <c r="DC277" t="str">
        <f t="shared" si="130"/>
        <v/>
      </c>
      <c r="DD277" t="str">
        <f t="shared" si="130"/>
        <v/>
      </c>
      <c r="DE277" t="str">
        <f t="shared" si="130"/>
        <v/>
      </c>
      <c r="DF277" t="str">
        <f t="shared" si="130"/>
        <v/>
      </c>
      <c r="DG277" t="str">
        <f t="shared" si="130"/>
        <v/>
      </c>
      <c r="DH277" t="str">
        <f t="shared" si="130"/>
        <v/>
      </c>
      <c r="DI277" t="str">
        <f t="shared" si="130"/>
        <v/>
      </c>
      <c r="DJ277" t="str">
        <f t="shared" si="130"/>
        <v/>
      </c>
      <c r="DK277" t="str">
        <f t="shared" si="130"/>
        <v/>
      </c>
      <c r="DL277" t="str">
        <f t="shared" si="130"/>
        <v/>
      </c>
      <c r="DM277" t="str">
        <f t="shared" si="130"/>
        <v/>
      </c>
      <c r="DN277" t="str">
        <f t="shared" si="130"/>
        <v/>
      </c>
      <c r="DO277" t="str">
        <f t="shared" si="130"/>
        <v/>
      </c>
      <c r="DP277" t="str">
        <f t="shared" si="130"/>
        <v/>
      </c>
      <c r="DQ277" t="str">
        <f t="shared" si="130"/>
        <v/>
      </c>
      <c r="DR277" t="str">
        <f t="shared" si="130"/>
        <v/>
      </c>
      <c r="DS277" t="str">
        <f t="shared" si="130"/>
        <v/>
      </c>
      <c r="DT277" t="str">
        <f t="shared" si="130"/>
        <v/>
      </c>
      <c r="DU277" t="str">
        <f t="shared" si="130"/>
        <v/>
      </c>
      <c r="DV277" t="str">
        <f t="shared" si="130"/>
        <v/>
      </c>
      <c r="DW277" t="str">
        <f t="shared" si="130"/>
        <v/>
      </c>
      <c r="DX277" t="str">
        <f t="shared" si="130"/>
        <v/>
      </c>
      <c r="DY277" t="str">
        <f t="shared" si="130"/>
        <v/>
      </c>
    </row>
    <row r="278" spans="2:129" x14ac:dyDescent="0.2">
      <c r="G278" s="9">
        <f t="shared" si="25"/>
        <v>0</v>
      </c>
      <c r="H278" s="9">
        <f t="shared" si="26"/>
        <v>0</v>
      </c>
      <c r="I278" t="str">
        <f t="shared" si="92"/>
        <v/>
      </c>
      <c r="J278" t="str">
        <f t="shared" ref="J278:BU278" si="131">IF(J60&gt;0,J$4,"")</f>
        <v/>
      </c>
      <c r="K278" t="str">
        <f t="shared" si="131"/>
        <v/>
      </c>
      <c r="L278" t="str">
        <f t="shared" si="131"/>
        <v/>
      </c>
      <c r="M278" t="str">
        <f t="shared" si="131"/>
        <v/>
      </c>
      <c r="N278" t="str">
        <f t="shared" si="131"/>
        <v/>
      </c>
      <c r="O278" t="str">
        <f t="shared" si="131"/>
        <v/>
      </c>
      <c r="P278" t="str">
        <f t="shared" si="131"/>
        <v/>
      </c>
      <c r="Q278" t="str">
        <f t="shared" si="131"/>
        <v/>
      </c>
      <c r="R278" t="str">
        <f t="shared" si="131"/>
        <v/>
      </c>
      <c r="S278" t="str">
        <f t="shared" si="131"/>
        <v/>
      </c>
      <c r="T278" t="str">
        <f t="shared" si="131"/>
        <v/>
      </c>
      <c r="U278" t="str">
        <f t="shared" si="131"/>
        <v/>
      </c>
      <c r="V278" t="str">
        <f t="shared" si="131"/>
        <v/>
      </c>
      <c r="W278" t="str">
        <f t="shared" si="131"/>
        <v/>
      </c>
      <c r="X278" t="str">
        <f t="shared" si="131"/>
        <v/>
      </c>
      <c r="Y278" t="str">
        <f t="shared" si="131"/>
        <v/>
      </c>
      <c r="Z278" t="str">
        <f t="shared" si="131"/>
        <v/>
      </c>
      <c r="AA278" t="str">
        <f t="shared" si="131"/>
        <v/>
      </c>
      <c r="AB278" t="str">
        <f t="shared" si="131"/>
        <v/>
      </c>
      <c r="AC278" t="str">
        <f t="shared" si="131"/>
        <v/>
      </c>
      <c r="AD278" t="str">
        <f t="shared" si="131"/>
        <v/>
      </c>
      <c r="AE278" t="str">
        <f t="shared" si="131"/>
        <v/>
      </c>
      <c r="AF278" t="str">
        <f t="shared" si="131"/>
        <v/>
      </c>
      <c r="AG278" t="str">
        <f t="shared" si="131"/>
        <v/>
      </c>
      <c r="AH278" t="str">
        <f t="shared" si="131"/>
        <v/>
      </c>
      <c r="AI278" t="str">
        <f t="shared" si="131"/>
        <v/>
      </c>
      <c r="AJ278" t="str">
        <f t="shared" si="131"/>
        <v/>
      </c>
      <c r="AK278" t="str">
        <f t="shared" si="131"/>
        <v/>
      </c>
      <c r="AL278" t="str">
        <f t="shared" si="131"/>
        <v/>
      </c>
      <c r="AM278" t="str">
        <f t="shared" si="131"/>
        <v/>
      </c>
      <c r="AN278" t="str">
        <f t="shared" si="131"/>
        <v/>
      </c>
      <c r="AO278" t="str">
        <f t="shared" si="131"/>
        <v/>
      </c>
      <c r="AP278" t="str">
        <f t="shared" si="131"/>
        <v/>
      </c>
      <c r="AQ278" t="str">
        <f t="shared" si="131"/>
        <v/>
      </c>
      <c r="AR278" t="str">
        <f t="shared" si="131"/>
        <v/>
      </c>
      <c r="AS278" t="str">
        <f t="shared" si="131"/>
        <v/>
      </c>
      <c r="AT278" t="str">
        <f t="shared" si="131"/>
        <v/>
      </c>
      <c r="AU278" t="str">
        <f t="shared" si="131"/>
        <v/>
      </c>
      <c r="AV278" t="str">
        <f t="shared" si="131"/>
        <v/>
      </c>
      <c r="AW278" t="str">
        <f t="shared" si="131"/>
        <v/>
      </c>
      <c r="AX278" t="str">
        <f t="shared" si="131"/>
        <v/>
      </c>
      <c r="AY278" t="str">
        <f t="shared" si="131"/>
        <v/>
      </c>
      <c r="AZ278" t="str">
        <f t="shared" si="131"/>
        <v/>
      </c>
      <c r="BA278" t="str">
        <f t="shared" si="131"/>
        <v/>
      </c>
      <c r="BB278" t="str">
        <f t="shared" si="131"/>
        <v/>
      </c>
      <c r="BC278" t="str">
        <f t="shared" si="131"/>
        <v/>
      </c>
      <c r="BD278" t="str">
        <f t="shared" si="131"/>
        <v/>
      </c>
      <c r="BE278" t="str">
        <f t="shared" si="131"/>
        <v/>
      </c>
      <c r="BF278" t="str">
        <f t="shared" si="131"/>
        <v/>
      </c>
      <c r="BG278" t="str">
        <f t="shared" si="131"/>
        <v/>
      </c>
      <c r="BH278" t="str">
        <f t="shared" si="131"/>
        <v/>
      </c>
      <c r="BI278" t="str">
        <f t="shared" si="131"/>
        <v/>
      </c>
      <c r="BJ278" t="str">
        <f t="shared" si="131"/>
        <v/>
      </c>
      <c r="BK278" t="str">
        <f t="shared" si="131"/>
        <v/>
      </c>
      <c r="BL278" t="str">
        <f t="shared" si="131"/>
        <v/>
      </c>
      <c r="BM278" t="str">
        <f t="shared" si="131"/>
        <v/>
      </c>
      <c r="BN278" t="str">
        <f t="shared" si="131"/>
        <v/>
      </c>
      <c r="BO278" t="str">
        <f t="shared" si="131"/>
        <v/>
      </c>
      <c r="BP278" t="str">
        <f t="shared" si="131"/>
        <v/>
      </c>
      <c r="BQ278" t="str">
        <f t="shared" si="131"/>
        <v/>
      </c>
      <c r="BR278" t="str">
        <f t="shared" si="131"/>
        <v/>
      </c>
      <c r="BS278" t="str">
        <f t="shared" si="131"/>
        <v/>
      </c>
      <c r="BT278" t="str">
        <f t="shared" si="131"/>
        <v/>
      </c>
      <c r="BU278" t="str">
        <f t="shared" si="131"/>
        <v/>
      </c>
      <c r="BV278" t="str">
        <f t="shared" ref="BV278:DY278" si="132">IF(BV60&gt;0,BV$4,"")</f>
        <v/>
      </c>
      <c r="BW278" t="str">
        <f t="shared" si="132"/>
        <v/>
      </c>
      <c r="BX278" t="str">
        <f t="shared" si="132"/>
        <v/>
      </c>
      <c r="BY278" t="str">
        <f t="shared" si="132"/>
        <v/>
      </c>
      <c r="BZ278" t="str">
        <f t="shared" si="132"/>
        <v/>
      </c>
      <c r="CA278" t="str">
        <f t="shared" si="132"/>
        <v/>
      </c>
      <c r="CB278" t="str">
        <f t="shared" si="132"/>
        <v/>
      </c>
      <c r="CC278" t="str">
        <f t="shared" si="132"/>
        <v/>
      </c>
      <c r="CD278" t="str">
        <f t="shared" si="132"/>
        <v/>
      </c>
      <c r="CE278" t="str">
        <f t="shared" si="132"/>
        <v/>
      </c>
      <c r="CF278" t="str">
        <f t="shared" si="132"/>
        <v/>
      </c>
      <c r="CG278" t="str">
        <f t="shared" si="132"/>
        <v/>
      </c>
      <c r="CH278" t="str">
        <f t="shared" si="132"/>
        <v/>
      </c>
      <c r="CI278" t="str">
        <f t="shared" si="132"/>
        <v/>
      </c>
      <c r="CJ278" t="str">
        <f t="shared" si="132"/>
        <v/>
      </c>
      <c r="CK278" t="str">
        <f t="shared" si="132"/>
        <v/>
      </c>
      <c r="CL278" t="str">
        <f t="shared" si="132"/>
        <v/>
      </c>
      <c r="CM278" t="str">
        <f t="shared" si="132"/>
        <v/>
      </c>
      <c r="CN278" t="str">
        <f t="shared" si="132"/>
        <v/>
      </c>
      <c r="CO278" t="str">
        <f t="shared" si="132"/>
        <v/>
      </c>
      <c r="CP278" t="str">
        <f t="shared" si="132"/>
        <v/>
      </c>
      <c r="CQ278" t="str">
        <f t="shared" si="132"/>
        <v/>
      </c>
      <c r="CR278" t="str">
        <f t="shared" si="132"/>
        <v/>
      </c>
      <c r="CS278" t="str">
        <f t="shared" si="132"/>
        <v/>
      </c>
      <c r="CT278" t="str">
        <f t="shared" si="132"/>
        <v/>
      </c>
      <c r="CU278" t="str">
        <f t="shared" si="132"/>
        <v/>
      </c>
      <c r="CV278" t="str">
        <f t="shared" si="132"/>
        <v/>
      </c>
      <c r="CW278" t="str">
        <f t="shared" si="132"/>
        <v/>
      </c>
      <c r="CX278" t="str">
        <f t="shared" si="132"/>
        <v/>
      </c>
      <c r="CY278" t="str">
        <f t="shared" si="132"/>
        <v/>
      </c>
      <c r="CZ278" t="str">
        <f t="shared" si="132"/>
        <v/>
      </c>
      <c r="DA278" t="str">
        <f t="shared" si="132"/>
        <v/>
      </c>
      <c r="DB278" t="str">
        <f t="shared" si="132"/>
        <v/>
      </c>
      <c r="DC278" t="str">
        <f t="shared" si="132"/>
        <v/>
      </c>
      <c r="DD278" t="str">
        <f t="shared" si="132"/>
        <v/>
      </c>
      <c r="DE278" t="str">
        <f t="shared" si="132"/>
        <v/>
      </c>
      <c r="DF278" t="str">
        <f t="shared" si="132"/>
        <v/>
      </c>
      <c r="DG278" t="str">
        <f t="shared" si="132"/>
        <v/>
      </c>
      <c r="DH278" t="str">
        <f t="shared" si="132"/>
        <v/>
      </c>
      <c r="DI278" t="str">
        <f t="shared" si="132"/>
        <v/>
      </c>
      <c r="DJ278" t="str">
        <f t="shared" si="132"/>
        <v/>
      </c>
      <c r="DK278" t="str">
        <f t="shared" si="132"/>
        <v/>
      </c>
      <c r="DL278" t="str">
        <f t="shared" si="132"/>
        <v/>
      </c>
      <c r="DM278" t="str">
        <f t="shared" si="132"/>
        <v/>
      </c>
      <c r="DN278" t="str">
        <f t="shared" si="132"/>
        <v/>
      </c>
      <c r="DO278" t="str">
        <f t="shared" si="132"/>
        <v/>
      </c>
      <c r="DP278" t="str">
        <f t="shared" si="132"/>
        <v/>
      </c>
      <c r="DQ278" t="str">
        <f t="shared" si="132"/>
        <v/>
      </c>
      <c r="DR278" t="str">
        <f t="shared" si="132"/>
        <v/>
      </c>
      <c r="DS278" t="str">
        <f t="shared" si="132"/>
        <v/>
      </c>
      <c r="DT278" t="str">
        <f t="shared" si="132"/>
        <v/>
      </c>
      <c r="DU278" t="str">
        <f t="shared" si="132"/>
        <v/>
      </c>
      <c r="DV278" t="str">
        <f t="shared" si="132"/>
        <v/>
      </c>
      <c r="DW278" t="str">
        <f t="shared" si="132"/>
        <v/>
      </c>
      <c r="DX278" t="str">
        <f t="shared" si="132"/>
        <v/>
      </c>
      <c r="DY278" t="str">
        <f t="shared" si="132"/>
        <v/>
      </c>
    </row>
    <row r="279" spans="2:129" x14ac:dyDescent="0.2">
      <c r="B279">
        <f t="shared" si="24"/>
        <v>0</v>
      </c>
      <c r="G279" s="9">
        <f t="shared" si="25"/>
        <v>0</v>
      </c>
      <c r="H279" s="9">
        <f t="shared" si="26"/>
        <v>0</v>
      </c>
      <c r="I279" t="str">
        <f t="shared" si="92"/>
        <v/>
      </c>
      <c r="J279" t="str">
        <f t="shared" ref="J279:BU279" si="133">IF(J61&gt;0,J$4,"")</f>
        <v/>
      </c>
      <c r="K279" t="str">
        <f t="shared" si="133"/>
        <v/>
      </c>
      <c r="L279" t="str">
        <f t="shared" si="133"/>
        <v/>
      </c>
      <c r="M279" t="str">
        <f t="shared" si="133"/>
        <v/>
      </c>
      <c r="N279" t="str">
        <f t="shared" si="133"/>
        <v/>
      </c>
      <c r="O279" t="str">
        <f t="shared" si="133"/>
        <v/>
      </c>
      <c r="P279" t="str">
        <f t="shared" si="133"/>
        <v/>
      </c>
      <c r="Q279" t="str">
        <f t="shared" si="133"/>
        <v/>
      </c>
      <c r="R279" t="str">
        <f t="shared" si="133"/>
        <v/>
      </c>
      <c r="S279" t="str">
        <f t="shared" si="133"/>
        <v/>
      </c>
      <c r="T279" t="str">
        <f t="shared" si="133"/>
        <v/>
      </c>
      <c r="U279" t="str">
        <f t="shared" si="133"/>
        <v/>
      </c>
      <c r="V279" t="str">
        <f t="shared" si="133"/>
        <v/>
      </c>
      <c r="W279" t="str">
        <f t="shared" si="133"/>
        <v/>
      </c>
      <c r="X279" t="str">
        <f t="shared" si="133"/>
        <v/>
      </c>
      <c r="Y279" t="str">
        <f t="shared" si="133"/>
        <v/>
      </c>
      <c r="Z279" t="str">
        <f t="shared" si="133"/>
        <v/>
      </c>
      <c r="AA279" t="str">
        <f t="shared" si="133"/>
        <v/>
      </c>
      <c r="AB279" t="str">
        <f t="shared" si="133"/>
        <v/>
      </c>
      <c r="AC279" t="str">
        <f t="shared" si="133"/>
        <v/>
      </c>
      <c r="AD279" t="str">
        <f t="shared" si="133"/>
        <v/>
      </c>
      <c r="AE279" t="str">
        <f t="shared" si="133"/>
        <v/>
      </c>
      <c r="AF279" t="str">
        <f t="shared" si="133"/>
        <v/>
      </c>
      <c r="AG279" t="str">
        <f t="shared" si="133"/>
        <v/>
      </c>
      <c r="AH279" t="str">
        <f t="shared" si="133"/>
        <v/>
      </c>
      <c r="AI279" t="str">
        <f t="shared" si="133"/>
        <v/>
      </c>
      <c r="AJ279" t="str">
        <f t="shared" si="133"/>
        <v/>
      </c>
      <c r="AK279" t="str">
        <f t="shared" si="133"/>
        <v/>
      </c>
      <c r="AL279" t="str">
        <f t="shared" si="133"/>
        <v/>
      </c>
      <c r="AM279" t="str">
        <f t="shared" si="133"/>
        <v/>
      </c>
      <c r="AN279" t="str">
        <f t="shared" si="133"/>
        <v/>
      </c>
      <c r="AO279" t="str">
        <f t="shared" si="133"/>
        <v/>
      </c>
      <c r="AP279" t="str">
        <f t="shared" si="133"/>
        <v/>
      </c>
      <c r="AQ279" t="str">
        <f t="shared" si="133"/>
        <v/>
      </c>
      <c r="AR279" t="str">
        <f t="shared" si="133"/>
        <v/>
      </c>
      <c r="AS279" t="str">
        <f t="shared" si="133"/>
        <v/>
      </c>
      <c r="AT279" t="str">
        <f t="shared" si="133"/>
        <v/>
      </c>
      <c r="AU279" t="str">
        <f t="shared" si="133"/>
        <v/>
      </c>
      <c r="AV279" t="str">
        <f t="shared" si="133"/>
        <v/>
      </c>
      <c r="AW279" t="str">
        <f t="shared" si="133"/>
        <v/>
      </c>
      <c r="AX279" t="str">
        <f t="shared" si="133"/>
        <v/>
      </c>
      <c r="AY279" t="str">
        <f t="shared" si="133"/>
        <v/>
      </c>
      <c r="AZ279" t="str">
        <f t="shared" si="133"/>
        <v/>
      </c>
      <c r="BA279" t="str">
        <f t="shared" si="133"/>
        <v/>
      </c>
      <c r="BB279" t="str">
        <f t="shared" si="133"/>
        <v/>
      </c>
      <c r="BC279" t="str">
        <f t="shared" si="133"/>
        <v/>
      </c>
      <c r="BD279" t="str">
        <f t="shared" si="133"/>
        <v/>
      </c>
      <c r="BE279" t="str">
        <f t="shared" si="133"/>
        <v/>
      </c>
      <c r="BF279" t="str">
        <f t="shared" si="133"/>
        <v/>
      </c>
      <c r="BG279" t="str">
        <f t="shared" si="133"/>
        <v/>
      </c>
      <c r="BH279" t="str">
        <f t="shared" si="133"/>
        <v/>
      </c>
      <c r="BI279" t="str">
        <f t="shared" si="133"/>
        <v/>
      </c>
      <c r="BJ279" t="str">
        <f t="shared" si="133"/>
        <v/>
      </c>
      <c r="BK279" t="str">
        <f t="shared" si="133"/>
        <v/>
      </c>
      <c r="BL279" t="str">
        <f t="shared" si="133"/>
        <v/>
      </c>
      <c r="BM279" t="str">
        <f t="shared" si="133"/>
        <v/>
      </c>
      <c r="BN279" t="str">
        <f t="shared" si="133"/>
        <v/>
      </c>
      <c r="BO279" t="str">
        <f t="shared" si="133"/>
        <v/>
      </c>
      <c r="BP279" t="str">
        <f t="shared" si="133"/>
        <v/>
      </c>
      <c r="BQ279" t="str">
        <f t="shared" si="133"/>
        <v/>
      </c>
      <c r="BR279" t="str">
        <f t="shared" si="133"/>
        <v/>
      </c>
      <c r="BS279" t="str">
        <f t="shared" si="133"/>
        <v/>
      </c>
      <c r="BT279" t="str">
        <f t="shared" si="133"/>
        <v/>
      </c>
      <c r="BU279" t="str">
        <f t="shared" si="133"/>
        <v/>
      </c>
      <c r="BV279" t="str">
        <f t="shared" ref="BV279:DY279" si="134">IF(BV61&gt;0,BV$4,"")</f>
        <v/>
      </c>
      <c r="BW279" t="str">
        <f t="shared" si="134"/>
        <v/>
      </c>
      <c r="BX279" t="str">
        <f t="shared" si="134"/>
        <v/>
      </c>
      <c r="BY279" t="str">
        <f t="shared" si="134"/>
        <v/>
      </c>
      <c r="BZ279" t="str">
        <f t="shared" si="134"/>
        <v/>
      </c>
      <c r="CA279" t="str">
        <f t="shared" si="134"/>
        <v/>
      </c>
      <c r="CB279" t="str">
        <f t="shared" si="134"/>
        <v/>
      </c>
      <c r="CC279" t="str">
        <f t="shared" si="134"/>
        <v/>
      </c>
      <c r="CD279" t="str">
        <f t="shared" si="134"/>
        <v/>
      </c>
      <c r="CE279" t="str">
        <f t="shared" si="134"/>
        <v/>
      </c>
      <c r="CF279" t="str">
        <f t="shared" si="134"/>
        <v/>
      </c>
      <c r="CG279" t="str">
        <f t="shared" si="134"/>
        <v/>
      </c>
      <c r="CH279" t="str">
        <f t="shared" si="134"/>
        <v/>
      </c>
      <c r="CI279" t="str">
        <f t="shared" si="134"/>
        <v/>
      </c>
      <c r="CJ279" t="str">
        <f t="shared" si="134"/>
        <v/>
      </c>
      <c r="CK279" t="str">
        <f t="shared" si="134"/>
        <v/>
      </c>
      <c r="CL279" t="str">
        <f t="shared" si="134"/>
        <v/>
      </c>
      <c r="CM279" t="str">
        <f t="shared" si="134"/>
        <v/>
      </c>
      <c r="CN279" t="str">
        <f t="shared" si="134"/>
        <v/>
      </c>
      <c r="CO279" t="str">
        <f t="shared" si="134"/>
        <v/>
      </c>
      <c r="CP279" t="str">
        <f t="shared" si="134"/>
        <v/>
      </c>
      <c r="CQ279" t="str">
        <f t="shared" si="134"/>
        <v/>
      </c>
      <c r="CR279" t="str">
        <f t="shared" si="134"/>
        <v/>
      </c>
      <c r="CS279" t="str">
        <f t="shared" si="134"/>
        <v/>
      </c>
      <c r="CT279" t="str">
        <f t="shared" si="134"/>
        <v/>
      </c>
      <c r="CU279" t="str">
        <f t="shared" si="134"/>
        <v/>
      </c>
      <c r="CV279" t="str">
        <f t="shared" si="134"/>
        <v/>
      </c>
      <c r="CW279" t="str">
        <f t="shared" si="134"/>
        <v/>
      </c>
      <c r="CX279" t="str">
        <f t="shared" si="134"/>
        <v/>
      </c>
      <c r="CY279" t="str">
        <f t="shared" si="134"/>
        <v/>
      </c>
      <c r="CZ279" t="str">
        <f t="shared" si="134"/>
        <v/>
      </c>
      <c r="DA279" t="str">
        <f t="shared" si="134"/>
        <v/>
      </c>
      <c r="DB279" t="str">
        <f t="shared" si="134"/>
        <v/>
      </c>
      <c r="DC279" t="str">
        <f t="shared" si="134"/>
        <v/>
      </c>
      <c r="DD279" t="str">
        <f t="shared" si="134"/>
        <v/>
      </c>
      <c r="DE279" t="str">
        <f t="shared" si="134"/>
        <v/>
      </c>
      <c r="DF279" t="str">
        <f t="shared" si="134"/>
        <v/>
      </c>
      <c r="DG279" t="str">
        <f t="shared" si="134"/>
        <v/>
      </c>
      <c r="DH279" t="str">
        <f t="shared" si="134"/>
        <v/>
      </c>
      <c r="DI279" t="str">
        <f t="shared" si="134"/>
        <v/>
      </c>
      <c r="DJ279" t="str">
        <f t="shared" si="134"/>
        <v/>
      </c>
      <c r="DK279" t="str">
        <f t="shared" si="134"/>
        <v/>
      </c>
      <c r="DL279" t="str">
        <f t="shared" si="134"/>
        <v/>
      </c>
      <c r="DM279" t="str">
        <f t="shared" si="134"/>
        <v/>
      </c>
      <c r="DN279" t="str">
        <f t="shared" si="134"/>
        <v/>
      </c>
      <c r="DO279" t="str">
        <f t="shared" si="134"/>
        <v/>
      </c>
      <c r="DP279" t="str">
        <f t="shared" si="134"/>
        <v/>
      </c>
      <c r="DQ279" t="str">
        <f t="shared" si="134"/>
        <v/>
      </c>
      <c r="DR279" t="str">
        <f t="shared" si="134"/>
        <v/>
      </c>
      <c r="DS279" t="str">
        <f t="shared" si="134"/>
        <v/>
      </c>
      <c r="DT279" t="str">
        <f t="shared" si="134"/>
        <v/>
      </c>
      <c r="DU279" t="str">
        <f t="shared" si="134"/>
        <v/>
      </c>
      <c r="DV279" t="str">
        <f t="shared" si="134"/>
        <v/>
      </c>
      <c r="DW279" t="str">
        <f t="shared" si="134"/>
        <v/>
      </c>
      <c r="DX279" t="str">
        <f t="shared" si="134"/>
        <v/>
      </c>
      <c r="DY279" t="str">
        <f t="shared" si="134"/>
        <v/>
      </c>
    </row>
    <row r="280" spans="2:129" x14ac:dyDescent="0.2">
      <c r="B280" t="str">
        <f t="shared" si="24"/>
        <v/>
      </c>
      <c r="G280" s="9">
        <f t="shared" si="25"/>
        <v>0</v>
      </c>
      <c r="H280" s="9">
        <f t="shared" si="26"/>
        <v>0</v>
      </c>
      <c r="I280" t="str">
        <f t="shared" si="92"/>
        <v/>
      </c>
      <c r="J280" t="str">
        <f t="shared" ref="J280:BU280" si="135">IF(J62&gt;0,J$4,"")</f>
        <v/>
      </c>
      <c r="K280" t="str">
        <f t="shared" si="135"/>
        <v/>
      </c>
      <c r="L280" t="str">
        <f t="shared" si="135"/>
        <v/>
      </c>
      <c r="M280" t="str">
        <f t="shared" si="135"/>
        <v/>
      </c>
      <c r="N280" t="str">
        <f t="shared" si="135"/>
        <v/>
      </c>
      <c r="O280" t="str">
        <f t="shared" si="135"/>
        <v/>
      </c>
      <c r="P280" t="str">
        <f t="shared" si="135"/>
        <v/>
      </c>
      <c r="Q280" t="str">
        <f t="shared" si="135"/>
        <v/>
      </c>
      <c r="R280" t="str">
        <f t="shared" si="135"/>
        <v/>
      </c>
      <c r="S280" t="str">
        <f t="shared" si="135"/>
        <v/>
      </c>
      <c r="T280" t="str">
        <f t="shared" si="135"/>
        <v/>
      </c>
      <c r="U280" t="str">
        <f t="shared" si="135"/>
        <v/>
      </c>
      <c r="V280" t="str">
        <f t="shared" si="135"/>
        <v/>
      </c>
      <c r="W280" t="str">
        <f t="shared" si="135"/>
        <v/>
      </c>
      <c r="X280" t="str">
        <f t="shared" si="135"/>
        <v/>
      </c>
      <c r="Y280" t="str">
        <f t="shared" si="135"/>
        <v/>
      </c>
      <c r="Z280" t="str">
        <f t="shared" si="135"/>
        <v/>
      </c>
      <c r="AA280" t="str">
        <f t="shared" si="135"/>
        <v/>
      </c>
      <c r="AB280" t="str">
        <f t="shared" si="135"/>
        <v/>
      </c>
      <c r="AC280" t="str">
        <f t="shared" si="135"/>
        <v/>
      </c>
      <c r="AD280" t="str">
        <f t="shared" si="135"/>
        <v/>
      </c>
      <c r="AE280" t="str">
        <f t="shared" si="135"/>
        <v/>
      </c>
      <c r="AF280" t="str">
        <f t="shared" si="135"/>
        <v/>
      </c>
      <c r="AG280" t="str">
        <f t="shared" si="135"/>
        <v/>
      </c>
      <c r="AH280" t="str">
        <f t="shared" si="135"/>
        <v/>
      </c>
      <c r="AI280" t="str">
        <f t="shared" si="135"/>
        <v/>
      </c>
      <c r="AJ280" t="str">
        <f t="shared" si="135"/>
        <v/>
      </c>
      <c r="AK280" t="str">
        <f t="shared" si="135"/>
        <v/>
      </c>
      <c r="AL280" t="str">
        <f t="shared" si="135"/>
        <v/>
      </c>
      <c r="AM280" t="str">
        <f t="shared" si="135"/>
        <v/>
      </c>
      <c r="AN280" t="str">
        <f t="shared" si="135"/>
        <v/>
      </c>
      <c r="AO280" t="str">
        <f t="shared" si="135"/>
        <v/>
      </c>
      <c r="AP280" t="str">
        <f t="shared" si="135"/>
        <v/>
      </c>
      <c r="AQ280" t="str">
        <f t="shared" si="135"/>
        <v/>
      </c>
      <c r="AR280" t="str">
        <f t="shared" si="135"/>
        <v/>
      </c>
      <c r="AS280" t="str">
        <f t="shared" si="135"/>
        <v/>
      </c>
      <c r="AT280" t="str">
        <f t="shared" si="135"/>
        <v/>
      </c>
      <c r="AU280" t="str">
        <f t="shared" si="135"/>
        <v/>
      </c>
      <c r="AV280" t="str">
        <f t="shared" si="135"/>
        <v/>
      </c>
      <c r="AW280" t="str">
        <f t="shared" si="135"/>
        <v/>
      </c>
      <c r="AX280" t="str">
        <f t="shared" si="135"/>
        <v/>
      </c>
      <c r="AY280" t="str">
        <f t="shared" si="135"/>
        <v/>
      </c>
      <c r="AZ280" t="str">
        <f t="shared" si="135"/>
        <v/>
      </c>
      <c r="BA280" t="str">
        <f t="shared" si="135"/>
        <v/>
      </c>
      <c r="BB280" t="str">
        <f t="shared" si="135"/>
        <v/>
      </c>
      <c r="BC280" t="str">
        <f t="shared" si="135"/>
        <v/>
      </c>
      <c r="BD280" t="str">
        <f t="shared" si="135"/>
        <v/>
      </c>
      <c r="BE280" t="str">
        <f t="shared" si="135"/>
        <v/>
      </c>
      <c r="BF280" t="str">
        <f t="shared" si="135"/>
        <v/>
      </c>
      <c r="BG280" t="str">
        <f t="shared" si="135"/>
        <v/>
      </c>
      <c r="BH280" t="str">
        <f t="shared" si="135"/>
        <v/>
      </c>
      <c r="BI280" t="str">
        <f t="shared" si="135"/>
        <v/>
      </c>
      <c r="BJ280" t="str">
        <f t="shared" si="135"/>
        <v/>
      </c>
      <c r="BK280" t="str">
        <f t="shared" si="135"/>
        <v/>
      </c>
      <c r="BL280" t="str">
        <f t="shared" si="135"/>
        <v/>
      </c>
      <c r="BM280" t="str">
        <f t="shared" si="135"/>
        <v/>
      </c>
      <c r="BN280" t="str">
        <f t="shared" si="135"/>
        <v/>
      </c>
      <c r="BO280" t="str">
        <f t="shared" si="135"/>
        <v/>
      </c>
      <c r="BP280" t="str">
        <f t="shared" si="135"/>
        <v/>
      </c>
      <c r="BQ280" t="str">
        <f t="shared" si="135"/>
        <v/>
      </c>
      <c r="BR280" t="str">
        <f t="shared" si="135"/>
        <v/>
      </c>
      <c r="BS280" t="str">
        <f t="shared" si="135"/>
        <v/>
      </c>
      <c r="BT280" t="str">
        <f t="shared" si="135"/>
        <v/>
      </c>
      <c r="BU280" t="str">
        <f t="shared" si="135"/>
        <v/>
      </c>
      <c r="BV280" t="str">
        <f t="shared" ref="BV280:DY280" si="136">IF(BV62&gt;0,BV$4,"")</f>
        <v/>
      </c>
      <c r="BW280" t="str">
        <f t="shared" si="136"/>
        <v/>
      </c>
      <c r="BX280" t="str">
        <f t="shared" si="136"/>
        <v/>
      </c>
      <c r="BY280" t="str">
        <f t="shared" si="136"/>
        <v/>
      </c>
      <c r="BZ280" t="str">
        <f t="shared" si="136"/>
        <v/>
      </c>
      <c r="CA280" t="str">
        <f t="shared" si="136"/>
        <v/>
      </c>
      <c r="CB280" t="str">
        <f t="shared" si="136"/>
        <v/>
      </c>
      <c r="CC280" t="str">
        <f t="shared" si="136"/>
        <v/>
      </c>
      <c r="CD280" t="str">
        <f t="shared" si="136"/>
        <v/>
      </c>
      <c r="CE280" t="str">
        <f t="shared" si="136"/>
        <v/>
      </c>
      <c r="CF280" t="str">
        <f t="shared" si="136"/>
        <v/>
      </c>
      <c r="CG280" t="str">
        <f t="shared" si="136"/>
        <v/>
      </c>
      <c r="CH280" t="str">
        <f t="shared" si="136"/>
        <v/>
      </c>
      <c r="CI280" t="str">
        <f t="shared" si="136"/>
        <v/>
      </c>
      <c r="CJ280" t="str">
        <f t="shared" si="136"/>
        <v/>
      </c>
      <c r="CK280" t="str">
        <f t="shared" si="136"/>
        <v/>
      </c>
      <c r="CL280" t="str">
        <f t="shared" si="136"/>
        <v/>
      </c>
      <c r="CM280" t="str">
        <f t="shared" si="136"/>
        <v/>
      </c>
      <c r="CN280" t="str">
        <f t="shared" si="136"/>
        <v/>
      </c>
      <c r="CO280" t="str">
        <f t="shared" si="136"/>
        <v/>
      </c>
      <c r="CP280" t="str">
        <f t="shared" si="136"/>
        <v/>
      </c>
      <c r="CQ280" t="str">
        <f t="shared" si="136"/>
        <v/>
      </c>
      <c r="CR280" t="str">
        <f t="shared" si="136"/>
        <v/>
      </c>
      <c r="CS280" t="str">
        <f t="shared" si="136"/>
        <v/>
      </c>
      <c r="CT280" t="str">
        <f t="shared" si="136"/>
        <v/>
      </c>
      <c r="CU280" t="str">
        <f t="shared" si="136"/>
        <v/>
      </c>
      <c r="CV280" t="str">
        <f t="shared" si="136"/>
        <v/>
      </c>
      <c r="CW280" t="str">
        <f t="shared" si="136"/>
        <v/>
      </c>
      <c r="CX280" t="str">
        <f t="shared" si="136"/>
        <v/>
      </c>
      <c r="CY280" t="str">
        <f t="shared" si="136"/>
        <v/>
      </c>
      <c r="CZ280" t="str">
        <f t="shared" si="136"/>
        <v/>
      </c>
      <c r="DA280" t="str">
        <f t="shared" si="136"/>
        <v/>
      </c>
      <c r="DB280" t="str">
        <f t="shared" si="136"/>
        <v/>
      </c>
      <c r="DC280" t="str">
        <f t="shared" si="136"/>
        <v/>
      </c>
      <c r="DD280" t="str">
        <f t="shared" si="136"/>
        <v/>
      </c>
      <c r="DE280" t="str">
        <f t="shared" si="136"/>
        <v/>
      </c>
      <c r="DF280" t="str">
        <f t="shared" si="136"/>
        <v/>
      </c>
      <c r="DG280" t="str">
        <f t="shared" si="136"/>
        <v/>
      </c>
      <c r="DH280" t="str">
        <f t="shared" si="136"/>
        <v/>
      </c>
      <c r="DI280" t="str">
        <f t="shared" si="136"/>
        <v/>
      </c>
      <c r="DJ280" t="str">
        <f t="shared" si="136"/>
        <v/>
      </c>
      <c r="DK280" t="str">
        <f t="shared" si="136"/>
        <v/>
      </c>
      <c r="DL280" t="str">
        <f t="shared" si="136"/>
        <v/>
      </c>
      <c r="DM280" t="str">
        <f t="shared" si="136"/>
        <v/>
      </c>
      <c r="DN280" t="str">
        <f t="shared" si="136"/>
        <v/>
      </c>
      <c r="DO280" t="str">
        <f t="shared" si="136"/>
        <v/>
      </c>
      <c r="DP280" t="str">
        <f t="shared" si="136"/>
        <v/>
      </c>
      <c r="DQ280" t="str">
        <f t="shared" si="136"/>
        <v/>
      </c>
      <c r="DR280" t="str">
        <f t="shared" si="136"/>
        <v/>
      </c>
      <c r="DS280" t="str">
        <f t="shared" si="136"/>
        <v/>
      </c>
      <c r="DT280" t="str">
        <f t="shared" si="136"/>
        <v/>
      </c>
      <c r="DU280" t="str">
        <f t="shared" si="136"/>
        <v/>
      </c>
      <c r="DV280" t="str">
        <f t="shared" si="136"/>
        <v/>
      </c>
      <c r="DW280" t="str">
        <f t="shared" si="136"/>
        <v/>
      </c>
      <c r="DX280" t="str">
        <f t="shared" si="136"/>
        <v/>
      </c>
      <c r="DY280" t="str">
        <f t="shared" si="136"/>
        <v/>
      </c>
    </row>
    <row r="281" spans="2:129" x14ac:dyDescent="0.2">
      <c r="B281" t="str">
        <f t="shared" si="24"/>
        <v/>
      </c>
      <c r="G281" s="9">
        <f t="shared" si="25"/>
        <v>0</v>
      </c>
      <c r="H281" s="9">
        <f t="shared" si="26"/>
        <v>0</v>
      </c>
      <c r="I281" t="str">
        <f t="shared" si="92"/>
        <v/>
      </c>
      <c r="J281" t="str">
        <f t="shared" ref="J281:BU281" si="137">IF(J63&gt;0,J$4,"")</f>
        <v/>
      </c>
      <c r="K281" t="str">
        <f t="shared" si="137"/>
        <v/>
      </c>
      <c r="L281" t="str">
        <f t="shared" si="137"/>
        <v/>
      </c>
      <c r="M281" t="str">
        <f t="shared" si="137"/>
        <v/>
      </c>
      <c r="N281" t="str">
        <f t="shared" si="137"/>
        <v/>
      </c>
      <c r="O281" t="str">
        <f t="shared" si="137"/>
        <v/>
      </c>
      <c r="P281" t="str">
        <f t="shared" si="137"/>
        <v/>
      </c>
      <c r="Q281" t="str">
        <f t="shared" si="137"/>
        <v/>
      </c>
      <c r="R281" t="str">
        <f t="shared" si="137"/>
        <v/>
      </c>
      <c r="S281" t="str">
        <f t="shared" si="137"/>
        <v/>
      </c>
      <c r="T281" t="str">
        <f t="shared" si="137"/>
        <v/>
      </c>
      <c r="U281" t="str">
        <f t="shared" si="137"/>
        <v/>
      </c>
      <c r="V281" t="str">
        <f t="shared" si="137"/>
        <v/>
      </c>
      <c r="W281" t="str">
        <f t="shared" si="137"/>
        <v/>
      </c>
      <c r="X281" t="str">
        <f t="shared" si="137"/>
        <v/>
      </c>
      <c r="Y281" t="str">
        <f t="shared" si="137"/>
        <v/>
      </c>
      <c r="Z281" t="str">
        <f t="shared" si="137"/>
        <v/>
      </c>
      <c r="AA281" t="str">
        <f t="shared" si="137"/>
        <v/>
      </c>
      <c r="AB281" t="str">
        <f t="shared" si="137"/>
        <v/>
      </c>
      <c r="AC281" t="str">
        <f t="shared" si="137"/>
        <v/>
      </c>
      <c r="AD281" t="str">
        <f t="shared" si="137"/>
        <v/>
      </c>
      <c r="AE281" t="str">
        <f t="shared" si="137"/>
        <v/>
      </c>
      <c r="AF281" t="str">
        <f t="shared" si="137"/>
        <v/>
      </c>
      <c r="AG281" t="str">
        <f t="shared" si="137"/>
        <v/>
      </c>
      <c r="AH281" t="str">
        <f t="shared" si="137"/>
        <v/>
      </c>
      <c r="AI281" t="str">
        <f t="shared" si="137"/>
        <v/>
      </c>
      <c r="AJ281" t="str">
        <f t="shared" si="137"/>
        <v/>
      </c>
      <c r="AK281" t="str">
        <f t="shared" si="137"/>
        <v/>
      </c>
      <c r="AL281" t="str">
        <f t="shared" si="137"/>
        <v/>
      </c>
      <c r="AM281" t="str">
        <f t="shared" si="137"/>
        <v/>
      </c>
      <c r="AN281" t="str">
        <f t="shared" si="137"/>
        <v/>
      </c>
      <c r="AO281" t="str">
        <f t="shared" si="137"/>
        <v/>
      </c>
      <c r="AP281" t="str">
        <f t="shared" si="137"/>
        <v/>
      </c>
      <c r="AQ281" t="str">
        <f t="shared" si="137"/>
        <v/>
      </c>
      <c r="AR281" t="str">
        <f t="shared" si="137"/>
        <v/>
      </c>
      <c r="AS281" t="str">
        <f t="shared" si="137"/>
        <v/>
      </c>
      <c r="AT281" t="str">
        <f t="shared" si="137"/>
        <v/>
      </c>
      <c r="AU281" t="str">
        <f t="shared" si="137"/>
        <v/>
      </c>
      <c r="AV281" t="str">
        <f t="shared" si="137"/>
        <v/>
      </c>
      <c r="AW281" t="str">
        <f t="shared" si="137"/>
        <v/>
      </c>
      <c r="AX281" t="str">
        <f t="shared" si="137"/>
        <v/>
      </c>
      <c r="AY281" t="str">
        <f t="shared" si="137"/>
        <v/>
      </c>
      <c r="AZ281" t="str">
        <f t="shared" si="137"/>
        <v/>
      </c>
      <c r="BA281" t="str">
        <f t="shared" si="137"/>
        <v/>
      </c>
      <c r="BB281" t="str">
        <f t="shared" si="137"/>
        <v/>
      </c>
      <c r="BC281" t="str">
        <f t="shared" si="137"/>
        <v/>
      </c>
      <c r="BD281" t="str">
        <f t="shared" si="137"/>
        <v/>
      </c>
      <c r="BE281" t="str">
        <f t="shared" si="137"/>
        <v/>
      </c>
      <c r="BF281" t="str">
        <f t="shared" si="137"/>
        <v/>
      </c>
      <c r="BG281" t="str">
        <f t="shared" si="137"/>
        <v/>
      </c>
      <c r="BH281" t="str">
        <f t="shared" si="137"/>
        <v/>
      </c>
      <c r="BI281" t="str">
        <f t="shared" si="137"/>
        <v/>
      </c>
      <c r="BJ281" t="str">
        <f t="shared" si="137"/>
        <v/>
      </c>
      <c r="BK281" t="str">
        <f t="shared" si="137"/>
        <v/>
      </c>
      <c r="BL281" t="str">
        <f t="shared" si="137"/>
        <v/>
      </c>
      <c r="BM281" t="str">
        <f t="shared" si="137"/>
        <v/>
      </c>
      <c r="BN281" t="str">
        <f t="shared" si="137"/>
        <v/>
      </c>
      <c r="BO281" t="str">
        <f t="shared" si="137"/>
        <v/>
      </c>
      <c r="BP281" t="str">
        <f t="shared" si="137"/>
        <v/>
      </c>
      <c r="BQ281" t="str">
        <f t="shared" si="137"/>
        <v/>
      </c>
      <c r="BR281" t="str">
        <f t="shared" si="137"/>
        <v/>
      </c>
      <c r="BS281" t="str">
        <f t="shared" si="137"/>
        <v/>
      </c>
      <c r="BT281" t="str">
        <f t="shared" si="137"/>
        <v/>
      </c>
      <c r="BU281" t="str">
        <f t="shared" si="137"/>
        <v/>
      </c>
      <c r="BV281" t="str">
        <f t="shared" ref="BV281:DY281" si="138">IF(BV63&gt;0,BV$4,"")</f>
        <v/>
      </c>
      <c r="BW281" t="str">
        <f t="shared" si="138"/>
        <v/>
      </c>
      <c r="BX281" t="str">
        <f t="shared" si="138"/>
        <v/>
      </c>
      <c r="BY281" t="str">
        <f t="shared" si="138"/>
        <v/>
      </c>
      <c r="BZ281" t="str">
        <f t="shared" si="138"/>
        <v/>
      </c>
      <c r="CA281" t="str">
        <f t="shared" si="138"/>
        <v/>
      </c>
      <c r="CB281" t="str">
        <f t="shared" si="138"/>
        <v/>
      </c>
      <c r="CC281" t="str">
        <f t="shared" si="138"/>
        <v/>
      </c>
      <c r="CD281" t="str">
        <f t="shared" si="138"/>
        <v/>
      </c>
      <c r="CE281" t="str">
        <f t="shared" si="138"/>
        <v/>
      </c>
      <c r="CF281" t="str">
        <f t="shared" si="138"/>
        <v/>
      </c>
      <c r="CG281" t="str">
        <f t="shared" si="138"/>
        <v/>
      </c>
      <c r="CH281" t="str">
        <f t="shared" si="138"/>
        <v/>
      </c>
      <c r="CI281" t="str">
        <f t="shared" si="138"/>
        <v/>
      </c>
      <c r="CJ281" t="str">
        <f t="shared" si="138"/>
        <v/>
      </c>
      <c r="CK281" t="str">
        <f t="shared" si="138"/>
        <v/>
      </c>
      <c r="CL281" t="str">
        <f t="shared" si="138"/>
        <v/>
      </c>
      <c r="CM281" t="str">
        <f t="shared" si="138"/>
        <v/>
      </c>
      <c r="CN281" t="str">
        <f t="shared" si="138"/>
        <v/>
      </c>
      <c r="CO281" t="str">
        <f t="shared" si="138"/>
        <v/>
      </c>
      <c r="CP281" t="str">
        <f t="shared" si="138"/>
        <v/>
      </c>
      <c r="CQ281" t="str">
        <f t="shared" si="138"/>
        <v/>
      </c>
      <c r="CR281" t="str">
        <f t="shared" si="138"/>
        <v/>
      </c>
      <c r="CS281" t="str">
        <f t="shared" si="138"/>
        <v/>
      </c>
      <c r="CT281" t="str">
        <f t="shared" si="138"/>
        <v/>
      </c>
      <c r="CU281" t="str">
        <f t="shared" si="138"/>
        <v/>
      </c>
      <c r="CV281" t="str">
        <f t="shared" si="138"/>
        <v/>
      </c>
      <c r="CW281" t="str">
        <f t="shared" si="138"/>
        <v/>
      </c>
      <c r="CX281" t="str">
        <f t="shared" si="138"/>
        <v/>
      </c>
      <c r="CY281" t="str">
        <f t="shared" si="138"/>
        <v/>
      </c>
      <c r="CZ281" t="str">
        <f t="shared" si="138"/>
        <v/>
      </c>
      <c r="DA281" t="str">
        <f t="shared" si="138"/>
        <v/>
      </c>
      <c r="DB281" t="str">
        <f t="shared" si="138"/>
        <v/>
      </c>
      <c r="DC281" t="str">
        <f t="shared" si="138"/>
        <v/>
      </c>
      <c r="DD281" t="str">
        <f t="shared" si="138"/>
        <v/>
      </c>
      <c r="DE281" t="str">
        <f t="shared" si="138"/>
        <v/>
      </c>
      <c r="DF281" t="str">
        <f t="shared" si="138"/>
        <v/>
      </c>
      <c r="DG281" t="str">
        <f t="shared" si="138"/>
        <v/>
      </c>
      <c r="DH281" t="str">
        <f t="shared" si="138"/>
        <v/>
      </c>
      <c r="DI281" t="str">
        <f t="shared" si="138"/>
        <v/>
      </c>
      <c r="DJ281" t="str">
        <f t="shared" si="138"/>
        <v/>
      </c>
      <c r="DK281" t="str">
        <f t="shared" si="138"/>
        <v/>
      </c>
      <c r="DL281" t="str">
        <f t="shared" si="138"/>
        <v/>
      </c>
      <c r="DM281" t="str">
        <f t="shared" si="138"/>
        <v/>
      </c>
      <c r="DN281" t="str">
        <f t="shared" si="138"/>
        <v/>
      </c>
      <c r="DO281" t="str">
        <f t="shared" si="138"/>
        <v/>
      </c>
      <c r="DP281" t="str">
        <f t="shared" si="138"/>
        <v/>
      </c>
      <c r="DQ281" t="str">
        <f t="shared" si="138"/>
        <v/>
      </c>
      <c r="DR281" t="str">
        <f t="shared" si="138"/>
        <v/>
      </c>
      <c r="DS281" t="str">
        <f t="shared" si="138"/>
        <v/>
      </c>
      <c r="DT281" t="str">
        <f t="shared" si="138"/>
        <v/>
      </c>
      <c r="DU281" t="str">
        <f t="shared" si="138"/>
        <v/>
      </c>
      <c r="DV281" t="str">
        <f t="shared" si="138"/>
        <v/>
      </c>
      <c r="DW281" t="str">
        <f t="shared" si="138"/>
        <v/>
      </c>
      <c r="DX281" t="str">
        <f t="shared" si="138"/>
        <v/>
      </c>
      <c r="DY281" t="str">
        <f t="shared" si="138"/>
        <v/>
      </c>
    </row>
    <row r="282" spans="2:129" x14ac:dyDescent="0.2">
      <c r="B282" t="str">
        <f t="shared" si="24"/>
        <v/>
      </c>
      <c r="G282" s="9">
        <f t="shared" si="25"/>
        <v>0</v>
      </c>
      <c r="H282" s="9">
        <f t="shared" si="26"/>
        <v>0</v>
      </c>
      <c r="I282" t="str">
        <f t="shared" si="92"/>
        <v/>
      </c>
      <c r="J282" t="str">
        <f t="shared" ref="J282:BU282" si="139">IF(J64&gt;0,J$4,"")</f>
        <v/>
      </c>
      <c r="K282" t="str">
        <f t="shared" si="139"/>
        <v/>
      </c>
      <c r="L282" t="str">
        <f t="shared" si="139"/>
        <v/>
      </c>
      <c r="M282" t="str">
        <f t="shared" si="139"/>
        <v/>
      </c>
      <c r="N282" t="str">
        <f t="shared" si="139"/>
        <v/>
      </c>
      <c r="O282" t="str">
        <f t="shared" si="139"/>
        <v/>
      </c>
      <c r="P282" t="str">
        <f t="shared" si="139"/>
        <v/>
      </c>
      <c r="Q282" t="str">
        <f t="shared" si="139"/>
        <v/>
      </c>
      <c r="R282" t="str">
        <f t="shared" si="139"/>
        <v/>
      </c>
      <c r="S282" t="str">
        <f t="shared" si="139"/>
        <v/>
      </c>
      <c r="T282" t="str">
        <f t="shared" si="139"/>
        <v/>
      </c>
      <c r="U282" t="str">
        <f t="shared" si="139"/>
        <v/>
      </c>
      <c r="V282" t="str">
        <f t="shared" si="139"/>
        <v/>
      </c>
      <c r="W282" t="str">
        <f t="shared" si="139"/>
        <v/>
      </c>
      <c r="X282" t="str">
        <f t="shared" si="139"/>
        <v/>
      </c>
      <c r="Y282" t="str">
        <f t="shared" si="139"/>
        <v/>
      </c>
      <c r="Z282" t="str">
        <f t="shared" si="139"/>
        <v/>
      </c>
      <c r="AA282" t="str">
        <f t="shared" si="139"/>
        <v/>
      </c>
      <c r="AB282" t="str">
        <f t="shared" si="139"/>
        <v/>
      </c>
      <c r="AC282" t="str">
        <f t="shared" si="139"/>
        <v/>
      </c>
      <c r="AD282" t="str">
        <f t="shared" si="139"/>
        <v/>
      </c>
      <c r="AE282" t="str">
        <f t="shared" si="139"/>
        <v/>
      </c>
      <c r="AF282" t="str">
        <f t="shared" si="139"/>
        <v/>
      </c>
      <c r="AG282" t="str">
        <f t="shared" si="139"/>
        <v/>
      </c>
      <c r="AH282" t="str">
        <f t="shared" si="139"/>
        <v/>
      </c>
      <c r="AI282" t="str">
        <f t="shared" si="139"/>
        <v/>
      </c>
      <c r="AJ282" t="str">
        <f t="shared" si="139"/>
        <v/>
      </c>
      <c r="AK282" t="str">
        <f t="shared" si="139"/>
        <v/>
      </c>
      <c r="AL282" t="str">
        <f t="shared" si="139"/>
        <v/>
      </c>
      <c r="AM282" t="str">
        <f t="shared" si="139"/>
        <v/>
      </c>
      <c r="AN282" t="str">
        <f t="shared" si="139"/>
        <v/>
      </c>
      <c r="AO282" t="str">
        <f t="shared" si="139"/>
        <v/>
      </c>
      <c r="AP282" t="str">
        <f t="shared" si="139"/>
        <v/>
      </c>
      <c r="AQ282" t="str">
        <f t="shared" si="139"/>
        <v/>
      </c>
      <c r="AR282" t="str">
        <f t="shared" si="139"/>
        <v/>
      </c>
      <c r="AS282" t="str">
        <f t="shared" si="139"/>
        <v/>
      </c>
      <c r="AT282" t="str">
        <f t="shared" si="139"/>
        <v/>
      </c>
      <c r="AU282" t="str">
        <f t="shared" si="139"/>
        <v/>
      </c>
      <c r="AV282" t="str">
        <f t="shared" si="139"/>
        <v/>
      </c>
      <c r="AW282" t="str">
        <f t="shared" si="139"/>
        <v/>
      </c>
      <c r="AX282" t="str">
        <f t="shared" si="139"/>
        <v/>
      </c>
      <c r="AY282" t="str">
        <f t="shared" si="139"/>
        <v/>
      </c>
      <c r="AZ282" t="str">
        <f t="shared" si="139"/>
        <v/>
      </c>
      <c r="BA282" t="str">
        <f t="shared" si="139"/>
        <v/>
      </c>
      <c r="BB282" t="str">
        <f t="shared" si="139"/>
        <v/>
      </c>
      <c r="BC282" t="str">
        <f t="shared" si="139"/>
        <v/>
      </c>
      <c r="BD282" t="str">
        <f t="shared" si="139"/>
        <v/>
      </c>
      <c r="BE282" t="str">
        <f t="shared" si="139"/>
        <v/>
      </c>
      <c r="BF282" t="str">
        <f t="shared" si="139"/>
        <v/>
      </c>
      <c r="BG282" t="str">
        <f t="shared" si="139"/>
        <v/>
      </c>
      <c r="BH282" t="str">
        <f t="shared" si="139"/>
        <v/>
      </c>
      <c r="BI282" t="str">
        <f t="shared" si="139"/>
        <v/>
      </c>
      <c r="BJ282" t="str">
        <f t="shared" si="139"/>
        <v/>
      </c>
      <c r="BK282" t="str">
        <f t="shared" si="139"/>
        <v/>
      </c>
      <c r="BL282" t="str">
        <f t="shared" si="139"/>
        <v/>
      </c>
      <c r="BM282" t="str">
        <f t="shared" si="139"/>
        <v/>
      </c>
      <c r="BN282" t="str">
        <f t="shared" si="139"/>
        <v/>
      </c>
      <c r="BO282" t="str">
        <f t="shared" si="139"/>
        <v/>
      </c>
      <c r="BP282" t="str">
        <f t="shared" si="139"/>
        <v/>
      </c>
      <c r="BQ282" t="str">
        <f t="shared" si="139"/>
        <v/>
      </c>
      <c r="BR282" t="str">
        <f t="shared" si="139"/>
        <v/>
      </c>
      <c r="BS282" t="str">
        <f t="shared" si="139"/>
        <v/>
      </c>
      <c r="BT282" t="str">
        <f t="shared" si="139"/>
        <v/>
      </c>
      <c r="BU282" t="str">
        <f t="shared" si="139"/>
        <v/>
      </c>
      <c r="BV282" t="str">
        <f t="shared" ref="BV282:DY282" si="140">IF(BV64&gt;0,BV$4,"")</f>
        <v/>
      </c>
      <c r="BW282" t="str">
        <f t="shared" si="140"/>
        <v/>
      </c>
      <c r="BX282" t="str">
        <f t="shared" si="140"/>
        <v/>
      </c>
      <c r="BY282" t="str">
        <f t="shared" si="140"/>
        <v/>
      </c>
      <c r="BZ282" t="str">
        <f t="shared" si="140"/>
        <v/>
      </c>
      <c r="CA282" t="str">
        <f t="shared" si="140"/>
        <v/>
      </c>
      <c r="CB282" t="str">
        <f t="shared" si="140"/>
        <v/>
      </c>
      <c r="CC282" t="str">
        <f t="shared" si="140"/>
        <v/>
      </c>
      <c r="CD282" t="str">
        <f t="shared" si="140"/>
        <v/>
      </c>
      <c r="CE282" t="str">
        <f t="shared" si="140"/>
        <v/>
      </c>
      <c r="CF282" t="str">
        <f t="shared" si="140"/>
        <v/>
      </c>
      <c r="CG282" t="str">
        <f t="shared" si="140"/>
        <v/>
      </c>
      <c r="CH282" t="str">
        <f t="shared" si="140"/>
        <v/>
      </c>
      <c r="CI282" t="str">
        <f t="shared" si="140"/>
        <v/>
      </c>
      <c r="CJ282" t="str">
        <f t="shared" si="140"/>
        <v/>
      </c>
      <c r="CK282" t="str">
        <f t="shared" si="140"/>
        <v/>
      </c>
      <c r="CL282" t="str">
        <f t="shared" si="140"/>
        <v/>
      </c>
      <c r="CM282" t="str">
        <f t="shared" si="140"/>
        <v/>
      </c>
      <c r="CN282" t="str">
        <f t="shared" si="140"/>
        <v/>
      </c>
      <c r="CO282" t="str">
        <f t="shared" si="140"/>
        <v/>
      </c>
      <c r="CP282" t="str">
        <f t="shared" si="140"/>
        <v/>
      </c>
      <c r="CQ282" t="str">
        <f t="shared" si="140"/>
        <v/>
      </c>
      <c r="CR282" t="str">
        <f t="shared" si="140"/>
        <v/>
      </c>
      <c r="CS282" t="str">
        <f t="shared" si="140"/>
        <v/>
      </c>
      <c r="CT282" t="str">
        <f t="shared" si="140"/>
        <v/>
      </c>
      <c r="CU282" t="str">
        <f t="shared" si="140"/>
        <v/>
      </c>
      <c r="CV282" t="str">
        <f t="shared" si="140"/>
        <v/>
      </c>
      <c r="CW282" t="str">
        <f t="shared" si="140"/>
        <v/>
      </c>
      <c r="CX282" t="str">
        <f t="shared" si="140"/>
        <v/>
      </c>
      <c r="CY282" t="str">
        <f t="shared" si="140"/>
        <v/>
      </c>
      <c r="CZ282" t="str">
        <f t="shared" si="140"/>
        <v/>
      </c>
      <c r="DA282" t="str">
        <f t="shared" si="140"/>
        <v/>
      </c>
      <c r="DB282" t="str">
        <f t="shared" si="140"/>
        <v/>
      </c>
      <c r="DC282" t="str">
        <f t="shared" si="140"/>
        <v/>
      </c>
      <c r="DD282" t="str">
        <f t="shared" si="140"/>
        <v/>
      </c>
      <c r="DE282" t="str">
        <f t="shared" si="140"/>
        <v/>
      </c>
      <c r="DF282" t="str">
        <f t="shared" si="140"/>
        <v/>
      </c>
      <c r="DG282" t="str">
        <f t="shared" si="140"/>
        <v/>
      </c>
      <c r="DH282" t="str">
        <f t="shared" si="140"/>
        <v/>
      </c>
      <c r="DI282" t="str">
        <f t="shared" si="140"/>
        <v/>
      </c>
      <c r="DJ282" t="str">
        <f t="shared" si="140"/>
        <v/>
      </c>
      <c r="DK282" t="str">
        <f t="shared" si="140"/>
        <v/>
      </c>
      <c r="DL282" t="str">
        <f t="shared" si="140"/>
        <v/>
      </c>
      <c r="DM282" t="str">
        <f t="shared" si="140"/>
        <v/>
      </c>
      <c r="DN282" t="str">
        <f t="shared" si="140"/>
        <v/>
      </c>
      <c r="DO282" t="str">
        <f t="shared" si="140"/>
        <v/>
      </c>
      <c r="DP282" t="str">
        <f t="shared" si="140"/>
        <v/>
      </c>
      <c r="DQ282" t="str">
        <f t="shared" si="140"/>
        <v/>
      </c>
      <c r="DR282" t="str">
        <f t="shared" si="140"/>
        <v/>
      </c>
      <c r="DS282" t="str">
        <f t="shared" si="140"/>
        <v/>
      </c>
      <c r="DT282" t="str">
        <f t="shared" si="140"/>
        <v/>
      </c>
      <c r="DU282" t="str">
        <f t="shared" si="140"/>
        <v/>
      </c>
      <c r="DV282" t="str">
        <f t="shared" si="140"/>
        <v/>
      </c>
      <c r="DW282" t="str">
        <f t="shared" si="140"/>
        <v/>
      </c>
      <c r="DX282" t="str">
        <f t="shared" si="140"/>
        <v/>
      </c>
      <c r="DY282" t="str">
        <f t="shared" si="140"/>
        <v/>
      </c>
    </row>
    <row r="283" spans="2:129" x14ac:dyDescent="0.2">
      <c r="B283" t="str">
        <f t="shared" si="24"/>
        <v/>
      </c>
      <c r="G283" s="9">
        <f t="shared" si="25"/>
        <v>0</v>
      </c>
      <c r="H283" s="9">
        <f t="shared" si="26"/>
        <v>0</v>
      </c>
      <c r="I283" t="str">
        <f t="shared" si="92"/>
        <v/>
      </c>
      <c r="J283" t="str">
        <f t="shared" ref="J283:BU283" si="141">IF(J65&gt;0,J$4,"")</f>
        <v/>
      </c>
      <c r="K283" t="str">
        <f t="shared" si="141"/>
        <v/>
      </c>
      <c r="L283" t="str">
        <f t="shared" si="141"/>
        <v/>
      </c>
      <c r="M283" t="str">
        <f t="shared" si="141"/>
        <v/>
      </c>
      <c r="N283" t="str">
        <f t="shared" si="141"/>
        <v/>
      </c>
      <c r="O283" t="str">
        <f t="shared" si="141"/>
        <v/>
      </c>
      <c r="P283" t="str">
        <f t="shared" si="141"/>
        <v/>
      </c>
      <c r="Q283" t="str">
        <f t="shared" si="141"/>
        <v/>
      </c>
      <c r="R283" t="str">
        <f t="shared" si="141"/>
        <v/>
      </c>
      <c r="S283" t="str">
        <f t="shared" si="141"/>
        <v/>
      </c>
      <c r="T283" t="str">
        <f t="shared" si="141"/>
        <v/>
      </c>
      <c r="U283" t="str">
        <f t="shared" si="141"/>
        <v/>
      </c>
      <c r="V283" t="str">
        <f t="shared" si="141"/>
        <v/>
      </c>
      <c r="W283" t="str">
        <f t="shared" si="141"/>
        <v/>
      </c>
      <c r="X283" t="str">
        <f t="shared" si="141"/>
        <v/>
      </c>
      <c r="Y283" t="str">
        <f t="shared" si="141"/>
        <v/>
      </c>
      <c r="Z283" t="str">
        <f t="shared" si="141"/>
        <v/>
      </c>
      <c r="AA283" t="str">
        <f t="shared" si="141"/>
        <v/>
      </c>
      <c r="AB283" t="str">
        <f t="shared" si="141"/>
        <v/>
      </c>
      <c r="AC283" t="str">
        <f t="shared" si="141"/>
        <v/>
      </c>
      <c r="AD283" t="str">
        <f t="shared" si="141"/>
        <v/>
      </c>
      <c r="AE283" t="str">
        <f t="shared" si="141"/>
        <v/>
      </c>
      <c r="AF283" t="str">
        <f t="shared" si="141"/>
        <v/>
      </c>
      <c r="AG283" t="str">
        <f t="shared" si="141"/>
        <v/>
      </c>
      <c r="AH283" t="str">
        <f t="shared" si="141"/>
        <v/>
      </c>
      <c r="AI283" t="str">
        <f t="shared" si="141"/>
        <v/>
      </c>
      <c r="AJ283" t="str">
        <f t="shared" si="141"/>
        <v/>
      </c>
      <c r="AK283" t="str">
        <f t="shared" si="141"/>
        <v/>
      </c>
      <c r="AL283" t="str">
        <f t="shared" si="141"/>
        <v/>
      </c>
      <c r="AM283" t="str">
        <f t="shared" si="141"/>
        <v/>
      </c>
      <c r="AN283" t="str">
        <f t="shared" si="141"/>
        <v/>
      </c>
      <c r="AO283" t="str">
        <f t="shared" si="141"/>
        <v/>
      </c>
      <c r="AP283" t="str">
        <f t="shared" si="141"/>
        <v/>
      </c>
      <c r="AQ283" t="str">
        <f t="shared" si="141"/>
        <v/>
      </c>
      <c r="AR283" t="str">
        <f t="shared" si="141"/>
        <v/>
      </c>
      <c r="AS283" t="str">
        <f t="shared" si="141"/>
        <v/>
      </c>
      <c r="AT283" t="str">
        <f t="shared" si="141"/>
        <v/>
      </c>
      <c r="AU283" t="str">
        <f t="shared" si="141"/>
        <v/>
      </c>
      <c r="AV283" t="str">
        <f t="shared" si="141"/>
        <v/>
      </c>
      <c r="AW283" t="str">
        <f t="shared" si="141"/>
        <v/>
      </c>
      <c r="AX283" t="str">
        <f t="shared" si="141"/>
        <v/>
      </c>
      <c r="AY283" t="str">
        <f t="shared" si="141"/>
        <v/>
      </c>
      <c r="AZ283" t="str">
        <f t="shared" si="141"/>
        <v/>
      </c>
      <c r="BA283" t="str">
        <f t="shared" si="141"/>
        <v/>
      </c>
      <c r="BB283" t="str">
        <f t="shared" si="141"/>
        <v/>
      </c>
      <c r="BC283" t="str">
        <f t="shared" si="141"/>
        <v/>
      </c>
      <c r="BD283" t="str">
        <f t="shared" si="141"/>
        <v/>
      </c>
      <c r="BE283" t="str">
        <f t="shared" si="141"/>
        <v/>
      </c>
      <c r="BF283" t="str">
        <f t="shared" si="141"/>
        <v/>
      </c>
      <c r="BG283" t="str">
        <f t="shared" si="141"/>
        <v/>
      </c>
      <c r="BH283" t="str">
        <f t="shared" si="141"/>
        <v/>
      </c>
      <c r="BI283" t="str">
        <f t="shared" si="141"/>
        <v/>
      </c>
      <c r="BJ283" t="str">
        <f t="shared" si="141"/>
        <v/>
      </c>
      <c r="BK283" t="str">
        <f t="shared" si="141"/>
        <v/>
      </c>
      <c r="BL283" t="str">
        <f t="shared" si="141"/>
        <v/>
      </c>
      <c r="BM283" t="str">
        <f t="shared" si="141"/>
        <v/>
      </c>
      <c r="BN283" t="str">
        <f t="shared" si="141"/>
        <v/>
      </c>
      <c r="BO283" t="str">
        <f t="shared" si="141"/>
        <v/>
      </c>
      <c r="BP283" t="str">
        <f t="shared" si="141"/>
        <v/>
      </c>
      <c r="BQ283" t="str">
        <f t="shared" si="141"/>
        <v/>
      </c>
      <c r="BR283" t="str">
        <f t="shared" si="141"/>
        <v/>
      </c>
      <c r="BS283" t="str">
        <f t="shared" si="141"/>
        <v/>
      </c>
      <c r="BT283" t="str">
        <f t="shared" si="141"/>
        <v/>
      </c>
      <c r="BU283" t="str">
        <f t="shared" si="141"/>
        <v/>
      </c>
      <c r="BV283" t="str">
        <f t="shared" ref="BV283:DY283" si="142">IF(BV65&gt;0,BV$4,"")</f>
        <v/>
      </c>
      <c r="BW283" t="str">
        <f t="shared" si="142"/>
        <v/>
      </c>
      <c r="BX283" t="str">
        <f t="shared" si="142"/>
        <v/>
      </c>
      <c r="BY283" t="str">
        <f t="shared" si="142"/>
        <v/>
      </c>
      <c r="BZ283" t="str">
        <f t="shared" si="142"/>
        <v/>
      </c>
      <c r="CA283" t="str">
        <f t="shared" si="142"/>
        <v/>
      </c>
      <c r="CB283" t="str">
        <f t="shared" si="142"/>
        <v/>
      </c>
      <c r="CC283" t="str">
        <f t="shared" si="142"/>
        <v/>
      </c>
      <c r="CD283" t="str">
        <f t="shared" si="142"/>
        <v/>
      </c>
      <c r="CE283" t="str">
        <f t="shared" si="142"/>
        <v/>
      </c>
      <c r="CF283" t="str">
        <f t="shared" si="142"/>
        <v/>
      </c>
      <c r="CG283" t="str">
        <f t="shared" si="142"/>
        <v/>
      </c>
      <c r="CH283" t="str">
        <f t="shared" si="142"/>
        <v/>
      </c>
      <c r="CI283" t="str">
        <f t="shared" si="142"/>
        <v/>
      </c>
      <c r="CJ283" t="str">
        <f t="shared" si="142"/>
        <v/>
      </c>
      <c r="CK283" t="str">
        <f t="shared" si="142"/>
        <v/>
      </c>
      <c r="CL283" t="str">
        <f t="shared" si="142"/>
        <v/>
      </c>
      <c r="CM283" t="str">
        <f t="shared" si="142"/>
        <v/>
      </c>
      <c r="CN283" t="str">
        <f t="shared" si="142"/>
        <v/>
      </c>
      <c r="CO283" t="str">
        <f t="shared" si="142"/>
        <v/>
      </c>
      <c r="CP283" t="str">
        <f t="shared" si="142"/>
        <v/>
      </c>
      <c r="CQ283" t="str">
        <f t="shared" si="142"/>
        <v/>
      </c>
      <c r="CR283" t="str">
        <f t="shared" si="142"/>
        <v/>
      </c>
      <c r="CS283" t="str">
        <f t="shared" si="142"/>
        <v/>
      </c>
      <c r="CT283" t="str">
        <f t="shared" si="142"/>
        <v/>
      </c>
      <c r="CU283" t="str">
        <f t="shared" si="142"/>
        <v/>
      </c>
      <c r="CV283" t="str">
        <f t="shared" si="142"/>
        <v/>
      </c>
      <c r="CW283" t="str">
        <f t="shared" si="142"/>
        <v/>
      </c>
      <c r="CX283" t="str">
        <f t="shared" si="142"/>
        <v/>
      </c>
      <c r="CY283" t="str">
        <f t="shared" si="142"/>
        <v/>
      </c>
      <c r="CZ283" t="str">
        <f t="shared" si="142"/>
        <v/>
      </c>
      <c r="DA283" t="str">
        <f t="shared" si="142"/>
        <v/>
      </c>
      <c r="DB283" t="str">
        <f t="shared" si="142"/>
        <v/>
      </c>
      <c r="DC283" t="str">
        <f t="shared" si="142"/>
        <v/>
      </c>
      <c r="DD283" t="str">
        <f t="shared" si="142"/>
        <v/>
      </c>
      <c r="DE283" t="str">
        <f t="shared" si="142"/>
        <v/>
      </c>
      <c r="DF283" t="str">
        <f t="shared" si="142"/>
        <v/>
      </c>
      <c r="DG283" t="str">
        <f t="shared" si="142"/>
        <v/>
      </c>
      <c r="DH283" t="str">
        <f t="shared" si="142"/>
        <v/>
      </c>
      <c r="DI283" t="str">
        <f t="shared" si="142"/>
        <v/>
      </c>
      <c r="DJ283" t="str">
        <f t="shared" si="142"/>
        <v/>
      </c>
      <c r="DK283" t="str">
        <f t="shared" si="142"/>
        <v/>
      </c>
      <c r="DL283" t="str">
        <f t="shared" si="142"/>
        <v/>
      </c>
      <c r="DM283" t="str">
        <f t="shared" si="142"/>
        <v/>
      </c>
      <c r="DN283" t="str">
        <f t="shared" si="142"/>
        <v/>
      </c>
      <c r="DO283" t="str">
        <f t="shared" si="142"/>
        <v/>
      </c>
      <c r="DP283" t="str">
        <f t="shared" si="142"/>
        <v/>
      </c>
      <c r="DQ283" t="str">
        <f t="shared" si="142"/>
        <v/>
      </c>
      <c r="DR283" t="str">
        <f t="shared" si="142"/>
        <v/>
      </c>
      <c r="DS283" t="str">
        <f t="shared" si="142"/>
        <v/>
      </c>
      <c r="DT283" t="str">
        <f t="shared" si="142"/>
        <v/>
      </c>
      <c r="DU283" t="str">
        <f t="shared" si="142"/>
        <v/>
      </c>
      <c r="DV283" t="str">
        <f t="shared" si="142"/>
        <v/>
      </c>
      <c r="DW283" t="str">
        <f t="shared" si="142"/>
        <v/>
      </c>
      <c r="DX283" t="str">
        <f t="shared" si="142"/>
        <v/>
      </c>
      <c r="DY283" t="str">
        <f t="shared" si="142"/>
        <v/>
      </c>
    </row>
    <row r="284" spans="2:129" x14ac:dyDescent="0.2">
      <c r="B284" t="str">
        <f t="shared" si="24"/>
        <v/>
      </c>
      <c r="G284" s="9">
        <f t="shared" si="25"/>
        <v>0</v>
      </c>
      <c r="H284" s="9">
        <f t="shared" si="26"/>
        <v>0</v>
      </c>
      <c r="I284" t="str">
        <f t="shared" si="92"/>
        <v/>
      </c>
      <c r="J284" t="str">
        <f t="shared" ref="J284:BU284" si="143">IF(J66&gt;0,J$4,"")</f>
        <v/>
      </c>
      <c r="K284" t="str">
        <f t="shared" si="143"/>
        <v/>
      </c>
      <c r="L284" t="str">
        <f t="shared" si="143"/>
        <v/>
      </c>
      <c r="M284" t="str">
        <f t="shared" si="143"/>
        <v/>
      </c>
      <c r="N284" t="str">
        <f t="shared" si="143"/>
        <v/>
      </c>
      <c r="O284" t="str">
        <f t="shared" si="143"/>
        <v/>
      </c>
      <c r="P284" t="str">
        <f t="shared" si="143"/>
        <v/>
      </c>
      <c r="Q284" t="str">
        <f t="shared" si="143"/>
        <v/>
      </c>
      <c r="R284" t="str">
        <f t="shared" si="143"/>
        <v/>
      </c>
      <c r="S284" t="str">
        <f t="shared" si="143"/>
        <v/>
      </c>
      <c r="T284" t="str">
        <f t="shared" si="143"/>
        <v/>
      </c>
      <c r="U284" t="str">
        <f t="shared" si="143"/>
        <v/>
      </c>
      <c r="V284" t="str">
        <f t="shared" si="143"/>
        <v/>
      </c>
      <c r="W284" t="str">
        <f t="shared" si="143"/>
        <v/>
      </c>
      <c r="X284" t="str">
        <f t="shared" si="143"/>
        <v/>
      </c>
      <c r="Y284" t="str">
        <f t="shared" si="143"/>
        <v/>
      </c>
      <c r="Z284" t="str">
        <f t="shared" si="143"/>
        <v/>
      </c>
      <c r="AA284" t="str">
        <f t="shared" si="143"/>
        <v/>
      </c>
      <c r="AB284" t="str">
        <f t="shared" si="143"/>
        <v/>
      </c>
      <c r="AC284" t="str">
        <f t="shared" si="143"/>
        <v/>
      </c>
      <c r="AD284" t="str">
        <f t="shared" si="143"/>
        <v/>
      </c>
      <c r="AE284" t="str">
        <f t="shared" si="143"/>
        <v/>
      </c>
      <c r="AF284" t="str">
        <f t="shared" si="143"/>
        <v/>
      </c>
      <c r="AG284" t="str">
        <f t="shared" si="143"/>
        <v/>
      </c>
      <c r="AH284" t="str">
        <f t="shared" si="143"/>
        <v/>
      </c>
      <c r="AI284" t="str">
        <f t="shared" si="143"/>
        <v/>
      </c>
      <c r="AJ284" t="str">
        <f t="shared" si="143"/>
        <v/>
      </c>
      <c r="AK284" t="str">
        <f t="shared" si="143"/>
        <v/>
      </c>
      <c r="AL284" t="str">
        <f t="shared" si="143"/>
        <v/>
      </c>
      <c r="AM284" t="str">
        <f t="shared" si="143"/>
        <v/>
      </c>
      <c r="AN284" t="str">
        <f t="shared" si="143"/>
        <v/>
      </c>
      <c r="AO284" t="str">
        <f t="shared" si="143"/>
        <v/>
      </c>
      <c r="AP284" t="str">
        <f t="shared" si="143"/>
        <v/>
      </c>
      <c r="AQ284" t="str">
        <f t="shared" si="143"/>
        <v/>
      </c>
      <c r="AR284" t="str">
        <f t="shared" si="143"/>
        <v/>
      </c>
      <c r="AS284" t="str">
        <f t="shared" si="143"/>
        <v/>
      </c>
      <c r="AT284" t="str">
        <f t="shared" si="143"/>
        <v/>
      </c>
      <c r="AU284" t="str">
        <f t="shared" si="143"/>
        <v/>
      </c>
      <c r="AV284" t="str">
        <f t="shared" si="143"/>
        <v/>
      </c>
      <c r="AW284" t="str">
        <f t="shared" si="143"/>
        <v/>
      </c>
      <c r="AX284" t="str">
        <f t="shared" si="143"/>
        <v/>
      </c>
      <c r="AY284" t="str">
        <f t="shared" si="143"/>
        <v/>
      </c>
      <c r="AZ284" t="str">
        <f t="shared" si="143"/>
        <v/>
      </c>
      <c r="BA284" t="str">
        <f t="shared" si="143"/>
        <v/>
      </c>
      <c r="BB284" t="str">
        <f t="shared" si="143"/>
        <v/>
      </c>
      <c r="BC284" t="str">
        <f t="shared" si="143"/>
        <v/>
      </c>
      <c r="BD284" t="str">
        <f t="shared" si="143"/>
        <v/>
      </c>
      <c r="BE284" t="str">
        <f t="shared" si="143"/>
        <v/>
      </c>
      <c r="BF284" t="str">
        <f t="shared" si="143"/>
        <v/>
      </c>
      <c r="BG284" t="str">
        <f t="shared" si="143"/>
        <v/>
      </c>
      <c r="BH284" t="str">
        <f t="shared" si="143"/>
        <v/>
      </c>
      <c r="BI284" t="str">
        <f t="shared" si="143"/>
        <v/>
      </c>
      <c r="BJ284" t="str">
        <f t="shared" si="143"/>
        <v/>
      </c>
      <c r="BK284" t="str">
        <f t="shared" si="143"/>
        <v/>
      </c>
      <c r="BL284" t="str">
        <f t="shared" si="143"/>
        <v/>
      </c>
      <c r="BM284" t="str">
        <f t="shared" si="143"/>
        <v/>
      </c>
      <c r="BN284" t="str">
        <f t="shared" si="143"/>
        <v/>
      </c>
      <c r="BO284" t="str">
        <f t="shared" si="143"/>
        <v/>
      </c>
      <c r="BP284" t="str">
        <f t="shared" si="143"/>
        <v/>
      </c>
      <c r="BQ284" t="str">
        <f t="shared" si="143"/>
        <v/>
      </c>
      <c r="BR284" t="str">
        <f t="shared" si="143"/>
        <v/>
      </c>
      <c r="BS284" t="str">
        <f t="shared" si="143"/>
        <v/>
      </c>
      <c r="BT284" t="str">
        <f t="shared" si="143"/>
        <v/>
      </c>
      <c r="BU284" t="str">
        <f t="shared" si="143"/>
        <v/>
      </c>
      <c r="BV284" t="str">
        <f t="shared" ref="BV284:DY284" si="144">IF(BV66&gt;0,BV$4,"")</f>
        <v/>
      </c>
      <c r="BW284" t="str">
        <f t="shared" si="144"/>
        <v/>
      </c>
      <c r="BX284" t="str">
        <f t="shared" si="144"/>
        <v/>
      </c>
      <c r="BY284" t="str">
        <f t="shared" si="144"/>
        <v/>
      </c>
      <c r="BZ284" t="str">
        <f t="shared" si="144"/>
        <v/>
      </c>
      <c r="CA284" t="str">
        <f t="shared" si="144"/>
        <v/>
      </c>
      <c r="CB284" t="str">
        <f t="shared" si="144"/>
        <v/>
      </c>
      <c r="CC284" t="str">
        <f t="shared" si="144"/>
        <v/>
      </c>
      <c r="CD284" t="str">
        <f t="shared" si="144"/>
        <v/>
      </c>
      <c r="CE284" t="str">
        <f t="shared" si="144"/>
        <v/>
      </c>
      <c r="CF284" t="str">
        <f t="shared" si="144"/>
        <v/>
      </c>
      <c r="CG284" t="str">
        <f t="shared" si="144"/>
        <v/>
      </c>
      <c r="CH284" t="str">
        <f t="shared" si="144"/>
        <v/>
      </c>
      <c r="CI284" t="str">
        <f t="shared" si="144"/>
        <v/>
      </c>
      <c r="CJ284" t="str">
        <f t="shared" si="144"/>
        <v/>
      </c>
      <c r="CK284" t="str">
        <f t="shared" si="144"/>
        <v/>
      </c>
      <c r="CL284" t="str">
        <f t="shared" si="144"/>
        <v/>
      </c>
      <c r="CM284" t="str">
        <f t="shared" si="144"/>
        <v/>
      </c>
      <c r="CN284" t="str">
        <f t="shared" si="144"/>
        <v/>
      </c>
      <c r="CO284" t="str">
        <f t="shared" si="144"/>
        <v/>
      </c>
      <c r="CP284" t="str">
        <f t="shared" si="144"/>
        <v/>
      </c>
      <c r="CQ284" t="str">
        <f t="shared" si="144"/>
        <v/>
      </c>
      <c r="CR284" t="str">
        <f t="shared" si="144"/>
        <v/>
      </c>
      <c r="CS284" t="str">
        <f t="shared" si="144"/>
        <v/>
      </c>
      <c r="CT284" t="str">
        <f t="shared" si="144"/>
        <v/>
      </c>
      <c r="CU284" t="str">
        <f t="shared" si="144"/>
        <v/>
      </c>
      <c r="CV284" t="str">
        <f t="shared" si="144"/>
        <v/>
      </c>
      <c r="CW284" t="str">
        <f t="shared" si="144"/>
        <v/>
      </c>
      <c r="CX284" t="str">
        <f t="shared" si="144"/>
        <v/>
      </c>
      <c r="CY284" t="str">
        <f t="shared" si="144"/>
        <v/>
      </c>
      <c r="CZ284" t="str">
        <f t="shared" si="144"/>
        <v/>
      </c>
      <c r="DA284" t="str">
        <f t="shared" si="144"/>
        <v/>
      </c>
      <c r="DB284" t="str">
        <f t="shared" si="144"/>
        <v/>
      </c>
      <c r="DC284" t="str">
        <f t="shared" si="144"/>
        <v/>
      </c>
      <c r="DD284" t="str">
        <f t="shared" si="144"/>
        <v/>
      </c>
      <c r="DE284" t="str">
        <f t="shared" si="144"/>
        <v/>
      </c>
      <c r="DF284" t="str">
        <f t="shared" si="144"/>
        <v/>
      </c>
      <c r="DG284" t="str">
        <f t="shared" si="144"/>
        <v/>
      </c>
      <c r="DH284" t="str">
        <f t="shared" si="144"/>
        <v/>
      </c>
      <c r="DI284" t="str">
        <f t="shared" si="144"/>
        <v/>
      </c>
      <c r="DJ284" t="str">
        <f t="shared" si="144"/>
        <v/>
      </c>
      <c r="DK284" t="str">
        <f t="shared" si="144"/>
        <v/>
      </c>
      <c r="DL284" t="str">
        <f t="shared" si="144"/>
        <v/>
      </c>
      <c r="DM284" t="str">
        <f t="shared" si="144"/>
        <v/>
      </c>
      <c r="DN284" t="str">
        <f t="shared" si="144"/>
        <v/>
      </c>
      <c r="DO284" t="str">
        <f t="shared" si="144"/>
        <v/>
      </c>
      <c r="DP284" t="str">
        <f t="shared" si="144"/>
        <v/>
      </c>
      <c r="DQ284" t="str">
        <f t="shared" si="144"/>
        <v/>
      </c>
      <c r="DR284" t="str">
        <f t="shared" si="144"/>
        <v/>
      </c>
      <c r="DS284" t="str">
        <f t="shared" si="144"/>
        <v/>
      </c>
      <c r="DT284" t="str">
        <f t="shared" si="144"/>
        <v/>
      </c>
      <c r="DU284" t="str">
        <f t="shared" si="144"/>
        <v/>
      </c>
      <c r="DV284" t="str">
        <f t="shared" si="144"/>
        <v/>
      </c>
      <c r="DW284" t="str">
        <f t="shared" si="144"/>
        <v/>
      </c>
      <c r="DX284" t="str">
        <f t="shared" si="144"/>
        <v/>
      </c>
      <c r="DY284" t="str">
        <f t="shared" si="144"/>
        <v/>
      </c>
    </row>
    <row r="285" spans="2:129" x14ac:dyDescent="0.2">
      <c r="B285" t="str">
        <f t="shared" si="24"/>
        <v/>
      </c>
      <c r="G285" s="9">
        <f t="shared" si="25"/>
        <v>0</v>
      </c>
      <c r="H285" s="9">
        <f t="shared" si="26"/>
        <v>0</v>
      </c>
      <c r="I285" t="str">
        <f t="shared" si="92"/>
        <v/>
      </c>
      <c r="J285" t="str">
        <f t="shared" ref="J285:BU285" si="145">IF(J67&gt;0,J$4,"")</f>
        <v/>
      </c>
      <c r="K285" t="str">
        <f t="shared" si="145"/>
        <v/>
      </c>
      <c r="L285" t="str">
        <f t="shared" si="145"/>
        <v/>
      </c>
      <c r="M285" t="str">
        <f t="shared" si="145"/>
        <v/>
      </c>
      <c r="N285" t="str">
        <f t="shared" si="145"/>
        <v/>
      </c>
      <c r="O285" t="str">
        <f t="shared" si="145"/>
        <v/>
      </c>
      <c r="P285" t="str">
        <f t="shared" si="145"/>
        <v/>
      </c>
      <c r="Q285" t="str">
        <f t="shared" si="145"/>
        <v/>
      </c>
      <c r="R285" t="str">
        <f t="shared" si="145"/>
        <v/>
      </c>
      <c r="S285" t="str">
        <f t="shared" si="145"/>
        <v/>
      </c>
      <c r="T285" t="str">
        <f t="shared" si="145"/>
        <v/>
      </c>
      <c r="U285" t="str">
        <f t="shared" si="145"/>
        <v/>
      </c>
      <c r="V285" t="str">
        <f t="shared" si="145"/>
        <v/>
      </c>
      <c r="W285" t="str">
        <f t="shared" si="145"/>
        <v/>
      </c>
      <c r="X285" t="str">
        <f t="shared" si="145"/>
        <v/>
      </c>
      <c r="Y285" t="str">
        <f t="shared" si="145"/>
        <v/>
      </c>
      <c r="Z285" t="str">
        <f t="shared" si="145"/>
        <v/>
      </c>
      <c r="AA285" t="str">
        <f t="shared" si="145"/>
        <v/>
      </c>
      <c r="AB285" t="str">
        <f t="shared" si="145"/>
        <v/>
      </c>
      <c r="AC285" t="str">
        <f t="shared" si="145"/>
        <v/>
      </c>
      <c r="AD285" t="str">
        <f t="shared" si="145"/>
        <v/>
      </c>
      <c r="AE285" t="str">
        <f t="shared" si="145"/>
        <v/>
      </c>
      <c r="AF285" t="str">
        <f t="shared" si="145"/>
        <v/>
      </c>
      <c r="AG285" t="str">
        <f t="shared" si="145"/>
        <v/>
      </c>
      <c r="AH285" t="str">
        <f t="shared" si="145"/>
        <v/>
      </c>
      <c r="AI285" t="str">
        <f t="shared" si="145"/>
        <v/>
      </c>
      <c r="AJ285" t="str">
        <f t="shared" si="145"/>
        <v/>
      </c>
      <c r="AK285" t="str">
        <f t="shared" si="145"/>
        <v/>
      </c>
      <c r="AL285" t="str">
        <f t="shared" si="145"/>
        <v/>
      </c>
      <c r="AM285" t="str">
        <f t="shared" si="145"/>
        <v/>
      </c>
      <c r="AN285" t="str">
        <f t="shared" si="145"/>
        <v/>
      </c>
      <c r="AO285" t="str">
        <f t="shared" si="145"/>
        <v/>
      </c>
      <c r="AP285" t="str">
        <f t="shared" si="145"/>
        <v/>
      </c>
      <c r="AQ285" t="str">
        <f t="shared" si="145"/>
        <v/>
      </c>
      <c r="AR285" t="str">
        <f t="shared" si="145"/>
        <v/>
      </c>
      <c r="AS285" t="str">
        <f t="shared" si="145"/>
        <v/>
      </c>
      <c r="AT285" t="str">
        <f t="shared" si="145"/>
        <v/>
      </c>
      <c r="AU285" t="str">
        <f t="shared" si="145"/>
        <v/>
      </c>
      <c r="AV285" t="str">
        <f t="shared" si="145"/>
        <v/>
      </c>
      <c r="AW285" t="str">
        <f t="shared" si="145"/>
        <v/>
      </c>
      <c r="AX285" t="str">
        <f t="shared" si="145"/>
        <v/>
      </c>
      <c r="AY285" t="str">
        <f t="shared" si="145"/>
        <v/>
      </c>
      <c r="AZ285" t="str">
        <f t="shared" si="145"/>
        <v/>
      </c>
      <c r="BA285" t="str">
        <f t="shared" si="145"/>
        <v/>
      </c>
      <c r="BB285" t="str">
        <f t="shared" si="145"/>
        <v/>
      </c>
      <c r="BC285" t="str">
        <f t="shared" si="145"/>
        <v/>
      </c>
      <c r="BD285" t="str">
        <f t="shared" si="145"/>
        <v/>
      </c>
      <c r="BE285" t="str">
        <f t="shared" si="145"/>
        <v/>
      </c>
      <c r="BF285" t="str">
        <f t="shared" si="145"/>
        <v/>
      </c>
      <c r="BG285" t="str">
        <f t="shared" si="145"/>
        <v/>
      </c>
      <c r="BH285" t="str">
        <f t="shared" si="145"/>
        <v/>
      </c>
      <c r="BI285" t="str">
        <f t="shared" si="145"/>
        <v/>
      </c>
      <c r="BJ285" t="str">
        <f t="shared" si="145"/>
        <v/>
      </c>
      <c r="BK285" t="str">
        <f t="shared" si="145"/>
        <v/>
      </c>
      <c r="BL285" t="str">
        <f t="shared" si="145"/>
        <v/>
      </c>
      <c r="BM285" t="str">
        <f t="shared" si="145"/>
        <v/>
      </c>
      <c r="BN285" t="str">
        <f t="shared" si="145"/>
        <v/>
      </c>
      <c r="BO285" t="str">
        <f t="shared" si="145"/>
        <v/>
      </c>
      <c r="BP285" t="str">
        <f t="shared" si="145"/>
        <v/>
      </c>
      <c r="BQ285" t="str">
        <f t="shared" si="145"/>
        <v/>
      </c>
      <c r="BR285" t="str">
        <f t="shared" si="145"/>
        <v/>
      </c>
      <c r="BS285" t="str">
        <f t="shared" si="145"/>
        <v/>
      </c>
      <c r="BT285" t="str">
        <f t="shared" si="145"/>
        <v/>
      </c>
      <c r="BU285" t="str">
        <f t="shared" si="145"/>
        <v/>
      </c>
      <c r="BV285" t="str">
        <f t="shared" ref="BV285:DY285" si="146">IF(BV67&gt;0,BV$4,"")</f>
        <v/>
      </c>
      <c r="BW285" t="str">
        <f t="shared" si="146"/>
        <v/>
      </c>
      <c r="BX285" t="str">
        <f t="shared" si="146"/>
        <v/>
      </c>
      <c r="BY285" t="str">
        <f t="shared" si="146"/>
        <v/>
      </c>
      <c r="BZ285" t="str">
        <f t="shared" si="146"/>
        <v/>
      </c>
      <c r="CA285" t="str">
        <f t="shared" si="146"/>
        <v/>
      </c>
      <c r="CB285" t="str">
        <f t="shared" si="146"/>
        <v/>
      </c>
      <c r="CC285" t="str">
        <f t="shared" si="146"/>
        <v/>
      </c>
      <c r="CD285" t="str">
        <f t="shared" si="146"/>
        <v/>
      </c>
      <c r="CE285" t="str">
        <f t="shared" si="146"/>
        <v/>
      </c>
      <c r="CF285" t="str">
        <f t="shared" si="146"/>
        <v/>
      </c>
      <c r="CG285" t="str">
        <f t="shared" si="146"/>
        <v/>
      </c>
      <c r="CH285" t="str">
        <f t="shared" si="146"/>
        <v/>
      </c>
      <c r="CI285" t="str">
        <f t="shared" si="146"/>
        <v/>
      </c>
      <c r="CJ285" t="str">
        <f t="shared" si="146"/>
        <v/>
      </c>
      <c r="CK285" t="str">
        <f t="shared" si="146"/>
        <v/>
      </c>
      <c r="CL285" t="str">
        <f t="shared" si="146"/>
        <v/>
      </c>
      <c r="CM285" t="str">
        <f t="shared" si="146"/>
        <v/>
      </c>
      <c r="CN285" t="str">
        <f t="shared" si="146"/>
        <v/>
      </c>
      <c r="CO285" t="str">
        <f t="shared" si="146"/>
        <v/>
      </c>
      <c r="CP285" t="str">
        <f t="shared" si="146"/>
        <v/>
      </c>
      <c r="CQ285" t="str">
        <f t="shared" si="146"/>
        <v/>
      </c>
      <c r="CR285" t="str">
        <f t="shared" si="146"/>
        <v/>
      </c>
      <c r="CS285" t="str">
        <f t="shared" si="146"/>
        <v/>
      </c>
      <c r="CT285" t="str">
        <f t="shared" si="146"/>
        <v/>
      </c>
      <c r="CU285" t="str">
        <f t="shared" si="146"/>
        <v/>
      </c>
      <c r="CV285" t="str">
        <f t="shared" si="146"/>
        <v/>
      </c>
      <c r="CW285" t="str">
        <f t="shared" si="146"/>
        <v/>
      </c>
      <c r="CX285" t="str">
        <f t="shared" si="146"/>
        <v/>
      </c>
      <c r="CY285" t="str">
        <f t="shared" si="146"/>
        <v/>
      </c>
      <c r="CZ285" t="str">
        <f t="shared" si="146"/>
        <v/>
      </c>
      <c r="DA285" t="str">
        <f t="shared" si="146"/>
        <v/>
      </c>
      <c r="DB285" t="str">
        <f t="shared" si="146"/>
        <v/>
      </c>
      <c r="DC285" t="str">
        <f t="shared" si="146"/>
        <v/>
      </c>
      <c r="DD285" t="str">
        <f t="shared" si="146"/>
        <v/>
      </c>
      <c r="DE285" t="str">
        <f t="shared" si="146"/>
        <v/>
      </c>
      <c r="DF285" t="str">
        <f t="shared" si="146"/>
        <v/>
      </c>
      <c r="DG285" t="str">
        <f t="shared" si="146"/>
        <v/>
      </c>
      <c r="DH285" t="str">
        <f t="shared" si="146"/>
        <v/>
      </c>
      <c r="DI285" t="str">
        <f t="shared" si="146"/>
        <v/>
      </c>
      <c r="DJ285" t="str">
        <f t="shared" si="146"/>
        <v/>
      </c>
      <c r="DK285" t="str">
        <f t="shared" si="146"/>
        <v/>
      </c>
      <c r="DL285" t="str">
        <f t="shared" si="146"/>
        <v/>
      </c>
      <c r="DM285" t="str">
        <f t="shared" si="146"/>
        <v/>
      </c>
      <c r="DN285" t="str">
        <f t="shared" si="146"/>
        <v/>
      </c>
      <c r="DO285" t="str">
        <f t="shared" si="146"/>
        <v/>
      </c>
      <c r="DP285" t="str">
        <f t="shared" si="146"/>
        <v/>
      </c>
      <c r="DQ285" t="str">
        <f t="shared" si="146"/>
        <v/>
      </c>
      <c r="DR285" t="str">
        <f t="shared" si="146"/>
        <v/>
      </c>
      <c r="DS285" t="str">
        <f t="shared" si="146"/>
        <v/>
      </c>
      <c r="DT285" t="str">
        <f t="shared" si="146"/>
        <v/>
      </c>
      <c r="DU285" t="str">
        <f t="shared" si="146"/>
        <v/>
      </c>
      <c r="DV285" t="str">
        <f t="shared" si="146"/>
        <v/>
      </c>
      <c r="DW285" t="str">
        <f t="shared" si="146"/>
        <v/>
      </c>
      <c r="DX285" t="str">
        <f t="shared" si="146"/>
        <v/>
      </c>
      <c r="DY285" t="str">
        <f t="shared" si="146"/>
        <v/>
      </c>
    </row>
    <row r="286" spans="2:129" x14ac:dyDescent="0.2">
      <c r="B286" t="str">
        <f t="shared" si="24"/>
        <v/>
      </c>
      <c r="G286" s="9">
        <f t="shared" si="25"/>
        <v>0</v>
      </c>
      <c r="H286" s="9">
        <f t="shared" si="26"/>
        <v>0</v>
      </c>
      <c r="I286" t="str">
        <f t="shared" si="92"/>
        <v/>
      </c>
      <c r="J286" t="str">
        <f t="shared" ref="J286:BU286" si="147">IF(J68&gt;0,J$4,"")</f>
        <v/>
      </c>
      <c r="K286" t="str">
        <f t="shared" si="147"/>
        <v/>
      </c>
      <c r="L286" t="str">
        <f t="shared" si="147"/>
        <v/>
      </c>
      <c r="M286" t="str">
        <f t="shared" si="147"/>
        <v/>
      </c>
      <c r="N286" t="str">
        <f t="shared" si="147"/>
        <v/>
      </c>
      <c r="O286" t="str">
        <f t="shared" si="147"/>
        <v/>
      </c>
      <c r="P286" t="str">
        <f t="shared" si="147"/>
        <v/>
      </c>
      <c r="Q286" t="str">
        <f t="shared" si="147"/>
        <v/>
      </c>
      <c r="R286" t="str">
        <f t="shared" si="147"/>
        <v/>
      </c>
      <c r="S286" t="str">
        <f t="shared" si="147"/>
        <v/>
      </c>
      <c r="T286" t="str">
        <f t="shared" si="147"/>
        <v/>
      </c>
      <c r="U286" t="str">
        <f t="shared" si="147"/>
        <v/>
      </c>
      <c r="V286" t="str">
        <f t="shared" si="147"/>
        <v/>
      </c>
      <c r="W286" t="str">
        <f t="shared" si="147"/>
        <v/>
      </c>
      <c r="X286" t="str">
        <f t="shared" si="147"/>
        <v/>
      </c>
      <c r="Y286" t="str">
        <f t="shared" si="147"/>
        <v/>
      </c>
      <c r="Z286" t="str">
        <f t="shared" si="147"/>
        <v/>
      </c>
      <c r="AA286" t="str">
        <f t="shared" si="147"/>
        <v/>
      </c>
      <c r="AB286" t="str">
        <f t="shared" si="147"/>
        <v/>
      </c>
      <c r="AC286" t="str">
        <f t="shared" si="147"/>
        <v/>
      </c>
      <c r="AD286" t="str">
        <f t="shared" si="147"/>
        <v/>
      </c>
      <c r="AE286" t="str">
        <f t="shared" si="147"/>
        <v/>
      </c>
      <c r="AF286" t="str">
        <f t="shared" si="147"/>
        <v/>
      </c>
      <c r="AG286" t="str">
        <f t="shared" si="147"/>
        <v/>
      </c>
      <c r="AH286" t="str">
        <f t="shared" si="147"/>
        <v/>
      </c>
      <c r="AI286" t="str">
        <f t="shared" si="147"/>
        <v/>
      </c>
      <c r="AJ286" t="str">
        <f t="shared" si="147"/>
        <v/>
      </c>
      <c r="AK286" t="str">
        <f t="shared" si="147"/>
        <v/>
      </c>
      <c r="AL286" t="str">
        <f t="shared" si="147"/>
        <v/>
      </c>
      <c r="AM286" t="str">
        <f t="shared" si="147"/>
        <v/>
      </c>
      <c r="AN286" t="str">
        <f t="shared" si="147"/>
        <v/>
      </c>
      <c r="AO286" t="str">
        <f t="shared" si="147"/>
        <v/>
      </c>
      <c r="AP286" t="str">
        <f t="shared" si="147"/>
        <v/>
      </c>
      <c r="AQ286" t="str">
        <f t="shared" si="147"/>
        <v/>
      </c>
      <c r="AR286" t="str">
        <f t="shared" si="147"/>
        <v/>
      </c>
      <c r="AS286" t="str">
        <f t="shared" si="147"/>
        <v/>
      </c>
      <c r="AT286" t="str">
        <f t="shared" si="147"/>
        <v/>
      </c>
      <c r="AU286" t="str">
        <f t="shared" si="147"/>
        <v/>
      </c>
      <c r="AV286" t="str">
        <f t="shared" si="147"/>
        <v/>
      </c>
      <c r="AW286" t="str">
        <f t="shared" si="147"/>
        <v/>
      </c>
      <c r="AX286" t="str">
        <f t="shared" si="147"/>
        <v/>
      </c>
      <c r="AY286" t="str">
        <f t="shared" si="147"/>
        <v/>
      </c>
      <c r="AZ286" t="str">
        <f t="shared" si="147"/>
        <v/>
      </c>
      <c r="BA286" t="str">
        <f t="shared" si="147"/>
        <v/>
      </c>
      <c r="BB286" t="str">
        <f t="shared" si="147"/>
        <v/>
      </c>
      <c r="BC286" t="str">
        <f t="shared" si="147"/>
        <v/>
      </c>
      <c r="BD286" t="str">
        <f t="shared" si="147"/>
        <v/>
      </c>
      <c r="BE286" t="str">
        <f t="shared" si="147"/>
        <v/>
      </c>
      <c r="BF286" t="str">
        <f t="shared" si="147"/>
        <v/>
      </c>
      <c r="BG286" t="str">
        <f t="shared" si="147"/>
        <v/>
      </c>
      <c r="BH286" t="str">
        <f t="shared" si="147"/>
        <v/>
      </c>
      <c r="BI286" t="str">
        <f t="shared" si="147"/>
        <v/>
      </c>
      <c r="BJ286" t="str">
        <f t="shared" si="147"/>
        <v/>
      </c>
      <c r="BK286" t="str">
        <f t="shared" si="147"/>
        <v/>
      </c>
      <c r="BL286" t="str">
        <f t="shared" si="147"/>
        <v/>
      </c>
      <c r="BM286" t="str">
        <f t="shared" si="147"/>
        <v/>
      </c>
      <c r="BN286" t="str">
        <f t="shared" si="147"/>
        <v/>
      </c>
      <c r="BO286" t="str">
        <f t="shared" si="147"/>
        <v/>
      </c>
      <c r="BP286" t="str">
        <f t="shared" si="147"/>
        <v/>
      </c>
      <c r="BQ286" t="str">
        <f t="shared" si="147"/>
        <v/>
      </c>
      <c r="BR286" t="str">
        <f t="shared" si="147"/>
        <v/>
      </c>
      <c r="BS286" t="str">
        <f t="shared" si="147"/>
        <v/>
      </c>
      <c r="BT286" t="str">
        <f t="shared" si="147"/>
        <v/>
      </c>
      <c r="BU286" t="str">
        <f t="shared" si="147"/>
        <v/>
      </c>
      <c r="BV286" t="str">
        <f t="shared" ref="BV286:DY286" si="148">IF(BV68&gt;0,BV$4,"")</f>
        <v/>
      </c>
      <c r="BW286" t="str">
        <f t="shared" si="148"/>
        <v/>
      </c>
      <c r="BX286" t="str">
        <f t="shared" si="148"/>
        <v/>
      </c>
      <c r="BY286" t="str">
        <f t="shared" si="148"/>
        <v/>
      </c>
      <c r="BZ286" t="str">
        <f t="shared" si="148"/>
        <v/>
      </c>
      <c r="CA286" t="str">
        <f t="shared" si="148"/>
        <v/>
      </c>
      <c r="CB286" t="str">
        <f t="shared" si="148"/>
        <v/>
      </c>
      <c r="CC286" t="str">
        <f t="shared" si="148"/>
        <v/>
      </c>
      <c r="CD286" t="str">
        <f t="shared" si="148"/>
        <v/>
      </c>
      <c r="CE286" t="str">
        <f t="shared" si="148"/>
        <v/>
      </c>
      <c r="CF286" t="str">
        <f t="shared" si="148"/>
        <v/>
      </c>
      <c r="CG286" t="str">
        <f t="shared" si="148"/>
        <v/>
      </c>
      <c r="CH286" t="str">
        <f t="shared" si="148"/>
        <v/>
      </c>
      <c r="CI286" t="str">
        <f t="shared" si="148"/>
        <v/>
      </c>
      <c r="CJ286" t="str">
        <f t="shared" si="148"/>
        <v/>
      </c>
      <c r="CK286" t="str">
        <f t="shared" si="148"/>
        <v/>
      </c>
      <c r="CL286" t="str">
        <f t="shared" si="148"/>
        <v/>
      </c>
      <c r="CM286" t="str">
        <f t="shared" si="148"/>
        <v/>
      </c>
      <c r="CN286" t="str">
        <f t="shared" si="148"/>
        <v/>
      </c>
      <c r="CO286" t="str">
        <f t="shared" si="148"/>
        <v/>
      </c>
      <c r="CP286" t="str">
        <f t="shared" si="148"/>
        <v/>
      </c>
      <c r="CQ286" t="str">
        <f t="shared" si="148"/>
        <v/>
      </c>
      <c r="CR286" t="str">
        <f t="shared" si="148"/>
        <v/>
      </c>
      <c r="CS286" t="str">
        <f t="shared" si="148"/>
        <v/>
      </c>
      <c r="CT286" t="str">
        <f t="shared" si="148"/>
        <v/>
      </c>
      <c r="CU286" t="str">
        <f t="shared" si="148"/>
        <v/>
      </c>
      <c r="CV286" t="str">
        <f t="shared" si="148"/>
        <v/>
      </c>
      <c r="CW286" t="str">
        <f t="shared" si="148"/>
        <v/>
      </c>
      <c r="CX286" t="str">
        <f t="shared" si="148"/>
        <v/>
      </c>
      <c r="CY286" t="str">
        <f t="shared" si="148"/>
        <v/>
      </c>
      <c r="CZ286" t="str">
        <f t="shared" si="148"/>
        <v/>
      </c>
      <c r="DA286" t="str">
        <f t="shared" si="148"/>
        <v/>
      </c>
      <c r="DB286" t="str">
        <f t="shared" si="148"/>
        <v/>
      </c>
      <c r="DC286" t="str">
        <f t="shared" si="148"/>
        <v/>
      </c>
      <c r="DD286" t="str">
        <f t="shared" si="148"/>
        <v/>
      </c>
      <c r="DE286" t="str">
        <f t="shared" si="148"/>
        <v/>
      </c>
      <c r="DF286" t="str">
        <f t="shared" si="148"/>
        <v/>
      </c>
      <c r="DG286" t="str">
        <f t="shared" si="148"/>
        <v/>
      </c>
      <c r="DH286" t="str">
        <f t="shared" si="148"/>
        <v/>
      </c>
      <c r="DI286" t="str">
        <f t="shared" si="148"/>
        <v/>
      </c>
      <c r="DJ286" t="str">
        <f t="shared" si="148"/>
        <v/>
      </c>
      <c r="DK286" t="str">
        <f t="shared" si="148"/>
        <v/>
      </c>
      <c r="DL286" t="str">
        <f t="shared" si="148"/>
        <v/>
      </c>
      <c r="DM286" t="str">
        <f t="shared" si="148"/>
        <v/>
      </c>
      <c r="DN286" t="str">
        <f t="shared" si="148"/>
        <v/>
      </c>
      <c r="DO286" t="str">
        <f t="shared" si="148"/>
        <v/>
      </c>
      <c r="DP286" t="str">
        <f t="shared" si="148"/>
        <v/>
      </c>
      <c r="DQ286" t="str">
        <f t="shared" si="148"/>
        <v/>
      </c>
      <c r="DR286" t="str">
        <f t="shared" si="148"/>
        <v/>
      </c>
      <c r="DS286" t="str">
        <f t="shared" si="148"/>
        <v/>
      </c>
      <c r="DT286" t="str">
        <f t="shared" si="148"/>
        <v/>
      </c>
      <c r="DU286" t="str">
        <f t="shared" si="148"/>
        <v/>
      </c>
      <c r="DV286" t="str">
        <f t="shared" si="148"/>
        <v/>
      </c>
      <c r="DW286" t="str">
        <f t="shared" si="148"/>
        <v/>
      </c>
      <c r="DX286" t="str">
        <f t="shared" si="148"/>
        <v/>
      </c>
      <c r="DY286" t="str">
        <f t="shared" si="148"/>
        <v/>
      </c>
    </row>
    <row r="287" spans="2:129" x14ac:dyDescent="0.2">
      <c r="B287" t="str">
        <f t="shared" si="24"/>
        <v/>
      </c>
      <c r="G287" s="9">
        <f t="shared" si="25"/>
        <v>0</v>
      </c>
      <c r="H287" s="9">
        <f t="shared" si="26"/>
        <v>0</v>
      </c>
      <c r="I287" t="str">
        <f t="shared" si="92"/>
        <v/>
      </c>
      <c r="J287" t="str">
        <f t="shared" ref="J287:BU287" si="149">IF(J69&gt;0,J$4,"")</f>
        <v/>
      </c>
      <c r="K287" t="str">
        <f t="shared" si="149"/>
        <v/>
      </c>
      <c r="L287" t="str">
        <f t="shared" si="149"/>
        <v/>
      </c>
      <c r="M287" t="str">
        <f t="shared" si="149"/>
        <v/>
      </c>
      <c r="N287" t="str">
        <f t="shared" si="149"/>
        <v/>
      </c>
      <c r="O287" t="str">
        <f t="shared" si="149"/>
        <v/>
      </c>
      <c r="P287" t="str">
        <f t="shared" si="149"/>
        <v/>
      </c>
      <c r="Q287" t="str">
        <f t="shared" si="149"/>
        <v/>
      </c>
      <c r="R287" t="str">
        <f t="shared" si="149"/>
        <v/>
      </c>
      <c r="S287" t="str">
        <f t="shared" si="149"/>
        <v/>
      </c>
      <c r="T287" t="str">
        <f t="shared" si="149"/>
        <v/>
      </c>
      <c r="U287" t="str">
        <f t="shared" si="149"/>
        <v/>
      </c>
      <c r="V287" t="str">
        <f t="shared" si="149"/>
        <v/>
      </c>
      <c r="W287" t="str">
        <f t="shared" si="149"/>
        <v/>
      </c>
      <c r="X287" t="str">
        <f t="shared" si="149"/>
        <v/>
      </c>
      <c r="Y287" t="str">
        <f t="shared" si="149"/>
        <v/>
      </c>
      <c r="Z287" t="str">
        <f t="shared" si="149"/>
        <v/>
      </c>
      <c r="AA287" t="str">
        <f t="shared" si="149"/>
        <v/>
      </c>
      <c r="AB287" t="str">
        <f t="shared" si="149"/>
        <v/>
      </c>
      <c r="AC287" t="str">
        <f t="shared" si="149"/>
        <v/>
      </c>
      <c r="AD287" t="str">
        <f t="shared" si="149"/>
        <v/>
      </c>
      <c r="AE287" t="str">
        <f t="shared" si="149"/>
        <v/>
      </c>
      <c r="AF287" t="str">
        <f t="shared" si="149"/>
        <v/>
      </c>
      <c r="AG287" t="str">
        <f t="shared" si="149"/>
        <v/>
      </c>
      <c r="AH287" t="str">
        <f t="shared" si="149"/>
        <v/>
      </c>
      <c r="AI287" t="str">
        <f t="shared" si="149"/>
        <v/>
      </c>
      <c r="AJ287" t="str">
        <f t="shared" si="149"/>
        <v/>
      </c>
      <c r="AK287" t="str">
        <f t="shared" si="149"/>
        <v/>
      </c>
      <c r="AL287" t="str">
        <f t="shared" si="149"/>
        <v/>
      </c>
      <c r="AM287" t="str">
        <f t="shared" si="149"/>
        <v/>
      </c>
      <c r="AN287" t="str">
        <f t="shared" si="149"/>
        <v/>
      </c>
      <c r="AO287" t="str">
        <f t="shared" si="149"/>
        <v/>
      </c>
      <c r="AP287" t="str">
        <f t="shared" si="149"/>
        <v/>
      </c>
      <c r="AQ287" t="str">
        <f t="shared" si="149"/>
        <v/>
      </c>
      <c r="AR287" t="str">
        <f t="shared" si="149"/>
        <v/>
      </c>
      <c r="AS287" t="str">
        <f t="shared" si="149"/>
        <v/>
      </c>
      <c r="AT287" t="str">
        <f t="shared" si="149"/>
        <v/>
      </c>
      <c r="AU287" t="str">
        <f t="shared" si="149"/>
        <v/>
      </c>
      <c r="AV287" t="str">
        <f t="shared" si="149"/>
        <v/>
      </c>
      <c r="AW287" t="str">
        <f t="shared" si="149"/>
        <v/>
      </c>
      <c r="AX287" t="str">
        <f t="shared" si="149"/>
        <v/>
      </c>
      <c r="AY287" t="str">
        <f t="shared" si="149"/>
        <v/>
      </c>
      <c r="AZ287" t="str">
        <f t="shared" si="149"/>
        <v/>
      </c>
      <c r="BA287" t="str">
        <f t="shared" si="149"/>
        <v/>
      </c>
      <c r="BB287" t="str">
        <f t="shared" si="149"/>
        <v/>
      </c>
      <c r="BC287" t="str">
        <f t="shared" si="149"/>
        <v/>
      </c>
      <c r="BD287" t="str">
        <f t="shared" si="149"/>
        <v/>
      </c>
      <c r="BE287" t="str">
        <f t="shared" si="149"/>
        <v/>
      </c>
      <c r="BF287" t="str">
        <f t="shared" si="149"/>
        <v/>
      </c>
      <c r="BG287" t="str">
        <f t="shared" si="149"/>
        <v/>
      </c>
      <c r="BH287" t="str">
        <f t="shared" si="149"/>
        <v/>
      </c>
      <c r="BI287" t="str">
        <f t="shared" si="149"/>
        <v/>
      </c>
      <c r="BJ287" t="str">
        <f t="shared" si="149"/>
        <v/>
      </c>
      <c r="BK287" t="str">
        <f t="shared" si="149"/>
        <v/>
      </c>
      <c r="BL287" t="str">
        <f t="shared" si="149"/>
        <v/>
      </c>
      <c r="BM287" t="str">
        <f t="shared" si="149"/>
        <v/>
      </c>
      <c r="BN287" t="str">
        <f t="shared" si="149"/>
        <v/>
      </c>
      <c r="BO287" t="str">
        <f t="shared" si="149"/>
        <v/>
      </c>
      <c r="BP287" t="str">
        <f t="shared" si="149"/>
        <v/>
      </c>
      <c r="BQ287" t="str">
        <f t="shared" si="149"/>
        <v/>
      </c>
      <c r="BR287" t="str">
        <f t="shared" si="149"/>
        <v/>
      </c>
      <c r="BS287" t="str">
        <f t="shared" si="149"/>
        <v/>
      </c>
      <c r="BT287" t="str">
        <f t="shared" si="149"/>
        <v/>
      </c>
      <c r="BU287" t="str">
        <f t="shared" si="149"/>
        <v/>
      </c>
      <c r="BV287" t="str">
        <f t="shared" ref="BV287:DY287" si="150">IF(BV69&gt;0,BV$4,"")</f>
        <v/>
      </c>
      <c r="BW287" t="str">
        <f t="shared" si="150"/>
        <v/>
      </c>
      <c r="BX287" t="str">
        <f t="shared" si="150"/>
        <v/>
      </c>
      <c r="BY287" t="str">
        <f t="shared" si="150"/>
        <v/>
      </c>
      <c r="BZ287" t="str">
        <f t="shared" si="150"/>
        <v/>
      </c>
      <c r="CA287" t="str">
        <f t="shared" si="150"/>
        <v/>
      </c>
      <c r="CB287" t="str">
        <f t="shared" si="150"/>
        <v/>
      </c>
      <c r="CC287" t="str">
        <f t="shared" si="150"/>
        <v/>
      </c>
      <c r="CD287" t="str">
        <f t="shared" si="150"/>
        <v/>
      </c>
      <c r="CE287" t="str">
        <f t="shared" si="150"/>
        <v/>
      </c>
      <c r="CF287" t="str">
        <f t="shared" si="150"/>
        <v/>
      </c>
      <c r="CG287" t="str">
        <f t="shared" si="150"/>
        <v/>
      </c>
      <c r="CH287" t="str">
        <f t="shared" si="150"/>
        <v/>
      </c>
      <c r="CI287" t="str">
        <f t="shared" si="150"/>
        <v/>
      </c>
      <c r="CJ287" t="str">
        <f t="shared" si="150"/>
        <v/>
      </c>
      <c r="CK287" t="str">
        <f t="shared" si="150"/>
        <v/>
      </c>
      <c r="CL287" t="str">
        <f t="shared" si="150"/>
        <v/>
      </c>
      <c r="CM287" t="str">
        <f t="shared" si="150"/>
        <v/>
      </c>
      <c r="CN287" t="str">
        <f t="shared" si="150"/>
        <v/>
      </c>
      <c r="CO287" t="str">
        <f t="shared" si="150"/>
        <v/>
      </c>
      <c r="CP287" t="str">
        <f t="shared" si="150"/>
        <v/>
      </c>
      <c r="CQ287" t="str">
        <f t="shared" si="150"/>
        <v/>
      </c>
      <c r="CR287" t="str">
        <f t="shared" si="150"/>
        <v/>
      </c>
      <c r="CS287" t="str">
        <f t="shared" si="150"/>
        <v/>
      </c>
      <c r="CT287" t="str">
        <f t="shared" si="150"/>
        <v/>
      </c>
      <c r="CU287" t="str">
        <f t="shared" si="150"/>
        <v/>
      </c>
      <c r="CV287" t="str">
        <f t="shared" si="150"/>
        <v/>
      </c>
      <c r="CW287" t="str">
        <f t="shared" si="150"/>
        <v/>
      </c>
      <c r="CX287" t="str">
        <f t="shared" si="150"/>
        <v/>
      </c>
      <c r="CY287" t="str">
        <f t="shared" si="150"/>
        <v/>
      </c>
      <c r="CZ287" t="str">
        <f t="shared" si="150"/>
        <v/>
      </c>
      <c r="DA287" t="str">
        <f t="shared" si="150"/>
        <v/>
      </c>
      <c r="DB287" t="str">
        <f t="shared" si="150"/>
        <v/>
      </c>
      <c r="DC287" t="str">
        <f t="shared" si="150"/>
        <v/>
      </c>
      <c r="DD287" t="str">
        <f t="shared" si="150"/>
        <v/>
      </c>
      <c r="DE287" t="str">
        <f t="shared" si="150"/>
        <v/>
      </c>
      <c r="DF287" t="str">
        <f t="shared" si="150"/>
        <v/>
      </c>
      <c r="DG287" t="str">
        <f t="shared" si="150"/>
        <v/>
      </c>
      <c r="DH287" t="str">
        <f t="shared" si="150"/>
        <v/>
      </c>
      <c r="DI287" t="str">
        <f t="shared" si="150"/>
        <v/>
      </c>
      <c r="DJ287" t="str">
        <f t="shared" si="150"/>
        <v/>
      </c>
      <c r="DK287" t="str">
        <f t="shared" si="150"/>
        <v/>
      </c>
      <c r="DL287" t="str">
        <f t="shared" si="150"/>
        <v/>
      </c>
      <c r="DM287" t="str">
        <f t="shared" si="150"/>
        <v/>
      </c>
      <c r="DN287" t="str">
        <f t="shared" si="150"/>
        <v/>
      </c>
      <c r="DO287" t="str">
        <f t="shared" si="150"/>
        <v/>
      </c>
      <c r="DP287" t="str">
        <f t="shared" si="150"/>
        <v/>
      </c>
      <c r="DQ287" t="str">
        <f t="shared" si="150"/>
        <v/>
      </c>
      <c r="DR287" t="str">
        <f t="shared" si="150"/>
        <v/>
      </c>
      <c r="DS287" t="str">
        <f t="shared" si="150"/>
        <v/>
      </c>
      <c r="DT287" t="str">
        <f t="shared" si="150"/>
        <v/>
      </c>
      <c r="DU287" t="str">
        <f t="shared" si="150"/>
        <v/>
      </c>
      <c r="DV287" t="str">
        <f t="shared" si="150"/>
        <v/>
      </c>
      <c r="DW287" t="str">
        <f t="shared" si="150"/>
        <v/>
      </c>
      <c r="DX287" t="str">
        <f t="shared" si="150"/>
        <v/>
      </c>
      <c r="DY287" t="str">
        <f t="shared" si="150"/>
        <v/>
      </c>
    </row>
    <row r="288" spans="2:129" x14ac:dyDescent="0.2">
      <c r="B288" t="str">
        <f t="shared" si="24"/>
        <v/>
      </c>
      <c r="G288" s="9">
        <f t="shared" si="25"/>
        <v>0</v>
      </c>
      <c r="H288" s="9">
        <f t="shared" si="26"/>
        <v>0</v>
      </c>
      <c r="I288" t="str">
        <f t="shared" si="92"/>
        <v/>
      </c>
      <c r="J288" t="str">
        <f t="shared" ref="J288:BU288" si="151">IF(J70&gt;0,J$4,"")</f>
        <v/>
      </c>
      <c r="K288" t="str">
        <f t="shared" si="151"/>
        <v/>
      </c>
      <c r="L288" t="str">
        <f t="shared" si="151"/>
        <v/>
      </c>
      <c r="M288" t="str">
        <f t="shared" si="151"/>
        <v/>
      </c>
      <c r="N288" t="str">
        <f t="shared" si="151"/>
        <v/>
      </c>
      <c r="O288" t="str">
        <f t="shared" si="151"/>
        <v/>
      </c>
      <c r="P288" t="str">
        <f t="shared" si="151"/>
        <v/>
      </c>
      <c r="Q288" t="str">
        <f t="shared" si="151"/>
        <v/>
      </c>
      <c r="R288" t="str">
        <f t="shared" si="151"/>
        <v/>
      </c>
      <c r="S288" t="str">
        <f t="shared" si="151"/>
        <v/>
      </c>
      <c r="T288" t="str">
        <f t="shared" si="151"/>
        <v/>
      </c>
      <c r="U288" t="str">
        <f t="shared" si="151"/>
        <v/>
      </c>
      <c r="V288" t="str">
        <f t="shared" si="151"/>
        <v/>
      </c>
      <c r="W288" t="str">
        <f t="shared" si="151"/>
        <v/>
      </c>
      <c r="X288" t="str">
        <f t="shared" si="151"/>
        <v/>
      </c>
      <c r="Y288" t="str">
        <f t="shared" si="151"/>
        <v/>
      </c>
      <c r="Z288" t="str">
        <f t="shared" si="151"/>
        <v/>
      </c>
      <c r="AA288" t="str">
        <f t="shared" si="151"/>
        <v/>
      </c>
      <c r="AB288" t="str">
        <f t="shared" si="151"/>
        <v/>
      </c>
      <c r="AC288" t="str">
        <f t="shared" si="151"/>
        <v/>
      </c>
      <c r="AD288" t="str">
        <f t="shared" si="151"/>
        <v/>
      </c>
      <c r="AE288" t="str">
        <f t="shared" si="151"/>
        <v/>
      </c>
      <c r="AF288" t="str">
        <f t="shared" si="151"/>
        <v/>
      </c>
      <c r="AG288" t="str">
        <f t="shared" si="151"/>
        <v/>
      </c>
      <c r="AH288" t="str">
        <f t="shared" si="151"/>
        <v/>
      </c>
      <c r="AI288" t="str">
        <f t="shared" si="151"/>
        <v/>
      </c>
      <c r="AJ288" t="str">
        <f t="shared" si="151"/>
        <v/>
      </c>
      <c r="AK288" t="str">
        <f t="shared" si="151"/>
        <v/>
      </c>
      <c r="AL288" t="str">
        <f t="shared" si="151"/>
        <v/>
      </c>
      <c r="AM288" t="str">
        <f t="shared" si="151"/>
        <v/>
      </c>
      <c r="AN288" t="str">
        <f t="shared" si="151"/>
        <v/>
      </c>
      <c r="AO288" t="str">
        <f t="shared" si="151"/>
        <v/>
      </c>
      <c r="AP288" t="str">
        <f t="shared" si="151"/>
        <v/>
      </c>
      <c r="AQ288" t="str">
        <f t="shared" si="151"/>
        <v/>
      </c>
      <c r="AR288" t="str">
        <f t="shared" si="151"/>
        <v/>
      </c>
      <c r="AS288" t="str">
        <f t="shared" si="151"/>
        <v/>
      </c>
      <c r="AT288" t="str">
        <f t="shared" si="151"/>
        <v/>
      </c>
      <c r="AU288" t="str">
        <f t="shared" si="151"/>
        <v/>
      </c>
      <c r="AV288" t="str">
        <f t="shared" si="151"/>
        <v/>
      </c>
      <c r="AW288" t="str">
        <f t="shared" si="151"/>
        <v/>
      </c>
      <c r="AX288" t="str">
        <f t="shared" si="151"/>
        <v/>
      </c>
      <c r="AY288" t="str">
        <f t="shared" si="151"/>
        <v/>
      </c>
      <c r="AZ288" t="str">
        <f t="shared" si="151"/>
        <v/>
      </c>
      <c r="BA288" t="str">
        <f t="shared" si="151"/>
        <v/>
      </c>
      <c r="BB288" t="str">
        <f t="shared" si="151"/>
        <v/>
      </c>
      <c r="BC288" t="str">
        <f t="shared" si="151"/>
        <v/>
      </c>
      <c r="BD288" t="str">
        <f t="shared" si="151"/>
        <v/>
      </c>
      <c r="BE288" t="str">
        <f t="shared" si="151"/>
        <v/>
      </c>
      <c r="BF288" t="str">
        <f t="shared" si="151"/>
        <v/>
      </c>
      <c r="BG288" t="str">
        <f t="shared" si="151"/>
        <v/>
      </c>
      <c r="BH288" t="str">
        <f t="shared" si="151"/>
        <v/>
      </c>
      <c r="BI288" t="str">
        <f t="shared" si="151"/>
        <v/>
      </c>
      <c r="BJ288" t="str">
        <f t="shared" si="151"/>
        <v/>
      </c>
      <c r="BK288" t="str">
        <f t="shared" si="151"/>
        <v/>
      </c>
      <c r="BL288" t="str">
        <f t="shared" si="151"/>
        <v/>
      </c>
      <c r="BM288" t="str">
        <f t="shared" si="151"/>
        <v/>
      </c>
      <c r="BN288" t="str">
        <f t="shared" si="151"/>
        <v/>
      </c>
      <c r="BO288" t="str">
        <f t="shared" si="151"/>
        <v/>
      </c>
      <c r="BP288" t="str">
        <f t="shared" si="151"/>
        <v/>
      </c>
      <c r="BQ288" t="str">
        <f t="shared" si="151"/>
        <v/>
      </c>
      <c r="BR288" t="str">
        <f t="shared" si="151"/>
        <v/>
      </c>
      <c r="BS288" t="str">
        <f t="shared" si="151"/>
        <v/>
      </c>
      <c r="BT288" t="str">
        <f t="shared" si="151"/>
        <v/>
      </c>
      <c r="BU288" t="str">
        <f t="shared" si="151"/>
        <v/>
      </c>
      <c r="BV288" t="str">
        <f t="shared" ref="BV288:DY288" si="152">IF(BV70&gt;0,BV$4,"")</f>
        <v/>
      </c>
      <c r="BW288" t="str">
        <f t="shared" si="152"/>
        <v/>
      </c>
      <c r="BX288" t="str">
        <f t="shared" si="152"/>
        <v/>
      </c>
      <c r="BY288" t="str">
        <f t="shared" si="152"/>
        <v/>
      </c>
      <c r="BZ288" t="str">
        <f t="shared" si="152"/>
        <v/>
      </c>
      <c r="CA288" t="str">
        <f t="shared" si="152"/>
        <v/>
      </c>
      <c r="CB288" t="str">
        <f t="shared" si="152"/>
        <v/>
      </c>
      <c r="CC288" t="str">
        <f t="shared" si="152"/>
        <v/>
      </c>
      <c r="CD288" t="str">
        <f t="shared" si="152"/>
        <v/>
      </c>
      <c r="CE288" t="str">
        <f t="shared" si="152"/>
        <v/>
      </c>
      <c r="CF288" t="str">
        <f t="shared" si="152"/>
        <v/>
      </c>
      <c r="CG288" t="str">
        <f t="shared" si="152"/>
        <v/>
      </c>
      <c r="CH288" t="str">
        <f t="shared" si="152"/>
        <v/>
      </c>
      <c r="CI288" t="str">
        <f t="shared" si="152"/>
        <v/>
      </c>
      <c r="CJ288" t="str">
        <f t="shared" si="152"/>
        <v/>
      </c>
      <c r="CK288" t="str">
        <f t="shared" si="152"/>
        <v/>
      </c>
      <c r="CL288" t="str">
        <f t="shared" si="152"/>
        <v/>
      </c>
      <c r="CM288" t="str">
        <f t="shared" si="152"/>
        <v/>
      </c>
      <c r="CN288" t="str">
        <f t="shared" si="152"/>
        <v/>
      </c>
      <c r="CO288" t="str">
        <f t="shared" si="152"/>
        <v/>
      </c>
      <c r="CP288" t="str">
        <f t="shared" si="152"/>
        <v/>
      </c>
      <c r="CQ288" t="str">
        <f t="shared" si="152"/>
        <v/>
      </c>
      <c r="CR288" t="str">
        <f t="shared" si="152"/>
        <v/>
      </c>
      <c r="CS288" t="str">
        <f t="shared" si="152"/>
        <v/>
      </c>
      <c r="CT288" t="str">
        <f t="shared" si="152"/>
        <v/>
      </c>
      <c r="CU288" t="str">
        <f t="shared" si="152"/>
        <v/>
      </c>
      <c r="CV288" t="str">
        <f t="shared" si="152"/>
        <v/>
      </c>
      <c r="CW288" t="str">
        <f t="shared" si="152"/>
        <v/>
      </c>
      <c r="CX288" t="str">
        <f t="shared" si="152"/>
        <v/>
      </c>
      <c r="CY288" t="str">
        <f t="shared" si="152"/>
        <v/>
      </c>
      <c r="CZ288" t="str">
        <f t="shared" si="152"/>
        <v/>
      </c>
      <c r="DA288" t="str">
        <f t="shared" si="152"/>
        <v/>
      </c>
      <c r="DB288" t="str">
        <f t="shared" si="152"/>
        <v/>
      </c>
      <c r="DC288" t="str">
        <f t="shared" si="152"/>
        <v/>
      </c>
      <c r="DD288" t="str">
        <f t="shared" si="152"/>
        <v/>
      </c>
      <c r="DE288" t="str">
        <f t="shared" si="152"/>
        <v/>
      </c>
      <c r="DF288" t="str">
        <f t="shared" si="152"/>
        <v/>
      </c>
      <c r="DG288" t="str">
        <f t="shared" si="152"/>
        <v/>
      </c>
      <c r="DH288" t="str">
        <f t="shared" si="152"/>
        <v/>
      </c>
      <c r="DI288" t="str">
        <f t="shared" si="152"/>
        <v/>
      </c>
      <c r="DJ288" t="str">
        <f t="shared" si="152"/>
        <v/>
      </c>
      <c r="DK288" t="str">
        <f t="shared" si="152"/>
        <v/>
      </c>
      <c r="DL288" t="str">
        <f t="shared" si="152"/>
        <v/>
      </c>
      <c r="DM288" t="str">
        <f t="shared" si="152"/>
        <v/>
      </c>
      <c r="DN288" t="str">
        <f t="shared" si="152"/>
        <v/>
      </c>
      <c r="DO288" t="str">
        <f t="shared" si="152"/>
        <v/>
      </c>
      <c r="DP288" t="str">
        <f t="shared" si="152"/>
        <v/>
      </c>
      <c r="DQ288" t="str">
        <f t="shared" si="152"/>
        <v/>
      </c>
      <c r="DR288" t="str">
        <f t="shared" si="152"/>
        <v/>
      </c>
      <c r="DS288" t="str">
        <f t="shared" si="152"/>
        <v/>
      </c>
      <c r="DT288" t="str">
        <f t="shared" si="152"/>
        <v/>
      </c>
      <c r="DU288" t="str">
        <f t="shared" si="152"/>
        <v/>
      </c>
      <c r="DV288" t="str">
        <f t="shared" si="152"/>
        <v/>
      </c>
      <c r="DW288" t="str">
        <f t="shared" si="152"/>
        <v/>
      </c>
      <c r="DX288" t="str">
        <f t="shared" si="152"/>
        <v/>
      </c>
      <c r="DY288" t="str">
        <f t="shared" si="152"/>
        <v/>
      </c>
    </row>
    <row r="289" spans="2:129" x14ac:dyDescent="0.2">
      <c r="B289" t="str">
        <f t="shared" si="24"/>
        <v/>
      </c>
      <c r="G289" s="9">
        <f t="shared" si="25"/>
        <v>0</v>
      </c>
      <c r="H289" s="9">
        <f t="shared" si="26"/>
        <v>0</v>
      </c>
      <c r="I289" t="str">
        <f t="shared" si="92"/>
        <v/>
      </c>
      <c r="J289" t="str">
        <f t="shared" ref="J289:BU289" si="153">IF(J71&gt;0,J$4,"")</f>
        <v/>
      </c>
      <c r="K289" t="str">
        <f t="shared" si="153"/>
        <v/>
      </c>
      <c r="L289" t="str">
        <f t="shared" si="153"/>
        <v/>
      </c>
      <c r="M289" t="str">
        <f t="shared" si="153"/>
        <v/>
      </c>
      <c r="N289" t="str">
        <f t="shared" si="153"/>
        <v/>
      </c>
      <c r="O289" t="str">
        <f t="shared" si="153"/>
        <v/>
      </c>
      <c r="P289" t="str">
        <f t="shared" si="153"/>
        <v/>
      </c>
      <c r="Q289" t="str">
        <f t="shared" si="153"/>
        <v/>
      </c>
      <c r="R289" t="str">
        <f t="shared" si="153"/>
        <v/>
      </c>
      <c r="S289" t="str">
        <f t="shared" si="153"/>
        <v/>
      </c>
      <c r="T289" t="str">
        <f t="shared" si="153"/>
        <v/>
      </c>
      <c r="U289" t="str">
        <f t="shared" si="153"/>
        <v/>
      </c>
      <c r="V289" t="str">
        <f t="shared" si="153"/>
        <v/>
      </c>
      <c r="W289" t="str">
        <f t="shared" si="153"/>
        <v/>
      </c>
      <c r="X289" t="str">
        <f t="shared" si="153"/>
        <v/>
      </c>
      <c r="Y289" t="str">
        <f t="shared" si="153"/>
        <v/>
      </c>
      <c r="Z289" t="str">
        <f t="shared" si="153"/>
        <v/>
      </c>
      <c r="AA289" t="str">
        <f t="shared" si="153"/>
        <v/>
      </c>
      <c r="AB289" t="str">
        <f t="shared" si="153"/>
        <v/>
      </c>
      <c r="AC289" t="str">
        <f t="shared" si="153"/>
        <v/>
      </c>
      <c r="AD289" t="str">
        <f t="shared" si="153"/>
        <v/>
      </c>
      <c r="AE289" t="str">
        <f t="shared" si="153"/>
        <v/>
      </c>
      <c r="AF289" t="str">
        <f t="shared" si="153"/>
        <v/>
      </c>
      <c r="AG289" t="str">
        <f t="shared" si="153"/>
        <v/>
      </c>
      <c r="AH289" t="str">
        <f t="shared" si="153"/>
        <v/>
      </c>
      <c r="AI289" t="str">
        <f t="shared" si="153"/>
        <v/>
      </c>
      <c r="AJ289" t="str">
        <f t="shared" si="153"/>
        <v/>
      </c>
      <c r="AK289" t="str">
        <f t="shared" si="153"/>
        <v/>
      </c>
      <c r="AL289" t="str">
        <f t="shared" si="153"/>
        <v/>
      </c>
      <c r="AM289" t="str">
        <f t="shared" si="153"/>
        <v/>
      </c>
      <c r="AN289" t="str">
        <f t="shared" si="153"/>
        <v/>
      </c>
      <c r="AO289" t="str">
        <f t="shared" si="153"/>
        <v/>
      </c>
      <c r="AP289" t="str">
        <f t="shared" si="153"/>
        <v/>
      </c>
      <c r="AQ289" t="str">
        <f t="shared" si="153"/>
        <v/>
      </c>
      <c r="AR289" t="str">
        <f t="shared" si="153"/>
        <v/>
      </c>
      <c r="AS289" t="str">
        <f t="shared" si="153"/>
        <v/>
      </c>
      <c r="AT289" t="str">
        <f t="shared" si="153"/>
        <v/>
      </c>
      <c r="AU289" t="str">
        <f t="shared" si="153"/>
        <v/>
      </c>
      <c r="AV289" t="str">
        <f t="shared" si="153"/>
        <v/>
      </c>
      <c r="AW289" t="str">
        <f t="shared" si="153"/>
        <v/>
      </c>
      <c r="AX289" t="str">
        <f t="shared" si="153"/>
        <v/>
      </c>
      <c r="AY289" t="str">
        <f t="shared" si="153"/>
        <v/>
      </c>
      <c r="AZ289" t="str">
        <f t="shared" si="153"/>
        <v/>
      </c>
      <c r="BA289" t="str">
        <f t="shared" si="153"/>
        <v/>
      </c>
      <c r="BB289" t="str">
        <f t="shared" si="153"/>
        <v/>
      </c>
      <c r="BC289" t="str">
        <f t="shared" si="153"/>
        <v/>
      </c>
      <c r="BD289" t="str">
        <f t="shared" si="153"/>
        <v/>
      </c>
      <c r="BE289" t="str">
        <f t="shared" si="153"/>
        <v/>
      </c>
      <c r="BF289" t="str">
        <f t="shared" si="153"/>
        <v/>
      </c>
      <c r="BG289" t="str">
        <f t="shared" si="153"/>
        <v/>
      </c>
      <c r="BH289" t="str">
        <f t="shared" si="153"/>
        <v/>
      </c>
      <c r="BI289" t="str">
        <f t="shared" si="153"/>
        <v/>
      </c>
      <c r="BJ289" t="str">
        <f t="shared" si="153"/>
        <v/>
      </c>
      <c r="BK289" t="str">
        <f t="shared" si="153"/>
        <v/>
      </c>
      <c r="BL289" t="str">
        <f t="shared" si="153"/>
        <v/>
      </c>
      <c r="BM289" t="str">
        <f t="shared" si="153"/>
        <v/>
      </c>
      <c r="BN289" t="str">
        <f t="shared" si="153"/>
        <v/>
      </c>
      <c r="BO289" t="str">
        <f t="shared" si="153"/>
        <v/>
      </c>
      <c r="BP289" t="str">
        <f t="shared" si="153"/>
        <v/>
      </c>
      <c r="BQ289" t="str">
        <f t="shared" si="153"/>
        <v/>
      </c>
      <c r="BR289" t="str">
        <f t="shared" si="153"/>
        <v/>
      </c>
      <c r="BS289" t="str">
        <f t="shared" si="153"/>
        <v/>
      </c>
      <c r="BT289" t="str">
        <f t="shared" si="153"/>
        <v/>
      </c>
      <c r="BU289" t="str">
        <f t="shared" si="153"/>
        <v/>
      </c>
      <c r="BV289" t="str">
        <f t="shared" ref="BV289:DY289" si="154">IF(BV71&gt;0,BV$4,"")</f>
        <v/>
      </c>
      <c r="BW289" t="str">
        <f t="shared" si="154"/>
        <v/>
      </c>
      <c r="BX289" t="str">
        <f t="shared" si="154"/>
        <v/>
      </c>
      <c r="BY289" t="str">
        <f t="shared" si="154"/>
        <v/>
      </c>
      <c r="BZ289" t="str">
        <f t="shared" si="154"/>
        <v/>
      </c>
      <c r="CA289" t="str">
        <f t="shared" si="154"/>
        <v/>
      </c>
      <c r="CB289" t="str">
        <f t="shared" si="154"/>
        <v/>
      </c>
      <c r="CC289" t="str">
        <f t="shared" si="154"/>
        <v/>
      </c>
      <c r="CD289" t="str">
        <f t="shared" si="154"/>
        <v/>
      </c>
      <c r="CE289" t="str">
        <f t="shared" si="154"/>
        <v/>
      </c>
      <c r="CF289" t="str">
        <f t="shared" si="154"/>
        <v/>
      </c>
      <c r="CG289" t="str">
        <f t="shared" si="154"/>
        <v/>
      </c>
      <c r="CH289" t="str">
        <f t="shared" si="154"/>
        <v/>
      </c>
      <c r="CI289" t="str">
        <f t="shared" si="154"/>
        <v/>
      </c>
      <c r="CJ289" t="str">
        <f t="shared" si="154"/>
        <v/>
      </c>
      <c r="CK289" t="str">
        <f t="shared" si="154"/>
        <v/>
      </c>
      <c r="CL289" t="str">
        <f t="shared" si="154"/>
        <v/>
      </c>
      <c r="CM289" t="str">
        <f t="shared" si="154"/>
        <v/>
      </c>
      <c r="CN289" t="str">
        <f t="shared" si="154"/>
        <v/>
      </c>
      <c r="CO289" t="str">
        <f t="shared" si="154"/>
        <v/>
      </c>
      <c r="CP289" t="str">
        <f t="shared" si="154"/>
        <v/>
      </c>
      <c r="CQ289" t="str">
        <f t="shared" si="154"/>
        <v/>
      </c>
      <c r="CR289" t="str">
        <f t="shared" si="154"/>
        <v/>
      </c>
      <c r="CS289" t="str">
        <f t="shared" si="154"/>
        <v/>
      </c>
      <c r="CT289" t="str">
        <f t="shared" si="154"/>
        <v/>
      </c>
      <c r="CU289" t="str">
        <f t="shared" si="154"/>
        <v/>
      </c>
      <c r="CV289" t="str">
        <f t="shared" si="154"/>
        <v/>
      </c>
      <c r="CW289" t="str">
        <f t="shared" si="154"/>
        <v/>
      </c>
      <c r="CX289" t="str">
        <f t="shared" si="154"/>
        <v/>
      </c>
      <c r="CY289" t="str">
        <f t="shared" si="154"/>
        <v/>
      </c>
      <c r="CZ289" t="str">
        <f t="shared" si="154"/>
        <v/>
      </c>
      <c r="DA289" t="str">
        <f t="shared" si="154"/>
        <v/>
      </c>
      <c r="DB289" t="str">
        <f t="shared" si="154"/>
        <v/>
      </c>
      <c r="DC289" t="str">
        <f t="shared" si="154"/>
        <v/>
      </c>
      <c r="DD289" t="str">
        <f t="shared" si="154"/>
        <v/>
      </c>
      <c r="DE289" t="str">
        <f t="shared" si="154"/>
        <v/>
      </c>
      <c r="DF289" t="str">
        <f t="shared" si="154"/>
        <v/>
      </c>
      <c r="DG289" t="str">
        <f t="shared" si="154"/>
        <v/>
      </c>
      <c r="DH289" t="str">
        <f t="shared" si="154"/>
        <v/>
      </c>
      <c r="DI289" t="str">
        <f t="shared" si="154"/>
        <v/>
      </c>
      <c r="DJ289" t="str">
        <f t="shared" si="154"/>
        <v/>
      </c>
      <c r="DK289" t="str">
        <f t="shared" si="154"/>
        <v/>
      </c>
      <c r="DL289" t="str">
        <f t="shared" si="154"/>
        <v/>
      </c>
      <c r="DM289" t="str">
        <f t="shared" si="154"/>
        <v/>
      </c>
      <c r="DN289" t="str">
        <f t="shared" si="154"/>
        <v/>
      </c>
      <c r="DO289" t="str">
        <f t="shared" si="154"/>
        <v/>
      </c>
      <c r="DP289" t="str">
        <f t="shared" si="154"/>
        <v/>
      </c>
      <c r="DQ289" t="str">
        <f t="shared" si="154"/>
        <v/>
      </c>
      <c r="DR289" t="str">
        <f t="shared" si="154"/>
        <v/>
      </c>
      <c r="DS289" t="str">
        <f t="shared" si="154"/>
        <v/>
      </c>
      <c r="DT289" t="str">
        <f t="shared" si="154"/>
        <v/>
      </c>
      <c r="DU289" t="str">
        <f t="shared" si="154"/>
        <v/>
      </c>
      <c r="DV289" t="str">
        <f t="shared" si="154"/>
        <v/>
      </c>
      <c r="DW289" t="str">
        <f t="shared" si="154"/>
        <v/>
      </c>
      <c r="DX289" t="str">
        <f t="shared" si="154"/>
        <v/>
      </c>
      <c r="DY289" t="str">
        <f t="shared" si="154"/>
        <v/>
      </c>
    </row>
    <row r="290" spans="2:129" x14ac:dyDescent="0.2">
      <c r="B290" t="str">
        <f t="shared" ref="B290:B353" si="155">B72</f>
        <v/>
      </c>
      <c r="G290" s="9">
        <f t="shared" si="25"/>
        <v>0</v>
      </c>
      <c r="H290" s="9">
        <f t="shared" si="26"/>
        <v>0</v>
      </c>
      <c r="I290" t="str">
        <f t="shared" si="92"/>
        <v/>
      </c>
      <c r="J290" t="str">
        <f t="shared" ref="J290:BU290" si="156">IF(J72&gt;0,J$4,"")</f>
        <v/>
      </c>
      <c r="K290" t="str">
        <f t="shared" si="156"/>
        <v/>
      </c>
      <c r="L290" t="str">
        <f t="shared" si="156"/>
        <v/>
      </c>
      <c r="M290" t="str">
        <f t="shared" si="156"/>
        <v/>
      </c>
      <c r="N290" t="str">
        <f t="shared" si="156"/>
        <v/>
      </c>
      <c r="O290" t="str">
        <f t="shared" si="156"/>
        <v/>
      </c>
      <c r="P290" t="str">
        <f t="shared" si="156"/>
        <v/>
      </c>
      <c r="Q290" t="str">
        <f t="shared" si="156"/>
        <v/>
      </c>
      <c r="R290" t="str">
        <f t="shared" si="156"/>
        <v/>
      </c>
      <c r="S290" t="str">
        <f t="shared" si="156"/>
        <v/>
      </c>
      <c r="T290" t="str">
        <f t="shared" si="156"/>
        <v/>
      </c>
      <c r="U290" t="str">
        <f t="shared" si="156"/>
        <v/>
      </c>
      <c r="V290" t="str">
        <f t="shared" si="156"/>
        <v/>
      </c>
      <c r="W290" t="str">
        <f t="shared" si="156"/>
        <v/>
      </c>
      <c r="X290" t="str">
        <f t="shared" si="156"/>
        <v/>
      </c>
      <c r="Y290" t="str">
        <f t="shared" si="156"/>
        <v/>
      </c>
      <c r="Z290" t="str">
        <f t="shared" si="156"/>
        <v/>
      </c>
      <c r="AA290" t="str">
        <f t="shared" si="156"/>
        <v/>
      </c>
      <c r="AB290" t="str">
        <f t="shared" si="156"/>
        <v/>
      </c>
      <c r="AC290" t="str">
        <f t="shared" si="156"/>
        <v/>
      </c>
      <c r="AD290" t="str">
        <f t="shared" si="156"/>
        <v/>
      </c>
      <c r="AE290" t="str">
        <f t="shared" si="156"/>
        <v/>
      </c>
      <c r="AF290" t="str">
        <f t="shared" si="156"/>
        <v/>
      </c>
      <c r="AG290" t="str">
        <f t="shared" si="156"/>
        <v/>
      </c>
      <c r="AH290" t="str">
        <f t="shared" si="156"/>
        <v/>
      </c>
      <c r="AI290" t="str">
        <f t="shared" si="156"/>
        <v/>
      </c>
      <c r="AJ290" t="str">
        <f t="shared" si="156"/>
        <v/>
      </c>
      <c r="AK290" t="str">
        <f t="shared" si="156"/>
        <v/>
      </c>
      <c r="AL290" t="str">
        <f t="shared" si="156"/>
        <v/>
      </c>
      <c r="AM290" t="str">
        <f t="shared" si="156"/>
        <v/>
      </c>
      <c r="AN290" t="str">
        <f t="shared" si="156"/>
        <v/>
      </c>
      <c r="AO290" t="str">
        <f t="shared" si="156"/>
        <v/>
      </c>
      <c r="AP290" t="str">
        <f t="shared" si="156"/>
        <v/>
      </c>
      <c r="AQ290" t="str">
        <f t="shared" si="156"/>
        <v/>
      </c>
      <c r="AR290" t="str">
        <f t="shared" si="156"/>
        <v/>
      </c>
      <c r="AS290" t="str">
        <f t="shared" si="156"/>
        <v/>
      </c>
      <c r="AT290" t="str">
        <f t="shared" si="156"/>
        <v/>
      </c>
      <c r="AU290" t="str">
        <f t="shared" si="156"/>
        <v/>
      </c>
      <c r="AV290" t="str">
        <f t="shared" si="156"/>
        <v/>
      </c>
      <c r="AW290" t="str">
        <f t="shared" si="156"/>
        <v/>
      </c>
      <c r="AX290" t="str">
        <f t="shared" si="156"/>
        <v/>
      </c>
      <c r="AY290" t="str">
        <f t="shared" si="156"/>
        <v/>
      </c>
      <c r="AZ290" t="str">
        <f t="shared" si="156"/>
        <v/>
      </c>
      <c r="BA290" t="str">
        <f t="shared" si="156"/>
        <v/>
      </c>
      <c r="BB290" t="str">
        <f t="shared" si="156"/>
        <v/>
      </c>
      <c r="BC290" t="str">
        <f t="shared" si="156"/>
        <v/>
      </c>
      <c r="BD290" t="str">
        <f t="shared" si="156"/>
        <v/>
      </c>
      <c r="BE290" t="str">
        <f t="shared" si="156"/>
        <v/>
      </c>
      <c r="BF290" t="str">
        <f t="shared" si="156"/>
        <v/>
      </c>
      <c r="BG290" t="str">
        <f t="shared" si="156"/>
        <v/>
      </c>
      <c r="BH290" t="str">
        <f t="shared" si="156"/>
        <v/>
      </c>
      <c r="BI290" t="str">
        <f t="shared" si="156"/>
        <v/>
      </c>
      <c r="BJ290" t="str">
        <f t="shared" si="156"/>
        <v/>
      </c>
      <c r="BK290" t="str">
        <f t="shared" si="156"/>
        <v/>
      </c>
      <c r="BL290" t="str">
        <f t="shared" si="156"/>
        <v/>
      </c>
      <c r="BM290" t="str">
        <f t="shared" si="156"/>
        <v/>
      </c>
      <c r="BN290" t="str">
        <f t="shared" si="156"/>
        <v/>
      </c>
      <c r="BO290" t="str">
        <f t="shared" si="156"/>
        <v/>
      </c>
      <c r="BP290" t="str">
        <f t="shared" si="156"/>
        <v/>
      </c>
      <c r="BQ290" t="str">
        <f t="shared" si="156"/>
        <v/>
      </c>
      <c r="BR290" t="str">
        <f t="shared" si="156"/>
        <v/>
      </c>
      <c r="BS290" t="str">
        <f t="shared" si="156"/>
        <v/>
      </c>
      <c r="BT290" t="str">
        <f t="shared" si="156"/>
        <v/>
      </c>
      <c r="BU290" t="str">
        <f t="shared" si="156"/>
        <v/>
      </c>
      <c r="BV290" t="str">
        <f t="shared" ref="BV290:DY290" si="157">IF(BV72&gt;0,BV$4,"")</f>
        <v/>
      </c>
      <c r="BW290" t="str">
        <f t="shared" si="157"/>
        <v/>
      </c>
      <c r="BX290" t="str">
        <f t="shared" si="157"/>
        <v/>
      </c>
      <c r="BY290" t="str">
        <f t="shared" si="157"/>
        <v/>
      </c>
      <c r="BZ290" t="str">
        <f t="shared" si="157"/>
        <v/>
      </c>
      <c r="CA290" t="str">
        <f t="shared" si="157"/>
        <v/>
      </c>
      <c r="CB290" t="str">
        <f t="shared" si="157"/>
        <v/>
      </c>
      <c r="CC290" t="str">
        <f t="shared" si="157"/>
        <v/>
      </c>
      <c r="CD290" t="str">
        <f t="shared" si="157"/>
        <v/>
      </c>
      <c r="CE290" t="str">
        <f t="shared" si="157"/>
        <v/>
      </c>
      <c r="CF290" t="str">
        <f t="shared" si="157"/>
        <v/>
      </c>
      <c r="CG290" t="str">
        <f t="shared" si="157"/>
        <v/>
      </c>
      <c r="CH290" t="str">
        <f t="shared" si="157"/>
        <v/>
      </c>
      <c r="CI290" t="str">
        <f t="shared" si="157"/>
        <v/>
      </c>
      <c r="CJ290" t="str">
        <f t="shared" si="157"/>
        <v/>
      </c>
      <c r="CK290" t="str">
        <f t="shared" si="157"/>
        <v/>
      </c>
      <c r="CL290" t="str">
        <f t="shared" si="157"/>
        <v/>
      </c>
      <c r="CM290" t="str">
        <f t="shared" si="157"/>
        <v/>
      </c>
      <c r="CN290" t="str">
        <f t="shared" si="157"/>
        <v/>
      </c>
      <c r="CO290" t="str">
        <f t="shared" si="157"/>
        <v/>
      </c>
      <c r="CP290" t="str">
        <f t="shared" si="157"/>
        <v/>
      </c>
      <c r="CQ290" t="str">
        <f t="shared" si="157"/>
        <v/>
      </c>
      <c r="CR290" t="str">
        <f t="shared" si="157"/>
        <v/>
      </c>
      <c r="CS290" t="str">
        <f t="shared" si="157"/>
        <v/>
      </c>
      <c r="CT290" t="str">
        <f t="shared" si="157"/>
        <v/>
      </c>
      <c r="CU290" t="str">
        <f t="shared" si="157"/>
        <v/>
      </c>
      <c r="CV290" t="str">
        <f t="shared" si="157"/>
        <v/>
      </c>
      <c r="CW290" t="str">
        <f t="shared" si="157"/>
        <v/>
      </c>
      <c r="CX290" t="str">
        <f t="shared" si="157"/>
        <v/>
      </c>
      <c r="CY290" t="str">
        <f t="shared" si="157"/>
        <v/>
      </c>
      <c r="CZ290" t="str">
        <f t="shared" si="157"/>
        <v/>
      </c>
      <c r="DA290" t="str">
        <f t="shared" si="157"/>
        <v/>
      </c>
      <c r="DB290" t="str">
        <f t="shared" si="157"/>
        <v/>
      </c>
      <c r="DC290" t="str">
        <f t="shared" si="157"/>
        <v/>
      </c>
      <c r="DD290" t="str">
        <f t="shared" si="157"/>
        <v/>
      </c>
      <c r="DE290" t="str">
        <f t="shared" si="157"/>
        <v/>
      </c>
      <c r="DF290" t="str">
        <f t="shared" si="157"/>
        <v/>
      </c>
      <c r="DG290" t="str">
        <f t="shared" si="157"/>
        <v/>
      </c>
      <c r="DH290" t="str">
        <f t="shared" si="157"/>
        <v/>
      </c>
      <c r="DI290" t="str">
        <f t="shared" si="157"/>
        <v/>
      </c>
      <c r="DJ290" t="str">
        <f t="shared" si="157"/>
        <v/>
      </c>
      <c r="DK290" t="str">
        <f t="shared" si="157"/>
        <v/>
      </c>
      <c r="DL290" t="str">
        <f t="shared" si="157"/>
        <v/>
      </c>
      <c r="DM290" t="str">
        <f t="shared" si="157"/>
        <v/>
      </c>
      <c r="DN290" t="str">
        <f t="shared" si="157"/>
        <v/>
      </c>
      <c r="DO290" t="str">
        <f t="shared" si="157"/>
        <v/>
      </c>
      <c r="DP290" t="str">
        <f t="shared" si="157"/>
        <v/>
      </c>
      <c r="DQ290" t="str">
        <f t="shared" si="157"/>
        <v/>
      </c>
      <c r="DR290" t="str">
        <f t="shared" si="157"/>
        <v/>
      </c>
      <c r="DS290" t="str">
        <f t="shared" si="157"/>
        <v/>
      </c>
      <c r="DT290" t="str">
        <f t="shared" si="157"/>
        <v/>
      </c>
      <c r="DU290" t="str">
        <f t="shared" si="157"/>
        <v/>
      </c>
      <c r="DV290" t="str">
        <f t="shared" si="157"/>
        <v/>
      </c>
      <c r="DW290" t="str">
        <f t="shared" si="157"/>
        <v/>
      </c>
      <c r="DX290" t="str">
        <f t="shared" si="157"/>
        <v/>
      </c>
      <c r="DY290" t="str">
        <f t="shared" si="157"/>
        <v/>
      </c>
    </row>
    <row r="291" spans="2:129" x14ac:dyDescent="0.2">
      <c r="B291" t="str">
        <f t="shared" si="155"/>
        <v/>
      </c>
      <c r="G291" s="9">
        <f t="shared" ref="G291:G354" si="158">MIN(I291:DY291)</f>
        <v>0</v>
      </c>
      <c r="H291" s="9">
        <f t="shared" ref="H291:H354" si="159">MAX(I291:DY291)</f>
        <v>0</v>
      </c>
      <c r="I291" t="str">
        <f t="shared" ref="I291:I322" si="160">IF(I73&gt;0,I$4,"")</f>
        <v/>
      </c>
      <c r="J291" t="str">
        <f t="shared" ref="J291:BU291" si="161">IF(J73&gt;0,J$4,"")</f>
        <v/>
      </c>
      <c r="K291" t="str">
        <f t="shared" si="161"/>
        <v/>
      </c>
      <c r="L291" t="str">
        <f t="shared" si="161"/>
        <v/>
      </c>
      <c r="M291" t="str">
        <f t="shared" si="161"/>
        <v/>
      </c>
      <c r="N291" t="str">
        <f t="shared" si="161"/>
        <v/>
      </c>
      <c r="O291" t="str">
        <f t="shared" si="161"/>
        <v/>
      </c>
      <c r="P291" t="str">
        <f t="shared" si="161"/>
        <v/>
      </c>
      <c r="Q291" t="str">
        <f t="shared" si="161"/>
        <v/>
      </c>
      <c r="R291" t="str">
        <f t="shared" si="161"/>
        <v/>
      </c>
      <c r="S291" t="str">
        <f t="shared" si="161"/>
        <v/>
      </c>
      <c r="T291" t="str">
        <f t="shared" si="161"/>
        <v/>
      </c>
      <c r="U291" t="str">
        <f t="shared" si="161"/>
        <v/>
      </c>
      <c r="V291" t="str">
        <f t="shared" si="161"/>
        <v/>
      </c>
      <c r="W291" t="str">
        <f t="shared" si="161"/>
        <v/>
      </c>
      <c r="X291" t="str">
        <f t="shared" si="161"/>
        <v/>
      </c>
      <c r="Y291" t="str">
        <f t="shared" si="161"/>
        <v/>
      </c>
      <c r="Z291" t="str">
        <f t="shared" si="161"/>
        <v/>
      </c>
      <c r="AA291" t="str">
        <f t="shared" si="161"/>
        <v/>
      </c>
      <c r="AB291" t="str">
        <f t="shared" si="161"/>
        <v/>
      </c>
      <c r="AC291" t="str">
        <f t="shared" si="161"/>
        <v/>
      </c>
      <c r="AD291" t="str">
        <f t="shared" si="161"/>
        <v/>
      </c>
      <c r="AE291" t="str">
        <f t="shared" si="161"/>
        <v/>
      </c>
      <c r="AF291" t="str">
        <f t="shared" si="161"/>
        <v/>
      </c>
      <c r="AG291" t="str">
        <f t="shared" si="161"/>
        <v/>
      </c>
      <c r="AH291" t="str">
        <f t="shared" si="161"/>
        <v/>
      </c>
      <c r="AI291" t="str">
        <f t="shared" si="161"/>
        <v/>
      </c>
      <c r="AJ291" t="str">
        <f t="shared" si="161"/>
        <v/>
      </c>
      <c r="AK291" t="str">
        <f t="shared" si="161"/>
        <v/>
      </c>
      <c r="AL291" t="str">
        <f t="shared" si="161"/>
        <v/>
      </c>
      <c r="AM291" t="str">
        <f t="shared" si="161"/>
        <v/>
      </c>
      <c r="AN291" t="str">
        <f t="shared" si="161"/>
        <v/>
      </c>
      <c r="AO291" t="str">
        <f t="shared" si="161"/>
        <v/>
      </c>
      <c r="AP291" t="str">
        <f t="shared" si="161"/>
        <v/>
      </c>
      <c r="AQ291" t="str">
        <f t="shared" si="161"/>
        <v/>
      </c>
      <c r="AR291" t="str">
        <f t="shared" si="161"/>
        <v/>
      </c>
      <c r="AS291" t="str">
        <f t="shared" si="161"/>
        <v/>
      </c>
      <c r="AT291" t="str">
        <f t="shared" si="161"/>
        <v/>
      </c>
      <c r="AU291" t="str">
        <f t="shared" si="161"/>
        <v/>
      </c>
      <c r="AV291" t="str">
        <f t="shared" si="161"/>
        <v/>
      </c>
      <c r="AW291" t="str">
        <f t="shared" si="161"/>
        <v/>
      </c>
      <c r="AX291" t="str">
        <f t="shared" si="161"/>
        <v/>
      </c>
      <c r="AY291" t="str">
        <f t="shared" si="161"/>
        <v/>
      </c>
      <c r="AZ291" t="str">
        <f t="shared" si="161"/>
        <v/>
      </c>
      <c r="BA291" t="str">
        <f t="shared" si="161"/>
        <v/>
      </c>
      <c r="BB291" t="str">
        <f t="shared" si="161"/>
        <v/>
      </c>
      <c r="BC291" t="str">
        <f t="shared" si="161"/>
        <v/>
      </c>
      <c r="BD291" t="str">
        <f t="shared" si="161"/>
        <v/>
      </c>
      <c r="BE291" t="str">
        <f t="shared" si="161"/>
        <v/>
      </c>
      <c r="BF291" t="str">
        <f t="shared" si="161"/>
        <v/>
      </c>
      <c r="BG291" t="str">
        <f t="shared" si="161"/>
        <v/>
      </c>
      <c r="BH291" t="str">
        <f t="shared" si="161"/>
        <v/>
      </c>
      <c r="BI291" t="str">
        <f t="shared" si="161"/>
        <v/>
      </c>
      <c r="BJ291" t="str">
        <f t="shared" si="161"/>
        <v/>
      </c>
      <c r="BK291" t="str">
        <f t="shared" si="161"/>
        <v/>
      </c>
      <c r="BL291" t="str">
        <f t="shared" si="161"/>
        <v/>
      </c>
      <c r="BM291" t="str">
        <f t="shared" si="161"/>
        <v/>
      </c>
      <c r="BN291" t="str">
        <f t="shared" si="161"/>
        <v/>
      </c>
      <c r="BO291" t="str">
        <f t="shared" si="161"/>
        <v/>
      </c>
      <c r="BP291" t="str">
        <f t="shared" si="161"/>
        <v/>
      </c>
      <c r="BQ291" t="str">
        <f t="shared" si="161"/>
        <v/>
      </c>
      <c r="BR291" t="str">
        <f t="shared" si="161"/>
        <v/>
      </c>
      <c r="BS291" t="str">
        <f t="shared" si="161"/>
        <v/>
      </c>
      <c r="BT291" t="str">
        <f t="shared" si="161"/>
        <v/>
      </c>
      <c r="BU291" t="str">
        <f t="shared" si="161"/>
        <v/>
      </c>
      <c r="BV291" t="str">
        <f t="shared" ref="BV291:DY291" si="162">IF(BV73&gt;0,BV$4,"")</f>
        <v/>
      </c>
      <c r="BW291" t="str">
        <f t="shared" si="162"/>
        <v/>
      </c>
      <c r="BX291" t="str">
        <f t="shared" si="162"/>
        <v/>
      </c>
      <c r="BY291" t="str">
        <f t="shared" si="162"/>
        <v/>
      </c>
      <c r="BZ291" t="str">
        <f t="shared" si="162"/>
        <v/>
      </c>
      <c r="CA291" t="str">
        <f t="shared" si="162"/>
        <v/>
      </c>
      <c r="CB291" t="str">
        <f t="shared" si="162"/>
        <v/>
      </c>
      <c r="CC291" t="str">
        <f t="shared" si="162"/>
        <v/>
      </c>
      <c r="CD291" t="str">
        <f t="shared" si="162"/>
        <v/>
      </c>
      <c r="CE291" t="str">
        <f t="shared" si="162"/>
        <v/>
      </c>
      <c r="CF291" t="str">
        <f t="shared" si="162"/>
        <v/>
      </c>
      <c r="CG291" t="str">
        <f t="shared" si="162"/>
        <v/>
      </c>
      <c r="CH291" t="str">
        <f t="shared" si="162"/>
        <v/>
      </c>
      <c r="CI291" t="str">
        <f t="shared" si="162"/>
        <v/>
      </c>
      <c r="CJ291" t="str">
        <f t="shared" si="162"/>
        <v/>
      </c>
      <c r="CK291" t="str">
        <f t="shared" si="162"/>
        <v/>
      </c>
      <c r="CL291" t="str">
        <f t="shared" si="162"/>
        <v/>
      </c>
      <c r="CM291" t="str">
        <f t="shared" si="162"/>
        <v/>
      </c>
      <c r="CN291" t="str">
        <f t="shared" si="162"/>
        <v/>
      </c>
      <c r="CO291" t="str">
        <f t="shared" si="162"/>
        <v/>
      </c>
      <c r="CP291" t="str">
        <f t="shared" si="162"/>
        <v/>
      </c>
      <c r="CQ291" t="str">
        <f t="shared" si="162"/>
        <v/>
      </c>
      <c r="CR291" t="str">
        <f t="shared" si="162"/>
        <v/>
      </c>
      <c r="CS291" t="str">
        <f t="shared" si="162"/>
        <v/>
      </c>
      <c r="CT291" t="str">
        <f t="shared" si="162"/>
        <v/>
      </c>
      <c r="CU291" t="str">
        <f t="shared" si="162"/>
        <v/>
      </c>
      <c r="CV291" t="str">
        <f t="shared" si="162"/>
        <v/>
      </c>
      <c r="CW291" t="str">
        <f t="shared" si="162"/>
        <v/>
      </c>
      <c r="CX291" t="str">
        <f t="shared" si="162"/>
        <v/>
      </c>
      <c r="CY291" t="str">
        <f t="shared" si="162"/>
        <v/>
      </c>
      <c r="CZ291" t="str">
        <f t="shared" si="162"/>
        <v/>
      </c>
      <c r="DA291" t="str">
        <f t="shared" si="162"/>
        <v/>
      </c>
      <c r="DB291" t="str">
        <f t="shared" si="162"/>
        <v/>
      </c>
      <c r="DC291" t="str">
        <f t="shared" si="162"/>
        <v/>
      </c>
      <c r="DD291" t="str">
        <f t="shared" si="162"/>
        <v/>
      </c>
      <c r="DE291" t="str">
        <f t="shared" si="162"/>
        <v/>
      </c>
      <c r="DF291" t="str">
        <f t="shared" si="162"/>
        <v/>
      </c>
      <c r="DG291" t="str">
        <f t="shared" si="162"/>
        <v/>
      </c>
      <c r="DH291" t="str">
        <f t="shared" si="162"/>
        <v/>
      </c>
      <c r="DI291" t="str">
        <f t="shared" si="162"/>
        <v/>
      </c>
      <c r="DJ291" t="str">
        <f t="shared" si="162"/>
        <v/>
      </c>
      <c r="DK291" t="str">
        <f t="shared" si="162"/>
        <v/>
      </c>
      <c r="DL291" t="str">
        <f t="shared" si="162"/>
        <v/>
      </c>
      <c r="DM291" t="str">
        <f t="shared" si="162"/>
        <v/>
      </c>
      <c r="DN291" t="str">
        <f t="shared" si="162"/>
        <v/>
      </c>
      <c r="DO291" t="str">
        <f t="shared" si="162"/>
        <v/>
      </c>
      <c r="DP291" t="str">
        <f t="shared" si="162"/>
        <v/>
      </c>
      <c r="DQ291" t="str">
        <f t="shared" si="162"/>
        <v/>
      </c>
      <c r="DR291" t="str">
        <f t="shared" si="162"/>
        <v/>
      </c>
      <c r="DS291" t="str">
        <f t="shared" si="162"/>
        <v/>
      </c>
      <c r="DT291" t="str">
        <f t="shared" si="162"/>
        <v/>
      </c>
      <c r="DU291" t="str">
        <f t="shared" si="162"/>
        <v/>
      </c>
      <c r="DV291" t="str">
        <f t="shared" si="162"/>
        <v/>
      </c>
      <c r="DW291" t="str">
        <f t="shared" si="162"/>
        <v/>
      </c>
      <c r="DX291" t="str">
        <f t="shared" si="162"/>
        <v/>
      </c>
      <c r="DY291" t="str">
        <f t="shared" si="162"/>
        <v/>
      </c>
    </row>
    <row r="292" spans="2:129" x14ac:dyDescent="0.2">
      <c r="B292" t="str">
        <f t="shared" si="155"/>
        <v/>
      </c>
      <c r="G292" s="9">
        <f t="shared" si="158"/>
        <v>0</v>
      </c>
      <c r="H292" s="9">
        <f t="shared" si="159"/>
        <v>0</v>
      </c>
      <c r="I292" t="str">
        <f t="shared" si="160"/>
        <v/>
      </c>
      <c r="J292" t="str">
        <f t="shared" ref="J292:BU292" si="163">IF(J74&gt;0,J$4,"")</f>
        <v/>
      </c>
      <c r="K292" t="str">
        <f t="shared" si="163"/>
        <v/>
      </c>
      <c r="L292" t="str">
        <f t="shared" si="163"/>
        <v/>
      </c>
      <c r="M292" t="str">
        <f t="shared" si="163"/>
        <v/>
      </c>
      <c r="N292" t="str">
        <f t="shared" si="163"/>
        <v/>
      </c>
      <c r="O292" t="str">
        <f t="shared" si="163"/>
        <v/>
      </c>
      <c r="P292" t="str">
        <f t="shared" si="163"/>
        <v/>
      </c>
      <c r="Q292" t="str">
        <f t="shared" si="163"/>
        <v/>
      </c>
      <c r="R292" t="str">
        <f t="shared" si="163"/>
        <v/>
      </c>
      <c r="S292" t="str">
        <f t="shared" si="163"/>
        <v/>
      </c>
      <c r="T292" t="str">
        <f t="shared" si="163"/>
        <v/>
      </c>
      <c r="U292" t="str">
        <f t="shared" si="163"/>
        <v/>
      </c>
      <c r="V292" t="str">
        <f t="shared" si="163"/>
        <v/>
      </c>
      <c r="W292" t="str">
        <f t="shared" si="163"/>
        <v/>
      </c>
      <c r="X292" t="str">
        <f t="shared" si="163"/>
        <v/>
      </c>
      <c r="Y292" t="str">
        <f t="shared" si="163"/>
        <v/>
      </c>
      <c r="Z292" t="str">
        <f t="shared" si="163"/>
        <v/>
      </c>
      <c r="AA292" t="str">
        <f t="shared" si="163"/>
        <v/>
      </c>
      <c r="AB292" t="str">
        <f t="shared" si="163"/>
        <v/>
      </c>
      <c r="AC292" t="str">
        <f t="shared" si="163"/>
        <v/>
      </c>
      <c r="AD292" t="str">
        <f t="shared" si="163"/>
        <v/>
      </c>
      <c r="AE292" t="str">
        <f t="shared" si="163"/>
        <v/>
      </c>
      <c r="AF292" t="str">
        <f t="shared" si="163"/>
        <v/>
      </c>
      <c r="AG292" t="str">
        <f t="shared" si="163"/>
        <v/>
      </c>
      <c r="AH292" t="str">
        <f t="shared" si="163"/>
        <v/>
      </c>
      <c r="AI292" t="str">
        <f t="shared" si="163"/>
        <v/>
      </c>
      <c r="AJ292" t="str">
        <f t="shared" si="163"/>
        <v/>
      </c>
      <c r="AK292" t="str">
        <f t="shared" si="163"/>
        <v/>
      </c>
      <c r="AL292" t="str">
        <f t="shared" si="163"/>
        <v/>
      </c>
      <c r="AM292" t="str">
        <f t="shared" si="163"/>
        <v/>
      </c>
      <c r="AN292" t="str">
        <f t="shared" si="163"/>
        <v/>
      </c>
      <c r="AO292" t="str">
        <f t="shared" si="163"/>
        <v/>
      </c>
      <c r="AP292" t="str">
        <f t="shared" si="163"/>
        <v/>
      </c>
      <c r="AQ292" t="str">
        <f t="shared" si="163"/>
        <v/>
      </c>
      <c r="AR292" t="str">
        <f t="shared" si="163"/>
        <v/>
      </c>
      <c r="AS292" t="str">
        <f t="shared" si="163"/>
        <v/>
      </c>
      <c r="AT292" t="str">
        <f t="shared" si="163"/>
        <v/>
      </c>
      <c r="AU292" t="str">
        <f t="shared" si="163"/>
        <v/>
      </c>
      <c r="AV292" t="str">
        <f t="shared" si="163"/>
        <v/>
      </c>
      <c r="AW292" t="str">
        <f t="shared" si="163"/>
        <v/>
      </c>
      <c r="AX292" t="str">
        <f t="shared" si="163"/>
        <v/>
      </c>
      <c r="AY292" t="str">
        <f t="shared" si="163"/>
        <v/>
      </c>
      <c r="AZ292" t="str">
        <f t="shared" si="163"/>
        <v/>
      </c>
      <c r="BA292" t="str">
        <f t="shared" si="163"/>
        <v/>
      </c>
      <c r="BB292" t="str">
        <f t="shared" si="163"/>
        <v/>
      </c>
      <c r="BC292" t="str">
        <f t="shared" si="163"/>
        <v/>
      </c>
      <c r="BD292" t="str">
        <f t="shared" si="163"/>
        <v/>
      </c>
      <c r="BE292" t="str">
        <f t="shared" si="163"/>
        <v/>
      </c>
      <c r="BF292" t="str">
        <f t="shared" si="163"/>
        <v/>
      </c>
      <c r="BG292" t="str">
        <f t="shared" si="163"/>
        <v/>
      </c>
      <c r="BH292" t="str">
        <f t="shared" si="163"/>
        <v/>
      </c>
      <c r="BI292" t="str">
        <f t="shared" si="163"/>
        <v/>
      </c>
      <c r="BJ292" t="str">
        <f t="shared" si="163"/>
        <v/>
      </c>
      <c r="BK292" t="str">
        <f t="shared" si="163"/>
        <v/>
      </c>
      <c r="BL292" t="str">
        <f t="shared" si="163"/>
        <v/>
      </c>
      <c r="BM292" t="str">
        <f t="shared" si="163"/>
        <v/>
      </c>
      <c r="BN292" t="str">
        <f t="shared" si="163"/>
        <v/>
      </c>
      <c r="BO292" t="str">
        <f t="shared" si="163"/>
        <v/>
      </c>
      <c r="BP292" t="str">
        <f t="shared" si="163"/>
        <v/>
      </c>
      <c r="BQ292" t="str">
        <f t="shared" si="163"/>
        <v/>
      </c>
      <c r="BR292" t="str">
        <f t="shared" si="163"/>
        <v/>
      </c>
      <c r="BS292" t="str">
        <f t="shared" si="163"/>
        <v/>
      </c>
      <c r="BT292" t="str">
        <f t="shared" si="163"/>
        <v/>
      </c>
      <c r="BU292" t="str">
        <f t="shared" si="163"/>
        <v/>
      </c>
      <c r="BV292" t="str">
        <f t="shared" ref="BV292:DY292" si="164">IF(BV74&gt;0,BV$4,"")</f>
        <v/>
      </c>
      <c r="BW292" t="str">
        <f t="shared" si="164"/>
        <v/>
      </c>
      <c r="BX292" t="str">
        <f t="shared" si="164"/>
        <v/>
      </c>
      <c r="BY292" t="str">
        <f t="shared" si="164"/>
        <v/>
      </c>
      <c r="BZ292" t="str">
        <f t="shared" si="164"/>
        <v/>
      </c>
      <c r="CA292" t="str">
        <f t="shared" si="164"/>
        <v/>
      </c>
      <c r="CB292" t="str">
        <f t="shared" si="164"/>
        <v/>
      </c>
      <c r="CC292" t="str">
        <f t="shared" si="164"/>
        <v/>
      </c>
      <c r="CD292" t="str">
        <f t="shared" si="164"/>
        <v/>
      </c>
      <c r="CE292" t="str">
        <f t="shared" si="164"/>
        <v/>
      </c>
      <c r="CF292" t="str">
        <f t="shared" si="164"/>
        <v/>
      </c>
      <c r="CG292" t="str">
        <f t="shared" si="164"/>
        <v/>
      </c>
      <c r="CH292" t="str">
        <f t="shared" si="164"/>
        <v/>
      </c>
      <c r="CI292" t="str">
        <f t="shared" si="164"/>
        <v/>
      </c>
      <c r="CJ292" t="str">
        <f t="shared" si="164"/>
        <v/>
      </c>
      <c r="CK292" t="str">
        <f t="shared" si="164"/>
        <v/>
      </c>
      <c r="CL292" t="str">
        <f t="shared" si="164"/>
        <v/>
      </c>
      <c r="CM292" t="str">
        <f t="shared" si="164"/>
        <v/>
      </c>
      <c r="CN292" t="str">
        <f t="shared" si="164"/>
        <v/>
      </c>
      <c r="CO292" t="str">
        <f t="shared" si="164"/>
        <v/>
      </c>
      <c r="CP292" t="str">
        <f t="shared" si="164"/>
        <v/>
      </c>
      <c r="CQ292" t="str">
        <f t="shared" si="164"/>
        <v/>
      </c>
      <c r="CR292" t="str">
        <f t="shared" si="164"/>
        <v/>
      </c>
      <c r="CS292" t="str">
        <f t="shared" si="164"/>
        <v/>
      </c>
      <c r="CT292" t="str">
        <f t="shared" si="164"/>
        <v/>
      </c>
      <c r="CU292" t="str">
        <f t="shared" si="164"/>
        <v/>
      </c>
      <c r="CV292" t="str">
        <f t="shared" si="164"/>
        <v/>
      </c>
      <c r="CW292" t="str">
        <f t="shared" si="164"/>
        <v/>
      </c>
      <c r="CX292" t="str">
        <f t="shared" si="164"/>
        <v/>
      </c>
      <c r="CY292" t="str">
        <f t="shared" si="164"/>
        <v/>
      </c>
      <c r="CZ292" t="str">
        <f t="shared" si="164"/>
        <v/>
      </c>
      <c r="DA292" t="str">
        <f t="shared" si="164"/>
        <v/>
      </c>
      <c r="DB292" t="str">
        <f t="shared" si="164"/>
        <v/>
      </c>
      <c r="DC292" t="str">
        <f t="shared" si="164"/>
        <v/>
      </c>
      <c r="DD292" t="str">
        <f t="shared" si="164"/>
        <v/>
      </c>
      <c r="DE292" t="str">
        <f t="shared" si="164"/>
        <v/>
      </c>
      <c r="DF292" t="str">
        <f t="shared" si="164"/>
        <v/>
      </c>
      <c r="DG292" t="str">
        <f t="shared" si="164"/>
        <v/>
      </c>
      <c r="DH292" t="str">
        <f t="shared" si="164"/>
        <v/>
      </c>
      <c r="DI292" t="str">
        <f t="shared" si="164"/>
        <v/>
      </c>
      <c r="DJ292" t="str">
        <f t="shared" si="164"/>
        <v/>
      </c>
      <c r="DK292" t="str">
        <f t="shared" si="164"/>
        <v/>
      </c>
      <c r="DL292" t="str">
        <f t="shared" si="164"/>
        <v/>
      </c>
      <c r="DM292" t="str">
        <f t="shared" si="164"/>
        <v/>
      </c>
      <c r="DN292" t="str">
        <f t="shared" si="164"/>
        <v/>
      </c>
      <c r="DO292" t="str">
        <f t="shared" si="164"/>
        <v/>
      </c>
      <c r="DP292" t="str">
        <f t="shared" si="164"/>
        <v/>
      </c>
      <c r="DQ292" t="str">
        <f t="shared" si="164"/>
        <v/>
      </c>
      <c r="DR292" t="str">
        <f t="shared" si="164"/>
        <v/>
      </c>
      <c r="DS292" t="str">
        <f t="shared" si="164"/>
        <v/>
      </c>
      <c r="DT292" t="str">
        <f t="shared" si="164"/>
        <v/>
      </c>
      <c r="DU292" t="str">
        <f t="shared" si="164"/>
        <v/>
      </c>
      <c r="DV292" t="str">
        <f t="shared" si="164"/>
        <v/>
      </c>
      <c r="DW292" t="str">
        <f t="shared" si="164"/>
        <v/>
      </c>
      <c r="DX292" t="str">
        <f t="shared" si="164"/>
        <v/>
      </c>
      <c r="DY292" t="str">
        <f t="shared" si="164"/>
        <v/>
      </c>
    </row>
    <row r="293" spans="2:129" x14ac:dyDescent="0.2">
      <c r="B293" t="str">
        <f t="shared" si="155"/>
        <v/>
      </c>
      <c r="G293" s="9">
        <f t="shared" si="158"/>
        <v>0</v>
      </c>
      <c r="H293" s="9">
        <f t="shared" si="159"/>
        <v>0</v>
      </c>
      <c r="I293" t="str">
        <f t="shared" si="160"/>
        <v/>
      </c>
      <c r="J293" t="str">
        <f t="shared" ref="J293:BU293" si="165">IF(J75&gt;0,J$4,"")</f>
        <v/>
      </c>
      <c r="K293" t="str">
        <f t="shared" si="165"/>
        <v/>
      </c>
      <c r="L293" t="str">
        <f t="shared" si="165"/>
        <v/>
      </c>
      <c r="M293" t="str">
        <f t="shared" si="165"/>
        <v/>
      </c>
      <c r="N293" t="str">
        <f t="shared" si="165"/>
        <v/>
      </c>
      <c r="O293" t="str">
        <f t="shared" si="165"/>
        <v/>
      </c>
      <c r="P293" t="str">
        <f t="shared" si="165"/>
        <v/>
      </c>
      <c r="Q293" t="str">
        <f t="shared" si="165"/>
        <v/>
      </c>
      <c r="R293" t="str">
        <f t="shared" si="165"/>
        <v/>
      </c>
      <c r="S293" t="str">
        <f t="shared" si="165"/>
        <v/>
      </c>
      <c r="T293" t="str">
        <f t="shared" si="165"/>
        <v/>
      </c>
      <c r="U293" t="str">
        <f t="shared" si="165"/>
        <v/>
      </c>
      <c r="V293" t="str">
        <f t="shared" si="165"/>
        <v/>
      </c>
      <c r="W293" t="str">
        <f t="shared" si="165"/>
        <v/>
      </c>
      <c r="X293" t="str">
        <f t="shared" si="165"/>
        <v/>
      </c>
      <c r="Y293" t="str">
        <f t="shared" si="165"/>
        <v/>
      </c>
      <c r="Z293" t="str">
        <f t="shared" si="165"/>
        <v/>
      </c>
      <c r="AA293" t="str">
        <f t="shared" si="165"/>
        <v/>
      </c>
      <c r="AB293" t="str">
        <f t="shared" si="165"/>
        <v/>
      </c>
      <c r="AC293" t="str">
        <f t="shared" si="165"/>
        <v/>
      </c>
      <c r="AD293" t="str">
        <f t="shared" si="165"/>
        <v/>
      </c>
      <c r="AE293" t="str">
        <f t="shared" si="165"/>
        <v/>
      </c>
      <c r="AF293" t="str">
        <f t="shared" si="165"/>
        <v/>
      </c>
      <c r="AG293" t="str">
        <f t="shared" si="165"/>
        <v/>
      </c>
      <c r="AH293" t="str">
        <f t="shared" si="165"/>
        <v/>
      </c>
      <c r="AI293" t="str">
        <f t="shared" si="165"/>
        <v/>
      </c>
      <c r="AJ293" t="str">
        <f t="shared" si="165"/>
        <v/>
      </c>
      <c r="AK293" t="str">
        <f t="shared" si="165"/>
        <v/>
      </c>
      <c r="AL293" t="str">
        <f t="shared" si="165"/>
        <v/>
      </c>
      <c r="AM293" t="str">
        <f t="shared" si="165"/>
        <v/>
      </c>
      <c r="AN293" t="str">
        <f t="shared" si="165"/>
        <v/>
      </c>
      <c r="AO293" t="str">
        <f t="shared" si="165"/>
        <v/>
      </c>
      <c r="AP293" t="str">
        <f t="shared" si="165"/>
        <v/>
      </c>
      <c r="AQ293" t="str">
        <f t="shared" si="165"/>
        <v/>
      </c>
      <c r="AR293" t="str">
        <f t="shared" si="165"/>
        <v/>
      </c>
      <c r="AS293" t="str">
        <f t="shared" si="165"/>
        <v/>
      </c>
      <c r="AT293" t="str">
        <f t="shared" si="165"/>
        <v/>
      </c>
      <c r="AU293" t="str">
        <f t="shared" si="165"/>
        <v/>
      </c>
      <c r="AV293" t="str">
        <f t="shared" si="165"/>
        <v/>
      </c>
      <c r="AW293" t="str">
        <f t="shared" si="165"/>
        <v/>
      </c>
      <c r="AX293" t="str">
        <f t="shared" si="165"/>
        <v/>
      </c>
      <c r="AY293" t="str">
        <f t="shared" si="165"/>
        <v/>
      </c>
      <c r="AZ293" t="str">
        <f t="shared" si="165"/>
        <v/>
      </c>
      <c r="BA293" t="str">
        <f t="shared" si="165"/>
        <v/>
      </c>
      <c r="BB293" t="str">
        <f t="shared" si="165"/>
        <v/>
      </c>
      <c r="BC293" t="str">
        <f t="shared" si="165"/>
        <v/>
      </c>
      <c r="BD293" t="str">
        <f t="shared" si="165"/>
        <v/>
      </c>
      <c r="BE293" t="str">
        <f t="shared" si="165"/>
        <v/>
      </c>
      <c r="BF293" t="str">
        <f t="shared" si="165"/>
        <v/>
      </c>
      <c r="BG293" t="str">
        <f t="shared" si="165"/>
        <v/>
      </c>
      <c r="BH293" t="str">
        <f t="shared" si="165"/>
        <v/>
      </c>
      <c r="BI293" t="str">
        <f t="shared" si="165"/>
        <v/>
      </c>
      <c r="BJ293" t="str">
        <f t="shared" si="165"/>
        <v/>
      </c>
      <c r="BK293" t="str">
        <f t="shared" si="165"/>
        <v/>
      </c>
      <c r="BL293" t="str">
        <f t="shared" si="165"/>
        <v/>
      </c>
      <c r="BM293" t="str">
        <f t="shared" si="165"/>
        <v/>
      </c>
      <c r="BN293" t="str">
        <f t="shared" si="165"/>
        <v/>
      </c>
      <c r="BO293" t="str">
        <f t="shared" si="165"/>
        <v/>
      </c>
      <c r="BP293" t="str">
        <f t="shared" si="165"/>
        <v/>
      </c>
      <c r="BQ293" t="str">
        <f t="shared" si="165"/>
        <v/>
      </c>
      <c r="BR293" t="str">
        <f t="shared" si="165"/>
        <v/>
      </c>
      <c r="BS293" t="str">
        <f t="shared" si="165"/>
        <v/>
      </c>
      <c r="BT293" t="str">
        <f t="shared" si="165"/>
        <v/>
      </c>
      <c r="BU293" t="str">
        <f t="shared" si="165"/>
        <v/>
      </c>
      <c r="BV293" t="str">
        <f t="shared" ref="BV293:DY293" si="166">IF(BV75&gt;0,BV$4,"")</f>
        <v/>
      </c>
      <c r="BW293" t="str">
        <f t="shared" si="166"/>
        <v/>
      </c>
      <c r="BX293" t="str">
        <f t="shared" si="166"/>
        <v/>
      </c>
      <c r="BY293" t="str">
        <f t="shared" si="166"/>
        <v/>
      </c>
      <c r="BZ293" t="str">
        <f t="shared" si="166"/>
        <v/>
      </c>
      <c r="CA293" t="str">
        <f t="shared" si="166"/>
        <v/>
      </c>
      <c r="CB293" t="str">
        <f t="shared" si="166"/>
        <v/>
      </c>
      <c r="CC293" t="str">
        <f t="shared" si="166"/>
        <v/>
      </c>
      <c r="CD293" t="str">
        <f t="shared" si="166"/>
        <v/>
      </c>
      <c r="CE293" t="str">
        <f t="shared" si="166"/>
        <v/>
      </c>
      <c r="CF293" t="str">
        <f t="shared" si="166"/>
        <v/>
      </c>
      <c r="CG293" t="str">
        <f t="shared" si="166"/>
        <v/>
      </c>
      <c r="CH293" t="str">
        <f t="shared" si="166"/>
        <v/>
      </c>
      <c r="CI293" t="str">
        <f t="shared" si="166"/>
        <v/>
      </c>
      <c r="CJ293" t="str">
        <f t="shared" si="166"/>
        <v/>
      </c>
      <c r="CK293" t="str">
        <f t="shared" si="166"/>
        <v/>
      </c>
      <c r="CL293" t="str">
        <f t="shared" si="166"/>
        <v/>
      </c>
      <c r="CM293" t="str">
        <f t="shared" si="166"/>
        <v/>
      </c>
      <c r="CN293" t="str">
        <f t="shared" si="166"/>
        <v/>
      </c>
      <c r="CO293" t="str">
        <f t="shared" si="166"/>
        <v/>
      </c>
      <c r="CP293" t="str">
        <f t="shared" si="166"/>
        <v/>
      </c>
      <c r="CQ293" t="str">
        <f t="shared" si="166"/>
        <v/>
      </c>
      <c r="CR293" t="str">
        <f t="shared" si="166"/>
        <v/>
      </c>
      <c r="CS293" t="str">
        <f t="shared" si="166"/>
        <v/>
      </c>
      <c r="CT293" t="str">
        <f t="shared" si="166"/>
        <v/>
      </c>
      <c r="CU293" t="str">
        <f t="shared" si="166"/>
        <v/>
      </c>
      <c r="CV293" t="str">
        <f t="shared" si="166"/>
        <v/>
      </c>
      <c r="CW293" t="str">
        <f t="shared" si="166"/>
        <v/>
      </c>
      <c r="CX293" t="str">
        <f t="shared" si="166"/>
        <v/>
      </c>
      <c r="CY293" t="str">
        <f t="shared" si="166"/>
        <v/>
      </c>
      <c r="CZ293" t="str">
        <f t="shared" si="166"/>
        <v/>
      </c>
      <c r="DA293" t="str">
        <f t="shared" si="166"/>
        <v/>
      </c>
      <c r="DB293" t="str">
        <f t="shared" si="166"/>
        <v/>
      </c>
      <c r="DC293" t="str">
        <f t="shared" si="166"/>
        <v/>
      </c>
      <c r="DD293" t="str">
        <f t="shared" si="166"/>
        <v/>
      </c>
      <c r="DE293" t="str">
        <f t="shared" si="166"/>
        <v/>
      </c>
      <c r="DF293" t="str">
        <f t="shared" si="166"/>
        <v/>
      </c>
      <c r="DG293" t="str">
        <f t="shared" si="166"/>
        <v/>
      </c>
      <c r="DH293" t="str">
        <f t="shared" si="166"/>
        <v/>
      </c>
      <c r="DI293" t="str">
        <f t="shared" si="166"/>
        <v/>
      </c>
      <c r="DJ293" t="str">
        <f t="shared" si="166"/>
        <v/>
      </c>
      <c r="DK293" t="str">
        <f t="shared" si="166"/>
        <v/>
      </c>
      <c r="DL293" t="str">
        <f t="shared" si="166"/>
        <v/>
      </c>
      <c r="DM293" t="str">
        <f t="shared" si="166"/>
        <v/>
      </c>
      <c r="DN293" t="str">
        <f t="shared" si="166"/>
        <v/>
      </c>
      <c r="DO293" t="str">
        <f t="shared" si="166"/>
        <v/>
      </c>
      <c r="DP293" t="str">
        <f t="shared" si="166"/>
        <v/>
      </c>
      <c r="DQ293" t="str">
        <f t="shared" si="166"/>
        <v/>
      </c>
      <c r="DR293" t="str">
        <f t="shared" si="166"/>
        <v/>
      </c>
      <c r="DS293" t="str">
        <f t="shared" si="166"/>
        <v/>
      </c>
      <c r="DT293" t="str">
        <f t="shared" si="166"/>
        <v/>
      </c>
      <c r="DU293" t="str">
        <f t="shared" si="166"/>
        <v/>
      </c>
      <c r="DV293" t="str">
        <f t="shared" si="166"/>
        <v/>
      </c>
      <c r="DW293" t="str">
        <f t="shared" si="166"/>
        <v/>
      </c>
      <c r="DX293" t="str">
        <f t="shared" si="166"/>
        <v/>
      </c>
      <c r="DY293" t="str">
        <f t="shared" si="166"/>
        <v/>
      </c>
    </row>
    <row r="294" spans="2:129" x14ac:dyDescent="0.2">
      <c r="B294" t="str">
        <f t="shared" si="155"/>
        <v/>
      </c>
      <c r="G294" s="9">
        <f t="shared" si="158"/>
        <v>0</v>
      </c>
      <c r="H294" s="9">
        <f t="shared" si="159"/>
        <v>0</v>
      </c>
      <c r="I294" t="str">
        <f t="shared" si="160"/>
        <v/>
      </c>
      <c r="J294" t="str">
        <f t="shared" ref="J294:BU294" si="167">IF(J76&gt;0,J$4,"")</f>
        <v/>
      </c>
      <c r="K294" t="str">
        <f t="shared" si="167"/>
        <v/>
      </c>
      <c r="L294" t="str">
        <f t="shared" si="167"/>
        <v/>
      </c>
      <c r="M294" t="str">
        <f t="shared" si="167"/>
        <v/>
      </c>
      <c r="N294" t="str">
        <f t="shared" si="167"/>
        <v/>
      </c>
      <c r="O294" t="str">
        <f t="shared" si="167"/>
        <v/>
      </c>
      <c r="P294" t="str">
        <f t="shared" si="167"/>
        <v/>
      </c>
      <c r="Q294" t="str">
        <f t="shared" si="167"/>
        <v/>
      </c>
      <c r="R294" t="str">
        <f t="shared" si="167"/>
        <v/>
      </c>
      <c r="S294" t="str">
        <f t="shared" si="167"/>
        <v/>
      </c>
      <c r="T294" t="str">
        <f t="shared" si="167"/>
        <v/>
      </c>
      <c r="U294" t="str">
        <f t="shared" si="167"/>
        <v/>
      </c>
      <c r="V294" t="str">
        <f t="shared" si="167"/>
        <v/>
      </c>
      <c r="W294" t="str">
        <f t="shared" si="167"/>
        <v/>
      </c>
      <c r="X294" t="str">
        <f t="shared" si="167"/>
        <v/>
      </c>
      <c r="Y294" t="str">
        <f t="shared" si="167"/>
        <v/>
      </c>
      <c r="Z294" t="str">
        <f t="shared" si="167"/>
        <v/>
      </c>
      <c r="AA294" t="str">
        <f t="shared" si="167"/>
        <v/>
      </c>
      <c r="AB294" t="str">
        <f t="shared" si="167"/>
        <v/>
      </c>
      <c r="AC294" t="str">
        <f t="shared" si="167"/>
        <v/>
      </c>
      <c r="AD294" t="str">
        <f t="shared" si="167"/>
        <v/>
      </c>
      <c r="AE294" t="str">
        <f t="shared" si="167"/>
        <v/>
      </c>
      <c r="AF294" t="str">
        <f t="shared" si="167"/>
        <v/>
      </c>
      <c r="AG294" t="str">
        <f t="shared" si="167"/>
        <v/>
      </c>
      <c r="AH294" t="str">
        <f t="shared" si="167"/>
        <v/>
      </c>
      <c r="AI294" t="str">
        <f t="shared" si="167"/>
        <v/>
      </c>
      <c r="AJ294" t="str">
        <f t="shared" si="167"/>
        <v/>
      </c>
      <c r="AK294" t="str">
        <f t="shared" si="167"/>
        <v/>
      </c>
      <c r="AL294" t="str">
        <f t="shared" si="167"/>
        <v/>
      </c>
      <c r="AM294" t="str">
        <f t="shared" si="167"/>
        <v/>
      </c>
      <c r="AN294" t="str">
        <f t="shared" si="167"/>
        <v/>
      </c>
      <c r="AO294" t="str">
        <f t="shared" si="167"/>
        <v/>
      </c>
      <c r="AP294" t="str">
        <f t="shared" si="167"/>
        <v/>
      </c>
      <c r="AQ294" t="str">
        <f t="shared" si="167"/>
        <v/>
      </c>
      <c r="AR294" t="str">
        <f t="shared" si="167"/>
        <v/>
      </c>
      <c r="AS294" t="str">
        <f t="shared" si="167"/>
        <v/>
      </c>
      <c r="AT294" t="str">
        <f t="shared" si="167"/>
        <v/>
      </c>
      <c r="AU294" t="str">
        <f t="shared" si="167"/>
        <v/>
      </c>
      <c r="AV294" t="str">
        <f t="shared" si="167"/>
        <v/>
      </c>
      <c r="AW294" t="str">
        <f t="shared" si="167"/>
        <v/>
      </c>
      <c r="AX294" t="str">
        <f t="shared" si="167"/>
        <v/>
      </c>
      <c r="AY294" t="str">
        <f t="shared" si="167"/>
        <v/>
      </c>
      <c r="AZ294" t="str">
        <f t="shared" si="167"/>
        <v/>
      </c>
      <c r="BA294" t="str">
        <f t="shared" si="167"/>
        <v/>
      </c>
      <c r="BB294" t="str">
        <f t="shared" si="167"/>
        <v/>
      </c>
      <c r="BC294" t="str">
        <f t="shared" si="167"/>
        <v/>
      </c>
      <c r="BD294" t="str">
        <f t="shared" si="167"/>
        <v/>
      </c>
      <c r="BE294" t="str">
        <f t="shared" si="167"/>
        <v/>
      </c>
      <c r="BF294" t="str">
        <f t="shared" si="167"/>
        <v/>
      </c>
      <c r="BG294" t="str">
        <f t="shared" si="167"/>
        <v/>
      </c>
      <c r="BH294" t="str">
        <f t="shared" si="167"/>
        <v/>
      </c>
      <c r="BI294" t="str">
        <f t="shared" si="167"/>
        <v/>
      </c>
      <c r="BJ294" t="str">
        <f t="shared" si="167"/>
        <v/>
      </c>
      <c r="BK294" t="str">
        <f t="shared" si="167"/>
        <v/>
      </c>
      <c r="BL294" t="str">
        <f t="shared" si="167"/>
        <v/>
      </c>
      <c r="BM294" t="str">
        <f t="shared" si="167"/>
        <v/>
      </c>
      <c r="BN294" t="str">
        <f t="shared" si="167"/>
        <v/>
      </c>
      <c r="BO294" t="str">
        <f t="shared" si="167"/>
        <v/>
      </c>
      <c r="BP294" t="str">
        <f t="shared" si="167"/>
        <v/>
      </c>
      <c r="BQ294" t="str">
        <f t="shared" si="167"/>
        <v/>
      </c>
      <c r="BR294" t="str">
        <f t="shared" si="167"/>
        <v/>
      </c>
      <c r="BS294" t="str">
        <f t="shared" si="167"/>
        <v/>
      </c>
      <c r="BT294" t="str">
        <f t="shared" si="167"/>
        <v/>
      </c>
      <c r="BU294" t="str">
        <f t="shared" si="167"/>
        <v/>
      </c>
      <c r="BV294" t="str">
        <f t="shared" ref="BV294:DY294" si="168">IF(BV76&gt;0,BV$4,"")</f>
        <v/>
      </c>
      <c r="BW294" t="str">
        <f t="shared" si="168"/>
        <v/>
      </c>
      <c r="BX294" t="str">
        <f t="shared" si="168"/>
        <v/>
      </c>
      <c r="BY294" t="str">
        <f t="shared" si="168"/>
        <v/>
      </c>
      <c r="BZ294" t="str">
        <f t="shared" si="168"/>
        <v/>
      </c>
      <c r="CA294" t="str">
        <f t="shared" si="168"/>
        <v/>
      </c>
      <c r="CB294" t="str">
        <f t="shared" si="168"/>
        <v/>
      </c>
      <c r="CC294" t="str">
        <f t="shared" si="168"/>
        <v/>
      </c>
      <c r="CD294" t="str">
        <f t="shared" si="168"/>
        <v/>
      </c>
      <c r="CE294" t="str">
        <f t="shared" si="168"/>
        <v/>
      </c>
      <c r="CF294" t="str">
        <f t="shared" si="168"/>
        <v/>
      </c>
      <c r="CG294" t="str">
        <f t="shared" si="168"/>
        <v/>
      </c>
      <c r="CH294" t="str">
        <f t="shared" si="168"/>
        <v/>
      </c>
      <c r="CI294" t="str">
        <f t="shared" si="168"/>
        <v/>
      </c>
      <c r="CJ294" t="str">
        <f t="shared" si="168"/>
        <v/>
      </c>
      <c r="CK294" t="str">
        <f t="shared" si="168"/>
        <v/>
      </c>
      <c r="CL294" t="str">
        <f t="shared" si="168"/>
        <v/>
      </c>
      <c r="CM294" t="str">
        <f t="shared" si="168"/>
        <v/>
      </c>
      <c r="CN294" t="str">
        <f t="shared" si="168"/>
        <v/>
      </c>
      <c r="CO294" t="str">
        <f t="shared" si="168"/>
        <v/>
      </c>
      <c r="CP294" t="str">
        <f t="shared" si="168"/>
        <v/>
      </c>
      <c r="CQ294" t="str">
        <f t="shared" si="168"/>
        <v/>
      </c>
      <c r="CR294" t="str">
        <f t="shared" si="168"/>
        <v/>
      </c>
      <c r="CS294" t="str">
        <f t="shared" si="168"/>
        <v/>
      </c>
      <c r="CT294" t="str">
        <f t="shared" si="168"/>
        <v/>
      </c>
      <c r="CU294" t="str">
        <f t="shared" si="168"/>
        <v/>
      </c>
      <c r="CV294" t="str">
        <f t="shared" si="168"/>
        <v/>
      </c>
      <c r="CW294" t="str">
        <f t="shared" si="168"/>
        <v/>
      </c>
      <c r="CX294" t="str">
        <f t="shared" si="168"/>
        <v/>
      </c>
      <c r="CY294" t="str">
        <f t="shared" si="168"/>
        <v/>
      </c>
      <c r="CZ294" t="str">
        <f t="shared" si="168"/>
        <v/>
      </c>
      <c r="DA294" t="str">
        <f t="shared" si="168"/>
        <v/>
      </c>
      <c r="DB294" t="str">
        <f t="shared" si="168"/>
        <v/>
      </c>
      <c r="DC294" t="str">
        <f t="shared" si="168"/>
        <v/>
      </c>
      <c r="DD294" t="str">
        <f t="shared" si="168"/>
        <v/>
      </c>
      <c r="DE294" t="str">
        <f t="shared" si="168"/>
        <v/>
      </c>
      <c r="DF294" t="str">
        <f t="shared" si="168"/>
        <v/>
      </c>
      <c r="DG294" t="str">
        <f t="shared" si="168"/>
        <v/>
      </c>
      <c r="DH294" t="str">
        <f t="shared" si="168"/>
        <v/>
      </c>
      <c r="DI294" t="str">
        <f t="shared" si="168"/>
        <v/>
      </c>
      <c r="DJ294" t="str">
        <f t="shared" si="168"/>
        <v/>
      </c>
      <c r="DK294" t="str">
        <f t="shared" si="168"/>
        <v/>
      </c>
      <c r="DL294" t="str">
        <f t="shared" si="168"/>
        <v/>
      </c>
      <c r="DM294" t="str">
        <f t="shared" si="168"/>
        <v/>
      </c>
      <c r="DN294" t="str">
        <f t="shared" si="168"/>
        <v/>
      </c>
      <c r="DO294" t="str">
        <f t="shared" si="168"/>
        <v/>
      </c>
      <c r="DP294" t="str">
        <f t="shared" si="168"/>
        <v/>
      </c>
      <c r="DQ294" t="str">
        <f t="shared" si="168"/>
        <v/>
      </c>
      <c r="DR294" t="str">
        <f t="shared" si="168"/>
        <v/>
      </c>
      <c r="DS294" t="str">
        <f t="shared" si="168"/>
        <v/>
      </c>
      <c r="DT294" t="str">
        <f t="shared" si="168"/>
        <v/>
      </c>
      <c r="DU294" t="str">
        <f t="shared" si="168"/>
        <v/>
      </c>
      <c r="DV294" t="str">
        <f t="shared" si="168"/>
        <v/>
      </c>
      <c r="DW294" t="str">
        <f t="shared" si="168"/>
        <v/>
      </c>
      <c r="DX294" t="str">
        <f t="shared" si="168"/>
        <v/>
      </c>
      <c r="DY294" t="str">
        <f t="shared" si="168"/>
        <v/>
      </c>
    </row>
    <row r="295" spans="2:129" x14ac:dyDescent="0.2">
      <c r="B295" t="str">
        <f t="shared" si="155"/>
        <v/>
      </c>
      <c r="G295" s="9">
        <f t="shared" si="158"/>
        <v>0</v>
      </c>
      <c r="H295" s="9">
        <f t="shared" si="159"/>
        <v>0</v>
      </c>
      <c r="I295" t="str">
        <f t="shared" si="160"/>
        <v/>
      </c>
      <c r="J295" t="str">
        <f t="shared" ref="J295:BU295" si="169">IF(J77&gt;0,J$4,"")</f>
        <v/>
      </c>
      <c r="K295" t="str">
        <f t="shared" si="169"/>
        <v/>
      </c>
      <c r="L295" t="str">
        <f t="shared" si="169"/>
        <v/>
      </c>
      <c r="M295" t="str">
        <f t="shared" si="169"/>
        <v/>
      </c>
      <c r="N295" t="str">
        <f t="shared" si="169"/>
        <v/>
      </c>
      <c r="O295" t="str">
        <f t="shared" si="169"/>
        <v/>
      </c>
      <c r="P295" t="str">
        <f t="shared" si="169"/>
        <v/>
      </c>
      <c r="Q295" t="str">
        <f t="shared" si="169"/>
        <v/>
      </c>
      <c r="R295" t="str">
        <f t="shared" si="169"/>
        <v/>
      </c>
      <c r="S295" t="str">
        <f t="shared" si="169"/>
        <v/>
      </c>
      <c r="T295" t="str">
        <f t="shared" si="169"/>
        <v/>
      </c>
      <c r="U295" t="str">
        <f t="shared" si="169"/>
        <v/>
      </c>
      <c r="V295" t="str">
        <f t="shared" si="169"/>
        <v/>
      </c>
      <c r="W295" t="str">
        <f t="shared" si="169"/>
        <v/>
      </c>
      <c r="X295" t="str">
        <f t="shared" si="169"/>
        <v/>
      </c>
      <c r="Y295" t="str">
        <f t="shared" si="169"/>
        <v/>
      </c>
      <c r="Z295" t="str">
        <f t="shared" si="169"/>
        <v/>
      </c>
      <c r="AA295" t="str">
        <f t="shared" si="169"/>
        <v/>
      </c>
      <c r="AB295" t="str">
        <f t="shared" si="169"/>
        <v/>
      </c>
      <c r="AC295" t="str">
        <f t="shared" si="169"/>
        <v/>
      </c>
      <c r="AD295" t="str">
        <f t="shared" si="169"/>
        <v/>
      </c>
      <c r="AE295" t="str">
        <f t="shared" si="169"/>
        <v/>
      </c>
      <c r="AF295" t="str">
        <f t="shared" si="169"/>
        <v/>
      </c>
      <c r="AG295" t="str">
        <f t="shared" si="169"/>
        <v/>
      </c>
      <c r="AH295" t="str">
        <f t="shared" si="169"/>
        <v/>
      </c>
      <c r="AI295" t="str">
        <f t="shared" si="169"/>
        <v/>
      </c>
      <c r="AJ295" t="str">
        <f t="shared" si="169"/>
        <v/>
      </c>
      <c r="AK295" t="str">
        <f t="shared" si="169"/>
        <v/>
      </c>
      <c r="AL295" t="str">
        <f t="shared" si="169"/>
        <v/>
      </c>
      <c r="AM295" t="str">
        <f t="shared" si="169"/>
        <v/>
      </c>
      <c r="AN295" t="str">
        <f t="shared" si="169"/>
        <v/>
      </c>
      <c r="AO295" t="str">
        <f t="shared" si="169"/>
        <v/>
      </c>
      <c r="AP295" t="str">
        <f t="shared" si="169"/>
        <v/>
      </c>
      <c r="AQ295" t="str">
        <f t="shared" si="169"/>
        <v/>
      </c>
      <c r="AR295" t="str">
        <f t="shared" si="169"/>
        <v/>
      </c>
      <c r="AS295" t="str">
        <f t="shared" si="169"/>
        <v/>
      </c>
      <c r="AT295" t="str">
        <f t="shared" si="169"/>
        <v/>
      </c>
      <c r="AU295" t="str">
        <f t="shared" si="169"/>
        <v/>
      </c>
      <c r="AV295" t="str">
        <f t="shared" si="169"/>
        <v/>
      </c>
      <c r="AW295" t="str">
        <f t="shared" si="169"/>
        <v/>
      </c>
      <c r="AX295" t="str">
        <f t="shared" si="169"/>
        <v/>
      </c>
      <c r="AY295" t="str">
        <f t="shared" si="169"/>
        <v/>
      </c>
      <c r="AZ295" t="str">
        <f t="shared" si="169"/>
        <v/>
      </c>
      <c r="BA295" t="str">
        <f t="shared" si="169"/>
        <v/>
      </c>
      <c r="BB295" t="str">
        <f t="shared" si="169"/>
        <v/>
      </c>
      <c r="BC295" t="str">
        <f t="shared" si="169"/>
        <v/>
      </c>
      <c r="BD295" t="str">
        <f t="shared" si="169"/>
        <v/>
      </c>
      <c r="BE295" t="str">
        <f t="shared" si="169"/>
        <v/>
      </c>
      <c r="BF295" t="str">
        <f t="shared" si="169"/>
        <v/>
      </c>
      <c r="BG295" t="str">
        <f t="shared" si="169"/>
        <v/>
      </c>
      <c r="BH295" t="str">
        <f t="shared" si="169"/>
        <v/>
      </c>
      <c r="BI295" t="str">
        <f t="shared" si="169"/>
        <v/>
      </c>
      <c r="BJ295" t="str">
        <f t="shared" si="169"/>
        <v/>
      </c>
      <c r="BK295" t="str">
        <f t="shared" si="169"/>
        <v/>
      </c>
      <c r="BL295" t="str">
        <f t="shared" si="169"/>
        <v/>
      </c>
      <c r="BM295" t="str">
        <f t="shared" si="169"/>
        <v/>
      </c>
      <c r="BN295" t="str">
        <f t="shared" si="169"/>
        <v/>
      </c>
      <c r="BO295" t="str">
        <f t="shared" si="169"/>
        <v/>
      </c>
      <c r="BP295" t="str">
        <f t="shared" si="169"/>
        <v/>
      </c>
      <c r="BQ295" t="str">
        <f t="shared" si="169"/>
        <v/>
      </c>
      <c r="BR295" t="str">
        <f t="shared" si="169"/>
        <v/>
      </c>
      <c r="BS295" t="str">
        <f t="shared" si="169"/>
        <v/>
      </c>
      <c r="BT295" t="str">
        <f t="shared" si="169"/>
        <v/>
      </c>
      <c r="BU295" t="str">
        <f t="shared" si="169"/>
        <v/>
      </c>
      <c r="BV295" t="str">
        <f t="shared" ref="BV295:DY295" si="170">IF(BV77&gt;0,BV$4,"")</f>
        <v/>
      </c>
      <c r="BW295" t="str">
        <f t="shared" si="170"/>
        <v/>
      </c>
      <c r="BX295" t="str">
        <f t="shared" si="170"/>
        <v/>
      </c>
      <c r="BY295" t="str">
        <f t="shared" si="170"/>
        <v/>
      </c>
      <c r="BZ295" t="str">
        <f t="shared" si="170"/>
        <v/>
      </c>
      <c r="CA295" t="str">
        <f t="shared" si="170"/>
        <v/>
      </c>
      <c r="CB295" t="str">
        <f t="shared" si="170"/>
        <v/>
      </c>
      <c r="CC295" t="str">
        <f t="shared" si="170"/>
        <v/>
      </c>
      <c r="CD295" t="str">
        <f t="shared" si="170"/>
        <v/>
      </c>
      <c r="CE295" t="str">
        <f t="shared" si="170"/>
        <v/>
      </c>
      <c r="CF295" t="str">
        <f t="shared" si="170"/>
        <v/>
      </c>
      <c r="CG295" t="str">
        <f t="shared" si="170"/>
        <v/>
      </c>
      <c r="CH295" t="str">
        <f t="shared" si="170"/>
        <v/>
      </c>
      <c r="CI295" t="str">
        <f t="shared" si="170"/>
        <v/>
      </c>
      <c r="CJ295" t="str">
        <f t="shared" si="170"/>
        <v/>
      </c>
      <c r="CK295" t="str">
        <f t="shared" si="170"/>
        <v/>
      </c>
      <c r="CL295" t="str">
        <f t="shared" si="170"/>
        <v/>
      </c>
      <c r="CM295" t="str">
        <f t="shared" si="170"/>
        <v/>
      </c>
      <c r="CN295" t="str">
        <f t="shared" si="170"/>
        <v/>
      </c>
      <c r="CO295" t="str">
        <f t="shared" si="170"/>
        <v/>
      </c>
      <c r="CP295" t="str">
        <f t="shared" si="170"/>
        <v/>
      </c>
      <c r="CQ295" t="str">
        <f t="shared" si="170"/>
        <v/>
      </c>
      <c r="CR295" t="str">
        <f t="shared" si="170"/>
        <v/>
      </c>
      <c r="CS295" t="str">
        <f t="shared" si="170"/>
        <v/>
      </c>
      <c r="CT295" t="str">
        <f t="shared" si="170"/>
        <v/>
      </c>
      <c r="CU295" t="str">
        <f t="shared" si="170"/>
        <v/>
      </c>
      <c r="CV295" t="str">
        <f t="shared" si="170"/>
        <v/>
      </c>
      <c r="CW295" t="str">
        <f t="shared" si="170"/>
        <v/>
      </c>
      <c r="CX295" t="str">
        <f t="shared" si="170"/>
        <v/>
      </c>
      <c r="CY295" t="str">
        <f t="shared" si="170"/>
        <v/>
      </c>
      <c r="CZ295" t="str">
        <f t="shared" si="170"/>
        <v/>
      </c>
      <c r="DA295" t="str">
        <f t="shared" si="170"/>
        <v/>
      </c>
      <c r="DB295" t="str">
        <f t="shared" si="170"/>
        <v/>
      </c>
      <c r="DC295" t="str">
        <f t="shared" si="170"/>
        <v/>
      </c>
      <c r="DD295" t="str">
        <f t="shared" si="170"/>
        <v/>
      </c>
      <c r="DE295" t="str">
        <f t="shared" si="170"/>
        <v/>
      </c>
      <c r="DF295" t="str">
        <f t="shared" si="170"/>
        <v/>
      </c>
      <c r="DG295" t="str">
        <f t="shared" si="170"/>
        <v/>
      </c>
      <c r="DH295" t="str">
        <f t="shared" si="170"/>
        <v/>
      </c>
      <c r="DI295" t="str">
        <f t="shared" si="170"/>
        <v/>
      </c>
      <c r="DJ295" t="str">
        <f t="shared" si="170"/>
        <v/>
      </c>
      <c r="DK295" t="str">
        <f t="shared" si="170"/>
        <v/>
      </c>
      <c r="DL295" t="str">
        <f t="shared" si="170"/>
        <v/>
      </c>
      <c r="DM295" t="str">
        <f t="shared" si="170"/>
        <v/>
      </c>
      <c r="DN295" t="str">
        <f t="shared" si="170"/>
        <v/>
      </c>
      <c r="DO295" t="str">
        <f t="shared" si="170"/>
        <v/>
      </c>
      <c r="DP295" t="str">
        <f t="shared" si="170"/>
        <v/>
      </c>
      <c r="DQ295" t="str">
        <f t="shared" si="170"/>
        <v/>
      </c>
      <c r="DR295" t="str">
        <f t="shared" si="170"/>
        <v/>
      </c>
      <c r="DS295" t="str">
        <f t="shared" si="170"/>
        <v/>
      </c>
      <c r="DT295" t="str">
        <f t="shared" si="170"/>
        <v/>
      </c>
      <c r="DU295" t="str">
        <f t="shared" si="170"/>
        <v/>
      </c>
      <c r="DV295" t="str">
        <f t="shared" si="170"/>
        <v/>
      </c>
      <c r="DW295" t="str">
        <f t="shared" si="170"/>
        <v/>
      </c>
      <c r="DX295" t="str">
        <f t="shared" si="170"/>
        <v/>
      </c>
      <c r="DY295" t="str">
        <f t="shared" si="170"/>
        <v/>
      </c>
    </row>
    <row r="296" spans="2:129" x14ac:dyDescent="0.2">
      <c r="B296" t="str">
        <f t="shared" si="155"/>
        <v/>
      </c>
      <c r="G296" s="9">
        <f t="shared" si="158"/>
        <v>0</v>
      </c>
      <c r="H296" s="9">
        <f t="shared" si="159"/>
        <v>0</v>
      </c>
      <c r="I296" t="str">
        <f t="shared" si="160"/>
        <v/>
      </c>
      <c r="J296" t="str">
        <f t="shared" ref="J296:BU296" si="171">IF(J78&gt;0,J$4,"")</f>
        <v/>
      </c>
      <c r="K296" t="str">
        <f t="shared" si="171"/>
        <v/>
      </c>
      <c r="L296" t="str">
        <f t="shared" si="171"/>
        <v/>
      </c>
      <c r="M296" t="str">
        <f t="shared" si="171"/>
        <v/>
      </c>
      <c r="N296" t="str">
        <f t="shared" si="171"/>
        <v/>
      </c>
      <c r="O296" t="str">
        <f t="shared" si="171"/>
        <v/>
      </c>
      <c r="P296" t="str">
        <f t="shared" si="171"/>
        <v/>
      </c>
      <c r="Q296" t="str">
        <f t="shared" si="171"/>
        <v/>
      </c>
      <c r="R296" t="str">
        <f t="shared" si="171"/>
        <v/>
      </c>
      <c r="S296" t="str">
        <f t="shared" si="171"/>
        <v/>
      </c>
      <c r="T296" t="str">
        <f t="shared" si="171"/>
        <v/>
      </c>
      <c r="U296" t="str">
        <f t="shared" si="171"/>
        <v/>
      </c>
      <c r="V296" t="str">
        <f t="shared" si="171"/>
        <v/>
      </c>
      <c r="W296" t="str">
        <f t="shared" si="171"/>
        <v/>
      </c>
      <c r="X296" t="str">
        <f t="shared" si="171"/>
        <v/>
      </c>
      <c r="Y296" t="str">
        <f t="shared" si="171"/>
        <v/>
      </c>
      <c r="Z296" t="str">
        <f t="shared" si="171"/>
        <v/>
      </c>
      <c r="AA296" t="str">
        <f t="shared" si="171"/>
        <v/>
      </c>
      <c r="AB296" t="str">
        <f t="shared" si="171"/>
        <v/>
      </c>
      <c r="AC296" t="str">
        <f t="shared" si="171"/>
        <v/>
      </c>
      <c r="AD296" t="str">
        <f t="shared" si="171"/>
        <v/>
      </c>
      <c r="AE296" t="str">
        <f t="shared" si="171"/>
        <v/>
      </c>
      <c r="AF296" t="str">
        <f t="shared" si="171"/>
        <v/>
      </c>
      <c r="AG296" t="str">
        <f t="shared" si="171"/>
        <v/>
      </c>
      <c r="AH296" t="str">
        <f t="shared" si="171"/>
        <v/>
      </c>
      <c r="AI296" t="str">
        <f t="shared" si="171"/>
        <v/>
      </c>
      <c r="AJ296" t="str">
        <f t="shared" si="171"/>
        <v/>
      </c>
      <c r="AK296" t="str">
        <f t="shared" si="171"/>
        <v/>
      </c>
      <c r="AL296" t="str">
        <f t="shared" si="171"/>
        <v/>
      </c>
      <c r="AM296" t="str">
        <f t="shared" si="171"/>
        <v/>
      </c>
      <c r="AN296" t="str">
        <f t="shared" si="171"/>
        <v/>
      </c>
      <c r="AO296" t="str">
        <f t="shared" si="171"/>
        <v/>
      </c>
      <c r="AP296" t="str">
        <f t="shared" si="171"/>
        <v/>
      </c>
      <c r="AQ296" t="str">
        <f t="shared" si="171"/>
        <v/>
      </c>
      <c r="AR296" t="str">
        <f t="shared" si="171"/>
        <v/>
      </c>
      <c r="AS296" t="str">
        <f t="shared" si="171"/>
        <v/>
      </c>
      <c r="AT296" t="str">
        <f t="shared" si="171"/>
        <v/>
      </c>
      <c r="AU296" t="str">
        <f t="shared" si="171"/>
        <v/>
      </c>
      <c r="AV296" t="str">
        <f t="shared" si="171"/>
        <v/>
      </c>
      <c r="AW296" t="str">
        <f t="shared" si="171"/>
        <v/>
      </c>
      <c r="AX296" t="str">
        <f t="shared" si="171"/>
        <v/>
      </c>
      <c r="AY296" t="str">
        <f t="shared" si="171"/>
        <v/>
      </c>
      <c r="AZ296" t="str">
        <f t="shared" si="171"/>
        <v/>
      </c>
      <c r="BA296" t="str">
        <f t="shared" si="171"/>
        <v/>
      </c>
      <c r="BB296" t="str">
        <f t="shared" si="171"/>
        <v/>
      </c>
      <c r="BC296" t="str">
        <f t="shared" si="171"/>
        <v/>
      </c>
      <c r="BD296" t="str">
        <f t="shared" si="171"/>
        <v/>
      </c>
      <c r="BE296" t="str">
        <f t="shared" si="171"/>
        <v/>
      </c>
      <c r="BF296" t="str">
        <f t="shared" si="171"/>
        <v/>
      </c>
      <c r="BG296" t="str">
        <f t="shared" si="171"/>
        <v/>
      </c>
      <c r="BH296" t="str">
        <f t="shared" si="171"/>
        <v/>
      </c>
      <c r="BI296" t="str">
        <f t="shared" si="171"/>
        <v/>
      </c>
      <c r="BJ296" t="str">
        <f t="shared" si="171"/>
        <v/>
      </c>
      <c r="BK296" t="str">
        <f t="shared" si="171"/>
        <v/>
      </c>
      <c r="BL296" t="str">
        <f t="shared" si="171"/>
        <v/>
      </c>
      <c r="BM296" t="str">
        <f t="shared" si="171"/>
        <v/>
      </c>
      <c r="BN296" t="str">
        <f t="shared" si="171"/>
        <v/>
      </c>
      <c r="BO296" t="str">
        <f t="shared" si="171"/>
        <v/>
      </c>
      <c r="BP296" t="str">
        <f t="shared" si="171"/>
        <v/>
      </c>
      <c r="BQ296" t="str">
        <f t="shared" si="171"/>
        <v/>
      </c>
      <c r="BR296" t="str">
        <f t="shared" si="171"/>
        <v/>
      </c>
      <c r="BS296" t="str">
        <f t="shared" si="171"/>
        <v/>
      </c>
      <c r="BT296" t="str">
        <f t="shared" si="171"/>
        <v/>
      </c>
      <c r="BU296" t="str">
        <f t="shared" si="171"/>
        <v/>
      </c>
      <c r="BV296" t="str">
        <f t="shared" ref="BV296:DY296" si="172">IF(BV78&gt;0,BV$4,"")</f>
        <v/>
      </c>
      <c r="BW296" t="str">
        <f t="shared" si="172"/>
        <v/>
      </c>
      <c r="BX296" t="str">
        <f t="shared" si="172"/>
        <v/>
      </c>
      <c r="BY296" t="str">
        <f t="shared" si="172"/>
        <v/>
      </c>
      <c r="BZ296" t="str">
        <f t="shared" si="172"/>
        <v/>
      </c>
      <c r="CA296" t="str">
        <f t="shared" si="172"/>
        <v/>
      </c>
      <c r="CB296" t="str">
        <f t="shared" si="172"/>
        <v/>
      </c>
      <c r="CC296" t="str">
        <f t="shared" si="172"/>
        <v/>
      </c>
      <c r="CD296" t="str">
        <f t="shared" si="172"/>
        <v/>
      </c>
      <c r="CE296" t="str">
        <f t="shared" si="172"/>
        <v/>
      </c>
      <c r="CF296" t="str">
        <f t="shared" si="172"/>
        <v/>
      </c>
      <c r="CG296" t="str">
        <f t="shared" si="172"/>
        <v/>
      </c>
      <c r="CH296" t="str">
        <f t="shared" si="172"/>
        <v/>
      </c>
      <c r="CI296" t="str">
        <f t="shared" si="172"/>
        <v/>
      </c>
      <c r="CJ296" t="str">
        <f t="shared" si="172"/>
        <v/>
      </c>
      <c r="CK296" t="str">
        <f t="shared" si="172"/>
        <v/>
      </c>
      <c r="CL296" t="str">
        <f t="shared" si="172"/>
        <v/>
      </c>
      <c r="CM296" t="str">
        <f t="shared" si="172"/>
        <v/>
      </c>
      <c r="CN296" t="str">
        <f t="shared" si="172"/>
        <v/>
      </c>
      <c r="CO296" t="str">
        <f t="shared" si="172"/>
        <v/>
      </c>
      <c r="CP296" t="str">
        <f t="shared" si="172"/>
        <v/>
      </c>
      <c r="CQ296" t="str">
        <f t="shared" si="172"/>
        <v/>
      </c>
      <c r="CR296" t="str">
        <f t="shared" si="172"/>
        <v/>
      </c>
      <c r="CS296" t="str">
        <f t="shared" si="172"/>
        <v/>
      </c>
      <c r="CT296" t="str">
        <f t="shared" si="172"/>
        <v/>
      </c>
      <c r="CU296" t="str">
        <f t="shared" si="172"/>
        <v/>
      </c>
      <c r="CV296" t="str">
        <f t="shared" si="172"/>
        <v/>
      </c>
      <c r="CW296" t="str">
        <f t="shared" si="172"/>
        <v/>
      </c>
      <c r="CX296" t="str">
        <f t="shared" si="172"/>
        <v/>
      </c>
      <c r="CY296" t="str">
        <f t="shared" si="172"/>
        <v/>
      </c>
      <c r="CZ296" t="str">
        <f t="shared" si="172"/>
        <v/>
      </c>
      <c r="DA296" t="str">
        <f t="shared" si="172"/>
        <v/>
      </c>
      <c r="DB296" t="str">
        <f t="shared" si="172"/>
        <v/>
      </c>
      <c r="DC296" t="str">
        <f t="shared" si="172"/>
        <v/>
      </c>
      <c r="DD296" t="str">
        <f t="shared" si="172"/>
        <v/>
      </c>
      <c r="DE296" t="str">
        <f t="shared" si="172"/>
        <v/>
      </c>
      <c r="DF296" t="str">
        <f t="shared" si="172"/>
        <v/>
      </c>
      <c r="DG296" t="str">
        <f t="shared" si="172"/>
        <v/>
      </c>
      <c r="DH296" t="str">
        <f t="shared" si="172"/>
        <v/>
      </c>
      <c r="DI296" t="str">
        <f t="shared" si="172"/>
        <v/>
      </c>
      <c r="DJ296" t="str">
        <f t="shared" si="172"/>
        <v/>
      </c>
      <c r="DK296" t="str">
        <f t="shared" si="172"/>
        <v/>
      </c>
      <c r="DL296" t="str">
        <f t="shared" si="172"/>
        <v/>
      </c>
      <c r="DM296" t="str">
        <f t="shared" si="172"/>
        <v/>
      </c>
      <c r="DN296" t="str">
        <f t="shared" si="172"/>
        <v/>
      </c>
      <c r="DO296" t="str">
        <f t="shared" si="172"/>
        <v/>
      </c>
      <c r="DP296" t="str">
        <f t="shared" si="172"/>
        <v/>
      </c>
      <c r="DQ296" t="str">
        <f t="shared" si="172"/>
        <v/>
      </c>
      <c r="DR296" t="str">
        <f t="shared" si="172"/>
        <v/>
      </c>
      <c r="DS296" t="str">
        <f t="shared" si="172"/>
        <v/>
      </c>
      <c r="DT296" t="str">
        <f t="shared" si="172"/>
        <v/>
      </c>
      <c r="DU296" t="str">
        <f t="shared" si="172"/>
        <v/>
      </c>
      <c r="DV296" t="str">
        <f t="shared" si="172"/>
        <v/>
      </c>
      <c r="DW296" t="str">
        <f t="shared" si="172"/>
        <v/>
      </c>
      <c r="DX296" t="str">
        <f t="shared" si="172"/>
        <v/>
      </c>
      <c r="DY296" t="str">
        <f t="shared" si="172"/>
        <v/>
      </c>
    </row>
    <row r="297" spans="2:129" x14ac:dyDescent="0.2">
      <c r="B297" t="str">
        <f t="shared" si="155"/>
        <v/>
      </c>
      <c r="G297" s="9">
        <f t="shared" si="158"/>
        <v>0</v>
      </c>
      <c r="H297" s="9">
        <f t="shared" si="159"/>
        <v>0</v>
      </c>
      <c r="I297" t="str">
        <f t="shared" si="160"/>
        <v/>
      </c>
      <c r="J297" t="str">
        <f t="shared" ref="J297:BU297" si="173">IF(J79&gt;0,J$4,"")</f>
        <v/>
      </c>
      <c r="K297" t="str">
        <f t="shared" si="173"/>
        <v/>
      </c>
      <c r="L297" t="str">
        <f t="shared" si="173"/>
        <v/>
      </c>
      <c r="M297" t="str">
        <f t="shared" si="173"/>
        <v/>
      </c>
      <c r="N297" t="str">
        <f t="shared" si="173"/>
        <v/>
      </c>
      <c r="O297" t="str">
        <f t="shared" si="173"/>
        <v/>
      </c>
      <c r="P297" t="str">
        <f t="shared" si="173"/>
        <v/>
      </c>
      <c r="Q297" t="str">
        <f t="shared" si="173"/>
        <v/>
      </c>
      <c r="R297" t="str">
        <f t="shared" si="173"/>
        <v/>
      </c>
      <c r="S297" t="str">
        <f t="shared" si="173"/>
        <v/>
      </c>
      <c r="T297" t="str">
        <f t="shared" si="173"/>
        <v/>
      </c>
      <c r="U297" t="str">
        <f t="shared" si="173"/>
        <v/>
      </c>
      <c r="V297" t="str">
        <f t="shared" si="173"/>
        <v/>
      </c>
      <c r="W297" t="str">
        <f t="shared" si="173"/>
        <v/>
      </c>
      <c r="X297" t="str">
        <f t="shared" si="173"/>
        <v/>
      </c>
      <c r="Y297" t="str">
        <f t="shared" si="173"/>
        <v/>
      </c>
      <c r="Z297" t="str">
        <f t="shared" si="173"/>
        <v/>
      </c>
      <c r="AA297" t="str">
        <f t="shared" si="173"/>
        <v/>
      </c>
      <c r="AB297" t="str">
        <f t="shared" si="173"/>
        <v/>
      </c>
      <c r="AC297" t="str">
        <f t="shared" si="173"/>
        <v/>
      </c>
      <c r="AD297" t="str">
        <f t="shared" si="173"/>
        <v/>
      </c>
      <c r="AE297" t="str">
        <f t="shared" si="173"/>
        <v/>
      </c>
      <c r="AF297" t="str">
        <f t="shared" si="173"/>
        <v/>
      </c>
      <c r="AG297" t="str">
        <f t="shared" si="173"/>
        <v/>
      </c>
      <c r="AH297" t="str">
        <f t="shared" si="173"/>
        <v/>
      </c>
      <c r="AI297" t="str">
        <f t="shared" si="173"/>
        <v/>
      </c>
      <c r="AJ297" t="str">
        <f t="shared" si="173"/>
        <v/>
      </c>
      <c r="AK297" t="str">
        <f t="shared" si="173"/>
        <v/>
      </c>
      <c r="AL297" t="str">
        <f t="shared" si="173"/>
        <v/>
      </c>
      <c r="AM297" t="str">
        <f t="shared" si="173"/>
        <v/>
      </c>
      <c r="AN297" t="str">
        <f t="shared" si="173"/>
        <v/>
      </c>
      <c r="AO297" t="str">
        <f t="shared" si="173"/>
        <v/>
      </c>
      <c r="AP297" t="str">
        <f t="shared" si="173"/>
        <v/>
      </c>
      <c r="AQ297" t="str">
        <f t="shared" si="173"/>
        <v/>
      </c>
      <c r="AR297" t="str">
        <f t="shared" si="173"/>
        <v/>
      </c>
      <c r="AS297" t="str">
        <f t="shared" si="173"/>
        <v/>
      </c>
      <c r="AT297" t="str">
        <f t="shared" si="173"/>
        <v/>
      </c>
      <c r="AU297" t="str">
        <f t="shared" si="173"/>
        <v/>
      </c>
      <c r="AV297" t="str">
        <f t="shared" si="173"/>
        <v/>
      </c>
      <c r="AW297" t="str">
        <f t="shared" si="173"/>
        <v/>
      </c>
      <c r="AX297" t="str">
        <f t="shared" si="173"/>
        <v/>
      </c>
      <c r="AY297" t="str">
        <f t="shared" si="173"/>
        <v/>
      </c>
      <c r="AZ297" t="str">
        <f t="shared" si="173"/>
        <v/>
      </c>
      <c r="BA297" t="str">
        <f t="shared" si="173"/>
        <v/>
      </c>
      <c r="BB297" t="str">
        <f t="shared" si="173"/>
        <v/>
      </c>
      <c r="BC297" t="str">
        <f t="shared" si="173"/>
        <v/>
      </c>
      <c r="BD297" t="str">
        <f t="shared" si="173"/>
        <v/>
      </c>
      <c r="BE297" t="str">
        <f t="shared" si="173"/>
        <v/>
      </c>
      <c r="BF297" t="str">
        <f t="shared" si="173"/>
        <v/>
      </c>
      <c r="BG297" t="str">
        <f t="shared" si="173"/>
        <v/>
      </c>
      <c r="BH297" t="str">
        <f t="shared" si="173"/>
        <v/>
      </c>
      <c r="BI297" t="str">
        <f t="shared" si="173"/>
        <v/>
      </c>
      <c r="BJ297" t="str">
        <f t="shared" si="173"/>
        <v/>
      </c>
      <c r="BK297" t="str">
        <f t="shared" si="173"/>
        <v/>
      </c>
      <c r="BL297" t="str">
        <f t="shared" si="173"/>
        <v/>
      </c>
      <c r="BM297" t="str">
        <f t="shared" si="173"/>
        <v/>
      </c>
      <c r="BN297" t="str">
        <f t="shared" si="173"/>
        <v/>
      </c>
      <c r="BO297" t="str">
        <f t="shared" si="173"/>
        <v/>
      </c>
      <c r="BP297" t="str">
        <f t="shared" si="173"/>
        <v/>
      </c>
      <c r="BQ297" t="str">
        <f t="shared" si="173"/>
        <v/>
      </c>
      <c r="BR297" t="str">
        <f t="shared" si="173"/>
        <v/>
      </c>
      <c r="BS297" t="str">
        <f t="shared" si="173"/>
        <v/>
      </c>
      <c r="BT297" t="str">
        <f t="shared" si="173"/>
        <v/>
      </c>
      <c r="BU297" t="str">
        <f t="shared" si="173"/>
        <v/>
      </c>
      <c r="BV297" t="str">
        <f t="shared" ref="BV297:DY297" si="174">IF(BV79&gt;0,BV$4,"")</f>
        <v/>
      </c>
      <c r="BW297" t="str">
        <f t="shared" si="174"/>
        <v/>
      </c>
      <c r="BX297" t="str">
        <f t="shared" si="174"/>
        <v/>
      </c>
      <c r="BY297" t="str">
        <f t="shared" si="174"/>
        <v/>
      </c>
      <c r="BZ297" t="str">
        <f t="shared" si="174"/>
        <v/>
      </c>
      <c r="CA297" t="str">
        <f t="shared" si="174"/>
        <v/>
      </c>
      <c r="CB297" t="str">
        <f t="shared" si="174"/>
        <v/>
      </c>
      <c r="CC297" t="str">
        <f t="shared" si="174"/>
        <v/>
      </c>
      <c r="CD297" t="str">
        <f t="shared" si="174"/>
        <v/>
      </c>
      <c r="CE297" t="str">
        <f t="shared" si="174"/>
        <v/>
      </c>
      <c r="CF297" t="str">
        <f t="shared" si="174"/>
        <v/>
      </c>
      <c r="CG297" t="str">
        <f t="shared" si="174"/>
        <v/>
      </c>
      <c r="CH297" t="str">
        <f t="shared" si="174"/>
        <v/>
      </c>
      <c r="CI297" t="str">
        <f t="shared" si="174"/>
        <v/>
      </c>
      <c r="CJ297" t="str">
        <f t="shared" si="174"/>
        <v/>
      </c>
      <c r="CK297" t="str">
        <f t="shared" si="174"/>
        <v/>
      </c>
      <c r="CL297" t="str">
        <f t="shared" si="174"/>
        <v/>
      </c>
      <c r="CM297" t="str">
        <f t="shared" si="174"/>
        <v/>
      </c>
      <c r="CN297" t="str">
        <f t="shared" si="174"/>
        <v/>
      </c>
      <c r="CO297" t="str">
        <f t="shared" si="174"/>
        <v/>
      </c>
      <c r="CP297" t="str">
        <f t="shared" si="174"/>
        <v/>
      </c>
      <c r="CQ297" t="str">
        <f t="shared" si="174"/>
        <v/>
      </c>
      <c r="CR297" t="str">
        <f t="shared" si="174"/>
        <v/>
      </c>
      <c r="CS297" t="str">
        <f t="shared" si="174"/>
        <v/>
      </c>
      <c r="CT297" t="str">
        <f t="shared" si="174"/>
        <v/>
      </c>
      <c r="CU297" t="str">
        <f t="shared" si="174"/>
        <v/>
      </c>
      <c r="CV297" t="str">
        <f t="shared" si="174"/>
        <v/>
      </c>
      <c r="CW297" t="str">
        <f t="shared" si="174"/>
        <v/>
      </c>
      <c r="CX297" t="str">
        <f t="shared" si="174"/>
        <v/>
      </c>
      <c r="CY297" t="str">
        <f t="shared" si="174"/>
        <v/>
      </c>
      <c r="CZ297" t="str">
        <f t="shared" si="174"/>
        <v/>
      </c>
      <c r="DA297" t="str">
        <f t="shared" si="174"/>
        <v/>
      </c>
      <c r="DB297" t="str">
        <f t="shared" si="174"/>
        <v/>
      </c>
      <c r="DC297" t="str">
        <f t="shared" si="174"/>
        <v/>
      </c>
      <c r="DD297" t="str">
        <f t="shared" si="174"/>
        <v/>
      </c>
      <c r="DE297" t="str">
        <f t="shared" si="174"/>
        <v/>
      </c>
      <c r="DF297" t="str">
        <f t="shared" si="174"/>
        <v/>
      </c>
      <c r="DG297" t="str">
        <f t="shared" si="174"/>
        <v/>
      </c>
      <c r="DH297" t="str">
        <f t="shared" si="174"/>
        <v/>
      </c>
      <c r="DI297" t="str">
        <f t="shared" si="174"/>
        <v/>
      </c>
      <c r="DJ297" t="str">
        <f t="shared" si="174"/>
        <v/>
      </c>
      <c r="DK297" t="str">
        <f t="shared" si="174"/>
        <v/>
      </c>
      <c r="DL297" t="str">
        <f t="shared" si="174"/>
        <v/>
      </c>
      <c r="DM297" t="str">
        <f t="shared" si="174"/>
        <v/>
      </c>
      <c r="DN297" t="str">
        <f t="shared" si="174"/>
        <v/>
      </c>
      <c r="DO297" t="str">
        <f t="shared" si="174"/>
        <v/>
      </c>
      <c r="DP297" t="str">
        <f t="shared" si="174"/>
        <v/>
      </c>
      <c r="DQ297" t="str">
        <f t="shared" si="174"/>
        <v/>
      </c>
      <c r="DR297" t="str">
        <f t="shared" si="174"/>
        <v/>
      </c>
      <c r="DS297" t="str">
        <f t="shared" si="174"/>
        <v/>
      </c>
      <c r="DT297" t="str">
        <f t="shared" si="174"/>
        <v/>
      </c>
      <c r="DU297" t="str">
        <f t="shared" si="174"/>
        <v/>
      </c>
      <c r="DV297" t="str">
        <f t="shared" si="174"/>
        <v/>
      </c>
      <c r="DW297" t="str">
        <f t="shared" si="174"/>
        <v/>
      </c>
      <c r="DX297" t="str">
        <f t="shared" si="174"/>
        <v/>
      </c>
      <c r="DY297" t="str">
        <f t="shared" si="174"/>
        <v/>
      </c>
    </row>
    <row r="298" spans="2:129" x14ac:dyDescent="0.2">
      <c r="B298" t="str">
        <f t="shared" si="155"/>
        <v/>
      </c>
      <c r="G298" s="9">
        <f t="shared" si="158"/>
        <v>0</v>
      </c>
      <c r="H298" s="9">
        <f t="shared" si="159"/>
        <v>0</v>
      </c>
      <c r="I298" t="str">
        <f t="shared" si="160"/>
        <v/>
      </c>
      <c r="J298" t="str">
        <f t="shared" ref="J298:BU298" si="175">IF(J80&gt;0,J$4,"")</f>
        <v/>
      </c>
      <c r="K298" t="str">
        <f t="shared" si="175"/>
        <v/>
      </c>
      <c r="L298" t="str">
        <f t="shared" si="175"/>
        <v/>
      </c>
      <c r="M298" t="str">
        <f t="shared" si="175"/>
        <v/>
      </c>
      <c r="N298" t="str">
        <f t="shared" si="175"/>
        <v/>
      </c>
      <c r="O298" t="str">
        <f t="shared" si="175"/>
        <v/>
      </c>
      <c r="P298" t="str">
        <f t="shared" si="175"/>
        <v/>
      </c>
      <c r="Q298" t="str">
        <f t="shared" si="175"/>
        <v/>
      </c>
      <c r="R298" t="str">
        <f t="shared" si="175"/>
        <v/>
      </c>
      <c r="S298" t="str">
        <f t="shared" si="175"/>
        <v/>
      </c>
      <c r="T298" t="str">
        <f t="shared" si="175"/>
        <v/>
      </c>
      <c r="U298" t="str">
        <f t="shared" si="175"/>
        <v/>
      </c>
      <c r="V298" t="str">
        <f t="shared" si="175"/>
        <v/>
      </c>
      <c r="W298" t="str">
        <f t="shared" si="175"/>
        <v/>
      </c>
      <c r="X298" t="str">
        <f t="shared" si="175"/>
        <v/>
      </c>
      <c r="Y298" t="str">
        <f t="shared" si="175"/>
        <v/>
      </c>
      <c r="Z298" t="str">
        <f t="shared" si="175"/>
        <v/>
      </c>
      <c r="AA298" t="str">
        <f t="shared" si="175"/>
        <v/>
      </c>
      <c r="AB298" t="str">
        <f t="shared" si="175"/>
        <v/>
      </c>
      <c r="AC298" t="str">
        <f t="shared" si="175"/>
        <v/>
      </c>
      <c r="AD298" t="str">
        <f t="shared" si="175"/>
        <v/>
      </c>
      <c r="AE298" t="str">
        <f t="shared" si="175"/>
        <v/>
      </c>
      <c r="AF298" t="str">
        <f t="shared" si="175"/>
        <v/>
      </c>
      <c r="AG298" t="str">
        <f t="shared" si="175"/>
        <v/>
      </c>
      <c r="AH298" t="str">
        <f t="shared" si="175"/>
        <v/>
      </c>
      <c r="AI298" t="str">
        <f t="shared" si="175"/>
        <v/>
      </c>
      <c r="AJ298" t="str">
        <f t="shared" si="175"/>
        <v/>
      </c>
      <c r="AK298" t="str">
        <f t="shared" si="175"/>
        <v/>
      </c>
      <c r="AL298" t="str">
        <f t="shared" si="175"/>
        <v/>
      </c>
      <c r="AM298" t="str">
        <f t="shared" si="175"/>
        <v/>
      </c>
      <c r="AN298" t="str">
        <f t="shared" si="175"/>
        <v/>
      </c>
      <c r="AO298" t="str">
        <f t="shared" si="175"/>
        <v/>
      </c>
      <c r="AP298" t="str">
        <f t="shared" si="175"/>
        <v/>
      </c>
      <c r="AQ298" t="str">
        <f t="shared" si="175"/>
        <v/>
      </c>
      <c r="AR298" t="str">
        <f t="shared" si="175"/>
        <v/>
      </c>
      <c r="AS298" t="str">
        <f t="shared" si="175"/>
        <v/>
      </c>
      <c r="AT298" t="str">
        <f t="shared" si="175"/>
        <v/>
      </c>
      <c r="AU298" t="str">
        <f t="shared" si="175"/>
        <v/>
      </c>
      <c r="AV298" t="str">
        <f t="shared" si="175"/>
        <v/>
      </c>
      <c r="AW298" t="str">
        <f t="shared" si="175"/>
        <v/>
      </c>
      <c r="AX298" t="str">
        <f t="shared" si="175"/>
        <v/>
      </c>
      <c r="AY298" t="str">
        <f t="shared" si="175"/>
        <v/>
      </c>
      <c r="AZ298" t="str">
        <f t="shared" si="175"/>
        <v/>
      </c>
      <c r="BA298" t="str">
        <f t="shared" si="175"/>
        <v/>
      </c>
      <c r="BB298" t="str">
        <f t="shared" si="175"/>
        <v/>
      </c>
      <c r="BC298" t="str">
        <f t="shared" si="175"/>
        <v/>
      </c>
      <c r="BD298" t="str">
        <f t="shared" si="175"/>
        <v/>
      </c>
      <c r="BE298" t="str">
        <f t="shared" si="175"/>
        <v/>
      </c>
      <c r="BF298" t="str">
        <f t="shared" si="175"/>
        <v/>
      </c>
      <c r="BG298" t="str">
        <f t="shared" si="175"/>
        <v/>
      </c>
      <c r="BH298" t="str">
        <f t="shared" si="175"/>
        <v/>
      </c>
      <c r="BI298" t="str">
        <f t="shared" si="175"/>
        <v/>
      </c>
      <c r="BJ298" t="str">
        <f t="shared" si="175"/>
        <v/>
      </c>
      <c r="BK298" t="str">
        <f t="shared" si="175"/>
        <v/>
      </c>
      <c r="BL298" t="str">
        <f t="shared" si="175"/>
        <v/>
      </c>
      <c r="BM298" t="str">
        <f t="shared" si="175"/>
        <v/>
      </c>
      <c r="BN298" t="str">
        <f t="shared" si="175"/>
        <v/>
      </c>
      <c r="BO298" t="str">
        <f t="shared" si="175"/>
        <v/>
      </c>
      <c r="BP298" t="str">
        <f t="shared" si="175"/>
        <v/>
      </c>
      <c r="BQ298" t="str">
        <f t="shared" si="175"/>
        <v/>
      </c>
      <c r="BR298" t="str">
        <f t="shared" si="175"/>
        <v/>
      </c>
      <c r="BS298" t="str">
        <f t="shared" si="175"/>
        <v/>
      </c>
      <c r="BT298" t="str">
        <f t="shared" si="175"/>
        <v/>
      </c>
      <c r="BU298" t="str">
        <f t="shared" si="175"/>
        <v/>
      </c>
      <c r="BV298" t="str">
        <f t="shared" ref="BV298:DY298" si="176">IF(BV80&gt;0,BV$4,"")</f>
        <v/>
      </c>
      <c r="BW298" t="str">
        <f t="shared" si="176"/>
        <v/>
      </c>
      <c r="BX298" t="str">
        <f t="shared" si="176"/>
        <v/>
      </c>
      <c r="BY298" t="str">
        <f t="shared" si="176"/>
        <v/>
      </c>
      <c r="BZ298" t="str">
        <f t="shared" si="176"/>
        <v/>
      </c>
      <c r="CA298" t="str">
        <f t="shared" si="176"/>
        <v/>
      </c>
      <c r="CB298" t="str">
        <f t="shared" si="176"/>
        <v/>
      </c>
      <c r="CC298" t="str">
        <f t="shared" si="176"/>
        <v/>
      </c>
      <c r="CD298" t="str">
        <f t="shared" si="176"/>
        <v/>
      </c>
      <c r="CE298" t="str">
        <f t="shared" si="176"/>
        <v/>
      </c>
      <c r="CF298" t="str">
        <f t="shared" si="176"/>
        <v/>
      </c>
      <c r="CG298" t="str">
        <f t="shared" si="176"/>
        <v/>
      </c>
      <c r="CH298" t="str">
        <f t="shared" si="176"/>
        <v/>
      </c>
      <c r="CI298" t="str">
        <f t="shared" si="176"/>
        <v/>
      </c>
      <c r="CJ298" t="str">
        <f t="shared" si="176"/>
        <v/>
      </c>
      <c r="CK298" t="str">
        <f t="shared" si="176"/>
        <v/>
      </c>
      <c r="CL298" t="str">
        <f t="shared" si="176"/>
        <v/>
      </c>
      <c r="CM298" t="str">
        <f t="shared" si="176"/>
        <v/>
      </c>
      <c r="CN298" t="str">
        <f t="shared" si="176"/>
        <v/>
      </c>
      <c r="CO298" t="str">
        <f t="shared" si="176"/>
        <v/>
      </c>
      <c r="CP298" t="str">
        <f t="shared" si="176"/>
        <v/>
      </c>
      <c r="CQ298" t="str">
        <f t="shared" si="176"/>
        <v/>
      </c>
      <c r="CR298" t="str">
        <f t="shared" si="176"/>
        <v/>
      </c>
      <c r="CS298" t="str">
        <f t="shared" si="176"/>
        <v/>
      </c>
      <c r="CT298" t="str">
        <f t="shared" si="176"/>
        <v/>
      </c>
      <c r="CU298" t="str">
        <f t="shared" si="176"/>
        <v/>
      </c>
      <c r="CV298" t="str">
        <f t="shared" si="176"/>
        <v/>
      </c>
      <c r="CW298" t="str">
        <f t="shared" si="176"/>
        <v/>
      </c>
      <c r="CX298" t="str">
        <f t="shared" si="176"/>
        <v/>
      </c>
      <c r="CY298" t="str">
        <f t="shared" si="176"/>
        <v/>
      </c>
      <c r="CZ298" t="str">
        <f t="shared" si="176"/>
        <v/>
      </c>
      <c r="DA298" t="str">
        <f t="shared" si="176"/>
        <v/>
      </c>
      <c r="DB298" t="str">
        <f t="shared" si="176"/>
        <v/>
      </c>
      <c r="DC298" t="str">
        <f t="shared" si="176"/>
        <v/>
      </c>
      <c r="DD298" t="str">
        <f t="shared" si="176"/>
        <v/>
      </c>
      <c r="DE298" t="str">
        <f t="shared" si="176"/>
        <v/>
      </c>
      <c r="DF298" t="str">
        <f t="shared" si="176"/>
        <v/>
      </c>
      <c r="DG298" t="str">
        <f t="shared" si="176"/>
        <v/>
      </c>
      <c r="DH298" t="str">
        <f t="shared" si="176"/>
        <v/>
      </c>
      <c r="DI298" t="str">
        <f t="shared" si="176"/>
        <v/>
      </c>
      <c r="DJ298" t="str">
        <f t="shared" si="176"/>
        <v/>
      </c>
      <c r="DK298" t="str">
        <f t="shared" si="176"/>
        <v/>
      </c>
      <c r="DL298" t="str">
        <f t="shared" si="176"/>
        <v/>
      </c>
      <c r="DM298" t="str">
        <f t="shared" si="176"/>
        <v/>
      </c>
      <c r="DN298" t="str">
        <f t="shared" si="176"/>
        <v/>
      </c>
      <c r="DO298" t="str">
        <f t="shared" si="176"/>
        <v/>
      </c>
      <c r="DP298" t="str">
        <f t="shared" si="176"/>
        <v/>
      </c>
      <c r="DQ298" t="str">
        <f t="shared" si="176"/>
        <v/>
      </c>
      <c r="DR298" t="str">
        <f t="shared" si="176"/>
        <v/>
      </c>
      <c r="DS298" t="str">
        <f t="shared" si="176"/>
        <v/>
      </c>
      <c r="DT298" t="str">
        <f t="shared" si="176"/>
        <v/>
      </c>
      <c r="DU298" t="str">
        <f t="shared" si="176"/>
        <v/>
      </c>
      <c r="DV298" t="str">
        <f t="shared" si="176"/>
        <v/>
      </c>
      <c r="DW298" t="str">
        <f t="shared" si="176"/>
        <v/>
      </c>
      <c r="DX298" t="str">
        <f t="shared" si="176"/>
        <v/>
      </c>
      <c r="DY298" t="str">
        <f t="shared" si="176"/>
        <v/>
      </c>
    </row>
    <row r="299" spans="2:129" x14ac:dyDescent="0.2">
      <c r="B299" t="str">
        <f t="shared" si="155"/>
        <v/>
      </c>
      <c r="G299" s="9">
        <f t="shared" si="158"/>
        <v>0</v>
      </c>
      <c r="H299" s="9">
        <f t="shared" si="159"/>
        <v>0</v>
      </c>
      <c r="I299" t="str">
        <f t="shared" si="160"/>
        <v/>
      </c>
      <c r="J299" t="str">
        <f t="shared" ref="J299:BU299" si="177">IF(J81&gt;0,J$4,"")</f>
        <v/>
      </c>
      <c r="K299" t="str">
        <f t="shared" si="177"/>
        <v/>
      </c>
      <c r="L299" t="str">
        <f t="shared" si="177"/>
        <v/>
      </c>
      <c r="M299" t="str">
        <f t="shared" si="177"/>
        <v/>
      </c>
      <c r="N299" t="str">
        <f t="shared" si="177"/>
        <v/>
      </c>
      <c r="O299" t="str">
        <f t="shared" si="177"/>
        <v/>
      </c>
      <c r="P299" t="str">
        <f t="shared" si="177"/>
        <v/>
      </c>
      <c r="Q299" t="str">
        <f t="shared" si="177"/>
        <v/>
      </c>
      <c r="R299" t="str">
        <f t="shared" si="177"/>
        <v/>
      </c>
      <c r="S299" t="str">
        <f t="shared" si="177"/>
        <v/>
      </c>
      <c r="T299" t="str">
        <f t="shared" si="177"/>
        <v/>
      </c>
      <c r="U299" t="str">
        <f t="shared" si="177"/>
        <v/>
      </c>
      <c r="V299" t="str">
        <f t="shared" si="177"/>
        <v/>
      </c>
      <c r="W299" t="str">
        <f t="shared" si="177"/>
        <v/>
      </c>
      <c r="X299" t="str">
        <f t="shared" si="177"/>
        <v/>
      </c>
      <c r="Y299" t="str">
        <f t="shared" si="177"/>
        <v/>
      </c>
      <c r="Z299" t="str">
        <f t="shared" si="177"/>
        <v/>
      </c>
      <c r="AA299" t="str">
        <f t="shared" si="177"/>
        <v/>
      </c>
      <c r="AB299" t="str">
        <f t="shared" si="177"/>
        <v/>
      </c>
      <c r="AC299" t="str">
        <f t="shared" si="177"/>
        <v/>
      </c>
      <c r="AD299" t="str">
        <f t="shared" si="177"/>
        <v/>
      </c>
      <c r="AE299" t="str">
        <f t="shared" si="177"/>
        <v/>
      </c>
      <c r="AF299" t="str">
        <f t="shared" si="177"/>
        <v/>
      </c>
      <c r="AG299" t="str">
        <f t="shared" si="177"/>
        <v/>
      </c>
      <c r="AH299" t="str">
        <f t="shared" si="177"/>
        <v/>
      </c>
      <c r="AI299" t="str">
        <f t="shared" si="177"/>
        <v/>
      </c>
      <c r="AJ299" t="str">
        <f t="shared" si="177"/>
        <v/>
      </c>
      <c r="AK299" t="str">
        <f t="shared" si="177"/>
        <v/>
      </c>
      <c r="AL299" t="str">
        <f t="shared" si="177"/>
        <v/>
      </c>
      <c r="AM299" t="str">
        <f t="shared" si="177"/>
        <v/>
      </c>
      <c r="AN299" t="str">
        <f t="shared" si="177"/>
        <v/>
      </c>
      <c r="AO299" t="str">
        <f t="shared" si="177"/>
        <v/>
      </c>
      <c r="AP299" t="str">
        <f t="shared" si="177"/>
        <v/>
      </c>
      <c r="AQ299" t="str">
        <f t="shared" si="177"/>
        <v/>
      </c>
      <c r="AR299" t="str">
        <f t="shared" si="177"/>
        <v/>
      </c>
      <c r="AS299" t="str">
        <f t="shared" si="177"/>
        <v/>
      </c>
      <c r="AT299" t="str">
        <f t="shared" si="177"/>
        <v/>
      </c>
      <c r="AU299" t="str">
        <f t="shared" si="177"/>
        <v/>
      </c>
      <c r="AV299" t="str">
        <f t="shared" si="177"/>
        <v/>
      </c>
      <c r="AW299" t="str">
        <f t="shared" si="177"/>
        <v/>
      </c>
      <c r="AX299" t="str">
        <f t="shared" si="177"/>
        <v/>
      </c>
      <c r="AY299" t="str">
        <f t="shared" si="177"/>
        <v/>
      </c>
      <c r="AZ299" t="str">
        <f t="shared" si="177"/>
        <v/>
      </c>
      <c r="BA299" t="str">
        <f t="shared" si="177"/>
        <v/>
      </c>
      <c r="BB299" t="str">
        <f t="shared" si="177"/>
        <v/>
      </c>
      <c r="BC299" t="str">
        <f t="shared" si="177"/>
        <v/>
      </c>
      <c r="BD299" t="str">
        <f t="shared" si="177"/>
        <v/>
      </c>
      <c r="BE299" t="str">
        <f t="shared" si="177"/>
        <v/>
      </c>
      <c r="BF299" t="str">
        <f t="shared" si="177"/>
        <v/>
      </c>
      <c r="BG299" t="str">
        <f t="shared" si="177"/>
        <v/>
      </c>
      <c r="BH299" t="str">
        <f t="shared" si="177"/>
        <v/>
      </c>
      <c r="BI299" t="str">
        <f t="shared" si="177"/>
        <v/>
      </c>
      <c r="BJ299" t="str">
        <f t="shared" si="177"/>
        <v/>
      </c>
      <c r="BK299" t="str">
        <f t="shared" si="177"/>
        <v/>
      </c>
      <c r="BL299" t="str">
        <f t="shared" si="177"/>
        <v/>
      </c>
      <c r="BM299" t="str">
        <f t="shared" si="177"/>
        <v/>
      </c>
      <c r="BN299" t="str">
        <f t="shared" si="177"/>
        <v/>
      </c>
      <c r="BO299" t="str">
        <f t="shared" si="177"/>
        <v/>
      </c>
      <c r="BP299" t="str">
        <f t="shared" si="177"/>
        <v/>
      </c>
      <c r="BQ299" t="str">
        <f t="shared" si="177"/>
        <v/>
      </c>
      <c r="BR299" t="str">
        <f t="shared" si="177"/>
        <v/>
      </c>
      <c r="BS299" t="str">
        <f t="shared" si="177"/>
        <v/>
      </c>
      <c r="BT299" t="str">
        <f t="shared" si="177"/>
        <v/>
      </c>
      <c r="BU299" t="str">
        <f t="shared" si="177"/>
        <v/>
      </c>
      <c r="BV299" t="str">
        <f t="shared" ref="BV299:DY299" si="178">IF(BV81&gt;0,BV$4,"")</f>
        <v/>
      </c>
      <c r="BW299" t="str">
        <f t="shared" si="178"/>
        <v/>
      </c>
      <c r="BX299" t="str">
        <f t="shared" si="178"/>
        <v/>
      </c>
      <c r="BY299" t="str">
        <f t="shared" si="178"/>
        <v/>
      </c>
      <c r="BZ299" t="str">
        <f t="shared" si="178"/>
        <v/>
      </c>
      <c r="CA299" t="str">
        <f t="shared" si="178"/>
        <v/>
      </c>
      <c r="CB299" t="str">
        <f t="shared" si="178"/>
        <v/>
      </c>
      <c r="CC299" t="str">
        <f t="shared" si="178"/>
        <v/>
      </c>
      <c r="CD299" t="str">
        <f t="shared" si="178"/>
        <v/>
      </c>
      <c r="CE299" t="str">
        <f t="shared" si="178"/>
        <v/>
      </c>
      <c r="CF299" t="str">
        <f t="shared" si="178"/>
        <v/>
      </c>
      <c r="CG299" t="str">
        <f t="shared" si="178"/>
        <v/>
      </c>
      <c r="CH299" t="str">
        <f t="shared" si="178"/>
        <v/>
      </c>
      <c r="CI299" t="str">
        <f t="shared" si="178"/>
        <v/>
      </c>
      <c r="CJ299" t="str">
        <f t="shared" si="178"/>
        <v/>
      </c>
      <c r="CK299" t="str">
        <f t="shared" si="178"/>
        <v/>
      </c>
      <c r="CL299" t="str">
        <f t="shared" si="178"/>
        <v/>
      </c>
      <c r="CM299" t="str">
        <f t="shared" si="178"/>
        <v/>
      </c>
      <c r="CN299" t="str">
        <f t="shared" si="178"/>
        <v/>
      </c>
      <c r="CO299" t="str">
        <f t="shared" si="178"/>
        <v/>
      </c>
      <c r="CP299" t="str">
        <f t="shared" si="178"/>
        <v/>
      </c>
      <c r="CQ299" t="str">
        <f t="shared" si="178"/>
        <v/>
      </c>
      <c r="CR299" t="str">
        <f t="shared" si="178"/>
        <v/>
      </c>
      <c r="CS299" t="str">
        <f t="shared" si="178"/>
        <v/>
      </c>
      <c r="CT299" t="str">
        <f t="shared" si="178"/>
        <v/>
      </c>
      <c r="CU299" t="str">
        <f t="shared" si="178"/>
        <v/>
      </c>
      <c r="CV299" t="str">
        <f t="shared" si="178"/>
        <v/>
      </c>
      <c r="CW299" t="str">
        <f t="shared" si="178"/>
        <v/>
      </c>
      <c r="CX299" t="str">
        <f t="shared" si="178"/>
        <v/>
      </c>
      <c r="CY299" t="str">
        <f t="shared" si="178"/>
        <v/>
      </c>
      <c r="CZ299" t="str">
        <f t="shared" si="178"/>
        <v/>
      </c>
      <c r="DA299" t="str">
        <f t="shared" si="178"/>
        <v/>
      </c>
      <c r="DB299" t="str">
        <f t="shared" si="178"/>
        <v/>
      </c>
      <c r="DC299" t="str">
        <f t="shared" si="178"/>
        <v/>
      </c>
      <c r="DD299" t="str">
        <f t="shared" si="178"/>
        <v/>
      </c>
      <c r="DE299" t="str">
        <f t="shared" si="178"/>
        <v/>
      </c>
      <c r="DF299" t="str">
        <f t="shared" si="178"/>
        <v/>
      </c>
      <c r="DG299" t="str">
        <f t="shared" si="178"/>
        <v/>
      </c>
      <c r="DH299" t="str">
        <f t="shared" si="178"/>
        <v/>
      </c>
      <c r="DI299" t="str">
        <f t="shared" si="178"/>
        <v/>
      </c>
      <c r="DJ299" t="str">
        <f t="shared" si="178"/>
        <v/>
      </c>
      <c r="DK299" t="str">
        <f t="shared" si="178"/>
        <v/>
      </c>
      <c r="DL299" t="str">
        <f t="shared" si="178"/>
        <v/>
      </c>
      <c r="DM299" t="str">
        <f t="shared" si="178"/>
        <v/>
      </c>
      <c r="DN299" t="str">
        <f t="shared" si="178"/>
        <v/>
      </c>
      <c r="DO299" t="str">
        <f t="shared" si="178"/>
        <v/>
      </c>
      <c r="DP299" t="str">
        <f t="shared" si="178"/>
        <v/>
      </c>
      <c r="DQ299" t="str">
        <f t="shared" si="178"/>
        <v/>
      </c>
      <c r="DR299" t="str">
        <f t="shared" si="178"/>
        <v/>
      </c>
      <c r="DS299" t="str">
        <f t="shared" si="178"/>
        <v/>
      </c>
      <c r="DT299" t="str">
        <f t="shared" si="178"/>
        <v/>
      </c>
      <c r="DU299" t="str">
        <f t="shared" si="178"/>
        <v/>
      </c>
      <c r="DV299" t="str">
        <f t="shared" si="178"/>
        <v/>
      </c>
      <c r="DW299" t="str">
        <f t="shared" si="178"/>
        <v/>
      </c>
      <c r="DX299" t="str">
        <f t="shared" si="178"/>
        <v/>
      </c>
      <c r="DY299" t="str">
        <f t="shared" si="178"/>
        <v/>
      </c>
    </row>
    <row r="300" spans="2:129" x14ac:dyDescent="0.2">
      <c r="B300" t="str">
        <f t="shared" si="155"/>
        <v/>
      </c>
      <c r="G300" s="9">
        <f t="shared" si="158"/>
        <v>0</v>
      </c>
      <c r="H300" s="9">
        <f t="shared" si="159"/>
        <v>0</v>
      </c>
      <c r="I300" t="str">
        <f t="shared" si="160"/>
        <v/>
      </c>
      <c r="J300" t="str">
        <f t="shared" ref="J300:BU300" si="179">IF(J82&gt;0,J$4,"")</f>
        <v/>
      </c>
      <c r="K300" t="str">
        <f t="shared" si="179"/>
        <v/>
      </c>
      <c r="L300" t="str">
        <f t="shared" si="179"/>
        <v/>
      </c>
      <c r="M300" t="str">
        <f t="shared" si="179"/>
        <v/>
      </c>
      <c r="N300" t="str">
        <f t="shared" si="179"/>
        <v/>
      </c>
      <c r="O300" t="str">
        <f t="shared" si="179"/>
        <v/>
      </c>
      <c r="P300" t="str">
        <f t="shared" si="179"/>
        <v/>
      </c>
      <c r="Q300" t="str">
        <f t="shared" si="179"/>
        <v/>
      </c>
      <c r="R300" t="str">
        <f t="shared" si="179"/>
        <v/>
      </c>
      <c r="S300" t="str">
        <f t="shared" si="179"/>
        <v/>
      </c>
      <c r="T300" t="str">
        <f t="shared" si="179"/>
        <v/>
      </c>
      <c r="U300" t="str">
        <f t="shared" si="179"/>
        <v/>
      </c>
      <c r="V300" t="str">
        <f t="shared" si="179"/>
        <v/>
      </c>
      <c r="W300" t="str">
        <f t="shared" si="179"/>
        <v/>
      </c>
      <c r="X300" t="str">
        <f t="shared" si="179"/>
        <v/>
      </c>
      <c r="Y300" t="str">
        <f t="shared" si="179"/>
        <v/>
      </c>
      <c r="Z300" t="str">
        <f t="shared" si="179"/>
        <v/>
      </c>
      <c r="AA300" t="str">
        <f t="shared" si="179"/>
        <v/>
      </c>
      <c r="AB300" t="str">
        <f t="shared" si="179"/>
        <v/>
      </c>
      <c r="AC300" t="str">
        <f t="shared" si="179"/>
        <v/>
      </c>
      <c r="AD300" t="str">
        <f t="shared" si="179"/>
        <v/>
      </c>
      <c r="AE300" t="str">
        <f t="shared" si="179"/>
        <v/>
      </c>
      <c r="AF300" t="str">
        <f t="shared" si="179"/>
        <v/>
      </c>
      <c r="AG300" t="str">
        <f t="shared" si="179"/>
        <v/>
      </c>
      <c r="AH300" t="str">
        <f t="shared" si="179"/>
        <v/>
      </c>
      <c r="AI300" t="str">
        <f t="shared" si="179"/>
        <v/>
      </c>
      <c r="AJ300" t="str">
        <f t="shared" si="179"/>
        <v/>
      </c>
      <c r="AK300" t="str">
        <f t="shared" si="179"/>
        <v/>
      </c>
      <c r="AL300" t="str">
        <f t="shared" si="179"/>
        <v/>
      </c>
      <c r="AM300" t="str">
        <f t="shared" si="179"/>
        <v/>
      </c>
      <c r="AN300" t="str">
        <f t="shared" si="179"/>
        <v/>
      </c>
      <c r="AO300" t="str">
        <f t="shared" si="179"/>
        <v/>
      </c>
      <c r="AP300" t="str">
        <f t="shared" si="179"/>
        <v/>
      </c>
      <c r="AQ300" t="str">
        <f t="shared" si="179"/>
        <v/>
      </c>
      <c r="AR300" t="str">
        <f t="shared" si="179"/>
        <v/>
      </c>
      <c r="AS300" t="str">
        <f t="shared" si="179"/>
        <v/>
      </c>
      <c r="AT300" t="str">
        <f t="shared" si="179"/>
        <v/>
      </c>
      <c r="AU300" t="str">
        <f t="shared" si="179"/>
        <v/>
      </c>
      <c r="AV300" t="str">
        <f t="shared" si="179"/>
        <v/>
      </c>
      <c r="AW300" t="str">
        <f t="shared" si="179"/>
        <v/>
      </c>
      <c r="AX300" t="str">
        <f t="shared" si="179"/>
        <v/>
      </c>
      <c r="AY300" t="str">
        <f t="shared" si="179"/>
        <v/>
      </c>
      <c r="AZ300" t="str">
        <f t="shared" si="179"/>
        <v/>
      </c>
      <c r="BA300" t="str">
        <f t="shared" si="179"/>
        <v/>
      </c>
      <c r="BB300" t="str">
        <f t="shared" si="179"/>
        <v/>
      </c>
      <c r="BC300" t="str">
        <f t="shared" si="179"/>
        <v/>
      </c>
      <c r="BD300" t="str">
        <f t="shared" si="179"/>
        <v/>
      </c>
      <c r="BE300" t="str">
        <f t="shared" si="179"/>
        <v/>
      </c>
      <c r="BF300" t="str">
        <f t="shared" si="179"/>
        <v/>
      </c>
      <c r="BG300" t="str">
        <f t="shared" si="179"/>
        <v/>
      </c>
      <c r="BH300" t="str">
        <f t="shared" si="179"/>
        <v/>
      </c>
      <c r="BI300" t="str">
        <f t="shared" si="179"/>
        <v/>
      </c>
      <c r="BJ300" t="str">
        <f t="shared" si="179"/>
        <v/>
      </c>
      <c r="BK300" t="str">
        <f t="shared" si="179"/>
        <v/>
      </c>
      <c r="BL300" t="str">
        <f t="shared" si="179"/>
        <v/>
      </c>
      <c r="BM300" t="str">
        <f t="shared" si="179"/>
        <v/>
      </c>
      <c r="BN300" t="str">
        <f t="shared" si="179"/>
        <v/>
      </c>
      <c r="BO300" t="str">
        <f t="shared" si="179"/>
        <v/>
      </c>
      <c r="BP300" t="str">
        <f t="shared" si="179"/>
        <v/>
      </c>
      <c r="BQ300" t="str">
        <f t="shared" si="179"/>
        <v/>
      </c>
      <c r="BR300" t="str">
        <f t="shared" si="179"/>
        <v/>
      </c>
      <c r="BS300" t="str">
        <f t="shared" si="179"/>
        <v/>
      </c>
      <c r="BT300" t="str">
        <f t="shared" si="179"/>
        <v/>
      </c>
      <c r="BU300" t="str">
        <f t="shared" si="179"/>
        <v/>
      </c>
      <c r="BV300" t="str">
        <f t="shared" ref="BV300:DY300" si="180">IF(BV82&gt;0,BV$4,"")</f>
        <v/>
      </c>
      <c r="BW300" t="str">
        <f t="shared" si="180"/>
        <v/>
      </c>
      <c r="BX300" t="str">
        <f t="shared" si="180"/>
        <v/>
      </c>
      <c r="BY300" t="str">
        <f t="shared" si="180"/>
        <v/>
      </c>
      <c r="BZ300" t="str">
        <f t="shared" si="180"/>
        <v/>
      </c>
      <c r="CA300" t="str">
        <f t="shared" si="180"/>
        <v/>
      </c>
      <c r="CB300" t="str">
        <f t="shared" si="180"/>
        <v/>
      </c>
      <c r="CC300" t="str">
        <f t="shared" si="180"/>
        <v/>
      </c>
      <c r="CD300" t="str">
        <f t="shared" si="180"/>
        <v/>
      </c>
      <c r="CE300" t="str">
        <f t="shared" si="180"/>
        <v/>
      </c>
      <c r="CF300" t="str">
        <f t="shared" si="180"/>
        <v/>
      </c>
      <c r="CG300" t="str">
        <f t="shared" si="180"/>
        <v/>
      </c>
      <c r="CH300" t="str">
        <f t="shared" si="180"/>
        <v/>
      </c>
      <c r="CI300" t="str">
        <f t="shared" si="180"/>
        <v/>
      </c>
      <c r="CJ300" t="str">
        <f t="shared" si="180"/>
        <v/>
      </c>
      <c r="CK300" t="str">
        <f t="shared" si="180"/>
        <v/>
      </c>
      <c r="CL300" t="str">
        <f t="shared" si="180"/>
        <v/>
      </c>
      <c r="CM300" t="str">
        <f t="shared" si="180"/>
        <v/>
      </c>
      <c r="CN300" t="str">
        <f t="shared" si="180"/>
        <v/>
      </c>
      <c r="CO300" t="str">
        <f t="shared" si="180"/>
        <v/>
      </c>
      <c r="CP300" t="str">
        <f t="shared" si="180"/>
        <v/>
      </c>
      <c r="CQ300" t="str">
        <f t="shared" si="180"/>
        <v/>
      </c>
      <c r="CR300" t="str">
        <f t="shared" si="180"/>
        <v/>
      </c>
      <c r="CS300" t="str">
        <f t="shared" si="180"/>
        <v/>
      </c>
      <c r="CT300" t="str">
        <f t="shared" si="180"/>
        <v/>
      </c>
      <c r="CU300" t="str">
        <f t="shared" si="180"/>
        <v/>
      </c>
      <c r="CV300" t="str">
        <f t="shared" si="180"/>
        <v/>
      </c>
      <c r="CW300" t="str">
        <f t="shared" si="180"/>
        <v/>
      </c>
      <c r="CX300" t="str">
        <f t="shared" si="180"/>
        <v/>
      </c>
      <c r="CY300" t="str">
        <f t="shared" si="180"/>
        <v/>
      </c>
      <c r="CZ300" t="str">
        <f t="shared" si="180"/>
        <v/>
      </c>
      <c r="DA300" t="str">
        <f t="shared" si="180"/>
        <v/>
      </c>
      <c r="DB300" t="str">
        <f t="shared" si="180"/>
        <v/>
      </c>
      <c r="DC300" t="str">
        <f t="shared" si="180"/>
        <v/>
      </c>
      <c r="DD300" t="str">
        <f t="shared" si="180"/>
        <v/>
      </c>
      <c r="DE300" t="str">
        <f t="shared" si="180"/>
        <v/>
      </c>
      <c r="DF300" t="str">
        <f t="shared" si="180"/>
        <v/>
      </c>
      <c r="DG300" t="str">
        <f t="shared" si="180"/>
        <v/>
      </c>
      <c r="DH300" t="str">
        <f t="shared" si="180"/>
        <v/>
      </c>
      <c r="DI300" t="str">
        <f t="shared" si="180"/>
        <v/>
      </c>
      <c r="DJ300" t="str">
        <f t="shared" si="180"/>
        <v/>
      </c>
      <c r="DK300" t="str">
        <f t="shared" si="180"/>
        <v/>
      </c>
      <c r="DL300" t="str">
        <f t="shared" si="180"/>
        <v/>
      </c>
      <c r="DM300" t="str">
        <f t="shared" si="180"/>
        <v/>
      </c>
      <c r="DN300" t="str">
        <f t="shared" si="180"/>
        <v/>
      </c>
      <c r="DO300" t="str">
        <f t="shared" si="180"/>
        <v/>
      </c>
      <c r="DP300" t="str">
        <f t="shared" si="180"/>
        <v/>
      </c>
      <c r="DQ300" t="str">
        <f t="shared" si="180"/>
        <v/>
      </c>
      <c r="DR300" t="str">
        <f t="shared" si="180"/>
        <v/>
      </c>
      <c r="DS300" t="str">
        <f t="shared" si="180"/>
        <v/>
      </c>
      <c r="DT300" t="str">
        <f t="shared" si="180"/>
        <v/>
      </c>
      <c r="DU300" t="str">
        <f t="shared" si="180"/>
        <v/>
      </c>
      <c r="DV300" t="str">
        <f t="shared" si="180"/>
        <v/>
      </c>
      <c r="DW300" t="str">
        <f t="shared" si="180"/>
        <v/>
      </c>
      <c r="DX300" t="str">
        <f t="shared" si="180"/>
        <v/>
      </c>
      <c r="DY300" t="str">
        <f t="shared" si="180"/>
        <v/>
      </c>
    </row>
    <row r="301" spans="2:129" x14ac:dyDescent="0.2">
      <c r="B301" t="str">
        <f t="shared" si="155"/>
        <v/>
      </c>
      <c r="G301" s="9">
        <f t="shared" si="158"/>
        <v>0</v>
      </c>
      <c r="H301" s="9">
        <f t="shared" si="159"/>
        <v>0</v>
      </c>
      <c r="I301" t="str">
        <f t="shared" si="160"/>
        <v/>
      </c>
      <c r="J301" t="str">
        <f t="shared" ref="J301:BU301" si="181">IF(J83&gt;0,J$4,"")</f>
        <v/>
      </c>
      <c r="K301" t="str">
        <f t="shared" si="181"/>
        <v/>
      </c>
      <c r="L301" t="str">
        <f t="shared" si="181"/>
        <v/>
      </c>
      <c r="M301" t="str">
        <f t="shared" si="181"/>
        <v/>
      </c>
      <c r="N301" t="str">
        <f t="shared" si="181"/>
        <v/>
      </c>
      <c r="O301" t="str">
        <f t="shared" si="181"/>
        <v/>
      </c>
      <c r="P301" t="str">
        <f t="shared" si="181"/>
        <v/>
      </c>
      <c r="Q301" t="str">
        <f t="shared" si="181"/>
        <v/>
      </c>
      <c r="R301" t="str">
        <f t="shared" si="181"/>
        <v/>
      </c>
      <c r="S301" t="str">
        <f t="shared" si="181"/>
        <v/>
      </c>
      <c r="T301" t="str">
        <f t="shared" si="181"/>
        <v/>
      </c>
      <c r="U301" t="str">
        <f t="shared" si="181"/>
        <v/>
      </c>
      <c r="V301" t="str">
        <f t="shared" si="181"/>
        <v/>
      </c>
      <c r="W301" t="str">
        <f t="shared" si="181"/>
        <v/>
      </c>
      <c r="X301" t="str">
        <f t="shared" si="181"/>
        <v/>
      </c>
      <c r="Y301" t="str">
        <f t="shared" si="181"/>
        <v/>
      </c>
      <c r="Z301" t="str">
        <f t="shared" si="181"/>
        <v/>
      </c>
      <c r="AA301" t="str">
        <f t="shared" si="181"/>
        <v/>
      </c>
      <c r="AB301" t="str">
        <f t="shared" si="181"/>
        <v/>
      </c>
      <c r="AC301" t="str">
        <f t="shared" si="181"/>
        <v/>
      </c>
      <c r="AD301" t="str">
        <f t="shared" si="181"/>
        <v/>
      </c>
      <c r="AE301" t="str">
        <f t="shared" si="181"/>
        <v/>
      </c>
      <c r="AF301" t="str">
        <f t="shared" si="181"/>
        <v/>
      </c>
      <c r="AG301" t="str">
        <f t="shared" si="181"/>
        <v/>
      </c>
      <c r="AH301" t="str">
        <f t="shared" si="181"/>
        <v/>
      </c>
      <c r="AI301" t="str">
        <f t="shared" si="181"/>
        <v/>
      </c>
      <c r="AJ301" t="str">
        <f t="shared" si="181"/>
        <v/>
      </c>
      <c r="AK301" t="str">
        <f t="shared" si="181"/>
        <v/>
      </c>
      <c r="AL301" t="str">
        <f t="shared" si="181"/>
        <v/>
      </c>
      <c r="AM301" t="str">
        <f t="shared" si="181"/>
        <v/>
      </c>
      <c r="AN301" t="str">
        <f t="shared" si="181"/>
        <v/>
      </c>
      <c r="AO301" t="str">
        <f t="shared" si="181"/>
        <v/>
      </c>
      <c r="AP301" t="str">
        <f t="shared" si="181"/>
        <v/>
      </c>
      <c r="AQ301" t="str">
        <f t="shared" si="181"/>
        <v/>
      </c>
      <c r="AR301" t="str">
        <f t="shared" si="181"/>
        <v/>
      </c>
      <c r="AS301" t="str">
        <f t="shared" si="181"/>
        <v/>
      </c>
      <c r="AT301" t="str">
        <f t="shared" si="181"/>
        <v/>
      </c>
      <c r="AU301" t="str">
        <f t="shared" si="181"/>
        <v/>
      </c>
      <c r="AV301" t="str">
        <f t="shared" si="181"/>
        <v/>
      </c>
      <c r="AW301" t="str">
        <f t="shared" si="181"/>
        <v/>
      </c>
      <c r="AX301" t="str">
        <f t="shared" si="181"/>
        <v/>
      </c>
      <c r="AY301" t="str">
        <f t="shared" si="181"/>
        <v/>
      </c>
      <c r="AZ301" t="str">
        <f t="shared" si="181"/>
        <v/>
      </c>
      <c r="BA301" t="str">
        <f t="shared" si="181"/>
        <v/>
      </c>
      <c r="BB301" t="str">
        <f t="shared" si="181"/>
        <v/>
      </c>
      <c r="BC301" t="str">
        <f t="shared" si="181"/>
        <v/>
      </c>
      <c r="BD301" t="str">
        <f t="shared" si="181"/>
        <v/>
      </c>
      <c r="BE301" t="str">
        <f t="shared" si="181"/>
        <v/>
      </c>
      <c r="BF301" t="str">
        <f t="shared" si="181"/>
        <v/>
      </c>
      <c r="BG301" t="str">
        <f t="shared" si="181"/>
        <v/>
      </c>
      <c r="BH301" t="str">
        <f t="shared" si="181"/>
        <v/>
      </c>
      <c r="BI301" t="str">
        <f t="shared" si="181"/>
        <v/>
      </c>
      <c r="BJ301" t="str">
        <f t="shared" si="181"/>
        <v/>
      </c>
      <c r="BK301" t="str">
        <f t="shared" si="181"/>
        <v/>
      </c>
      <c r="BL301" t="str">
        <f t="shared" si="181"/>
        <v/>
      </c>
      <c r="BM301" t="str">
        <f t="shared" si="181"/>
        <v/>
      </c>
      <c r="BN301" t="str">
        <f t="shared" si="181"/>
        <v/>
      </c>
      <c r="BO301" t="str">
        <f t="shared" si="181"/>
        <v/>
      </c>
      <c r="BP301" t="str">
        <f t="shared" si="181"/>
        <v/>
      </c>
      <c r="BQ301" t="str">
        <f t="shared" si="181"/>
        <v/>
      </c>
      <c r="BR301" t="str">
        <f t="shared" si="181"/>
        <v/>
      </c>
      <c r="BS301" t="str">
        <f t="shared" si="181"/>
        <v/>
      </c>
      <c r="BT301" t="str">
        <f t="shared" si="181"/>
        <v/>
      </c>
      <c r="BU301" t="str">
        <f t="shared" si="181"/>
        <v/>
      </c>
      <c r="BV301" t="str">
        <f t="shared" ref="BV301:DY301" si="182">IF(BV83&gt;0,BV$4,"")</f>
        <v/>
      </c>
      <c r="BW301" t="str">
        <f t="shared" si="182"/>
        <v/>
      </c>
      <c r="BX301" t="str">
        <f t="shared" si="182"/>
        <v/>
      </c>
      <c r="BY301" t="str">
        <f t="shared" si="182"/>
        <v/>
      </c>
      <c r="BZ301" t="str">
        <f t="shared" si="182"/>
        <v/>
      </c>
      <c r="CA301" t="str">
        <f t="shared" si="182"/>
        <v/>
      </c>
      <c r="CB301" t="str">
        <f t="shared" si="182"/>
        <v/>
      </c>
      <c r="CC301" t="str">
        <f t="shared" si="182"/>
        <v/>
      </c>
      <c r="CD301" t="str">
        <f t="shared" si="182"/>
        <v/>
      </c>
      <c r="CE301" t="str">
        <f t="shared" si="182"/>
        <v/>
      </c>
      <c r="CF301" t="str">
        <f t="shared" si="182"/>
        <v/>
      </c>
      <c r="CG301" t="str">
        <f t="shared" si="182"/>
        <v/>
      </c>
      <c r="CH301" t="str">
        <f t="shared" si="182"/>
        <v/>
      </c>
      <c r="CI301" t="str">
        <f t="shared" si="182"/>
        <v/>
      </c>
      <c r="CJ301" t="str">
        <f t="shared" si="182"/>
        <v/>
      </c>
      <c r="CK301" t="str">
        <f t="shared" si="182"/>
        <v/>
      </c>
      <c r="CL301" t="str">
        <f t="shared" si="182"/>
        <v/>
      </c>
      <c r="CM301" t="str">
        <f t="shared" si="182"/>
        <v/>
      </c>
      <c r="CN301" t="str">
        <f t="shared" si="182"/>
        <v/>
      </c>
      <c r="CO301" t="str">
        <f t="shared" si="182"/>
        <v/>
      </c>
      <c r="CP301" t="str">
        <f t="shared" si="182"/>
        <v/>
      </c>
      <c r="CQ301" t="str">
        <f t="shared" si="182"/>
        <v/>
      </c>
      <c r="CR301" t="str">
        <f t="shared" si="182"/>
        <v/>
      </c>
      <c r="CS301" t="str">
        <f t="shared" si="182"/>
        <v/>
      </c>
      <c r="CT301" t="str">
        <f t="shared" si="182"/>
        <v/>
      </c>
      <c r="CU301" t="str">
        <f t="shared" si="182"/>
        <v/>
      </c>
      <c r="CV301" t="str">
        <f t="shared" si="182"/>
        <v/>
      </c>
      <c r="CW301" t="str">
        <f t="shared" si="182"/>
        <v/>
      </c>
      <c r="CX301" t="str">
        <f t="shared" si="182"/>
        <v/>
      </c>
      <c r="CY301" t="str">
        <f t="shared" si="182"/>
        <v/>
      </c>
      <c r="CZ301" t="str">
        <f t="shared" si="182"/>
        <v/>
      </c>
      <c r="DA301" t="str">
        <f t="shared" si="182"/>
        <v/>
      </c>
      <c r="DB301" t="str">
        <f t="shared" si="182"/>
        <v/>
      </c>
      <c r="DC301" t="str">
        <f t="shared" si="182"/>
        <v/>
      </c>
      <c r="DD301" t="str">
        <f t="shared" si="182"/>
        <v/>
      </c>
      <c r="DE301" t="str">
        <f t="shared" si="182"/>
        <v/>
      </c>
      <c r="DF301" t="str">
        <f t="shared" si="182"/>
        <v/>
      </c>
      <c r="DG301" t="str">
        <f t="shared" si="182"/>
        <v/>
      </c>
      <c r="DH301" t="str">
        <f t="shared" si="182"/>
        <v/>
      </c>
      <c r="DI301" t="str">
        <f t="shared" si="182"/>
        <v/>
      </c>
      <c r="DJ301" t="str">
        <f t="shared" si="182"/>
        <v/>
      </c>
      <c r="DK301" t="str">
        <f t="shared" si="182"/>
        <v/>
      </c>
      <c r="DL301" t="str">
        <f t="shared" si="182"/>
        <v/>
      </c>
      <c r="DM301" t="str">
        <f t="shared" si="182"/>
        <v/>
      </c>
      <c r="DN301" t="str">
        <f t="shared" si="182"/>
        <v/>
      </c>
      <c r="DO301" t="str">
        <f t="shared" si="182"/>
        <v/>
      </c>
      <c r="DP301" t="str">
        <f t="shared" si="182"/>
        <v/>
      </c>
      <c r="DQ301" t="str">
        <f t="shared" si="182"/>
        <v/>
      </c>
      <c r="DR301" t="str">
        <f t="shared" si="182"/>
        <v/>
      </c>
      <c r="DS301" t="str">
        <f t="shared" si="182"/>
        <v/>
      </c>
      <c r="DT301" t="str">
        <f t="shared" si="182"/>
        <v/>
      </c>
      <c r="DU301" t="str">
        <f t="shared" si="182"/>
        <v/>
      </c>
      <c r="DV301" t="str">
        <f t="shared" si="182"/>
        <v/>
      </c>
      <c r="DW301" t="str">
        <f t="shared" si="182"/>
        <v/>
      </c>
      <c r="DX301" t="str">
        <f t="shared" si="182"/>
        <v/>
      </c>
      <c r="DY301" t="str">
        <f t="shared" si="182"/>
        <v/>
      </c>
    </row>
    <row r="302" spans="2:129" x14ac:dyDescent="0.2">
      <c r="B302" t="str">
        <f t="shared" si="155"/>
        <v/>
      </c>
      <c r="G302" s="9">
        <f t="shared" si="158"/>
        <v>0</v>
      </c>
      <c r="H302" s="9">
        <f t="shared" si="159"/>
        <v>0</v>
      </c>
      <c r="I302" t="str">
        <f t="shared" si="160"/>
        <v/>
      </c>
      <c r="J302" t="str">
        <f t="shared" ref="J302:BU302" si="183">IF(J84&gt;0,J$4,"")</f>
        <v/>
      </c>
      <c r="K302" t="str">
        <f t="shared" si="183"/>
        <v/>
      </c>
      <c r="L302" t="str">
        <f t="shared" si="183"/>
        <v/>
      </c>
      <c r="M302" t="str">
        <f t="shared" si="183"/>
        <v/>
      </c>
      <c r="N302" t="str">
        <f t="shared" si="183"/>
        <v/>
      </c>
      <c r="O302" t="str">
        <f t="shared" si="183"/>
        <v/>
      </c>
      <c r="P302" t="str">
        <f t="shared" si="183"/>
        <v/>
      </c>
      <c r="Q302" t="str">
        <f t="shared" si="183"/>
        <v/>
      </c>
      <c r="R302" t="str">
        <f t="shared" si="183"/>
        <v/>
      </c>
      <c r="S302" t="str">
        <f t="shared" si="183"/>
        <v/>
      </c>
      <c r="T302" t="str">
        <f t="shared" si="183"/>
        <v/>
      </c>
      <c r="U302" t="str">
        <f t="shared" si="183"/>
        <v/>
      </c>
      <c r="V302" t="str">
        <f t="shared" si="183"/>
        <v/>
      </c>
      <c r="W302" t="str">
        <f t="shared" si="183"/>
        <v/>
      </c>
      <c r="X302" t="str">
        <f t="shared" si="183"/>
        <v/>
      </c>
      <c r="Y302" t="str">
        <f t="shared" si="183"/>
        <v/>
      </c>
      <c r="Z302" t="str">
        <f t="shared" si="183"/>
        <v/>
      </c>
      <c r="AA302" t="str">
        <f t="shared" si="183"/>
        <v/>
      </c>
      <c r="AB302" t="str">
        <f t="shared" si="183"/>
        <v/>
      </c>
      <c r="AC302" t="str">
        <f t="shared" si="183"/>
        <v/>
      </c>
      <c r="AD302" t="str">
        <f t="shared" si="183"/>
        <v/>
      </c>
      <c r="AE302" t="str">
        <f t="shared" si="183"/>
        <v/>
      </c>
      <c r="AF302" t="str">
        <f t="shared" si="183"/>
        <v/>
      </c>
      <c r="AG302" t="str">
        <f t="shared" si="183"/>
        <v/>
      </c>
      <c r="AH302" t="str">
        <f t="shared" si="183"/>
        <v/>
      </c>
      <c r="AI302" t="str">
        <f t="shared" si="183"/>
        <v/>
      </c>
      <c r="AJ302" t="str">
        <f t="shared" si="183"/>
        <v/>
      </c>
      <c r="AK302" t="str">
        <f t="shared" si="183"/>
        <v/>
      </c>
      <c r="AL302" t="str">
        <f t="shared" si="183"/>
        <v/>
      </c>
      <c r="AM302" t="str">
        <f t="shared" si="183"/>
        <v/>
      </c>
      <c r="AN302" t="str">
        <f t="shared" si="183"/>
        <v/>
      </c>
      <c r="AO302" t="str">
        <f t="shared" si="183"/>
        <v/>
      </c>
      <c r="AP302" t="str">
        <f t="shared" si="183"/>
        <v/>
      </c>
      <c r="AQ302" t="str">
        <f t="shared" si="183"/>
        <v/>
      </c>
      <c r="AR302" t="str">
        <f t="shared" si="183"/>
        <v/>
      </c>
      <c r="AS302" t="str">
        <f t="shared" si="183"/>
        <v/>
      </c>
      <c r="AT302" t="str">
        <f t="shared" si="183"/>
        <v/>
      </c>
      <c r="AU302" t="str">
        <f t="shared" si="183"/>
        <v/>
      </c>
      <c r="AV302" t="str">
        <f t="shared" si="183"/>
        <v/>
      </c>
      <c r="AW302" t="str">
        <f t="shared" si="183"/>
        <v/>
      </c>
      <c r="AX302" t="str">
        <f t="shared" si="183"/>
        <v/>
      </c>
      <c r="AY302" t="str">
        <f t="shared" si="183"/>
        <v/>
      </c>
      <c r="AZ302" t="str">
        <f t="shared" si="183"/>
        <v/>
      </c>
      <c r="BA302" t="str">
        <f t="shared" si="183"/>
        <v/>
      </c>
      <c r="BB302" t="str">
        <f t="shared" si="183"/>
        <v/>
      </c>
      <c r="BC302" t="str">
        <f t="shared" si="183"/>
        <v/>
      </c>
      <c r="BD302" t="str">
        <f t="shared" si="183"/>
        <v/>
      </c>
      <c r="BE302" t="str">
        <f t="shared" si="183"/>
        <v/>
      </c>
      <c r="BF302" t="str">
        <f t="shared" si="183"/>
        <v/>
      </c>
      <c r="BG302" t="str">
        <f t="shared" si="183"/>
        <v/>
      </c>
      <c r="BH302" t="str">
        <f t="shared" si="183"/>
        <v/>
      </c>
      <c r="BI302" t="str">
        <f t="shared" si="183"/>
        <v/>
      </c>
      <c r="BJ302" t="str">
        <f t="shared" si="183"/>
        <v/>
      </c>
      <c r="BK302" t="str">
        <f t="shared" si="183"/>
        <v/>
      </c>
      <c r="BL302" t="str">
        <f t="shared" si="183"/>
        <v/>
      </c>
      <c r="BM302" t="str">
        <f t="shared" si="183"/>
        <v/>
      </c>
      <c r="BN302" t="str">
        <f t="shared" si="183"/>
        <v/>
      </c>
      <c r="BO302" t="str">
        <f t="shared" si="183"/>
        <v/>
      </c>
      <c r="BP302" t="str">
        <f t="shared" si="183"/>
        <v/>
      </c>
      <c r="BQ302" t="str">
        <f t="shared" si="183"/>
        <v/>
      </c>
      <c r="BR302" t="str">
        <f t="shared" si="183"/>
        <v/>
      </c>
      <c r="BS302" t="str">
        <f t="shared" si="183"/>
        <v/>
      </c>
      <c r="BT302" t="str">
        <f t="shared" si="183"/>
        <v/>
      </c>
      <c r="BU302" t="str">
        <f t="shared" si="183"/>
        <v/>
      </c>
      <c r="BV302" t="str">
        <f t="shared" ref="BV302:DY302" si="184">IF(BV84&gt;0,BV$4,"")</f>
        <v/>
      </c>
      <c r="BW302" t="str">
        <f t="shared" si="184"/>
        <v/>
      </c>
      <c r="BX302" t="str">
        <f t="shared" si="184"/>
        <v/>
      </c>
      <c r="BY302" t="str">
        <f t="shared" si="184"/>
        <v/>
      </c>
      <c r="BZ302" t="str">
        <f t="shared" si="184"/>
        <v/>
      </c>
      <c r="CA302" t="str">
        <f t="shared" si="184"/>
        <v/>
      </c>
      <c r="CB302" t="str">
        <f t="shared" si="184"/>
        <v/>
      </c>
      <c r="CC302" t="str">
        <f t="shared" si="184"/>
        <v/>
      </c>
      <c r="CD302" t="str">
        <f t="shared" si="184"/>
        <v/>
      </c>
      <c r="CE302" t="str">
        <f t="shared" si="184"/>
        <v/>
      </c>
      <c r="CF302" t="str">
        <f t="shared" si="184"/>
        <v/>
      </c>
      <c r="CG302" t="str">
        <f t="shared" si="184"/>
        <v/>
      </c>
      <c r="CH302" t="str">
        <f t="shared" si="184"/>
        <v/>
      </c>
      <c r="CI302" t="str">
        <f t="shared" si="184"/>
        <v/>
      </c>
      <c r="CJ302" t="str">
        <f t="shared" si="184"/>
        <v/>
      </c>
      <c r="CK302" t="str">
        <f t="shared" si="184"/>
        <v/>
      </c>
      <c r="CL302" t="str">
        <f t="shared" si="184"/>
        <v/>
      </c>
      <c r="CM302" t="str">
        <f t="shared" si="184"/>
        <v/>
      </c>
      <c r="CN302" t="str">
        <f t="shared" si="184"/>
        <v/>
      </c>
      <c r="CO302" t="str">
        <f t="shared" si="184"/>
        <v/>
      </c>
      <c r="CP302" t="str">
        <f t="shared" si="184"/>
        <v/>
      </c>
      <c r="CQ302" t="str">
        <f t="shared" si="184"/>
        <v/>
      </c>
      <c r="CR302" t="str">
        <f t="shared" si="184"/>
        <v/>
      </c>
      <c r="CS302" t="str">
        <f t="shared" si="184"/>
        <v/>
      </c>
      <c r="CT302" t="str">
        <f t="shared" si="184"/>
        <v/>
      </c>
      <c r="CU302" t="str">
        <f t="shared" si="184"/>
        <v/>
      </c>
      <c r="CV302" t="str">
        <f t="shared" si="184"/>
        <v/>
      </c>
      <c r="CW302" t="str">
        <f t="shared" si="184"/>
        <v/>
      </c>
      <c r="CX302" t="str">
        <f t="shared" si="184"/>
        <v/>
      </c>
      <c r="CY302" t="str">
        <f t="shared" si="184"/>
        <v/>
      </c>
      <c r="CZ302" t="str">
        <f t="shared" si="184"/>
        <v/>
      </c>
      <c r="DA302" t="str">
        <f t="shared" si="184"/>
        <v/>
      </c>
      <c r="DB302" t="str">
        <f t="shared" si="184"/>
        <v/>
      </c>
      <c r="DC302" t="str">
        <f t="shared" si="184"/>
        <v/>
      </c>
      <c r="DD302" t="str">
        <f t="shared" si="184"/>
        <v/>
      </c>
      <c r="DE302" t="str">
        <f t="shared" si="184"/>
        <v/>
      </c>
      <c r="DF302" t="str">
        <f t="shared" si="184"/>
        <v/>
      </c>
      <c r="DG302" t="str">
        <f t="shared" si="184"/>
        <v/>
      </c>
      <c r="DH302" t="str">
        <f t="shared" si="184"/>
        <v/>
      </c>
      <c r="DI302" t="str">
        <f t="shared" si="184"/>
        <v/>
      </c>
      <c r="DJ302" t="str">
        <f t="shared" si="184"/>
        <v/>
      </c>
      <c r="DK302" t="str">
        <f t="shared" si="184"/>
        <v/>
      </c>
      <c r="DL302" t="str">
        <f t="shared" si="184"/>
        <v/>
      </c>
      <c r="DM302" t="str">
        <f t="shared" si="184"/>
        <v/>
      </c>
      <c r="DN302" t="str">
        <f t="shared" si="184"/>
        <v/>
      </c>
      <c r="DO302" t="str">
        <f t="shared" si="184"/>
        <v/>
      </c>
      <c r="DP302" t="str">
        <f t="shared" si="184"/>
        <v/>
      </c>
      <c r="DQ302" t="str">
        <f t="shared" si="184"/>
        <v/>
      </c>
      <c r="DR302" t="str">
        <f t="shared" si="184"/>
        <v/>
      </c>
      <c r="DS302" t="str">
        <f t="shared" si="184"/>
        <v/>
      </c>
      <c r="DT302" t="str">
        <f t="shared" si="184"/>
        <v/>
      </c>
      <c r="DU302" t="str">
        <f t="shared" si="184"/>
        <v/>
      </c>
      <c r="DV302" t="str">
        <f t="shared" si="184"/>
        <v/>
      </c>
      <c r="DW302" t="str">
        <f t="shared" si="184"/>
        <v/>
      </c>
      <c r="DX302" t="str">
        <f t="shared" si="184"/>
        <v/>
      </c>
      <c r="DY302" t="str">
        <f t="shared" si="184"/>
        <v/>
      </c>
    </row>
    <row r="303" spans="2:129" x14ac:dyDescent="0.2">
      <c r="B303" t="str">
        <f t="shared" si="155"/>
        <v/>
      </c>
      <c r="G303" s="9">
        <f t="shared" si="158"/>
        <v>0</v>
      </c>
      <c r="H303" s="9">
        <f t="shared" si="159"/>
        <v>0</v>
      </c>
      <c r="I303" t="str">
        <f t="shared" si="160"/>
        <v/>
      </c>
      <c r="J303" t="str">
        <f t="shared" ref="J303:BU303" si="185">IF(J85&gt;0,J$4,"")</f>
        <v/>
      </c>
      <c r="K303" t="str">
        <f t="shared" si="185"/>
        <v/>
      </c>
      <c r="L303" t="str">
        <f t="shared" si="185"/>
        <v/>
      </c>
      <c r="M303" t="str">
        <f t="shared" si="185"/>
        <v/>
      </c>
      <c r="N303" t="str">
        <f t="shared" si="185"/>
        <v/>
      </c>
      <c r="O303" t="str">
        <f t="shared" si="185"/>
        <v/>
      </c>
      <c r="P303" t="str">
        <f t="shared" si="185"/>
        <v/>
      </c>
      <c r="Q303" t="str">
        <f t="shared" si="185"/>
        <v/>
      </c>
      <c r="R303" t="str">
        <f t="shared" si="185"/>
        <v/>
      </c>
      <c r="S303" t="str">
        <f t="shared" si="185"/>
        <v/>
      </c>
      <c r="T303" t="str">
        <f t="shared" si="185"/>
        <v/>
      </c>
      <c r="U303" t="str">
        <f t="shared" si="185"/>
        <v/>
      </c>
      <c r="V303" t="str">
        <f t="shared" si="185"/>
        <v/>
      </c>
      <c r="W303" t="str">
        <f t="shared" si="185"/>
        <v/>
      </c>
      <c r="X303" t="str">
        <f t="shared" si="185"/>
        <v/>
      </c>
      <c r="Y303" t="str">
        <f t="shared" si="185"/>
        <v/>
      </c>
      <c r="Z303" t="str">
        <f t="shared" si="185"/>
        <v/>
      </c>
      <c r="AA303" t="str">
        <f t="shared" si="185"/>
        <v/>
      </c>
      <c r="AB303" t="str">
        <f t="shared" si="185"/>
        <v/>
      </c>
      <c r="AC303" t="str">
        <f t="shared" si="185"/>
        <v/>
      </c>
      <c r="AD303" t="str">
        <f t="shared" si="185"/>
        <v/>
      </c>
      <c r="AE303" t="str">
        <f t="shared" si="185"/>
        <v/>
      </c>
      <c r="AF303" t="str">
        <f t="shared" si="185"/>
        <v/>
      </c>
      <c r="AG303" t="str">
        <f t="shared" si="185"/>
        <v/>
      </c>
      <c r="AH303" t="str">
        <f t="shared" si="185"/>
        <v/>
      </c>
      <c r="AI303" t="str">
        <f t="shared" si="185"/>
        <v/>
      </c>
      <c r="AJ303" t="str">
        <f t="shared" si="185"/>
        <v/>
      </c>
      <c r="AK303" t="str">
        <f t="shared" si="185"/>
        <v/>
      </c>
      <c r="AL303" t="str">
        <f t="shared" si="185"/>
        <v/>
      </c>
      <c r="AM303" t="str">
        <f t="shared" si="185"/>
        <v/>
      </c>
      <c r="AN303" t="str">
        <f t="shared" si="185"/>
        <v/>
      </c>
      <c r="AO303" t="str">
        <f t="shared" si="185"/>
        <v/>
      </c>
      <c r="AP303" t="str">
        <f t="shared" si="185"/>
        <v/>
      </c>
      <c r="AQ303" t="str">
        <f t="shared" si="185"/>
        <v/>
      </c>
      <c r="AR303" t="str">
        <f t="shared" si="185"/>
        <v/>
      </c>
      <c r="AS303" t="str">
        <f t="shared" si="185"/>
        <v/>
      </c>
      <c r="AT303" t="str">
        <f t="shared" si="185"/>
        <v/>
      </c>
      <c r="AU303" t="str">
        <f t="shared" si="185"/>
        <v/>
      </c>
      <c r="AV303" t="str">
        <f t="shared" si="185"/>
        <v/>
      </c>
      <c r="AW303" t="str">
        <f t="shared" si="185"/>
        <v/>
      </c>
      <c r="AX303" t="str">
        <f t="shared" si="185"/>
        <v/>
      </c>
      <c r="AY303" t="str">
        <f t="shared" si="185"/>
        <v/>
      </c>
      <c r="AZ303" t="str">
        <f t="shared" si="185"/>
        <v/>
      </c>
      <c r="BA303" t="str">
        <f t="shared" si="185"/>
        <v/>
      </c>
      <c r="BB303" t="str">
        <f t="shared" si="185"/>
        <v/>
      </c>
      <c r="BC303" t="str">
        <f t="shared" si="185"/>
        <v/>
      </c>
      <c r="BD303" t="str">
        <f t="shared" si="185"/>
        <v/>
      </c>
      <c r="BE303" t="str">
        <f t="shared" si="185"/>
        <v/>
      </c>
      <c r="BF303" t="str">
        <f t="shared" si="185"/>
        <v/>
      </c>
      <c r="BG303" t="str">
        <f t="shared" si="185"/>
        <v/>
      </c>
      <c r="BH303" t="str">
        <f t="shared" si="185"/>
        <v/>
      </c>
      <c r="BI303" t="str">
        <f t="shared" si="185"/>
        <v/>
      </c>
      <c r="BJ303" t="str">
        <f t="shared" si="185"/>
        <v/>
      </c>
      <c r="BK303" t="str">
        <f t="shared" si="185"/>
        <v/>
      </c>
      <c r="BL303" t="str">
        <f t="shared" si="185"/>
        <v/>
      </c>
      <c r="BM303" t="str">
        <f t="shared" si="185"/>
        <v/>
      </c>
      <c r="BN303" t="str">
        <f t="shared" si="185"/>
        <v/>
      </c>
      <c r="BO303" t="str">
        <f t="shared" si="185"/>
        <v/>
      </c>
      <c r="BP303" t="str">
        <f t="shared" si="185"/>
        <v/>
      </c>
      <c r="BQ303" t="str">
        <f t="shared" si="185"/>
        <v/>
      </c>
      <c r="BR303" t="str">
        <f t="shared" si="185"/>
        <v/>
      </c>
      <c r="BS303" t="str">
        <f t="shared" si="185"/>
        <v/>
      </c>
      <c r="BT303" t="str">
        <f t="shared" si="185"/>
        <v/>
      </c>
      <c r="BU303" t="str">
        <f t="shared" si="185"/>
        <v/>
      </c>
      <c r="BV303" t="str">
        <f t="shared" ref="BV303:DY303" si="186">IF(BV85&gt;0,BV$4,"")</f>
        <v/>
      </c>
      <c r="BW303" t="str">
        <f t="shared" si="186"/>
        <v/>
      </c>
      <c r="BX303" t="str">
        <f t="shared" si="186"/>
        <v/>
      </c>
      <c r="BY303" t="str">
        <f t="shared" si="186"/>
        <v/>
      </c>
      <c r="BZ303" t="str">
        <f t="shared" si="186"/>
        <v/>
      </c>
      <c r="CA303" t="str">
        <f t="shared" si="186"/>
        <v/>
      </c>
      <c r="CB303" t="str">
        <f t="shared" si="186"/>
        <v/>
      </c>
      <c r="CC303" t="str">
        <f t="shared" si="186"/>
        <v/>
      </c>
      <c r="CD303" t="str">
        <f t="shared" si="186"/>
        <v/>
      </c>
      <c r="CE303" t="str">
        <f t="shared" si="186"/>
        <v/>
      </c>
      <c r="CF303" t="str">
        <f t="shared" si="186"/>
        <v/>
      </c>
      <c r="CG303" t="str">
        <f t="shared" si="186"/>
        <v/>
      </c>
      <c r="CH303" t="str">
        <f t="shared" si="186"/>
        <v/>
      </c>
      <c r="CI303" t="str">
        <f t="shared" si="186"/>
        <v/>
      </c>
      <c r="CJ303" t="str">
        <f t="shared" si="186"/>
        <v/>
      </c>
      <c r="CK303" t="str">
        <f t="shared" si="186"/>
        <v/>
      </c>
      <c r="CL303" t="str">
        <f t="shared" si="186"/>
        <v/>
      </c>
      <c r="CM303" t="str">
        <f t="shared" si="186"/>
        <v/>
      </c>
      <c r="CN303" t="str">
        <f t="shared" si="186"/>
        <v/>
      </c>
      <c r="CO303" t="str">
        <f t="shared" si="186"/>
        <v/>
      </c>
      <c r="CP303" t="str">
        <f t="shared" si="186"/>
        <v/>
      </c>
      <c r="CQ303" t="str">
        <f t="shared" si="186"/>
        <v/>
      </c>
      <c r="CR303" t="str">
        <f t="shared" si="186"/>
        <v/>
      </c>
      <c r="CS303" t="str">
        <f t="shared" si="186"/>
        <v/>
      </c>
      <c r="CT303" t="str">
        <f t="shared" si="186"/>
        <v/>
      </c>
      <c r="CU303" t="str">
        <f t="shared" si="186"/>
        <v/>
      </c>
      <c r="CV303" t="str">
        <f t="shared" si="186"/>
        <v/>
      </c>
      <c r="CW303" t="str">
        <f t="shared" si="186"/>
        <v/>
      </c>
      <c r="CX303" t="str">
        <f t="shared" si="186"/>
        <v/>
      </c>
      <c r="CY303" t="str">
        <f t="shared" si="186"/>
        <v/>
      </c>
      <c r="CZ303" t="str">
        <f t="shared" si="186"/>
        <v/>
      </c>
      <c r="DA303" t="str">
        <f t="shared" si="186"/>
        <v/>
      </c>
      <c r="DB303" t="str">
        <f t="shared" si="186"/>
        <v/>
      </c>
      <c r="DC303" t="str">
        <f t="shared" si="186"/>
        <v/>
      </c>
      <c r="DD303" t="str">
        <f t="shared" si="186"/>
        <v/>
      </c>
      <c r="DE303" t="str">
        <f t="shared" si="186"/>
        <v/>
      </c>
      <c r="DF303" t="str">
        <f t="shared" si="186"/>
        <v/>
      </c>
      <c r="DG303" t="str">
        <f t="shared" si="186"/>
        <v/>
      </c>
      <c r="DH303" t="str">
        <f t="shared" si="186"/>
        <v/>
      </c>
      <c r="DI303" t="str">
        <f t="shared" si="186"/>
        <v/>
      </c>
      <c r="DJ303" t="str">
        <f t="shared" si="186"/>
        <v/>
      </c>
      <c r="DK303" t="str">
        <f t="shared" si="186"/>
        <v/>
      </c>
      <c r="DL303" t="str">
        <f t="shared" si="186"/>
        <v/>
      </c>
      <c r="DM303" t="str">
        <f t="shared" si="186"/>
        <v/>
      </c>
      <c r="DN303" t="str">
        <f t="shared" si="186"/>
        <v/>
      </c>
      <c r="DO303" t="str">
        <f t="shared" si="186"/>
        <v/>
      </c>
      <c r="DP303" t="str">
        <f t="shared" si="186"/>
        <v/>
      </c>
      <c r="DQ303" t="str">
        <f t="shared" si="186"/>
        <v/>
      </c>
      <c r="DR303" t="str">
        <f t="shared" si="186"/>
        <v/>
      </c>
      <c r="DS303" t="str">
        <f t="shared" si="186"/>
        <v/>
      </c>
      <c r="DT303" t="str">
        <f t="shared" si="186"/>
        <v/>
      </c>
      <c r="DU303" t="str">
        <f t="shared" si="186"/>
        <v/>
      </c>
      <c r="DV303" t="str">
        <f t="shared" si="186"/>
        <v/>
      </c>
      <c r="DW303" t="str">
        <f t="shared" si="186"/>
        <v/>
      </c>
      <c r="DX303" t="str">
        <f t="shared" si="186"/>
        <v/>
      </c>
      <c r="DY303" t="str">
        <f t="shared" si="186"/>
        <v/>
      </c>
    </row>
    <row r="304" spans="2:129" x14ac:dyDescent="0.2">
      <c r="B304" t="str">
        <f t="shared" si="155"/>
        <v/>
      </c>
      <c r="G304" s="9">
        <f t="shared" si="158"/>
        <v>0</v>
      </c>
      <c r="H304" s="9">
        <f t="shared" si="159"/>
        <v>0</v>
      </c>
      <c r="I304" t="str">
        <f t="shared" si="160"/>
        <v/>
      </c>
      <c r="J304" t="str">
        <f t="shared" ref="J304:BU304" si="187">IF(J86&gt;0,J$4,"")</f>
        <v/>
      </c>
      <c r="K304" t="str">
        <f t="shared" si="187"/>
        <v/>
      </c>
      <c r="L304" t="str">
        <f t="shared" si="187"/>
        <v/>
      </c>
      <c r="M304" t="str">
        <f t="shared" si="187"/>
        <v/>
      </c>
      <c r="N304" t="str">
        <f t="shared" si="187"/>
        <v/>
      </c>
      <c r="O304" t="str">
        <f t="shared" si="187"/>
        <v/>
      </c>
      <c r="P304" t="str">
        <f t="shared" si="187"/>
        <v/>
      </c>
      <c r="Q304" t="str">
        <f t="shared" si="187"/>
        <v/>
      </c>
      <c r="R304" t="str">
        <f t="shared" si="187"/>
        <v/>
      </c>
      <c r="S304" t="str">
        <f t="shared" si="187"/>
        <v/>
      </c>
      <c r="T304" t="str">
        <f t="shared" si="187"/>
        <v/>
      </c>
      <c r="U304" t="str">
        <f t="shared" si="187"/>
        <v/>
      </c>
      <c r="V304" t="str">
        <f t="shared" si="187"/>
        <v/>
      </c>
      <c r="W304" t="str">
        <f t="shared" si="187"/>
        <v/>
      </c>
      <c r="X304" t="str">
        <f t="shared" si="187"/>
        <v/>
      </c>
      <c r="Y304" t="str">
        <f t="shared" si="187"/>
        <v/>
      </c>
      <c r="Z304" t="str">
        <f t="shared" si="187"/>
        <v/>
      </c>
      <c r="AA304" t="str">
        <f t="shared" si="187"/>
        <v/>
      </c>
      <c r="AB304" t="str">
        <f t="shared" si="187"/>
        <v/>
      </c>
      <c r="AC304" t="str">
        <f t="shared" si="187"/>
        <v/>
      </c>
      <c r="AD304" t="str">
        <f t="shared" si="187"/>
        <v/>
      </c>
      <c r="AE304" t="str">
        <f t="shared" si="187"/>
        <v/>
      </c>
      <c r="AF304" t="str">
        <f t="shared" si="187"/>
        <v/>
      </c>
      <c r="AG304" t="str">
        <f t="shared" si="187"/>
        <v/>
      </c>
      <c r="AH304" t="str">
        <f t="shared" si="187"/>
        <v/>
      </c>
      <c r="AI304" t="str">
        <f t="shared" si="187"/>
        <v/>
      </c>
      <c r="AJ304" t="str">
        <f t="shared" si="187"/>
        <v/>
      </c>
      <c r="AK304" t="str">
        <f t="shared" si="187"/>
        <v/>
      </c>
      <c r="AL304" t="str">
        <f t="shared" si="187"/>
        <v/>
      </c>
      <c r="AM304" t="str">
        <f t="shared" si="187"/>
        <v/>
      </c>
      <c r="AN304" t="str">
        <f t="shared" si="187"/>
        <v/>
      </c>
      <c r="AO304" t="str">
        <f t="shared" si="187"/>
        <v/>
      </c>
      <c r="AP304" t="str">
        <f t="shared" si="187"/>
        <v/>
      </c>
      <c r="AQ304" t="str">
        <f t="shared" si="187"/>
        <v/>
      </c>
      <c r="AR304" t="str">
        <f t="shared" si="187"/>
        <v/>
      </c>
      <c r="AS304" t="str">
        <f t="shared" si="187"/>
        <v/>
      </c>
      <c r="AT304" t="str">
        <f t="shared" si="187"/>
        <v/>
      </c>
      <c r="AU304" t="str">
        <f t="shared" si="187"/>
        <v/>
      </c>
      <c r="AV304" t="str">
        <f t="shared" si="187"/>
        <v/>
      </c>
      <c r="AW304" t="str">
        <f t="shared" si="187"/>
        <v/>
      </c>
      <c r="AX304" t="str">
        <f t="shared" si="187"/>
        <v/>
      </c>
      <c r="AY304" t="str">
        <f t="shared" si="187"/>
        <v/>
      </c>
      <c r="AZ304" t="str">
        <f t="shared" si="187"/>
        <v/>
      </c>
      <c r="BA304" t="str">
        <f t="shared" si="187"/>
        <v/>
      </c>
      <c r="BB304" t="str">
        <f t="shared" si="187"/>
        <v/>
      </c>
      <c r="BC304" t="str">
        <f t="shared" si="187"/>
        <v/>
      </c>
      <c r="BD304" t="str">
        <f t="shared" si="187"/>
        <v/>
      </c>
      <c r="BE304" t="str">
        <f t="shared" si="187"/>
        <v/>
      </c>
      <c r="BF304" t="str">
        <f t="shared" si="187"/>
        <v/>
      </c>
      <c r="BG304" t="str">
        <f t="shared" si="187"/>
        <v/>
      </c>
      <c r="BH304" t="str">
        <f t="shared" si="187"/>
        <v/>
      </c>
      <c r="BI304" t="str">
        <f t="shared" si="187"/>
        <v/>
      </c>
      <c r="BJ304" t="str">
        <f t="shared" si="187"/>
        <v/>
      </c>
      <c r="BK304" t="str">
        <f t="shared" si="187"/>
        <v/>
      </c>
      <c r="BL304" t="str">
        <f t="shared" si="187"/>
        <v/>
      </c>
      <c r="BM304" t="str">
        <f t="shared" si="187"/>
        <v/>
      </c>
      <c r="BN304" t="str">
        <f t="shared" si="187"/>
        <v/>
      </c>
      <c r="BO304" t="str">
        <f t="shared" si="187"/>
        <v/>
      </c>
      <c r="BP304" t="str">
        <f t="shared" si="187"/>
        <v/>
      </c>
      <c r="BQ304" t="str">
        <f t="shared" si="187"/>
        <v/>
      </c>
      <c r="BR304" t="str">
        <f t="shared" si="187"/>
        <v/>
      </c>
      <c r="BS304" t="str">
        <f t="shared" si="187"/>
        <v/>
      </c>
      <c r="BT304" t="str">
        <f t="shared" si="187"/>
        <v/>
      </c>
      <c r="BU304" t="str">
        <f t="shared" si="187"/>
        <v/>
      </c>
      <c r="BV304" t="str">
        <f t="shared" ref="BV304:DY304" si="188">IF(BV86&gt;0,BV$4,"")</f>
        <v/>
      </c>
      <c r="BW304" t="str">
        <f t="shared" si="188"/>
        <v/>
      </c>
      <c r="BX304" t="str">
        <f t="shared" si="188"/>
        <v/>
      </c>
      <c r="BY304" t="str">
        <f t="shared" si="188"/>
        <v/>
      </c>
      <c r="BZ304" t="str">
        <f t="shared" si="188"/>
        <v/>
      </c>
      <c r="CA304" t="str">
        <f t="shared" si="188"/>
        <v/>
      </c>
      <c r="CB304" t="str">
        <f t="shared" si="188"/>
        <v/>
      </c>
      <c r="CC304" t="str">
        <f t="shared" si="188"/>
        <v/>
      </c>
      <c r="CD304" t="str">
        <f t="shared" si="188"/>
        <v/>
      </c>
      <c r="CE304" t="str">
        <f t="shared" si="188"/>
        <v/>
      </c>
      <c r="CF304" t="str">
        <f t="shared" si="188"/>
        <v/>
      </c>
      <c r="CG304" t="str">
        <f t="shared" si="188"/>
        <v/>
      </c>
      <c r="CH304" t="str">
        <f t="shared" si="188"/>
        <v/>
      </c>
      <c r="CI304" t="str">
        <f t="shared" si="188"/>
        <v/>
      </c>
      <c r="CJ304" t="str">
        <f t="shared" si="188"/>
        <v/>
      </c>
      <c r="CK304" t="str">
        <f t="shared" si="188"/>
        <v/>
      </c>
      <c r="CL304" t="str">
        <f t="shared" si="188"/>
        <v/>
      </c>
      <c r="CM304" t="str">
        <f t="shared" si="188"/>
        <v/>
      </c>
      <c r="CN304" t="str">
        <f t="shared" si="188"/>
        <v/>
      </c>
      <c r="CO304" t="str">
        <f t="shared" si="188"/>
        <v/>
      </c>
      <c r="CP304" t="str">
        <f t="shared" si="188"/>
        <v/>
      </c>
      <c r="CQ304" t="str">
        <f t="shared" si="188"/>
        <v/>
      </c>
      <c r="CR304" t="str">
        <f t="shared" si="188"/>
        <v/>
      </c>
      <c r="CS304" t="str">
        <f t="shared" si="188"/>
        <v/>
      </c>
      <c r="CT304" t="str">
        <f t="shared" si="188"/>
        <v/>
      </c>
      <c r="CU304" t="str">
        <f t="shared" si="188"/>
        <v/>
      </c>
      <c r="CV304" t="str">
        <f t="shared" si="188"/>
        <v/>
      </c>
      <c r="CW304" t="str">
        <f t="shared" si="188"/>
        <v/>
      </c>
      <c r="CX304" t="str">
        <f t="shared" si="188"/>
        <v/>
      </c>
      <c r="CY304" t="str">
        <f t="shared" si="188"/>
        <v/>
      </c>
      <c r="CZ304" t="str">
        <f t="shared" si="188"/>
        <v/>
      </c>
      <c r="DA304" t="str">
        <f t="shared" si="188"/>
        <v/>
      </c>
      <c r="DB304" t="str">
        <f t="shared" si="188"/>
        <v/>
      </c>
      <c r="DC304" t="str">
        <f t="shared" si="188"/>
        <v/>
      </c>
      <c r="DD304" t="str">
        <f t="shared" si="188"/>
        <v/>
      </c>
      <c r="DE304" t="str">
        <f t="shared" si="188"/>
        <v/>
      </c>
      <c r="DF304" t="str">
        <f t="shared" si="188"/>
        <v/>
      </c>
      <c r="DG304" t="str">
        <f t="shared" si="188"/>
        <v/>
      </c>
      <c r="DH304" t="str">
        <f t="shared" si="188"/>
        <v/>
      </c>
      <c r="DI304" t="str">
        <f t="shared" si="188"/>
        <v/>
      </c>
      <c r="DJ304" t="str">
        <f t="shared" si="188"/>
        <v/>
      </c>
      <c r="DK304" t="str">
        <f t="shared" si="188"/>
        <v/>
      </c>
      <c r="DL304" t="str">
        <f t="shared" si="188"/>
        <v/>
      </c>
      <c r="DM304" t="str">
        <f t="shared" si="188"/>
        <v/>
      </c>
      <c r="DN304" t="str">
        <f t="shared" si="188"/>
        <v/>
      </c>
      <c r="DO304" t="str">
        <f t="shared" si="188"/>
        <v/>
      </c>
      <c r="DP304" t="str">
        <f t="shared" si="188"/>
        <v/>
      </c>
      <c r="DQ304" t="str">
        <f t="shared" si="188"/>
        <v/>
      </c>
      <c r="DR304" t="str">
        <f t="shared" si="188"/>
        <v/>
      </c>
      <c r="DS304" t="str">
        <f t="shared" si="188"/>
        <v/>
      </c>
      <c r="DT304" t="str">
        <f t="shared" si="188"/>
        <v/>
      </c>
      <c r="DU304" t="str">
        <f t="shared" si="188"/>
        <v/>
      </c>
      <c r="DV304" t="str">
        <f t="shared" si="188"/>
        <v/>
      </c>
      <c r="DW304" t="str">
        <f t="shared" si="188"/>
        <v/>
      </c>
      <c r="DX304" t="str">
        <f t="shared" si="188"/>
        <v/>
      </c>
      <c r="DY304" t="str">
        <f t="shared" si="188"/>
        <v/>
      </c>
    </row>
    <row r="305" spans="2:129" x14ac:dyDescent="0.2">
      <c r="G305" s="9">
        <f t="shared" si="158"/>
        <v>0</v>
      </c>
      <c r="H305" s="9">
        <f t="shared" si="159"/>
        <v>0</v>
      </c>
      <c r="I305" t="str">
        <f t="shared" si="160"/>
        <v/>
      </c>
      <c r="J305" t="str">
        <f t="shared" ref="J305:BU305" si="189">IF(J87&gt;0,J$4,"")</f>
        <v/>
      </c>
      <c r="K305" t="str">
        <f t="shared" si="189"/>
        <v/>
      </c>
      <c r="L305" t="str">
        <f t="shared" si="189"/>
        <v/>
      </c>
      <c r="M305" t="str">
        <f t="shared" si="189"/>
        <v/>
      </c>
      <c r="N305" t="str">
        <f t="shared" si="189"/>
        <v/>
      </c>
      <c r="O305" t="str">
        <f t="shared" si="189"/>
        <v/>
      </c>
      <c r="P305" t="str">
        <f t="shared" si="189"/>
        <v/>
      </c>
      <c r="Q305" t="str">
        <f t="shared" si="189"/>
        <v/>
      </c>
      <c r="R305" t="str">
        <f t="shared" si="189"/>
        <v/>
      </c>
      <c r="S305" t="str">
        <f t="shared" si="189"/>
        <v/>
      </c>
      <c r="T305" t="str">
        <f t="shared" si="189"/>
        <v/>
      </c>
      <c r="U305" t="str">
        <f t="shared" si="189"/>
        <v/>
      </c>
      <c r="V305" t="str">
        <f t="shared" si="189"/>
        <v/>
      </c>
      <c r="W305" t="str">
        <f t="shared" si="189"/>
        <v/>
      </c>
      <c r="X305" t="str">
        <f t="shared" si="189"/>
        <v/>
      </c>
      <c r="Y305" t="str">
        <f t="shared" si="189"/>
        <v/>
      </c>
      <c r="Z305" t="str">
        <f t="shared" si="189"/>
        <v/>
      </c>
      <c r="AA305" t="str">
        <f t="shared" si="189"/>
        <v/>
      </c>
      <c r="AB305" t="str">
        <f t="shared" si="189"/>
        <v/>
      </c>
      <c r="AC305" t="str">
        <f t="shared" si="189"/>
        <v/>
      </c>
      <c r="AD305" t="str">
        <f t="shared" si="189"/>
        <v/>
      </c>
      <c r="AE305" t="str">
        <f t="shared" si="189"/>
        <v/>
      </c>
      <c r="AF305" t="str">
        <f t="shared" si="189"/>
        <v/>
      </c>
      <c r="AG305" t="str">
        <f t="shared" si="189"/>
        <v/>
      </c>
      <c r="AH305" t="str">
        <f t="shared" si="189"/>
        <v/>
      </c>
      <c r="AI305" t="str">
        <f t="shared" si="189"/>
        <v/>
      </c>
      <c r="AJ305" t="str">
        <f t="shared" si="189"/>
        <v/>
      </c>
      <c r="AK305" t="str">
        <f t="shared" si="189"/>
        <v/>
      </c>
      <c r="AL305" t="str">
        <f t="shared" si="189"/>
        <v/>
      </c>
      <c r="AM305" t="str">
        <f t="shared" si="189"/>
        <v/>
      </c>
      <c r="AN305" t="str">
        <f t="shared" si="189"/>
        <v/>
      </c>
      <c r="AO305" t="str">
        <f t="shared" si="189"/>
        <v/>
      </c>
      <c r="AP305" t="str">
        <f t="shared" si="189"/>
        <v/>
      </c>
      <c r="AQ305" t="str">
        <f t="shared" si="189"/>
        <v/>
      </c>
      <c r="AR305" t="str">
        <f t="shared" si="189"/>
        <v/>
      </c>
      <c r="AS305" t="str">
        <f t="shared" si="189"/>
        <v/>
      </c>
      <c r="AT305" t="str">
        <f t="shared" si="189"/>
        <v/>
      </c>
      <c r="AU305" t="str">
        <f t="shared" si="189"/>
        <v/>
      </c>
      <c r="AV305" t="str">
        <f t="shared" si="189"/>
        <v/>
      </c>
      <c r="AW305" t="str">
        <f t="shared" si="189"/>
        <v/>
      </c>
      <c r="AX305" t="str">
        <f t="shared" si="189"/>
        <v/>
      </c>
      <c r="AY305" t="str">
        <f t="shared" si="189"/>
        <v/>
      </c>
      <c r="AZ305" t="str">
        <f t="shared" si="189"/>
        <v/>
      </c>
      <c r="BA305" t="str">
        <f t="shared" si="189"/>
        <v/>
      </c>
      <c r="BB305" t="str">
        <f t="shared" si="189"/>
        <v/>
      </c>
      <c r="BC305" t="str">
        <f t="shared" si="189"/>
        <v/>
      </c>
      <c r="BD305" t="str">
        <f t="shared" si="189"/>
        <v/>
      </c>
      <c r="BE305" t="str">
        <f t="shared" si="189"/>
        <v/>
      </c>
      <c r="BF305" t="str">
        <f t="shared" si="189"/>
        <v/>
      </c>
      <c r="BG305" t="str">
        <f t="shared" si="189"/>
        <v/>
      </c>
      <c r="BH305" t="str">
        <f t="shared" si="189"/>
        <v/>
      </c>
      <c r="BI305" t="str">
        <f t="shared" si="189"/>
        <v/>
      </c>
      <c r="BJ305" t="str">
        <f t="shared" si="189"/>
        <v/>
      </c>
      <c r="BK305" t="str">
        <f t="shared" si="189"/>
        <v/>
      </c>
      <c r="BL305" t="str">
        <f t="shared" si="189"/>
        <v/>
      </c>
      <c r="BM305" t="str">
        <f t="shared" si="189"/>
        <v/>
      </c>
      <c r="BN305" t="str">
        <f t="shared" si="189"/>
        <v/>
      </c>
      <c r="BO305" t="str">
        <f t="shared" si="189"/>
        <v/>
      </c>
      <c r="BP305" t="str">
        <f t="shared" si="189"/>
        <v/>
      </c>
      <c r="BQ305" t="str">
        <f t="shared" si="189"/>
        <v/>
      </c>
      <c r="BR305" t="str">
        <f t="shared" si="189"/>
        <v/>
      </c>
      <c r="BS305" t="str">
        <f t="shared" si="189"/>
        <v/>
      </c>
      <c r="BT305" t="str">
        <f t="shared" si="189"/>
        <v/>
      </c>
      <c r="BU305" t="str">
        <f t="shared" si="189"/>
        <v/>
      </c>
      <c r="BV305" t="str">
        <f t="shared" ref="BV305:DY305" si="190">IF(BV87&gt;0,BV$4,"")</f>
        <v/>
      </c>
      <c r="BW305" t="str">
        <f t="shared" si="190"/>
        <v/>
      </c>
      <c r="BX305" t="str">
        <f t="shared" si="190"/>
        <v/>
      </c>
      <c r="BY305" t="str">
        <f t="shared" si="190"/>
        <v/>
      </c>
      <c r="BZ305" t="str">
        <f t="shared" si="190"/>
        <v/>
      </c>
      <c r="CA305" t="str">
        <f t="shared" si="190"/>
        <v/>
      </c>
      <c r="CB305" t="str">
        <f t="shared" si="190"/>
        <v/>
      </c>
      <c r="CC305" t="str">
        <f t="shared" si="190"/>
        <v/>
      </c>
      <c r="CD305" t="str">
        <f t="shared" si="190"/>
        <v/>
      </c>
      <c r="CE305" t="str">
        <f t="shared" si="190"/>
        <v/>
      </c>
      <c r="CF305" t="str">
        <f t="shared" si="190"/>
        <v/>
      </c>
      <c r="CG305" t="str">
        <f t="shared" si="190"/>
        <v/>
      </c>
      <c r="CH305" t="str">
        <f t="shared" si="190"/>
        <v/>
      </c>
      <c r="CI305" t="str">
        <f t="shared" si="190"/>
        <v/>
      </c>
      <c r="CJ305" t="str">
        <f t="shared" si="190"/>
        <v/>
      </c>
      <c r="CK305" t="str">
        <f t="shared" si="190"/>
        <v/>
      </c>
      <c r="CL305" t="str">
        <f t="shared" si="190"/>
        <v/>
      </c>
      <c r="CM305" t="str">
        <f t="shared" si="190"/>
        <v/>
      </c>
      <c r="CN305" t="str">
        <f t="shared" si="190"/>
        <v/>
      </c>
      <c r="CO305" t="str">
        <f t="shared" si="190"/>
        <v/>
      </c>
      <c r="CP305" t="str">
        <f t="shared" si="190"/>
        <v/>
      </c>
      <c r="CQ305" t="str">
        <f t="shared" si="190"/>
        <v/>
      </c>
      <c r="CR305" t="str">
        <f t="shared" si="190"/>
        <v/>
      </c>
      <c r="CS305" t="str">
        <f t="shared" si="190"/>
        <v/>
      </c>
      <c r="CT305" t="str">
        <f t="shared" si="190"/>
        <v/>
      </c>
      <c r="CU305" t="str">
        <f t="shared" si="190"/>
        <v/>
      </c>
      <c r="CV305" t="str">
        <f t="shared" si="190"/>
        <v/>
      </c>
      <c r="CW305" t="str">
        <f t="shared" si="190"/>
        <v/>
      </c>
      <c r="CX305" t="str">
        <f t="shared" si="190"/>
        <v/>
      </c>
      <c r="CY305" t="str">
        <f t="shared" si="190"/>
        <v/>
      </c>
      <c r="CZ305" t="str">
        <f t="shared" si="190"/>
        <v/>
      </c>
      <c r="DA305" t="str">
        <f t="shared" si="190"/>
        <v/>
      </c>
      <c r="DB305" t="str">
        <f t="shared" si="190"/>
        <v/>
      </c>
      <c r="DC305" t="str">
        <f t="shared" si="190"/>
        <v/>
      </c>
      <c r="DD305" t="str">
        <f t="shared" si="190"/>
        <v/>
      </c>
      <c r="DE305" t="str">
        <f t="shared" si="190"/>
        <v/>
      </c>
      <c r="DF305" t="str">
        <f t="shared" si="190"/>
        <v/>
      </c>
      <c r="DG305" t="str">
        <f t="shared" si="190"/>
        <v/>
      </c>
      <c r="DH305" t="str">
        <f t="shared" si="190"/>
        <v/>
      </c>
      <c r="DI305" t="str">
        <f t="shared" si="190"/>
        <v/>
      </c>
      <c r="DJ305" t="str">
        <f t="shared" si="190"/>
        <v/>
      </c>
      <c r="DK305" t="str">
        <f t="shared" si="190"/>
        <v/>
      </c>
      <c r="DL305" t="str">
        <f t="shared" si="190"/>
        <v/>
      </c>
      <c r="DM305" t="str">
        <f t="shared" si="190"/>
        <v/>
      </c>
      <c r="DN305" t="str">
        <f t="shared" si="190"/>
        <v/>
      </c>
      <c r="DO305" t="str">
        <f t="shared" si="190"/>
        <v/>
      </c>
      <c r="DP305" t="str">
        <f t="shared" si="190"/>
        <v/>
      </c>
      <c r="DQ305" t="str">
        <f t="shared" si="190"/>
        <v/>
      </c>
      <c r="DR305" t="str">
        <f t="shared" si="190"/>
        <v/>
      </c>
      <c r="DS305" t="str">
        <f t="shared" si="190"/>
        <v/>
      </c>
      <c r="DT305" t="str">
        <f t="shared" si="190"/>
        <v/>
      </c>
      <c r="DU305" t="str">
        <f t="shared" si="190"/>
        <v/>
      </c>
      <c r="DV305" t="str">
        <f t="shared" si="190"/>
        <v/>
      </c>
      <c r="DW305" t="str">
        <f t="shared" si="190"/>
        <v/>
      </c>
      <c r="DX305" t="str">
        <f t="shared" si="190"/>
        <v/>
      </c>
      <c r="DY305" t="str">
        <f t="shared" si="190"/>
        <v/>
      </c>
    </row>
    <row r="306" spans="2:129" x14ac:dyDescent="0.2">
      <c r="B306">
        <f t="shared" si="155"/>
        <v>0</v>
      </c>
      <c r="G306" s="9">
        <f t="shared" si="158"/>
        <v>0</v>
      </c>
      <c r="H306" s="9">
        <f t="shared" si="159"/>
        <v>0</v>
      </c>
      <c r="I306" t="str">
        <f t="shared" si="160"/>
        <v/>
      </c>
      <c r="J306" t="str">
        <f t="shared" ref="J306:BU306" si="191">IF(J88&gt;0,J$4,"")</f>
        <v/>
      </c>
      <c r="K306" t="str">
        <f t="shared" si="191"/>
        <v/>
      </c>
      <c r="L306" t="str">
        <f t="shared" si="191"/>
        <v/>
      </c>
      <c r="M306" t="str">
        <f t="shared" si="191"/>
        <v/>
      </c>
      <c r="N306" t="str">
        <f t="shared" si="191"/>
        <v/>
      </c>
      <c r="O306" t="str">
        <f t="shared" si="191"/>
        <v/>
      </c>
      <c r="P306" t="str">
        <f t="shared" si="191"/>
        <v/>
      </c>
      <c r="Q306" t="str">
        <f t="shared" si="191"/>
        <v/>
      </c>
      <c r="R306" t="str">
        <f t="shared" si="191"/>
        <v/>
      </c>
      <c r="S306" t="str">
        <f t="shared" si="191"/>
        <v/>
      </c>
      <c r="T306" t="str">
        <f t="shared" si="191"/>
        <v/>
      </c>
      <c r="U306" t="str">
        <f t="shared" si="191"/>
        <v/>
      </c>
      <c r="V306" t="str">
        <f t="shared" si="191"/>
        <v/>
      </c>
      <c r="W306" t="str">
        <f t="shared" si="191"/>
        <v/>
      </c>
      <c r="X306" t="str">
        <f t="shared" si="191"/>
        <v/>
      </c>
      <c r="Y306" t="str">
        <f t="shared" si="191"/>
        <v/>
      </c>
      <c r="Z306" t="str">
        <f t="shared" si="191"/>
        <v/>
      </c>
      <c r="AA306" t="str">
        <f t="shared" si="191"/>
        <v/>
      </c>
      <c r="AB306" t="str">
        <f t="shared" si="191"/>
        <v/>
      </c>
      <c r="AC306" t="str">
        <f t="shared" si="191"/>
        <v/>
      </c>
      <c r="AD306" t="str">
        <f t="shared" si="191"/>
        <v/>
      </c>
      <c r="AE306" t="str">
        <f t="shared" si="191"/>
        <v/>
      </c>
      <c r="AF306" t="str">
        <f t="shared" si="191"/>
        <v/>
      </c>
      <c r="AG306" t="str">
        <f t="shared" si="191"/>
        <v/>
      </c>
      <c r="AH306" t="str">
        <f t="shared" si="191"/>
        <v/>
      </c>
      <c r="AI306" t="str">
        <f t="shared" si="191"/>
        <v/>
      </c>
      <c r="AJ306" t="str">
        <f t="shared" si="191"/>
        <v/>
      </c>
      <c r="AK306" t="str">
        <f t="shared" si="191"/>
        <v/>
      </c>
      <c r="AL306" t="str">
        <f t="shared" si="191"/>
        <v/>
      </c>
      <c r="AM306" t="str">
        <f t="shared" si="191"/>
        <v/>
      </c>
      <c r="AN306" t="str">
        <f t="shared" si="191"/>
        <v/>
      </c>
      <c r="AO306" t="str">
        <f t="shared" si="191"/>
        <v/>
      </c>
      <c r="AP306" t="str">
        <f t="shared" si="191"/>
        <v/>
      </c>
      <c r="AQ306" t="str">
        <f t="shared" si="191"/>
        <v/>
      </c>
      <c r="AR306" t="str">
        <f t="shared" si="191"/>
        <v/>
      </c>
      <c r="AS306" t="str">
        <f t="shared" si="191"/>
        <v/>
      </c>
      <c r="AT306" t="str">
        <f t="shared" si="191"/>
        <v/>
      </c>
      <c r="AU306" t="str">
        <f t="shared" si="191"/>
        <v/>
      </c>
      <c r="AV306" t="str">
        <f t="shared" si="191"/>
        <v/>
      </c>
      <c r="AW306" t="str">
        <f t="shared" si="191"/>
        <v/>
      </c>
      <c r="AX306" t="str">
        <f t="shared" si="191"/>
        <v/>
      </c>
      <c r="AY306" t="str">
        <f t="shared" si="191"/>
        <v/>
      </c>
      <c r="AZ306" t="str">
        <f t="shared" si="191"/>
        <v/>
      </c>
      <c r="BA306" t="str">
        <f t="shared" si="191"/>
        <v/>
      </c>
      <c r="BB306" t="str">
        <f t="shared" si="191"/>
        <v/>
      </c>
      <c r="BC306" t="str">
        <f t="shared" si="191"/>
        <v/>
      </c>
      <c r="BD306" t="str">
        <f t="shared" si="191"/>
        <v/>
      </c>
      <c r="BE306" t="str">
        <f t="shared" si="191"/>
        <v/>
      </c>
      <c r="BF306" t="str">
        <f t="shared" si="191"/>
        <v/>
      </c>
      <c r="BG306" t="str">
        <f t="shared" si="191"/>
        <v/>
      </c>
      <c r="BH306" t="str">
        <f t="shared" si="191"/>
        <v/>
      </c>
      <c r="BI306" t="str">
        <f t="shared" si="191"/>
        <v/>
      </c>
      <c r="BJ306" t="str">
        <f t="shared" si="191"/>
        <v/>
      </c>
      <c r="BK306" t="str">
        <f t="shared" si="191"/>
        <v/>
      </c>
      <c r="BL306" t="str">
        <f t="shared" si="191"/>
        <v/>
      </c>
      <c r="BM306" t="str">
        <f t="shared" si="191"/>
        <v/>
      </c>
      <c r="BN306" t="str">
        <f t="shared" si="191"/>
        <v/>
      </c>
      <c r="BO306" t="str">
        <f t="shared" si="191"/>
        <v/>
      </c>
      <c r="BP306" t="str">
        <f t="shared" si="191"/>
        <v/>
      </c>
      <c r="BQ306" t="str">
        <f t="shared" si="191"/>
        <v/>
      </c>
      <c r="BR306" t="str">
        <f t="shared" si="191"/>
        <v/>
      </c>
      <c r="BS306" t="str">
        <f t="shared" si="191"/>
        <v/>
      </c>
      <c r="BT306" t="str">
        <f t="shared" si="191"/>
        <v/>
      </c>
      <c r="BU306" t="str">
        <f t="shared" si="191"/>
        <v/>
      </c>
      <c r="BV306" t="str">
        <f t="shared" ref="BV306:DY306" si="192">IF(BV88&gt;0,BV$4,"")</f>
        <v/>
      </c>
      <c r="BW306" t="str">
        <f t="shared" si="192"/>
        <v/>
      </c>
      <c r="BX306" t="str">
        <f t="shared" si="192"/>
        <v/>
      </c>
      <c r="BY306" t="str">
        <f t="shared" si="192"/>
        <v/>
      </c>
      <c r="BZ306" t="str">
        <f t="shared" si="192"/>
        <v/>
      </c>
      <c r="CA306" t="str">
        <f t="shared" si="192"/>
        <v/>
      </c>
      <c r="CB306" t="str">
        <f t="shared" si="192"/>
        <v/>
      </c>
      <c r="CC306" t="str">
        <f t="shared" si="192"/>
        <v/>
      </c>
      <c r="CD306" t="str">
        <f t="shared" si="192"/>
        <v/>
      </c>
      <c r="CE306" t="str">
        <f t="shared" si="192"/>
        <v/>
      </c>
      <c r="CF306" t="str">
        <f t="shared" si="192"/>
        <v/>
      </c>
      <c r="CG306" t="str">
        <f t="shared" si="192"/>
        <v/>
      </c>
      <c r="CH306" t="str">
        <f t="shared" si="192"/>
        <v/>
      </c>
      <c r="CI306" t="str">
        <f t="shared" si="192"/>
        <v/>
      </c>
      <c r="CJ306" t="str">
        <f t="shared" si="192"/>
        <v/>
      </c>
      <c r="CK306" t="str">
        <f t="shared" si="192"/>
        <v/>
      </c>
      <c r="CL306" t="str">
        <f t="shared" si="192"/>
        <v/>
      </c>
      <c r="CM306" t="str">
        <f t="shared" si="192"/>
        <v/>
      </c>
      <c r="CN306" t="str">
        <f t="shared" si="192"/>
        <v/>
      </c>
      <c r="CO306" t="str">
        <f t="shared" si="192"/>
        <v/>
      </c>
      <c r="CP306" t="str">
        <f t="shared" si="192"/>
        <v/>
      </c>
      <c r="CQ306" t="str">
        <f t="shared" si="192"/>
        <v/>
      </c>
      <c r="CR306" t="str">
        <f t="shared" si="192"/>
        <v/>
      </c>
      <c r="CS306" t="str">
        <f t="shared" si="192"/>
        <v/>
      </c>
      <c r="CT306" t="str">
        <f t="shared" si="192"/>
        <v/>
      </c>
      <c r="CU306" t="str">
        <f t="shared" si="192"/>
        <v/>
      </c>
      <c r="CV306" t="str">
        <f t="shared" si="192"/>
        <v/>
      </c>
      <c r="CW306" t="str">
        <f t="shared" si="192"/>
        <v/>
      </c>
      <c r="CX306" t="str">
        <f t="shared" si="192"/>
        <v/>
      </c>
      <c r="CY306" t="str">
        <f t="shared" si="192"/>
        <v/>
      </c>
      <c r="CZ306" t="str">
        <f t="shared" si="192"/>
        <v/>
      </c>
      <c r="DA306" t="str">
        <f t="shared" si="192"/>
        <v/>
      </c>
      <c r="DB306" t="str">
        <f t="shared" si="192"/>
        <v/>
      </c>
      <c r="DC306" t="str">
        <f t="shared" si="192"/>
        <v/>
      </c>
      <c r="DD306" t="str">
        <f t="shared" si="192"/>
        <v/>
      </c>
      <c r="DE306" t="str">
        <f t="shared" si="192"/>
        <v/>
      </c>
      <c r="DF306" t="str">
        <f t="shared" si="192"/>
        <v/>
      </c>
      <c r="DG306" t="str">
        <f t="shared" si="192"/>
        <v/>
      </c>
      <c r="DH306" t="str">
        <f t="shared" si="192"/>
        <v/>
      </c>
      <c r="DI306" t="str">
        <f t="shared" si="192"/>
        <v/>
      </c>
      <c r="DJ306" t="str">
        <f t="shared" si="192"/>
        <v/>
      </c>
      <c r="DK306" t="str">
        <f t="shared" si="192"/>
        <v/>
      </c>
      <c r="DL306" t="str">
        <f t="shared" si="192"/>
        <v/>
      </c>
      <c r="DM306" t="str">
        <f t="shared" si="192"/>
        <v/>
      </c>
      <c r="DN306" t="str">
        <f t="shared" si="192"/>
        <v/>
      </c>
      <c r="DO306" t="str">
        <f t="shared" si="192"/>
        <v/>
      </c>
      <c r="DP306" t="str">
        <f t="shared" si="192"/>
        <v/>
      </c>
      <c r="DQ306" t="str">
        <f t="shared" si="192"/>
        <v/>
      </c>
      <c r="DR306" t="str">
        <f t="shared" si="192"/>
        <v/>
      </c>
      <c r="DS306" t="str">
        <f t="shared" si="192"/>
        <v/>
      </c>
      <c r="DT306" t="str">
        <f t="shared" si="192"/>
        <v/>
      </c>
      <c r="DU306" t="str">
        <f t="shared" si="192"/>
        <v/>
      </c>
      <c r="DV306" t="str">
        <f t="shared" si="192"/>
        <v/>
      </c>
      <c r="DW306" t="str">
        <f t="shared" si="192"/>
        <v/>
      </c>
      <c r="DX306" t="str">
        <f t="shared" si="192"/>
        <v/>
      </c>
      <c r="DY306" t="str">
        <f t="shared" si="192"/>
        <v/>
      </c>
    </row>
    <row r="307" spans="2:129" x14ac:dyDescent="0.2">
      <c r="B307" t="str">
        <f t="shared" si="155"/>
        <v/>
      </c>
      <c r="G307" s="9">
        <f t="shared" si="158"/>
        <v>0</v>
      </c>
      <c r="H307" s="9">
        <f t="shared" si="159"/>
        <v>0</v>
      </c>
      <c r="I307" t="str">
        <f t="shared" si="160"/>
        <v/>
      </c>
      <c r="J307" t="str">
        <f t="shared" ref="J307:BU307" si="193">IF(J89&gt;0,J$4,"")</f>
        <v/>
      </c>
      <c r="K307" t="str">
        <f t="shared" si="193"/>
        <v/>
      </c>
      <c r="L307" t="str">
        <f t="shared" si="193"/>
        <v/>
      </c>
      <c r="M307" t="str">
        <f t="shared" si="193"/>
        <v/>
      </c>
      <c r="N307" t="str">
        <f t="shared" si="193"/>
        <v/>
      </c>
      <c r="O307" t="str">
        <f t="shared" si="193"/>
        <v/>
      </c>
      <c r="P307" t="str">
        <f t="shared" si="193"/>
        <v/>
      </c>
      <c r="Q307" t="str">
        <f t="shared" si="193"/>
        <v/>
      </c>
      <c r="R307" t="str">
        <f t="shared" si="193"/>
        <v/>
      </c>
      <c r="S307" t="str">
        <f t="shared" si="193"/>
        <v/>
      </c>
      <c r="T307" t="str">
        <f t="shared" si="193"/>
        <v/>
      </c>
      <c r="U307" t="str">
        <f t="shared" si="193"/>
        <v/>
      </c>
      <c r="V307" t="str">
        <f t="shared" si="193"/>
        <v/>
      </c>
      <c r="W307" t="str">
        <f t="shared" si="193"/>
        <v/>
      </c>
      <c r="X307" t="str">
        <f t="shared" si="193"/>
        <v/>
      </c>
      <c r="Y307" t="str">
        <f t="shared" si="193"/>
        <v/>
      </c>
      <c r="Z307" t="str">
        <f t="shared" si="193"/>
        <v/>
      </c>
      <c r="AA307" t="str">
        <f t="shared" si="193"/>
        <v/>
      </c>
      <c r="AB307" t="str">
        <f t="shared" si="193"/>
        <v/>
      </c>
      <c r="AC307" t="str">
        <f t="shared" si="193"/>
        <v/>
      </c>
      <c r="AD307" t="str">
        <f t="shared" si="193"/>
        <v/>
      </c>
      <c r="AE307" t="str">
        <f t="shared" si="193"/>
        <v/>
      </c>
      <c r="AF307" t="str">
        <f t="shared" si="193"/>
        <v/>
      </c>
      <c r="AG307" t="str">
        <f t="shared" si="193"/>
        <v/>
      </c>
      <c r="AH307" t="str">
        <f t="shared" si="193"/>
        <v/>
      </c>
      <c r="AI307" t="str">
        <f t="shared" si="193"/>
        <v/>
      </c>
      <c r="AJ307" t="str">
        <f t="shared" si="193"/>
        <v/>
      </c>
      <c r="AK307" t="str">
        <f t="shared" si="193"/>
        <v/>
      </c>
      <c r="AL307" t="str">
        <f t="shared" si="193"/>
        <v/>
      </c>
      <c r="AM307" t="str">
        <f t="shared" si="193"/>
        <v/>
      </c>
      <c r="AN307" t="str">
        <f t="shared" si="193"/>
        <v/>
      </c>
      <c r="AO307" t="str">
        <f t="shared" si="193"/>
        <v/>
      </c>
      <c r="AP307" t="str">
        <f t="shared" si="193"/>
        <v/>
      </c>
      <c r="AQ307" t="str">
        <f t="shared" si="193"/>
        <v/>
      </c>
      <c r="AR307" t="str">
        <f t="shared" si="193"/>
        <v/>
      </c>
      <c r="AS307" t="str">
        <f t="shared" si="193"/>
        <v/>
      </c>
      <c r="AT307" t="str">
        <f t="shared" si="193"/>
        <v/>
      </c>
      <c r="AU307" t="str">
        <f t="shared" si="193"/>
        <v/>
      </c>
      <c r="AV307" t="str">
        <f t="shared" si="193"/>
        <v/>
      </c>
      <c r="AW307" t="str">
        <f t="shared" si="193"/>
        <v/>
      </c>
      <c r="AX307" t="str">
        <f t="shared" si="193"/>
        <v/>
      </c>
      <c r="AY307" t="str">
        <f t="shared" si="193"/>
        <v/>
      </c>
      <c r="AZ307" t="str">
        <f t="shared" si="193"/>
        <v/>
      </c>
      <c r="BA307" t="str">
        <f t="shared" si="193"/>
        <v/>
      </c>
      <c r="BB307" t="str">
        <f t="shared" si="193"/>
        <v/>
      </c>
      <c r="BC307" t="str">
        <f t="shared" si="193"/>
        <v/>
      </c>
      <c r="BD307" t="str">
        <f t="shared" si="193"/>
        <v/>
      </c>
      <c r="BE307" t="str">
        <f t="shared" si="193"/>
        <v/>
      </c>
      <c r="BF307" t="str">
        <f t="shared" si="193"/>
        <v/>
      </c>
      <c r="BG307" t="str">
        <f t="shared" si="193"/>
        <v/>
      </c>
      <c r="BH307" t="str">
        <f t="shared" si="193"/>
        <v/>
      </c>
      <c r="BI307" t="str">
        <f t="shared" si="193"/>
        <v/>
      </c>
      <c r="BJ307" t="str">
        <f t="shared" si="193"/>
        <v/>
      </c>
      <c r="BK307" t="str">
        <f t="shared" si="193"/>
        <v/>
      </c>
      <c r="BL307" t="str">
        <f t="shared" si="193"/>
        <v/>
      </c>
      <c r="BM307" t="str">
        <f t="shared" si="193"/>
        <v/>
      </c>
      <c r="BN307" t="str">
        <f t="shared" si="193"/>
        <v/>
      </c>
      <c r="BO307" t="str">
        <f t="shared" si="193"/>
        <v/>
      </c>
      <c r="BP307" t="str">
        <f t="shared" si="193"/>
        <v/>
      </c>
      <c r="BQ307" t="str">
        <f t="shared" si="193"/>
        <v/>
      </c>
      <c r="BR307" t="str">
        <f t="shared" si="193"/>
        <v/>
      </c>
      <c r="BS307" t="str">
        <f t="shared" si="193"/>
        <v/>
      </c>
      <c r="BT307" t="str">
        <f t="shared" si="193"/>
        <v/>
      </c>
      <c r="BU307" t="str">
        <f t="shared" si="193"/>
        <v/>
      </c>
      <c r="BV307" t="str">
        <f t="shared" ref="BV307:DY307" si="194">IF(BV89&gt;0,BV$4,"")</f>
        <v/>
      </c>
      <c r="BW307" t="str">
        <f t="shared" si="194"/>
        <v/>
      </c>
      <c r="BX307" t="str">
        <f t="shared" si="194"/>
        <v/>
      </c>
      <c r="BY307" t="str">
        <f t="shared" si="194"/>
        <v/>
      </c>
      <c r="BZ307" t="str">
        <f t="shared" si="194"/>
        <v/>
      </c>
      <c r="CA307" t="str">
        <f t="shared" si="194"/>
        <v/>
      </c>
      <c r="CB307" t="str">
        <f t="shared" si="194"/>
        <v/>
      </c>
      <c r="CC307" t="str">
        <f t="shared" si="194"/>
        <v/>
      </c>
      <c r="CD307" t="str">
        <f t="shared" si="194"/>
        <v/>
      </c>
      <c r="CE307" t="str">
        <f t="shared" si="194"/>
        <v/>
      </c>
      <c r="CF307" t="str">
        <f t="shared" si="194"/>
        <v/>
      </c>
      <c r="CG307" t="str">
        <f t="shared" si="194"/>
        <v/>
      </c>
      <c r="CH307" t="str">
        <f t="shared" si="194"/>
        <v/>
      </c>
      <c r="CI307" t="str">
        <f t="shared" si="194"/>
        <v/>
      </c>
      <c r="CJ307" t="str">
        <f t="shared" si="194"/>
        <v/>
      </c>
      <c r="CK307" t="str">
        <f t="shared" si="194"/>
        <v/>
      </c>
      <c r="CL307" t="str">
        <f t="shared" si="194"/>
        <v/>
      </c>
      <c r="CM307" t="str">
        <f t="shared" si="194"/>
        <v/>
      </c>
      <c r="CN307" t="str">
        <f t="shared" si="194"/>
        <v/>
      </c>
      <c r="CO307" t="str">
        <f t="shared" si="194"/>
        <v/>
      </c>
      <c r="CP307" t="str">
        <f t="shared" si="194"/>
        <v/>
      </c>
      <c r="CQ307" t="str">
        <f t="shared" si="194"/>
        <v/>
      </c>
      <c r="CR307" t="str">
        <f t="shared" si="194"/>
        <v/>
      </c>
      <c r="CS307" t="str">
        <f t="shared" si="194"/>
        <v/>
      </c>
      <c r="CT307" t="str">
        <f t="shared" si="194"/>
        <v/>
      </c>
      <c r="CU307" t="str">
        <f t="shared" si="194"/>
        <v/>
      </c>
      <c r="CV307" t="str">
        <f t="shared" si="194"/>
        <v/>
      </c>
      <c r="CW307" t="str">
        <f t="shared" si="194"/>
        <v/>
      </c>
      <c r="CX307" t="str">
        <f t="shared" si="194"/>
        <v/>
      </c>
      <c r="CY307" t="str">
        <f t="shared" si="194"/>
        <v/>
      </c>
      <c r="CZ307" t="str">
        <f t="shared" si="194"/>
        <v/>
      </c>
      <c r="DA307" t="str">
        <f t="shared" si="194"/>
        <v/>
      </c>
      <c r="DB307" t="str">
        <f t="shared" si="194"/>
        <v/>
      </c>
      <c r="DC307" t="str">
        <f t="shared" si="194"/>
        <v/>
      </c>
      <c r="DD307" t="str">
        <f t="shared" si="194"/>
        <v/>
      </c>
      <c r="DE307" t="str">
        <f t="shared" si="194"/>
        <v/>
      </c>
      <c r="DF307" t="str">
        <f t="shared" si="194"/>
        <v/>
      </c>
      <c r="DG307" t="str">
        <f t="shared" si="194"/>
        <v/>
      </c>
      <c r="DH307" t="str">
        <f t="shared" si="194"/>
        <v/>
      </c>
      <c r="DI307" t="str">
        <f t="shared" si="194"/>
        <v/>
      </c>
      <c r="DJ307" t="str">
        <f t="shared" si="194"/>
        <v/>
      </c>
      <c r="DK307" t="str">
        <f t="shared" si="194"/>
        <v/>
      </c>
      <c r="DL307" t="str">
        <f t="shared" si="194"/>
        <v/>
      </c>
      <c r="DM307" t="str">
        <f t="shared" si="194"/>
        <v/>
      </c>
      <c r="DN307" t="str">
        <f t="shared" si="194"/>
        <v/>
      </c>
      <c r="DO307" t="str">
        <f t="shared" si="194"/>
        <v/>
      </c>
      <c r="DP307" t="str">
        <f t="shared" si="194"/>
        <v/>
      </c>
      <c r="DQ307" t="str">
        <f t="shared" si="194"/>
        <v/>
      </c>
      <c r="DR307" t="str">
        <f t="shared" si="194"/>
        <v/>
      </c>
      <c r="DS307" t="str">
        <f t="shared" si="194"/>
        <v/>
      </c>
      <c r="DT307" t="str">
        <f t="shared" si="194"/>
        <v/>
      </c>
      <c r="DU307" t="str">
        <f t="shared" si="194"/>
        <v/>
      </c>
      <c r="DV307" t="str">
        <f t="shared" si="194"/>
        <v/>
      </c>
      <c r="DW307" t="str">
        <f t="shared" si="194"/>
        <v/>
      </c>
      <c r="DX307" t="str">
        <f t="shared" si="194"/>
        <v/>
      </c>
      <c r="DY307" t="str">
        <f t="shared" si="194"/>
        <v/>
      </c>
    </row>
    <row r="308" spans="2:129" x14ac:dyDescent="0.2">
      <c r="B308" t="str">
        <f t="shared" si="155"/>
        <v/>
      </c>
      <c r="G308" s="9">
        <f t="shared" si="158"/>
        <v>0</v>
      </c>
      <c r="H308" s="9">
        <f t="shared" si="159"/>
        <v>0</v>
      </c>
      <c r="I308" t="str">
        <f t="shared" si="160"/>
        <v/>
      </c>
      <c r="J308" t="str">
        <f t="shared" ref="J308:BU308" si="195">IF(J90&gt;0,J$4,"")</f>
        <v/>
      </c>
      <c r="K308" t="str">
        <f t="shared" si="195"/>
        <v/>
      </c>
      <c r="L308" t="str">
        <f t="shared" si="195"/>
        <v/>
      </c>
      <c r="M308" t="str">
        <f t="shared" si="195"/>
        <v/>
      </c>
      <c r="N308" t="str">
        <f t="shared" si="195"/>
        <v/>
      </c>
      <c r="O308" t="str">
        <f t="shared" si="195"/>
        <v/>
      </c>
      <c r="P308" t="str">
        <f t="shared" si="195"/>
        <v/>
      </c>
      <c r="Q308" t="str">
        <f t="shared" si="195"/>
        <v/>
      </c>
      <c r="R308" t="str">
        <f t="shared" si="195"/>
        <v/>
      </c>
      <c r="S308" t="str">
        <f t="shared" si="195"/>
        <v/>
      </c>
      <c r="T308" t="str">
        <f t="shared" si="195"/>
        <v/>
      </c>
      <c r="U308" t="str">
        <f t="shared" si="195"/>
        <v/>
      </c>
      <c r="V308" t="str">
        <f t="shared" si="195"/>
        <v/>
      </c>
      <c r="W308" t="str">
        <f t="shared" si="195"/>
        <v/>
      </c>
      <c r="X308" t="str">
        <f t="shared" si="195"/>
        <v/>
      </c>
      <c r="Y308" t="str">
        <f t="shared" si="195"/>
        <v/>
      </c>
      <c r="Z308" t="str">
        <f t="shared" si="195"/>
        <v/>
      </c>
      <c r="AA308" t="str">
        <f t="shared" si="195"/>
        <v/>
      </c>
      <c r="AB308" t="str">
        <f t="shared" si="195"/>
        <v/>
      </c>
      <c r="AC308" t="str">
        <f t="shared" si="195"/>
        <v/>
      </c>
      <c r="AD308" t="str">
        <f t="shared" si="195"/>
        <v/>
      </c>
      <c r="AE308" t="str">
        <f t="shared" si="195"/>
        <v/>
      </c>
      <c r="AF308" t="str">
        <f t="shared" si="195"/>
        <v/>
      </c>
      <c r="AG308" t="str">
        <f t="shared" si="195"/>
        <v/>
      </c>
      <c r="AH308" t="str">
        <f t="shared" si="195"/>
        <v/>
      </c>
      <c r="AI308" t="str">
        <f t="shared" si="195"/>
        <v/>
      </c>
      <c r="AJ308" t="str">
        <f t="shared" si="195"/>
        <v/>
      </c>
      <c r="AK308" t="str">
        <f t="shared" si="195"/>
        <v/>
      </c>
      <c r="AL308" t="str">
        <f t="shared" si="195"/>
        <v/>
      </c>
      <c r="AM308" t="str">
        <f t="shared" si="195"/>
        <v/>
      </c>
      <c r="AN308" t="str">
        <f t="shared" si="195"/>
        <v/>
      </c>
      <c r="AO308" t="str">
        <f t="shared" si="195"/>
        <v/>
      </c>
      <c r="AP308" t="str">
        <f t="shared" si="195"/>
        <v/>
      </c>
      <c r="AQ308" t="str">
        <f t="shared" si="195"/>
        <v/>
      </c>
      <c r="AR308" t="str">
        <f t="shared" si="195"/>
        <v/>
      </c>
      <c r="AS308" t="str">
        <f t="shared" si="195"/>
        <v/>
      </c>
      <c r="AT308" t="str">
        <f t="shared" si="195"/>
        <v/>
      </c>
      <c r="AU308" t="str">
        <f t="shared" si="195"/>
        <v/>
      </c>
      <c r="AV308" t="str">
        <f t="shared" si="195"/>
        <v/>
      </c>
      <c r="AW308" t="str">
        <f t="shared" si="195"/>
        <v/>
      </c>
      <c r="AX308" t="str">
        <f t="shared" si="195"/>
        <v/>
      </c>
      <c r="AY308" t="str">
        <f t="shared" si="195"/>
        <v/>
      </c>
      <c r="AZ308" t="str">
        <f t="shared" si="195"/>
        <v/>
      </c>
      <c r="BA308" t="str">
        <f t="shared" si="195"/>
        <v/>
      </c>
      <c r="BB308" t="str">
        <f t="shared" si="195"/>
        <v/>
      </c>
      <c r="BC308" t="str">
        <f t="shared" si="195"/>
        <v/>
      </c>
      <c r="BD308" t="str">
        <f t="shared" si="195"/>
        <v/>
      </c>
      <c r="BE308" t="str">
        <f t="shared" si="195"/>
        <v/>
      </c>
      <c r="BF308" t="str">
        <f t="shared" si="195"/>
        <v/>
      </c>
      <c r="BG308" t="str">
        <f t="shared" si="195"/>
        <v/>
      </c>
      <c r="BH308" t="str">
        <f t="shared" si="195"/>
        <v/>
      </c>
      <c r="BI308" t="str">
        <f t="shared" si="195"/>
        <v/>
      </c>
      <c r="BJ308" t="str">
        <f t="shared" si="195"/>
        <v/>
      </c>
      <c r="BK308" t="str">
        <f t="shared" si="195"/>
        <v/>
      </c>
      <c r="BL308" t="str">
        <f t="shared" si="195"/>
        <v/>
      </c>
      <c r="BM308" t="str">
        <f t="shared" si="195"/>
        <v/>
      </c>
      <c r="BN308" t="str">
        <f t="shared" si="195"/>
        <v/>
      </c>
      <c r="BO308" t="str">
        <f t="shared" si="195"/>
        <v/>
      </c>
      <c r="BP308" t="str">
        <f t="shared" si="195"/>
        <v/>
      </c>
      <c r="BQ308" t="str">
        <f t="shared" si="195"/>
        <v/>
      </c>
      <c r="BR308" t="str">
        <f t="shared" si="195"/>
        <v/>
      </c>
      <c r="BS308" t="str">
        <f t="shared" si="195"/>
        <v/>
      </c>
      <c r="BT308" t="str">
        <f t="shared" si="195"/>
        <v/>
      </c>
      <c r="BU308" t="str">
        <f t="shared" si="195"/>
        <v/>
      </c>
      <c r="BV308" t="str">
        <f t="shared" ref="BV308:DY308" si="196">IF(BV90&gt;0,BV$4,"")</f>
        <v/>
      </c>
      <c r="BW308" t="str">
        <f t="shared" si="196"/>
        <v/>
      </c>
      <c r="BX308" t="str">
        <f t="shared" si="196"/>
        <v/>
      </c>
      <c r="BY308" t="str">
        <f t="shared" si="196"/>
        <v/>
      </c>
      <c r="BZ308" t="str">
        <f t="shared" si="196"/>
        <v/>
      </c>
      <c r="CA308" t="str">
        <f t="shared" si="196"/>
        <v/>
      </c>
      <c r="CB308" t="str">
        <f t="shared" si="196"/>
        <v/>
      </c>
      <c r="CC308" t="str">
        <f t="shared" si="196"/>
        <v/>
      </c>
      <c r="CD308" t="str">
        <f t="shared" si="196"/>
        <v/>
      </c>
      <c r="CE308" t="str">
        <f t="shared" si="196"/>
        <v/>
      </c>
      <c r="CF308" t="str">
        <f t="shared" si="196"/>
        <v/>
      </c>
      <c r="CG308" t="str">
        <f t="shared" si="196"/>
        <v/>
      </c>
      <c r="CH308" t="str">
        <f t="shared" si="196"/>
        <v/>
      </c>
      <c r="CI308" t="str">
        <f t="shared" si="196"/>
        <v/>
      </c>
      <c r="CJ308" t="str">
        <f t="shared" si="196"/>
        <v/>
      </c>
      <c r="CK308" t="str">
        <f t="shared" si="196"/>
        <v/>
      </c>
      <c r="CL308" t="str">
        <f t="shared" si="196"/>
        <v/>
      </c>
      <c r="CM308" t="str">
        <f t="shared" si="196"/>
        <v/>
      </c>
      <c r="CN308" t="str">
        <f t="shared" si="196"/>
        <v/>
      </c>
      <c r="CO308" t="str">
        <f t="shared" si="196"/>
        <v/>
      </c>
      <c r="CP308" t="str">
        <f t="shared" si="196"/>
        <v/>
      </c>
      <c r="CQ308" t="str">
        <f t="shared" si="196"/>
        <v/>
      </c>
      <c r="CR308" t="str">
        <f t="shared" si="196"/>
        <v/>
      </c>
      <c r="CS308" t="str">
        <f t="shared" si="196"/>
        <v/>
      </c>
      <c r="CT308" t="str">
        <f t="shared" si="196"/>
        <v/>
      </c>
      <c r="CU308" t="str">
        <f t="shared" si="196"/>
        <v/>
      </c>
      <c r="CV308" t="str">
        <f t="shared" si="196"/>
        <v/>
      </c>
      <c r="CW308" t="str">
        <f t="shared" si="196"/>
        <v/>
      </c>
      <c r="CX308" t="str">
        <f t="shared" si="196"/>
        <v/>
      </c>
      <c r="CY308" t="str">
        <f t="shared" si="196"/>
        <v/>
      </c>
      <c r="CZ308" t="str">
        <f t="shared" si="196"/>
        <v/>
      </c>
      <c r="DA308" t="str">
        <f t="shared" si="196"/>
        <v/>
      </c>
      <c r="DB308" t="str">
        <f t="shared" si="196"/>
        <v/>
      </c>
      <c r="DC308" t="str">
        <f t="shared" si="196"/>
        <v/>
      </c>
      <c r="DD308" t="str">
        <f t="shared" si="196"/>
        <v/>
      </c>
      <c r="DE308" t="str">
        <f t="shared" si="196"/>
        <v/>
      </c>
      <c r="DF308" t="str">
        <f t="shared" si="196"/>
        <v/>
      </c>
      <c r="DG308" t="str">
        <f t="shared" si="196"/>
        <v/>
      </c>
      <c r="DH308" t="str">
        <f t="shared" si="196"/>
        <v/>
      </c>
      <c r="DI308" t="str">
        <f t="shared" si="196"/>
        <v/>
      </c>
      <c r="DJ308" t="str">
        <f t="shared" si="196"/>
        <v/>
      </c>
      <c r="DK308" t="str">
        <f t="shared" si="196"/>
        <v/>
      </c>
      <c r="DL308" t="str">
        <f t="shared" si="196"/>
        <v/>
      </c>
      <c r="DM308" t="str">
        <f t="shared" si="196"/>
        <v/>
      </c>
      <c r="DN308" t="str">
        <f t="shared" si="196"/>
        <v/>
      </c>
      <c r="DO308" t="str">
        <f t="shared" si="196"/>
        <v/>
      </c>
      <c r="DP308" t="str">
        <f t="shared" si="196"/>
        <v/>
      </c>
      <c r="DQ308" t="str">
        <f t="shared" si="196"/>
        <v/>
      </c>
      <c r="DR308" t="str">
        <f t="shared" si="196"/>
        <v/>
      </c>
      <c r="DS308" t="str">
        <f t="shared" si="196"/>
        <v/>
      </c>
      <c r="DT308" t="str">
        <f t="shared" si="196"/>
        <v/>
      </c>
      <c r="DU308" t="str">
        <f t="shared" si="196"/>
        <v/>
      </c>
      <c r="DV308" t="str">
        <f t="shared" si="196"/>
        <v/>
      </c>
      <c r="DW308" t="str">
        <f t="shared" si="196"/>
        <v/>
      </c>
      <c r="DX308" t="str">
        <f t="shared" si="196"/>
        <v/>
      </c>
      <c r="DY308" t="str">
        <f t="shared" si="196"/>
        <v/>
      </c>
    </row>
    <row r="309" spans="2:129" x14ac:dyDescent="0.2">
      <c r="B309" t="str">
        <f t="shared" si="155"/>
        <v/>
      </c>
      <c r="G309" s="9">
        <f t="shared" si="158"/>
        <v>0</v>
      </c>
      <c r="H309" s="9">
        <f t="shared" si="159"/>
        <v>0</v>
      </c>
      <c r="I309" t="str">
        <f t="shared" si="160"/>
        <v/>
      </c>
      <c r="J309" t="str">
        <f t="shared" ref="J309:BU309" si="197">IF(J91&gt;0,J$4,"")</f>
        <v/>
      </c>
      <c r="K309" t="str">
        <f t="shared" si="197"/>
        <v/>
      </c>
      <c r="L309" t="str">
        <f t="shared" si="197"/>
        <v/>
      </c>
      <c r="M309" t="str">
        <f t="shared" si="197"/>
        <v/>
      </c>
      <c r="N309" t="str">
        <f t="shared" si="197"/>
        <v/>
      </c>
      <c r="O309" t="str">
        <f t="shared" si="197"/>
        <v/>
      </c>
      <c r="P309" t="str">
        <f t="shared" si="197"/>
        <v/>
      </c>
      <c r="Q309" t="str">
        <f t="shared" si="197"/>
        <v/>
      </c>
      <c r="R309" t="str">
        <f t="shared" si="197"/>
        <v/>
      </c>
      <c r="S309" t="str">
        <f t="shared" si="197"/>
        <v/>
      </c>
      <c r="T309" t="str">
        <f t="shared" si="197"/>
        <v/>
      </c>
      <c r="U309" t="str">
        <f t="shared" si="197"/>
        <v/>
      </c>
      <c r="V309" t="str">
        <f t="shared" si="197"/>
        <v/>
      </c>
      <c r="W309" t="str">
        <f t="shared" si="197"/>
        <v/>
      </c>
      <c r="X309" t="str">
        <f t="shared" si="197"/>
        <v/>
      </c>
      <c r="Y309" t="str">
        <f t="shared" si="197"/>
        <v/>
      </c>
      <c r="Z309" t="str">
        <f t="shared" si="197"/>
        <v/>
      </c>
      <c r="AA309" t="str">
        <f t="shared" si="197"/>
        <v/>
      </c>
      <c r="AB309" t="str">
        <f t="shared" si="197"/>
        <v/>
      </c>
      <c r="AC309" t="str">
        <f t="shared" si="197"/>
        <v/>
      </c>
      <c r="AD309" t="str">
        <f t="shared" si="197"/>
        <v/>
      </c>
      <c r="AE309" t="str">
        <f t="shared" si="197"/>
        <v/>
      </c>
      <c r="AF309" t="str">
        <f t="shared" si="197"/>
        <v/>
      </c>
      <c r="AG309" t="str">
        <f t="shared" si="197"/>
        <v/>
      </c>
      <c r="AH309" t="str">
        <f t="shared" si="197"/>
        <v/>
      </c>
      <c r="AI309" t="str">
        <f t="shared" si="197"/>
        <v/>
      </c>
      <c r="AJ309" t="str">
        <f t="shared" si="197"/>
        <v/>
      </c>
      <c r="AK309" t="str">
        <f t="shared" si="197"/>
        <v/>
      </c>
      <c r="AL309" t="str">
        <f t="shared" si="197"/>
        <v/>
      </c>
      <c r="AM309" t="str">
        <f t="shared" si="197"/>
        <v/>
      </c>
      <c r="AN309" t="str">
        <f t="shared" si="197"/>
        <v/>
      </c>
      <c r="AO309" t="str">
        <f t="shared" si="197"/>
        <v/>
      </c>
      <c r="AP309" t="str">
        <f t="shared" si="197"/>
        <v/>
      </c>
      <c r="AQ309" t="str">
        <f t="shared" si="197"/>
        <v/>
      </c>
      <c r="AR309" t="str">
        <f t="shared" si="197"/>
        <v/>
      </c>
      <c r="AS309" t="str">
        <f t="shared" si="197"/>
        <v/>
      </c>
      <c r="AT309" t="str">
        <f t="shared" si="197"/>
        <v/>
      </c>
      <c r="AU309" t="str">
        <f t="shared" si="197"/>
        <v/>
      </c>
      <c r="AV309" t="str">
        <f t="shared" si="197"/>
        <v/>
      </c>
      <c r="AW309" t="str">
        <f t="shared" si="197"/>
        <v/>
      </c>
      <c r="AX309" t="str">
        <f t="shared" si="197"/>
        <v/>
      </c>
      <c r="AY309" t="str">
        <f t="shared" si="197"/>
        <v/>
      </c>
      <c r="AZ309" t="str">
        <f t="shared" si="197"/>
        <v/>
      </c>
      <c r="BA309" t="str">
        <f t="shared" si="197"/>
        <v/>
      </c>
      <c r="BB309" t="str">
        <f t="shared" si="197"/>
        <v/>
      </c>
      <c r="BC309" t="str">
        <f t="shared" si="197"/>
        <v/>
      </c>
      <c r="BD309" t="str">
        <f t="shared" si="197"/>
        <v/>
      </c>
      <c r="BE309" t="str">
        <f t="shared" si="197"/>
        <v/>
      </c>
      <c r="BF309" t="str">
        <f t="shared" si="197"/>
        <v/>
      </c>
      <c r="BG309" t="str">
        <f t="shared" si="197"/>
        <v/>
      </c>
      <c r="BH309" t="str">
        <f t="shared" si="197"/>
        <v/>
      </c>
      <c r="BI309" t="str">
        <f t="shared" si="197"/>
        <v/>
      </c>
      <c r="BJ309" t="str">
        <f t="shared" si="197"/>
        <v/>
      </c>
      <c r="BK309" t="str">
        <f t="shared" si="197"/>
        <v/>
      </c>
      <c r="BL309" t="str">
        <f t="shared" si="197"/>
        <v/>
      </c>
      <c r="BM309" t="str">
        <f t="shared" si="197"/>
        <v/>
      </c>
      <c r="BN309" t="str">
        <f t="shared" si="197"/>
        <v/>
      </c>
      <c r="BO309" t="str">
        <f t="shared" si="197"/>
        <v/>
      </c>
      <c r="BP309" t="str">
        <f t="shared" si="197"/>
        <v/>
      </c>
      <c r="BQ309" t="str">
        <f t="shared" si="197"/>
        <v/>
      </c>
      <c r="BR309" t="str">
        <f t="shared" si="197"/>
        <v/>
      </c>
      <c r="BS309" t="str">
        <f t="shared" si="197"/>
        <v/>
      </c>
      <c r="BT309" t="str">
        <f t="shared" si="197"/>
        <v/>
      </c>
      <c r="BU309" t="str">
        <f t="shared" si="197"/>
        <v/>
      </c>
      <c r="BV309" t="str">
        <f t="shared" ref="BV309:DY309" si="198">IF(BV91&gt;0,BV$4,"")</f>
        <v/>
      </c>
      <c r="BW309" t="str">
        <f t="shared" si="198"/>
        <v/>
      </c>
      <c r="BX309" t="str">
        <f t="shared" si="198"/>
        <v/>
      </c>
      <c r="BY309" t="str">
        <f t="shared" si="198"/>
        <v/>
      </c>
      <c r="BZ309" t="str">
        <f t="shared" si="198"/>
        <v/>
      </c>
      <c r="CA309" t="str">
        <f t="shared" si="198"/>
        <v/>
      </c>
      <c r="CB309" t="str">
        <f t="shared" si="198"/>
        <v/>
      </c>
      <c r="CC309" t="str">
        <f t="shared" si="198"/>
        <v/>
      </c>
      <c r="CD309" t="str">
        <f t="shared" si="198"/>
        <v/>
      </c>
      <c r="CE309" t="str">
        <f t="shared" si="198"/>
        <v/>
      </c>
      <c r="CF309" t="str">
        <f t="shared" si="198"/>
        <v/>
      </c>
      <c r="CG309" t="str">
        <f t="shared" si="198"/>
        <v/>
      </c>
      <c r="CH309" t="str">
        <f t="shared" si="198"/>
        <v/>
      </c>
      <c r="CI309" t="str">
        <f t="shared" si="198"/>
        <v/>
      </c>
      <c r="CJ309" t="str">
        <f t="shared" si="198"/>
        <v/>
      </c>
      <c r="CK309" t="str">
        <f t="shared" si="198"/>
        <v/>
      </c>
      <c r="CL309" t="str">
        <f t="shared" si="198"/>
        <v/>
      </c>
      <c r="CM309" t="str">
        <f t="shared" si="198"/>
        <v/>
      </c>
      <c r="CN309" t="str">
        <f t="shared" si="198"/>
        <v/>
      </c>
      <c r="CO309" t="str">
        <f t="shared" si="198"/>
        <v/>
      </c>
      <c r="CP309" t="str">
        <f t="shared" si="198"/>
        <v/>
      </c>
      <c r="CQ309" t="str">
        <f t="shared" si="198"/>
        <v/>
      </c>
      <c r="CR309" t="str">
        <f t="shared" si="198"/>
        <v/>
      </c>
      <c r="CS309" t="str">
        <f t="shared" si="198"/>
        <v/>
      </c>
      <c r="CT309" t="str">
        <f t="shared" si="198"/>
        <v/>
      </c>
      <c r="CU309" t="str">
        <f t="shared" si="198"/>
        <v/>
      </c>
      <c r="CV309" t="str">
        <f t="shared" si="198"/>
        <v/>
      </c>
      <c r="CW309" t="str">
        <f t="shared" si="198"/>
        <v/>
      </c>
      <c r="CX309" t="str">
        <f t="shared" si="198"/>
        <v/>
      </c>
      <c r="CY309" t="str">
        <f t="shared" si="198"/>
        <v/>
      </c>
      <c r="CZ309" t="str">
        <f t="shared" si="198"/>
        <v/>
      </c>
      <c r="DA309" t="str">
        <f t="shared" si="198"/>
        <v/>
      </c>
      <c r="DB309" t="str">
        <f t="shared" si="198"/>
        <v/>
      </c>
      <c r="DC309" t="str">
        <f t="shared" si="198"/>
        <v/>
      </c>
      <c r="DD309" t="str">
        <f t="shared" si="198"/>
        <v/>
      </c>
      <c r="DE309" t="str">
        <f t="shared" si="198"/>
        <v/>
      </c>
      <c r="DF309" t="str">
        <f t="shared" si="198"/>
        <v/>
      </c>
      <c r="DG309" t="str">
        <f t="shared" si="198"/>
        <v/>
      </c>
      <c r="DH309" t="str">
        <f t="shared" si="198"/>
        <v/>
      </c>
      <c r="DI309" t="str">
        <f t="shared" si="198"/>
        <v/>
      </c>
      <c r="DJ309" t="str">
        <f t="shared" si="198"/>
        <v/>
      </c>
      <c r="DK309" t="str">
        <f t="shared" si="198"/>
        <v/>
      </c>
      <c r="DL309" t="str">
        <f t="shared" si="198"/>
        <v/>
      </c>
      <c r="DM309" t="str">
        <f t="shared" si="198"/>
        <v/>
      </c>
      <c r="DN309" t="str">
        <f t="shared" si="198"/>
        <v/>
      </c>
      <c r="DO309" t="str">
        <f t="shared" si="198"/>
        <v/>
      </c>
      <c r="DP309" t="str">
        <f t="shared" si="198"/>
        <v/>
      </c>
      <c r="DQ309" t="str">
        <f t="shared" si="198"/>
        <v/>
      </c>
      <c r="DR309" t="str">
        <f t="shared" si="198"/>
        <v/>
      </c>
      <c r="DS309" t="str">
        <f t="shared" si="198"/>
        <v/>
      </c>
      <c r="DT309" t="str">
        <f t="shared" si="198"/>
        <v/>
      </c>
      <c r="DU309" t="str">
        <f t="shared" si="198"/>
        <v/>
      </c>
      <c r="DV309" t="str">
        <f t="shared" si="198"/>
        <v/>
      </c>
      <c r="DW309" t="str">
        <f t="shared" si="198"/>
        <v/>
      </c>
      <c r="DX309" t="str">
        <f t="shared" si="198"/>
        <v/>
      </c>
      <c r="DY309" t="str">
        <f t="shared" si="198"/>
        <v/>
      </c>
    </row>
    <row r="310" spans="2:129" x14ac:dyDescent="0.2">
      <c r="B310" t="str">
        <f t="shared" si="155"/>
        <v/>
      </c>
      <c r="G310" s="9">
        <f t="shared" si="158"/>
        <v>0</v>
      </c>
      <c r="H310" s="9">
        <f t="shared" si="159"/>
        <v>0</v>
      </c>
      <c r="I310" t="str">
        <f t="shared" si="160"/>
        <v/>
      </c>
      <c r="J310" t="str">
        <f t="shared" ref="J310:BU310" si="199">IF(J92&gt;0,J$4,"")</f>
        <v/>
      </c>
      <c r="K310" t="str">
        <f t="shared" si="199"/>
        <v/>
      </c>
      <c r="L310" t="str">
        <f t="shared" si="199"/>
        <v/>
      </c>
      <c r="M310" t="str">
        <f t="shared" si="199"/>
        <v/>
      </c>
      <c r="N310" t="str">
        <f t="shared" si="199"/>
        <v/>
      </c>
      <c r="O310" t="str">
        <f t="shared" si="199"/>
        <v/>
      </c>
      <c r="P310" t="str">
        <f t="shared" si="199"/>
        <v/>
      </c>
      <c r="Q310" t="str">
        <f t="shared" si="199"/>
        <v/>
      </c>
      <c r="R310" t="str">
        <f t="shared" si="199"/>
        <v/>
      </c>
      <c r="S310" t="str">
        <f t="shared" si="199"/>
        <v/>
      </c>
      <c r="T310" t="str">
        <f t="shared" si="199"/>
        <v/>
      </c>
      <c r="U310" t="str">
        <f t="shared" si="199"/>
        <v/>
      </c>
      <c r="V310" t="str">
        <f t="shared" si="199"/>
        <v/>
      </c>
      <c r="W310" t="str">
        <f t="shared" si="199"/>
        <v/>
      </c>
      <c r="X310" t="str">
        <f t="shared" si="199"/>
        <v/>
      </c>
      <c r="Y310" t="str">
        <f t="shared" si="199"/>
        <v/>
      </c>
      <c r="Z310" t="str">
        <f t="shared" si="199"/>
        <v/>
      </c>
      <c r="AA310" t="str">
        <f t="shared" si="199"/>
        <v/>
      </c>
      <c r="AB310" t="str">
        <f t="shared" si="199"/>
        <v/>
      </c>
      <c r="AC310" t="str">
        <f t="shared" si="199"/>
        <v/>
      </c>
      <c r="AD310" t="str">
        <f t="shared" si="199"/>
        <v/>
      </c>
      <c r="AE310" t="str">
        <f t="shared" si="199"/>
        <v/>
      </c>
      <c r="AF310" t="str">
        <f t="shared" si="199"/>
        <v/>
      </c>
      <c r="AG310" t="str">
        <f t="shared" si="199"/>
        <v/>
      </c>
      <c r="AH310" t="str">
        <f t="shared" si="199"/>
        <v/>
      </c>
      <c r="AI310" t="str">
        <f t="shared" si="199"/>
        <v/>
      </c>
      <c r="AJ310" t="str">
        <f t="shared" si="199"/>
        <v/>
      </c>
      <c r="AK310" t="str">
        <f t="shared" si="199"/>
        <v/>
      </c>
      <c r="AL310" t="str">
        <f t="shared" si="199"/>
        <v/>
      </c>
      <c r="AM310" t="str">
        <f t="shared" si="199"/>
        <v/>
      </c>
      <c r="AN310" t="str">
        <f t="shared" si="199"/>
        <v/>
      </c>
      <c r="AO310" t="str">
        <f t="shared" si="199"/>
        <v/>
      </c>
      <c r="AP310" t="str">
        <f t="shared" si="199"/>
        <v/>
      </c>
      <c r="AQ310" t="str">
        <f t="shared" si="199"/>
        <v/>
      </c>
      <c r="AR310" t="str">
        <f t="shared" si="199"/>
        <v/>
      </c>
      <c r="AS310" t="str">
        <f t="shared" si="199"/>
        <v/>
      </c>
      <c r="AT310" t="str">
        <f t="shared" si="199"/>
        <v/>
      </c>
      <c r="AU310" t="str">
        <f t="shared" si="199"/>
        <v/>
      </c>
      <c r="AV310" t="str">
        <f t="shared" si="199"/>
        <v/>
      </c>
      <c r="AW310" t="str">
        <f t="shared" si="199"/>
        <v/>
      </c>
      <c r="AX310" t="str">
        <f t="shared" si="199"/>
        <v/>
      </c>
      <c r="AY310" t="str">
        <f t="shared" si="199"/>
        <v/>
      </c>
      <c r="AZ310" t="str">
        <f t="shared" si="199"/>
        <v/>
      </c>
      <c r="BA310" t="str">
        <f t="shared" si="199"/>
        <v/>
      </c>
      <c r="BB310" t="str">
        <f t="shared" si="199"/>
        <v/>
      </c>
      <c r="BC310" t="str">
        <f t="shared" si="199"/>
        <v/>
      </c>
      <c r="BD310" t="str">
        <f t="shared" si="199"/>
        <v/>
      </c>
      <c r="BE310" t="str">
        <f t="shared" si="199"/>
        <v/>
      </c>
      <c r="BF310" t="str">
        <f t="shared" si="199"/>
        <v/>
      </c>
      <c r="BG310" t="str">
        <f t="shared" si="199"/>
        <v/>
      </c>
      <c r="BH310" t="str">
        <f t="shared" si="199"/>
        <v/>
      </c>
      <c r="BI310" t="str">
        <f t="shared" si="199"/>
        <v/>
      </c>
      <c r="BJ310" t="str">
        <f t="shared" si="199"/>
        <v/>
      </c>
      <c r="BK310" t="str">
        <f t="shared" si="199"/>
        <v/>
      </c>
      <c r="BL310" t="str">
        <f t="shared" si="199"/>
        <v/>
      </c>
      <c r="BM310" t="str">
        <f t="shared" si="199"/>
        <v/>
      </c>
      <c r="BN310" t="str">
        <f t="shared" si="199"/>
        <v/>
      </c>
      <c r="BO310" t="str">
        <f t="shared" si="199"/>
        <v/>
      </c>
      <c r="BP310" t="str">
        <f t="shared" si="199"/>
        <v/>
      </c>
      <c r="BQ310" t="str">
        <f t="shared" si="199"/>
        <v/>
      </c>
      <c r="BR310" t="str">
        <f t="shared" si="199"/>
        <v/>
      </c>
      <c r="BS310" t="str">
        <f t="shared" si="199"/>
        <v/>
      </c>
      <c r="BT310" t="str">
        <f t="shared" si="199"/>
        <v/>
      </c>
      <c r="BU310" t="str">
        <f t="shared" si="199"/>
        <v/>
      </c>
      <c r="BV310" t="str">
        <f t="shared" ref="BV310:DY310" si="200">IF(BV92&gt;0,BV$4,"")</f>
        <v/>
      </c>
      <c r="BW310" t="str">
        <f t="shared" si="200"/>
        <v/>
      </c>
      <c r="BX310" t="str">
        <f t="shared" si="200"/>
        <v/>
      </c>
      <c r="BY310" t="str">
        <f t="shared" si="200"/>
        <v/>
      </c>
      <c r="BZ310" t="str">
        <f t="shared" si="200"/>
        <v/>
      </c>
      <c r="CA310" t="str">
        <f t="shared" si="200"/>
        <v/>
      </c>
      <c r="CB310" t="str">
        <f t="shared" si="200"/>
        <v/>
      </c>
      <c r="CC310" t="str">
        <f t="shared" si="200"/>
        <v/>
      </c>
      <c r="CD310" t="str">
        <f t="shared" si="200"/>
        <v/>
      </c>
      <c r="CE310" t="str">
        <f t="shared" si="200"/>
        <v/>
      </c>
      <c r="CF310" t="str">
        <f t="shared" si="200"/>
        <v/>
      </c>
      <c r="CG310" t="str">
        <f t="shared" si="200"/>
        <v/>
      </c>
      <c r="CH310" t="str">
        <f t="shared" si="200"/>
        <v/>
      </c>
      <c r="CI310" t="str">
        <f t="shared" si="200"/>
        <v/>
      </c>
      <c r="CJ310" t="str">
        <f t="shared" si="200"/>
        <v/>
      </c>
      <c r="CK310" t="str">
        <f t="shared" si="200"/>
        <v/>
      </c>
      <c r="CL310" t="str">
        <f t="shared" si="200"/>
        <v/>
      </c>
      <c r="CM310" t="str">
        <f t="shared" si="200"/>
        <v/>
      </c>
      <c r="CN310" t="str">
        <f t="shared" si="200"/>
        <v/>
      </c>
      <c r="CO310" t="str">
        <f t="shared" si="200"/>
        <v/>
      </c>
      <c r="CP310" t="str">
        <f t="shared" si="200"/>
        <v/>
      </c>
      <c r="CQ310" t="str">
        <f t="shared" si="200"/>
        <v/>
      </c>
      <c r="CR310" t="str">
        <f t="shared" si="200"/>
        <v/>
      </c>
      <c r="CS310" t="str">
        <f t="shared" si="200"/>
        <v/>
      </c>
      <c r="CT310" t="str">
        <f t="shared" si="200"/>
        <v/>
      </c>
      <c r="CU310" t="str">
        <f t="shared" si="200"/>
        <v/>
      </c>
      <c r="CV310" t="str">
        <f t="shared" si="200"/>
        <v/>
      </c>
      <c r="CW310" t="str">
        <f t="shared" si="200"/>
        <v/>
      </c>
      <c r="CX310" t="str">
        <f t="shared" si="200"/>
        <v/>
      </c>
      <c r="CY310" t="str">
        <f t="shared" si="200"/>
        <v/>
      </c>
      <c r="CZ310" t="str">
        <f t="shared" si="200"/>
        <v/>
      </c>
      <c r="DA310" t="str">
        <f t="shared" si="200"/>
        <v/>
      </c>
      <c r="DB310" t="str">
        <f t="shared" si="200"/>
        <v/>
      </c>
      <c r="DC310" t="str">
        <f t="shared" si="200"/>
        <v/>
      </c>
      <c r="DD310" t="str">
        <f t="shared" si="200"/>
        <v/>
      </c>
      <c r="DE310" t="str">
        <f t="shared" si="200"/>
        <v/>
      </c>
      <c r="DF310" t="str">
        <f t="shared" si="200"/>
        <v/>
      </c>
      <c r="DG310" t="str">
        <f t="shared" si="200"/>
        <v/>
      </c>
      <c r="DH310" t="str">
        <f t="shared" si="200"/>
        <v/>
      </c>
      <c r="DI310" t="str">
        <f t="shared" si="200"/>
        <v/>
      </c>
      <c r="DJ310" t="str">
        <f t="shared" si="200"/>
        <v/>
      </c>
      <c r="DK310" t="str">
        <f t="shared" si="200"/>
        <v/>
      </c>
      <c r="DL310" t="str">
        <f t="shared" si="200"/>
        <v/>
      </c>
      <c r="DM310" t="str">
        <f t="shared" si="200"/>
        <v/>
      </c>
      <c r="DN310" t="str">
        <f t="shared" si="200"/>
        <v/>
      </c>
      <c r="DO310" t="str">
        <f t="shared" si="200"/>
        <v/>
      </c>
      <c r="DP310" t="str">
        <f t="shared" si="200"/>
        <v/>
      </c>
      <c r="DQ310" t="str">
        <f t="shared" si="200"/>
        <v/>
      </c>
      <c r="DR310" t="str">
        <f t="shared" si="200"/>
        <v/>
      </c>
      <c r="DS310" t="str">
        <f t="shared" si="200"/>
        <v/>
      </c>
      <c r="DT310" t="str">
        <f t="shared" si="200"/>
        <v/>
      </c>
      <c r="DU310" t="str">
        <f t="shared" si="200"/>
        <v/>
      </c>
      <c r="DV310" t="str">
        <f t="shared" si="200"/>
        <v/>
      </c>
      <c r="DW310" t="str">
        <f t="shared" si="200"/>
        <v/>
      </c>
      <c r="DX310" t="str">
        <f t="shared" si="200"/>
        <v/>
      </c>
      <c r="DY310" t="str">
        <f t="shared" si="200"/>
        <v/>
      </c>
    </row>
    <row r="311" spans="2:129" x14ac:dyDescent="0.2">
      <c r="B311" t="str">
        <f t="shared" si="155"/>
        <v/>
      </c>
      <c r="G311" s="9">
        <f t="shared" si="158"/>
        <v>0</v>
      </c>
      <c r="H311" s="9">
        <f t="shared" si="159"/>
        <v>0</v>
      </c>
      <c r="I311" t="str">
        <f t="shared" si="160"/>
        <v/>
      </c>
      <c r="J311" t="str">
        <f t="shared" ref="J311:BU311" si="201">IF(J93&gt;0,J$4,"")</f>
        <v/>
      </c>
      <c r="K311" t="str">
        <f t="shared" si="201"/>
        <v/>
      </c>
      <c r="L311" t="str">
        <f t="shared" si="201"/>
        <v/>
      </c>
      <c r="M311" t="str">
        <f t="shared" si="201"/>
        <v/>
      </c>
      <c r="N311" t="str">
        <f t="shared" si="201"/>
        <v/>
      </c>
      <c r="O311" t="str">
        <f t="shared" si="201"/>
        <v/>
      </c>
      <c r="P311" t="str">
        <f t="shared" si="201"/>
        <v/>
      </c>
      <c r="Q311" t="str">
        <f t="shared" si="201"/>
        <v/>
      </c>
      <c r="R311" t="str">
        <f t="shared" si="201"/>
        <v/>
      </c>
      <c r="S311" t="str">
        <f t="shared" si="201"/>
        <v/>
      </c>
      <c r="T311" t="str">
        <f t="shared" si="201"/>
        <v/>
      </c>
      <c r="U311" t="str">
        <f t="shared" si="201"/>
        <v/>
      </c>
      <c r="V311" t="str">
        <f t="shared" si="201"/>
        <v/>
      </c>
      <c r="W311" t="str">
        <f t="shared" si="201"/>
        <v/>
      </c>
      <c r="X311" t="str">
        <f t="shared" si="201"/>
        <v/>
      </c>
      <c r="Y311" t="str">
        <f t="shared" si="201"/>
        <v/>
      </c>
      <c r="Z311" t="str">
        <f t="shared" si="201"/>
        <v/>
      </c>
      <c r="AA311" t="str">
        <f t="shared" si="201"/>
        <v/>
      </c>
      <c r="AB311" t="str">
        <f t="shared" si="201"/>
        <v/>
      </c>
      <c r="AC311" t="str">
        <f t="shared" si="201"/>
        <v/>
      </c>
      <c r="AD311" t="str">
        <f t="shared" si="201"/>
        <v/>
      </c>
      <c r="AE311" t="str">
        <f t="shared" si="201"/>
        <v/>
      </c>
      <c r="AF311" t="str">
        <f t="shared" si="201"/>
        <v/>
      </c>
      <c r="AG311" t="str">
        <f t="shared" si="201"/>
        <v/>
      </c>
      <c r="AH311" t="str">
        <f t="shared" si="201"/>
        <v/>
      </c>
      <c r="AI311" t="str">
        <f t="shared" si="201"/>
        <v/>
      </c>
      <c r="AJ311" t="str">
        <f t="shared" si="201"/>
        <v/>
      </c>
      <c r="AK311" t="str">
        <f t="shared" si="201"/>
        <v/>
      </c>
      <c r="AL311" t="str">
        <f t="shared" si="201"/>
        <v/>
      </c>
      <c r="AM311" t="str">
        <f t="shared" si="201"/>
        <v/>
      </c>
      <c r="AN311" t="str">
        <f t="shared" si="201"/>
        <v/>
      </c>
      <c r="AO311" t="str">
        <f t="shared" si="201"/>
        <v/>
      </c>
      <c r="AP311" t="str">
        <f t="shared" si="201"/>
        <v/>
      </c>
      <c r="AQ311" t="str">
        <f t="shared" si="201"/>
        <v/>
      </c>
      <c r="AR311" t="str">
        <f t="shared" si="201"/>
        <v/>
      </c>
      <c r="AS311" t="str">
        <f t="shared" si="201"/>
        <v/>
      </c>
      <c r="AT311" t="str">
        <f t="shared" si="201"/>
        <v/>
      </c>
      <c r="AU311" t="str">
        <f t="shared" si="201"/>
        <v/>
      </c>
      <c r="AV311" t="str">
        <f t="shared" si="201"/>
        <v/>
      </c>
      <c r="AW311" t="str">
        <f t="shared" si="201"/>
        <v/>
      </c>
      <c r="AX311" t="str">
        <f t="shared" si="201"/>
        <v/>
      </c>
      <c r="AY311" t="str">
        <f t="shared" si="201"/>
        <v/>
      </c>
      <c r="AZ311" t="str">
        <f t="shared" si="201"/>
        <v/>
      </c>
      <c r="BA311" t="str">
        <f t="shared" si="201"/>
        <v/>
      </c>
      <c r="BB311" t="str">
        <f t="shared" si="201"/>
        <v/>
      </c>
      <c r="BC311" t="str">
        <f t="shared" si="201"/>
        <v/>
      </c>
      <c r="BD311" t="str">
        <f t="shared" si="201"/>
        <v/>
      </c>
      <c r="BE311" t="str">
        <f t="shared" si="201"/>
        <v/>
      </c>
      <c r="BF311" t="str">
        <f t="shared" si="201"/>
        <v/>
      </c>
      <c r="BG311" t="str">
        <f t="shared" si="201"/>
        <v/>
      </c>
      <c r="BH311" t="str">
        <f t="shared" si="201"/>
        <v/>
      </c>
      <c r="BI311" t="str">
        <f t="shared" si="201"/>
        <v/>
      </c>
      <c r="BJ311" t="str">
        <f t="shared" si="201"/>
        <v/>
      </c>
      <c r="BK311" t="str">
        <f t="shared" si="201"/>
        <v/>
      </c>
      <c r="BL311" t="str">
        <f t="shared" si="201"/>
        <v/>
      </c>
      <c r="BM311" t="str">
        <f t="shared" si="201"/>
        <v/>
      </c>
      <c r="BN311" t="str">
        <f t="shared" si="201"/>
        <v/>
      </c>
      <c r="BO311" t="str">
        <f t="shared" si="201"/>
        <v/>
      </c>
      <c r="BP311" t="str">
        <f t="shared" si="201"/>
        <v/>
      </c>
      <c r="BQ311" t="str">
        <f t="shared" si="201"/>
        <v/>
      </c>
      <c r="BR311" t="str">
        <f t="shared" si="201"/>
        <v/>
      </c>
      <c r="BS311" t="str">
        <f t="shared" si="201"/>
        <v/>
      </c>
      <c r="BT311" t="str">
        <f t="shared" si="201"/>
        <v/>
      </c>
      <c r="BU311" t="str">
        <f t="shared" si="201"/>
        <v/>
      </c>
      <c r="BV311" t="str">
        <f t="shared" ref="BV311:DY311" si="202">IF(BV93&gt;0,BV$4,"")</f>
        <v/>
      </c>
      <c r="BW311" t="str">
        <f t="shared" si="202"/>
        <v/>
      </c>
      <c r="BX311" t="str">
        <f t="shared" si="202"/>
        <v/>
      </c>
      <c r="BY311" t="str">
        <f t="shared" si="202"/>
        <v/>
      </c>
      <c r="BZ311" t="str">
        <f t="shared" si="202"/>
        <v/>
      </c>
      <c r="CA311" t="str">
        <f t="shared" si="202"/>
        <v/>
      </c>
      <c r="CB311" t="str">
        <f t="shared" si="202"/>
        <v/>
      </c>
      <c r="CC311" t="str">
        <f t="shared" si="202"/>
        <v/>
      </c>
      <c r="CD311" t="str">
        <f t="shared" si="202"/>
        <v/>
      </c>
      <c r="CE311" t="str">
        <f t="shared" si="202"/>
        <v/>
      </c>
      <c r="CF311" t="str">
        <f t="shared" si="202"/>
        <v/>
      </c>
      <c r="CG311" t="str">
        <f t="shared" si="202"/>
        <v/>
      </c>
      <c r="CH311" t="str">
        <f t="shared" si="202"/>
        <v/>
      </c>
      <c r="CI311" t="str">
        <f t="shared" si="202"/>
        <v/>
      </c>
      <c r="CJ311" t="str">
        <f t="shared" si="202"/>
        <v/>
      </c>
      <c r="CK311" t="str">
        <f t="shared" si="202"/>
        <v/>
      </c>
      <c r="CL311" t="str">
        <f t="shared" si="202"/>
        <v/>
      </c>
      <c r="CM311" t="str">
        <f t="shared" si="202"/>
        <v/>
      </c>
      <c r="CN311" t="str">
        <f t="shared" si="202"/>
        <v/>
      </c>
      <c r="CO311" t="str">
        <f t="shared" si="202"/>
        <v/>
      </c>
      <c r="CP311" t="str">
        <f t="shared" si="202"/>
        <v/>
      </c>
      <c r="CQ311" t="str">
        <f t="shared" si="202"/>
        <v/>
      </c>
      <c r="CR311" t="str">
        <f t="shared" si="202"/>
        <v/>
      </c>
      <c r="CS311" t="str">
        <f t="shared" si="202"/>
        <v/>
      </c>
      <c r="CT311" t="str">
        <f t="shared" si="202"/>
        <v/>
      </c>
      <c r="CU311" t="str">
        <f t="shared" si="202"/>
        <v/>
      </c>
      <c r="CV311" t="str">
        <f t="shared" si="202"/>
        <v/>
      </c>
      <c r="CW311" t="str">
        <f t="shared" si="202"/>
        <v/>
      </c>
      <c r="CX311" t="str">
        <f t="shared" si="202"/>
        <v/>
      </c>
      <c r="CY311" t="str">
        <f t="shared" si="202"/>
        <v/>
      </c>
      <c r="CZ311" t="str">
        <f t="shared" si="202"/>
        <v/>
      </c>
      <c r="DA311" t="str">
        <f t="shared" si="202"/>
        <v/>
      </c>
      <c r="DB311" t="str">
        <f t="shared" si="202"/>
        <v/>
      </c>
      <c r="DC311" t="str">
        <f t="shared" si="202"/>
        <v/>
      </c>
      <c r="DD311" t="str">
        <f t="shared" si="202"/>
        <v/>
      </c>
      <c r="DE311" t="str">
        <f t="shared" si="202"/>
        <v/>
      </c>
      <c r="DF311" t="str">
        <f t="shared" si="202"/>
        <v/>
      </c>
      <c r="DG311" t="str">
        <f t="shared" si="202"/>
        <v/>
      </c>
      <c r="DH311" t="str">
        <f t="shared" si="202"/>
        <v/>
      </c>
      <c r="DI311" t="str">
        <f t="shared" si="202"/>
        <v/>
      </c>
      <c r="DJ311" t="str">
        <f t="shared" si="202"/>
        <v/>
      </c>
      <c r="DK311" t="str">
        <f t="shared" si="202"/>
        <v/>
      </c>
      <c r="DL311" t="str">
        <f t="shared" si="202"/>
        <v/>
      </c>
      <c r="DM311" t="str">
        <f t="shared" si="202"/>
        <v/>
      </c>
      <c r="DN311" t="str">
        <f t="shared" si="202"/>
        <v/>
      </c>
      <c r="DO311" t="str">
        <f t="shared" si="202"/>
        <v/>
      </c>
      <c r="DP311" t="str">
        <f t="shared" si="202"/>
        <v/>
      </c>
      <c r="DQ311" t="str">
        <f t="shared" si="202"/>
        <v/>
      </c>
      <c r="DR311" t="str">
        <f t="shared" si="202"/>
        <v/>
      </c>
      <c r="DS311" t="str">
        <f t="shared" si="202"/>
        <v/>
      </c>
      <c r="DT311" t="str">
        <f t="shared" si="202"/>
        <v/>
      </c>
      <c r="DU311" t="str">
        <f t="shared" si="202"/>
        <v/>
      </c>
      <c r="DV311" t="str">
        <f t="shared" si="202"/>
        <v/>
      </c>
      <c r="DW311" t="str">
        <f t="shared" si="202"/>
        <v/>
      </c>
      <c r="DX311" t="str">
        <f t="shared" si="202"/>
        <v/>
      </c>
      <c r="DY311" t="str">
        <f t="shared" si="202"/>
        <v/>
      </c>
    </row>
    <row r="312" spans="2:129" x14ac:dyDescent="0.2">
      <c r="B312" t="str">
        <f t="shared" si="155"/>
        <v/>
      </c>
      <c r="G312" s="9">
        <f t="shared" si="158"/>
        <v>0</v>
      </c>
      <c r="H312" s="9">
        <f t="shared" si="159"/>
        <v>0</v>
      </c>
      <c r="I312" t="str">
        <f t="shared" si="160"/>
        <v/>
      </c>
      <c r="J312" t="str">
        <f t="shared" ref="J312:BU312" si="203">IF(J94&gt;0,J$4,"")</f>
        <v/>
      </c>
      <c r="K312" t="str">
        <f t="shared" si="203"/>
        <v/>
      </c>
      <c r="L312" t="str">
        <f t="shared" si="203"/>
        <v/>
      </c>
      <c r="M312" t="str">
        <f t="shared" si="203"/>
        <v/>
      </c>
      <c r="N312" t="str">
        <f t="shared" si="203"/>
        <v/>
      </c>
      <c r="O312" t="str">
        <f t="shared" si="203"/>
        <v/>
      </c>
      <c r="P312" t="str">
        <f t="shared" si="203"/>
        <v/>
      </c>
      <c r="Q312" t="str">
        <f t="shared" si="203"/>
        <v/>
      </c>
      <c r="R312" t="str">
        <f t="shared" si="203"/>
        <v/>
      </c>
      <c r="S312" t="str">
        <f t="shared" si="203"/>
        <v/>
      </c>
      <c r="T312" t="str">
        <f t="shared" si="203"/>
        <v/>
      </c>
      <c r="U312" t="str">
        <f t="shared" si="203"/>
        <v/>
      </c>
      <c r="V312" t="str">
        <f t="shared" si="203"/>
        <v/>
      </c>
      <c r="W312" t="str">
        <f t="shared" si="203"/>
        <v/>
      </c>
      <c r="X312" t="str">
        <f t="shared" si="203"/>
        <v/>
      </c>
      <c r="Y312" t="str">
        <f t="shared" si="203"/>
        <v/>
      </c>
      <c r="Z312" t="str">
        <f t="shared" si="203"/>
        <v/>
      </c>
      <c r="AA312" t="str">
        <f t="shared" si="203"/>
        <v/>
      </c>
      <c r="AB312" t="str">
        <f t="shared" si="203"/>
        <v/>
      </c>
      <c r="AC312" t="str">
        <f t="shared" si="203"/>
        <v/>
      </c>
      <c r="AD312" t="str">
        <f t="shared" si="203"/>
        <v/>
      </c>
      <c r="AE312" t="str">
        <f t="shared" si="203"/>
        <v/>
      </c>
      <c r="AF312" t="str">
        <f t="shared" si="203"/>
        <v/>
      </c>
      <c r="AG312" t="str">
        <f t="shared" si="203"/>
        <v/>
      </c>
      <c r="AH312" t="str">
        <f t="shared" si="203"/>
        <v/>
      </c>
      <c r="AI312" t="str">
        <f t="shared" si="203"/>
        <v/>
      </c>
      <c r="AJ312" t="str">
        <f t="shared" si="203"/>
        <v/>
      </c>
      <c r="AK312" t="str">
        <f t="shared" si="203"/>
        <v/>
      </c>
      <c r="AL312" t="str">
        <f t="shared" si="203"/>
        <v/>
      </c>
      <c r="AM312" t="str">
        <f t="shared" si="203"/>
        <v/>
      </c>
      <c r="AN312" t="str">
        <f t="shared" si="203"/>
        <v/>
      </c>
      <c r="AO312" t="str">
        <f t="shared" si="203"/>
        <v/>
      </c>
      <c r="AP312" t="str">
        <f t="shared" si="203"/>
        <v/>
      </c>
      <c r="AQ312" t="str">
        <f t="shared" si="203"/>
        <v/>
      </c>
      <c r="AR312" t="str">
        <f t="shared" si="203"/>
        <v/>
      </c>
      <c r="AS312" t="str">
        <f t="shared" si="203"/>
        <v/>
      </c>
      <c r="AT312" t="str">
        <f t="shared" si="203"/>
        <v/>
      </c>
      <c r="AU312" t="str">
        <f t="shared" si="203"/>
        <v/>
      </c>
      <c r="AV312" t="str">
        <f t="shared" si="203"/>
        <v/>
      </c>
      <c r="AW312" t="str">
        <f t="shared" si="203"/>
        <v/>
      </c>
      <c r="AX312" t="str">
        <f t="shared" si="203"/>
        <v/>
      </c>
      <c r="AY312" t="str">
        <f t="shared" si="203"/>
        <v/>
      </c>
      <c r="AZ312" t="str">
        <f t="shared" si="203"/>
        <v/>
      </c>
      <c r="BA312" t="str">
        <f t="shared" si="203"/>
        <v/>
      </c>
      <c r="BB312" t="str">
        <f t="shared" si="203"/>
        <v/>
      </c>
      <c r="BC312" t="str">
        <f t="shared" si="203"/>
        <v/>
      </c>
      <c r="BD312" t="str">
        <f t="shared" si="203"/>
        <v/>
      </c>
      <c r="BE312" t="str">
        <f t="shared" si="203"/>
        <v/>
      </c>
      <c r="BF312" t="str">
        <f t="shared" si="203"/>
        <v/>
      </c>
      <c r="BG312" t="str">
        <f t="shared" si="203"/>
        <v/>
      </c>
      <c r="BH312" t="str">
        <f t="shared" si="203"/>
        <v/>
      </c>
      <c r="BI312" t="str">
        <f t="shared" si="203"/>
        <v/>
      </c>
      <c r="BJ312" t="str">
        <f t="shared" si="203"/>
        <v/>
      </c>
      <c r="BK312" t="str">
        <f t="shared" si="203"/>
        <v/>
      </c>
      <c r="BL312" t="str">
        <f t="shared" si="203"/>
        <v/>
      </c>
      <c r="BM312" t="str">
        <f t="shared" si="203"/>
        <v/>
      </c>
      <c r="BN312" t="str">
        <f t="shared" si="203"/>
        <v/>
      </c>
      <c r="BO312" t="str">
        <f t="shared" si="203"/>
        <v/>
      </c>
      <c r="BP312" t="str">
        <f t="shared" si="203"/>
        <v/>
      </c>
      <c r="BQ312" t="str">
        <f t="shared" si="203"/>
        <v/>
      </c>
      <c r="BR312" t="str">
        <f t="shared" si="203"/>
        <v/>
      </c>
      <c r="BS312" t="str">
        <f t="shared" si="203"/>
        <v/>
      </c>
      <c r="BT312" t="str">
        <f t="shared" si="203"/>
        <v/>
      </c>
      <c r="BU312" t="str">
        <f t="shared" si="203"/>
        <v/>
      </c>
      <c r="BV312" t="str">
        <f t="shared" ref="BV312:DY312" si="204">IF(BV94&gt;0,BV$4,"")</f>
        <v/>
      </c>
      <c r="BW312" t="str">
        <f t="shared" si="204"/>
        <v/>
      </c>
      <c r="BX312" t="str">
        <f t="shared" si="204"/>
        <v/>
      </c>
      <c r="BY312" t="str">
        <f t="shared" si="204"/>
        <v/>
      </c>
      <c r="BZ312" t="str">
        <f t="shared" si="204"/>
        <v/>
      </c>
      <c r="CA312" t="str">
        <f t="shared" si="204"/>
        <v/>
      </c>
      <c r="CB312" t="str">
        <f t="shared" si="204"/>
        <v/>
      </c>
      <c r="CC312" t="str">
        <f t="shared" si="204"/>
        <v/>
      </c>
      <c r="CD312" t="str">
        <f t="shared" si="204"/>
        <v/>
      </c>
      <c r="CE312" t="str">
        <f t="shared" si="204"/>
        <v/>
      </c>
      <c r="CF312" t="str">
        <f t="shared" si="204"/>
        <v/>
      </c>
      <c r="CG312" t="str">
        <f t="shared" si="204"/>
        <v/>
      </c>
      <c r="CH312" t="str">
        <f t="shared" si="204"/>
        <v/>
      </c>
      <c r="CI312" t="str">
        <f t="shared" si="204"/>
        <v/>
      </c>
      <c r="CJ312" t="str">
        <f t="shared" si="204"/>
        <v/>
      </c>
      <c r="CK312" t="str">
        <f t="shared" si="204"/>
        <v/>
      </c>
      <c r="CL312" t="str">
        <f t="shared" si="204"/>
        <v/>
      </c>
      <c r="CM312" t="str">
        <f t="shared" si="204"/>
        <v/>
      </c>
      <c r="CN312" t="str">
        <f t="shared" si="204"/>
        <v/>
      </c>
      <c r="CO312" t="str">
        <f t="shared" si="204"/>
        <v/>
      </c>
      <c r="CP312" t="str">
        <f t="shared" si="204"/>
        <v/>
      </c>
      <c r="CQ312" t="str">
        <f t="shared" si="204"/>
        <v/>
      </c>
      <c r="CR312" t="str">
        <f t="shared" si="204"/>
        <v/>
      </c>
      <c r="CS312" t="str">
        <f t="shared" si="204"/>
        <v/>
      </c>
      <c r="CT312" t="str">
        <f t="shared" si="204"/>
        <v/>
      </c>
      <c r="CU312" t="str">
        <f t="shared" si="204"/>
        <v/>
      </c>
      <c r="CV312" t="str">
        <f t="shared" si="204"/>
        <v/>
      </c>
      <c r="CW312" t="str">
        <f t="shared" si="204"/>
        <v/>
      </c>
      <c r="CX312" t="str">
        <f t="shared" si="204"/>
        <v/>
      </c>
      <c r="CY312" t="str">
        <f t="shared" si="204"/>
        <v/>
      </c>
      <c r="CZ312" t="str">
        <f t="shared" si="204"/>
        <v/>
      </c>
      <c r="DA312" t="str">
        <f t="shared" si="204"/>
        <v/>
      </c>
      <c r="DB312" t="str">
        <f t="shared" si="204"/>
        <v/>
      </c>
      <c r="DC312" t="str">
        <f t="shared" si="204"/>
        <v/>
      </c>
      <c r="DD312" t="str">
        <f t="shared" si="204"/>
        <v/>
      </c>
      <c r="DE312" t="str">
        <f t="shared" si="204"/>
        <v/>
      </c>
      <c r="DF312" t="str">
        <f t="shared" si="204"/>
        <v/>
      </c>
      <c r="DG312" t="str">
        <f t="shared" si="204"/>
        <v/>
      </c>
      <c r="DH312" t="str">
        <f t="shared" si="204"/>
        <v/>
      </c>
      <c r="DI312" t="str">
        <f t="shared" si="204"/>
        <v/>
      </c>
      <c r="DJ312" t="str">
        <f t="shared" si="204"/>
        <v/>
      </c>
      <c r="DK312" t="str">
        <f t="shared" si="204"/>
        <v/>
      </c>
      <c r="DL312" t="str">
        <f t="shared" si="204"/>
        <v/>
      </c>
      <c r="DM312" t="str">
        <f t="shared" si="204"/>
        <v/>
      </c>
      <c r="DN312" t="str">
        <f t="shared" si="204"/>
        <v/>
      </c>
      <c r="DO312" t="str">
        <f t="shared" si="204"/>
        <v/>
      </c>
      <c r="DP312" t="str">
        <f t="shared" si="204"/>
        <v/>
      </c>
      <c r="DQ312" t="str">
        <f t="shared" si="204"/>
        <v/>
      </c>
      <c r="DR312" t="str">
        <f t="shared" si="204"/>
        <v/>
      </c>
      <c r="DS312" t="str">
        <f t="shared" si="204"/>
        <v/>
      </c>
      <c r="DT312" t="str">
        <f t="shared" si="204"/>
        <v/>
      </c>
      <c r="DU312" t="str">
        <f t="shared" si="204"/>
        <v/>
      </c>
      <c r="DV312" t="str">
        <f t="shared" si="204"/>
        <v/>
      </c>
      <c r="DW312" t="str">
        <f t="shared" si="204"/>
        <v/>
      </c>
      <c r="DX312" t="str">
        <f t="shared" si="204"/>
        <v/>
      </c>
      <c r="DY312" t="str">
        <f t="shared" si="204"/>
        <v/>
      </c>
    </row>
    <row r="313" spans="2:129" x14ac:dyDescent="0.2">
      <c r="B313" t="str">
        <f t="shared" si="155"/>
        <v/>
      </c>
      <c r="G313" s="9">
        <f t="shared" si="158"/>
        <v>0</v>
      </c>
      <c r="H313" s="9">
        <f t="shared" si="159"/>
        <v>0</v>
      </c>
      <c r="I313" t="str">
        <f t="shared" si="160"/>
        <v/>
      </c>
      <c r="J313" t="str">
        <f t="shared" ref="J313:BU313" si="205">IF(J95&gt;0,J$4,"")</f>
        <v/>
      </c>
      <c r="K313" t="str">
        <f t="shared" si="205"/>
        <v/>
      </c>
      <c r="L313" t="str">
        <f t="shared" si="205"/>
        <v/>
      </c>
      <c r="M313" t="str">
        <f t="shared" si="205"/>
        <v/>
      </c>
      <c r="N313" t="str">
        <f t="shared" si="205"/>
        <v/>
      </c>
      <c r="O313" t="str">
        <f t="shared" si="205"/>
        <v/>
      </c>
      <c r="P313" t="str">
        <f t="shared" si="205"/>
        <v/>
      </c>
      <c r="Q313" t="str">
        <f t="shared" si="205"/>
        <v/>
      </c>
      <c r="R313" t="str">
        <f t="shared" si="205"/>
        <v/>
      </c>
      <c r="S313" t="str">
        <f t="shared" si="205"/>
        <v/>
      </c>
      <c r="T313" t="str">
        <f t="shared" si="205"/>
        <v/>
      </c>
      <c r="U313" t="str">
        <f t="shared" si="205"/>
        <v/>
      </c>
      <c r="V313" t="str">
        <f t="shared" si="205"/>
        <v/>
      </c>
      <c r="W313" t="str">
        <f t="shared" si="205"/>
        <v/>
      </c>
      <c r="X313" t="str">
        <f t="shared" si="205"/>
        <v/>
      </c>
      <c r="Y313" t="str">
        <f t="shared" si="205"/>
        <v/>
      </c>
      <c r="Z313" t="str">
        <f t="shared" si="205"/>
        <v/>
      </c>
      <c r="AA313" t="str">
        <f t="shared" si="205"/>
        <v/>
      </c>
      <c r="AB313" t="str">
        <f t="shared" si="205"/>
        <v/>
      </c>
      <c r="AC313" t="str">
        <f t="shared" si="205"/>
        <v/>
      </c>
      <c r="AD313" t="str">
        <f t="shared" si="205"/>
        <v/>
      </c>
      <c r="AE313" t="str">
        <f t="shared" si="205"/>
        <v/>
      </c>
      <c r="AF313" t="str">
        <f t="shared" si="205"/>
        <v/>
      </c>
      <c r="AG313" t="str">
        <f t="shared" si="205"/>
        <v/>
      </c>
      <c r="AH313" t="str">
        <f t="shared" si="205"/>
        <v/>
      </c>
      <c r="AI313" t="str">
        <f t="shared" si="205"/>
        <v/>
      </c>
      <c r="AJ313" t="str">
        <f t="shared" si="205"/>
        <v/>
      </c>
      <c r="AK313" t="str">
        <f t="shared" si="205"/>
        <v/>
      </c>
      <c r="AL313" t="str">
        <f t="shared" si="205"/>
        <v/>
      </c>
      <c r="AM313" t="str">
        <f t="shared" si="205"/>
        <v/>
      </c>
      <c r="AN313" t="str">
        <f t="shared" si="205"/>
        <v/>
      </c>
      <c r="AO313" t="str">
        <f t="shared" si="205"/>
        <v/>
      </c>
      <c r="AP313" t="str">
        <f t="shared" si="205"/>
        <v/>
      </c>
      <c r="AQ313" t="str">
        <f t="shared" si="205"/>
        <v/>
      </c>
      <c r="AR313" t="str">
        <f t="shared" si="205"/>
        <v/>
      </c>
      <c r="AS313" t="str">
        <f t="shared" si="205"/>
        <v/>
      </c>
      <c r="AT313" t="str">
        <f t="shared" si="205"/>
        <v/>
      </c>
      <c r="AU313" t="str">
        <f t="shared" si="205"/>
        <v/>
      </c>
      <c r="AV313" t="str">
        <f t="shared" si="205"/>
        <v/>
      </c>
      <c r="AW313" t="str">
        <f t="shared" si="205"/>
        <v/>
      </c>
      <c r="AX313" t="str">
        <f t="shared" si="205"/>
        <v/>
      </c>
      <c r="AY313" t="str">
        <f t="shared" si="205"/>
        <v/>
      </c>
      <c r="AZ313" t="str">
        <f t="shared" si="205"/>
        <v/>
      </c>
      <c r="BA313" t="str">
        <f t="shared" si="205"/>
        <v/>
      </c>
      <c r="BB313" t="str">
        <f t="shared" si="205"/>
        <v/>
      </c>
      <c r="BC313" t="str">
        <f t="shared" si="205"/>
        <v/>
      </c>
      <c r="BD313" t="str">
        <f t="shared" si="205"/>
        <v/>
      </c>
      <c r="BE313" t="str">
        <f t="shared" si="205"/>
        <v/>
      </c>
      <c r="BF313" t="str">
        <f t="shared" si="205"/>
        <v/>
      </c>
      <c r="BG313" t="str">
        <f t="shared" si="205"/>
        <v/>
      </c>
      <c r="BH313" t="str">
        <f t="shared" si="205"/>
        <v/>
      </c>
      <c r="BI313" t="str">
        <f t="shared" si="205"/>
        <v/>
      </c>
      <c r="BJ313" t="str">
        <f t="shared" si="205"/>
        <v/>
      </c>
      <c r="BK313" t="str">
        <f t="shared" si="205"/>
        <v/>
      </c>
      <c r="BL313" t="str">
        <f t="shared" si="205"/>
        <v/>
      </c>
      <c r="BM313" t="str">
        <f t="shared" si="205"/>
        <v/>
      </c>
      <c r="BN313" t="str">
        <f t="shared" si="205"/>
        <v/>
      </c>
      <c r="BO313" t="str">
        <f t="shared" si="205"/>
        <v/>
      </c>
      <c r="BP313" t="str">
        <f t="shared" si="205"/>
        <v/>
      </c>
      <c r="BQ313" t="str">
        <f t="shared" si="205"/>
        <v/>
      </c>
      <c r="BR313" t="str">
        <f t="shared" si="205"/>
        <v/>
      </c>
      <c r="BS313" t="str">
        <f t="shared" si="205"/>
        <v/>
      </c>
      <c r="BT313" t="str">
        <f t="shared" si="205"/>
        <v/>
      </c>
      <c r="BU313" t="str">
        <f t="shared" si="205"/>
        <v/>
      </c>
      <c r="BV313" t="str">
        <f t="shared" ref="BV313:DY313" si="206">IF(BV95&gt;0,BV$4,"")</f>
        <v/>
      </c>
      <c r="BW313" t="str">
        <f t="shared" si="206"/>
        <v/>
      </c>
      <c r="BX313" t="str">
        <f t="shared" si="206"/>
        <v/>
      </c>
      <c r="BY313" t="str">
        <f t="shared" si="206"/>
        <v/>
      </c>
      <c r="BZ313" t="str">
        <f t="shared" si="206"/>
        <v/>
      </c>
      <c r="CA313" t="str">
        <f t="shared" si="206"/>
        <v/>
      </c>
      <c r="CB313" t="str">
        <f t="shared" si="206"/>
        <v/>
      </c>
      <c r="CC313" t="str">
        <f t="shared" si="206"/>
        <v/>
      </c>
      <c r="CD313" t="str">
        <f t="shared" si="206"/>
        <v/>
      </c>
      <c r="CE313" t="str">
        <f t="shared" si="206"/>
        <v/>
      </c>
      <c r="CF313" t="str">
        <f t="shared" si="206"/>
        <v/>
      </c>
      <c r="CG313" t="str">
        <f t="shared" si="206"/>
        <v/>
      </c>
      <c r="CH313" t="str">
        <f t="shared" si="206"/>
        <v/>
      </c>
      <c r="CI313" t="str">
        <f t="shared" si="206"/>
        <v/>
      </c>
      <c r="CJ313" t="str">
        <f t="shared" si="206"/>
        <v/>
      </c>
      <c r="CK313" t="str">
        <f t="shared" si="206"/>
        <v/>
      </c>
      <c r="CL313" t="str">
        <f t="shared" si="206"/>
        <v/>
      </c>
      <c r="CM313" t="str">
        <f t="shared" si="206"/>
        <v/>
      </c>
      <c r="CN313" t="str">
        <f t="shared" si="206"/>
        <v/>
      </c>
      <c r="CO313" t="str">
        <f t="shared" si="206"/>
        <v/>
      </c>
      <c r="CP313" t="str">
        <f t="shared" si="206"/>
        <v/>
      </c>
      <c r="CQ313" t="str">
        <f t="shared" si="206"/>
        <v/>
      </c>
      <c r="CR313" t="str">
        <f t="shared" si="206"/>
        <v/>
      </c>
      <c r="CS313" t="str">
        <f t="shared" si="206"/>
        <v/>
      </c>
      <c r="CT313" t="str">
        <f t="shared" si="206"/>
        <v/>
      </c>
      <c r="CU313" t="str">
        <f t="shared" si="206"/>
        <v/>
      </c>
      <c r="CV313" t="str">
        <f t="shared" si="206"/>
        <v/>
      </c>
      <c r="CW313" t="str">
        <f t="shared" si="206"/>
        <v/>
      </c>
      <c r="CX313" t="str">
        <f t="shared" si="206"/>
        <v/>
      </c>
      <c r="CY313" t="str">
        <f t="shared" si="206"/>
        <v/>
      </c>
      <c r="CZ313" t="str">
        <f t="shared" si="206"/>
        <v/>
      </c>
      <c r="DA313" t="str">
        <f t="shared" si="206"/>
        <v/>
      </c>
      <c r="DB313" t="str">
        <f t="shared" si="206"/>
        <v/>
      </c>
      <c r="DC313" t="str">
        <f t="shared" si="206"/>
        <v/>
      </c>
      <c r="DD313" t="str">
        <f t="shared" si="206"/>
        <v/>
      </c>
      <c r="DE313" t="str">
        <f t="shared" si="206"/>
        <v/>
      </c>
      <c r="DF313" t="str">
        <f t="shared" si="206"/>
        <v/>
      </c>
      <c r="DG313" t="str">
        <f t="shared" si="206"/>
        <v/>
      </c>
      <c r="DH313" t="str">
        <f t="shared" si="206"/>
        <v/>
      </c>
      <c r="DI313" t="str">
        <f t="shared" si="206"/>
        <v/>
      </c>
      <c r="DJ313" t="str">
        <f t="shared" si="206"/>
        <v/>
      </c>
      <c r="DK313" t="str">
        <f t="shared" si="206"/>
        <v/>
      </c>
      <c r="DL313" t="str">
        <f t="shared" si="206"/>
        <v/>
      </c>
      <c r="DM313" t="str">
        <f t="shared" si="206"/>
        <v/>
      </c>
      <c r="DN313" t="str">
        <f t="shared" si="206"/>
        <v/>
      </c>
      <c r="DO313" t="str">
        <f t="shared" si="206"/>
        <v/>
      </c>
      <c r="DP313" t="str">
        <f t="shared" si="206"/>
        <v/>
      </c>
      <c r="DQ313" t="str">
        <f t="shared" si="206"/>
        <v/>
      </c>
      <c r="DR313" t="str">
        <f t="shared" si="206"/>
        <v/>
      </c>
      <c r="DS313" t="str">
        <f t="shared" si="206"/>
        <v/>
      </c>
      <c r="DT313" t="str">
        <f t="shared" si="206"/>
        <v/>
      </c>
      <c r="DU313" t="str">
        <f t="shared" si="206"/>
        <v/>
      </c>
      <c r="DV313" t="str">
        <f t="shared" si="206"/>
        <v/>
      </c>
      <c r="DW313" t="str">
        <f t="shared" si="206"/>
        <v/>
      </c>
      <c r="DX313" t="str">
        <f t="shared" si="206"/>
        <v/>
      </c>
      <c r="DY313" t="str">
        <f t="shared" si="206"/>
        <v/>
      </c>
    </row>
    <row r="314" spans="2:129" x14ac:dyDescent="0.2">
      <c r="B314" t="str">
        <f t="shared" si="155"/>
        <v/>
      </c>
      <c r="G314" s="9">
        <f t="shared" si="158"/>
        <v>0</v>
      </c>
      <c r="H314" s="9">
        <f t="shared" si="159"/>
        <v>0</v>
      </c>
      <c r="I314" t="str">
        <f t="shared" si="160"/>
        <v/>
      </c>
      <c r="J314" t="str">
        <f t="shared" ref="J314:BU314" si="207">IF(J96&gt;0,J$4,"")</f>
        <v/>
      </c>
      <c r="K314" t="str">
        <f t="shared" si="207"/>
        <v/>
      </c>
      <c r="L314" t="str">
        <f t="shared" si="207"/>
        <v/>
      </c>
      <c r="M314" t="str">
        <f t="shared" si="207"/>
        <v/>
      </c>
      <c r="N314" t="str">
        <f t="shared" si="207"/>
        <v/>
      </c>
      <c r="O314" t="str">
        <f t="shared" si="207"/>
        <v/>
      </c>
      <c r="P314" t="str">
        <f t="shared" si="207"/>
        <v/>
      </c>
      <c r="Q314" t="str">
        <f t="shared" si="207"/>
        <v/>
      </c>
      <c r="R314" t="str">
        <f t="shared" si="207"/>
        <v/>
      </c>
      <c r="S314" t="str">
        <f t="shared" si="207"/>
        <v/>
      </c>
      <c r="T314" t="str">
        <f t="shared" si="207"/>
        <v/>
      </c>
      <c r="U314" t="str">
        <f t="shared" si="207"/>
        <v/>
      </c>
      <c r="V314" t="str">
        <f t="shared" si="207"/>
        <v/>
      </c>
      <c r="W314" t="str">
        <f t="shared" si="207"/>
        <v/>
      </c>
      <c r="X314" t="str">
        <f t="shared" si="207"/>
        <v/>
      </c>
      <c r="Y314" t="str">
        <f t="shared" si="207"/>
        <v/>
      </c>
      <c r="Z314" t="str">
        <f t="shared" si="207"/>
        <v/>
      </c>
      <c r="AA314" t="str">
        <f t="shared" si="207"/>
        <v/>
      </c>
      <c r="AB314" t="str">
        <f t="shared" si="207"/>
        <v/>
      </c>
      <c r="AC314" t="str">
        <f t="shared" si="207"/>
        <v/>
      </c>
      <c r="AD314" t="str">
        <f t="shared" si="207"/>
        <v/>
      </c>
      <c r="AE314" t="str">
        <f t="shared" si="207"/>
        <v/>
      </c>
      <c r="AF314" t="str">
        <f t="shared" si="207"/>
        <v/>
      </c>
      <c r="AG314" t="str">
        <f t="shared" si="207"/>
        <v/>
      </c>
      <c r="AH314" t="str">
        <f t="shared" si="207"/>
        <v/>
      </c>
      <c r="AI314" t="str">
        <f t="shared" si="207"/>
        <v/>
      </c>
      <c r="AJ314" t="str">
        <f t="shared" si="207"/>
        <v/>
      </c>
      <c r="AK314" t="str">
        <f t="shared" si="207"/>
        <v/>
      </c>
      <c r="AL314" t="str">
        <f t="shared" si="207"/>
        <v/>
      </c>
      <c r="AM314" t="str">
        <f t="shared" si="207"/>
        <v/>
      </c>
      <c r="AN314" t="str">
        <f t="shared" si="207"/>
        <v/>
      </c>
      <c r="AO314" t="str">
        <f t="shared" si="207"/>
        <v/>
      </c>
      <c r="AP314" t="str">
        <f t="shared" si="207"/>
        <v/>
      </c>
      <c r="AQ314" t="str">
        <f t="shared" si="207"/>
        <v/>
      </c>
      <c r="AR314" t="str">
        <f t="shared" si="207"/>
        <v/>
      </c>
      <c r="AS314" t="str">
        <f t="shared" si="207"/>
        <v/>
      </c>
      <c r="AT314" t="str">
        <f t="shared" si="207"/>
        <v/>
      </c>
      <c r="AU314" t="str">
        <f t="shared" si="207"/>
        <v/>
      </c>
      <c r="AV314" t="str">
        <f t="shared" si="207"/>
        <v/>
      </c>
      <c r="AW314" t="str">
        <f t="shared" si="207"/>
        <v/>
      </c>
      <c r="AX314" t="str">
        <f t="shared" si="207"/>
        <v/>
      </c>
      <c r="AY314" t="str">
        <f t="shared" si="207"/>
        <v/>
      </c>
      <c r="AZ314" t="str">
        <f t="shared" si="207"/>
        <v/>
      </c>
      <c r="BA314" t="str">
        <f t="shared" si="207"/>
        <v/>
      </c>
      <c r="BB314" t="str">
        <f t="shared" si="207"/>
        <v/>
      </c>
      <c r="BC314" t="str">
        <f t="shared" si="207"/>
        <v/>
      </c>
      <c r="BD314" t="str">
        <f t="shared" si="207"/>
        <v/>
      </c>
      <c r="BE314" t="str">
        <f t="shared" si="207"/>
        <v/>
      </c>
      <c r="BF314" t="str">
        <f t="shared" si="207"/>
        <v/>
      </c>
      <c r="BG314" t="str">
        <f t="shared" si="207"/>
        <v/>
      </c>
      <c r="BH314" t="str">
        <f t="shared" si="207"/>
        <v/>
      </c>
      <c r="BI314" t="str">
        <f t="shared" si="207"/>
        <v/>
      </c>
      <c r="BJ314" t="str">
        <f t="shared" si="207"/>
        <v/>
      </c>
      <c r="BK314" t="str">
        <f t="shared" si="207"/>
        <v/>
      </c>
      <c r="BL314" t="str">
        <f t="shared" si="207"/>
        <v/>
      </c>
      <c r="BM314" t="str">
        <f t="shared" si="207"/>
        <v/>
      </c>
      <c r="BN314" t="str">
        <f t="shared" si="207"/>
        <v/>
      </c>
      <c r="BO314" t="str">
        <f t="shared" si="207"/>
        <v/>
      </c>
      <c r="BP314" t="str">
        <f t="shared" si="207"/>
        <v/>
      </c>
      <c r="BQ314" t="str">
        <f t="shared" si="207"/>
        <v/>
      </c>
      <c r="BR314" t="str">
        <f t="shared" si="207"/>
        <v/>
      </c>
      <c r="BS314" t="str">
        <f t="shared" si="207"/>
        <v/>
      </c>
      <c r="BT314" t="str">
        <f t="shared" si="207"/>
        <v/>
      </c>
      <c r="BU314" t="str">
        <f t="shared" si="207"/>
        <v/>
      </c>
      <c r="BV314" t="str">
        <f t="shared" ref="BV314:DY314" si="208">IF(BV96&gt;0,BV$4,"")</f>
        <v/>
      </c>
      <c r="BW314" t="str">
        <f t="shared" si="208"/>
        <v/>
      </c>
      <c r="BX314" t="str">
        <f t="shared" si="208"/>
        <v/>
      </c>
      <c r="BY314" t="str">
        <f t="shared" si="208"/>
        <v/>
      </c>
      <c r="BZ314" t="str">
        <f t="shared" si="208"/>
        <v/>
      </c>
      <c r="CA314" t="str">
        <f t="shared" si="208"/>
        <v/>
      </c>
      <c r="CB314" t="str">
        <f t="shared" si="208"/>
        <v/>
      </c>
      <c r="CC314" t="str">
        <f t="shared" si="208"/>
        <v/>
      </c>
      <c r="CD314" t="str">
        <f t="shared" si="208"/>
        <v/>
      </c>
      <c r="CE314" t="str">
        <f t="shared" si="208"/>
        <v/>
      </c>
      <c r="CF314" t="str">
        <f t="shared" si="208"/>
        <v/>
      </c>
      <c r="CG314" t="str">
        <f t="shared" si="208"/>
        <v/>
      </c>
      <c r="CH314" t="str">
        <f t="shared" si="208"/>
        <v/>
      </c>
      <c r="CI314" t="str">
        <f t="shared" si="208"/>
        <v/>
      </c>
      <c r="CJ314" t="str">
        <f t="shared" si="208"/>
        <v/>
      </c>
      <c r="CK314" t="str">
        <f t="shared" si="208"/>
        <v/>
      </c>
      <c r="CL314" t="str">
        <f t="shared" si="208"/>
        <v/>
      </c>
      <c r="CM314" t="str">
        <f t="shared" si="208"/>
        <v/>
      </c>
      <c r="CN314" t="str">
        <f t="shared" si="208"/>
        <v/>
      </c>
      <c r="CO314" t="str">
        <f t="shared" si="208"/>
        <v/>
      </c>
      <c r="CP314" t="str">
        <f t="shared" si="208"/>
        <v/>
      </c>
      <c r="CQ314" t="str">
        <f t="shared" si="208"/>
        <v/>
      </c>
      <c r="CR314" t="str">
        <f t="shared" si="208"/>
        <v/>
      </c>
      <c r="CS314" t="str">
        <f t="shared" si="208"/>
        <v/>
      </c>
      <c r="CT314" t="str">
        <f t="shared" si="208"/>
        <v/>
      </c>
      <c r="CU314" t="str">
        <f t="shared" si="208"/>
        <v/>
      </c>
      <c r="CV314" t="str">
        <f t="shared" si="208"/>
        <v/>
      </c>
      <c r="CW314" t="str">
        <f t="shared" si="208"/>
        <v/>
      </c>
      <c r="CX314" t="str">
        <f t="shared" si="208"/>
        <v/>
      </c>
      <c r="CY314" t="str">
        <f t="shared" si="208"/>
        <v/>
      </c>
      <c r="CZ314" t="str">
        <f t="shared" si="208"/>
        <v/>
      </c>
      <c r="DA314" t="str">
        <f t="shared" si="208"/>
        <v/>
      </c>
      <c r="DB314" t="str">
        <f t="shared" si="208"/>
        <v/>
      </c>
      <c r="DC314" t="str">
        <f t="shared" si="208"/>
        <v/>
      </c>
      <c r="DD314" t="str">
        <f t="shared" si="208"/>
        <v/>
      </c>
      <c r="DE314" t="str">
        <f t="shared" si="208"/>
        <v/>
      </c>
      <c r="DF314" t="str">
        <f t="shared" si="208"/>
        <v/>
      </c>
      <c r="DG314" t="str">
        <f t="shared" si="208"/>
        <v/>
      </c>
      <c r="DH314" t="str">
        <f t="shared" si="208"/>
        <v/>
      </c>
      <c r="DI314" t="str">
        <f t="shared" si="208"/>
        <v/>
      </c>
      <c r="DJ314" t="str">
        <f t="shared" si="208"/>
        <v/>
      </c>
      <c r="DK314" t="str">
        <f t="shared" si="208"/>
        <v/>
      </c>
      <c r="DL314" t="str">
        <f t="shared" si="208"/>
        <v/>
      </c>
      <c r="DM314" t="str">
        <f t="shared" si="208"/>
        <v/>
      </c>
      <c r="DN314" t="str">
        <f t="shared" si="208"/>
        <v/>
      </c>
      <c r="DO314" t="str">
        <f t="shared" si="208"/>
        <v/>
      </c>
      <c r="DP314" t="str">
        <f t="shared" si="208"/>
        <v/>
      </c>
      <c r="DQ314" t="str">
        <f t="shared" si="208"/>
        <v/>
      </c>
      <c r="DR314" t="str">
        <f t="shared" si="208"/>
        <v/>
      </c>
      <c r="DS314" t="str">
        <f t="shared" si="208"/>
        <v/>
      </c>
      <c r="DT314" t="str">
        <f t="shared" si="208"/>
        <v/>
      </c>
      <c r="DU314" t="str">
        <f t="shared" si="208"/>
        <v/>
      </c>
      <c r="DV314" t="str">
        <f t="shared" si="208"/>
        <v/>
      </c>
      <c r="DW314" t="str">
        <f t="shared" si="208"/>
        <v/>
      </c>
      <c r="DX314" t="str">
        <f t="shared" si="208"/>
        <v/>
      </c>
      <c r="DY314" t="str">
        <f t="shared" si="208"/>
        <v/>
      </c>
    </row>
    <row r="315" spans="2:129" x14ac:dyDescent="0.2">
      <c r="B315" t="str">
        <f t="shared" si="155"/>
        <v/>
      </c>
      <c r="G315" s="9">
        <f t="shared" si="158"/>
        <v>0</v>
      </c>
      <c r="H315" s="9">
        <f t="shared" si="159"/>
        <v>0</v>
      </c>
      <c r="I315" t="str">
        <f t="shared" si="160"/>
        <v/>
      </c>
      <c r="J315" t="str">
        <f t="shared" ref="J315:BU315" si="209">IF(J97&gt;0,J$4,"")</f>
        <v/>
      </c>
      <c r="K315" t="str">
        <f t="shared" si="209"/>
        <v/>
      </c>
      <c r="L315" t="str">
        <f t="shared" si="209"/>
        <v/>
      </c>
      <c r="M315" t="str">
        <f t="shared" si="209"/>
        <v/>
      </c>
      <c r="N315" t="str">
        <f t="shared" si="209"/>
        <v/>
      </c>
      <c r="O315" t="str">
        <f t="shared" si="209"/>
        <v/>
      </c>
      <c r="P315" t="str">
        <f t="shared" si="209"/>
        <v/>
      </c>
      <c r="Q315" t="str">
        <f t="shared" si="209"/>
        <v/>
      </c>
      <c r="R315" t="str">
        <f t="shared" si="209"/>
        <v/>
      </c>
      <c r="S315" t="str">
        <f t="shared" si="209"/>
        <v/>
      </c>
      <c r="T315" t="str">
        <f t="shared" si="209"/>
        <v/>
      </c>
      <c r="U315" t="str">
        <f t="shared" si="209"/>
        <v/>
      </c>
      <c r="V315" t="str">
        <f t="shared" si="209"/>
        <v/>
      </c>
      <c r="W315" t="str">
        <f t="shared" si="209"/>
        <v/>
      </c>
      <c r="X315" t="str">
        <f t="shared" si="209"/>
        <v/>
      </c>
      <c r="Y315" t="str">
        <f t="shared" si="209"/>
        <v/>
      </c>
      <c r="Z315" t="str">
        <f t="shared" si="209"/>
        <v/>
      </c>
      <c r="AA315" t="str">
        <f t="shared" si="209"/>
        <v/>
      </c>
      <c r="AB315" t="str">
        <f t="shared" si="209"/>
        <v/>
      </c>
      <c r="AC315" t="str">
        <f t="shared" si="209"/>
        <v/>
      </c>
      <c r="AD315" t="str">
        <f t="shared" si="209"/>
        <v/>
      </c>
      <c r="AE315" t="str">
        <f t="shared" si="209"/>
        <v/>
      </c>
      <c r="AF315" t="str">
        <f t="shared" si="209"/>
        <v/>
      </c>
      <c r="AG315" t="str">
        <f t="shared" si="209"/>
        <v/>
      </c>
      <c r="AH315" t="str">
        <f t="shared" si="209"/>
        <v/>
      </c>
      <c r="AI315" t="str">
        <f t="shared" si="209"/>
        <v/>
      </c>
      <c r="AJ315" t="str">
        <f t="shared" si="209"/>
        <v/>
      </c>
      <c r="AK315" t="str">
        <f t="shared" si="209"/>
        <v/>
      </c>
      <c r="AL315" t="str">
        <f t="shared" si="209"/>
        <v/>
      </c>
      <c r="AM315" t="str">
        <f t="shared" si="209"/>
        <v/>
      </c>
      <c r="AN315" t="str">
        <f t="shared" si="209"/>
        <v/>
      </c>
      <c r="AO315" t="str">
        <f t="shared" si="209"/>
        <v/>
      </c>
      <c r="AP315" t="str">
        <f t="shared" si="209"/>
        <v/>
      </c>
      <c r="AQ315" t="str">
        <f t="shared" si="209"/>
        <v/>
      </c>
      <c r="AR315" t="str">
        <f t="shared" si="209"/>
        <v/>
      </c>
      <c r="AS315" t="str">
        <f t="shared" si="209"/>
        <v/>
      </c>
      <c r="AT315" t="str">
        <f t="shared" si="209"/>
        <v/>
      </c>
      <c r="AU315" t="str">
        <f t="shared" si="209"/>
        <v/>
      </c>
      <c r="AV315" t="str">
        <f t="shared" si="209"/>
        <v/>
      </c>
      <c r="AW315" t="str">
        <f t="shared" si="209"/>
        <v/>
      </c>
      <c r="AX315" t="str">
        <f t="shared" si="209"/>
        <v/>
      </c>
      <c r="AY315" t="str">
        <f t="shared" si="209"/>
        <v/>
      </c>
      <c r="AZ315" t="str">
        <f t="shared" si="209"/>
        <v/>
      </c>
      <c r="BA315" t="str">
        <f t="shared" si="209"/>
        <v/>
      </c>
      <c r="BB315" t="str">
        <f t="shared" si="209"/>
        <v/>
      </c>
      <c r="BC315" t="str">
        <f t="shared" si="209"/>
        <v/>
      </c>
      <c r="BD315" t="str">
        <f t="shared" si="209"/>
        <v/>
      </c>
      <c r="BE315" t="str">
        <f t="shared" si="209"/>
        <v/>
      </c>
      <c r="BF315" t="str">
        <f t="shared" si="209"/>
        <v/>
      </c>
      <c r="BG315" t="str">
        <f t="shared" si="209"/>
        <v/>
      </c>
      <c r="BH315" t="str">
        <f t="shared" si="209"/>
        <v/>
      </c>
      <c r="BI315" t="str">
        <f t="shared" si="209"/>
        <v/>
      </c>
      <c r="BJ315" t="str">
        <f t="shared" si="209"/>
        <v/>
      </c>
      <c r="BK315" t="str">
        <f t="shared" si="209"/>
        <v/>
      </c>
      <c r="BL315" t="str">
        <f t="shared" si="209"/>
        <v/>
      </c>
      <c r="BM315" t="str">
        <f t="shared" si="209"/>
        <v/>
      </c>
      <c r="BN315" t="str">
        <f t="shared" si="209"/>
        <v/>
      </c>
      <c r="BO315" t="str">
        <f t="shared" si="209"/>
        <v/>
      </c>
      <c r="BP315" t="str">
        <f t="shared" si="209"/>
        <v/>
      </c>
      <c r="BQ315" t="str">
        <f t="shared" si="209"/>
        <v/>
      </c>
      <c r="BR315" t="str">
        <f t="shared" si="209"/>
        <v/>
      </c>
      <c r="BS315" t="str">
        <f t="shared" si="209"/>
        <v/>
      </c>
      <c r="BT315" t="str">
        <f t="shared" si="209"/>
        <v/>
      </c>
      <c r="BU315" t="str">
        <f t="shared" si="209"/>
        <v/>
      </c>
      <c r="BV315" t="str">
        <f t="shared" ref="BV315:DY315" si="210">IF(BV97&gt;0,BV$4,"")</f>
        <v/>
      </c>
      <c r="BW315" t="str">
        <f t="shared" si="210"/>
        <v/>
      </c>
      <c r="BX315" t="str">
        <f t="shared" si="210"/>
        <v/>
      </c>
      <c r="BY315" t="str">
        <f t="shared" si="210"/>
        <v/>
      </c>
      <c r="BZ315" t="str">
        <f t="shared" si="210"/>
        <v/>
      </c>
      <c r="CA315" t="str">
        <f t="shared" si="210"/>
        <v/>
      </c>
      <c r="CB315" t="str">
        <f t="shared" si="210"/>
        <v/>
      </c>
      <c r="CC315" t="str">
        <f t="shared" si="210"/>
        <v/>
      </c>
      <c r="CD315" t="str">
        <f t="shared" si="210"/>
        <v/>
      </c>
      <c r="CE315" t="str">
        <f t="shared" si="210"/>
        <v/>
      </c>
      <c r="CF315" t="str">
        <f t="shared" si="210"/>
        <v/>
      </c>
      <c r="CG315" t="str">
        <f t="shared" si="210"/>
        <v/>
      </c>
      <c r="CH315" t="str">
        <f t="shared" si="210"/>
        <v/>
      </c>
      <c r="CI315" t="str">
        <f t="shared" si="210"/>
        <v/>
      </c>
      <c r="CJ315" t="str">
        <f t="shared" si="210"/>
        <v/>
      </c>
      <c r="CK315" t="str">
        <f t="shared" si="210"/>
        <v/>
      </c>
      <c r="CL315" t="str">
        <f t="shared" si="210"/>
        <v/>
      </c>
      <c r="CM315" t="str">
        <f t="shared" si="210"/>
        <v/>
      </c>
      <c r="CN315" t="str">
        <f t="shared" si="210"/>
        <v/>
      </c>
      <c r="CO315" t="str">
        <f t="shared" si="210"/>
        <v/>
      </c>
      <c r="CP315" t="str">
        <f t="shared" si="210"/>
        <v/>
      </c>
      <c r="CQ315" t="str">
        <f t="shared" si="210"/>
        <v/>
      </c>
      <c r="CR315" t="str">
        <f t="shared" si="210"/>
        <v/>
      </c>
      <c r="CS315" t="str">
        <f t="shared" si="210"/>
        <v/>
      </c>
      <c r="CT315" t="str">
        <f t="shared" si="210"/>
        <v/>
      </c>
      <c r="CU315" t="str">
        <f t="shared" si="210"/>
        <v/>
      </c>
      <c r="CV315" t="str">
        <f t="shared" si="210"/>
        <v/>
      </c>
      <c r="CW315" t="str">
        <f t="shared" si="210"/>
        <v/>
      </c>
      <c r="CX315" t="str">
        <f t="shared" si="210"/>
        <v/>
      </c>
      <c r="CY315" t="str">
        <f t="shared" si="210"/>
        <v/>
      </c>
      <c r="CZ315" t="str">
        <f t="shared" si="210"/>
        <v/>
      </c>
      <c r="DA315" t="str">
        <f t="shared" si="210"/>
        <v/>
      </c>
      <c r="DB315" t="str">
        <f t="shared" si="210"/>
        <v/>
      </c>
      <c r="DC315" t="str">
        <f t="shared" si="210"/>
        <v/>
      </c>
      <c r="DD315" t="str">
        <f t="shared" si="210"/>
        <v/>
      </c>
      <c r="DE315" t="str">
        <f t="shared" si="210"/>
        <v/>
      </c>
      <c r="DF315" t="str">
        <f t="shared" si="210"/>
        <v/>
      </c>
      <c r="DG315" t="str">
        <f t="shared" si="210"/>
        <v/>
      </c>
      <c r="DH315" t="str">
        <f t="shared" si="210"/>
        <v/>
      </c>
      <c r="DI315" t="str">
        <f t="shared" si="210"/>
        <v/>
      </c>
      <c r="DJ315" t="str">
        <f t="shared" si="210"/>
        <v/>
      </c>
      <c r="DK315" t="str">
        <f t="shared" si="210"/>
        <v/>
      </c>
      <c r="DL315" t="str">
        <f t="shared" si="210"/>
        <v/>
      </c>
      <c r="DM315" t="str">
        <f t="shared" si="210"/>
        <v/>
      </c>
      <c r="DN315" t="str">
        <f t="shared" si="210"/>
        <v/>
      </c>
      <c r="DO315" t="str">
        <f t="shared" si="210"/>
        <v/>
      </c>
      <c r="DP315" t="str">
        <f t="shared" si="210"/>
        <v/>
      </c>
      <c r="DQ315" t="str">
        <f t="shared" si="210"/>
        <v/>
      </c>
      <c r="DR315" t="str">
        <f t="shared" si="210"/>
        <v/>
      </c>
      <c r="DS315" t="str">
        <f t="shared" si="210"/>
        <v/>
      </c>
      <c r="DT315" t="str">
        <f t="shared" si="210"/>
        <v/>
      </c>
      <c r="DU315" t="str">
        <f t="shared" si="210"/>
        <v/>
      </c>
      <c r="DV315" t="str">
        <f t="shared" si="210"/>
        <v/>
      </c>
      <c r="DW315" t="str">
        <f t="shared" si="210"/>
        <v/>
      </c>
      <c r="DX315" t="str">
        <f t="shared" si="210"/>
        <v/>
      </c>
      <c r="DY315" t="str">
        <f t="shared" si="210"/>
        <v/>
      </c>
    </row>
    <row r="316" spans="2:129" x14ac:dyDescent="0.2">
      <c r="B316" t="str">
        <f t="shared" si="155"/>
        <v/>
      </c>
      <c r="G316" s="9">
        <f t="shared" si="158"/>
        <v>0</v>
      </c>
      <c r="H316" s="9">
        <f t="shared" si="159"/>
        <v>0</v>
      </c>
      <c r="I316" t="str">
        <f t="shared" si="160"/>
        <v/>
      </c>
      <c r="J316" t="str">
        <f t="shared" ref="J316:BU316" si="211">IF(J98&gt;0,J$4,"")</f>
        <v/>
      </c>
      <c r="K316" t="str">
        <f t="shared" si="211"/>
        <v/>
      </c>
      <c r="L316" t="str">
        <f t="shared" si="211"/>
        <v/>
      </c>
      <c r="M316" t="str">
        <f t="shared" si="211"/>
        <v/>
      </c>
      <c r="N316" t="str">
        <f t="shared" si="211"/>
        <v/>
      </c>
      <c r="O316" t="str">
        <f t="shared" si="211"/>
        <v/>
      </c>
      <c r="P316" t="str">
        <f t="shared" si="211"/>
        <v/>
      </c>
      <c r="Q316" t="str">
        <f t="shared" si="211"/>
        <v/>
      </c>
      <c r="R316" t="str">
        <f t="shared" si="211"/>
        <v/>
      </c>
      <c r="S316" t="str">
        <f t="shared" si="211"/>
        <v/>
      </c>
      <c r="T316" t="str">
        <f t="shared" si="211"/>
        <v/>
      </c>
      <c r="U316" t="str">
        <f t="shared" si="211"/>
        <v/>
      </c>
      <c r="V316" t="str">
        <f t="shared" si="211"/>
        <v/>
      </c>
      <c r="W316" t="str">
        <f t="shared" si="211"/>
        <v/>
      </c>
      <c r="X316" t="str">
        <f t="shared" si="211"/>
        <v/>
      </c>
      <c r="Y316" t="str">
        <f t="shared" si="211"/>
        <v/>
      </c>
      <c r="Z316" t="str">
        <f t="shared" si="211"/>
        <v/>
      </c>
      <c r="AA316" t="str">
        <f t="shared" si="211"/>
        <v/>
      </c>
      <c r="AB316" t="str">
        <f t="shared" si="211"/>
        <v/>
      </c>
      <c r="AC316" t="str">
        <f t="shared" si="211"/>
        <v/>
      </c>
      <c r="AD316" t="str">
        <f t="shared" si="211"/>
        <v/>
      </c>
      <c r="AE316" t="str">
        <f t="shared" si="211"/>
        <v/>
      </c>
      <c r="AF316" t="str">
        <f t="shared" si="211"/>
        <v/>
      </c>
      <c r="AG316" t="str">
        <f t="shared" si="211"/>
        <v/>
      </c>
      <c r="AH316" t="str">
        <f t="shared" si="211"/>
        <v/>
      </c>
      <c r="AI316" t="str">
        <f t="shared" si="211"/>
        <v/>
      </c>
      <c r="AJ316" t="str">
        <f t="shared" si="211"/>
        <v/>
      </c>
      <c r="AK316" t="str">
        <f t="shared" si="211"/>
        <v/>
      </c>
      <c r="AL316" t="str">
        <f t="shared" si="211"/>
        <v/>
      </c>
      <c r="AM316" t="str">
        <f t="shared" si="211"/>
        <v/>
      </c>
      <c r="AN316" t="str">
        <f t="shared" si="211"/>
        <v/>
      </c>
      <c r="AO316" t="str">
        <f t="shared" si="211"/>
        <v/>
      </c>
      <c r="AP316" t="str">
        <f t="shared" si="211"/>
        <v/>
      </c>
      <c r="AQ316" t="str">
        <f t="shared" si="211"/>
        <v/>
      </c>
      <c r="AR316" t="str">
        <f t="shared" si="211"/>
        <v/>
      </c>
      <c r="AS316" t="str">
        <f t="shared" si="211"/>
        <v/>
      </c>
      <c r="AT316" t="str">
        <f t="shared" si="211"/>
        <v/>
      </c>
      <c r="AU316" t="str">
        <f t="shared" si="211"/>
        <v/>
      </c>
      <c r="AV316" t="str">
        <f t="shared" si="211"/>
        <v/>
      </c>
      <c r="AW316" t="str">
        <f t="shared" si="211"/>
        <v/>
      </c>
      <c r="AX316" t="str">
        <f t="shared" si="211"/>
        <v/>
      </c>
      <c r="AY316" t="str">
        <f t="shared" si="211"/>
        <v/>
      </c>
      <c r="AZ316" t="str">
        <f t="shared" si="211"/>
        <v/>
      </c>
      <c r="BA316" t="str">
        <f t="shared" si="211"/>
        <v/>
      </c>
      <c r="BB316" t="str">
        <f t="shared" si="211"/>
        <v/>
      </c>
      <c r="BC316" t="str">
        <f t="shared" si="211"/>
        <v/>
      </c>
      <c r="BD316" t="str">
        <f t="shared" si="211"/>
        <v/>
      </c>
      <c r="BE316" t="str">
        <f t="shared" si="211"/>
        <v/>
      </c>
      <c r="BF316" t="str">
        <f t="shared" si="211"/>
        <v/>
      </c>
      <c r="BG316" t="str">
        <f t="shared" si="211"/>
        <v/>
      </c>
      <c r="BH316" t="str">
        <f t="shared" si="211"/>
        <v/>
      </c>
      <c r="BI316" t="str">
        <f t="shared" si="211"/>
        <v/>
      </c>
      <c r="BJ316" t="str">
        <f t="shared" si="211"/>
        <v/>
      </c>
      <c r="BK316" t="str">
        <f t="shared" si="211"/>
        <v/>
      </c>
      <c r="BL316" t="str">
        <f t="shared" si="211"/>
        <v/>
      </c>
      <c r="BM316" t="str">
        <f t="shared" si="211"/>
        <v/>
      </c>
      <c r="BN316" t="str">
        <f t="shared" si="211"/>
        <v/>
      </c>
      <c r="BO316" t="str">
        <f t="shared" si="211"/>
        <v/>
      </c>
      <c r="BP316" t="str">
        <f t="shared" si="211"/>
        <v/>
      </c>
      <c r="BQ316" t="str">
        <f t="shared" si="211"/>
        <v/>
      </c>
      <c r="BR316" t="str">
        <f t="shared" si="211"/>
        <v/>
      </c>
      <c r="BS316" t="str">
        <f t="shared" si="211"/>
        <v/>
      </c>
      <c r="BT316" t="str">
        <f t="shared" si="211"/>
        <v/>
      </c>
      <c r="BU316" t="str">
        <f t="shared" si="211"/>
        <v/>
      </c>
      <c r="BV316" t="str">
        <f t="shared" ref="BV316:DY316" si="212">IF(BV98&gt;0,BV$4,"")</f>
        <v/>
      </c>
      <c r="BW316" t="str">
        <f t="shared" si="212"/>
        <v/>
      </c>
      <c r="BX316" t="str">
        <f t="shared" si="212"/>
        <v/>
      </c>
      <c r="BY316" t="str">
        <f t="shared" si="212"/>
        <v/>
      </c>
      <c r="BZ316" t="str">
        <f t="shared" si="212"/>
        <v/>
      </c>
      <c r="CA316" t="str">
        <f t="shared" si="212"/>
        <v/>
      </c>
      <c r="CB316" t="str">
        <f t="shared" si="212"/>
        <v/>
      </c>
      <c r="CC316" t="str">
        <f t="shared" si="212"/>
        <v/>
      </c>
      <c r="CD316" t="str">
        <f t="shared" si="212"/>
        <v/>
      </c>
      <c r="CE316" t="str">
        <f t="shared" si="212"/>
        <v/>
      </c>
      <c r="CF316" t="str">
        <f t="shared" si="212"/>
        <v/>
      </c>
      <c r="CG316" t="str">
        <f t="shared" si="212"/>
        <v/>
      </c>
      <c r="CH316" t="str">
        <f t="shared" si="212"/>
        <v/>
      </c>
      <c r="CI316" t="str">
        <f t="shared" si="212"/>
        <v/>
      </c>
      <c r="CJ316" t="str">
        <f t="shared" si="212"/>
        <v/>
      </c>
      <c r="CK316" t="str">
        <f t="shared" si="212"/>
        <v/>
      </c>
      <c r="CL316" t="str">
        <f t="shared" si="212"/>
        <v/>
      </c>
      <c r="CM316" t="str">
        <f t="shared" si="212"/>
        <v/>
      </c>
      <c r="CN316" t="str">
        <f t="shared" si="212"/>
        <v/>
      </c>
      <c r="CO316" t="str">
        <f t="shared" si="212"/>
        <v/>
      </c>
      <c r="CP316" t="str">
        <f t="shared" si="212"/>
        <v/>
      </c>
      <c r="CQ316" t="str">
        <f t="shared" si="212"/>
        <v/>
      </c>
      <c r="CR316" t="str">
        <f t="shared" si="212"/>
        <v/>
      </c>
      <c r="CS316" t="str">
        <f t="shared" si="212"/>
        <v/>
      </c>
      <c r="CT316" t="str">
        <f t="shared" si="212"/>
        <v/>
      </c>
      <c r="CU316" t="str">
        <f t="shared" si="212"/>
        <v/>
      </c>
      <c r="CV316" t="str">
        <f t="shared" si="212"/>
        <v/>
      </c>
      <c r="CW316" t="str">
        <f t="shared" si="212"/>
        <v/>
      </c>
      <c r="CX316" t="str">
        <f t="shared" si="212"/>
        <v/>
      </c>
      <c r="CY316" t="str">
        <f t="shared" si="212"/>
        <v/>
      </c>
      <c r="CZ316" t="str">
        <f t="shared" si="212"/>
        <v/>
      </c>
      <c r="DA316" t="str">
        <f t="shared" si="212"/>
        <v/>
      </c>
      <c r="DB316" t="str">
        <f t="shared" si="212"/>
        <v/>
      </c>
      <c r="DC316" t="str">
        <f t="shared" si="212"/>
        <v/>
      </c>
      <c r="DD316" t="str">
        <f t="shared" si="212"/>
        <v/>
      </c>
      <c r="DE316" t="str">
        <f t="shared" si="212"/>
        <v/>
      </c>
      <c r="DF316" t="str">
        <f t="shared" si="212"/>
        <v/>
      </c>
      <c r="DG316" t="str">
        <f t="shared" si="212"/>
        <v/>
      </c>
      <c r="DH316" t="str">
        <f t="shared" si="212"/>
        <v/>
      </c>
      <c r="DI316" t="str">
        <f t="shared" si="212"/>
        <v/>
      </c>
      <c r="DJ316" t="str">
        <f t="shared" si="212"/>
        <v/>
      </c>
      <c r="DK316" t="str">
        <f t="shared" si="212"/>
        <v/>
      </c>
      <c r="DL316" t="str">
        <f t="shared" si="212"/>
        <v/>
      </c>
      <c r="DM316" t="str">
        <f t="shared" si="212"/>
        <v/>
      </c>
      <c r="DN316" t="str">
        <f t="shared" si="212"/>
        <v/>
      </c>
      <c r="DO316" t="str">
        <f t="shared" si="212"/>
        <v/>
      </c>
      <c r="DP316" t="str">
        <f t="shared" si="212"/>
        <v/>
      </c>
      <c r="DQ316" t="str">
        <f t="shared" si="212"/>
        <v/>
      </c>
      <c r="DR316" t="str">
        <f t="shared" si="212"/>
        <v/>
      </c>
      <c r="DS316" t="str">
        <f t="shared" si="212"/>
        <v/>
      </c>
      <c r="DT316" t="str">
        <f t="shared" si="212"/>
        <v/>
      </c>
      <c r="DU316" t="str">
        <f t="shared" si="212"/>
        <v/>
      </c>
      <c r="DV316" t="str">
        <f t="shared" si="212"/>
        <v/>
      </c>
      <c r="DW316" t="str">
        <f t="shared" si="212"/>
        <v/>
      </c>
      <c r="DX316" t="str">
        <f t="shared" si="212"/>
        <v/>
      </c>
      <c r="DY316" t="str">
        <f t="shared" si="212"/>
        <v/>
      </c>
    </row>
    <row r="317" spans="2:129" x14ac:dyDescent="0.2">
      <c r="B317" t="str">
        <f t="shared" si="155"/>
        <v/>
      </c>
      <c r="G317" s="9">
        <f t="shared" si="158"/>
        <v>0</v>
      </c>
      <c r="H317" s="9">
        <f t="shared" si="159"/>
        <v>0</v>
      </c>
      <c r="I317" t="str">
        <f t="shared" si="160"/>
        <v/>
      </c>
      <c r="J317" t="str">
        <f t="shared" ref="J317:BU317" si="213">IF(J99&gt;0,J$4,"")</f>
        <v/>
      </c>
      <c r="K317" t="str">
        <f t="shared" si="213"/>
        <v/>
      </c>
      <c r="L317" t="str">
        <f t="shared" si="213"/>
        <v/>
      </c>
      <c r="M317" t="str">
        <f t="shared" si="213"/>
        <v/>
      </c>
      <c r="N317" t="str">
        <f t="shared" si="213"/>
        <v/>
      </c>
      <c r="O317" t="str">
        <f t="shared" si="213"/>
        <v/>
      </c>
      <c r="P317" t="str">
        <f t="shared" si="213"/>
        <v/>
      </c>
      <c r="Q317" t="str">
        <f t="shared" si="213"/>
        <v/>
      </c>
      <c r="R317" t="str">
        <f t="shared" si="213"/>
        <v/>
      </c>
      <c r="S317" t="str">
        <f t="shared" si="213"/>
        <v/>
      </c>
      <c r="T317" t="str">
        <f t="shared" si="213"/>
        <v/>
      </c>
      <c r="U317" t="str">
        <f t="shared" si="213"/>
        <v/>
      </c>
      <c r="V317" t="str">
        <f t="shared" si="213"/>
        <v/>
      </c>
      <c r="W317" t="str">
        <f t="shared" si="213"/>
        <v/>
      </c>
      <c r="X317" t="str">
        <f t="shared" si="213"/>
        <v/>
      </c>
      <c r="Y317" t="str">
        <f t="shared" si="213"/>
        <v/>
      </c>
      <c r="Z317" t="str">
        <f t="shared" si="213"/>
        <v/>
      </c>
      <c r="AA317" t="str">
        <f t="shared" si="213"/>
        <v/>
      </c>
      <c r="AB317" t="str">
        <f t="shared" si="213"/>
        <v/>
      </c>
      <c r="AC317" t="str">
        <f t="shared" si="213"/>
        <v/>
      </c>
      <c r="AD317" t="str">
        <f t="shared" si="213"/>
        <v/>
      </c>
      <c r="AE317" t="str">
        <f t="shared" si="213"/>
        <v/>
      </c>
      <c r="AF317" t="str">
        <f t="shared" si="213"/>
        <v/>
      </c>
      <c r="AG317" t="str">
        <f t="shared" si="213"/>
        <v/>
      </c>
      <c r="AH317" t="str">
        <f t="shared" si="213"/>
        <v/>
      </c>
      <c r="AI317" t="str">
        <f t="shared" si="213"/>
        <v/>
      </c>
      <c r="AJ317" t="str">
        <f t="shared" si="213"/>
        <v/>
      </c>
      <c r="AK317" t="str">
        <f t="shared" si="213"/>
        <v/>
      </c>
      <c r="AL317" t="str">
        <f t="shared" si="213"/>
        <v/>
      </c>
      <c r="AM317" t="str">
        <f t="shared" si="213"/>
        <v/>
      </c>
      <c r="AN317" t="str">
        <f t="shared" si="213"/>
        <v/>
      </c>
      <c r="AO317" t="str">
        <f t="shared" si="213"/>
        <v/>
      </c>
      <c r="AP317" t="str">
        <f t="shared" si="213"/>
        <v/>
      </c>
      <c r="AQ317" t="str">
        <f t="shared" si="213"/>
        <v/>
      </c>
      <c r="AR317" t="str">
        <f t="shared" si="213"/>
        <v/>
      </c>
      <c r="AS317" t="str">
        <f t="shared" si="213"/>
        <v/>
      </c>
      <c r="AT317" t="str">
        <f t="shared" si="213"/>
        <v/>
      </c>
      <c r="AU317" t="str">
        <f t="shared" si="213"/>
        <v/>
      </c>
      <c r="AV317" t="str">
        <f t="shared" si="213"/>
        <v/>
      </c>
      <c r="AW317" t="str">
        <f t="shared" si="213"/>
        <v/>
      </c>
      <c r="AX317" t="str">
        <f t="shared" si="213"/>
        <v/>
      </c>
      <c r="AY317" t="str">
        <f t="shared" si="213"/>
        <v/>
      </c>
      <c r="AZ317" t="str">
        <f t="shared" si="213"/>
        <v/>
      </c>
      <c r="BA317" t="str">
        <f t="shared" si="213"/>
        <v/>
      </c>
      <c r="BB317" t="str">
        <f t="shared" si="213"/>
        <v/>
      </c>
      <c r="BC317" t="str">
        <f t="shared" si="213"/>
        <v/>
      </c>
      <c r="BD317" t="str">
        <f t="shared" si="213"/>
        <v/>
      </c>
      <c r="BE317" t="str">
        <f t="shared" si="213"/>
        <v/>
      </c>
      <c r="BF317" t="str">
        <f t="shared" si="213"/>
        <v/>
      </c>
      <c r="BG317" t="str">
        <f t="shared" si="213"/>
        <v/>
      </c>
      <c r="BH317" t="str">
        <f t="shared" si="213"/>
        <v/>
      </c>
      <c r="BI317" t="str">
        <f t="shared" si="213"/>
        <v/>
      </c>
      <c r="BJ317" t="str">
        <f t="shared" si="213"/>
        <v/>
      </c>
      <c r="BK317" t="str">
        <f t="shared" si="213"/>
        <v/>
      </c>
      <c r="BL317" t="str">
        <f t="shared" si="213"/>
        <v/>
      </c>
      <c r="BM317" t="str">
        <f t="shared" si="213"/>
        <v/>
      </c>
      <c r="BN317" t="str">
        <f t="shared" si="213"/>
        <v/>
      </c>
      <c r="BO317" t="str">
        <f t="shared" si="213"/>
        <v/>
      </c>
      <c r="BP317" t="str">
        <f t="shared" si="213"/>
        <v/>
      </c>
      <c r="BQ317" t="str">
        <f t="shared" si="213"/>
        <v/>
      </c>
      <c r="BR317" t="str">
        <f t="shared" si="213"/>
        <v/>
      </c>
      <c r="BS317" t="str">
        <f t="shared" si="213"/>
        <v/>
      </c>
      <c r="BT317" t="str">
        <f t="shared" si="213"/>
        <v/>
      </c>
      <c r="BU317" t="str">
        <f t="shared" si="213"/>
        <v/>
      </c>
      <c r="BV317" t="str">
        <f t="shared" ref="BV317:DY317" si="214">IF(BV99&gt;0,BV$4,"")</f>
        <v/>
      </c>
      <c r="BW317" t="str">
        <f t="shared" si="214"/>
        <v/>
      </c>
      <c r="BX317" t="str">
        <f t="shared" si="214"/>
        <v/>
      </c>
      <c r="BY317" t="str">
        <f t="shared" si="214"/>
        <v/>
      </c>
      <c r="BZ317" t="str">
        <f t="shared" si="214"/>
        <v/>
      </c>
      <c r="CA317" t="str">
        <f t="shared" si="214"/>
        <v/>
      </c>
      <c r="CB317" t="str">
        <f t="shared" si="214"/>
        <v/>
      </c>
      <c r="CC317" t="str">
        <f t="shared" si="214"/>
        <v/>
      </c>
      <c r="CD317" t="str">
        <f t="shared" si="214"/>
        <v/>
      </c>
      <c r="CE317" t="str">
        <f t="shared" si="214"/>
        <v/>
      </c>
      <c r="CF317" t="str">
        <f t="shared" si="214"/>
        <v/>
      </c>
      <c r="CG317" t="str">
        <f t="shared" si="214"/>
        <v/>
      </c>
      <c r="CH317" t="str">
        <f t="shared" si="214"/>
        <v/>
      </c>
      <c r="CI317" t="str">
        <f t="shared" si="214"/>
        <v/>
      </c>
      <c r="CJ317" t="str">
        <f t="shared" si="214"/>
        <v/>
      </c>
      <c r="CK317" t="str">
        <f t="shared" si="214"/>
        <v/>
      </c>
      <c r="CL317" t="str">
        <f t="shared" si="214"/>
        <v/>
      </c>
      <c r="CM317" t="str">
        <f t="shared" si="214"/>
        <v/>
      </c>
      <c r="CN317" t="str">
        <f t="shared" si="214"/>
        <v/>
      </c>
      <c r="CO317" t="str">
        <f t="shared" si="214"/>
        <v/>
      </c>
      <c r="CP317" t="str">
        <f t="shared" si="214"/>
        <v/>
      </c>
      <c r="CQ317" t="str">
        <f t="shared" si="214"/>
        <v/>
      </c>
      <c r="CR317" t="str">
        <f t="shared" si="214"/>
        <v/>
      </c>
      <c r="CS317" t="str">
        <f t="shared" si="214"/>
        <v/>
      </c>
      <c r="CT317" t="str">
        <f t="shared" si="214"/>
        <v/>
      </c>
      <c r="CU317" t="str">
        <f t="shared" si="214"/>
        <v/>
      </c>
      <c r="CV317" t="str">
        <f t="shared" si="214"/>
        <v/>
      </c>
      <c r="CW317" t="str">
        <f t="shared" si="214"/>
        <v/>
      </c>
      <c r="CX317" t="str">
        <f t="shared" si="214"/>
        <v/>
      </c>
      <c r="CY317" t="str">
        <f t="shared" si="214"/>
        <v/>
      </c>
      <c r="CZ317" t="str">
        <f t="shared" si="214"/>
        <v/>
      </c>
      <c r="DA317" t="str">
        <f t="shared" si="214"/>
        <v/>
      </c>
      <c r="DB317" t="str">
        <f t="shared" si="214"/>
        <v/>
      </c>
      <c r="DC317" t="str">
        <f t="shared" si="214"/>
        <v/>
      </c>
      <c r="DD317" t="str">
        <f t="shared" si="214"/>
        <v/>
      </c>
      <c r="DE317" t="str">
        <f t="shared" si="214"/>
        <v/>
      </c>
      <c r="DF317" t="str">
        <f t="shared" si="214"/>
        <v/>
      </c>
      <c r="DG317" t="str">
        <f t="shared" si="214"/>
        <v/>
      </c>
      <c r="DH317" t="str">
        <f t="shared" si="214"/>
        <v/>
      </c>
      <c r="DI317" t="str">
        <f t="shared" si="214"/>
        <v/>
      </c>
      <c r="DJ317" t="str">
        <f t="shared" si="214"/>
        <v/>
      </c>
      <c r="DK317" t="str">
        <f t="shared" si="214"/>
        <v/>
      </c>
      <c r="DL317" t="str">
        <f t="shared" si="214"/>
        <v/>
      </c>
      <c r="DM317" t="str">
        <f t="shared" si="214"/>
        <v/>
      </c>
      <c r="DN317" t="str">
        <f t="shared" si="214"/>
        <v/>
      </c>
      <c r="DO317" t="str">
        <f t="shared" si="214"/>
        <v/>
      </c>
      <c r="DP317" t="str">
        <f t="shared" si="214"/>
        <v/>
      </c>
      <c r="DQ317" t="str">
        <f t="shared" si="214"/>
        <v/>
      </c>
      <c r="DR317" t="str">
        <f t="shared" si="214"/>
        <v/>
      </c>
      <c r="DS317" t="str">
        <f t="shared" si="214"/>
        <v/>
      </c>
      <c r="DT317" t="str">
        <f t="shared" si="214"/>
        <v/>
      </c>
      <c r="DU317" t="str">
        <f t="shared" si="214"/>
        <v/>
      </c>
      <c r="DV317" t="str">
        <f t="shared" si="214"/>
        <v/>
      </c>
      <c r="DW317" t="str">
        <f t="shared" si="214"/>
        <v/>
      </c>
      <c r="DX317" t="str">
        <f t="shared" si="214"/>
        <v/>
      </c>
      <c r="DY317" t="str">
        <f t="shared" si="214"/>
        <v/>
      </c>
    </row>
    <row r="318" spans="2:129" x14ac:dyDescent="0.2">
      <c r="B318" t="str">
        <f t="shared" si="155"/>
        <v/>
      </c>
      <c r="G318" s="9">
        <f t="shared" si="158"/>
        <v>0</v>
      </c>
      <c r="H318" s="9">
        <f t="shared" si="159"/>
        <v>0</v>
      </c>
      <c r="I318" t="str">
        <f t="shared" si="160"/>
        <v/>
      </c>
      <c r="J318" t="str">
        <f t="shared" ref="J318:BU318" si="215">IF(J100&gt;0,J$4,"")</f>
        <v/>
      </c>
      <c r="K318" t="str">
        <f t="shared" si="215"/>
        <v/>
      </c>
      <c r="L318" t="str">
        <f t="shared" si="215"/>
        <v/>
      </c>
      <c r="M318" t="str">
        <f t="shared" si="215"/>
        <v/>
      </c>
      <c r="N318" t="str">
        <f t="shared" si="215"/>
        <v/>
      </c>
      <c r="O318" t="str">
        <f t="shared" si="215"/>
        <v/>
      </c>
      <c r="P318" t="str">
        <f t="shared" si="215"/>
        <v/>
      </c>
      <c r="Q318" t="str">
        <f t="shared" si="215"/>
        <v/>
      </c>
      <c r="R318" t="str">
        <f t="shared" si="215"/>
        <v/>
      </c>
      <c r="S318" t="str">
        <f t="shared" si="215"/>
        <v/>
      </c>
      <c r="T318" t="str">
        <f t="shared" si="215"/>
        <v/>
      </c>
      <c r="U318" t="str">
        <f t="shared" si="215"/>
        <v/>
      </c>
      <c r="V318" t="str">
        <f t="shared" si="215"/>
        <v/>
      </c>
      <c r="W318" t="str">
        <f t="shared" si="215"/>
        <v/>
      </c>
      <c r="X318" t="str">
        <f t="shared" si="215"/>
        <v/>
      </c>
      <c r="Y318" t="str">
        <f t="shared" si="215"/>
        <v/>
      </c>
      <c r="Z318" t="str">
        <f t="shared" si="215"/>
        <v/>
      </c>
      <c r="AA318" t="str">
        <f t="shared" si="215"/>
        <v/>
      </c>
      <c r="AB318" t="str">
        <f t="shared" si="215"/>
        <v/>
      </c>
      <c r="AC318" t="str">
        <f t="shared" si="215"/>
        <v/>
      </c>
      <c r="AD318" t="str">
        <f t="shared" si="215"/>
        <v/>
      </c>
      <c r="AE318" t="str">
        <f t="shared" si="215"/>
        <v/>
      </c>
      <c r="AF318" t="str">
        <f t="shared" si="215"/>
        <v/>
      </c>
      <c r="AG318" t="str">
        <f t="shared" si="215"/>
        <v/>
      </c>
      <c r="AH318" t="str">
        <f t="shared" si="215"/>
        <v/>
      </c>
      <c r="AI318" t="str">
        <f t="shared" si="215"/>
        <v/>
      </c>
      <c r="AJ318" t="str">
        <f t="shared" si="215"/>
        <v/>
      </c>
      <c r="AK318" t="str">
        <f t="shared" si="215"/>
        <v/>
      </c>
      <c r="AL318" t="str">
        <f t="shared" si="215"/>
        <v/>
      </c>
      <c r="AM318" t="str">
        <f t="shared" si="215"/>
        <v/>
      </c>
      <c r="AN318" t="str">
        <f t="shared" si="215"/>
        <v/>
      </c>
      <c r="AO318" t="str">
        <f t="shared" si="215"/>
        <v/>
      </c>
      <c r="AP318" t="str">
        <f t="shared" si="215"/>
        <v/>
      </c>
      <c r="AQ318" t="str">
        <f t="shared" si="215"/>
        <v/>
      </c>
      <c r="AR318" t="str">
        <f t="shared" si="215"/>
        <v/>
      </c>
      <c r="AS318" t="str">
        <f t="shared" si="215"/>
        <v/>
      </c>
      <c r="AT318" t="str">
        <f t="shared" si="215"/>
        <v/>
      </c>
      <c r="AU318" t="str">
        <f t="shared" si="215"/>
        <v/>
      </c>
      <c r="AV318" t="str">
        <f t="shared" si="215"/>
        <v/>
      </c>
      <c r="AW318" t="str">
        <f t="shared" si="215"/>
        <v/>
      </c>
      <c r="AX318" t="str">
        <f t="shared" si="215"/>
        <v/>
      </c>
      <c r="AY318" t="str">
        <f t="shared" si="215"/>
        <v/>
      </c>
      <c r="AZ318" t="str">
        <f t="shared" si="215"/>
        <v/>
      </c>
      <c r="BA318" t="str">
        <f t="shared" si="215"/>
        <v/>
      </c>
      <c r="BB318" t="str">
        <f t="shared" si="215"/>
        <v/>
      </c>
      <c r="BC318" t="str">
        <f t="shared" si="215"/>
        <v/>
      </c>
      <c r="BD318" t="str">
        <f t="shared" si="215"/>
        <v/>
      </c>
      <c r="BE318" t="str">
        <f t="shared" si="215"/>
        <v/>
      </c>
      <c r="BF318" t="str">
        <f t="shared" si="215"/>
        <v/>
      </c>
      <c r="BG318" t="str">
        <f t="shared" si="215"/>
        <v/>
      </c>
      <c r="BH318" t="str">
        <f t="shared" si="215"/>
        <v/>
      </c>
      <c r="BI318" t="str">
        <f t="shared" si="215"/>
        <v/>
      </c>
      <c r="BJ318" t="str">
        <f t="shared" si="215"/>
        <v/>
      </c>
      <c r="BK318" t="str">
        <f t="shared" si="215"/>
        <v/>
      </c>
      <c r="BL318" t="str">
        <f t="shared" si="215"/>
        <v/>
      </c>
      <c r="BM318" t="str">
        <f t="shared" si="215"/>
        <v/>
      </c>
      <c r="BN318" t="str">
        <f t="shared" si="215"/>
        <v/>
      </c>
      <c r="BO318" t="str">
        <f t="shared" si="215"/>
        <v/>
      </c>
      <c r="BP318" t="str">
        <f t="shared" si="215"/>
        <v/>
      </c>
      <c r="BQ318" t="str">
        <f t="shared" si="215"/>
        <v/>
      </c>
      <c r="BR318" t="str">
        <f t="shared" si="215"/>
        <v/>
      </c>
      <c r="BS318" t="str">
        <f t="shared" si="215"/>
        <v/>
      </c>
      <c r="BT318" t="str">
        <f t="shared" si="215"/>
        <v/>
      </c>
      <c r="BU318" t="str">
        <f t="shared" si="215"/>
        <v/>
      </c>
      <c r="BV318" t="str">
        <f t="shared" ref="BV318:DY318" si="216">IF(BV100&gt;0,BV$4,"")</f>
        <v/>
      </c>
      <c r="BW318" t="str">
        <f t="shared" si="216"/>
        <v/>
      </c>
      <c r="BX318" t="str">
        <f t="shared" si="216"/>
        <v/>
      </c>
      <c r="BY318" t="str">
        <f t="shared" si="216"/>
        <v/>
      </c>
      <c r="BZ318" t="str">
        <f t="shared" si="216"/>
        <v/>
      </c>
      <c r="CA318" t="str">
        <f t="shared" si="216"/>
        <v/>
      </c>
      <c r="CB318" t="str">
        <f t="shared" si="216"/>
        <v/>
      </c>
      <c r="CC318" t="str">
        <f t="shared" si="216"/>
        <v/>
      </c>
      <c r="CD318" t="str">
        <f t="shared" si="216"/>
        <v/>
      </c>
      <c r="CE318" t="str">
        <f t="shared" si="216"/>
        <v/>
      </c>
      <c r="CF318" t="str">
        <f t="shared" si="216"/>
        <v/>
      </c>
      <c r="CG318" t="str">
        <f t="shared" si="216"/>
        <v/>
      </c>
      <c r="CH318" t="str">
        <f t="shared" si="216"/>
        <v/>
      </c>
      <c r="CI318" t="str">
        <f t="shared" si="216"/>
        <v/>
      </c>
      <c r="CJ318" t="str">
        <f t="shared" si="216"/>
        <v/>
      </c>
      <c r="CK318" t="str">
        <f t="shared" si="216"/>
        <v/>
      </c>
      <c r="CL318" t="str">
        <f t="shared" si="216"/>
        <v/>
      </c>
      <c r="CM318" t="str">
        <f t="shared" si="216"/>
        <v/>
      </c>
      <c r="CN318" t="str">
        <f t="shared" si="216"/>
        <v/>
      </c>
      <c r="CO318" t="str">
        <f t="shared" si="216"/>
        <v/>
      </c>
      <c r="CP318" t="str">
        <f t="shared" si="216"/>
        <v/>
      </c>
      <c r="CQ318" t="str">
        <f t="shared" si="216"/>
        <v/>
      </c>
      <c r="CR318" t="str">
        <f t="shared" si="216"/>
        <v/>
      </c>
      <c r="CS318" t="str">
        <f t="shared" si="216"/>
        <v/>
      </c>
      <c r="CT318" t="str">
        <f t="shared" si="216"/>
        <v/>
      </c>
      <c r="CU318" t="str">
        <f t="shared" si="216"/>
        <v/>
      </c>
      <c r="CV318" t="str">
        <f t="shared" si="216"/>
        <v/>
      </c>
      <c r="CW318" t="str">
        <f t="shared" si="216"/>
        <v/>
      </c>
      <c r="CX318" t="str">
        <f t="shared" si="216"/>
        <v/>
      </c>
      <c r="CY318" t="str">
        <f t="shared" si="216"/>
        <v/>
      </c>
      <c r="CZ318" t="str">
        <f t="shared" si="216"/>
        <v/>
      </c>
      <c r="DA318" t="str">
        <f t="shared" si="216"/>
        <v/>
      </c>
      <c r="DB318" t="str">
        <f t="shared" si="216"/>
        <v/>
      </c>
      <c r="DC318" t="str">
        <f t="shared" si="216"/>
        <v/>
      </c>
      <c r="DD318" t="str">
        <f t="shared" si="216"/>
        <v/>
      </c>
      <c r="DE318" t="str">
        <f t="shared" si="216"/>
        <v/>
      </c>
      <c r="DF318" t="str">
        <f t="shared" si="216"/>
        <v/>
      </c>
      <c r="DG318" t="str">
        <f t="shared" si="216"/>
        <v/>
      </c>
      <c r="DH318" t="str">
        <f t="shared" si="216"/>
        <v/>
      </c>
      <c r="DI318" t="str">
        <f t="shared" si="216"/>
        <v/>
      </c>
      <c r="DJ318" t="str">
        <f t="shared" si="216"/>
        <v/>
      </c>
      <c r="DK318" t="str">
        <f t="shared" si="216"/>
        <v/>
      </c>
      <c r="DL318" t="str">
        <f t="shared" si="216"/>
        <v/>
      </c>
      <c r="DM318" t="str">
        <f t="shared" si="216"/>
        <v/>
      </c>
      <c r="DN318" t="str">
        <f t="shared" si="216"/>
        <v/>
      </c>
      <c r="DO318" t="str">
        <f t="shared" si="216"/>
        <v/>
      </c>
      <c r="DP318" t="str">
        <f t="shared" si="216"/>
        <v/>
      </c>
      <c r="DQ318" t="str">
        <f t="shared" si="216"/>
        <v/>
      </c>
      <c r="DR318" t="str">
        <f t="shared" si="216"/>
        <v/>
      </c>
      <c r="DS318" t="str">
        <f t="shared" si="216"/>
        <v/>
      </c>
      <c r="DT318" t="str">
        <f t="shared" si="216"/>
        <v/>
      </c>
      <c r="DU318" t="str">
        <f t="shared" si="216"/>
        <v/>
      </c>
      <c r="DV318" t="str">
        <f t="shared" si="216"/>
        <v/>
      </c>
      <c r="DW318" t="str">
        <f t="shared" si="216"/>
        <v/>
      </c>
      <c r="DX318" t="str">
        <f t="shared" si="216"/>
        <v/>
      </c>
      <c r="DY318" t="str">
        <f t="shared" si="216"/>
        <v/>
      </c>
    </row>
    <row r="319" spans="2:129" x14ac:dyDescent="0.2">
      <c r="B319" t="str">
        <f t="shared" si="155"/>
        <v/>
      </c>
      <c r="G319" s="9">
        <f t="shared" si="158"/>
        <v>0</v>
      </c>
      <c r="H319" s="9">
        <f t="shared" si="159"/>
        <v>0</v>
      </c>
      <c r="I319" t="str">
        <f t="shared" si="160"/>
        <v/>
      </c>
      <c r="J319" t="str">
        <f t="shared" ref="J319:BU319" si="217">IF(J101&gt;0,J$4,"")</f>
        <v/>
      </c>
      <c r="K319" t="str">
        <f t="shared" si="217"/>
        <v/>
      </c>
      <c r="L319" t="str">
        <f t="shared" si="217"/>
        <v/>
      </c>
      <c r="M319" t="str">
        <f t="shared" si="217"/>
        <v/>
      </c>
      <c r="N319" t="str">
        <f t="shared" si="217"/>
        <v/>
      </c>
      <c r="O319" t="str">
        <f t="shared" si="217"/>
        <v/>
      </c>
      <c r="P319" t="str">
        <f t="shared" si="217"/>
        <v/>
      </c>
      <c r="Q319" t="str">
        <f t="shared" si="217"/>
        <v/>
      </c>
      <c r="R319" t="str">
        <f t="shared" si="217"/>
        <v/>
      </c>
      <c r="S319" t="str">
        <f t="shared" si="217"/>
        <v/>
      </c>
      <c r="T319" t="str">
        <f t="shared" si="217"/>
        <v/>
      </c>
      <c r="U319" t="str">
        <f t="shared" si="217"/>
        <v/>
      </c>
      <c r="V319" t="str">
        <f t="shared" si="217"/>
        <v/>
      </c>
      <c r="W319" t="str">
        <f t="shared" si="217"/>
        <v/>
      </c>
      <c r="X319" t="str">
        <f t="shared" si="217"/>
        <v/>
      </c>
      <c r="Y319" t="str">
        <f t="shared" si="217"/>
        <v/>
      </c>
      <c r="Z319" t="str">
        <f t="shared" si="217"/>
        <v/>
      </c>
      <c r="AA319" t="str">
        <f t="shared" si="217"/>
        <v/>
      </c>
      <c r="AB319" t="str">
        <f t="shared" si="217"/>
        <v/>
      </c>
      <c r="AC319" t="str">
        <f t="shared" si="217"/>
        <v/>
      </c>
      <c r="AD319" t="str">
        <f t="shared" si="217"/>
        <v/>
      </c>
      <c r="AE319" t="str">
        <f t="shared" si="217"/>
        <v/>
      </c>
      <c r="AF319" t="str">
        <f t="shared" si="217"/>
        <v/>
      </c>
      <c r="AG319" t="str">
        <f t="shared" si="217"/>
        <v/>
      </c>
      <c r="AH319" t="str">
        <f t="shared" si="217"/>
        <v/>
      </c>
      <c r="AI319" t="str">
        <f t="shared" si="217"/>
        <v/>
      </c>
      <c r="AJ319" t="str">
        <f t="shared" si="217"/>
        <v/>
      </c>
      <c r="AK319" t="str">
        <f t="shared" si="217"/>
        <v/>
      </c>
      <c r="AL319" t="str">
        <f t="shared" si="217"/>
        <v/>
      </c>
      <c r="AM319" t="str">
        <f t="shared" si="217"/>
        <v/>
      </c>
      <c r="AN319" t="str">
        <f t="shared" si="217"/>
        <v/>
      </c>
      <c r="AO319" t="str">
        <f t="shared" si="217"/>
        <v/>
      </c>
      <c r="AP319" t="str">
        <f t="shared" si="217"/>
        <v/>
      </c>
      <c r="AQ319" t="str">
        <f t="shared" si="217"/>
        <v/>
      </c>
      <c r="AR319" t="str">
        <f t="shared" si="217"/>
        <v/>
      </c>
      <c r="AS319" t="str">
        <f t="shared" si="217"/>
        <v/>
      </c>
      <c r="AT319" t="str">
        <f t="shared" si="217"/>
        <v/>
      </c>
      <c r="AU319" t="str">
        <f t="shared" si="217"/>
        <v/>
      </c>
      <c r="AV319" t="str">
        <f t="shared" si="217"/>
        <v/>
      </c>
      <c r="AW319" t="str">
        <f t="shared" si="217"/>
        <v/>
      </c>
      <c r="AX319" t="str">
        <f t="shared" si="217"/>
        <v/>
      </c>
      <c r="AY319" t="str">
        <f t="shared" si="217"/>
        <v/>
      </c>
      <c r="AZ319" t="str">
        <f t="shared" si="217"/>
        <v/>
      </c>
      <c r="BA319" t="str">
        <f t="shared" si="217"/>
        <v/>
      </c>
      <c r="BB319" t="str">
        <f t="shared" si="217"/>
        <v/>
      </c>
      <c r="BC319" t="str">
        <f t="shared" si="217"/>
        <v/>
      </c>
      <c r="BD319" t="str">
        <f t="shared" si="217"/>
        <v/>
      </c>
      <c r="BE319" t="str">
        <f t="shared" si="217"/>
        <v/>
      </c>
      <c r="BF319" t="str">
        <f t="shared" si="217"/>
        <v/>
      </c>
      <c r="BG319" t="str">
        <f t="shared" si="217"/>
        <v/>
      </c>
      <c r="BH319" t="str">
        <f t="shared" si="217"/>
        <v/>
      </c>
      <c r="BI319" t="str">
        <f t="shared" si="217"/>
        <v/>
      </c>
      <c r="BJ319" t="str">
        <f t="shared" si="217"/>
        <v/>
      </c>
      <c r="BK319" t="str">
        <f t="shared" si="217"/>
        <v/>
      </c>
      <c r="BL319" t="str">
        <f t="shared" si="217"/>
        <v/>
      </c>
      <c r="BM319" t="str">
        <f t="shared" si="217"/>
        <v/>
      </c>
      <c r="BN319" t="str">
        <f t="shared" si="217"/>
        <v/>
      </c>
      <c r="BO319" t="str">
        <f t="shared" si="217"/>
        <v/>
      </c>
      <c r="BP319" t="str">
        <f t="shared" si="217"/>
        <v/>
      </c>
      <c r="BQ319" t="str">
        <f t="shared" si="217"/>
        <v/>
      </c>
      <c r="BR319" t="str">
        <f t="shared" si="217"/>
        <v/>
      </c>
      <c r="BS319" t="str">
        <f t="shared" si="217"/>
        <v/>
      </c>
      <c r="BT319" t="str">
        <f t="shared" si="217"/>
        <v/>
      </c>
      <c r="BU319" t="str">
        <f t="shared" si="217"/>
        <v/>
      </c>
      <c r="BV319" t="str">
        <f t="shared" ref="BV319:DY319" si="218">IF(BV101&gt;0,BV$4,"")</f>
        <v/>
      </c>
      <c r="BW319" t="str">
        <f t="shared" si="218"/>
        <v/>
      </c>
      <c r="BX319" t="str">
        <f t="shared" si="218"/>
        <v/>
      </c>
      <c r="BY319" t="str">
        <f t="shared" si="218"/>
        <v/>
      </c>
      <c r="BZ319" t="str">
        <f t="shared" si="218"/>
        <v/>
      </c>
      <c r="CA319" t="str">
        <f t="shared" si="218"/>
        <v/>
      </c>
      <c r="CB319" t="str">
        <f t="shared" si="218"/>
        <v/>
      </c>
      <c r="CC319" t="str">
        <f t="shared" si="218"/>
        <v/>
      </c>
      <c r="CD319" t="str">
        <f t="shared" si="218"/>
        <v/>
      </c>
      <c r="CE319" t="str">
        <f t="shared" si="218"/>
        <v/>
      </c>
      <c r="CF319" t="str">
        <f t="shared" si="218"/>
        <v/>
      </c>
      <c r="CG319" t="str">
        <f t="shared" si="218"/>
        <v/>
      </c>
      <c r="CH319" t="str">
        <f t="shared" si="218"/>
        <v/>
      </c>
      <c r="CI319" t="str">
        <f t="shared" si="218"/>
        <v/>
      </c>
      <c r="CJ319" t="str">
        <f t="shared" si="218"/>
        <v/>
      </c>
      <c r="CK319" t="str">
        <f t="shared" si="218"/>
        <v/>
      </c>
      <c r="CL319" t="str">
        <f t="shared" si="218"/>
        <v/>
      </c>
      <c r="CM319" t="str">
        <f t="shared" si="218"/>
        <v/>
      </c>
      <c r="CN319" t="str">
        <f t="shared" si="218"/>
        <v/>
      </c>
      <c r="CO319" t="str">
        <f t="shared" si="218"/>
        <v/>
      </c>
      <c r="CP319" t="str">
        <f t="shared" si="218"/>
        <v/>
      </c>
      <c r="CQ319" t="str">
        <f t="shared" si="218"/>
        <v/>
      </c>
      <c r="CR319" t="str">
        <f t="shared" si="218"/>
        <v/>
      </c>
      <c r="CS319" t="str">
        <f t="shared" si="218"/>
        <v/>
      </c>
      <c r="CT319" t="str">
        <f t="shared" si="218"/>
        <v/>
      </c>
      <c r="CU319" t="str">
        <f t="shared" si="218"/>
        <v/>
      </c>
      <c r="CV319" t="str">
        <f t="shared" si="218"/>
        <v/>
      </c>
      <c r="CW319" t="str">
        <f t="shared" si="218"/>
        <v/>
      </c>
      <c r="CX319" t="str">
        <f t="shared" si="218"/>
        <v/>
      </c>
      <c r="CY319" t="str">
        <f t="shared" si="218"/>
        <v/>
      </c>
      <c r="CZ319" t="str">
        <f t="shared" si="218"/>
        <v/>
      </c>
      <c r="DA319" t="str">
        <f t="shared" si="218"/>
        <v/>
      </c>
      <c r="DB319" t="str">
        <f t="shared" si="218"/>
        <v/>
      </c>
      <c r="DC319" t="str">
        <f t="shared" si="218"/>
        <v/>
      </c>
      <c r="DD319" t="str">
        <f t="shared" si="218"/>
        <v/>
      </c>
      <c r="DE319" t="str">
        <f t="shared" si="218"/>
        <v/>
      </c>
      <c r="DF319" t="str">
        <f t="shared" si="218"/>
        <v/>
      </c>
      <c r="DG319" t="str">
        <f t="shared" si="218"/>
        <v/>
      </c>
      <c r="DH319" t="str">
        <f t="shared" si="218"/>
        <v/>
      </c>
      <c r="DI319" t="str">
        <f t="shared" si="218"/>
        <v/>
      </c>
      <c r="DJ319" t="str">
        <f t="shared" si="218"/>
        <v/>
      </c>
      <c r="DK319" t="str">
        <f t="shared" si="218"/>
        <v/>
      </c>
      <c r="DL319" t="str">
        <f t="shared" si="218"/>
        <v/>
      </c>
      <c r="DM319" t="str">
        <f t="shared" si="218"/>
        <v/>
      </c>
      <c r="DN319" t="str">
        <f t="shared" si="218"/>
        <v/>
      </c>
      <c r="DO319" t="str">
        <f t="shared" si="218"/>
        <v/>
      </c>
      <c r="DP319" t="str">
        <f t="shared" si="218"/>
        <v/>
      </c>
      <c r="DQ319" t="str">
        <f t="shared" si="218"/>
        <v/>
      </c>
      <c r="DR319" t="str">
        <f t="shared" si="218"/>
        <v/>
      </c>
      <c r="DS319" t="str">
        <f t="shared" si="218"/>
        <v/>
      </c>
      <c r="DT319" t="str">
        <f t="shared" si="218"/>
        <v/>
      </c>
      <c r="DU319" t="str">
        <f t="shared" si="218"/>
        <v/>
      </c>
      <c r="DV319" t="str">
        <f t="shared" si="218"/>
        <v/>
      </c>
      <c r="DW319" t="str">
        <f t="shared" si="218"/>
        <v/>
      </c>
      <c r="DX319" t="str">
        <f t="shared" si="218"/>
        <v/>
      </c>
      <c r="DY319" t="str">
        <f t="shared" si="218"/>
        <v/>
      </c>
    </row>
    <row r="320" spans="2:129" x14ac:dyDescent="0.2">
      <c r="B320" t="str">
        <f t="shared" si="155"/>
        <v/>
      </c>
      <c r="G320" s="9">
        <f t="shared" si="158"/>
        <v>0</v>
      </c>
      <c r="H320" s="9">
        <f t="shared" si="159"/>
        <v>0</v>
      </c>
      <c r="I320" t="str">
        <f t="shared" si="160"/>
        <v/>
      </c>
      <c r="J320" t="str">
        <f t="shared" ref="J320:BU320" si="219">IF(J102&gt;0,J$4,"")</f>
        <v/>
      </c>
      <c r="K320" t="str">
        <f t="shared" si="219"/>
        <v/>
      </c>
      <c r="L320" t="str">
        <f t="shared" si="219"/>
        <v/>
      </c>
      <c r="M320" t="str">
        <f t="shared" si="219"/>
        <v/>
      </c>
      <c r="N320" t="str">
        <f t="shared" si="219"/>
        <v/>
      </c>
      <c r="O320" t="str">
        <f t="shared" si="219"/>
        <v/>
      </c>
      <c r="P320" t="str">
        <f t="shared" si="219"/>
        <v/>
      </c>
      <c r="Q320" t="str">
        <f t="shared" si="219"/>
        <v/>
      </c>
      <c r="R320" t="str">
        <f t="shared" si="219"/>
        <v/>
      </c>
      <c r="S320" t="str">
        <f t="shared" si="219"/>
        <v/>
      </c>
      <c r="T320" t="str">
        <f t="shared" si="219"/>
        <v/>
      </c>
      <c r="U320" t="str">
        <f t="shared" si="219"/>
        <v/>
      </c>
      <c r="V320" t="str">
        <f t="shared" si="219"/>
        <v/>
      </c>
      <c r="W320" t="str">
        <f t="shared" si="219"/>
        <v/>
      </c>
      <c r="X320" t="str">
        <f t="shared" si="219"/>
        <v/>
      </c>
      <c r="Y320" t="str">
        <f t="shared" si="219"/>
        <v/>
      </c>
      <c r="Z320" t="str">
        <f t="shared" si="219"/>
        <v/>
      </c>
      <c r="AA320" t="str">
        <f t="shared" si="219"/>
        <v/>
      </c>
      <c r="AB320" t="str">
        <f t="shared" si="219"/>
        <v/>
      </c>
      <c r="AC320" t="str">
        <f t="shared" si="219"/>
        <v/>
      </c>
      <c r="AD320" t="str">
        <f t="shared" si="219"/>
        <v/>
      </c>
      <c r="AE320" t="str">
        <f t="shared" si="219"/>
        <v/>
      </c>
      <c r="AF320" t="str">
        <f t="shared" si="219"/>
        <v/>
      </c>
      <c r="AG320" t="str">
        <f t="shared" si="219"/>
        <v/>
      </c>
      <c r="AH320" t="str">
        <f t="shared" si="219"/>
        <v/>
      </c>
      <c r="AI320" t="str">
        <f t="shared" si="219"/>
        <v/>
      </c>
      <c r="AJ320" t="str">
        <f t="shared" si="219"/>
        <v/>
      </c>
      <c r="AK320" t="str">
        <f t="shared" si="219"/>
        <v/>
      </c>
      <c r="AL320" t="str">
        <f t="shared" si="219"/>
        <v/>
      </c>
      <c r="AM320" t="str">
        <f t="shared" si="219"/>
        <v/>
      </c>
      <c r="AN320" t="str">
        <f t="shared" si="219"/>
        <v/>
      </c>
      <c r="AO320" t="str">
        <f t="shared" si="219"/>
        <v/>
      </c>
      <c r="AP320" t="str">
        <f t="shared" si="219"/>
        <v/>
      </c>
      <c r="AQ320" t="str">
        <f t="shared" si="219"/>
        <v/>
      </c>
      <c r="AR320" t="str">
        <f t="shared" si="219"/>
        <v/>
      </c>
      <c r="AS320" t="str">
        <f t="shared" si="219"/>
        <v/>
      </c>
      <c r="AT320" t="str">
        <f t="shared" si="219"/>
        <v/>
      </c>
      <c r="AU320" t="str">
        <f t="shared" si="219"/>
        <v/>
      </c>
      <c r="AV320" t="str">
        <f t="shared" si="219"/>
        <v/>
      </c>
      <c r="AW320" t="str">
        <f t="shared" si="219"/>
        <v/>
      </c>
      <c r="AX320" t="str">
        <f t="shared" si="219"/>
        <v/>
      </c>
      <c r="AY320" t="str">
        <f t="shared" si="219"/>
        <v/>
      </c>
      <c r="AZ320" t="str">
        <f t="shared" si="219"/>
        <v/>
      </c>
      <c r="BA320" t="str">
        <f t="shared" si="219"/>
        <v/>
      </c>
      <c r="BB320" t="str">
        <f t="shared" si="219"/>
        <v/>
      </c>
      <c r="BC320" t="str">
        <f t="shared" si="219"/>
        <v/>
      </c>
      <c r="BD320" t="str">
        <f t="shared" si="219"/>
        <v/>
      </c>
      <c r="BE320" t="str">
        <f t="shared" si="219"/>
        <v/>
      </c>
      <c r="BF320" t="str">
        <f t="shared" si="219"/>
        <v/>
      </c>
      <c r="BG320" t="str">
        <f t="shared" si="219"/>
        <v/>
      </c>
      <c r="BH320" t="str">
        <f t="shared" si="219"/>
        <v/>
      </c>
      <c r="BI320" t="str">
        <f t="shared" si="219"/>
        <v/>
      </c>
      <c r="BJ320" t="str">
        <f t="shared" si="219"/>
        <v/>
      </c>
      <c r="BK320" t="str">
        <f t="shared" si="219"/>
        <v/>
      </c>
      <c r="BL320" t="str">
        <f t="shared" si="219"/>
        <v/>
      </c>
      <c r="BM320" t="str">
        <f t="shared" si="219"/>
        <v/>
      </c>
      <c r="BN320" t="str">
        <f t="shared" si="219"/>
        <v/>
      </c>
      <c r="BO320" t="str">
        <f t="shared" si="219"/>
        <v/>
      </c>
      <c r="BP320" t="str">
        <f t="shared" si="219"/>
        <v/>
      </c>
      <c r="BQ320" t="str">
        <f t="shared" si="219"/>
        <v/>
      </c>
      <c r="BR320" t="str">
        <f t="shared" si="219"/>
        <v/>
      </c>
      <c r="BS320" t="str">
        <f t="shared" si="219"/>
        <v/>
      </c>
      <c r="BT320" t="str">
        <f t="shared" si="219"/>
        <v/>
      </c>
      <c r="BU320" t="str">
        <f t="shared" si="219"/>
        <v/>
      </c>
      <c r="BV320" t="str">
        <f t="shared" ref="BV320:DY320" si="220">IF(BV102&gt;0,BV$4,"")</f>
        <v/>
      </c>
      <c r="BW320" t="str">
        <f t="shared" si="220"/>
        <v/>
      </c>
      <c r="BX320" t="str">
        <f t="shared" si="220"/>
        <v/>
      </c>
      <c r="BY320" t="str">
        <f t="shared" si="220"/>
        <v/>
      </c>
      <c r="BZ320" t="str">
        <f t="shared" si="220"/>
        <v/>
      </c>
      <c r="CA320" t="str">
        <f t="shared" si="220"/>
        <v/>
      </c>
      <c r="CB320" t="str">
        <f t="shared" si="220"/>
        <v/>
      </c>
      <c r="CC320" t="str">
        <f t="shared" si="220"/>
        <v/>
      </c>
      <c r="CD320" t="str">
        <f t="shared" si="220"/>
        <v/>
      </c>
      <c r="CE320" t="str">
        <f t="shared" si="220"/>
        <v/>
      </c>
      <c r="CF320" t="str">
        <f t="shared" si="220"/>
        <v/>
      </c>
      <c r="CG320" t="str">
        <f t="shared" si="220"/>
        <v/>
      </c>
      <c r="CH320" t="str">
        <f t="shared" si="220"/>
        <v/>
      </c>
      <c r="CI320" t="str">
        <f t="shared" si="220"/>
        <v/>
      </c>
      <c r="CJ320" t="str">
        <f t="shared" si="220"/>
        <v/>
      </c>
      <c r="CK320" t="str">
        <f t="shared" si="220"/>
        <v/>
      </c>
      <c r="CL320" t="str">
        <f t="shared" si="220"/>
        <v/>
      </c>
      <c r="CM320" t="str">
        <f t="shared" si="220"/>
        <v/>
      </c>
      <c r="CN320" t="str">
        <f t="shared" si="220"/>
        <v/>
      </c>
      <c r="CO320" t="str">
        <f t="shared" si="220"/>
        <v/>
      </c>
      <c r="CP320" t="str">
        <f t="shared" si="220"/>
        <v/>
      </c>
      <c r="CQ320" t="str">
        <f t="shared" si="220"/>
        <v/>
      </c>
      <c r="CR320" t="str">
        <f t="shared" si="220"/>
        <v/>
      </c>
      <c r="CS320" t="str">
        <f t="shared" si="220"/>
        <v/>
      </c>
      <c r="CT320" t="str">
        <f t="shared" si="220"/>
        <v/>
      </c>
      <c r="CU320" t="str">
        <f t="shared" si="220"/>
        <v/>
      </c>
      <c r="CV320" t="str">
        <f t="shared" si="220"/>
        <v/>
      </c>
      <c r="CW320" t="str">
        <f t="shared" si="220"/>
        <v/>
      </c>
      <c r="CX320" t="str">
        <f t="shared" si="220"/>
        <v/>
      </c>
      <c r="CY320" t="str">
        <f t="shared" si="220"/>
        <v/>
      </c>
      <c r="CZ320" t="str">
        <f t="shared" si="220"/>
        <v/>
      </c>
      <c r="DA320" t="str">
        <f t="shared" si="220"/>
        <v/>
      </c>
      <c r="DB320" t="str">
        <f t="shared" si="220"/>
        <v/>
      </c>
      <c r="DC320" t="str">
        <f t="shared" si="220"/>
        <v/>
      </c>
      <c r="DD320" t="str">
        <f t="shared" si="220"/>
        <v/>
      </c>
      <c r="DE320" t="str">
        <f t="shared" si="220"/>
        <v/>
      </c>
      <c r="DF320" t="str">
        <f t="shared" si="220"/>
        <v/>
      </c>
      <c r="DG320" t="str">
        <f t="shared" si="220"/>
        <v/>
      </c>
      <c r="DH320" t="str">
        <f t="shared" si="220"/>
        <v/>
      </c>
      <c r="DI320" t="str">
        <f t="shared" si="220"/>
        <v/>
      </c>
      <c r="DJ320" t="str">
        <f t="shared" si="220"/>
        <v/>
      </c>
      <c r="DK320" t="str">
        <f t="shared" si="220"/>
        <v/>
      </c>
      <c r="DL320" t="str">
        <f t="shared" si="220"/>
        <v/>
      </c>
      <c r="DM320" t="str">
        <f t="shared" si="220"/>
        <v/>
      </c>
      <c r="DN320" t="str">
        <f t="shared" si="220"/>
        <v/>
      </c>
      <c r="DO320" t="str">
        <f t="shared" si="220"/>
        <v/>
      </c>
      <c r="DP320" t="str">
        <f t="shared" si="220"/>
        <v/>
      </c>
      <c r="DQ320" t="str">
        <f t="shared" si="220"/>
        <v/>
      </c>
      <c r="DR320" t="str">
        <f t="shared" si="220"/>
        <v/>
      </c>
      <c r="DS320" t="str">
        <f t="shared" si="220"/>
        <v/>
      </c>
      <c r="DT320" t="str">
        <f t="shared" si="220"/>
        <v/>
      </c>
      <c r="DU320" t="str">
        <f t="shared" si="220"/>
        <v/>
      </c>
      <c r="DV320" t="str">
        <f t="shared" si="220"/>
        <v/>
      </c>
      <c r="DW320" t="str">
        <f t="shared" si="220"/>
        <v/>
      </c>
      <c r="DX320" t="str">
        <f t="shared" si="220"/>
        <v/>
      </c>
      <c r="DY320" t="str">
        <f t="shared" si="220"/>
        <v/>
      </c>
    </row>
    <row r="321" spans="2:129" x14ac:dyDescent="0.2">
      <c r="B321" t="str">
        <f t="shared" si="155"/>
        <v/>
      </c>
      <c r="G321" s="9">
        <f t="shared" si="158"/>
        <v>0</v>
      </c>
      <c r="H321" s="9">
        <f t="shared" si="159"/>
        <v>0</v>
      </c>
      <c r="I321" t="str">
        <f t="shared" si="160"/>
        <v/>
      </c>
      <c r="J321" t="str">
        <f t="shared" ref="J321:BU321" si="221">IF(J103&gt;0,J$4,"")</f>
        <v/>
      </c>
      <c r="K321" t="str">
        <f t="shared" si="221"/>
        <v/>
      </c>
      <c r="L321" t="str">
        <f t="shared" si="221"/>
        <v/>
      </c>
      <c r="M321" t="str">
        <f t="shared" si="221"/>
        <v/>
      </c>
      <c r="N321" t="str">
        <f t="shared" si="221"/>
        <v/>
      </c>
      <c r="O321" t="str">
        <f t="shared" si="221"/>
        <v/>
      </c>
      <c r="P321" t="str">
        <f t="shared" si="221"/>
        <v/>
      </c>
      <c r="Q321" t="str">
        <f t="shared" si="221"/>
        <v/>
      </c>
      <c r="R321" t="str">
        <f t="shared" si="221"/>
        <v/>
      </c>
      <c r="S321" t="str">
        <f t="shared" si="221"/>
        <v/>
      </c>
      <c r="T321" t="str">
        <f t="shared" si="221"/>
        <v/>
      </c>
      <c r="U321" t="str">
        <f t="shared" si="221"/>
        <v/>
      </c>
      <c r="V321" t="str">
        <f t="shared" si="221"/>
        <v/>
      </c>
      <c r="W321" t="str">
        <f t="shared" si="221"/>
        <v/>
      </c>
      <c r="X321" t="str">
        <f t="shared" si="221"/>
        <v/>
      </c>
      <c r="Y321" t="str">
        <f t="shared" si="221"/>
        <v/>
      </c>
      <c r="Z321" t="str">
        <f t="shared" si="221"/>
        <v/>
      </c>
      <c r="AA321" t="str">
        <f t="shared" si="221"/>
        <v/>
      </c>
      <c r="AB321" t="str">
        <f t="shared" si="221"/>
        <v/>
      </c>
      <c r="AC321" t="str">
        <f t="shared" si="221"/>
        <v/>
      </c>
      <c r="AD321" t="str">
        <f t="shared" si="221"/>
        <v/>
      </c>
      <c r="AE321" t="str">
        <f t="shared" si="221"/>
        <v/>
      </c>
      <c r="AF321" t="str">
        <f t="shared" si="221"/>
        <v/>
      </c>
      <c r="AG321" t="str">
        <f t="shared" si="221"/>
        <v/>
      </c>
      <c r="AH321" t="str">
        <f t="shared" si="221"/>
        <v/>
      </c>
      <c r="AI321" t="str">
        <f t="shared" si="221"/>
        <v/>
      </c>
      <c r="AJ321" t="str">
        <f t="shared" si="221"/>
        <v/>
      </c>
      <c r="AK321" t="str">
        <f t="shared" si="221"/>
        <v/>
      </c>
      <c r="AL321" t="str">
        <f t="shared" si="221"/>
        <v/>
      </c>
      <c r="AM321" t="str">
        <f t="shared" si="221"/>
        <v/>
      </c>
      <c r="AN321" t="str">
        <f t="shared" si="221"/>
        <v/>
      </c>
      <c r="AO321" t="str">
        <f t="shared" si="221"/>
        <v/>
      </c>
      <c r="AP321" t="str">
        <f t="shared" si="221"/>
        <v/>
      </c>
      <c r="AQ321" t="str">
        <f t="shared" si="221"/>
        <v/>
      </c>
      <c r="AR321" t="str">
        <f t="shared" si="221"/>
        <v/>
      </c>
      <c r="AS321" t="str">
        <f t="shared" si="221"/>
        <v/>
      </c>
      <c r="AT321" t="str">
        <f t="shared" si="221"/>
        <v/>
      </c>
      <c r="AU321" t="str">
        <f t="shared" si="221"/>
        <v/>
      </c>
      <c r="AV321" t="str">
        <f t="shared" si="221"/>
        <v/>
      </c>
      <c r="AW321" t="str">
        <f t="shared" si="221"/>
        <v/>
      </c>
      <c r="AX321" t="str">
        <f t="shared" si="221"/>
        <v/>
      </c>
      <c r="AY321" t="str">
        <f t="shared" si="221"/>
        <v/>
      </c>
      <c r="AZ321" t="str">
        <f t="shared" si="221"/>
        <v/>
      </c>
      <c r="BA321" t="str">
        <f t="shared" si="221"/>
        <v/>
      </c>
      <c r="BB321" t="str">
        <f t="shared" si="221"/>
        <v/>
      </c>
      <c r="BC321" t="str">
        <f t="shared" si="221"/>
        <v/>
      </c>
      <c r="BD321" t="str">
        <f t="shared" si="221"/>
        <v/>
      </c>
      <c r="BE321" t="str">
        <f t="shared" si="221"/>
        <v/>
      </c>
      <c r="BF321" t="str">
        <f t="shared" si="221"/>
        <v/>
      </c>
      <c r="BG321" t="str">
        <f t="shared" si="221"/>
        <v/>
      </c>
      <c r="BH321" t="str">
        <f t="shared" si="221"/>
        <v/>
      </c>
      <c r="BI321" t="str">
        <f t="shared" si="221"/>
        <v/>
      </c>
      <c r="BJ321" t="str">
        <f t="shared" si="221"/>
        <v/>
      </c>
      <c r="BK321" t="str">
        <f t="shared" si="221"/>
        <v/>
      </c>
      <c r="BL321" t="str">
        <f t="shared" si="221"/>
        <v/>
      </c>
      <c r="BM321" t="str">
        <f t="shared" si="221"/>
        <v/>
      </c>
      <c r="BN321" t="str">
        <f t="shared" si="221"/>
        <v/>
      </c>
      <c r="BO321" t="str">
        <f t="shared" si="221"/>
        <v/>
      </c>
      <c r="BP321" t="str">
        <f t="shared" si="221"/>
        <v/>
      </c>
      <c r="BQ321" t="str">
        <f t="shared" si="221"/>
        <v/>
      </c>
      <c r="BR321" t="str">
        <f t="shared" si="221"/>
        <v/>
      </c>
      <c r="BS321" t="str">
        <f t="shared" si="221"/>
        <v/>
      </c>
      <c r="BT321" t="str">
        <f t="shared" si="221"/>
        <v/>
      </c>
      <c r="BU321" t="str">
        <f t="shared" si="221"/>
        <v/>
      </c>
      <c r="BV321" t="str">
        <f t="shared" ref="BV321:DY321" si="222">IF(BV103&gt;0,BV$4,"")</f>
        <v/>
      </c>
      <c r="BW321" t="str">
        <f t="shared" si="222"/>
        <v/>
      </c>
      <c r="BX321" t="str">
        <f t="shared" si="222"/>
        <v/>
      </c>
      <c r="BY321" t="str">
        <f t="shared" si="222"/>
        <v/>
      </c>
      <c r="BZ321" t="str">
        <f t="shared" si="222"/>
        <v/>
      </c>
      <c r="CA321" t="str">
        <f t="shared" si="222"/>
        <v/>
      </c>
      <c r="CB321" t="str">
        <f t="shared" si="222"/>
        <v/>
      </c>
      <c r="CC321" t="str">
        <f t="shared" si="222"/>
        <v/>
      </c>
      <c r="CD321" t="str">
        <f t="shared" si="222"/>
        <v/>
      </c>
      <c r="CE321" t="str">
        <f t="shared" si="222"/>
        <v/>
      </c>
      <c r="CF321" t="str">
        <f t="shared" si="222"/>
        <v/>
      </c>
      <c r="CG321" t="str">
        <f t="shared" si="222"/>
        <v/>
      </c>
      <c r="CH321" t="str">
        <f t="shared" si="222"/>
        <v/>
      </c>
      <c r="CI321" t="str">
        <f t="shared" si="222"/>
        <v/>
      </c>
      <c r="CJ321" t="str">
        <f t="shared" si="222"/>
        <v/>
      </c>
      <c r="CK321" t="str">
        <f t="shared" si="222"/>
        <v/>
      </c>
      <c r="CL321" t="str">
        <f t="shared" si="222"/>
        <v/>
      </c>
      <c r="CM321" t="str">
        <f t="shared" si="222"/>
        <v/>
      </c>
      <c r="CN321" t="str">
        <f t="shared" si="222"/>
        <v/>
      </c>
      <c r="CO321" t="str">
        <f t="shared" si="222"/>
        <v/>
      </c>
      <c r="CP321" t="str">
        <f t="shared" si="222"/>
        <v/>
      </c>
      <c r="CQ321" t="str">
        <f t="shared" si="222"/>
        <v/>
      </c>
      <c r="CR321" t="str">
        <f t="shared" si="222"/>
        <v/>
      </c>
      <c r="CS321" t="str">
        <f t="shared" si="222"/>
        <v/>
      </c>
      <c r="CT321" t="str">
        <f t="shared" si="222"/>
        <v/>
      </c>
      <c r="CU321" t="str">
        <f t="shared" si="222"/>
        <v/>
      </c>
      <c r="CV321" t="str">
        <f t="shared" si="222"/>
        <v/>
      </c>
      <c r="CW321" t="str">
        <f t="shared" si="222"/>
        <v/>
      </c>
      <c r="CX321" t="str">
        <f t="shared" si="222"/>
        <v/>
      </c>
      <c r="CY321" t="str">
        <f t="shared" si="222"/>
        <v/>
      </c>
      <c r="CZ321" t="str">
        <f t="shared" si="222"/>
        <v/>
      </c>
      <c r="DA321" t="str">
        <f t="shared" si="222"/>
        <v/>
      </c>
      <c r="DB321" t="str">
        <f t="shared" si="222"/>
        <v/>
      </c>
      <c r="DC321" t="str">
        <f t="shared" si="222"/>
        <v/>
      </c>
      <c r="DD321" t="str">
        <f t="shared" si="222"/>
        <v/>
      </c>
      <c r="DE321" t="str">
        <f t="shared" si="222"/>
        <v/>
      </c>
      <c r="DF321" t="str">
        <f t="shared" si="222"/>
        <v/>
      </c>
      <c r="DG321" t="str">
        <f t="shared" si="222"/>
        <v/>
      </c>
      <c r="DH321" t="str">
        <f t="shared" si="222"/>
        <v/>
      </c>
      <c r="DI321" t="str">
        <f t="shared" si="222"/>
        <v/>
      </c>
      <c r="DJ321" t="str">
        <f t="shared" si="222"/>
        <v/>
      </c>
      <c r="DK321" t="str">
        <f t="shared" si="222"/>
        <v/>
      </c>
      <c r="DL321" t="str">
        <f t="shared" si="222"/>
        <v/>
      </c>
      <c r="DM321" t="str">
        <f t="shared" si="222"/>
        <v/>
      </c>
      <c r="DN321" t="str">
        <f t="shared" si="222"/>
        <v/>
      </c>
      <c r="DO321" t="str">
        <f t="shared" si="222"/>
        <v/>
      </c>
      <c r="DP321" t="str">
        <f t="shared" si="222"/>
        <v/>
      </c>
      <c r="DQ321" t="str">
        <f t="shared" si="222"/>
        <v/>
      </c>
      <c r="DR321" t="str">
        <f t="shared" si="222"/>
        <v/>
      </c>
      <c r="DS321" t="str">
        <f t="shared" si="222"/>
        <v/>
      </c>
      <c r="DT321" t="str">
        <f t="shared" si="222"/>
        <v/>
      </c>
      <c r="DU321" t="str">
        <f t="shared" si="222"/>
        <v/>
      </c>
      <c r="DV321" t="str">
        <f t="shared" si="222"/>
        <v/>
      </c>
      <c r="DW321" t="str">
        <f t="shared" si="222"/>
        <v/>
      </c>
      <c r="DX321" t="str">
        <f t="shared" si="222"/>
        <v/>
      </c>
      <c r="DY321" t="str">
        <f t="shared" si="222"/>
        <v/>
      </c>
    </row>
    <row r="322" spans="2:129" x14ac:dyDescent="0.2">
      <c r="B322" t="str">
        <f t="shared" si="155"/>
        <v/>
      </c>
      <c r="G322" s="9">
        <f t="shared" si="158"/>
        <v>0</v>
      </c>
      <c r="H322" s="9">
        <f t="shared" si="159"/>
        <v>0</v>
      </c>
      <c r="I322" t="str">
        <f t="shared" si="160"/>
        <v/>
      </c>
      <c r="J322" t="str">
        <f t="shared" ref="J322:BU322" si="223">IF(J104&gt;0,J$4,"")</f>
        <v/>
      </c>
      <c r="K322" t="str">
        <f t="shared" si="223"/>
        <v/>
      </c>
      <c r="L322" t="str">
        <f t="shared" si="223"/>
        <v/>
      </c>
      <c r="M322" t="str">
        <f t="shared" si="223"/>
        <v/>
      </c>
      <c r="N322" t="str">
        <f t="shared" si="223"/>
        <v/>
      </c>
      <c r="O322" t="str">
        <f t="shared" si="223"/>
        <v/>
      </c>
      <c r="P322" t="str">
        <f t="shared" si="223"/>
        <v/>
      </c>
      <c r="Q322" t="str">
        <f t="shared" si="223"/>
        <v/>
      </c>
      <c r="R322" t="str">
        <f t="shared" si="223"/>
        <v/>
      </c>
      <c r="S322" t="str">
        <f t="shared" si="223"/>
        <v/>
      </c>
      <c r="T322" t="str">
        <f t="shared" si="223"/>
        <v/>
      </c>
      <c r="U322" t="str">
        <f t="shared" si="223"/>
        <v/>
      </c>
      <c r="V322" t="str">
        <f t="shared" si="223"/>
        <v/>
      </c>
      <c r="W322" t="str">
        <f t="shared" si="223"/>
        <v/>
      </c>
      <c r="X322" t="str">
        <f t="shared" si="223"/>
        <v/>
      </c>
      <c r="Y322" t="str">
        <f t="shared" si="223"/>
        <v/>
      </c>
      <c r="Z322" t="str">
        <f t="shared" si="223"/>
        <v/>
      </c>
      <c r="AA322" t="str">
        <f t="shared" si="223"/>
        <v/>
      </c>
      <c r="AB322" t="str">
        <f t="shared" si="223"/>
        <v/>
      </c>
      <c r="AC322" t="str">
        <f t="shared" si="223"/>
        <v/>
      </c>
      <c r="AD322" t="str">
        <f t="shared" si="223"/>
        <v/>
      </c>
      <c r="AE322" t="str">
        <f t="shared" si="223"/>
        <v/>
      </c>
      <c r="AF322" t="str">
        <f t="shared" si="223"/>
        <v/>
      </c>
      <c r="AG322" t="str">
        <f t="shared" si="223"/>
        <v/>
      </c>
      <c r="AH322" t="str">
        <f t="shared" si="223"/>
        <v/>
      </c>
      <c r="AI322" t="str">
        <f t="shared" si="223"/>
        <v/>
      </c>
      <c r="AJ322" t="str">
        <f t="shared" si="223"/>
        <v/>
      </c>
      <c r="AK322" t="str">
        <f t="shared" si="223"/>
        <v/>
      </c>
      <c r="AL322" t="str">
        <f t="shared" si="223"/>
        <v/>
      </c>
      <c r="AM322" t="str">
        <f t="shared" si="223"/>
        <v/>
      </c>
      <c r="AN322" t="str">
        <f t="shared" si="223"/>
        <v/>
      </c>
      <c r="AO322" t="str">
        <f t="shared" si="223"/>
        <v/>
      </c>
      <c r="AP322" t="str">
        <f t="shared" si="223"/>
        <v/>
      </c>
      <c r="AQ322" t="str">
        <f t="shared" si="223"/>
        <v/>
      </c>
      <c r="AR322" t="str">
        <f t="shared" si="223"/>
        <v/>
      </c>
      <c r="AS322" t="str">
        <f t="shared" si="223"/>
        <v/>
      </c>
      <c r="AT322" t="str">
        <f t="shared" si="223"/>
        <v/>
      </c>
      <c r="AU322" t="str">
        <f t="shared" si="223"/>
        <v/>
      </c>
      <c r="AV322" t="str">
        <f t="shared" si="223"/>
        <v/>
      </c>
      <c r="AW322" t="str">
        <f t="shared" si="223"/>
        <v/>
      </c>
      <c r="AX322" t="str">
        <f t="shared" si="223"/>
        <v/>
      </c>
      <c r="AY322" t="str">
        <f t="shared" si="223"/>
        <v/>
      </c>
      <c r="AZ322" t="str">
        <f t="shared" si="223"/>
        <v/>
      </c>
      <c r="BA322" t="str">
        <f t="shared" si="223"/>
        <v/>
      </c>
      <c r="BB322" t="str">
        <f t="shared" si="223"/>
        <v/>
      </c>
      <c r="BC322" t="str">
        <f t="shared" si="223"/>
        <v/>
      </c>
      <c r="BD322" t="str">
        <f t="shared" si="223"/>
        <v/>
      </c>
      <c r="BE322" t="str">
        <f t="shared" si="223"/>
        <v/>
      </c>
      <c r="BF322" t="str">
        <f t="shared" si="223"/>
        <v/>
      </c>
      <c r="BG322" t="str">
        <f t="shared" si="223"/>
        <v/>
      </c>
      <c r="BH322" t="str">
        <f t="shared" si="223"/>
        <v/>
      </c>
      <c r="BI322" t="str">
        <f t="shared" si="223"/>
        <v/>
      </c>
      <c r="BJ322" t="str">
        <f t="shared" si="223"/>
        <v/>
      </c>
      <c r="BK322" t="str">
        <f t="shared" si="223"/>
        <v/>
      </c>
      <c r="BL322" t="str">
        <f t="shared" si="223"/>
        <v/>
      </c>
      <c r="BM322" t="str">
        <f t="shared" si="223"/>
        <v/>
      </c>
      <c r="BN322" t="str">
        <f t="shared" si="223"/>
        <v/>
      </c>
      <c r="BO322" t="str">
        <f t="shared" si="223"/>
        <v/>
      </c>
      <c r="BP322" t="str">
        <f t="shared" si="223"/>
        <v/>
      </c>
      <c r="BQ322" t="str">
        <f t="shared" si="223"/>
        <v/>
      </c>
      <c r="BR322" t="str">
        <f t="shared" si="223"/>
        <v/>
      </c>
      <c r="BS322" t="str">
        <f t="shared" si="223"/>
        <v/>
      </c>
      <c r="BT322" t="str">
        <f t="shared" si="223"/>
        <v/>
      </c>
      <c r="BU322" t="str">
        <f t="shared" si="223"/>
        <v/>
      </c>
      <c r="BV322" t="str">
        <f t="shared" ref="BV322:DY322" si="224">IF(BV104&gt;0,BV$4,"")</f>
        <v/>
      </c>
      <c r="BW322" t="str">
        <f t="shared" si="224"/>
        <v/>
      </c>
      <c r="BX322" t="str">
        <f t="shared" si="224"/>
        <v/>
      </c>
      <c r="BY322" t="str">
        <f t="shared" si="224"/>
        <v/>
      </c>
      <c r="BZ322" t="str">
        <f t="shared" si="224"/>
        <v/>
      </c>
      <c r="CA322" t="str">
        <f t="shared" si="224"/>
        <v/>
      </c>
      <c r="CB322" t="str">
        <f t="shared" si="224"/>
        <v/>
      </c>
      <c r="CC322" t="str">
        <f t="shared" si="224"/>
        <v/>
      </c>
      <c r="CD322" t="str">
        <f t="shared" si="224"/>
        <v/>
      </c>
      <c r="CE322" t="str">
        <f t="shared" si="224"/>
        <v/>
      </c>
      <c r="CF322" t="str">
        <f t="shared" si="224"/>
        <v/>
      </c>
      <c r="CG322" t="str">
        <f t="shared" si="224"/>
        <v/>
      </c>
      <c r="CH322" t="str">
        <f t="shared" si="224"/>
        <v/>
      </c>
      <c r="CI322" t="str">
        <f t="shared" si="224"/>
        <v/>
      </c>
      <c r="CJ322" t="str">
        <f t="shared" si="224"/>
        <v/>
      </c>
      <c r="CK322" t="str">
        <f t="shared" si="224"/>
        <v/>
      </c>
      <c r="CL322" t="str">
        <f t="shared" si="224"/>
        <v/>
      </c>
      <c r="CM322" t="str">
        <f t="shared" si="224"/>
        <v/>
      </c>
      <c r="CN322" t="str">
        <f t="shared" si="224"/>
        <v/>
      </c>
      <c r="CO322" t="str">
        <f t="shared" si="224"/>
        <v/>
      </c>
      <c r="CP322" t="str">
        <f t="shared" si="224"/>
        <v/>
      </c>
      <c r="CQ322" t="str">
        <f t="shared" si="224"/>
        <v/>
      </c>
      <c r="CR322" t="str">
        <f t="shared" si="224"/>
        <v/>
      </c>
      <c r="CS322" t="str">
        <f t="shared" si="224"/>
        <v/>
      </c>
      <c r="CT322" t="str">
        <f t="shared" si="224"/>
        <v/>
      </c>
      <c r="CU322" t="str">
        <f t="shared" si="224"/>
        <v/>
      </c>
      <c r="CV322" t="str">
        <f t="shared" si="224"/>
        <v/>
      </c>
      <c r="CW322" t="str">
        <f t="shared" si="224"/>
        <v/>
      </c>
      <c r="CX322" t="str">
        <f t="shared" si="224"/>
        <v/>
      </c>
      <c r="CY322" t="str">
        <f t="shared" si="224"/>
        <v/>
      </c>
      <c r="CZ322" t="str">
        <f t="shared" si="224"/>
        <v/>
      </c>
      <c r="DA322" t="str">
        <f t="shared" si="224"/>
        <v/>
      </c>
      <c r="DB322" t="str">
        <f t="shared" si="224"/>
        <v/>
      </c>
      <c r="DC322" t="str">
        <f t="shared" si="224"/>
        <v/>
      </c>
      <c r="DD322" t="str">
        <f t="shared" si="224"/>
        <v/>
      </c>
      <c r="DE322" t="str">
        <f t="shared" si="224"/>
        <v/>
      </c>
      <c r="DF322" t="str">
        <f t="shared" si="224"/>
        <v/>
      </c>
      <c r="DG322" t="str">
        <f t="shared" si="224"/>
        <v/>
      </c>
      <c r="DH322" t="str">
        <f t="shared" si="224"/>
        <v/>
      </c>
      <c r="DI322" t="str">
        <f t="shared" si="224"/>
        <v/>
      </c>
      <c r="DJ322" t="str">
        <f t="shared" si="224"/>
        <v/>
      </c>
      <c r="DK322" t="str">
        <f t="shared" si="224"/>
        <v/>
      </c>
      <c r="DL322" t="str">
        <f t="shared" si="224"/>
        <v/>
      </c>
      <c r="DM322" t="str">
        <f t="shared" si="224"/>
        <v/>
      </c>
      <c r="DN322" t="str">
        <f t="shared" si="224"/>
        <v/>
      </c>
      <c r="DO322" t="str">
        <f t="shared" si="224"/>
        <v/>
      </c>
      <c r="DP322" t="str">
        <f t="shared" si="224"/>
        <v/>
      </c>
      <c r="DQ322" t="str">
        <f t="shared" si="224"/>
        <v/>
      </c>
      <c r="DR322" t="str">
        <f t="shared" si="224"/>
        <v/>
      </c>
      <c r="DS322" t="str">
        <f t="shared" si="224"/>
        <v/>
      </c>
      <c r="DT322" t="str">
        <f t="shared" si="224"/>
        <v/>
      </c>
      <c r="DU322" t="str">
        <f t="shared" si="224"/>
        <v/>
      </c>
      <c r="DV322" t="str">
        <f t="shared" si="224"/>
        <v/>
      </c>
      <c r="DW322" t="str">
        <f t="shared" si="224"/>
        <v/>
      </c>
      <c r="DX322" t="str">
        <f t="shared" si="224"/>
        <v/>
      </c>
      <c r="DY322" t="str">
        <f t="shared" si="224"/>
        <v/>
      </c>
    </row>
    <row r="323" spans="2:129" x14ac:dyDescent="0.2">
      <c r="B323" t="str">
        <f t="shared" si="155"/>
        <v/>
      </c>
      <c r="G323" s="9">
        <f t="shared" si="158"/>
        <v>0</v>
      </c>
      <c r="H323" s="9">
        <f t="shared" si="159"/>
        <v>0</v>
      </c>
      <c r="I323" t="str">
        <f t="shared" ref="I323:I354" si="225">IF(I105&gt;0,I$4,"")</f>
        <v/>
      </c>
      <c r="J323" t="str">
        <f t="shared" ref="J323:BU323" si="226">IF(J105&gt;0,J$4,"")</f>
        <v/>
      </c>
      <c r="K323" t="str">
        <f t="shared" si="226"/>
        <v/>
      </c>
      <c r="L323" t="str">
        <f t="shared" si="226"/>
        <v/>
      </c>
      <c r="M323" t="str">
        <f t="shared" si="226"/>
        <v/>
      </c>
      <c r="N323" t="str">
        <f t="shared" si="226"/>
        <v/>
      </c>
      <c r="O323" t="str">
        <f t="shared" si="226"/>
        <v/>
      </c>
      <c r="P323" t="str">
        <f t="shared" si="226"/>
        <v/>
      </c>
      <c r="Q323" t="str">
        <f t="shared" si="226"/>
        <v/>
      </c>
      <c r="R323" t="str">
        <f t="shared" si="226"/>
        <v/>
      </c>
      <c r="S323" t="str">
        <f t="shared" si="226"/>
        <v/>
      </c>
      <c r="T323" t="str">
        <f t="shared" si="226"/>
        <v/>
      </c>
      <c r="U323" t="str">
        <f t="shared" si="226"/>
        <v/>
      </c>
      <c r="V323" t="str">
        <f t="shared" si="226"/>
        <v/>
      </c>
      <c r="W323" t="str">
        <f t="shared" si="226"/>
        <v/>
      </c>
      <c r="X323" t="str">
        <f t="shared" si="226"/>
        <v/>
      </c>
      <c r="Y323" t="str">
        <f t="shared" si="226"/>
        <v/>
      </c>
      <c r="Z323" t="str">
        <f t="shared" si="226"/>
        <v/>
      </c>
      <c r="AA323" t="str">
        <f t="shared" si="226"/>
        <v/>
      </c>
      <c r="AB323" t="str">
        <f t="shared" si="226"/>
        <v/>
      </c>
      <c r="AC323" t="str">
        <f t="shared" si="226"/>
        <v/>
      </c>
      <c r="AD323" t="str">
        <f t="shared" si="226"/>
        <v/>
      </c>
      <c r="AE323" t="str">
        <f t="shared" si="226"/>
        <v/>
      </c>
      <c r="AF323" t="str">
        <f t="shared" si="226"/>
        <v/>
      </c>
      <c r="AG323" t="str">
        <f t="shared" si="226"/>
        <v/>
      </c>
      <c r="AH323" t="str">
        <f t="shared" si="226"/>
        <v/>
      </c>
      <c r="AI323" t="str">
        <f t="shared" si="226"/>
        <v/>
      </c>
      <c r="AJ323" t="str">
        <f t="shared" si="226"/>
        <v/>
      </c>
      <c r="AK323" t="str">
        <f t="shared" si="226"/>
        <v/>
      </c>
      <c r="AL323" t="str">
        <f t="shared" si="226"/>
        <v/>
      </c>
      <c r="AM323" t="str">
        <f t="shared" si="226"/>
        <v/>
      </c>
      <c r="AN323" t="str">
        <f t="shared" si="226"/>
        <v/>
      </c>
      <c r="AO323" t="str">
        <f t="shared" si="226"/>
        <v/>
      </c>
      <c r="AP323" t="str">
        <f t="shared" si="226"/>
        <v/>
      </c>
      <c r="AQ323" t="str">
        <f t="shared" si="226"/>
        <v/>
      </c>
      <c r="AR323" t="str">
        <f t="shared" si="226"/>
        <v/>
      </c>
      <c r="AS323" t="str">
        <f t="shared" si="226"/>
        <v/>
      </c>
      <c r="AT323" t="str">
        <f t="shared" si="226"/>
        <v/>
      </c>
      <c r="AU323" t="str">
        <f t="shared" si="226"/>
        <v/>
      </c>
      <c r="AV323" t="str">
        <f t="shared" si="226"/>
        <v/>
      </c>
      <c r="AW323" t="str">
        <f t="shared" si="226"/>
        <v/>
      </c>
      <c r="AX323" t="str">
        <f t="shared" si="226"/>
        <v/>
      </c>
      <c r="AY323" t="str">
        <f t="shared" si="226"/>
        <v/>
      </c>
      <c r="AZ323" t="str">
        <f t="shared" si="226"/>
        <v/>
      </c>
      <c r="BA323" t="str">
        <f t="shared" si="226"/>
        <v/>
      </c>
      <c r="BB323" t="str">
        <f t="shared" si="226"/>
        <v/>
      </c>
      <c r="BC323" t="str">
        <f t="shared" si="226"/>
        <v/>
      </c>
      <c r="BD323" t="str">
        <f t="shared" si="226"/>
        <v/>
      </c>
      <c r="BE323" t="str">
        <f t="shared" si="226"/>
        <v/>
      </c>
      <c r="BF323" t="str">
        <f t="shared" si="226"/>
        <v/>
      </c>
      <c r="BG323" t="str">
        <f t="shared" si="226"/>
        <v/>
      </c>
      <c r="BH323" t="str">
        <f t="shared" si="226"/>
        <v/>
      </c>
      <c r="BI323" t="str">
        <f t="shared" si="226"/>
        <v/>
      </c>
      <c r="BJ323" t="str">
        <f t="shared" si="226"/>
        <v/>
      </c>
      <c r="BK323" t="str">
        <f t="shared" si="226"/>
        <v/>
      </c>
      <c r="BL323" t="str">
        <f t="shared" si="226"/>
        <v/>
      </c>
      <c r="BM323" t="str">
        <f t="shared" si="226"/>
        <v/>
      </c>
      <c r="BN323" t="str">
        <f t="shared" si="226"/>
        <v/>
      </c>
      <c r="BO323" t="str">
        <f t="shared" si="226"/>
        <v/>
      </c>
      <c r="BP323" t="str">
        <f t="shared" si="226"/>
        <v/>
      </c>
      <c r="BQ323" t="str">
        <f t="shared" si="226"/>
        <v/>
      </c>
      <c r="BR323" t="str">
        <f t="shared" si="226"/>
        <v/>
      </c>
      <c r="BS323" t="str">
        <f t="shared" si="226"/>
        <v/>
      </c>
      <c r="BT323" t="str">
        <f t="shared" si="226"/>
        <v/>
      </c>
      <c r="BU323" t="str">
        <f t="shared" si="226"/>
        <v/>
      </c>
      <c r="BV323" t="str">
        <f t="shared" ref="BV323:DY323" si="227">IF(BV105&gt;0,BV$4,"")</f>
        <v/>
      </c>
      <c r="BW323" t="str">
        <f t="shared" si="227"/>
        <v/>
      </c>
      <c r="BX323" t="str">
        <f t="shared" si="227"/>
        <v/>
      </c>
      <c r="BY323" t="str">
        <f t="shared" si="227"/>
        <v/>
      </c>
      <c r="BZ323" t="str">
        <f t="shared" si="227"/>
        <v/>
      </c>
      <c r="CA323" t="str">
        <f t="shared" si="227"/>
        <v/>
      </c>
      <c r="CB323" t="str">
        <f t="shared" si="227"/>
        <v/>
      </c>
      <c r="CC323" t="str">
        <f t="shared" si="227"/>
        <v/>
      </c>
      <c r="CD323" t="str">
        <f t="shared" si="227"/>
        <v/>
      </c>
      <c r="CE323" t="str">
        <f t="shared" si="227"/>
        <v/>
      </c>
      <c r="CF323" t="str">
        <f t="shared" si="227"/>
        <v/>
      </c>
      <c r="CG323" t="str">
        <f t="shared" si="227"/>
        <v/>
      </c>
      <c r="CH323" t="str">
        <f t="shared" si="227"/>
        <v/>
      </c>
      <c r="CI323" t="str">
        <f t="shared" si="227"/>
        <v/>
      </c>
      <c r="CJ323" t="str">
        <f t="shared" si="227"/>
        <v/>
      </c>
      <c r="CK323" t="str">
        <f t="shared" si="227"/>
        <v/>
      </c>
      <c r="CL323" t="str">
        <f t="shared" si="227"/>
        <v/>
      </c>
      <c r="CM323" t="str">
        <f t="shared" si="227"/>
        <v/>
      </c>
      <c r="CN323" t="str">
        <f t="shared" si="227"/>
        <v/>
      </c>
      <c r="CO323" t="str">
        <f t="shared" si="227"/>
        <v/>
      </c>
      <c r="CP323" t="str">
        <f t="shared" si="227"/>
        <v/>
      </c>
      <c r="CQ323" t="str">
        <f t="shared" si="227"/>
        <v/>
      </c>
      <c r="CR323" t="str">
        <f t="shared" si="227"/>
        <v/>
      </c>
      <c r="CS323" t="str">
        <f t="shared" si="227"/>
        <v/>
      </c>
      <c r="CT323" t="str">
        <f t="shared" si="227"/>
        <v/>
      </c>
      <c r="CU323" t="str">
        <f t="shared" si="227"/>
        <v/>
      </c>
      <c r="CV323" t="str">
        <f t="shared" si="227"/>
        <v/>
      </c>
      <c r="CW323" t="str">
        <f t="shared" si="227"/>
        <v/>
      </c>
      <c r="CX323" t="str">
        <f t="shared" si="227"/>
        <v/>
      </c>
      <c r="CY323" t="str">
        <f t="shared" si="227"/>
        <v/>
      </c>
      <c r="CZ323" t="str">
        <f t="shared" si="227"/>
        <v/>
      </c>
      <c r="DA323" t="str">
        <f t="shared" si="227"/>
        <v/>
      </c>
      <c r="DB323" t="str">
        <f t="shared" si="227"/>
        <v/>
      </c>
      <c r="DC323" t="str">
        <f t="shared" si="227"/>
        <v/>
      </c>
      <c r="DD323" t="str">
        <f t="shared" si="227"/>
        <v/>
      </c>
      <c r="DE323" t="str">
        <f t="shared" si="227"/>
        <v/>
      </c>
      <c r="DF323" t="str">
        <f t="shared" si="227"/>
        <v/>
      </c>
      <c r="DG323" t="str">
        <f t="shared" si="227"/>
        <v/>
      </c>
      <c r="DH323" t="str">
        <f t="shared" si="227"/>
        <v/>
      </c>
      <c r="DI323" t="str">
        <f t="shared" si="227"/>
        <v/>
      </c>
      <c r="DJ323" t="str">
        <f t="shared" si="227"/>
        <v/>
      </c>
      <c r="DK323" t="str">
        <f t="shared" si="227"/>
        <v/>
      </c>
      <c r="DL323" t="str">
        <f t="shared" si="227"/>
        <v/>
      </c>
      <c r="DM323" t="str">
        <f t="shared" si="227"/>
        <v/>
      </c>
      <c r="DN323" t="str">
        <f t="shared" si="227"/>
        <v/>
      </c>
      <c r="DO323" t="str">
        <f t="shared" si="227"/>
        <v/>
      </c>
      <c r="DP323" t="str">
        <f t="shared" si="227"/>
        <v/>
      </c>
      <c r="DQ323" t="str">
        <f t="shared" si="227"/>
        <v/>
      </c>
      <c r="DR323" t="str">
        <f t="shared" si="227"/>
        <v/>
      </c>
      <c r="DS323" t="str">
        <f t="shared" si="227"/>
        <v/>
      </c>
      <c r="DT323" t="str">
        <f t="shared" si="227"/>
        <v/>
      </c>
      <c r="DU323" t="str">
        <f t="shared" si="227"/>
        <v/>
      </c>
      <c r="DV323" t="str">
        <f t="shared" si="227"/>
        <v/>
      </c>
      <c r="DW323" t="str">
        <f t="shared" si="227"/>
        <v/>
      </c>
      <c r="DX323" t="str">
        <f t="shared" si="227"/>
        <v/>
      </c>
      <c r="DY323" t="str">
        <f t="shared" si="227"/>
        <v/>
      </c>
    </row>
    <row r="324" spans="2:129" x14ac:dyDescent="0.2">
      <c r="B324" t="str">
        <f t="shared" si="155"/>
        <v/>
      </c>
      <c r="G324" s="9">
        <f t="shared" si="158"/>
        <v>0</v>
      </c>
      <c r="H324" s="9">
        <f t="shared" si="159"/>
        <v>0</v>
      </c>
      <c r="I324" t="str">
        <f t="shared" si="225"/>
        <v/>
      </c>
      <c r="J324" t="str">
        <f t="shared" ref="J324:BU324" si="228">IF(J106&gt;0,J$4,"")</f>
        <v/>
      </c>
      <c r="K324" t="str">
        <f t="shared" si="228"/>
        <v/>
      </c>
      <c r="L324" t="str">
        <f t="shared" si="228"/>
        <v/>
      </c>
      <c r="M324" t="str">
        <f t="shared" si="228"/>
        <v/>
      </c>
      <c r="N324" t="str">
        <f t="shared" si="228"/>
        <v/>
      </c>
      <c r="O324" t="str">
        <f t="shared" si="228"/>
        <v/>
      </c>
      <c r="P324" t="str">
        <f t="shared" si="228"/>
        <v/>
      </c>
      <c r="Q324" t="str">
        <f t="shared" si="228"/>
        <v/>
      </c>
      <c r="R324" t="str">
        <f t="shared" si="228"/>
        <v/>
      </c>
      <c r="S324" t="str">
        <f t="shared" si="228"/>
        <v/>
      </c>
      <c r="T324" t="str">
        <f t="shared" si="228"/>
        <v/>
      </c>
      <c r="U324" t="str">
        <f t="shared" si="228"/>
        <v/>
      </c>
      <c r="V324" t="str">
        <f t="shared" si="228"/>
        <v/>
      </c>
      <c r="W324" t="str">
        <f t="shared" si="228"/>
        <v/>
      </c>
      <c r="X324" t="str">
        <f t="shared" si="228"/>
        <v/>
      </c>
      <c r="Y324" t="str">
        <f t="shared" si="228"/>
        <v/>
      </c>
      <c r="Z324" t="str">
        <f t="shared" si="228"/>
        <v/>
      </c>
      <c r="AA324" t="str">
        <f t="shared" si="228"/>
        <v/>
      </c>
      <c r="AB324" t="str">
        <f t="shared" si="228"/>
        <v/>
      </c>
      <c r="AC324" t="str">
        <f t="shared" si="228"/>
        <v/>
      </c>
      <c r="AD324" t="str">
        <f t="shared" si="228"/>
        <v/>
      </c>
      <c r="AE324" t="str">
        <f t="shared" si="228"/>
        <v/>
      </c>
      <c r="AF324" t="str">
        <f t="shared" si="228"/>
        <v/>
      </c>
      <c r="AG324" t="str">
        <f t="shared" si="228"/>
        <v/>
      </c>
      <c r="AH324" t="str">
        <f t="shared" si="228"/>
        <v/>
      </c>
      <c r="AI324" t="str">
        <f t="shared" si="228"/>
        <v/>
      </c>
      <c r="AJ324" t="str">
        <f t="shared" si="228"/>
        <v/>
      </c>
      <c r="AK324" t="str">
        <f t="shared" si="228"/>
        <v/>
      </c>
      <c r="AL324" t="str">
        <f t="shared" si="228"/>
        <v/>
      </c>
      <c r="AM324" t="str">
        <f t="shared" si="228"/>
        <v/>
      </c>
      <c r="AN324" t="str">
        <f t="shared" si="228"/>
        <v/>
      </c>
      <c r="AO324" t="str">
        <f t="shared" si="228"/>
        <v/>
      </c>
      <c r="AP324" t="str">
        <f t="shared" si="228"/>
        <v/>
      </c>
      <c r="AQ324" t="str">
        <f t="shared" si="228"/>
        <v/>
      </c>
      <c r="AR324" t="str">
        <f t="shared" si="228"/>
        <v/>
      </c>
      <c r="AS324" t="str">
        <f t="shared" si="228"/>
        <v/>
      </c>
      <c r="AT324" t="str">
        <f t="shared" si="228"/>
        <v/>
      </c>
      <c r="AU324" t="str">
        <f t="shared" si="228"/>
        <v/>
      </c>
      <c r="AV324" t="str">
        <f t="shared" si="228"/>
        <v/>
      </c>
      <c r="AW324" t="str">
        <f t="shared" si="228"/>
        <v/>
      </c>
      <c r="AX324" t="str">
        <f t="shared" si="228"/>
        <v/>
      </c>
      <c r="AY324" t="str">
        <f t="shared" si="228"/>
        <v/>
      </c>
      <c r="AZ324" t="str">
        <f t="shared" si="228"/>
        <v/>
      </c>
      <c r="BA324" t="str">
        <f t="shared" si="228"/>
        <v/>
      </c>
      <c r="BB324" t="str">
        <f t="shared" si="228"/>
        <v/>
      </c>
      <c r="BC324" t="str">
        <f t="shared" si="228"/>
        <v/>
      </c>
      <c r="BD324" t="str">
        <f t="shared" si="228"/>
        <v/>
      </c>
      <c r="BE324" t="str">
        <f t="shared" si="228"/>
        <v/>
      </c>
      <c r="BF324" t="str">
        <f t="shared" si="228"/>
        <v/>
      </c>
      <c r="BG324" t="str">
        <f t="shared" si="228"/>
        <v/>
      </c>
      <c r="BH324" t="str">
        <f t="shared" si="228"/>
        <v/>
      </c>
      <c r="BI324" t="str">
        <f t="shared" si="228"/>
        <v/>
      </c>
      <c r="BJ324" t="str">
        <f t="shared" si="228"/>
        <v/>
      </c>
      <c r="BK324" t="str">
        <f t="shared" si="228"/>
        <v/>
      </c>
      <c r="BL324" t="str">
        <f t="shared" si="228"/>
        <v/>
      </c>
      <c r="BM324" t="str">
        <f t="shared" si="228"/>
        <v/>
      </c>
      <c r="BN324" t="str">
        <f t="shared" si="228"/>
        <v/>
      </c>
      <c r="BO324" t="str">
        <f t="shared" si="228"/>
        <v/>
      </c>
      <c r="BP324" t="str">
        <f t="shared" si="228"/>
        <v/>
      </c>
      <c r="BQ324" t="str">
        <f t="shared" si="228"/>
        <v/>
      </c>
      <c r="BR324" t="str">
        <f t="shared" si="228"/>
        <v/>
      </c>
      <c r="BS324" t="str">
        <f t="shared" si="228"/>
        <v/>
      </c>
      <c r="BT324" t="str">
        <f t="shared" si="228"/>
        <v/>
      </c>
      <c r="BU324" t="str">
        <f t="shared" si="228"/>
        <v/>
      </c>
      <c r="BV324" t="str">
        <f t="shared" ref="BV324:DY324" si="229">IF(BV106&gt;0,BV$4,"")</f>
        <v/>
      </c>
      <c r="BW324" t="str">
        <f t="shared" si="229"/>
        <v/>
      </c>
      <c r="BX324" t="str">
        <f t="shared" si="229"/>
        <v/>
      </c>
      <c r="BY324" t="str">
        <f t="shared" si="229"/>
        <v/>
      </c>
      <c r="BZ324" t="str">
        <f t="shared" si="229"/>
        <v/>
      </c>
      <c r="CA324" t="str">
        <f t="shared" si="229"/>
        <v/>
      </c>
      <c r="CB324" t="str">
        <f t="shared" si="229"/>
        <v/>
      </c>
      <c r="CC324" t="str">
        <f t="shared" si="229"/>
        <v/>
      </c>
      <c r="CD324" t="str">
        <f t="shared" si="229"/>
        <v/>
      </c>
      <c r="CE324" t="str">
        <f t="shared" si="229"/>
        <v/>
      </c>
      <c r="CF324" t="str">
        <f t="shared" si="229"/>
        <v/>
      </c>
      <c r="CG324" t="str">
        <f t="shared" si="229"/>
        <v/>
      </c>
      <c r="CH324" t="str">
        <f t="shared" si="229"/>
        <v/>
      </c>
      <c r="CI324" t="str">
        <f t="shared" si="229"/>
        <v/>
      </c>
      <c r="CJ324" t="str">
        <f t="shared" si="229"/>
        <v/>
      </c>
      <c r="CK324" t="str">
        <f t="shared" si="229"/>
        <v/>
      </c>
      <c r="CL324" t="str">
        <f t="shared" si="229"/>
        <v/>
      </c>
      <c r="CM324" t="str">
        <f t="shared" si="229"/>
        <v/>
      </c>
      <c r="CN324" t="str">
        <f t="shared" si="229"/>
        <v/>
      </c>
      <c r="CO324" t="str">
        <f t="shared" si="229"/>
        <v/>
      </c>
      <c r="CP324" t="str">
        <f t="shared" si="229"/>
        <v/>
      </c>
      <c r="CQ324" t="str">
        <f t="shared" si="229"/>
        <v/>
      </c>
      <c r="CR324" t="str">
        <f t="shared" si="229"/>
        <v/>
      </c>
      <c r="CS324" t="str">
        <f t="shared" si="229"/>
        <v/>
      </c>
      <c r="CT324" t="str">
        <f t="shared" si="229"/>
        <v/>
      </c>
      <c r="CU324" t="str">
        <f t="shared" si="229"/>
        <v/>
      </c>
      <c r="CV324" t="str">
        <f t="shared" si="229"/>
        <v/>
      </c>
      <c r="CW324" t="str">
        <f t="shared" si="229"/>
        <v/>
      </c>
      <c r="CX324" t="str">
        <f t="shared" si="229"/>
        <v/>
      </c>
      <c r="CY324" t="str">
        <f t="shared" si="229"/>
        <v/>
      </c>
      <c r="CZ324" t="str">
        <f t="shared" si="229"/>
        <v/>
      </c>
      <c r="DA324" t="str">
        <f t="shared" si="229"/>
        <v/>
      </c>
      <c r="DB324" t="str">
        <f t="shared" si="229"/>
        <v/>
      </c>
      <c r="DC324" t="str">
        <f t="shared" si="229"/>
        <v/>
      </c>
      <c r="DD324" t="str">
        <f t="shared" si="229"/>
        <v/>
      </c>
      <c r="DE324" t="str">
        <f t="shared" si="229"/>
        <v/>
      </c>
      <c r="DF324" t="str">
        <f t="shared" si="229"/>
        <v/>
      </c>
      <c r="DG324" t="str">
        <f t="shared" si="229"/>
        <v/>
      </c>
      <c r="DH324" t="str">
        <f t="shared" si="229"/>
        <v/>
      </c>
      <c r="DI324" t="str">
        <f t="shared" si="229"/>
        <v/>
      </c>
      <c r="DJ324" t="str">
        <f t="shared" si="229"/>
        <v/>
      </c>
      <c r="DK324" t="str">
        <f t="shared" si="229"/>
        <v/>
      </c>
      <c r="DL324" t="str">
        <f t="shared" si="229"/>
        <v/>
      </c>
      <c r="DM324" t="str">
        <f t="shared" si="229"/>
        <v/>
      </c>
      <c r="DN324" t="str">
        <f t="shared" si="229"/>
        <v/>
      </c>
      <c r="DO324" t="str">
        <f t="shared" si="229"/>
        <v/>
      </c>
      <c r="DP324" t="str">
        <f t="shared" si="229"/>
        <v/>
      </c>
      <c r="DQ324" t="str">
        <f t="shared" si="229"/>
        <v/>
      </c>
      <c r="DR324" t="str">
        <f t="shared" si="229"/>
        <v/>
      </c>
      <c r="DS324" t="str">
        <f t="shared" si="229"/>
        <v/>
      </c>
      <c r="DT324" t="str">
        <f t="shared" si="229"/>
        <v/>
      </c>
      <c r="DU324" t="str">
        <f t="shared" si="229"/>
        <v/>
      </c>
      <c r="DV324" t="str">
        <f t="shared" si="229"/>
        <v/>
      </c>
      <c r="DW324" t="str">
        <f t="shared" si="229"/>
        <v/>
      </c>
      <c r="DX324" t="str">
        <f t="shared" si="229"/>
        <v/>
      </c>
      <c r="DY324" t="str">
        <f t="shared" si="229"/>
        <v/>
      </c>
    </row>
    <row r="325" spans="2:129" x14ac:dyDescent="0.2">
      <c r="B325" t="str">
        <f t="shared" si="155"/>
        <v/>
      </c>
      <c r="G325" s="9">
        <f t="shared" si="158"/>
        <v>0</v>
      </c>
      <c r="H325" s="9">
        <f t="shared" si="159"/>
        <v>0</v>
      </c>
      <c r="I325" t="str">
        <f t="shared" si="225"/>
        <v/>
      </c>
      <c r="J325" t="str">
        <f t="shared" ref="J325:BU325" si="230">IF(J107&gt;0,J$4,"")</f>
        <v/>
      </c>
      <c r="K325" t="str">
        <f t="shared" si="230"/>
        <v/>
      </c>
      <c r="L325" t="str">
        <f t="shared" si="230"/>
        <v/>
      </c>
      <c r="M325" t="str">
        <f t="shared" si="230"/>
        <v/>
      </c>
      <c r="N325" t="str">
        <f t="shared" si="230"/>
        <v/>
      </c>
      <c r="O325" t="str">
        <f t="shared" si="230"/>
        <v/>
      </c>
      <c r="P325" t="str">
        <f t="shared" si="230"/>
        <v/>
      </c>
      <c r="Q325" t="str">
        <f t="shared" si="230"/>
        <v/>
      </c>
      <c r="R325" t="str">
        <f t="shared" si="230"/>
        <v/>
      </c>
      <c r="S325" t="str">
        <f t="shared" si="230"/>
        <v/>
      </c>
      <c r="T325" t="str">
        <f t="shared" si="230"/>
        <v/>
      </c>
      <c r="U325" t="str">
        <f t="shared" si="230"/>
        <v/>
      </c>
      <c r="V325" t="str">
        <f t="shared" si="230"/>
        <v/>
      </c>
      <c r="W325" t="str">
        <f t="shared" si="230"/>
        <v/>
      </c>
      <c r="X325" t="str">
        <f t="shared" si="230"/>
        <v/>
      </c>
      <c r="Y325" t="str">
        <f t="shared" si="230"/>
        <v/>
      </c>
      <c r="Z325" t="str">
        <f t="shared" si="230"/>
        <v/>
      </c>
      <c r="AA325" t="str">
        <f t="shared" si="230"/>
        <v/>
      </c>
      <c r="AB325" t="str">
        <f t="shared" si="230"/>
        <v/>
      </c>
      <c r="AC325" t="str">
        <f t="shared" si="230"/>
        <v/>
      </c>
      <c r="AD325" t="str">
        <f t="shared" si="230"/>
        <v/>
      </c>
      <c r="AE325" t="str">
        <f t="shared" si="230"/>
        <v/>
      </c>
      <c r="AF325" t="str">
        <f t="shared" si="230"/>
        <v/>
      </c>
      <c r="AG325" t="str">
        <f t="shared" si="230"/>
        <v/>
      </c>
      <c r="AH325" t="str">
        <f t="shared" si="230"/>
        <v/>
      </c>
      <c r="AI325" t="str">
        <f t="shared" si="230"/>
        <v/>
      </c>
      <c r="AJ325" t="str">
        <f t="shared" si="230"/>
        <v/>
      </c>
      <c r="AK325" t="str">
        <f t="shared" si="230"/>
        <v/>
      </c>
      <c r="AL325" t="str">
        <f t="shared" si="230"/>
        <v/>
      </c>
      <c r="AM325" t="str">
        <f t="shared" si="230"/>
        <v/>
      </c>
      <c r="AN325" t="str">
        <f t="shared" si="230"/>
        <v/>
      </c>
      <c r="AO325" t="str">
        <f t="shared" si="230"/>
        <v/>
      </c>
      <c r="AP325" t="str">
        <f t="shared" si="230"/>
        <v/>
      </c>
      <c r="AQ325" t="str">
        <f t="shared" si="230"/>
        <v/>
      </c>
      <c r="AR325" t="str">
        <f t="shared" si="230"/>
        <v/>
      </c>
      <c r="AS325" t="str">
        <f t="shared" si="230"/>
        <v/>
      </c>
      <c r="AT325" t="str">
        <f t="shared" si="230"/>
        <v/>
      </c>
      <c r="AU325" t="str">
        <f t="shared" si="230"/>
        <v/>
      </c>
      <c r="AV325" t="str">
        <f t="shared" si="230"/>
        <v/>
      </c>
      <c r="AW325" t="str">
        <f t="shared" si="230"/>
        <v/>
      </c>
      <c r="AX325" t="str">
        <f t="shared" si="230"/>
        <v/>
      </c>
      <c r="AY325" t="str">
        <f t="shared" si="230"/>
        <v/>
      </c>
      <c r="AZ325" t="str">
        <f t="shared" si="230"/>
        <v/>
      </c>
      <c r="BA325" t="str">
        <f t="shared" si="230"/>
        <v/>
      </c>
      <c r="BB325" t="str">
        <f t="shared" si="230"/>
        <v/>
      </c>
      <c r="BC325" t="str">
        <f t="shared" si="230"/>
        <v/>
      </c>
      <c r="BD325" t="str">
        <f t="shared" si="230"/>
        <v/>
      </c>
      <c r="BE325" t="str">
        <f t="shared" si="230"/>
        <v/>
      </c>
      <c r="BF325" t="str">
        <f t="shared" si="230"/>
        <v/>
      </c>
      <c r="BG325" t="str">
        <f t="shared" si="230"/>
        <v/>
      </c>
      <c r="BH325" t="str">
        <f t="shared" si="230"/>
        <v/>
      </c>
      <c r="BI325" t="str">
        <f t="shared" si="230"/>
        <v/>
      </c>
      <c r="BJ325" t="str">
        <f t="shared" si="230"/>
        <v/>
      </c>
      <c r="BK325" t="str">
        <f t="shared" si="230"/>
        <v/>
      </c>
      <c r="BL325" t="str">
        <f t="shared" si="230"/>
        <v/>
      </c>
      <c r="BM325" t="str">
        <f t="shared" si="230"/>
        <v/>
      </c>
      <c r="BN325" t="str">
        <f t="shared" si="230"/>
        <v/>
      </c>
      <c r="BO325" t="str">
        <f t="shared" si="230"/>
        <v/>
      </c>
      <c r="BP325" t="str">
        <f t="shared" si="230"/>
        <v/>
      </c>
      <c r="BQ325" t="str">
        <f t="shared" si="230"/>
        <v/>
      </c>
      <c r="BR325" t="str">
        <f t="shared" si="230"/>
        <v/>
      </c>
      <c r="BS325" t="str">
        <f t="shared" si="230"/>
        <v/>
      </c>
      <c r="BT325" t="str">
        <f t="shared" si="230"/>
        <v/>
      </c>
      <c r="BU325" t="str">
        <f t="shared" si="230"/>
        <v/>
      </c>
      <c r="BV325" t="str">
        <f t="shared" ref="BV325:DY325" si="231">IF(BV107&gt;0,BV$4,"")</f>
        <v/>
      </c>
      <c r="BW325" t="str">
        <f t="shared" si="231"/>
        <v/>
      </c>
      <c r="BX325" t="str">
        <f t="shared" si="231"/>
        <v/>
      </c>
      <c r="BY325" t="str">
        <f t="shared" si="231"/>
        <v/>
      </c>
      <c r="BZ325" t="str">
        <f t="shared" si="231"/>
        <v/>
      </c>
      <c r="CA325" t="str">
        <f t="shared" si="231"/>
        <v/>
      </c>
      <c r="CB325" t="str">
        <f t="shared" si="231"/>
        <v/>
      </c>
      <c r="CC325" t="str">
        <f t="shared" si="231"/>
        <v/>
      </c>
      <c r="CD325" t="str">
        <f t="shared" si="231"/>
        <v/>
      </c>
      <c r="CE325" t="str">
        <f t="shared" si="231"/>
        <v/>
      </c>
      <c r="CF325" t="str">
        <f t="shared" si="231"/>
        <v/>
      </c>
      <c r="CG325" t="str">
        <f t="shared" si="231"/>
        <v/>
      </c>
      <c r="CH325" t="str">
        <f t="shared" si="231"/>
        <v/>
      </c>
      <c r="CI325" t="str">
        <f t="shared" si="231"/>
        <v/>
      </c>
      <c r="CJ325" t="str">
        <f t="shared" si="231"/>
        <v/>
      </c>
      <c r="CK325" t="str">
        <f t="shared" si="231"/>
        <v/>
      </c>
      <c r="CL325" t="str">
        <f t="shared" si="231"/>
        <v/>
      </c>
      <c r="CM325" t="str">
        <f t="shared" si="231"/>
        <v/>
      </c>
      <c r="CN325" t="str">
        <f t="shared" si="231"/>
        <v/>
      </c>
      <c r="CO325" t="str">
        <f t="shared" si="231"/>
        <v/>
      </c>
      <c r="CP325" t="str">
        <f t="shared" si="231"/>
        <v/>
      </c>
      <c r="CQ325" t="str">
        <f t="shared" si="231"/>
        <v/>
      </c>
      <c r="CR325" t="str">
        <f t="shared" si="231"/>
        <v/>
      </c>
      <c r="CS325" t="str">
        <f t="shared" si="231"/>
        <v/>
      </c>
      <c r="CT325" t="str">
        <f t="shared" si="231"/>
        <v/>
      </c>
      <c r="CU325" t="str">
        <f t="shared" si="231"/>
        <v/>
      </c>
      <c r="CV325" t="str">
        <f t="shared" si="231"/>
        <v/>
      </c>
      <c r="CW325" t="str">
        <f t="shared" si="231"/>
        <v/>
      </c>
      <c r="CX325" t="str">
        <f t="shared" si="231"/>
        <v/>
      </c>
      <c r="CY325" t="str">
        <f t="shared" si="231"/>
        <v/>
      </c>
      <c r="CZ325" t="str">
        <f t="shared" si="231"/>
        <v/>
      </c>
      <c r="DA325" t="str">
        <f t="shared" si="231"/>
        <v/>
      </c>
      <c r="DB325" t="str">
        <f t="shared" si="231"/>
        <v/>
      </c>
      <c r="DC325" t="str">
        <f t="shared" si="231"/>
        <v/>
      </c>
      <c r="DD325" t="str">
        <f t="shared" si="231"/>
        <v/>
      </c>
      <c r="DE325" t="str">
        <f t="shared" si="231"/>
        <v/>
      </c>
      <c r="DF325" t="str">
        <f t="shared" si="231"/>
        <v/>
      </c>
      <c r="DG325" t="str">
        <f t="shared" si="231"/>
        <v/>
      </c>
      <c r="DH325" t="str">
        <f t="shared" si="231"/>
        <v/>
      </c>
      <c r="DI325" t="str">
        <f t="shared" si="231"/>
        <v/>
      </c>
      <c r="DJ325" t="str">
        <f t="shared" si="231"/>
        <v/>
      </c>
      <c r="DK325" t="str">
        <f t="shared" si="231"/>
        <v/>
      </c>
      <c r="DL325" t="str">
        <f t="shared" si="231"/>
        <v/>
      </c>
      <c r="DM325" t="str">
        <f t="shared" si="231"/>
        <v/>
      </c>
      <c r="DN325" t="str">
        <f t="shared" si="231"/>
        <v/>
      </c>
      <c r="DO325" t="str">
        <f t="shared" si="231"/>
        <v/>
      </c>
      <c r="DP325" t="str">
        <f t="shared" si="231"/>
        <v/>
      </c>
      <c r="DQ325" t="str">
        <f t="shared" si="231"/>
        <v/>
      </c>
      <c r="DR325" t="str">
        <f t="shared" si="231"/>
        <v/>
      </c>
      <c r="DS325" t="str">
        <f t="shared" si="231"/>
        <v/>
      </c>
      <c r="DT325" t="str">
        <f t="shared" si="231"/>
        <v/>
      </c>
      <c r="DU325" t="str">
        <f t="shared" si="231"/>
        <v/>
      </c>
      <c r="DV325" t="str">
        <f t="shared" si="231"/>
        <v/>
      </c>
      <c r="DW325" t="str">
        <f t="shared" si="231"/>
        <v/>
      </c>
      <c r="DX325" t="str">
        <f t="shared" si="231"/>
        <v/>
      </c>
      <c r="DY325" t="str">
        <f t="shared" si="231"/>
        <v/>
      </c>
    </row>
    <row r="326" spans="2:129" x14ac:dyDescent="0.2">
      <c r="B326" t="str">
        <f t="shared" si="155"/>
        <v/>
      </c>
      <c r="G326" s="9">
        <f t="shared" si="158"/>
        <v>0</v>
      </c>
      <c r="H326" s="9">
        <f t="shared" si="159"/>
        <v>0</v>
      </c>
      <c r="I326" t="str">
        <f t="shared" si="225"/>
        <v/>
      </c>
      <c r="J326" t="str">
        <f t="shared" ref="J326:BU326" si="232">IF(J108&gt;0,J$4,"")</f>
        <v/>
      </c>
      <c r="K326" t="str">
        <f t="shared" si="232"/>
        <v/>
      </c>
      <c r="L326" t="str">
        <f t="shared" si="232"/>
        <v/>
      </c>
      <c r="M326" t="str">
        <f t="shared" si="232"/>
        <v/>
      </c>
      <c r="N326" t="str">
        <f t="shared" si="232"/>
        <v/>
      </c>
      <c r="O326" t="str">
        <f t="shared" si="232"/>
        <v/>
      </c>
      <c r="P326" t="str">
        <f t="shared" si="232"/>
        <v/>
      </c>
      <c r="Q326" t="str">
        <f t="shared" si="232"/>
        <v/>
      </c>
      <c r="R326" t="str">
        <f t="shared" si="232"/>
        <v/>
      </c>
      <c r="S326" t="str">
        <f t="shared" si="232"/>
        <v/>
      </c>
      <c r="T326" t="str">
        <f t="shared" si="232"/>
        <v/>
      </c>
      <c r="U326" t="str">
        <f t="shared" si="232"/>
        <v/>
      </c>
      <c r="V326" t="str">
        <f t="shared" si="232"/>
        <v/>
      </c>
      <c r="W326" t="str">
        <f t="shared" si="232"/>
        <v/>
      </c>
      <c r="X326" t="str">
        <f t="shared" si="232"/>
        <v/>
      </c>
      <c r="Y326" t="str">
        <f t="shared" si="232"/>
        <v/>
      </c>
      <c r="Z326" t="str">
        <f t="shared" si="232"/>
        <v/>
      </c>
      <c r="AA326" t="str">
        <f t="shared" si="232"/>
        <v/>
      </c>
      <c r="AB326" t="str">
        <f t="shared" si="232"/>
        <v/>
      </c>
      <c r="AC326" t="str">
        <f t="shared" si="232"/>
        <v/>
      </c>
      <c r="AD326" t="str">
        <f t="shared" si="232"/>
        <v/>
      </c>
      <c r="AE326" t="str">
        <f t="shared" si="232"/>
        <v/>
      </c>
      <c r="AF326" t="str">
        <f t="shared" si="232"/>
        <v/>
      </c>
      <c r="AG326" t="str">
        <f t="shared" si="232"/>
        <v/>
      </c>
      <c r="AH326" t="str">
        <f t="shared" si="232"/>
        <v/>
      </c>
      <c r="AI326" t="str">
        <f t="shared" si="232"/>
        <v/>
      </c>
      <c r="AJ326" t="str">
        <f t="shared" si="232"/>
        <v/>
      </c>
      <c r="AK326" t="str">
        <f t="shared" si="232"/>
        <v/>
      </c>
      <c r="AL326" t="str">
        <f t="shared" si="232"/>
        <v/>
      </c>
      <c r="AM326" t="str">
        <f t="shared" si="232"/>
        <v/>
      </c>
      <c r="AN326" t="str">
        <f t="shared" si="232"/>
        <v/>
      </c>
      <c r="AO326" t="str">
        <f t="shared" si="232"/>
        <v/>
      </c>
      <c r="AP326" t="str">
        <f t="shared" si="232"/>
        <v/>
      </c>
      <c r="AQ326" t="str">
        <f t="shared" si="232"/>
        <v/>
      </c>
      <c r="AR326" t="str">
        <f t="shared" si="232"/>
        <v/>
      </c>
      <c r="AS326" t="str">
        <f t="shared" si="232"/>
        <v/>
      </c>
      <c r="AT326" t="str">
        <f t="shared" si="232"/>
        <v/>
      </c>
      <c r="AU326" t="str">
        <f t="shared" si="232"/>
        <v/>
      </c>
      <c r="AV326" t="str">
        <f t="shared" si="232"/>
        <v/>
      </c>
      <c r="AW326" t="str">
        <f t="shared" si="232"/>
        <v/>
      </c>
      <c r="AX326" t="str">
        <f t="shared" si="232"/>
        <v/>
      </c>
      <c r="AY326" t="str">
        <f t="shared" si="232"/>
        <v/>
      </c>
      <c r="AZ326" t="str">
        <f t="shared" si="232"/>
        <v/>
      </c>
      <c r="BA326" t="str">
        <f t="shared" si="232"/>
        <v/>
      </c>
      <c r="BB326" t="str">
        <f t="shared" si="232"/>
        <v/>
      </c>
      <c r="BC326" t="str">
        <f t="shared" si="232"/>
        <v/>
      </c>
      <c r="BD326" t="str">
        <f t="shared" si="232"/>
        <v/>
      </c>
      <c r="BE326" t="str">
        <f t="shared" si="232"/>
        <v/>
      </c>
      <c r="BF326" t="str">
        <f t="shared" si="232"/>
        <v/>
      </c>
      <c r="BG326" t="str">
        <f t="shared" si="232"/>
        <v/>
      </c>
      <c r="BH326" t="str">
        <f t="shared" si="232"/>
        <v/>
      </c>
      <c r="BI326" t="str">
        <f t="shared" si="232"/>
        <v/>
      </c>
      <c r="BJ326" t="str">
        <f t="shared" si="232"/>
        <v/>
      </c>
      <c r="BK326" t="str">
        <f t="shared" si="232"/>
        <v/>
      </c>
      <c r="BL326" t="str">
        <f t="shared" si="232"/>
        <v/>
      </c>
      <c r="BM326" t="str">
        <f t="shared" si="232"/>
        <v/>
      </c>
      <c r="BN326" t="str">
        <f t="shared" si="232"/>
        <v/>
      </c>
      <c r="BO326" t="str">
        <f t="shared" si="232"/>
        <v/>
      </c>
      <c r="BP326" t="str">
        <f t="shared" si="232"/>
        <v/>
      </c>
      <c r="BQ326" t="str">
        <f t="shared" si="232"/>
        <v/>
      </c>
      <c r="BR326" t="str">
        <f t="shared" si="232"/>
        <v/>
      </c>
      <c r="BS326" t="str">
        <f t="shared" si="232"/>
        <v/>
      </c>
      <c r="BT326" t="str">
        <f t="shared" si="232"/>
        <v/>
      </c>
      <c r="BU326" t="str">
        <f t="shared" si="232"/>
        <v/>
      </c>
      <c r="BV326" t="str">
        <f t="shared" ref="BV326:DY326" si="233">IF(BV108&gt;0,BV$4,"")</f>
        <v/>
      </c>
      <c r="BW326" t="str">
        <f t="shared" si="233"/>
        <v/>
      </c>
      <c r="BX326" t="str">
        <f t="shared" si="233"/>
        <v/>
      </c>
      <c r="BY326" t="str">
        <f t="shared" si="233"/>
        <v/>
      </c>
      <c r="BZ326" t="str">
        <f t="shared" si="233"/>
        <v/>
      </c>
      <c r="CA326" t="str">
        <f t="shared" si="233"/>
        <v/>
      </c>
      <c r="CB326" t="str">
        <f t="shared" si="233"/>
        <v/>
      </c>
      <c r="CC326" t="str">
        <f t="shared" si="233"/>
        <v/>
      </c>
      <c r="CD326" t="str">
        <f t="shared" si="233"/>
        <v/>
      </c>
      <c r="CE326" t="str">
        <f t="shared" si="233"/>
        <v/>
      </c>
      <c r="CF326" t="str">
        <f t="shared" si="233"/>
        <v/>
      </c>
      <c r="CG326" t="str">
        <f t="shared" si="233"/>
        <v/>
      </c>
      <c r="CH326" t="str">
        <f t="shared" si="233"/>
        <v/>
      </c>
      <c r="CI326" t="str">
        <f t="shared" si="233"/>
        <v/>
      </c>
      <c r="CJ326" t="str">
        <f t="shared" si="233"/>
        <v/>
      </c>
      <c r="CK326" t="str">
        <f t="shared" si="233"/>
        <v/>
      </c>
      <c r="CL326" t="str">
        <f t="shared" si="233"/>
        <v/>
      </c>
      <c r="CM326" t="str">
        <f t="shared" si="233"/>
        <v/>
      </c>
      <c r="CN326" t="str">
        <f t="shared" si="233"/>
        <v/>
      </c>
      <c r="CO326" t="str">
        <f t="shared" si="233"/>
        <v/>
      </c>
      <c r="CP326" t="str">
        <f t="shared" si="233"/>
        <v/>
      </c>
      <c r="CQ326" t="str">
        <f t="shared" si="233"/>
        <v/>
      </c>
      <c r="CR326" t="str">
        <f t="shared" si="233"/>
        <v/>
      </c>
      <c r="CS326" t="str">
        <f t="shared" si="233"/>
        <v/>
      </c>
      <c r="CT326" t="str">
        <f t="shared" si="233"/>
        <v/>
      </c>
      <c r="CU326" t="str">
        <f t="shared" si="233"/>
        <v/>
      </c>
      <c r="CV326" t="str">
        <f t="shared" si="233"/>
        <v/>
      </c>
      <c r="CW326" t="str">
        <f t="shared" si="233"/>
        <v/>
      </c>
      <c r="CX326" t="str">
        <f t="shared" si="233"/>
        <v/>
      </c>
      <c r="CY326" t="str">
        <f t="shared" si="233"/>
        <v/>
      </c>
      <c r="CZ326" t="str">
        <f t="shared" si="233"/>
        <v/>
      </c>
      <c r="DA326" t="str">
        <f t="shared" si="233"/>
        <v/>
      </c>
      <c r="DB326" t="str">
        <f t="shared" si="233"/>
        <v/>
      </c>
      <c r="DC326" t="str">
        <f t="shared" si="233"/>
        <v/>
      </c>
      <c r="DD326" t="str">
        <f t="shared" si="233"/>
        <v/>
      </c>
      <c r="DE326" t="str">
        <f t="shared" si="233"/>
        <v/>
      </c>
      <c r="DF326" t="str">
        <f t="shared" si="233"/>
        <v/>
      </c>
      <c r="DG326" t="str">
        <f t="shared" si="233"/>
        <v/>
      </c>
      <c r="DH326" t="str">
        <f t="shared" si="233"/>
        <v/>
      </c>
      <c r="DI326" t="str">
        <f t="shared" si="233"/>
        <v/>
      </c>
      <c r="DJ326" t="str">
        <f t="shared" si="233"/>
        <v/>
      </c>
      <c r="DK326" t="str">
        <f t="shared" si="233"/>
        <v/>
      </c>
      <c r="DL326" t="str">
        <f t="shared" si="233"/>
        <v/>
      </c>
      <c r="DM326" t="str">
        <f t="shared" si="233"/>
        <v/>
      </c>
      <c r="DN326" t="str">
        <f t="shared" si="233"/>
        <v/>
      </c>
      <c r="DO326" t="str">
        <f t="shared" si="233"/>
        <v/>
      </c>
      <c r="DP326" t="str">
        <f t="shared" si="233"/>
        <v/>
      </c>
      <c r="DQ326" t="str">
        <f t="shared" si="233"/>
        <v/>
      </c>
      <c r="DR326" t="str">
        <f t="shared" si="233"/>
        <v/>
      </c>
      <c r="DS326" t="str">
        <f t="shared" si="233"/>
        <v/>
      </c>
      <c r="DT326" t="str">
        <f t="shared" si="233"/>
        <v/>
      </c>
      <c r="DU326" t="str">
        <f t="shared" si="233"/>
        <v/>
      </c>
      <c r="DV326" t="str">
        <f t="shared" si="233"/>
        <v/>
      </c>
      <c r="DW326" t="str">
        <f t="shared" si="233"/>
        <v/>
      </c>
      <c r="DX326" t="str">
        <f t="shared" si="233"/>
        <v/>
      </c>
      <c r="DY326" t="str">
        <f t="shared" si="233"/>
        <v/>
      </c>
    </row>
    <row r="327" spans="2:129" x14ac:dyDescent="0.2">
      <c r="B327" t="str">
        <f t="shared" si="155"/>
        <v/>
      </c>
      <c r="G327" s="9">
        <f t="shared" si="158"/>
        <v>0</v>
      </c>
      <c r="H327" s="9">
        <f t="shared" si="159"/>
        <v>0</v>
      </c>
      <c r="I327" t="str">
        <f t="shared" si="225"/>
        <v/>
      </c>
      <c r="J327" t="str">
        <f t="shared" ref="J327:BU327" si="234">IF(J109&gt;0,J$4,"")</f>
        <v/>
      </c>
      <c r="K327" t="str">
        <f t="shared" si="234"/>
        <v/>
      </c>
      <c r="L327" t="str">
        <f t="shared" si="234"/>
        <v/>
      </c>
      <c r="M327" t="str">
        <f t="shared" si="234"/>
        <v/>
      </c>
      <c r="N327" t="str">
        <f t="shared" si="234"/>
        <v/>
      </c>
      <c r="O327" t="str">
        <f t="shared" si="234"/>
        <v/>
      </c>
      <c r="P327" t="str">
        <f t="shared" si="234"/>
        <v/>
      </c>
      <c r="Q327" t="str">
        <f t="shared" si="234"/>
        <v/>
      </c>
      <c r="R327" t="str">
        <f t="shared" si="234"/>
        <v/>
      </c>
      <c r="S327" t="str">
        <f t="shared" si="234"/>
        <v/>
      </c>
      <c r="T327" t="str">
        <f t="shared" si="234"/>
        <v/>
      </c>
      <c r="U327" t="str">
        <f t="shared" si="234"/>
        <v/>
      </c>
      <c r="V327" t="str">
        <f t="shared" si="234"/>
        <v/>
      </c>
      <c r="W327" t="str">
        <f t="shared" si="234"/>
        <v/>
      </c>
      <c r="X327" t="str">
        <f t="shared" si="234"/>
        <v/>
      </c>
      <c r="Y327" t="str">
        <f t="shared" si="234"/>
        <v/>
      </c>
      <c r="Z327" t="str">
        <f t="shared" si="234"/>
        <v/>
      </c>
      <c r="AA327" t="str">
        <f t="shared" si="234"/>
        <v/>
      </c>
      <c r="AB327" t="str">
        <f t="shared" si="234"/>
        <v/>
      </c>
      <c r="AC327" t="str">
        <f t="shared" si="234"/>
        <v/>
      </c>
      <c r="AD327" t="str">
        <f t="shared" si="234"/>
        <v/>
      </c>
      <c r="AE327" t="str">
        <f t="shared" si="234"/>
        <v/>
      </c>
      <c r="AF327" t="str">
        <f t="shared" si="234"/>
        <v/>
      </c>
      <c r="AG327" t="str">
        <f t="shared" si="234"/>
        <v/>
      </c>
      <c r="AH327" t="str">
        <f t="shared" si="234"/>
        <v/>
      </c>
      <c r="AI327" t="str">
        <f t="shared" si="234"/>
        <v/>
      </c>
      <c r="AJ327" t="str">
        <f t="shared" si="234"/>
        <v/>
      </c>
      <c r="AK327" t="str">
        <f t="shared" si="234"/>
        <v/>
      </c>
      <c r="AL327" t="str">
        <f t="shared" si="234"/>
        <v/>
      </c>
      <c r="AM327" t="str">
        <f t="shared" si="234"/>
        <v/>
      </c>
      <c r="AN327" t="str">
        <f t="shared" si="234"/>
        <v/>
      </c>
      <c r="AO327" t="str">
        <f t="shared" si="234"/>
        <v/>
      </c>
      <c r="AP327" t="str">
        <f t="shared" si="234"/>
        <v/>
      </c>
      <c r="AQ327" t="str">
        <f t="shared" si="234"/>
        <v/>
      </c>
      <c r="AR327" t="str">
        <f t="shared" si="234"/>
        <v/>
      </c>
      <c r="AS327" t="str">
        <f t="shared" si="234"/>
        <v/>
      </c>
      <c r="AT327" t="str">
        <f t="shared" si="234"/>
        <v/>
      </c>
      <c r="AU327" t="str">
        <f t="shared" si="234"/>
        <v/>
      </c>
      <c r="AV327" t="str">
        <f t="shared" si="234"/>
        <v/>
      </c>
      <c r="AW327" t="str">
        <f t="shared" si="234"/>
        <v/>
      </c>
      <c r="AX327" t="str">
        <f t="shared" si="234"/>
        <v/>
      </c>
      <c r="AY327" t="str">
        <f t="shared" si="234"/>
        <v/>
      </c>
      <c r="AZ327" t="str">
        <f t="shared" si="234"/>
        <v/>
      </c>
      <c r="BA327" t="str">
        <f t="shared" si="234"/>
        <v/>
      </c>
      <c r="BB327" t="str">
        <f t="shared" si="234"/>
        <v/>
      </c>
      <c r="BC327" t="str">
        <f t="shared" si="234"/>
        <v/>
      </c>
      <c r="BD327" t="str">
        <f t="shared" si="234"/>
        <v/>
      </c>
      <c r="BE327" t="str">
        <f t="shared" si="234"/>
        <v/>
      </c>
      <c r="BF327" t="str">
        <f t="shared" si="234"/>
        <v/>
      </c>
      <c r="BG327" t="str">
        <f t="shared" si="234"/>
        <v/>
      </c>
      <c r="BH327" t="str">
        <f t="shared" si="234"/>
        <v/>
      </c>
      <c r="BI327" t="str">
        <f t="shared" si="234"/>
        <v/>
      </c>
      <c r="BJ327" t="str">
        <f t="shared" si="234"/>
        <v/>
      </c>
      <c r="BK327" t="str">
        <f t="shared" si="234"/>
        <v/>
      </c>
      <c r="BL327" t="str">
        <f t="shared" si="234"/>
        <v/>
      </c>
      <c r="BM327" t="str">
        <f t="shared" si="234"/>
        <v/>
      </c>
      <c r="BN327" t="str">
        <f t="shared" si="234"/>
        <v/>
      </c>
      <c r="BO327" t="str">
        <f t="shared" si="234"/>
        <v/>
      </c>
      <c r="BP327" t="str">
        <f t="shared" si="234"/>
        <v/>
      </c>
      <c r="BQ327" t="str">
        <f t="shared" si="234"/>
        <v/>
      </c>
      <c r="BR327" t="str">
        <f t="shared" si="234"/>
        <v/>
      </c>
      <c r="BS327" t="str">
        <f t="shared" si="234"/>
        <v/>
      </c>
      <c r="BT327" t="str">
        <f t="shared" si="234"/>
        <v/>
      </c>
      <c r="BU327" t="str">
        <f t="shared" si="234"/>
        <v/>
      </c>
      <c r="BV327" t="str">
        <f t="shared" ref="BV327:DY327" si="235">IF(BV109&gt;0,BV$4,"")</f>
        <v/>
      </c>
      <c r="BW327" t="str">
        <f t="shared" si="235"/>
        <v/>
      </c>
      <c r="BX327" t="str">
        <f t="shared" si="235"/>
        <v/>
      </c>
      <c r="BY327" t="str">
        <f t="shared" si="235"/>
        <v/>
      </c>
      <c r="BZ327" t="str">
        <f t="shared" si="235"/>
        <v/>
      </c>
      <c r="CA327" t="str">
        <f t="shared" si="235"/>
        <v/>
      </c>
      <c r="CB327" t="str">
        <f t="shared" si="235"/>
        <v/>
      </c>
      <c r="CC327" t="str">
        <f t="shared" si="235"/>
        <v/>
      </c>
      <c r="CD327" t="str">
        <f t="shared" si="235"/>
        <v/>
      </c>
      <c r="CE327" t="str">
        <f t="shared" si="235"/>
        <v/>
      </c>
      <c r="CF327" t="str">
        <f t="shared" si="235"/>
        <v/>
      </c>
      <c r="CG327" t="str">
        <f t="shared" si="235"/>
        <v/>
      </c>
      <c r="CH327" t="str">
        <f t="shared" si="235"/>
        <v/>
      </c>
      <c r="CI327" t="str">
        <f t="shared" si="235"/>
        <v/>
      </c>
      <c r="CJ327" t="str">
        <f t="shared" si="235"/>
        <v/>
      </c>
      <c r="CK327" t="str">
        <f t="shared" si="235"/>
        <v/>
      </c>
      <c r="CL327" t="str">
        <f t="shared" si="235"/>
        <v/>
      </c>
      <c r="CM327" t="str">
        <f t="shared" si="235"/>
        <v/>
      </c>
      <c r="CN327" t="str">
        <f t="shared" si="235"/>
        <v/>
      </c>
      <c r="CO327" t="str">
        <f t="shared" si="235"/>
        <v/>
      </c>
      <c r="CP327" t="str">
        <f t="shared" si="235"/>
        <v/>
      </c>
      <c r="CQ327" t="str">
        <f t="shared" si="235"/>
        <v/>
      </c>
      <c r="CR327" t="str">
        <f t="shared" si="235"/>
        <v/>
      </c>
      <c r="CS327" t="str">
        <f t="shared" si="235"/>
        <v/>
      </c>
      <c r="CT327" t="str">
        <f t="shared" si="235"/>
        <v/>
      </c>
      <c r="CU327" t="str">
        <f t="shared" si="235"/>
        <v/>
      </c>
      <c r="CV327" t="str">
        <f t="shared" si="235"/>
        <v/>
      </c>
      <c r="CW327" t="str">
        <f t="shared" si="235"/>
        <v/>
      </c>
      <c r="CX327" t="str">
        <f t="shared" si="235"/>
        <v/>
      </c>
      <c r="CY327" t="str">
        <f t="shared" si="235"/>
        <v/>
      </c>
      <c r="CZ327" t="str">
        <f t="shared" si="235"/>
        <v/>
      </c>
      <c r="DA327" t="str">
        <f t="shared" si="235"/>
        <v/>
      </c>
      <c r="DB327" t="str">
        <f t="shared" si="235"/>
        <v/>
      </c>
      <c r="DC327" t="str">
        <f t="shared" si="235"/>
        <v/>
      </c>
      <c r="DD327" t="str">
        <f t="shared" si="235"/>
        <v/>
      </c>
      <c r="DE327" t="str">
        <f t="shared" si="235"/>
        <v/>
      </c>
      <c r="DF327" t="str">
        <f t="shared" si="235"/>
        <v/>
      </c>
      <c r="DG327" t="str">
        <f t="shared" si="235"/>
        <v/>
      </c>
      <c r="DH327" t="str">
        <f t="shared" si="235"/>
        <v/>
      </c>
      <c r="DI327" t="str">
        <f t="shared" si="235"/>
        <v/>
      </c>
      <c r="DJ327" t="str">
        <f t="shared" si="235"/>
        <v/>
      </c>
      <c r="DK327" t="str">
        <f t="shared" si="235"/>
        <v/>
      </c>
      <c r="DL327" t="str">
        <f t="shared" si="235"/>
        <v/>
      </c>
      <c r="DM327" t="str">
        <f t="shared" si="235"/>
        <v/>
      </c>
      <c r="DN327" t="str">
        <f t="shared" si="235"/>
        <v/>
      </c>
      <c r="DO327" t="str">
        <f t="shared" si="235"/>
        <v/>
      </c>
      <c r="DP327" t="str">
        <f t="shared" si="235"/>
        <v/>
      </c>
      <c r="DQ327" t="str">
        <f t="shared" si="235"/>
        <v/>
      </c>
      <c r="DR327" t="str">
        <f t="shared" si="235"/>
        <v/>
      </c>
      <c r="DS327" t="str">
        <f t="shared" si="235"/>
        <v/>
      </c>
      <c r="DT327" t="str">
        <f t="shared" si="235"/>
        <v/>
      </c>
      <c r="DU327" t="str">
        <f t="shared" si="235"/>
        <v/>
      </c>
      <c r="DV327" t="str">
        <f t="shared" si="235"/>
        <v/>
      </c>
      <c r="DW327" t="str">
        <f t="shared" si="235"/>
        <v/>
      </c>
      <c r="DX327" t="str">
        <f t="shared" si="235"/>
        <v/>
      </c>
      <c r="DY327" t="str">
        <f t="shared" si="235"/>
        <v/>
      </c>
    </row>
    <row r="328" spans="2:129" x14ac:dyDescent="0.2">
      <c r="B328" t="str">
        <f t="shared" si="155"/>
        <v/>
      </c>
      <c r="G328" s="9">
        <f t="shared" si="158"/>
        <v>0</v>
      </c>
      <c r="H328" s="9">
        <f t="shared" si="159"/>
        <v>0</v>
      </c>
      <c r="I328" t="str">
        <f t="shared" si="225"/>
        <v/>
      </c>
      <c r="J328" t="str">
        <f t="shared" ref="J328:BU328" si="236">IF(J110&gt;0,J$4,"")</f>
        <v/>
      </c>
      <c r="K328" t="str">
        <f t="shared" si="236"/>
        <v/>
      </c>
      <c r="L328" t="str">
        <f t="shared" si="236"/>
        <v/>
      </c>
      <c r="M328" t="str">
        <f t="shared" si="236"/>
        <v/>
      </c>
      <c r="N328" t="str">
        <f t="shared" si="236"/>
        <v/>
      </c>
      <c r="O328" t="str">
        <f t="shared" si="236"/>
        <v/>
      </c>
      <c r="P328" t="str">
        <f t="shared" si="236"/>
        <v/>
      </c>
      <c r="Q328" t="str">
        <f t="shared" si="236"/>
        <v/>
      </c>
      <c r="R328" t="str">
        <f t="shared" si="236"/>
        <v/>
      </c>
      <c r="S328" t="str">
        <f t="shared" si="236"/>
        <v/>
      </c>
      <c r="T328" t="str">
        <f t="shared" si="236"/>
        <v/>
      </c>
      <c r="U328" t="str">
        <f t="shared" si="236"/>
        <v/>
      </c>
      <c r="V328" t="str">
        <f t="shared" si="236"/>
        <v/>
      </c>
      <c r="W328" t="str">
        <f t="shared" si="236"/>
        <v/>
      </c>
      <c r="X328" t="str">
        <f t="shared" si="236"/>
        <v/>
      </c>
      <c r="Y328" t="str">
        <f t="shared" si="236"/>
        <v/>
      </c>
      <c r="Z328" t="str">
        <f t="shared" si="236"/>
        <v/>
      </c>
      <c r="AA328" t="str">
        <f t="shared" si="236"/>
        <v/>
      </c>
      <c r="AB328" t="str">
        <f t="shared" si="236"/>
        <v/>
      </c>
      <c r="AC328" t="str">
        <f t="shared" si="236"/>
        <v/>
      </c>
      <c r="AD328" t="str">
        <f t="shared" si="236"/>
        <v/>
      </c>
      <c r="AE328" t="str">
        <f t="shared" si="236"/>
        <v/>
      </c>
      <c r="AF328" t="str">
        <f t="shared" si="236"/>
        <v/>
      </c>
      <c r="AG328" t="str">
        <f t="shared" si="236"/>
        <v/>
      </c>
      <c r="AH328" t="str">
        <f t="shared" si="236"/>
        <v/>
      </c>
      <c r="AI328" t="str">
        <f t="shared" si="236"/>
        <v/>
      </c>
      <c r="AJ328" t="str">
        <f t="shared" si="236"/>
        <v/>
      </c>
      <c r="AK328" t="str">
        <f t="shared" si="236"/>
        <v/>
      </c>
      <c r="AL328" t="str">
        <f t="shared" si="236"/>
        <v/>
      </c>
      <c r="AM328" t="str">
        <f t="shared" si="236"/>
        <v/>
      </c>
      <c r="AN328" t="str">
        <f t="shared" si="236"/>
        <v/>
      </c>
      <c r="AO328" t="str">
        <f t="shared" si="236"/>
        <v/>
      </c>
      <c r="AP328" t="str">
        <f t="shared" si="236"/>
        <v/>
      </c>
      <c r="AQ328" t="str">
        <f t="shared" si="236"/>
        <v/>
      </c>
      <c r="AR328" t="str">
        <f t="shared" si="236"/>
        <v/>
      </c>
      <c r="AS328" t="str">
        <f t="shared" si="236"/>
        <v/>
      </c>
      <c r="AT328" t="str">
        <f t="shared" si="236"/>
        <v/>
      </c>
      <c r="AU328" t="str">
        <f t="shared" si="236"/>
        <v/>
      </c>
      <c r="AV328" t="str">
        <f t="shared" si="236"/>
        <v/>
      </c>
      <c r="AW328" t="str">
        <f t="shared" si="236"/>
        <v/>
      </c>
      <c r="AX328" t="str">
        <f t="shared" si="236"/>
        <v/>
      </c>
      <c r="AY328" t="str">
        <f t="shared" si="236"/>
        <v/>
      </c>
      <c r="AZ328" t="str">
        <f t="shared" si="236"/>
        <v/>
      </c>
      <c r="BA328" t="str">
        <f t="shared" si="236"/>
        <v/>
      </c>
      <c r="BB328" t="str">
        <f t="shared" si="236"/>
        <v/>
      </c>
      <c r="BC328" t="str">
        <f t="shared" si="236"/>
        <v/>
      </c>
      <c r="BD328" t="str">
        <f t="shared" si="236"/>
        <v/>
      </c>
      <c r="BE328" t="str">
        <f t="shared" si="236"/>
        <v/>
      </c>
      <c r="BF328" t="str">
        <f t="shared" si="236"/>
        <v/>
      </c>
      <c r="BG328" t="str">
        <f t="shared" si="236"/>
        <v/>
      </c>
      <c r="BH328" t="str">
        <f t="shared" si="236"/>
        <v/>
      </c>
      <c r="BI328" t="str">
        <f t="shared" si="236"/>
        <v/>
      </c>
      <c r="BJ328" t="str">
        <f t="shared" si="236"/>
        <v/>
      </c>
      <c r="BK328" t="str">
        <f t="shared" si="236"/>
        <v/>
      </c>
      <c r="BL328" t="str">
        <f t="shared" si="236"/>
        <v/>
      </c>
      <c r="BM328" t="str">
        <f t="shared" si="236"/>
        <v/>
      </c>
      <c r="BN328" t="str">
        <f t="shared" si="236"/>
        <v/>
      </c>
      <c r="BO328" t="str">
        <f t="shared" si="236"/>
        <v/>
      </c>
      <c r="BP328" t="str">
        <f t="shared" si="236"/>
        <v/>
      </c>
      <c r="BQ328" t="str">
        <f t="shared" si="236"/>
        <v/>
      </c>
      <c r="BR328" t="str">
        <f t="shared" si="236"/>
        <v/>
      </c>
      <c r="BS328" t="str">
        <f t="shared" si="236"/>
        <v/>
      </c>
      <c r="BT328" t="str">
        <f t="shared" si="236"/>
        <v/>
      </c>
      <c r="BU328" t="str">
        <f t="shared" si="236"/>
        <v/>
      </c>
      <c r="BV328" t="str">
        <f t="shared" ref="BV328:DY328" si="237">IF(BV110&gt;0,BV$4,"")</f>
        <v/>
      </c>
      <c r="BW328" t="str">
        <f t="shared" si="237"/>
        <v/>
      </c>
      <c r="BX328" t="str">
        <f t="shared" si="237"/>
        <v/>
      </c>
      <c r="BY328" t="str">
        <f t="shared" si="237"/>
        <v/>
      </c>
      <c r="BZ328" t="str">
        <f t="shared" si="237"/>
        <v/>
      </c>
      <c r="CA328" t="str">
        <f t="shared" si="237"/>
        <v/>
      </c>
      <c r="CB328" t="str">
        <f t="shared" si="237"/>
        <v/>
      </c>
      <c r="CC328" t="str">
        <f t="shared" si="237"/>
        <v/>
      </c>
      <c r="CD328" t="str">
        <f t="shared" si="237"/>
        <v/>
      </c>
      <c r="CE328" t="str">
        <f t="shared" si="237"/>
        <v/>
      </c>
      <c r="CF328" t="str">
        <f t="shared" si="237"/>
        <v/>
      </c>
      <c r="CG328" t="str">
        <f t="shared" si="237"/>
        <v/>
      </c>
      <c r="CH328" t="str">
        <f t="shared" si="237"/>
        <v/>
      </c>
      <c r="CI328" t="str">
        <f t="shared" si="237"/>
        <v/>
      </c>
      <c r="CJ328" t="str">
        <f t="shared" si="237"/>
        <v/>
      </c>
      <c r="CK328" t="str">
        <f t="shared" si="237"/>
        <v/>
      </c>
      <c r="CL328" t="str">
        <f t="shared" si="237"/>
        <v/>
      </c>
      <c r="CM328" t="str">
        <f t="shared" si="237"/>
        <v/>
      </c>
      <c r="CN328" t="str">
        <f t="shared" si="237"/>
        <v/>
      </c>
      <c r="CO328" t="str">
        <f t="shared" si="237"/>
        <v/>
      </c>
      <c r="CP328" t="str">
        <f t="shared" si="237"/>
        <v/>
      </c>
      <c r="CQ328" t="str">
        <f t="shared" si="237"/>
        <v/>
      </c>
      <c r="CR328" t="str">
        <f t="shared" si="237"/>
        <v/>
      </c>
      <c r="CS328" t="str">
        <f t="shared" si="237"/>
        <v/>
      </c>
      <c r="CT328" t="str">
        <f t="shared" si="237"/>
        <v/>
      </c>
      <c r="CU328" t="str">
        <f t="shared" si="237"/>
        <v/>
      </c>
      <c r="CV328" t="str">
        <f t="shared" si="237"/>
        <v/>
      </c>
      <c r="CW328" t="str">
        <f t="shared" si="237"/>
        <v/>
      </c>
      <c r="CX328" t="str">
        <f t="shared" si="237"/>
        <v/>
      </c>
      <c r="CY328" t="str">
        <f t="shared" si="237"/>
        <v/>
      </c>
      <c r="CZ328" t="str">
        <f t="shared" si="237"/>
        <v/>
      </c>
      <c r="DA328" t="str">
        <f t="shared" si="237"/>
        <v/>
      </c>
      <c r="DB328" t="str">
        <f t="shared" si="237"/>
        <v/>
      </c>
      <c r="DC328" t="str">
        <f t="shared" si="237"/>
        <v/>
      </c>
      <c r="DD328" t="str">
        <f t="shared" si="237"/>
        <v/>
      </c>
      <c r="DE328" t="str">
        <f t="shared" si="237"/>
        <v/>
      </c>
      <c r="DF328" t="str">
        <f t="shared" si="237"/>
        <v/>
      </c>
      <c r="DG328" t="str">
        <f t="shared" si="237"/>
        <v/>
      </c>
      <c r="DH328" t="str">
        <f t="shared" si="237"/>
        <v/>
      </c>
      <c r="DI328" t="str">
        <f t="shared" si="237"/>
        <v/>
      </c>
      <c r="DJ328" t="str">
        <f t="shared" si="237"/>
        <v/>
      </c>
      <c r="DK328" t="str">
        <f t="shared" si="237"/>
        <v/>
      </c>
      <c r="DL328" t="str">
        <f t="shared" si="237"/>
        <v/>
      </c>
      <c r="DM328" t="str">
        <f t="shared" si="237"/>
        <v/>
      </c>
      <c r="DN328" t="str">
        <f t="shared" si="237"/>
        <v/>
      </c>
      <c r="DO328" t="str">
        <f t="shared" si="237"/>
        <v/>
      </c>
      <c r="DP328" t="str">
        <f t="shared" si="237"/>
        <v/>
      </c>
      <c r="DQ328" t="str">
        <f t="shared" si="237"/>
        <v/>
      </c>
      <c r="DR328" t="str">
        <f t="shared" si="237"/>
        <v/>
      </c>
      <c r="DS328" t="str">
        <f t="shared" si="237"/>
        <v/>
      </c>
      <c r="DT328" t="str">
        <f t="shared" si="237"/>
        <v/>
      </c>
      <c r="DU328" t="str">
        <f t="shared" si="237"/>
        <v/>
      </c>
      <c r="DV328" t="str">
        <f t="shared" si="237"/>
        <v/>
      </c>
      <c r="DW328" t="str">
        <f t="shared" si="237"/>
        <v/>
      </c>
      <c r="DX328" t="str">
        <f t="shared" si="237"/>
        <v/>
      </c>
      <c r="DY328" t="str">
        <f t="shared" si="237"/>
        <v/>
      </c>
    </row>
    <row r="329" spans="2:129" x14ac:dyDescent="0.2">
      <c r="B329" t="str">
        <f t="shared" si="155"/>
        <v/>
      </c>
      <c r="G329" s="9">
        <f t="shared" si="158"/>
        <v>0</v>
      </c>
      <c r="H329" s="9">
        <f t="shared" si="159"/>
        <v>0</v>
      </c>
      <c r="I329" t="str">
        <f t="shared" si="225"/>
        <v/>
      </c>
      <c r="J329" t="str">
        <f t="shared" ref="J329:BU329" si="238">IF(J111&gt;0,J$4,"")</f>
        <v/>
      </c>
      <c r="K329" t="str">
        <f t="shared" si="238"/>
        <v/>
      </c>
      <c r="L329" t="str">
        <f t="shared" si="238"/>
        <v/>
      </c>
      <c r="M329" t="str">
        <f t="shared" si="238"/>
        <v/>
      </c>
      <c r="N329" t="str">
        <f t="shared" si="238"/>
        <v/>
      </c>
      <c r="O329" t="str">
        <f t="shared" si="238"/>
        <v/>
      </c>
      <c r="P329" t="str">
        <f t="shared" si="238"/>
        <v/>
      </c>
      <c r="Q329" t="str">
        <f t="shared" si="238"/>
        <v/>
      </c>
      <c r="R329" t="str">
        <f t="shared" si="238"/>
        <v/>
      </c>
      <c r="S329" t="str">
        <f t="shared" si="238"/>
        <v/>
      </c>
      <c r="T329" t="str">
        <f t="shared" si="238"/>
        <v/>
      </c>
      <c r="U329" t="str">
        <f t="shared" si="238"/>
        <v/>
      </c>
      <c r="V329" t="str">
        <f t="shared" si="238"/>
        <v/>
      </c>
      <c r="W329" t="str">
        <f t="shared" si="238"/>
        <v/>
      </c>
      <c r="X329" t="str">
        <f t="shared" si="238"/>
        <v/>
      </c>
      <c r="Y329" t="str">
        <f t="shared" si="238"/>
        <v/>
      </c>
      <c r="Z329" t="str">
        <f t="shared" si="238"/>
        <v/>
      </c>
      <c r="AA329" t="str">
        <f t="shared" si="238"/>
        <v/>
      </c>
      <c r="AB329" t="str">
        <f t="shared" si="238"/>
        <v/>
      </c>
      <c r="AC329" t="str">
        <f t="shared" si="238"/>
        <v/>
      </c>
      <c r="AD329" t="str">
        <f t="shared" si="238"/>
        <v/>
      </c>
      <c r="AE329" t="str">
        <f t="shared" si="238"/>
        <v/>
      </c>
      <c r="AF329" t="str">
        <f t="shared" si="238"/>
        <v/>
      </c>
      <c r="AG329" t="str">
        <f t="shared" si="238"/>
        <v/>
      </c>
      <c r="AH329" t="str">
        <f t="shared" si="238"/>
        <v/>
      </c>
      <c r="AI329" t="str">
        <f t="shared" si="238"/>
        <v/>
      </c>
      <c r="AJ329" t="str">
        <f t="shared" si="238"/>
        <v/>
      </c>
      <c r="AK329" t="str">
        <f t="shared" si="238"/>
        <v/>
      </c>
      <c r="AL329" t="str">
        <f t="shared" si="238"/>
        <v/>
      </c>
      <c r="AM329" t="str">
        <f t="shared" si="238"/>
        <v/>
      </c>
      <c r="AN329" t="str">
        <f t="shared" si="238"/>
        <v/>
      </c>
      <c r="AO329" t="str">
        <f t="shared" si="238"/>
        <v/>
      </c>
      <c r="AP329" t="str">
        <f t="shared" si="238"/>
        <v/>
      </c>
      <c r="AQ329" t="str">
        <f t="shared" si="238"/>
        <v/>
      </c>
      <c r="AR329" t="str">
        <f t="shared" si="238"/>
        <v/>
      </c>
      <c r="AS329" t="str">
        <f t="shared" si="238"/>
        <v/>
      </c>
      <c r="AT329" t="str">
        <f t="shared" si="238"/>
        <v/>
      </c>
      <c r="AU329" t="str">
        <f t="shared" si="238"/>
        <v/>
      </c>
      <c r="AV329" t="str">
        <f t="shared" si="238"/>
        <v/>
      </c>
      <c r="AW329" t="str">
        <f t="shared" si="238"/>
        <v/>
      </c>
      <c r="AX329" t="str">
        <f t="shared" si="238"/>
        <v/>
      </c>
      <c r="AY329" t="str">
        <f t="shared" si="238"/>
        <v/>
      </c>
      <c r="AZ329" t="str">
        <f t="shared" si="238"/>
        <v/>
      </c>
      <c r="BA329" t="str">
        <f t="shared" si="238"/>
        <v/>
      </c>
      <c r="BB329" t="str">
        <f t="shared" si="238"/>
        <v/>
      </c>
      <c r="BC329" t="str">
        <f t="shared" si="238"/>
        <v/>
      </c>
      <c r="BD329" t="str">
        <f t="shared" si="238"/>
        <v/>
      </c>
      <c r="BE329" t="str">
        <f t="shared" si="238"/>
        <v/>
      </c>
      <c r="BF329" t="str">
        <f t="shared" si="238"/>
        <v/>
      </c>
      <c r="BG329" t="str">
        <f t="shared" si="238"/>
        <v/>
      </c>
      <c r="BH329" t="str">
        <f t="shared" si="238"/>
        <v/>
      </c>
      <c r="BI329" t="str">
        <f t="shared" si="238"/>
        <v/>
      </c>
      <c r="BJ329" t="str">
        <f t="shared" si="238"/>
        <v/>
      </c>
      <c r="BK329" t="str">
        <f t="shared" si="238"/>
        <v/>
      </c>
      <c r="BL329" t="str">
        <f t="shared" si="238"/>
        <v/>
      </c>
      <c r="BM329" t="str">
        <f t="shared" si="238"/>
        <v/>
      </c>
      <c r="BN329" t="str">
        <f t="shared" si="238"/>
        <v/>
      </c>
      <c r="BO329" t="str">
        <f t="shared" si="238"/>
        <v/>
      </c>
      <c r="BP329" t="str">
        <f t="shared" si="238"/>
        <v/>
      </c>
      <c r="BQ329" t="str">
        <f t="shared" si="238"/>
        <v/>
      </c>
      <c r="BR329" t="str">
        <f t="shared" si="238"/>
        <v/>
      </c>
      <c r="BS329" t="str">
        <f t="shared" si="238"/>
        <v/>
      </c>
      <c r="BT329" t="str">
        <f t="shared" si="238"/>
        <v/>
      </c>
      <c r="BU329" t="str">
        <f t="shared" si="238"/>
        <v/>
      </c>
      <c r="BV329" t="str">
        <f t="shared" ref="BV329:DY329" si="239">IF(BV111&gt;0,BV$4,"")</f>
        <v/>
      </c>
      <c r="BW329" t="str">
        <f t="shared" si="239"/>
        <v/>
      </c>
      <c r="BX329" t="str">
        <f t="shared" si="239"/>
        <v/>
      </c>
      <c r="BY329" t="str">
        <f t="shared" si="239"/>
        <v/>
      </c>
      <c r="BZ329" t="str">
        <f t="shared" si="239"/>
        <v/>
      </c>
      <c r="CA329" t="str">
        <f t="shared" si="239"/>
        <v/>
      </c>
      <c r="CB329" t="str">
        <f t="shared" si="239"/>
        <v/>
      </c>
      <c r="CC329" t="str">
        <f t="shared" si="239"/>
        <v/>
      </c>
      <c r="CD329" t="str">
        <f t="shared" si="239"/>
        <v/>
      </c>
      <c r="CE329" t="str">
        <f t="shared" si="239"/>
        <v/>
      </c>
      <c r="CF329" t="str">
        <f t="shared" si="239"/>
        <v/>
      </c>
      <c r="CG329" t="str">
        <f t="shared" si="239"/>
        <v/>
      </c>
      <c r="CH329" t="str">
        <f t="shared" si="239"/>
        <v/>
      </c>
      <c r="CI329" t="str">
        <f t="shared" si="239"/>
        <v/>
      </c>
      <c r="CJ329" t="str">
        <f t="shared" si="239"/>
        <v/>
      </c>
      <c r="CK329" t="str">
        <f t="shared" si="239"/>
        <v/>
      </c>
      <c r="CL329" t="str">
        <f t="shared" si="239"/>
        <v/>
      </c>
      <c r="CM329" t="str">
        <f t="shared" si="239"/>
        <v/>
      </c>
      <c r="CN329" t="str">
        <f t="shared" si="239"/>
        <v/>
      </c>
      <c r="CO329" t="str">
        <f t="shared" si="239"/>
        <v/>
      </c>
      <c r="CP329" t="str">
        <f t="shared" si="239"/>
        <v/>
      </c>
      <c r="CQ329" t="str">
        <f t="shared" si="239"/>
        <v/>
      </c>
      <c r="CR329" t="str">
        <f t="shared" si="239"/>
        <v/>
      </c>
      <c r="CS329" t="str">
        <f t="shared" si="239"/>
        <v/>
      </c>
      <c r="CT329" t="str">
        <f t="shared" si="239"/>
        <v/>
      </c>
      <c r="CU329" t="str">
        <f t="shared" si="239"/>
        <v/>
      </c>
      <c r="CV329" t="str">
        <f t="shared" si="239"/>
        <v/>
      </c>
      <c r="CW329" t="str">
        <f t="shared" si="239"/>
        <v/>
      </c>
      <c r="CX329" t="str">
        <f t="shared" si="239"/>
        <v/>
      </c>
      <c r="CY329" t="str">
        <f t="shared" si="239"/>
        <v/>
      </c>
      <c r="CZ329" t="str">
        <f t="shared" si="239"/>
        <v/>
      </c>
      <c r="DA329" t="str">
        <f t="shared" si="239"/>
        <v/>
      </c>
      <c r="DB329" t="str">
        <f t="shared" si="239"/>
        <v/>
      </c>
      <c r="DC329" t="str">
        <f t="shared" si="239"/>
        <v/>
      </c>
      <c r="DD329" t="str">
        <f t="shared" si="239"/>
        <v/>
      </c>
      <c r="DE329" t="str">
        <f t="shared" si="239"/>
        <v/>
      </c>
      <c r="DF329" t="str">
        <f t="shared" si="239"/>
        <v/>
      </c>
      <c r="DG329" t="str">
        <f t="shared" si="239"/>
        <v/>
      </c>
      <c r="DH329" t="str">
        <f t="shared" si="239"/>
        <v/>
      </c>
      <c r="DI329" t="str">
        <f t="shared" si="239"/>
        <v/>
      </c>
      <c r="DJ329" t="str">
        <f t="shared" si="239"/>
        <v/>
      </c>
      <c r="DK329" t="str">
        <f t="shared" si="239"/>
        <v/>
      </c>
      <c r="DL329" t="str">
        <f t="shared" si="239"/>
        <v/>
      </c>
      <c r="DM329" t="str">
        <f t="shared" si="239"/>
        <v/>
      </c>
      <c r="DN329" t="str">
        <f t="shared" si="239"/>
        <v/>
      </c>
      <c r="DO329" t="str">
        <f t="shared" si="239"/>
        <v/>
      </c>
      <c r="DP329" t="str">
        <f t="shared" si="239"/>
        <v/>
      </c>
      <c r="DQ329" t="str">
        <f t="shared" si="239"/>
        <v/>
      </c>
      <c r="DR329" t="str">
        <f t="shared" si="239"/>
        <v/>
      </c>
      <c r="DS329" t="str">
        <f t="shared" si="239"/>
        <v/>
      </c>
      <c r="DT329" t="str">
        <f t="shared" si="239"/>
        <v/>
      </c>
      <c r="DU329" t="str">
        <f t="shared" si="239"/>
        <v/>
      </c>
      <c r="DV329" t="str">
        <f t="shared" si="239"/>
        <v/>
      </c>
      <c r="DW329" t="str">
        <f t="shared" si="239"/>
        <v/>
      </c>
      <c r="DX329" t="str">
        <f t="shared" si="239"/>
        <v/>
      </c>
      <c r="DY329" t="str">
        <f t="shared" si="239"/>
        <v/>
      </c>
    </row>
    <row r="330" spans="2:129" x14ac:dyDescent="0.2">
      <c r="B330" t="str">
        <f t="shared" si="155"/>
        <v/>
      </c>
      <c r="G330" s="9">
        <f t="shared" si="158"/>
        <v>0</v>
      </c>
      <c r="H330" s="9">
        <f t="shared" si="159"/>
        <v>0</v>
      </c>
      <c r="I330" t="str">
        <f t="shared" si="225"/>
        <v/>
      </c>
      <c r="J330" t="str">
        <f t="shared" ref="J330:BU330" si="240">IF(J112&gt;0,J$4,"")</f>
        <v/>
      </c>
      <c r="K330" t="str">
        <f t="shared" si="240"/>
        <v/>
      </c>
      <c r="L330" t="str">
        <f t="shared" si="240"/>
        <v/>
      </c>
      <c r="M330" t="str">
        <f t="shared" si="240"/>
        <v/>
      </c>
      <c r="N330" t="str">
        <f t="shared" si="240"/>
        <v/>
      </c>
      <c r="O330" t="str">
        <f t="shared" si="240"/>
        <v/>
      </c>
      <c r="P330" t="str">
        <f t="shared" si="240"/>
        <v/>
      </c>
      <c r="Q330" t="str">
        <f t="shared" si="240"/>
        <v/>
      </c>
      <c r="R330" t="str">
        <f t="shared" si="240"/>
        <v/>
      </c>
      <c r="S330" t="str">
        <f t="shared" si="240"/>
        <v/>
      </c>
      <c r="T330" t="str">
        <f t="shared" si="240"/>
        <v/>
      </c>
      <c r="U330" t="str">
        <f t="shared" si="240"/>
        <v/>
      </c>
      <c r="V330" t="str">
        <f t="shared" si="240"/>
        <v/>
      </c>
      <c r="W330" t="str">
        <f t="shared" si="240"/>
        <v/>
      </c>
      <c r="X330" t="str">
        <f t="shared" si="240"/>
        <v/>
      </c>
      <c r="Y330" t="str">
        <f t="shared" si="240"/>
        <v/>
      </c>
      <c r="Z330" t="str">
        <f t="shared" si="240"/>
        <v/>
      </c>
      <c r="AA330" t="str">
        <f t="shared" si="240"/>
        <v/>
      </c>
      <c r="AB330" t="str">
        <f t="shared" si="240"/>
        <v/>
      </c>
      <c r="AC330" t="str">
        <f t="shared" si="240"/>
        <v/>
      </c>
      <c r="AD330" t="str">
        <f t="shared" si="240"/>
        <v/>
      </c>
      <c r="AE330" t="str">
        <f t="shared" si="240"/>
        <v/>
      </c>
      <c r="AF330" t="str">
        <f t="shared" si="240"/>
        <v/>
      </c>
      <c r="AG330" t="str">
        <f t="shared" si="240"/>
        <v/>
      </c>
      <c r="AH330" t="str">
        <f t="shared" si="240"/>
        <v/>
      </c>
      <c r="AI330" t="str">
        <f t="shared" si="240"/>
        <v/>
      </c>
      <c r="AJ330" t="str">
        <f t="shared" si="240"/>
        <v/>
      </c>
      <c r="AK330" t="str">
        <f t="shared" si="240"/>
        <v/>
      </c>
      <c r="AL330" t="str">
        <f t="shared" si="240"/>
        <v/>
      </c>
      <c r="AM330" t="str">
        <f t="shared" si="240"/>
        <v/>
      </c>
      <c r="AN330" t="str">
        <f t="shared" si="240"/>
        <v/>
      </c>
      <c r="AO330" t="str">
        <f t="shared" si="240"/>
        <v/>
      </c>
      <c r="AP330" t="str">
        <f t="shared" si="240"/>
        <v/>
      </c>
      <c r="AQ330" t="str">
        <f t="shared" si="240"/>
        <v/>
      </c>
      <c r="AR330" t="str">
        <f t="shared" si="240"/>
        <v/>
      </c>
      <c r="AS330" t="str">
        <f t="shared" si="240"/>
        <v/>
      </c>
      <c r="AT330" t="str">
        <f t="shared" si="240"/>
        <v/>
      </c>
      <c r="AU330" t="str">
        <f t="shared" si="240"/>
        <v/>
      </c>
      <c r="AV330" t="str">
        <f t="shared" si="240"/>
        <v/>
      </c>
      <c r="AW330" t="str">
        <f t="shared" si="240"/>
        <v/>
      </c>
      <c r="AX330" t="str">
        <f t="shared" si="240"/>
        <v/>
      </c>
      <c r="AY330" t="str">
        <f t="shared" si="240"/>
        <v/>
      </c>
      <c r="AZ330" t="str">
        <f t="shared" si="240"/>
        <v/>
      </c>
      <c r="BA330" t="str">
        <f t="shared" si="240"/>
        <v/>
      </c>
      <c r="BB330" t="str">
        <f t="shared" si="240"/>
        <v/>
      </c>
      <c r="BC330" t="str">
        <f t="shared" si="240"/>
        <v/>
      </c>
      <c r="BD330" t="str">
        <f t="shared" si="240"/>
        <v/>
      </c>
      <c r="BE330" t="str">
        <f t="shared" si="240"/>
        <v/>
      </c>
      <c r="BF330" t="str">
        <f t="shared" si="240"/>
        <v/>
      </c>
      <c r="BG330" t="str">
        <f t="shared" si="240"/>
        <v/>
      </c>
      <c r="BH330" t="str">
        <f t="shared" si="240"/>
        <v/>
      </c>
      <c r="BI330" t="str">
        <f t="shared" si="240"/>
        <v/>
      </c>
      <c r="BJ330" t="str">
        <f t="shared" si="240"/>
        <v/>
      </c>
      <c r="BK330" t="str">
        <f t="shared" si="240"/>
        <v/>
      </c>
      <c r="BL330" t="str">
        <f t="shared" si="240"/>
        <v/>
      </c>
      <c r="BM330" t="str">
        <f t="shared" si="240"/>
        <v/>
      </c>
      <c r="BN330" t="str">
        <f t="shared" si="240"/>
        <v/>
      </c>
      <c r="BO330" t="str">
        <f t="shared" si="240"/>
        <v/>
      </c>
      <c r="BP330" t="str">
        <f t="shared" si="240"/>
        <v/>
      </c>
      <c r="BQ330" t="str">
        <f t="shared" si="240"/>
        <v/>
      </c>
      <c r="BR330" t="str">
        <f t="shared" si="240"/>
        <v/>
      </c>
      <c r="BS330" t="str">
        <f t="shared" si="240"/>
        <v/>
      </c>
      <c r="BT330" t="str">
        <f t="shared" si="240"/>
        <v/>
      </c>
      <c r="BU330" t="str">
        <f t="shared" si="240"/>
        <v/>
      </c>
      <c r="BV330" t="str">
        <f t="shared" ref="BV330:DY330" si="241">IF(BV112&gt;0,BV$4,"")</f>
        <v/>
      </c>
      <c r="BW330" t="str">
        <f t="shared" si="241"/>
        <v/>
      </c>
      <c r="BX330" t="str">
        <f t="shared" si="241"/>
        <v/>
      </c>
      <c r="BY330" t="str">
        <f t="shared" si="241"/>
        <v/>
      </c>
      <c r="BZ330" t="str">
        <f t="shared" si="241"/>
        <v/>
      </c>
      <c r="CA330" t="str">
        <f t="shared" si="241"/>
        <v/>
      </c>
      <c r="CB330" t="str">
        <f t="shared" si="241"/>
        <v/>
      </c>
      <c r="CC330" t="str">
        <f t="shared" si="241"/>
        <v/>
      </c>
      <c r="CD330" t="str">
        <f t="shared" si="241"/>
        <v/>
      </c>
      <c r="CE330" t="str">
        <f t="shared" si="241"/>
        <v/>
      </c>
      <c r="CF330" t="str">
        <f t="shared" si="241"/>
        <v/>
      </c>
      <c r="CG330" t="str">
        <f t="shared" si="241"/>
        <v/>
      </c>
      <c r="CH330" t="str">
        <f t="shared" si="241"/>
        <v/>
      </c>
      <c r="CI330" t="str">
        <f t="shared" si="241"/>
        <v/>
      </c>
      <c r="CJ330" t="str">
        <f t="shared" si="241"/>
        <v/>
      </c>
      <c r="CK330" t="str">
        <f t="shared" si="241"/>
        <v/>
      </c>
      <c r="CL330" t="str">
        <f t="shared" si="241"/>
        <v/>
      </c>
      <c r="CM330" t="str">
        <f t="shared" si="241"/>
        <v/>
      </c>
      <c r="CN330" t="str">
        <f t="shared" si="241"/>
        <v/>
      </c>
      <c r="CO330" t="str">
        <f t="shared" si="241"/>
        <v/>
      </c>
      <c r="CP330" t="str">
        <f t="shared" si="241"/>
        <v/>
      </c>
      <c r="CQ330" t="str">
        <f t="shared" si="241"/>
        <v/>
      </c>
      <c r="CR330" t="str">
        <f t="shared" si="241"/>
        <v/>
      </c>
      <c r="CS330" t="str">
        <f t="shared" si="241"/>
        <v/>
      </c>
      <c r="CT330" t="str">
        <f t="shared" si="241"/>
        <v/>
      </c>
      <c r="CU330" t="str">
        <f t="shared" si="241"/>
        <v/>
      </c>
      <c r="CV330" t="str">
        <f t="shared" si="241"/>
        <v/>
      </c>
      <c r="CW330" t="str">
        <f t="shared" si="241"/>
        <v/>
      </c>
      <c r="CX330" t="str">
        <f t="shared" si="241"/>
        <v/>
      </c>
      <c r="CY330" t="str">
        <f t="shared" si="241"/>
        <v/>
      </c>
      <c r="CZ330" t="str">
        <f t="shared" si="241"/>
        <v/>
      </c>
      <c r="DA330" t="str">
        <f t="shared" si="241"/>
        <v/>
      </c>
      <c r="DB330" t="str">
        <f t="shared" si="241"/>
        <v/>
      </c>
      <c r="DC330" t="str">
        <f t="shared" si="241"/>
        <v/>
      </c>
      <c r="DD330" t="str">
        <f t="shared" si="241"/>
        <v/>
      </c>
      <c r="DE330" t="str">
        <f t="shared" si="241"/>
        <v/>
      </c>
      <c r="DF330" t="str">
        <f t="shared" si="241"/>
        <v/>
      </c>
      <c r="DG330" t="str">
        <f t="shared" si="241"/>
        <v/>
      </c>
      <c r="DH330" t="str">
        <f t="shared" si="241"/>
        <v/>
      </c>
      <c r="DI330" t="str">
        <f t="shared" si="241"/>
        <v/>
      </c>
      <c r="DJ330" t="str">
        <f t="shared" si="241"/>
        <v/>
      </c>
      <c r="DK330" t="str">
        <f t="shared" si="241"/>
        <v/>
      </c>
      <c r="DL330" t="str">
        <f t="shared" si="241"/>
        <v/>
      </c>
      <c r="DM330" t="str">
        <f t="shared" si="241"/>
        <v/>
      </c>
      <c r="DN330" t="str">
        <f t="shared" si="241"/>
        <v/>
      </c>
      <c r="DO330" t="str">
        <f t="shared" si="241"/>
        <v/>
      </c>
      <c r="DP330" t="str">
        <f t="shared" si="241"/>
        <v/>
      </c>
      <c r="DQ330" t="str">
        <f t="shared" si="241"/>
        <v/>
      </c>
      <c r="DR330" t="str">
        <f t="shared" si="241"/>
        <v/>
      </c>
      <c r="DS330" t="str">
        <f t="shared" si="241"/>
        <v/>
      </c>
      <c r="DT330" t="str">
        <f t="shared" si="241"/>
        <v/>
      </c>
      <c r="DU330" t="str">
        <f t="shared" si="241"/>
        <v/>
      </c>
      <c r="DV330" t="str">
        <f t="shared" si="241"/>
        <v/>
      </c>
      <c r="DW330" t="str">
        <f t="shared" si="241"/>
        <v/>
      </c>
      <c r="DX330" t="str">
        <f t="shared" si="241"/>
        <v/>
      </c>
      <c r="DY330" t="str">
        <f t="shared" si="241"/>
        <v/>
      </c>
    </row>
    <row r="331" spans="2:129" x14ac:dyDescent="0.2">
      <c r="B331" t="str">
        <f t="shared" si="155"/>
        <v/>
      </c>
      <c r="G331" s="9">
        <f t="shared" si="158"/>
        <v>0</v>
      </c>
      <c r="H331" s="9">
        <f t="shared" si="159"/>
        <v>0</v>
      </c>
      <c r="I331" t="str">
        <f t="shared" si="225"/>
        <v/>
      </c>
      <c r="J331" t="str">
        <f t="shared" ref="J331:BU331" si="242">IF(J113&gt;0,J$4,"")</f>
        <v/>
      </c>
      <c r="K331" t="str">
        <f t="shared" si="242"/>
        <v/>
      </c>
      <c r="L331" t="str">
        <f t="shared" si="242"/>
        <v/>
      </c>
      <c r="M331" t="str">
        <f t="shared" si="242"/>
        <v/>
      </c>
      <c r="N331" t="str">
        <f t="shared" si="242"/>
        <v/>
      </c>
      <c r="O331" t="str">
        <f t="shared" si="242"/>
        <v/>
      </c>
      <c r="P331" t="str">
        <f t="shared" si="242"/>
        <v/>
      </c>
      <c r="Q331" t="str">
        <f t="shared" si="242"/>
        <v/>
      </c>
      <c r="R331" t="str">
        <f t="shared" si="242"/>
        <v/>
      </c>
      <c r="S331" t="str">
        <f t="shared" si="242"/>
        <v/>
      </c>
      <c r="T331" t="str">
        <f t="shared" si="242"/>
        <v/>
      </c>
      <c r="U331" t="str">
        <f t="shared" si="242"/>
        <v/>
      </c>
      <c r="V331" t="str">
        <f t="shared" si="242"/>
        <v/>
      </c>
      <c r="W331" t="str">
        <f t="shared" si="242"/>
        <v/>
      </c>
      <c r="X331" t="str">
        <f t="shared" si="242"/>
        <v/>
      </c>
      <c r="Y331" t="str">
        <f t="shared" si="242"/>
        <v/>
      </c>
      <c r="Z331" t="str">
        <f t="shared" si="242"/>
        <v/>
      </c>
      <c r="AA331" t="str">
        <f t="shared" si="242"/>
        <v/>
      </c>
      <c r="AB331" t="str">
        <f t="shared" si="242"/>
        <v/>
      </c>
      <c r="AC331" t="str">
        <f t="shared" si="242"/>
        <v/>
      </c>
      <c r="AD331" t="str">
        <f t="shared" si="242"/>
        <v/>
      </c>
      <c r="AE331" t="str">
        <f t="shared" si="242"/>
        <v/>
      </c>
      <c r="AF331" t="str">
        <f t="shared" si="242"/>
        <v/>
      </c>
      <c r="AG331" t="str">
        <f t="shared" si="242"/>
        <v/>
      </c>
      <c r="AH331" t="str">
        <f t="shared" si="242"/>
        <v/>
      </c>
      <c r="AI331" t="str">
        <f t="shared" si="242"/>
        <v/>
      </c>
      <c r="AJ331" t="str">
        <f t="shared" si="242"/>
        <v/>
      </c>
      <c r="AK331" t="str">
        <f t="shared" si="242"/>
        <v/>
      </c>
      <c r="AL331" t="str">
        <f t="shared" si="242"/>
        <v/>
      </c>
      <c r="AM331" t="str">
        <f t="shared" si="242"/>
        <v/>
      </c>
      <c r="AN331" t="str">
        <f t="shared" si="242"/>
        <v/>
      </c>
      <c r="AO331" t="str">
        <f t="shared" si="242"/>
        <v/>
      </c>
      <c r="AP331" t="str">
        <f t="shared" si="242"/>
        <v/>
      </c>
      <c r="AQ331" t="str">
        <f t="shared" si="242"/>
        <v/>
      </c>
      <c r="AR331" t="str">
        <f t="shared" si="242"/>
        <v/>
      </c>
      <c r="AS331" t="str">
        <f t="shared" si="242"/>
        <v/>
      </c>
      <c r="AT331" t="str">
        <f t="shared" si="242"/>
        <v/>
      </c>
      <c r="AU331" t="str">
        <f t="shared" si="242"/>
        <v/>
      </c>
      <c r="AV331" t="str">
        <f t="shared" si="242"/>
        <v/>
      </c>
      <c r="AW331" t="str">
        <f t="shared" si="242"/>
        <v/>
      </c>
      <c r="AX331" t="str">
        <f t="shared" si="242"/>
        <v/>
      </c>
      <c r="AY331" t="str">
        <f t="shared" si="242"/>
        <v/>
      </c>
      <c r="AZ331" t="str">
        <f t="shared" si="242"/>
        <v/>
      </c>
      <c r="BA331" t="str">
        <f t="shared" si="242"/>
        <v/>
      </c>
      <c r="BB331" t="str">
        <f t="shared" si="242"/>
        <v/>
      </c>
      <c r="BC331" t="str">
        <f t="shared" si="242"/>
        <v/>
      </c>
      <c r="BD331" t="str">
        <f t="shared" si="242"/>
        <v/>
      </c>
      <c r="BE331" t="str">
        <f t="shared" si="242"/>
        <v/>
      </c>
      <c r="BF331" t="str">
        <f t="shared" si="242"/>
        <v/>
      </c>
      <c r="BG331" t="str">
        <f t="shared" si="242"/>
        <v/>
      </c>
      <c r="BH331" t="str">
        <f t="shared" si="242"/>
        <v/>
      </c>
      <c r="BI331" t="str">
        <f t="shared" si="242"/>
        <v/>
      </c>
      <c r="BJ331" t="str">
        <f t="shared" si="242"/>
        <v/>
      </c>
      <c r="BK331" t="str">
        <f t="shared" si="242"/>
        <v/>
      </c>
      <c r="BL331" t="str">
        <f t="shared" si="242"/>
        <v/>
      </c>
      <c r="BM331" t="str">
        <f t="shared" si="242"/>
        <v/>
      </c>
      <c r="BN331" t="str">
        <f t="shared" si="242"/>
        <v/>
      </c>
      <c r="BO331" t="str">
        <f t="shared" si="242"/>
        <v/>
      </c>
      <c r="BP331" t="str">
        <f t="shared" si="242"/>
        <v/>
      </c>
      <c r="BQ331" t="str">
        <f t="shared" si="242"/>
        <v/>
      </c>
      <c r="BR331" t="str">
        <f t="shared" si="242"/>
        <v/>
      </c>
      <c r="BS331" t="str">
        <f t="shared" si="242"/>
        <v/>
      </c>
      <c r="BT331" t="str">
        <f t="shared" si="242"/>
        <v/>
      </c>
      <c r="BU331" t="str">
        <f t="shared" si="242"/>
        <v/>
      </c>
      <c r="BV331" t="str">
        <f t="shared" ref="BV331:DY331" si="243">IF(BV113&gt;0,BV$4,"")</f>
        <v/>
      </c>
      <c r="BW331" t="str">
        <f t="shared" si="243"/>
        <v/>
      </c>
      <c r="BX331" t="str">
        <f t="shared" si="243"/>
        <v/>
      </c>
      <c r="BY331" t="str">
        <f t="shared" si="243"/>
        <v/>
      </c>
      <c r="BZ331" t="str">
        <f t="shared" si="243"/>
        <v/>
      </c>
      <c r="CA331" t="str">
        <f t="shared" si="243"/>
        <v/>
      </c>
      <c r="CB331" t="str">
        <f t="shared" si="243"/>
        <v/>
      </c>
      <c r="CC331" t="str">
        <f t="shared" si="243"/>
        <v/>
      </c>
      <c r="CD331" t="str">
        <f t="shared" si="243"/>
        <v/>
      </c>
      <c r="CE331" t="str">
        <f t="shared" si="243"/>
        <v/>
      </c>
      <c r="CF331" t="str">
        <f t="shared" si="243"/>
        <v/>
      </c>
      <c r="CG331" t="str">
        <f t="shared" si="243"/>
        <v/>
      </c>
      <c r="CH331" t="str">
        <f t="shared" si="243"/>
        <v/>
      </c>
      <c r="CI331" t="str">
        <f t="shared" si="243"/>
        <v/>
      </c>
      <c r="CJ331" t="str">
        <f t="shared" si="243"/>
        <v/>
      </c>
      <c r="CK331" t="str">
        <f t="shared" si="243"/>
        <v/>
      </c>
      <c r="CL331" t="str">
        <f t="shared" si="243"/>
        <v/>
      </c>
      <c r="CM331" t="str">
        <f t="shared" si="243"/>
        <v/>
      </c>
      <c r="CN331" t="str">
        <f t="shared" si="243"/>
        <v/>
      </c>
      <c r="CO331" t="str">
        <f t="shared" si="243"/>
        <v/>
      </c>
      <c r="CP331" t="str">
        <f t="shared" si="243"/>
        <v/>
      </c>
      <c r="CQ331" t="str">
        <f t="shared" si="243"/>
        <v/>
      </c>
      <c r="CR331" t="str">
        <f t="shared" si="243"/>
        <v/>
      </c>
      <c r="CS331" t="str">
        <f t="shared" si="243"/>
        <v/>
      </c>
      <c r="CT331" t="str">
        <f t="shared" si="243"/>
        <v/>
      </c>
      <c r="CU331" t="str">
        <f t="shared" si="243"/>
        <v/>
      </c>
      <c r="CV331" t="str">
        <f t="shared" si="243"/>
        <v/>
      </c>
      <c r="CW331" t="str">
        <f t="shared" si="243"/>
        <v/>
      </c>
      <c r="CX331" t="str">
        <f t="shared" si="243"/>
        <v/>
      </c>
      <c r="CY331" t="str">
        <f t="shared" si="243"/>
        <v/>
      </c>
      <c r="CZ331" t="str">
        <f t="shared" si="243"/>
        <v/>
      </c>
      <c r="DA331" t="str">
        <f t="shared" si="243"/>
        <v/>
      </c>
      <c r="DB331" t="str">
        <f t="shared" si="243"/>
        <v/>
      </c>
      <c r="DC331" t="str">
        <f t="shared" si="243"/>
        <v/>
      </c>
      <c r="DD331" t="str">
        <f t="shared" si="243"/>
        <v/>
      </c>
      <c r="DE331" t="str">
        <f t="shared" si="243"/>
        <v/>
      </c>
      <c r="DF331" t="str">
        <f t="shared" si="243"/>
        <v/>
      </c>
      <c r="DG331" t="str">
        <f t="shared" si="243"/>
        <v/>
      </c>
      <c r="DH331" t="str">
        <f t="shared" si="243"/>
        <v/>
      </c>
      <c r="DI331" t="str">
        <f t="shared" si="243"/>
        <v/>
      </c>
      <c r="DJ331" t="str">
        <f t="shared" si="243"/>
        <v/>
      </c>
      <c r="DK331" t="str">
        <f t="shared" si="243"/>
        <v/>
      </c>
      <c r="DL331" t="str">
        <f t="shared" si="243"/>
        <v/>
      </c>
      <c r="DM331" t="str">
        <f t="shared" si="243"/>
        <v/>
      </c>
      <c r="DN331" t="str">
        <f t="shared" si="243"/>
        <v/>
      </c>
      <c r="DO331" t="str">
        <f t="shared" si="243"/>
        <v/>
      </c>
      <c r="DP331" t="str">
        <f t="shared" si="243"/>
        <v/>
      </c>
      <c r="DQ331" t="str">
        <f t="shared" si="243"/>
        <v/>
      </c>
      <c r="DR331" t="str">
        <f t="shared" si="243"/>
        <v/>
      </c>
      <c r="DS331" t="str">
        <f t="shared" si="243"/>
        <v/>
      </c>
      <c r="DT331" t="str">
        <f t="shared" si="243"/>
        <v/>
      </c>
      <c r="DU331" t="str">
        <f t="shared" si="243"/>
        <v/>
      </c>
      <c r="DV331" t="str">
        <f t="shared" si="243"/>
        <v/>
      </c>
      <c r="DW331" t="str">
        <f t="shared" si="243"/>
        <v/>
      </c>
      <c r="DX331" t="str">
        <f t="shared" si="243"/>
        <v/>
      </c>
      <c r="DY331" t="str">
        <f t="shared" si="243"/>
        <v/>
      </c>
    </row>
    <row r="332" spans="2:129" x14ac:dyDescent="0.2">
      <c r="G332" s="9">
        <f t="shared" si="158"/>
        <v>0</v>
      </c>
      <c r="H332" s="9">
        <f t="shared" si="159"/>
        <v>0</v>
      </c>
      <c r="I332" t="str">
        <f t="shared" si="225"/>
        <v/>
      </c>
      <c r="J332" t="str">
        <f t="shared" ref="J332:BU332" si="244">IF(J114&gt;0,J$4,"")</f>
        <v/>
      </c>
      <c r="K332" t="str">
        <f t="shared" si="244"/>
        <v/>
      </c>
      <c r="L332" t="str">
        <f t="shared" si="244"/>
        <v/>
      </c>
      <c r="M332" t="str">
        <f t="shared" si="244"/>
        <v/>
      </c>
      <c r="N332" t="str">
        <f t="shared" si="244"/>
        <v/>
      </c>
      <c r="O332" t="str">
        <f t="shared" si="244"/>
        <v/>
      </c>
      <c r="P332" t="str">
        <f t="shared" si="244"/>
        <v/>
      </c>
      <c r="Q332" t="str">
        <f t="shared" si="244"/>
        <v/>
      </c>
      <c r="R332" t="str">
        <f t="shared" si="244"/>
        <v/>
      </c>
      <c r="S332" t="str">
        <f t="shared" si="244"/>
        <v/>
      </c>
      <c r="T332" t="str">
        <f t="shared" si="244"/>
        <v/>
      </c>
      <c r="U332" t="str">
        <f t="shared" si="244"/>
        <v/>
      </c>
      <c r="V332" t="str">
        <f t="shared" si="244"/>
        <v/>
      </c>
      <c r="W332" t="str">
        <f t="shared" si="244"/>
        <v/>
      </c>
      <c r="X332" t="str">
        <f t="shared" si="244"/>
        <v/>
      </c>
      <c r="Y332" t="str">
        <f t="shared" si="244"/>
        <v/>
      </c>
      <c r="Z332" t="str">
        <f t="shared" si="244"/>
        <v/>
      </c>
      <c r="AA332" t="str">
        <f t="shared" si="244"/>
        <v/>
      </c>
      <c r="AB332" t="str">
        <f t="shared" si="244"/>
        <v/>
      </c>
      <c r="AC332" t="str">
        <f t="shared" si="244"/>
        <v/>
      </c>
      <c r="AD332" t="str">
        <f t="shared" si="244"/>
        <v/>
      </c>
      <c r="AE332" t="str">
        <f t="shared" si="244"/>
        <v/>
      </c>
      <c r="AF332" t="str">
        <f t="shared" si="244"/>
        <v/>
      </c>
      <c r="AG332" t="str">
        <f t="shared" si="244"/>
        <v/>
      </c>
      <c r="AH332" t="str">
        <f t="shared" si="244"/>
        <v/>
      </c>
      <c r="AI332" t="str">
        <f t="shared" si="244"/>
        <v/>
      </c>
      <c r="AJ332" t="str">
        <f t="shared" si="244"/>
        <v/>
      </c>
      <c r="AK332" t="str">
        <f t="shared" si="244"/>
        <v/>
      </c>
      <c r="AL332" t="str">
        <f t="shared" si="244"/>
        <v/>
      </c>
      <c r="AM332" t="str">
        <f t="shared" si="244"/>
        <v/>
      </c>
      <c r="AN332" t="str">
        <f t="shared" si="244"/>
        <v/>
      </c>
      <c r="AO332" t="str">
        <f t="shared" si="244"/>
        <v/>
      </c>
      <c r="AP332" t="str">
        <f t="shared" si="244"/>
        <v/>
      </c>
      <c r="AQ332" t="str">
        <f t="shared" si="244"/>
        <v/>
      </c>
      <c r="AR332" t="str">
        <f t="shared" si="244"/>
        <v/>
      </c>
      <c r="AS332" t="str">
        <f t="shared" si="244"/>
        <v/>
      </c>
      <c r="AT332" t="str">
        <f t="shared" si="244"/>
        <v/>
      </c>
      <c r="AU332" t="str">
        <f t="shared" si="244"/>
        <v/>
      </c>
      <c r="AV332" t="str">
        <f t="shared" si="244"/>
        <v/>
      </c>
      <c r="AW332" t="str">
        <f t="shared" si="244"/>
        <v/>
      </c>
      <c r="AX332" t="str">
        <f t="shared" si="244"/>
        <v/>
      </c>
      <c r="AY332" t="str">
        <f t="shared" si="244"/>
        <v/>
      </c>
      <c r="AZ332" t="str">
        <f t="shared" si="244"/>
        <v/>
      </c>
      <c r="BA332" t="str">
        <f t="shared" si="244"/>
        <v/>
      </c>
      <c r="BB332" t="str">
        <f t="shared" si="244"/>
        <v/>
      </c>
      <c r="BC332" t="str">
        <f t="shared" si="244"/>
        <v/>
      </c>
      <c r="BD332" t="str">
        <f t="shared" si="244"/>
        <v/>
      </c>
      <c r="BE332" t="str">
        <f t="shared" si="244"/>
        <v/>
      </c>
      <c r="BF332" t="str">
        <f t="shared" si="244"/>
        <v/>
      </c>
      <c r="BG332" t="str">
        <f t="shared" si="244"/>
        <v/>
      </c>
      <c r="BH332" t="str">
        <f t="shared" si="244"/>
        <v/>
      </c>
      <c r="BI332" t="str">
        <f t="shared" si="244"/>
        <v/>
      </c>
      <c r="BJ332" t="str">
        <f t="shared" si="244"/>
        <v/>
      </c>
      <c r="BK332" t="str">
        <f t="shared" si="244"/>
        <v/>
      </c>
      <c r="BL332" t="str">
        <f t="shared" si="244"/>
        <v/>
      </c>
      <c r="BM332" t="str">
        <f t="shared" si="244"/>
        <v/>
      </c>
      <c r="BN332" t="str">
        <f t="shared" si="244"/>
        <v/>
      </c>
      <c r="BO332" t="str">
        <f t="shared" si="244"/>
        <v/>
      </c>
      <c r="BP332" t="str">
        <f t="shared" si="244"/>
        <v/>
      </c>
      <c r="BQ332" t="str">
        <f t="shared" si="244"/>
        <v/>
      </c>
      <c r="BR332" t="str">
        <f t="shared" si="244"/>
        <v/>
      </c>
      <c r="BS332" t="str">
        <f t="shared" si="244"/>
        <v/>
      </c>
      <c r="BT332" t="str">
        <f t="shared" si="244"/>
        <v/>
      </c>
      <c r="BU332" t="str">
        <f t="shared" si="244"/>
        <v/>
      </c>
      <c r="BV332" t="str">
        <f t="shared" ref="BV332:DY332" si="245">IF(BV114&gt;0,BV$4,"")</f>
        <v/>
      </c>
      <c r="BW332" t="str">
        <f t="shared" si="245"/>
        <v/>
      </c>
      <c r="BX332" t="str">
        <f t="shared" si="245"/>
        <v/>
      </c>
      <c r="BY332" t="str">
        <f t="shared" si="245"/>
        <v/>
      </c>
      <c r="BZ332" t="str">
        <f t="shared" si="245"/>
        <v/>
      </c>
      <c r="CA332" t="str">
        <f t="shared" si="245"/>
        <v/>
      </c>
      <c r="CB332" t="str">
        <f t="shared" si="245"/>
        <v/>
      </c>
      <c r="CC332" t="str">
        <f t="shared" si="245"/>
        <v/>
      </c>
      <c r="CD332" t="str">
        <f t="shared" si="245"/>
        <v/>
      </c>
      <c r="CE332" t="str">
        <f t="shared" si="245"/>
        <v/>
      </c>
      <c r="CF332" t="str">
        <f t="shared" si="245"/>
        <v/>
      </c>
      <c r="CG332" t="str">
        <f t="shared" si="245"/>
        <v/>
      </c>
      <c r="CH332" t="str">
        <f t="shared" si="245"/>
        <v/>
      </c>
      <c r="CI332" t="str">
        <f t="shared" si="245"/>
        <v/>
      </c>
      <c r="CJ332" t="str">
        <f t="shared" si="245"/>
        <v/>
      </c>
      <c r="CK332" t="str">
        <f t="shared" si="245"/>
        <v/>
      </c>
      <c r="CL332" t="str">
        <f t="shared" si="245"/>
        <v/>
      </c>
      <c r="CM332" t="str">
        <f t="shared" si="245"/>
        <v/>
      </c>
      <c r="CN332" t="str">
        <f t="shared" si="245"/>
        <v/>
      </c>
      <c r="CO332" t="str">
        <f t="shared" si="245"/>
        <v/>
      </c>
      <c r="CP332" t="str">
        <f t="shared" si="245"/>
        <v/>
      </c>
      <c r="CQ332" t="str">
        <f t="shared" si="245"/>
        <v/>
      </c>
      <c r="CR332" t="str">
        <f t="shared" si="245"/>
        <v/>
      </c>
      <c r="CS332" t="str">
        <f t="shared" si="245"/>
        <v/>
      </c>
      <c r="CT332" t="str">
        <f t="shared" si="245"/>
        <v/>
      </c>
      <c r="CU332" t="str">
        <f t="shared" si="245"/>
        <v/>
      </c>
      <c r="CV332" t="str">
        <f t="shared" si="245"/>
        <v/>
      </c>
      <c r="CW332" t="str">
        <f t="shared" si="245"/>
        <v/>
      </c>
      <c r="CX332" t="str">
        <f t="shared" si="245"/>
        <v/>
      </c>
      <c r="CY332" t="str">
        <f t="shared" si="245"/>
        <v/>
      </c>
      <c r="CZ332" t="str">
        <f t="shared" si="245"/>
        <v/>
      </c>
      <c r="DA332" t="str">
        <f t="shared" si="245"/>
        <v/>
      </c>
      <c r="DB332" t="str">
        <f t="shared" si="245"/>
        <v/>
      </c>
      <c r="DC332" t="str">
        <f t="shared" si="245"/>
        <v/>
      </c>
      <c r="DD332" t="str">
        <f t="shared" si="245"/>
        <v/>
      </c>
      <c r="DE332" t="str">
        <f t="shared" si="245"/>
        <v/>
      </c>
      <c r="DF332" t="str">
        <f t="shared" si="245"/>
        <v/>
      </c>
      <c r="DG332" t="str">
        <f t="shared" si="245"/>
        <v/>
      </c>
      <c r="DH332" t="str">
        <f t="shared" si="245"/>
        <v/>
      </c>
      <c r="DI332" t="str">
        <f t="shared" si="245"/>
        <v/>
      </c>
      <c r="DJ332" t="str">
        <f t="shared" si="245"/>
        <v/>
      </c>
      <c r="DK332" t="str">
        <f t="shared" si="245"/>
        <v/>
      </c>
      <c r="DL332" t="str">
        <f t="shared" si="245"/>
        <v/>
      </c>
      <c r="DM332" t="str">
        <f t="shared" si="245"/>
        <v/>
      </c>
      <c r="DN332" t="str">
        <f t="shared" si="245"/>
        <v/>
      </c>
      <c r="DO332" t="str">
        <f t="shared" si="245"/>
        <v/>
      </c>
      <c r="DP332" t="str">
        <f t="shared" si="245"/>
        <v/>
      </c>
      <c r="DQ332" t="str">
        <f t="shared" si="245"/>
        <v/>
      </c>
      <c r="DR332" t="str">
        <f t="shared" si="245"/>
        <v/>
      </c>
      <c r="DS332" t="str">
        <f t="shared" si="245"/>
        <v/>
      </c>
      <c r="DT332" t="str">
        <f t="shared" si="245"/>
        <v/>
      </c>
      <c r="DU332" t="str">
        <f t="shared" si="245"/>
        <v/>
      </c>
      <c r="DV332" t="str">
        <f t="shared" si="245"/>
        <v/>
      </c>
      <c r="DW332" t="str">
        <f t="shared" si="245"/>
        <v/>
      </c>
      <c r="DX332" t="str">
        <f t="shared" si="245"/>
        <v/>
      </c>
      <c r="DY332" t="str">
        <f t="shared" si="245"/>
        <v/>
      </c>
    </row>
    <row r="333" spans="2:129" x14ac:dyDescent="0.2">
      <c r="B333">
        <f t="shared" si="155"/>
        <v>0</v>
      </c>
      <c r="G333" s="9">
        <f t="shared" si="158"/>
        <v>0</v>
      </c>
      <c r="H333" s="9">
        <f t="shared" si="159"/>
        <v>0</v>
      </c>
      <c r="I333" t="str">
        <f t="shared" si="225"/>
        <v/>
      </c>
      <c r="J333" t="str">
        <f t="shared" ref="J333:BU333" si="246">IF(J115&gt;0,J$4,"")</f>
        <v/>
      </c>
      <c r="K333" t="str">
        <f t="shared" si="246"/>
        <v/>
      </c>
      <c r="L333" t="str">
        <f t="shared" si="246"/>
        <v/>
      </c>
      <c r="M333" t="str">
        <f t="shared" si="246"/>
        <v/>
      </c>
      <c r="N333" t="str">
        <f t="shared" si="246"/>
        <v/>
      </c>
      <c r="O333" t="str">
        <f t="shared" si="246"/>
        <v/>
      </c>
      <c r="P333" t="str">
        <f t="shared" si="246"/>
        <v/>
      </c>
      <c r="Q333" t="str">
        <f t="shared" si="246"/>
        <v/>
      </c>
      <c r="R333" t="str">
        <f t="shared" si="246"/>
        <v/>
      </c>
      <c r="S333" t="str">
        <f t="shared" si="246"/>
        <v/>
      </c>
      <c r="T333" t="str">
        <f t="shared" si="246"/>
        <v/>
      </c>
      <c r="U333" t="str">
        <f t="shared" si="246"/>
        <v/>
      </c>
      <c r="V333" t="str">
        <f t="shared" si="246"/>
        <v/>
      </c>
      <c r="W333" t="str">
        <f t="shared" si="246"/>
        <v/>
      </c>
      <c r="X333" t="str">
        <f t="shared" si="246"/>
        <v/>
      </c>
      <c r="Y333" t="str">
        <f t="shared" si="246"/>
        <v/>
      </c>
      <c r="Z333" t="str">
        <f t="shared" si="246"/>
        <v/>
      </c>
      <c r="AA333" t="str">
        <f t="shared" si="246"/>
        <v/>
      </c>
      <c r="AB333" t="str">
        <f t="shared" si="246"/>
        <v/>
      </c>
      <c r="AC333" t="str">
        <f t="shared" si="246"/>
        <v/>
      </c>
      <c r="AD333" t="str">
        <f t="shared" si="246"/>
        <v/>
      </c>
      <c r="AE333" t="str">
        <f t="shared" si="246"/>
        <v/>
      </c>
      <c r="AF333" t="str">
        <f t="shared" si="246"/>
        <v/>
      </c>
      <c r="AG333" t="str">
        <f t="shared" si="246"/>
        <v/>
      </c>
      <c r="AH333" t="str">
        <f t="shared" si="246"/>
        <v/>
      </c>
      <c r="AI333" t="str">
        <f t="shared" si="246"/>
        <v/>
      </c>
      <c r="AJ333" t="str">
        <f t="shared" si="246"/>
        <v/>
      </c>
      <c r="AK333" t="str">
        <f t="shared" si="246"/>
        <v/>
      </c>
      <c r="AL333" t="str">
        <f t="shared" si="246"/>
        <v/>
      </c>
      <c r="AM333" t="str">
        <f t="shared" si="246"/>
        <v/>
      </c>
      <c r="AN333" t="str">
        <f t="shared" si="246"/>
        <v/>
      </c>
      <c r="AO333" t="str">
        <f t="shared" si="246"/>
        <v/>
      </c>
      <c r="AP333" t="str">
        <f t="shared" si="246"/>
        <v/>
      </c>
      <c r="AQ333" t="str">
        <f t="shared" si="246"/>
        <v/>
      </c>
      <c r="AR333" t="str">
        <f t="shared" si="246"/>
        <v/>
      </c>
      <c r="AS333" t="str">
        <f t="shared" si="246"/>
        <v/>
      </c>
      <c r="AT333" t="str">
        <f t="shared" si="246"/>
        <v/>
      </c>
      <c r="AU333" t="str">
        <f t="shared" si="246"/>
        <v/>
      </c>
      <c r="AV333" t="str">
        <f t="shared" si="246"/>
        <v/>
      </c>
      <c r="AW333" t="str">
        <f t="shared" si="246"/>
        <v/>
      </c>
      <c r="AX333" t="str">
        <f t="shared" si="246"/>
        <v/>
      </c>
      <c r="AY333" t="str">
        <f t="shared" si="246"/>
        <v/>
      </c>
      <c r="AZ333" t="str">
        <f t="shared" si="246"/>
        <v/>
      </c>
      <c r="BA333" t="str">
        <f t="shared" si="246"/>
        <v/>
      </c>
      <c r="BB333" t="str">
        <f t="shared" si="246"/>
        <v/>
      </c>
      <c r="BC333" t="str">
        <f t="shared" si="246"/>
        <v/>
      </c>
      <c r="BD333" t="str">
        <f t="shared" si="246"/>
        <v/>
      </c>
      <c r="BE333" t="str">
        <f t="shared" si="246"/>
        <v/>
      </c>
      <c r="BF333" t="str">
        <f t="shared" si="246"/>
        <v/>
      </c>
      <c r="BG333" t="str">
        <f t="shared" si="246"/>
        <v/>
      </c>
      <c r="BH333" t="str">
        <f t="shared" si="246"/>
        <v/>
      </c>
      <c r="BI333" t="str">
        <f t="shared" si="246"/>
        <v/>
      </c>
      <c r="BJ333" t="str">
        <f t="shared" si="246"/>
        <v/>
      </c>
      <c r="BK333" t="str">
        <f t="shared" si="246"/>
        <v/>
      </c>
      <c r="BL333" t="str">
        <f t="shared" si="246"/>
        <v/>
      </c>
      <c r="BM333" t="str">
        <f t="shared" si="246"/>
        <v/>
      </c>
      <c r="BN333" t="str">
        <f t="shared" si="246"/>
        <v/>
      </c>
      <c r="BO333" t="str">
        <f t="shared" si="246"/>
        <v/>
      </c>
      <c r="BP333" t="str">
        <f t="shared" si="246"/>
        <v/>
      </c>
      <c r="BQ333" t="str">
        <f t="shared" si="246"/>
        <v/>
      </c>
      <c r="BR333" t="str">
        <f t="shared" si="246"/>
        <v/>
      </c>
      <c r="BS333" t="str">
        <f t="shared" si="246"/>
        <v/>
      </c>
      <c r="BT333" t="str">
        <f t="shared" si="246"/>
        <v/>
      </c>
      <c r="BU333" t="str">
        <f t="shared" si="246"/>
        <v/>
      </c>
      <c r="BV333" t="str">
        <f t="shared" ref="BV333:DY333" si="247">IF(BV115&gt;0,BV$4,"")</f>
        <v/>
      </c>
      <c r="BW333" t="str">
        <f t="shared" si="247"/>
        <v/>
      </c>
      <c r="BX333" t="str">
        <f t="shared" si="247"/>
        <v/>
      </c>
      <c r="BY333" t="str">
        <f t="shared" si="247"/>
        <v/>
      </c>
      <c r="BZ333" t="str">
        <f t="shared" si="247"/>
        <v/>
      </c>
      <c r="CA333" t="str">
        <f t="shared" si="247"/>
        <v/>
      </c>
      <c r="CB333" t="str">
        <f t="shared" si="247"/>
        <v/>
      </c>
      <c r="CC333" t="str">
        <f t="shared" si="247"/>
        <v/>
      </c>
      <c r="CD333" t="str">
        <f t="shared" si="247"/>
        <v/>
      </c>
      <c r="CE333" t="str">
        <f t="shared" si="247"/>
        <v/>
      </c>
      <c r="CF333" t="str">
        <f t="shared" si="247"/>
        <v/>
      </c>
      <c r="CG333" t="str">
        <f t="shared" si="247"/>
        <v/>
      </c>
      <c r="CH333" t="str">
        <f t="shared" si="247"/>
        <v/>
      </c>
      <c r="CI333" t="str">
        <f t="shared" si="247"/>
        <v/>
      </c>
      <c r="CJ333" t="str">
        <f t="shared" si="247"/>
        <v/>
      </c>
      <c r="CK333" t="str">
        <f t="shared" si="247"/>
        <v/>
      </c>
      <c r="CL333" t="str">
        <f t="shared" si="247"/>
        <v/>
      </c>
      <c r="CM333" t="str">
        <f t="shared" si="247"/>
        <v/>
      </c>
      <c r="CN333" t="str">
        <f t="shared" si="247"/>
        <v/>
      </c>
      <c r="CO333" t="str">
        <f t="shared" si="247"/>
        <v/>
      </c>
      <c r="CP333" t="str">
        <f t="shared" si="247"/>
        <v/>
      </c>
      <c r="CQ333" t="str">
        <f t="shared" si="247"/>
        <v/>
      </c>
      <c r="CR333" t="str">
        <f t="shared" si="247"/>
        <v/>
      </c>
      <c r="CS333" t="str">
        <f t="shared" si="247"/>
        <v/>
      </c>
      <c r="CT333" t="str">
        <f t="shared" si="247"/>
        <v/>
      </c>
      <c r="CU333" t="str">
        <f t="shared" si="247"/>
        <v/>
      </c>
      <c r="CV333" t="str">
        <f t="shared" si="247"/>
        <v/>
      </c>
      <c r="CW333" t="str">
        <f t="shared" si="247"/>
        <v/>
      </c>
      <c r="CX333" t="str">
        <f t="shared" si="247"/>
        <v/>
      </c>
      <c r="CY333" t="str">
        <f t="shared" si="247"/>
        <v/>
      </c>
      <c r="CZ333" t="str">
        <f t="shared" si="247"/>
        <v/>
      </c>
      <c r="DA333" t="str">
        <f t="shared" si="247"/>
        <v/>
      </c>
      <c r="DB333" t="str">
        <f t="shared" si="247"/>
        <v/>
      </c>
      <c r="DC333" t="str">
        <f t="shared" si="247"/>
        <v/>
      </c>
      <c r="DD333" t="str">
        <f t="shared" si="247"/>
        <v/>
      </c>
      <c r="DE333" t="str">
        <f t="shared" si="247"/>
        <v/>
      </c>
      <c r="DF333" t="str">
        <f t="shared" si="247"/>
        <v/>
      </c>
      <c r="DG333" t="str">
        <f t="shared" si="247"/>
        <v/>
      </c>
      <c r="DH333" t="str">
        <f t="shared" si="247"/>
        <v/>
      </c>
      <c r="DI333" t="str">
        <f t="shared" si="247"/>
        <v/>
      </c>
      <c r="DJ333" t="str">
        <f t="shared" si="247"/>
        <v/>
      </c>
      <c r="DK333" t="str">
        <f t="shared" si="247"/>
        <v/>
      </c>
      <c r="DL333" t="str">
        <f t="shared" si="247"/>
        <v/>
      </c>
      <c r="DM333" t="str">
        <f t="shared" si="247"/>
        <v/>
      </c>
      <c r="DN333" t="str">
        <f t="shared" si="247"/>
        <v/>
      </c>
      <c r="DO333" t="str">
        <f t="shared" si="247"/>
        <v/>
      </c>
      <c r="DP333" t="str">
        <f t="shared" si="247"/>
        <v/>
      </c>
      <c r="DQ333" t="str">
        <f t="shared" si="247"/>
        <v/>
      </c>
      <c r="DR333" t="str">
        <f t="shared" si="247"/>
        <v/>
      </c>
      <c r="DS333" t="str">
        <f t="shared" si="247"/>
        <v/>
      </c>
      <c r="DT333" t="str">
        <f t="shared" si="247"/>
        <v/>
      </c>
      <c r="DU333" t="str">
        <f t="shared" si="247"/>
        <v/>
      </c>
      <c r="DV333" t="str">
        <f t="shared" si="247"/>
        <v/>
      </c>
      <c r="DW333" t="str">
        <f t="shared" si="247"/>
        <v/>
      </c>
      <c r="DX333" t="str">
        <f t="shared" si="247"/>
        <v/>
      </c>
      <c r="DY333" t="str">
        <f t="shared" si="247"/>
        <v/>
      </c>
    </row>
    <row r="334" spans="2:129" x14ac:dyDescent="0.2">
      <c r="B334" t="str">
        <f t="shared" si="155"/>
        <v/>
      </c>
      <c r="G334" s="9">
        <f t="shared" si="158"/>
        <v>0</v>
      </c>
      <c r="H334" s="9">
        <f t="shared" si="159"/>
        <v>0</v>
      </c>
      <c r="I334" t="str">
        <f t="shared" si="225"/>
        <v/>
      </c>
      <c r="J334" t="str">
        <f t="shared" ref="J334:BU334" si="248">IF(J116&gt;0,J$4,"")</f>
        <v/>
      </c>
      <c r="K334" t="str">
        <f t="shared" si="248"/>
        <v/>
      </c>
      <c r="L334" t="str">
        <f t="shared" si="248"/>
        <v/>
      </c>
      <c r="M334" t="str">
        <f t="shared" si="248"/>
        <v/>
      </c>
      <c r="N334" t="str">
        <f t="shared" si="248"/>
        <v/>
      </c>
      <c r="O334" t="str">
        <f t="shared" si="248"/>
        <v/>
      </c>
      <c r="P334" t="str">
        <f t="shared" si="248"/>
        <v/>
      </c>
      <c r="Q334" t="str">
        <f t="shared" si="248"/>
        <v/>
      </c>
      <c r="R334" t="str">
        <f t="shared" si="248"/>
        <v/>
      </c>
      <c r="S334" t="str">
        <f t="shared" si="248"/>
        <v/>
      </c>
      <c r="T334" t="str">
        <f t="shared" si="248"/>
        <v/>
      </c>
      <c r="U334" t="str">
        <f t="shared" si="248"/>
        <v/>
      </c>
      <c r="V334" t="str">
        <f t="shared" si="248"/>
        <v/>
      </c>
      <c r="W334" t="str">
        <f t="shared" si="248"/>
        <v/>
      </c>
      <c r="X334" t="str">
        <f t="shared" si="248"/>
        <v/>
      </c>
      <c r="Y334" t="str">
        <f t="shared" si="248"/>
        <v/>
      </c>
      <c r="Z334" t="str">
        <f t="shared" si="248"/>
        <v/>
      </c>
      <c r="AA334" t="str">
        <f t="shared" si="248"/>
        <v/>
      </c>
      <c r="AB334" t="str">
        <f t="shared" si="248"/>
        <v/>
      </c>
      <c r="AC334" t="str">
        <f t="shared" si="248"/>
        <v/>
      </c>
      <c r="AD334" t="str">
        <f t="shared" si="248"/>
        <v/>
      </c>
      <c r="AE334" t="str">
        <f t="shared" si="248"/>
        <v/>
      </c>
      <c r="AF334" t="str">
        <f t="shared" si="248"/>
        <v/>
      </c>
      <c r="AG334" t="str">
        <f t="shared" si="248"/>
        <v/>
      </c>
      <c r="AH334" t="str">
        <f t="shared" si="248"/>
        <v/>
      </c>
      <c r="AI334" t="str">
        <f t="shared" si="248"/>
        <v/>
      </c>
      <c r="AJ334" t="str">
        <f t="shared" si="248"/>
        <v/>
      </c>
      <c r="AK334" t="str">
        <f t="shared" si="248"/>
        <v/>
      </c>
      <c r="AL334" t="str">
        <f t="shared" si="248"/>
        <v/>
      </c>
      <c r="AM334" t="str">
        <f t="shared" si="248"/>
        <v/>
      </c>
      <c r="AN334" t="str">
        <f t="shared" si="248"/>
        <v/>
      </c>
      <c r="AO334" t="str">
        <f t="shared" si="248"/>
        <v/>
      </c>
      <c r="AP334" t="str">
        <f t="shared" si="248"/>
        <v/>
      </c>
      <c r="AQ334" t="str">
        <f t="shared" si="248"/>
        <v/>
      </c>
      <c r="AR334" t="str">
        <f t="shared" si="248"/>
        <v/>
      </c>
      <c r="AS334" t="str">
        <f t="shared" si="248"/>
        <v/>
      </c>
      <c r="AT334" t="str">
        <f t="shared" si="248"/>
        <v/>
      </c>
      <c r="AU334" t="str">
        <f t="shared" si="248"/>
        <v/>
      </c>
      <c r="AV334" t="str">
        <f t="shared" si="248"/>
        <v/>
      </c>
      <c r="AW334" t="str">
        <f t="shared" si="248"/>
        <v/>
      </c>
      <c r="AX334" t="str">
        <f t="shared" si="248"/>
        <v/>
      </c>
      <c r="AY334" t="str">
        <f t="shared" si="248"/>
        <v/>
      </c>
      <c r="AZ334" t="str">
        <f t="shared" si="248"/>
        <v/>
      </c>
      <c r="BA334" t="str">
        <f t="shared" si="248"/>
        <v/>
      </c>
      <c r="BB334" t="str">
        <f t="shared" si="248"/>
        <v/>
      </c>
      <c r="BC334" t="str">
        <f t="shared" si="248"/>
        <v/>
      </c>
      <c r="BD334" t="str">
        <f t="shared" si="248"/>
        <v/>
      </c>
      <c r="BE334" t="str">
        <f t="shared" si="248"/>
        <v/>
      </c>
      <c r="BF334" t="str">
        <f t="shared" si="248"/>
        <v/>
      </c>
      <c r="BG334" t="str">
        <f t="shared" si="248"/>
        <v/>
      </c>
      <c r="BH334" t="str">
        <f t="shared" si="248"/>
        <v/>
      </c>
      <c r="BI334" t="str">
        <f t="shared" si="248"/>
        <v/>
      </c>
      <c r="BJ334" t="str">
        <f t="shared" si="248"/>
        <v/>
      </c>
      <c r="BK334" t="str">
        <f t="shared" si="248"/>
        <v/>
      </c>
      <c r="BL334" t="str">
        <f t="shared" si="248"/>
        <v/>
      </c>
      <c r="BM334" t="str">
        <f t="shared" si="248"/>
        <v/>
      </c>
      <c r="BN334" t="str">
        <f t="shared" si="248"/>
        <v/>
      </c>
      <c r="BO334" t="str">
        <f t="shared" si="248"/>
        <v/>
      </c>
      <c r="BP334" t="str">
        <f t="shared" si="248"/>
        <v/>
      </c>
      <c r="BQ334" t="str">
        <f t="shared" si="248"/>
        <v/>
      </c>
      <c r="BR334" t="str">
        <f t="shared" si="248"/>
        <v/>
      </c>
      <c r="BS334" t="str">
        <f t="shared" si="248"/>
        <v/>
      </c>
      <c r="BT334" t="str">
        <f t="shared" si="248"/>
        <v/>
      </c>
      <c r="BU334" t="str">
        <f t="shared" si="248"/>
        <v/>
      </c>
      <c r="BV334" t="str">
        <f t="shared" ref="BV334:DY334" si="249">IF(BV116&gt;0,BV$4,"")</f>
        <v/>
      </c>
      <c r="BW334" t="str">
        <f t="shared" si="249"/>
        <v/>
      </c>
      <c r="BX334" t="str">
        <f t="shared" si="249"/>
        <v/>
      </c>
      <c r="BY334" t="str">
        <f t="shared" si="249"/>
        <v/>
      </c>
      <c r="BZ334" t="str">
        <f t="shared" si="249"/>
        <v/>
      </c>
      <c r="CA334" t="str">
        <f t="shared" si="249"/>
        <v/>
      </c>
      <c r="CB334" t="str">
        <f t="shared" si="249"/>
        <v/>
      </c>
      <c r="CC334" t="str">
        <f t="shared" si="249"/>
        <v/>
      </c>
      <c r="CD334" t="str">
        <f t="shared" si="249"/>
        <v/>
      </c>
      <c r="CE334" t="str">
        <f t="shared" si="249"/>
        <v/>
      </c>
      <c r="CF334" t="str">
        <f t="shared" si="249"/>
        <v/>
      </c>
      <c r="CG334" t="str">
        <f t="shared" si="249"/>
        <v/>
      </c>
      <c r="CH334" t="str">
        <f t="shared" si="249"/>
        <v/>
      </c>
      <c r="CI334" t="str">
        <f t="shared" si="249"/>
        <v/>
      </c>
      <c r="CJ334" t="str">
        <f t="shared" si="249"/>
        <v/>
      </c>
      <c r="CK334" t="str">
        <f t="shared" si="249"/>
        <v/>
      </c>
      <c r="CL334" t="str">
        <f t="shared" si="249"/>
        <v/>
      </c>
      <c r="CM334" t="str">
        <f t="shared" si="249"/>
        <v/>
      </c>
      <c r="CN334" t="str">
        <f t="shared" si="249"/>
        <v/>
      </c>
      <c r="CO334" t="str">
        <f t="shared" si="249"/>
        <v/>
      </c>
      <c r="CP334" t="str">
        <f t="shared" si="249"/>
        <v/>
      </c>
      <c r="CQ334" t="str">
        <f t="shared" si="249"/>
        <v/>
      </c>
      <c r="CR334" t="str">
        <f t="shared" si="249"/>
        <v/>
      </c>
      <c r="CS334" t="str">
        <f t="shared" si="249"/>
        <v/>
      </c>
      <c r="CT334" t="str">
        <f t="shared" si="249"/>
        <v/>
      </c>
      <c r="CU334" t="str">
        <f t="shared" si="249"/>
        <v/>
      </c>
      <c r="CV334" t="str">
        <f t="shared" si="249"/>
        <v/>
      </c>
      <c r="CW334" t="str">
        <f t="shared" si="249"/>
        <v/>
      </c>
      <c r="CX334" t="str">
        <f t="shared" si="249"/>
        <v/>
      </c>
      <c r="CY334" t="str">
        <f t="shared" si="249"/>
        <v/>
      </c>
      <c r="CZ334" t="str">
        <f t="shared" si="249"/>
        <v/>
      </c>
      <c r="DA334" t="str">
        <f t="shared" si="249"/>
        <v/>
      </c>
      <c r="DB334" t="str">
        <f t="shared" si="249"/>
        <v/>
      </c>
      <c r="DC334" t="str">
        <f t="shared" si="249"/>
        <v/>
      </c>
      <c r="DD334" t="str">
        <f t="shared" si="249"/>
        <v/>
      </c>
      <c r="DE334" t="str">
        <f t="shared" si="249"/>
        <v/>
      </c>
      <c r="DF334" t="str">
        <f t="shared" si="249"/>
        <v/>
      </c>
      <c r="DG334" t="str">
        <f t="shared" si="249"/>
        <v/>
      </c>
      <c r="DH334" t="str">
        <f t="shared" si="249"/>
        <v/>
      </c>
      <c r="DI334" t="str">
        <f t="shared" si="249"/>
        <v/>
      </c>
      <c r="DJ334" t="str">
        <f t="shared" si="249"/>
        <v/>
      </c>
      <c r="DK334" t="str">
        <f t="shared" si="249"/>
        <v/>
      </c>
      <c r="DL334" t="str">
        <f t="shared" si="249"/>
        <v/>
      </c>
      <c r="DM334" t="str">
        <f t="shared" si="249"/>
        <v/>
      </c>
      <c r="DN334" t="str">
        <f t="shared" si="249"/>
        <v/>
      </c>
      <c r="DO334" t="str">
        <f t="shared" si="249"/>
        <v/>
      </c>
      <c r="DP334" t="str">
        <f t="shared" si="249"/>
        <v/>
      </c>
      <c r="DQ334" t="str">
        <f t="shared" si="249"/>
        <v/>
      </c>
      <c r="DR334" t="str">
        <f t="shared" si="249"/>
        <v/>
      </c>
      <c r="DS334" t="str">
        <f t="shared" si="249"/>
        <v/>
      </c>
      <c r="DT334" t="str">
        <f t="shared" si="249"/>
        <v/>
      </c>
      <c r="DU334" t="str">
        <f t="shared" si="249"/>
        <v/>
      </c>
      <c r="DV334" t="str">
        <f t="shared" si="249"/>
        <v/>
      </c>
      <c r="DW334" t="str">
        <f t="shared" si="249"/>
        <v/>
      </c>
      <c r="DX334" t="str">
        <f t="shared" si="249"/>
        <v/>
      </c>
      <c r="DY334" t="str">
        <f t="shared" si="249"/>
        <v/>
      </c>
    </row>
    <row r="335" spans="2:129" x14ac:dyDescent="0.2">
      <c r="B335" t="str">
        <f t="shared" si="155"/>
        <v/>
      </c>
      <c r="G335" s="9">
        <f t="shared" si="158"/>
        <v>0</v>
      </c>
      <c r="H335" s="9">
        <f t="shared" si="159"/>
        <v>0</v>
      </c>
      <c r="I335" t="str">
        <f t="shared" si="225"/>
        <v/>
      </c>
      <c r="J335" t="str">
        <f t="shared" ref="J335:BU335" si="250">IF(J117&gt;0,J$4,"")</f>
        <v/>
      </c>
      <c r="K335" t="str">
        <f t="shared" si="250"/>
        <v/>
      </c>
      <c r="L335" t="str">
        <f t="shared" si="250"/>
        <v/>
      </c>
      <c r="M335" t="str">
        <f t="shared" si="250"/>
        <v/>
      </c>
      <c r="N335" t="str">
        <f t="shared" si="250"/>
        <v/>
      </c>
      <c r="O335" t="str">
        <f t="shared" si="250"/>
        <v/>
      </c>
      <c r="P335" t="str">
        <f t="shared" si="250"/>
        <v/>
      </c>
      <c r="Q335" t="str">
        <f t="shared" si="250"/>
        <v/>
      </c>
      <c r="R335" t="str">
        <f t="shared" si="250"/>
        <v/>
      </c>
      <c r="S335" t="str">
        <f t="shared" si="250"/>
        <v/>
      </c>
      <c r="T335" t="str">
        <f t="shared" si="250"/>
        <v/>
      </c>
      <c r="U335" t="str">
        <f t="shared" si="250"/>
        <v/>
      </c>
      <c r="V335" t="str">
        <f t="shared" si="250"/>
        <v/>
      </c>
      <c r="W335" t="str">
        <f t="shared" si="250"/>
        <v/>
      </c>
      <c r="X335" t="str">
        <f t="shared" si="250"/>
        <v/>
      </c>
      <c r="Y335" t="str">
        <f t="shared" si="250"/>
        <v/>
      </c>
      <c r="Z335" t="str">
        <f t="shared" si="250"/>
        <v/>
      </c>
      <c r="AA335" t="str">
        <f t="shared" si="250"/>
        <v/>
      </c>
      <c r="AB335" t="str">
        <f t="shared" si="250"/>
        <v/>
      </c>
      <c r="AC335" t="str">
        <f t="shared" si="250"/>
        <v/>
      </c>
      <c r="AD335" t="str">
        <f t="shared" si="250"/>
        <v/>
      </c>
      <c r="AE335" t="str">
        <f t="shared" si="250"/>
        <v/>
      </c>
      <c r="AF335" t="str">
        <f t="shared" si="250"/>
        <v/>
      </c>
      <c r="AG335" t="str">
        <f t="shared" si="250"/>
        <v/>
      </c>
      <c r="AH335" t="str">
        <f t="shared" si="250"/>
        <v/>
      </c>
      <c r="AI335" t="str">
        <f t="shared" si="250"/>
        <v/>
      </c>
      <c r="AJ335" t="str">
        <f t="shared" si="250"/>
        <v/>
      </c>
      <c r="AK335" t="str">
        <f t="shared" si="250"/>
        <v/>
      </c>
      <c r="AL335" t="str">
        <f t="shared" si="250"/>
        <v/>
      </c>
      <c r="AM335" t="str">
        <f t="shared" si="250"/>
        <v/>
      </c>
      <c r="AN335" t="str">
        <f t="shared" si="250"/>
        <v/>
      </c>
      <c r="AO335" t="str">
        <f t="shared" si="250"/>
        <v/>
      </c>
      <c r="AP335" t="str">
        <f t="shared" si="250"/>
        <v/>
      </c>
      <c r="AQ335" t="str">
        <f t="shared" si="250"/>
        <v/>
      </c>
      <c r="AR335" t="str">
        <f t="shared" si="250"/>
        <v/>
      </c>
      <c r="AS335" t="str">
        <f t="shared" si="250"/>
        <v/>
      </c>
      <c r="AT335" t="str">
        <f t="shared" si="250"/>
        <v/>
      </c>
      <c r="AU335" t="str">
        <f t="shared" si="250"/>
        <v/>
      </c>
      <c r="AV335" t="str">
        <f t="shared" si="250"/>
        <v/>
      </c>
      <c r="AW335" t="str">
        <f t="shared" si="250"/>
        <v/>
      </c>
      <c r="AX335" t="str">
        <f t="shared" si="250"/>
        <v/>
      </c>
      <c r="AY335" t="str">
        <f t="shared" si="250"/>
        <v/>
      </c>
      <c r="AZ335" t="str">
        <f t="shared" si="250"/>
        <v/>
      </c>
      <c r="BA335" t="str">
        <f t="shared" si="250"/>
        <v/>
      </c>
      <c r="BB335" t="str">
        <f t="shared" si="250"/>
        <v/>
      </c>
      <c r="BC335" t="str">
        <f t="shared" si="250"/>
        <v/>
      </c>
      <c r="BD335" t="str">
        <f t="shared" si="250"/>
        <v/>
      </c>
      <c r="BE335" t="str">
        <f t="shared" si="250"/>
        <v/>
      </c>
      <c r="BF335" t="str">
        <f t="shared" si="250"/>
        <v/>
      </c>
      <c r="BG335" t="str">
        <f t="shared" si="250"/>
        <v/>
      </c>
      <c r="BH335" t="str">
        <f t="shared" si="250"/>
        <v/>
      </c>
      <c r="BI335" t="str">
        <f t="shared" si="250"/>
        <v/>
      </c>
      <c r="BJ335" t="str">
        <f t="shared" si="250"/>
        <v/>
      </c>
      <c r="BK335" t="str">
        <f t="shared" si="250"/>
        <v/>
      </c>
      <c r="BL335" t="str">
        <f t="shared" si="250"/>
        <v/>
      </c>
      <c r="BM335" t="str">
        <f t="shared" si="250"/>
        <v/>
      </c>
      <c r="BN335" t="str">
        <f t="shared" si="250"/>
        <v/>
      </c>
      <c r="BO335" t="str">
        <f t="shared" si="250"/>
        <v/>
      </c>
      <c r="BP335" t="str">
        <f t="shared" si="250"/>
        <v/>
      </c>
      <c r="BQ335" t="str">
        <f t="shared" si="250"/>
        <v/>
      </c>
      <c r="BR335" t="str">
        <f t="shared" si="250"/>
        <v/>
      </c>
      <c r="BS335" t="str">
        <f t="shared" si="250"/>
        <v/>
      </c>
      <c r="BT335" t="str">
        <f t="shared" si="250"/>
        <v/>
      </c>
      <c r="BU335" t="str">
        <f t="shared" si="250"/>
        <v/>
      </c>
      <c r="BV335" t="str">
        <f t="shared" ref="BV335:DY335" si="251">IF(BV117&gt;0,BV$4,"")</f>
        <v/>
      </c>
      <c r="BW335" t="str">
        <f t="shared" si="251"/>
        <v/>
      </c>
      <c r="BX335" t="str">
        <f t="shared" si="251"/>
        <v/>
      </c>
      <c r="BY335" t="str">
        <f t="shared" si="251"/>
        <v/>
      </c>
      <c r="BZ335" t="str">
        <f t="shared" si="251"/>
        <v/>
      </c>
      <c r="CA335" t="str">
        <f t="shared" si="251"/>
        <v/>
      </c>
      <c r="CB335" t="str">
        <f t="shared" si="251"/>
        <v/>
      </c>
      <c r="CC335" t="str">
        <f t="shared" si="251"/>
        <v/>
      </c>
      <c r="CD335" t="str">
        <f t="shared" si="251"/>
        <v/>
      </c>
      <c r="CE335" t="str">
        <f t="shared" si="251"/>
        <v/>
      </c>
      <c r="CF335" t="str">
        <f t="shared" si="251"/>
        <v/>
      </c>
      <c r="CG335" t="str">
        <f t="shared" si="251"/>
        <v/>
      </c>
      <c r="CH335" t="str">
        <f t="shared" si="251"/>
        <v/>
      </c>
      <c r="CI335" t="str">
        <f t="shared" si="251"/>
        <v/>
      </c>
      <c r="CJ335" t="str">
        <f t="shared" si="251"/>
        <v/>
      </c>
      <c r="CK335" t="str">
        <f t="shared" si="251"/>
        <v/>
      </c>
      <c r="CL335" t="str">
        <f t="shared" si="251"/>
        <v/>
      </c>
      <c r="CM335" t="str">
        <f t="shared" si="251"/>
        <v/>
      </c>
      <c r="CN335" t="str">
        <f t="shared" si="251"/>
        <v/>
      </c>
      <c r="CO335" t="str">
        <f t="shared" si="251"/>
        <v/>
      </c>
      <c r="CP335" t="str">
        <f t="shared" si="251"/>
        <v/>
      </c>
      <c r="CQ335" t="str">
        <f t="shared" si="251"/>
        <v/>
      </c>
      <c r="CR335" t="str">
        <f t="shared" si="251"/>
        <v/>
      </c>
      <c r="CS335" t="str">
        <f t="shared" si="251"/>
        <v/>
      </c>
      <c r="CT335" t="str">
        <f t="shared" si="251"/>
        <v/>
      </c>
      <c r="CU335" t="str">
        <f t="shared" si="251"/>
        <v/>
      </c>
      <c r="CV335" t="str">
        <f t="shared" si="251"/>
        <v/>
      </c>
      <c r="CW335" t="str">
        <f t="shared" si="251"/>
        <v/>
      </c>
      <c r="CX335" t="str">
        <f t="shared" si="251"/>
        <v/>
      </c>
      <c r="CY335" t="str">
        <f t="shared" si="251"/>
        <v/>
      </c>
      <c r="CZ335" t="str">
        <f t="shared" si="251"/>
        <v/>
      </c>
      <c r="DA335" t="str">
        <f t="shared" si="251"/>
        <v/>
      </c>
      <c r="DB335" t="str">
        <f t="shared" si="251"/>
        <v/>
      </c>
      <c r="DC335" t="str">
        <f t="shared" si="251"/>
        <v/>
      </c>
      <c r="DD335" t="str">
        <f t="shared" si="251"/>
        <v/>
      </c>
      <c r="DE335" t="str">
        <f t="shared" si="251"/>
        <v/>
      </c>
      <c r="DF335" t="str">
        <f t="shared" si="251"/>
        <v/>
      </c>
      <c r="DG335" t="str">
        <f t="shared" si="251"/>
        <v/>
      </c>
      <c r="DH335" t="str">
        <f t="shared" si="251"/>
        <v/>
      </c>
      <c r="DI335" t="str">
        <f t="shared" si="251"/>
        <v/>
      </c>
      <c r="DJ335" t="str">
        <f t="shared" si="251"/>
        <v/>
      </c>
      <c r="DK335" t="str">
        <f t="shared" si="251"/>
        <v/>
      </c>
      <c r="DL335" t="str">
        <f t="shared" si="251"/>
        <v/>
      </c>
      <c r="DM335" t="str">
        <f t="shared" si="251"/>
        <v/>
      </c>
      <c r="DN335" t="str">
        <f t="shared" si="251"/>
        <v/>
      </c>
      <c r="DO335" t="str">
        <f t="shared" si="251"/>
        <v/>
      </c>
      <c r="DP335" t="str">
        <f t="shared" si="251"/>
        <v/>
      </c>
      <c r="DQ335" t="str">
        <f t="shared" si="251"/>
        <v/>
      </c>
      <c r="DR335" t="str">
        <f t="shared" si="251"/>
        <v/>
      </c>
      <c r="DS335" t="str">
        <f t="shared" si="251"/>
        <v/>
      </c>
      <c r="DT335" t="str">
        <f t="shared" si="251"/>
        <v/>
      </c>
      <c r="DU335" t="str">
        <f t="shared" si="251"/>
        <v/>
      </c>
      <c r="DV335" t="str">
        <f t="shared" si="251"/>
        <v/>
      </c>
      <c r="DW335" t="str">
        <f t="shared" si="251"/>
        <v/>
      </c>
      <c r="DX335" t="str">
        <f t="shared" si="251"/>
        <v/>
      </c>
      <c r="DY335" t="str">
        <f t="shared" si="251"/>
        <v/>
      </c>
    </row>
    <row r="336" spans="2:129" x14ac:dyDescent="0.2">
      <c r="B336" t="str">
        <f t="shared" si="155"/>
        <v/>
      </c>
      <c r="G336" s="9">
        <f t="shared" si="158"/>
        <v>0</v>
      </c>
      <c r="H336" s="9">
        <f t="shared" si="159"/>
        <v>0</v>
      </c>
      <c r="I336" t="str">
        <f t="shared" si="225"/>
        <v/>
      </c>
      <c r="J336" t="str">
        <f t="shared" ref="J336:BU336" si="252">IF(J118&gt;0,J$4,"")</f>
        <v/>
      </c>
      <c r="K336" t="str">
        <f t="shared" si="252"/>
        <v/>
      </c>
      <c r="L336" t="str">
        <f t="shared" si="252"/>
        <v/>
      </c>
      <c r="M336" t="str">
        <f t="shared" si="252"/>
        <v/>
      </c>
      <c r="N336" t="str">
        <f t="shared" si="252"/>
        <v/>
      </c>
      <c r="O336" t="str">
        <f t="shared" si="252"/>
        <v/>
      </c>
      <c r="P336" t="str">
        <f t="shared" si="252"/>
        <v/>
      </c>
      <c r="Q336" t="str">
        <f t="shared" si="252"/>
        <v/>
      </c>
      <c r="R336" t="str">
        <f t="shared" si="252"/>
        <v/>
      </c>
      <c r="S336" t="str">
        <f t="shared" si="252"/>
        <v/>
      </c>
      <c r="T336" t="str">
        <f t="shared" si="252"/>
        <v/>
      </c>
      <c r="U336" t="str">
        <f t="shared" si="252"/>
        <v/>
      </c>
      <c r="V336" t="str">
        <f t="shared" si="252"/>
        <v/>
      </c>
      <c r="W336" t="str">
        <f t="shared" si="252"/>
        <v/>
      </c>
      <c r="X336" t="str">
        <f t="shared" si="252"/>
        <v/>
      </c>
      <c r="Y336" t="str">
        <f t="shared" si="252"/>
        <v/>
      </c>
      <c r="Z336" t="str">
        <f t="shared" si="252"/>
        <v/>
      </c>
      <c r="AA336" t="str">
        <f t="shared" si="252"/>
        <v/>
      </c>
      <c r="AB336" t="str">
        <f t="shared" si="252"/>
        <v/>
      </c>
      <c r="AC336" t="str">
        <f t="shared" si="252"/>
        <v/>
      </c>
      <c r="AD336" t="str">
        <f t="shared" si="252"/>
        <v/>
      </c>
      <c r="AE336" t="str">
        <f t="shared" si="252"/>
        <v/>
      </c>
      <c r="AF336" t="str">
        <f t="shared" si="252"/>
        <v/>
      </c>
      <c r="AG336" t="str">
        <f t="shared" si="252"/>
        <v/>
      </c>
      <c r="AH336" t="str">
        <f t="shared" si="252"/>
        <v/>
      </c>
      <c r="AI336" t="str">
        <f t="shared" si="252"/>
        <v/>
      </c>
      <c r="AJ336" t="str">
        <f t="shared" si="252"/>
        <v/>
      </c>
      <c r="AK336" t="str">
        <f t="shared" si="252"/>
        <v/>
      </c>
      <c r="AL336" t="str">
        <f t="shared" si="252"/>
        <v/>
      </c>
      <c r="AM336" t="str">
        <f t="shared" si="252"/>
        <v/>
      </c>
      <c r="AN336" t="str">
        <f t="shared" si="252"/>
        <v/>
      </c>
      <c r="AO336" t="str">
        <f t="shared" si="252"/>
        <v/>
      </c>
      <c r="AP336" t="str">
        <f t="shared" si="252"/>
        <v/>
      </c>
      <c r="AQ336" t="str">
        <f t="shared" si="252"/>
        <v/>
      </c>
      <c r="AR336" t="str">
        <f t="shared" si="252"/>
        <v/>
      </c>
      <c r="AS336" t="str">
        <f t="shared" si="252"/>
        <v/>
      </c>
      <c r="AT336" t="str">
        <f t="shared" si="252"/>
        <v/>
      </c>
      <c r="AU336" t="str">
        <f t="shared" si="252"/>
        <v/>
      </c>
      <c r="AV336" t="str">
        <f t="shared" si="252"/>
        <v/>
      </c>
      <c r="AW336" t="str">
        <f t="shared" si="252"/>
        <v/>
      </c>
      <c r="AX336" t="str">
        <f t="shared" si="252"/>
        <v/>
      </c>
      <c r="AY336" t="str">
        <f t="shared" si="252"/>
        <v/>
      </c>
      <c r="AZ336" t="str">
        <f t="shared" si="252"/>
        <v/>
      </c>
      <c r="BA336" t="str">
        <f t="shared" si="252"/>
        <v/>
      </c>
      <c r="BB336" t="str">
        <f t="shared" si="252"/>
        <v/>
      </c>
      <c r="BC336" t="str">
        <f t="shared" si="252"/>
        <v/>
      </c>
      <c r="BD336" t="str">
        <f t="shared" si="252"/>
        <v/>
      </c>
      <c r="BE336" t="str">
        <f t="shared" si="252"/>
        <v/>
      </c>
      <c r="BF336" t="str">
        <f t="shared" si="252"/>
        <v/>
      </c>
      <c r="BG336" t="str">
        <f t="shared" si="252"/>
        <v/>
      </c>
      <c r="BH336" t="str">
        <f t="shared" si="252"/>
        <v/>
      </c>
      <c r="BI336" t="str">
        <f t="shared" si="252"/>
        <v/>
      </c>
      <c r="BJ336" t="str">
        <f t="shared" si="252"/>
        <v/>
      </c>
      <c r="BK336" t="str">
        <f t="shared" si="252"/>
        <v/>
      </c>
      <c r="BL336" t="str">
        <f t="shared" si="252"/>
        <v/>
      </c>
      <c r="BM336" t="str">
        <f t="shared" si="252"/>
        <v/>
      </c>
      <c r="BN336" t="str">
        <f t="shared" si="252"/>
        <v/>
      </c>
      <c r="BO336" t="str">
        <f t="shared" si="252"/>
        <v/>
      </c>
      <c r="BP336" t="str">
        <f t="shared" si="252"/>
        <v/>
      </c>
      <c r="BQ336" t="str">
        <f t="shared" si="252"/>
        <v/>
      </c>
      <c r="BR336" t="str">
        <f t="shared" si="252"/>
        <v/>
      </c>
      <c r="BS336" t="str">
        <f t="shared" si="252"/>
        <v/>
      </c>
      <c r="BT336" t="str">
        <f t="shared" si="252"/>
        <v/>
      </c>
      <c r="BU336" t="str">
        <f t="shared" si="252"/>
        <v/>
      </c>
      <c r="BV336" t="str">
        <f t="shared" ref="BV336:DY336" si="253">IF(BV118&gt;0,BV$4,"")</f>
        <v/>
      </c>
      <c r="BW336" t="str">
        <f t="shared" si="253"/>
        <v/>
      </c>
      <c r="BX336" t="str">
        <f t="shared" si="253"/>
        <v/>
      </c>
      <c r="BY336" t="str">
        <f t="shared" si="253"/>
        <v/>
      </c>
      <c r="BZ336" t="str">
        <f t="shared" si="253"/>
        <v/>
      </c>
      <c r="CA336" t="str">
        <f t="shared" si="253"/>
        <v/>
      </c>
      <c r="CB336" t="str">
        <f t="shared" si="253"/>
        <v/>
      </c>
      <c r="CC336" t="str">
        <f t="shared" si="253"/>
        <v/>
      </c>
      <c r="CD336" t="str">
        <f t="shared" si="253"/>
        <v/>
      </c>
      <c r="CE336" t="str">
        <f t="shared" si="253"/>
        <v/>
      </c>
      <c r="CF336" t="str">
        <f t="shared" si="253"/>
        <v/>
      </c>
      <c r="CG336" t="str">
        <f t="shared" si="253"/>
        <v/>
      </c>
      <c r="CH336" t="str">
        <f t="shared" si="253"/>
        <v/>
      </c>
      <c r="CI336" t="str">
        <f t="shared" si="253"/>
        <v/>
      </c>
      <c r="CJ336" t="str">
        <f t="shared" si="253"/>
        <v/>
      </c>
      <c r="CK336" t="str">
        <f t="shared" si="253"/>
        <v/>
      </c>
      <c r="CL336" t="str">
        <f t="shared" si="253"/>
        <v/>
      </c>
      <c r="CM336" t="str">
        <f t="shared" si="253"/>
        <v/>
      </c>
      <c r="CN336" t="str">
        <f t="shared" si="253"/>
        <v/>
      </c>
      <c r="CO336" t="str">
        <f t="shared" si="253"/>
        <v/>
      </c>
      <c r="CP336" t="str">
        <f t="shared" si="253"/>
        <v/>
      </c>
      <c r="CQ336" t="str">
        <f t="shared" si="253"/>
        <v/>
      </c>
      <c r="CR336" t="str">
        <f t="shared" si="253"/>
        <v/>
      </c>
      <c r="CS336" t="str">
        <f t="shared" si="253"/>
        <v/>
      </c>
      <c r="CT336" t="str">
        <f t="shared" si="253"/>
        <v/>
      </c>
      <c r="CU336" t="str">
        <f t="shared" si="253"/>
        <v/>
      </c>
      <c r="CV336" t="str">
        <f t="shared" si="253"/>
        <v/>
      </c>
      <c r="CW336" t="str">
        <f t="shared" si="253"/>
        <v/>
      </c>
      <c r="CX336" t="str">
        <f t="shared" si="253"/>
        <v/>
      </c>
      <c r="CY336" t="str">
        <f t="shared" si="253"/>
        <v/>
      </c>
      <c r="CZ336" t="str">
        <f t="shared" si="253"/>
        <v/>
      </c>
      <c r="DA336" t="str">
        <f t="shared" si="253"/>
        <v/>
      </c>
      <c r="DB336" t="str">
        <f t="shared" si="253"/>
        <v/>
      </c>
      <c r="DC336" t="str">
        <f t="shared" si="253"/>
        <v/>
      </c>
      <c r="DD336" t="str">
        <f t="shared" si="253"/>
        <v/>
      </c>
      <c r="DE336" t="str">
        <f t="shared" si="253"/>
        <v/>
      </c>
      <c r="DF336" t="str">
        <f t="shared" si="253"/>
        <v/>
      </c>
      <c r="DG336" t="str">
        <f t="shared" si="253"/>
        <v/>
      </c>
      <c r="DH336" t="str">
        <f t="shared" si="253"/>
        <v/>
      </c>
      <c r="DI336" t="str">
        <f t="shared" si="253"/>
        <v/>
      </c>
      <c r="DJ336" t="str">
        <f t="shared" si="253"/>
        <v/>
      </c>
      <c r="DK336" t="str">
        <f t="shared" si="253"/>
        <v/>
      </c>
      <c r="DL336" t="str">
        <f t="shared" si="253"/>
        <v/>
      </c>
      <c r="DM336" t="str">
        <f t="shared" si="253"/>
        <v/>
      </c>
      <c r="DN336" t="str">
        <f t="shared" si="253"/>
        <v/>
      </c>
      <c r="DO336" t="str">
        <f t="shared" si="253"/>
        <v/>
      </c>
      <c r="DP336" t="str">
        <f t="shared" si="253"/>
        <v/>
      </c>
      <c r="DQ336" t="str">
        <f t="shared" si="253"/>
        <v/>
      </c>
      <c r="DR336" t="str">
        <f t="shared" si="253"/>
        <v/>
      </c>
      <c r="DS336" t="str">
        <f t="shared" si="253"/>
        <v/>
      </c>
      <c r="DT336" t="str">
        <f t="shared" si="253"/>
        <v/>
      </c>
      <c r="DU336" t="str">
        <f t="shared" si="253"/>
        <v/>
      </c>
      <c r="DV336" t="str">
        <f t="shared" si="253"/>
        <v/>
      </c>
      <c r="DW336" t="str">
        <f t="shared" si="253"/>
        <v/>
      </c>
      <c r="DX336" t="str">
        <f t="shared" si="253"/>
        <v/>
      </c>
      <c r="DY336" t="str">
        <f t="shared" si="253"/>
        <v/>
      </c>
    </row>
    <row r="337" spans="2:129" x14ac:dyDescent="0.2">
      <c r="B337" t="str">
        <f t="shared" si="155"/>
        <v/>
      </c>
      <c r="G337" s="9">
        <f t="shared" si="158"/>
        <v>0</v>
      </c>
      <c r="H337" s="9">
        <f t="shared" si="159"/>
        <v>0</v>
      </c>
      <c r="I337" t="str">
        <f t="shared" si="225"/>
        <v/>
      </c>
      <c r="J337" t="str">
        <f t="shared" ref="J337:BU337" si="254">IF(J119&gt;0,J$4,"")</f>
        <v/>
      </c>
      <c r="K337" t="str">
        <f t="shared" si="254"/>
        <v/>
      </c>
      <c r="L337" t="str">
        <f t="shared" si="254"/>
        <v/>
      </c>
      <c r="M337" t="str">
        <f t="shared" si="254"/>
        <v/>
      </c>
      <c r="N337" t="str">
        <f t="shared" si="254"/>
        <v/>
      </c>
      <c r="O337" t="str">
        <f t="shared" si="254"/>
        <v/>
      </c>
      <c r="P337" t="str">
        <f t="shared" si="254"/>
        <v/>
      </c>
      <c r="Q337" t="str">
        <f t="shared" si="254"/>
        <v/>
      </c>
      <c r="R337" t="str">
        <f t="shared" si="254"/>
        <v/>
      </c>
      <c r="S337" t="str">
        <f t="shared" si="254"/>
        <v/>
      </c>
      <c r="T337" t="str">
        <f t="shared" si="254"/>
        <v/>
      </c>
      <c r="U337" t="str">
        <f t="shared" si="254"/>
        <v/>
      </c>
      <c r="V337" t="str">
        <f t="shared" si="254"/>
        <v/>
      </c>
      <c r="W337" t="str">
        <f t="shared" si="254"/>
        <v/>
      </c>
      <c r="X337" t="str">
        <f t="shared" si="254"/>
        <v/>
      </c>
      <c r="Y337" t="str">
        <f t="shared" si="254"/>
        <v/>
      </c>
      <c r="Z337" t="str">
        <f t="shared" si="254"/>
        <v/>
      </c>
      <c r="AA337" t="str">
        <f t="shared" si="254"/>
        <v/>
      </c>
      <c r="AB337" t="str">
        <f t="shared" si="254"/>
        <v/>
      </c>
      <c r="AC337" t="str">
        <f t="shared" si="254"/>
        <v/>
      </c>
      <c r="AD337" t="str">
        <f t="shared" si="254"/>
        <v/>
      </c>
      <c r="AE337" t="str">
        <f t="shared" si="254"/>
        <v/>
      </c>
      <c r="AF337" t="str">
        <f t="shared" si="254"/>
        <v/>
      </c>
      <c r="AG337" t="str">
        <f t="shared" si="254"/>
        <v/>
      </c>
      <c r="AH337" t="str">
        <f t="shared" si="254"/>
        <v/>
      </c>
      <c r="AI337" t="str">
        <f t="shared" si="254"/>
        <v/>
      </c>
      <c r="AJ337" t="str">
        <f t="shared" si="254"/>
        <v/>
      </c>
      <c r="AK337" t="str">
        <f t="shared" si="254"/>
        <v/>
      </c>
      <c r="AL337" t="str">
        <f t="shared" si="254"/>
        <v/>
      </c>
      <c r="AM337" t="str">
        <f t="shared" si="254"/>
        <v/>
      </c>
      <c r="AN337" t="str">
        <f t="shared" si="254"/>
        <v/>
      </c>
      <c r="AO337" t="str">
        <f t="shared" si="254"/>
        <v/>
      </c>
      <c r="AP337" t="str">
        <f t="shared" si="254"/>
        <v/>
      </c>
      <c r="AQ337" t="str">
        <f t="shared" si="254"/>
        <v/>
      </c>
      <c r="AR337" t="str">
        <f t="shared" si="254"/>
        <v/>
      </c>
      <c r="AS337" t="str">
        <f t="shared" si="254"/>
        <v/>
      </c>
      <c r="AT337" t="str">
        <f t="shared" si="254"/>
        <v/>
      </c>
      <c r="AU337" t="str">
        <f t="shared" si="254"/>
        <v/>
      </c>
      <c r="AV337" t="str">
        <f t="shared" si="254"/>
        <v/>
      </c>
      <c r="AW337" t="str">
        <f t="shared" si="254"/>
        <v/>
      </c>
      <c r="AX337" t="str">
        <f t="shared" si="254"/>
        <v/>
      </c>
      <c r="AY337" t="str">
        <f t="shared" si="254"/>
        <v/>
      </c>
      <c r="AZ337" t="str">
        <f t="shared" si="254"/>
        <v/>
      </c>
      <c r="BA337" t="str">
        <f t="shared" si="254"/>
        <v/>
      </c>
      <c r="BB337" t="str">
        <f t="shared" si="254"/>
        <v/>
      </c>
      <c r="BC337" t="str">
        <f t="shared" si="254"/>
        <v/>
      </c>
      <c r="BD337" t="str">
        <f t="shared" si="254"/>
        <v/>
      </c>
      <c r="BE337" t="str">
        <f t="shared" si="254"/>
        <v/>
      </c>
      <c r="BF337" t="str">
        <f t="shared" si="254"/>
        <v/>
      </c>
      <c r="BG337" t="str">
        <f t="shared" si="254"/>
        <v/>
      </c>
      <c r="BH337" t="str">
        <f t="shared" si="254"/>
        <v/>
      </c>
      <c r="BI337" t="str">
        <f t="shared" si="254"/>
        <v/>
      </c>
      <c r="BJ337" t="str">
        <f t="shared" si="254"/>
        <v/>
      </c>
      <c r="BK337" t="str">
        <f t="shared" si="254"/>
        <v/>
      </c>
      <c r="BL337" t="str">
        <f t="shared" si="254"/>
        <v/>
      </c>
      <c r="BM337" t="str">
        <f t="shared" si="254"/>
        <v/>
      </c>
      <c r="BN337" t="str">
        <f t="shared" si="254"/>
        <v/>
      </c>
      <c r="BO337" t="str">
        <f t="shared" si="254"/>
        <v/>
      </c>
      <c r="BP337" t="str">
        <f t="shared" si="254"/>
        <v/>
      </c>
      <c r="BQ337" t="str">
        <f t="shared" si="254"/>
        <v/>
      </c>
      <c r="BR337" t="str">
        <f t="shared" si="254"/>
        <v/>
      </c>
      <c r="BS337" t="str">
        <f t="shared" si="254"/>
        <v/>
      </c>
      <c r="BT337" t="str">
        <f t="shared" si="254"/>
        <v/>
      </c>
      <c r="BU337" t="str">
        <f t="shared" si="254"/>
        <v/>
      </c>
      <c r="BV337" t="str">
        <f t="shared" ref="BV337:DY337" si="255">IF(BV119&gt;0,BV$4,"")</f>
        <v/>
      </c>
      <c r="BW337" t="str">
        <f t="shared" si="255"/>
        <v/>
      </c>
      <c r="BX337" t="str">
        <f t="shared" si="255"/>
        <v/>
      </c>
      <c r="BY337" t="str">
        <f t="shared" si="255"/>
        <v/>
      </c>
      <c r="BZ337" t="str">
        <f t="shared" si="255"/>
        <v/>
      </c>
      <c r="CA337" t="str">
        <f t="shared" si="255"/>
        <v/>
      </c>
      <c r="CB337" t="str">
        <f t="shared" si="255"/>
        <v/>
      </c>
      <c r="CC337" t="str">
        <f t="shared" si="255"/>
        <v/>
      </c>
      <c r="CD337" t="str">
        <f t="shared" si="255"/>
        <v/>
      </c>
      <c r="CE337" t="str">
        <f t="shared" si="255"/>
        <v/>
      </c>
      <c r="CF337" t="str">
        <f t="shared" si="255"/>
        <v/>
      </c>
      <c r="CG337" t="str">
        <f t="shared" si="255"/>
        <v/>
      </c>
      <c r="CH337" t="str">
        <f t="shared" si="255"/>
        <v/>
      </c>
      <c r="CI337" t="str">
        <f t="shared" si="255"/>
        <v/>
      </c>
      <c r="CJ337" t="str">
        <f t="shared" si="255"/>
        <v/>
      </c>
      <c r="CK337" t="str">
        <f t="shared" si="255"/>
        <v/>
      </c>
      <c r="CL337" t="str">
        <f t="shared" si="255"/>
        <v/>
      </c>
      <c r="CM337" t="str">
        <f t="shared" si="255"/>
        <v/>
      </c>
      <c r="CN337" t="str">
        <f t="shared" si="255"/>
        <v/>
      </c>
      <c r="CO337" t="str">
        <f t="shared" si="255"/>
        <v/>
      </c>
      <c r="CP337" t="str">
        <f t="shared" si="255"/>
        <v/>
      </c>
      <c r="CQ337" t="str">
        <f t="shared" si="255"/>
        <v/>
      </c>
      <c r="CR337" t="str">
        <f t="shared" si="255"/>
        <v/>
      </c>
      <c r="CS337" t="str">
        <f t="shared" si="255"/>
        <v/>
      </c>
      <c r="CT337" t="str">
        <f t="shared" si="255"/>
        <v/>
      </c>
      <c r="CU337" t="str">
        <f t="shared" si="255"/>
        <v/>
      </c>
      <c r="CV337" t="str">
        <f t="shared" si="255"/>
        <v/>
      </c>
      <c r="CW337" t="str">
        <f t="shared" si="255"/>
        <v/>
      </c>
      <c r="CX337" t="str">
        <f t="shared" si="255"/>
        <v/>
      </c>
      <c r="CY337" t="str">
        <f t="shared" si="255"/>
        <v/>
      </c>
      <c r="CZ337" t="str">
        <f t="shared" si="255"/>
        <v/>
      </c>
      <c r="DA337" t="str">
        <f t="shared" si="255"/>
        <v/>
      </c>
      <c r="DB337" t="str">
        <f t="shared" si="255"/>
        <v/>
      </c>
      <c r="DC337" t="str">
        <f t="shared" si="255"/>
        <v/>
      </c>
      <c r="DD337" t="str">
        <f t="shared" si="255"/>
        <v/>
      </c>
      <c r="DE337" t="str">
        <f t="shared" si="255"/>
        <v/>
      </c>
      <c r="DF337" t="str">
        <f t="shared" si="255"/>
        <v/>
      </c>
      <c r="DG337" t="str">
        <f t="shared" si="255"/>
        <v/>
      </c>
      <c r="DH337" t="str">
        <f t="shared" si="255"/>
        <v/>
      </c>
      <c r="DI337" t="str">
        <f t="shared" si="255"/>
        <v/>
      </c>
      <c r="DJ337" t="str">
        <f t="shared" si="255"/>
        <v/>
      </c>
      <c r="DK337" t="str">
        <f t="shared" si="255"/>
        <v/>
      </c>
      <c r="DL337" t="str">
        <f t="shared" si="255"/>
        <v/>
      </c>
      <c r="DM337" t="str">
        <f t="shared" si="255"/>
        <v/>
      </c>
      <c r="DN337" t="str">
        <f t="shared" si="255"/>
        <v/>
      </c>
      <c r="DO337" t="str">
        <f t="shared" si="255"/>
        <v/>
      </c>
      <c r="DP337" t="str">
        <f t="shared" si="255"/>
        <v/>
      </c>
      <c r="DQ337" t="str">
        <f t="shared" si="255"/>
        <v/>
      </c>
      <c r="DR337" t="str">
        <f t="shared" si="255"/>
        <v/>
      </c>
      <c r="DS337" t="str">
        <f t="shared" si="255"/>
        <v/>
      </c>
      <c r="DT337" t="str">
        <f t="shared" si="255"/>
        <v/>
      </c>
      <c r="DU337" t="str">
        <f t="shared" si="255"/>
        <v/>
      </c>
      <c r="DV337" t="str">
        <f t="shared" si="255"/>
        <v/>
      </c>
      <c r="DW337" t="str">
        <f t="shared" si="255"/>
        <v/>
      </c>
      <c r="DX337" t="str">
        <f t="shared" si="255"/>
        <v/>
      </c>
      <c r="DY337" t="str">
        <f t="shared" si="255"/>
        <v/>
      </c>
    </row>
    <row r="338" spans="2:129" x14ac:dyDescent="0.2">
      <c r="B338" t="str">
        <f t="shared" si="155"/>
        <v/>
      </c>
      <c r="G338" s="9">
        <f t="shared" si="158"/>
        <v>0</v>
      </c>
      <c r="H338" s="9">
        <f t="shared" si="159"/>
        <v>0</v>
      </c>
      <c r="I338" t="str">
        <f t="shared" si="225"/>
        <v/>
      </c>
      <c r="J338" t="str">
        <f t="shared" ref="J338:BU338" si="256">IF(J120&gt;0,J$4,"")</f>
        <v/>
      </c>
      <c r="K338" t="str">
        <f t="shared" si="256"/>
        <v/>
      </c>
      <c r="L338" t="str">
        <f t="shared" si="256"/>
        <v/>
      </c>
      <c r="M338" t="str">
        <f t="shared" si="256"/>
        <v/>
      </c>
      <c r="N338" t="str">
        <f t="shared" si="256"/>
        <v/>
      </c>
      <c r="O338" t="str">
        <f t="shared" si="256"/>
        <v/>
      </c>
      <c r="P338" t="str">
        <f t="shared" si="256"/>
        <v/>
      </c>
      <c r="Q338" t="str">
        <f t="shared" si="256"/>
        <v/>
      </c>
      <c r="R338" t="str">
        <f t="shared" si="256"/>
        <v/>
      </c>
      <c r="S338" t="str">
        <f t="shared" si="256"/>
        <v/>
      </c>
      <c r="T338" t="str">
        <f t="shared" si="256"/>
        <v/>
      </c>
      <c r="U338" t="str">
        <f t="shared" si="256"/>
        <v/>
      </c>
      <c r="V338" t="str">
        <f t="shared" si="256"/>
        <v/>
      </c>
      <c r="W338" t="str">
        <f t="shared" si="256"/>
        <v/>
      </c>
      <c r="X338" t="str">
        <f t="shared" si="256"/>
        <v/>
      </c>
      <c r="Y338" t="str">
        <f t="shared" si="256"/>
        <v/>
      </c>
      <c r="Z338" t="str">
        <f t="shared" si="256"/>
        <v/>
      </c>
      <c r="AA338" t="str">
        <f t="shared" si="256"/>
        <v/>
      </c>
      <c r="AB338" t="str">
        <f t="shared" si="256"/>
        <v/>
      </c>
      <c r="AC338" t="str">
        <f t="shared" si="256"/>
        <v/>
      </c>
      <c r="AD338" t="str">
        <f t="shared" si="256"/>
        <v/>
      </c>
      <c r="AE338" t="str">
        <f t="shared" si="256"/>
        <v/>
      </c>
      <c r="AF338" t="str">
        <f t="shared" si="256"/>
        <v/>
      </c>
      <c r="AG338" t="str">
        <f t="shared" si="256"/>
        <v/>
      </c>
      <c r="AH338" t="str">
        <f t="shared" si="256"/>
        <v/>
      </c>
      <c r="AI338" t="str">
        <f t="shared" si="256"/>
        <v/>
      </c>
      <c r="AJ338" t="str">
        <f t="shared" si="256"/>
        <v/>
      </c>
      <c r="AK338" t="str">
        <f t="shared" si="256"/>
        <v/>
      </c>
      <c r="AL338" t="str">
        <f t="shared" si="256"/>
        <v/>
      </c>
      <c r="AM338" t="str">
        <f t="shared" si="256"/>
        <v/>
      </c>
      <c r="AN338" t="str">
        <f t="shared" si="256"/>
        <v/>
      </c>
      <c r="AO338" t="str">
        <f t="shared" si="256"/>
        <v/>
      </c>
      <c r="AP338" t="str">
        <f t="shared" si="256"/>
        <v/>
      </c>
      <c r="AQ338" t="str">
        <f t="shared" si="256"/>
        <v/>
      </c>
      <c r="AR338" t="str">
        <f t="shared" si="256"/>
        <v/>
      </c>
      <c r="AS338" t="str">
        <f t="shared" si="256"/>
        <v/>
      </c>
      <c r="AT338" t="str">
        <f t="shared" si="256"/>
        <v/>
      </c>
      <c r="AU338" t="str">
        <f t="shared" si="256"/>
        <v/>
      </c>
      <c r="AV338" t="str">
        <f t="shared" si="256"/>
        <v/>
      </c>
      <c r="AW338" t="str">
        <f t="shared" si="256"/>
        <v/>
      </c>
      <c r="AX338" t="str">
        <f t="shared" si="256"/>
        <v/>
      </c>
      <c r="AY338" t="str">
        <f t="shared" si="256"/>
        <v/>
      </c>
      <c r="AZ338" t="str">
        <f t="shared" si="256"/>
        <v/>
      </c>
      <c r="BA338" t="str">
        <f t="shared" si="256"/>
        <v/>
      </c>
      <c r="BB338" t="str">
        <f t="shared" si="256"/>
        <v/>
      </c>
      <c r="BC338" t="str">
        <f t="shared" si="256"/>
        <v/>
      </c>
      <c r="BD338" t="str">
        <f t="shared" si="256"/>
        <v/>
      </c>
      <c r="BE338" t="str">
        <f t="shared" si="256"/>
        <v/>
      </c>
      <c r="BF338" t="str">
        <f t="shared" si="256"/>
        <v/>
      </c>
      <c r="BG338" t="str">
        <f t="shared" si="256"/>
        <v/>
      </c>
      <c r="BH338" t="str">
        <f t="shared" si="256"/>
        <v/>
      </c>
      <c r="BI338" t="str">
        <f t="shared" si="256"/>
        <v/>
      </c>
      <c r="BJ338" t="str">
        <f t="shared" si="256"/>
        <v/>
      </c>
      <c r="BK338" t="str">
        <f t="shared" si="256"/>
        <v/>
      </c>
      <c r="BL338" t="str">
        <f t="shared" si="256"/>
        <v/>
      </c>
      <c r="BM338" t="str">
        <f t="shared" si="256"/>
        <v/>
      </c>
      <c r="BN338" t="str">
        <f t="shared" si="256"/>
        <v/>
      </c>
      <c r="BO338" t="str">
        <f t="shared" si="256"/>
        <v/>
      </c>
      <c r="BP338" t="str">
        <f t="shared" si="256"/>
        <v/>
      </c>
      <c r="BQ338" t="str">
        <f t="shared" si="256"/>
        <v/>
      </c>
      <c r="BR338" t="str">
        <f t="shared" si="256"/>
        <v/>
      </c>
      <c r="BS338" t="str">
        <f t="shared" si="256"/>
        <v/>
      </c>
      <c r="BT338" t="str">
        <f t="shared" si="256"/>
        <v/>
      </c>
      <c r="BU338" t="str">
        <f t="shared" si="256"/>
        <v/>
      </c>
      <c r="BV338" t="str">
        <f t="shared" ref="BV338:DY338" si="257">IF(BV120&gt;0,BV$4,"")</f>
        <v/>
      </c>
      <c r="BW338" t="str">
        <f t="shared" si="257"/>
        <v/>
      </c>
      <c r="BX338" t="str">
        <f t="shared" si="257"/>
        <v/>
      </c>
      <c r="BY338" t="str">
        <f t="shared" si="257"/>
        <v/>
      </c>
      <c r="BZ338" t="str">
        <f t="shared" si="257"/>
        <v/>
      </c>
      <c r="CA338" t="str">
        <f t="shared" si="257"/>
        <v/>
      </c>
      <c r="CB338" t="str">
        <f t="shared" si="257"/>
        <v/>
      </c>
      <c r="CC338" t="str">
        <f t="shared" si="257"/>
        <v/>
      </c>
      <c r="CD338" t="str">
        <f t="shared" si="257"/>
        <v/>
      </c>
      <c r="CE338" t="str">
        <f t="shared" si="257"/>
        <v/>
      </c>
      <c r="CF338" t="str">
        <f t="shared" si="257"/>
        <v/>
      </c>
      <c r="CG338" t="str">
        <f t="shared" si="257"/>
        <v/>
      </c>
      <c r="CH338" t="str">
        <f t="shared" si="257"/>
        <v/>
      </c>
      <c r="CI338" t="str">
        <f t="shared" si="257"/>
        <v/>
      </c>
      <c r="CJ338" t="str">
        <f t="shared" si="257"/>
        <v/>
      </c>
      <c r="CK338" t="str">
        <f t="shared" si="257"/>
        <v/>
      </c>
      <c r="CL338" t="str">
        <f t="shared" si="257"/>
        <v/>
      </c>
      <c r="CM338" t="str">
        <f t="shared" si="257"/>
        <v/>
      </c>
      <c r="CN338" t="str">
        <f t="shared" si="257"/>
        <v/>
      </c>
      <c r="CO338" t="str">
        <f t="shared" si="257"/>
        <v/>
      </c>
      <c r="CP338" t="str">
        <f t="shared" si="257"/>
        <v/>
      </c>
      <c r="CQ338" t="str">
        <f t="shared" si="257"/>
        <v/>
      </c>
      <c r="CR338" t="str">
        <f t="shared" si="257"/>
        <v/>
      </c>
      <c r="CS338" t="str">
        <f t="shared" si="257"/>
        <v/>
      </c>
      <c r="CT338" t="str">
        <f t="shared" si="257"/>
        <v/>
      </c>
      <c r="CU338" t="str">
        <f t="shared" si="257"/>
        <v/>
      </c>
      <c r="CV338" t="str">
        <f t="shared" si="257"/>
        <v/>
      </c>
      <c r="CW338" t="str">
        <f t="shared" si="257"/>
        <v/>
      </c>
      <c r="CX338" t="str">
        <f t="shared" si="257"/>
        <v/>
      </c>
      <c r="CY338" t="str">
        <f t="shared" si="257"/>
        <v/>
      </c>
      <c r="CZ338" t="str">
        <f t="shared" si="257"/>
        <v/>
      </c>
      <c r="DA338" t="str">
        <f t="shared" si="257"/>
        <v/>
      </c>
      <c r="DB338" t="str">
        <f t="shared" si="257"/>
        <v/>
      </c>
      <c r="DC338" t="str">
        <f t="shared" si="257"/>
        <v/>
      </c>
      <c r="DD338" t="str">
        <f t="shared" si="257"/>
        <v/>
      </c>
      <c r="DE338" t="str">
        <f t="shared" si="257"/>
        <v/>
      </c>
      <c r="DF338" t="str">
        <f t="shared" si="257"/>
        <v/>
      </c>
      <c r="DG338" t="str">
        <f t="shared" si="257"/>
        <v/>
      </c>
      <c r="DH338" t="str">
        <f t="shared" si="257"/>
        <v/>
      </c>
      <c r="DI338" t="str">
        <f t="shared" si="257"/>
        <v/>
      </c>
      <c r="DJ338" t="str">
        <f t="shared" si="257"/>
        <v/>
      </c>
      <c r="DK338" t="str">
        <f t="shared" si="257"/>
        <v/>
      </c>
      <c r="DL338" t="str">
        <f t="shared" si="257"/>
        <v/>
      </c>
      <c r="DM338" t="str">
        <f t="shared" si="257"/>
        <v/>
      </c>
      <c r="DN338" t="str">
        <f t="shared" si="257"/>
        <v/>
      </c>
      <c r="DO338" t="str">
        <f t="shared" si="257"/>
        <v/>
      </c>
      <c r="DP338" t="str">
        <f t="shared" si="257"/>
        <v/>
      </c>
      <c r="DQ338" t="str">
        <f t="shared" si="257"/>
        <v/>
      </c>
      <c r="DR338" t="str">
        <f t="shared" si="257"/>
        <v/>
      </c>
      <c r="DS338" t="str">
        <f t="shared" si="257"/>
        <v/>
      </c>
      <c r="DT338" t="str">
        <f t="shared" si="257"/>
        <v/>
      </c>
      <c r="DU338" t="str">
        <f t="shared" si="257"/>
        <v/>
      </c>
      <c r="DV338" t="str">
        <f t="shared" si="257"/>
        <v/>
      </c>
      <c r="DW338" t="str">
        <f t="shared" si="257"/>
        <v/>
      </c>
      <c r="DX338" t="str">
        <f t="shared" si="257"/>
        <v/>
      </c>
      <c r="DY338" t="str">
        <f t="shared" si="257"/>
        <v/>
      </c>
    </row>
    <row r="339" spans="2:129" x14ac:dyDescent="0.2">
      <c r="B339" t="str">
        <f t="shared" si="155"/>
        <v/>
      </c>
      <c r="G339" s="9">
        <f t="shared" si="158"/>
        <v>0</v>
      </c>
      <c r="H339" s="9">
        <f t="shared" si="159"/>
        <v>0</v>
      </c>
      <c r="I339" t="str">
        <f t="shared" si="225"/>
        <v/>
      </c>
      <c r="J339" t="str">
        <f t="shared" ref="J339:BU339" si="258">IF(J121&gt;0,J$4,"")</f>
        <v/>
      </c>
      <c r="K339" t="str">
        <f t="shared" si="258"/>
        <v/>
      </c>
      <c r="L339" t="str">
        <f t="shared" si="258"/>
        <v/>
      </c>
      <c r="M339" t="str">
        <f t="shared" si="258"/>
        <v/>
      </c>
      <c r="N339" t="str">
        <f t="shared" si="258"/>
        <v/>
      </c>
      <c r="O339" t="str">
        <f t="shared" si="258"/>
        <v/>
      </c>
      <c r="P339" t="str">
        <f t="shared" si="258"/>
        <v/>
      </c>
      <c r="Q339" t="str">
        <f t="shared" si="258"/>
        <v/>
      </c>
      <c r="R339" t="str">
        <f t="shared" si="258"/>
        <v/>
      </c>
      <c r="S339" t="str">
        <f t="shared" si="258"/>
        <v/>
      </c>
      <c r="T339" t="str">
        <f t="shared" si="258"/>
        <v/>
      </c>
      <c r="U339" t="str">
        <f t="shared" si="258"/>
        <v/>
      </c>
      <c r="V339" t="str">
        <f t="shared" si="258"/>
        <v/>
      </c>
      <c r="W339" t="str">
        <f t="shared" si="258"/>
        <v/>
      </c>
      <c r="X339" t="str">
        <f t="shared" si="258"/>
        <v/>
      </c>
      <c r="Y339" t="str">
        <f t="shared" si="258"/>
        <v/>
      </c>
      <c r="Z339" t="str">
        <f t="shared" si="258"/>
        <v/>
      </c>
      <c r="AA339" t="str">
        <f t="shared" si="258"/>
        <v/>
      </c>
      <c r="AB339" t="str">
        <f t="shared" si="258"/>
        <v/>
      </c>
      <c r="AC339" t="str">
        <f t="shared" si="258"/>
        <v/>
      </c>
      <c r="AD339" t="str">
        <f t="shared" si="258"/>
        <v/>
      </c>
      <c r="AE339" t="str">
        <f t="shared" si="258"/>
        <v/>
      </c>
      <c r="AF339" t="str">
        <f t="shared" si="258"/>
        <v/>
      </c>
      <c r="AG339" t="str">
        <f t="shared" si="258"/>
        <v/>
      </c>
      <c r="AH339" t="str">
        <f t="shared" si="258"/>
        <v/>
      </c>
      <c r="AI339" t="str">
        <f t="shared" si="258"/>
        <v/>
      </c>
      <c r="AJ339" t="str">
        <f t="shared" si="258"/>
        <v/>
      </c>
      <c r="AK339" t="str">
        <f t="shared" si="258"/>
        <v/>
      </c>
      <c r="AL339" t="str">
        <f t="shared" si="258"/>
        <v/>
      </c>
      <c r="AM339" t="str">
        <f t="shared" si="258"/>
        <v/>
      </c>
      <c r="AN339" t="str">
        <f t="shared" si="258"/>
        <v/>
      </c>
      <c r="AO339" t="str">
        <f t="shared" si="258"/>
        <v/>
      </c>
      <c r="AP339" t="str">
        <f t="shared" si="258"/>
        <v/>
      </c>
      <c r="AQ339" t="str">
        <f t="shared" si="258"/>
        <v/>
      </c>
      <c r="AR339" t="str">
        <f t="shared" si="258"/>
        <v/>
      </c>
      <c r="AS339" t="str">
        <f t="shared" si="258"/>
        <v/>
      </c>
      <c r="AT339" t="str">
        <f t="shared" si="258"/>
        <v/>
      </c>
      <c r="AU339" t="str">
        <f t="shared" si="258"/>
        <v/>
      </c>
      <c r="AV339" t="str">
        <f t="shared" si="258"/>
        <v/>
      </c>
      <c r="AW339" t="str">
        <f t="shared" si="258"/>
        <v/>
      </c>
      <c r="AX339" t="str">
        <f t="shared" si="258"/>
        <v/>
      </c>
      <c r="AY339" t="str">
        <f t="shared" si="258"/>
        <v/>
      </c>
      <c r="AZ339" t="str">
        <f t="shared" si="258"/>
        <v/>
      </c>
      <c r="BA339" t="str">
        <f t="shared" si="258"/>
        <v/>
      </c>
      <c r="BB339" t="str">
        <f t="shared" si="258"/>
        <v/>
      </c>
      <c r="BC339" t="str">
        <f t="shared" si="258"/>
        <v/>
      </c>
      <c r="BD339" t="str">
        <f t="shared" si="258"/>
        <v/>
      </c>
      <c r="BE339" t="str">
        <f t="shared" si="258"/>
        <v/>
      </c>
      <c r="BF339" t="str">
        <f t="shared" si="258"/>
        <v/>
      </c>
      <c r="BG339" t="str">
        <f t="shared" si="258"/>
        <v/>
      </c>
      <c r="BH339" t="str">
        <f t="shared" si="258"/>
        <v/>
      </c>
      <c r="BI339" t="str">
        <f t="shared" si="258"/>
        <v/>
      </c>
      <c r="BJ339" t="str">
        <f t="shared" si="258"/>
        <v/>
      </c>
      <c r="BK339" t="str">
        <f t="shared" si="258"/>
        <v/>
      </c>
      <c r="BL339" t="str">
        <f t="shared" si="258"/>
        <v/>
      </c>
      <c r="BM339" t="str">
        <f t="shared" si="258"/>
        <v/>
      </c>
      <c r="BN339" t="str">
        <f t="shared" si="258"/>
        <v/>
      </c>
      <c r="BO339" t="str">
        <f t="shared" si="258"/>
        <v/>
      </c>
      <c r="BP339" t="str">
        <f t="shared" si="258"/>
        <v/>
      </c>
      <c r="BQ339" t="str">
        <f t="shared" si="258"/>
        <v/>
      </c>
      <c r="BR339" t="str">
        <f t="shared" si="258"/>
        <v/>
      </c>
      <c r="BS339" t="str">
        <f t="shared" si="258"/>
        <v/>
      </c>
      <c r="BT339" t="str">
        <f t="shared" si="258"/>
        <v/>
      </c>
      <c r="BU339" t="str">
        <f t="shared" si="258"/>
        <v/>
      </c>
      <c r="BV339" t="str">
        <f t="shared" ref="BV339:DY339" si="259">IF(BV121&gt;0,BV$4,"")</f>
        <v/>
      </c>
      <c r="BW339" t="str">
        <f t="shared" si="259"/>
        <v/>
      </c>
      <c r="BX339" t="str">
        <f t="shared" si="259"/>
        <v/>
      </c>
      <c r="BY339" t="str">
        <f t="shared" si="259"/>
        <v/>
      </c>
      <c r="BZ339" t="str">
        <f t="shared" si="259"/>
        <v/>
      </c>
      <c r="CA339" t="str">
        <f t="shared" si="259"/>
        <v/>
      </c>
      <c r="CB339" t="str">
        <f t="shared" si="259"/>
        <v/>
      </c>
      <c r="CC339" t="str">
        <f t="shared" si="259"/>
        <v/>
      </c>
      <c r="CD339" t="str">
        <f t="shared" si="259"/>
        <v/>
      </c>
      <c r="CE339" t="str">
        <f t="shared" si="259"/>
        <v/>
      </c>
      <c r="CF339" t="str">
        <f t="shared" si="259"/>
        <v/>
      </c>
      <c r="CG339" t="str">
        <f t="shared" si="259"/>
        <v/>
      </c>
      <c r="CH339" t="str">
        <f t="shared" si="259"/>
        <v/>
      </c>
      <c r="CI339" t="str">
        <f t="shared" si="259"/>
        <v/>
      </c>
      <c r="CJ339" t="str">
        <f t="shared" si="259"/>
        <v/>
      </c>
      <c r="CK339" t="str">
        <f t="shared" si="259"/>
        <v/>
      </c>
      <c r="CL339" t="str">
        <f t="shared" si="259"/>
        <v/>
      </c>
      <c r="CM339" t="str">
        <f t="shared" si="259"/>
        <v/>
      </c>
      <c r="CN339" t="str">
        <f t="shared" si="259"/>
        <v/>
      </c>
      <c r="CO339" t="str">
        <f t="shared" si="259"/>
        <v/>
      </c>
      <c r="CP339" t="str">
        <f t="shared" si="259"/>
        <v/>
      </c>
      <c r="CQ339" t="str">
        <f t="shared" si="259"/>
        <v/>
      </c>
      <c r="CR339" t="str">
        <f t="shared" si="259"/>
        <v/>
      </c>
      <c r="CS339" t="str">
        <f t="shared" si="259"/>
        <v/>
      </c>
      <c r="CT339" t="str">
        <f t="shared" si="259"/>
        <v/>
      </c>
      <c r="CU339" t="str">
        <f t="shared" si="259"/>
        <v/>
      </c>
      <c r="CV339" t="str">
        <f t="shared" si="259"/>
        <v/>
      </c>
      <c r="CW339" t="str">
        <f t="shared" si="259"/>
        <v/>
      </c>
      <c r="CX339" t="str">
        <f t="shared" si="259"/>
        <v/>
      </c>
      <c r="CY339" t="str">
        <f t="shared" si="259"/>
        <v/>
      </c>
      <c r="CZ339" t="str">
        <f t="shared" si="259"/>
        <v/>
      </c>
      <c r="DA339" t="str">
        <f t="shared" si="259"/>
        <v/>
      </c>
      <c r="DB339" t="str">
        <f t="shared" si="259"/>
        <v/>
      </c>
      <c r="DC339" t="str">
        <f t="shared" si="259"/>
        <v/>
      </c>
      <c r="DD339" t="str">
        <f t="shared" si="259"/>
        <v/>
      </c>
      <c r="DE339" t="str">
        <f t="shared" si="259"/>
        <v/>
      </c>
      <c r="DF339" t="str">
        <f t="shared" si="259"/>
        <v/>
      </c>
      <c r="DG339" t="str">
        <f t="shared" si="259"/>
        <v/>
      </c>
      <c r="DH339" t="str">
        <f t="shared" si="259"/>
        <v/>
      </c>
      <c r="DI339" t="str">
        <f t="shared" si="259"/>
        <v/>
      </c>
      <c r="DJ339" t="str">
        <f t="shared" si="259"/>
        <v/>
      </c>
      <c r="DK339" t="str">
        <f t="shared" si="259"/>
        <v/>
      </c>
      <c r="DL339" t="str">
        <f t="shared" si="259"/>
        <v/>
      </c>
      <c r="DM339" t="str">
        <f t="shared" si="259"/>
        <v/>
      </c>
      <c r="DN339" t="str">
        <f t="shared" si="259"/>
        <v/>
      </c>
      <c r="DO339" t="str">
        <f t="shared" si="259"/>
        <v/>
      </c>
      <c r="DP339" t="str">
        <f t="shared" si="259"/>
        <v/>
      </c>
      <c r="DQ339" t="str">
        <f t="shared" si="259"/>
        <v/>
      </c>
      <c r="DR339" t="str">
        <f t="shared" si="259"/>
        <v/>
      </c>
      <c r="DS339" t="str">
        <f t="shared" si="259"/>
        <v/>
      </c>
      <c r="DT339" t="str">
        <f t="shared" si="259"/>
        <v/>
      </c>
      <c r="DU339" t="str">
        <f t="shared" si="259"/>
        <v/>
      </c>
      <c r="DV339" t="str">
        <f t="shared" si="259"/>
        <v/>
      </c>
      <c r="DW339" t="str">
        <f t="shared" si="259"/>
        <v/>
      </c>
      <c r="DX339" t="str">
        <f t="shared" si="259"/>
        <v/>
      </c>
      <c r="DY339" t="str">
        <f t="shared" si="259"/>
        <v/>
      </c>
    </row>
    <row r="340" spans="2:129" x14ac:dyDescent="0.2">
      <c r="B340" t="str">
        <f t="shared" si="155"/>
        <v/>
      </c>
      <c r="G340" s="9">
        <f t="shared" si="158"/>
        <v>0</v>
      </c>
      <c r="H340" s="9">
        <f t="shared" si="159"/>
        <v>0</v>
      </c>
      <c r="I340" t="str">
        <f t="shared" si="225"/>
        <v/>
      </c>
      <c r="J340" t="str">
        <f t="shared" ref="J340:BU340" si="260">IF(J122&gt;0,J$4,"")</f>
        <v/>
      </c>
      <c r="K340" t="str">
        <f t="shared" si="260"/>
        <v/>
      </c>
      <c r="L340" t="str">
        <f t="shared" si="260"/>
        <v/>
      </c>
      <c r="M340" t="str">
        <f t="shared" si="260"/>
        <v/>
      </c>
      <c r="N340" t="str">
        <f t="shared" si="260"/>
        <v/>
      </c>
      <c r="O340" t="str">
        <f t="shared" si="260"/>
        <v/>
      </c>
      <c r="P340" t="str">
        <f t="shared" si="260"/>
        <v/>
      </c>
      <c r="Q340" t="str">
        <f t="shared" si="260"/>
        <v/>
      </c>
      <c r="R340" t="str">
        <f t="shared" si="260"/>
        <v/>
      </c>
      <c r="S340" t="str">
        <f t="shared" si="260"/>
        <v/>
      </c>
      <c r="T340" t="str">
        <f t="shared" si="260"/>
        <v/>
      </c>
      <c r="U340" t="str">
        <f t="shared" si="260"/>
        <v/>
      </c>
      <c r="V340" t="str">
        <f t="shared" si="260"/>
        <v/>
      </c>
      <c r="W340" t="str">
        <f t="shared" si="260"/>
        <v/>
      </c>
      <c r="X340" t="str">
        <f t="shared" si="260"/>
        <v/>
      </c>
      <c r="Y340" t="str">
        <f t="shared" si="260"/>
        <v/>
      </c>
      <c r="Z340" t="str">
        <f t="shared" si="260"/>
        <v/>
      </c>
      <c r="AA340" t="str">
        <f t="shared" si="260"/>
        <v/>
      </c>
      <c r="AB340" t="str">
        <f t="shared" si="260"/>
        <v/>
      </c>
      <c r="AC340" t="str">
        <f t="shared" si="260"/>
        <v/>
      </c>
      <c r="AD340" t="str">
        <f t="shared" si="260"/>
        <v/>
      </c>
      <c r="AE340" t="str">
        <f t="shared" si="260"/>
        <v/>
      </c>
      <c r="AF340" t="str">
        <f t="shared" si="260"/>
        <v/>
      </c>
      <c r="AG340" t="str">
        <f t="shared" si="260"/>
        <v/>
      </c>
      <c r="AH340" t="str">
        <f t="shared" si="260"/>
        <v/>
      </c>
      <c r="AI340" t="str">
        <f t="shared" si="260"/>
        <v/>
      </c>
      <c r="AJ340" t="str">
        <f t="shared" si="260"/>
        <v/>
      </c>
      <c r="AK340" t="str">
        <f t="shared" si="260"/>
        <v/>
      </c>
      <c r="AL340" t="str">
        <f t="shared" si="260"/>
        <v/>
      </c>
      <c r="AM340" t="str">
        <f t="shared" si="260"/>
        <v/>
      </c>
      <c r="AN340" t="str">
        <f t="shared" si="260"/>
        <v/>
      </c>
      <c r="AO340" t="str">
        <f t="shared" si="260"/>
        <v/>
      </c>
      <c r="AP340" t="str">
        <f t="shared" si="260"/>
        <v/>
      </c>
      <c r="AQ340" t="str">
        <f t="shared" si="260"/>
        <v/>
      </c>
      <c r="AR340" t="str">
        <f t="shared" si="260"/>
        <v/>
      </c>
      <c r="AS340" t="str">
        <f t="shared" si="260"/>
        <v/>
      </c>
      <c r="AT340" t="str">
        <f t="shared" si="260"/>
        <v/>
      </c>
      <c r="AU340" t="str">
        <f t="shared" si="260"/>
        <v/>
      </c>
      <c r="AV340" t="str">
        <f t="shared" si="260"/>
        <v/>
      </c>
      <c r="AW340" t="str">
        <f t="shared" si="260"/>
        <v/>
      </c>
      <c r="AX340" t="str">
        <f t="shared" si="260"/>
        <v/>
      </c>
      <c r="AY340" t="str">
        <f t="shared" si="260"/>
        <v/>
      </c>
      <c r="AZ340" t="str">
        <f t="shared" si="260"/>
        <v/>
      </c>
      <c r="BA340" t="str">
        <f t="shared" si="260"/>
        <v/>
      </c>
      <c r="BB340" t="str">
        <f t="shared" si="260"/>
        <v/>
      </c>
      <c r="BC340" t="str">
        <f t="shared" si="260"/>
        <v/>
      </c>
      <c r="BD340" t="str">
        <f t="shared" si="260"/>
        <v/>
      </c>
      <c r="BE340" t="str">
        <f t="shared" si="260"/>
        <v/>
      </c>
      <c r="BF340" t="str">
        <f t="shared" si="260"/>
        <v/>
      </c>
      <c r="BG340" t="str">
        <f t="shared" si="260"/>
        <v/>
      </c>
      <c r="BH340" t="str">
        <f t="shared" si="260"/>
        <v/>
      </c>
      <c r="BI340" t="str">
        <f t="shared" si="260"/>
        <v/>
      </c>
      <c r="BJ340" t="str">
        <f t="shared" si="260"/>
        <v/>
      </c>
      <c r="BK340" t="str">
        <f t="shared" si="260"/>
        <v/>
      </c>
      <c r="BL340" t="str">
        <f t="shared" si="260"/>
        <v/>
      </c>
      <c r="BM340" t="str">
        <f t="shared" si="260"/>
        <v/>
      </c>
      <c r="BN340" t="str">
        <f t="shared" si="260"/>
        <v/>
      </c>
      <c r="BO340" t="str">
        <f t="shared" si="260"/>
        <v/>
      </c>
      <c r="BP340" t="str">
        <f t="shared" si="260"/>
        <v/>
      </c>
      <c r="BQ340" t="str">
        <f t="shared" si="260"/>
        <v/>
      </c>
      <c r="BR340" t="str">
        <f t="shared" si="260"/>
        <v/>
      </c>
      <c r="BS340" t="str">
        <f t="shared" si="260"/>
        <v/>
      </c>
      <c r="BT340" t="str">
        <f t="shared" si="260"/>
        <v/>
      </c>
      <c r="BU340" t="str">
        <f t="shared" si="260"/>
        <v/>
      </c>
      <c r="BV340" t="str">
        <f t="shared" ref="BV340:DY340" si="261">IF(BV122&gt;0,BV$4,"")</f>
        <v/>
      </c>
      <c r="BW340" t="str">
        <f t="shared" si="261"/>
        <v/>
      </c>
      <c r="BX340" t="str">
        <f t="shared" si="261"/>
        <v/>
      </c>
      <c r="BY340" t="str">
        <f t="shared" si="261"/>
        <v/>
      </c>
      <c r="BZ340" t="str">
        <f t="shared" si="261"/>
        <v/>
      </c>
      <c r="CA340" t="str">
        <f t="shared" si="261"/>
        <v/>
      </c>
      <c r="CB340" t="str">
        <f t="shared" si="261"/>
        <v/>
      </c>
      <c r="CC340" t="str">
        <f t="shared" si="261"/>
        <v/>
      </c>
      <c r="CD340" t="str">
        <f t="shared" si="261"/>
        <v/>
      </c>
      <c r="CE340" t="str">
        <f t="shared" si="261"/>
        <v/>
      </c>
      <c r="CF340" t="str">
        <f t="shared" si="261"/>
        <v/>
      </c>
      <c r="CG340" t="str">
        <f t="shared" si="261"/>
        <v/>
      </c>
      <c r="CH340" t="str">
        <f t="shared" si="261"/>
        <v/>
      </c>
      <c r="CI340" t="str">
        <f t="shared" si="261"/>
        <v/>
      </c>
      <c r="CJ340" t="str">
        <f t="shared" si="261"/>
        <v/>
      </c>
      <c r="CK340" t="str">
        <f t="shared" si="261"/>
        <v/>
      </c>
      <c r="CL340" t="str">
        <f t="shared" si="261"/>
        <v/>
      </c>
      <c r="CM340" t="str">
        <f t="shared" si="261"/>
        <v/>
      </c>
      <c r="CN340" t="str">
        <f t="shared" si="261"/>
        <v/>
      </c>
      <c r="CO340" t="str">
        <f t="shared" si="261"/>
        <v/>
      </c>
      <c r="CP340" t="str">
        <f t="shared" si="261"/>
        <v/>
      </c>
      <c r="CQ340" t="str">
        <f t="shared" si="261"/>
        <v/>
      </c>
      <c r="CR340" t="str">
        <f t="shared" si="261"/>
        <v/>
      </c>
      <c r="CS340" t="str">
        <f t="shared" si="261"/>
        <v/>
      </c>
      <c r="CT340" t="str">
        <f t="shared" si="261"/>
        <v/>
      </c>
      <c r="CU340" t="str">
        <f t="shared" si="261"/>
        <v/>
      </c>
      <c r="CV340" t="str">
        <f t="shared" si="261"/>
        <v/>
      </c>
      <c r="CW340" t="str">
        <f t="shared" si="261"/>
        <v/>
      </c>
      <c r="CX340" t="str">
        <f t="shared" si="261"/>
        <v/>
      </c>
      <c r="CY340" t="str">
        <f t="shared" si="261"/>
        <v/>
      </c>
      <c r="CZ340" t="str">
        <f t="shared" si="261"/>
        <v/>
      </c>
      <c r="DA340" t="str">
        <f t="shared" si="261"/>
        <v/>
      </c>
      <c r="DB340" t="str">
        <f t="shared" si="261"/>
        <v/>
      </c>
      <c r="DC340" t="str">
        <f t="shared" si="261"/>
        <v/>
      </c>
      <c r="DD340" t="str">
        <f t="shared" si="261"/>
        <v/>
      </c>
      <c r="DE340" t="str">
        <f t="shared" si="261"/>
        <v/>
      </c>
      <c r="DF340" t="str">
        <f t="shared" si="261"/>
        <v/>
      </c>
      <c r="DG340" t="str">
        <f t="shared" si="261"/>
        <v/>
      </c>
      <c r="DH340" t="str">
        <f t="shared" si="261"/>
        <v/>
      </c>
      <c r="DI340" t="str">
        <f t="shared" si="261"/>
        <v/>
      </c>
      <c r="DJ340" t="str">
        <f t="shared" si="261"/>
        <v/>
      </c>
      <c r="DK340" t="str">
        <f t="shared" si="261"/>
        <v/>
      </c>
      <c r="DL340" t="str">
        <f t="shared" si="261"/>
        <v/>
      </c>
      <c r="DM340" t="str">
        <f t="shared" si="261"/>
        <v/>
      </c>
      <c r="DN340" t="str">
        <f t="shared" si="261"/>
        <v/>
      </c>
      <c r="DO340" t="str">
        <f t="shared" si="261"/>
        <v/>
      </c>
      <c r="DP340" t="str">
        <f t="shared" si="261"/>
        <v/>
      </c>
      <c r="DQ340" t="str">
        <f t="shared" si="261"/>
        <v/>
      </c>
      <c r="DR340" t="str">
        <f t="shared" si="261"/>
        <v/>
      </c>
      <c r="DS340" t="str">
        <f t="shared" si="261"/>
        <v/>
      </c>
      <c r="DT340" t="str">
        <f t="shared" si="261"/>
        <v/>
      </c>
      <c r="DU340" t="str">
        <f t="shared" si="261"/>
        <v/>
      </c>
      <c r="DV340" t="str">
        <f t="shared" si="261"/>
        <v/>
      </c>
      <c r="DW340" t="str">
        <f t="shared" si="261"/>
        <v/>
      </c>
      <c r="DX340" t="str">
        <f t="shared" si="261"/>
        <v/>
      </c>
      <c r="DY340" t="str">
        <f t="shared" si="261"/>
        <v/>
      </c>
    </row>
    <row r="341" spans="2:129" x14ac:dyDescent="0.2">
      <c r="B341" t="str">
        <f t="shared" si="155"/>
        <v/>
      </c>
      <c r="G341" s="9">
        <f t="shared" si="158"/>
        <v>0</v>
      </c>
      <c r="H341" s="9">
        <f t="shared" si="159"/>
        <v>0</v>
      </c>
      <c r="I341" t="str">
        <f t="shared" si="225"/>
        <v/>
      </c>
      <c r="J341" t="str">
        <f t="shared" ref="J341:BU341" si="262">IF(J123&gt;0,J$4,"")</f>
        <v/>
      </c>
      <c r="K341" t="str">
        <f t="shared" si="262"/>
        <v/>
      </c>
      <c r="L341" t="str">
        <f t="shared" si="262"/>
        <v/>
      </c>
      <c r="M341" t="str">
        <f t="shared" si="262"/>
        <v/>
      </c>
      <c r="N341" t="str">
        <f t="shared" si="262"/>
        <v/>
      </c>
      <c r="O341" t="str">
        <f t="shared" si="262"/>
        <v/>
      </c>
      <c r="P341" t="str">
        <f t="shared" si="262"/>
        <v/>
      </c>
      <c r="Q341" t="str">
        <f t="shared" si="262"/>
        <v/>
      </c>
      <c r="R341" t="str">
        <f t="shared" si="262"/>
        <v/>
      </c>
      <c r="S341" t="str">
        <f t="shared" si="262"/>
        <v/>
      </c>
      <c r="T341" t="str">
        <f t="shared" si="262"/>
        <v/>
      </c>
      <c r="U341" t="str">
        <f t="shared" si="262"/>
        <v/>
      </c>
      <c r="V341" t="str">
        <f t="shared" si="262"/>
        <v/>
      </c>
      <c r="W341" t="str">
        <f t="shared" si="262"/>
        <v/>
      </c>
      <c r="X341" t="str">
        <f t="shared" si="262"/>
        <v/>
      </c>
      <c r="Y341" t="str">
        <f t="shared" si="262"/>
        <v/>
      </c>
      <c r="Z341" t="str">
        <f t="shared" si="262"/>
        <v/>
      </c>
      <c r="AA341" t="str">
        <f t="shared" si="262"/>
        <v/>
      </c>
      <c r="AB341" t="str">
        <f t="shared" si="262"/>
        <v/>
      </c>
      <c r="AC341" t="str">
        <f t="shared" si="262"/>
        <v/>
      </c>
      <c r="AD341" t="str">
        <f t="shared" si="262"/>
        <v/>
      </c>
      <c r="AE341" t="str">
        <f t="shared" si="262"/>
        <v/>
      </c>
      <c r="AF341" t="str">
        <f t="shared" si="262"/>
        <v/>
      </c>
      <c r="AG341" t="str">
        <f t="shared" si="262"/>
        <v/>
      </c>
      <c r="AH341" t="str">
        <f t="shared" si="262"/>
        <v/>
      </c>
      <c r="AI341" t="str">
        <f t="shared" si="262"/>
        <v/>
      </c>
      <c r="AJ341" t="str">
        <f t="shared" si="262"/>
        <v/>
      </c>
      <c r="AK341" t="str">
        <f t="shared" si="262"/>
        <v/>
      </c>
      <c r="AL341" t="str">
        <f t="shared" si="262"/>
        <v/>
      </c>
      <c r="AM341" t="str">
        <f t="shared" si="262"/>
        <v/>
      </c>
      <c r="AN341" t="str">
        <f t="shared" si="262"/>
        <v/>
      </c>
      <c r="AO341" t="str">
        <f t="shared" si="262"/>
        <v/>
      </c>
      <c r="AP341" t="str">
        <f t="shared" si="262"/>
        <v/>
      </c>
      <c r="AQ341" t="str">
        <f t="shared" si="262"/>
        <v/>
      </c>
      <c r="AR341" t="str">
        <f t="shared" si="262"/>
        <v/>
      </c>
      <c r="AS341" t="str">
        <f t="shared" si="262"/>
        <v/>
      </c>
      <c r="AT341" t="str">
        <f t="shared" si="262"/>
        <v/>
      </c>
      <c r="AU341" t="str">
        <f t="shared" si="262"/>
        <v/>
      </c>
      <c r="AV341" t="str">
        <f t="shared" si="262"/>
        <v/>
      </c>
      <c r="AW341" t="str">
        <f t="shared" si="262"/>
        <v/>
      </c>
      <c r="AX341" t="str">
        <f t="shared" si="262"/>
        <v/>
      </c>
      <c r="AY341" t="str">
        <f t="shared" si="262"/>
        <v/>
      </c>
      <c r="AZ341" t="str">
        <f t="shared" si="262"/>
        <v/>
      </c>
      <c r="BA341" t="str">
        <f t="shared" si="262"/>
        <v/>
      </c>
      <c r="BB341" t="str">
        <f t="shared" si="262"/>
        <v/>
      </c>
      <c r="BC341" t="str">
        <f t="shared" si="262"/>
        <v/>
      </c>
      <c r="BD341" t="str">
        <f t="shared" si="262"/>
        <v/>
      </c>
      <c r="BE341" t="str">
        <f t="shared" si="262"/>
        <v/>
      </c>
      <c r="BF341" t="str">
        <f t="shared" si="262"/>
        <v/>
      </c>
      <c r="BG341" t="str">
        <f t="shared" si="262"/>
        <v/>
      </c>
      <c r="BH341" t="str">
        <f t="shared" si="262"/>
        <v/>
      </c>
      <c r="BI341" t="str">
        <f t="shared" si="262"/>
        <v/>
      </c>
      <c r="BJ341" t="str">
        <f t="shared" si="262"/>
        <v/>
      </c>
      <c r="BK341" t="str">
        <f t="shared" si="262"/>
        <v/>
      </c>
      <c r="BL341" t="str">
        <f t="shared" si="262"/>
        <v/>
      </c>
      <c r="BM341" t="str">
        <f t="shared" si="262"/>
        <v/>
      </c>
      <c r="BN341" t="str">
        <f t="shared" si="262"/>
        <v/>
      </c>
      <c r="BO341" t="str">
        <f t="shared" si="262"/>
        <v/>
      </c>
      <c r="BP341" t="str">
        <f t="shared" si="262"/>
        <v/>
      </c>
      <c r="BQ341" t="str">
        <f t="shared" si="262"/>
        <v/>
      </c>
      <c r="BR341" t="str">
        <f t="shared" si="262"/>
        <v/>
      </c>
      <c r="BS341" t="str">
        <f t="shared" si="262"/>
        <v/>
      </c>
      <c r="BT341" t="str">
        <f t="shared" si="262"/>
        <v/>
      </c>
      <c r="BU341" t="str">
        <f t="shared" si="262"/>
        <v/>
      </c>
      <c r="BV341" t="str">
        <f t="shared" ref="BV341:DY341" si="263">IF(BV123&gt;0,BV$4,"")</f>
        <v/>
      </c>
      <c r="BW341" t="str">
        <f t="shared" si="263"/>
        <v/>
      </c>
      <c r="BX341" t="str">
        <f t="shared" si="263"/>
        <v/>
      </c>
      <c r="BY341" t="str">
        <f t="shared" si="263"/>
        <v/>
      </c>
      <c r="BZ341" t="str">
        <f t="shared" si="263"/>
        <v/>
      </c>
      <c r="CA341" t="str">
        <f t="shared" si="263"/>
        <v/>
      </c>
      <c r="CB341" t="str">
        <f t="shared" si="263"/>
        <v/>
      </c>
      <c r="CC341" t="str">
        <f t="shared" si="263"/>
        <v/>
      </c>
      <c r="CD341" t="str">
        <f t="shared" si="263"/>
        <v/>
      </c>
      <c r="CE341" t="str">
        <f t="shared" si="263"/>
        <v/>
      </c>
      <c r="CF341" t="str">
        <f t="shared" si="263"/>
        <v/>
      </c>
      <c r="CG341" t="str">
        <f t="shared" si="263"/>
        <v/>
      </c>
      <c r="CH341" t="str">
        <f t="shared" si="263"/>
        <v/>
      </c>
      <c r="CI341" t="str">
        <f t="shared" si="263"/>
        <v/>
      </c>
      <c r="CJ341" t="str">
        <f t="shared" si="263"/>
        <v/>
      </c>
      <c r="CK341" t="str">
        <f t="shared" si="263"/>
        <v/>
      </c>
      <c r="CL341" t="str">
        <f t="shared" si="263"/>
        <v/>
      </c>
      <c r="CM341" t="str">
        <f t="shared" si="263"/>
        <v/>
      </c>
      <c r="CN341" t="str">
        <f t="shared" si="263"/>
        <v/>
      </c>
      <c r="CO341" t="str">
        <f t="shared" si="263"/>
        <v/>
      </c>
      <c r="CP341" t="str">
        <f t="shared" si="263"/>
        <v/>
      </c>
      <c r="CQ341" t="str">
        <f t="shared" si="263"/>
        <v/>
      </c>
      <c r="CR341" t="str">
        <f t="shared" si="263"/>
        <v/>
      </c>
      <c r="CS341" t="str">
        <f t="shared" si="263"/>
        <v/>
      </c>
      <c r="CT341" t="str">
        <f t="shared" si="263"/>
        <v/>
      </c>
      <c r="CU341" t="str">
        <f t="shared" si="263"/>
        <v/>
      </c>
      <c r="CV341" t="str">
        <f t="shared" si="263"/>
        <v/>
      </c>
      <c r="CW341" t="str">
        <f t="shared" si="263"/>
        <v/>
      </c>
      <c r="CX341" t="str">
        <f t="shared" si="263"/>
        <v/>
      </c>
      <c r="CY341" t="str">
        <f t="shared" si="263"/>
        <v/>
      </c>
      <c r="CZ341" t="str">
        <f t="shared" si="263"/>
        <v/>
      </c>
      <c r="DA341" t="str">
        <f t="shared" si="263"/>
        <v/>
      </c>
      <c r="DB341" t="str">
        <f t="shared" si="263"/>
        <v/>
      </c>
      <c r="DC341" t="str">
        <f t="shared" si="263"/>
        <v/>
      </c>
      <c r="DD341" t="str">
        <f t="shared" si="263"/>
        <v/>
      </c>
      <c r="DE341" t="str">
        <f t="shared" si="263"/>
        <v/>
      </c>
      <c r="DF341" t="str">
        <f t="shared" si="263"/>
        <v/>
      </c>
      <c r="DG341" t="str">
        <f t="shared" si="263"/>
        <v/>
      </c>
      <c r="DH341" t="str">
        <f t="shared" si="263"/>
        <v/>
      </c>
      <c r="DI341" t="str">
        <f t="shared" si="263"/>
        <v/>
      </c>
      <c r="DJ341" t="str">
        <f t="shared" si="263"/>
        <v/>
      </c>
      <c r="DK341" t="str">
        <f t="shared" si="263"/>
        <v/>
      </c>
      <c r="DL341" t="str">
        <f t="shared" si="263"/>
        <v/>
      </c>
      <c r="DM341" t="str">
        <f t="shared" si="263"/>
        <v/>
      </c>
      <c r="DN341" t="str">
        <f t="shared" si="263"/>
        <v/>
      </c>
      <c r="DO341" t="str">
        <f t="shared" si="263"/>
        <v/>
      </c>
      <c r="DP341" t="str">
        <f t="shared" si="263"/>
        <v/>
      </c>
      <c r="DQ341" t="str">
        <f t="shared" si="263"/>
        <v/>
      </c>
      <c r="DR341" t="str">
        <f t="shared" si="263"/>
        <v/>
      </c>
      <c r="DS341" t="str">
        <f t="shared" si="263"/>
        <v/>
      </c>
      <c r="DT341" t="str">
        <f t="shared" si="263"/>
        <v/>
      </c>
      <c r="DU341" t="str">
        <f t="shared" si="263"/>
        <v/>
      </c>
      <c r="DV341" t="str">
        <f t="shared" si="263"/>
        <v/>
      </c>
      <c r="DW341" t="str">
        <f t="shared" si="263"/>
        <v/>
      </c>
      <c r="DX341" t="str">
        <f t="shared" si="263"/>
        <v/>
      </c>
      <c r="DY341" t="str">
        <f t="shared" si="263"/>
        <v/>
      </c>
    </row>
    <row r="342" spans="2:129" x14ac:dyDescent="0.2">
      <c r="B342" t="str">
        <f t="shared" si="155"/>
        <v/>
      </c>
      <c r="G342" s="9">
        <f t="shared" si="158"/>
        <v>0</v>
      </c>
      <c r="H342" s="9">
        <f t="shared" si="159"/>
        <v>0</v>
      </c>
      <c r="I342" t="str">
        <f t="shared" si="225"/>
        <v/>
      </c>
      <c r="J342" t="str">
        <f t="shared" ref="J342:BU342" si="264">IF(J124&gt;0,J$4,"")</f>
        <v/>
      </c>
      <c r="K342" t="str">
        <f t="shared" si="264"/>
        <v/>
      </c>
      <c r="L342" t="str">
        <f t="shared" si="264"/>
        <v/>
      </c>
      <c r="M342" t="str">
        <f t="shared" si="264"/>
        <v/>
      </c>
      <c r="N342" t="str">
        <f t="shared" si="264"/>
        <v/>
      </c>
      <c r="O342" t="str">
        <f t="shared" si="264"/>
        <v/>
      </c>
      <c r="P342" t="str">
        <f t="shared" si="264"/>
        <v/>
      </c>
      <c r="Q342" t="str">
        <f t="shared" si="264"/>
        <v/>
      </c>
      <c r="R342" t="str">
        <f t="shared" si="264"/>
        <v/>
      </c>
      <c r="S342" t="str">
        <f t="shared" si="264"/>
        <v/>
      </c>
      <c r="T342" t="str">
        <f t="shared" si="264"/>
        <v/>
      </c>
      <c r="U342" t="str">
        <f t="shared" si="264"/>
        <v/>
      </c>
      <c r="V342" t="str">
        <f t="shared" si="264"/>
        <v/>
      </c>
      <c r="W342" t="str">
        <f t="shared" si="264"/>
        <v/>
      </c>
      <c r="X342" t="str">
        <f t="shared" si="264"/>
        <v/>
      </c>
      <c r="Y342" t="str">
        <f t="shared" si="264"/>
        <v/>
      </c>
      <c r="Z342" t="str">
        <f t="shared" si="264"/>
        <v/>
      </c>
      <c r="AA342" t="str">
        <f t="shared" si="264"/>
        <v/>
      </c>
      <c r="AB342" t="str">
        <f t="shared" si="264"/>
        <v/>
      </c>
      <c r="AC342" t="str">
        <f t="shared" si="264"/>
        <v/>
      </c>
      <c r="AD342" t="str">
        <f t="shared" si="264"/>
        <v/>
      </c>
      <c r="AE342" t="str">
        <f t="shared" si="264"/>
        <v/>
      </c>
      <c r="AF342" t="str">
        <f t="shared" si="264"/>
        <v/>
      </c>
      <c r="AG342" t="str">
        <f t="shared" si="264"/>
        <v/>
      </c>
      <c r="AH342" t="str">
        <f t="shared" si="264"/>
        <v/>
      </c>
      <c r="AI342" t="str">
        <f t="shared" si="264"/>
        <v/>
      </c>
      <c r="AJ342" t="str">
        <f t="shared" si="264"/>
        <v/>
      </c>
      <c r="AK342" t="str">
        <f t="shared" si="264"/>
        <v/>
      </c>
      <c r="AL342" t="str">
        <f t="shared" si="264"/>
        <v/>
      </c>
      <c r="AM342" t="str">
        <f t="shared" si="264"/>
        <v/>
      </c>
      <c r="AN342" t="str">
        <f t="shared" si="264"/>
        <v/>
      </c>
      <c r="AO342" t="str">
        <f t="shared" si="264"/>
        <v/>
      </c>
      <c r="AP342" t="str">
        <f t="shared" si="264"/>
        <v/>
      </c>
      <c r="AQ342" t="str">
        <f t="shared" si="264"/>
        <v/>
      </c>
      <c r="AR342" t="str">
        <f t="shared" si="264"/>
        <v/>
      </c>
      <c r="AS342" t="str">
        <f t="shared" si="264"/>
        <v/>
      </c>
      <c r="AT342" t="str">
        <f t="shared" si="264"/>
        <v/>
      </c>
      <c r="AU342" t="str">
        <f t="shared" si="264"/>
        <v/>
      </c>
      <c r="AV342" t="str">
        <f t="shared" si="264"/>
        <v/>
      </c>
      <c r="AW342" t="str">
        <f t="shared" si="264"/>
        <v/>
      </c>
      <c r="AX342" t="str">
        <f t="shared" si="264"/>
        <v/>
      </c>
      <c r="AY342" t="str">
        <f t="shared" si="264"/>
        <v/>
      </c>
      <c r="AZ342" t="str">
        <f t="shared" si="264"/>
        <v/>
      </c>
      <c r="BA342" t="str">
        <f t="shared" si="264"/>
        <v/>
      </c>
      <c r="BB342" t="str">
        <f t="shared" si="264"/>
        <v/>
      </c>
      <c r="BC342" t="str">
        <f t="shared" si="264"/>
        <v/>
      </c>
      <c r="BD342" t="str">
        <f t="shared" si="264"/>
        <v/>
      </c>
      <c r="BE342" t="str">
        <f t="shared" si="264"/>
        <v/>
      </c>
      <c r="BF342" t="str">
        <f t="shared" si="264"/>
        <v/>
      </c>
      <c r="BG342" t="str">
        <f t="shared" si="264"/>
        <v/>
      </c>
      <c r="BH342" t="str">
        <f t="shared" si="264"/>
        <v/>
      </c>
      <c r="BI342" t="str">
        <f t="shared" si="264"/>
        <v/>
      </c>
      <c r="BJ342" t="str">
        <f t="shared" si="264"/>
        <v/>
      </c>
      <c r="BK342" t="str">
        <f t="shared" si="264"/>
        <v/>
      </c>
      <c r="BL342" t="str">
        <f t="shared" si="264"/>
        <v/>
      </c>
      <c r="BM342" t="str">
        <f t="shared" si="264"/>
        <v/>
      </c>
      <c r="BN342" t="str">
        <f t="shared" si="264"/>
        <v/>
      </c>
      <c r="BO342" t="str">
        <f t="shared" si="264"/>
        <v/>
      </c>
      <c r="BP342" t="str">
        <f t="shared" si="264"/>
        <v/>
      </c>
      <c r="BQ342" t="str">
        <f t="shared" si="264"/>
        <v/>
      </c>
      <c r="BR342" t="str">
        <f t="shared" si="264"/>
        <v/>
      </c>
      <c r="BS342" t="str">
        <f t="shared" si="264"/>
        <v/>
      </c>
      <c r="BT342" t="str">
        <f t="shared" si="264"/>
        <v/>
      </c>
      <c r="BU342" t="str">
        <f t="shared" si="264"/>
        <v/>
      </c>
      <c r="BV342" t="str">
        <f t="shared" ref="BV342:DY342" si="265">IF(BV124&gt;0,BV$4,"")</f>
        <v/>
      </c>
      <c r="BW342" t="str">
        <f t="shared" si="265"/>
        <v/>
      </c>
      <c r="BX342" t="str">
        <f t="shared" si="265"/>
        <v/>
      </c>
      <c r="BY342" t="str">
        <f t="shared" si="265"/>
        <v/>
      </c>
      <c r="BZ342" t="str">
        <f t="shared" si="265"/>
        <v/>
      </c>
      <c r="CA342" t="str">
        <f t="shared" si="265"/>
        <v/>
      </c>
      <c r="CB342" t="str">
        <f t="shared" si="265"/>
        <v/>
      </c>
      <c r="CC342" t="str">
        <f t="shared" si="265"/>
        <v/>
      </c>
      <c r="CD342" t="str">
        <f t="shared" si="265"/>
        <v/>
      </c>
      <c r="CE342" t="str">
        <f t="shared" si="265"/>
        <v/>
      </c>
      <c r="CF342" t="str">
        <f t="shared" si="265"/>
        <v/>
      </c>
      <c r="CG342" t="str">
        <f t="shared" si="265"/>
        <v/>
      </c>
      <c r="CH342" t="str">
        <f t="shared" si="265"/>
        <v/>
      </c>
      <c r="CI342" t="str">
        <f t="shared" si="265"/>
        <v/>
      </c>
      <c r="CJ342" t="str">
        <f t="shared" si="265"/>
        <v/>
      </c>
      <c r="CK342" t="str">
        <f t="shared" si="265"/>
        <v/>
      </c>
      <c r="CL342" t="str">
        <f t="shared" si="265"/>
        <v/>
      </c>
      <c r="CM342" t="str">
        <f t="shared" si="265"/>
        <v/>
      </c>
      <c r="CN342" t="str">
        <f t="shared" si="265"/>
        <v/>
      </c>
      <c r="CO342" t="str">
        <f t="shared" si="265"/>
        <v/>
      </c>
      <c r="CP342" t="str">
        <f t="shared" si="265"/>
        <v/>
      </c>
      <c r="CQ342" t="str">
        <f t="shared" si="265"/>
        <v/>
      </c>
      <c r="CR342" t="str">
        <f t="shared" si="265"/>
        <v/>
      </c>
      <c r="CS342" t="str">
        <f t="shared" si="265"/>
        <v/>
      </c>
      <c r="CT342" t="str">
        <f t="shared" si="265"/>
        <v/>
      </c>
      <c r="CU342" t="str">
        <f t="shared" si="265"/>
        <v/>
      </c>
      <c r="CV342" t="str">
        <f t="shared" si="265"/>
        <v/>
      </c>
      <c r="CW342" t="str">
        <f t="shared" si="265"/>
        <v/>
      </c>
      <c r="CX342" t="str">
        <f t="shared" si="265"/>
        <v/>
      </c>
      <c r="CY342" t="str">
        <f t="shared" si="265"/>
        <v/>
      </c>
      <c r="CZ342" t="str">
        <f t="shared" si="265"/>
        <v/>
      </c>
      <c r="DA342" t="str">
        <f t="shared" si="265"/>
        <v/>
      </c>
      <c r="DB342" t="str">
        <f t="shared" si="265"/>
        <v/>
      </c>
      <c r="DC342" t="str">
        <f t="shared" si="265"/>
        <v/>
      </c>
      <c r="DD342" t="str">
        <f t="shared" si="265"/>
        <v/>
      </c>
      <c r="DE342" t="str">
        <f t="shared" si="265"/>
        <v/>
      </c>
      <c r="DF342" t="str">
        <f t="shared" si="265"/>
        <v/>
      </c>
      <c r="DG342" t="str">
        <f t="shared" si="265"/>
        <v/>
      </c>
      <c r="DH342" t="str">
        <f t="shared" si="265"/>
        <v/>
      </c>
      <c r="DI342" t="str">
        <f t="shared" si="265"/>
        <v/>
      </c>
      <c r="DJ342" t="str">
        <f t="shared" si="265"/>
        <v/>
      </c>
      <c r="DK342" t="str">
        <f t="shared" si="265"/>
        <v/>
      </c>
      <c r="DL342" t="str">
        <f t="shared" si="265"/>
        <v/>
      </c>
      <c r="DM342" t="str">
        <f t="shared" si="265"/>
        <v/>
      </c>
      <c r="DN342" t="str">
        <f t="shared" si="265"/>
        <v/>
      </c>
      <c r="DO342" t="str">
        <f t="shared" si="265"/>
        <v/>
      </c>
      <c r="DP342" t="str">
        <f t="shared" si="265"/>
        <v/>
      </c>
      <c r="DQ342" t="str">
        <f t="shared" si="265"/>
        <v/>
      </c>
      <c r="DR342" t="str">
        <f t="shared" si="265"/>
        <v/>
      </c>
      <c r="DS342" t="str">
        <f t="shared" si="265"/>
        <v/>
      </c>
      <c r="DT342" t="str">
        <f t="shared" si="265"/>
        <v/>
      </c>
      <c r="DU342" t="str">
        <f t="shared" si="265"/>
        <v/>
      </c>
      <c r="DV342" t="str">
        <f t="shared" si="265"/>
        <v/>
      </c>
      <c r="DW342" t="str">
        <f t="shared" si="265"/>
        <v/>
      </c>
      <c r="DX342" t="str">
        <f t="shared" si="265"/>
        <v/>
      </c>
      <c r="DY342" t="str">
        <f t="shared" si="265"/>
        <v/>
      </c>
    </row>
    <row r="343" spans="2:129" x14ac:dyDescent="0.2">
      <c r="B343" t="str">
        <f t="shared" si="155"/>
        <v/>
      </c>
      <c r="G343" s="9">
        <f t="shared" si="158"/>
        <v>0</v>
      </c>
      <c r="H343" s="9">
        <f t="shared" si="159"/>
        <v>0</v>
      </c>
      <c r="I343" t="str">
        <f t="shared" si="225"/>
        <v/>
      </c>
      <c r="J343" t="str">
        <f t="shared" ref="J343:BU343" si="266">IF(J125&gt;0,J$4,"")</f>
        <v/>
      </c>
      <c r="K343" t="str">
        <f t="shared" si="266"/>
        <v/>
      </c>
      <c r="L343" t="str">
        <f t="shared" si="266"/>
        <v/>
      </c>
      <c r="M343" t="str">
        <f t="shared" si="266"/>
        <v/>
      </c>
      <c r="N343" t="str">
        <f t="shared" si="266"/>
        <v/>
      </c>
      <c r="O343" t="str">
        <f t="shared" si="266"/>
        <v/>
      </c>
      <c r="P343" t="str">
        <f t="shared" si="266"/>
        <v/>
      </c>
      <c r="Q343" t="str">
        <f t="shared" si="266"/>
        <v/>
      </c>
      <c r="R343" t="str">
        <f t="shared" si="266"/>
        <v/>
      </c>
      <c r="S343" t="str">
        <f t="shared" si="266"/>
        <v/>
      </c>
      <c r="T343" t="str">
        <f t="shared" si="266"/>
        <v/>
      </c>
      <c r="U343" t="str">
        <f t="shared" si="266"/>
        <v/>
      </c>
      <c r="V343" t="str">
        <f t="shared" si="266"/>
        <v/>
      </c>
      <c r="W343" t="str">
        <f t="shared" si="266"/>
        <v/>
      </c>
      <c r="X343" t="str">
        <f t="shared" si="266"/>
        <v/>
      </c>
      <c r="Y343" t="str">
        <f t="shared" si="266"/>
        <v/>
      </c>
      <c r="Z343" t="str">
        <f t="shared" si="266"/>
        <v/>
      </c>
      <c r="AA343" t="str">
        <f t="shared" si="266"/>
        <v/>
      </c>
      <c r="AB343" t="str">
        <f t="shared" si="266"/>
        <v/>
      </c>
      <c r="AC343" t="str">
        <f t="shared" si="266"/>
        <v/>
      </c>
      <c r="AD343" t="str">
        <f t="shared" si="266"/>
        <v/>
      </c>
      <c r="AE343" t="str">
        <f t="shared" si="266"/>
        <v/>
      </c>
      <c r="AF343" t="str">
        <f t="shared" si="266"/>
        <v/>
      </c>
      <c r="AG343" t="str">
        <f t="shared" si="266"/>
        <v/>
      </c>
      <c r="AH343" t="str">
        <f t="shared" si="266"/>
        <v/>
      </c>
      <c r="AI343" t="str">
        <f t="shared" si="266"/>
        <v/>
      </c>
      <c r="AJ343" t="str">
        <f t="shared" si="266"/>
        <v/>
      </c>
      <c r="AK343" t="str">
        <f t="shared" si="266"/>
        <v/>
      </c>
      <c r="AL343" t="str">
        <f t="shared" si="266"/>
        <v/>
      </c>
      <c r="AM343" t="str">
        <f t="shared" si="266"/>
        <v/>
      </c>
      <c r="AN343" t="str">
        <f t="shared" si="266"/>
        <v/>
      </c>
      <c r="AO343" t="str">
        <f t="shared" si="266"/>
        <v/>
      </c>
      <c r="AP343" t="str">
        <f t="shared" si="266"/>
        <v/>
      </c>
      <c r="AQ343" t="str">
        <f t="shared" si="266"/>
        <v/>
      </c>
      <c r="AR343" t="str">
        <f t="shared" si="266"/>
        <v/>
      </c>
      <c r="AS343" t="str">
        <f t="shared" si="266"/>
        <v/>
      </c>
      <c r="AT343" t="str">
        <f t="shared" si="266"/>
        <v/>
      </c>
      <c r="AU343" t="str">
        <f t="shared" si="266"/>
        <v/>
      </c>
      <c r="AV343" t="str">
        <f t="shared" si="266"/>
        <v/>
      </c>
      <c r="AW343" t="str">
        <f t="shared" si="266"/>
        <v/>
      </c>
      <c r="AX343" t="str">
        <f t="shared" si="266"/>
        <v/>
      </c>
      <c r="AY343" t="str">
        <f t="shared" si="266"/>
        <v/>
      </c>
      <c r="AZ343" t="str">
        <f t="shared" si="266"/>
        <v/>
      </c>
      <c r="BA343" t="str">
        <f t="shared" si="266"/>
        <v/>
      </c>
      <c r="BB343" t="str">
        <f t="shared" si="266"/>
        <v/>
      </c>
      <c r="BC343" t="str">
        <f t="shared" si="266"/>
        <v/>
      </c>
      <c r="BD343" t="str">
        <f t="shared" si="266"/>
        <v/>
      </c>
      <c r="BE343" t="str">
        <f t="shared" si="266"/>
        <v/>
      </c>
      <c r="BF343" t="str">
        <f t="shared" si="266"/>
        <v/>
      </c>
      <c r="BG343" t="str">
        <f t="shared" si="266"/>
        <v/>
      </c>
      <c r="BH343" t="str">
        <f t="shared" si="266"/>
        <v/>
      </c>
      <c r="BI343" t="str">
        <f t="shared" si="266"/>
        <v/>
      </c>
      <c r="BJ343" t="str">
        <f t="shared" si="266"/>
        <v/>
      </c>
      <c r="BK343" t="str">
        <f t="shared" si="266"/>
        <v/>
      </c>
      <c r="BL343" t="str">
        <f t="shared" si="266"/>
        <v/>
      </c>
      <c r="BM343" t="str">
        <f t="shared" si="266"/>
        <v/>
      </c>
      <c r="BN343" t="str">
        <f t="shared" si="266"/>
        <v/>
      </c>
      <c r="BO343" t="str">
        <f t="shared" si="266"/>
        <v/>
      </c>
      <c r="BP343" t="str">
        <f t="shared" si="266"/>
        <v/>
      </c>
      <c r="BQ343" t="str">
        <f t="shared" si="266"/>
        <v/>
      </c>
      <c r="BR343" t="str">
        <f t="shared" si="266"/>
        <v/>
      </c>
      <c r="BS343" t="str">
        <f t="shared" si="266"/>
        <v/>
      </c>
      <c r="BT343" t="str">
        <f t="shared" si="266"/>
        <v/>
      </c>
      <c r="BU343" t="str">
        <f t="shared" si="266"/>
        <v/>
      </c>
      <c r="BV343" t="str">
        <f t="shared" ref="BV343:DY343" si="267">IF(BV125&gt;0,BV$4,"")</f>
        <v/>
      </c>
      <c r="BW343" t="str">
        <f t="shared" si="267"/>
        <v/>
      </c>
      <c r="BX343" t="str">
        <f t="shared" si="267"/>
        <v/>
      </c>
      <c r="BY343" t="str">
        <f t="shared" si="267"/>
        <v/>
      </c>
      <c r="BZ343" t="str">
        <f t="shared" si="267"/>
        <v/>
      </c>
      <c r="CA343" t="str">
        <f t="shared" si="267"/>
        <v/>
      </c>
      <c r="CB343" t="str">
        <f t="shared" si="267"/>
        <v/>
      </c>
      <c r="CC343" t="str">
        <f t="shared" si="267"/>
        <v/>
      </c>
      <c r="CD343" t="str">
        <f t="shared" si="267"/>
        <v/>
      </c>
      <c r="CE343" t="str">
        <f t="shared" si="267"/>
        <v/>
      </c>
      <c r="CF343" t="str">
        <f t="shared" si="267"/>
        <v/>
      </c>
      <c r="CG343" t="str">
        <f t="shared" si="267"/>
        <v/>
      </c>
      <c r="CH343" t="str">
        <f t="shared" si="267"/>
        <v/>
      </c>
      <c r="CI343" t="str">
        <f t="shared" si="267"/>
        <v/>
      </c>
      <c r="CJ343" t="str">
        <f t="shared" si="267"/>
        <v/>
      </c>
      <c r="CK343" t="str">
        <f t="shared" si="267"/>
        <v/>
      </c>
      <c r="CL343" t="str">
        <f t="shared" si="267"/>
        <v/>
      </c>
      <c r="CM343" t="str">
        <f t="shared" si="267"/>
        <v/>
      </c>
      <c r="CN343" t="str">
        <f t="shared" si="267"/>
        <v/>
      </c>
      <c r="CO343" t="str">
        <f t="shared" si="267"/>
        <v/>
      </c>
      <c r="CP343" t="str">
        <f t="shared" si="267"/>
        <v/>
      </c>
      <c r="CQ343" t="str">
        <f t="shared" si="267"/>
        <v/>
      </c>
      <c r="CR343" t="str">
        <f t="shared" si="267"/>
        <v/>
      </c>
      <c r="CS343" t="str">
        <f t="shared" si="267"/>
        <v/>
      </c>
      <c r="CT343" t="str">
        <f t="shared" si="267"/>
        <v/>
      </c>
      <c r="CU343" t="str">
        <f t="shared" si="267"/>
        <v/>
      </c>
      <c r="CV343" t="str">
        <f t="shared" si="267"/>
        <v/>
      </c>
      <c r="CW343" t="str">
        <f t="shared" si="267"/>
        <v/>
      </c>
      <c r="CX343" t="str">
        <f t="shared" si="267"/>
        <v/>
      </c>
      <c r="CY343" t="str">
        <f t="shared" si="267"/>
        <v/>
      </c>
      <c r="CZ343" t="str">
        <f t="shared" si="267"/>
        <v/>
      </c>
      <c r="DA343" t="str">
        <f t="shared" si="267"/>
        <v/>
      </c>
      <c r="DB343" t="str">
        <f t="shared" si="267"/>
        <v/>
      </c>
      <c r="DC343" t="str">
        <f t="shared" si="267"/>
        <v/>
      </c>
      <c r="DD343" t="str">
        <f t="shared" si="267"/>
        <v/>
      </c>
      <c r="DE343" t="str">
        <f t="shared" si="267"/>
        <v/>
      </c>
      <c r="DF343" t="str">
        <f t="shared" si="267"/>
        <v/>
      </c>
      <c r="DG343" t="str">
        <f t="shared" si="267"/>
        <v/>
      </c>
      <c r="DH343" t="str">
        <f t="shared" si="267"/>
        <v/>
      </c>
      <c r="DI343" t="str">
        <f t="shared" si="267"/>
        <v/>
      </c>
      <c r="DJ343" t="str">
        <f t="shared" si="267"/>
        <v/>
      </c>
      <c r="DK343" t="str">
        <f t="shared" si="267"/>
        <v/>
      </c>
      <c r="DL343" t="str">
        <f t="shared" si="267"/>
        <v/>
      </c>
      <c r="DM343" t="str">
        <f t="shared" si="267"/>
        <v/>
      </c>
      <c r="DN343" t="str">
        <f t="shared" si="267"/>
        <v/>
      </c>
      <c r="DO343" t="str">
        <f t="shared" si="267"/>
        <v/>
      </c>
      <c r="DP343" t="str">
        <f t="shared" si="267"/>
        <v/>
      </c>
      <c r="DQ343" t="str">
        <f t="shared" si="267"/>
        <v/>
      </c>
      <c r="DR343" t="str">
        <f t="shared" si="267"/>
        <v/>
      </c>
      <c r="DS343" t="str">
        <f t="shared" si="267"/>
        <v/>
      </c>
      <c r="DT343" t="str">
        <f t="shared" si="267"/>
        <v/>
      </c>
      <c r="DU343" t="str">
        <f t="shared" si="267"/>
        <v/>
      </c>
      <c r="DV343" t="str">
        <f t="shared" si="267"/>
        <v/>
      </c>
      <c r="DW343" t="str">
        <f t="shared" si="267"/>
        <v/>
      </c>
      <c r="DX343" t="str">
        <f t="shared" si="267"/>
        <v/>
      </c>
      <c r="DY343" t="str">
        <f t="shared" si="267"/>
        <v/>
      </c>
    </row>
    <row r="344" spans="2:129" x14ac:dyDescent="0.2">
      <c r="B344" t="str">
        <f t="shared" si="155"/>
        <v/>
      </c>
      <c r="G344" s="9">
        <f t="shared" si="158"/>
        <v>0</v>
      </c>
      <c r="H344" s="9">
        <f t="shared" si="159"/>
        <v>0</v>
      </c>
      <c r="I344" t="str">
        <f t="shared" si="225"/>
        <v/>
      </c>
      <c r="J344" t="str">
        <f t="shared" ref="J344:BU344" si="268">IF(J126&gt;0,J$4,"")</f>
        <v/>
      </c>
      <c r="K344" t="str">
        <f t="shared" si="268"/>
        <v/>
      </c>
      <c r="L344" t="str">
        <f t="shared" si="268"/>
        <v/>
      </c>
      <c r="M344" t="str">
        <f t="shared" si="268"/>
        <v/>
      </c>
      <c r="N344" t="str">
        <f t="shared" si="268"/>
        <v/>
      </c>
      <c r="O344" t="str">
        <f t="shared" si="268"/>
        <v/>
      </c>
      <c r="P344" t="str">
        <f t="shared" si="268"/>
        <v/>
      </c>
      <c r="Q344" t="str">
        <f t="shared" si="268"/>
        <v/>
      </c>
      <c r="R344" t="str">
        <f t="shared" si="268"/>
        <v/>
      </c>
      <c r="S344" t="str">
        <f t="shared" si="268"/>
        <v/>
      </c>
      <c r="T344" t="str">
        <f t="shared" si="268"/>
        <v/>
      </c>
      <c r="U344" t="str">
        <f t="shared" si="268"/>
        <v/>
      </c>
      <c r="V344" t="str">
        <f t="shared" si="268"/>
        <v/>
      </c>
      <c r="W344" t="str">
        <f t="shared" si="268"/>
        <v/>
      </c>
      <c r="X344" t="str">
        <f t="shared" si="268"/>
        <v/>
      </c>
      <c r="Y344" t="str">
        <f t="shared" si="268"/>
        <v/>
      </c>
      <c r="Z344" t="str">
        <f t="shared" si="268"/>
        <v/>
      </c>
      <c r="AA344" t="str">
        <f t="shared" si="268"/>
        <v/>
      </c>
      <c r="AB344" t="str">
        <f t="shared" si="268"/>
        <v/>
      </c>
      <c r="AC344" t="str">
        <f t="shared" si="268"/>
        <v/>
      </c>
      <c r="AD344" t="str">
        <f t="shared" si="268"/>
        <v/>
      </c>
      <c r="AE344" t="str">
        <f t="shared" si="268"/>
        <v/>
      </c>
      <c r="AF344" t="str">
        <f t="shared" si="268"/>
        <v/>
      </c>
      <c r="AG344" t="str">
        <f t="shared" si="268"/>
        <v/>
      </c>
      <c r="AH344" t="str">
        <f t="shared" si="268"/>
        <v/>
      </c>
      <c r="AI344" t="str">
        <f t="shared" si="268"/>
        <v/>
      </c>
      <c r="AJ344" t="str">
        <f t="shared" si="268"/>
        <v/>
      </c>
      <c r="AK344" t="str">
        <f t="shared" si="268"/>
        <v/>
      </c>
      <c r="AL344" t="str">
        <f t="shared" si="268"/>
        <v/>
      </c>
      <c r="AM344" t="str">
        <f t="shared" si="268"/>
        <v/>
      </c>
      <c r="AN344" t="str">
        <f t="shared" si="268"/>
        <v/>
      </c>
      <c r="AO344" t="str">
        <f t="shared" si="268"/>
        <v/>
      </c>
      <c r="AP344" t="str">
        <f t="shared" si="268"/>
        <v/>
      </c>
      <c r="AQ344" t="str">
        <f t="shared" si="268"/>
        <v/>
      </c>
      <c r="AR344" t="str">
        <f t="shared" si="268"/>
        <v/>
      </c>
      <c r="AS344" t="str">
        <f t="shared" si="268"/>
        <v/>
      </c>
      <c r="AT344" t="str">
        <f t="shared" si="268"/>
        <v/>
      </c>
      <c r="AU344" t="str">
        <f t="shared" si="268"/>
        <v/>
      </c>
      <c r="AV344" t="str">
        <f t="shared" si="268"/>
        <v/>
      </c>
      <c r="AW344" t="str">
        <f t="shared" si="268"/>
        <v/>
      </c>
      <c r="AX344" t="str">
        <f t="shared" si="268"/>
        <v/>
      </c>
      <c r="AY344" t="str">
        <f t="shared" si="268"/>
        <v/>
      </c>
      <c r="AZ344" t="str">
        <f t="shared" si="268"/>
        <v/>
      </c>
      <c r="BA344" t="str">
        <f t="shared" si="268"/>
        <v/>
      </c>
      <c r="BB344" t="str">
        <f t="shared" si="268"/>
        <v/>
      </c>
      <c r="BC344" t="str">
        <f t="shared" si="268"/>
        <v/>
      </c>
      <c r="BD344" t="str">
        <f t="shared" si="268"/>
        <v/>
      </c>
      <c r="BE344" t="str">
        <f t="shared" si="268"/>
        <v/>
      </c>
      <c r="BF344" t="str">
        <f t="shared" si="268"/>
        <v/>
      </c>
      <c r="BG344" t="str">
        <f t="shared" si="268"/>
        <v/>
      </c>
      <c r="BH344" t="str">
        <f t="shared" si="268"/>
        <v/>
      </c>
      <c r="BI344" t="str">
        <f t="shared" si="268"/>
        <v/>
      </c>
      <c r="BJ344" t="str">
        <f t="shared" si="268"/>
        <v/>
      </c>
      <c r="BK344" t="str">
        <f t="shared" si="268"/>
        <v/>
      </c>
      <c r="BL344" t="str">
        <f t="shared" si="268"/>
        <v/>
      </c>
      <c r="BM344" t="str">
        <f t="shared" si="268"/>
        <v/>
      </c>
      <c r="BN344" t="str">
        <f t="shared" si="268"/>
        <v/>
      </c>
      <c r="BO344" t="str">
        <f t="shared" si="268"/>
        <v/>
      </c>
      <c r="BP344" t="str">
        <f t="shared" si="268"/>
        <v/>
      </c>
      <c r="BQ344" t="str">
        <f t="shared" si="268"/>
        <v/>
      </c>
      <c r="BR344" t="str">
        <f t="shared" si="268"/>
        <v/>
      </c>
      <c r="BS344" t="str">
        <f t="shared" si="268"/>
        <v/>
      </c>
      <c r="BT344" t="str">
        <f t="shared" si="268"/>
        <v/>
      </c>
      <c r="BU344" t="str">
        <f t="shared" si="268"/>
        <v/>
      </c>
      <c r="BV344" t="str">
        <f t="shared" ref="BV344:DY344" si="269">IF(BV126&gt;0,BV$4,"")</f>
        <v/>
      </c>
      <c r="BW344" t="str">
        <f t="shared" si="269"/>
        <v/>
      </c>
      <c r="BX344" t="str">
        <f t="shared" si="269"/>
        <v/>
      </c>
      <c r="BY344" t="str">
        <f t="shared" si="269"/>
        <v/>
      </c>
      <c r="BZ344" t="str">
        <f t="shared" si="269"/>
        <v/>
      </c>
      <c r="CA344" t="str">
        <f t="shared" si="269"/>
        <v/>
      </c>
      <c r="CB344" t="str">
        <f t="shared" si="269"/>
        <v/>
      </c>
      <c r="CC344" t="str">
        <f t="shared" si="269"/>
        <v/>
      </c>
      <c r="CD344" t="str">
        <f t="shared" si="269"/>
        <v/>
      </c>
      <c r="CE344" t="str">
        <f t="shared" si="269"/>
        <v/>
      </c>
      <c r="CF344" t="str">
        <f t="shared" si="269"/>
        <v/>
      </c>
      <c r="CG344" t="str">
        <f t="shared" si="269"/>
        <v/>
      </c>
      <c r="CH344" t="str">
        <f t="shared" si="269"/>
        <v/>
      </c>
      <c r="CI344" t="str">
        <f t="shared" si="269"/>
        <v/>
      </c>
      <c r="CJ344" t="str">
        <f t="shared" si="269"/>
        <v/>
      </c>
      <c r="CK344" t="str">
        <f t="shared" si="269"/>
        <v/>
      </c>
      <c r="CL344" t="str">
        <f t="shared" si="269"/>
        <v/>
      </c>
      <c r="CM344" t="str">
        <f t="shared" si="269"/>
        <v/>
      </c>
      <c r="CN344" t="str">
        <f t="shared" si="269"/>
        <v/>
      </c>
      <c r="CO344" t="str">
        <f t="shared" si="269"/>
        <v/>
      </c>
      <c r="CP344" t="str">
        <f t="shared" si="269"/>
        <v/>
      </c>
      <c r="CQ344" t="str">
        <f t="shared" si="269"/>
        <v/>
      </c>
      <c r="CR344" t="str">
        <f t="shared" si="269"/>
        <v/>
      </c>
      <c r="CS344" t="str">
        <f t="shared" si="269"/>
        <v/>
      </c>
      <c r="CT344" t="str">
        <f t="shared" si="269"/>
        <v/>
      </c>
      <c r="CU344" t="str">
        <f t="shared" si="269"/>
        <v/>
      </c>
      <c r="CV344" t="str">
        <f t="shared" si="269"/>
        <v/>
      </c>
      <c r="CW344" t="str">
        <f t="shared" si="269"/>
        <v/>
      </c>
      <c r="CX344" t="str">
        <f t="shared" si="269"/>
        <v/>
      </c>
      <c r="CY344" t="str">
        <f t="shared" si="269"/>
        <v/>
      </c>
      <c r="CZ344" t="str">
        <f t="shared" si="269"/>
        <v/>
      </c>
      <c r="DA344" t="str">
        <f t="shared" si="269"/>
        <v/>
      </c>
      <c r="DB344" t="str">
        <f t="shared" si="269"/>
        <v/>
      </c>
      <c r="DC344" t="str">
        <f t="shared" si="269"/>
        <v/>
      </c>
      <c r="DD344" t="str">
        <f t="shared" si="269"/>
        <v/>
      </c>
      <c r="DE344" t="str">
        <f t="shared" si="269"/>
        <v/>
      </c>
      <c r="DF344" t="str">
        <f t="shared" si="269"/>
        <v/>
      </c>
      <c r="DG344" t="str">
        <f t="shared" si="269"/>
        <v/>
      </c>
      <c r="DH344" t="str">
        <f t="shared" si="269"/>
        <v/>
      </c>
      <c r="DI344" t="str">
        <f t="shared" si="269"/>
        <v/>
      </c>
      <c r="DJ344" t="str">
        <f t="shared" si="269"/>
        <v/>
      </c>
      <c r="DK344" t="str">
        <f t="shared" si="269"/>
        <v/>
      </c>
      <c r="DL344" t="str">
        <f t="shared" si="269"/>
        <v/>
      </c>
      <c r="DM344" t="str">
        <f t="shared" si="269"/>
        <v/>
      </c>
      <c r="DN344" t="str">
        <f t="shared" si="269"/>
        <v/>
      </c>
      <c r="DO344" t="str">
        <f t="shared" si="269"/>
        <v/>
      </c>
      <c r="DP344" t="str">
        <f t="shared" si="269"/>
        <v/>
      </c>
      <c r="DQ344" t="str">
        <f t="shared" si="269"/>
        <v/>
      </c>
      <c r="DR344" t="str">
        <f t="shared" si="269"/>
        <v/>
      </c>
      <c r="DS344" t="str">
        <f t="shared" si="269"/>
        <v/>
      </c>
      <c r="DT344" t="str">
        <f t="shared" si="269"/>
        <v/>
      </c>
      <c r="DU344" t="str">
        <f t="shared" si="269"/>
        <v/>
      </c>
      <c r="DV344" t="str">
        <f t="shared" si="269"/>
        <v/>
      </c>
      <c r="DW344" t="str">
        <f t="shared" si="269"/>
        <v/>
      </c>
      <c r="DX344" t="str">
        <f t="shared" si="269"/>
        <v/>
      </c>
      <c r="DY344" t="str">
        <f t="shared" si="269"/>
        <v/>
      </c>
    </row>
    <row r="345" spans="2:129" x14ac:dyDescent="0.2">
      <c r="B345" t="str">
        <f t="shared" si="155"/>
        <v/>
      </c>
      <c r="G345" s="9">
        <f t="shared" si="158"/>
        <v>0</v>
      </c>
      <c r="H345" s="9">
        <f t="shared" si="159"/>
        <v>0</v>
      </c>
      <c r="I345" t="str">
        <f t="shared" si="225"/>
        <v/>
      </c>
      <c r="J345" t="str">
        <f t="shared" ref="J345:BU345" si="270">IF(J127&gt;0,J$4,"")</f>
        <v/>
      </c>
      <c r="K345" t="str">
        <f t="shared" si="270"/>
        <v/>
      </c>
      <c r="L345" t="str">
        <f t="shared" si="270"/>
        <v/>
      </c>
      <c r="M345" t="str">
        <f t="shared" si="270"/>
        <v/>
      </c>
      <c r="N345" t="str">
        <f t="shared" si="270"/>
        <v/>
      </c>
      <c r="O345" t="str">
        <f t="shared" si="270"/>
        <v/>
      </c>
      <c r="P345" t="str">
        <f t="shared" si="270"/>
        <v/>
      </c>
      <c r="Q345" t="str">
        <f t="shared" si="270"/>
        <v/>
      </c>
      <c r="R345" t="str">
        <f t="shared" si="270"/>
        <v/>
      </c>
      <c r="S345" t="str">
        <f t="shared" si="270"/>
        <v/>
      </c>
      <c r="T345" t="str">
        <f t="shared" si="270"/>
        <v/>
      </c>
      <c r="U345" t="str">
        <f t="shared" si="270"/>
        <v/>
      </c>
      <c r="V345" t="str">
        <f t="shared" si="270"/>
        <v/>
      </c>
      <c r="W345" t="str">
        <f t="shared" si="270"/>
        <v/>
      </c>
      <c r="X345" t="str">
        <f t="shared" si="270"/>
        <v/>
      </c>
      <c r="Y345" t="str">
        <f t="shared" si="270"/>
        <v/>
      </c>
      <c r="Z345" t="str">
        <f t="shared" si="270"/>
        <v/>
      </c>
      <c r="AA345" t="str">
        <f t="shared" si="270"/>
        <v/>
      </c>
      <c r="AB345" t="str">
        <f t="shared" si="270"/>
        <v/>
      </c>
      <c r="AC345" t="str">
        <f t="shared" si="270"/>
        <v/>
      </c>
      <c r="AD345" t="str">
        <f t="shared" si="270"/>
        <v/>
      </c>
      <c r="AE345" t="str">
        <f t="shared" si="270"/>
        <v/>
      </c>
      <c r="AF345" t="str">
        <f t="shared" si="270"/>
        <v/>
      </c>
      <c r="AG345" t="str">
        <f t="shared" si="270"/>
        <v/>
      </c>
      <c r="AH345" t="str">
        <f t="shared" si="270"/>
        <v/>
      </c>
      <c r="AI345" t="str">
        <f t="shared" si="270"/>
        <v/>
      </c>
      <c r="AJ345" t="str">
        <f t="shared" si="270"/>
        <v/>
      </c>
      <c r="AK345" t="str">
        <f t="shared" si="270"/>
        <v/>
      </c>
      <c r="AL345" t="str">
        <f t="shared" si="270"/>
        <v/>
      </c>
      <c r="AM345" t="str">
        <f t="shared" si="270"/>
        <v/>
      </c>
      <c r="AN345" t="str">
        <f t="shared" si="270"/>
        <v/>
      </c>
      <c r="AO345" t="str">
        <f t="shared" si="270"/>
        <v/>
      </c>
      <c r="AP345" t="str">
        <f t="shared" si="270"/>
        <v/>
      </c>
      <c r="AQ345" t="str">
        <f t="shared" si="270"/>
        <v/>
      </c>
      <c r="AR345" t="str">
        <f t="shared" si="270"/>
        <v/>
      </c>
      <c r="AS345" t="str">
        <f t="shared" si="270"/>
        <v/>
      </c>
      <c r="AT345" t="str">
        <f t="shared" si="270"/>
        <v/>
      </c>
      <c r="AU345" t="str">
        <f t="shared" si="270"/>
        <v/>
      </c>
      <c r="AV345" t="str">
        <f t="shared" si="270"/>
        <v/>
      </c>
      <c r="AW345" t="str">
        <f t="shared" si="270"/>
        <v/>
      </c>
      <c r="AX345" t="str">
        <f t="shared" si="270"/>
        <v/>
      </c>
      <c r="AY345" t="str">
        <f t="shared" si="270"/>
        <v/>
      </c>
      <c r="AZ345" t="str">
        <f t="shared" si="270"/>
        <v/>
      </c>
      <c r="BA345" t="str">
        <f t="shared" si="270"/>
        <v/>
      </c>
      <c r="BB345" t="str">
        <f t="shared" si="270"/>
        <v/>
      </c>
      <c r="BC345" t="str">
        <f t="shared" si="270"/>
        <v/>
      </c>
      <c r="BD345" t="str">
        <f t="shared" si="270"/>
        <v/>
      </c>
      <c r="BE345" t="str">
        <f t="shared" si="270"/>
        <v/>
      </c>
      <c r="BF345" t="str">
        <f t="shared" si="270"/>
        <v/>
      </c>
      <c r="BG345" t="str">
        <f t="shared" si="270"/>
        <v/>
      </c>
      <c r="BH345" t="str">
        <f t="shared" si="270"/>
        <v/>
      </c>
      <c r="BI345" t="str">
        <f t="shared" si="270"/>
        <v/>
      </c>
      <c r="BJ345" t="str">
        <f t="shared" si="270"/>
        <v/>
      </c>
      <c r="BK345" t="str">
        <f t="shared" si="270"/>
        <v/>
      </c>
      <c r="BL345" t="str">
        <f t="shared" si="270"/>
        <v/>
      </c>
      <c r="BM345" t="str">
        <f t="shared" si="270"/>
        <v/>
      </c>
      <c r="BN345" t="str">
        <f t="shared" si="270"/>
        <v/>
      </c>
      <c r="BO345" t="str">
        <f t="shared" si="270"/>
        <v/>
      </c>
      <c r="BP345" t="str">
        <f t="shared" si="270"/>
        <v/>
      </c>
      <c r="BQ345" t="str">
        <f t="shared" si="270"/>
        <v/>
      </c>
      <c r="BR345" t="str">
        <f t="shared" si="270"/>
        <v/>
      </c>
      <c r="BS345" t="str">
        <f t="shared" si="270"/>
        <v/>
      </c>
      <c r="BT345" t="str">
        <f t="shared" si="270"/>
        <v/>
      </c>
      <c r="BU345" t="str">
        <f t="shared" si="270"/>
        <v/>
      </c>
      <c r="BV345" t="str">
        <f t="shared" ref="BV345:DY345" si="271">IF(BV127&gt;0,BV$4,"")</f>
        <v/>
      </c>
      <c r="BW345" t="str">
        <f t="shared" si="271"/>
        <v/>
      </c>
      <c r="BX345" t="str">
        <f t="shared" si="271"/>
        <v/>
      </c>
      <c r="BY345" t="str">
        <f t="shared" si="271"/>
        <v/>
      </c>
      <c r="BZ345" t="str">
        <f t="shared" si="271"/>
        <v/>
      </c>
      <c r="CA345" t="str">
        <f t="shared" si="271"/>
        <v/>
      </c>
      <c r="CB345" t="str">
        <f t="shared" si="271"/>
        <v/>
      </c>
      <c r="CC345" t="str">
        <f t="shared" si="271"/>
        <v/>
      </c>
      <c r="CD345" t="str">
        <f t="shared" si="271"/>
        <v/>
      </c>
      <c r="CE345" t="str">
        <f t="shared" si="271"/>
        <v/>
      </c>
      <c r="CF345" t="str">
        <f t="shared" si="271"/>
        <v/>
      </c>
      <c r="CG345" t="str">
        <f t="shared" si="271"/>
        <v/>
      </c>
      <c r="CH345" t="str">
        <f t="shared" si="271"/>
        <v/>
      </c>
      <c r="CI345" t="str">
        <f t="shared" si="271"/>
        <v/>
      </c>
      <c r="CJ345" t="str">
        <f t="shared" si="271"/>
        <v/>
      </c>
      <c r="CK345" t="str">
        <f t="shared" si="271"/>
        <v/>
      </c>
      <c r="CL345" t="str">
        <f t="shared" si="271"/>
        <v/>
      </c>
      <c r="CM345" t="str">
        <f t="shared" si="271"/>
        <v/>
      </c>
      <c r="CN345" t="str">
        <f t="shared" si="271"/>
        <v/>
      </c>
      <c r="CO345" t="str">
        <f t="shared" si="271"/>
        <v/>
      </c>
      <c r="CP345" t="str">
        <f t="shared" si="271"/>
        <v/>
      </c>
      <c r="CQ345" t="str">
        <f t="shared" si="271"/>
        <v/>
      </c>
      <c r="CR345" t="str">
        <f t="shared" si="271"/>
        <v/>
      </c>
      <c r="CS345" t="str">
        <f t="shared" si="271"/>
        <v/>
      </c>
      <c r="CT345" t="str">
        <f t="shared" si="271"/>
        <v/>
      </c>
      <c r="CU345" t="str">
        <f t="shared" si="271"/>
        <v/>
      </c>
      <c r="CV345" t="str">
        <f t="shared" si="271"/>
        <v/>
      </c>
      <c r="CW345" t="str">
        <f t="shared" si="271"/>
        <v/>
      </c>
      <c r="CX345" t="str">
        <f t="shared" si="271"/>
        <v/>
      </c>
      <c r="CY345" t="str">
        <f t="shared" si="271"/>
        <v/>
      </c>
      <c r="CZ345" t="str">
        <f t="shared" si="271"/>
        <v/>
      </c>
      <c r="DA345" t="str">
        <f t="shared" si="271"/>
        <v/>
      </c>
      <c r="DB345" t="str">
        <f t="shared" si="271"/>
        <v/>
      </c>
      <c r="DC345" t="str">
        <f t="shared" si="271"/>
        <v/>
      </c>
      <c r="DD345" t="str">
        <f t="shared" si="271"/>
        <v/>
      </c>
      <c r="DE345" t="str">
        <f t="shared" si="271"/>
        <v/>
      </c>
      <c r="DF345" t="str">
        <f t="shared" si="271"/>
        <v/>
      </c>
      <c r="DG345" t="str">
        <f t="shared" si="271"/>
        <v/>
      </c>
      <c r="DH345" t="str">
        <f t="shared" si="271"/>
        <v/>
      </c>
      <c r="DI345" t="str">
        <f t="shared" si="271"/>
        <v/>
      </c>
      <c r="DJ345" t="str">
        <f t="shared" si="271"/>
        <v/>
      </c>
      <c r="DK345" t="str">
        <f t="shared" si="271"/>
        <v/>
      </c>
      <c r="DL345" t="str">
        <f t="shared" si="271"/>
        <v/>
      </c>
      <c r="DM345" t="str">
        <f t="shared" si="271"/>
        <v/>
      </c>
      <c r="DN345" t="str">
        <f t="shared" si="271"/>
        <v/>
      </c>
      <c r="DO345" t="str">
        <f t="shared" si="271"/>
        <v/>
      </c>
      <c r="DP345" t="str">
        <f t="shared" si="271"/>
        <v/>
      </c>
      <c r="DQ345" t="str">
        <f t="shared" si="271"/>
        <v/>
      </c>
      <c r="DR345" t="str">
        <f t="shared" si="271"/>
        <v/>
      </c>
      <c r="DS345" t="str">
        <f t="shared" si="271"/>
        <v/>
      </c>
      <c r="DT345" t="str">
        <f t="shared" si="271"/>
        <v/>
      </c>
      <c r="DU345" t="str">
        <f t="shared" si="271"/>
        <v/>
      </c>
      <c r="DV345" t="str">
        <f t="shared" si="271"/>
        <v/>
      </c>
      <c r="DW345" t="str">
        <f t="shared" si="271"/>
        <v/>
      </c>
      <c r="DX345" t="str">
        <f t="shared" si="271"/>
        <v/>
      </c>
      <c r="DY345" t="str">
        <f t="shared" si="271"/>
        <v/>
      </c>
    </row>
    <row r="346" spans="2:129" x14ac:dyDescent="0.2">
      <c r="B346" t="str">
        <f t="shared" si="155"/>
        <v/>
      </c>
      <c r="G346" s="9">
        <f t="shared" si="158"/>
        <v>0</v>
      </c>
      <c r="H346" s="9">
        <f t="shared" si="159"/>
        <v>0</v>
      </c>
      <c r="I346" t="str">
        <f t="shared" si="225"/>
        <v/>
      </c>
      <c r="J346" t="str">
        <f t="shared" ref="J346:BU346" si="272">IF(J128&gt;0,J$4,"")</f>
        <v/>
      </c>
      <c r="K346" t="str">
        <f t="shared" si="272"/>
        <v/>
      </c>
      <c r="L346" t="str">
        <f t="shared" si="272"/>
        <v/>
      </c>
      <c r="M346" t="str">
        <f t="shared" si="272"/>
        <v/>
      </c>
      <c r="N346" t="str">
        <f t="shared" si="272"/>
        <v/>
      </c>
      <c r="O346" t="str">
        <f t="shared" si="272"/>
        <v/>
      </c>
      <c r="P346" t="str">
        <f t="shared" si="272"/>
        <v/>
      </c>
      <c r="Q346" t="str">
        <f t="shared" si="272"/>
        <v/>
      </c>
      <c r="R346" t="str">
        <f t="shared" si="272"/>
        <v/>
      </c>
      <c r="S346" t="str">
        <f t="shared" si="272"/>
        <v/>
      </c>
      <c r="T346" t="str">
        <f t="shared" si="272"/>
        <v/>
      </c>
      <c r="U346" t="str">
        <f t="shared" si="272"/>
        <v/>
      </c>
      <c r="V346" t="str">
        <f t="shared" si="272"/>
        <v/>
      </c>
      <c r="W346" t="str">
        <f t="shared" si="272"/>
        <v/>
      </c>
      <c r="X346" t="str">
        <f t="shared" si="272"/>
        <v/>
      </c>
      <c r="Y346" t="str">
        <f t="shared" si="272"/>
        <v/>
      </c>
      <c r="Z346" t="str">
        <f t="shared" si="272"/>
        <v/>
      </c>
      <c r="AA346" t="str">
        <f t="shared" si="272"/>
        <v/>
      </c>
      <c r="AB346" t="str">
        <f t="shared" si="272"/>
        <v/>
      </c>
      <c r="AC346" t="str">
        <f t="shared" si="272"/>
        <v/>
      </c>
      <c r="AD346" t="str">
        <f t="shared" si="272"/>
        <v/>
      </c>
      <c r="AE346" t="str">
        <f t="shared" si="272"/>
        <v/>
      </c>
      <c r="AF346" t="str">
        <f t="shared" si="272"/>
        <v/>
      </c>
      <c r="AG346" t="str">
        <f t="shared" si="272"/>
        <v/>
      </c>
      <c r="AH346" t="str">
        <f t="shared" si="272"/>
        <v/>
      </c>
      <c r="AI346" t="str">
        <f t="shared" si="272"/>
        <v/>
      </c>
      <c r="AJ346" t="str">
        <f t="shared" si="272"/>
        <v/>
      </c>
      <c r="AK346" t="str">
        <f t="shared" si="272"/>
        <v/>
      </c>
      <c r="AL346" t="str">
        <f t="shared" si="272"/>
        <v/>
      </c>
      <c r="AM346" t="str">
        <f t="shared" si="272"/>
        <v/>
      </c>
      <c r="AN346" t="str">
        <f t="shared" si="272"/>
        <v/>
      </c>
      <c r="AO346" t="str">
        <f t="shared" si="272"/>
        <v/>
      </c>
      <c r="AP346" t="str">
        <f t="shared" si="272"/>
        <v/>
      </c>
      <c r="AQ346" t="str">
        <f t="shared" si="272"/>
        <v/>
      </c>
      <c r="AR346" t="str">
        <f t="shared" si="272"/>
        <v/>
      </c>
      <c r="AS346" t="str">
        <f t="shared" si="272"/>
        <v/>
      </c>
      <c r="AT346" t="str">
        <f t="shared" si="272"/>
        <v/>
      </c>
      <c r="AU346" t="str">
        <f t="shared" si="272"/>
        <v/>
      </c>
      <c r="AV346" t="str">
        <f t="shared" si="272"/>
        <v/>
      </c>
      <c r="AW346" t="str">
        <f t="shared" si="272"/>
        <v/>
      </c>
      <c r="AX346" t="str">
        <f t="shared" si="272"/>
        <v/>
      </c>
      <c r="AY346" t="str">
        <f t="shared" si="272"/>
        <v/>
      </c>
      <c r="AZ346" t="str">
        <f t="shared" si="272"/>
        <v/>
      </c>
      <c r="BA346" t="str">
        <f t="shared" si="272"/>
        <v/>
      </c>
      <c r="BB346" t="str">
        <f t="shared" si="272"/>
        <v/>
      </c>
      <c r="BC346" t="str">
        <f t="shared" si="272"/>
        <v/>
      </c>
      <c r="BD346" t="str">
        <f t="shared" si="272"/>
        <v/>
      </c>
      <c r="BE346" t="str">
        <f t="shared" si="272"/>
        <v/>
      </c>
      <c r="BF346" t="str">
        <f t="shared" si="272"/>
        <v/>
      </c>
      <c r="BG346" t="str">
        <f t="shared" si="272"/>
        <v/>
      </c>
      <c r="BH346" t="str">
        <f t="shared" si="272"/>
        <v/>
      </c>
      <c r="BI346" t="str">
        <f t="shared" si="272"/>
        <v/>
      </c>
      <c r="BJ346" t="str">
        <f t="shared" si="272"/>
        <v/>
      </c>
      <c r="BK346" t="str">
        <f t="shared" si="272"/>
        <v/>
      </c>
      <c r="BL346" t="str">
        <f t="shared" si="272"/>
        <v/>
      </c>
      <c r="BM346" t="str">
        <f t="shared" si="272"/>
        <v/>
      </c>
      <c r="BN346" t="str">
        <f t="shared" si="272"/>
        <v/>
      </c>
      <c r="BO346" t="str">
        <f t="shared" si="272"/>
        <v/>
      </c>
      <c r="BP346" t="str">
        <f t="shared" si="272"/>
        <v/>
      </c>
      <c r="BQ346" t="str">
        <f t="shared" si="272"/>
        <v/>
      </c>
      <c r="BR346" t="str">
        <f t="shared" si="272"/>
        <v/>
      </c>
      <c r="BS346" t="str">
        <f t="shared" si="272"/>
        <v/>
      </c>
      <c r="BT346" t="str">
        <f t="shared" si="272"/>
        <v/>
      </c>
      <c r="BU346" t="str">
        <f t="shared" si="272"/>
        <v/>
      </c>
      <c r="BV346" t="str">
        <f t="shared" ref="BV346:DY346" si="273">IF(BV128&gt;0,BV$4,"")</f>
        <v/>
      </c>
      <c r="BW346" t="str">
        <f t="shared" si="273"/>
        <v/>
      </c>
      <c r="BX346" t="str">
        <f t="shared" si="273"/>
        <v/>
      </c>
      <c r="BY346" t="str">
        <f t="shared" si="273"/>
        <v/>
      </c>
      <c r="BZ346" t="str">
        <f t="shared" si="273"/>
        <v/>
      </c>
      <c r="CA346" t="str">
        <f t="shared" si="273"/>
        <v/>
      </c>
      <c r="CB346" t="str">
        <f t="shared" si="273"/>
        <v/>
      </c>
      <c r="CC346" t="str">
        <f t="shared" si="273"/>
        <v/>
      </c>
      <c r="CD346" t="str">
        <f t="shared" si="273"/>
        <v/>
      </c>
      <c r="CE346" t="str">
        <f t="shared" si="273"/>
        <v/>
      </c>
      <c r="CF346" t="str">
        <f t="shared" si="273"/>
        <v/>
      </c>
      <c r="CG346" t="str">
        <f t="shared" si="273"/>
        <v/>
      </c>
      <c r="CH346" t="str">
        <f t="shared" si="273"/>
        <v/>
      </c>
      <c r="CI346" t="str">
        <f t="shared" si="273"/>
        <v/>
      </c>
      <c r="CJ346" t="str">
        <f t="shared" si="273"/>
        <v/>
      </c>
      <c r="CK346" t="str">
        <f t="shared" si="273"/>
        <v/>
      </c>
      <c r="CL346" t="str">
        <f t="shared" si="273"/>
        <v/>
      </c>
      <c r="CM346" t="str">
        <f t="shared" si="273"/>
        <v/>
      </c>
      <c r="CN346" t="str">
        <f t="shared" si="273"/>
        <v/>
      </c>
      <c r="CO346" t="str">
        <f t="shared" si="273"/>
        <v/>
      </c>
      <c r="CP346" t="str">
        <f t="shared" si="273"/>
        <v/>
      </c>
      <c r="CQ346" t="str">
        <f t="shared" si="273"/>
        <v/>
      </c>
      <c r="CR346" t="str">
        <f t="shared" si="273"/>
        <v/>
      </c>
      <c r="CS346" t="str">
        <f t="shared" si="273"/>
        <v/>
      </c>
      <c r="CT346" t="str">
        <f t="shared" si="273"/>
        <v/>
      </c>
      <c r="CU346" t="str">
        <f t="shared" si="273"/>
        <v/>
      </c>
      <c r="CV346" t="str">
        <f t="shared" si="273"/>
        <v/>
      </c>
      <c r="CW346" t="str">
        <f t="shared" si="273"/>
        <v/>
      </c>
      <c r="CX346" t="str">
        <f t="shared" si="273"/>
        <v/>
      </c>
      <c r="CY346" t="str">
        <f t="shared" si="273"/>
        <v/>
      </c>
      <c r="CZ346" t="str">
        <f t="shared" si="273"/>
        <v/>
      </c>
      <c r="DA346" t="str">
        <f t="shared" si="273"/>
        <v/>
      </c>
      <c r="DB346" t="str">
        <f t="shared" si="273"/>
        <v/>
      </c>
      <c r="DC346" t="str">
        <f t="shared" si="273"/>
        <v/>
      </c>
      <c r="DD346" t="str">
        <f t="shared" si="273"/>
        <v/>
      </c>
      <c r="DE346" t="str">
        <f t="shared" si="273"/>
        <v/>
      </c>
      <c r="DF346" t="str">
        <f t="shared" si="273"/>
        <v/>
      </c>
      <c r="DG346" t="str">
        <f t="shared" si="273"/>
        <v/>
      </c>
      <c r="DH346" t="str">
        <f t="shared" si="273"/>
        <v/>
      </c>
      <c r="DI346" t="str">
        <f t="shared" si="273"/>
        <v/>
      </c>
      <c r="DJ346" t="str">
        <f t="shared" si="273"/>
        <v/>
      </c>
      <c r="DK346" t="str">
        <f t="shared" si="273"/>
        <v/>
      </c>
      <c r="DL346" t="str">
        <f t="shared" si="273"/>
        <v/>
      </c>
      <c r="DM346" t="str">
        <f t="shared" si="273"/>
        <v/>
      </c>
      <c r="DN346" t="str">
        <f t="shared" si="273"/>
        <v/>
      </c>
      <c r="DO346" t="str">
        <f t="shared" si="273"/>
        <v/>
      </c>
      <c r="DP346" t="str">
        <f t="shared" si="273"/>
        <v/>
      </c>
      <c r="DQ346" t="str">
        <f t="shared" si="273"/>
        <v/>
      </c>
      <c r="DR346" t="str">
        <f t="shared" si="273"/>
        <v/>
      </c>
      <c r="DS346" t="str">
        <f t="shared" si="273"/>
        <v/>
      </c>
      <c r="DT346" t="str">
        <f t="shared" si="273"/>
        <v/>
      </c>
      <c r="DU346" t="str">
        <f t="shared" si="273"/>
        <v/>
      </c>
      <c r="DV346" t="str">
        <f t="shared" si="273"/>
        <v/>
      </c>
      <c r="DW346" t="str">
        <f t="shared" si="273"/>
        <v/>
      </c>
      <c r="DX346" t="str">
        <f t="shared" si="273"/>
        <v/>
      </c>
      <c r="DY346" t="str">
        <f t="shared" si="273"/>
        <v/>
      </c>
    </row>
    <row r="347" spans="2:129" x14ac:dyDescent="0.2">
      <c r="B347" t="str">
        <f t="shared" si="155"/>
        <v/>
      </c>
      <c r="G347" s="9">
        <f t="shared" si="158"/>
        <v>0</v>
      </c>
      <c r="H347" s="9">
        <f t="shared" si="159"/>
        <v>0</v>
      </c>
      <c r="I347" t="str">
        <f t="shared" si="225"/>
        <v/>
      </c>
      <c r="J347" t="str">
        <f t="shared" ref="J347:BU347" si="274">IF(J129&gt;0,J$4,"")</f>
        <v/>
      </c>
      <c r="K347" t="str">
        <f t="shared" si="274"/>
        <v/>
      </c>
      <c r="L347" t="str">
        <f t="shared" si="274"/>
        <v/>
      </c>
      <c r="M347" t="str">
        <f t="shared" si="274"/>
        <v/>
      </c>
      <c r="N347" t="str">
        <f t="shared" si="274"/>
        <v/>
      </c>
      <c r="O347" t="str">
        <f t="shared" si="274"/>
        <v/>
      </c>
      <c r="P347" t="str">
        <f t="shared" si="274"/>
        <v/>
      </c>
      <c r="Q347" t="str">
        <f t="shared" si="274"/>
        <v/>
      </c>
      <c r="R347" t="str">
        <f t="shared" si="274"/>
        <v/>
      </c>
      <c r="S347" t="str">
        <f t="shared" si="274"/>
        <v/>
      </c>
      <c r="T347" t="str">
        <f t="shared" si="274"/>
        <v/>
      </c>
      <c r="U347" t="str">
        <f t="shared" si="274"/>
        <v/>
      </c>
      <c r="V347" t="str">
        <f t="shared" si="274"/>
        <v/>
      </c>
      <c r="W347" t="str">
        <f t="shared" si="274"/>
        <v/>
      </c>
      <c r="X347" t="str">
        <f t="shared" si="274"/>
        <v/>
      </c>
      <c r="Y347" t="str">
        <f t="shared" si="274"/>
        <v/>
      </c>
      <c r="Z347" t="str">
        <f t="shared" si="274"/>
        <v/>
      </c>
      <c r="AA347" t="str">
        <f t="shared" si="274"/>
        <v/>
      </c>
      <c r="AB347" t="str">
        <f t="shared" si="274"/>
        <v/>
      </c>
      <c r="AC347" t="str">
        <f t="shared" si="274"/>
        <v/>
      </c>
      <c r="AD347" t="str">
        <f t="shared" si="274"/>
        <v/>
      </c>
      <c r="AE347" t="str">
        <f t="shared" si="274"/>
        <v/>
      </c>
      <c r="AF347" t="str">
        <f t="shared" si="274"/>
        <v/>
      </c>
      <c r="AG347" t="str">
        <f t="shared" si="274"/>
        <v/>
      </c>
      <c r="AH347" t="str">
        <f t="shared" si="274"/>
        <v/>
      </c>
      <c r="AI347" t="str">
        <f t="shared" si="274"/>
        <v/>
      </c>
      <c r="AJ347" t="str">
        <f t="shared" si="274"/>
        <v/>
      </c>
      <c r="AK347" t="str">
        <f t="shared" si="274"/>
        <v/>
      </c>
      <c r="AL347" t="str">
        <f t="shared" si="274"/>
        <v/>
      </c>
      <c r="AM347" t="str">
        <f t="shared" si="274"/>
        <v/>
      </c>
      <c r="AN347" t="str">
        <f t="shared" si="274"/>
        <v/>
      </c>
      <c r="AO347" t="str">
        <f t="shared" si="274"/>
        <v/>
      </c>
      <c r="AP347" t="str">
        <f t="shared" si="274"/>
        <v/>
      </c>
      <c r="AQ347" t="str">
        <f t="shared" si="274"/>
        <v/>
      </c>
      <c r="AR347" t="str">
        <f t="shared" si="274"/>
        <v/>
      </c>
      <c r="AS347" t="str">
        <f t="shared" si="274"/>
        <v/>
      </c>
      <c r="AT347" t="str">
        <f t="shared" si="274"/>
        <v/>
      </c>
      <c r="AU347" t="str">
        <f t="shared" si="274"/>
        <v/>
      </c>
      <c r="AV347" t="str">
        <f t="shared" si="274"/>
        <v/>
      </c>
      <c r="AW347" t="str">
        <f t="shared" si="274"/>
        <v/>
      </c>
      <c r="AX347" t="str">
        <f t="shared" si="274"/>
        <v/>
      </c>
      <c r="AY347" t="str">
        <f t="shared" si="274"/>
        <v/>
      </c>
      <c r="AZ347" t="str">
        <f t="shared" si="274"/>
        <v/>
      </c>
      <c r="BA347" t="str">
        <f t="shared" si="274"/>
        <v/>
      </c>
      <c r="BB347" t="str">
        <f t="shared" si="274"/>
        <v/>
      </c>
      <c r="BC347" t="str">
        <f t="shared" si="274"/>
        <v/>
      </c>
      <c r="BD347" t="str">
        <f t="shared" si="274"/>
        <v/>
      </c>
      <c r="BE347" t="str">
        <f t="shared" si="274"/>
        <v/>
      </c>
      <c r="BF347" t="str">
        <f t="shared" si="274"/>
        <v/>
      </c>
      <c r="BG347" t="str">
        <f t="shared" si="274"/>
        <v/>
      </c>
      <c r="BH347" t="str">
        <f t="shared" si="274"/>
        <v/>
      </c>
      <c r="BI347" t="str">
        <f t="shared" si="274"/>
        <v/>
      </c>
      <c r="BJ347" t="str">
        <f t="shared" si="274"/>
        <v/>
      </c>
      <c r="BK347" t="str">
        <f t="shared" si="274"/>
        <v/>
      </c>
      <c r="BL347" t="str">
        <f t="shared" si="274"/>
        <v/>
      </c>
      <c r="BM347" t="str">
        <f t="shared" si="274"/>
        <v/>
      </c>
      <c r="BN347" t="str">
        <f t="shared" si="274"/>
        <v/>
      </c>
      <c r="BO347" t="str">
        <f t="shared" si="274"/>
        <v/>
      </c>
      <c r="BP347" t="str">
        <f t="shared" si="274"/>
        <v/>
      </c>
      <c r="BQ347" t="str">
        <f t="shared" si="274"/>
        <v/>
      </c>
      <c r="BR347" t="str">
        <f t="shared" si="274"/>
        <v/>
      </c>
      <c r="BS347" t="str">
        <f t="shared" si="274"/>
        <v/>
      </c>
      <c r="BT347" t="str">
        <f t="shared" si="274"/>
        <v/>
      </c>
      <c r="BU347" t="str">
        <f t="shared" si="274"/>
        <v/>
      </c>
      <c r="BV347" t="str">
        <f t="shared" ref="BV347:DY347" si="275">IF(BV129&gt;0,BV$4,"")</f>
        <v/>
      </c>
      <c r="BW347" t="str">
        <f t="shared" si="275"/>
        <v/>
      </c>
      <c r="BX347" t="str">
        <f t="shared" si="275"/>
        <v/>
      </c>
      <c r="BY347" t="str">
        <f t="shared" si="275"/>
        <v/>
      </c>
      <c r="BZ347" t="str">
        <f t="shared" si="275"/>
        <v/>
      </c>
      <c r="CA347" t="str">
        <f t="shared" si="275"/>
        <v/>
      </c>
      <c r="CB347" t="str">
        <f t="shared" si="275"/>
        <v/>
      </c>
      <c r="CC347" t="str">
        <f t="shared" si="275"/>
        <v/>
      </c>
      <c r="CD347" t="str">
        <f t="shared" si="275"/>
        <v/>
      </c>
      <c r="CE347" t="str">
        <f t="shared" si="275"/>
        <v/>
      </c>
      <c r="CF347" t="str">
        <f t="shared" si="275"/>
        <v/>
      </c>
      <c r="CG347" t="str">
        <f t="shared" si="275"/>
        <v/>
      </c>
      <c r="CH347" t="str">
        <f t="shared" si="275"/>
        <v/>
      </c>
      <c r="CI347" t="str">
        <f t="shared" si="275"/>
        <v/>
      </c>
      <c r="CJ347" t="str">
        <f t="shared" si="275"/>
        <v/>
      </c>
      <c r="CK347" t="str">
        <f t="shared" si="275"/>
        <v/>
      </c>
      <c r="CL347" t="str">
        <f t="shared" si="275"/>
        <v/>
      </c>
      <c r="CM347" t="str">
        <f t="shared" si="275"/>
        <v/>
      </c>
      <c r="CN347" t="str">
        <f t="shared" si="275"/>
        <v/>
      </c>
      <c r="CO347" t="str">
        <f t="shared" si="275"/>
        <v/>
      </c>
      <c r="CP347" t="str">
        <f t="shared" si="275"/>
        <v/>
      </c>
      <c r="CQ347" t="str">
        <f t="shared" si="275"/>
        <v/>
      </c>
      <c r="CR347" t="str">
        <f t="shared" si="275"/>
        <v/>
      </c>
      <c r="CS347" t="str">
        <f t="shared" si="275"/>
        <v/>
      </c>
      <c r="CT347" t="str">
        <f t="shared" si="275"/>
        <v/>
      </c>
      <c r="CU347" t="str">
        <f t="shared" si="275"/>
        <v/>
      </c>
      <c r="CV347" t="str">
        <f t="shared" si="275"/>
        <v/>
      </c>
      <c r="CW347" t="str">
        <f t="shared" si="275"/>
        <v/>
      </c>
      <c r="CX347" t="str">
        <f t="shared" si="275"/>
        <v/>
      </c>
      <c r="CY347" t="str">
        <f t="shared" si="275"/>
        <v/>
      </c>
      <c r="CZ347" t="str">
        <f t="shared" si="275"/>
        <v/>
      </c>
      <c r="DA347" t="str">
        <f t="shared" si="275"/>
        <v/>
      </c>
      <c r="DB347" t="str">
        <f t="shared" si="275"/>
        <v/>
      </c>
      <c r="DC347" t="str">
        <f t="shared" si="275"/>
        <v/>
      </c>
      <c r="DD347" t="str">
        <f t="shared" si="275"/>
        <v/>
      </c>
      <c r="DE347" t="str">
        <f t="shared" si="275"/>
        <v/>
      </c>
      <c r="DF347" t="str">
        <f t="shared" si="275"/>
        <v/>
      </c>
      <c r="DG347" t="str">
        <f t="shared" si="275"/>
        <v/>
      </c>
      <c r="DH347" t="str">
        <f t="shared" si="275"/>
        <v/>
      </c>
      <c r="DI347" t="str">
        <f t="shared" si="275"/>
        <v/>
      </c>
      <c r="DJ347" t="str">
        <f t="shared" si="275"/>
        <v/>
      </c>
      <c r="DK347" t="str">
        <f t="shared" si="275"/>
        <v/>
      </c>
      <c r="DL347" t="str">
        <f t="shared" si="275"/>
        <v/>
      </c>
      <c r="DM347" t="str">
        <f t="shared" si="275"/>
        <v/>
      </c>
      <c r="DN347" t="str">
        <f t="shared" si="275"/>
        <v/>
      </c>
      <c r="DO347" t="str">
        <f t="shared" si="275"/>
        <v/>
      </c>
      <c r="DP347" t="str">
        <f t="shared" si="275"/>
        <v/>
      </c>
      <c r="DQ347" t="str">
        <f t="shared" si="275"/>
        <v/>
      </c>
      <c r="DR347" t="str">
        <f t="shared" si="275"/>
        <v/>
      </c>
      <c r="DS347" t="str">
        <f t="shared" si="275"/>
        <v/>
      </c>
      <c r="DT347" t="str">
        <f t="shared" si="275"/>
        <v/>
      </c>
      <c r="DU347" t="str">
        <f t="shared" si="275"/>
        <v/>
      </c>
      <c r="DV347" t="str">
        <f t="shared" si="275"/>
        <v/>
      </c>
      <c r="DW347" t="str">
        <f t="shared" si="275"/>
        <v/>
      </c>
      <c r="DX347" t="str">
        <f t="shared" si="275"/>
        <v/>
      </c>
      <c r="DY347" t="str">
        <f t="shared" si="275"/>
        <v/>
      </c>
    </row>
    <row r="348" spans="2:129" x14ac:dyDescent="0.2">
      <c r="B348" t="str">
        <f t="shared" si="155"/>
        <v/>
      </c>
      <c r="G348" s="9">
        <f t="shared" si="158"/>
        <v>0</v>
      </c>
      <c r="H348" s="9">
        <f t="shared" si="159"/>
        <v>0</v>
      </c>
      <c r="I348" t="str">
        <f t="shared" si="225"/>
        <v/>
      </c>
      <c r="J348" t="str">
        <f t="shared" ref="J348:BU348" si="276">IF(J130&gt;0,J$4,"")</f>
        <v/>
      </c>
      <c r="K348" t="str">
        <f t="shared" si="276"/>
        <v/>
      </c>
      <c r="L348" t="str">
        <f t="shared" si="276"/>
        <v/>
      </c>
      <c r="M348" t="str">
        <f t="shared" si="276"/>
        <v/>
      </c>
      <c r="N348" t="str">
        <f t="shared" si="276"/>
        <v/>
      </c>
      <c r="O348" t="str">
        <f t="shared" si="276"/>
        <v/>
      </c>
      <c r="P348" t="str">
        <f t="shared" si="276"/>
        <v/>
      </c>
      <c r="Q348" t="str">
        <f t="shared" si="276"/>
        <v/>
      </c>
      <c r="R348" t="str">
        <f t="shared" si="276"/>
        <v/>
      </c>
      <c r="S348" t="str">
        <f t="shared" si="276"/>
        <v/>
      </c>
      <c r="T348" t="str">
        <f t="shared" si="276"/>
        <v/>
      </c>
      <c r="U348" t="str">
        <f t="shared" si="276"/>
        <v/>
      </c>
      <c r="V348" t="str">
        <f t="shared" si="276"/>
        <v/>
      </c>
      <c r="W348" t="str">
        <f t="shared" si="276"/>
        <v/>
      </c>
      <c r="X348" t="str">
        <f t="shared" si="276"/>
        <v/>
      </c>
      <c r="Y348" t="str">
        <f t="shared" si="276"/>
        <v/>
      </c>
      <c r="Z348" t="str">
        <f t="shared" si="276"/>
        <v/>
      </c>
      <c r="AA348" t="str">
        <f t="shared" si="276"/>
        <v/>
      </c>
      <c r="AB348" t="str">
        <f t="shared" si="276"/>
        <v/>
      </c>
      <c r="AC348" t="str">
        <f t="shared" si="276"/>
        <v/>
      </c>
      <c r="AD348" t="str">
        <f t="shared" si="276"/>
        <v/>
      </c>
      <c r="AE348" t="str">
        <f t="shared" si="276"/>
        <v/>
      </c>
      <c r="AF348" t="str">
        <f t="shared" si="276"/>
        <v/>
      </c>
      <c r="AG348" t="str">
        <f t="shared" si="276"/>
        <v/>
      </c>
      <c r="AH348" t="str">
        <f t="shared" si="276"/>
        <v/>
      </c>
      <c r="AI348" t="str">
        <f t="shared" si="276"/>
        <v/>
      </c>
      <c r="AJ348" t="str">
        <f t="shared" si="276"/>
        <v/>
      </c>
      <c r="AK348" t="str">
        <f t="shared" si="276"/>
        <v/>
      </c>
      <c r="AL348" t="str">
        <f t="shared" si="276"/>
        <v/>
      </c>
      <c r="AM348" t="str">
        <f t="shared" si="276"/>
        <v/>
      </c>
      <c r="AN348" t="str">
        <f t="shared" si="276"/>
        <v/>
      </c>
      <c r="AO348" t="str">
        <f t="shared" si="276"/>
        <v/>
      </c>
      <c r="AP348" t="str">
        <f t="shared" si="276"/>
        <v/>
      </c>
      <c r="AQ348" t="str">
        <f t="shared" si="276"/>
        <v/>
      </c>
      <c r="AR348" t="str">
        <f t="shared" si="276"/>
        <v/>
      </c>
      <c r="AS348" t="str">
        <f t="shared" si="276"/>
        <v/>
      </c>
      <c r="AT348" t="str">
        <f t="shared" si="276"/>
        <v/>
      </c>
      <c r="AU348" t="str">
        <f t="shared" si="276"/>
        <v/>
      </c>
      <c r="AV348" t="str">
        <f t="shared" si="276"/>
        <v/>
      </c>
      <c r="AW348" t="str">
        <f t="shared" si="276"/>
        <v/>
      </c>
      <c r="AX348" t="str">
        <f t="shared" si="276"/>
        <v/>
      </c>
      <c r="AY348" t="str">
        <f t="shared" si="276"/>
        <v/>
      </c>
      <c r="AZ348" t="str">
        <f t="shared" si="276"/>
        <v/>
      </c>
      <c r="BA348" t="str">
        <f t="shared" si="276"/>
        <v/>
      </c>
      <c r="BB348" t="str">
        <f t="shared" si="276"/>
        <v/>
      </c>
      <c r="BC348" t="str">
        <f t="shared" si="276"/>
        <v/>
      </c>
      <c r="BD348" t="str">
        <f t="shared" si="276"/>
        <v/>
      </c>
      <c r="BE348" t="str">
        <f t="shared" si="276"/>
        <v/>
      </c>
      <c r="BF348" t="str">
        <f t="shared" si="276"/>
        <v/>
      </c>
      <c r="BG348" t="str">
        <f t="shared" si="276"/>
        <v/>
      </c>
      <c r="BH348" t="str">
        <f t="shared" si="276"/>
        <v/>
      </c>
      <c r="BI348" t="str">
        <f t="shared" si="276"/>
        <v/>
      </c>
      <c r="BJ348" t="str">
        <f t="shared" si="276"/>
        <v/>
      </c>
      <c r="BK348" t="str">
        <f t="shared" si="276"/>
        <v/>
      </c>
      <c r="BL348" t="str">
        <f t="shared" si="276"/>
        <v/>
      </c>
      <c r="BM348" t="str">
        <f t="shared" si="276"/>
        <v/>
      </c>
      <c r="BN348" t="str">
        <f t="shared" si="276"/>
        <v/>
      </c>
      <c r="BO348" t="str">
        <f t="shared" si="276"/>
        <v/>
      </c>
      <c r="BP348" t="str">
        <f t="shared" si="276"/>
        <v/>
      </c>
      <c r="BQ348" t="str">
        <f t="shared" si="276"/>
        <v/>
      </c>
      <c r="BR348" t="str">
        <f t="shared" si="276"/>
        <v/>
      </c>
      <c r="BS348" t="str">
        <f t="shared" si="276"/>
        <v/>
      </c>
      <c r="BT348" t="str">
        <f t="shared" si="276"/>
        <v/>
      </c>
      <c r="BU348" t="str">
        <f t="shared" si="276"/>
        <v/>
      </c>
      <c r="BV348" t="str">
        <f t="shared" ref="BV348:DY348" si="277">IF(BV130&gt;0,BV$4,"")</f>
        <v/>
      </c>
      <c r="BW348" t="str">
        <f t="shared" si="277"/>
        <v/>
      </c>
      <c r="BX348" t="str">
        <f t="shared" si="277"/>
        <v/>
      </c>
      <c r="BY348" t="str">
        <f t="shared" si="277"/>
        <v/>
      </c>
      <c r="BZ348" t="str">
        <f t="shared" si="277"/>
        <v/>
      </c>
      <c r="CA348" t="str">
        <f t="shared" si="277"/>
        <v/>
      </c>
      <c r="CB348" t="str">
        <f t="shared" si="277"/>
        <v/>
      </c>
      <c r="CC348" t="str">
        <f t="shared" si="277"/>
        <v/>
      </c>
      <c r="CD348" t="str">
        <f t="shared" si="277"/>
        <v/>
      </c>
      <c r="CE348" t="str">
        <f t="shared" si="277"/>
        <v/>
      </c>
      <c r="CF348" t="str">
        <f t="shared" si="277"/>
        <v/>
      </c>
      <c r="CG348" t="str">
        <f t="shared" si="277"/>
        <v/>
      </c>
      <c r="CH348" t="str">
        <f t="shared" si="277"/>
        <v/>
      </c>
      <c r="CI348" t="str">
        <f t="shared" si="277"/>
        <v/>
      </c>
      <c r="CJ348" t="str">
        <f t="shared" si="277"/>
        <v/>
      </c>
      <c r="CK348" t="str">
        <f t="shared" si="277"/>
        <v/>
      </c>
      <c r="CL348" t="str">
        <f t="shared" si="277"/>
        <v/>
      </c>
      <c r="CM348" t="str">
        <f t="shared" si="277"/>
        <v/>
      </c>
      <c r="CN348" t="str">
        <f t="shared" si="277"/>
        <v/>
      </c>
      <c r="CO348" t="str">
        <f t="shared" si="277"/>
        <v/>
      </c>
      <c r="CP348" t="str">
        <f t="shared" si="277"/>
        <v/>
      </c>
      <c r="CQ348" t="str">
        <f t="shared" si="277"/>
        <v/>
      </c>
      <c r="CR348" t="str">
        <f t="shared" si="277"/>
        <v/>
      </c>
      <c r="CS348" t="str">
        <f t="shared" si="277"/>
        <v/>
      </c>
      <c r="CT348" t="str">
        <f t="shared" si="277"/>
        <v/>
      </c>
      <c r="CU348" t="str">
        <f t="shared" si="277"/>
        <v/>
      </c>
      <c r="CV348" t="str">
        <f t="shared" si="277"/>
        <v/>
      </c>
      <c r="CW348" t="str">
        <f t="shared" si="277"/>
        <v/>
      </c>
      <c r="CX348" t="str">
        <f t="shared" si="277"/>
        <v/>
      </c>
      <c r="CY348" t="str">
        <f t="shared" si="277"/>
        <v/>
      </c>
      <c r="CZ348" t="str">
        <f t="shared" si="277"/>
        <v/>
      </c>
      <c r="DA348" t="str">
        <f t="shared" si="277"/>
        <v/>
      </c>
      <c r="DB348" t="str">
        <f t="shared" si="277"/>
        <v/>
      </c>
      <c r="DC348" t="str">
        <f t="shared" si="277"/>
        <v/>
      </c>
      <c r="DD348" t="str">
        <f t="shared" si="277"/>
        <v/>
      </c>
      <c r="DE348" t="str">
        <f t="shared" si="277"/>
        <v/>
      </c>
      <c r="DF348" t="str">
        <f t="shared" si="277"/>
        <v/>
      </c>
      <c r="DG348" t="str">
        <f t="shared" si="277"/>
        <v/>
      </c>
      <c r="DH348" t="str">
        <f t="shared" si="277"/>
        <v/>
      </c>
      <c r="DI348" t="str">
        <f t="shared" si="277"/>
        <v/>
      </c>
      <c r="DJ348" t="str">
        <f t="shared" si="277"/>
        <v/>
      </c>
      <c r="DK348" t="str">
        <f t="shared" si="277"/>
        <v/>
      </c>
      <c r="DL348" t="str">
        <f t="shared" si="277"/>
        <v/>
      </c>
      <c r="DM348" t="str">
        <f t="shared" si="277"/>
        <v/>
      </c>
      <c r="DN348" t="str">
        <f t="shared" si="277"/>
        <v/>
      </c>
      <c r="DO348" t="str">
        <f t="shared" si="277"/>
        <v/>
      </c>
      <c r="DP348" t="str">
        <f t="shared" si="277"/>
        <v/>
      </c>
      <c r="DQ348" t="str">
        <f t="shared" si="277"/>
        <v/>
      </c>
      <c r="DR348" t="str">
        <f t="shared" si="277"/>
        <v/>
      </c>
      <c r="DS348" t="str">
        <f t="shared" si="277"/>
        <v/>
      </c>
      <c r="DT348" t="str">
        <f t="shared" si="277"/>
        <v/>
      </c>
      <c r="DU348" t="str">
        <f t="shared" si="277"/>
        <v/>
      </c>
      <c r="DV348" t="str">
        <f t="shared" si="277"/>
        <v/>
      </c>
      <c r="DW348" t="str">
        <f t="shared" si="277"/>
        <v/>
      </c>
      <c r="DX348" t="str">
        <f t="shared" si="277"/>
        <v/>
      </c>
      <c r="DY348" t="str">
        <f t="shared" si="277"/>
        <v/>
      </c>
    </row>
    <row r="349" spans="2:129" x14ac:dyDescent="0.2">
      <c r="B349" t="str">
        <f t="shared" si="155"/>
        <v/>
      </c>
      <c r="G349" s="9">
        <f t="shared" si="158"/>
        <v>0</v>
      </c>
      <c r="H349" s="9">
        <f t="shared" si="159"/>
        <v>0</v>
      </c>
      <c r="I349" t="str">
        <f t="shared" si="225"/>
        <v/>
      </c>
      <c r="J349" t="str">
        <f t="shared" ref="J349:BU349" si="278">IF(J131&gt;0,J$4,"")</f>
        <v/>
      </c>
      <c r="K349" t="str">
        <f t="shared" si="278"/>
        <v/>
      </c>
      <c r="L349" t="str">
        <f t="shared" si="278"/>
        <v/>
      </c>
      <c r="M349" t="str">
        <f t="shared" si="278"/>
        <v/>
      </c>
      <c r="N349" t="str">
        <f t="shared" si="278"/>
        <v/>
      </c>
      <c r="O349" t="str">
        <f t="shared" si="278"/>
        <v/>
      </c>
      <c r="P349" t="str">
        <f t="shared" si="278"/>
        <v/>
      </c>
      <c r="Q349" t="str">
        <f t="shared" si="278"/>
        <v/>
      </c>
      <c r="R349" t="str">
        <f t="shared" si="278"/>
        <v/>
      </c>
      <c r="S349" t="str">
        <f t="shared" si="278"/>
        <v/>
      </c>
      <c r="T349" t="str">
        <f t="shared" si="278"/>
        <v/>
      </c>
      <c r="U349" t="str">
        <f t="shared" si="278"/>
        <v/>
      </c>
      <c r="V349" t="str">
        <f t="shared" si="278"/>
        <v/>
      </c>
      <c r="W349" t="str">
        <f t="shared" si="278"/>
        <v/>
      </c>
      <c r="X349" t="str">
        <f t="shared" si="278"/>
        <v/>
      </c>
      <c r="Y349" t="str">
        <f t="shared" si="278"/>
        <v/>
      </c>
      <c r="Z349" t="str">
        <f t="shared" si="278"/>
        <v/>
      </c>
      <c r="AA349" t="str">
        <f t="shared" si="278"/>
        <v/>
      </c>
      <c r="AB349" t="str">
        <f t="shared" si="278"/>
        <v/>
      </c>
      <c r="AC349" t="str">
        <f t="shared" si="278"/>
        <v/>
      </c>
      <c r="AD349" t="str">
        <f t="shared" si="278"/>
        <v/>
      </c>
      <c r="AE349" t="str">
        <f t="shared" si="278"/>
        <v/>
      </c>
      <c r="AF349" t="str">
        <f t="shared" si="278"/>
        <v/>
      </c>
      <c r="AG349" t="str">
        <f t="shared" si="278"/>
        <v/>
      </c>
      <c r="AH349" t="str">
        <f t="shared" si="278"/>
        <v/>
      </c>
      <c r="AI349" t="str">
        <f t="shared" si="278"/>
        <v/>
      </c>
      <c r="AJ349" t="str">
        <f t="shared" si="278"/>
        <v/>
      </c>
      <c r="AK349" t="str">
        <f t="shared" si="278"/>
        <v/>
      </c>
      <c r="AL349" t="str">
        <f t="shared" si="278"/>
        <v/>
      </c>
      <c r="AM349" t="str">
        <f t="shared" si="278"/>
        <v/>
      </c>
      <c r="AN349" t="str">
        <f t="shared" si="278"/>
        <v/>
      </c>
      <c r="AO349" t="str">
        <f t="shared" si="278"/>
        <v/>
      </c>
      <c r="AP349" t="str">
        <f t="shared" si="278"/>
        <v/>
      </c>
      <c r="AQ349" t="str">
        <f t="shared" si="278"/>
        <v/>
      </c>
      <c r="AR349" t="str">
        <f t="shared" si="278"/>
        <v/>
      </c>
      <c r="AS349" t="str">
        <f t="shared" si="278"/>
        <v/>
      </c>
      <c r="AT349" t="str">
        <f t="shared" si="278"/>
        <v/>
      </c>
      <c r="AU349" t="str">
        <f t="shared" si="278"/>
        <v/>
      </c>
      <c r="AV349" t="str">
        <f t="shared" si="278"/>
        <v/>
      </c>
      <c r="AW349" t="str">
        <f t="shared" si="278"/>
        <v/>
      </c>
      <c r="AX349" t="str">
        <f t="shared" si="278"/>
        <v/>
      </c>
      <c r="AY349" t="str">
        <f t="shared" si="278"/>
        <v/>
      </c>
      <c r="AZ349" t="str">
        <f t="shared" si="278"/>
        <v/>
      </c>
      <c r="BA349" t="str">
        <f t="shared" si="278"/>
        <v/>
      </c>
      <c r="BB349" t="str">
        <f t="shared" si="278"/>
        <v/>
      </c>
      <c r="BC349" t="str">
        <f t="shared" si="278"/>
        <v/>
      </c>
      <c r="BD349" t="str">
        <f t="shared" si="278"/>
        <v/>
      </c>
      <c r="BE349" t="str">
        <f t="shared" si="278"/>
        <v/>
      </c>
      <c r="BF349" t="str">
        <f t="shared" si="278"/>
        <v/>
      </c>
      <c r="BG349" t="str">
        <f t="shared" si="278"/>
        <v/>
      </c>
      <c r="BH349" t="str">
        <f t="shared" si="278"/>
        <v/>
      </c>
      <c r="BI349" t="str">
        <f t="shared" si="278"/>
        <v/>
      </c>
      <c r="BJ349" t="str">
        <f t="shared" si="278"/>
        <v/>
      </c>
      <c r="BK349" t="str">
        <f t="shared" si="278"/>
        <v/>
      </c>
      <c r="BL349" t="str">
        <f t="shared" si="278"/>
        <v/>
      </c>
      <c r="BM349" t="str">
        <f t="shared" si="278"/>
        <v/>
      </c>
      <c r="BN349" t="str">
        <f t="shared" si="278"/>
        <v/>
      </c>
      <c r="BO349" t="str">
        <f t="shared" si="278"/>
        <v/>
      </c>
      <c r="BP349" t="str">
        <f t="shared" si="278"/>
        <v/>
      </c>
      <c r="BQ349" t="str">
        <f t="shared" si="278"/>
        <v/>
      </c>
      <c r="BR349" t="str">
        <f t="shared" si="278"/>
        <v/>
      </c>
      <c r="BS349" t="str">
        <f t="shared" si="278"/>
        <v/>
      </c>
      <c r="BT349" t="str">
        <f t="shared" si="278"/>
        <v/>
      </c>
      <c r="BU349" t="str">
        <f t="shared" si="278"/>
        <v/>
      </c>
      <c r="BV349" t="str">
        <f t="shared" ref="BV349:DY349" si="279">IF(BV131&gt;0,BV$4,"")</f>
        <v/>
      </c>
      <c r="BW349" t="str">
        <f t="shared" si="279"/>
        <v/>
      </c>
      <c r="BX349" t="str">
        <f t="shared" si="279"/>
        <v/>
      </c>
      <c r="BY349" t="str">
        <f t="shared" si="279"/>
        <v/>
      </c>
      <c r="BZ349" t="str">
        <f t="shared" si="279"/>
        <v/>
      </c>
      <c r="CA349" t="str">
        <f t="shared" si="279"/>
        <v/>
      </c>
      <c r="CB349" t="str">
        <f t="shared" si="279"/>
        <v/>
      </c>
      <c r="CC349" t="str">
        <f t="shared" si="279"/>
        <v/>
      </c>
      <c r="CD349" t="str">
        <f t="shared" si="279"/>
        <v/>
      </c>
      <c r="CE349" t="str">
        <f t="shared" si="279"/>
        <v/>
      </c>
      <c r="CF349" t="str">
        <f t="shared" si="279"/>
        <v/>
      </c>
      <c r="CG349" t="str">
        <f t="shared" si="279"/>
        <v/>
      </c>
      <c r="CH349" t="str">
        <f t="shared" si="279"/>
        <v/>
      </c>
      <c r="CI349" t="str">
        <f t="shared" si="279"/>
        <v/>
      </c>
      <c r="CJ349" t="str">
        <f t="shared" si="279"/>
        <v/>
      </c>
      <c r="CK349" t="str">
        <f t="shared" si="279"/>
        <v/>
      </c>
      <c r="CL349" t="str">
        <f t="shared" si="279"/>
        <v/>
      </c>
      <c r="CM349" t="str">
        <f t="shared" si="279"/>
        <v/>
      </c>
      <c r="CN349" t="str">
        <f t="shared" si="279"/>
        <v/>
      </c>
      <c r="CO349" t="str">
        <f t="shared" si="279"/>
        <v/>
      </c>
      <c r="CP349" t="str">
        <f t="shared" si="279"/>
        <v/>
      </c>
      <c r="CQ349" t="str">
        <f t="shared" si="279"/>
        <v/>
      </c>
      <c r="CR349" t="str">
        <f t="shared" si="279"/>
        <v/>
      </c>
      <c r="CS349" t="str">
        <f t="shared" si="279"/>
        <v/>
      </c>
      <c r="CT349" t="str">
        <f t="shared" si="279"/>
        <v/>
      </c>
      <c r="CU349" t="str">
        <f t="shared" si="279"/>
        <v/>
      </c>
      <c r="CV349" t="str">
        <f t="shared" si="279"/>
        <v/>
      </c>
      <c r="CW349" t="str">
        <f t="shared" si="279"/>
        <v/>
      </c>
      <c r="CX349" t="str">
        <f t="shared" si="279"/>
        <v/>
      </c>
      <c r="CY349" t="str">
        <f t="shared" si="279"/>
        <v/>
      </c>
      <c r="CZ349" t="str">
        <f t="shared" si="279"/>
        <v/>
      </c>
      <c r="DA349" t="str">
        <f t="shared" si="279"/>
        <v/>
      </c>
      <c r="DB349" t="str">
        <f t="shared" si="279"/>
        <v/>
      </c>
      <c r="DC349" t="str">
        <f t="shared" si="279"/>
        <v/>
      </c>
      <c r="DD349" t="str">
        <f t="shared" si="279"/>
        <v/>
      </c>
      <c r="DE349" t="str">
        <f t="shared" si="279"/>
        <v/>
      </c>
      <c r="DF349" t="str">
        <f t="shared" si="279"/>
        <v/>
      </c>
      <c r="DG349" t="str">
        <f t="shared" si="279"/>
        <v/>
      </c>
      <c r="DH349" t="str">
        <f t="shared" si="279"/>
        <v/>
      </c>
      <c r="DI349" t="str">
        <f t="shared" si="279"/>
        <v/>
      </c>
      <c r="DJ349" t="str">
        <f t="shared" si="279"/>
        <v/>
      </c>
      <c r="DK349" t="str">
        <f t="shared" si="279"/>
        <v/>
      </c>
      <c r="DL349" t="str">
        <f t="shared" si="279"/>
        <v/>
      </c>
      <c r="DM349" t="str">
        <f t="shared" si="279"/>
        <v/>
      </c>
      <c r="DN349" t="str">
        <f t="shared" si="279"/>
        <v/>
      </c>
      <c r="DO349" t="str">
        <f t="shared" si="279"/>
        <v/>
      </c>
      <c r="DP349" t="str">
        <f t="shared" si="279"/>
        <v/>
      </c>
      <c r="DQ349" t="str">
        <f t="shared" si="279"/>
        <v/>
      </c>
      <c r="DR349" t="str">
        <f t="shared" si="279"/>
        <v/>
      </c>
      <c r="DS349" t="str">
        <f t="shared" si="279"/>
        <v/>
      </c>
      <c r="DT349" t="str">
        <f t="shared" si="279"/>
        <v/>
      </c>
      <c r="DU349" t="str">
        <f t="shared" si="279"/>
        <v/>
      </c>
      <c r="DV349" t="str">
        <f t="shared" si="279"/>
        <v/>
      </c>
      <c r="DW349" t="str">
        <f t="shared" si="279"/>
        <v/>
      </c>
      <c r="DX349" t="str">
        <f t="shared" si="279"/>
        <v/>
      </c>
      <c r="DY349" t="str">
        <f t="shared" si="279"/>
        <v/>
      </c>
    </row>
    <row r="350" spans="2:129" x14ac:dyDescent="0.2">
      <c r="B350" t="str">
        <f t="shared" si="155"/>
        <v/>
      </c>
      <c r="G350" s="9">
        <f t="shared" si="158"/>
        <v>0</v>
      </c>
      <c r="H350" s="9">
        <f t="shared" si="159"/>
        <v>0</v>
      </c>
      <c r="I350" t="str">
        <f t="shared" si="225"/>
        <v/>
      </c>
      <c r="J350" t="str">
        <f t="shared" ref="J350:BU350" si="280">IF(J132&gt;0,J$4,"")</f>
        <v/>
      </c>
      <c r="K350" t="str">
        <f t="shared" si="280"/>
        <v/>
      </c>
      <c r="L350" t="str">
        <f t="shared" si="280"/>
        <v/>
      </c>
      <c r="M350" t="str">
        <f t="shared" si="280"/>
        <v/>
      </c>
      <c r="N350" t="str">
        <f t="shared" si="280"/>
        <v/>
      </c>
      <c r="O350" t="str">
        <f t="shared" si="280"/>
        <v/>
      </c>
      <c r="P350" t="str">
        <f t="shared" si="280"/>
        <v/>
      </c>
      <c r="Q350" t="str">
        <f t="shared" si="280"/>
        <v/>
      </c>
      <c r="R350" t="str">
        <f t="shared" si="280"/>
        <v/>
      </c>
      <c r="S350" t="str">
        <f t="shared" si="280"/>
        <v/>
      </c>
      <c r="T350" t="str">
        <f t="shared" si="280"/>
        <v/>
      </c>
      <c r="U350" t="str">
        <f t="shared" si="280"/>
        <v/>
      </c>
      <c r="V350" t="str">
        <f t="shared" si="280"/>
        <v/>
      </c>
      <c r="W350" t="str">
        <f t="shared" si="280"/>
        <v/>
      </c>
      <c r="X350" t="str">
        <f t="shared" si="280"/>
        <v/>
      </c>
      <c r="Y350" t="str">
        <f t="shared" si="280"/>
        <v/>
      </c>
      <c r="Z350" t="str">
        <f t="shared" si="280"/>
        <v/>
      </c>
      <c r="AA350" t="str">
        <f t="shared" si="280"/>
        <v/>
      </c>
      <c r="AB350" t="str">
        <f t="shared" si="280"/>
        <v/>
      </c>
      <c r="AC350" t="str">
        <f t="shared" si="280"/>
        <v/>
      </c>
      <c r="AD350" t="str">
        <f t="shared" si="280"/>
        <v/>
      </c>
      <c r="AE350" t="str">
        <f t="shared" si="280"/>
        <v/>
      </c>
      <c r="AF350" t="str">
        <f t="shared" si="280"/>
        <v/>
      </c>
      <c r="AG350" t="str">
        <f t="shared" si="280"/>
        <v/>
      </c>
      <c r="AH350" t="str">
        <f t="shared" si="280"/>
        <v/>
      </c>
      <c r="AI350" t="str">
        <f t="shared" si="280"/>
        <v/>
      </c>
      <c r="AJ350" t="str">
        <f t="shared" si="280"/>
        <v/>
      </c>
      <c r="AK350" t="str">
        <f t="shared" si="280"/>
        <v/>
      </c>
      <c r="AL350" t="str">
        <f t="shared" si="280"/>
        <v/>
      </c>
      <c r="AM350" t="str">
        <f t="shared" si="280"/>
        <v/>
      </c>
      <c r="AN350" t="str">
        <f t="shared" si="280"/>
        <v/>
      </c>
      <c r="AO350" t="str">
        <f t="shared" si="280"/>
        <v/>
      </c>
      <c r="AP350" t="str">
        <f t="shared" si="280"/>
        <v/>
      </c>
      <c r="AQ350" t="str">
        <f t="shared" si="280"/>
        <v/>
      </c>
      <c r="AR350" t="str">
        <f t="shared" si="280"/>
        <v/>
      </c>
      <c r="AS350" t="str">
        <f t="shared" si="280"/>
        <v/>
      </c>
      <c r="AT350" t="str">
        <f t="shared" si="280"/>
        <v/>
      </c>
      <c r="AU350" t="str">
        <f t="shared" si="280"/>
        <v/>
      </c>
      <c r="AV350" t="str">
        <f t="shared" si="280"/>
        <v/>
      </c>
      <c r="AW350" t="str">
        <f t="shared" si="280"/>
        <v/>
      </c>
      <c r="AX350" t="str">
        <f t="shared" si="280"/>
        <v/>
      </c>
      <c r="AY350" t="str">
        <f t="shared" si="280"/>
        <v/>
      </c>
      <c r="AZ350" t="str">
        <f t="shared" si="280"/>
        <v/>
      </c>
      <c r="BA350" t="str">
        <f t="shared" si="280"/>
        <v/>
      </c>
      <c r="BB350" t="str">
        <f t="shared" si="280"/>
        <v/>
      </c>
      <c r="BC350" t="str">
        <f t="shared" si="280"/>
        <v/>
      </c>
      <c r="BD350" t="str">
        <f t="shared" si="280"/>
        <v/>
      </c>
      <c r="BE350" t="str">
        <f t="shared" si="280"/>
        <v/>
      </c>
      <c r="BF350" t="str">
        <f t="shared" si="280"/>
        <v/>
      </c>
      <c r="BG350" t="str">
        <f t="shared" si="280"/>
        <v/>
      </c>
      <c r="BH350" t="str">
        <f t="shared" si="280"/>
        <v/>
      </c>
      <c r="BI350" t="str">
        <f t="shared" si="280"/>
        <v/>
      </c>
      <c r="BJ350" t="str">
        <f t="shared" si="280"/>
        <v/>
      </c>
      <c r="BK350" t="str">
        <f t="shared" si="280"/>
        <v/>
      </c>
      <c r="BL350" t="str">
        <f t="shared" si="280"/>
        <v/>
      </c>
      <c r="BM350" t="str">
        <f t="shared" si="280"/>
        <v/>
      </c>
      <c r="BN350" t="str">
        <f t="shared" si="280"/>
        <v/>
      </c>
      <c r="BO350" t="str">
        <f t="shared" si="280"/>
        <v/>
      </c>
      <c r="BP350" t="str">
        <f t="shared" si="280"/>
        <v/>
      </c>
      <c r="BQ350" t="str">
        <f t="shared" si="280"/>
        <v/>
      </c>
      <c r="BR350" t="str">
        <f t="shared" si="280"/>
        <v/>
      </c>
      <c r="BS350" t="str">
        <f t="shared" si="280"/>
        <v/>
      </c>
      <c r="BT350" t="str">
        <f t="shared" si="280"/>
        <v/>
      </c>
      <c r="BU350" t="str">
        <f t="shared" si="280"/>
        <v/>
      </c>
      <c r="BV350" t="str">
        <f t="shared" ref="BV350:DY350" si="281">IF(BV132&gt;0,BV$4,"")</f>
        <v/>
      </c>
      <c r="BW350" t="str">
        <f t="shared" si="281"/>
        <v/>
      </c>
      <c r="BX350" t="str">
        <f t="shared" si="281"/>
        <v/>
      </c>
      <c r="BY350" t="str">
        <f t="shared" si="281"/>
        <v/>
      </c>
      <c r="BZ350" t="str">
        <f t="shared" si="281"/>
        <v/>
      </c>
      <c r="CA350" t="str">
        <f t="shared" si="281"/>
        <v/>
      </c>
      <c r="CB350" t="str">
        <f t="shared" si="281"/>
        <v/>
      </c>
      <c r="CC350" t="str">
        <f t="shared" si="281"/>
        <v/>
      </c>
      <c r="CD350" t="str">
        <f t="shared" si="281"/>
        <v/>
      </c>
      <c r="CE350" t="str">
        <f t="shared" si="281"/>
        <v/>
      </c>
      <c r="CF350" t="str">
        <f t="shared" si="281"/>
        <v/>
      </c>
      <c r="CG350" t="str">
        <f t="shared" si="281"/>
        <v/>
      </c>
      <c r="CH350" t="str">
        <f t="shared" si="281"/>
        <v/>
      </c>
      <c r="CI350" t="str">
        <f t="shared" si="281"/>
        <v/>
      </c>
      <c r="CJ350" t="str">
        <f t="shared" si="281"/>
        <v/>
      </c>
      <c r="CK350" t="str">
        <f t="shared" si="281"/>
        <v/>
      </c>
      <c r="CL350" t="str">
        <f t="shared" si="281"/>
        <v/>
      </c>
      <c r="CM350" t="str">
        <f t="shared" si="281"/>
        <v/>
      </c>
      <c r="CN350" t="str">
        <f t="shared" si="281"/>
        <v/>
      </c>
      <c r="CO350" t="str">
        <f t="shared" si="281"/>
        <v/>
      </c>
      <c r="CP350" t="str">
        <f t="shared" si="281"/>
        <v/>
      </c>
      <c r="CQ350" t="str">
        <f t="shared" si="281"/>
        <v/>
      </c>
      <c r="CR350" t="str">
        <f t="shared" si="281"/>
        <v/>
      </c>
      <c r="CS350" t="str">
        <f t="shared" si="281"/>
        <v/>
      </c>
      <c r="CT350" t="str">
        <f t="shared" si="281"/>
        <v/>
      </c>
      <c r="CU350" t="str">
        <f t="shared" si="281"/>
        <v/>
      </c>
      <c r="CV350" t="str">
        <f t="shared" si="281"/>
        <v/>
      </c>
      <c r="CW350" t="str">
        <f t="shared" si="281"/>
        <v/>
      </c>
      <c r="CX350" t="str">
        <f t="shared" si="281"/>
        <v/>
      </c>
      <c r="CY350" t="str">
        <f t="shared" si="281"/>
        <v/>
      </c>
      <c r="CZ350" t="str">
        <f t="shared" si="281"/>
        <v/>
      </c>
      <c r="DA350" t="str">
        <f t="shared" si="281"/>
        <v/>
      </c>
      <c r="DB350" t="str">
        <f t="shared" si="281"/>
        <v/>
      </c>
      <c r="DC350" t="str">
        <f t="shared" si="281"/>
        <v/>
      </c>
      <c r="DD350" t="str">
        <f t="shared" si="281"/>
        <v/>
      </c>
      <c r="DE350" t="str">
        <f t="shared" si="281"/>
        <v/>
      </c>
      <c r="DF350" t="str">
        <f t="shared" si="281"/>
        <v/>
      </c>
      <c r="DG350" t="str">
        <f t="shared" si="281"/>
        <v/>
      </c>
      <c r="DH350" t="str">
        <f t="shared" si="281"/>
        <v/>
      </c>
      <c r="DI350" t="str">
        <f t="shared" si="281"/>
        <v/>
      </c>
      <c r="DJ350" t="str">
        <f t="shared" si="281"/>
        <v/>
      </c>
      <c r="DK350" t="str">
        <f t="shared" si="281"/>
        <v/>
      </c>
      <c r="DL350" t="str">
        <f t="shared" si="281"/>
        <v/>
      </c>
      <c r="DM350" t="str">
        <f t="shared" si="281"/>
        <v/>
      </c>
      <c r="DN350" t="str">
        <f t="shared" si="281"/>
        <v/>
      </c>
      <c r="DO350" t="str">
        <f t="shared" si="281"/>
        <v/>
      </c>
      <c r="DP350" t="str">
        <f t="shared" si="281"/>
        <v/>
      </c>
      <c r="DQ350" t="str">
        <f t="shared" si="281"/>
        <v/>
      </c>
      <c r="DR350" t="str">
        <f t="shared" si="281"/>
        <v/>
      </c>
      <c r="DS350" t="str">
        <f t="shared" si="281"/>
        <v/>
      </c>
      <c r="DT350" t="str">
        <f t="shared" si="281"/>
        <v/>
      </c>
      <c r="DU350" t="str">
        <f t="shared" si="281"/>
        <v/>
      </c>
      <c r="DV350" t="str">
        <f t="shared" si="281"/>
        <v/>
      </c>
      <c r="DW350" t="str">
        <f t="shared" si="281"/>
        <v/>
      </c>
      <c r="DX350" t="str">
        <f t="shared" si="281"/>
        <v/>
      </c>
      <c r="DY350" t="str">
        <f t="shared" si="281"/>
        <v/>
      </c>
    </row>
    <row r="351" spans="2:129" x14ac:dyDescent="0.2">
      <c r="B351" t="str">
        <f t="shared" si="155"/>
        <v/>
      </c>
      <c r="G351" s="9">
        <f t="shared" si="158"/>
        <v>0</v>
      </c>
      <c r="H351" s="9">
        <f t="shared" si="159"/>
        <v>0</v>
      </c>
      <c r="I351" t="str">
        <f t="shared" si="225"/>
        <v/>
      </c>
      <c r="J351" t="str">
        <f t="shared" ref="J351:BU351" si="282">IF(J133&gt;0,J$4,"")</f>
        <v/>
      </c>
      <c r="K351" t="str">
        <f t="shared" si="282"/>
        <v/>
      </c>
      <c r="L351" t="str">
        <f t="shared" si="282"/>
        <v/>
      </c>
      <c r="M351" t="str">
        <f t="shared" si="282"/>
        <v/>
      </c>
      <c r="N351" t="str">
        <f t="shared" si="282"/>
        <v/>
      </c>
      <c r="O351" t="str">
        <f t="shared" si="282"/>
        <v/>
      </c>
      <c r="P351" t="str">
        <f t="shared" si="282"/>
        <v/>
      </c>
      <c r="Q351" t="str">
        <f t="shared" si="282"/>
        <v/>
      </c>
      <c r="R351" t="str">
        <f t="shared" si="282"/>
        <v/>
      </c>
      <c r="S351" t="str">
        <f t="shared" si="282"/>
        <v/>
      </c>
      <c r="T351" t="str">
        <f t="shared" si="282"/>
        <v/>
      </c>
      <c r="U351" t="str">
        <f t="shared" si="282"/>
        <v/>
      </c>
      <c r="V351" t="str">
        <f t="shared" si="282"/>
        <v/>
      </c>
      <c r="W351" t="str">
        <f t="shared" si="282"/>
        <v/>
      </c>
      <c r="X351" t="str">
        <f t="shared" si="282"/>
        <v/>
      </c>
      <c r="Y351" t="str">
        <f t="shared" si="282"/>
        <v/>
      </c>
      <c r="Z351" t="str">
        <f t="shared" si="282"/>
        <v/>
      </c>
      <c r="AA351" t="str">
        <f t="shared" si="282"/>
        <v/>
      </c>
      <c r="AB351" t="str">
        <f t="shared" si="282"/>
        <v/>
      </c>
      <c r="AC351" t="str">
        <f t="shared" si="282"/>
        <v/>
      </c>
      <c r="AD351" t="str">
        <f t="shared" si="282"/>
        <v/>
      </c>
      <c r="AE351" t="str">
        <f t="shared" si="282"/>
        <v/>
      </c>
      <c r="AF351" t="str">
        <f t="shared" si="282"/>
        <v/>
      </c>
      <c r="AG351" t="str">
        <f t="shared" si="282"/>
        <v/>
      </c>
      <c r="AH351" t="str">
        <f t="shared" si="282"/>
        <v/>
      </c>
      <c r="AI351" t="str">
        <f t="shared" si="282"/>
        <v/>
      </c>
      <c r="AJ351" t="str">
        <f t="shared" si="282"/>
        <v/>
      </c>
      <c r="AK351" t="str">
        <f t="shared" si="282"/>
        <v/>
      </c>
      <c r="AL351" t="str">
        <f t="shared" si="282"/>
        <v/>
      </c>
      <c r="AM351" t="str">
        <f t="shared" si="282"/>
        <v/>
      </c>
      <c r="AN351" t="str">
        <f t="shared" si="282"/>
        <v/>
      </c>
      <c r="AO351" t="str">
        <f t="shared" si="282"/>
        <v/>
      </c>
      <c r="AP351" t="str">
        <f t="shared" si="282"/>
        <v/>
      </c>
      <c r="AQ351" t="str">
        <f t="shared" si="282"/>
        <v/>
      </c>
      <c r="AR351" t="str">
        <f t="shared" si="282"/>
        <v/>
      </c>
      <c r="AS351" t="str">
        <f t="shared" si="282"/>
        <v/>
      </c>
      <c r="AT351" t="str">
        <f t="shared" si="282"/>
        <v/>
      </c>
      <c r="AU351" t="str">
        <f t="shared" si="282"/>
        <v/>
      </c>
      <c r="AV351" t="str">
        <f t="shared" si="282"/>
        <v/>
      </c>
      <c r="AW351" t="str">
        <f t="shared" si="282"/>
        <v/>
      </c>
      <c r="AX351" t="str">
        <f t="shared" si="282"/>
        <v/>
      </c>
      <c r="AY351" t="str">
        <f t="shared" si="282"/>
        <v/>
      </c>
      <c r="AZ351" t="str">
        <f t="shared" si="282"/>
        <v/>
      </c>
      <c r="BA351" t="str">
        <f t="shared" si="282"/>
        <v/>
      </c>
      <c r="BB351" t="str">
        <f t="shared" si="282"/>
        <v/>
      </c>
      <c r="BC351" t="str">
        <f t="shared" si="282"/>
        <v/>
      </c>
      <c r="BD351" t="str">
        <f t="shared" si="282"/>
        <v/>
      </c>
      <c r="BE351" t="str">
        <f t="shared" si="282"/>
        <v/>
      </c>
      <c r="BF351" t="str">
        <f t="shared" si="282"/>
        <v/>
      </c>
      <c r="BG351" t="str">
        <f t="shared" si="282"/>
        <v/>
      </c>
      <c r="BH351" t="str">
        <f t="shared" si="282"/>
        <v/>
      </c>
      <c r="BI351" t="str">
        <f t="shared" si="282"/>
        <v/>
      </c>
      <c r="BJ351" t="str">
        <f t="shared" si="282"/>
        <v/>
      </c>
      <c r="BK351" t="str">
        <f t="shared" si="282"/>
        <v/>
      </c>
      <c r="BL351" t="str">
        <f t="shared" si="282"/>
        <v/>
      </c>
      <c r="BM351" t="str">
        <f t="shared" si="282"/>
        <v/>
      </c>
      <c r="BN351" t="str">
        <f t="shared" si="282"/>
        <v/>
      </c>
      <c r="BO351" t="str">
        <f t="shared" si="282"/>
        <v/>
      </c>
      <c r="BP351" t="str">
        <f t="shared" si="282"/>
        <v/>
      </c>
      <c r="BQ351" t="str">
        <f t="shared" si="282"/>
        <v/>
      </c>
      <c r="BR351" t="str">
        <f t="shared" si="282"/>
        <v/>
      </c>
      <c r="BS351" t="str">
        <f t="shared" si="282"/>
        <v/>
      </c>
      <c r="BT351" t="str">
        <f t="shared" si="282"/>
        <v/>
      </c>
      <c r="BU351" t="str">
        <f t="shared" si="282"/>
        <v/>
      </c>
      <c r="BV351" t="str">
        <f t="shared" ref="BV351:DY351" si="283">IF(BV133&gt;0,BV$4,"")</f>
        <v/>
      </c>
      <c r="BW351" t="str">
        <f t="shared" si="283"/>
        <v/>
      </c>
      <c r="BX351" t="str">
        <f t="shared" si="283"/>
        <v/>
      </c>
      <c r="BY351" t="str">
        <f t="shared" si="283"/>
        <v/>
      </c>
      <c r="BZ351" t="str">
        <f t="shared" si="283"/>
        <v/>
      </c>
      <c r="CA351" t="str">
        <f t="shared" si="283"/>
        <v/>
      </c>
      <c r="CB351" t="str">
        <f t="shared" si="283"/>
        <v/>
      </c>
      <c r="CC351" t="str">
        <f t="shared" si="283"/>
        <v/>
      </c>
      <c r="CD351" t="str">
        <f t="shared" si="283"/>
        <v/>
      </c>
      <c r="CE351" t="str">
        <f t="shared" si="283"/>
        <v/>
      </c>
      <c r="CF351" t="str">
        <f t="shared" si="283"/>
        <v/>
      </c>
      <c r="CG351" t="str">
        <f t="shared" si="283"/>
        <v/>
      </c>
      <c r="CH351" t="str">
        <f t="shared" si="283"/>
        <v/>
      </c>
      <c r="CI351" t="str">
        <f t="shared" si="283"/>
        <v/>
      </c>
      <c r="CJ351" t="str">
        <f t="shared" si="283"/>
        <v/>
      </c>
      <c r="CK351" t="str">
        <f t="shared" si="283"/>
        <v/>
      </c>
      <c r="CL351" t="str">
        <f t="shared" si="283"/>
        <v/>
      </c>
      <c r="CM351" t="str">
        <f t="shared" si="283"/>
        <v/>
      </c>
      <c r="CN351" t="str">
        <f t="shared" si="283"/>
        <v/>
      </c>
      <c r="CO351" t="str">
        <f t="shared" si="283"/>
        <v/>
      </c>
      <c r="CP351" t="str">
        <f t="shared" si="283"/>
        <v/>
      </c>
      <c r="CQ351" t="str">
        <f t="shared" si="283"/>
        <v/>
      </c>
      <c r="CR351" t="str">
        <f t="shared" si="283"/>
        <v/>
      </c>
      <c r="CS351" t="str">
        <f t="shared" si="283"/>
        <v/>
      </c>
      <c r="CT351" t="str">
        <f t="shared" si="283"/>
        <v/>
      </c>
      <c r="CU351" t="str">
        <f t="shared" si="283"/>
        <v/>
      </c>
      <c r="CV351" t="str">
        <f t="shared" si="283"/>
        <v/>
      </c>
      <c r="CW351" t="str">
        <f t="shared" si="283"/>
        <v/>
      </c>
      <c r="CX351" t="str">
        <f t="shared" si="283"/>
        <v/>
      </c>
      <c r="CY351" t="str">
        <f t="shared" si="283"/>
        <v/>
      </c>
      <c r="CZ351" t="str">
        <f t="shared" si="283"/>
        <v/>
      </c>
      <c r="DA351" t="str">
        <f t="shared" si="283"/>
        <v/>
      </c>
      <c r="DB351" t="str">
        <f t="shared" si="283"/>
        <v/>
      </c>
      <c r="DC351" t="str">
        <f t="shared" si="283"/>
        <v/>
      </c>
      <c r="DD351" t="str">
        <f t="shared" si="283"/>
        <v/>
      </c>
      <c r="DE351" t="str">
        <f t="shared" si="283"/>
        <v/>
      </c>
      <c r="DF351" t="str">
        <f t="shared" si="283"/>
        <v/>
      </c>
      <c r="DG351" t="str">
        <f t="shared" si="283"/>
        <v/>
      </c>
      <c r="DH351" t="str">
        <f t="shared" si="283"/>
        <v/>
      </c>
      <c r="DI351" t="str">
        <f t="shared" si="283"/>
        <v/>
      </c>
      <c r="DJ351" t="str">
        <f t="shared" si="283"/>
        <v/>
      </c>
      <c r="DK351" t="str">
        <f t="shared" si="283"/>
        <v/>
      </c>
      <c r="DL351" t="str">
        <f t="shared" si="283"/>
        <v/>
      </c>
      <c r="DM351" t="str">
        <f t="shared" si="283"/>
        <v/>
      </c>
      <c r="DN351" t="str">
        <f t="shared" si="283"/>
        <v/>
      </c>
      <c r="DO351" t="str">
        <f t="shared" si="283"/>
        <v/>
      </c>
      <c r="DP351" t="str">
        <f t="shared" si="283"/>
        <v/>
      </c>
      <c r="DQ351" t="str">
        <f t="shared" si="283"/>
        <v/>
      </c>
      <c r="DR351" t="str">
        <f t="shared" si="283"/>
        <v/>
      </c>
      <c r="DS351" t="str">
        <f t="shared" si="283"/>
        <v/>
      </c>
      <c r="DT351" t="str">
        <f t="shared" si="283"/>
        <v/>
      </c>
      <c r="DU351" t="str">
        <f t="shared" si="283"/>
        <v/>
      </c>
      <c r="DV351" t="str">
        <f t="shared" si="283"/>
        <v/>
      </c>
      <c r="DW351" t="str">
        <f t="shared" si="283"/>
        <v/>
      </c>
      <c r="DX351" t="str">
        <f t="shared" si="283"/>
        <v/>
      </c>
      <c r="DY351" t="str">
        <f t="shared" si="283"/>
        <v/>
      </c>
    </row>
    <row r="352" spans="2:129" x14ac:dyDescent="0.2">
      <c r="B352" t="str">
        <f t="shared" si="155"/>
        <v/>
      </c>
      <c r="G352" s="9">
        <f t="shared" si="158"/>
        <v>0</v>
      </c>
      <c r="H352" s="9">
        <f t="shared" si="159"/>
        <v>0</v>
      </c>
      <c r="I352" t="str">
        <f t="shared" si="225"/>
        <v/>
      </c>
      <c r="J352" t="str">
        <f t="shared" ref="J352:BU352" si="284">IF(J134&gt;0,J$4,"")</f>
        <v/>
      </c>
      <c r="K352" t="str">
        <f t="shared" si="284"/>
        <v/>
      </c>
      <c r="L352" t="str">
        <f t="shared" si="284"/>
        <v/>
      </c>
      <c r="M352" t="str">
        <f t="shared" si="284"/>
        <v/>
      </c>
      <c r="N352" t="str">
        <f t="shared" si="284"/>
        <v/>
      </c>
      <c r="O352" t="str">
        <f t="shared" si="284"/>
        <v/>
      </c>
      <c r="P352" t="str">
        <f t="shared" si="284"/>
        <v/>
      </c>
      <c r="Q352" t="str">
        <f t="shared" si="284"/>
        <v/>
      </c>
      <c r="R352" t="str">
        <f t="shared" si="284"/>
        <v/>
      </c>
      <c r="S352" t="str">
        <f t="shared" si="284"/>
        <v/>
      </c>
      <c r="T352" t="str">
        <f t="shared" si="284"/>
        <v/>
      </c>
      <c r="U352" t="str">
        <f t="shared" si="284"/>
        <v/>
      </c>
      <c r="V352" t="str">
        <f t="shared" si="284"/>
        <v/>
      </c>
      <c r="W352" t="str">
        <f t="shared" si="284"/>
        <v/>
      </c>
      <c r="X352" t="str">
        <f t="shared" si="284"/>
        <v/>
      </c>
      <c r="Y352" t="str">
        <f t="shared" si="284"/>
        <v/>
      </c>
      <c r="Z352" t="str">
        <f t="shared" si="284"/>
        <v/>
      </c>
      <c r="AA352" t="str">
        <f t="shared" si="284"/>
        <v/>
      </c>
      <c r="AB352" t="str">
        <f t="shared" si="284"/>
        <v/>
      </c>
      <c r="AC352" t="str">
        <f t="shared" si="284"/>
        <v/>
      </c>
      <c r="AD352" t="str">
        <f t="shared" si="284"/>
        <v/>
      </c>
      <c r="AE352" t="str">
        <f t="shared" si="284"/>
        <v/>
      </c>
      <c r="AF352" t="str">
        <f t="shared" si="284"/>
        <v/>
      </c>
      <c r="AG352" t="str">
        <f t="shared" si="284"/>
        <v/>
      </c>
      <c r="AH352" t="str">
        <f t="shared" si="284"/>
        <v/>
      </c>
      <c r="AI352" t="str">
        <f t="shared" si="284"/>
        <v/>
      </c>
      <c r="AJ352" t="str">
        <f t="shared" si="284"/>
        <v/>
      </c>
      <c r="AK352" t="str">
        <f t="shared" si="284"/>
        <v/>
      </c>
      <c r="AL352" t="str">
        <f t="shared" si="284"/>
        <v/>
      </c>
      <c r="AM352" t="str">
        <f t="shared" si="284"/>
        <v/>
      </c>
      <c r="AN352" t="str">
        <f t="shared" si="284"/>
        <v/>
      </c>
      <c r="AO352" t="str">
        <f t="shared" si="284"/>
        <v/>
      </c>
      <c r="AP352" t="str">
        <f t="shared" si="284"/>
        <v/>
      </c>
      <c r="AQ352" t="str">
        <f t="shared" si="284"/>
        <v/>
      </c>
      <c r="AR352" t="str">
        <f t="shared" si="284"/>
        <v/>
      </c>
      <c r="AS352" t="str">
        <f t="shared" si="284"/>
        <v/>
      </c>
      <c r="AT352" t="str">
        <f t="shared" si="284"/>
        <v/>
      </c>
      <c r="AU352" t="str">
        <f t="shared" si="284"/>
        <v/>
      </c>
      <c r="AV352" t="str">
        <f t="shared" si="284"/>
        <v/>
      </c>
      <c r="AW352" t="str">
        <f t="shared" si="284"/>
        <v/>
      </c>
      <c r="AX352" t="str">
        <f t="shared" si="284"/>
        <v/>
      </c>
      <c r="AY352" t="str">
        <f t="shared" si="284"/>
        <v/>
      </c>
      <c r="AZ352" t="str">
        <f t="shared" si="284"/>
        <v/>
      </c>
      <c r="BA352" t="str">
        <f t="shared" si="284"/>
        <v/>
      </c>
      <c r="BB352" t="str">
        <f t="shared" si="284"/>
        <v/>
      </c>
      <c r="BC352" t="str">
        <f t="shared" si="284"/>
        <v/>
      </c>
      <c r="BD352" t="str">
        <f t="shared" si="284"/>
        <v/>
      </c>
      <c r="BE352" t="str">
        <f t="shared" si="284"/>
        <v/>
      </c>
      <c r="BF352" t="str">
        <f t="shared" si="284"/>
        <v/>
      </c>
      <c r="BG352" t="str">
        <f t="shared" si="284"/>
        <v/>
      </c>
      <c r="BH352" t="str">
        <f t="shared" si="284"/>
        <v/>
      </c>
      <c r="BI352" t="str">
        <f t="shared" si="284"/>
        <v/>
      </c>
      <c r="BJ352" t="str">
        <f t="shared" si="284"/>
        <v/>
      </c>
      <c r="BK352" t="str">
        <f t="shared" si="284"/>
        <v/>
      </c>
      <c r="BL352" t="str">
        <f t="shared" si="284"/>
        <v/>
      </c>
      <c r="BM352" t="str">
        <f t="shared" si="284"/>
        <v/>
      </c>
      <c r="BN352" t="str">
        <f t="shared" si="284"/>
        <v/>
      </c>
      <c r="BO352" t="str">
        <f t="shared" si="284"/>
        <v/>
      </c>
      <c r="BP352" t="str">
        <f t="shared" si="284"/>
        <v/>
      </c>
      <c r="BQ352" t="str">
        <f t="shared" si="284"/>
        <v/>
      </c>
      <c r="BR352" t="str">
        <f t="shared" si="284"/>
        <v/>
      </c>
      <c r="BS352" t="str">
        <f t="shared" si="284"/>
        <v/>
      </c>
      <c r="BT352" t="str">
        <f t="shared" si="284"/>
        <v/>
      </c>
      <c r="BU352" t="str">
        <f t="shared" si="284"/>
        <v/>
      </c>
      <c r="BV352" t="str">
        <f t="shared" ref="BV352:DY352" si="285">IF(BV134&gt;0,BV$4,"")</f>
        <v/>
      </c>
      <c r="BW352" t="str">
        <f t="shared" si="285"/>
        <v/>
      </c>
      <c r="BX352" t="str">
        <f t="shared" si="285"/>
        <v/>
      </c>
      <c r="BY352" t="str">
        <f t="shared" si="285"/>
        <v/>
      </c>
      <c r="BZ352" t="str">
        <f t="shared" si="285"/>
        <v/>
      </c>
      <c r="CA352" t="str">
        <f t="shared" si="285"/>
        <v/>
      </c>
      <c r="CB352" t="str">
        <f t="shared" si="285"/>
        <v/>
      </c>
      <c r="CC352" t="str">
        <f t="shared" si="285"/>
        <v/>
      </c>
      <c r="CD352" t="str">
        <f t="shared" si="285"/>
        <v/>
      </c>
      <c r="CE352" t="str">
        <f t="shared" si="285"/>
        <v/>
      </c>
      <c r="CF352" t="str">
        <f t="shared" si="285"/>
        <v/>
      </c>
      <c r="CG352" t="str">
        <f t="shared" si="285"/>
        <v/>
      </c>
      <c r="CH352" t="str">
        <f t="shared" si="285"/>
        <v/>
      </c>
      <c r="CI352" t="str">
        <f t="shared" si="285"/>
        <v/>
      </c>
      <c r="CJ352" t="str">
        <f t="shared" si="285"/>
        <v/>
      </c>
      <c r="CK352" t="str">
        <f t="shared" si="285"/>
        <v/>
      </c>
      <c r="CL352" t="str">
        <f t="shared" si="285"/>
        <v/>
      </c>
      <c r="CM352" t="str">
        <f t="shared" si="285"/>
        <v/>
      </c>
      <c r="CN352" t="str">
        <f t="shared" si="285"/>
        <v/>
      </c>
      <c r="CO352" t="str">
        <f t="shared" si="285"/>
        <v/>
      </c>
      <c r="CP352" t="str">
        <f t="shared" si="285"/>
        <v/>
      </c>
      <c r="CQ352" t="str">
        <f t="shared" si="285"/>
        <v/>
      </c>
      <c r="CR352" t="str">
        <f t="shared" si="285"/>
        <v/>
      </c>
      <c r="CS352" t="str">
        <f t="shared" si="285"/>
        <v/>
      </c>
      <c r="CT352" t="str">
        <f t="shared" si="285"/>
        <v/>
      </c>
      <c r="CU352" t="str">
        <f t="shared" si="285"/>
        <v/>
      </c>
      <c r="CV352" t="str">
        <f t="shared" si="285"/>
        <v/>
      </c>
      <c r="CW352" t="str">
        <f t="shared" si="285"/>
        <v/>
      </c>
      <c r="CX352" t="str">
        <f t="shared" si="285"/>
        <v/>
      </c>
      <c r="CY352" t="str">
        <f t="shared" si="285"/>
        <v/>
      </c>
      <c r="CZ352" t="str">
        <f t="shared" si="285"/>
        <v/>
      </c>
      <c r="DA352" t="str">
        <f t="shared" si="285"/>
        <v/>
      </c>
      <c r="DB352" t="str">
        <f t="shared" si="285"/>
        <v/>
      </c>
      <c r="DC352" t="str">
        <f t="shared" si="285"/>
        <v/>
      </c>
      <c r="DD352" t="str">
        <f t="shared" si="285"/>
        <v/>
      </c>
      <c r="DE352" t="str">
        <f t="shared" si="285"/>
        <v/>
      </c>
      <c r="DF352" t="str">
        <f t="shared" si="285"/>
        <v/>
      </c>
      <c r="DG352" t="str">
        <f t="shared" si="285"/>
        <v/>
      </c>
      <c r="DH352" t="str">
        <f t="shared" si="285"/>
        <v/>
      </c>
      <c r="DI352" t="str">
        <f t="shared" si="285"/>
        <v/>
      </c>
      <c r="DJ352" t="str">
        <f t="shared" si="285"/>
        <v/>
      </c>
      <c r="DK352" t="str">
        <f t="shared" si="285"/>
        <v/>
      </c>
      <c r="DL352" t="str">
        <f t="shared" si="285"/>
        <v/>
      </c>
      <c r="DM352" t="str">
        <f t="shared" si="285"/>
        <v/>
      </c>
      <c r="DN352" t="str">
        <f t="shared" si="285"/>
        <v/>
      </c>
      <c r="DO352" t="str">
        <f t="shared" si="285"/>
        <v/>
      </c>
      <c r="DP352" t="str">
        <f t="shared" si="285"/>
        <v/>
      </c>
      <c r="DQ352" t="str">
        <f t="shared" si="285"/>
        <v/>
      </c>
      <c r="DR352" t="str">
        <f t="shared" si="285"/>
        <v/>
      </c>
      <c r="DS352" t="str">
        <f t="shared" si="285"/>
        <v/>
      </c>
      <c r="DT352" t="str">
        <f t="shared" si="285"/>
        <v/>
      </c>
      <c r="DU352" t="str">
        <f t="shared" si="285"/>
        <v/>
      </c>
      <c r="DV352" t="str">
        <f t="shared" si="285"/>
        <v/>
      </c>
      <c r="DW352" t="str">
        <f t="shared" si="285"/>
        <v/>
      </c>
      <c r="DX352" t="str">
        <f t="shared" si="285"/>
        <v/>
      </c>
      <c r="DY352" t="str">
        <f t="shared" si="285"/>
        <v/>
      </c>
    </row>
    <row r="353" spans="2:129" x14ac:dyDescent="0.2">
      <c r="B353" t="str">
        <f t="shared" si="155"/>
        <v/>
      </c>
      <c r="G353" s="9">
        <f t="shared" si="158"/>
        <v>0</v>
      </c>
      <c r="H353" s="9">
        <f t="shared" si="159"/>
        <v>0</v>
      </c>
      <c r="I353" t="str">
        <f t="shared" si="225"/>
        <v/>
      </c>
      <c r="J353" t="str">
        <f t="shared" ref="J353:BU353" si="286">IF(J135&gt;0,J$4,"")</f>
        <v/>
      </c>
      <c r="K353" t="str">
        <f t="shared" si="286"/>
        <v/>
      </c>
      <c r="L353" t="str">
        <f t="shared" si="286"/>
        <v/>
      </c>
      <c r="M353" t="str">
        <f t="shared" si="286"/>
        <v/>
      </c>
      <c r="N353" t="str">
        <f t="shared" si="286"/>
        <v/>
      </c>
      <c r="O353" t="str">
        <f t="shared" si="286"/>
        <v/>
      </c>
      <c r="P353" t="str">
        <f t="shared" si="286"/>
        <v/>
      </c>
      <c r="Q353" t="str">
        <f t="shared" si="286"/>
        <v/>
      </c>
      <c r="R353" t="str">
        <f t="shared" si="286"/>
        <v/>
      </c>
      <c r="S353" t="str">
        <f t="shared" si="286"/>
        <v/>
      </c>
      <c r="T353" t="str">
        <f t="shared" si="286"/>
        <v/>
      </c>
      <c r="U353" t="str">
        <f t="shared" si="286"/>
        <v/>
      </c>
      <c r="V353" t="str">
        <f t="shared" si="286"/>
        <v/>
      </c>
      <c r="W353" t="str">
        <f t="shared" si="286"/>
        <v/>
      </c>
      <c r="X353" t="str">
        <f t="shared" si="286"/>
        <v/>
      </c>
      <c r="Y353" t="str">
        <f t="shared" si="286"/>
        <v/>
      </c>
      <c r="Z353" t="str">
        <f t="shared" si="286"/>
        <v/>
      </c>
      <c r="AA353" t="str">
        <f t="shared" si="286"/>
        <v/>
      </c>
      <c r="AB353" t="str">
        <f t="shared" si="286"/>
        <v/>
      </c>
      <c r="AC353" t="str">
        <f t="shared" si="286"/>
        <v/>
      </c>
      <c r="AD353" t="str">
        <f t="shared" si="286"/>
        <v/>
      </c>
      <c r="AE353" t="str">
        <f t="shared" si="286"/>
        <v/>
      </c>
      <c r="AF353" t="str">
        <f t="shared" si="286"/>
        <v/>
      </c>
      <c r="AG353" t="str">
        <f t="shared" si="286"/>
        <v/>
      </c>
      <c r="AH353" t="str">
        <f t="shared" si="286"/>
        <v/>
      </c>
      <c r="AI353" t="str">
        <f t="shared" si="286"/>
        <v/>
      </c>
      <c r="AJ353" t="str">
        <f t="shared" si="286"/>
        <v/>
      </c>
      <c r="AK353" t="str">
        <f t="shared" si="286"/>
        <v/>
      </c>
      <c r="AL353" t="str">
        <f t="shared" si="286"/>
        <v/>
      </c>
      <c r="AM353" t="str">
        <f t="shared" si="286"/>
        <v/>
      </c>
      <c r="AN353" t="str">
        <f t="shared" si="286"/>
        <v/>
      </c>
      <c r="AO353" t="str">
        <f t="shared" si="286"/>
        <v/>
      </c>
      <c r="AP353" t="str">
        <f t="shared" si="286"/>
        <v/>
      </c>
      <c r="AQ353" t="str">
        <f t="shared" si="286"/>
        <v/>
      </c>
      <c r="AR353" t="str">
        <f t="shared" si="286"/>
        <v/>
      </c>
      <c r="AS353" t="str">
        <f t="shared" si="286"/>
        <v/>
      </c>
      <c r="AT353" t="str">
        <f t="shared" si="286"/>
        <v/>
      </c>
      <c r="AU353" t="str">
        <f t="shared" si="286"/>
        <v/>
      </c>
      <c r="AV353" t="str">
        <f t="shared" si="286"/>
        <v/>
      </c>
      <c r="AW353" t="str">
        <f t="shared" si="286"/>
        <v/>
      </c>
      <c r="AX353" t="str">
        <f t="shared" si="286"/>
        <v/>
      </c>
      <c r="AY353" t="str">
        <f t="shared" si="286"/>
        <v/>
      </c>
      <c r="AZ353" t="str">
        <f t="shared" si="286"/>
        <v/>
      </c>
      <c r="BA353" t="str">
        <f t="shared" si="286"/>
        <v/>
      </c>
      <c r="BB353" t="str">
        <f t="shared" si="286"/>
        <v/>
      </c>
      <c r="BC353" t="str">
        <f t="shared" si="286"/>
        <v/>
      </c>
      <c r="BD353" t="str">
        <f t="shared" si="286"/>
        <v/>
      </c>
      <c r="BE353" t="str">
        <f t="shared" si="286"/>
        <v/>
      </c>
      <c r="BF353" t="str">
        <f t="shared" si="286"/>
        <v/>
      </c>
      <c r="BG353" t="str">
        <f t="shared" si="286"/>
        <v/>
      </c>
      <c r="BH353" t="str">
        <f t="shared" si="286"/>
        <v/>
      </c>
      <c r="BI353" t="str">
        <f t="shared" si="286"/>
        <v/>
      </c>
      <c r="BJ353" t="str">
        <f t="shared" si="286"/>
        <v/>
      </c>
      <c r="BK353" t="str">
        <f t="shared" si="286"/>
        <v/>
      </c>
      <c r="BL353" t="str">
        <f t="shared" si="286"/>
        <v/>
      </c>
      <c r="BM353" t="str">
        <f t="shared" si="286"/>
        <v/>
      </c>
      <c r="BN353" t="str">
        <f t="shared" si="286"/>
        <v/>
      </c>
      <c r="BO353" t="str">
        <f t="shared" si="286"/>
        <v/>
      </c>
      <c r="BP353" t="str">
        <f t="shared" si="286"/>
        <v/>
      </c>
      <c r="BQ353" t="str">
        <f t="shared" si="286"/>
        <v/>
      </c>
      <c r="BR353" t="str">
        <f t="shared" si="286"/>
        <v/>
      </c>
      <c r="BS353" t="str">
        <f t="shared" si="286"/>
        <v/>
      </c>
      <c r="BT353" t="str">
        <f t="shared" si="286"/>
        <v/>
      </c>
      <c r="BU353" t="str">
        <f t="shared" si="286"/>
        <v/>
      </c>
      <c r="BV353" t="str">
        <f t="shared" ref="BV353:DY353" si="287">IF(BV135&gt;0,BV$4,"")</f>
        <v/>
      </c>
      <c r="BW353" t="str">
        <f t="shared" si="287"/>
        <v/>
      </c>
      <c r="BX353" t="str">
        <f t="shared" si="287"/>
        <v/>
      </c>
      <c r="BY353" t="str">
        <f t="shared" si="287"/>
        <v/>
      </c>
      <c r="BZ353" t="str">
        <f t="shared" si="287"/>
        <v/>
      </c>
      <c r="CA353" t="str">
        <f t="shared" si="287"/>
        <v/>
      </c>
      <c r="CB353" t="str">
        <f t="shared" si="287"/>
        <v/>
      </c>
      <c r="CC353" t="str">
        <f t="shared" si="287"/>
        <v/>
      </c>
      <c r="CD353" t="str">
        <f t="shared" si="287"/>
        <v/>
      </c>
      <c r="CE353" t="str">
        <f t="shared" si="287"/>
        <v/>
      </c>
      <c r="CF353" t="str">
        <f t="shared" si="287"/>
        <v/>
      </c>
      <c r="CG353" t="str">
        <f t="shared" si="287"/>
        <v/>
      </c>
      <c r="CH353" t="str">
        <f t="shared" si="287"/>
        <v/>
      </c>
      <c r="CI353" t="str">
        <f t="shared" si="287"/>
        <v/>
      </c>
      <c r="CJ353" t="str">
        <f t="shared" si="287"/>
        <v/>
      </c>
      <c r="CK353" t="str">
        <f t="shared" si="287"/>
        <v/>
      </c>
      <c r="CL353" t="str">
        <f t="shared" si="287"/>
        <v/>
      </c>
      <c r="CM353" t="str">
        <f t="shared" si="287"/>
        <v/>
      </c>
      <c r="CN353" t="str">
        <f t="shared" si="287"/>
        <v/>
      </c>
      <c r="CO353" t="str">
        <f t="shared" si="287"/>
        <v/>
      </c>
      <c r="CP353" t="str">
        <f t="shared" si="287"/>
        <v/>
      </c>
      <c r="CQ353" t="str">
        <f t="shared" si="287"/>
        <v/>
      </c>
      <c r="CR353" t="str">
        <f t="shared" si="287"/>
        <v/>
      </c>
      <c r="CS353" t="str">
        <f t="shared" si="287"/>
        <v/>
      </c>
      <c r="CT353" t="str">
        <f t="shared" si="287"/>
        <v/>
      </c>
      <c r="CU353" t="str">
        <f t="shared" si="287"/>
        <v/>
      </c>
      <c r="CV353" t="str">
        <f t="shared" si="287"/>
        <v/>
      </c>
      <c r="CW353" t="str">
        <f t="shared" si="287"/>
        <v/>
      </c>
      <c r="CX353" t="str">
        <f t="shared" si="287"/>
        <v/>
      </c>
      <c r="CY353" t="str">
        <f t="shared" si="287"/>
        <v/>
      </c>
      <c r="CZ353" t="str">
        <f t="shared" si="287"/>
        <v/>
      </c>
      <c r="DA353" t="str">
        <f t="shared" si="287"/>
        <v/>
      </c>
      <c r="DB353" t="str">
        <f t="shared" si="287"/>
        <v/>
      </c>
      <c r="DC353" t="str">
        <f t="shared" si="287"/>
        <v/>
      </c>
      <c r="DD353" t="str">
        <f t="shared" si="287"/>
        <v/>
      </c>
      <c r="DE353" t="str">
        <f t="shared" si="287"/>
        <v/>
      </c>
      <c r="DF353" t="str">
        <f t="shared" si="287"/>
        <v/>
      </c>
      <c r="DG353" t="str">
        <f t="shared" si="287"/>
        <v/>
      </c>
      <c r="DH353" t="str">
        <f t="shared" si="287"/>
        <v/>
      </c>
      <c r="DI353" t="str">
        <f t="shared" si="287"/>
        <v/>
      </c>
      <c r="DJ353" t="str">
        <f t="shared" si="287"/>
        <v/>
      </c>
      <c r="DK353" t="str">
        <f t="shared" si="287"/>
        <v/>
      </c>
      <c r="DL353" t="str">
        <f t="shared" si="287"/>
        <v/>
      </c>
      <c r="DM353" t="str">
        <f t="shared" si="287"/>
        <v/>
      </c>
      <c r="DN353" t="str">
        <f t="shared" si="287"/>
        <v/>
      </c>
      <c r="DO353" t="str">
        <f t="shared" si="287"/>
        <v/>
      </c>
      <c r="DP353" t="str">
        <f t="shared" si="287"/>
        <v/>
      </c>
      <c r="DQ353" t="str">
        <f t="shared" si="287"/>
        <v/>
      </c>
      <c r="DR353" t="str">
        <f t="shared" si="287"/>
        <v/>
      </c>
      <c r="DS353" t="str">
        <f t="shared" si="287"/>
        <v/>
      </c>
      <c r="DT353" t="str">
        <f t="shared" si="287"/>
        <v/>
      </c>
      <c r="DU353" t="str">
        <f t="shared" si="287"/>
        <v/>
      </c>
      <c r="DV353" t="str">
        <f t="shared" si="287"/>
        <v/>
      </c>
      <c r="DW353" t="str">
        <f t="shared" si="287"/>
        <v/>
      </c>
      <c r="DX353" t="str">
        <f t="shared" si="287"/>
        <v/>
      </c>
      <c r="DY353" t="str">
        <f t="shared" si="287"/>
        <v/>
      </c>
    </row>
    <row r="354" spans="2:129" x14ac:dyDescent="0.2">
      <c r="B354" t="str">
        <f t="shared" ref="B354:B375" si="288">B136</f>
        <v/>
      </c>
      <c r="G354" s="9">
        <f t="shared" si="158"/>
        <v>0</v>
      </c>
      <c r="H354" s="9">
        <f t="shared" si="159"/>
        <v>0</v>
      </c>
      <c r="I354" t="str">
        <f t="shared" si="225"/>
        <v/>
      </c>
      <c r="J354" t="str">
        <f t="shared" ref="J354:BU354" si="289">IF(J136&gt;0,J$4,"")</f>
        <v/>
      </c>
      <c r="K354" t="str">
        <f t="shared" si="289"/>
        <v/>
      </c>
      <c r="L354" t="str">
        <f t="shared" si="289"/>
        <v/>
      </c>
      <c r="M354" t="str">
        <f t="shared" si="289"/>
        <v/>
      </c>
      <c r="N354" t="str">
        <f t="shared" si="289"/>
        <v/>
      </c>
      <c r="O354" t="str">
        <f t="shared" si="289"/>
        <v/>
      </c>
      <c r="P354" t="str">
        <f t="shared" si="289"/>
        <v/>
      </c>
      <c r="Q354" t="str">
        <f t="shared" si="289"/>
        <v/>
      </c>
      <c r="R354" t="str">
        <f t="shared" si="289"/>
        <v/>
      </c>
      <c r="S354" t="str">
        <f t="shared" si="289"/>
        <v/>
      </c>
      <c r="T354" t="str">
        <f t="shared" si="289"/>
        <v/>
      </c>
      <c r="U354" t="str">
        <f t="shared" si="289"/>
        <v/>
      </c>
      <c r="V354" t="str">
        <f t="shared" si="289"/>
        <v/>
      </c>
      <c r="W354" t="str">
        <f t="shared" si="289"/>
        <v/>
      </c>
      <c r="X354" t="str">
        <f t="shared" si="289"/>
        <v/>
      </c>
      <c r="Y354" t="str">
        <f t="shared" si="289"/>
        <v/>
      </c>
      <c r="Z354" t="str">
        <f t="shared" si="289"/>
        <v/>
      </c>
      <c r="AA354" t="str">
        <f t="shared" si="289"/>
        <v/>
      </c>
      <c r="AB354" t="str">
        <f t="shared" si="289"/>
        <v/>
      </c>
      <c r="AC354" t="str">
        <f t="shared" si="289"/>
        <v/>
      </c>
      <c r="AD354" t="str">
        <f t="shared" si="289"/>
        <v/>
      </c>
      <c r="AE354" t="str">
        <f t="shared" si="289"/>
        <v/>
      </c>
      <c r="AF354" t="str">
        <f t="shared" si="289"/>
        <v/>
      </c>
      <c r="AG354" t="str">
        <f t="shared" si="289"/>
        <v/>
      </c>
      <c r="AH354" t="str">
        <f t="shared" si="289"/>
        <v/>
      </c>
      <c r="AI354" t="str">
        <f t="shared" si="289"/>
        <v/>
      </c>
      <c r="AJ354" t="str">
        <f t="shared" si="289"/>
        <v/>
      </c>
      <c r="AK354" t="str">
        <f t="shared" si="289"/>
        <v/>
      </c>
      <c r="AL354" t="str">
        <f t="shared" si="289"/>
        <v/>
      </c>
      <c r="AM354" t="str">
        <f t="shared" si="289"/>
        <v/>
      </c>
      <c r="AN354" t="str">
        <f t="shared" si="289"/>
        <v/>
      </c>
      <c r="AO354" t="str">
        <f t="shared" si="289"/>
        <v/>
      </c>
      <c r="AP354" t="str">
        <f t="shared" si="289"/>
        <v/>
      </c>
      <c r="AQ354" t="str">
        <f t="shared" si="289"/>
        <v/>
      </c>
      <c r="AR354" t="str">
        <f t="shared" si="289"/>
        <v/>
      </c>
      <c r="AS354" t="str">
        <f t="shared" si="289"/>
        <v/>
      </c>
      <c r="AT354" t="str">
        <f t="shared" si="289"/>
        <v/>
      </c>
      <c r="AU354" t="str">
        <f t="shared" si="289"/>
        <v/>
      </c>
      <c r="AV354" t="str">
        <f t="shared" si="289"/>
        <v/>
      </c>
      <c r="AW354" t="str">
        <f t="shared" si="289"/>
        <v/>
      </c>
      <c r="AX354" t="str">
        <f t="shared" si="289"/>
        <v/>
      </c>
      <c r="AY354" t="str">
        <f t="shared" si="289"/>
        <v/>
      </c>
      <c r="AZ354" t="str">
        <f t="shared" si="289"/>
        <v/>
      </c>
      <c r="BA354" t="str">
        <f t="shared" si="289"/>
        <v/>
      </c>
      <c r="BB354" t="str">
        <f t="shared" si="289"/>
        <v/>
      </c>
      <c r="BC354" t="str">
        <f t="shared" si="289"/>
        <v/>
      </c>
      <c r="BD354" t="str">
        <f t="shared" si="289"/>
        <v/>
      </c>
      <c r="BE354" t="str">
        <f t="shared" si="289"/>
        <v/>
      </c>
      <c r="BF354" t="str">
        <f t="shared" si="289"/>
        <v/>
      </c>
      <c r="BG354" t="str">
        <f t="shared" si="289"/>
        <v/>
      </c>
      <c r="BH354" t="str">
        <f t="shared" si="289"/>
        <v/>
      </c>
      <c r="BI354" t="str">
        <f t="shared" si="289"/>
        <v/>
      </c>
      <c r="BJ354" t="str">
        <f t="shared" si="289"/>
        <v/>
      </c>
      <c r="BK354" t="str">
        <f t="shared" si="289"/>
        <v/>
      </c>
      <c r="BL354" t="str">
        <f t="shared" si="289"/>
        <v/>
      </c>
      <c r="BM354" t="str">
        <f t="shared" si="289"/>
        <v/>
      </c>
      <c r="BN354" t="str">
        <f t="shared" si="289"/>
        <v/>
      </c>
      <c r="BO354" t="str">
        <f t="shared" si="289"/>
        <v/>
      </c>
      <c r="BP354" t="str">
        <f t="shared" si="289"/>
        <v/>
      </c>
      <c r="BQ354" t="str">
        <f t="shared" si="289"/>
        <v/>
      </c>
      <c r="BR354" t="str">
        <f t="shared" si="289"/>
        <v/>
      </c>
      <c r="BS354" t="str">
        <f t="shared" si="289"/>
        <v/>
      </c>
      <c r="BT354" t="str">
        <f t="shared" si="289"/>
        <v/>
      </c>
      <c r="BU354" t="str">
        <f t="shared" si="289"/>
        <v/>
      </c>
      <c r="BV354" t="str">
        <f t="shared" ref="BV354:DY354" si="290">IF(BV136&gt;0,BV$4,"")</f>
        <v/>
      </c>
      <c r="BW354" t="str">
        <f t="shared" si="290"/>
        <v/>
      </c>
      <c r="BX354" t="str">
        <f t="shared" si="290"/>
        <v/>
      </c>
      <c r="BY354" t="str">
        <f t="shared" si="290"/>
        <v/>
      </c>
      <c r="BZ354" t="str">
        <f t="shared" si="290"/>
        <v/>
      </c>
      <c r="CA354" t="str">
        <f t="shared" si="290"/>
        <v/>
      </c>
      <c r="CB354" t="str">
        <f t="shared" si="290"/>
        <v/>
      </c>
      <c r="CC354" t="str">
        <f t="shared" si="290"/>
        <v/>
      </c>
      <c r="CD354" t="str">
        <f t="shared" si="290"/>
        <v/>
      </c>
      <c r="CE354" t="str">
        <f t="shared" si="290"/>
        <v/>
      </c>
      <c r="CF354" t="str">
        <f t="shared" si="290"/>
        <v/>
      </c>
      <c r="CG354" t="str">
        <f t="shared" si="290"/>
        <v/>
      </c>
      <c r="CH354" t="str">
        <f t="shared" si="290"/>
        <v/>
      </c>
      <c r="CI354" t="str">
        <f t="shared" si="290"/>
        <v/>
      </c>
      <c r="CJ354" t="str">
        <f t="shared" si="290"/>
        <v/>
      </c>
      <c r="CK354" t="str">
        <f t="shared" si="290"/>
        <v/>
      </c>
      <c r="CL354" t="str">
        <f t="shared" si="290"/>
        <v/>
      </c>
      <c r="CM354" t="str">
        <f t="shared" si="290"/>
        <v/>
      </c>
      <c r="CN354" t="str">
        <f t="shared" si="290"/>
        <v/>
      </c>
      <c r="CO354" t="str">
        <f t="shared" si="290"/>
        <v/>
      </c>
      <c r="CP354" t="str">
        <f t="shared" si="290"/>
        <v/>
      </c>
      <c r="CQ354" t="str">
        <f t="shared" si="290"/>
        <v/>
      </c>
      <c r="CR354" t="str">
        <f t="shared" si="290"/>
        <v/>
      </c>
      <c r="CS354" t="str">
        <f t="shared" si="290"/>
        <v/>
      </c>
      <c r="CT354" t="str">
        <f t="shared" si="290"/>
        <v/>
      </c>
      <c r="CU354" t="str">
        <f t="shared" si="290"/>
        <v/>
      </c>
      <c r="CV354" t="str">
        <f t="shared" si="290"/>
        <v/>
      </c>
      <c r="CW354" t="str">
        <f t="shared" si="290"/>
        <v/>
      </c>
      <c r="CX354" t="str">
        <f t="shared" si="290"/>
        <v/>
      </c>
      <c r="CY354" t="str">
        <f t="shared" si="290"/>
        <v/>
      </c>
      <c r="CZ354" t="str">
        <f t="shared" si="290"/>
        <v/>
      </c>
      <c r="DA354" t="str">
        <f t="shared" si="290"/>
        <v/>
      </c>
      <c r="DB354" t="str">
        <f t="shared" si="290"/>
        <v/>
      </c>
      <c r="DC354" t="str">
        <f t="shared" si="290"/>
        <v/>
      </c>
      <c r="DD354" t="str">
        <f t="shared" si="290"/>
        <v/>
      </c>
      <c r="DE354" t="str">
        <f t="shared" si="290"/>
        <v/>
      </c>
      <c r="DF354" t="str">
        <f t="shared" si="290"/>
        <v/>
      </c>
      <c r="DG354" t="str">
        <f t="shared" si="290"/>
        <v/>
      </c>
      <c r="DH354" t="str">
        <f t="shared" si="290"/>
        <v/>
      </c>
      <c r="DI354" t="str">
        <f t="shared" si="290"/>
        <v/>
      </c>
      <c r="DJ354" t="str">
        <f t="shared" si="290"/>
        <v/>
      </c>
      <c r="DK354" t="str">
        <f t="shared" si="290"/>
        <v/>
      </c>
      <c r="DL354" t="str">
        <f t="shared" si="290"/>
        <v/>
      </c>
      <c r="DM354" t="str">
        <f t="shared" si="290"/>
        <v/>
      </c>
      <c r="DN354" t="str">
        <f t="shared" si="290"/>
        <v/>
      </c>
      <c r="DO354" t="str">
        <f t="shared" si="290"/>
        <v/>
      </c>
      <c r="DP354" t="str">
        <f t="shared" si="290"/>
        <v/>
      </c>
      <c r="DQ354" t="str">
        <f t="shared" si="290"/>
        <v/>
      </c>
      <c r="DR354" t="str">
        <f t="shared" si="290"/>
        <v/>
      </c>
      <c r="DS354" t="str">
        <f t="shared" si="290"/>
        <v/>
      </c>
      <c r="DT354" t="str">
        <f t="shared" si="290"/>
        <v/>
      </c>
      <c r="DU354" t="str">
        <f t="shared" si="290"/>
        <v/>
      </c>
      <c r="DV354" t="str">
        <f t="shared" si="290"/>
        <v/>
      </c>
      <c r="DW354" t="str">
        <f t="shared" si="290"/>
        <v/>
      </c>
      <c r="DX354" t="str">
        <f t="shared" si="290"/>
        <v/>
      </c>
      <c r="DY354" t="str">
        <f t="shared" si="290"/>
        <v/>
      </c>
    </row>
    <row r="355" spans="2:129" x14ac:dyDescent="0.2">
      <c r="B355" t="str">
        <f t="shared" si="288"/>
        <v/>
      </c>
      <c r="G355" s="9">
        <f t="shared" ref="G355:G385" si="291">MIN(I355:DY355)</f>
        <v>0</v>
      </c>
      <c r="H355" s="9">
        <f t="shared" ref="H355:H385" si="292">MAX(I355:DY355)</f>
        <v>0</v>
      </c>
      <c r="I355" t="str">
        <f t="shared" ref="I355:I385" si="293">IF(I137&gt;0,I$4,"")</f>
        <v/>
      </c>
      <c r="J355" t="str">
        <f t="shared" ref="J355:BU355" si="294">IF(J137&gt;0,J$4,"")</f>
        <v/>
      </c>
      <c r="K355" t="str">
        <f t="shared" si="294"/>
        <v/>
      </c>
      <c r="L355" t="str">
        <f t="shared" si="294"/>
        <v/>
      </c>
      <c r="M355" t="str">
        <f t="shared" si="294"/>
        <v/>
      </c>
      <c r="N355" t="str">
        <f t="shared" si="294"/>
        <v/>
      </c>
      <c r="O355" t="str">
        <f t="shared" si="294"/>
        <v/>
      </c>
      <c r="P355" t="str">
        <f t="shared" si="294"/>
        <v/>
      </c>
      <c r="Q355" t="str">
        <f t="shared" si="294"/>
        <v/>
      </c>
      <c r="R355" t="str">
        <f t="shared" si="294"/>
        <v/>
      </c>
      <c r="S355" t="str">
        <f t="shared" si="294"/>
        <v/>
      </c>
      <c r="T355" t="str">
        <f t="shared" si="294"/>
        <v/>
      </c>
      <c r="U355" t="str">
        <f t="shared" si="294"/>
        <v/>
      </c>
      <c r="V355" t="str">
        <f t="shared" si="294"/>
        <v/>
      </c>
      <c r="W355" t="str">
        <f t="shared" si="294"/>
        <v/>
      </c>
      <c r="X355" t="str">
        <f t="shared" si="294"/>
        <v/>
      </c>
      <c r="Y355" t="str">
        <f t="shared" si="294"/>
        <v/>
      </c>
      <c r="Z355" t="str">
        <f t="shared" si="294"/>
        <v/>
      </c>
      <c r="AA355" t="str">
        <f t="shared" si="294"/>
        <v/>
      </c>
      <c r="AB355" t="str">
        <f t="shared" si="294"/>
        <v/>
      </c>
      <c r="AC355" t="str">
        <f t="shared" si="294"/>
        <v/>
      </c>
      <c r="AD355" t="str">
        <f t="shared" si="294"/>
        <v/>
      </c>
      <c r="AE355" t="str">
        <f t="shared" si="294"/>
        <v/>
      </c>
      <c r="AF355" t="str">
        <f t="shared" si="294"/>
        <v/>
      </c>
      <c r="AG355" t="str">
        <f t="shared" si="294"/>
        <v/>
      </c>
      <c r="AH355" t="str">
        <f t="shared" si="294"/>
        <v/>
      </c>
      <c r="AI355" t="str">
        <f t="shared" si="294"/>
        <v/>
      </c>
      <c r="AJ355" t="str">
        <f t="shared" si="294"/>
        <v/>
      </c>
      <c r="AK355" t="str">
        <f t="shared" si="294"/>
        <v/>
      </c>
      <c r="AL355" t="str">
        <f t="shared" si="294"/>
        <v/>
      </c>
      <c r="AM355" t="str">
        <f t="shared" si="294"/>
        <v/>
      </c>
      <c r="AN355" t="str">
        <f t="shared" si="294"/>
        <v/>
      </c>
      <c r="AO355" t="str">
        <f t="shared" si="294"/>
        <v/>
      </c>
      <c r="AP355" t="str">
        <f t="shared" si="294"/>
        <v/>
      </c>
      <c r="AQ355" t="str">
        <f t="shared" si="294"/>
        <v/>
      </c>
      <c r="AR355" t="str">
        <f t="shared" si="294"/>
        <v/>
      </c>
      <c r="AS355" t="str">
        <f t="shared" si="294"/>
        <v/>
      </c>
      <c r="AT355" t="str">
        <f t="shared" si="294"/>
        <v/>
      </c>
      <c r="AU355" t="str">
        <f t="shared" si="294"/>
        <v/>
      </c>
      <c r="AV355" t="str">
        <f t="shared" si="294"/>
        <v/>
      </c>
      <c r="AW355" t="str">
        <f t="shared" si="294"/>
        <v/>
      </c>
      <c r="AX355" t="str">
        <f t="shared" si="294"/>
        <v/>
      </c>
      <c r="AY355" t="str">
        <f t="shared" si="294"/>
        <v/>
      </c>
      <c r="AZ355" t="str">
        <f t="shared" si="294"/>
        <v/>
      </c>
      <c r="BA355" t="str">
        <f t="shared" si="294"/>
        <v/>
      </c>
      <c r="BB355" t="str">
        <f t="shared" si="294"/>
        <v/>
      </c>
      <c r="BC355" t="str">
        <f t="shared" si="294"/>
        <v/>
      </c>
      <c r="BD355" t="str">
        <f t="shared" si="294"/>
        <v/>
      </c>
      <c r="BE355" t="str">
        <f t="shared" si="294"/>
        <v/>
      </c>
      <c r="BF355" t="str">
        <f t="shared" si="294"/>
        <v/>
      </c>
      <c r="BG355" t="str">
        <f t="shared" si="294"/>
        <v/>
      </c>
      <c r="BH355" t="str">
        <f t="shared" si="294"/>
        <v/>
      </c>
      <c r="BI355" t="str">
        <f t="shared" si="294"/>
        <v/>
      </c>
      <c r="BJ355" t="str">
        <f t="shared" si="294"/>
        <v/>
      </c>
      <c r="BK355" t="str">
        <f t="shared" si="294"/>
        <v/>
      </c>
      <c r="BL355" t="str">
        <f t="shared" si="294"/>
        <v/>
      </c>
      <c r="BM355" t="str">
        <f t="shared" si="294"/>
        <v/>
      </c>
      <c r="BN355" t="str">
        <f t="shared" si="294"/>
        <v/>
      </c>
      <c r="BO355" t="str">
        <f t="shared" si="294"/>
        <v/>
      </c>
      <c r="BP355" t="str">
        <f t="shared" si="294"/>
        <v/>
      </c>
      <c r="BQ355" t="str">
        <f t="shared" si="294"/>
        <v/>
      </c>
      <c r="BR355" t="str">
        <f t="shared" si="294"/>
        <v/>
      </c>
      <c r="BS355" t="str">
        <f t="shared" si="294"/>
        <v/>
      </c>
      <c r="BT355" t="str">
        <f t="shared" si="294"/>
        <v/>
      </c>
      <c r="BU355" t="str">
        <f t="shared" si="294"/>
        <v/>
      </c>
      <c r="BV355" t="str">
        <f t="shared" ref="BV355:DY355" si="295">IF(BV137&gt;0,BV$4,"")</f>
        <v/>
      </c>
      <c r="BW355" t="str">
        <f t="shared" si="295"/>
        <v/>
      </c>
      <c r="BX355" t="str">
        <f t="shared" si="295"/>
        <v/>
      </c>
      <c r="BY355" t="str">
        <f t="shared" si="295"/>
        <v/>
      </c>
      <c r="BZ355" t="str">
        <f t="shared" si="295"/>
        <v/>
      </c>
      <c r="CA355" t="str">
        <f t="shared" si="295"/>
        <v/>
      </c>
      <c r="CB355" t="str">
        <f t="shared" si="295"/>
        <v/>
      </c>
      <c r="CC355" t="str">
        <f t="shared" si="295"/>
        <v/>
      </c>
      <c r="CD355" t="str">
        <f t="shared" si="295"/>
        <v/>
      </c>
      <c r="CE355" t="str">
        <f t="shared" si="295"/>
        <v/>
      </c>
      <c r="CF355" t="str">
        <f t="shared" si="295"/>
        <v/>
      </c>
      <c r="CG355" t="str">
        <f t="shared" si="295"/>
        <v/>
      </c>
      <c r="CH355" t="str">
        <f t="shared" si="295"/>
        <v/>
      </c>
      <c r="CI355" t="str">
        <f t="shared" si="295"/>
        <v/>
      </c>
      <c r="CJ355" t="str">
        <f t="shared" si="295"/>
        <v/>
      </c>
      <c r="CK355" t="str">
        <f t="shared" si="295"/>
        <v/>
      </c>
      <c r="CL355" t="str">
        <f t="shared" si="295"/>
        <v/>
      </c>
      <c r="CM355" t="str">
        <f t="shared" si="295"/>
        <v/>
      </c>
      <c r="CN355" t="str">
        <f t="shared" si="295"/>
        <v/>
      </c>
      <c r="CO355" t="str">
        <f t="shared" si="295"/>
        <v/>
      </c>
      <c r="CP355" t="str">
        <f t="shared" si="295"/>
        <v/>
      </c>
      <c r="CQ355" t="str">
        <f t="shared" si="295"/>
        <v/>
      </c>
      <c r="CR355" t="str">
        <f t="shared" si="295"/>
        <v/>
      </c>
      <c r="CS355" t="str">
        <f t="shared" si="295"/>
        <v/>
      </c>
      <c r="CT355" t="str">
        <f t="shared" si="295"/>
        <v/>
      </c>
      <c r="CU355" t="str">
        <f t="shared" si="295"/>
        <v/>
      </c>
      <c r="CV355" t="str">
        <f t="shared" si="295"/>
        <v/>
      </c>
      <c r="CW355" t="str">
        <f t="shared" si="295"/>
        <v/>
      </c>
      <c r="CX355" t="str">
        <f t="shared" si="295"/>
        <v/>
      </c>
      <c r="CY355" t="str">
        <f t="shared" si="295"/>
        <v/>
      </c>
      <c r="CZ355" t="str">
        <f t="shared" si="295"/>
        <v/>
      </c>
      <c r="DA355" t="str">
        <f t="shared" si="295"/>
        <v/>
      </c>
      <c r="DB355" t="str">
        <f t="shared" si="295"/>
        <v/>
      </c>
      <c r="DC355" t="str">
        <f t="shared" si="295"/>
        <v/>
      </c>
      <c r="DD355" t="str">
        <f t="shared" si="295"/>
        <v/>
      </c>
      <c r="DE355" t="str">
        <f t="shared" si="295"/>
        <v/>
      </c>
      <c r="DF355" t="str">
        <f t="shared" si="295"/>
        <v/>
      </c>
      <c r="DG355" t="str">
        <f t="shared" si="295"/>
        <v/>
      </c>
      <c r="DH355" t="str">
        <f t="shared" si="295"/>
        <v/>
      </c>
      <c r="DI355" t="str">
        <f t="shared" si="295"/>
        <v/>
      </c>
      <c r="DJ355" t="str">
        <f t="shared" si="295"/>
        <v/>
      </c>
      <c r="DK355" t="str">
        <f t="shared" si="295"/>
        <v/>
      </c>
      <c r="DL355" t="str">
        <f t="shared" si="295"/>
        <v/>
      </c>
      <c r="DM355" t="str">
        <f t="shared" si="295"/>
        <v/>
      </c>
      <c r="DN355" t="str">
        <f t="shared" si="295"/>
        <v/>
      </c>
      <c r="DO355" t="str">
        <f t="shared" si="295"/>
        <v/>
      </c>
      <c r="DP355" t="str">
        <f t="shared" si="295"/>
        <v/>
      </c>
      <c r="DQ355" t="str">
        <f t="shared" si="295"/>
        <v/>
      </c>
      <c r="DR355" t="str">
        <f t="shared" si="295"/>
        <v/>
      </c>
      <c r="DS355" t="str">
        <f t="shared" si="295"/>
        <v/>
      </c>
      <c r="DT355" t="str">
        <f t="shared" si="295"/>
        <v/>
      </c>
      <c r="DU355" t="str">
        <f t="shared" si="295"/>
        <v/>
      </c>
      <c r="DV355" t="str">
        <f t="shared" si="295"/>
        <v/>
      </c>
      <c r="DW355" t="str">
        <f t="shared" si="295"/>
        <v/>
      </c>
      <c r="DX355" t="str">
        <f t="shared" si="295"/>
        <v/>
      </c>
      <c r="DY355" t="str">
        <f t="shared" si="295"/>
        <v/>
      </c>
    </row>
    <row r="356" spans="2:129" x14ac:dyDescent="0.2">
      <c r="B356" t="str">
        <f t="shared" si="288"/>
        <v/>
      </c>
      <c r="G356" s="9">
        <f t="shared" si="291"/>
        <v>0</v>
      </c>
      <c r="H356" s="9">
        <f t="shared" si="292"/>
        <v>0</v>
      </c>
      <c r="I356" t="str">
        <f t="shared" si="293"/>
        <v/>
      </c>
      <c r="J356" t="str">
        <f t="shared" ref="J356:BU356" si="296">IF(J138&gt;0,J$4,"")</f>
        <v/>
      </c>
      <c r="K356" t="str">
        <f t="shared" si="296"/>
        <v/>
      </c>
      <c r="L356" t="str">
        <f t="shared" si="296"/>
        <v/>
      </c>
      <c r="M356" t="str">
        <f t="shared" si="296"/>
        <v/>
      </c>
      <c r="N356" t="str">
        <f t="shared" si="296"/>
        <v/>
      </c>
      <c r="O356" t="str">
        <f t="shared" si="296"/>
        <v/>
      </c>
      <c r="P356" t="str">
        <f t="shared" si="296"/>
        <v/>
      </c>
      <c r="Q356" t="str">
        <f t="shared" si="296"/>
        <v/>
      </c>
      <c r="R356" t="str">
        <f t="shared" si="296"/>
        <v/>
      </c>
      <c r="S356" t="str">
        <f t="shared" si="296"/>
        <v/>
      </c>
      <c r="T356" t="str">
        <f t="shared" si="296"/>
        <v/>
      </c>
      <c r="U356" t="str">
        <f t="shared" si="296"/>
        <v/>
      </c>
      <c r="V356" t="str">
        <f t="shared" si="296"/>
        <v/>
      </c>
      <c r="W356" t="str">
        <f t="shared" si="296"/>
        <v/>
      </c>
      <c r="X356" t="str">
        <f t="shared" si="296"/>
        <v/>
      </c>
      <c r="Y356" t="str">
        <f t="shared" si="296"/>
        <v/>
      </c>
      <c r="Z356" t="str">
        <f t="shared" si="296"/>
        <v/>
      </c>
      <c r="AA356" t="str">
        <f t="shared" si="296"/>
        <v/>
      </c>
      <c r="AB356" t="str">
        <f t="shared" si="296"/>
        <v/>
      </c>
      <c r="AC356" t="str">
        <f t="shared" si="296"/>
        <v/>
      </c>
      <c r="AD356" t="str">
        <f t="shared" si="296"/>
        <v/>
      </c>
      <c r="AE356" t="str">
        <f t="shared" si="296"/>
        <v/>
      </c>
      <c r="AF356" t="str">
        <f t="shared" si="296"/>
        <v/>
      </c>
      <c r="AG356" t="str">
        <f t="shared" si="296"/>
        <v/>
      </c>
      <c r="AH356" t="str">
        <f t="shared" si="296"/>
        <v/>
      </c>
      <c r="AI356" t="str">
        <f t="shared" si="296"/>
        <v/>
      </c>
      <c r="AJ356" t="str">
        <f t="shared" si="296"/>
        <v/>
      </c>
      <c r="AK356" t="str">
        <f t="shared" si="296"/>
        <v/>
      </c>
      <c r="AL356" t="str">
        <f t="shared" si="296"/>
        <v/>
      </c>
      <c r="AM356" t="str">
        <f t="shared" si="296"/>
        <v/>
      </c>
      <c r="AN356" t="str">
        <f t="shared" si="296"/>
        <v/>
      </c>
      <c r="AO356" t="str">
        <f t="shared" si="296"/>
        <v/>
      </c>
      <c r="AP356" t="str">
        <f t="shared" si="296"/>
        <v/>
      </c>
      <c r="AQ356" t="str">
        <f t="shared" si="296"/>
        <v/>
      </c>
      <c r="AR356" t="str">
        <f t="shared" si="296"/>
        <v/>
      </c>
      <c r="AS356" t="str">
        <f t="shared" si="296"/>
        <v/>
      </c>
      <c r="AT356" t="str">
        <f t="shared" si="296"/>
        <v/>
      </c>
      <c r="AU356" t="str">
        <f t="shared" si="296"/>
        <v/>
      </c>
      <c r="AV356" t="str">
        <f t="shared" si="296"/>
        <v/>
      </c>
      <c r="AW356" t="str">
        <f t="shared" si="296"/>
        <v/>
      </c>
      <c r="AX356" t="str">
        <f t="shared" si="296"/>
        <v/>
      </c>
      <c r="AY356" t="str">
        <f t="shared" si="296"/>
        <v/>
      </c>
      <c r="AZ356" t="str">
        <f t="shared" si="296"/>
        <v/>
      </c>
      <c r="BA356" t="str">
        <f t="shared" si="296"/>
        <v/>
      </c>
      <c r="BB356" t="str">
        <f t="shared" si="296"/>
        <v/>
      </c>
      <c r="BC356" t="str">
        <f t="shared" si="296"/>
        <v/>
      </c>
      <c r="BD356" t="str">
        <f t="shared" si="296"/>
        <v/>
      </c>
      <c r="BE356" t="str">
        <f t="shared" si="296"/>
        <v/>
      </c>
      <c r="BF356" t="str">
        <f t="shared" si="296"/>
        <v/>
      </c>
      <c r="BG356" t="str">
        <f t="shared" si="296"/>
        <v/>
      </c>
      <c r="BH356" t="str">
        <f t="shared" si="296"/>
        <v/>
      </c>
      <c r="BI356" t="str">
        <f t="shared" si="296"/>
        <v/>
      </c>
      <c r="BJ356" t="str">
        <f t="shared" si="296"/>
        <v/>
      </c>
      <c r="BK356" t="str">
        <f t="shared" si="296"/>
        <v/>
      </c>
      <c r="BL356" t="str">
        <f t="shared" si="296"/>
        <v/>
      </c>
      <c r="BM356" t="str">
        <f t="shared" si="296"/>
        <v/>
      </c>
      <c r="BN356" t="str">
        <f t="shared" si="296"/>
        <v/>
      </c>
      <c r="BO356" t="str">
        <f t="shared" si="296"/>
        <v/>
      </c>
      <c r="BP356" t="str">
        <f t="shared" si="296"/>
        <v/>
      </c>
      <c r="BQ356" t="str">
        <f t="shared" si="296"/>
        <v/>
      </c>
      <c r="BR356" t="str">
        <f t="shared" si="296"/>
        <v/>
      </c>
      <c r="BS356" t="str">
        <f t="shared" si="296"/>
        <v/>
      </c>
      <c r="BT356" t="str">
        <f t="shared" si="296"/>
        <v/>
      </c>
      <c r="BU356" t="str">
        <f t="shared" si="296"/>
        <v/>
      </c>
      <c r="BV356" t="str">
        <f t="shared" ref="BV356:DY356" si="297">IF(BV138&gt;0,BV$4,"")</f>
        <v/>
      </c>
      <c r="BW356" t="str">
        <f t="shared" si="297"/>
        <v/>
      </c>
      <c r="BX356" t="str">
        <f t="shared" si="297"/>
        <v/>
      </c>
      <c r="BY356" t="str">
        <f t="shared" si="297"/>
        <v/>
      </c>
      <c r="BZ356" t="str">
        <f t="shared" si="297"/>
        <v/>
      </c>
      <c r="CA356" t="str">
        <f t="shared" si="297"/>
        <v/>
      </c>
      <c r="CB356" t="str">
        <f t="shared" si="297"/>
        <v/>
      </c>
      <c r="CC356" t="str">
        <f t="shared" si="297"/>
        <v/>
      </c>
      <c r="CD356" t="str">
        <f t="shared" si="297"/>
        <v/>
      </c>
      <c r="CE356" t="str">
        <f t="shared" si="297"/>
        <v/>
      </c>
      <c r="CF356" t="str">
        <f t="shared" si="297"/>
        <v/>
      </c>
      <c r="CG356" t="str">
        <f t="shared" si="297"/>
        <v/>
      </c>
      <c r="CH356" t="str">
        <f t="shared" si="297"/>
        <v/>
      </c>
      <c r="CI356" t="str">
        <f t="shared" si="297"/>
        <v/>
      </c>
      <c r="CJ356" t="str">
        <f t="shared" si="297"/>
        <v/>
      </c>
      <c r="CK356" t="str">
        <f t="shared" si="297"/>
        <v/>
      </c>
      <c r="CL356" t="str">
        <f t="shared" si="297"/>
        <v/>
      </c>
      <c r="CM356" t="str">
        <f t="shared" si="297"/>
        <v/>
      </c>
      <c r="CN356" t="str">
        <f t="shared" si="297"/>
        <v/>
      </c>
      <c r="CO356" t="str">
        <f t="shared" si="297"/>
        <v/>
      </c>
      <c r="CP356" t="str">
        <f t="shared" si="297"/>
        <v/>
      </c>
      <c r="CQ356" t="str">
        <f t="shared" si="297"/>
        <v/>
      </c>
      <c r="CR356" t="str">
        <f t="shared" si="297"/>
        <v/>
      </c>
      <c r="CS356" t="str">
        <f t="shared" si="297"/>
        <v/>
      </c>
      <c r="CT356" t="str">
        <f t="shared" si="297"/>
        <v/>
      </c>
      <c r="CU356" t="str">
        <f t="shared" si="297"/>
        <v/>
      </c>
      <c r="CV356" t="str">
        <f t="shared" si="297"/>
        <v/>
      </c>
      <c r="CW356" t="str">
        <f t="shared" si="297"/>
        <v/>
      </c>
      <c r="CX356" t="str">
        <f t="shared" si="297"/>
        <v/>
      </c>
      <c r="CY356" t="str">
        <f t="shared" si="297"/>
        <v/>
      </c>
      <c r="CZ356" t="str">
        <f t="shared" si="297"/>
        <v/>
      </c>
      <c r="DA356" t="str">
        <f t="shared" si="297"/>
        <v/>
      </c>
      <c r="DB356" t="str">
        <f t="shared" si="297"/>
        <v/>
      </c>
      <c r="DC356" t="str">
        <f t="shared" si="297"/>
        <v/>
      </c>
      <c r="DD356" t="str">
        <f t="shared" si="297"/>
        <v/>
      </c>
      <c r="DE356" t="str">
        <f t="shared" si="297"/>
        <v/>
      </c>
      <c r="DF356" t="str">
        <f t="shared" si="297"/>
        <v/>
      </c>
      <c r="DG356" t="str">
        <f t="shared" si="297"/>
        <v/>
      </c>
      <c r="DH356" t="str">
        <f t="shared" si="297"/>
        <v/>
      </c>
      <c r="DI356" t="str">
        <f t="shared" si="297"/>
        <v/>
      </c>
      <c r="DJ356" t="str">
        <f t="shared" si="297"/>
        <v/>
      </c>
      <c r="DK356" t="str">
        <f t="shared" si="297"/>
        <v/>
      </c>
      <c r="DL356" t="str">
        <f t="shared" si="297"/>
        <v/>
      </c>
      <c r="DM356" t="str">
        <f t="shared" si="297"/>
        <v/>
      </c>
      <c r="DN356" t="str">
        <f t="shared" si="297"/>
        <v/>
      </c>
      <c r="DO356" t="str">
        <f t="shared" si="297"/>
        <v/>
      </c>
      <c r="DP356" t="str">
        <f t="shared" si="297"/>
        <v/>
      </c>
      <c r="DQ356" t="str">
        <f t="shared" si="297"/>
        <v/>
      </c>
      <c r="DR356" t="str">
        <f t="shared" si="297"/>
        <v/>
      </c>
      <c r="DS356" t="str">
        <f t="shared" si="297"/>
        <v/>
      </c>
      <c r="DT356" t="str">
        <f t="shared" si="297"/>
        <v/>
      </c>
      <c r="DU356" t="str">
        <f t="shared" si="297"/>
        <v/>
      </c>
      <c r="DV356" t="str">
        <f t="shared" si="297"/>
        <v/>
      </c>
      <c r="DW356" t="str">
        <f t="shared" si="297"/>
        <v/>
      </c>
      <c r="DX356" t="str">
        <f t="shared" si="297"/>
        <v/>
      </c>
      <c r="DY356" t="str">
        <f t="shared" si="297"/>
        <v/>
      </c>
    </row>
    <row r="357" spans="2:129" x14ac:dyDescent="0.2">
      <c r="B357" t="str">
        <f t="shared" si="288"/>
        <v/>
      </c>
      <c r="G357" s="9">
        <f t="shared" si="291"/>
        <v>0</v>
      </c>
      <c r="H357" s="9">
        <f t="shared" si="292"/>
        <v>0</v>
      </c>
      <c r="I357" t="str">
        <f t="shared" si="293"/>
        <v/>
      </c>
      <c r="J357" t="str">
        <f t="shared" ref="J357:BU357" si="298">IF(J139&gt;0,J$4,"")</f>
        <v/>
      </c>
      <c r="K357" t="str">
        <f t="shared" si="298"/>
        <v/>
      </c>
      <c r="L357" t="str">
        <f t="shared" si="298"/>
        <v/>
      </c>
      <c r="M357" t="str">
        <f t="shared" si="298"/>
        <v/>
      </c>
      <c r="N357" t="str">
        <f t="shared" si="298"/>
        <v/>
      </c>
      <c r="O357" t="str">
        <f t="shared" si="298"/>
        <v/>
      </c>
      <c r="P357" t="str">
        <f t="shared" si="298"/>
        <v/>
      </c>
      <c r="Q357" t="str">
        <f t="shared" si="298"/>
        <v/>
      </c>
      <c r="R357" t="str">
        <f t="shared" si="298"/>
        <v/>
      </c>
      <c r="S357" t="str">
        <f t="shared" si="298"/>
        <v/>
      </c>
      <c r="T357" t="str">
        <f t="shared" si="298"/>
        <v/>
      </c>
      <c r="U357" t="str">
        <f t="shared" si="298"/>
        <v/>
      </c>
      <c r="V357" t="str">
        <f t="shared" si="298"/>
        <v/>
      </c>
      <c r="W357" t="str">
        <f t="shared" si="298"/>
        <v/>
      </c>
      <c r="X357" t="str">
        <f t="shared" si="298"/>
        <v/>
      </c>
      <c r="Y357" t="str">
        <f t="shared" si="298"/>
        <v/>
      </c>
      <c r="Z357" t="str">
        <f t="shared" si="298"/>
        <v/>
      </c>
      <c r="AA357" t="str">
        <f t="shared" si="298"/>
        <v/>
      </c>
      <c r="AB357" t="str">
        <f t="shared" si="298"/>
        <v/>
      </c>
      <c r="AC357" t="str">
        <f t="shared" si="298"/>
        <v/>
      </c>
      <c r="AD357" t="str">
        <f t="shared" si="298"/>
        <v/>
      </c>
      <c r="AE357" t="str">
        <f t="shared" si="298"/>
        <v/>
      </c>
      <c r="AF357" t="str">
        <f t="shared" si="298"/>
        <v/>
      </c>
      <c r="AG357" t="str">
        <f t="shared" si="298"/>
        <v/>
      </c>
      <c r="AH357" t="str">
        <f t="shared" si="298"/>
        <v/>
      </c>
      <c r="AI357" t="str">
        <f t="shared" si="298"/>
        <v/>
      </c>
      <c r="AJ357" t="str">
        <f t="shared" si="298"/>
        <v/>
      </c>
      <c r="AK357" t="str">
        <f t="shared" si="298"/>
        <v/>
      </c>
      <c r="AL357" t="str">
        <f t="shared" si="298"/>
        <v/>
      </c>
      <c r="AM357" t="str">
        <f t="shared" si="298"/>
        <v/>
      </c>
      <c r="AN357" t="str">
        <f t="shared" si="298"/>
        <v/>
      </c>
      <c r="AO357" t="str">
        <f t="shared" si="298"/>
        <v/>
      </c>
      <c r="AP357" t="str">
        <f t="shared" si="298"/>
        <v/>
      </c>
      <c r="AQ357" t="str">
        <f t="shared" si="298"/>
        <v/>
      </c>
      <c r="AR357" t="str">
        <f t="shared" si="298"/>
        <v/>
      </c>
      <c r="AS357" t="str">
        <f t="shared" si="298"/>
        <v/>
      </c>
      <c r="AT357" t="str">
        <f t="shared" si="298"/>
        <v/>
      </c>
      <c r="AU357" t="str">
        <f t="shared" si="298"/>
        <v/>
      </c>
      <c r="AV357" t="str">
        <f t="shared" si="298"/>
        <v/>
      </c>
      <c r="AW357" t="str">
        <f t="shared" si="298"/>
        <v/>
      </c>
      <c r="AX357" t="str">
        <f t="shared" si="298"/>
        <v/>
      </c>
      <c r="AY357" t="str">
        <f t="shared" si="298"/>
        <v/>
      </c>
      <c r="AZ357" t="str">
        <f t="shared" si="298"/>
        <v/>
      </c>
      <c r="BA357" t="str">
        <f t="shared" si="298"/>
        <v/>
      </c>
      <c r="BB357" t="str">
        <f t="shared" si="298"/>
        <v/>
      </c>
      <c r="BC357" t="str">
        <f t="shared" si="298"/>
        <v/>
      </c>
      <c r="BD357" t="str">
        <f t="shared" si="298"/>
        <v/>
      </c>
      <c r="BE357" t="str">
        <f t="shared" si="298"/>
        <v/>
      </c>
      <c r="BF357" t="str">
        <f t="shared" si="298"/>
        <v/>
      </c>
      <c r="BG357" t="str">
        <f t="shared" si="298"/>
        <v/>
      </c>
      <c r="BH357" t="str">
        <f t="shared" si="298"/>
        <v/>
      </c>
      <c r="BI357" t="str">
        <f t="shared" si="298"/>
        <v/>
      </c>
      <c r="BJ357" t="str">
        <f t="shared" si="298"/>
        <v/>
      </c>
      <c r="BK357" t="str">
        <f t="shared" si="298"/>
        <v/>
      </c>
      <c r="BL357" t="str">
        <f t="shared" si="298"/>
        <v/>
      </c>
      <c r="BM357" t="str">
        <f t="shared" si="298"/>
        <v/>
      </c>
      <c r="BN357" t="str">
        <f t="shared" si="298"/>
        <v/>
      </c>
      <c r="BO357" t="str">
        <f t="shared" si="298"/>
        <v/>
      </c>
      <c r="BP357" t="str">
        <f t="shared" si="298"/>
        <v/>
      </c>
      <c r="BQ357" t="str">
        <f t="shared" si="298"/>
        <v/>
      </c>
      <c r="BR357" t="str">
        <f t="shared" si="298"/>
        <v/>
      </c>
      <c r="BS357" t="str">
        <f t="shared" si="298"/>
        <v/>
      </c>
      <c r="BT357" t="str">
        <f t="shared" si="298"/>
        <v/>
      </c>
      <c r="BU357" t="str">
        <f t="shared" si="298"/>
        <v/>
      </c>
      <c r="BV357" t="str">
        <f t="shared" ref="BV357:DY357" si="299">IF(BV139&gt;0,BV$4,"")</f>
        <v/>
      </c>
      <c r="BW357" t="str">
        <f t="shared" si="299"/>
        <v/>
      </c>
      <c r="BX357" t="str">
        <f t="shared" si="299"/>
        <v/>
      </c>
      <c r="BY357" t="str">
        <f t="shared" si="299"/>
        <v/>
      </c>
      <c r="BZ357" t="str">
        <f t="shared" si="299"/>
        <v/>
      </c>
      <c r="CA357" t="str">
        <f t="shared" si="299"/>
        <v/>
      </c>
      <c r="CB357" t="str">
        <f t="shared" si="299"/>
        <v/>
      </c>
      <c r="CC357" t="str">
        <f t="shared" si="299"/>
        <v/>
      </c>
      <c r="CD357" t="str">
        <f t="shared" si="299"/>
        <v/>
      </c>
      <c r="CE357" t="str">
        <f t="shared" si="299"/>
        <v/>
      </c>
      <c r="CF357" t="str">
        <f t="shared" si="299"/>
        <v/>
      </c>
      <c r="CG357" t="str">
        <f t="shared" si="299"/>
        <v/>
      </c>
      <c r="CH357" t="str">
        <f t="shared" si="299"/>
        <v/>
      </c>
      <c r="CI357" t="str">
        <f t="shared" si="299"/>
        <v/>
      </c>
      <c r="CJ357" t="str">
        <f t="shared" si="299"/>
        <v/>
      </c>
      <c r="CK357" t="str">
        <f t="shared" si="299"/>
        <v/>
      </c>
      <c r="CL357" t="str">
        <f t="shared" si="299"/>
        <v/>
      </c>
      <c r="CM357" t="str">
        <f t="shared" si="299"/>
        <v/>
      </c>
      <c r="CN357" t="str">
        <f t="shared" si="299"/>
        <v/>
      </c>
      <c r="CO357" t="str">
        <f t="shared" si="299"/>
        <v/>
      </c>
      <c r="CP357" t="str">
        <f t="shared" si="299"/>
        <v/>
      </c>
      <c r="CQ357" t="str">
        <f t="shared" si="299"/>
        <v/>
      </c>
      <c r="CR357" t="str">
        <f t="shared" si="299"/>
        <v/>
      </c>
      <c r="CS357" t="str">
        <f t="shared" si="299"/>
        <v/>
      </c>
      <c r="CT357" t="str">
        <f t="shared" si="299"/>
        <v/>
      </c>
      <c r="CU357" t="str">
        <f t="shared" si="299"/>
        <v/>
      </c>
      <c r="CV357" t="str">
        <f t="shared" si="299"/>
        <v/>
      </c>
      <c r="CW357" t="str">
        <f t="shared" si="299"/>
        <v/>
      </c>
      <c r="CX357" t="str">
        <f t="shared" si="299"/>
        <v/>
      </c>
      <c r="CY357" t="str">
        <f t="shared" si="299"/>
        <v/>
      </c>
      <c r="CZ357" t="str">
        <f t="shared" si="299"/>
        <v/>
      </c>
      <c r="DA357" t="str">
        <f t="shared" si="299"/>
        <v/>
      </c>
      <c r="DB357" t="str">
        <f t="shared" si="299"/>
        <v/>
      </c>
      <c r="DC357" t="str">
        <f t="shared" si="299"/>
        <v/>
      </c>
      <c r="DD357" t="str">
        <f t="shared" si="299"/>
        <v/>
      </c>
      <c r="DE357" t="str">
        <f t="shared" si="299"/>
        <v/>
      </c>
      <c r="DF357" t="str">
        <f t="shared" si="299"/>
        <v/>
      </c>
      <c r="DG357" t="str">
        <f t="shared" si="299"/>
        <v/>
      </c>
      <c r="DH357" t="str">
        <f t="shared" si="299"/>
        <v/>
      </c>
      <c r="DI357" t="str">
        <f t="shared" si="299"/>
        <v/>
      </c>
      <c r="DJ357" t="str">
        <f t="shared" si="299"/>
        <v/>
      </c>
      <c r="DK357" t="str">
        <f t="shared" si="299"/>
        <v/>
      </c>
      <c r="DL357" t="str">
        <f t="shared" si="299"/>
        <v/>
      </c>
      <c r="DM357" t="str">
        <f t="shared" si="299"/>
        <v/>
      </c>
      <c r="DN357" t="str">
        <f t="shared" si="299"/>
        <v/>
      </c>
      <c r="DO357" t="str">
        <f t="shared" si="299"/>
        <v/>
      </c>
      <c r="DP357" t="str">
        <f t="shared" si="299"/>
        <v/>
      </c>
      <c r="DQ357" t="str">
        <f t="shared" si="299"/>
        <v/>
      </c>
      <c r="DR357" t="str">
        <f t="shared" si="299"/>
        <v/>
      </c>
      <c r="DS357" t="str">
        <f t="shared" si="299"/>
        <v/>
      </c>
      <c r="DT357" t="str">
        <f t="shared" si="299"/>
        <v/>
      </c>
      <c r="DU357" t="str">
        <f t="shared" si="299"/>
        <v/>
      </c>
      <c r="DV357" t="str">
        <f t="shared" si="299"/>
        <v/>
      </c>
      <c r="DW357" t="str">
        <f t="shared" si="299"/>
        <v/>
      </c>
      <c r="DX357" t="str">
        <f t="shared" si="299"/>
        <v/>
      </c>
      <c r="DY357" t="str">
        <f t="shared" si="299"/>
        <v/>
      </c>
    </row>
    <row r="358" spans="2:129" x14ac:dyDescent="0.2">
      <c r="B358" t="str">
        <f t="shared" si="288"/>
        <v/>
      </c>
      <c r="G358" s="9">
        <f t="shared" si="291"/>
        <v>0</v>
      </c>
      <c r="H358" s="9">
        <f t="shared" si="292"/>
        <v>0</v>
      </c>
      <c r="I358" t="str">
        <f t="shared" si="293"/>
        <v/>
      </c>
      <c r="J358" t="str">
        <f t="shared" ref="J358:BU358" si="300">IF(J140&gt;0,J$4,"")</f>
        <v/>
      </c>
      <c r="K358" t="str">
        <f t="shared" si="300"/>
        <v/>
      </c>
      <c r="L358" t="str">
        <f t="shared" si="300"/>
        <v/>
      </c>
      <c r="M358" t="str">
        <f t="shared" si="300"/>
        <v/>
      </c>
      <c r="N358" t="str">
        <f t="shared" si="300"/>
        <v/>
      </c>
      <c r="O358" t="str">
        <f t="shared" si="300"/>
        <v/>
      </c>
      <c r="P358" t="str">
        <f t="shared" si="300"/>
        <v/>
      </c>
      <c r="Q358" t="str">
        <f t="shared" si="300"/>
        <v/>
      </c>
      <c r="R358" t="str">
        <f t="shared" si="300"/>
        <v/>
      </c>
      <c r="S358" t="str">
        <f t="shared" si="300"/>
        <v/>
      </c>
      <c r="T358" t="str">
        <f t="shared" si="300"/>
        <v/>
      </c>
      <c r="U358" t="str">
        <f t="shared" si="300"/>
        <v/>
      </c>
      <c r="V358" t="str">
        <f t="shared" si="300"/>
        <v/>
      </c>
      <c r="W358" t="str">
        <f t="shared" si="300"/>
        <v/>
      </c>
      <c r="X358" t="str">
        <f t="shared" si="300"/>
        <v/>
      </c>
      <c r="Y358" t="str">
        <f t="shared" si="300"/>
        <v/>
      </c>
      <c r="Z358" t="str">
        <f t="shared" si="300"/>
        <v/>
      </c>
      <c r="AA358" t="str">
        <f t="shared" si="300"/>
        <v/>
      </c>
      <c r="AB358" t="str">
        <f t="shared" si="300"/>
        <v/>
      </c>
      <c r="AC358" t="str">
        <f t="shared" si="300"/>
        <v/>
      </c>
      <c r="AD358" t="str">
        <f t="shared" si="300"/>
        <v/>
      </c>
      <c r="AE358" t="str">
        <f t="shared" si="300"/>
        <v/>
      </c>
      <c r="AF358" t="str">
        <f t="shared" si="300"/>
        <v/>
      </c>
      <c r="AG358" t="str">
        <f t="shared" si="300"/>
        <v/>
      </c>
      <c r="AH358" t="str">
        <f t="shared" si="300"/>
        <v/>
      </c>
      <c r="AI358" t="str">
        <f t="shared" si="300"/>
        <v/>
      </c>
      <c r="AJ358" t="str">
        <f t="shared" si="300"/>
        <v/>
      </c>
      <c r="AK358" t="str">
        <f t="shared" si="300"/>
        <v/>
      </c>
      <c r="AL358" t="str">
        <f t="shared" si="300"/>
        <v/>
      </c>
      <c r="AM358" t="str">
        <f t="shared" si="300"/>
        <v/>
      </c>
      <c r="AN358" t="str">
        <f t="shared" si="300"/>
        <v/>
      </c>
      <c r="AO358" t="str">
        <f t="shared" si="300"/>
        <v/>
      </c>
      <c r="AP358" t="str">
        <f t="shared" si="300"/>
        <v/>
      </c>
      <c r="AQ358" t="str">
        <f t="shared" si="300"/>
        <v/>
      </c>
      <c r="AR358" t="str">
        <f t="shared" si="300"/>
        <v/>
      </c>
      <c r="AS358" t="str">
        <f t="shared" si="300"/>
        <v/>
      </c>
      <c r="AT358" t="str">
        <f t="shared" si="300"/>
        <v/>
      </c>
      <c r="AU358" t="str">
        <f t="shared" si="300"/>
        <v/>
      </c>
      <c r="AV358" t="str">
        <f t="shared" si="300"/>
        <v/>
      </c>
      <c r="AW358" t="str">
        <f t="shared" si="300"/>
        <v/>
      </c>
      <c r="AX358" t="str">
        <f t="shared" si="300"/>
        <v/>
      </c>
      <c r="AY358" t="str">
        <f t="shared" si="300"/>
        <v/>
      </c>
      <c r="AZ358" t="str">
        <f t="shared" si="300"/>
        <v/>
      </c>
      <c r="BA358" t="str">
        <f t="shared" si="300"/>
        <v/>
      </c>
      <c r="BB358" t="str">
        <f t="shared" si="300"/>
        <v/>
      </c>
      <c r="BC358" t="str">
        <f t="shared" si="300"/>
        <v/>
      </c>
      <c r="BD358" t="str">
        <f t="shared" si="300"/>
        <v/>
      </c>
      <c r="BE358" t="str">
        <f t="shared" si="300"/>
        <v/>
      </c>
      <c r="BF358" t="str">
        <f t="shared" si="300"/>
        <v/>
      </c>
      <c r="BG358" t="str">
        <f t="shared" si="300"/>
        <v/>
      </c>
      <c r="BH358" t="str">
        <f t="shared" si="300"/>
        <v/>
      </c>
      <c r="BI358" t="str">
        <f t="shared" si="300"/>
        <v/>
      </c>
      <c r="BJ358" t="str">
        <f t="shared" si="300"/>
        <v/>
      </c>
      <c r="BK358" t="str">
        <f t="shared" si="300"/>
        <v/>
      </c>
      <c r="BL358" t="str">
        <f t="shared" si="300"/>
        <v/>
      </c>
      <c r="BM358" t="str">
        <f t="shared" si="300"/>
        <v/>
      </c>
      <c r="BN358" t="str">
        <f t="shared" si="300"/>
        <v/>
      </c>
      <c r="BO358" t="str">
        <f t="shared" si="300"/>
        <v/>
      </c>
      <c r="BP358" t="str">
        <f t="shared" si="300"/>
        <v/>
      </c>
      <c r="BQ358" t="str">
        <f t="shared" si="300"/>
        <v/>
      </c>
      <c r="BR358" t="str">
        <f t="shared" si="300"/>
        <v/>
      </c>
      <c r="BS358" t="str">
        <f t="shared" si="300"/>
        <v/>
      </c>
      <c r="BT358" t="str">
        <f t="shared" si="300"/>
        <v/>
      </c>
      <c r="BU358" t="str">
        <f t="shared" si="300"/>
        <v/>
      </c>
      <c r="BV358" t="str">
        <f t="shared" ref="BV358:DY358" si="301">IF(BV140&gt;0,BV$4,"")</f>
        <v/>
      </c>
      <c r="BW358" t="str">
        <f t="shared" si="301"/>
        <v/>
      </c>
      <c r="BX358" t="str">
        <f t="shared" si="301"/>
        <v/>
      </c>
      <c r="BY358" t="str">
        <f t="shared" si="301"/>
        <v/>
      </c>
      <c r="BZ358" t="str">
        <f t="shared" si="301"/>
        <v/>
      </c>
      <c r="CA358" t="str">
        <f t="shared" si="301"/>
        <v/>
      </c>
      <c r="CB358" t="str">
        <f t="shared" si="301"/>
        <v/>
      </c>
      <c r="CC358" t="str">
        <f t="shared" si="301"/>
        <v/>
      </c>
      <c r="CD358" t="str">
        <f t="shared" si="301"/>
        <v/>
      </c>
      <c r="CE358" t="str">
        <f t="shared" si="301"/>
        <v/>
      </c>
      <c r="CF358" t="str">
        <f t="shared" si="301"/>
        <v/>
      </c>
      <c r="CG358" t="str">
        <f t="shared" si="301"/>
        <v/>
      </c>
      <c r="CH358" t="str">
        <f t="shared" si="301"/>
        <v/>
      </c>
      <c r="CI358" t="str">
        <f t="shared" si="301"/>
        <v/>
      </c>
      <c r="CJ358" t="str">
        <f t="shared" si="301"/>
        <v/>
      </c>
      <c r="CK358" t="str">
        <f t="shared" si="301"/>
        <v/>
      </c>
      <c r="CL358" t="str">
        <f t="shared" si="301"/>
        <v/>
      </c>
      <c r="CM358" t="str">
        <f t="shared" si="301"/>
        <v/>
      </c>
      <c r="CN358" t="str">
        <f t="shared" si="301"/>
        <v/>
      </c>
      <c r="CO358" t="str">
        <f t="shared" si="301"/>
        <v/>
      </c>
      <c r="CP358" t="str">
        <f t="shared" si="301"/>
        <v/>
      </c>
      <c r="CQ358" t="str">
        <f t="shared" si="301"/>
        <v/>
      </c>
      <c r="CR358" t="str">
        <f t="shared" si="301"/>
        <v/>
      </c>
      <c r="CS358" t="str">
        <f t="shared" si="301"/>
        <v/>
      </c>
      <c r="CT358" t="str">
        <f t="shared" si="301"/>
        <v/>
      </c>
      <c r="CU358" t="str">
        <f t="shared" si="301"/>
        <v/>
      </c>
      <c r="CV358" t="str">
        <f t="shared" si="301"/>
        <v/>
      </c>
      <c r="CW358" t="str">
        <f t="shared" si="301"/>
        <v/>
      </c>
      <c r="CX358" t="str">
        <f t="shared" si="301"/>
        <v/>
      </c>
      <c r="CY358" t="str">
        <f t="shared" si="301"/>
        <v/>
      </c>
      <c r="CZ358" t="str">
        <f t="shared" si="301"/>
        <v/>
      </c>
      <c r="DA358" t="str">
        <f t="shared" si="301"/>
        <v/>
      </c>
      <c r="DB358" t="str">
        <f t="shared" si="301"/>
        <v/>
      </c>
      <c r="DC358" t="str">
        <f t="shared" si="301"/>
        <v/>
      </c>
      <c r="DD358" t="str">
        <f t="shared" si="301"/>
        <v/>
      </c>
      <c r="DE358" t="str">
        <f t="shared" si="301"/>
        <v/>
      </c>
      <c r="DF358" t="str">
        <f t="shared" si="301"/>
        <v/>
      </c>
      <c r="DG358" t="str">
        <f t="shared" si="301"/>
        <v/>
      </c>
      <c r="DH358" t="str">
        <f t="shared" si="301"/>
        <v/>
      </c>
      <c r="DI358" t="str">
        <f t="shared" si="301"/>
        <v/>
      </c>
      <c r="DJ358" t="str">
        <f t="shared" si="301"/>
        <v/>
      </c>
      <c r="DK358" t="str">
        <f t="shared" si="301"/>
        <v/>
      </c>
      <c r="DL358" t="str">
        <f t="shared" si="301"/>
        <v/>
      </c>
      <c r="DM358" t="str">
        <f t="shared" si="301"/>
        <v/>
      </c>
      <c r="DN358" t="str">
        <f t="shared" si="301"/>
        <v/>
      </c>
      <c r="DO358" t="str">
        <f t="shared" si="301"/>
        <v/>
      </c>
      <c r="DP358" t="str">
        <f t="shared" si="301"/>
        <v/>
      </c>
      <c r="DQ358" t="str">
        <f t="shared" si="301"/>
        <v/>
      </c>
      <c r="DR358" t="str">
        <f t="shared" si="301"/>
        <v/>
      </c>
      <c r="DS358" t="str">
        <f t="shared" si="301"/>
        <v/>
      </c>
      <c r="DT358" t="str">
        <f t="shared" si="301"/>
        <v/>
      </c>
      <c r="DU358" t="str">
        <f t="shared" si="301"/>
        <v/>
      </c>
      <c r="DV358" t="str">
        <f t="shared" si="301"/>
        <v/>
      </c>
      <c r="DW358" t="str">
        <f t="shared" si="301"/>
        <v/>
      </c>
      <c r="DX358" t="str">
        <f t="shared" si="301"/>
        <v/>
      </c>
      <c r="DY358" t="str">
        <f t="shared" si="301"/>
        <v/>
      </c>
    </row>
    <row r="359" spans="2:129" x14ac:dyDescent="0.2">
      <c r="G359" s="9">
        <f t="shared" si="291"/>
        <v>0</v>
      </c>
      <c r="H359" s="9">
        <f t="shared" si="292"/>
        <v>0</v>
      </c>
      <c r="I359" t="str">
        <f t="shared" si="293"/>
        <v/>
      </c>
      <c r="J359" t="str">
        <f t="shared" ref="J359:BU359" si="302">IF(J141&gt;0,J$4,"")</f>
        <v/>
      </c>
      <c r="K359" t="str">
        <f t="shared" si="302"/>
        <v/>
      </c>
      <c r="L359" t="str">
        <f t="shared" si="302"/>
        <v/>
      </c>
      <c r="M359" t="str">
        <f t="shared" si="302"/>
        <v/>
      </c>
      <c r="N359" t="str">
        <f t="shared" si="302"/>
        <v/>
      </c>
      <c r="O359" t="str">
        <f t="shared" si="302"/>
        <v/>
      </c>
      <c r="P359" t="str">
        <f t="shared" si="302"/>
        <v/>
      </c>
      <c r="Q359" t="str">
        <f t="shared" si="302"/>
        <v/>
      </c>
      <c r="R359" t="str">
        <f t="shared" si="302"/>
        <v/>
      </c>
      <c r="S359" t="str">
        <f t="shared" si="302"/>
        <v/>
      </c>
      <c r="T359" t="str">
        <f t="shared" si="302"/>
        <v/>
      </c>
      <c r="U359" t="str">
        <f t="shared" si="302"/>
        <v/>
      </c>
      <c r="V359" t="str">
        <f t="shared" si="302"/>
        <v/>
      </c>
      <c r="W359" t="str">
        <f t="shared" si="302"/>
        <v/>
      </c>
      <c r="X359" t="str">
        <f t="shared" si="302"/>
        <v/>
      </c>
      <c r="Y359" t="str">
        <f t="shared" si="302"/>
        <v/>
      </c>
      <c r="Z359" t="str">
        <f t="shared" si="302"/>
        <v/>
      </c>
      <c r="AA359" t="str">
        <f t="shared" si="302"/>
        <v/>
      </c>
      <c r="AB359" t="str">
        <f t="shared" si="302"/>
        <v/>
      </c>
      <c r="AC359" t="str">
        <f t="shared" si="302"/>
        <v/>
      </c>
      <c r="AD359" t="str">
        <f t="shared" si="302"/>
        <v/>
      </c>
      <c r="AE359" t="str">
        <f t="shared" si="302"/>
        <v/>
      </c>
      <c r="AF359" t="str">
        <f t="shared" si="302"/>
        <v/>
      </c>
      <c r="AG359" t="str">
        <f t="shared" si="302"/>
        <v/>
      </c>
      <c r="AH359" t="str">
        <f t="shared" si="302"/>
        <v/>
      </c>
      <c r="AI359" t="str">
        <f t="shared" si="302"/>
        <v/>
      </c>
      <c r="AJ359" t="str">
        <f t="shared" si="302"/>
        <v/>
      </c>
      <c r="AK359" t="str">
        <f t="shared" si="302"/>
        <v/>
      </c>
      <c r="AL359" t="str">
        <f t="shared" si="302"/>
        <v/>
      </c>
      <c r="AM359" t="str">
        <f t="shared" si="302"/>
        <v/>
      </c>
      <c r="AN359" t="str">
        <f t="shared" si="302"/>
        <v/>
      </c>
      <c r="AO359" t="str">
        <f t="shared" si="302"/>
        <v/>
      </c>
      <c r="AP359" t="str">
        <f t="shared" si="302"/>
        <v/>
      </c>
      <c r="AQ359" t="str">
        <f t="shared" si="302"/>
        <v/>
      </c>
      <c r="AR359" t="str">
        <f t="shared" si="302"/>
        <v/>
      </c>
      <c r="AS359" t="str">
        <f t="shared" si="302"/>
        <v/>
      </c>
      <c r="AT359" t="str">
        <f t="shared" si="302"/>
        <v/>
      </c>
      <c r="AU359" t="str">
        <f t="shared" si="302"/>
        <v/>
      </c>
      <c r="AV359" t="str">
        <f t="shared" si="302"/>
        <v/>
      </c>
      <c r="AW359" t="str">
        <f t="shared" si="302"/>
        <v/>
      </c>
      <c r="AX359" t="str">
        <f t="shared" si="302"/>
        <v/>
      </c>
      <c r="AY359" t="str">
        <f t="shared" si="302"/>
        <v/>
      </c>
      <c r="AZ359" t="str">
        <f t="shared" si="302"/>
        <v/>
      </c>
      <c r="BA359" t="str">
        <f t="shared" si="302"/>
        <v/>
      </c>
      <c r="BB359" t="str">
        <f t="shared" si="302"/>
        <v/>
      </c>
      <c r="BC359" t="str">
        <f t="shared" si="302"/>
        <v/>
      </c>
      <c r="BD359" t="str">
        <f t="shared" si="302"/>
        <v/>
      </c>
      <c r="BE359" t="str">
        <f t="shared" si="302"/>
        <v/>
      </c>
      <c r="BF359" t="str">
        <f t="shared" si="302"/>
        <v/>
      </c>
      <c r="BG359" t="str">
        <f t="shared" si="302"/>
        <v/>
      </c>
      <c r="BH359" t="str">
        <f t="shared" si="302"/>
        <v/>
      </c>
      <c r="BI359" t="str">
        <f t="shared" si="302"/>
        <v/>
      </c>
      <c r="BJ359" t="str">
        <f t="shared" si="302"/>
        <v/>
      </c>
      <c r="BK359" t="str">
        <f t="shared" si="302"/>
        <v/>
      </c>
      <c r="BL359" t="str">
        <f t="shared" si="302"/>
        <v/>
      </c>
      <c r="BM359" t="str">
        <f t="shared" si="302"/>
        <v/>
      </c>
      <c r="BN359" t="str">
        <f t="shared" si="302"/>
        <v/>
      </c>
      <c r="BO359" t="str">
        <f t="shared" si="302"/>
        <v/>
      </c>
      <c r="BP359" t="str">
        <f t="shared" si="302"/>
        <v/>
      </c>
      <c r="BQ359" t="str">
        <f t="shared" si="302"/>
        <v/>
      </c>
      <c r="BR359" t="str">
        <f t="shared" si="302"/>
        <v/>
      </c>
      <c r="BS359" t="str">
        <f t="shared" si="302"/>
        <v/>
      </c>
      <c r="BT359" t="str">
        <f t="shared" si="302"/>
        <v/>
      </c>
      <c r="BU359" t="str">
        <f t="shared" si="302"/>
        <v/>
      </c>
      <c r="BV359" t="str">
        <f t="shared" ref="BV359:DY359" si="303">IF(BV141&gt;0,BV$4,"")</f>
        <v/>
      </c>
      <c r="BW359" t="str">
        <f t="shared" si="303"/>
        <v/>
      </c>
      <c r="BX359" t="str">
        <f t="shared" si="303"/>
        <v/>
      </c>
      <c r="BY359" t="str">
        <f t="shared" si="303"/>
        <v/>
      </c>
      <c r="BZ359" t="str">
        <f t="shared" si="303"/>
        <v/>
      </c>
      <c r="CA359" t="str">
        <f t="shared" si="303"/>
        <v/>
      </c>
      <c r="CB359" t="str">
        <f t="shared" si="303"/>
        <v/>
      </c>
      <c r="CC359" t="str">
        <f t="shared" si="303"/>
        <v/>
      </c>
      <c r="CD359" t="str">
        <f t="shared" si="303"/>
        <v/>
      </c>
      <c r="CE359" t="str">
        <f t="shared" si="303"/>
        <v/>
      </c>
      <c r="CF359" t="str">
        <f t="shared" si="303"/>
        <v/>
      </c>
      <c r="CG359" t="str">
        <f t="shared" si="303"/>
        <v/>
      </c>
      <c r="CH359" t="str">
        <f t="shared" si="303"/>
        <v/>
      </c>
      <c r="CI359" t="str">
        <f t="shared" si="303"/>
        <v/>
      </c>
      <c r="CJ359" t="str">
        <f t="shared" si="303"/>
        <v/>
      </c>
      <c r="CK359" t="str">
        <f t="shared" si="303"/>
        <v/>
      </c>
      <c r="CL359" t="str">
        <f t="shared" si="303"/>
        <v/>
      </c>
      <c r="CM359" t="str">
        <f t="shared" si="303"/>
        <v/>
      </c>
      <c r="CN359" t="str">
        <f t="shared" si="303"/>
        <v/>
      </c>
      <c r="CO359" t="str">
        <f t="shared" si="303"/>
        <v/>
      </c>
      <c r="CP359" t="str">
        <f t="shared" si="303"/>
        <v/>
      </c>
      <c r="CQ359" t="str">
        <f t="shared" si="303"/>
        <v/>
      </c>
      <c r="CR359" t="str">
        <f t="shared" si="303"/>
        <v/>
      </c>
      <c r="CS359" t="str">
        <f t="shared" si="303"/>
        <v/>
      </c>
      <c r="CT359" t="str">
        <f t="shared" si="303"/>
        <v/>
      </c>
      <c r="CU359" t="str">
        <f t="shared" si="303"/>
        <v/>
      </c>
      <c r="CV359" t="str">
        <f t="shared" si="303"/>
        <v/>
      </c>
      <c r="CW359" t="str">
        <f t="shared" si="303"/>
        <v/>
      </c>
      <c r="CX359" t="str">
        <f t="shared" si="303"/>
        <v/>
      </c>
      <c r="CY359" t="str">
        <f t="shared" si="303"/>
        <v/>
      </c>
      <c r="CZ359" t="str">
        <f t="shared" si="303"/>
        <v/>
      </c>
      <c r="DA359" t="str">
        <f t="shared" si="303"/>
        <v/>
      </c>
      <c r="DB359" t="str">
        <f t="shared" si="303"/>
        <v/>
      </c>
      <c r="DC359" t="str">
        <f t="shared" si="303"/>
        <v/>
      </c>
      <c r="DD359" t="str">
        <f t="shared" si="303"/>
        <v/>
      </c>
      <c r="DE359" t="str">
        <f t="shared" si="303"/>
        <v/>
      </c>
      <c r="DF359" t="str">
        <f t="shared" si="303"/>
        <v/>
      </c>
      <c r="DG359" t="str">
        <f t="shared" si="303"/>
        <v/>
      </c>
      <c r="DH359" t="str">
        <f t="shared" si="303"/>
        <v/>
      </c>
      <c r="DI359" t="str">
        <f t="shared" si="303"/>
        <v/>
      </c>
      <c r="DJ359" t="str">
        <f t="shared" si="303"/>
        <v/>
      </c>
      <c r="DK359" t="str">
        <f t="shared" si="303"/>
        <v/>
      </c>
      <c r="DL359" t="str">
        <f t="shared" si="303"/>
        <v/>
      </c>
      <c r="DM359" t="str">
        <f t="shared" si="303"/>
        <v/>
      </c>
      <c r="DN359" t="str">
        <f t="shared" si="303"/>
        <v/>
      </c>
      <c r="DO359" t="str">
        <f t="shared" si="303"/>
        <v/>
      </c>
      <c r="DP359" t="str">
        <f t="shared" si="303"/>
        <v/>
      </c>
      <c r="DQ359" t="str">
        <f t="shared" si="303"/>
        <v/>
      </c>
      <c r="DR359" t="str">
        <f t="shared" si="303"/>
        <v/>
      </c>
      <c r="DS359" t="str">
        <f t="shared" si="303"/>
        <v/>
      </c>
      <c r="DT359" t="str">
        <f t="shared" si="303"/>
        <v/>
      </c>
      <c r="DU359" t="str">
        <f t="shared" si="303"/>
        <v/>
      </c>
      <c r="DV359" t="str">
        <f t="shared" si="303"/>
        <v/>
      </c>
      <c r="DW359" t="str">
        <f t="shared" si="303"/>
        <v/>
      </c>
      <c r="DX359" t="str">
        <f t="shared" si="303"/>
        <v/>
      </c>
      <c r="DY359" t="str">
        <f t="shared" si="303"/>
        <v/>
      </c>
    </row>
    <row r="360" spans="2:129" x14ac:dyDescent="0.2">
      <c r="B360" t="str">
        <f t="shared" si="288"/>
        <v>TBD</v>
      </c>
      <c r="G360" s="9">
        <f t="shared" si="291"/>
        <v>0</v>
      </c>
      <c r="H360" s="9">
        <f t="shared" si="292"/>
        <v>0</v>
      </c>
      <c r="I360" t="str">
        <f t="shared" si="293"/>
        <v/>
      </c>
      <c r="J360" t="str">
        <f t="shared" ref="J360:BU360" si="304">IF(J142&gt;0,J$4,"")</f>
        <v/>
      </c>
      <c r="K360" t="str">
        <f t="shared" si="304"/>
        <v/>
      </c>
      <c r="L360" t="str">
        <f t="shared" si="304"/>
        <v/>
      </c>
      <c r="M360" t="str">
        <f t="shared" si="304"/>
        <v/>
      </c>
      <c r="N360" t="str">
        <f t="shared" si="304"/>
        <v/>
      </c>
      <c r="O360" t="str">
        <f t="shared" si="304"/>
        <v/>
      </c>
      <c r="P360" t="str">
        <f t="shared" si="304"/>
        <v/>
      </c>
      <c r="Q360" t="str">
        <f t="shared" si="304"/>
        <v/>
      </c>
      <c r="R360" t="str">
        <f t="shared" si="304"/>
        <v/>
      </c>
      <c r="S360" t="str">
        <f t="shared" si="304"/>
        <v/>
      </c>
      <c r="T360" t="str">
        <f t="shared" si="304"/>
        <v/>
      </c>
      <c r="U360" t="str">
        <f t="shared" si="304"/>
        <v/>
      </c>
      <c r="V360" t="str">
        <f t="shared" si="304"/>
        <v/>
      </c>
      <c r="W360" t="str">
        <f t="shared" si="304"/>
        <v/>
      </c>
      <c r="X360" t="str">
        <f t="shared" si="304"/>
        <v/>
      </c>
      <c r="Y360" t="str">
        <f t="shared" si="304"/>
        <v/>
      </c>
      <c r="Z360" t="str">
        <f t="shared" si="304"/>
        <v/>
      </c>
      <c r="AA360" t="str">
        <f t="shared" si="304"/>
        <v/>
      </c>
      <c r="AB360" t="str">
        <f t="shared" si="304"/>
        <v/>
      </c>
      <c r="AC360" t="str">
        <f t="shared" si="304"/>
        <v/>
      </c>
      <c r="AD360" t="str">
        <f t="shared" si="304"/>
        <v/>
      </c>
      <c r="AE360" t="str">
        <f t="shared" si="304"/>
        <v/>
      </c>
      <c r="AF360" t="str">
        <f t="shared" si="304"/>
        <v/>
      </c>
      <c r="AG360" t="str">
        <f t="shared" si="304"/>
        <v/>
      </c>
      <c r="AH360" t="str">
        <f t="shared" si="304"/>
        <v/>
      </c>
      <c r="AI360" t="str">
        <f t="shared" si="304"/>
        <v/>
      </c>
      <c r="AJ360" t="str">
        <f t="shared" si="304"/>
        <v/>
      </c>
      <c r="AK360" t="str">
        <f t="shared" si="304"/>
        <v/>
      </c>
      <c r="AL360" t="str">
        <f t="shared" si="304"/>
        <v/>
      </c>
      <c r="AM360" t="str">
        <f t="shared" si="304"/>
        <v/>
      </c>
      <c r="AN360" t="str">
        <f t="shared" si="304"/>
        <v/>
      </c>
      <c r="AO360" t="str">
        <f t="shared" si="304"/>
        <v/>
      </c>
      <c r="AP360" t="str">
        <f t="shared" si="304"/>
        <v/>
      </c>
      <c r="AQ360" t="str">
        <f t="shared" si="304"/>
        <v/>
      </c>
      <c r="AR360" t="str">
        <f t="shared" si="304"/>
        <v/>
      </c>
      <c r="AS360" t="str">
        <f t="shared" si="304"/>
        <v/>
      </c>
      <c r="AT360" t="str">
        <f t="shared" si="304"/>
        <v/>
      </c>
      <c r="AU360" t="str">
        <f t="shared" si="304"/>
        <v/>
      </c>
      <c r="AV360" t="str">
        <f t="shared" si="304"/>
        <v/>
      </c>
      <c r="AW360" t="str">
        <f t="shared" si="304"/>
        <v/>
      </c>
      <c r="AX360" t="str">
        <f t="shared" si="304"/>
        <v/>
      </c>
      <c r="AY360" t="str">
        <f t="shared" si="304"/>
        <v/>
      </c>
      <c r="AZ360" t="str">
        <f t="shared" si="304"/>
        <v/>
      </c>
      <c r="BA360" t="str">
        <f t="shared" si="304"/>
        <v/>
      </c>
      <c r="BB360" t="str">
        <f t="shared" si="304"/>
        <v/>
      </c>
      <c r="BC360" t="str">
        <f t="shared" si="304"/>
        <v/>
      </c>
      <c r="BD360" t="str">
        <f t="shared" si="304"/>
        <v/>
      </c>
      <c r="BE360" t="str">
        <f t="shared" si="304"/>
        <v/>
      </c>
      <c r="BF360" t="str">
        <f t="shared" si="304"/>
        <v/>
      </c>
      <c r="BG360" t="str">
        <f t="shared" si="304"/>
        <v/>
      </c>
      <c r="BH360" t="str">
        <f t="shared" si="304"/>
        <v/>
      </c>
      <c r="BI360" t="str">
        <f t="shared" si="304"/>
        <v/>
      </c>
      <c r="BJ360" t="str">
        <f t="shared" si="304"/>
        <v/>
      </c>
      <c r="BK360" t="str">
        <f t="shared" si="304"/>
        <v/>
      </c>
      <c r="BL360" t="str">
        <f t="shared" si="304"/>
        <v/>
      </c>
      <c r="BM360" t="str">
        <f t="shared" si="304"/>
        <v/>
      </c>
      <c r="BN360" t="str">
        <f t="shared" si="304"/>
        <v/>
      </c>
      <c r="BO360" t="str">
        <f t="shared" si="304"/>
        <v/>
      </c>
      <c r="BP360" t="str">
        <f t="shared" si="304"/>
        <v/>
      </c>
      <c r="BQ360" t="str">
        <f t="shared" si="304"/>
        <v/>
      </c>
      <c r="BR360" t="str">
        <f t="shared" si="304"/>
        <v/>
      </c>
      <c r="BS360" t="str">
        <f t="shared" si="304"/>
        <v/>
      </c>
      <c r="BT360" t="str">
        <f t="shared" si="304"/>
        <v/>
      </c>
      <c r="BU360" t="str">
        <f t="shared" si="304"/>
        <v/>
      </c>
      <c r="BV360" t="str">
        <f t="shared" ref="BV360:DY360" si="305">IF(BV142&gt;0,BV$4,"")</f>
        <v/>
      </c>
      <c r="BW360" t="str">
        <f t="shared" si="305"/>
        <v/>
      </c>
      <c r="BX360" t="str">
        <f t="shared" si="305"/>
        <v/>
      </c>
      <c r="BY360" t="str">
        <f t="shared" si="305"/>
        <v/>
      </c>
      <c r="BZ360" t="str">
        <f t="shared" si="305"/>
        <v/>
      </c>
      <c r="CA360" t="str">
        <f t="shared" si="305"/>
        <v/>
      </c>
      <c r="CB360" t="str">
        <f t="shared" si="305"/>
        <v/>
      </c>
      <c r="CC360" t="str">
        <f t="shared" si="305"/>
        <v/>
      </c>
      <c r="CD360" t="str">
        <f t="shared" si="305"/>
        <v/>
      </c>
      <c r="CE360" t="str">
        <f t="shared" si="305"/>
        <v/>
      </c>
      <c r="CF360" t="str">
        <f t="shared" si="305"/>
        <v/>
      </c>
      <c r="CG360" t="str">
        <f t="shared" si="305"/>
        <v/>
      </c>
      <c r="CH360" t="str">
        <f t="shared" si="305"/>
        <v/>
      </c>
      <c r="CI360" t="str">
        <f t="shared" si="305"/>
        <v/>
      </c>
      <c r="CJ360" t="str">
        <f t="shared" si="305"/>
        <v/>
      </c>
      <c r="CK360" t="str">
        <f t="shared" si="305"/>
        <v/>
      </c>
      <c r="CL360" t="str">
        <f t="shared" si="305"/>
        <v/>
      </c>
      <c r="CM360" t="str">
        <f t="shared" si="305"/>
        <v/>
      </c>
      <c r="CN360" t="str">
        <f t="shared" si="305"/>
        <v/>
      </c>
      <c r="CO360" t="str">
        <f t="shared" si="305"/>
        <v/>
      </c>
      <c r="CP360" t="str">
        <f t="shared" si="305"/>
        <v/>
      </c>
      <c r="CQ360" t="str">
        <f t="shared" si="305"/>
        <v/>
      </c>
      <c r="CR360" t="str">
        <f t="shared" si="305"/>
        <v/>
      </c>
      <c r="CS360" t="str">
        <f t="shared" si="305"/>
        <v/>
      </c>
      <c r="CT360" t="str">
        <f t="shared" si="305"/>
        <v/>
      </c>
      <c r="CU360" t="str">
        <f t="shared" si="305"/>
        <v/>
      </c>
      <c r="CV360" t="str">
        <f t="shared" si="305"/>
        <v/>
      </c>
      <c r="CW360" t="str">
        <f t="shared" si="305"/>
        <v/>
      </c>
      <c r="CX360" t="str">
        <f t="shared" si="305"/>
        <v/>
      </c>
      <c r="CY360" t="str">
        <f t="shared" si="305"/>
        <v/>
      </c>
      <c r="CZ360" t="str">
        <f t="shared" si="305"/>
        <v/>
      </c>
      <c r="DA360" t="str">
        <f t="shared" si="305"/>
        <v/>
      </c>
      <c r="DB360" t="str">
        <f t="shared" si="305"/>
        <v/>
      </c>
      <c r="DC360" t="str">
        <f t="shared" si="305"/>
        <v/>
      </c>
      <c r="DD360" t="str">
        <f t="shared" si="305"/>
        <v/>
      </c>
      <c r="DE360" t="str">
        <f t="shared" si="305"/>
        <v/>
      </c>
      <c r="DF360" t="str">
        <f t="shared" si="305"/>
        <v/>
      </c>
      <c r="DG360" t="str">
        <f t="shared" si="305"/>
        <v/>
      </c>
      <c r="DH360" t="str">
        <f t="shared" si="305"/>
        <v/>
      </c>
      <c r="DI360" t="str">
        <f t="shared" si="305"/>
        <v/>
      </c>
      <c r="DJ360" t="str">
        <f t="shared" si="305"/>
        <v/>
      </c>
      <c r="DK360" t="str">
        <f t="shared" si="305"/>
        <v/>
      </c>
      <c r="DL360" t="str">
        <f t="shared" si="305"/>
        <v/>
      </c>
      <c r="DM360" t="str">
        <f t="shared" si="305"/>
        <v/>
      </c>
      <c r="DN360" t="str">
        <f t="shared" si="305"/>
        <v/>
      </c>
      <c r="DO360" t="str">
        <f t="shared" si="305"/>
        <v/>
      </c>
      <c r="DP360" t="str">
        <f t="shared" si="305"/>
        <v/>
      </c>
      <c r="DQ360" t="str">
        <f t="shared" si="305"/>
        <v/>
      </c>
      <c r="DR360" t="str">
        <f t="shared" si="305"/>
        <v/>
      </c>
      <c r="DS360" t="str">
        <f t="shared" si="305"/>
        <v/>
      </c>
      <c r="DT360" t="str">
        <f t="shared" si="305"/>
        <v/>
      </c>
      <c r="DU360" t="str">
        <f t="shared" si="305"/>
        <v/>
      </c>
      <c r="DV360" t="str">
        <f t="shared" si="305"/>
        <v/>
      </c>
      <c r="DW360" t="str">
        <f t="shared" si="305"/>
        <v/>
      </c>
      <c r="DX360" t="str">
        <f t="shared" si="305"/>
        <v/>
      </c>
      <c r="DY360" t="str">
        <f t="shared" si="305"/>
        <v/>
      </c>
    </row>
    <row r="361" spans="2:129" x14ac:dyDescent="0.2">
      <c r="B361" t="str">
        <f t="shared" si="288"/>
        <v/>
      </c>
      <c r="G361" s="9">
        <f t="shared" si="291"/>
        <v>0</v>
      </c>
      <c r="H361" s="9">
        <f t="shared" si="292"/>
        <v>0</v>
      </c>
      <c r="I361" t="str">
        <f t="shared" si="293"/>
        <v/>
      </c>
      <c r="J361" t="str">
        <f t="shared" ref="J361:BU361" si="306">IF(J143&gt;0,J$4,"")</f>
        <v/>
      </c>
      <c r="K361" t="str">
        <f t="shared" si="306"/>
        <v/>
      </c>
      <c r="L361" t="str">
        <f t="shared" si="306"/>
        <v/>
      </c>
      <c r="M361" t="str">
        <f t="shared" si="306"/>
        <v/>
      </c>
      <c r="N361" t="str">
        <f t="shared" si="306"/>
        <v/>
      </c>
      <c r="O361" t="str">
        <f t="shared" si="306"/>
        <v/>
      </c>
      <c r="P361" t="str">
        <f t="shared" si="306"/>
        <v/>
      </c>
      <c r="Q361" t="str">
        <f t="shared" si="306"/>
        <v/>
      </c>
      <c r="R361" t="str">
        <f t="shared" si="306"/>
        <v/>
      </c>
      <c r="S361" t="str">
        <f t="shared" si="306"/>
        <v/>
      </c>
      <c r="T361" t="str">
        <f t="shared" si="306"/>
        <v/>
      </c>
      <c r="U361" t="str">
        <f t="shared" si="306"/>
        <v/>
      </c>
      <c r="V361" t="str">
        <f t="shared" si="306"/>
        <v/>
      </c>
      <c r="W361" t="str">
        <f t="shared" si="306"/>
        <v/>
      </c>
      <c r="X361" t="str">
        <f t="shared" si="306"/>
        <v/>
      </c>
      <c r="Y361" t="str">
        <f t="shared" si="306"/>
        <v/>
      </c>
      <c r="Z361" t="str">
        <f t="shared" si="306"/>
        <v/>
      </c>
      <c r="AA361" t="str">
        <f t="shared" si="306"/>
        <v/>
      </c>
      <c r="AB361" t="str">
        <f t="shared" si="306"/>
        <v/>
      </c>
      <c r="AC361" t="str">
        <f t="shared" si="306"/>
        <v/>
      </c>
      <c r="AD361" t="str">
        <f t="shared" si="306"/>
        <v/>
      </c>
      <c r="AE361" t="str">
        <f t="shared" si="306"/>
        <v/>
      </c>
      <c r="AF361" t="str">
        <f t="shared" si="306"/>
        <v/>
      </c>
      <c r="AG361" t="str">
        <f t="shared" si="306"/>
        <v/>
      </c>
      <c r="AH361" t="str">
        <f t="shared" si="306"/>
        <v/>
      </c>
      <c r="AI361" t="str">
        <f t="shared" si="306"/>
        <v/>
      </c>
      <c r="AJ361" t="str">
        <f t="shared" si="306"/>
        <v/>
      </c>
      <c r="AK361" t="str">
        <f t="shared" si="306"/>
        <v/>
      </c>
      <c r="AL361" t="str">
        <f t="shared" si="306"/>
        <v/>
      </c>
      <c r="AM361" t="str">
        <f t="shared" si="306"/>
        <v/>
      </c>
      <c r="AN361" t="str">
        <f t="shared" si="306"/>
        <v/>
      </c>
      <c r="AO361" t="str">
        <f t="shared" si="306"/>
        <v/>
      </c>
      <c r="AP361" t="str">
        <f t="shared" si="306"/>
        <v/>
      </c>
      <c r="AQ361" t="str">
        <f t="shared" si="306"/>
        <v/>
      </c>
      <c r="AR361" t="str">
        <f t="shared" si="306"/>
        <v/>
      </c>
      <c r="AS361" t="str">
        <f t="shared" si="306"/>
        <v/>
      </c>
      <c r="AT361" t="str">
        <f t="shared" si="306"/>
        <v/>
      </c>
      <c r="AU361" t="str">
        <f t="shared" si="306"/>
        <v/>
      </c>
      <c r="AV361" t="str">
        <f t="shared" si="306"/>
        <v/>
      </c>
      <c r="AW361" t="str">
        <f t="shared" si="306"/>
        <v/>
      </c>
      <c r="AX361" t="str">
        <f t="shared" si="306"/>
        <v/>
      </c>
      <c r="AY361" t="str">
        <f t="shared" si="306"/>
        <v/>
      </c>
      <c r="AZ361" t="str">
        <f t="shared" si="306"/>
        <v/>
      </c>
      <c r="BA361" t="str">
        <f t="shared" si="306"/>
        <v/>
      </c>
      <c r="BB361" t="str">
        <f t="shared" si="306"/>
        <v/>
      </c>
      <c r="BC361" t="str">
        <f t="shared" si="306"/>
        <v/>
      </c>
      <c r="BD361" t="str">
        <f t="shared" si="306"/>
        <v/>
      </c>
      <c r="BE361" t="str">
        <f t="shared" si="306"/>
        <v/>
      </c>
      <c r="BF361" t="str">
        <f t="shared" si="306"/>
        <v/>
      </c>
      <c r="BG361" t="str">
        <f t="shared" si="306"/>
        <v/>
      </c>
      <c r="BH361" t="str">
        <f t="shared" si="306"/>
        <v/>
      </c>
      <c r="BI361" t="str">
        <f t="shared" si="306"/>
        <v/>
      </c>
      <c r="BJ361" t="str">
        <f t="shared" si="306"/>
        <v/>
      </c>
      <c r="BK361" t="str">
        <f t="shared" si="306"/>
        <v/>
      </c>
      <c r="BL361" t="str">
        <f t="shared" si="306"/>
        <v/>
      </c>
      <c r="BM361" t="str">
        <f t="shared" si="306"/>
        <v/>
      </c>
      <c r="BN361" t="str">
        <f t="shared" si="306"/>
        <v/>
      </c>
      <c r="BO361" t="str">
        <f t="shared" si="306"/>
        <v/>
      </c>
      <c r="BP361" t="str">
        <f t="shared" si="306"/>
        <v/>
      </c>
      <c r="BQ361" t="str">
        <f t="shared" si="306"/>
        <v/>
      </c>
      <c r="BR361" t="str">
        <f t="shared" si="306"/>
        <v/>
      </c>
      <c r="BS361" t="str">
        <f t="shared" si="306"/>
        <v/>
      </c>
      <c r="BT361" t="str">
        <f t="shared" si="306"/>
        <v/>
      </c>
      <c r="BU361" t="str">
        <f t="shared" si="306"/>
        <v/>
      </c>
      <c r="BV361" t="str">
        <f t="shared" ref="BV361:DY361" si="307">IF(BV143&gt;0,BV$4,"")</f>
        <v/>
      </c>
      <c r="BW361" t="str">
        <f t="shared" si="307"/>
        <v/>
      </c>
      <c r="BX361" t="str">
        <f t="shared" si="307"/>
        <v/>
      </c>
      <c r="BY361" t="str">
        <f t="shared" si="307"/>
        <v/>
      </c>
      <c r="BZ361" t="str">
        <f t="shared" si="307"/>
        <v/>
      </c>
      <c r="CA361" t="str">
        <f t="shared" si="307"/>
        <v/>
      </c>
      <c r="CB361" t="str">
        <f t="shared" si="307"/>
        <v/>
      </c>
      <c r="CC361" t="str">
        <f t="shared" si="307"/>
        <v/>
      </c>
      <c r="CD361" t="str">
        <f t="shared" si="307"/>
        <v/>
      </c>
      <c r="CE361" t="str">
        <f t="shared" si="307"/>
        <v/>
      </c>
      <c r="CF361" t="str">
        <f t="shared" si="307"/>
        <v/>
      </c>
      <c r="CG361" t="str">
        <f t="shared" si="307"/>
        <v/>
      </c>
      <c r="CH361" t="str">
        <f t="shared" si="307"/>
        <v/>
      </c>
      <c r="CI361" t="str">
        <f t="shared" si="307"/>
        <v/>
      </c>
      <c r="CJ361" t="str">
        <f t="shared" si="307"/>
        <v/>
      </c>
      <c r="CK361" t="str">
        <f t="shared" si="307"/>
        <v/>
      </c>
      <c r="CL361" t="str">
        <f t="shared" si="307"/>
        <v/>
      </c>
      <c r="CM361" t="str">
        <f t="shared" si="307"/>
        <v/>
      </c>
      <c r="CN361" t="str">
        <f t="shared" si="307"/>
        <v/>
      </c>
      <c r="CO361" t="str">
        <f t="shared" si="307"/>
        <v/>
      </c>
      <c r="CP361" t="str">
        <f t="shared" si="307"/>
        <v/>
      </c>
      <c r="CQ361" t="str">
        <f t="shared" si="307"/>
        <v/>
      </c>
      <c r="CR361" t="str">
        <f t="shared" si="307"/>
        <v/>
      </c>
      <c r="CS361" t="str">
        <f t="shared" si="307"/>
        <v/>
      </c>
      <c r="CT361" t="str">
        <f t="shared" si="307"/>
        <v/>
      </c>
      <c r="CU361" t="str">
        <f t="shared" si="307"/>
        <v/>
      </c>
      <c r="CV361" t="str">
        <f t="shared" si="307"/>
        <v/>
      </c>
      <c r="CW361" t="str">
        <f t="shared" si="307"/>
        <v/>
      </c>
      <c r="CX361" t="str">
        <f t="shared" si="307"/>
        <v/>
      </c>
      <c r="CY361" t="str">
        <f t="shared" si="307"/>
        <v/>
      </c>
      <c r="CZ361" t="str">
        <f t="shared" si="307"/>
        <v/>
      </c>
      <c r="DA361" t="str">
        <f t="shared" si="307"/>
        <v/>
      </c>
      <c r="DB361" t="str">
        <f t="shared" si="307"/>
        <v/>
      </c>
      <c r="DC361" t="str">
        <f t="shared" si="307"/>
        <v/>
      </c>
      <c r="DD361" t="str">
        <f t="shared" si="307"/>
        <v/>
      </c>
      <c r="DE361" t="str">
        <f t="shared" si="307"/>
        <v/>
      </c>
      <c r="DF361" t="str">
        <f t="shared" si="307"/>
        <v/>
      </c>
      <c r="DG361" t="str">
        <f t="shared" si="307"/>
        <v/>
      </c>
      <c r="DH361" t="str">
        <f t="shared" si="307"/>
        <v/>
      </c>
      <c r="DI361" t="str">
        <f t="shared" si="307"/>
        <v/>
      </c>
      <c r="DJ361" t="str">
        <f t="shared" si="307"/>
        <v/>
      </c>
      <c r="DK361" t="str">
        <f t="shared" si="307"/>
        <v/>
      </c>
      <c r="DL361" t="str">
        <f t="shared" si="307"/>
        <v/>
      </c>
      <c r="DM361" t="str">
        <f t="shared" si="307"/>
        <v/>
      </c>
      <c r="DN361" t="str">
        <f t="shared" si="307"/>
        <v/>
      </c>
      <c r="DO361" t="str">
        <f t="shared" si="307"/>
        <v/>
      </c>
      <c r="DP361" t="str">
        <f t="shared" si="307"/>
        <v/>
      </c>
      <c r="DQ361" t="str">
        <f t="shared" si="307"/>
        <v/>
      </c>
      <c r="DR361" t="str">
        <f t="shared" si="307"/>
        <v/>
      </c>
      <c r="DS361" t="str">
        <f t="shared" si="307"/>
        <v/>
      </c>
      <c r="DT361" t="str">
        <f t="shared" si="307"/>
        <v/>
      </c>
      <c r="DU361" t="str">
        <f t="shared" si="307"/>
        <v/>
      </c>
      <c r="DV361" t="str">
        <f t="shared" si="307"/>
        <v/>
      </c>
      <c r="DW361" t="str">
        <f t="shared" si="307"/>
        <v/>
      </c>
      <c r="DX361" t="str">
        <f t="shared" si="307"/>
        <v/>
      </c>
      <c r="DY361" t="str">
        <f t="shared" si="307"/>
        <v/>
      </c>
    </row>
    <row r="362" spans="2:129" x14ac:dyDescent="0.2">
      <c r="B362" t="str">
        <f t="shared" si="288"/>
        <v/>
      </c>
      <c r="G362" s="9">
        <f t="shared" si="291"/>
        <v>0</v>
      </c>
      <c r="H362" s="9">
        <f t="shared" si="292"/>
        <v>0</v>
      </c>
      <c r="I362" t="str">
        <f t="shared" si="293"/>
        <v/>
      </c>
      <c r="J362" t="str">
        <f t="shared" ref="J362:BU362" si="308">IF(J144&gt;0,J$4,"")</f>
        <v/>
      </c>
      <c r="K362" t="str">
        <f t="shared" si="308"/>
        <v/>
      </c>
      <c r="L362" t="str">
        <f t="shared" si="308"/>
        <v/>
      </c>
      <c r="M362" t="str">
        <f t="shared" si="308"/>
        <v/>
      </c>
      <c r="N362" t="str">
        <f t="shared" si="308"/>
        <v/>
      </c>
      <c r="O362" t="str">
        <f t="shared" si="308"/>
        <v/>
      </c>
      <c r="P362" t="str">
        <f t="shared" si="308"/>
        <v/>
      </c>
      <c r="Q362" t="str">
        <f t="shared" si="308"/>
        <v/>
      </c>
      <c r="R362" t="str">
        <f t="shared" si="308"/>
        <v/>
      </c>
      <c r="S362" t="str">
        <f t="shared" si="308"/>
        <v/>
      </c>
      <c r="T362" t="str">
        <f t="shared" si="308"/>
        <v/>
      </c>
      <c r="U362" t="str">
        <f t="shared" si="308"/>
        <v/>
      </c>
      <c r="V362" t="str">
        <f t="shared" si="308"/>
        <v/>
      </c>
      <c r="W362" t="str">
        <f t="shared" si="308"/>
        <v/>
      </c>
      <c r="X362" t="str">
        <f t="shared" si="308"/>
        <v/>
      </c>
      <c r="Y362" t="str">
        <f t="shared" si="308"/>
        <v/>
      </c>
      <c r="Z362" t="str">
        <f t="shared" si="308"/>
        <v/>
      </c>
      <c r="AA362" t="str">
        <f t="shared" si="308"/>
        <v/>
      </c>
      <c r="AB362" t="str">
        <f t="shared" si="308"/>
        <v/>
      </c>
      <c r="AC362" t="str">
        <f t="shared" si="308"/>
        <v/>
      </c>
      <c r="AD362" t="str">
        <f t="shared" si="308"/>
        <v/>
      </c>
      <c r="AE362" t="str">
        <f t="shared" si="308"/>
        <v/>
      </c>
      <c r="AF362" t="str">
        <f t="shared" si="308"/>
        <v/>
      </c>
      <c r="AG362" t="str">
        <f t="shared" si="308"/>
        <v/>
      </c>
      <c r="AH362" t="str">
        <f t="shared" si="308"/>
        <v/>
      </c>
      <c r="AI362" t="str">
        <f t="shared" si="308"/>
        <v/>
      </c>
      <c r="AJ362" t="str">
        <f t="shared" si="308"/>
        <v/>
      </c>
      <c r="AK362" t="str">
        <f t="shared" si="308"/>
        <v/>
      </c>
      <c r="AL362" t="str">
        <f t="shared" si="308"/>
        <v/>
      </c>
      <c r="AM362" t="str">
        <f t="shared" si="308"/>
        <v/>
      </c>
      <c r="AN362" t="str">
        <f t="shared" si="308"/>
        <v/>
      </c>
      <c r="AO362" t="str">
        <f t="shared" si="308"/>
        <v/>
      </c>
      <c r="AP362" t="str">
        <f t="shared" si="308"/>
        <v/>
      </c>
      <c r="AQ362" t="str">
        <f t="shared" si="308"/>
        <v/>
      </c>
      <c r="AR362" t="str">
        <f t="shared" si="308"/>
        <v/>
      </c>
      <c r="AS362" t="str">
        <f t="shared" si="308"/>
        <v/>
      </c>
      <c r="AT362" t="str">
        <f t="shared" si="308"/>
        <v/>
      </c>
      <c r="AU362" t="str">
        <f t="shared" si="308"/>
        <v/>
      </c>
      <c r="AV362" t="str">
        <f t="shared" si="308"/>
        <v/>
      </c>
      <c r="AW362" t="str">
        <f t="shared" si="308"/>
        <v/>
      </c>
      <c r="AX362" t="str">
        <f t="shared" si="308"/>
        <v/>
      </c>
      <c r="AY362" t="str">
        <f t="shared" si="308"/>
        <v/>
      </c>
      <c r="AZ362" t="str">
        <f t="shared" si="308"/>
        <v/>
      </c>
      <c r="BA362" t="str">
        <f t="shared" si="308"/>
        <v/>
      </c>
      <c r="BB362" t="str">
        <f t="shared" si="308"/>
        <v/>
      </c>
      <c r="BC362" t="str">
        <f t="shared" si="308"/>
        <v/>
      </c>
      <c r="BD362" t="str">
        <f t="shared" si="308"/>
        <v/>
      </c>
      <c r="BE362" t="str">
        <f t="shared" si="308"/>
        <v/>
      </c>
      <c r="BF362" t="str">
        <f t="shared" si="308"/>
        <v/>
      </c>
      <c r="BG362" t="str">
        <f t="shared" si="308"/>
        <v/>
      </c>
      <c r="BH362" t="str">
        <f t="shared" si="308"/>
        <v/>
      </c>
      <c r="BI362" t="str">
        <f t="shared" si="308"/>
        <v/>
      </c>
      <c r="BJ362" t="str">
        <f t="shared" si="308"/>
        <v/>
      </c>
      <c r="BK362" t="str">
        <f t="shared" si="308"/>
        <v/>
      </c>
      <c r="BL362" t="str">
        <f t="shared" si="308"/>
        <v/>
      </c>
      <c r="BM362" t="str">
        <f t="shared" si="308"/>
        <v/>
      </c>
      <c r="BN362" t="str">
        <f t="shared" si="308"/>
        <v/>
      </c>
      <c r="BO362" t="str">
        <f t="shared" si="308"/>
        <v/>
      </c>
      <c r="BP362" t="str">
        <f t="shared" si="308"/>
        <v/>
      </c>
      <c r="BQ362" t="str">
        <f t="shared" si="308"/>
        <v/>
      </c>
      <c r="BR362" t="str">
        <f t="shared" si="308"/>
        <v/>
      </c>
      <c r="BS362" t="str">
        <f t="shared" si="308"/>
        <v/>
      </c>
      <c r="BT362" t="str">
        <f t="shared" si="308"/>
        <v/>
      </c>
      <c r="BU362" t="str">
        <f t="shared" si="308"/>
        <v/>
      </c>
      <c r="BV362" t="str">
        <f t="shared" ref="BV362:DY362" si="309">IF(BV144&gt;0,BV$4,"")</f>
        <v/>
      </c>
      <c r="BW362" t="str">
        <f t="shared" si="309"/>
        <v/>
      </c>
      <c r="BX362" t="str">
        <f t="shared" si="309"/>
        <v/>
      </c>
      <c r="BY362" t="str">
        <f t="shared" si="309"/>
        <v/>
      </c>
      <c r="BZ362" t="str">
        <f t="shared" si="309"/>
        <v/>
      </c>
      <c r="CA362" t="str">
        <f t="shared" si="309"/>
        <v/>
      </c>
      <c r="CB362" t="str">
        <f t="shared" si="309"/>
        <v/>
      </c>
      <c r="CC362" t="str">
        <f t="shared" si="309"/>
        <v/>
      </c>
      <c r="CD362" t="str">
        <f t="shared" si="309"/>
        <v/>
      </c>
      <c r="CE362" t="str">
        <f t="shared" si="309"/>
        <v/>
      </c>
      <c r="CF362" t="str">
        <f t="shared" si="309"/>
        <v/>
      </c>
      <c r="CG362" t="str">
        <f t="shared" si="309"/>
        <v/>
      </c>
      <c r="CH362" t="str">
        <f t="shared" si="309"/>
        <v/>
      </c>
      <c r="CI362" t="str">
        <f t="shared" si="309"/>
        <v/>
      </c>
      <c r="CJ362" t="str">
        <f t="shared" si="309"/>
        <v/>
      </c>
      <c r="CK362" t="str">
        <f t="shared" si="309"/>
        <v/>
      </c>
      <c r="CL362" t="str">
        <f t="shared" si="309"/>
        <v/>
      </c>
      <c r="CM362" t="str">
        <f t="shared" si="309"/>
        <v/>
      </c>
      <c r="CN362" t="str">
        <f t="shared" si="309"/>
        <v/>
      </c>
      <c r="CO362" t="str">
        <f t="shared" si="309"/>
        <v/>
      </c>
      <c r="CP362" t="str">
        <f t="shared" si="309"/>
        <v/>
      </c>
      <c r="CQ362" t="str">
        <f t="shared" si="309"/>
        <v/>
      </c>
      <c r="CR362" t="str">
        <f t="shared" si="309"/>
        <v/>
      </c>
      <c r="CS362" t="str">
        <f t="shared" si="309"/>
        <v/>
      </c>
      <c r="CT362" t="str">
        <f t="shared" si="309"/>
        <v/>
      </c>
      <c r="CU362" t="str">
        <f t="shared" si="309"/>
        <v/>
      </c>
      <c r="CV362" t="str">
        <f t="shared" si="309"/>
        <v/>
      </c>
      <c r="CW362" t="str">
        <f t="shared" si="309"/>
        <v/>
      </c>
      <c r="CX362" t="str">
        <f t="shared" si="309"/>
        <v/>
      </c>
      <c r="CY362" t="str">
        <f t="shared" si="309"/>
        <v/>
      </c>
      <c r="CZ362" t="str">
        <f t="shared" si="309"/>
        <v/>
      </c>
      <c r="DA362" t="str">
        <f t="shared" si="309"/>
        <v/>
      </c>
      <c r="DB362" t="str">
        <f t="shared" si="309"/>
        <v/>
      </c>
      <c r="DC362" t="str">
        <f t="shared" si="309"/>
        <v/>
      </c>
      <c r="DD362" t="str">
        <f t="shared" si="309"/>
        <v/>
      </c>
      <c r="DE362" t="str">
        <f t="shared" si="309"/>
        <v/>
      </c>
      <c r="DF362" t="str">
        <f t="shared" si="309"/>
        <v/>
      </c>
      <c r="DG362" t="str">
        <f t="shared" si="309"/>
        <v/>
      </c>
      <c r="DH362" t="str">
        <f t="shared" si="309"/>
        <v/>
      </c>
      <c r="DI362" t="str">
        <f t="shared" si="309"/>
        <v/>
      </c>
      <c r="DJ362" t="str">
        <f t="shared" si="309"/>
        <v/>
      </c>
      <c r="DK362" t="str">
        <f t="shared" si="309"/>
        <v/>
      </c>
      <c r="DL362" t="str">
        <f t="shared" si="309"/>
        <v/>
      </c>
      <c r="DM362" t="str">
        <f t="shared" si="309"/>
        <v/>
      </c>
      <c r="DN362" t="str">
        <f t="shared" si="309"/>
        <v/>
      </c>
      <c r="DO362" t="str">
        <f t="shared" si="309"/>
        <v/>
      </c>
      <c r="DP362" t="str">
        <f t="shared" si="309"/>
        <v/>
      </c>
      <c r="DQ362" t="str">
        <f t="shared" si="309"/>
        <v/>
      </c>
      <c r="DR362" t="str">
        <f t="shared" si="309"/>
        <v/>
      </c>
      <c r="DS362" t="str">
        <f t="shared" si="309"/>
        <v/>
      </c>
      <c r="DT362" t="str">
        <f t="shared" si="309"/>
        <v/>
      </c>
      <c r="DU362" t="str">
        <f t="shared" si="309"/>
        <v/>
      </c>
      <c r="DV362" t="str">
        <f t="shared" si="309"/>
        <v/>
      </c>
      <c r="DW362" t="str">
        <f t="shared" si="309"/>
        <v/>
      </c>
      <c r="DX362" t="str">
        <f t="shared" si="309"/>
        <v/>
      </c>
      <c r="DY362" t="str">
        <f t="shared" si="309"/>
        <v/>
      </c>
    </row>
    <row r="363" spans="2:129" x14ac:dyDescent="0.2">
      <c r="B363" t="str">
        <f t="shared" si="288"/>
        <v/>
      </c>
      <c r="G363" s="9">
        <f t="shared" si="291"/>
        <v>0</v>
      </c>
      <c r="H363" s="9">
        <f t="shared" si="292"/>
        <v>0</v>
      </c>
      <c r="I363" t="str">
        <f t="shared" si="293"/>
        <v/>
      </c>
      <c r="J363" t="str">
        <f t="shared" ref="J363:BU363" si="310">IF(J145&gt;0,J$4,"")</f>
        <v/>
      </c>
      <c r="K363" t="str">
        <f t="shared" si="310"/>
        <v/>
      </c>
      <c r="L363" t="str">
        <f t="shared" si="310"/>
        <v/>
      </c>
      <c r="M363" t="str">
        <f t="shared" si="310"/>
        <v/>
      </c>
      <c r="N363" t="str">
        <f t="shared" si="310"/>
        <v/>
      </c>
      <c r="O363" t="str">
        <f t="shared" si="310"/>
        <v/>
      </c>
      <c r="P363" t="str">
        <f t="shared" si="310"/>
        <v/>
      </c>
      <c r="Q363" t="str">
        <f t="shared" si="310"/>
        <v/>
      </c>
      <c r="R363" t="str">
        <f t="shared" si="310"/>
        <v/>
      </c>
      <c r="S363" t="str">
        <f t="shared" si="310"/>
        <v/>
      </c>
      <c r="T363" t="str">
        <f t="shared" si="310"/>
        <v/>
      </c>
      <c r="U363" t="str">
        <f t="shared" si="310"/>
        <v/>
      </c>
      <c r="V363" t="str">
        <f t="shared" si="310"/>
        <v/>
      </c>
      <c r="W363" t="str">
        <f t="shared" si="310"/>
        <v/>
      </c>
      <c r="X363" t="str">
        <f t="shared" si="310"/>
        <v/>
      </c>
      <c r="Y363" t="str">
        <f t="shared" si="310"/>
        <v/>
      </c>
      <c r="Z363" t="str">
        <f t="shared" si="310"/>
        <v/>
      </c>
      <c r="AA363" t="str">
        <f t="shared" si="310"/>
        <v/>
      </c>
      <c r="AB363" t="str">
        <f t="shared" si="310"/>
        <v/>
      </c>
      <c r="AC363" t="str">
        <f t="shared" si="310"/>
        <v/>
      </c>
      <c r="AD363" t="str">
        <f t="shared" si="310"/>
        <v/>
      </c>
      <c r="AE363" t="str">
        <f t="shared" si="310"/>
        <v/>
      </c>
      <c r="AF363" t="str">
        <f t="shared" si="310"/>
        <v/>
      </c>
      <c r="AG363" t="str">
        <f t="shared" si="310"/>
        <v/>
      </c>
      <c r="AH363" t="str">
        <f t="shared" si="310"/>
        <v/>
      </c>
      <c r="AI363" t="str">
        <f t="shared" si="310"/>
        <v/>
      </c>
      <c r="AJ363" t="str">
        <f t="shared" si="310"/>
        <v/>
      </c>
      <c r="AK363" t="str">
        <f t="shared" si="310"/>
        <v/>
      </c>
      <c r="AL363" t="str">
        <f t="shared" si="310"/>
        <v/>
      </c>
      <c r="AM363" t="str">
        <f t="shared" si="310"/>
        <v/>
      </c>
      <c r="AN363" t="str">
        <f t="shared" si="310"/>
        <v/>
      </c>
      <c r="AO363" t="str">
        <f t="shared" si="310"/>
        <v/>
      </c>
      <c r="AP363" t="str">
        <f t="shared" si="310"/>
        <v/>
      </c>
      <c r="AQ363" t="str">
        <f t="shared" si="310"/>
        <v/>
      </c>
      <c r="AR363" t="str">
        <f t="shared" si="310"/>
        <v/>
      </c>
      <c r="AS363" t="str">
        <f t="shared" si="310"/>
        <v/>
      </c>
      <c r="AT363" t="str">
        <f t="shared" si="310"/>
        <v/>
      </c>
      <c r="AU363" t="str">
        <f t="shared" si="310"/>
        <v/>
      </c>
      <c r="AV363" t="str">
        <f t="shared" si="310"/>
        <v/>
      </c>
      <c r="AW363" t="str">
        <f t="shared" si="310"/>
        <v/>
      </c>
      <c r="AX363" t="str">
        <f t="shared" si="310"/>
        <v/>
      </c>
      <c r="AY363" t="str">
        <f t="shared" si="310"/>
        <v/>
      </c>
      <c r="AZ363" t="str">
        <f t="shared" si="310"/>
        <v/>
      </c>
      <c r="BA363" t="str">
        <f t="shared" si="310"/>
        <v/>
      </c>
      <c r="BB363" t="str">
        <f t="shared" si="310"/>
        <v/>
      </c>
      <c r="BC363" t="str">
        <f t="shared" si="310"/>
        <v/>
      </c>
      <c r="BD363" t="str">
        <f t="shared" si="310"/>
        <v/>
      </c>
      <c r="BE363" t="str">
        <f t="shared" si="310"/>
        <v/>
      </c>
      <c r="BF363" t="str">
        <f t="shared" si="310"/>
        <v/>
      </c>
      <c r="BG363" t="str">
        <f t="shared" si="310"/>
        <v/>
      </c>
      <c r="BH363" t="str">
        <f t="shared" si="310"/>
        <v/>
      </c>
      <c r="BI363" t="str">
        <f t="shared" si="310"/>
        <v/>
      </c>
      <c r="BJ363" t="str">
        <f t="shared" si="310"/>
        <v/>
      </c>
      <c r="BK363" t="str">
        <f t="shared" si="310"/>
        <v/>
      </c>
      <c r="BL363" t="str">
        <f t="shared" si="310"/>
        <v/>
      </c>
      <c r="BM363" t="str">
        <f t="shared" si="310"/>
        <v/>
      </c>
      <c r="BN363" t="str">
        <f t="shared" si="310"/>
        <v/>
      </c>
      <c r="BO363" t="str">
        <f t="shared" si="310"/>
        <v/>
      </c>
      <c r="BP363" t="str">
        <f t="shared" si="310"/>
        <v/>
      </c>
      <c r="BQ363" t="str">
        <f t="shared" si="310"/>
        <v/>
      </c>
      <c r="BR363" t="str">
        <f t="shared" si="310"/>
        <v/>
      </c>
      <c r="BS363" t="str">
        <f t="shared" si="310"/>
        <v/>
      </c>
      <c r="BT363" t="str">
        <f t="shared" si="310"/>
        <v/>
      </c>
      <c r="BU363" t="str">
        <f t="shared" si="310"/>
        <v/>
      </c>
      <c r="BV363" t="str">
        <f t="shared" ref="BV363:DY363" si="311">IF(BV145&gt;0,BV$4,"")</f>
        <v/>
      </c>
      <c r="BW363" t="str">
        <f t="shared" si="311"/>
        <v/>
      </c>
      <c r="BX363" t="str">
        <f t="shared" si="311"/>
        <v/>
      </c>
      <c r="BY363" t="str">
        <f t="shared" si="311"/>
        <v/>
      </c>
      <c r="BZ363" t="str">
        <f t="shared" si="311"/>
        <v/>
      </c>
      <c r="CA363" t="str">
        <f t="shared" si="311"/>
        <v/>
      </c>
      <c r="CB363" t="str">
        <f t="shared" si="311"/>
        <v/>
      </c>
      <c r="CC363" t="str">
        <f t="shared" si="311"/>
        <v/>
      </c>
      <c r="CD363" t="str">
        <f t="shared" si="311"/>
        <v/>
      </c>
      <c r="CE363" t="str">
        <f t="shared" si="311"/>
        <v/>
      </c>
      <c r="CF363" t="str">
        <f t="shared" si="311"/>
        <v/>
      </c>
      <c r="CG363" t="str">
        <f t="shared" si="311"/>
        <v/>
      </c>
      <c r="CH363" t="str">
        <f t="shared" si="311"/>
        <v/>
      </c>
      <c r="CI363" t="str">
        <f t="shared" si="311"/>
        <v/>
      </c>
      <c r="CJ363" t="str">
        <f t="shared" si="311"/>
        <v/>
      </c>
      <c r="CK363" t="str">
        <f t="shared" si="311"/>
        <v/>
      </c>
      <c r="CL363" t="str">
        <f t="shared" si="311"/>
        <v/>
      </c>
      <c r="CM363" t="str">
        <f t="shared" si="311"/>
        <v/>
      </c>
      <c r="CN363" t="str">
        <f t="shared" si="311"/>
        <v/>
      </c>
      <c r="CO363" t="str">
        <f t="shared" si="311"/>
        <v/>
      </c>
      <c r="CP363" t="str">
        <f t="shared" si="311"/>
        <v/>
      </c>
      <c r="CQ363" t="str">
        <f t="shared" si="311"/>
        <v/>
      </c>
      <c r="CR363" t="str">
        <f t="shared" si="311"/>
        <v/>
      </c>
      <c r="CS363" t="str">
        <f t="shared" si="311"/>
        <v/>
      </c>
      <c r="CT363" t="str">
        <f t="shared" si="311"/>
        <v/>
      </c>
      <c r="CU363" t="str">
        <f t="shared" si="311"/>
        <v/>
      </c>
      <c r="CV363" t="str">
        <f t="shared" si="311"/>
        <v/>
      </c>
      <c r="CW363" t="str">
        <f t="shared" si="311"/>
        <v/>
      </c>
      <c r="CX363" t="str">
        <f t="shared" si="311"/>
        <v/>
      </c>
      <c r="CY363" t="str">
        <f t="shared" si="311"/>
        <v/>
      </c>
      <c r="CZ363" t="str">
        <f t="shared" si="311"/>
        <v/>
      </c>
      <c r="DA363" t="str">
        <f t="shared" si="311"/>
        <v/>
      </c>
      <c r="DB363" t="str">
        <f t="shared" si="311"/>
        <v/>
      </c>
      <c r="DC363" t="str">
        <f t="shared" si="311"/>
        <v/>
      </c>
      <c r="DD363" t="str">
        <f t="shared" si="311"/>
        <v/>
      </c>
      <c r="DE363" t="str">
        <f t="shared" si="311"/>
        <v/>
      </c>
      <c r="DF363" t="str">
        <f t="shared" si="311"/>
        <v/>
      </c>
      <c r="DG363" t="str">
        <f t="shared" si="311"/>
        <v/>
      </c>
      <c r="DH363" t="str">
        <f t="shared" si="311"/>
        <v/>
      </c>
      <c r="DI363" t="str">
        <f t="shared" si="311"/>
        <v/>
      </c>
      <c r="DJ363" t="str">
        <f t="shared" si="311"/>
        <v/>
      </c>
      <c r="DK363" t="str">
        <f t="shared" si="311"/>
        <v/>
      </c>
      <c r="DL363" t="str">
        <f t="shared" si="311"/>
        <v/>
      </c>
      <c r="DM363" t="str">
        <f t="shared" si="311"/>
        <v/>
      </c>
      <c r="DN363" t="str">
        <f t="shared" si="311"/>
        <v/>
      </c>
      <c r="DO363" t="str">
        <f t="shared" si="311"/>
        <v/>
      </c>
      <c r="DP363" t="str">
        <f t="shared" si="311"/>
        <v/>
      </c>
      <c r="DQ363" t="str">
        <f t="shared" si="311"/>
        <v/>
      </c>
      <c r="DR363" t="str">
        <f t="shared" si="311"/>
        <v/>
      </c>
      <c r="DS363" t="str">
        <f t="shared" si="311"/>
        <v/>
      </c>
      <c r="DT363" t="str">
        <f t="shared" si="311"/>
        <v/>
      </c>
      <c r="DU363" t="str">
        <f t="shared" si="311"/>
        <v/>
      </c>
      <c r="DV363" t="str">
        <f t="shared" si="311"/>
        <v/>
      </c>
      <c r="DW363" t="str">
        <f t="shared" si="311"/>
        <v/>
      </c>
      <c r="DX363" t="str">
        <f t="shared" si="311"/>
        <v/>
      </c>
      <c r="DY363" t="str">
        <f t="shared" si="311"/>
        <v/>
      </c>
    </row>
    <row r="364" spans="2:129" x14ac:dyDescent="0.2">
      <c r="B364" t="str">
        <f t="shared" si="288"/>
        <v/>
      </c>
      <c r="G364" s="9">
        <f t="shared" si="291"/>
        <v>0</v>
      </c>
      <c r="H364" s="9">
        <f t="shared" si="292"/>
        <v>0</v>
      </c>
      <c r="I364" t="str">
        <f t="shared" si="293"/>
        <v/>
      </c>
      <c r="J364" t="str">
        <f t="shared" ref="J364:BU364" si="312">IF(J146&gt;0,J$4,"")</f>
        <v/>
      </c>
      <c r="K364" t="str">
        <f t="shared" si="312"/>
        <v/>
      </c>
      <c r="L364" t="str">
        <f t="shared" si="312"/>
        <v/>
      </c>
      <c r="M364" t="str">
        <f t="shared" si="312"/>
        <v/>
      </c>
      <c r="N364" t="str">
        <f t="shared" si="312"/>
        <v/>
      </c>
      <c r="O364" t="str">
        <f t="shared" si="312"/>
        <v/>
      </c>
      <c r="P364" t="str">
        <f t="shared" si="312"/>
        <v/>
      </c>
      <c r="Q364" t="str">
        <f t="shared" si="312"/>
        <v/>
      </c>
      <c r="R364" t="str">
        <f t="shared" si="312"/>
        <v/>
      </c>
      <c r="S364" t="str">
        <f t="shared" si="312"/>
        <v/>
      </c>
      <c r="T364" t="str">
        <f t="shared" si="312"/>
        <v/>
      </c>
      <c r="U364" t="str">
        <f t="shared" si="312"/>
        <v/>
      </c>
      <c r="V364" t="str">
        <f t="shared" si="312"/>
        <v/>
      </c>
      <c r="W364" t="str">
        <f t="shared" si="312"/>
        <v/>
      </c>
      <c r="X364" t="str">
        <f t="shared" si="312"/>
        <v/>
      </c>
      <c r="Y364" t="str">
        <f t="shared" si="312"/>
        <v/>
      </c>
      <c r="Z364" t="str">
        <f t="shared" si="312"/>
        <v/>
      </c>
      <c r="AA364" t="str">
        <f t="shared" si="312"/>
        <v/>
      </c>
      <c r="AB364" t="str">
        <f t="shared" si="312"/>
        <v/>
      </c>
      <c r="AC364" t="str">
        <f t="shared" si="312"/>
        <v/>
      </c>
      <c r="AD364" t="str">
        <f t="shared" si="312"/>
        <v/>
      </c>
      <c r="AE364" t="str">
        <f t="shared" si="312"/>
        <v/>
      </c>
      <c r="AF364" t="str">
        <f t="shared" si="312"/>
        <v/>
      </c>
      <c r="AG364" t="str">
        <f t="shared" si="312"/>
        <v/>
      </c>
      <c r="AH364" t="str">
        <f t="shared" si="312"/>
        <v/>
      </c>
      <c r="AI364" t="str">
        <f t="shared" si="312"/>
        <v/>
      </c>
      <c r="AJ364" t="str">
        <f t="shared" si="312"/>
        <v/>
      </c>
      <c r="AK364" t="str">
        <f t="shared" si="312"/>
        <v/>
      </c>
      <c r="AL364" t="str">
        <f t="shared" si="312"/>
        <v/>
      </c>
      <c r="AM364" t="str">
        <f t="shared" si="312"/>
        <v/>
      </c>
      <c r="AN364" t="str">
        <f t="shared" si="312"/>
        <v/>
      </c>
      <c r="AO364" t="str">
        <f t="shared" si="312"/>
        <v/>
      </c>
      <c r="AP364" t="str">
        <f t="shared" si="312"/>
        <v/>
      </c>
      <c r="AQ364" t="str">
        <f t="shared" si="312"/>
        <v/>
      </c>
      <c r="AR364" t="str">
        <f t="shared" si="312"/>
        <v/>
      </c>
      <c r="AS364" t="str">
        <f t="shared" si="312"/>
        <v/>
      </c>
      <c r="AT364" t="str">
        <f t="shared" si="312"/>
        <v/>
      </c>
      <c r="AU364" t="str">
        <f t="shared" si="312"/>
        <v/>
      </c>
      <c r="AV364" t="str">
        <f t="shared" si="312"/>
        <v/>
      </c>
      <c r="AW364" t="str">
        <f t="shared" si="312"/>
        <v/>
      </c>
      <c r="AX364" t="str">
        <f t="shared" si="312"/>
        <v/>
      </c>
      <c r="AY364" t="str">
        <f t="shared" si="312"/>
        <v/>
      </c>
      <c r="AZ364" t="str">
        <f t="shared" si="312"/>
        <v/>
      </c>
      <c r="BA364" t="str">
        <f t="shared" si="312"/>
        <v/>
      </c>
      <c r="BB364" t="str">
        <f t="shared" si="312"/>
        <v/>
      </c>
      <c r="BC364" t="str">
        <f t="shared" si="312"/>
        <v/>
      </c>
      <c r="BD364" t="str">
        <f t="shared" si="312"/>
        <v/>
      </c>
      <c r="BE364" t="str">
        <f t="shared" si="312"/>
        <v/>
      </c>
      <c r="BF364" t="str">
        <f t="shared" si="312"/>
        <v/>
      </c>
      <c r="BG364" t="str">
        <f t="shared" si="312"/>
        <v/>
      </c>
      <c r="BH364" t="str">
        <f t="shared" si="312"/>
        <v/>
      </c>
      <c r="BI364" t="str">
        <f t="shared" si="312"/>
        <v/>
      </c>
      <c r="BJ364" t="str">
        <f t="shared" si="312"/>
        <v/>
      </c>
      <c r="BK364" t="str">
        <f t="shared" si="312"/>
        <v/>
      </c>
      <c r="BL364" t="str">
        <f t="shared" si="312"/>
        <v/>
      </c>
      <c r="BM364" t="str">
        <f t="shared" si="312"/>
        <v/>
      </c>
      <c r="BN364" t="str">
        <f t="shared" si="312"/>
        <v/>
      </c>
      <c r="BO364" t="str">
        <f t="shared" si="312"/>
        <v/>
      </c>
      <c r="BP364" t="str">
        <f t="shared" si="312"/>
        <v/>
      </c>
      <c r="BQ364" t="str">
        <f t="shared" si="312"/>
        <v/>
      </c>
      <c r="BR364" t="str">
        <f t="shared" si="312"/>
        <v/>
      </c>
      <c r="BS364" t="str">
        <f t="shared" si="312"/>
        <v/>
      </c>
      <c r="BT364" t="str">
        <f t="shared" si="312"/>
        <v/>
      </c>
      <c r="BU364" t="str">
        <f t="shared" si="312"/>
        <v/>
      </c>
      <c r="BV364" t="str">
        <f t="shared" ref="BV364:DY364" si="313">IF(BV146&gt;0,BV$4,"")</f>
        <v/>
      </c>
      <c r="BW364" t="str">
        <f t="shared" si="313"/>
        <v/>
      </c>
      <c r="BX364" t="str">
        <f t="shared" si="313"/>
        <v/>
      </c>
      <c r="BY364" t="str">
        <f t="shared" si="313"/>
        <v/>
      </c>
      <c r="BZ364" t="str">
        <f t="shared" si="313"/>
        <v/>
      </c>
      <c r="CA364" t="str">
        <f t="shared" si="313"/>
        <v/>
      </c>
      <c r="CB364" t="str">
        <f t="shared" si="313"/>
        <v/>
      </c>
      <c r="CC364" t="str">
        <f t="shared" si="313"/>
        <v/>
      </c>
      <c r="CD364" t="str">
        <f t="shared" si="313"/>
        <v/>
      </c>
      <c r="CE364" t="str">
        <f t="shared" si="313"/>
        <v/>
      </c>
      <c r="CF364" t="str">
        <f t="shared" si="313"/>
        <v/>
      </c>
      <c r="CG364" t="str">
        <f t="shared" si="313"/>
        <v/>
      </c>
      <c r="CH364" t="str">
        <f t="shared" si="313"/>
        <v/>
      </c>
      <c r="CI364" t="str">
        <f t="shared" si="313"/>
        <v/>
      </c>
      <c r="CJ364" t="str">
        <f t="shared" si="313"/>
        <v/>
      </c>
      <c r="CK364" t="str">
        <f t="shared" si="313"/>
        <v/>
      </c>
      <c r="CL364" t="str">
        <f t="shared" si="313"/>
        <v/>
      </c>
      <c r="CM364" t="str">
        <f t="shared" si="313"/>
        <v/>
      </c>
      <c r="CN364" t="str">
        <f t="shared" si="313"/>
        <v/>
      </c>
      <c r="CO364" t="str">
        <f t="shared" si="313"/>
        <v/>
      </c>
      <c r="CP364" t="str">
        <f t="shared" si="313"/>
        <v/>
      </c>
      <c r="CQ364" t="str">
        <f t="shared" si="313"/>
        <v/>
      </c>
      <c r="CR364" t="str">
        <f t="shared" si="313"/>
        <v/>
      </c>
      <c r="CS364" t="str">
        <f t="shared" si="313"/>
        <v/>
      </c>
      <c r="CT364" t="str">
        <f t="shared" si="313"/>
        <v/>
      </c>
      <c r="CU364" t="str">
        <f t="shared" si="313"/>
        <v/>
      </c>
      <c r="CV364" t="str">
        <f t="shared" si="313"/>
        <v/>
      </c>
      <c r="CW364" t="str">
        <f t="shared" si="313"/>
        <v/>
      </c>
      <c r="CX364" t="str">
        <f t="shared" si="313"/>
        <v/>
      </c>
      <c r="CY364" t="str">
        <f t="shared" si="313"/>
        <v/>
      </c>
      <c r="CZ364" t="str">
        <f t="shared" si="313"/>
        <v/>
      </c>
      <c r="DA364" t="str">
        <f t="shared" si="313"/>
        <v/>
      </c>
      <c r="DB364" t="str">
        <f t="shared" si="313"/>
        <v/>
      </c>
      <c r="DC364" t="str">
        <f t="shared" si="313"/>
        <v/>
      </c>
      <c r="DD364" t="str">
        <f t="shared" si="313"/>
        <v/>
      </c>
      <c r="DE364" t="str">
        <f t="shared" si="313"/>
        <v/>
      </c>
      <c r="DF364" t="str">
        <f t="shared" si="313"/>
        <v/>
      </c>
      <c r="DG364" t="str">
        <f t="shared" si="313"/>
        <v/>
      </c>
      <c r="DH364" t="str">
        <f t="shared" si="313"/>
        <v/>
      </c>
      <c r="DI364" t="str">
        <f t="shared" si="313"/>
        <v/>
      </c>
      <c r="DJ364" t="str">
        <f t="shared" si="313"/>
        <v/>
      </c>
      <c r="DK364" t="str">
        <f t="shared" si="313"/>
        <v/>
      </c>
      <c r="DL364" t="str">
        <f t="shared" si="313"/>
        <v/>
      </c>
      <c r="DM364" t="str">
        <f t="shared" si="313"/>
        <v/>
      </c>
      <c r="DN364" t="str">
        <f t="shared" si="313"/>
        <v/>
      </c>
      <c r="DO364" t="str">
        <f t="shared" si="313"/>
        <v/>
      </c>
      <c r="DP364" t="str">
        <f t="shared" si="313"/>
        <v/>
      </c>
      <c r="DQ364" t="str">
        <f t="shared" si="313"/>
        <v/>
      </c>
      <c r="DR364" t="str">
        <f t="shared" si="313"/>
        <v/>
      </c>
      <c r="DS364" t="str">
        <f t="shared" si="313"/>
        <v/>
      </c>
      <c r="DT364" t="str">
        <f t="shared" si="313"/>
        <v/>
      </c>
      <c r="DU364" t="str">
        <f t="shared" si="313"/>
        <v/>
      </c>
      <c r="DV364" t="str">
        <f t="shared" si="313"/>
        <v/>
      </c>
      <c r="DW364" t="str">
        <f t="shared" si="313"/>
        <v/>
      </c>
      <c r="DX364" t="str">
        <f t="shared" si="313"/>
        <v/>
      </c>
      <c r="DY364" t="str">
        <f t="shared" si="313"/>
        <v/>
      </c>
    </row>
    <row r="365" spans="2:129" x14ac:dyDescent="0.2">
      <c r="B365" t="str">
        <f t="shared" si="288"/>
        <v/>
      </c>
      <c r="G365" s="9">
        <f t="shared" si="291"/>
        <v>0</v>
      </c>
      <c r="H365" s="9">
        <f t="shared" si="292"/>
        <v>0</v>
      </c>
      <c r="I365" t="str">
        <f t="shared" si="293"/>
        <v/>
      </c>
      <c r="J365" t="str">
        <f t="shared" ref="J365:BU365" si="314">IF(J147&gt;0,J$4,"")</f>
        <v/>
      </c>
      <c r="K365" t="str">
        <f t="shared" si="314"/>
        <v/>
      </c>
      <c r="L365" t="str">
        <f t="shared" si="314"/>
        <v/>
      </c>
      <c r="M365" t="str">
        <f t="shared" si="314"/>
        <v/>
      </c>
      <c r="N365" t="str">
        <f t="shared" si="314"/>
        <v/>
      </c>
      <c r="O365" t="str">
        <f t="shared" si="314"/>
        <v/>
      </c>
      <c r="P365" t="str">
        <f t="shared" si="314"/>
        <v/>
      </c>
      <c r="Q365" t="str">
        <f t="shared" si="314"/>
        <v/>
      </c>
      <c r="R365" t="str">
        <f t="shared" si="314"/>
        <v/>
      </c>
      <c r="S365" t="str">
        <f t="shared" si="314"/>
        <v/>
      </c>
      <c r="T365" t="str">
        <f t="shared" si="314"/>
        <v/>
      </c>
      <c r="U365" t="str">
        <f t="shared" si="314"/>
        <v/>
      </c>
      <c r="V365" t="str">
        <f t="shared" si="314"/>
        <v/>
      </c>
      <c r="W365" t="str">
        <f t="shared" si="314"/>
        <v/>
      </c>
      <c r="X365" t="str">
        <f t="shared" si="314"/>
        <v/>
      </c>
      <c r="Y365" t="str">
        <f t="shared" si="314"/>
        <v/>
      </c>
      <c r="Z365" t="str">
        <f t="shared" si="314"/>
        <v/>
      </c>
      <c r="AA365" t="str">
        <f t="shared" si="314"/>
        <v/>
      </c>
      <c r="AB365" t="str">
        <f t="shared" si="314"/>
        <v/>
      </c>
      <c r="AC365" t="str">
        <f t="shared" si="314"/>
        <v/>
      </c>
      <c r="AD365" t="str">
        <f t="shared" si="314"/>
        <v/>
      </c>
      <c r="AE365" t="str">
        <f t="shared" si="314"/>
        <v/>
      </c>
      <c r="AF365" t="str">
        <f t="shared" si="314"/>
        <v/>
      </c>
      <c r="AG365" t="str">
        <f t="shared" si="314"/>
        <v/>
      </c>
      <c r="AH365" t="str">
        <f t="shared" si="314"/>
        <v/>
      </c>
      <c r="AI365" t="str">
        <f t="shared" si="314"/>
        <v/>
      </c>
      <c r="AJ365" t="str">
        <f t="shared" si="314"/>
        <v/>
      </c>
      <c r="AK365" t="str">
        <f t="shared" si="314"/>
        <v/>
      </c>
      <c r="AL365" t="str">
        <f t="shared" si="314"/>
        <v/>
      </c>
      <c r="AM365" t="str">
        <f t="shared" si="314"/>
        <v/>
      </c>
      <c r="AN365" t="str">
        <f t="shared" si="314"/>
        <v/>
      </c>
      <c r="AO365" t="str">
        <f t="shared" si="314"/>
        <v/>
      </c>
      <c r="AP365" t="str">
        <f t="shared" si="314"/>
        <v/>
      </c>
      <c r="AQ365" t="str">
        <f t="shared" si="314"/>
        <v/>
      </c>
      <c r="AR365" t="str">
        <f t="shared" si="314"/>
        <v/>
      </c>
      <c r="AS365" t="str">
        <f t="shared" si="314"/>
        <v/>
      </c>
      <c r="AT365" t="str">
        <f t="shared" si="314"/>
        <v/>
      </c>
      <c r="AU365" t="str">
        <f t="shared" si="314"/>
        <v/>
      </c>
      <c r="AV365" t="str">
        <f t="shared" si="314"/>
        <v/>
      </c>
      <c r="AW365" t="str">
        <f t="shared" si="314"/>
        <v/>
      </c>
      <c r="AX365" t="str">
        <f t="shared" si="314"/>
        <v/>
      </c>
      <c r="AY365" t="str">
        <f t="shared" si="314"/>
        <v/>
      </c>
      <c r="AZ365" t="str">
        <f t="shared" si="314"/>
        <v/>
      </c>
      <c r="BA365" t="str">
        <f t="shared" si="314"/>
        <v/>
      </c>
      <c r="BB365" t="str">
        <f t="shared" si="314"/>
        <v/>
      </c>
      <c r="BC365" t="str">
        <f t="shared" si="314"/>
        <v/>
      </c>
      <c r="BD365" t="str">
        <f t="shared" si="314"/>
        <v/>
      </c>
      <c r="BE365" t="str">
        <f t="shared" si="314"/>
        <v/>
      </c>
      <c r="BF365" t="str">
        <f t="shared" si="314"/>
        <v/>
      </c>
      <c r="BG365" t="str">
        <f t="shared" si="314"/>
        <v/>
      </c>
      <c r="BH365" t="str">
        <f t="shared" si="314"/>
        <v/>
      </c>
      <c r="BI365" t="str">
        <f t="shared" si="314"/>
        <v/>
      </c>
      <c r="BJ365" t="str">
        <f t="shared" si="314"/>
        <v/>
      </c>
      <c r="BK365" t="str">
        <f t="shared" si="314"/>
        <v/>
      </c>
      <c r="BL365" t="str">
        <f t="shared" si="314"/>
        <v/>
      </c>
      <c r="BM365" t="str">
        <f t="shared" si="314"/>
        <v/>
      </c>
      <c r="BN365" t="str">
        <f t="shared" si="314"/>
        <v/>
      </c>
      <c r="BO365" t="str">
        <f t="shared" si="314"/>
        <v/>
      </c>
      <c r="BP365" t="str">
        <f t="shared" si="314"/>
        <v/>
      </c>
      <c r="BQ365" t="str">
        <f t="shared" si="314"/>
        <v/>
      </c>
      <c r="BR365" t="str">
        <f t="shared" si="314"/>
        <v/>
      </c>
      <c r="BS365" t="str">
        <f t="shared" si="314"/>
        <v/>
      </c>
      <c r="BT365" t="str">
        <f t="shared" si="314"/>
        <v/>
      </c>
      <c r="BU365" t="str">
        <f t="shared" si="314"/>
        <v/>
      </c>
      <c r="BV365" t="str">
        <f t="shared" ref="BV365:DY365" si="315">IF(BV147&gt;0,BV$4,"")</f>
        <v/>
      </c>
      <c r="BW365" t="str">
        <f t="shared" si="315"/>
        <v/>
      </c>
      <c r="BX365" t="str">
        <f t="shared" si="315"/>
        <v/>
      </c>
      <c r="BY365" t="str">
        <f t="shared" si="315"/>
        <v/>
      </c>
      <c r="BZ365" t="str">
        <f t="shared" si="315"/>
        <v/>
      </c>
      <c r="CA365" t="str">
        <f t="shared" si="315"/>
        <v/>
      </c>
      <c r="CB365" t="str">
        <f t="shared" si="315"/>
        <v/>
      </c>
      <c r="CC365" t="str">
        <f t="shared" si="315"/>
        <v/>
      </c>
      <c r="CD365" t="str">
        <f t="shared" si="315"/>
        <v/>
      </c>
      <c r="CE365" t="str">
        <f t="shared" si="315"/>
        <v/>
      </c>
      <c r="CF365" t="str">
        <f t="shared" si="315"/>
        <v/>
      </c>
      <c r="CG365" t="str">
        <f t="shared" si="315"/>
        <v/>
      </c>
      <c r="CH365" t="str">
        <f t="shared" si="315"/>
        <v/>
      </c>
      <c r="CI365" t="str">
        <f t="shared" si="315"/>
        <v/>
      </c>
      <c r="CJ365" t="str">
        <f t="shared" si="315"/>
        <v/>
      </c>
      <c r="CK365" t="str">
        <f t="shared" si="315"/>
        <v/>
      </c>
      <c r="CL365" t="str">
        <f t="shared" si="315"/>
        <v/>
      </c>
      <c r="CM365" t="str">
        <f t="shared" si="315"/>
        <v/>
      </c>
      <c r="CN365" t="str">
        <f t="shared" si="315"/>
        <v/>
      </c>
      <c r="CO365" t="str">
        <f t="shared" si="315"/>
        <v/>
      </c>
      <c r="CP365" t="str">
        <f t="shared" si="315"/>
        <v/>
      </c>
      <c r="CQ365" t="str">
        <f t="shared" si="315"/>
        <v/>
      </c>
      <c r="CR365" t="str">
        <f t="shared" si="315"/>
        <v/>
      </c>
      <c r="CS365" t="str">
        <f t="shared" si="315"/>
        <v/>
      </c>
      <c r="CT365" t="str">
        <f t="shared" si="315"/>
        <v/>
      </c>
      <c r="CU365" t="str">
        <f t="shared" si="315"/>
        <v/>
      </c>
      <c r="CV365" t="str">
        <f t="shared" si="315"/>
        <v/>
      </c>
      <c r="CW365" t="str">
        <f t="shared" si="315"/>
        <v/>
      </c>
      <c r="CX365" t="str">
        <f t="shared" si="315"/>
        <v/>
      </c>
      <c r="CY365" t="str">
        <f t="shared" si="315"/>
        <v/>
      </c>
      <c r="CZ365" t="str">
        <f t="shared" si="315"/>
        <v/>
      </c>
      <c r="DA365" t="str">
        <f t="shared" si="315"/>
        <v/>
      </c>
      <c r="DB365" t="str">
        <f t="shared" si="315"/>
        <v/>
      </c>
      <c r="DC365" t="str">
        <f t="shared" si="315"/>
        <v/>
      </c>
      <c r="DD365" t="str">
        <f t="shared" si="315"/>
        <v/>
      </c>
      <c r="DE365" t="str">
        <f t="shared" si="315"/>
        <v/>
      </c>
      <c r="DF365" t="str">
        <f t="shared" si="315"/>
        <v/>
      </c>
      <c r="DG365" t="str">
        <f t="shared" si="315"/>
        <v/>
      </c>
      <c r="DH365" t="str">
        <f t="shared" si="315"/>
        <v/>
      </c>
      <c r="DI365" t="str">
        <f t="shared" si="315"/>
        <v/>
      </c>
      <c r="DJ365" t="str">
        <f t="shared" si="315"/>
        <v/>
      </c>
      <c r="DK365" t="str">
        <f t="shared" si="315"/>
        <v/>
      </c>
      <c r="DL365" t="str">
        <f t="shared" si="315"/>
        <v/>
      </c>
      <c r="DM365" t="str">
        <f t="shared" si="315"/>
        <v/>
      </c>
      <c r="DN365" t="str">
        <f t="shared" si="315"/>
        <v/>
      </c>
      <c r="DO365" t="str">
        <f t="shared" si="315"/>
        <v/>
      </c>
      <c r="DP365" t="str">
        <f t="shared" si="315"/>
        <v/>
      </c>
      <c r="DQ365" t="str">
        <f t="shared" si="315"/>
        <v/>
      </c>
      <c r="DR365" t="str">
        <f t="shared" si="315"/>
        <v/>
      </c>
      <c r="DS365" t="str">
        <f t="shared" si="315"/>
        <v/>
      </c>
      <c r="DT365" t="str">
        <f t="shared" si="315"/>
        <v/>
      </c>
      <c r="DU365" t="str">
        <f t="shared" si="315"/>
        <v/>
      </c>
      <c r="DV365" t="str">
        <f t="shared" si="315"/>
        <v/>
      </c>
      <c r="DW365" t="str">
        <f t="shared" si="315"/>
        <v/>
      </c>
      <c r="DX365" t="str">
        <f t="shared" si="315"/>
        <v/>
      </c>
      <c r="DY365" t="str">
        <f t="shared" si="315"/>
        <v/>
      </c>
    </row>
    <row r="366" spans="2:129" x14ac:dyDescent="0.2">
      <c r="B366" t="str">
        <f t="shared" si="288"/>
        <v/>
      </c>
      <c r="G366" s="9">
        <f t="shared" si="291"/>
        <v>0</v>
      </c>
      <c r="H366" s="9">
        <f t="shared" si="292"/>
        <v>0</v>
      </c>
      <c r="I366" t="str">
        <f t="shared" si="293"/>
        <v/>
      </c>
      <c r="J366" t="str">
        <f t="shared" ref="J366:BU366" si="316">IF(J148&gt;0,J$4,"")</f>
        <v/>
      </c>
      <c r="K366" t="str">
        <f t="shared" si="316"/>
        <v/>
      </c>
      <c r="L366" t="str">
        <f t="shared" si="316"/>
        <v/>
      </c>
      <c r="M366" t="str">
        <f t="shared" si="316"/>
        <v/>
      </c>
      <c r="N366" t="str">
        <f t="shared" si="316"/>
        <v/>
      </c>
      <c r="O366" t="str">
        <f t="shared" si="316"/>
        <v/>
      </c>
      <c r="P366" t="str">
        <f t="shared" si="316"/>
        <v/>
      </c>
      <c r="Q366" t="str">
        <f t="shared" si="316"/>
        <v/>
      </c>
      <c r="R366" t="str">
        <f t="shared" si="316"/>
        <v/>
      </c>
      <c r="S366" t="str">
        <f t="shared" si="316"/>
        <v/>
      </c>
      <c r="T366" t="str">
        <f t="shared" si="316"/>
        <v/>
      </c>
      <c r="U366" t="str">
        <f t="shared" si="316"/>
        <v/>
      </c>
      <c r="V366" t="str">
        <f t="shared" si="316"/>
        <v/>
      </c>
      <c r="W366" t="str">
        <f t="shared" si="316"/>
        <v/>
      </c>
      <c r="X366" t="str">
        <f t="shared" si="316"/>
        <v/>
      </c>
      <c r="Y366" t="str">
        <f t="shared" si="316"/>
        <v/>
      </c>
      <c r="Z366" t="str">
        <f t="shared" si="316"/>
        <v/>
      </c>
      <c r="AA366" t="str">
        <f t="shared" si="316"/>
        <v/>
      </c>
      <c r="AB366" t="str">
        <f t="shared" si="316"/>
        <v/>
      </c>
      <c r="AC366" t="str">
        <f t="shared" si="316"/>
        <v/>
      </c>
      <c r="AD366" t="str">
        <f t="shared" si="316"/>
        <v/>
      </c>
      <c r="AE366" t="str">
        <f t="shared" si="316"/>
        <v/>
      </c>
      <c r="AF366" t="str">
        <f t="shared" si="316"/>
        <v/>
      </c>
      <c r="AG366" t="str">
        <f t="shared" si="316"/>
        <v/>
      </c>
      <c r="AH366" t="str">
        <f t="shared" si="316"/>
        <v/>
      </c>
      <c r="AI366" t="str">
        <f t="shared" si="316"/>
        <v/>
      </c>
      <c r="AJ366" t="str">
        <f t="shared" si="316"/>
        <v/>
      </c>
      <c r="AK366" t="str">
        <f t="shared" si="316"/>
        <v/>
      </c>
      <c r="AL366" t="str">
        <f t="shared" si="316"/>
        <v/>
      </c>
      <c r="AM366" t="str">
        <f t="shared" si="316"/>
        <v/>
      </c>
      <c r="AN366" t="str">
        <f t="shared" si="316"/>
        <v/>
      </c>
      <c r="AO366" t="str">
        <f t="shared" si="316"/>
        <v/>
      </c>
      <c r="AP366" t="str">
        <f t="shared" si="316"/>
        <v/>
      </c>
      <c r="AQ366" t="str">
        <f t="shared" si="316"/>
        <v/>
      </c>
      <c r="AR366" t="str">
        <f t="shared" si="316"/>
        <v/>
      </c>
      <c r="AS366" t="str">
        <f t="shared" si="316"/>
        <v/>
      </c>
      <c r="AT366" t="str">
        <f t="shared" si="316"/>
        <v/>
      </c>
      <c r="AU366" t="str">
        <f t="shared" si="316"/>
        <v/>
      </c>
      <c r="AV366" t="str">
        <f t="shared" si="316"/>
        <v/>
      </c>
      <c r="AW366" t="str">
        <f t="shared" si="316"/>
        <v/>
      </c>
      <c r="AX366" t="str">
        <f t="shared" si="316"/>
        <v/>
      </c>
      <c r="AY366" t="str">
        <f t="shared" si="316"/>
        <v/>
      </c>
      <c r="AZ366" t="str">
        <f t="shared" si="316"/>
        <v/>
      </c>
      <c r="BA366" t="str">
        <f t="shared" si="316"/>
        <v/>
      </c>
      <c r="BB366" t="str">
        <f t="shared" si="316"/>
        <v/>
      </c>
      <c r="BC366" t="str">
        <f t="shared" si="316"/>
        <v/>
      </c>
      <c r="BD366" t="str">
        <f t="shared" si="316"/>
        <v/>
      </c>
      <c r="BE366" t="str">
        <f t="shared" si="316"/>
        <v/>
      </c>
      <c r="BF366" t="str">
        <f t="shared" si="316"/>
        <v/>
      </c>
      <c r="BG366" t="str">
        <f t="shared" si="316"/>
        <v/>
      </c>
      <c r="BH366" t="str">
        <f t="shared" si="316"/>
        <v/>
      </c>
      <c r="BI366" t="str">
        <f t="shared" si="316"/>
        <v/>
      </c>
      <c r="BJ366" t="str">
        <f t="shared" si="316"/>
        <v/>
      </c>
      <c r="BK366" t="str">
        <f t="shared" si="316"/>
        <v/>
      </c>
      <c r="BL366" t="str">
        <f t="shared" si="316"/>
        <v/>
      </c>
      <c r="BM366" t="str">
        <f t="shared" si="316"/>
        <v/>
      </c>
      <c r="BN366" t="str">
        <f t="shared" si="316"/>
        <v/>
      </c>
      <c r="BO366" t="str">
        <f t="shared" si="316"/>
        <v/>
      </c>
      <c r="BP366" t="str">
        <f t="shared" si="316"/>
        <v/>
      </c>
      <c r="BQ366" t="str">
        <f t="shared" si="316"/>
        <v/>
      </c>
      <c r="BR366" t="str">
        <f t="shared" si="316"/>
        <v/>
      </c>
      <c r="BS366" t="str">
        <f t="shared" si="316"/>
        <v/>
      </c>
      <c r="BT366" t="str">
        <f t="shared" si="316"/>
        <v/>
      </c>
      <c r="BU366" t="str">
        <f t="shared" si="316"/>
        <v/>
      </c>
      <c r="BV366" t="str">
        <f t="shared" ref="BV366:DY366" si="317">IF(BV148&gt;0,BV$4,"")</f>
        <v/>
      </c>
      <c r="BW366" t="str">
        <f t="shared" si="317"/>
        <v/>
      </c>
      <c r="BX366" t="str">
        <f t="shared" si="317"/>
        <v/>
      </c>
      <c r="BY366" t="str">
        <f t="shared" si="317"/>
        <v/>
      </c>
      <c r="BZ366" t="str">
        <f t="shared" si="317"/>
        <v/>
      </c>
      <c r="CA366" t="str">
        <f t="shared" si="317"/>
        <v/>
      </c>
      <c r="CB366" t="str">
        <f t="shared" si="317"/>
        <v/>
      </c>
      <c r="CC366" t="str">
        <f t="shared" si="317"/>
        <v/>
      </c>
      <c r="CD366" t="str">
        <f t="shared" si="317"/>
        <v/>
      </c>
      <c r="CE366" t="str">
        <f t="shared" si="317"/>
        <v/>
      </c>
      <c r="CF366" t="str">
        <f t="shared" si="317"/>
        <v/>
      </c>
      <c r="CG366" t="str">
        <f t="shared" si="317"/>
        <v/>
      </c>
      <c r="CH366" t="str">
        <f t="shared" si="317"/>
        <v/>
      </c>
      <c r="CI366" t="str">
        <f t="shared" si="317"/>
        <v/>
      </c>
      <c r="CJ366" t="str">
        <f t="shared" si="317"/>
        <v/>
      </c>
      <c r="CK366" t="str">
        <f t="shared" si="317"/>
        <v/>
      </c>
      <c r="CL366" t="str">
        <f t="shared" si="317"/>
        <v/>
      </c>
      <c r="CM366" t="str">
        <f t="shared" si="317"/>
        <v/>
      </c>
      <c r="CN366" t="str">
        <f t="shared" si="317"/>
        <v/>
      </c>
      <c r="CO366" t="str">
        <f t="shared" si="317"/>
        <v/>
      </c>
      <c r="CP366" t="str">
        <f t="shared" si="317"/>
        <v/>
      </c>
      <c r="CQ366" t="str">
        <f t="shared" si="317"/>
        <v/>
      </c>
      <c r="CR366" t="str">
        <f t="shared" si="317"/>
        <v/>
      </c>
      <c r="CS366" t="str">
        <f t="shared" si="317"/>
        <v/>
      </c>
      <c r="CT366" t="str">
        <f t="shared" si="317"/>
        <v/>
      </c>
      <c r="CU366" t="str">
        <f t="shared" si="317"/>
        <v/>
      </c>
      <c r="CV366" t="str">
        <f t="shared" si="317"/>
        <v/>
      </c>
      <c r="CW366" t="str">
        <f t="shared" si="317"/>
        <v/>
      </c>
      <c r="CX366" t="str">
        <f t="shared" si="317"/>
        <v/>
      </c>
      <c r="CY366" t="str">
        <f t="shared" si="317"/>
        <v/>
      </c>
      <c r="CZ366" t="str">
        <f t="shared" si="317"/>
        <v/>
      </c>
      <c r="DA366" t="str">
        <f t="shared" si="317"/>
        <v/>
      </c>
      <c r="DB366" t="str">
        <f t="shared" si="317"/>
        <v/>
      </c>
      <c r="DC366" t="str">
        <f t="shared" si="317"/>
        <v/>
      </c>
      <c r="DD366" t="str">
        <f t="shared" si="317"/>
        <v/>
      </c>
      <c r="DE366" t="str">
        <f t="shared" si="317"/>
        <v/>
      </c>
      <c r="DF366" t="str">
        <f t="shared" si="317"/>
        <v/>
      </c>
      <c r="DG366" t="str">
        <f t="shared" si="317"/>
        <v/>
      </c>
      <c r="DH366" t="str">
        <f t="shared" si="317"/>
        <v/>
      </c>
      <c r="DI366" t="str">
        <f t="shared" si="317"/>
        <v/>
      </c>
      <c r="DJ366" t="str">
        <f t="shared" si="317"/>
        <v/>
      </c>
      <c r="DK366" t="str">
        <f t="shared" si="317"/>
        <v/>
      </c>
      <c r="DL366" t="str">
        <f t="shared" si="317"/>
        <v/>
      </c>
      <c r="DM366" t="str">
        <f t="shared" si="317"/>
        <v/>
      </c>
      <c r="DN366" t="str">
        <f t="shared" si="317"/>
        <v/>
      </c>
      <c r="DO366" t="str">
        <f t="shared" si="317"/>
        <v/>
      </c>
      <c r="DP366" t="str">
        <f t="shared" si="317"/>
        <v/>
      </c>
      <c r="DQ366" t="str">
        <f t="shared" si="317"/>
        <v/>
      </c>
      <c r="DR366" t="str">
        <f t="shared" si="317"/>
        <v/>
      </c>
      <c r="DS366" t="str">
        <f t="shared" si="317"/>
        <v/>
      </c>
      <c r="DT366" t="str">
        <f t="shared" si="317"/>
        <v/>
      </c>
      <c r="DU366" t="str">
        <f t="shared" si="317"/>
        <v/>
      </c>
      <c r="DV366" t="str">
        <f t="shared" si="317"/>
        <v/>
      </c>
      <c r="DW366" t="str">
        <f t="shared" si="317"/>
        <v/>
      </c>
      <c r="DX366" t="str">
        <f t="shared" si="317"/>
        <v/>
      </c>
      <c r="DY366" t="str">
        <f t="shared" si="317"/>
        <v/>
      </c>
    </row>
    <row r="367" spans="2:129" x14ac:dyDescent="0.2">
      <c r="B367" t="str">
        <f t="shared" si="288"/>
        <v/>
      </c>
      <c r="G367" s="9">
        <f t="shared" si="291"/>
        <v>0</v>
      </c>
      <c r="H367" s="9">
        <f t="shared" si="292"/>
        <v>0</v>
      </c>
      <c r="I367" t="str">
        <f t="shared" si="293"/>
        <v/>
      </c>
      <c r="J367" t="str">
        <f t="shared" ref="J367:BU367" si="318">IF(J149&gt;0,J$4,"")</f>
        <v/>
      </c>
      <c r="K367" t="str">
        <f t="shared" si="318"/>
        <v/>
      </c>
      <c r="L367" t="str">
        <f t="shared" si="318"/>
        <v/>
      </c>
      <c r="M367" t="str">
        <f t="shared" si="318"/>
        <v/>
      </c>
      <c r="N367" t="str">
        <f t="shared" si="318"/>
        <v/>
      </c>
      <c r="O367" t="str">
        <f t="shared" si="318"/>
        <v/>
      </c>
      <c r="P367" t="str">
        <f t="shared" si="318"/>
        <v/>
      </c>
      <c r="Q367" t="str">
        <f t="shared" si="318"/>
        <v/>
      </c>
      <c r="R367" t="str">
        <f t="shared" si="318"/>
        <v/>
      </c>
      <c r="S367" t="str">
        <f t="shared" si="318"/>
        <v/>
      </c>
      <c r="T367" t="str">
        <f t="shared" si="318"/>
        <v/>
      </c>
      <c r="U367" t="str">
        <f t="shared" si="318"/>
        <v/>
      </c>
      <c r="V367" t="str">
        <f t="shared" si="318"/>
        <v/>
      </c>
      <c r="W367" t="str">
        <f t="shared" si="318"/>
        <v/>
      </c>
      <c r="X367" t="str">
        <f t="shared" si="318"/>
        <v/>
      </c>
      <c r="Y367" t="str">
        <f t="shared" si="318"/>
        <v/>
      </c>
      <c r="Z367" t="str">
        <f t="shared" si="318"/>
        <v/>
      </c>
      <c r="AA367" t="str">
        <f t="shared" si="318"/>
        <v/>
      </c>
      <c r="AB367" t="str">
        <f t="shared" si="318"/>
        <v/>
      </c>
      <c r="AC367" t="str">
        <f t="shared" si="318"/>
        <v/>
      </c>
      <c r="AD367" t="str">
        <f t="shared" si="318"/>
        <v/>
      </c>
      <c r="AE367" t="str">
        <f t="shared" si="318"/>
        <v/>
      </c>
      <c r="AF367" t="str">
        <f t="shared" si="318"/>
        <v/>
      </c>
      <c r="AG367" t="str">
        <f t="shared" si="318"/>
        <v/>
      </c>
      <c r="AH367" t="str">
        <f t="shared" si="318"/>
        <v/>
      </c>
      <c r="AI367" t="str">
        <f t="shared" si="318"/>
        <v/>
      </c>
      <c r="AJ367" t="str">
        <f t="shared" si="318"/>
        <v/>
      </c>
      <c r="AK367" t="str">
        <f t="shared" si="318"/>
        <v/>
      </c>
      <c r="AL367" t="str">
        <f t="shared" si="318"/>
        <v/>
      </c>
      <c r="AM367" t="str">
        <f t="shared" si="318"/>
        <v/>
      </c>
      <c r="AN367" t="str">
        <f t="shared" si="318"/>
        <v/>
      </c>
      <c r="AO367" t="str">
        <f t="shared" si="318"/>
        <v/>
      </c>
      <c r="AP367" t="str">
        <f t="shared" si="318"/>
        <v/>
      </c>
      <c r="AQ367" t="str">
        <f t="shared" si="318"/>
        <v/>
      </c>
      <c r="AR367" t="str">
        <f t="shared" si="318"/>
        <v/>
      </c>
      <c r="AS367" t="str">
        <f t="shared" si="318"/>
        <v/>
      </c>
      <c r="AT367" t="str">
        <f t="shared" si="318"/>
        <v/>
      </c>
      <c r="AU367" t="str">
        <f t="shared" si="318"/>
        <v/>
      </c>
      <c r="AV367" t="str">
        <f t="shared" si="318"/>
        <v/>
      </c>
      <c r="AW367" t="str">
        <f t="shared" si="318"/>
        <v/>
      </c>
      <c r="AX367" t="str">
        <f t="shared" si="318"/>
        <v/>
      </c>
      <c r="AY367" t="str">
        <f t="shared" si="318"/>
        <v/>
      </c>
      <c r="AZ367" t="str">
        <f t="shared" si="318"/>
        <v/>
      </c>
      <c r="BA367" t="str">
        <f t="shared" si="318"/>
        <v/>
      </c>
      <c r="BB367" t="str">
        <f t="shared" si="318"/>
        <v/>
      </c>
      <c r="BC367" t="str">
        <f t="shared" si="318"/>
        <v/>
      </c>
      <c r="BD367" t="str">
        <f t="shared" si="318"/>
        <v/>
      </c>
      <c r="BE367" t="str">
        <f t="shared" si="318"/>
        <v/>
      </c>
      <c r="BF367" t="str">
        <f t="shared" si="318"/>
        <v/>
      </c>
      <c r="BG367" t="str">
        <f t="shared" si="318"/>
        <v/>
      </c>
      <c r="BH367" t="str">
        <f t="shared" si="318"/>
        <v/>
      </c>
      <c r="BI367" t="str">
        <f t="shared" si="318"/>
        <v/>
      </c>
      <c r="BJ367" t="str">
        <f t="shared" si="318"/>
        <v/>
      </c>
      <c r="BK367" t="str">
        <f t="shared" si="318"/>
        <v/>
      </c>
      <c r="BL367" t="str">
        <f t="shared" si="318"/>
        <v/>
      </c>
      <c r="BM367" t="str">
        <f t="shared" si="318"/>
        <v/>
      </c>
      <c r="BN367" t="str">
        <f t="shared" si="318"/>
        <v/>
      </c>
      <c r="BO367" t="str">
        <f t="shared" si="318"/>
        <v/>
      </c>
      <c r="BP367" t="str">
        <f t="shared" si="318"/>
        <v/>
      </c>
      <c r="BQ367" t="str">
        <f t="shared" si="318"/>
        <v/>
      </c>
      <c r="BR367" t="str">
        <f t="shared" si="318"/>
        <v/>
      </c>
      <c r="BS367" t="str">
        <f t="shared" si="318"/>
        <v/>
      </c>
      <c r="BT367" t="str">
        <f t="shared" si="318"/>
        <v/>
      </c>
      <c r="BU367" t="str">
        <f t="shared" si="318"/>
        <v/>
      </c>
      <c r="BV367" t="str">
        <f t="shared" ref="BV367:DY367" si="319">IF(BV149&gt;0,BV$4,"")</f>
        <v/>
      </c>
      <c r="BW367" t="str">
        <f t="shared" si="319"/>
        <v/>
      </c>
      <c r="BX367" t="str">
        <f t="shared" si="319"/>
        <v/>
      </c>
      <c r="BY367" t="str">
        <f t="shared" si="319"/>
        <v/>
      </c>
      <c r="BZ367" t="str">
        <f t="shared" si="319"/>
        <v/>
      </c>
      <c r="CA367" t="str">
        <f t="shared" si="319"/>
        <v/>
      </c>
      <c r="CB367" t="str">
        <f t="shared" si="319"/>
        <v/>
      </c>
      <c r="CC367" t="str">
        <f t="shared" si="319"/>
        <v/>
      </c>
      <c r="CD367" t="str">
        <f t="shared" si="319"/>
        <v/>
      </c>
      <c r="CE367" t="str">
        <f t="shared" si="319"/>
        <v/>
      </c>
      <c r="CF367" t="str">
        <f t="shared" si="319"/>
        <v/>
      </c>
      <c r="CG367" t="str">
        <f t="shared" si="319"/>
        <v/>
      </c>
      <c r="CH367" t="str">
        <f t="shared" si="319"/>
        <v/>
      </c>
      <c r="CI367" t="str">
        <f t="shared" si="319"/>
        <v/>
      </c>
      <c r="CJ367" t="str">
        <f t="shared" si="319"/>
        <v/>
      </c>
      <c r="CK367" t="str">
        <f t="shared" si="319"/>
        <v/>
      </c>
      <c r="CL367" t="str">
        <f t="shared" si="319"/>
        <v/>
      </c>
      <c r="CM367" t="str">
        <f t="shared" si="319"/>
        <v/>
      </c>
      <c r="CN367" t="str">
        <f t="shared" si="319"/>
        <v/>
      </c>
      <c r="CO367" t="str">
        <f t="shared" si="319"/>
        <v/>
      </c>
      <c r="CP367" t="str">
        <f t="shared" si="319"/>
        <v/>
      </c>
      <c r="CQ367" t="str">
        <f t="shared" si="319"/>
        <v/>
      </c>
      <c r="CR367" t="str">
        <f t="shared" si="319"/>
        <v/>
      </c>
      <c r="CS367" t="str">
        <f t="shared" si="319"/>
        <v/>
      </c>
      <c r="CT367" t="str">
        <f t="shared" si="319"/>
        <v/>
      </c>
      <c r="CU367" t="str">
        <f t="shared" si="319"/>
        <v/>
      </c>
      <c r="CV367" t="str">
        <f t="shared" si="319"/>
        <v/>
      </c>
      <c r="CW367" t="str">
        <f t="shared" si="319"/>
        <v/>
      </c>
      <c r="CX367" t="str">
        <f t="shared" si="319"/>
        <v/>
      </c>
      <c r="CY367" t="str">
        <f t="shared" si="319"/>
        <v/>
      </c>
      <c r="CZ367" t="str">
        <f t="shared" si="319"/>
        <v/>
      </c>
      <c r="DA367" t="str">
        <f t="shared" si="319"/>
        <v/>
      </c>
      <c r="DB367" t="str">
        <f t="shared" si="319"/>
        <v/>
      </c>
      <c r="DC367" t="str">
        <f t="shared" si="319"/>
        <v/>
      </c>
      <c r="DD367" t="str">
        <f t="shared" si="319"/>
        <v/>
      </c>
      <c r="DE367" t="str">
        <f t="shared" si="319"/>
        <v/>
      </c>
      <c r="DF367" t="str">
        <f t="shared" si="319"/>
        <v/>
      </c>
      <c r="DG367" t="str">
        <f t="shared" si="319"/>
        <v/>
      </c>
      <c r="DH367" t="str">
        <f t="shared" si="319"/>
        <v/>
      </c>
      <c r="DI367" t="str">
        <f t="shared" si="319"/>
        <v/>
      </c>
      <c r="DJ367" t="str">
        <f t="shared" si="319"/>
        <v/>
      </c>
      <c r="DK367" t="str">
        <f t="shared" si="319"/>
        <v/>
      </c>
      <c r="DL367" t="str">
        <f t="shared" si="319"/>
        <v/>
      </c>
      <c r="DM367" t="str">
        <f t="shared" si="319"/>
        <v/>
      </c>
      <c r="DN367" t="str">
        <f t="shared" si="319"/>
        <v/>
      </c>
      <c r="DO367" t="str">
        <f t="shared" si="319"/>
        <v/>
      </c>
      <c r="DP367" t="str">
        <f t="shared" si="319"/>
        <v/>
      </c>
      <c r="DQ367" t="str">
        <f t="shared" si="319"/>
        <v/>
      </c>
      <c r="DR367" t="str">
        <f t="shared" si="319"/>
        <v/>
      </c>
      <c r="DS367" t="str">
        <f t="shared" si="319"/>
        <v/>
      </c>
      <c r="DT367" t="str">
        <f t="shared" si="319"/>
        <v/>
      </c>
      <c r="DU367" t="str">
        <f t="shared" si="319"/>
        <v/>
      </c>
      <c r="DV367" t="str">
        <f t="shared" si="319"/>
        <v/>
      </c>
      <c r="DW367" t="str">
        <f t="shared" si="319"/>
        <v/>
      </c>
      <c r="DX367" t="str">
        <f t="shared" si="319"/>
        <v/>
      </c>
      <c r="DY367" t="str">
        <f t="shared" si="319"/>
        <v/>
      </c>
    </row>
    <row r="368" spans="2:129" x14ac:dyDescent="0.2">
      <c r="B368" t="str">
        <f t="shared" si="288"/>
        <v/>
      </c>
      <c r="G368" s="9">
        <f t="shared" si="291"/>
        <v>0</v>
      </c>
      <c r="H368" s="9">
        <f t="shared" si="292"/>
        <v>0</v>
      </c>
      <c r="I368" t="str">
        <f t="shared" si="293"/>
        <v/>
      </c>
      <c r="J368" t="str">
        <f t="shared" ref="J368:BU368" si="320">IF(J150&gt;0,J$4,"")</f>
        <v/>
      </c>
      <c r="K368" t="str">
        <f t="shared" si="320"/>
        <v/>
      </c>
      <c r="L368" t="str">
        <f t="shared" si="320"/>
        <v/>
      </c>
      <c r="M368" t="str">
        <f t="shared" si="320"/>
        <v/>
      </c>
      <c r="N368" t="str">
        <f t="shared" si="320"/>
        <v/>
      </c>
      <c r="O368" t="str">
        <f t="shared" si="320"/>
        <v/>
      </c>
      <c r="P368" t="str">
        <f t="shared" si="320"/>
        <v/>
      </c>
      <c r="Q368" t="str">
        <f t="shared" si="320"/>
        <v/>
      </c>
      <c r="R368" t="str">
        <f t="shared" si="320"/>
        <v/>
      </c>
      <c r="S368" t="str">
        <f t="shared" si="320"/>
        <v/>
      </c>
      <c r="T368" t="str">
        <f t="shared" si="320"/>
        <v/>
      </c>
      <c r="U368" t="str">
        <f t="shared" si="320"/>
        <v/>
      </c>
      <c r="V368" t="str">
        <f t="shared" si="320"/>
        <v/>
      </c>
      <c r="W368" t="str">
        <f t="shared" si="320"/>
        <v/>
      </c>
      <c r="X368" t="str">
        <f t="shared" si="320"/>
        <v/>
      </c>
      <c r="Y368" t="str">
        <f t="shared" si="320"/>
        <v/>
      </c>
      <c r="Z368" t="str">
        <f t="shared" si="320"/>
        <v/>
      </c>
      <c r="AA368" t="str">
        <f t="shared" si="320"/>
        <v/>
      </c>
      <c r="AB368" t="str">
        <f t="shared" si="320"/>
        <v/>
      </c>
      <c r="AC368" t="str">
        <f t="shared" si="320"/>
        <v/>
      </c>
      <c r="AD368" t="str">
        <f t="shared" si="320"/>
        <v/>
      </c>
      <c r="AE368" t="str">
        <f t="shared" si="320"/>
        <v/>
      </c>
      <c r="AF368" t="str">
        <f t="shared" si="320"/>
        <v/>
      </c>
      <c r="AG368" t="str">
        <f t="shared" si="320"/>
        <v/>
      </c>
      <c r="AH368" t="str">
        <f t="shared" si="320"/>
        <v/>
      </c>
      <c r="AI368" t="str">
        <f t="shared" si="320"/>
        <v/>
      </c>
      <c r="AJ368" t="str">
        <f t="shared" si="320"/>
        <v/>
      </c>
      <c r="AK368" t="str">
        <f t="shared" si="320"/>
        <v/>
      </c>
      <c r="AL368" t="str">
        <f t="shared" si="320"/>
        <v/>
      </c>
      <c r="AM368" t="str">
        <f t="shared" si="320"/>
        <v/>
      </c>
      <c r="AN368" t="str">
        <f t="shared" si="320"/>
        <v/>
      </c>
      <c r="AO368" t="str">
        <f t="shared" si="320"/>
        <v/>
      </c>
      <c r="AP368" t="str">
        <f t="shared" si="320"/>
        <v/>
      </c>
      <c r="AQ368" t="str">
        <f t="shared" si="320"/>
        <v/>
      </c>
      <c r="AR368" t="str">
        <f t="shared" si="320"/>
        <v/>
      </c>
      <c r="AS368" t="str">
        <f t="shared" si="320"/>
        <v/>
      </c>
      <c r="AT368" t="str">
        <f t="shared" si="320"/>
        <v/>
      </c>
      <c r="AU368" t="str">
        <f t="shared" si="320"/>
        <v/>
      </c>
      <c r="AV368" t="str">
        <f t="shared" si="320"/>
        <v/>
      </c>
      <c r="AW368" t="str">
        <f t="shared" si="320"/>
        <v/>
      </c>
      <c r="AX368" t="str">
        <f t="shared" si="320"/>
        <v/>
      </c>
      <c r="AY368" t="str">
        <f t="shared" si="320"/>
        <v/>
      </c>
      <c r="AZ368" t="str">
        <f t="shared" si="320"/>
        <v/>
      </c>
      <c r="BA368" t="str">
        <f t="shared" si="320"/>
        <v/>
      </c>
      <c r="BB368" t="str">
        <f t="shared" si="320"/>
        <v/>
      </c>
      <c r="BC368" t="str">
        <f t="shared" si="320"/>
        <v/>
      </c>
      <c r="BD368" t="str">
        <f t="shared" si="320"/>
        <v/>
      </c>
      <c r="BE368" t="str">
        <f t="shared" si="320"/>
        <v/>
      </c>
      <c r="BF368" t="str">
        <f t="shared" si="320"/>
        <v/>
      </c>
      <c r="BG368" t="str">
        <f t="shared" si="320"/>
        <v/>
      </c>
      <c r="BH368" t="str">
        <f t="shared" si="320"/>
        <v/>
      </c>
      <c r="BI368" t="str">
        <f t="shared" si="320"/>
        <v/>
      </c>
      <c r="BJ368" t="str">
        <f t="shared" si="320"/>
        <v/>
      </c>
      <c r="BK368" t="str">
        <f t="shared" si="320"/>
        <v/>
      </c>
      <c r="BL368" t="str">
        <f t="shared" si="320"/>
        <v/>
      </c>
      <c r="BM368" t="str">
        <f t="shared" si="320"/>
        <v/>
      </c>
      <c r="BN368" t="str">
        <f t="shared" si="320"/>
        <v/>
      </c>
      <c r="BO368" t="str">
        <f t="shared" si="320"/>
        <v/>
      </c>
      <c r="BP368" t="str">
        <f t="shared" si="320"/>
        <v/>
      </c>
      <c r="BQ368" t="str">
        <f t="shared" si="320"/>
        <v/>
      </c>
      <c r="BR368" t="str">
        <f t="shared" si="320"/>
        <v/>
      </c>
      <c r="BS368" t="str">
        <f t="shared" si="320"/>
        <v/>
      </c>
      <c r="BT368" t="str">
        <f t="shared" si="320"/>
        <v/>
      </c>
      <c r="BU368" t="str">
        <f t="shared" si="320"/>
        <v/>
      </c>
      <c r="BV368" t="str">
        <f t="shared" ref="BV368:DY368" si="321">IF(BV150&gt;0,BV$4,"")</f>
        <v/>
      </c>
      <c r="BW368" t="str">
        <f t="shared" si="321"/>
        <v/>
      </c>
      <c r="BX368" t="str">
        <f t="shared" si="321"/>
        <v/>
      </c>
      <c r="BY368" t="str">
        <f t="shared" si="321"/>
        <v/>
      </c>
      <c r="BZ368" t="str">
        <f t="shared" si="321"/>
        <v/>
      </c>
      <c r="CA368" t="str">
        <f t="shared" si="321"/>
        <v/>
      </c>
      <c r="CB368" t="str">
        <f t="shared" si="321"/>
        <v/>
      </c>
      <c r="CC368" t="str">
        <f t="shared" si="321"/>
        <v/>
      </c>
      <c r="CD368" t="str">
        <f t="shared" si="321"/>
        <v/>
      </c>
      <c r="CE368" t="str">
        <f t="shared" si="321"/>
        <v/>
      </c>
      <c r="CF368" t="str">
        <f t="shared" si="321"/>
        <v/>
      </c>
      <c r="CG368" t="str">
        <f t="shared" si="321"/>
        <v/>
      </c>
      <c r="CH368" t="str">
        <f t="shared" si="321"/>
        <v/>
      </c>
      <c r="CI368" t="str">
        <f t="shared" si="321"/>
        <v/>
      </c>
      <c r="CJ368" t="str">
        <f t="shared" si="321"/>
        <v/>
      </c>
      <c r="CK368" t="str">
        <f t="shared" si="321"/>
        <v/>
      </c>
      <c r="CL368" t="str">
        <f t="shared" si="321"/>
        <v/>
      </c>
      <c r="CM368" t="str">
        <f t="shared" si="321"/>
        <v/>
      </c>
      <c r="CN368" t="str">
        <f t="shared" si="321"/>
        <v/>
      </c>
      <c r="CO368" t="str">
        <f t="shared" si="321"/>
        <v/>
      </c>
      <c r="CP368" t="str">
        <f t="shared" si="321"/>
        <v/>
      </c>
      <c r="CQ368" t="str">
        <f t="shared" si="321"/>
        <v/>
      </c>
      <c r="CR368" t="str">
        <f t="shared" si="321"/>
        <v/>
      </c>
      <c r="CS368" t="str">
        <f t="shared" si="321"/>
        <v/>
      </c>
      <c r="CT368" t="str">
        <f t="shared" si="321"/>
        <v/>
      </c>
      <c r="CU368" t="str">
        <f t="shared" si="321"/>
        <v/>
      </c>
      <c r="CV368" t="str">
        <f t="shared" si="321"/>
        <v/>
      </c>
      <c r="CW368" t="str">
        <f t="shared" si="321"/>
        <v/>
      </c>
      <c r="CX368" t="str">
        <f t="shared" si="321"/>
        <v/>
      </c>
      <c r="CY368" t="str">
        <f t="shared" si="321"/>
        <v/>
      </c>
      <c r="CZ368" t="str">
        <f t="shared" si="321"/>
        <v/>
      </c>
      <c r="DA368" t="str">
        <f t="shared" si="321"/>
        <v/>
      </c>
      <c r="DB368" t="str">
        <f t="shared" si="321"/>
        <v/>
      </c>
      <c r="DC368" t="str">
        <f t="shared" si="321"/>
        <v/>
      </c>
      <c r="DD368" t="str">
        <f t="shared" si="321"/>
        <v/>
      </c>
      <c r="DE368" t="str">
        <f t="shared" si="321"/>
        <v/>
      </c>
      <c r="DF368" t="str">
        <f t="shared" si="321"/>
        <v/>
      </c>
      <c r="DG368" t="str">
        <f t="shared" si="321"/>
        <v/>
      </c>
      <c r="DH368" t="str">
        <f t="shared" si="321"/>
        <v/>
      </c>
      <c r="DI368" t="str">
        <f t="shared" si="321"/>
        <v/>
      </c>
      <c r="DJ368" t="str">
        <f t="shared" si="321"/>
        <v/>
      </c>
      <c r="DK368" t="str">
        <f t="shared" si="321"/>
        <v/>
      </c>
      <c r="DL368" t="str">
        <f t="shared" si="321"/>
        <v/>
      </c>
      <c r="DM368" t="str">
        <f t="shared" si="321"/>
        <v/>
      </c>
      <c r="DN368" t="str">
        <f t="shared" si="321"/>
        <v/>
      </c>
      <c r="DO368" t="str">
        <f t="shared" si="321"/>
        <v/>
      </c>
      <c r="DP368" t="str">
        <f t="shared" si="321"/>
        <v/>
      </c>
      <c r="DQ368" t="str">
        <f t="shared" si="321"/>
        <v/>
      </c>
      <c r="DR368" t="str">
        <f t="shared" si="321"/>
        <v/>
      </c>
      <c r="DS368" t="str">
        <f t="shared" si="321"/>
        <v/>
      </c>
      <c r="DT368" t="str">
        <f t="shared" si="321"/>
        <v/>
      </c>
      <c r="DU368" t="str">
        <f t="shared" si="321"/>
        <v/>
      </c>
      <c r="DV368" t="str">
        <f t="shared" si="321"/>
        <v/>
      </c>
      <c r="DW368" t="str">
        <f t="shared" si="321"/>
        <v/>
      </c>
      <c r="DX368" t="str">
        <f t="shared" si="321"/>
        <v/>
      </c>
      <c r="DY368" t="str">
        <f t="shared" si="321"/>
        <v/>
      </c>
    </row>
    <row r="369" spans="2:129" x14ac:dyDescent="0.2">
      <c r="B369" t="str">
        <f t="shared" si="288"/>
        <v/>
      </c>
      <c r="G369" s="9">
        <f t="shared" si="291"/>
        <v>0</v>
      </c>
      <c r="H369" s="9">
        <f t="shared" si="292"/>
        <v>0</v>
      </c>
      <c r="I369" t="str">
        <f t="shared" si="293"/>
        <v/>
      </c>
      <c r="J369" t="str">
        <f t="shared" ref="J369:BU369" si="322">IF(J151&gt;0,J$4,"")</f>
        <v/>
      </c>
      <c r="K369" t="str">
        <f t="shared" si="322"/>
        <v/>
      </c>
      <c r="L369" t="str">
        <f t="shared" si="322"/>
        <v/>
      </c>
      <c r="M369" t="str">
        <f t="shared" si="322"/>
        <v/>
      </c>
      <c r="N369" t="str">
        <f t="shared" si="322"/>
        <v/>
      </c>
      <c r="O369" t="str">
        <f t="shared" si="322"/>
        <v/>
      </c>
      <c r="P369" t="str">
        <f t="shared" si="322"/>
        <v/>
      </c>
      <c r="Q369" t="str">
        <f t="shared" si="322"/>
        <v/>
      </c>
      <c r="R369" t="str">
        <f t="shared" si="322"/>
        <v/>
      </c>
      <c r="S369" t="str">
        <f t="shared" si="322"/>
        <v/>
      </c>
      <c r="T369" t="str">
        <f t="shared" si="322"/>
        <v/>
      </c>
      <c r="U369" t="str">
        <f t="shared" si="322"/>
        <v/>
      </c>
      <c r="V369" t="str">
        <f t="shared" si="322"/>
        <v/>
      </c>
      <c r="W369" t="str">
        <f t="shared" si="322"/>
        <v/>
      </c>
      <c r="X369" t="str">
        <f t="shared" si="322"/>
        <v/>
      </c>
      <c r="Y369" t="str">
        <f t="shared" si="322"/>
        <v/>
      </c>
      <c r="Z369" t="str">
        <f t="shared" si="322"/>
        <v/>
      </c>
      <c r="AA369" t="str">
        <f t="shared" si="322"/>
        <v/>
      </c>
      <c r="AB369" t="str">
        <f t="shared" si="322"/>
        <v/>
      </c>
      <c r="AC369" t="str">
        <f t="shared" si="322"/>
        <v/>
      </c>
      <c r="AD369" t="str">
        <f t="shared" si="322"/>
        <v/>
      </c>
      <c r="AE369" t="str">
        <f t="shared" si="322"/>
        <v/>
      </c>
      <c r="AF369" t="str">
        <f t="shared" si="322"/>
        <v/>
      </c>
      <c r="AG369" t="str">
        <f t="shared" si="322"/>
        <v/>
      </c>
      <c r="AH369" t="str">
        <f t="shared" si="322"/>
        <v/>
      </c>
      <c r="AI369" t="str">
        <f t="shared" si="322"/>
        <v/>
      </c>
      <c r="AJ369" t="str">
        <f t="shared" si="322"/>
        <v/>
      </c>
      <c r="AK369" t="str">
        <f t="shared" si="322"/>
        <v/>
      </c>
      <c r="AL369" t="str">
        <f t="shared" si="322"/>
        <v/>
      </c>
      <c r="AM369" t="str">
        <f t="shared" si="322"/>
        <v/>
      </c>
      <c r="AN369" t="str">
        <f t="shared" si="322"/>
        <v/>
      </c>
      <c r="AO369" t="str">
        <f t="shared" si="322"/>
        <v/>
      </c>
      <c r="AP369" t="str">
        <f t="shared" si="322"/>
        <v/>
      </c>
      <c r="AQ369" t="str">
        <f t="shared" si="322"/>
        <v/>
      </c>
      <c r="AR369" t="str">
        <f t="shared" si="322"/>
        <v/>
      </c>
      <c r="AS369" t="str">
        <f t="shared" si="322"/>
        <v/>
      </c>
      <c r="AT369" t="str">
        <f t="shared" si="322"/>
        <v/>
      </c>
      <c r="AU369" t="str">
        <f t="shared" si="322"/>
        <v/>
      </c>
      <c r="AV369" t="str">
        <f t="shared" si="322"/>
        <v/>
      </c>
      <c r="AW369" t="str">
        <f t="shared" si="322"/>
        <v/>
      </c>
      <c r="AX369" t="str">
        <f t="shared" si="322"/>
        <v/>
      </c>
      <c r="AY369" t="str">
        <f t="shared" si="322"/>
        <v/>
      </c>
      <c r="AZ369" t="str">
        <f t="shared" si="322"/>
        <v/>
      </c>
      <c r="BA369" t="str">
        <f t="shared" si="322"/>
        <v/>
      </c>
      <c r="BB369" t="str">
        <f t="shared" si="322"/>
        <v/>
      </c>
      <c r="BC369" t="str">
        <f t="shared" si="322"/>
        <v/>
      </c>
      <c r="BD369" t="str">
        <f t="shared" si="322"/>
        <v/>
      </c>
      <c r="BE369" t="str">
        <f t="shared" si="322"/>
        <v/>
      </c>
      <c r="BF369" t="str">
        <f t="shared" si="322"/>
        <v/>
      </c>
      <c r="BG369" t="str">
        <f t="shared" si="322"/>
        <v/>
      </c>
      <c r="BH369" t="str">
        <f t="shared" si="322"/>
        <v/>
      </c>
      <c r="BI369" t="str">
        <f t="shared" si="322"/>
        <v/>
      </c>
      <c r="BJ369" t="str">
        <f t="shared" si="322"/>
        <v/>
      </c>
      <c r="BK369" t="str">
        <f t="shared" si="322"/>
        <v/>
      </c>
      <c r="BL369" t="str">
        <f t="shared" si="322"/>
        <v/>
      </c>
      <c r="BM369" t="str">
        <f t="shared" si="322"/>
        <v/>
      </c>
      <c r="BN369" t="str">
        <f t="shared" si="322"/>
        <v/>
      </c>
      <c r="BO369" t="str">
        <f t="shared" si="322"/>
        <v/>
      </c>
      <c r="BP369" t="str">
        <f t="shared" si="322"/>
        <v/>
      </c>
      <c r="BQ369" t="str">
        <f t="shared" si="322"/>
        <v/>
      </c>
      <c r="BR369" t="str">
        <f t="shared" si="322"/>
        <v/>
      </c>
      <c r="BS369" t="str">
        <f t="shared" si="322"/>
        <v/>
      </c>
      <c r="BT369" t="str">
        <f t="shared" si="322"/>
        <v/>
      </c>
      <c r="BU369" t="str">
        <f t="shared" si="322"/>
        <v/>
      </c>
      <c r="BV369" t="str">
        <f t="shared" ref="BV369:DY369" si="323">IF(BV151&gt;0,BV$4,"")</f>
        <v/>
      </c>
      <c r="BW369" t="str">
        <f t="shared" si="323"/>
        <v/>
      </c>
      <c r="BX369" t="str">
        <f t="shared" si="323"/>
        <v/>
      </c>
      <c r="BY369" t="str">
        <f t="shared" si="323"/>
        <v/>
      </c>
      <c r="BZ369" t="str">
        <f t="shared" si="323"/>
        <v/>
      </c>
      <c r="CA369" t="str">
        <f t="shared" si="323"/>
        <v/>
      </c>
      <c r="CB369" t="str">
        <f t="shared" si="323"/>
        <v/>
      </c>
      <c r="CC369" t="str">
        <f t="shared" si="323"/>
        <v/>
      </c>
      <c r="CD369" t="str">
        <f t="shared" si="323"/>
        <v/>
      </c>
      <c r="CE369" t="str">
        <f t="shared" si="323"/>
        <v/>
      </c>
      <c r="CF369" t="str">
        <f t="shared" si="323"/>
        <v/>
      </c>
      <c r="CG369" t="str">
        <f t="shared" si="323"/>
        <v/>
      </c>
      <c r="CH369" t="str">
        <f t="shared" si="323"/>
        <v/>
      </c>
      <c r="CI369" t="str">
        <f t="shared" si="323"/>
        <v/>
      </c>
      <c r="CJ369" t="str">
        <f t="shared" si="323"/>
        <v/>
      </c>
      <c r="CK369" t="str">
        <f t="shared" si="323"/>
        <v/>
      </c>
      <c r="CL369" t="str">
        <f t="shared" si="323"/>
        <v/>
      </c>
      <c r="CM369" t="str">
        <f t="shared" si="323"/>
        <v/>
      </c>
      <c r="CN369" t="str">
        <f t="shared" si="323"/>
        <v/>
      </c>
      <c r="CO369" t="str">
        <f t="shared" si="323"/>
        <v/>
      </c>
      <c r="CP369" t="str">
        <f t="shared" si="323"/>
        <v/>
      </c>
      <c r="CQ369" t="str">
        <f t="shared" si="323"/>
        <v/>
      </c>
      <c r="CR369" t="str">
        <f t="shared" si="323"/>
        <v/>
      </c>
      <c r="CS369" t="str">
        <f t="shared" si="323"/>
        <v/>
      </c>
      <c r="CT369" t="str">
        <f t="shared" si="323"/>
        <v/>
      </c>
      <c r="CU369" t="str">
        <f t="shared" si="323"/>
        <v/>
      </c>
      <c r="CV369" t="str">
        <f t="shared" si="323"/>
        <v/>
      </c>
      <c r="CW369" t="str">
        <f t="shared" si="323"/>
        <v/>
      </c>
      <c r="CX369" t="str">
        <f t="shared" si="323"/>
        <v/>
      </c>
      <c r="CY369" t="str">
        <f t="shared" si="323"/>
        <v/>
      </c>
      <c r="CZ369" t="str">
        <f t="shared" si="323"/>
        <v/>
      </c>
      <c r="DA369" t="str">
        <f t="shared" si="323"/>
        <v/>
      </c>
      <c r="DB369" t="str">
        <f t="shared" si="323"/>
        <v/>
      </c>
      <c r="DC369" t="str">
        <f t="shared" si="323"/>
        <v/>
      </c>
      <c r="DD369" t="str">
        <f t="shared" si="323"/>
        <v/>
      </c>
      <c r="DE369" t="str">
        <f t="shared" si="323"/>
        <v/>
      </c>
      <c r="DF369" t="str">
        <f t="shared" si="323"/>
        <v/>
      </c>
      <c r="DG369" t="str">
        <f t="shared" si="323"/>
        <v/>
      </c>
      <c r="DH369" t="str">
        <f t="shared" si="323"/>
        <v/>
      </c>
      <c r="DI369" t="str">
        <f t="shared" si="323"/>
        <v/>
      </c>
      <c r="DJ369" t="str">
        <f t="shared" si="323"/>
        <v/>
      </c>
      <c r="DK369" t="str">
        <f t="shared" si="323"/>
        <v/>
      </c>
      <c r="DL369" t="str">
        <f t="shared" si="323"/>
        <v/>
      </c>
      <c r="DM369" t="str">
        <f t="shared" si="323"/>
        <v/>
      </c>
      <c r="DN369" t="str">
        <f t="shared" si="323"/>
        <v/>
      </c>
      <c r="DO369" t="str">
        <f t="shared" si="323"/>
        <v/>
      </c>
      <c r="DP369" t="str">
        <f t="shared" si="323"/>
        <v/>
      </c>
      <c r="DQ369" t="str">
        <f t="shared" si="323"/>
        <v/>
      </c>
      <c r="DR369" t="str">
        <f t="shared" si="323"/>
        <v/>
      </c>
      <c r="DS369" t="str">
        <f t="shared" si="323"/>
        <v/>
      </c>
      <c r="DT369" t="str">
        <f t="shared" si="323"/>
        <v/>
      </c>
      <c r="DU369" t="str">
        <f t="shared" si="323"/>
        <v/>
      </c>
      <c r="DV369" t="str">
        <f t="shared" si="323"/>
        <v/>
      </c>
      <c r="DW369" t="str">
        <f t="shared" si="323"/>
        <v/>
      </c>
      <c r="DX369" t="str">
        <f t="shared" si="323"/>
        <v/>
      </c>
      <c r="DY369" t="str">
        <f t="shared" si="323"/>
        <v/>
      </c>
    </row>
    <row r="370" spans="2:129" x14ac:dyDescent="0.2">
      <c r="B370" t="str">
        <f t="shared" si="288"/>
        <v/>
      </c>
      <c r="G370" s="9">
        <f t="shared" si="291"/>
        <v>0</v>
      </c>
      <c r="H370" s="9">
        <f t="shared" si="292"/>
        <v>0</v>
      </c>
      <c r="I370" t="str">
        <f t="shared" si="293"/>
        <v/>
      </c>
      <c r="J370" t="str">
        <f t="shared" ref="J370:BU370" si="324">IF(J152&gt;0,J$4,"")</f>
        <v/>
      </c>
      <c r="K370" t="str">
        <f t="shared" si="324"/>
        <v/>
      </c>
      <c r="L370" t="str">
        <f t="shared" si="324"/>
        <v/>
      </c>
      <c r="M370" t="str">
        <f t="shared" si="324"/>
        <v/>
      </c>
      <c r="N370" t="str">
        <f t="shared" si="324"/>
        <v/>
      </c>
      <c r="O370" t="str">
        <f t="shared" si="324"/>
        <v/>
      </c>
      <c r="P370" t="str">
        <f t="shared" si="324"/>
        <v/>
      </c>
      <c r="Q370" t="str">
        <f t="shared" si="324"/>
        <v/>
      </c>
      <c r="R370" t="str">
        <f t="shared" si="324"/>
        <v/>
      </c>
      <c r="S370" t="str">
        <f t="shared" si="324"/>
        <v/>
      </c>
      <c r="T370" t="str">
        <f t="shared" si="324"/>
        <v/>
      </c>
      <c r="U370" t="str">
        <f t="shared" si="324"/>
        <v/>
      </c>
      <c r="V370" t="str">
        <f t="shared" si="324"/>
        <v/>
      </c>
      <c r="W370" t="str">
        <f t="shared" si="324"/>
        <v/>
      </c>
      <c r="X370" t="str">
        <f t="shared" si="324"/>
        <v/>
      </c>
      <c r="Y370" t="str">
        <f t="shared" si="324"/>
        <v/>
      </c>
      <c r="Z370" t="str">
        <f t="shared" si="324"/>
        <v/>
      </c>
      <c r="AA370" t="str">
        <f t="shared" si="324"/>
        <v/>
      </c>
      <c r="AB370" t="str">
        <f t="shared" si="324"/>
        <v/>
      </c>
      <c r="AC370" t="str">
        <f t="shared" si="324"/>
        <v/>
      </c>
      <c r="AD370" t="str">
        <f t="shared" si="324"/>
        <v/>
      </c>
      <c r="AE370" t="str">
        <f t="shared" si="324"/>
        <v/>
      </c>
      <c r="AF370" t="str">
        <f t="shared" si="324"/>
        <v/>
      </c>
      <c r="AG370" t="str">
        <f t="shared" si="324"/>
        <v/>
      </c>
      <c r="AH370" t="str">
        <f t="shared" si="324"/>
        <v/>
      </c>
      <c r="AI370" t="str">
        <f t="shared" si="324"/>
        <v/>
      </c>
      <c r="AJ370" t="str">
        <f t="shared" si="324"/>
        <v/>
      </c>
      <c r="AK370" t="str">
        <f t="shared" si="324"/>
        <v/>
      </c>
      <c r="AL370" t="str">
        <f t="shared" si="324"/>
        <v/>
      </c>
      <c r="AM370" t="str">
        <f t="shared" si="324"/>
        <v/>
      </c>
      <c r="AN370" t="str">
        <f t="shared" si="324"/>
        <v/>
      </c>
      <c r="AO370" t="str">
        <f t="shared" si="324"/>
        <v/>
      </c>
      <c r="AP370" t="str">
        <f t="shared" si="324"/>
        <v/>
      </c>
      <c r="AQ370" t="str">
        <f t="shared" si="324"/>
        <v/>
      </c>
      <c r="AR370" t="str">
        <f t="shared" si="324"/>
        <v/>
      </c>
      <c r="AS370" t="str">
        <f t="shared" si="324"/>
        <v/>
      </c>
      <c r="AT370" t="str">
        <f t="shared" si="324"/>
        <v/>
      </c>
      <c r="AU370" t="str">
        <f t="shared" si="324"/>
        <v/>
      </c>
      <c r="AV370" t="str">
        <f t="shared" si="324"/>
        <v/>
      </c>
      <c r="AW370" t="str">
        <f t="shared" si="324"/>
        <v/>
      </c>
      <c r="AX370" t="str">
        <f t="shared" si="324"/>
        <v/>
      </c>
      <c r="AY370" t="str">
        <f t="shared" si="324"/>
        <v/>
      </c>
      <c r="AZ370" t="str">
        <f t="shared" si="324"/>
        <v/>
      </c>
      <c r="BA370" t="str">
        <f t="shared" si="324"/>
        <v/>
      </c>
      <c r="BB370" t="str">
        <f t="shared" si="324"/>
        <v/>
      </c>
      <c r="BC370" t="str">
        <f t="shared" si="324"/>
        <v/>
      </c>
      <c r="BD370" t="str">
        <f t="shared" si="324"/>
        <v/>
      </c>
      <c r="BE370" t="str">
        <f t="shared" si="324"/>
        <v/>
      </c>
      <c r="BF370" t="str">
        <f t="shared" si="324"/>
        <v/>
      </c>
      <c r="BG370" t="str">
        <f t="shared" si="324"/>
        <v/>
      </c>
      <c r="BH370" t="str">
        <f t="shared" si="324"/>
        <v/>
      </c>
      <c r="BI370" t="str">
        <f t="shared" si="324"/>
        <v/>
      </c>
      <c r="BJ370" t="str">
        <f t="shared" si="324"/>
        <v/>
      </c>
      <c r="BK370" t="str">
        <f t="shared" si="324"/>
        <v/>
      </c>
      <c r="BL370" t="str">
        <f t="shared" si="324"/>
        <v/>
      </c>
      <c r="BM370" t="str">
        <f t="shared" si="324"/>
        <v/>
      </c>
      <c r="BN370" t="str">
        <f t="shared" si="324"/>
        <v/>
      </c>
      <c r="BO370" t="str">
        <f t="shared" si="324"/>
        <v/>
      </c>
      <c r="BP370" t="str">
        <f t="shared" si="324"/>
        <v/>
      </c>
      <c r="BQ370" t="str">
        <f t="shared" si="324"/>
        <v/>
      </c>
      <c r="BR370" t="str">
        <f t="shared" si="324"/>
        <v/>
      </c>
      <c r="BS370" t="str">
        <f t="shared" si="324"/>
        <v/>
      </c>
      <c r="BT370" t="str">
        <f t="shared" si="324"/>
        <v/>
      </c>
      <c r="BU370" t="str">
        <f t="shared" si="324"/>
        <v/>
      </c>
      <c r="BV370" t="str">
        <f t="shared" ref="BV370:DY370" si="325">IF(BV152&gt;0,BV$4,"")</f>
        <v/>
      </c>
      <c r="BW370" t="str">
        <f t="shared" si="325"/>
        <v/>
      </c>
      <c r="BX370" t="str">
        <f t="shared" si="325"/>
        <v/>
      </c>
      <c r="BY370" t="str">
        <f t="shared" si="325"/>
        <v/>
      </c>
      <c r="BZ370" t="str">
        <f t="shared" si="325"/>
        <v/>
      </c>
      <c r="CA370" t="str">
        <f t="shared" si="325"/>
        <v/>
      </c>
      <c r="CB370" t="str">
        <f t="shared" si="325"/>
        <v/>
      </c>
      <c r="CC370" t="str">
        <f t="shared" si="325"/>
        <v/>
      </c>
      <c r="CD370" t="str">
        <f t="shared" si="325"/>
        <v/>
      </c>
      <c r="CE370" t="str">
        <f t="shared" si="325"/>
        <v/>
      </c>
      <c r="CF370" t="str">
        <f t="shared" si="325"/>
        <v/>
      </c>
      <c r="CG370" t="str">
        <f t="shared" si="325"/>
        <v/>
      </c>
      <c r="CH370" t="str">
        <f t="shared" si="325"/>
        <v/>
      </c>
      <c r="CI370" t="str">
        <f t="shared" si="325"/>
        <v/>
      </c>
      <c r="CJ370" t="str">
        <f t="shared" si="325"/>
        <v/>
      </c>
      <c r="CK370" t="str">
        <f t="shared" si="325"/>
        <v/>
      </c>
      <c r="CL370" t="str">
        <f t="shared" si="325"/>
        <v/>
      </c>
      <c r="CM370" t="str">
        <f t="shared" si="325"/>
        <v/>
      </c>
      <c r="CN370" t="str">
        <f t="shared" si="325"/>
        <v/>
      </c>
      <c r="CO370" t="str">
        <f t="shared" si="325"/>
        <v/>
      </c>
      <c r="CP370" t="str">
        <f t="shared" si="325"/>
        <v/>
      </c>
      <c r="CQ370" t="str">
        <f t="shared" si="325"/>
        <v/>
      </c>
      <c r="CR370" t="str">
        <f t="shared" si="325"/>
        <v/>
      </c>
      <c r="CS370" t="str">
        <f t="shared" si="325"/>
        <v/>
      </c>
      <c r="CT370" t="str">
        <f t="shared" si="325"/>
        <v/>
      </c>
      <c r="CU370" t="str">
        <f t="shared" si="325"/>
        <v/>
      </c>
      <c r="CV370" t="str">
        <f t="shared" si="325"/>
        <v/>
      </c>
      <c r="CW370" t="str">
        <f t="shared" si="325"/>
        <v/>
      </c>
      <c r="CX370" t="str">
        <f t="shared" si="325"/>
        <v/>
      </c>
      <c r="CY370" t="str">
        <f t="shared" si="325"/>
        <v/>
      </c>
      <c r="CZ370" t="str">
        <f t="shared" si="325"/>
        <v/>
      </c>
      <c r="DA370" t="str">
        <f t="shared" si="325"/>
        <v/>
      </c>
      <c r="DB370" t="str">
        <f t="shared" si="325"/>
        <v/>
      </c>
      <c r="DC370" t="str">
        <f t="shared" si="325"/>
        <v/>
      </c>
      <c r="DD370" t="str">
        <f t="shared" si="325"/>
        <v/>
      </c>
      <c r="DE370" t="str">
        <f t="shared" si="325"/>
        <v/>
      </c>
      <c r="DF370" t="str">
        <f t="shared" si="325"/>
        <v/>
      </c>
      <c r="DG370" t="str">
        <f t="shared" si="325"/>
        <v/>
      </c>
      <c r="DH370" t="str">
        <f t="shared" si="325"/>
        <v/>
      </c>
      <c r="DI370" t="str">
        <f t="shared" si="325"/>
        <v/>
      </c>
      <c r="DJ370" t="str">
        <f t="shared" si="325"/>
        <v/>
      </c>
      <c r="DK370" t="str">
        <f t="shared" si="325"/>
        <v/>
      </c>
      <c r="DL370" t="str">
        <f t="shared" si="325"/>
        <v/>
      </c>
      <c r="DM370" t="str">
        <f t="shared" si="325"/>
        <v/>
      </c>
      <c r="DN370" t="str">
        <f t="shared" si="325"/>
        <v/>
      </c>
      <c r="DO370" t="str">
        <f t="shared" si="325"/>
        <v/>
      </c>
      <c r="DP370" t="str">
        <f t="shared" si="325"/>
        <v/>
      </c>
      <c r="DQ370" t="str">
        <f t="shared" si="325"/>
        <v/>
      </c>
      <c r="DR370" t="str">
        <f t="shared" si="325"/>
        <v/>
      </c>
      <c r="DS370" t="str">
        <f t="shared" si="325"/>
        <v/>
      </c>
      <c r="DT370" t="str">
        <f t="shared" si="325"/>
        <v/>
      </c>
      <c r="DU370" t="str">
        <f t="shared" si="325"/>
        <v/>
      </c>
      <c r="DV370" t="str">
        <f t="shared" si="325"/>
        <v/>
      </c>
      <c r="DW370" t="str">
        <f t="shared" si="325"/>
        <v/>
      </c>
      <c r="DX370" t="str">
        <f t="shared" si="325"/>
        <v/>
      </c>
      <c r="DY370" t="str">
        <f t="shared" si="325"/>
        <v/>
      </c>
    </row>
    <row r="371" spans="2:129" x14ac:dyDescent="0.2">
      <c r="B371" t="str">
        <f t="shared" si="288"/>
        <v/>
      </c>
      <c r="G371" s="9">
        <f t="shared" si="291"/>
        <v>0</v>
      </c>
      <c r="H371" s="9">
        <f t="shared" si="292"/>
        <v>0</v>
      </c>
      <c r="I371" t="str">
        <f t="shared" si="293"/>
        <v/>
      </c>
      <c r="J371" t="str">
        <f t="shared" ref="J371:BU371" si="326">IF(J153&gt;0,J$4,"")</f>
        <v/>
      </c>
      <c r="K371" t="str">
        <f t="shared" si="326"/>
        <v/>
      </c>
      <c r="L371" t="str">
        <f t="shared" si="326"/>
        <v/>
      </c>
      <c r="M371" t="str">
        <f t="shared" si="326"/>
        <v/>
      </c>
      <c r="N371" t="str">
        <f t="shared" si="326"/>
        <v/>
      </c>
      <c r="O371" t="str">
        <f t="shared" si="326"/>
        <v/>
      </c>
      <c r="P371" t="str">
        <f t="shared" si="326"/>
        <v/>
      </c>
      <c r="Q371" t="str">
        <f t="shared" si="326"/>
        <v/>
      </c>
      <c r="R371" t="str">
        <f t="shared" si="326"/>
        <v/>
      </c>
      <c r="S371" t="str">
        <f t="shared" si="326"/>
        <v/>
      </c>
      <c r="T371" t="str">
        <f t="shared" si="326"/>
        <v/>
      </c>
      <c r="U371" t="str">
        <f t="shared" si="326"/>
        <v/>
      </c>
      <c r="V371" t="str">
        <f t="shared" si="326"/>
        <v/>
      </c>
      <c r="W371" t="str">
        <f t="shared" si="326"/>
        <v/>
      </c>
      <c r="X371" t="str">
        <f t="shared" si="326"/>
        <v/>
      </c>
      <c r="Y371" t="str">
        <f t="shared" si="326"/>
        <v/>
      </c>
      <c r="Z371" t="str">
        <f t="shared" si="326"/>
        <v/>
      </c>
      <c r="AA371" t="str">
        <f t="shared" si="326"/>
        <v/>
      </c>
      <c r="AB371" t="str">
        <f t="shared" si="326"/>
        <v/>
      </c>
      <c r="AC371" t="str">
        <f t="shared" si="326"/>
        <v/>
      </c>
      <c r="AD371" t="str">
        <f t="shared" si="326"/>
        <v/>
      </c>
      <c r="AE371" t="str">
        <f t="shared" si="326"/>
        <v/>
      </c>
      <c r="AF371" t="str">
        <f t="shared" si="326"/>
        <v/>
      </c>
      <c r="AG371" t="str">
        <f t="shared" si="326"/>
        <v/>
      </c>
      <c r="AH371" t="str">
        <f t="shared" si="326"/>
        <v/>
      </c>
      <c r="AI371" t="str">
        <f t="shared" si="326"/>
        <v/>
      </c>
      <c r="AJ371" t="str">
        <f t="shared" si="326"/>
        <v/>
      </c>
      <c r="AK371" t="str">
        <f t="shared" si="326"/>
        <v/>
      </c>
      <c r="AL371" t="str">
        <f t="shared" si="326"/>
        <v/>
      </c>
      <c r="AM371" t="str">
        <f t="shared" si="326"/>
        <v/>
      </c>
      <c r="AN371" t="str">
        <f t="shared" si="326"/>
        <v/>
      </c>
      <c r="AO371" t="str">
        <f t="shared" si="326"/>
        <v/>
      </c>
      <c r="AP371" t="str">
        <f t="shared" si="326"/>
        <v/>
      </c>
      <c r="AQ371" t="str">
        <f t="shared" si="326"/>
        <v/>
      </c>
      <c r="AR371" t="str">
        <f t="shared" si="326"/>
        <v/>
      </c>
      <c r="AS371" t="str">
        <f t="shared" si="326"/>
        <v/>
      </c>
      <c r="AT371" t="str">
        <f t="shared" si="326"/>
        <v/>
      </c>
      <c r="AU371" t="str">
        <f t="shared" si="326"/>
        <v/>
      </c>
      <c r="AV371" t="str">
        <f t="shared" si="326"/>
        <v/>
      </c>
      <c r="AW371" t="str">
        <f t="shared" si="326"/>
        <v/>
      </c>
      <c r="AX371" t="str">
        <f t="shared" si="326"/>
        <v/>
      </c>
      <c r="AY371" t="str">
        <f t="shared" si="326"/>
        <v/>
      </c>
      <c r="AZ371" t="str">
        <f t="shared" si="326"/>
        <v/>
      </c>
      <c r="BA371" t="str">
        <f t="shared" si="326"/>
        <v/>
      </c>
      <c r="BB371" t="str">
        <f t="shared" si="326"/>
        <v/>
      </c>
      <c r="BC371" t="str">
        <f t="shared" si="326"/>
        <v/>
      </c>
      <c r="BD371" t="str">
        <f t="shared" si="326"/>
        <v/>
      </c>
      <c r="BE371" t="str">
        <f t="shared" si="326"/>
        <v/>
      </c>
      <c r="BF371" t="str">
        <f t="shared" si="326"/>
        <v/>
      </c>
      <c r="BG371" t="str">
        <f t="shared" si="326"/>
        <v/>
      </c>
      <c r="BH371" t="str">
        <f t="shared" si="326"/>
        <v/>
      </c>
      <c r="BI371" t="str">
        <f t="shared" si="326"/>
        <v/>
      </c>
      <c r="BJ371" t="str">
        <f t="shared" si="326"/>
        <v/>
      </c>
      <c r="BK371" t="str">
        <f t="shared" si="326"/>
        <v/>
      </c>
      <c r="BL371" t="str">
        <f t="shared" si="326"/>
        <v/>
      </c>
      <c r="BM371" t="str">
        <f t="shared" si="326"/>
        <v/>
      </c>
      <c r="BN371" t="str">
        <f t="shared" si="326"/>
        <v/>
      </c>
      <c r="BO371" t="str">
        <f t="shared" si="326"/>
        <v/>
      </c>
      <c r="BP371" t="str">
        <f t="shared" si="326"/>
        <v/>
      </c>
      <c r="BQ371" t="str">
        <f t="shared" si="326"/>
        <v/>
      </c>
      <c r="BR371" t="str">
        <f t="shared" si="326"/>
        <v/>
      </c>
      <c r="BS371" t="str">
        <f t="shared" si="326"/>
        <v/>
      </c>
      <c r="BT371" t="str">
        <f t="shared" si="326"/>
        <v/>
      </c>
      <c r="BU371" t="str">
        <f t="shared" si="326"/>
        <v/>
      </c>
      <c r="BV371" t="str">
        <f t="shared" ref="BV371:DY371" si="327">IF(BV153&gt;0,BV$4,"")</f>
        <v/>
      </c>
      <c r="BW371" t="str">
        <f t="shared" si="327"/>
        <v/>
      </c>
      <c r="BX371" t="str">
        <f t="shared" si="327"/>
        <v/>
      </c>
      <c r="BY371" t="str">
        <f t="shared" si="327"/>
        <v/>
      </c>
      <c r="BZ371" t="str">
        <f t="shared" si="327"/>
        <v/>
      </c>
      <c r="CA371" t="str">
        <f t="shared" si="327"/>
        <v/>
      </c>
      <c r="CB371" t="str">
        <f t="shared" si="327"/>
        <v/>
      </c>
      <c r="CC371" t="str">
        <f t="shared" si="327"/>
        <v/>
      </c>
      <c r="CD371" t="str">
        <f t="shared" si="327"/>
        <v/>
      </c>
      <c r="CE371" t="str">
        <f t="shared" si="327"/>
        <v/>
      </c>
      <c r="CF371" t="str">
        <f t="shared" si="327"/>
        <v/>
      </c>
      <c r="CG371" t="str">
        <f t="shared" si="327"/>
        <v/>
      </c>
      <c r="CH371" t="str">
        <f t="shared" si="327"/>
        <v/>
      </c>
      <c r="CI371" t="str">
        <f t="shared" si="327"/>
        <v/>
      </c>
      <c r="CJ371" t="str">
        <f t="shared" si="327"/>
        <v/>
      </c>
      <c r="CK371" t="str">
        <f t="shared" si="327"/>
        <v/>
      </c>
      <c r="CL371" t="str">
        <f t="shared" si="327"/>
        <v/>
      </c>
      <c r="CM371" t="str">
        <f t="shared" si="327"/>
        <v/>
      </c>
      <c r="CN371" t="str">
        <f t="shared" si="327"/>
        <v/>
      </c>
      <c r="CO371" t="str">
        <f t="shared" si="327"/>
        <v/>
      </c>
      <c r="CP371" t="str">
        <f t="shared" si="327"/>
        <v/>
      </c>
      <c r="CQ371" t="str">
        <f t="shared" si="327"/>
        <v/>
      </c>
      <c r="CR371" t="str">
        <f t="shared" si="327"/>
        <v/>
      </c>
      <c r="CS371" t="str">
        <f t="shared" si="327"/>
        <v/>
      </c>
      <c r="CT371" t="str">
        <f t="shared" si="327"/>
        <v/>
      </c>
      <c r="CU371" t="str">
        <f t="shared" si="327"/>
        <v/>
      </c>
      <c r="CV371" t="str">
        <f t="shared" si="327"/>
        <v/>
      </c>
      <c r="CW371" t="str">
        <f t="shared" si="327"/>
        <v/>
      </c>
      <c r="CX371" t="str">
        <f t="shared" si="327"/>
        <v/>
      </c>
      <c r="CY371" t="str">
        <f t="shared" si="327"/>
        <v/>
      </c>
      <c r="CZ371" t="str">
        <f t="shared" si="327"/>
        <v/>
      </c>
      <c r="DA371" t="str">
        <f t="shared" si="327"/>
        <v/>
      </c>
      <c r="DB371" t="str">
        <f t="shared" si="327"/>
        <v/>
      </c>
      <c r="DC371" t="str">
        <f t="shared" si="327"/>
        <v/>
      </c>
      <c r="DD371" t="str">
        <f t="shared" si="327"/>
        <v/>
      </c>
      <c r="DE371" t="str">
        <f t="shared" si="327"/>
        <v/>
      </c>
      <c r="DF371" t="str">
        <f t="shared" si="327"/>
        <v/>
      </c>
      <c r="DG371" t="str">
        <f t="shared" si="327"/>
        <v/>
      </c>
      <c r="DH371" t="str">
        <f t="shared" si="327"/>
        <v/>
      </c>
      <c r="DI371" t="str">
        <f t="shared" si="327"/>
        <v/>
      </c>
      <c r="DJ371" t="str">
        <f t="shared" si="327"/>
        <v/>
      </c>
      <c r="DK371" t="str">
        <f t="shared" si="327"/>
        <v/>
      </c>
      <c r="DL371" t="str">
        <f t="shared" si="327"/>
        <v/>
      </c>
      <c r="DM371" t="str">
        <f t="shared" si="327"/>
        <v/>
      </c>
      <c r="DN371" t="str">
        <f t="shared" si="327"/>
        <v/>
      </c>
      <c r="DO371" t="str">
        <f t="shared" si="327"/>
        <v/>
      </c>
      <c r="DP371" t="str">
        <f t="shared" si="327"/>
        <v/>
      </c>
      <c r="DQ371" t="str">
        <f t="shared" si="327"/>
        <v/>
      </c>
      <c r="DR371" t="str">
        <f t="shared" si="327"/>
        <v/>
      </c>
      <c r="DS371" t="str">
        <f t="shared" si="327"/>
        <v/>
      </c>
      <c r="DT371" t="str">
        <f t="shared" si="327"/>
        <v/>
      </c>
      <c r="DU371" t="str">
        <f t="shared" si="327"/>
        <v/>
      </c>
      <c r="DV371" t="str">
        <f t="shared" si="327"/>
        <v/>
      </c>
      <c r="DW371" t="str">
        <f t="shared" si="327"/>
        <v/>
      </c>
      <c r="DX371" t="str">
        <f t="shared" si="327"/>
        <v/>
      </c>
      <c r="DY371" t="str">
        <f t="shared" si="327"/>
        <v/>
      </c>
    </row>
    <row r="372" spans="2:129" x14ac:dyDescent="0.2">
      <c r="B372" t="str">
        <f t="shared" si="288"/>
        <v/>
      </c>
      <c r="G372" s="9">
        <f t="shared" si="291"/>
        <v>0</v>
      </c>
      <c r="H372" s="9">
        <f t="shared" si="292"/>
        <v>0</v>
      </c>
      <c r="I372" t="str">
        <f t="shared" si="293"/>
        <v/>
      </c>
      <c r="J372" t="str">
        <f t="shared" ref="J372:BU372" si="328">IF(J154&gt;0,J$4,"")</f>
        <v/>
      </c>
      <c r="K372" t="str">
        <f t="shared" si="328"/>
        <v/>
      </c>
      <c r="L372" t="str">
        <f t="shared" si="328"/>
        <v/>
      </c>
      <c r="M372" t="str">
        <f t="shared" si="328"/>
        <v/>
      </c>
      <c r="N372" t="str">
        <f t="shared" si="328"/>
        <v/>
      </c>
      <c r="O372" t="str">
        <f t="shared" si="328"/>
        <v/>
      </c>
      <c r="P372" t="str">
        <f t="shared" si="328"/>
        <v/>
      </c>
      <c r="Q372" t="str">
        <f t="shared" si="328"/>
        <v/>
      </c>
      <c r="R372" t="str">
        <f t="shared" si="328"/>
        <v/>
      </c>
      <c r="S372" t="str">
        <f t="shared" si="328"/>
        <v/>
      </c>
      <c r="T372" t="str">
        <f t="shared" si="328"/>
        <v/>
      </c>
      <c r="U372" t="str">
        <f t="shared" si="328"/>
        <v/>
      </c>
      <c r="V372" t="str">
        <f t="shared" si="328"/>
        <v/>
      </c>
      <c r="W372" t="str">
        <f t="shared" si="328"/>
        <v/>
      </c>
      <c r="X372" t="str">
        <f t="shared" si="328"/>
        <v/>
      </c>
      <c r="Y372" t="str">
        <f t="shared" si="328"/>
        <v/>
      </c>
      <c r="Z372" t="str">
        <f t="shared" si="328"/>
        <v/>
      </c>
      <c r="AA372" t="str">
        <f t="shared" si="328"/>
        <v/>
      </c>
      <c r="AB372" t="str">
        <f t="shared" si="328"/>
        <v/>
      </c>
      <c r="AC372" t="str">
        <f t="shared" si="328"/>
        <v/>
      </c>
      <c r="AD372" t="str">
        <f t="shared" si="328"/>
        <v/>
      </c>
      <c r="AE372" t="str">
        <f t="shared" si="328"/>
        <v/>
      </c>
      <c r="AF372" t="str">
        <f t="shared" si="328"/>
        <v/>
      </c>
      <c r="AG372" t="str">
        <f t="shared" si="328"/>
        <v/>
      </c>
      <c r="AH372" t="str">
        <f t="shared" si="328"/>
        <v/>
      </c>
      <c r="AI372" t="str">
        <f t="shared" si="328"/>
        <v/>
      </c>
      <c r="AJ372" t="str">
        <f t="shared" si="328"/>
        <v/>
      </c>
      <c r="AK372" t="str">
        <f t="shared" si="328"/>
        <v/>
      </c>
      <c r="AL372" t="str">
        <f t="shared" si="328"/>
        <v/>
      </c>
      <c r="AM372" t="str">
        <f t="shared" si="328"/>
        <v/>
      </c>
      <c r="AN372" t="str">
        <f t="shared" si="328"/>
        <v/>
      </c>
      <c r="AO372" t="str">
        <f t="shared" si="328"/>
        <v/>
      </c>
      <c r="AP372" t="str">
        <f t="shared" si="328"/>
        <v/>
      </c>
      <c r="AQ372" t="str">
        <f t="shared" si="328"/>
        <v/>
      </c>
      <c r="AR372" t="str">
        <f t="shared" si="328"/>
        <v/>
      </c>
      <c r="AS372" t="str">
        <f t="shared" si="328"/>
        <v/>
      </c>
      <c r="AT372" t="str">
        <f t="shared" si="328"/>
        <v/>
      </c>
      <c r="AU372" t="str">
        <f t="shared" si="328"/>
        <v/>
      </c>
      <c r="AV372" t="str">
        <f t="shared" si="328"/>
        <v/>
      </c>
      <c r="AW372" t="str">
        <f t="shared" si="328"/>
        <v/>
      </c>
      <c r="AX372" t="str">
        <f t="shared" si="328"/>
        <v/>
      </c>
      <c r="AY372" t="str">
        <f t="shared" si="328"/>
        <v/>
      </c>
      <c r="AZ372" t="str">
        <f t="shared" si="328"/>
        <v/>
      </c>
      <c r="BA372" t="str">
        <f t="shared" si="328"/>
        <v/>
      </c>
      <c r="BB372" t="str">
        <f t="shared" si="328"/>
        <v/>
      </c>
      <c r="BC372" t="str">
        <f t="shared" si="328"/>
        <v/>
      </c>
      <c r="BD372" t="str">
        <f t="shared" si="328"/>
        <v/>
      </c>
      <c r="BE372" t="str">
        <f t="shared" si="328"/>
        <v/>
      </c>
      <c r="BF372" t="str">
        <f t="shared" si="328"/>
        <v/>
      </c>
      <c r="BG372" t="str">
        <f t="shared" si="328"/>
        <v/>
      </c>
      <c r="BH372" t="str">
        <f t="shared" si="328"/>
        <v/>
      </c>
      <c r="BI372" t="str">
        <f t="shared" si="328"/>
        <v/>
      </c>
      <c r="BJ372" t="str">
        <f t="shared" si="328"/>
        <v/>
      </c>
      <c r="BK372" t="str">
        <f t="shared" si="328"/>
        <v/>
      </c>
      <c r="BL372" t="str">
        <f t="shared" si="328"/>
        <v/>
      </c>
      <c r="BM372" t="str">
        <f t="shared" si="328"/>
        <v/>
      </c>
      <c r="BN372" t="str">
        <f t="shared" si="328"/>
        <v/>
      </c>
      <c r="BO372" t="str">
        <f t="shared" si="328"/>
        <v/>
      </c>
      <c r="BP372" t="str">
        <f t="shared" si="328"/>
        <v/>
      </c>
      <c r="BQ372" t="str">
        <f t="shared" si="328"/>
        <v/>
      </c>
      <c r="BR372" t="str">
        <f t="shared" si="328"/>
        <v/>
      </c>
      <c r="BS372" t="str">
        <f t="shared" si="328"/>
        <v/>
      </c>
      <c r="BT372" t="str">
        <f t="shared" si="328"/>
        <v/>
      </c>
      <c r="BU372" t="str">
        <f t="shared" si="328"/>
        <v/>
      </c>
      <c r="BV372" t="str">
        <f t="shared" ref="BV372:DY372" si="329">IF(BV154&gt;0,BV$4,"")</f>
        <v/>
      </c>
      <c r="BW372" t="str">
        <f t="shared" si="329"/>
        <v/>
      </c>
      <c r="BX372" t="str">
        <f t="shared" si="329"/>
        <v/>
      </c>
      <c r="BY372" t="str">
        <f t="shared" si="329"/>
        <v/>
      </c>
      <c r="BZ372" t="str">
        <f t="shared" si="329"/>
        <v/>
      </c>
      <c r="CA372" t="str">
        <f t="shared" si="329"/>
        <v/>
      </c>
      <c r="CB372" t="str">
        <f t="shared" si="329"/>
        <v/>
      </c>
      <c r="CC372" t="str">
        <f t="shared" si="329"/>
        <v/>
      </c>
      <c r="CD372" t="str">
        <f t="shared" si="329"/>
        <v/>
      </c>
      <c r="CE372" t="str">
        <f t="shared" si="329"/>
        <v/>
      </c>
      <c r="CF372" t="str">
        <f t="shared" si="329"/>
        <v/>
      </c>
      <c r="CG372" t="str">
        <f t="shared" si="329"/>
        <v/>
      </c>
      <c r="CH372" t="str">
        <f t="shared" si="329"/>
        <v/>
      </c>
      <c r="CI372" t="str">
        <f t="shared" si="329"/>
        <v/>
      </c>
      <c r="CJ372" t="str">
        <f t="shared" si="329"/>
        <v/>
      </c>
      <c r="CK372" t="str">
        <f t="shared" si="329"/>
        <v/>
      </c>
      <c r="CL372" t="str">
        <f t="shared" si="329"/>
        <v/>
      </c>
      <c r="CM372" t="str">
        <f t="shared" si="329"/>
        <v/>
      </c>
      <c r="CN372" t="str">
        <f t="shared" si="329"/>
        <v/>
      </c>
      <c r="CO372" t="str">
        <f t="shared" si="329"/>
        <v/>
      </c>
      <c r="CP372" t="str">
        <f t="shared" si="329"/>
        <v/>
      </c>
      <c r="CQ372" t="str">
        <f t="shared" si="329"/>
        <v/>
      </c>
      <c r="CR372" t="str">
        <f t="shared" si="329"/>
        <v/>
      </c>
      <c r="CS372" t="str">
        <f t="shared" si="329"/>
        <v/>
      </c>
      <c r="CT372" t="str">
        <f t="shared" si="329"/>
        <v/>
      </c>
      <c r="CU372" t="str">
        <f t="shared" si="329"/>
        <v/>
      </c>
      <c r="CV372" t="str">
        <f t="shared" si="329"/>
        <v/>
      </c>
      <c r="CW372" t="str">
        <f t="shared" si="329"/>
        <v/>
      </c>
      <c r="CX372" t="str">
        <f t="shared" si="329"/>
        <v/>
      </c>
      <c r="CY372" t="str">
        <f t="shared" si="329"/>
        <v/>
      </c>
      <c r="CZ372" t="str">
        <f t="shared" si="329"/>
        <v/>
      </c>
      <c r="DA372" t="str">
        <f t="shared" si="329"/>
        <v/>
      </c>
      <c r="DB372" t="str">
        <f t="shared" si="329"/>
        <v/>
      </c>
      <c r="DC372" t="str">
        <f t="shared" si="329"/>
        <v/>
      </c>
      <c r="DD372" t="str">
        <f t="shared" si="329"/>
        <v/>
      </c>
      <c r="DE372" t="str">
        <f t="shared" si="329"/>
        <v/>
      </c>
      <c r="DF372" t="str">
        <f t="shared" si="329"/>
        <v/>
      </c>
      <c r="DG372" t="str">
        <f t="shared" si="329"/>
        <v/>
      </c>
      <c r="DH372" t="str">
        <f t="shared" si="329"/>
        <v/>
      </c>
      <c r="DI372" t="str">
        <f t="shared" si="329"/>
        <v/>
      </c>
      <c r="DJ372" t="str">
        <f t="shared" si="329"/>
        <v/>
      </c>
      <c r="DK372" t="str">
        <f t="shared" si="329"/>
        <v/>
      </c>
      <c r="DL372" t="str">
        <f t="shared" si="329"/>
        <v/>
      </c>
      <c r="DM372" t="str">
        <f t="shared" si="329"/>
        <v/>
      </c>
      <c r="DN372" t="str">
        <f t="shared" si="329"/>
        <v/>
      </c>
      <c r="DO372" t="str">
        <f t="shared" si="329"/>
        <v/>
      </c>
      <c r="DP372" t="str">
        <f t="shared" si="329"/>
        <v/>
      </c>
      <c r="DQ372" t="str">
        <f t="shared" si="329"/>
        <v/>
      </c>
      <c r="DR372" t="str">
        <f t="shared" si="329"/>
        <v/>
      </c>
      <c r="DS372" t="str">
        <f t="shared" si="329"/>
        <v/>
      </c>
      <c r="DT372" t="str">
        <f t="shared" si="329"/>
        <v/>
      </c>
      <c r="DU372" t="str">
        <f t="shared" si="329"/>
        <v/>
      </c>
      <c r="DV372" t="str">
        <f t="shared" si="329"/>
        <v/>
      </c>
      <c r="DW372" t="str">
        <f t="shared" si="329"/>
        <v/>
      </c>
      <c r="DX372" t="str">
        <f t="shared" si="329"/>
        <v/>
      </c>
      <c r="DY372" t="str">
        <f t="shared" si="329"/>
        <v/>
      </c>
    </row>
    <row r="373" spans="2:129" x14ac:dyDescent="0.2">
      <c r="B373" t="str">
        <f t="shared" si="288"/>
        <v/>
      </c>
      <c r="G373" s="9">
        <f t="shared" si="291"/>
        <v>0</v>
      </c>
      <c r="H373" s="9">
        <f t="shared" si="292"/>
        <v>0</v>
      </c>
      <c r="I373" t="str">
        <f t="shared" si="293"/>
        <v/>
      </c>
      <c r="J373" t="str">
        <f t="shared" ref="J373:BU373" si="330">IF(J155&gt;0,J$4,"")</f>
        <v/>
      </c>
      <c r="K373" t="str">
        <f t="shared" si="330"/>
        <v/>
      </c>
      <c r="L373" t="str">
        <f t="shared" si="330"/>
        <v/>
      </c>
      <c r="M373" t="str">
        <f t="shared" si="330"/>
        <v/>
      </c>
      <c r="N373" t="str">
        <f t="shared" si="330"/>
        <v/>
      </c>
      <c r="O373" t="str">
        <f t="shared" si="330"/>
        <v/>
      </c>
      <c r="P373" t="str">
        <f t="shared" si="330"/>
        <v/>
      </c>
      <c r="Q373" t="str">
        <f t="shared" si="330"/>
        <v/>
      </c>
      <c r="R373" t="str">
        <f t="shared" si="330"/>
        <v/>
      </c>
      <c r="S373" t="str">
        <f t="shared" si="330"/>
        <v/>
      </c>
      <c r="T373" t="str">
        <f t="shared" si="330"/>
        <v/>
      </c>
      <c r="U373" t="str">
        <f t="shared" si="330"/>
        <v/>
      </c>
      <c r="V373" t="str">
        <f t="shared" si="330"/>
        <v/>
      </c>
      <c r="W373" t="str">
        <f t="shared" si="330"/>
        <v/>
      </c>
      <c r="X373" t="str">
        <f t="shared" si="330"/>
        <v/>
      </c>
      <c r="Y373" t="str">
        <f t="shared" si="330"/>
        <v/>
      </c>
      <c r="Z373" t="str">
        <f t="shared" si="330"/>
        <v/>
      </c>
      <c r="AA373" t="str">
        <f t="shared" si="330"/>
        <v/>
      </c>
      <c r="AB373" t="str">
        <f t="shared" si="330"/>
        <v/>
      </c>
      <c r="AC373" t="str">
        <f t="shared" si="330"/>
        <v/>
      </c>
      <c r="AD373" t="str">
        <f t="shared" si="330"/>
        <v/>
      </c>
      <c r="AE373" t="str">
        <f t="shared" si="330"/>
        <v/>
      </c>
      <c r="AF373" t="str">
        <f t="shared" si="330"/>
        <v/>
      </c>
      <c r="AG373" t="str">
        <f t="shared" si="330"/>
        <v/>
      </c>
      <c r="AH373" t="str">
        <f t="shared" si="330"/>
        <v/>
      </c>
      <c r="AI373" t="str">
        <f t="shared" si="330"/>
        <v/>
      </c>
      <c r="AJ373" t="str">
        <f t="shared" si="330"/>
        <v/>
      </c>
      <c r="AK373" t="str">
        <f t="shared" si="330"/>
        <v/>
      </c>
      <c r="AL373" t="str">
        <f t="shared" si="330"/>
        <v/>
      </c>
      <c r="AM373" t="str">
        <f t="shared" si="330"/>
        <v/>
      </c>
      <c r="AN373" t="str">
        <f t="shared" si="330"/>
        <v/>
      </c>
      <c r="AO373" t="str">
        <f t="shared" si="330"/>
        <v/>
      </c>
      <c r="AP373" t="str">
        <f t="shared" si="330"/>
        <v/>
      </c>
      <c r="AQ373" t="str">
        <f t="shared" si="330"/>
        <v/>
      </c>
      <c r="AR373" t="str">
        <f t="shared" si="330"/>
        <v/>
      </c>
      <c r="AS373" t="str">
        <f t="shared" si="330"/>
        <v/>
      </c>
      <c r="AT373" t="str">
        <f t="shared" si="330"/>
        <v/>
      </c>
      <c r="AU373" t="str">
        <f t="shared" si="330"/>
        <v/>
      </c>
      <c r="AV373" t="str">
        <f t="shared" si="330"/>
        <v/>
      </c>
      <c r="AW373" t="str">
        <f t="shared" si="330"/>
        <v/>
      </c>
      <c r="AX373" t="str">
        <f t="shared" si="330"/>
        <v/>
      </c>
      <c r="AY373" t="str">
        <f t="shared" si="330"/>
        <v/>
      </c>
      <c r="AZ373" t="str">
        <f t="shared" si="330"/>
        <v/>
      </c>
      <c r="BA373" t="str">
        <f t="shared" si="330"/>
        <v/>
      </c>
      <c r="BB373" t="str">
        <f t="shared" si="330"/>
        <v/>
      </c>
      <c r="BC373" t="str">
        <f t="shared" si="330"/>
        <v/>
      </c>
      <c r="BD373" t="str">
        <f t="shared" si="330"/>
        <v/>
      </c>
      <c r="BE373" t="str">
        <f t="shared" si="330"/>
        <v/>
      </c>
      <c r="BF373" t="str">
        <f t="shared" si="330"/>
        <v/>
      </c>
      <c r="BG373" t="str">
        <f t="shared" si="330"/>
        <v/>
      </c>
      <c r="BH373" t="str">
        <f t="shared" si="330"/>
        <v/>
      </c>
      <c r="BI373" t="str">
        <f t="shared" si="330"/>
        <v/>
      </c>
      <c r="BJ373" t="str">
        <f t="shared" si="330"/>
        <v/>
      </c>
      <c r="BK373" t="str">
        <f t="shared" si="330"/>
        <v/>
      </c>
      <c r="BL373" t="str">
        <f t="shared" si="330"/>
        <v/>
      </c>
      <c r="BM373" t="str">
        <f t="shared" si="330"/>
        <v/>
      </c>
      <c r="BN373" t="str">
        <f t="shared" si="330"/>
        <v/>
      </c>
      <c r="BO373" t="str">
        <f t="shared" si="330"/>
        <v/>
      </c>
      <c r="BP373" t="str">
        <f t="shared" si="330"/>
        <v/>
      </c>
      <c r="BQ373" t="str">
        <f t="shared" si="330"/>
        <v/>
      </c>
      <c r="BR373" t="str">
        <f t="shared" si="330"/>
        <v/>
      </c>
      <c r="BS373" t="str">
        <f t="shared" si="330"/>
        <v/>
      </c>
      <c r="BT373" t="str">
        <f t="shared" si="330"/>
        <v/>
      </c>
      <c r="BU373" t="str">
        <f t="shared" si="330"/>
        <v/>
      </c>
      <c r="BV373" t="str">
        <f t="shared" ref="BV373:DY373" si="331">IF(BV155&gt;0,BV$4,"")</f>
        <v/>
      </c>
      <c r="BW373" t="str">
        <f t="shared" si="331"/>
        <v/>
      </c>
      <c r="BX373" t="str">
        <f t="shared" si="331"/>
        <v/>
      </c>
      <c r="BY373" t="str">
        <f t="shared" si="331"/>
        <v/>
      </c>
      <c r="BZ373" t="str">
        <f t="shared" si="331"/>
        <v/>
      </c>
      <c r="CA373" t="str">
        <f t="shared" si="331"/>
        <v/>
      </c>
      <c r="CB373" t="str">
        <f t="shared" si="331"/>
        <v/>
      </c>
      <c r="CC373" t="str">
        <f t="shared" si="331"/>
        <v/>
      </c>
      <c r="CD373" t="str">
        <f t="shared" si="331"/>
        <v/>
      </c>
      <c r="CE373" t="str">
        <f t="shared" si="331"/>
        <v/>
      </c>
      <c r="CF373" t="str">
        <f t="shared" si="331"/>
        <v/>
      </c>
      <c r="CG373" t="str">
        <f t="shared" si="331"/>
        <v/>
      </c>
      <c r="CH373" t="str">
        <f t="shared" si="331"/>
        <v/>
      </c>
      <c r="CI373" t="str">
        <f t="shared" si="331"/>
        <v/>
      </c>
      <c r="CJ373" t="str">
        <f t="shared" si="331"/>
        <v/>
      </c>
      <c r="CK373" t="str">
        <f t="shared" si="331"/>
        <v/>
      </c>
      <c r="CL373" t="str">
        <f t="shared" si="331"/>
        <v/>
      </c>
      <c r="CM373" t="str">
        <f t="shared" si="331"/>
        <v/>
      </c>
      <c r="CN373" t="str">
        <f t="shared" si="331"/>
        <v/>
      </c>
      <c r="CO373" t="str">
        <f t="shared" si="331"/>
        <v/>
      </c>
      <c r="CP373" t="str">
        <f t="shared" si="331"/>
        <v/>
      </c>
      <c r="CQ373" t="str">
        <f t="shared" si="331"/>
        <v/>
      </c>
      <c r="CR373" t="str">
        <f t="shared" si="331"/>
        <v/>
      </c>
      <c r="CS373" t="str">
        <f t="shared" si="331"/>
        <v/>
      </c>
      <c r="CT373" t="str">
        <f t="shared" si="331"/>
        <v/>
      </c>
      <c r="CU373" t="str">
        <f t="shared" si="331"/>
        <v/>
      </c>
      <c r="CV373" t="str">
        <f t="shared" si="331"/>
        <v/>
      </c>
      <c r="CW373" t="str">
        <f t="shared" si="331"/>
        <v/>
      </c>
      <c r="CX373" t="str">
        <f t="shared" si="331"/>
        <v/>
      </c>
      <c r="CY373" t="str">
        <f t="shared" si="331"/>
        <v/>
      </c>
      <c r="CZ373" t="str">
        <f t="shared" si="331"/>
        <v/>
      </c>
      <c r="DA373" t="str">
        <f t="shared" si="331"/>
        <v/>
      </c>
      <c r="DB373" t="str">
        <f t="shared" si="331"/>
        <v/>
      </c>
      <c r="DC373" t="str">
        <f t="shared" si="331"/>
        <v/>
      </c>
      <c r="DD373" t="str">
        <f t="shared" si="331"/>
        <v/>
      </c>
      <c r="DE373" t="str">
        <f t="shared" si="331"/>
        <v/>
      </c>
      <c r="DF373" t="str">
        <f t="shared" si="331"/>
        <v/>
      </c>
      <c r="DG373" t="str">
        <f t="shared" si="331"/>
        <v/>
      </c>
      <c r="DH373" t="str">
        <f t="shared" si="331"/>
        <v/>
      </c>
      <c r="DI373" t="str">
        <f t="shared" si="331"/>
        <v/>
      </c>
      <c r="DJ373" t="str">
        <f t="shared" si="331"/>
        <v/>
      </c>
      <c r="DK373" t="str">
        <f t="shared" si="331"/>
        <v/>
      </c>
      <c r="DL373" t="str">
        <f t="shared" si="331"/>
        <v/>
      </c>
      <c r="DM373" t="str">
        <f t="shared" si="331"/>
        <v/>
      </c>
      <c r="DN373" t="str">
        <f t="shared" si="331"/>
        <v/>
      </c>
      <c r="DO373" t="str">
        <f t="shared" si="331"/>
        <v/>
      </c>
      <c r="DP373" t="str">
        <f t="shared" si="331"/>
        <v/>
      </c>
      <c r="DQ373" t="str">
        <f t="shared" si="331"/>
        <v/>
      </c>
      <c r="DR373" t="str">
        <f t="shared" si="331"/>
        <v/>
      </c>
      <c r="DS373" t="str">
        <f t="shared" si="331"/>
        <v/>
      </c>
      <c r="DT373" t="str">
        <f t="shared" si="331"/>
        <v/>
      </c>
      <c r="DU373" t="str">
        <f t="shared" si="331"/>
        <v/>
      </c>
      <c r="DV373" t="str">
        <f t="shared" si="331"/>
        <v/>
      </c>
      <c r="DW373" t="str">
        <f t="shared" si="331"/>
        <v/>
      </c>
      <c r="DX373" t="str">
        <f t="shared" si="331"/>
        <v/>
      </c>
      <c r="DY373" t="str">
        <f t="shared" si="331"/>
        <v/>
      </c>
    </row>
    <row r="374" spans="2:129" x14ac:dyDescent="0.2">
      <c r="B374" t="str">
        <f t="shared" si="288"/>
        <v/>
      </c>
      <c r="G374" s="9">
        <f t="shared" si="291"/>
        <v>0</v>
      </c>
      <c r="H374" s="9">
        <f t="shared" si="292"/>
        <v>0</v>
      </c>
      <c r="I374" t="str">
        <f t="shared" si="293"/>
        <v/>
      </c>
      <c r="J374" t="str">
        <f t="shared" ref="J374:BU374" si="332">IF(J156&gt;0,J$4,"")</f>
        <v/>
      </c>
      <c r="K374" t="str">
        <f t="shared" si="332"/>
        <v/>
      </c>
      <c r="L374" t="str">
        <f t="shared" si="332"/>
        <v/>
      </c>
      <c r="M374" t="str">
        <f t="shared" si="332"/>
        <v/>
      </c>
      <c r="N374" t="str">
        <f t="shared" si="332"/>
        <v/>
      </c>
      <c r="O374" t="str">
        <f t="shared" si="332"/>
        <v/>
      </c>
      <c r="P374" t="str">
        <f t="shared" si="332"/>
        <v/>
      </c>
      <c r="Q374" t="str">
        <f t="shared" si="332"/>
        <v/>
      </c>
      <c r="R374" t="str">
        <f t="shared" si="332"/>
        <v/>
      </c>
      <c r="S374" t="str">
        <f t="shared" si="332"/>
        <v/>
      </c>
      <c r="T374" t="str">
        <f t="shared" si="332"/>
        <v/>
      </c>
      <c r="U374" t="str">
        <f t="shared" si="332"/>
        <v/>
      </c>
      <c r="V374" t="str">
        <f t="shared" si="332"/>
        <v/>
      </c>
      <c r="W374" t="str">
        <f t="shared" si="332"/>
        <v/>
      </c>
      <c r="X374" t="str">
        <f t="shared" si="332"/>
        <v/>
      </c>
      <c r="Y374" t="str">
        <f t="shared" si="332"/>
        <v/>
      </c>
      <c r="Z374" t="str">
        <f t="shared" si="332"/>
        <v/>
      </c>
      <c r="AA374" t="str">
        <f t="shared" si="332"/>
        <v/>
      </c>
      <c r="AB374" t="str">
        <f t="shared" si="332"/>
        <v/>
      </c>
      <c r="AC374" t="str">
        <f t="shared" si="332"/>
        <v/>
      </c>
      <c r="AD374" t="str">
        <f t="shared" si="332"/>
        <v/>
      </c>
      <c r="AE374" t="str">
        <f t="shared" si="332"/>
        <v/>
      </c>
      <c r="AF374" t="str">
        <f t="shared" si="332"/>
        <v/>
      </c>
      <c r="AG374" t="str">
        <f t="shared" si="332"/>
        <v/>
      </c>
      <c r="AH374" t="str">
        <f t="shared" si="332"/>
        <v/>
      </c>
      <c r="AI374" t="str">
        <f t="shared" si="332"/>
        <v/>
      </c>
      <c r="AJ374" t="str">
        <f t="shared" si="332"/>
        <v/>
      </c>
      <c r="AK374" t="str">
        <f t="shared" si="332"/>
        <v/>
      </c>
      <c r="AL374" t="str">
        <f t="shared" si="332"/>
        <v/>
      </c>
      <c r="AM374" t="str">
        <f t="shared" si="332"/>
        <v/>
      </c>
      <c r="AN374" t="str">
        <f t="shared" si="332"/>
        <v/>
      </c>
      <c r="AO374" t="str">
        <f t="shared" si="332"/>
        <v/>
      </c>
      <c r="AP374" t="str">
        <f t="shared" si="332"/>
        <v/>
      </c>
      <c r="AQ374" t="str">
        <f t="shared" si="332"/>
        <v/>
      </c>
      <c r="AR374" t="str">
        <f t="shared" si="332"/>
        <v/>
      </c>
      <c r="AS374" t="str">
        <f t="shared" si="332"/>
        <v/>
      </c>
      <c r="AT374" t="str">
        <f t="shared" si="332"/>
        <v/>
      </c>
      <c r="AU374" t="str">
        <f t="shared" si="332"/>
        <v/>
      </c>
      <c r="AV374" t="str">
        <f t="shared" si="332"/>
        <v/>
      </c>
      <c r="AW374" t="str">
        <f t="shared" si="332"/>
        <v/>
      </c>
      <c r="AX374" t="str">
        <f t="shared" si="332"/>
        <v/>
      </c>
      <c r="AY374" t="str">
        <f t="shared" si="332"/>
        <v/>
      </c>
      <c r="AZ374" t="str">
        <f t="shared" si="332"/>
        <v/>
      </c>
      <c r="BA374" t="str">
        <f t="shared" si="332"/>
        <v/>
      </c>
      <c r="BB374" t="str">
        <f t="shared" si="332"/>
        <v/>
      </c>
      <c r="BC374" t="str">
        <f t="shared" si="332"/>
        <v/>
      </c>
      <c r="BD374" t="str">
        <f t="shared" si="332"/>
        <v/>
      </c>
      <c r="BE374" t="str">
        <f t="shared" si="332"/>
        <v/>
      </c>
      <c r="BF374" t="str">
        <f t="shared" si="332"/>
        <v/>
      </c>
      <c r="BG374" t="str">
        <f t="shared" si="332"/>
        <v/>
      </c>
      <c r="BH374" t="str">
        <f t="shared" si="332"/>
        <v/>
      </c>
      <c r="BI374" t="str">
        <f t="shared" si="332"/>
        <v/>
      </c>
      <c r="BJ374" t="str">
        <f t="shared" si="332"/>
        <v/>
      </c>
      <c r="BK374" t="str">
        <f t="shared" si="332"/>
        <v/>
      </c>
      <c r="BL374" t="str">
        <f t="shared" si="332"/>
        <v/>
      </c>
      <c r="BM374" t="str">
        <f t="shared" si="332"/>
        <v/>
      </c>
      <c r="BN374" t="str">
        <f t="shared" si="332"/>
        <v/>
      </c>
      <c r="BO374" t="str">
        <f t="shared" si="332"/>
        <v/>
      </c>
      <c r="BP374" t="str">
        <f t="shared" si="332"/>
        <v/>
      </c>
      <c r="BQ374" t="str">
        <f t="shared" si="332"/>
        <v/>
      </c>
      <c r="BR374" t="str">
        <f t="shared" si="332"/>
        <v/>
      </c>
      <c r="BS374" t="str">
        <f t="shared" si="332"/>
        <v/>
      </c>
      <c r="BT374" t="str">
        <f t="shared" si="332"/>
        <v/>
      </c>
      <c r="BU374" t="str">
        <f t="shared" si="332"/>
        <v/>
      </c>
      <c r="BV374" t="str">
        <f t="shared" ref="BV374:DY374" si="333">IF(BV156&gt;0,BV$4,"")</f>
        <v/>
      </c>
      <c r="BW374" t="str">
        <f t="shared" si="333"/>
        <v/>
      </c>
      <c r="BX374" t="str">
        <f t="shared" si="333"/>
        <v/>
      </c>
      <c r="BY374" t="str">
        <f t="shared" si="333"/>
        <v/>
      </c>
      <c r="BZ374" t="str">
        <f t="shared" si="333"/>
        <v/>
      </c>
      <c r="CA374" t="str">
        <f t="shared" si="333"/>
        <v/>
      </c>
      <c r="CB374" t="str">
        <f t="shared" si="333"/>
        <v/>
      </c>
      <c r="CC374" t="str">
        <f t="shared" si="333"/>
        <v/>
      </c>
      <c r="CD374" t="str">
        <f t="shared" si="333"/>
        <v/>
      </c>
      <c r="CE374" t="str">
        <f t="shared" si="333"/>
        <v/>
      </c>
      <c r="CF374" t="str">
        <f t="shared" si="333"/>
        <v/>
      </c>
      <c r="CG374" t="str">
        <f t="shared" si="333"/>
        <v/>
      </c>
      <c r="CH374" t="str">
        <f t="shared" si="333"/>
        <v/>
      </c>
      <c r="CI374" t="str">
        <f t="shared" si="333"/>
        <v/>
      </c>
      <c r="CJ374" t="str">
        <f t="shared" si="333"/>
        <v/>
      </c>
      <c r="CK374" t="str">
        <f t="shared" si="333"/>
        <v/>
      </c>
      <c r="CL374" t="str">
        <f t="shared" si="333"/>
        <v/>
      </c>
      <c r="CM374" t="str">
        <f t="shared" si="333"/>
        <v/>
      </c>
      <c r="CN374" t="str">
        <f t="shared" si="333"/>
        <v/>
      </c>
      <c r="CO374" t="str">
        <f t="shared" si="333"/>
        <v/>
      </c>
      <c r="CP374" t="str">
        <f t="shared" si="333"/>
        <v/>
      </c>
      <c r="CQ374" t="str">
        <f t="shared" si="333"/>
        <v/>
      </c>
      <c r="CR374" t="str">
        <f t="shared" si="333"/>
        <v/>
      </c>
      <c r="CS374" t="str">
        <f t="shared" si="333"/>
        <v/>
      </c>
      <c r="CT374" t="str">
        <f t="shared" si="333"/>
        <v/>
      </c>
      <c r="CU374" t="str">
        <f t="shared" si="333"/>
        <v/>
      </c>
      <c r="CV374" t="str">
        <f t="shared" si="333"/>
        <v/>
      </c>
      <c r="CW374" t="str">
        <f t="shared" si="333"/>
        <v/>
      </c>
      <c r="CX374" t="str">
        <f t="shared" si="333"/>
        <v/>
      </c>
      <c r="CY374" t="str">
        <f t="shared" si="333"/>
        <v/>
      </c>
      <c r="CZ374" t="str">
        <f t="shared" si="333"/>
        <v/>
      </c>
      <c r="DA374" t="str">
        <f t="shared" si="333"/>
        <v/>
      </c>
      <c r="DB374" t="str">
        <f t="shared" si="333"/>
        <v/>
      </c>
      <c r="DC374" t="str">
        <f t="shared" si="333"/>
        <v/>
      </c>
      <c r="DD374" t="str">
        <f t="shared" si="333"/>
        <v/>
      </c>
      <c r="DE374" t="str">
        <f t="shared" si="333"/>
        <v/>
      </c>
      <c r="DF374" t="str">
        <f t="shared" si="333"/>
        <v/>
      </c>
      <c r="DG374" t="str">
        <f t="shared" si="333"/>
        <v/>
      </c>
      <c r="DH374" t="str">
        <f t="shared" si="333"/>
        <v/>
      </c>
      <c r="DI374" t="str">
        <f t="shared" si="333"/>
        <v/>
      </c>
      <c r="DJ374" t="str">
        <f t="shared" si="333"/>
        <v/>
      </c>
      <c r="DK374" t="str">
        <f t="shared" si="333"/>
        <v/>
      </c>
      <c r="DL374" t="str">
        <f t="shared" si="333"/>
        <v/>
      </c>
      <c r="DM374" t="str">
        <f t="shared" si="333"/>
        <v/>
      </c>
      <c r="DN374" t="str">
        <f t="shared" si="333"/>
        <v/>
      </c>
      <c r="DO374" t="str">
        <f t="shared" si="333"/>
        <v/>
      </c>
      <c r="DP374" t="str">
        <f t="shared" si="333"/>
        <v/>
      </c>
      <c r="DQ374" t="str">
        <f t="shared" si="333"/>
        <v/>
      </c>
      <c r="DR374" t="str">
        <f t="shared" si="333"/>
        <v/>
      </c>
      <c r="DS374" t="str">
        <f t="shared" si="333"/>
        <v/>
      </c>
      <c r="DT374" t="str">
        <f t="shared" si="333"/>
        <v/>
      </c>
      <c r="DU374" t="str">
        <f t="shared" si="333"/>
        <v/>
      </c>
      <c r="DV374" t="str">
        <f t="shared" si="333"/>
        <v/>
      </c>
      <c r="DW374" t="str">
        <f t="shared" si="333"/>
        <v/>
      </c>
      <c r="DX374" t="str">
        <f t="shared" si="333"/>
        <v/>
      </c>
      <c r="DY374" t="str">
        <f t="shared" si="333"/>
        <v/>
      </c>
    </row>
    <row r="375" spans="2:129" x14ac:dyDescent="0.2">
      <c r="B375" t="str">
        <f t="shared" si="288"/>
        <v/>
      </c>
      <c r="G375" s="9">
        <f t="shared" si="291"/>
        <v>0</v>
      </c>
      <c r="H375" s="9">
        <f t="shared" si="292"/>
        <v>0</v>
      </c>
      <c r="I375" t="str">
        <f t="shared" si="293"/>
        <v/>
      </c>
      <c r="J375" t="str">
        <f t="shared" ref="J375:BU375" si="334">IF(J157&gt;0,J$4,"")</f>
        <v/>
      </c>
      <c r="K375" t="str">
        <f t="shared" si="334"/>
        <v/>
      </c>
      <c r="L375" t="str">
        <f t="shared" si="334"/>
        <v/>
      </c>
      <c r="M375" t="str">
        <f t="shared" si="334"/>
        <v/>
      </c>
      <c r="N375" t="str">
        <f t="shared" si="334"/>
        <v/>
      </c>
      <c r="O375" t="str">
        <f t="shared" si="334"/>
        <v/>
      </c>
      <c r="P375" t="str">
        <f t="shared" si="334"/>
        <v/>
      </c>
      <c r="Q375" t="str">
        <f t="shared" si="334"/>
        <v/>
      </c>
      <c r="R375" t="str">
        <f t="shared" si="334"/>
        <v/>
      </c>
      <c r="S375" t="str">
        <f t="shared" si="334"/>
        <v/>
      </c>
      <c r="T375" t="str">
        <f t="shared" si="334"/>
        <v/>
      </c>
      <c r="U375" t="str">
        <f t="shared" si="334"/>
        <v/>
      </c>
      <c r="V375" t="str">
        <f t="shared" si="334"/>
        <v/>
      </c>
      <c r="W375" t="str">
        <f t="shared" si="334"/>
        <v/>
      </c>
      <c r="X375" t="str">
        <f t="shared" si="334"/>
        <v/>
      </c>
      <c r="Y375" t="str">
        <f t="shared" si="334"/>
        <v/>
      </c>
      <c r="Z375" t="str">
        <f t="shared" si="334"/>
        <v/>
      </c>
      <c r="AA375" t="str">
        <f t="shared" si="334"/>
        <v/>
      </c>
      <c r="AB375" t="str">
        <f t="shared" si="334"/>
        <v/>
      </c>
      <c r="AC375" t="str">
        <f t="shared" si="334"/>
        <v/>
      </c>
      <c r="AD375" t="str">
        <f t="shared" si="334"/>
        <v/>
      </c>
      <c r="AE375" t="str">
        <f t="shared" si="334"/>
        <v/>
      </c>
      <c r="AF375" t="str">
        <f t="shared" si="334"/>
        <v/>
      </c>
      <c r="AG375" t="str">
        <f t="shared" si="334"/>
        <v/>
      </c>
      <c r="AH375" t="str">
        <f t="shared" si="334"/>
        <v/>
      </c>
      <c r="AI375" t="str">
        <f t="shared" si="334"/>
        <v/>
      </c>
      <c r="AJ375" t="str">
        <f t="shared" si="334"/>
        <v/>
      </c>
      <c r="AK375" t="str">
        <f t="shared" si="334"/>
        <v/>
      </c>
      <c r="AL375" t="str">
        <f t="shared" si="334"/>
        <v/>
      </c>
      <c r="AM375" t="str">
        <f t="shared" si="334"/>
        <v/>
      </c>
      <c r="AN375" t="str">
        <f t="shared" si="334"/>
        <v/>
      </c>
      <c r="AO375" t="str">
        <f t="shared" si="334"/>
        <v/>
      </c>
      <c r="AP375" t="str">
        <f t="shared" si="334"/>
        <v/>
      </c>
      <c r="AQ375" t="str">
        <f t="shared" si="334"/>
        <v/>
      </c>
      <c r="AR375" t="str">
        <f t="shared" si="334"/>
        <v/>
      </c>
      <c r="AS375" t="str">
        <f t="shared" si="334"/>
        <v/>
      </c>
      <c r="AT375" t="str">
        <f t="shared" si="334"/>
        <v/>
      </c>
      <c r="AU375" t="str">
        <f t="shared" si="334"/>
        <v/>
      </c>
      <c r="AV375" t="str">
        <f t="shared" si="334"/>
        <v/>
      </c>
      <c r="AW375" t="str">
        <f t="shared" si="334"/>
        <v/>
      </c>
      <c r="AX375" t="str">
        <f t="shared" si="334"/>
        <v/>
      </c>
      <c r="AY375" t="str">
        <f t="shared" si="334"/>
        <v/>
      </c>
      <c r="AZ375" t="str">
        <f t="shared" si="334"/>
        <v/>
      </c>
      <c r="BA375" t="str">
        <f t="shared" si="334"/>
        <v/>
      </c>
      <c r="BB375" t="str">
        <f t="shared" si="334"/>
        <v/>
      </c>
      <c r="BC375" t="str">
        <f t="shared" si="334"/>
        <v/>
      </c>
      <c r="BD375" t="str">
        <f t="shared" si="334"/>
        <v/>
      </c>
      <c r="BE375" t="str">
        <f t="shared" si="334"/>
        <v/>
      </c>
      <c r="BF375" t="str">
        <f t="shared" si="334"/>
        <v/>
      </c>
      <c r="BG375" t="str">
        <f t="shared" si="334"/>
        <v/>
      </c>
      <c r="BH375" t="str">
        <f t="shared" si="334"/>
        <v/>
      </c>
      <c r="BI375" t="str">
        <f t="shared" si="334"/>
        <v/>
      </c>
      <c r="BJ375" t="str">
        <f t="shared" si="334"/>
        <v/>
      </c>
      <c r="BK375" t="str">
        <f t="shared" si="334"/>
        <v/>
      </c>
      <c r="BL375" t="str">
        <f t="shared" si="334"/>
        <v/>
      </c>
      <c r="BM375" t="str">
        <f t="shared" si="334"/>
        <v/>
      </c>
      <c r="BN375" t="str">
        <f t="shared" si="334"/>
        <v/>
      </c>
      <c r="BO375" t="str">
        <f t="shared" si="334"/>
        <v/>
      </c>
      <c r="BP375" t="str">
        <f t="shared" si="334"/>
        <v/>
      </c>
      <c r="BQ375" t="str">
        <f t="shared" si="334"/>
        <v/>
      </c>
      <c r="BR375" t="str">
        <f t="shared" si="334"/>
        <v/>
      </c>
      <c r="BS375" t="str">
        <f t="shared" si="334"/>
        <v/>
      </c>
      <c r="BT375" t="str">
        <f t="shared" si="334"/>
        <v/>
      </c>
      <c r="BU375" t="str">
        <f t="shared" si="334"/>
        <v/>
      </c>
      <c r="BV375" t="str">
        <f t="shared" ref="BV375:DY375" si="335">IF(BV157&gt;0,BV$4,"")</f>
        <v/>
      </c>
      <c r="BW375" t="str">
        <f t="shared" si="335"/>
        <v/>
      </c>
      <c r="BX375" t="str">
        <f t="shared" si="335"/>
        <v/>
      </c>
      <c r="BY375" t="str">
        <f t="shared" si="335"/>
        <v/>
      </c>
      <c r="BZ375" t="str">
        <f t="shared" si="335"/>
        <v/>
      </c>
      <c r="CA375" t="str">
        <f t="shared" si="335"/>
        <v/>
      </c>
      <c r="CB375" t="str">
        <f t="shared" si="335"/>
        <v/>
      </c>
      <c r="CC375" t="str">
        <f t="shared" si="335"/>
        <v/>
      </c>
      <c r="CD375" t="str">
        <f t="shared" si="335"/>
        <v/>
      </c>
      <c r="CE375" t="str">
        <f t="shared" si="335"/>
        <v/>
      </c>
      <c r="CF375" t="str">
        <f t="shared" si="335"/>
        <v/>
      </c>
      <c r="CG375" t="str">
        <f t="shared" si="335"/>
        <v/>
      </c>
      <c r="CH375" t="str">
        <f t="shared" si="335"/>
        <v/>
      </c>
      <c r="CI375" t="str">
        <f t="shared" si="335"/>
        <v/>
      </c>
      <c r="CJ375" t="str">
        <f t="shared" si="335"/>
        <v/>
      </c>
      <c r="CK375" t="str">
        <f t="shared" si="335"/>
        <v/>
      </c>
      <c r="CL375" t="str">
        <f t="shared" si="335"/>
        <v/>
      </c>
      <c r="CM375" t="str">
        <f t="shared" si="335"/>
        <v/>
      </c>
      <c r="CN375" t="str">
        <f t="shared" si="335"/>
        <v/>
      </c>
      <c r="CO375" t="str">
        <f t="shared" si="335"/>
        <v/>
      </c>
      <c r="CP375" t="str">
        <f t="shared" si="335"/>
        <v/>
      </c>
      <c r="CQ375" t="str">
        <f t="shared" si="335"/>
        <v/>
      </c>
      <c r="CR375" t="str">
        <f t="shared" si="335"/>
        <v/>
      </c>
      <c r="CS375" t="str">
        <f t="shared" si="335"/>
        <v/>
      </c>
      <c r="CT375" t="str">
        <f t="shared" si="335"/>
        <v/>
      </c>
      <c r="CU375" t="str">
        <f t="shared" si="335"/>
        <v/>
      </c>
      <c r="CV375" t="str">
        <f t="shared" si="335"/>
        <v/>
      </c>
      <c r="CW375" t="str">
        <f t="shared" si="335"/>
        <v/>
      </c>
      <c r="CX375" t="str">
        <f t="shared" si="335"/>
        <v/>
      </c>
      <c r="CY375" t="str">
        <f t="shared" si="335"/>
        <v/>
      </c>
      <c r="CZ375" t="str">
        <f t="shared" si="335"/>
        <v/>
      </c>
      <c r="DA375" t="str">
        <f t="shared" si="335"/>
        <v/>
      </c>
      <c r="DB375" t="str">
        <f t="shared" si="335"/>
        <v/>
      </c>
      <c r="DC375" t="str">
        <f t="shared" si="335"/>
        <v/>
      </c>
      <c r="DD375" t="str">
        <f t="shared" si="335"/>
        <v/>
      </c>
      <c r="DE375" t="str">
        <f t="shared" si="335"/>
        <v/>
      </c>
      <c r="DF375" t="str">
        <f t="shared" si="335"/>
        <v/>
      </c>
      <c r="DG375" t="str">
        <f t="shared" si="335"/>
        <v/>
      </c>
      <c r="DH375" t="str">
        <f t="shared" si="335"/>
        <v/>
      </c>
      <c r="DI375" t="str">
        <f t="shared" si="335"/>
        <v/>
      </c>
      <c r="DJ375" t="str">
        <f t="shared" si="335"/>
        <v/>
      </c>
      <c r="DK375" t="str">
        <f t="shared" si="335"/>
        <v/>
      </c>
      <c r="DL375" t="str">
        <f t="shared" si="335"/>
        <v/>
      </c>
      <c r="DM375" t="str">
        <f t="shared" si="335"/>
        <v/>
      </c>
      <c r="DN375" t="str">
        <f t="shared" si="335"/>
        <v/>
      </c>
      <c r="DO375" t="str">
        <f t="shared" si="335"/>
        <v/>
      </c>
      <c r="DP375" t="str">
        <f t="shared" si="335"/>
        <v/>
      </c>
      <c r="DQ375" t="str">
        <f t="shared" si="335"/>
        <v/>
      </c>
      <c r="DR375" t="str">
        <f t="shared" si="335"/>
        <v/>
      </c>
      <c r="DS375" t="str">
        <f t="shared" si="335"/>
        <v/>
      </c>
      <c r="DT375" t="str">
        <f t="shared" si="335"/>
        <v/>
      </c>
      <c r="DU375" t="str">
        <f t="shared" si="335"/>
        <v/>
      </c>
      <c r="DV375" t="str">
        <f t="shared" si="335"/>
        <v/>
      </c>
      <c r="DW375" t="str">
        <f t="shared" si="335"/>
        <v/>
      </c>
      <c r="DX375" t="str">
        <f t="shared" si="335"/>
        <v/>
      </c>
      <c r="DY375" t="str">
        <f t="shared" si="335"/>
        <v/>
      </c>
    </row>
    <row r="376" spans="2:129" x14ac:dyDescent="0.2">
      <c r="G376" s="9">
        <f t="shared" si="291"/>
        <v>0</v>
      </c>
      <c r="H376" s="9">
        <f t="shared" si="292"/>
        <v>0</v>
      </c>
      <c r="I376" t="str">
        <f t="shared" si="293"/>
        <v/>
      </c>
      <c r="J376" t="str">
        <f t="shared" ref="J376:BU376" si="336">IF(J158&gt;0,J$4,"")</f>
        <v/>
      </c>
      <c r="K376" t="str">
        <f t="shared" si="336"/>
        <v/>
      </c>
      <c r="L376" t="str">
        <f t="shared" si="336"/>
        <v/>
      </c>
      <c r="M376" t="str">
        <f t="shared" si="336"/>
        <v/>
      </c>
      <c r="N376" t="str">
        <f t="shared" si="336"/>
        <v/>
      </c>
      <c r="O376" t="str">
        <f t="shared" si="336"/>
        <v/>
      </c>
      <c r="P376" t="str">
        <f t="shared" si="336"/>
        <v/>
      </c>
      <c r="Q376" t="str">
        <f t="shared" si="336"/>
        <v/>
      </c>
      <c r="R376" t="str">
        <f t="shared" si="336"/>
        <v/>
      </c>
      <c r="S376" t="str">
        <f t="shared" si="336"/>
        <v/>
      </c>
      <c r="T376" t="str">
        <f t="shared" si="336"/>
        <v/>
      </c>
      <c r="U376" t="str">
        <f t="shared" si="336"/>
        <v/>
      </c>
      <c r="V376" t="str">
        <f t="shared" si="336"/>
        <v/>
      </c>
      <c r="W376" t="str">
        <f t="shared" si="336"/>
        <v/>
      </c>
      <c r="X376" t="str">
        <f t="shared" si="336"/>
        <v/>
      </c>
      <c r="Y376" t="str">
        <f t="shared" si="336"/>
        <v/>
      </c>
      <c r="Z376" t="str">
        <f t="shared" si="336"/>
        <v/>
      </c>
      <c r="AA376" t="str">
        <f t="shared" si="336"/>
        <v/>
      </c>
      <c r="AB376" t="str">
        <f t="shared" si="336"/>
        <v/>
      </c>
      <c r="AC376" t="str">
        <f t="shared" si="336"/>
        <v/>
      </c>
      <c r="AD376" t="str">
        <f t="shared" si="336"/>
        <v/>
      </c>
      <c r="AE376" t="str">
        <f t="shared" si="336"/>
        <v/>
      </c>
      <c r="AF376" t="str">
        <f t="shared" si="336"/>
        <v/>
      </c>
      <c r="AG376" t="str">
        <f t="shared" si="336"/>
        <v/>
      </c>
      <c r="AH376" t="str">
        <f t="shared" si="336"/>
        <v/>
      </c>
      <c r="AI376" t="str">
        <f t="shared" si="336"/>
        <v/>
      </c>
      <c r="AJ376" t="str">
        <f t="shared" si="336"/>
        <v/>
      </c>
      <c r="AK376" t="str">
        <f t="shared" si="336"/>
        <v/>
      </c>
      <c r="AL376" t="str">
        <f t="shared" si="336"/>
        <v/>
      </c>
      <c r="AM376" t="str">
        <f t="shared" si="336"/>
        <v/>
      </c>
      <c r="AN376" t="str">
        <f t="shared" si="336"/>
        <v/>
      </c>
      <c r="AO376" t="str">
        <f t="shared" si="336"/>
        <v/>
      </c>
      <c r="AP376" t="str">
        <f t="shared" si="336"/>
        <v/>
      </c>
      <c r="AQ376" t="str">
        <f t="shared" si="336"/>
        <v/>
      </c>
      <c r="AR376" t="str">
        <f t="shared" si="336"/>
        <v/>
      </c>
      <c r="AS376" t="str">
        <f t="shared" si="336"/>
        <v/>
      </c>
      <c r="AT376" t="str">
        <f t="shared" si="336"/>
        <v/>
      </c>
      <c r="AU376" t="str">
        <f t="shared" si="336"/>
        <v/>
      </c>
      <c r="AV376" t="str">
        <f t="shared" si="336"/>
        <v/>
      </c>
      <c r="AW376" t="str">
        <f t="shared" si="336"/>
        <v/>
      </c>
      <c r="AX376" t="str">
        <f t="shared" si="336"/>
        <v/>
      </c>
      <c r="AY376" t="str">
        <f t="shared" si="336"/>
        <v/>
      </c>
      <c r="AZ376" t="str">
        <f t="shared" si="336"/>
        <v/>
      </c>
      <c r="BA376" t="str">
        <f t="shared" si="336"/>
        <v/>
      </c>
      <c r="BB376" t="str">
        <f t="shared" si="336"/>
        <v/>
      </c>
      <c r="BC376" t="str">
        <f t="shared" si="336"/>
        <v/>
      </c>
      <c r="BD376" t="str">
        <f t="shared" si="336"/>
        <v/>
      </c>
      <c r="BE376" t="str">
        <f t="shared" si="336"/>
        <v/>
      </c>
      <c r="BF376" t="str">
        <f t="shared" si="336"/>
        <v/>
      </c>
      <c r="BG376" t="str">
        <f t="shared" si="336"/>
        <v/>
      </c>
      <c r="BH376" t="str">
        <f t="shared" si="336"/>
        <v/>
      </c>
      <c r="BI376" t="str">
        <f t="shared" si="336"/>
        <v/>
      </c>
      <c r="BJ376" t="str">
        <f t="shared" si="336"/>
        <v/>
      </c>
      <c r="BK376" t="str">
        <f t="shared" si="336"/>
        <v/>
      </c>
      <c r="BL376" t="str">
        <f t="shared" si="336"/>
        <v/>
      </c>
      <c r="BM376" t="str">
        <f t="shared" si="336"/>
        <v/>
      </c>
      <c r="BN376" t="str">
        <f t="shared" si="336"/>
        <v/>
      </c>
      <c r="BO376" t="str">
        <f t="shared" si="336"/>
        <v/>
      </c>
      <c r="BP376" t="str">
        <f t="shared" si="336"/>
        <v/>
      </c>
      <c r="BQ376" t="str">
        <f t="shared" si="336"/>
        <v/>
      </c>
      <c r="BR376" t="str">
        <f t="shared" si="336"/>
        <v/>
      </c>
      <c r="BS376" t="str">
        <f t="shared" si="336"/>
        <v/>
      </c>
      <c r="BT376" t="str">
        <f t="shared" si="336"/>
        <v/>
      </c>
      <c r="BU376" t="str">
        <f t="shared" si="336"/>
        <v/>
      </c>
      <c r="BV376" t="str">
        <f t="shared" ref="BV376:DY376" si="337">IF(BV158&gt;0,BV$4,"")</f>
        <v/>
      </c>
      <c r="BW376" t="str">
        <f t="shared" si="337"/>
        <v/>
      </c>
      <c r="BX376" t="str">
        <f t="shared" si="337"/>
        <v/>
      </c>
      <c r="BY376" t="str">
        <f t="shared" si="337"/>
        <v/>
      </c>
      <c r="BZ376" t="str">
        <f t="shared" si="337"/>
        <v/>
      </c>
      <c r="CA376" t="str">
        <f t="shared" si="337"/>
        <v/>
      </c>
      <c r="CB376" t="str">
        <f t="shared" si="337"/>
        <v/>
      </c>
      <c r="CC376" t="str">
        <f t="shared" si="337"/>
        <v/>
      </c>
      <c r="CD376" t="str">
        <f t="shared" si="337"/>
        <v/>
      </c>
      <c r="CE376" t="str">
        <f t="shared" si="337"/>
        <v/>
      </c>
      <c r="CF376" t="str">
        <f t="shared" si="337"/>
        <v/>
      </c>
      <c r="CG376" t="str">
        <f t="shared" si="337"/>
        <v/>
      </c>
      <c r="CH376" t="str">
        <f t="shared" si="337"/>
        <v/>
      </c>
      <c r="CI376" t="str">
        <f t="shared" si="337"/>
        <v/>
      </c>
      <c r="CJ376" t="str">
        <f t="shared" si="337"/>
        <v/>
      </c>
      <c r="CK376" t="str">
        <f t="shared" si="337"/>
        <v/>
      </c>
      <c r="CL376" t="str">
        <f t="shared" si="337"/>
        <v/>
      </c>
      <c r="CM376" t="str">
        <f t="shared" si="337"/>
        <v/>
      </c>
      <c r="CN376" t="str">
        <f t="shared" si="337"/>
        <v/>
      </c>
      <c r="CO376" t="str">
        <f t="shared" si="337"/>
        <v/>
      </c>
      <c r="CP376" t="str">
        <f t="shared" si="337"/>
        <v/>
      </c>
      <c r="CQ376" t="str">
        <f t="shared" si="337"/>
        <v/>
      </c>
      <c r="CR376" t="str">
        <f t="shared" si="337"/>
        <v/>
      </c>
      <c r="CS376" t="str">
        <f t="shared" si="337"/>
        <v/>
      </c>
      <c r="CT376" t="str">
        <f t="shared" si="337"/>
        <v/>
      </c>
      <c r="CU376" t="str">
        <f t="shared" si="337"/>
        <v/>
      </c>
      <c r="CV376" t="str">
        <f t="shared" si="337"/>
        <v/>
      </c>
      <c r="CW376" t="str">
        <f t="shared" si="337"/>
        <v/>
      </c>
      <c r="CX376" t="str">
        <f t="shared" si="337"/>
        <v/>
      </c>
      <c r="CY376" t="str">
        <f t="shared" si="337"/>
        <v/>
      </c>
      <c r="CZ376" t="str">
        <f t="shared" si="337"/>
        <v/>
      </c>
      <c r="DA376" t="str">
        <f t="shared" si="337"/>
        <v/>
      </c>
      <c r="DB376" t="str">
        <f t="shared" si="337"/>
        <v/>
      </c>
      <c r="DC376" t="str">
        <f t="shared" si="337"/>
        <v/>
      </c>
      <c r="DD376" t="str">
        <f t="shared" si="337"/>
        <v/>
      </c>
      <c r="DE376" t="str">
        <f t="shared" si="337"/>
        <v/>
      </c>
      <c r="DF376" t="str">
        <f t="shared" si="337"/>
        <v/>
      </c>
      <c r="DG376" t="str">
        <f t="shared" si="337"/>
        <v/>
      </c>
      <c r="DH376" t="str">
        <f t="shared" si="337"/>
        <v/>
      </c>
      <c r="DI376" t="str">
        <f t="shared" si="337"/>
        <v/>
      </c>
      <c r="DJ376" t="str">
        <f t="shared" si="337"/>
        <v/>
      </c>
      <c r="DK376" t="str">
        <f t="shared" si="337"/>
        <v/>
      </c>
      <c r="DL376" t="str">
        <f t="shared" si="337"/>
        <v/>
      </c>
      <c r="DM376" t="str">
        <f t="shared" si="337"/>
        <v/>
      </c>
      <c r="DN376" t="str">
        <f t="shared" si="337"/>
        <v/>
      </c>
      <c r="DO376" t="str">
        <f t="shared" si="337"/>
        <v/>
      </c>
      <c r="DP376" t="str">
        <f t="shared" si="337"/>
        <v/>
      </c>
      <c r="DQ376" t="str">
        <f t="shared" si="337"/>
        <v/>
      </c>
      <c r="DR376" t="str">
        <f t="shared" si="337"/>
        <v/>
      </c>
      <c r="DS376" t="str">
        <f t="shared" si="337"/>
        <v/>
      </c>
      <c r="DT376" t="str">
        <f t="shared" si="337"/>
        <v/>
      </c>
      <c r="DU376" t="str">
        <f t="shared" si="337"/>
        <v/>
      </c>
      <c r="DV376" t="str">
        <f t="shared" si="337"/>
        <v/>
      </c>
      <c r="DW376" t="str">
        <f t="shared" si="337"/>
        <v/>
      </c>
      <c r="DX376" t="str">
        <f t="shared" si="337"/>
        <v/>
      </c>
      <c r="DY376" t="str">
        <f t="shared" si="337"/>
        <v/>
      </c>
    </row>
    <row r="377" spans="2:129" x14ac:dyDescent="0.2">
      <c r="G377" s="9">
        <f t="shared" si="291"/>
        <v>0</v>
      </c>
      <c r="H377" s="9">
        <f t="shared" si="292"/>
        <v>0</v>
      </c>
      <c r="I377" t="str">
        <f t="shared" si="293"/>
        <v/>
      </c>
      <c r="J377" t="str">
        <f t="shared" ref="J377:BU377" si="338">IF(J159&gt;0,J$4,"")</f>
        <v/>
      </c>
      <c r="K377" t="str">
        <f t="shared" si="338"/>
        <v/>
      </c>
      <c r="L377" t="str">
        <f t="shared" si="338"/>
        <v/>
      </c>
      <c r="M377" t="str">
        <f t="shared" si="338"/>
        <v/>
      </c>
      <c r="N377" t="str">
        <f t="shared" si="338"/>
        <v/>
      </c>
      <c r="O377" t="str">
        <f t="shared" si="338"/>
        <v/>
      </c>
      <c r="P377" t="str">
        <f t="shared" si="338"/>
        <v/>
      </c>
      <c r="Q377" t="str">
        <f t="shared" si="338"/>
        <v/>
      </c>
      <c r="R377" t="str">
        <f t="shared" si="338"/>
        <v/>
      </c>
      <c r="S377" t="str">
        <f t="shared" si="338"/>
        <v/>
      </c>
      <c r="T377" t="str">
        <f t="shared" si="338"/>
        <v/>
      </c>
      <c r="U377" t="str">
        <f t="shared" si="338"/>
        <v/>
      </c>
      <c r="V377" t="str">
        <f t="shared" si="338"/>
        <v/>
      </c>
      <c r="W377" t="str">
        <f t="shared" si="338"/>
        <v/>
      </c>
      <c r="X377" t="str">
        <f t="shared" si="338"/>
        <v/>
      </c>
      <c r="Y377" t="str">
        <f t="shared" si="338"/>
        <v/>
      </c>
      <c r="Z377" t="str">
        <f t="shared" si="338"/>
        <v/>
      </c>
      <c r="AA377" t="str">
        <f t="shared" si="338"/>
        <v/>
      </c>
      <c r="AB377" t="str">
        <f t="shared" si="338"/>
        <v/>
      </c>
      <c r="AC377" t="str">
        <f t="shared" si="338"/>
        <v/>
      </c>
      <c r="AD377" t="str">
        <f t="shared" si="338"/>
        <v/>
      </c>
      <c r="AE377" t="str">
        <f t="shared" si="338"/>
        <v/>
      </c>
      <c r="AF377" t="str">
        <f t="shared" si="338"/>
        <v/>
      </c>
      <c r="AG377" t="str">
        <f t="shared" si="338"/>
        <v/>
      </c>
      <c r="AH377" t="str">
        <f t="shared" si="338"/>
        <v/>
      </c>
      <c r="AI377" t="str">
        <f t="shared" si="338"/>
        <v/>
      </c>
      <c r="AJ377" t="str">
        <f t="shared" si="338"/>
        <v/>
      </c>
      <c r="AK377" t="str">
        <f t="shared" si="338"/>
        <v/>
      </c>
      <c r="AL377" t="str">
        <f t="shared" si="338"/>
        <v/>
      </c>
      <c r="AM377" t="str">
        <f t="shared" si="338"/>
        <v/>
      </c>
      <c r="AN377" t="str">
        <f t="shared" si="338"/>
        <v/>
      </c>
      <c r="AO377" t="str">
        <f t="shared" si="338"/>
        <v/>
      </c>
      <c r="AP377" t="str">
        <f t="shared" si="338"/>
        <v/>
      </c>
      <c r="AQ377" t="str">
        <f t="shared" si="338"/>
        <v/>
      </c>
      <c r="AR377" t="str">
        <f t="shared" si="338"/>
        <v/>
      </c>
      <c r="AS377" t="str">
        <f t="shared" si="338"/>
        <v/>
      </c>
      <c r="AT377" t="str">
        <f t="shared" si="338"/>
        <v/>
      </c>
      <c r="AU377" t="str">
        <f t="shared" si="338"/>
        <v/>
      </c>
      <c r="AV377" t="str">
        <f t="shared" si="338"/>
        <v/>
      </c>
      <c r="AW377" t="str">
        <f t="shared" si="338"/>
        <v/>
      </c>
      <c r="AX377" t="str">
        <f t="shared" si="338"/>
        <v/>
      </c>
      <c r="AY377" t="str">
        <f t="shared" si="338"/>
        <v/>
      </c>
      <c r="AZ377" t="str">
        <f t="shared" si="338"/>
        <v/>
      </c>
      <c r="BA377" t="str">
        <f t="shared" si="338"/>
        <v/>
      </c>
      <c r="BB377" t="str">
        <f t="shared" si="338"/>
        <v/>
      </c>
      <c r="BC377" t="str">
        <f t="shared" si="338"/>
        <v/>
      </c>
      <c r="BD377" t="str">
        <f t="shared" si="338"/>
        <v/>
      </c>
      <c r="BE377" t="str">
        <f t="shared" si="338"/>
        <v/>
      </c>
      <c r="BF377" t="str">
        <f t="shared" si="338"/>
        <v/>
      </c>
      <c r="BG377" t="str">
        <f t="shared" si="338"/>
        <v/>
      </c>
      <c r="BH377" t="str">
        <f t="shared" si="338"/>
        <v/>
      </c>
      <c r="BI377" t="str">
        <f t="shared" si="338"/>
        <v/>
      </c>
      <c r="BJ377" t="str">
        <f t="shared" si="338"/>
        <v/>
      </c>
      <c r="BK377" t="str">
        <f t="shared" si="338"/>
        <v/>
      </c>
      <c r="BL377" t="str">
        <f t="shared" si="338"/>
        <v/>
      </c>
      <c r="BM377" t="str">
        <f t="shared" si="338"/>
        <v/>
      </c>
      <c r="BN377" t="str">
        <f t="shared" si="338"/>
        <v/>
      </c>
      <c r="BO377" t="str">
        <f t="shared" si="338"/>
        <v/>
      </c>
      <c r="BP377" t="str">
        <f t="shared" si="338"/>
        <v/>
      </c>
      <c r="BQ377" t="str">
        <f t="shared" si="338"/>
        <v/>
      </c>
      <c r="BR377" t="str">
        <f t="shared" si="338"/>
        <v/>
      </c>
      <c r="BS377" t="str">
        <f t="shared" si="338"/>
        <v/>
      </c>
      <c r="BT377" t="str">
        <f t="shared" si="338"/>
        <v/>
      </c>
      <c r="BU377" t="str">
        <f t="shared" si="338"/>
        <v/>
      </c>
      <c r="BV377" t="str">
        <f t="shared" ref="BV377:DY377" si="339">IF(BV159&gt;0,BV$4,"")</f>
        <v/>
      </c>
      <c r="BW377" t="str">
        <f t="shared" si="339"/>
        <v/>
      </c>
      <c r="BX377" t="str">
        <f t="shared" si="339"/>
        <v/>
      </c>
      <c r="BY377" t="str">
        <f t="shared" si="339"/>
        <v/>
      </c>
      <c r="BZ377" t="str">
        <f t="shared" si="339"/>
        <v/>
      </c>
      <c r="CA377" t="str">
        <f t="shared" si="339"/>
        <v/>
      </c>
      <c r="CB377" t="str">
        <f t="shared" si="339"/>
        <v/>
      </c>
      <c r="CC377" t="str">
        <f t="shared" si="339"/>
        <v/>
      </c>
      <c r="CD377" t="str">
        <f t="shared" si="339"/>
        <v/>
      </c>
      <c r="CE377" t="str">
        <f t="shared" si="339"/>
        <v/>
      </c>
      <c r="CF377" t="str">
        <f t="shared" si="339"/>
        <v/>
      </c>
      <c r="CG377" t="str">
        <f t="shared" si="339"/>
        <v/>
      </c>
      <c r="CH377" t="str">
        <f t="shared" si="339"/>
        <v/>
      </c>
      <c r="CI377" t="str">
        <f t="shared" si="339"/>
        <v/>
      </c>
      <c r="CJ377" t="str">
        <f t="shared" si="339"/>
        <v/>
      </c>
      <c r="CK377" t="str">
        <f t="shared" si="339"/>
        <v/>
      </c>
      <c r="CL377" t="str">
        <f t="shared" si="339"/>
        <v/>
      </c>
      <c r="CM377" t="str">
        <f t="shared" si="339"/>
        <v/>
      </c>
      <c r="CN377" t="str">
        <f t="shared" si="339"/>
        <v/>
      </c>
      <c r="CO377" t="str">
        <f t="shared" si="339"/>
        <v/>
      </c>
      <c r="CP377" t="str">
        <f t="shared" si="339"/>
        <v/>
      </c>
      <c r="CQ377" t="str">
        <f t="shared" si="339"/>
        <v/>
      </c>
      <c r="CR377" t="str">
        <f t="shared" si="339"/>
        <v/>
      </c>
      <c r="CS377" t="str">
        <f t="shared" si="339"/>
        <v/>
      </c>
      <c r="CT377" t="str">
        <f t="shared" si="339"/>
        <v/>
      </c>
      <c r="CU377" t="str">
        <f t="shared" si="339"/>
        <v/>
      </c>
      <c r="CV377" t="str">
        <f t="shared" si="339"/>
        <v/>
      </c>
      <c r="CW377" t="str">
        <f t="shared" si="339"/>
        <v/>
      </c>
      <c r="CX377" t="str">
        <f t="shared" si="339"/>
        <v/>
      </c>
      <c r="CY377" t="str">
        <f t="shared" si="339"/>
        <v/>
      </c>
      <c r="CZ377" t="str">
        <f t="shared" si="339"/>
        <v/>
      </c>
      <c r="DA377" t="str">
        <f t="shared" si="339"/>
        <v/>
      </c>
      <c r="DB377" t="str">
        <f t="shared" si="339"/>
        <v/>
      </c>
      <c r="DC377" t="str">
        <f t="shared" si="339"/>
        <v/>
      </c>
      <c r="DD377" t="str">
        <f t="shared" si="339"/>
        <v/>
      </c>
      <c r="DE377" t="str">
        <f t="shared" si="339"/>
        <v/>
      </c>
      <c r="DF377" t="str">
        <f t="shared" si="339"/>
        <v/>
      </c>
      <c r="DG377" t="str">
        <f t="shared" si="339"/>
        <v/>
      </c>
      <c r="DH377" t="str">
        <f t="shared" si="339"/>
        <v/>
      </c>
      <c r="DI377" t="str">
        <f t="shared" si="339"/>
        <v/>
      </c>
      <c r="DJ377" t="str">
        <f t="shared" si="339"/>
        <v/>
      </c>
      <c r="DK377" t="str">
        <f t="shared" si="339"/>
        <v/>
      </c>
      <c r="DL377" t="str">
        <f t="shared" si="339"/>
        <v/>
      </c>
      <c r="DM377" t="str">
        <f t="shared" si="339"/>
        <v/>
      </c>
      <c r="DN377" t="str">
        <f t="shared" si="339"/>
        <v/>
      </c>
      <c r="DO377" t="str">
        <f t="shared" si="339"/>
        <v/>
      </c>
      <c r="DP377" t="str">
        <f t="shared" si="339"/>
        <v/>
      </c>
      <c r="DQ377" t="str">
        <f t="shared" si="339"/>
        <v/>
      </c>
      <c r="DR377" t="str">
        <f t="shared" si="339"/>
        <v/>
      </c>
      <c r="DS377" t="str">
        <f t="shared" si="339"/>
        <v/>
      </c>
      <c r="DT377" t="str">
        <f t="shared" si="339"/>
        <v/>
      </c>
      <c r="DU377" t="str">
        <f t="shared" si="339"/>
        <v/>
      </c>
      <c r="DV377" t="str">
        <f t="shared" si="339"/>
        <v/>
      </c>
      <c r="DW377" t="str">
        <f t="shared" si="339"/>
        <v/>
      </c>
      <c r="DX377" t="str">
        <f t="shared" si="339"/>
        <v/>
      </c>
      <c r="DY377" t="str">
        <f t="shared" si="339"/>
        <v/>
      </c>
    </row>
    <row r="378" spans="2:129" x14ac:dyDescent="0.2">
      <c r="G378" s="9">
        <f t="shared" si="291"/>
        <v>0</v>
      </c>
      <c r="H378" s="9">
        <f t="shared" si="292"/>
        <v>0</v>
      </c>
      <c r="I378" t="str">
        <f t="shared" si="293"/>
        <v/>
      </c>
      <c r="J378" t="str">
        <f t="shared" ref="J378:BU378" si="340">IF(J160&gt;0,J$4,"")</f>
        <v/>
      </c>
      <c r="K378" t="str">
        <f t="shared" si="340"/>
        <v/>
      </c>
      <c r="L378" t="str">
        <f t="shared" si="340"/>
        <v/>
      </c>
      <c r="M378" t="str">
        <f t="shared" si="340"/>
        <v/>
      </c>
      <c r="N378" t="str">
        <f t="shared" si="340"/>
        <v/>
      </c>
      <c r="O378" t="str">
        <f t="shared" si="340"/>
        <v/>
      </c>
      <c r="P378" t="str">
        <f t="shared" si="340"/>
        <v/>
      </c>
      <c r="Q378" t="str">
        <f t="shared" si="340"/>
        <v/>
      </c>
      <c r="R378" t="str">
        <f t="shared" si="340"/>
        <v/>
      </c>
      <c r="S378" t="str">
        <f t="shared" si="340"/>
        <v/>
      </c>
      <c r="T378" t="str">
        <f t="shared" si="340"/>
        <v/>
      </c>
      <c r="U378" t="str">
        <f t="shared" si="340"/>
        <v/>
      </c>
      <c r="V378" t="str">
        <f t="shared" si="340"/>
        <v/>
      </c>
      <c r="W378" t="str">
        <f t="shared" si="340"/>
        <v/>
      </c>
      <c r="X378" t="str">
        <f t="shared" si="340"/>
        <v/>
      </c>
      <c r="Y378" t="str">
        <f t="shared" si="340"/>
        <v/>
      </c>
      <c r="Z378" t="str">
        <f t="shared" si="340"/>
        <v/>
      </c>
      <c r="AA378" t="str">
        <f t="shared" si="340"/>
        <v/>
      </c>
      <c r="AB378" t="str">
        <f t="shared" si="340"/>
        <v/>
      </c>
      <c r="AC378" t="str">
        <f t="shared" si="340"/>
        <v/>
      </c>
      <c r="AD378" t="str">
        <f t="shared" si="340"/>
        <v/>
      </c>
      <c r="AE378" t="str">
        <f t="shared" si="340"/>
        <v/>
      </c>
      <c r="AF378" t="str">
        <f t="shared" si="340"/>
        <v/>
      </c>
      <c r="AG378" t="str">
        <f t="shared" si="340"/>
        <v/>
      </c>
      <c r="AH378" t="str">
        <f t="shared" si="340"/>
        <v/>
      </c>
      <c r="AI378" t="str">
        <f t="shared" si="340"/>
        <v/>
      </c>
      <c r="AJ378" t="str">
        <f t="shared" si="340"/>
        <v/>
      </c>
      <c r="AK378" t="str">
        <f t="shared" si="340"/>
        <v/>
      </c>
      <c r="AL378" t="str">
        <f t="shared" si="340"/>
        <v/>
      </c>
      <c r="AM378" t="str">
        <f t="shared" si="340"/>
        <v/>
      </c>
      <c r="AN378" t="str">
        <f t="shared" si="340"/>
        <v/>
      </c>
      <c r="AO378" t="str">
        <f t="shared" si="340"/>
        <v/>
      </c>
      <c r="AP378" t="str">
        <f t="shared" si="340"/>
        <v/>
      </c>
      <c r="AQ378" t="str">
        <f t="shared" si="340"/>
        <v/>
      </c>
      <c r="AR378" t="str">
        <f t="shared" si="340"/>
        <v/>
      </c>
      <c r="AS378" t="str">
        <f t="shared" si="340"/>
        <v/>
      </c>
      <c r="AT378" t="str">
        <f t="shared" si="340"/>
        <v/>
      </c>
      <c r="AU378" t="str">
        <f t="shared" si="340"/>
        <v/>
      </c>
      <c r="AV378" t="str">
        <f t="shared" si="340"/>
        <v/>
      </c>
      <c r="AW378" t="str">
        <f t="shared" si="340"/>
        <v/>
      </c>
      <c r="AX378" t="str">
        <f t="shared" si="340"/>
        <v/>
      </c>
      <c r="AY378" t="str">
        <f t="shared" si="340"/>
        <v/>
      </c>
      <c r="AZ378" t="str">
        <f t="shared" si="340"/>
        <v/>
      </c>
      <c r="BA378" t="str">
        <f t="shared" si="340"/>
        <v/>
      </c>
      <c r="BB378" t="str">
        <f t="shared" si="340"/>
        <v/>
      </c>
      <c r="BC378" t="str">
        <f t="shared" si="340"/>
        <v/>
      </c>
      <c r="BD378" t="str">
        <f t="shared" si="340"/>
        <v/>
      </c>
      <c r="BE378" t="str">
        <f t="shared" si="340"/>
        <v/>
      </c>
      <c r="BF378" t="str">
        <f t="shared" si="340"/>
        <v/>
      </c>
      <c r="BG378" t="str">
        <f t="shared" si="340"/>
        <v/>
      </c>
      <c r="BH378" t="str">
        <f t="shared" si="340"/>
        <v/>
      </c>
      <c r="BI378" t="str">
        <f t="shared" si="340"/>
        <v/>
      </c>
      <c r="BJ378" t="str">
        <f t="shared" si="340"/>
        <v/>
      </c>
      <c r="BK378" t="str">
        <f t="shared" si="340"/>
        <v/>
      </c>
      <c r="BL378" t="str">
        <f t="shared" si="340"/>
        <v/>
      </c>
      <c r="BM378" t="str">
        <f t="shared" si="340"/>
        <v/>
      </c>
      <c r="BN378" t="str">
        <f t="shared" si="340"/>
        <v/>
      </c>
      <c r="BO378" t="str">
        <f t="shared" si="340"/>
        <v/>
      </c>
      <c r="BP378" t="str">
        <f t="shared" si="340"/>
        <v/>
      </c>
      <c r="BQ378" t="str">
        <f t="shared" si="340"/>
        <v/>
      </c>
      <c r="BR378" t="str">
        <f t="shared" si="340"/>
        <v/>
      </c>
      <c r="BS378" t="str">
        <f t="shared" si="340"/>
        <v/>
      </c>
      <c r="BT378" t="str">
        <f t="shared" si="340"/>
        <v/>
      </c>
      <c r="BU378" t="str">
        <f t="shared" si="340"/>
        <v/>
      </c>
      <c r="BV378" t="str">
        <f t="shared" ref="BV378:DY378" si="341">IF(BV160&gt;0,BV$4,"")</f>
        <v/>
      </c>
      <c r="BW378" t="str">
        <f t="shared" si="341"/>
        <v/>
      </c>
      <c r="BX378" t="str">
        <f t="shared" si="341"/>
        <v/>
      </c>
      <c r="BY378" t="str">
        <f t="shared" si="341"/>
        <v/>
      </c>
      <c r="BZ378" t="str">
        <f t="shared" si="341"/>
        <v/>
      </c>
      <c r="CA378" t="str">
        <f t="shared" si="341"/>
        <v/>
      </c>
      <c r="CB378" t="str">
        <f t="shared" si="341"/>
        <v/>
      </c>
      <c r="CC378" t="str">
        <f t="shared" si="341"/>
        <v/>
      </c>
      <c r="CD378" t="str">
        <f t="shared" si="341"/>
        <v/>
      </c>
      <c r="CE378" t="str">
        <f t="shared" si="341"/>
        <v/>
      </c>
      <c r="CF378" t="str">
        <f t="shared" si="341"/>
        <v/>
      </c>
      <c r="CG378" t="str">
        <f t="shared" si="341"/>
        <v/>
      </c>
      <c r="CH378" t="str">
        <f t="shared" si="341"/>
        <v/>
      </c>
      <c r="CI378" t="str">
        <f t="shared" si="341"/>
        <v/>
      </c>
      <c r="CJ378" t="str">
        <f t="shared" si="341"/>
        <v/>
      </c>
      <c r="CK378" t="str">
        <f t="shared" si="341"/>
        <v/>
      </c>
      <c r="CL378" t="str">
        <f t="shared" si="341"/>
        <v/>
      </c>
      <c r="CM378" t="str">
        <f t="shared" si="341"/>
        <v/>
      </c>
      <c r="CN378" t="str">
        <f t="shared" si="341"/>
        <v/>
      </c>
      <c r="CO378" t="str">
        <f t="shared" si="341"/>
        <v/>
      </c>
      <c r="CP378" t="str">
        <f t="shared" si="341"/>
        <v/>
      </c>
      <c r="CQ378" t="str">
        <f t="shared" si="341"/>
        <v/>
      </c>
      <c r="CR378" t="str">
        <f t="shared" si="341"/>
        <v/>
      </c>
      <c r="CS378" t="str">
        <f t="shared" si="341"/>
        <v/>
      </c>
      <c r="CT378" t="str">
        <f t="shared" si="341"/>
        <v/>
      </c>
      <c r="CU378" t="str">
        <f t="shared" si="341"/>
        <v/>
      </c>
      <c r="CV378" t="str">
        <f t="shared" si="341"/>
        <v/>
      </c>
      <c r="CW378" t="str">
        <f t="shared" si="341"/>
        <v/>
      </c>
      <c r="CX378" t="str">
        <f t="shared" si="341"/>
        <v/>
      </c>
      <c r="CY378" t="str">
        <f t="shared" si="341"/>
        <v/>
      </c>
      <c r="CZ378" t="str">
        <f t="shared" si="341"/>
        <v/>
      </c>
      <c r="DA378" t="str">
        <f t="shared" si="341"/>
        <v/>
      </c>
      <c r="DB378" t="str">
        <f t="shared" si="341"/>
        <v/>
      </c>
      <c r="DC378" t="str">
        <f t="shared" si="341"/>
        <v/>
      </c>
      <c r="DD378" t="str">
        <f t="shared" si="341"/>
        <v/>
      </c>
      <c r="DE378" t="str">
        <f t="shared" si="341"/>
        <v/>
      </c>
      <c r="DF378" t="str">
        <f t="shared" si="341"/>
        <v/>
      </c>
      <c r="DG378" t="str">
        <f t="shared" si="341"/>
        <v/>
      </c>
      <c r="DH378" t="str">
        <f t="shared" si="341"/>
        <v/>
      </c>
      <c r="DI378" t="str">
        <f t="shared" si="341"/>
        <v/>
      </c>
      <c r="DJ378" t="str">
        <f t="shared" si="341"/>
        <v/>
      </c>
      <c r="DK378" t="str">
        <f t="shared" si="341"/>
        <v/>
      </c>
      <c r="DL378" t="str">
        <f t="shared" si="341"/>
        <v/>
      </c>
      <c r="DM378" t="str">
        <f t="shared" si="341"/>
        <v/>
      </c>
      <c r="DN378" t="str">
        <f t="shared" si="341"/>
        <v/>
      </c>
      <c r="DO378" t="str">
        <f t="shared" si="341"/>
        <v/>
      </c>
      <c r="DP378" t="str">
        <f t="shared" si="341"/>
        <v/>
      </c>
      <c r="DQ378" t="str">
        <f t="shared" si="341"/>
        <v/>
      </c>
      <c r="DR378" t="str">
        <f t="shared" si="341"/>
        <v/>
      </c>
      <c r="DS378" t="str">
        <f t="shared" si="341"/>
        <v/>
      </c>
      <c r="DT378" t="str">
        <f t="shared" si="341"/>
        <v/>
      </c>
      <c r="DU378" t="str">
        <f t="shared" si="341"/>
        <v/>
      </c>
      <c r="DV378" t="str">
        <f t="shared" si="341"/>
        <v/>
      </c>
      <c r="DW378" t="str">
        <f t="shared" si="341"/>
        <v/>
      </c>
      <c r="DX378" t="str">
        <f t="shared" si="341"/>
        <v/>
      </c>
      <c r="DY378" t="str">
        <f t="shared" si="341"/>
        <v/>
      </c>
    </row>
    <row r="379" spans="2:129" x14ac:dyDescent="0.2">
      <c r="G379" s="9">
        <f t="shared" si="291"/>
        <v>0</v>
      </c>
      <c r="H379" s="9">
        <f t="shared" si="292"/>
        <v>0</v>
      </c>
      <c r="I379" t="str">
        <f t="shared" si="293"/>
        <v/>
      </c>
      <c r="J379" t="str">
        <f t="shared" ref="J379:BU379" si="342">IF(J161&gt;0,J$4,"")</f>
        <v/>
      </c>
      <c r="K379" t="str">
        <f t="shared" si="342"/>
        <v/>
      </c>
      <c r="L379" t="str">
        <f t="shared" si="342"/>
        <v/>
      </c>
      <c r="M379" t="str">
        <f t="shared" si="342"/>
        <v/>
      </c>
      <c r="N379" t="str">
        <f t="shared" si="342"/>
        <v/>
      </c>
      <c r="O379" t="str">
        <f t="shared" si="342"/>
        <v/>
      </c>
      <c r="P379" t="str">
        <f t="shared" si="342"/>
        <v/>
      </c>
      <c r="Q379" t="str">
        <f t="shared" si="342"/>
        <v/>
      </c>
      <c r="R379" t="str">
        <f t="shared" si="342"/>
        <v/>
      </c>
      <c r="S379" t="str">
        <f t="shared" si="342"/>
        <v/>
      </c>
      <c r="T379" t="str">
        <f t="shared" si="342"/>
        <v/>
      </c>
      <c r="U379" t="str">
        <f t="shared" si="342"/>
        <v/>
      </c>
      <c r="V379" t="str">
        <f t="shared" si="342"/>
        <v/>
      </c>
      <c r="W379" t="str">
        <f t="shared" si="342"/>
        <v/>
      </c>
      <c r="X379" t="str">
        <f t="shared" si="342"/>
        <v/>
      </c>
      <c r="Y379" t="str">
        <f t="shared" si="342"/>
        <v/>
      </c>
      <c r="Z379" t="str">
        <f t="shared" si="342"/>
        <v/>
      </c>
      <c r="AA379" t="str">
        <f t="shared" si="342"/>
        <v/>
      </c>
      <c r="AB379" t="str">
        <f t="shared" si="342"/>
        <v/>
      </c>
      <c r="AC379" t="str">
        <f t="shared" si="342"/>
        <v/>
      </c>
      <c r="AD379" t="str">
        <f t="shared" si="342"/>
        <v/>
      </c>
      <c r="AE379" t="str">
        <f t="shared" si="342"/>
        <v/>
      </c>
      <c r="AF379" t="str">
        <f t="shared" si="342"/>
        <v/>
      </c>
      <c r="AG379" t="str">
        <f t="shared" si="342"/>
        <v/>
      </c>
      <c r="AH379" t="str">
        <f t="shared" si="342"/>
        <v/>
      </c>
      <c r="AI379" t="str">
        <f t="shared" si="342"/>
        <v/>
      </c>
      <c r="AJ379" t="str">
        <f t="shared" si="342"/>
        <v/>
      </c>
      <c r="AK379" t="str">
        <f t="shared" si="342"/>
        <v/>
      </c>
      <c r="AL379" t="str">
        <f t="shared" si="342"/>
        <v/>
      </c>
      <c r="AM379" t="str">
        <f t="shared" si="342"/>
        <v/>
      </c>
      <c r="AN379" t="str">
        <f t="shared" si="342"/>
        <v/>
      </c>
      <c r="AO379" t="str">
        <f t="shared" si="342"/>
        <v/>
      </c>
      <c r="AP379" t="str">
        <f t="shared" si="342"/>
        <v/>
      </c>
      <c r="AQ379" t="str">
        <f t="shared" si="342"/>
        <v/>
      </c>
      <c r="AR379" t="str">
        <f t="shared" si="342"/>
        <v/>
      </c>
      <c r="AS379" t="str">
        <f t="shared" si="342"/>
        <v/>
      </c>
      <c r="AT379" t="str">
        <f t="shared" si="342"/>
        <v/>
      </c>
      <c r="AU379" t="str">
        <f t="shared" si="342"/>
        <v/>
      </c>
      <c r="AV379" t="str">
        <f t="shared" si="342"/>
        <v/>
      </c>
      <c r="AW379" t="str">
        <f t="shared" si="342"/>
        <v/>
      </c>
      <c r="AX379" t="str">
        <f t="shared" si="342"/>
        <v/>
      </c>
      <c r="AY379" t="str">
        <f t="shared" si="342"/>
        <v/>
      </c>
      <c r="AZ379" t="str">
        <f t="shared" si="342"/>
        <v/>
      </c>
      <c r="BA379" t="str">
        <f t="shared" si="342"/>
        <v/>
      </c>
      <c r="BB379" t="str">
        <f t="shared" si="342"/>
        <v/>
      </c>
      <c r="BC379" t="str">
        <f t="shared" si="342"/>
        <v/>
      </c>
      <c r="BD379" t="str">
        <f t="shared" si="342"/>
        <v/>
      </c>
      <c r="BE379" t="str">
        <f t="shared" si="342"/>
        <v/>
      </c>
      <c r="BF379" t="str">
        <f t="shared" si="342"/>
        <v/>
      </c>
      <c r="BG379" t="str">
        <f t="shared" si="342"/>
        <v/>
      </c>
      <c r="BH379" t="str">
        <f t="shared" si="342"/>
        <v/>
      </c>
      <c r="BI379" t="str">
        <f t="shared" si="342"/>
        <v/>
      </c>
      <c r="BJ379" t="str">
        <f t="shared" si="342"/>
        <v/>
      </c>
      <c r="BK379" t="str">
        <f t="shared" si="342"/>
        <v/>
      </c>
      <c r="BL379" t="str">
        <f t="shared" si="342"/>
        <v/>
      </c>
      <c r="BM379" t="str">
        <f t="shared" si="342"/>
        <v/>
      </c>
      <c r="BN379" t="str">
        <f t="shared" si="342"/>
        <v/>
      </c>
      <c r="BO379" t="str">
        <f t="shared" si="342"/>
        <v/>
      </c>
      <c r="BP379" t="str">
        <f t="shared" si="342"/>
        <v/>
      </c>
      <c r="BQ379" t="str">
        <f t="shared" si="342"/>
        <v/>
      </c>
      <c r="BR379" t="str">
        <f t="shared" si="342"/>
        <v/>
      </c>
      <c r="BS379" t="str">
        <f t="shared" si="342"/>
        <v/>
      </c>
      <c r="BT379" t="str">
        <f t="shared" si="342"/>
        <v/>
      </c>
      <c r="BU379" t="str">
        <f t="shared" si="342"/>
        <v/>
      </c>
      <c r="BV379" t="str">
        <f t="shared" ref="BV379:DY379" si="343">IF(BV161&gt;0,BV$4,"")</f>
        <v/>
      </c>
      <c r="BW379" t="str">
        <f t="shared" si="343"/>
        <v/>
      </c>
      <c r="BX379" t="str">
        <f t="shared" si="343"/>
        <v/>
      </c>
      <c r="BY379" t="str">
        <f t="shared" si="343"/>
        <v/>
      </c>
      <c r="BZ379" t="str">
        <f t="shared" si="343"/>
        <v/>
      </c>
      <c r="CA379" t="str">
        <f t="shared" si="343"/>
        <v/>
      </c>
      <c r="CB379" t="str">
        <f t="shared" si="343"/>
        <v/>
      </c>
      <c r="CC379" t="str">
        <f t="shared" si="343"/>
        <v/>
      </c>
      <c r="CD379" t="str">
        <f t="shared" si="343"/>
        <v/>
      </c>
      <c r="CE379" t="str">
        <f t="shared" si="343"/>
        <v/>
      </c>
      <c r="CF379" t="str">
        <f t="shared" si="343"/>
        <v/>
      </c>
      <c r="CG379" t="str">
        <f t="shared" si="343"/>
        <v/>
      </c>
      <c r="CH379" t="str">
        <f t="shared" si="343"/>
        <v/>
      </c>
      <c r="CI379" t="str">
        <f t="shared" si="343"/>
        <v/>
      </c>
      <c r="CJ379" t="str">
        <f t="shared" si="343"/>
        <v/>
      </c>
      <c r="CK379" t="str">
        <f t="shared" si="343"/>
        <v/>
      </c>
      <c r="CL379" t="str">
        <f t="shared" si="343"/>
        <v/>
      </c>
      <c r="CM379" t="str">
        <f t="shared" si="343"/>
        <v/>
      </c>
      <c r="CN379" t="str">
        <f t="shared" si="343"/>
        <v/>
      </c>
      <c r="CO379" t="str">
        <f t="shared" si="343"/>
        <v/>
      </c>
      <c r="CP379" t="str">
        <f t="shared" si="343"/>
        <v/>
      </c>
      <c r="CQ379" t="str">
        <f t="shared" si="343"/>
        <v/>
      </c>
      <c r="CR379" t="str">
        <f t="shared" si="343"/>
        <v/>
      </c>
      <c r="CS379" t="str">
        <f t="shared" si="343"/>
        <v/>
      </c>
      <c r="CT379" t="str">
        <f t="shared" si="343"/>
        <v/>
      </c>
      <c r="CU379" t="str">
        <f t="shared" si="343"/>
        <v/>
      </c>
      <c r="CV379" t="str">
        <f t="shared" si="343"/>
        <v/>
      </c>
      <c r="CW379" t="str">
        <f t="shared" si="343"/>
        <v/>
      </c>
      <c r="CX379" t="str">
        <f t="shared" si="343"/>
        <v/>
      </c>
      <c r="CY379" t="str">
        <f t="shared" si="343"/>
        <v/>
      </c>
      <c r="CZ379" t="str">
        <f t="shared" si="343"/>
        <v/>
      </c>
      <c r="DA379" t="str">
        <f t="shared" si="343"/>
        <v/>
      </c>
      <c r="DB379" t="str">
        <f t="shared" si="343"/>
        <v/>
      </c>
      <c r="DC379" t="str">
        <f t="shared" si="343"/>
        <v/>
      </c>
      <c r="DD379" t="str">
        <f t="shared" si="343"/>
        <v/>
      </c>
      <c r="DE379" t="str">
        <f t="shared" si="343"/>
        <v/>
      </c>
      <c r="DF379" t="str">
        <f t="shared" si="343"/>
        <v/>
      </c>
      <c r="DG379" t="str">
        <f t="shared" si="343"/>
        <v/>
      </c>
      <c r="DH379" t="str">
        <f t="shared" si="343"/>
        <v/>
      </c>
      <c r="DI379" t="str">
        <f t="shared" si="343"/>
        <v/>
      </c>
      <c r="DJ379" t="str">
        <f t="shared" si="343"/>
        <v/>
      </c>
      <c r="DK379" t="str">
        <f t="shared" si="343"/>
        <v/>
      </c>
      <c r="DL379" t="str">
        <f t="shared" si="343"/>
        <v/>
      </c>
      <c r="DM379" t="str">
        <f t="shared" si="343"/>
        <v/>
      </c>
      <c r="DN379" t="str">
        <f t="shared" si="343"/>
        <v/>
      </c>
      <c r="DO379" t="str">
        <f t="shared" si="343"/>
        <v/>
      </c>
      <c r="DP379" t="str">
        <f t="shared" si="343"/>
        <v/>
      </c>
      <c r="DQ379" t="str">
        <f t="shared" si="343"/>
        <v/>
      </c>
      <c r="DR379" t="str">
        <f t="shared" si="343"/>
        <v/>
      </c>
      <c r="DS379" t="str">
        <f t="shared" si="343"/>
        <v/>
      </c>
      <c r="DT379" t="str">
        <f t="shared" si="343"/>
        <v/>
      </c>
      <c r="DU379" t="str">
        <f t="shared" si="343"/>
        <v/>
      </c>
      <c r="DV379" t="str">
        <f t="shared" si="343"/>
        <v/>
      </c>
      <c r="DW379" t="str">
        <f t="shared" si="343"/>
        <v/>
      </c>
      <c r="DX379" t="str">
        <f t="shared" si="343"/>
        <v/>
      </c>
      <c r="DY379" t="str">
        <f t="shared" si="343"/>
        <v/>
      </c>
    </row>
    <row r="380" spans="2:129" x14ac:dyDescent="0.2">
      <c r="G380" s="9">
        <f t="shared" si="291"/>
        <v>0</v>
      </c>
      <c r="H380" s="9">
        <f t="shared" si="292"/>
        <v>0</v>
      </c>
      <c r="I380" t="str">
        <f t="shared" si="293"/>
        <v/>
      </c>
      <c r="J380" t="str">
        <f t="shared" ref="J380:BU380" si="344">IF(J162&gt;0,J$4,"")</f>
        <v/>
      </c>
      <c r="K380" t="str">
        <f t="shared" si="344"/>
        <v/>
      </c>
      <c r="L380" t="str">
        <f t="shared" si="344"/>
        <v/>
      </c>
      <c r="M380" t="str">
        <f t="shared" si="344"/>
        <v/>
      </c>
      <c r="N380" t="str">
        <f t="shared" si="344"/>
        <v/>
      </c>
      <c r="O380" t="str">
        <f t="shared" si="344"/>
        <v/>
      </c>
      <c r="P380" t="str">
        <f t="shared" si="344"/>
        <v/>
      </c>
      <c r="Q380" t="str">
        <f t="shared" si="344"/>
        <v/>
      </c>
      <c r="R380" t="str">
        <f t="shared" si="344"/>
        <v/>
      </c>
      <c r="S380" t="str">
        <f t="shared" si="344"/>
        <v/>
      </c>
      <c r="T380" t="str">
        <f t="shared" si="344"/>
        <v/>
      </c>
      <c r="U380" t="str">
        <f t="shared" si="344"/>
        <v/>
      </c>
      <c r="V380" t="str">
        <f t="shared" si="344"/>
        <v/>
      </c>
      <c r="W380" t="str">
        <f t="shared" si="344"/>
        <v/>
      </c>
      <c r="X380" t="str">
        <f t="shared" si="344"/>
        <v/>
      </c>
      <c r="Y380" t="str">
        <f t="shared" si="344"/>
        <v/>
      </c>
      <c r="Z380" t="str">
        <f t="shared" si="344"/>
        <v/>
      </c>
      <c r="AA380" t="str">
        <f t="shared" si="344"/>
        <v/>
      </c>
      <c r="AB380" t="str">
        <f t="shared" si="344"/>
        <v/>
      </c>
      <c r="AC380" t="str">
        <f t="shared" si="344"/>
        <v/>
      </c>
      <c r="AD380" t="str">
        <f t="shared" si="344"/>
        <v/>
      </c>
      <c r="AE380" t="str">
        <f t="shared" si="344"/>
        <v/>
      </c>
      <c r="AF380" t="str">
        <f t="shared" si="344"/>
        <v/>
      </c>
      <c r="AG380" t="str">
        <f t="shared" si="344"/>
        <v/>
      </c>
      <c r="AH380" t="str">
        <f t="shared" si="344"/>
        <v/>
      </c>
      <c r="AI380" t="str">
        <f t="shared" si="344"/>
        <v/>
      </c>
      <c r="AJ380" t="str">
        <f t="shared" si="344"/>
        <v/>
      </c>
      <c r="AK380" t="str">
        <f t="shared" si="344"/>
        <v/>
      </c>
      <c r="AL380" t="str">
        <f t="shared" si="344"/>
        <v/>
      </c>
      <c r="AM380" t="str">
        <f t="shared" si="344"/>
        <v/>
      </c>
      <c r="AN380" t="str">
        <f t="shared" si="344"/>
        <v/>
      </c>
      <c r="AO380" t="str">
        <f t="shared" si="344"/>
        <v/>
      </c>
      <c r="AP380" t="str">
        <f t="shared" si="344"/>
        <v/>
      </c>
      <c r="AQ380" t="str">
        <f t="shared" si="344"/>
        <v/>
      </c>
      <c r="AR380" t="str">
        <f t="shared" si="344"/>
        <v/>
      </c>
      <c r="AS380" t="str">
        <f t="shared" si="344"/>
        <v/>
      </c>
      <c r="AT380" t="str">
        <f t="shared" si="344"/>
        <v/>
      </c>
      <c r="AU380" t="str">
        <f t="shared" si="344"/>
        <v/>
      </c>
      <c r="AV380" t="str">
        <f t="shared" si="344"/>
        <v/>
      </c>
      <c r="AW380" t="str">
        <f t="shared" si="344"/>
        <v/>
      </c>
      <c r="AX380" t="str">
        <f t="shared" si="344"/>
        <v/>
      </c>
      <c r="AY380" t="str">
        <f t="shared" si="344"/>
        <v/>
      </c>
      <c r="AZ380" t="str">
        <f t="shared" si="344"/>
        <v/>
      </c>
      <c r="BA380" t="str">
        <f t="shared" si="344"/>
        <v/>
      </c>
      <c r="BB380" t="str">
        <f t="shared" si="344"/>
        <v/>
      </c>
      <c r="BC380" t="str">
        <f t="shared" si="344"/>
        <v/>
      </c>
      <c r="BD380" t="str">
        <f t="shared" si="344"/>
        <v/>
      </c>
      <c r="BE380" t="str">
        <f t="shared" si="344"/>
        <v/>
      </c>
      <c r="BF380" t="str">
        <f t="shared" si="344"/>
        <v/>
      </c>
      <c r="BG380" t="str">
        <f t="shared" si="344"/>
        <v/>
      </c>
      <c r="BH380" t="str">
        <f t="shared" si="344"/>
        <v/>
      </c>
      <c r="BI380" t="str">
        <f t="shared" si="344"/>
        <v/>
      </c>
      <c r="BJ380" t="str">
        <f t="shared" si="344"/>
        <v/>
      </c>
      <c r="BK380" t="str">
        <f t="shared" si="344"/>
        <v/>
      </c>
      <c r="BL380" t="str">
        <f t="shared" si="344"/>
        <v/>
      </c>
      <c r="BM380" t="str">
        <f t="shared" si="344"/>
        <v/>
      </c>
      <c r="BN380" t="str">
        <f t="shared" si="344"/>
        <v/>
      </c>
      <c r="BO380" t="str">
        <f t="shared" si="344"/>
        <v/>
      </c>
      <c r="BP380" t="str">
        <f t="shared" si="344"/>
        <v/>
      </c>
      <c r="BQ380" t="str">
        <f t="shared" si="344"/>
        <v/>
      </c>
      <c r="BR380" t="str">
        <f t="shared" si="344"/>
        <v/>
      </c>
      <c r="BS380" t="str">
        <f t="shared" si="344"/>
        <v/>
      </c>
      <c r="BT380" t="str">
        <f t="shared" si="344"/>
        <v/>
      </c>
      <c r="BU380" t="str">
        <f t="shared" si="344"/>
        <v/>
      </c>
      <c r="BV380" t="str">
        <f t="shared" ref="BV380:DY380" si="345">IF(BV162&gt;0,BV$4,"")</f>
        <v/>
      </c>
      <c r="BW380" t="str">
        <f t="shared" si="345"/>
        <v/>
      </c>
      <c r="BX380" t="str">
        <f t="shared" si="345"/>
        <v/>
      </c>
      <c r="BY380" t="str">
        <f t="shared" si="345"/>
        <v/>
      </c>
      <c r="BZ380" t="str">
        <f t="shared" si="345"/>
        <v/>
      </c>
      <c r="CA380" t="str">
        <f t="shared" si="345"/>
        <v/>
      </c>
      <c r="CB380" t="str">
        <f t="shared" si="345"/>
        <v/>
      </c>
      <c r="CC380" t="str">
        <f t="shared" si="345"/>
        <v/>
      </c>
      <c r="CD380" t="str">
        <f t="shared" si="345"/>
        <v/>
      </c>
      <c r="CE380" t="str">
        <f t="shared" si="345"/>
        <v/>
      </c>
      <c r="CF380" t="str">
        <f t="shared" si="345"/>
        <v/>
      </c>
      <c r="CG380" t="str">
        <f t="shared" si="345"/>
        <v/>
      </c>
      <c r="CH380" t="str">
        <f t="shared" si="345"/>
        <v/>
      </c>
      <c r="CI380" t="str">
        <f t="shared" si="345"/>
        <v/>
      </c>
      <c r="CJ380" t="str">
        <f t="shared" si="345"/>
        <v/>
      </c>
      <c r="CK380" t="str">
        <f t="shared" si="345"/>
        <v/>
      </c>
      <c r="CL380" t="str">
        <f t="shared" si="345"/>
        <v/>
      </c>
      <c r="CM380" t="str">
        <f t="shared" si="345"/>
        <v/>
      </c>
      <c r="CN380" t="str">
        <f t="shared" si="345"/>
        <v/>
      </c>
      <c r="CO380" t="str">
        <f t="shared" si="345"/>
        <v/>
      </c>
      <c r="CP380" t="str">
        <f t="shared" si="345"/>
        <v/>
      </c>
      <c r="CQ380" t="str">
        <f t="shared" si="345"/>
        <v/>
      </c>
      <c r="CR380" t="str">
        <f t="shared" si="345"/>
        <v/>
      </c>
      <c r="CS380" t="str">
        <f t="shared" si="345"/>
        <v/>
      </c>
      <c r="CT380" t="str">
        <f t="shared" si="345"/>
        <v/>
      </c>
      <c r="CU380" t="str">
        <f t="shared" si="345"/>
        <v/>
      </c>
      <c r="CV380" t="str">
        <f t="shared" si="345"/>
        <v/>
      </c>
      <c r="CW380" t="str">
        <f t="shared" si="345"/>
        <v/>
      </c>
      <c r="CX380" t="str">
        <f t="shared" si="345"/>
        <v/>
      </c>
      <c r="CY380" t="str">
        <f t="shared" si="345"/>
        <v/>
      </c>
      <c r="CZ380" t="str">
        <f t="shared" si="345"/>
        <v/>
      </c>
      <c r="DA380" t="str">
        <f t="shared" si="345"/>
        <v/>
      </c>
      <c r="DB380" t="str">
        <f t="shared" si="345"/>
        <v/>
      </c>
      <c r="DC380" t="str">
        <f t="shared" si="345"/>
        <v/>
      </c>
      <c r="DD380" t="str">
        <f t="shared" si="345"/>
        <v/>
      </c>
      <c r="DE380" t="str">
        <f t="shared" si="345"/>
        <v/>
      </c>
      <c r="DF380" t="str">
        <f t="shared" si="345"/>
        <v/>
      </c>
      <c r="DG380" t="str">
        <f t="shared" si="345"/>
        <v/>
      </c>
      <c r="DH380" t="str">
        <f t="shared" si="345"/>
        <v/>
      </c>
      <c r="DI380" t="str">
        <f t="shared" si="345"/>
        <v/>
      </c>
      <c r="DJ380" t="str">
        <f t="shared" si="345"/>
        <v/>
      </c>
      <c r="DK380" t="str">
        <f t="shared" si="345"/>
        <v/>
      </c>
      <c r="DL380" t="str">
        <f t="shared" si="345"/>
        <v/>
      </c>
      <c r="DM380" t="str">
        <f t="shared" si="345"/>
        <v/>
      </c>
      <c r="DN380" t="str">
        <f t="shared" si="345"/>
        <v/>
      </c>
      <c r="DO380" t="str">
        <f t="shared" si="345"/>
        <v/>
      </c>
      <c r="DP380" t="str">
        <f t="shared" si="345"/>
        <v/>
      </c>
      <c r="DQ380" t="str">
        <f t="shared" si="345"/>
        <v/>
      </c>
      <c r="DR380" t="str">
        <f t="shared" si="345"/>
        <v/>
      </c>
      <c r="DS380" t="str">
        <f t="shared" si="345"/>
        <v/>
      </c>
      <c r="DT380" t="str">
        <f t="shared" si="345"/>
        <v/>
      </c>
      <c r="DU380" t="str">
        <f t="shared" si="345"/>
        <v/>
      </c>
      <c r="DV380" t="str">
        <f t="shared" si="345"/>
        <v/>
      </c>
      <c r="DW380" t="str">
        <f t="shared" si="345"/>
        <v/>
      </c>
      <c r="DX380" t="str">
        <f t="shared" si="345"/>
        <v/>
      </c>
      <c r="DY380" t="str">
        <f t="shared" si="345"/>
        <v/>
      </c>
    </row>
    <row r="381" spans="2:129" x14ac:dyDescent="0.2">
      <c r="G381" s="9">
        <f t="shared" si="291"/>
        <v>0</v>
      </c>
      <c r="H381" s="9">
        <f t="shared" si="292"/>
        <v>0</v>
      </c>
      <c r="I381" t="str">
        <f t="shared" si="293"/>
        <v/>
      </c>
      <c r="J381" t="str">
        <f t="shared" ref="J381:BU381" si="346">IF(J163&gt;0,J$4,"")</f>
        <v/>
      </c>
      <c r="K381" t="str">
        <f t="shared" si="346"/>
        <v/>
      </c>
      <c r="L381" t="str">
        <f t="shared" si="346"/>
        <v/>
      </c>
      <c r="M381" t="str">
        <f t="shared" si="346"/>
        <v/>
      </c>
      <c r="N381" t="str">
        <f t="shared" si="346"/>
        <v/>
      </c>
      <c r="O381" t="str">
        <f t="shared" si="346"/>
        <v/>
      </c>
      <c r="P381" t="str">
        <f t="shared" si="346"/>
        <v/>
      </c>
      <c r="Q381" t="str">
        <f t="shared" si="346"/>
        <v/>
      </c>
      <c r="R381" t="str">
        <f t="shared" si="346"/>
        <v/>
      </c>
      <c r="S381" t="str">
        <f t="shared" si="346"/>
        <v/>
      </c>
      <c r="T381" t="str">
        <f t="shared" si="346"/>
        <v/>
      </c>
      <c r="U381" t="str">
        <f t="shared" si="346"/>
        <v/>
      </c>
      <c r="V381" t="str">
        <f t="shared" si="346"/>
        <v/>
      </c>
      <c r="W381" t="str">
        <f t="shared" si="346"/>
        <v/>
      </c>
      <c r="X381" t="str">
        <f t="shared" si="346"/>
        <v/>
      </c>
      <c r="Y381" t="str">
        <f t="shared" si="346"/>
        <v/>
      </c>
      <c r="Z381" t="str">
        <f t="shared" si="346"/>
        <v/>
      </c>
      <c r="AA381" t="str">
        <f t="shared" si="346"/>
        <v/>
      </c>
      <c r="AB381" t="str">
        <f t="shared" si="346"/>
        <v/>
      </c>
      <c r="AC381" t="str">
        <f t="shared" si="346"/>
        <v/>
      </c>
      <c r="AD381" t="str">
        <f t="shared" si="346"/>
        <v/>
      </c>
      <c r="AE381" t="str">
        <f t="shared" si="346"/>
        <v/>
      </c>
      <c r="AF381" t="str">
        <f t="shared" si="346"/>
        <v/>
      </c>
      <c r="AG381" t="str">
        <f t="shared" si="346"/>
        <v/>
      </c>
      <c r="AH381" t="str">
        <f t="shared" si="346"/>
        <v/>
      </c>
      <c r="AI381" t="str">
        <f t="shared" si="346"/>
        <v/>
      </c>
      <c r="AJ381" t="str">
        <f t="shared" si="346"/>
        <v/>
      </c>
      <c r="AK381" t="str">
        <f t="shared" si="346"/>
        <v/>
      </c>
      <c r="AL381" t="str">
        <f t="shared" si="346"/>
        <v/>
      </c>
      <c r="AM381" t="str">
        <f t="shared" si="346"/>
        <v/>
      </c>
      <c r="AN381" t="str">
        <f t="shared" si="346"/>
        <v/>
      </c>
      <c r="AO381" t="str">
        <f t="shared" si="346"/>
        <v/>
      </c>
      <c r="AP381" t="str">
        <f t="shared" si="346"/>
        <v/>
      </c>
      <c r="AQ381" t="str">
        <f t="shared" si="346"/>
        <v/>
      </c>
      <c r="AR381" t="str">
        <f t="shared" si="346"/>
        <v/>
      </c>
      <c r="AS381" t="str">
        <f t="shared" si="346"/>
        <v/>
      </c>
      <c r="AT381" t="str">
        <f t="shared" si="346"/>
        <v/>
      </c>
      <c r="AU381" t="str">
        <f t="shared" si="346"/>
        <v/>
      </c>
      <c r="AV381" t="str">
        <f t="shared" si="346"/>
        <v/>
      </c>
      <c r="AW381" t="str">
        <f t="shared" si="346"/>
        <v/>
      </c>
      <c r="AX381" t="str">
        <f t="shared" si="346"/>
        <v/>
      </c>
      <c r="AY381" t="str">
        <f t="shared" si="346"/>
        <v/>
      </c>
      <c r="AZ381" t="str">
        <f t="shared" si="346"/>
        <v/>
      </c>
      <c r="BA381" t="str">
        <f t="shared" si="346"/>
        <v/>
      </c>
      <c r="BB381" t="str">
        <f t="shared" si="346"/>
        <v/>
      </c>
      <c r="BC381" t="str">
        <f t="shared" si="346"/>
        <v/>
      </c>
      <c r="BD381" t="str">
        <f t="shared" si="346"/>
        <v/>
      </c>
      <c r="BE381" t="str">
        <f t="shared" si="346"/>
        <v/>
      </c>
      <c r="BF381" t="str">
        <f t="shared" si="346"/>
        <v/>
      </c>
      <c r="BG381" t="str">
        <f t="shared" si="346"/>
        <v/>
      </c>
      <c r="BH381" t="str">
        <f t="shared" si="346"/>
        <v/>
      </c>
      <c r="BI381" t="str">
        <f t="shared" si="346"/>
        <v/>
      </c>
      <c r="BJ381" t="str">
        <f t="shared" si="346"/>
        <v/>
      </c>
      <c r="BK381" t="str">
        <f t="shared" si="346"/>
        <v/>
      </c>
      <c r="BL381" t="str">
        <f t="shared" si="346"/>
        <v/>
      </c>
      <c r="BM381" t="str">
        <f t="shared" si="346"/>
        <v/>
      </c>
      <c r="BN381" t="str">
        <f t="shared" si="346"/>
        <v/>
      </c>
      <c r="BO381" t="str">
        <f t="shared" si="346"/>
        <v/>
      </c>
      <c r="BP381" t="str">
        <f t="shared" si="346"/>
        <v/>
      </c>
      <c r="BQ381" t="str">
        <f t="shared" si="346"/>
        <v/>
      </c>
      <c r="BR381" t="str">
        <f t="shared" si="346"/>
        <v/>
      </c>
      <c r="BS381" t="str">
        <f t="shared" si="346"/>
        <v/>
      </c>
      <c r="BT381" t="str">
        <f t="shared" si="346"/>
        <v/>
      </c>
      <c r="BU381" t="str">
        <f t="shared" si="346"/>
        <v/>
      </c>
      <c r="BV381" t="str">
        <f t="shared" ref="BV381:DY381" si="347">IF(BV163&gt;0,BV$4,"")</f>
        <v/>
      </c>
      <c r="BW381" t="str">
        <f t="shared" si="347"/>
        <v/>
      </c>
      <c r="BX381" t="str">
        <f t="shared" si="347"/>
        <v/>
      </c>
      <c r="BY381" t="str">
        <f t="shared" si="347"/>
        <v/>
      </c>
      <c r="BZ381" t="str">
        <f t="shared" si="347"/>
        <v/>
      </c>
      <c r="CA381" t="str">
        <f t="shared" si="347"/>
        <v/>
      </c>
      <c r="CB381" t="str">
        <f t="shared" si="347"/>
        <v/>
      </c>
      <c r="CC381" t="str">
        <f t="shared" si="347"/>
        <v/>
      </c>
      <c r="CD381" t="str">
        <f t="shared" si="347"/>
        <v/>
      </c>
      <c r="CE381" t="str">
        <f t="shared" si="347"/>
        <v/>
      </c>
      <c r="CF381" t="str">
        <f t="shared" si="347"/>
        <v/>
      </c>
      <c r="CG381" t="str">
        <f t="shared" si="347"/>
        <v/>
      </c>
      <c r="CH381" t="str">
        <f t="shared" si="347"/>
        <v/>
      </c>
      <c r="CI381" t="str">
        <f t="shared" si="347"/>
        <v/>
      </c>
      <c r="CJ381" t="str">
        <f t="shared" si="347"/>
        <v/>
      </c>
      <c r="CK381" t="str">
        <f t="shared" si="347"/>
        <v/>
      </c>
      <c r="CL381" t="str">
        <f t="shared" si="347"/>
        <v/>
      </c>
      <c r="CM381" t="str">
        <f t="shared" si="347"/>
        <v/>
      </c>
      <c r="CN381" t="str">
        <f t="shared" si="347"/>
        <v/>
      </c>
      <c r="CO381" t="str">
        <f t="shared" si="347"/>
        <v/>
      </c>
      <c r="CP381" t="str">
        <f t="shared" si="347"/>
        <v/>
      </c>
      <c r="CQ381" t="str">
        <f t="shared" si="347"/>
        <v/>
      </c>
      <c r="CR381" t="str">
        <f t="shared" si="347"/>
        <v/>
      </c>
      <c r="CS381" t="str">
        <f t="shared" si="347"/>
        <v/>
      </c>
      <c r="CT381" t="str">
        <f t="shared" si="347"/>
        <v/>
      </c>
      <c r="CU381" t="str">
        <f t="shared" si="347"/>
        <v/>
      </c>
      <c r="CV381" t="str">
        <f t="shared" si="347"/>
        <v/>
      </c>
      <c r="CW381" t="str">
        <f t="shared" si="347"/>
        <v/>
      </c>
      <c r="CX381" t="str">
        <f t="shared" si="347"/>
        <v/>
      </c>
      <c r="CY381" t="str">
        <f t="shared" si="347"/>
        <v/>
      </c>
      <c r="CZ381" t="str">
        <f t="shared" si="347"/>
        <v/>
      </c>
      <c r="DA381" t="str">
        <f t="shared" si="347"/>
        <v/>
      </c>
      <c r="DB381" t="str">
        <f t="shared" si="347"/>
        <v/>
      </c>
      <c r="DC381" t="str">
        <f t="shared" si="347"/>
        <v/>
      </c>
      <c r="DD381" t="str">
        <f t="shared" si="347"/>
        <v/>
      </c>
      <c r="DE381" t="str">
        <f t="shared" si="347"/>
        <v/>
      </c>
      <c r="DF381" t="str">
        <f t="shared" si="347"/>
        <v/>
      </c>
      <c r="DG381" t="str">
        <f t="shared" si="347"/>
        <v/>
      </c>
      <c r="DH381" t="str">
        <f t="shared" si="347"/>
        <v/>
      </c>
      <c r="DI381" t="str">
        <f t="shared" si="347"/>
        <v/>
      </c>
      <c r="DJ381" t="str">
        <f t="shared" si="347"/>
        <v/>
      </c>
      <c r="DK381" t="str">
        <f t="shared" si="347"/>
        <v/>
      </c>
      <c r="DL381" t="str">
        <f t="shared" si="347"/>
        <v/>
      </c>
      <c r="DM381" t="str">
        <f t="shared" si="347"/>
        <v/>
      </c>
      <c r="DN381" t="str">
        <f t="shared" si="347"/>
        <v/>
      </c>
      <c r="DO381" t="str">
        <f t="shared" si="347"/>
        <v/>
      </c>
      <c r="DP381" t="str">
        <f t="shared" si="347"/>
        <v/>
      </c>
      <c r="DQ381" t="str">
        <f t="shared" si="347"/>
        <v/>
      </c>
      <c r="DR381" t="str">
        <f t="shared" si="347"/>
        <v/>
      </c>
      <c r="DS381" t="str">
        <f t="shared" si="347"/>
        <v/>
      </c>
      <c r="DT381" t="str">
        <f t="shared" si="347"/>
        <v/>
      </c>
      <c r="DU381" t="str">
        <f t="shared" si="347"/>
        <v/>
      </c>
      <c r="DV381" t="str">
        <f t="shared" si="347"/>
        <v/>
      </c>
      <c r="DW381" t="str">
        <f t="shared" si="347"/>
        <v/>
      </c>
      <c r="DX381" t="str">
        <f t="shared" si="347"/>
        <v/>
      </c>
      <c r="DY381" t="str">
        <f t="shared" si="347"/>
        <v/>
      </c>
    </row>
    <row r="382" spans="2:129" x14ac:dyDescent="0.2">
      <c r="G382" s="9">
        <f t="shared" si="291"/>
        <v>0</v>
      </c>
      <c r="H382" s="9">
        <f t="shared" si="292"/>
        <v>0</v>
      </c>
      <c r="I382" t="str">
        <f t="shared" si="293"/>
        <v/>
      </c>
      <c r="J382" t="str">
        <f t="shared" ref="J382:BU382" si="348">IF(J164&gt;0,J$4,"")</f>
        <v/>
      </c>
      <c r="K382" t="str">
        <f t="shared" si="348"/>
        <v/>
      </c>
      <c r="L382" t="str">
        <f t="shared" si="348"/>
        <v/>
      </c>
      <c r="M382" t="str">
        <f t="shared" si="348"/>
        <v/>
      </c>
      <c r="N382" t="str">
        <f t="shared" si="348"/>
        <v/>
      </c>
      <c r="O382" t="str">
        <f t="shared" si="348"/>
        <v/>
      </c>
      <c r="P382" t="str">
        <f t="shared" si="348"/>
        <v/>
      </c>
      <c r="Q382" t="str">
        <f t="shared" si="348"/>
        <v/>
      </c>
      <c r="R382" t="str">
        <f t="shared" si="348"/>
        <v/>
      </c>
      <c r="S382" t="str">
        <f t="shared" si="348"/>
        <v/>
      </c>
      <c r="T382" t="str">
        <f t="shared" si="348"/>
        <v/>
      </c>
      <c r="U382" t="str">
        <f t="shared" si="348"/>
        <v/>
      </c>
      <c r="V382" t="str">
        <f t="shared" si="348"/>
        <v/>
      </c>
      <c r="W382" t="str">
        <f t="shared" si="348"/>
        <v/>
      </c>
      <c r="X382" t="str">
        <f t="shared" si="348"/>
        <v/>
      </c>
      <c r="Y382" t="str">
        <f t="shared" si="348"/>
        <v/>
      </c>
      <c r="Z382" t="str">
        <f t="shared" si="348"/>
        <v/>
      </c>
      <c r="AA382" t="str">
        <f t="shared" si="348"/>
        <v/>
      </c>
      <c r="AB382" t="str">
        <f t="shared" si="348"/>
        <v/>
      </c>
      <c r="AC382" t="str">
        <f t="shared" si="348"/>
        <v/>
      </c>
      <c r="AD382" t="str">
        <f t="shared" si="348"/>
        <v/>
      </c>
      <c r="AE382" t="str">
        <f t="shared" si="348"/>
        <v/>
      </c>
      <c r="AF382" t="str">
        <f t="shared" si="348"/>
        <v/>
      </c>
      <c r="AG382" t="str">
        <f t="shared" si="348"/>
        <v/>
      </c>
      <c r="AH382" t="str">
        <f t="shared" si="348"/>
        <v/>
      </c>
      <c r="AI382" t="str">
        <f t="shared" si="348"/>
        <v/>
      </c>
      <c r="AJ382" t="str">
        <f t="shared" si="348"/>
        <v/>
      </c>
      <c r="AK382" t="str">
        <f t="shared" si="348"/>
        <v/>
      </c>
      <c r="AL382" t="str">
        <f t="shared" si="348"/>
        <v/>
      </c>
      <c r="AM382" t="str">
        <f t="shared" si="348"/>
        <v/>
      </c>
      <c r="AN382" t="str">
        <f t="shared" si="348"/>
        <v/>
      </c>
      <c r="AO382" t="str">
        <f t="shared" si="348"/>
        <v/>
      </c>
      <c r="AP382" t="str">
        <f t="shared" si="348"/>
        <v/>
      </c>
      <c r="AQ382" t="str">
        <f t="shared" si="348"/>
        <v/>
      </c>
      <c r="AR382" t="str">
        <f t="shared" si="348"/>
        <v/>
      </c>
      <c r="AS382" t="str">
        <f t="shared" si="348"/>
        <v/>
      </c>
      <c r="AT382" t="str">
        <f t="shared" si="348"/>
        <v/>
      </c>
      <c r="AU382" t="str">
        <f t="shared" si="348"/>
        <v/>
      </c>
      <c r="AV382" t="str">
        <f t="shared" si="348"/>
        <v/>
      </c>
      <c r="AW382" t="str">
        <f t="shared" si="348"/>
        <v/>
      </c>
      <c r="AX382" t="str">
        <f t="shared" si="348"/>
        <v/>
      </c>
      <c r="AY382" t="str">
        <f t="shared" si="348"/>
        <v/>
      </c>
      <c r="AZ382" t="str">
        <f t="shared" si="348"/>
        <v/>
      </c>
      <c r="BA382" t="str">
        <f t="shared" si="348"/>
        <v/>
      </c>
      <c r="BB382" t="str">
        <f t="shared" si="348"/>
        <v/>
      </c>
      <c r="BC382" t="str">
        <f t="shared" si="348"/>
        <v/>
      </c>
      <c r="BD382" t="str">
        <f t="shared" si="348"/>
        <v/>
      </c>
      <c r="BE382" t="str">
        <f t="shared" si="348"/>
        <v/>
      </c>
      <c r="BF382" t="str">
        <f t="shared" si="348"/>
        <v/>
      </c>
      <c r="BG382" t="str">
        <f t="shared" si="348"/>
        <v/>
      </c>
      <c r="BH382" t="str">
        <f t="shared" si="348"/>
        <v/>
      </c>
      <c r="BI382" t="str">
        <f t="shared" si="348"/>
        <v/>
      </c>
      <c r="BJ382" t="str">
        <f t="shared" si="348"/>
        <v/>
      </c>
      <c r="BK382" t="str">
        <f t="shared" si="348"/>
        <v/>
      </c>
      <c r="BL382" t="str">
        <f t="shared" si="348"/>
        <v/>
      </c>
      <c r="BM382" t="str">
        <f t="shared" si="348"/>
        <v/>
      </c>
      <c r="BN382" t="str">
        <f t="shared" si="348"/>
        <v/>
      </c>
      <c r="BO382" t="str">
        <f t="shared" si="348"/>
        <v/>
      </c>
      <c r="BP382" t="str">
        <f t="shared" si="348"/>
        <v/>
      </c>
      <c r="BQ382" t="str">
        <f t="shared" si="348"/>
        <v/>
      </c>
      <c r="BR382" t="str">
        <f t="shared" si="348"/>
        <v/>
      </c>
      <c r="BS382" t="str">
        <f t="shared" si="348"/>
        <v/>
      </c>
      <c r="BT382" t="str">
        <f t="shared" si="348"/>
        <v/>
      </c>
      <c r="BU382" t="str">
        <f t="shared" si="348"/>
        <v/>
      </c>
      <c r="BV382" t="str">
        <f t="shared" ref="BV382:DY382" si="349">IF(BV164&gt;0,BV$4,"")</f>
        <v/>
      </c>
      <c r="BW382" t="str">
        <f t="shared" si="349"/>
        <v/>
      </c>
      <c r="BX382" t="str">
        <f t="shared" si="349"/>
        <v/>
      </c>
      <c r="BY382" t="str">
        <f t="shared" si="349"/>
        <v/>
      </c>
      <c r="BZ382" t="str">
        <f t="shared" si="349"/>
        <v/>
      </c>
      <c r="CA382" t="str">
        <f t="shared" si="349"/>
        <v/>
      </c>
      <c r="CB382" t="str">
        <f t="shared" si="349"/>
        <v/>
      </c>
      <c r="CC382" t="str">
        <f t="shared" si="349"/>
        <v/>
      </c>
      <c r="CD382" t="str">
        <f t="shared" si="349"/>
        <v/>
      </c>
      <c r="CE382" t="str">
        <f t="shared" si="349"/>
        <v/>
      </c>
      <c r="CF382" t="str">
        <f t="shared" si="349"/>
        <v/>
      </c>
      <c r="CG382" t="str">
        <f t="shared" si="349"/>
        <v/>
      </c>
      <c r="CH382" t="str">
        <f t="shared" si="349"/>
        <v/>
      </c>
      <c r="CI382" t="str">
        <f t="shared" si="349"/>
        <v/>
      </c>
      <c r="CJ382" t="str">
        <f t="shared" si="349"/>
        <v/>
      </c>
      <c r="CK382" t="str">
        <f t="shared" si="349"/>
        <v/>
      </c>
      <c r="CL382" t="str">
        <f t="shared" si="349"/>
        <v/>
      </c>
      <c r="CM382" t="str">
        <f t="shared" si="349"/>
        <v/>
      </c>
      <c r="CN382" t="str">
        <f t="shared" si="349"/>
        <v/>
      </c>
      <c r="CO382" t="str">
        <f t="shared" si="349"/>
        <v/>
      </c>
      <c r="CP382" t="str">
        <f t="shared" si="349"/>
        <v/>
      </c>
      <c r="CQ382" t="str">
        <f t="shared" si="349"/>
        <v/>
      </c>
      <c r="CR382" t="str">
        <f t="shared" si="349"/>
        <v/>
      </c>
      <c r="CS382" t="str">
        <f t="shared" si="349"/>
        <v/>
      </c>
      <c r="CT382" t="str">
        <f t="shared" si="349"/>
        <v/>
      </c>
      <c r="CU382" t="str">
        <f t="shared" si="349"/>
        <v/>
      </c>
      <c r="CV382" t="str">
        <f t="shared" si="349"/>
        <v/>
      </c>
      <c r="CW382" t="str">
        <f t="shared" si="349"/>
        <v/>
      </c>
      <c r="CX382" t="str">
        <f t="shared" si="349"/>
        <v/>
      </c>
      <c r="CY382" t="str">
        <f t="shared" si="349"/>
        <v/>
      </c>
      <c r="CZ382" t="str">
        <f t="shared" si="349"/>
        <v/>
      </c>
      <c r="DA382" t="str">
        <f t="shared" si="349"/>
        <v/>
      </c>
      <c r="DB382" t="str">
        <f t="shared" si="349"/>
        <v/>
      </c>
      <c r="DC382" t="str">
        <f t="shared" si="349"/>
        <v/>
      </c>
      <c r="DD382" t="str">
        <f t="shared" si="349"/>
        <v/>
      </c>
      <c r="DE382" t="str">
        <f t="shared" si="349"/>
        <v/>
      </c>
      <c r="DF382" t="str">
        <f t="shared" si="349"/>
        <v/>
      </c>
      <c r="DG382" t="str">
        <f t="shared" si="349"/>
        <v/>
      </c>
      <c r="DH382" t="str">
        <f t="shared" si="349"/>
        <v/>
      </c>
      <c r="DI382" t="str">
        <f t="shared" si="349"/>
        <v/>
      </c>
      <c r="DJ382" t="str">
        <f t="shared" si="349"/>
        <v/>
      </c>
      <c r="DK382" t="str">
        <f t="shared" si="349"/>
        <v/>
      </c>
      <c r="DL382" t="str">
        <f t="shared" si="349"/>
        <v/>
      </c>
      <c r="DM382" t="str">
        <f t="shared" si="349"/>
        <v/>
      </c>
      <c r="DN382" t="str">
        <f t="shared" si="349"/>
        <v/>
      </c>
      <c r="DO382" t="str">
        <f t="shared" si="349"/>
        <v/>
      </c>
      <c r="DP382" t="str">
        <f t="shared" si="349"/>
        <v/>
      </c>
      <c r="DQ382" t="str">
        <f t="shared" si="349"/>
        <v/>
      </c>
      <c r="DR382" t="str">
        <f t="shared" si="349"/>
        <v/>
      </c>
      <c r="DS382" t="str">
        <f t="shared" si="349"/>
        <v/>
      </c>
      <c r="DT382" t="str">
        <f t="shared" si="349"/>
        <v/>
      </c>
      <c r="DU382" t="str">
        <f t="shared" si="349"/>
        <v/>
      </c>
      <c r="DV382" t="str">
        <f t="shared" si="349"/>
        <v/>
      </c>
      <c r="DW382" t="str">
        <f t="shared" si="349"/>
        <v/>
      </c>
      <c r="DX382" t="str">
        <f t="shared" si="349"/>
        <v/>
      </c>
      <c r="DY382" t="str">
        <f t="shared" si="349"/>
        <v/>
      </c>
    </row>
    <row r="383" spans="2:129" x14ac:dyDescent="0.2">
      <c r="G383" s="9">
        <f t="shared" si="291"/>
        <v>0</v>
      </c>
      <c r="H383" s="9">
        <f t="shared" si="292"/>
        <v>0</v>
      </c>
      <c r="I383" t="str">
        <f t="shared" si="293"/>
        <v/>
      </c>
      <c r="J383" t="str">
        <f t="shared" ref="J383:BU383" si="350">IF(J165&gt;0,J$4,"")</f>
        <v/>
      </c>
      <c r="K383" t="str">
        <f t="shared" si="350"/>
        <v/>
      </c>
      <c r="L383" t="str">
        <f t="shared" si="350"/>
        <v/>
      </c>
      <c r="M383" t="str">
        <f t="shared" si="350"/>
        <v/>
      </c>
      <c r="N383" t="str">
        <f t="shared" si="350"/>
        <v/>
      </c>
      <c r="O383" t="str">
        <f t="shared" si="350"/>
        <v/>
      </c>
      <c r="P383" t="str">
        <f t="shared" si="350"/>
        <v/>
      </c>
      <c r="Q383" t="str">
        <f t="shared" si="350"/>
        <v/>
      </c>
      <c r="R383" t="str">
        <f t="shared" si="350"/>
        <v/>
      </c>
      <c r="S383" t="str">
        <f t="shared" si="350"/>
        <v/>
      </c>
      <c r="T383" t="str">
        <f t="shared" si="350"/>
        <v/>
      </c>
      <c r="U383" t="str">
        <f t="shared" si="350"/>
        <v/>
      </c>
      <c r="V383" t="str">
        <f t="shared" si="350"/>
        <v/>
      </c>
      <c r="W383" t="str">
        <f t="shared" si="350"/>
        <v/>
      </c>
      <c r="X383" t="str">
        <f t="shared" si="350"/>
        <v/>
      </c>
      <c r="Y383" t="str">
        <f t="shared" si="350"/>
        <v/>
      </c>
      <c r="Z383" t="str">
        <f t="shared" si="350"/>
        <v/>
      </c>
      <c r="AA383" t="str">
        <f t="shared" si="350"/>
        <v/>
      </c>
      <c r="AB383" t="str">
        <f t="shared" si="350"/>
        <v/>
      </c>
      <c r="AC383" t="str">
        <f t="shared" si="350"/>
        <v/>
      </c>
      <c r="AD383" t="str">
        <f t="shared" si="350"/>
        <v/>
      </c>
      <c r="AE383" t="str">
        <f t="shared" si="350"/>
        <v/>
      </c>
      <c r="AF383" t="str">
        <f t="shared" si="350"/>
        <v/>
      </c>
      <c r="AG383" t="str">
        <f t="shared" si="350"/>
        <v/>
      </c>
      <c r="AH383" t="str">
        <f t="shared" si="350"/>
        <v/>
      </c>
      <c r="AI383" t="str">
        <f t="shared" si="350"/>
        <v/>
      </c>
      <c r="AJ383" t="str">
        <f t="shared" si="350"/>
        <v/>
      </c>
      <c r="AK383" t="str">
        <f t="shared" si="350"/>
        <v/>
      </c>
      <c r="AL383" t="str">
        <f t="shared" si="350"/>
        <v/>
      </c>
      <c r="AM383" t="str">
        <f t="shared" si="350"/>
        <v/>
      </c>
      <c r="AN383" t="str">
        <f t="shared" si="350"/>
        <v/>
      </c>
      <c r="AO383" t="str">
        <f t="shared" si="350"/>
        <v/>
      </c>
      <c r="AP383" t="str">
        <f t="shared" si="350"/>
        <v/>
      </c>
      <c r="AQ383" t="str">
        <f t="shared" si="350"/>
        <v/>
      </c>
      <c r="AR383" t="str">
        <f t="shared" si="350"/>
        <v/>
      </c>
      <c r="AS383" t="str">
        <f t="shared" si="350"/>
        <v/>
      </c>
      <c r="AT383" t="str">
        <f t="shared" si="350"/>
        <v/>
      </c>
      <c r="AU383" t="str">
        <f t="shared" si="350"/>
        <v/>
      </c>
      <c r="AV383" t="str">
        <f t="shared" si="350"/>
        <v/>
      </c>
      <c r="AW383" t="str">
        <f t="shared" si="350"/>
        <v/>
      </c>
      <c r="AX383" t="str">
        <f t="shared" si="350"/>
        <v/>
      </c>
      <c r="AY383" t="str">
        <f t="shared" si="350"/>
        <v/>
      </c>
      <c r="AZ383" t="str">
        <f t="shared" si="350"/>
        <v/>
      </c>
      <c r="BA383" t="str">
        <f t="shared" si="350"/>
        <v/>
      </c>
      <c r="BB383" t="str">
        <f t="shared" si="350"/>
        <v/>
      </c>
      <c r="BC383" t="str">
        <f t="shared" si="350"/>
        <v/>
      </c>
      <c r="BD383" t="str">
        <f t="shared" si="350"/>
        <v/>
      </c>
      <c r="BE383" t="str">
        <f t="shared" si="350"/>
        <v/>
      </c>
      <c r="BF383" t="str">
        <f t="shared" si="350"/>
        <v/>
      </c>
      <c r="BG383" t="str">
        <f t="shared" si="350"/>
        <v/>
      </c>
      <c r="BH383" t="str">
        <f t="shared" si="350"/>
        <v/>
      </c>
      <c r="BI383" t="str">
        <f t="shared" si="350"/>
        <v/>
      </c>
      <c r="BJ383" t="str">
        <f t="shared" si="350"/>
        <v/>
      </c>
      <c r="BK383" t="str">
        <f t="shared" si="350"/>
        <v/>
      </c>
      <c r="BL383" t="str">
        <f t="shared" si="350"/>
        <v/>
      </c>
      <c r="BM383" t="str">
        <f t="shared" si="350"/>
        <v/>
      </c>
      <c r="BN383" t="str">
        <f t="shared" si="350"/>
        <v/>
      </c>
      <c r="BO383" t="str">
        <f t="shared" si="350"/>
        <v/>
      </c>
      <c r="BP383" t="str">
        <f t="shared" si="350"/>
        <v/>
      </c>
      <c r="BQ383" t="str">
        <f t="shared" si="350"/>
        <v/>
      </c>
      <c r="BR383" t="str">
        <f t="shared" si="350"/>
        <v/>
      </c>
      <c r="BS383" t="str">
        <f t="shared" si="350"/>
        <v/>
      </c>
      <c r="BT383" t="str">
        <f t="shared" si="350"/>
        <v/>
      </c>
      <c r="BU383" t="str">
        <f t="shared" si="350"/>
        <v/>
      </c>
      <c r="BV383" t="str">
        <f t="shared" ref="BV383:DY383" si="351">IF(BV165&gt;0,BV$4,"")</f>
        <v/>
      </c>
      <c r="BW383" t="str">
        <f t="shared" si="351"/>
        <v/>
      </c>
      <c r="BX383" t="str">
        <f t="shared" si="351"/>
        <v/>
      </c>
      <c r="BY383" t="str">
        <f t="shared" si="351"/>
        <v/>
      </c>
      <c r="BZ383" t="str">
        <f t="shared" si="351"/>
        <v/>
      </c>
      <c r="CA383" t="str">
        <f t="shared" si="351"/>
        <v/>
      </c>
      <c r="CB383" t="str">
        <f t="shared" si="351"/>
        <v/>
      </c>
      <c r="CC383" t="str">
        <f t="shared" si="351"/>
        <v/>
      </c>
      <c r="CD383" t="str">
        <f t="shared" si="351"/>
        <v/>
      </c>
      <c r="CE383" t="str">
        <f t="shared" si="351"/>
        <v/>
      </c>
      <c r="CF383" t="str">
        <f t="shared" si="351"/>
        <v/>
      </c>
      <c r="CG383" t="str">
        <f t="shared" si="351"/>
        <v/>
      </c>
      <c r="CH383" t="str">
        <f t="shared" si="351"/>
        <v/>
      </c>
      <c r="CI383" t="str">
        <f t="shared" si="351"/>
        <v/>
      </c>
      <c r="CJ383" t="str">
        <f t="shared" si="351"/>
        <v/>
      </c>
      <c r="CK383" t="str">
        <f t="shared" si="351"/>
        <v/>
      </c>
      <c r="CL383" t="str">
        <f t="shared" si="351"/>
        <v/>
      </c>
      <c r="CM383" t="str">
        <f t="shared" si="351"/>
        <v/>
      </c>
      <c r="CN383" t="str">
        <f t="shared" si="351"/>
        <v/>
      </c>
      <c r="CO383" t="str">
        <f t="shared" si="351"/>
        <v/>
      </c>
      <c r="CP383" t="str">
        <f t="shared" si="351"/>
        <v/>
      </c>
      <c r="CQ383" t="str">
        <f t="shared" si="351"/>
        <v/>
      </c>
      <c r="CR383" t="str">
        <f t="shared" si="351"/>
        <v/>
      </c>
      <c r="CS383" t="str">
        <f t="shared" si="351"/>
        <v/>
      </c>
      <c r="CT383" t="str">
        <f t="shared" si="351"/>
        <v/>
      </c>
      <c r="CU383" t="str">
        <f t="shared" si="351"/>
        <v/>
      </c>
      <c r="CV383" t="str">
        <f t="shared" si="351"/>
        <v/>
      </c>
      <c r="CW383" t="str">
        <f t="shared" si="351"/>
        <v/>
      </c>
      <c r="CX383" t="str">
        <f t="shared" si="351"/>
        <v/>
      </c>
      <c r="CY383" t="str">
        <f t="shared" si="351"/>
        <v/>
      </c>
      <c r="CZ383" t="str">
        <f t="shared" si="351"/>
        <v/>
      </c>
      <c r="DA383" t="str">
        <f t="shared" si="351"/>
        <v/>
      </c>
      <c r="DB383" t="str">
        <f t="shared" si="351"/>
        <v/>
      </c>
      <c r="DC383" t="str">
        <f t="shared" si="351"/>
        <v/>
      </c>
      <c r="DD383" t="str">
        <f t="shared" si="351"/>
        <v/>
      </c>
      <c r="DE383" t="str">
        <f t="shared" si="351"/>
        <v/>
      </c>
      <c r="DF383" t="str">
        <f t="shared" si="351"/>
        <v/>
      </c>
      <c r="DG383" t="str">
        <f t="shared" si="351"/>
        <v/>
      </c>
      <c r="DH383" t="str">
        <f t="shared" si="351"/>
        <v/>
      </c>
      <c r="DI383" t="str">
        <f t="shared" si="351"/>
        <v/>
      </c>
      <c r="DJ383" t="str">
        <f t="shared" si="351"/>
        <v/>
      </c>
      <c r="DK383" t="str">
        <f t="shared" si="351"/>
        <v/>
      </c>
      <c r="DL383" t="str">
        <f t="shared" si="351"/>
        <v/>
      </c>
      <c r="DM383" t="str">
        <f t="shared" si="351"/>
        <v/>
      </c>
      <c r="DN383" t="str">
        <f t="shared" si="351"/>
        <v/>
      </c>
      <c r="DO383" t="str">
        <f t="shared" si="351"/>
        <v/>
      </c>
      <c r="DP383" t="str">
        <f t="shared" si="351"/>
        <v/>
      </c>
      <c r="DQ383" t="str">
        <f t="shared" si="351"/>
        <v/>
      </c>
      <c r="DR383" t="str">
        <f t="shared" si="351"/>
        <v/>
      </c>
      <c r="DS383" t="str">
        <f t="shared" si="351"/>
        <v/>
      </c>
      <c r="DT383" t="str">
        <f t="shared" si="351"/>
        <v/>
      </c>
      <c r="DU383" t="str">
        <f t="shared" si="351"/>
        <v/>
      </c>
      <c r="DV383" t="str">
        <f t="shared" si="351"/>
        <v/>
      </c>
      <c r="DW383" t="str">
        <f t="shared" si="351"/>
        <v/>
      </c>
      <c r="DX383" t="str">
        <f t="shared" si="351"/>
        <v/>
      </c>
      <c r="DY383" t="str">
        <f t="shared" si="351"/>
        <v/>
      </c>
    </row>
    <row r="384" spans="2:129" x14ac:dyDescent="0.2">
      <c r="G384" s="9">
        <f t="shared" si="291"/>
        <v>0</v>
      </c>
      <c r="H384" s="9">
        <f t="shared" si="292"/>
        <v>0</v>
      </c>
      <c r="I384" t="str">
        <f t="shared" si="293"/>
        <v/>
      </c>
      <c r="J384" t="str">
        <f t="shared" ref="J384:BU384" si="352">IF(J166&gt;0,J$4,"")</f>
        <v/>
      </c>
      <c r="K384" t="str">
        <f t="shared" si="352"/>
        <v/>
      </c>
      <c r="L384" t="str">
        <f t="shared" si="352"/>
        <v/>
      </c>
      <c r="M384" t="str">
        <f t="shared" si="352"/>
        <v/>
      </c>
      <c r="N384" t="str">
        <f t="shared" si="352"/>
        <v/>
      </c>
      <c r="O384" t="str">
        <f t="shared" si="352"/>
        <v/>
      </c>
      <c r="P384" t="str">
        <f t="shared" si="352"/>
        <v/>
      </c>
      <c r="Q384" t="str">
        <f t="shared" si="352"/>
        <v/>
      </c>
      <c r="R384" t="str">
        <f t="shared" si="352"/>
        <v/>
      </c>
      <c r="S384" t="str">
        <f t="shared" si="352"/>
        <v/>
      </c>
      <c r="T384" t="str">
        <f t="shared" si="352"/>
        <v/>
      </c>
      <c r="U384" t="str">
        <f t="shared" si="352"/>
        <v/>
      </c>
      <c r="V384" t="str">
        <f t="shared" si="352"/>
        <v/>
      </c>
      <c r="W384" t="str">
        <f t="shared" si="352"/>
        <v/>
      </c>
      <c r="X384" t="str">
        <f t="shared" si="352"/>
        <v/>
      </c>
      <c r="Y384" t="str">
        <f t="shared" si="352"/>
        <v/>
      </c>
      <c r="Z384" t="str">
        <f t="shared" si="352"/>
        <v/>
      </c>
      <c r="AA384" t="str">
        <f t="shared" si="352"/>
        <v/>
      </c>
      <c r="AB384" t="str">
        <f t="shared" si="352"/>
        <v/>
      </c>
      <c r="AC384" t="str">
        <f t="shared" si="352"/>
        <v/>
      </c>
      <c r="AD384" t="str">
        <f t="shared" si="352"/>
        <v/>
      </c>
      <c r="AE384" t="str">
        <f t="shared" si="352"/>
        <v/>
      </c>
      <c r="AF384" t="str">
        <f t="shared" si="352"/>
        <v/>
      </c>
      <c r="AG384" t="str">
        <f t="shared" si="352"/>
        <v/>
      </c>
      <c r="AH384" t="str">
        <f t="shared" si="352"/>
        <v/>
      </c>
      <c r="AI384" t="str">
        <f t="shared" si="352"/>
        <v/>
      </c>
      <c r="AJ384" t="str">
        <f t="shared" si="352"/>
        <v/>
      </c>
      <c r="AK384" t="str">
        <f t="shared" si="352"/>
        <v/>
      </c>
      <c r="AL384" t="str">
        <f t="shared" si="352"/>
        <v/>
      </c>
      <c r="AM384" t="str">
        <f t="shared" si="352"/>
        <v/>
      </c>
      <c r="AN384" t="str">
        <f t="shared" si="352"/>
        <v/>
      </c>
      <c r="AO384" t="str">
        <f t="shared" si="352"/>
        <v/>
      </c>
      <c r="AP384" t="str">
        <f t="shared" si="352"/>
        <v/>
      </c>
      <c r="AQ384" t="str">
        <f t="shared" si="352"/>
        <v/>
      </c>
      <c r="AR384" t="str">
        <f t="shared" si="352"/>
        <v/>
      </c>
      <c r="AS384" t="str">
        <f t="shared" si="352"/>
        <v/>
      </c>
      <c r="AT384" t="str">
        <f t="shared" si="352"/>
        <v/>
      </c>
      <c r="AU384" t="str">
        <f t="shared" si="352"/>
        <v/>
      </c>
      <c r="AV384" t="str">
        <f t="shared" si="352"/>
        <v/>
      </c>
      <c r="AW384" t="str">
        <f t="shared" si="352"/>
        <v/>
      </c>
      <c r="AX384" t="str">
        <f t="shared" si="352"/>
        <v/>
      </c>
      <c r="AY384" t="str">
        <f t="shared" si="352"/>
        <v/>
      </c>
      <c r="AZ384" t="str">
        <f t="shared" si="352"/>
        <v/>
      </c>
      <c r="BA384" t="str">
        <f t="shared" si="352"/>
        <v/>
      </c>
      <c r="BB384" t="str">
        <f t="shared" si="352"/>
        <v/>
      </c>
      <c r="BC384" t="str">
        <f t="shared" si="352"/>
        <v/>
      </c>
      <c r="BD384" t="str">
        <f t="shared" si="352"/>
        <v/>
      </c>
      <c r="BE384" t="str">
        <f t="shared" si="352"/>
        <v/>
      </c>
      <c r="BF384" t="str">
        <f t="shared" si="352"/>
        <v/>
      </c>
      <c r="BG384" t="str">
        <f t="shared" si="352"/>
        <v/>
      </c>
      <c r="BH384" t="str">
        <f t="shared" si="352"/>
        <v/>
      </c>
      <c r="BI384" t="str">
        <f t="shared" si="352"/>
        <v/>
      </c>
      <c r="BJ384" t="str">
        <f t="shared" si="352"/>
        <v/>
      </c>
      <c r="BK384" t="str">
        <f t="shared" si="352"/>
        <v/>
      </c>
      <c r="BL384" t="str">
        <f t="shared" si="352"/>
        <v/>
      </c>
      <c r="BM384" t="str">
        <f t="shared" si="352"/>
        <v/>
      </c>
      <c r="BN384" t="str">
        <f t="shared" si="352"/>
        <v/>
      </c>
      <c r="BO384" t="str">
        <f t="shared" si="352"/>
        <v/>
      </c>
      <c r="BP384" t="str">
        <f t="shared" si="352"/>
        <v/>
      </c>
      <c r="BQ384" t="str">
        <f t="shared" si="352"/>
        <v/>
      </c>
      <c r="BR384" t="str">
        <f t="shared" si="352"/>
        <v/>
      </c>
      <c r="BS384" t="str">
        <f t="shared" si="352"/>
        <v/>
      </c>
      <c r="BT384" t="str">
        <f t="shared" si="352"/>
        <v/>
      </c>
      <c r="BU384" t="str">
        <f t="shared" si="352"/>
        <v/>
      </c>
      <c r="BV384" t="str">
        <f t="shared" ref="BV384:DY384" si="353">IF(BV166&gt;0,BV$4,"")</f>
        <v/>
      </c>
      <c r="BW384" t="str">
        <f t="shared" si="353"/>
        <v/>
      </c>
      <c r="BX384" t="str">
        <f t="shared" si="353"/>
        <v/>
      </c>
      <c r="BY384" t="str">
        <f t="shared" si="353"/>
        <v/>
      </c>
      <c r="BZ384" t="str">
        <f t="shared" si="353"/>
        <v/>
      </c>
      <c r="CA384" t="str">
        <f t="shared" si="353"/>
        <v/>
      </c>
      <c r="CB384" t="str">
        <f t="shared" si="353"/>
        <v/>
      </c>
      <c r="CC384" t="str">
        <f t="shared" si="353"/>
        <v/>
      </c>
      <c r="CD384" t="str">
        <f t="shared" si="353"/>
        <v/>
      </c>
      <c r="CE384" t="str">
        <f t="shared" si="353"/>
        <v/>
      </c>
      <c r="CF384" t="str">
        <f t="shared" si="353"/>
        <v/>
      </c>
      <c r="CG384" t="str">
        <f t="shared" si="353"/>
        <v/>
      </c>
      <c r="CH384" t="str">
        <f t="shared" si="353"/>
        <v/>
      </c>
      <c r="CI384" t="str">
        <f t="shared" si="353"/>
        <v/>
      </c>
      <c r="CJ384" t="str">
        <f t="shared" si="353"/>
        <v/>
      </c>
      <c r="CK384" t="str">
        <f t="shared" si="353"/>
        <v/>
      </c>
      <c r="CL384" t="str">
        <f t="shared" si="353"/>
        <v/>
      </c>
      <c r="CM384" t="str">
        <f t="shared" si="353"/>
        <v/>
      </c>
      <c r="CN384" t="str">
        <f t="shared" si="353"/>
        <v/>
      </c>
      <c r="CO384" t="str">
        <f t="shared" si="353"/>
        <v/>
      </c>
      <c r="CP384" t="str">
        <f t="shared" si="353"/>
        <v/>
      </c>
      <c r="CQ384" t="str">
        <f t="shared" si="353"/>
        <v/>
      </c>
      <c r="CR384" t="str">
        <f t="shared" si="353"/>
        <v/>
      </c>
      <c r="CS384" t="str">
        <f t="shared" si="353"/>
        <v/>
      </c>
      <c r="CT384" t="str">
        <f t="shared" si="353"/>
        <v/>
      </c>
      <c r="CU384" t="str">
        <f t="shared" si="353"/>
        <v/>
      </c>
      <c r="CV384" t="str">
        <f t="shared" si="353"/>
        <v/>
      </c>
      <c r="CW384" t="str">
        <f t="shared" si="353"/>
        <v/>
      </c>
      <c r="CX384" t="str">
        <f t="shared" si="353"/>
        <v/>
      </c>
      <c r="CY384" t="str">
        <f t="shared" si="353"/>
        <v/>
      </c>
      <c r="CZ384" t="str">
        <f t="shared" si="353"/>
        <v/>
      </c>
      <c r="DA384" t="str">
        <f t="shared" si="353"/>
        <v/>
      </c>
      <c r="DB384" t="str">
        <f t="shared" si="353"/>
        <v/>
      </c>
      <c r="DC384" t="str">
        <f t="shared" si="353"/>
        <v/>
      </c>
      <c r="DD384" t="str">
        <f t="shared" si="353"/>
        <v/>
      </c>
      <c r="DE384" t="str">
        <f t="shared" si="353"/>
        <v/>
      </c>
      <c r="DF384" t="str">
        <f t="shared" si="353"/>
        <v/>
      </c>
      <c r="DG384" t="str">
        <f t="shared" si="353"/>
        <v/>
      </c>
      <c r="DH384" t="str">
        <f t="shared" si="353"/>
        <v/>
      </c>
      <c r="DI384" t="str">
        <f t="shared" si="353"/>
        <v/>
      </c>
      <c r="DJ384" t="str">
        <f t="shared" si="353"/>
        <v/>
      </c>
      <c r="DK384" t="str">
        <f t="shared" si="353"/>
        <v/>
      </c>
      <c r="DL384" t="str">
        <f t="shared" si="353"/>
        <v/>
      </c>
      <c r="DM384" t="str">
        <f t="shared" si="353"/>
        <v/>
      </c>
      <c r="DN384" t="str">
        <f t="shared" si="353"/>
        <v/>
      </c>
      <c r="DO384" t="str">
        <f t="shared" si="353"/>
        <v/>
      </c>
      <c r="DP384" t="str">
        <f t="shared" si="353"/>
        <v/>
      </c>
      <c r="DQ384" t="str">
        <f t="shared" si="353"/>
        <v/>
      </c>
      <c r="DR384" t="str">
        <f t="shared" si="353"/>
        <v/>
      </c>
      <c r="DS384" t="str">
        <f t="shared" si="353"/>
        <v/>
      </c>
      <c r="DT384" t="str">
        <f t="shared" si="353"/>
        <v/>
      </c>
      <c r="DU384" t="str">
        <f t="shared" si="353"/>
        <v/>
      </c>
      <c r="DV384" t="str">
        <f t="shared" si="353"/>
        <v/>
      </c>
      <c r="DW384" t="str">
        <f t="shared" si="353"/>
        <v/>
      </c>
      <c r="DX384" t="str">
        <f t="shared" si="353"/>
        <v/>
      </c>
      <c r="DY384" t="str">
        <f t="shared" si="353"/>
        <v/>
      </c>
    </row>
    <row r="385" spans="7:129" x14ac:dyDescent="0.2">
      <c r="G385" s="9">
        <f t="shared" si="291"/>
        <v>0</v>
      </c>
      <c r="H385" s="9">
        <f t="shared" si="292"/>
        <v>0</v>
      </c>
      <c r="I385" t="str">
        <f t="shared" si="293"/>
        <v/>
      </c>
      <c r="J385" t="str">
        <f t="shared" ref="J385:BU385" si="354">IF(J167&gt;0,J$4,"")</f>
        <v/>
      </c>
      <c r="K385" t="str">
        <f t="shared" si="354"/>
        <v/>
      </c>
      <c r="L385" t="str">
        <f t="shared" si="354"/>
        <v/>
      </c>
      <c r="M385" t="str">
        <f t="shared" si="354"/>
        <v/>
      </c>
      <c r="N385" t="str">
        <f t="shared" si="354"/>
        <v/>
      </c>
      <c r="O385" t="str">
        <f t="shared" si="354"/>
        <v/>
      </c>
      <c r="P385" t="str">
        <f t="shared" si="354"/>
        <v/>
      </c>
      <c r="Q385" t="str">
        <f t="shared" si="354"/>
        <v/>
      </c>
      <c r="R385" t="str">
        <f t="shared" si="354"/>
        <v/>
      </c>
      <c r="S385" t="str">
        <f t="shared" si="354"/>
        <v/>
      </c>
      <c r="T385" t="str">
        <f t="shared" si="354"/>
        <v/>
      </c>
      <c r="U385" t="str">
        <f t="shared" si="354"/>
        <v/>
      </c>
      <c r="V385" t="str">
        <f t="shared" si="354"/>
        <v/>
      </c>
      <c r="W385" t="str">
        <f t="shared" si="354"/>
        <v/>
      </c>
      <c r="X385" t="str">
        <f t="shared" si="354"/>
        <v/>
      </c>
      <c r="Y385" t="str">
        <f t="shared" si="354"/>
        <v/>
      </c>
      <c r="Z385" t="str">
        <f t="shared" si="354"/>
        <v/>
      </c>
      <c r="AA385" t="str">
        <f t="shared" si="354"/>
        <v/>
      </c>
      <c r="AB385" t="str">
        <f t="shared" si="354"/>
        <v/>
      </c>
      <c r="AC385" t="str">
        <f t="shared" si="354"/>
        <v/>
      </c>
      <c r="AD385" t="str">
        <f t="shared" si="354"/>
        <v/>
      </c>
      <c r="AE385" t="str">
        <f t="shared" si="354"/>
        <v/>
      </c>
      <c r="AF385" t="str">
        <f t="shared" si="354"/>
        <v/>
      </c>
      <c r="AG385" t="str">
        <f t="shared" si="354"/>
        <v/>
      </c>
      <c r="AH385" t="str">
        <f t="shared" si="354"/>
        <v/>
      </c>
      <c r="AI385" t="str">
        <f t="shared" si="354"/>
        <v/>
      </c>
      <c r="AJ385" t="str">
        <f t="shared" si="354"/>
        <v/>
      </c>
      <c r="AK385" t="str">
        <f t="shared" si="354"/>
        <v/>
      </c>
      <c r="AL385" t="str">
        <f t="shared" si="354"/>
        <v/>
      </c>
      <c r="AM385" t="str">
        <f t="shared" si="354"/>
        <v/>
      </c>
      <c r="AN385" t="str">
        <f t="shared" si="354"/>
        <v/>
      </c>
      <c r="AO385" t="str">
        <f t="shared" si="354"/>
        <v/>
      </c>
      <c r="AP385" t="str">
        <f t="shared" si="354"/>
        <v/>
      </c>
      <c r="AQ385" t="str">
        <f t="shared" si="354"/>
        <v/>
      </c>
      <c r="AR385" t="str">
        <f t="shared" si="354"/>
        <v/>
      </c>
      <c r="AS385" t="str">
        <f t="shared" si="354"/>
        <v/>
      </c>
      <c r="AT385" t="str">
        <f t="shared" si="354"/>
        <v/>
      </c>
      <c r="AU385" t="str">
        <f t="shared" si="354"/>
        <v/>
      </c>
      <c r="AV385" t="str">
        <f t="shared" si="354"/>
        <v/>
      </c>
      <c r="AW385" t="str">
        <f t="shared" si="354"/>
        <v/>
      </c>
      <c r="AX385" t="str">
        <f t="shared" si="354"/>
        <v/>
      </c>
      <c r="AY385" t="str">
        <f t="shared" si="354"/>
        <v/>
      </c>
      <c r="AZ385" t="str">
        <f t="shared" si="354"/>
        <v/>
      </c>
      <c r="BA385" t="str">
        <f t="shared" si="354"/>
        <v/>
      </c>
      <c r="BB385" t="str">
        <f t="shared" si="354"/>
        <v/>
      </c>
      <c r="BC385" t="str">
        <f t="shared" si="354"/>
        <v/>
      </c>
      <c r="BD385" t="str">
        <f t="shared" si="354"/>
        <v/>
      </c>
      <c r="BE385" t="str">
        <f t="shared" si="354"/>
        <v/>
      </c>
      <c r="BF385" t="str">
        <f t="shared" si="354"/>
        <v/>
      </c>
      <c r="BG385" t="str">
        <f t="shared" si="354"/>
        <v/>
      </c>
      <c r="BH385" t="str">
        <f t="shared" si="354"/>
        <v/>
      </c>
      <c r="BI385" t="str">
        <f t="shared" si="354"/>
        <v/>
      </c>
      <c r="BJ385" t="str">
        <f t="shared" si="354"/>
        <v/>
      </c>
      <c r="BK385" t="str">
        <f t="shared" si="354"/>
        <v/>
      </c>
      <c r="BL385" t="str">
        <f t="shared" si="354"/>
        <v/>
      </c>
      <c r="BM385" t="str">
        <f t="shared" si="354"/>
        <v/>
      </c>
      <c r="BN385" t="str">
        <f t="shared" si="354"/>
        <v/>
      </c>
      <c r="BO385" t="str">
        <f t="shared" si="354"/>
        <v/>
      </c>
      <c r="BP385" t="str">
        <f t="shared" si="354"/>
        <v/>
      </c>
      <c r="BQ385" t="str">
        <f t="shared" si="354"/>
        <v/>
      </c>
      <c r="BR385" t="str">
        <f t="shared" si="354"/>
        <v/>
      </c>
      <c r="BS385" t="str">
        <f t="shared" si="354"/>
        <v/>
      </c>
      <c r="BT385" t="str">
        <f t="shared" si="354"/>
        <v/>
      </c>
      <c r="BU385" t="str">
        <f t="shared" si="354"/>
        <v/>
      </c>
      <c r="BV385" t="str">
        <f t="shared" ref="BV385:DY385" si="355">IF(BV167&gt;0,BV$4,"")</f>
        <v/>
      </c>
      <c r="BW385" t="str">
        <f t="shared" si="355"/>
        <v/>
      </c>
      <c r="BX385" t="str">
        <f t="shared" si="355"/>
        <v/>
      </c>
      <c r="BY385" t="str">
        <f t="shared" si="355"/>
        <v/>
      </c>
      <c r="BZ385" t="str">
        <f t="shared" si="355"/>
        <v/>
      </c>
      <c r="CA385" t="str">
        <f t="shared" si="355"/>
        <v/>
      </c>
      <c r="CB385" t="str">
        <f t="shared" si="355"/>
        <v/>
      </c>
      <c r="CC385" t="str">
        <f t="shared" si="355"/>
        <v/>
      </c>
      <c r="CD385" t="str">
        <f t="shared" si="355"/>
        <v/>
      </c>
      <c r="CE385" t="str">
        <f t="shared" si="355"/>
        <v/>
      </c>
      <c r="CF385" t="str">
        <f t="shared" si="355"/>
        <v/>
      </c>
      <c r="CG385" t="str">
        <f t="shared" si="355"/>
        <v/>
      </c>
      <c r="CH385" t="str">
        <f t="shared" si="355"/>
        <v/>
      </c>
      <c r="CI385" t="str">
        <f t="shared" si="355"/>
        <v/>
      </c>
      <c r="CJ385" t="str">
        <f t="shared" si="355"/>
        <v/>
      </c>
      <c r="CK385" t="str">
        <f t="shared" si="355"/>
        <v/>
      </c>
      <c r="CL385" t="str">
        <f t="shared" si="355"/>
        <v/>
      </c>
      <c r="CM385" t="str">
        <f t="shared" si="355"/>
        <v/>
      </c>
      <c r="CN385" t="str">
        <f t="shared" si="355"/>
        <v/>
      </c>
      <c r="CO385" t="str">
        <f t="shared" si="355"/>
        <v/>
      </c>
      <c r="CP385" t="str">
        <f t="shared" si="355"/>
        <v/>
      </c>
      <c r="CQ385" t="str">
        <f t="shared" si="355"/>
        <v/>
      </c>
      <c r="CR385" t="str">
        <f t="shared" si="355"/>
        <v/>
      </c>
      <c r="CS385" t="str">
        <f t="shared" si="355"/>
        <v/>
      </c>
      <c r="CT385" t="str">
        <f t="shared" si="355"/>
        <v/>
      </c>
      <c r="CU385" t="str">
        <f t="shared" si="355"/>
        <v/>
      </c>
      <c r="CV385" t="str">
        <f t="shared" si="355"/>
        <v/>
      </c>
      <c r="CW385" t="str">
        <f t="shared" si="355"/>
        <v/>
      </c>
      <c r="CX385" t="str">
        <f t="shared" si="355"/>
        <v/>
      </c>
      <c r="CY385" t="str">
        <f t="shared" si="355"/>
        <v/>
      </c>
      <c r="CZ385" t="str">
        <f t="shared" si="355"/>
        <v/>
      </c>
      <c r="DA385" t="str">
        <f t="shared" si="355"/>
        <v/>
      </c>
      <c r="DB385" t="str">
        <f t="shared" si="355"/>
        <v/>
      </c>
      <c r="DC385" t="str">
        <f t="shared" si="355"/>
        <v/>
      </c>
      <c r="DD385" t="str">
        <f t="shared" si="355"/>
        <v/>
      </c>
      <c r="DE385" t="str">
        <f t="shared" si="355"/>
        <v/>
      </c>
      <c r="DF385" t="str">
        <f t="shared" si="355"/>
        <v/>
      </c>
      <c r="DG385" t="str">
        <f t="shared" si="355"/>
        <v/>
      </c>
      <c r="DH385" t="str">
        <f t="shared" si="355"/>
        <v/>
      </c>
      <c r="DI385" t="str">
        <f t="shared" si="355"/>
        <v/>
      </c>
      <c r="DJ385" t="str">
        <f t="shared" si="355"/>
        <v/>
      </c>
      <c r="DK385" t="str">
        <f t="shared" si="355"/>
        <v/>
      </c>
      <c r="DL385" t="str">
        <f t="shared" si="355"/>
        <v/>
      </c>
      <c r="DM385" t="str">
        <f t="shared" si="355"/>
        <v/>
      </c>
      <c r="DN385" t="str">
        <f t="shared" si="355"/>
        <v/>
      </c>
      <c r="DO385" t="str">
        <f t="shared" si="355"/>
        <v/>
      </c>
      <c r="DP385" t="str">
        <f t="shared" si="355"/>
        <v/>
      </c>
      <c r="DQ385" t="str">
        <f t="shared" si="355"/>
        <v/>
      </c>
      <c r="DR385" t="str">
        <f t="shared" si="355"/>
        <v/>
      </c>
      <c r="DS385" t="str">
        <f t="shared" si="355"/>
        <v/>
      </c>
      <c r="DT385" t="str">
        <f t="shared" si="355"/>
        <v/>
      </c>
      <c r="DU385" t="str">
        <f t="shared" si="355"/>
        <v/>
      </c>
      <c r="DV385" t="str">
        <f t="shared" si="355"/>
        <v/>
      </c>
      <c r="DW385" t="str">
        <f t="shared" si="355"/>
        <v/>
      </c>
      <c r="DX385" t="str">
        <f t="shared" si="355"/>
        <v/>
      </c>
      <c r="DY385" t="str">
        <f t="shared" si="355"/>
        <v/>
      </c>
    </row>
    <row r="386" spans="7:129" collapsed="1" x14ac:dyDescent="0.2"/>
  </sheetData>
  <conditionalFormatting sqref="C7">
    <cfRule type="expression" dxfId="23" priority="19">
      <formula>$C7="Contains Custom"</formula>
    </cfRule>
  </conditionalFormatting>
  <conditionalFormatting sqref="C34">
    <cfRule type="expression" dxfId="22" priority="18">
      <formula>$C34="Contains Custom"</formula>
    </cfRule>
  </conditionalFormatting>
  <conditionalFormatting sqref="C61">
    <cfRule type="expression" dxfId="21" priority="17">
      <formula>$C61="Contains Custom"</formula>
    </cfRule>
  </conditionalFormatting>
  <conditionalFormatting sqref="C88">
    <cfRule type="expression" dxfId="20" priority="16">
      <formula>$C88="Contains Custom"</formula>
    </cfRule>
  </conditionalFormatting>
  <conditionalFormatting sqref="C115">
    <cfRule type="expression" dxfId="19" priority="15">
      <formula>$C115="Contains Custom"</formula>
    </cfRule>
  </conditionalFormatting>
  <conditionalFormatting sqref="C142">
    <cfRule type="expression" dxfId="18" priority="14">
      <formula>$C142="Contains Custom"</formula>
    </cfRule>
  </conditionalFormatting>
  <conditionalFormatting sqref="D8:F167">
    <cfRule type="expression" dxfId="17" priority="1">
      <formula>$D8="custom"</formula>
    </cfRule>
  </conditionalFormatting>
  <conditionalFormatting sqref="G8:H32 G35:H59 G62:H86 G89:H113 G116:H140 G143:H167">
    <cfRule type="expression" dxfId="16" priority="20">
      <formula>$C8=$G8</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3772E-28A7-2C4C-9507-DF93BEE94570}">
  <dimension ref="A2:W276"/>
  <sheetViews>
    <sheetView topLeftCell="A3" workbookViewId="0">
      <selection activeCell="I196" sqref="I196"/>
    </sheetView>
  </sheetViews>
  <sheetFormatPr baseColWidth="10" defaultColWidth="0" defaultRowHeight="16" outlineLevelRow="1" x14ac:dyDescent="0.2"/>
  <cols>
    <col min="1" max="1" width="1.6640625" customWidth="1"/>
    <col min="2" max="2" width="48.1640625" customWidth="1"/>
    <col min="3" max="3" width="9.83203125" customWidth="1"/>
    <col min="4" max="4" width="9.5" customWidth="1"/>
    <col min="5" max="5" width="15" bestFit="1" customWidth="1"/>
    <col min="6" max="6" width="15" customWidth="1"/>
    <col min="7" max="11" width="14" bestFit="1" customWidth="1"/>
    <col min="12" max="12" width="12.5" bestFit="1" customWidth="1"/>
    <col min="13" max="13" width="16.6640625" customWidth="1"/>
    <col min="14" max="14" width="12.5" bestFit="1" customWidth="1"/>
    <col min="15" max="15" width="13.1640625" bestFit="1" customWidth="1"/>
    <col min="16" max="16" width="14.1640625" bestFit="1" customWidth="1"/>
    <col min="17" max="17" width="12.5" bestFit="1" customWidth="1"/>
    <col min="18" max="18" width="6" customWidth="1"/>
    <col min="19" max="19" width="10.83203125" customWidth="1"/>
    <col min="20" max="23" width="0" hidden="1" customWidth="1"/>
    <col min="24" max="16384" width="10.83203125" hidden="1"/>
  </cols>
  <sheetData>
    <row r="2" spans="2:16" ht="21" x14ac:dyDescent="0.25">
      <c r="B2" s="63" t="s">
        <v>97</v>
      </c>
      <c r="C2" s="64"/>
      <c r="D2" s="64"/>
      <c r="E2" s="64"/>
      <c r="F2" s="64"/>
      <c r="G2" s="64"/>
      <c r="H2" s="64"/>
      <c r="I2" s="64"/>
      <c r="J2" s="64"/>
      <c r="K2" s="64"/>
      <c r="L2" s="64"/>
      <c r="M2" s="64"/>
      <c r="N2" s="64"/>
      <c r="O2" s="64"/>
      <c r="P2" s="64"/>
    </row>
    <row r="3" spans="2:16" ht="17" thickBot="1" x14ac:dyDescent="0.25"/>
    <row r="4" spans="2:16" x14ac:dyDescent="0.2">
      <c r="B4" s="98" t="str">
        <f>CF!B4</f>
        <v>Construction Cash Flow</v>
      </c>
      <c r="C4" s="99"/>
      <c r="D4" s="99"/>
      <c r="E4" s="99"/>
      <c r="F4" s="130">
        <v>0</v>
      </c>
      <c r="G4" s="130">
        <v>1</v>
      </c>
      <c r="H4" s="130">
        <v>2</v>
      </c>
      <c r="I4" s="130">
        <v>3</v>
      </c>
      <c r="J4" s="130">
        <v>4</v>
      </c>
      <c r="K4" s="130">
        <v>5</v>
      </c>
      <c r="L4" s="130">
        <v>6</v>
      </c>
      <c r="M4" s="130">
        <v>7</v>
      </c>
      <c r="N4" s="130">
        <v>8</v>
      </c>
      <c r="O4" s="130">
        <v>9</v>
      </c>
      <c r="P4" s="130">
        <v>10</v>
      </c>
    </row>
    <row r="5" spans="2:16" x14ac:dyDescent="0.2">
      <c r="B5" s="101" t="s">
        <v>95</v>
      </c>
      <c r="C5" s="38"/>
      <c r="D5" s="38"/>
      <c r="E5" s="38"/>
      <c r="F5" s="131">
        <f>CF!P6</f>
        <v>46022</v>
      </c>
      <c r="G5" s="131">
        <f>EDATE(CF!P6,12)</f>
        <v>46387</v>
      </c>
      <c r="H5" s="131">
        <f t="shared" ref="H5:P5" si="0">EDATE(G5,12)</f>
        <v>46752</v>
      </c>
      <c r="I5" s="131">
        <f t="shared" si="0"/>
        <v>47118</v>
      </c>
      <c r="J5" s="131">
        <f t="shared" si="0"/>
        <v>47483</v>
      </c>
      <c r="K5" s="131">
        <f t="shared" si="0"/>
        <v>47848</v>
      </c>
      <c r="L5" s="131">
        <f t="shared" si="0"/>
        <v>48213</v>
      </c>
      <c r="M5" s="131">
        <f t="shared" si="0"/>
        <v>48579</v>
      </c>
      <c r="N5" s="131">
        <f t="shared" si="0"/>
        <v>48944</v>
      </c>
      <c r="O5" s="131">
        <f t="shared" si="0"/>
        <v>49309</v>
      </c>
      <c r="P5" s="131">
        <f t="shared" si="0"/>
        <v>49674</v>
      </c>
    </row>
    <row r="6" spans="2:16" x14ac:dyDescent="0.2">
      <c r="B6" s="101" t="str">
        <f>CF!B6</f>
        <v>Line Item</v>
      </c>
      <c r="C6" s="38"/>
      <c r="D6" s="38"/>
      <c r="E6" s="38"/>
      <c r="F6" s="38"/>
      <c r="G6" s="38"/>
      <c r="H6" s="38"/>
      <c r="I6" s="38"/>
      <c r="J6" s="38"/>
      <c r="K6" s="38"/>
      <c r="L6" s="38"/>
      <c r="M6" s="38"/>
      <c r="N6" s="38"/>
      <c r="O6" s="38"/>
      <c r="P6" s="38"/>
    </row>
    <row r="7" spans="2:16" x14ac:dyDescent="0.2">
      <c r="B7" s="277" t="str">
        <f>CF!B7</f>
        <v>Acquisition / Land Purchase</v>
      </c>
      <c r="C7" s="278"/>
      <c r="D7" s="278"/>
      <c r="E7" s="279">
        <f>SUM(F7:P7)</f>
        <v>14209999.980227379</v>
      </c>
      <c r="F7" s="278">
        <f t="array" ref="F7">IF($B7=0,"",SUMPRODUCT((CF!$B$7:$B$306=$B7)*(F$4=CF!$P$5:$EF$5),CF!$P$7:$EF$306))</f>
        <v>14209999.980227379</v>
      </c>
      <c r="G7" s="278">
        <f t="array" ref="G7">IF($B7=0,"",SUMPRODUCT((CF!$B$7:$B$306=$B7)*(G$4=CF!$P$5:$EF$5),CF!$P$7:$EF$306))</f>
        <v>0</v>
      </c>
      <c r="H7" s="278">
        <f t="array" ref="H7">IF($B7=0,"",SUMPRODUCT((CF!$B$7:$B$306=$B7)*(H$4=CF!$P$5:$EF$5),CF!$P$7:$EF$306))</f>
        <v>0</v>
      </c>
      <c r="I7" s="278">
        <f t="array" ref="I7">IF($B7=0,"",SUMPRODUCT((CF!$B$7:$B$306=$B7)*(I$4=CF!$P$5:$EF$5),CF!$P$7:$EF$306))</f>
        <v>0</v>
      </c>
      <c r="J7" s="278">
        <f t="array" ref="J7">IF($B7=0,"",SUMPRODUCT((CF!$B$7:$B$306=$B7)*(J$4=CF!$P$5:$EF$5),CF!$P$7:$EF$306))</f>
        <v>0</v>
      </c>
      <c r="K7" s="278">
        <f t="array" ref="K7">IF($B7=0,"",SUMPRODUCT((CF!$B$7:$B$306=$B7)*(K$4=CF!$P$5:$EF$5),CF!$P$7:$EF$306))</f>
        <v>0</v>
      </c>
      <c r="L7" s="278">
        <f t="array" ref="L7">IF($B7=0,"",SUMPRODUCT((CF!$B$7:$B$306=$B7)*(L$4=CF!$P$5:$EF$5),CF!$P$7:$EF$306))</f>
        <v>0</v>
      </c>
      <c r="M7" s="278">
        <f t="array" ref="M7">IF($B7=0,"",SUMPRODUCT((CF!$B$7:$B$306=$B7)*(M$4=CF!$P$5:$EF$5),CF!$P$7:$EF$306))</f>
        <v>0</v>
      </c>
      <c r="N7" s="278">
        <f t="array" ref="N7">IF($B7=0,"",SUMPRODUCT((CF!$B$7:$B$306=$B7)*(N$4=CF!$P$5:$EF$5),CF!$P$7:$EF$306))</f>
        <v>0</v>
      </c>
      <c r="O7" s="278">
        <f t="array" ref="O7">IF($B7=0,"",SUMPRODUCT((CF!$B$7:$B$306=$B7)*(O$4=CF!$P$5:$EF$5),CF!$P$7:$EF$306))</f>
        <v>0</v>
      </c>
      <c r="P7" s="279">
        <f t="array" ref="P7">IF($B7=0,"",SUMPRODUCT((CF!$B$7:$B$306=$B7)*(P$4=CF!$P$5:$EF$5),CF!$P$7:$EF$306))</f>
        <v>0</v>
      </c>
    </row>
    <row r="8" spans="2:16" hidden="1" outlineLevel="1" x14ac:dyDescent="0.2">
      <c r="B8" s="221" t="str">
        <f>CF!B8</f>
        <v>Land</v>
      </c>
      <c r="C8" s="19"/>
      <c r="D8" s="19"/>
      <c r="E8" s="204">
        <f t="shared" ref="E8:E38" si="1">SUM(G8:P8)</f>
        <v>0</v>
      </c>
      <c r="F8" s="19">
        <f t="array" ref="F8">IF($B8=0,"",SUMPRODUCT((CF!$B$7:$B$306=$B8)*(F$4=CF!$P$5:$EF$5),CF!$P$7:$EF$306))</f>
        <v>13999999.980519585</v>
      </c>
      <c r="G8" s="19">
        <f t="array" ref="G8">IF($B8=0,"",SUMPRODUCT((CF!$B$7:$B$306=$B8)*(G$4=CF!$P$5:$EF$5),CF!$P$7:$EF$306))</f>
        <v>0</v>
      </c>
      <c r="H8" s="19">
        <f t="array" ref="H8">IF($B8=0,"",SUMPRODUCT((CF!$B$7:$B$306=$B8)*(H$4=CF!$P$5:$EF$5),CF!$P$7:$EF$306))</f>
        <v>0</v>
      </c>
      <c r="I8" s="19">
        <f t="array" ref="I8">IF($B8=0,"",SUMPRODUCT((CF!$B$7:$B$306=$B8)*(I$4=CF!$P$5:$EF$5),CF!$P$7:$EF$306))</f>
        <v>0</v>
      </c>
      <c r="J8" s="19">
        <f t="array" ref="J8">IF($B8=0,"",SUMPRODUCT((CF!$B$7:$B$306=$B8)*(J$4=CF!$P$5:$EF$5),CF!$P$7:$EF$306))</f>
        <v>0</v>
      </c>
      <c r="K8" s="19">
        <f t="array" ref="K8">IF($B8=0,"",SUMPRODUCT((CF!$B$7:$B$306=$B8)*(K$4=CF!$P$5:$EF$5),CF!$P$7:$EF$306))</f>
        <v>0</v>
      </c>
      <c r="L8" s="19">
        <f t="array" ref="L8">IF($B8=0,"",SUMPRODUCT((CF!$B$7:$B$306=$B8)*(L$4=CF!$P$5:$EF$5),CF!$P$7:$EF$306))</f>
        <v>0</v>
      </c>
      <c r="M8" s="19">
        <f t="array" ref="M8">IF($B8=0,"",SUMPRODUCT((CF!$B$7:$B$306=$B8)*(M$4=CF!$P$5:$EF$5),CF!$P$7:$EF$306))</f>
        <v>0</v>
      </c>
      <c r="N8" s="19">
        <f t="array" ref="N8">IF($B8=0,"",SUMPRODUCT((CF!$B$7:$B$306=$B8)*(N$4=CF!$P$5:$EF$5),CF!$P$7:$EF$306))</f>
        <v>0</v>
      </c>
      <c r="O8" s="19">
        <f t="array" ref="O8">IF($B8=0,"",SUMPRODUCT((CF!$B$7:$B$306=$B8)*(O$4=CF!$P$5:$EF$5),CF!$P$7:$EF$306))</f>
        <v>0</v>
      </c>
      <c r="P8" s="204">
        <f t="array" ref="P8">IF($B8=0,"",SUMPRODUCT((CF!$B$7:$B$306=$B8)*(P$4=CF!$P$5:$EF$5),CF!$P$7:$EF$306))</f>
        <v>0</v>
      </c>
    </row>
    <row r="9" spans="2:16" hidden="1" outlineLevel="1" x14ac:dyDescent="0.2">
      <c r="B9" s="221" t="str">
        <f>CF!B9</f>
        <v>Acquisition Fee (1.5%)</v>
      </c>
      <c r="C9" s="19"/>
      <c r="D9" s="19"/>
      <c r="E9" s="204">
        <f t="shared" si="1"/>
        <v>0</v>
      </c>
      <c r="F9" s="19">
        <f t="array" ref="F9">IF($B9=0,"",SUMPRODUCT((CF!$B$7:$B$306=$B9)*(F$4=CF!$P$5:$EF$5),CF!$P$7:$EF$306))</f>
        <v>209999.99970779379</v>
      </c>
      <c r="G9" s="19">
        <f t="array" ref="G9">IF($B9=0,"",SUMPRODUCT((CF!$B$7:$B$306=$B9)*(G$4=CF!$P$5:$EF$5),CF!$P$7:$EF$306))</f>
        <v>0</v>
      </c>
      <c r="H9" s="19">
        <f t="array" ref="H9">IF($B9=0,"",SUMPRODUCT((CF!$B$7:$B$306=$B9)*(H$4=CF!$P$5:$EF$5),CF!$P$7:$EF$306))</f>
        <v>0</v>
      </c>
      <c r="I9" s="19">
        <f t="array" ref="I9">IF($B9=0,"",SUMPRODUCT((CF!$B$7:$B$306=$B9)*(I$4=CF!$P$5:$EF$5),CF!$P$7:$EF$306))</f>
        <v>0</v>
      </c>
      <c r="J9" s="19">
        <f t="array" ref="J9">IF($B9=0,"",SUMPRODUCT((CF!$B$7:$B$306=$B9)*(J$4=CF!$P$5:$EF$5),CF!$P$7:$EF$306))</f>
        <v>0</v>
      </c>
      <c r="K9" s="19">
        <f t="array" ref="K9">IF($B9=0,"",SUMPRODUCT((CF!$B$7:$B$306=$B9)*(K$4=CF!$P$5:$EF$5),CF!$P$7:$EF$306))</f>
        <v>0</v>
      </c>
      <c r="L9" s="19">
        <f t="array" ref="L9">IF($B9=0,"",SUMPRODUCT((CF!$B$7:$B$306=$B9)*(L$4=CF!$P$5:$EF$5),CF!$P$7:$EF$306))</f>
        <v>0</v>
      </c>
      <c r="M9" s="19">
        <f t="array" ref="M9">IF($B9=0,"",SUMPRODUCT((CF!$B$7:$B$306=$B9)*(M$4=CF!$P$5:$EF$5),CF!$P$7:$EF$306))</f>
        <v>0</v>
      </c>
      <c r="N9" s="19">
        <f t="array" ref="N9">IF($B9=0,"",SUMPRODUCT((CF!$B$7:$B$306=$B9)*(N$4=CF!$P$5:$EF$5),CF!$P$7:$EF$306))</f>
        <v>0</v>
      </c>
      <c r="O9" s="19">
        <f t="array" ref="O9">IF($B9=0,"",SUMPRODUCT((CF!$B$7:$B$306=$B9)*(O$4=CF!$P$5:$EF$5),CF!$P$7:$EF$306))</f>
        <v>0</v>
      </c>
      <c r="P9" s="204">
        <f t="array" ref="P9">IF($B9=0,"",SUMPRODUCT((CF!$B$7:$B$306=$B9)*(P$4=CF!$P$5:$EF$5),CF!$P$7:$EF$306))</f>
        <v>0</v>
      </c>
    </row>
    <row r="10" spans="2:16" hidden="1" outlineLevel="1" x14ac:dyDescent="0.2">
      <c r="B10" s="221">
        <f>CF!B10</f>
        <v>0</v>
      </c>
      <c r="C10" s="19"/>
      <c r="D10" s="19"/>
      <c r="E10" s="204">
        <f t="shared" si="1"/>
        <v>0</v>
      </c>
      <c r="F10" s="19" t="str">
        <f t="array" ref="F10">IF($B10=0,"",SUMPRODUCT((CF!$B$7:$B$306=$B10)*(F$4=CF!$P$5:$EF$5),CF!$P$7:$EF$306))</f>
        <v/>
      </c>
      <c r="G10" s="19" t="str">
        <f t="array" ref="G10">IF($B10=0,"",SUMPRODUCT((CF!$B$7:$B$306=$B10)*(G$4=CF!$P$5:$EF$5),CF!$P$7:$EF$306))</f>
        <v/>
      </c>
      <c r="H10" s="19" t="str">
        <f t="array" ref="H10">IF($B10=0,"",SUMPRODUCT((CF!$B$7:$B$306=$B10)*(H$4=CF!$P$5:$EF$5),CF!$P$7:$EF$306))</f>
        <v/>
      </c>
      <c r="I10" s="19" t="str">
        <f t="array" ref="I10">IF($B10=0,"",SUMPRODUCT((CF!$B$7:$B$306=$B10)*(I$4=CF!$P$5:$EF$5),CF!$P$7:$EF$306))</f>
        <v/>
      </c>
      <c r="J10" s="19" t="str">
        <f t="array" ref="J10">IF($B10=0,"",SUMPRODUCT((CF!$B$7:$B$306=$B10)*(J$4=CF!$P$5:$EF$5),CF!$P$7:$EF$306))</f>
        <v/>
      </c>
      <c r="K10" s="19" t="str">
        <f t="array" ref="K10">IF($B10=0,"",SUMPRODUCT((CF!$B$7:$B$306=$B10)*(K$4=CF!$P$5:$EF$5),CF!$P$7:$EF$306))</f>
        <v/>
      </c>
      <c r="L10" s="19" t="str">
        <f t="array" ref="L10">IF($B10=0,"",SUMPRODUCT((CF!$B$7:$B$306=$B10)*(L$4=CF!$P$5:$EF$5),CF!$P$7:$EF$306))</f>
        <v/>
      </c>
      <c r="M10" s="19" t="str">
        <f t="array" ref="M10">IF($B10=0,"",SUMPRODUCT((CF!$B$7:$B$306=$B10)*(M$4=CF!$P$5:$EF$5),CF!$P$7:$EF$306))</f>
        <v/>
      </c>
      <c r="N10" s="19" t="str">
        <f t="array" ref="N10">IF($B10=0,"",SUMPRODUCT((CF!$B$7:$B$306=$B10)*(N$4=CF!$P$5:$EF$5),CF!$P$7:$EF$306))</f>
        <v/>
      </c>
      <c r="O10" s="19" t="str">
        <f t="array" ref="O10">IF($B10=0,"",SUMPRODUCT((CF!$B$7:$B$306=$B10)*(O$4=CF!$P$5:$EF$5),CF!$P$7:$EF$306))</f>
        <v/>
      </c>
      <c r="P10" s="204" t="str">
        <f t="array" ref="P10">IF($B10=0,"",SUMPRODUCT((CF!$B$7:$B$306=$B10)*(P$4=CF!$P$5:$EF$5),CF!$P$7:$EF$306))</f>
        <v/>
      </c>
    </row>
    <row r="11" spans="2:16" hidden="1" outlineLevel="1" x14ac:dyDescent="0.2">
      <c r="B11" s="221">
        <f>CF!B11</f>
        <v>0</v>
      </c>
      <c r="C11" s="19"/>
      <c r="D11" s="19"/>
      <c r="E11" s="204">
        <f t="shared" si="1"/>
        <v>0</v>
      </c>
      <c r="F11" s="19" t="str">
        <f t="array" ref="F11">IF($B11=0,"",SUMPRODUCT((CF!$B$7:$B$306=$B11)*(F$4=CF!$P$5:$EF$5),CF!$P$7:$EF$306))</f>
        <v/>
      </c>
      <c r="G11" s="19" t="str">
        <f t="array" ref="G11">IF($B11=0,"",SUMPRODUCT((CF!$B$7:$B$306=$B11)*(G$4=CF!$P$5:$EF$5),CF!$P$7:$EF$306))</f>
        <v/>
      </c>
      <c r="H11" s="19" t="str">
        <f t="array" ref="H11">IF($B11=0,"",SUMPRODUCT((CF!$B$7:$B$306=$B11)*(H$4=CF!$P$5:$EF$5),CF!$P$7:$EF$306))</f>
        <v/>
      </c>
      <c r="I11" s="19" t="str">
        <f t="array" ref="I11">IF($B11=0,"",SUMPRODUCT((CF!$B$7:$B$306=$B11)*(I$4=CF!$P$5:$EF$5),CF!$P$7:$EF$306))</f>
        <v/>
      </c>
      <c r="J11" s="19" t="str">
        <f t="array" ref="J11">IF($B11=0,"",SUMPRODUCT((CF!$B$7:$B$306=$B11)*(J$4=CF!$P$5:$EF$5),CF!$P$7:$EF$306))</f>
        <v/>
      </c>
      <c r="K11" s="19" t="str">
        <f t="array" ref="K11">IF($B11=0,"",SUMPRODUCT((CF!$B$7:$B$306=$B11)*(K$4=CF!$P$5:$EF$5),CF!$P$7:$EF$306))</f>
        <v/>
      </c>
      <c r="L11" s="19" t="str">
        <f t="array" ref="L11">IF($B11=0,"",SUMPRODUCT((CF!$B$7:$B$306=$B11)*(L$4=CF!$P$5:$EF$5),CF!$P$7:$EF$306))</f>
        <v/>
      </c>
      <c r="M11" s="19" t="str">
        <f t="array" ref="M11">IF($B11=0,"",SUMPRODUCT((CF!$B$7:$B$306=$B11)*(M$4=CF!$P$5:$EF$5),CF!$P$7:$EF$306))</f>
        <v/>
      </c>
      <c r="N11" s="19" t="str">
        <f t="array" ref="N11">IF($B11=0,"",SUMPRODUCT((CF!$B$7:$B$306=$B11)*(N$4=CF!$P$5:$EF$5),CF!$P$7:$EF$306))</f>
        <v/>
      </c>
      <c r="O11" s="19" t="str">
        <f t="array" ref="O11">IF($B11=0,"",SUMPRODUCT((CF!$B$7:$B$306=$B11)*(O$4=CF!$P$5:$EF$5),CF!$P$7:$EF$306))</f>
        <v/>
      </c>
      <c r="P11" s="204" t="str">
        <f t="array" ref="P11">IF($B11=0,"",SUMPRODUCT((CF!$B$7:$B$306=$B11)*(P$4=CF!$P$5:$EF$5),CF!$P$7:$EF$306))</f>
        <v/>
      </c>
    </row>
    <row r="12" spans="2:16" hidden="1" outlineLevel="1" x14ac:dyDescent="0.2">
      <c r="B12" s="221">
        <f>CF!B12</f>
        <v>0</v>
      </c>
      <c r="C12" s="19"/>
      <c r="D12" s="19"/>
      <c r="E12" s="204">
        <f t="shared" si="1"/>
        <v>0</v>
      </c>
      <c r="F12" s="19" t="str">
        <f t="array" ref="F12">IF($B12=0,"",SUMPRODUCT((CF!$B$7:$B$306=$B12)*(F$4=CF!$P$5:$EF$5),CF!$P$7:$EF$306))</f>
        <v/>
      </c>
      <c r="G12" s="19" t="str">
        <f t="array" ref="G12">IF($B12=0,"",SUMPRODUCT((CF!$B$7:$B$306=$B12)*(G$4=CF!$P$5:$EF$5),CF!$P$7:$EF$306))</f>
        <v/>
      </c>
      <c r="H12" s="19" t="str">
        <f t="array" ref="H12">IF($B12=0,"",SUMPRODUCT((CF!$B$7:$B$306=$B12)*(H$4=CF!$P$5:$EF$5),CF!$P$7:$EF$306))</f>
        <v/>
      </c>
      <c r="I12" s="19" t="str">
        <f t="array" ref="I12">IF($B12=0,"",SUMPRODUCT((CF!$B$7:$B$306=$B12)*(I$4=CF!$P$5:$EF$5),CF!$P$7:$EF$306))</f>
        <v/>
      </c>
      <c r="J12" s="19" t="str">
        <f t="array" ref="J12">IF($B12=0,"",SUMPRODUCT((CF!$B$7:$B$306=$B12)*(J$4=CF!$P$5:$EF$5),CF!$P$7:$EF$306))</f>
        <v/>
      </c>
      <c r="K12" s="19" t="str">
        <f t="array" ref="K12">IF($B12=0,"",SUMPRODUCT((CF!$B$7:$B$306=$B12)*(K$4=CF!$P$5:$EF$5),CF!$P$7:$EF$306))</f>
        <v/>
      </c>
      <c r="L12" s="19" t="str">
        <f t="array" ref="L12">IF($B12=0,"",SUMPRODUCT((CF!$B$7:$B$306=$B12)*(L$4=CF!$P$5:$EF$5),CF!$P$7:$EF$306))</f>
        <v/>
      </c>
      <c r="M12" s="19" t="str">
        <f t="array" ref="M12">IF($B12=0,"",SUMPRODUCT((CF!$B$7:$B$306=$B12)*(M$4=CF!$P$5:$EF$5),CF!$P$7:$EF$306))</f>
        <v/>
      </c>
      <c r="N12" s="19" t="str">
        <f t="array" ref="N12">IF($B12=0,"",SUMPRODUCT((CF!$B$7:$B$306=$B12)*(N$4=CF!$P$5:$EF$5),CF!$P$7:$EF$306))</f>
        <v/>
      </c>
      <c r="O12" s="19" t="str">
        <f t="array" ref="O12">IF($B12=0,"",SUMPRODUCT((CF!$B$7:$B$306=$B12)*(O$4=CF!$P$5:$EF$5),CF!$P$7:$EF$306))</f>
        <v/>
      </c>
      <c r="P12" s="204" t="str">
        <f t="array" ref="P12">IF($B12=0,"",SUMPRODUCT((CF!$B$7:$B$306=$B12)*(P$4=CF!$P$5:$EF$5),CF!$P$7:$EF$306))</f>
        <v/>
      </c>
    </row>
    <row r="13" spans="2:16" hidden="1" outlineLevel="1" x14ac:dyDescent="0.2">
      <c r="B13" s="221">
        <f>CF!B13</f>
        <v>0</v>
      </c>
      <c r="C13" s="19"/>
      <c r="D13" s="19"/>
      <c r="E13" s="204">
        <f t="shared" si="1"/>
        <v>0</v>
      </c>
      <c r="F13" s="19" t="str">
        <f t="array" ref="F13">IF($B13=0,"",SUMPRODUCT((CF!$B$7:$B$306=$B13)*(F$4=CF!$P$5:$EF$5),CF!$P$7:$EF$306))</f>
        <v/>
      </c>
      <c r="G13" s="19" t="str">
        <f t="array" ref="G13">IF($B13=0,"",SUMPRODUCT((CF!$B$7:$B$306=$B13)*(G$4=CF!$P$5:$EF$5),CF!$P$7:$EF$306))</f>
        <v/>
      </c>
      <c r="H13" s="19" t="str">
        <f t="array" ref="H13">IF($B13=0,"",SUMPRODUCT((CF!$B$7:$B$306=$B13)*(H$4=CF!$P$5:$EF$5),CF!$P$7:$EF$306))</f>
        <v/>
      </c>
      <c r="I13" s="19" t="str">
        <f t="array" ref="I13">IF($B13=0,"",SUMPRODUCT((CF!$B$7:$B$306=$B13)*(I$4=CF!$P$5:$EF$5),CF!$P$7:$EF$306))</f>
        <v/>
      </c>
      <c r="J13" s="19" t="str">
        <f t="array" ref="J13">IF($B13=0,"",SUMPRODUCT((CF!$B$7:$B$306=$B13)*(J$4=CF!$P$5:$EF$5),CF!$P$7:$EF$306))</f>
        <v/>
      </c>
      <c r="K13" s="19" t="str">
        <f t="array" ref="K13">IF($B13=0,"",SUMPRODUCT((CF!$B$7:$B$306=$B13)*(K$4=CF!$P$5:$EF$5),CF!$P$7:$EF$306))</f>
        <v/>
      </c>
      <c r="L13" s="19" t="str">
        <f t="array" ref="L13">IF($B13=0,"",SUMPRODUCT((CF!$B$7:$B$306=$B13)*(L$4=CF!$P$5:$EF$5),CF!$P$7:$EF$306))</f>
        <v/>
      </c>
      <c r="M13" s="19" t="str">
        <f t="array" ref="M13">IF($B13=0,"",SUMPRODUCT((CF!$B$7:$B$306=$B13)*(M$4=CF!$P$5:$EF$5),CF!$P$7:$EF$306))</f>
        <v/>
      </c>
      <c r="N13" s="19" t="str">
        <f t="array" ref="N13">IF($B13=0,"",SUMPRODUCT((CF!$B$7:$B$306=$B13)*(N$4=CF!$P$5:$EF$5),CF!$P$7:$EF$306))</f>
        <v/>
      </c>
      <c r="O13" s="19" t="str">
        <f t="array" ref="O13">IF($B13=0,"",SUMPRODUCT((CF!$B$7:$B$306=$B13)*(O$4=CF!$P$5:$EF$5),CF!$P$7:$EF$306))</f>
        <v/>
      </c>
      <c r="P13" s="204" t="str">
        <f t="array" ref="P13">IF($B13=0,"",SUMPRODUCT((CF!$B$7:$B$306=$B13)*(P$4=CF!$P$5:$EF$5),CF!$P$7:$EF$306))</f>
        <v/>
      </c>
    </row>
    <row r="14" spans="2:16" hidden="1" outlineLevel="1" x14ac:dyDescent="0.2">
      <c r="B14" s="221">
        <f>CF!B14</f>
        <v>0</v>
      </c>
      <c r="C14" s="19"/>
      <c r="D14" s="19"/>
      <c r="E14" s="204">
        <f t="shared" si="1"/>
        <v>0</v>
      </c>
      <c r="F14" s="19" t="str">
        <f t="array" ref="F14">IF($B14=0,"",SUMPRODUCT((CF!$B$7:$B$306=$B14)*(F$4=CF!$P$5:$EF$5),CF!$P$7:$EF$306))</f>
        <v/>
      </c>
      <c r="G14" s="19" t="str">
        <f t="array" ref="G14">IF($B14=0,"",SUMPRODUCT((CF!$B$7:$B$306=$B14)*(G$4=CF!$P$5:$EF$5),CF!$P$7:$EF$306))</f>
        <v/>
      </c>
      <c r="H14" s="19" t="str">
        <f t="array" ref="H14">IF($B14=0,"",SUMPRODUCT((CF!$B$7:$B$306=$B14)*(H$4=CF!$P$5:$EF$5),CF!$P$7:$EF$306))</f>
        <v/>
      </c>
      <c r="I14" s="19" t="str">
        <f t="array" ref="I14">IF($B14=0,"",SUMPRODUCT((CF!$B$7:$B$306=$B14)*(I$4=CF!$P$5:$EF$5),CF!$P$7:$EF$306))</f>
        <v/>
      </c>
      <c r="J14" s="19" t="str">
        <f t="array" ref="J14">IF($B14=0,"",SUMPRODUCT((CF!$B$7:$B$306=$B14)*(J$4=CF!$P$5:$EF$5),CF!$P$7:$EF$306))</f>
        <v/>
      </c>
      <c r="K14" s="19" t="str">
        <f t="array" ref="K14">IF($B14=0,"",SUMPRODUCT((CF!$B$7:$B$306=$B14)*(K$4=CF!$P$5:$EF$5),CF!$P$7:$EF$306))</f>
        <v/>
      </c>
      <c r="L14" s="19" t="str">
        <f t="array" ref="L14">IF($B14=0,"",SUMPRODUCT((CF!$B$7:$B$306=$B14)*(L$4=CF!$P$5:$EF$5),CF!$P$7:$EF$306))</f>
        <v/>
      </c>
      <c r="M14" s="19" t="str">
        <f t="array" ref="M14">IF($B14=0,"",SUMPRODUCT((CF!$B$7:$B$306=$B14)*(M$4=CF!$P$5:$EF$5),CF!$P$7:$EF$306))</f>
        <v/>
      </c>
      <c r="N14" s="19" t="str">
        <f t="array" ref="N14">IF($B14=0,"",SUMPRODUCT((CF!$B$7:$B$306=$B14)*(N$4=CF!$P$5:$EF$5),CF!$P$7:$EF$306))</f>
        <v/>
      </c>
      <c r="O14" s="19" t="str">
        <f t="array" ref="O14">IF($B14=0,"",SUMPRODUCT((CF!$B$7:$B$306=$B14)*(O$4=CF!$P$5:$EF$5),CF!$P$7:$EF$306))</f>
        <v/>
      </c>
      <c r="P14" s="204" t="str">
        <f t="array" ref="P14">IF($B14=0,"",SUMPRODUCT((CF!$B$7:$B$306=$B14)*(P$4=CF!$P$5:$EF$5),CF!$P$7:$EF$306))</f>
        <v/>
      </c>
    </row>
    <row r="15" spans="2:16" hidden="1" outlineLevel="1" x14ac:dyDescent="0.2">
      <c r="B15" s="221">
        <f>CF!B15</f>
        <v>0</v>
      </c>
      <c r="C15" s="19"/>
      <c r="D15" s="19"/>
      <c r="E15" s="204">
        <f t="shared" si="1"/>
        <v>0</v>
      </c>
      <c r="F15" s="19" t="str">
        <f t="array" ref="F15">IF($B15=0,"",SUMPRODUCT((CF!$B$7:$B$306=$B15)*(F$4=CF!$P$5:$EF$5),CF!$P$7:$EF$306))</f>
        <v/>
      </c>
      <c r="G15" s="19" t="str">
        <f t="array" ref="G15">IF($B15=0,"",SUMPRODUCT((CF!$B$7:$B$306=$B15)*(G$4=CF!$P$5:$EF$5),CF!$P$7:$EF$306))</f>
        <v/>
      </c>
      <c r="H15" s="19" t="str">
        <f t="array" ref="H15">IF($B15=0,"",SUMPRODUCT((CF!$B$7:$B$306=$B15)*(H$4=CF!$P$5:$EF$5),CF!$P$7:$EF$306))</f>
        <v/>
      </c>
      <c r="I15" s="19" t="str">
        <f t="array" ref="I15">IF($B15=0,"",SUMPRODUCT((CF!$B$7:$B$306=$B15)*(I$4=CF!$P$5:$EF$5),CF!$P$7:$EF$306))</f>
        <v/>
      </c>
      <c r="J15" s="19" t="str">
        <f t="array" ref="J15">IF($B15=0,"",SUMPRODUCT((CF!$B$7:$B$306=$B15)*(J$4=CF!$P$5:$EF$5),CF!$P$7:$EF$306))</f>
        <v/>
      </c>
      <c r="K15" s="19" t="str">
        <f t="array" ref="K15">IF($B15=0,"",SUMPRODUCT((CF!$B$7:$B$306=$B15)*(K$4=CF!$P$5:$EF$5),CF!$P$7:$EF$306))</f>
        <v/>
      </c>
      <c r="L15" s="19" t="str">
        <f t="array" ref="L15">IF($B15=0,"",SUMPRODUCT((CF!$B$7:$B$306=$B15)*(L$4=CF!$P$5:$EF$5),CF!$P$7:$EF$306))</f>
        <v/>
      </c>
      <c r="M15" s="19" t="str">
        <f t="array" ref="M15">IF($B15=0,"",SUMPRODUCT((CF!$B$7:$B$306=$B15)*(M$4=CF!$P$5:$EF$5),CF!$P$7:$EF$306))</f>
        <v/>
      </c>
      <c r="N15" s="19" t="str">
        <f t="array" ref="N15">IF($B15=0,"",SUMPRODUCT((CF!$B$7:$B$306=$B15)*(N$4=CF!$P$5:$EF$5),CF!$P$7:$EF$306))</f>
        <v/>
      </c>
      <c r="O15" s="19" t="str">
        <f t="array" ref="O15">IF($B15=0,"",SUMPRODUCT((CF!$B$7:$B$306=$B15)*(O$4=CF!$P$5:$EF$5),CF!$P$7:$EF$306))</f>
        <v/>
      </c>
      <c r="P15" s="204" t="str">
        <f t="array" ref="P15">IF($B15=0,"",SUMPRODUCT((CF!$B$7:$B$306=$B15)*(P$4=CF!$P$5:$EF$5),CF!$P$7:$EF$306))</f>
        <v/>
      </c>
    </row>
    <row r="16" spans="2:16" hidden="1" outlineLevel="1" x14ac:dyDescent="0.2">
      <c r="B16" s="221">
        <f>CF!B16</f>
        <v>0</v>
      </c>
      <c r="C16" s="19"/>
      <c r="D16" s="19"/>
      <c r="E16" s="204">
        <f t="shared" si="1"/>
        <v>0</v>
      </c>
      <c r="F16" s="19" t="str">
        <f t="array" ref="F16">IF($B16=0,"",SUMPRODUCT((CF!$B$7:$B$306=$B16)*(F$4=CF!$P$5:$EF$5),CF!$P$7:$EF$306))</f>
        <v/>
      </c>
      <c r="G16" s="19" t="str">
        <f t="array" ref="G16">IF($B16=0,"",SUMPRODUCT((CF!$B$7:$B$306=$B16)*(G$4=CF!$P$5:$EF$5),CF!$P$7:$EF$306))</f>
        <v/>
      </c>
      <c r="H16" s="19" t="str">
        <f t="array" ref="H16">IF($B16=0,"",SUMPRODUCT((CF!$B$7:$B$306=$B16)*(H$4=CF!$P$5:$EF$5),CF!$P$7:$EF$306))</f>
        <v/>
      </c>
      <c r="I16" s="19" t="str">
        <f t="array" ref="I16">IF($B16=0,"",SUMPRODUCT((CF!$B$7:$B$306=$B16)*(I$4=CF!$P$5:$EF$5),CF!$P$7:$EF$306))</f>
        <v/>
      </c>
      <c r="J16" s="19" t="str">
        <f t="array" ref="J16">IF($B16=0,"",SUMPRODUCT((CF!$B$7:$B$306=$B16)*(J$4=CF!$P$5:$EF$5),CF!$P$7:$EF$306))</f>
        <v/>
      </c>
      <c r="K16" s="19" t="str">
        <f t="array" ref="K16">IF($B16=0,"",SUMPRODUCT((CF!$B$7:$B$306=$B16)*(K$4=CF!$P$5:$EF$5),CF!$P$7:$EF$306))</f>
        <v/>
      </c>
      <c r="L16" s="19" t="str">
        <f t="array" ref="L16">IF($B16=0,"",SUMPRODUCT((CF!$B$7:$B$306=$B16)*(L$4=CF!$P$5:$EF$5),CF!$P$7:$EF$306))</f>
        <v/>
      </c>
      <c r="M16" s="19" t="str">
        <f t="array" ref="M16">IF($B16=0,"",SUMPRODUCT((CF!$B$7:$B$306=$B16)*(M$4=CF!$P$5:$EF$5),CF!$P$7:$EF$306))</f>
        <v/>
      </c>
      <c r="N16" s="19" t="str">
        <f t="array" ref="N16">IF($B16=0,"",SUMPRODUCT((CF!$B$7:$B$306=$B16)*(N$4=CF!$P$5:$EF$5),CF!$P$7:$EF$306))</f>
        <v/>
      </c>
      <c r="O16" s="19" t="str">
        <f t="array" ref="O16">IF($B16=0,"",SUMPRODUCT((CF!$B$7:$B$306=$B16)*(O$4=CF!$P$5:$EF$5),CF!$P$7:$EF$306))</f>
        <v/>
      </c>
      <c r="P16" s="204" t="str">
        <f t="array" ref="P16">IF($B16=0,"",SUMPRODUCT((CF!$B$7:$B$306=$B16)*(P$4=CF!$P$5:$EF$5),CF!$P$7:$EF$306))</f>
        <v/>
      </c>
    </row>
    <row r="17" spans="2:16" hidden="1" outlineLevel="1" x14ac:dyDescent="0.2">
      <c r="B17" s="221">
        <f>CF!B17</f>
        <v>0</v>
      </c>
      <c r="C17" s="19"/>
      <c r="D17" s="19"/>
      <c r="E17" s="204">
        <f t="shared" si="1"/>
        <v>0</v>
      </c>
      <c r="F17" s="19" t="str">
        <f t="array" ref="F17">IF($B17=0,"",SUMPRODUCT((CF!$B$7:$B$306=$B17)*(F$4=CF!$P$5:$EF$5),CF!$P$7:$EF$306))</f>
        <v/>
      </c>
      <c r="G17" s="19" t="str">
        <f t="array" ref="G17">IF($B17=0,"",SUMPRODUCT((CF!$B$7:$B$306=$B17)*(G$4=CF!$P$5:$EF$5),CF!$P$7:$EF$306))</f>
        <v/>
      </c>
      <c r="H17" s="19" t="str">
        <f t="array" ref="H17">IF($B17=0,"",SUMPRODUCT((CF!$B$7:$B$306=$B17)*(H$4=CF!$P$5:$EF$5),CF!$P$7:$EF$306))</f>
        <v/>
      </c>
      <c r="I17" s="19" t="str">
        <f t="array" ref="I17">IF($B17=0,"",SUMPRODUCT((CF!$B$7:$B$306=$B17)*(I$4=CF!$P$5:$EF$5),CF!$P$7:$EF$306))</f>
        <v/>
      </c>
      <c r="J17" s="19" t="str">
        <f t="array" ref="J17">IF($B17=0,"",SUMPRODUCT((CF!$B$7:$B$306=$B17)*(J$4=CF!$P$5:$EF$5),CF!$P$7:$EF$306))</f>
        <v/>
      </c>
      <c r="K17" s="19" t="str">
        <f t="array" ref="K17">IF($B17=0,"",SUMPRODUCT((CF!$B$7:$B$306=$B17)*(K$4=CF!$P$5:$EF$5),CF!$P$7:$EF$306))</f>
        <v/>
      </c>
      <c r="L17" s="19" t="str">
        <f t="array" ref="L17">IF($B17=0,"",SUMPRODUCT((CF!$B$7:$B$306=$B17)*(L$4=CF!$P$5:$EF$5),CF!$P$7:$EF$306))</f>
        <v/>
      </c>
      <c r="M17" s="19" t="str">
        <f t="array" ref="M17">IF($B17=0,"",SUMPRODUCT((CF!$B$7:$B$306=$B17)*(M$4=CF!$P$5:$EF$5),CF!$P$7:$EF$306))</f>
        <v/>
      </c>
      <c r="N17" s="19" t="str">
        <f t="array" ref="N17">IF($B17=0,"",SUMPRODUCT((CF!$B$7:$B$306=$B17)*(N$4=CF!$P$5:$EF$5),CF!$P$7:$EF$306))</f>
        <v/>
      </c>
      <c r="O17" s="19" t="str">
        <f t="array" ref="O17">IF($B17=0,"",SUMPRODUCT((CF!$B$7:$B$306=$B17)*(O$4=CF!$P$5:$EF$5),CF!$P$7:$EF$306))</f>
        <v/>
      </c>
      <c r="P17" s="204" t="str">
        <f t="array" ref="P17">IF($B17=0,"",SUMPRODUCT((CF!$B$7:$B$306=$B17)*(P$4=CF!$P$5:$EF$5),CF!$P$7:$EF$306))</f>
        <v/>
      </c>
    </row>
    <row r="18" spans="2:16" hidden="1" outlineLevel="1" x14ac:dyDescent="0.2">
      <c r="B18" s="221">
        <f>CF!B18</f>
        <v>0</v>
      </c>
      <c r="C18" s="19"/>
      <c r="D18" s="19"/>
      <c r="E18" s="204">
        <f t="shared" si="1"/>
        <v>0</v>
      </c>
      <c r="F18" s="19" t="str">
        <f t="array" ref="F18">IF($B18=0,"",SUMPRODUCT((CF!$B$7:$B$306=$B18)*(F$4=CF!$P$5:$EF$5),CF!$P$7:$EF$306))</f>
        <v/>
      </c>
      <c r="G18" s="19" t="str">
        <f t="array" ref="G18">IF($B18=0,"",SUMPRODUCT((CF!$B$7:$B$306=$B18)*(G$4=CF!$P$5:$EF$5),CF!$P$7:$EF$306))</f>
        <v/>
      </c>
      <c r="H18" s="19" t="str">
        <f t="array" ref="H18">IF($B18=0,"",SUMPRODUCT((CF!$B$7:$B$306=$B18)*(H$4=CF!$P$5:$EF$5),CF!$P$7:$EF$306))</f>
        <v/>
      </c>
      <c r="I18" s="19" t="str">
        <f t="array" ref="I18">IF($B18=0,"",SUMPRODUCT((CF!$B$7:$B$306=$B18)*(I$4=CF!$P$5:$EF$5),CF!$P$7:$EF$306))</f>
        <v/>
      </c>
      <c r="J18" s="19" t="str">
        <f t="array" ref="J18">IF($B18=0,"",SUMPRODUCT((CF!$B$7:$B$306=$B18)*(J$4=CF!$P$5:$EF$5),CF!$P$7:$EF$306))</f>
        <v/>
      </c>
      <c r="K18" s="19" t="str">
        <f t="array" ref="K18">IF($B18=0,"",SUMPRODUCT((CF!$B$7:$B$306=$B18)*(K$4=CF!$P$5:$EF$5),CF!$P$7:$EF$306))</f>
        <v/>
      </c>
      <c r="L18" s="19" t="str">
        <f t="array" ref="L18">IF($B18=0,"",SUMPRODUCT((CF!$B$7:$B$306=$B18)*(L$4=CF!$P$5:$EF$5),CF!$P$7:$EF$306))</f>
        <v/>
      </c>
      <c r="M18" s="19" t="str">
        <f t="array" ref="M18">IF($B18=0,"",SUMPRODUCT((CF!$B$7:$B$306=$B18)*(M$4=CF!$P$5:$EF$5),CF!$P$7:$EF$306))</f>
        <v/>
      </c>
      <c r="N18" s="19" t="str">
        <f t="array" ref="N18">IF($B18=0,"",SUMPRODUCT((CF!$B$7:$B$306=$B18)*(N$4=CF!$P$5:$EF$5),CF!$P$7:$EF$306))</f>
        <v/>
      </c>
      <c r="O18" s="19" t="str">
        <f t="array" ref="O18">IF($B18=0,"",SUMPRODUCT((CF!$B$7:$B$306=$B18)*(O$4=CF!$P$5:$EF$5),CF!$P$7:$EF$306))</f>
        <v/>
      </c>
      <c r="P18" s="204" t="str">
        <f t="array" ref="P18">IF($B18=0,"",SUMPRODUCT((CF!$B$7:$B$306=$B18)*(P$4=CF!$P$5:$EF$5),CF!$P$7:$EF$306))</f>
        <v/>
      </c>
    </row>
    <row r="19" spans="2:16" hidden="1" outlineLevel="1" x14ac:dyDescent="0.2">
      <c r="B19" s="221">
        <f>CF!B19</f>
        <v>0</v>
      </c>
      <c r="C19" s="19"/>
      <c r="D19" s="19"/>
      <c r="E19" s="204">
        <f t="shared" si="1"/>
        <v>0</v>
      </c>
      <c r="F19" s="19" t="str">
        <f t="array" ref="F19">IF($B19=0,"",SUMPRODUCT((CF!$B$7:$B$306=$B19)*(F$4=CF!$P$5:$EF$5),CF!$P$7:$EF$306))</f>
        <v/>
      </c>
      <c r="G19" s="19" t="str">
        <f t="array" ref="G19">IF($B19=0,"",SUMPRODUCT((CF!$B$7:$B$306=$B19)*(G$4=CF!$P$5:$EF$5),CF!$P$7:$EF$306))</f>
        <v/>
      </c>
      <c r="H19" s="19" t="str">
        <f t="array" ref="H19">IF($B19=0,"",SUMPRODUCT((CF!$B$7:$B$306=$B19)*(H$4=CF!$P$5:$EF$5),CF!$P$7:$EF$306))</f>
        <v/>
      </c>
      <c r="I19" s="19" t="str">
        <f t="array" ref="I19">IF($B19=0,"",SUMPRODUCT((CF!$B$7:$B$306=$B19)*(I$4=CF!$P$5:$EF$5),CF!$P$7:$EF$306))</f>
        <v/>
      </c>
      <c r="J19" s="19" t="str">
        <f t="array" ref="J19">IF($B19=0,"",SUMPRODUCT((CF!$B$7:$B$306=$B19)*(J$4=CF!$P$5:$EF$5),CF!$P$7:$EF$306))</f>
        <v/>
      </c>
      <c r="K19" s="19" t="str">
        <f t="array" ref="K19">IF($B19=0,"",SUMPRODUCT((CF!$B$7:$B$306=$B19)*(K$4=CF!$P$5:$EF$5),CF!$P$7:$EF$306))</f>
        <v/>
      </c>
      <c r="L19" s="19" t="str">
        <f t="array" ref="L19">IF($B19=0,"",SUMPRODUCT((CF!$B$7:$B$306=$B19)*(L$4=CF!$P$5:$EF$5),CF!$P$7:$EF$306))</f>
        <v/>
      </c>
      <c r="M19" s="19" t="str">
        <f t="array" ref="M19">IF($B19=0,"",SUMPRODUCT((CF!$B$7:$B$306=$B19)*(M$4=CF!$P$5:$EF$5),CF!$P$7:$EF$306))</f>
        <v/>
      </c>
      <c r="N19" s="19" t="str">
        <f t="array" ref="N19">IF($B19=0,"",SUMPRODUCT((CF!$B$7:$B$306=$B19)*(N$4=CF!$P$5:$EF$5),CF!$P$7:$EF$306))</f>
        <v/>
      </c>
      <c r="O19" s="19" t="str">
        <f t="array" ref="O19">IF($B19=0,"",SUMPRODUCT((CF!$B$7:$B$306=$B19)*(O$4=CF!$P$5:$EF$5),CF!$P$7:$EF$306))</f>
        <v/>
      </c>
      <c r="P19" s="204" t="str">
        <f t="array" ref="P19">IF($B19=0,"",SUMPRODUCT((CF!$B$7:$B$306=$B19)*(P$4=CF!$P$5:$EF$5),CF!$P$7:$EF$306))</f>
        <v/>
      </c>
    </row>
    <row r="20" spans="2:16" hidden="1" outlineLevel="1" x14ac:dyDescent="0.2">
      <c r="B20" s="221">
        <f>CF!B20</f>
        <v>0</v>
      </c>
      <c r="C20" s="19"/>
      <c r="D20" s="19"/>
      <c r="E20" s="204">
        <f t="shared" si="1"/>
        <v>0</v>
      </c>
      <c r="F20" s="19" t="str">
        <f t="array" ref="F20">IF($B20=0,"",SUMPRODUCT((CF!$B$7:$B$306=$B20)*(F$4=CF!$P$5:$EF$5),CF!$P$7:$EF$306))</f>
        <v/>
      </c>
      <c r="G20" s="19" t="str">
        <f t="array" ref="G20">IF($B20=0,"",SUMPRODUCT((CF!$B$7:$B$306=$B20)*(G$4=CF!$P$5:$EF$5),CF!$P$7:$EF$306))</f>
        <v/>
      </c>
      <c r="H20" s="19" t="str">
        <f t="array" ref="H20">IF($B20=0,"",SUMPRODUCT((CF!$B$7:$B$306=$B20)*(H$4=CF!$P$5:$EF$5),CF!$P$7:$EF$306))</f>
        <v/>
      </c>
      <c r="I20" s="19" t="str">
        <f t="array" ref="I20">IF($B20=0,"",SUMPRODUCT((CF!$B$7:$B$306=$B20)*(I$4=CF!$P$5:$EF$5),CF!$P$7:$EF$306))</f>
        <v/>
      </c>
      <c r="J20" s="19" t="str">
        <f t="array" ref="J20">IF($B20=0,"",SUMPRODUCT((CF!$B$7:$B$306=$B20)*(J$4=CF!$P$5:$EF$5),CF!$P$7:$EF$306))</f>
        <v/>
      </c>
      <c r="K20" s="19" t="str">
        <f t="array" ref="K20">IF($B20=0,"",SUMPRODUCT((CF!$B$7:$B$306=$B20)*(K$4=CF!$P$5:$EF$5),CF!$P$7:$EF$306))</f>
        <v/>
      </c>
      <c r="L20" s="19" t="str">
        <f t="array" ref="L20">IF($B20=0,"",SUMPRODUCT((CF!$B$7:$B$306=$B20)*(L$4=CF!$P$5:$EF$5),CF!$P$7:$EF$306))</f>
        <v/>
      </c>
      <c r="M20" s="19" t="str">
        <f t="array" ref="M20">IF($B20=0,"",SUMPRODUCT((CF!$B$7:$B$306=$B20)*(M$4=CF!$P$5:$EF$5),CF!$P$7:$EF$306))</f>
        <v/>
      </c>
      <c r="N20" s="19" t="str">
        <f t="array" ref="N20">IF($B20=0,"",SUMPRODUCT((CF!$B$7:$B$306=$B20)*(N$4=CF!$P$5:$EF$5),CF!$P$7:$EF$306))</f>
        <v/>
      </c>
      <c r="O20" s="19" t="str">
        <f t="array" ref="O20">IF($B20=0,"",SUMPRODUCT((CF!$B$7:$B$306=$B20)*(O$4=CF!$P$5:$EF$5),CF!$P$7:$EF$306))</f>
        <v/>
      </c>
      <c r="P20" s="204" t="str">
        <f t="array" ref="P20">IF($B20=0,"",SUMPRODUCT((CF!$B$7:$B$306=$B20)*(P$4=CF!$P$5:$EF$5),CF!$P$7:$EF$306))</f>
        <v/>
      </c>
    </row>
    <row r="21" spans="2:16" hidden="1" outlineLevel="1" x14ac:dyDescent="0.2">
      <c r="B21" s="221">
        <f>CF!B21</f>
        <v>0</v>
      </c>
      <c r="C21" s="19"/>
      <c r="D21" s="19"/>
      <c r="E21" s="204">
        <f t="shared" si="1"/>
        <v>0</v>
      </c>
      <c r="F21" s="19" t="str">
        <f t="array" ref="F21">IF($B21=0,"",SUMPRODUCT((CF!$B$7:$B$306=$B21)*(F$4=CF!$P$5:$EF$5),CF!$P$7:$EF$306))</f>
        <v/>
      </c>
      <c r="G21" s="19" t="str">
        <f t="array" ref="G21">IF($B21=0,"",SUMPRODUCT((CF!$B$7:$B$306=$B21)*(G$4=CF!$P$5:$EF$5),CF!$P$7:$EF$306))</f>
        <v/>
      </c>
      <c r="H21" s="19" t="str">
        <f t="array" ref="H21">IF($B21=0,"",SUMPRODUCT((CF!$B$7:$B$306=$B21)*(H$4=CF!$P$5:$EF$5),CF!$P$7:$EF$306))</f>
        <v/>
      </c>
      <c r="I21" s="19" t="str">
        <f t="array" ref="I21">IF($B21=0,"",SUMPRODUCT((CF!$B$7:$B$306=$B21)*(I$4=CF!$P$5:$EF$5),CF!$P$7:$EF$306))</f>
        <v/>
      </c>
      <c r="J21" s="19" t="str">
        <f t="array" ref="J21">IF($B21=0,"",SUMPRODUCT((CF!$B$7:$B$306=$B21)*(J$4=CF!$P$5:$EF$5),CF!$P$7:$EF$306))</f>
        <v/>
      </c>
      <c r="K21" s="19" t="str">
        <f t="array" ref="K21">IF($B21=0,"",SUMPRODUCT((CF!$B$7:$B$306=$B21)*(K$4=CF!$P$5:$EF$5),CF!$P$7:$EF$306))</f>
        <v/>
      </c>
      <c r="L21" s="19" t="str">
        <f t="array" ref="L21">IF($B21=0,"",SUMPRODUCT((CF!$B$7:$B$306=$B21)*(L$4=CF!$P$5:$EF$5),CF!$P$7:$EF$306))</f>
        <v/>
      </c>
      <c r="M21" s="19" t="str">
        <f t="array" ref="M21">IF($B21=0,"",SUMPRODUCT((CF!$B$7:$B$306=$B21)*(M$4=CF!$P$5:$EF$5),CF!$P$7:$EF$306))</f>
        <v/>
      </c>
      <c r="N21" s="19" t="str">
        <f t="array" ref="N21">IF($B21=0,"",SUMPRODUCT((CF!$B$7:$B$306=$B21)*(N$4=CF!$P$5:$EF$5),CF!$P$7:$EF$306))</f>
        <v/>
      </c>
      <c r="O21" s="19" t="str">
        <f t="array" ref="O21">IF($B21=0,"",SUMPRODUCT((CF!$B$7:$B$306=$B21)*(O$4=CF!$P$5:$EF$5),CF!$P$7:$EF$306))</f>
        <v/>
      </c>
      <c r="P21" s="204" t="str">
        <f t="array" ref="P21">IF($B21=0,"",SUMPRODUCT((CF!$B$7:$B$306=$B21)*(P$4=CF!$P$5:$EF$5),CF!$P$7:$EF$306))</f>
        <v/>
      </c>
    </row>
    <row r="22" spans="2:16" hidden="1" outlineLevel="1" x14ac:dyDescent="0.2">
      <c r="B22" s="221">
        <f>CF!B22</f>
        <v>0</v>
      </c>
      <c r="C22" s="19"/>
      <c r="D22" s="19"/>
      <c r="E22" s="204">
        <f t="shared" si="1"/>
        <v>0</v>
      </c>
      <c r="F22" s="19" t="str">
        <f t="array" ref="F22">IF($B22=0,"",SUMPRODUCT((CF!$B$7:$B$306=$B22)*(F$4=CF!$P$5:$EF$5),CF!$P$7:$EF$306))</f>
        <v/>
      </c>
      <c r="G22" s="19" t="str">
        <f t="array" ref="G22">IF($B22=0,"",SUMPRODUCT((CF!$B$7:$B$306=$B22)*(G$4=CF!$P$5:$EF$5),CF!$P$7:$EF$306))</f>
        <v/>
      </c>
      <c r="H22" s="19" t="str">
        <f t="array" ref="H22">IF($B22=0,"",SUMPRODUCT((CF!$B$7:$B$306=$B22)*(H$4=CF!$P$5:$EF$5),CF!$P$7:$EF$306))</f>
        <v/>
      </c>
      <c r="I22" s="19" t="str">
        <f t="array" ref="I22">IF($B22=0,"",SUMPRODUCT((CF!$B$7:$B$306=$B22)*(I$4=CF!$P$5:$EF$5),CF!$P$7:$EF$306))</f>
        <v/>
      </c>
      <c r="J22" s="19" t="str">
        <f t="array" ref="J22">IF($B22=0,"",SUMPRODUCT((CF!$B$7:$B$306=$B22)*(J$4=CF!$P$5:$EF$5),CF!$P$7:$EF$306))</f>
        <v/>
      </c>
      <c r="K22" s="19" t="str">
        <f t="array" ref="K22">IF($B22=0,"",SUMPRODUCT((CF!$B$7:$B$306=$B22)*(K$4=CF!$P$5:$EF$5),CF!$P$7:$EF$306))</f>
        <v/>
      </c>
      <c r="L22" s="19" t="str">
        <f t="array" ref="L22">IF($B22=0,"",SUMPRODUCT((CF!$B$7:$B$306=$B22)*(L$4=CF!$P$5:$EF$5),CF!$P$7:$EF$306))</f>
        <v/>
      </c>
      <c r="M22" s="19" t="str">
        <f t="array" ref="M22">IF($B22=0,"",SUMPRODUCT((CF!$B$7:$B$306=$B22)*(M$4=CF!$P$5:$EF$5),CF!$P$7:$EF$306))</f>
        <v/>
      </c>
      <c r="N22" s="19" t="str">
        <f t="array" ref="N22">IF($B22=0,"",SUMPRODUCT((CF!$B$7:$B$306=$B22)*(N$4=CF!$P$5:$EF$5),CF!$P$7:$EF$306))</f>
        <v/>
      </c>
      <c r="O22" s="19" t="str">
        <f t="array" ref="O22">IF($B22=0,"",SUMPRODUCT((CF!$B$7:$B$306=$B22)*(O$4=CF!$P$5:$EF$5),CF!$P$7:$EF$306))</f>
        <v/>
      </c>
      <c r="P22" s="204" t="str">
        <f t="array" ref="P22">IF($B22=0,"",SUMPRODUCT((CF!$B$7:$B$306=$B22)*(P$4=CF!$P$5:$EF$5),CF!$P$7:$EF$306))</f>
        <v/>
      </c>
    </row>
    <row r="23" spans="2:16" hidden="1" outlineLevel="1" x14ac:dyDescent="0.2">
      <c r="B23" s="221">
        <f>CF!B23</f>
        <v>0</v>
      </c>
      <c r="C23" s="19"/>
      <c r="D23" s="19"/>
      <c r="E23" s="204">
        <f t="shared" si="1"/>
        <v>0</v>
      </c>
      <c r="F23" s="19" t="str">
        <f t="array" ref="F23">IF($B23=0,"",SUMPRODUCT((CF!$B$7:$B$306=$B23)*(F$4=CF!$P$5:$EF$5),CF!$P$7:$EF$306))</f>
        <v/>
      </c>
      <c r="G23" s="19" t="str">
        <f t="array" ref="G23">IF($B23=0,"",SUMPRODUCT((CF!$B$7:$B$306=$B23)*(G$4=CF!$P$5:$EF$5),CF!$P$7:$EF$306))</f>
        <v/>
      </c>
      <c r="H23" s="19" t="str">
        <f t="array" ref="H23">IF($B23=0,"",SUMPRODUCT((CF!$B$7:$B$306=$B23)*(H$4=CF!$P$5:$EF$5),CF!$P$7:$EF$306))</f>
        <v/>
      </c>
      <c r="I23" s="19" t="str">
        <f t="array" ref="I23">IF($B23=0,"",SUMPRODUCT((CF!$B$7:$B$306=$B23)*(I$4=CF!$P$5:$EF$5),CF!$P$7:$EF$306))</f>
        <v/>
      </c>
      <c r="J23" s="19" t="str">
        <f t="array" ref="J23">IF($B23=0,"",SUMPRODUCT((CF!$B$7:$B$306=$B23)*(J$4=CF!$P$5:$EF$5),CF!$P$7:$EF$306))</f>
        <v/>
      </c>
      <c r="K23" s="19" t="str">
        <f t="array" ref="K23">IF($B23=0,"",SUMPRODUCT((CF!$B$7:$B$306=$B23)*(K$4=CF!$P$5:$EF$5),CF!$P$7:$EF$306))</f>
        <v/>
      </c>
      <c r="L23" s="19" t="str">
        <f t="array" ref="L23">IF($B23=0,"",SUMPRODUCT((CF!$B$7:$B$306=$B23)*(L$4=CF!$P$5:$EF$5),CF!$P$7:$EF$306))</f>
        <v/>
      </c>
      <c r="M23" s="19" t="str">
        <f t="array" ref="M23">IF($B23=0,"",SUMPRODUCT((CF!$B$7:$B$306=$B23)*(M$4=CF!$P$5:$EF$5),CF!$P$7:$EF$306))</f>
        <v/>
      </c>
      <c r="N23" s="19" t="str">
        <f t="array" ref="N23">IF($B23=0,"",SUMPRODUCT((CF!$B$7:$B$306=$B23)*(N$4=CF!$P$5:$EF$5),CF!$P$7:$EF$306))</f>
        <v/>
      </c>
      <c r="O23" s="19" t="str">
        <f t="array" ref="O23">IF($B23=0,"",SUMPRODUCT((CF!$B$7:$B$306=$B23)*(O$4=CF!$P$5:$EF$5),CF!$P$7:$EF$306))</f>
        <v/>
      </c>
      <c r="P23" s="204" t="str">
        <f t="array" ref="P23">IF($B23=0,"",SUMPRODUCT((CF!$B$7:$B$306=$B23)*(P$4=CF!$P$5:$EF$5),CF!$P$7:$EF$306))</f>
        <v/>
      </c>
    </row>
    <row r="24" spans="2:16" hidden="1" outlineLevel="1" x14ac:dyDescent="0.2">
      <c r="B24" s="221">
        <f>CF!B24</f>
        <v>0</v>
      </c>
      <c r="C24" s="19"/>
      <c r="D24" s="19"/>
      <c r="E24" s="204">
        <f t="shared" si="1"/>
        <v>0</v>
      </c>
      <c r="F24" s="19" t="str">
        <f t="array" ref="F24">IF($B24=0,"",SUMPRODUCT((CF!$B$7:$B$306=$B24)*(F$4=CF!$P$5:$EF$5),CF!$P$7:$EF$306))</f>
        <v/>
      </c>
      <c r="G24" s="19" t="str">
        <f t="array" ref="G24">IF($B24=0,"",SUMPRODUCT((CF!$B$7:$B$306=$B24)*(G$4=CF!$P$5:$EF$5),CF!$P$7:$EF$306))</f>
        <v/>
      </c>
      <c r="H24" s="19" t="str">
        <f t="array" ref="H24">IF($B24=0,"",SUMPRODUCT((CF!$B$7:$B$306=$B24)*(H$4=CF!$P$5:$EF$5),CF!$P$7:$EF$306))</f>
        <v/>
      </c>
      <c r="I24" s="19" t="str">
        <f t="array" ref="I24">IF($B24=0,"",SUMPRODUCT((CF!$B$7:$B$306=$B24)*(I$4=CF!$P$5:$EF$5),CF!$P$7:$EF$306))</f>
        <v/>
      </c>
      <c r="J24" s="19" t="str">
        <f t="array" ref="J24">IF($B24=0,"",SUMPRODUCT((CF!$B$7:$B$306=$B24)*(J$4=CF!$P$5:$EF$5),CF!$P$7:$EF$306))</f>
        <v/>
      </c>
      <c r="K24" s="19" t="str">
        <f t="array" ref="K24">IF($B24=0,"",SUMPRODUCT((CF!$B$7:$B$306=$B24)*(K$4=CF!$P$5:$EF$5),CF!$P$7:$EF$306))</f>
        <v/>
      </c>
      <c r="L24" s="19" t="str">
        <f t="array" ref="L24">IF($B24=0,"",SUMPRODUCT((CF!$B$7:$B$306=$B24)*(L$4=CF!$P$5:$EF$5),CF!$P$7:$EF$306))</f>
        <v/>
      </c>
      <c r="M24" s="19" t="str">
        <f t="array" ref="M24">IF($B24=0,"",SUMPRODUCT((CF!$B$7:$B$306=$B24)*(M$4=CF!$P$5:$EF$5),CF!$P$7:$EF$306))</f>
        <v/>
      </c>
      <c r="N24" s="19" t="str">
        <f t="array" ref="N24">IF($B24=0,"",SUMPRODUCT((CF!$B$7:$B$306=$B24)*(N$4=CF!$P$5:$EF$5),CF!$P$7:$EF$306))</f>
        <v/>
      </c>
      <c r="O24" s="19" t="str">
        <f t="array" ref="O24">IF($B24=0,"",SUMPRODUCT((CF!$B$7:$B$306=$B24)*(O$4=CF!$P$5:$EF$5),CF!$P$7:$EF$306))</f>
        <v/>
      </c>
      <c r="P24" s="204" t="str">
        <f t="array" ref="P24">IF($B24=0,"",SUMPRODUCT((CF!$B$7:$B$306=$B24)*(P$4=CF!$P$5:$EF$5),CF!$P$7:$EF$306))</f>
        <v/>
      </c>
    </row>
    <row r="25" spans="2:16" hidden="1" outlineLevel="1" x14ac:dyDescent="0.2">
      <c r="B25" s="221">
        <f>CF!B25</f>
        <v>0</v>
      </c>
      <c r="C25" s="19"/>
      <c r="D25" s="19"/>
      <c r="E25" s="204">
        <f t="shared" si="1"/>
        <v>0</v>
      </c>
      <c r="F25" s="19" t="str">
        <f t="array" ref="F25">IF($B25=0,"",SUMPRODUCT((CF!$B$7:$B$306=$B25)*(F$4=CF!$P$5:$EF$5),CF!$P$7:$EF$306))</f>
        <v/>
      </c>
      <c r="G25" s="19" t="str">
        <f t="array" ref="G25">IF($B25=0,"",SUMPRODUCT((CF!$B$7:$B$306=$B25)*(G$4=CF!$P$5:$EF$5),CF!$P$7:$EF$306))</f>
        <v/>
      </c>
      <c r="H25" s="19" t="str">
        <f t="array" ref="H25">IF($B25=0,"",SUMPRODUCT((CF!$B$7:$B$306=$B25)*(H$4=CF!$P$5:$EF$5),CF!$P$7:$EF$306))</f>
        <v/>
      </c>
      <c r="I25" s="19" t="str">
        <f t="array" ref="I25">IF($B25=0,"",SUMPRODUCT((CF!$B$7:$B$306=$B25)*(I$4=CF!$P$5:$EF$5),CF!$P$7:$EF$306))</f>
        <v/>
      </c>
      <c r="J25" s="19" t="str">
        <f t="array" ref="J25">IF($B25=0,"",SUMPRODUCT((CF!$B$7:$B$306=$B25)*(J$4=CF!$P$5:$EF$5),CF!$P$7:$EF$306))</f>
        <v/>
      </c>
      <c r="K25" s="19" t="str">
        <f t="array" ref="K25">IF($B25=0,"",SUMPRODUCT((CF!$B$7:$B$306=$B25)*(K$4=CF!$P$5:$EF$5),CF!$P$7:$EF$306))</f>
        <v/>
      </c>
      <c r="L25" s="19" t="str">
        <f t="array" ref="L25">IF($B25=0,"",SUMPRODUCT((CF!$B$7:$B$306=$B25)*(L$4=CF!$P$5:$EF$5),CF!$P$7:$EF$306))</f>
        <v/>
      </c>
      <c r="M25" s="19" t="str">
        <f t="array" ref="M25">IF($B25=0,"",SUMPRODUCT((CF!$B$7:$B$306=$B25)*(M$4=CF!$P$5:$EF$5),CF!$P$7:$EF$306))</f>
        <v/>
      </c>
      <c r="N25" s="19" t="str">
        <f t="array" ref="N25">IF($B25=0,"",SUMPRODUCT((CF!$B$7:$B$306=$B25)*(N$4=CF!$P$5:$EF$5),CF!$P$7:$EF$306))</f>
        <v/>
      </c>
      <c r="O25" s="19" t="str">
        <f t="array" ref="O25">IF($B25=0,"",SUMPRODUCT((CF!$B$7:$B$306=$B25)*(O$4=CF!$P$5:$EF$5),CF!$P$7:$EF$306))</f>
        <v/>
      </c>
      <c r="P25" s="204" t="str">
        <f t="array" ref="P25">IF($B25=0,"",SUMPRODUCT((CF!$B$7:$B$306=$B25)*(P$4=CF!$P$5:$EF$5),CF!$P$7:$EF$306))</f>
        <v/>
      </c>
    </row>
    <row r="26" spans="2:16" hidden="1" outlineLevel="1" x14ac:dyDescent="0.2">
      <c r="B26" s="221">
        <f>CF!B26</f>
        <v>0</v>
      </c>
      <c r="C26" s="19"/>
      <c r="D26" s="19"/>
      <c r="E26" s="204">
        <f t="shared" si="1"/>
        <v>0</v>
      </c>
      <c r="F26" s="19" t="str">
        <f t="array" ref="F26">IF($B26=0,"",SUMPRODUCT((CF!$B$7:$B$306=$B26)*(F$4=CF!$P$5:$EF$5),CF!$P$7:$EF$306))</f>
        <v/>
      </c>
      <c r="G26" s="19" t="str">
        <f t="array" ref="G26">IF($B26=0,"",SUMPRODUCT((CF!$B$7:$B$306=$B26)*(G$4=CF!$P$5:$EF$5),CF!$P$7:$EF$306))</f>
        <v/>
      </c>
      <c r="H26" s="19" t="str">
        <f t="array" ref="H26">IF($B26=0,"",SUMPRODUCT((CF!$B$7:$B$306=$B26)*(H$4=CF!$P$5:$EF$5),CF!$P$7:$EF$306))</f>
        <v/>
      </c>
      <c r="I26" s="19" t="str">
        <f t="array" ref="I26">IF($B26=0,"",SUMPRODUCT((CF!$B$7:$B$306=$B26)*(I$4=CF!$P$5:$EF$5),CF!$P$7:$EF$306))</f>
        <v/>
      </c>
      <c r="J26" s="19" t="str">
        <f t="array" ref="J26">IF($B26=0,"",SUMPRODUCT((CF!$B$7:$B$306=$B26)*(J$4=CF!$P$5:$EF$5),CF!$P$7:$EF$306))</f>
        <v/>
      </c>
      <c r="K26" s="19" t="str">
        <f t="array" ref="K26">IF($B26=0,"",SUMPRODUCT((CF!$B$7:$B$306=$B26)*(K$4=CF!$P$5:$EF$5),CF!$P$7:$EF$306))</f>
        <v/>
      </c>
      <c r="L26" s="19" t="str">
        <f t="array" ref="L26">IF($B26=0,"",SUMPRODUCT((CF!$B$7:$B$306=$B26)*(L$4=CF!$P$5:$EF$5),CF!$P$7:$EF$306))</f>
        <v/>
      </c>
      <c r="M26" s="19" t="str">
        <f t="array" ref="M26">IF($B26=0,"",SUMPRODUCT((CF!$B$7:$B$306=$B26)*(M$4=CF!$P$5:$EF$5),CF!$P$7:$EF$306))</f>
        <v/>
      </c>
      <c r="N26" s="19" t="str">
        <f t="array" ref="N26">IF($B26=0,"",SUMPRODUCT((CF!$B$7:$B$306=$B26)*(N$4=CF!$P$5:$EF$5),CF!$P$7:$EF$306))</f>
        <v/>
      </c>
      <c r="O26" s="19" t="str">
        <f t="array" ref="O26">IF($B26=0,"",SUMPRODUCT((CF!$B$7:$B$306=$B26)*(O$4=CF!$P$5:$EF$5),CF!$P$7:$EF$306))</f>
        <v/>
      </c>
      <c r="P26" s="204" t="str">
        <f t="array" ref="P26">IF($B26=0,"",SUMPRODUCT((CF!$B$7:$B$306=$B26)*(P$4=CF!$P$5:$EF$5),CF!$P$7:$EF$306))</f>
        <v/>
      </c>
    </row>
    <row r="27" spans="2:16" hidden="1" outlineLevel="1" x14ac:dyDescent="0.2">
      <c r="B27" s="221">
        <f>CF!B27</f>
        <v>0</v>
      </c>
      <c r="C27" s="19"/>
      <c r="D27" s="19"/>
      <c r="E27" s="204">
        <f t="shared" si="1"/>
        <v>0</v>
      </c>
      <c r="F27" s="19" t="str">
        <f t="array" ref="F27">IF($B27=0,"",SUMPRODUCT((CF!$B$7:$B$306=$B27)*(F$4=CF!$P$5:$EF$5),CF!$P$7:$EF$306))</f>
        <v/>
      </c>
      <c r="G27" s="19" t="str">
        <f t="array" ref="G27">IF($B27=0,"",SUMPRODUCT((CF!$B$7:$B$306=$B27)*(G$4=CF!$P$5:$EF$5),CF!$P$7:$EF$306))</f>
        <v/>
      </c>
      <c r="H27" s="19" t="str">
        <f t="array" ref="H27">IF($B27=0,"",SUMPRODUCT((CF!$B$7:$B$306=$B27)*(H$4=CF!$P$5:$EF$5),CF!$P$7:$EF$306))</f>
        <v/>
      </c>
      <c r="I27" s="19" t="str">
        <f t="array" ref="I27">IF($B27=0,"",SUMPRODUCT((CF!$B$7:$B$306=$B27)*(I$4=CF!$P$5:$EF$5),CF!$P$7:$EF$306))</f>
        <v/>
      </c>
      <c r="J27" s="19" t="str">
        <f t="array" ref="J27">IF($B27=0,"",SUMPRODUCT((CF!$B$7:$B$306=$B27)*(J$4=CF!$P$5:$EF$5),CF!$P$7:$EF$306))</f>
        <v/>
      </c>
      <c r="K27" s="19" t="str">
        <f t="array" ref="K27">IF($B27=0,"",SUMPRODUCT((CF!$B$7:$B$306=$B27)*(K$4=CF!$P$5:$EF$5),CF!$P$7:$EF$306))</f>
        <v/>
      </c>
      <c r="L27" s="19" t="str">
        <f t="array" ref="L27">IF($B27=0,"",SUMPRODUCT((CF!$B$7:$B$306=$B27)*(L$4=CF!$P$5:$EF$5),CF!$P$7:$EF$306))</f>
        <v/>
      </c>
      <c r="M27" s="19" t="str">
        <f t="array" ref="M27">IF($B27=0,"",SUMPRODUCT((CF!$B$7:$B$306=$B27)*(M$4=CF!$P$5:$EF$5),CF!$P$7:$EF$306))</f>
        <v/>
      </c>
      <c r="N27" s="19" t="str">
        <f t="array" ref="N27">IF($B27=0,"",SUMPRODUCT((CF!$B$7:$B$306=$B27)*(N$4=CF!$P$5:$EF$5),CF!$P$7:$EF$306))</f>
        <v/>
      </c>
      <c r="O27" s="19" t="str">
        <f t="array" ref="O27">IF($B27=0,"",SUMPRODUCT((CF!$B$7:$B$306=$B27)*(O$4=CF!$P$5:$EF$5),CF!$P$7:$EF$306))</f>
        <v/>
      </c>
      <c r="P27" s="204" t="str">
        <f t="array" ref="P27">IF($B27=0,"",SUMPRODUCT((CF!$B$7:$B$306=$B27)*(P$4=CF!$P$5:$EF$5),CF!$P$7:$EF$306))</f>
        <v/>
      </c>
    </row>
    <row r="28" spans="2:16" hidden="1" outlineLevel="1" x14ac:dyDescent="0.2">
      <c r="B28" s="221">
        <f>CF!B28</f>
        <v>0</v>
      </c>
      <c r="C28" s="19"/>
      <c r="D28" s="19"/>
      <c r="E28" s="204">
        <f t="shared" si="1"/>
        <v>0</v>
      </c>
      <c r="F28" s="19" t="str">
        <f t="array" ref="F28">IF($B28=0,"",SUMPRODUCT((CF!$B$7:$B$306=$B28)*(F$4=CF!$P$5:$EF$5),CF!$P$7:$EF$306))</f>
        <v/>
      </c>
      <c r="G28" s="19" t="str">
        <f t="array" ref="G28">IF($B28=0,"",SUMPRODUCT((CF!$B$7:$B$306=$B28)*(G$4=CF!$P$5:$EF$5),CF!$P$7:$EF$306))</f>
        <v/>
      </c>
      <c r="H28" s="19" t="str">
        <f t="array" ref="H28">IF($B28=0,"",SUMPRODUCT((CF!$B$7:$B$306=$B28)*(H$4=CF!$P$5:$EF$5),CF!$P$7:$EF$306))</f>
        <v/>
      </c>
      <c r="I28" s="19" t="str">
        <f t="array" ref="I28">IF($B28=0,"",SUMPRODUCT((CF!$B$7:$B$306=$B28)*(I$4=CF!$P$5:$EF$5),CF!$P$7:$EF$306))</f>
        <v/>
      </c>
      <c r="J28" s="19" t="str">
        <f t="array" ref="J28">IF($B28=0,"",SUMPRODUCT((CF!$B$7:$B$306=$B28)*(J$4=CF!$P$5:$EF$5),CF!$P$7:$EF$306))</f>
        <v/>
      </c>
      <c r="K28" s="19" t="str">
        <f t="array" ref="K28">IF($B28=0,"",SUMPRODUCT((CF!$B$7:$B$306=$B28)*(K$4=CF!$P$5:$EF$5),CF!$P$7:$EF$306))</f>
        <v/>
      </c>
      <c r="L28" s="19" t="str">
        <f t="array" ref="L28">IF($B28=0,"",SUMPRODUCT((CF!$B$7:$B$306=$B28)*(L$4=CF!$P$5:$EF$5),CF!$P$7:$EF$306))</f>
        <v/>
      </c>
      <c r="M28" s="19" t="str">
        <f t="array" ref="M28">IF($B28=0,"",SUMPRODUCT((CF!$B$7:$B$306=$B28)*(M$4=CF!$P$5:$EF$5),CF!$P$7:$EF$306))</f>
        <v/>
      </c>
      <c r="N28" s="19" t="str">
        <f t="array" ref="N28">IF($B28=0,"",SUMPRODUCT((CF!$B$7:$B$306=$B28)*(N$4=CF!$P$5:$EF$5),CF!$P$7:$EF$306))</f>
        <v/>
      </c>
      <c r="O28" s="19" t="str">
        <f t="array" ref="O28">IF($B28=0,"",SUMPRODUCT((CF!$B$7:$B$306=$B28)*(O$4=CF!$P$5:$EF$5),CF!$P$7:$EF$306))</f>
        <v/>
      </c>
      <c r="P28" s="204" t="str">
        <f t="array" ref="P28">IF($B28=0,"",SUMPRODUCT((CF!$B$7:$B$306=$B28)*(P$4=CF!$P$5:$EF$5),CF!$P$7:$EF$306))</f>
        <v/>
      </c>
    </row>
    <row r="29" spans="2:16" hidden="1" outlineLevel="1" x14ac:dyDescent="0.2">
      <c r="B29" s="221">
        <f>CF!B29</f>
        <v>0</v>
      </c>
      <c r="C29" s="19"/>
      <c r="D29" s="19"/>
      <c r="E29" s="204">
        <f t="shared" si="1"/>
        <v>0</v>
      </c>
      <c r="F29" s="19" t="str">
        <f t="array" ref="F29">IF($B29=0,"",SUMPRODUCT((CF!$B$7:$B$306=$B29)*(F$4=CF!$P$5:$EF$5),CF!$P$7:$EF$306))</f>
        <v/>
      </c>
      <c r="G29" s="19" t="str">
        <f t="array" ref="G29">IF($B29=0,"",SUMPRODUCT((CF!$B$7:$B$306=$B29)*(G$4=CF!$P$5:$EF$5),CF!$P$7:$EF$306))</f>
        <v/>
      </c>
      <c r="H29" s="19" t="str">
        <f t="array" ref="H29">IF($B29=0,"",SUMPRODUCT((CF!$B$7:$B$306=$B29)*(H$4=CF!$P$5:$EF$5),CF!$P$7:$EF$306))</f>
        <v/>
      </c>
      <c r="I29" s="19" t="str">
        <f t="array" ref="I29">IF($B29=0,"",SUMPRODUCT((CF!$B$7:$B$306=$B29)*(I$4=CF!$P$5:$EF$5),CF!$P$7:$EF$306))</f>
        <v/>
      </c>
      <c r="J29" s="19" t="str">
        <f t="array" ref="J29">IF($B29=0,"",SUMPRODUCT((CF!$B$7:$B$306=$B29)*(J$4=CF!$P$5:$EF$5),CF!$P$7:$EF$306))</f>
        <v/>
      </c>
      <c r="K29" s="19" t="str">
        <f t="array" ref="K29">IF($B29=0,"",SUMPRODUCT((CF!$B$7:$B$306=$B29)*(K$4=CF!$P$5:$EF$5),CF!$P$7:$EF$306))</f>
        <v/>
      </c>
      <c r="L29" s="19" t="str">
        <f t="array" ref="L29">IF($B29=0,"",SUMPRODUCT((CF!$B$7:$B$306=$B29)*(L$4=CF!$P$5:$EF$5),CF!$P$7:$EF$306))</f>
        <v/>
      </c>
      <c r="M29" s="19" t="str">
        <f t="array" ref="M29">IF($B29=0,"",SUMPRODUCT((CF!$B$7:$B$306=$B29)*(M$4=CF!$P$5:$EF$5),CF!$P$7:$EF$306))</f>
        <v/>
      </c>
      <c r="N29" s="19" t="str">
        <f t="array" ref="N29">IF($B29=0,"",SUMPRODUCT((CF!$B$7:$B$306=$B29)*(N$4=CF!$P$5:$EF$5),CF!$P$7:$EF$306))</f>
        <v/>
      </c>
      <c r="O29" s="19" t="str">
        <f t="array" ref="O29">IF($B29=0,"",SUMPRODUCT((CF!$B$7:$B$306=$B29)*(O$4=CF!$P$5:$EF$5),CF!$P$7:$EF$306))</f>
        <v/>
      </c>
      <c r="P29" s="204" t="str">
        <f t="array" ref="P29">IF($B29=0,"",SUMPRODUCT((CF!$B$7:$B$306=$B29)*(P$4=CF!$P$5:$EF$5),CF!$P$7:$EF$306))</f>
        <v/>
      </c>
    </row>
    <row r="30" spans="2:16" hidden="1" outlineLevel="1" x14ac:dyDescent="0.2">
      <c r="B30" s="221">
        <f>CF!B30</f>
        <v>0</v>
      </c>
      <c r="C30" s="19"/>
      <c r="D30" s="19"/>
      <c r="E30" s="204">
        <f t="shared" si="1"/>
        <v>0</v>
      </c>
      <c r="F30" s="19" t="str">
        <f t="array" ref="F30">IF($B30=0,"",SUMPRODUCT((CF!$B$7:$B$306=$B30)*(F$4=CF!$P$5:$EF$5),CF!$P$7:$EF$306))</f>
        <v/>
      </c>
      <c r="G30" s="19" t="str">
        <f t="array" ref="G30">IF($B30=0,"",SUMPRODUCT((CF!$B$7:$B$306=$B30)*(G$4=CF!$P$5:$EF$5),CF!$P$7:$EF$306))</f>
        <v/>
      </c>
      <c r="H30" s="19" t="str">
        <f t="array" ref="H30">IF($B30=0,"",SUMPRODUCT((CF!$B$7:$B$306=$B30)*(H$4=CF!$P$5:$EF$5),CF!$P$7:$EF$306))</f>
        <v/>
      </c>
      <c r="I30" s="19" t="str">
        <f t="array" ref="I30">IF($B30=0,"",SUMPRODUCT((CF!$B$7:$B$306=$B30)*(I$4=CF!$P$5:$EF$5),CF!$P$7:$EF$306))</f>
        <v/>
      </c>
      <c r="J30" s="19" t="str">
        <f t="array" ref="J30">IF($B30=0,"",SUMPRODUCT((CF!$B$7:$B$306=$B30)*(J$4=CF!$P$5:$EF$5),CF!$P$7:$EF$306))</f>
        <v/>
      </c>
      <c r="K30" s="19" t="str">
        <f t="array" ref="K30">IF($B30=0,"",SUMPRODUCT((CF!$B$7:$B$306=$B30)*(K$4=CF!$P$5:$EF$5),CF!$P$7:$EF$306))</f>
        <v/>
      </c>
      <c r="L30" s="19" t="str">
        <f t="array" ref="L30">IF($B30=0,"",SUMPRODUCT((CF!$B$7:$B$306=$B30)*(L$4=CF!$P$5:$EF$5),CF!$P$7:$EF$306))</f>
        <v/>
      </c>
      <c r="M30" s="19" t="str">
        <f t="array" ref="M30">IF($B30=0,"",SUMPRODUCT((CF!$B$7:$B$306=$B30)*(M$4=CF!$P$5:$EF$5),CF!$P$7:$EF$306))</f>
        <v/>
      </c>
      <c r="N30" s="19" t="str">
        <f t="array" ref="N30">IF($B30=0,"",SUMPRODUCT((CF!$B$7:$B$306=$B30)*(N$4=CF!$P$5:$EF$5),CF!$P$7:$EF$306))</f>
        <v/>
      </c>
      <c r="O30" s="19" t="str">
        <f t="array" ref="O30">IF($B30=0,"",SUMPRODUCT((CF!$B$7:$B$306=$B30)*(O$4=CF!$P$5:$EF$5),CF!$P$7:$EF$306))</f>
        <v/>
      </c>
      <c r="P30" s="204" t="str">
        <f t="array" ref="P30">IF($B30=0,"",SUMPRODUCT((CF!$B$7:$B$306=$B30)*(P$4=CF!$P$5:$EF$5),CF!$P$7:$EF$306))</f>
        <v/>
      </c>
    </row>
    <row r="31" spans="2:16" hidden="1" outlineLevel="1" x14ac:dyDescent="0.2">
      <c r="B31" s="221">
        <f>CF!B31</f>
        <v>0</v>
      </c>
      <c r="C31" s="19"/>
      <c r="D31" s="19"/>
      <c r="E31" s="204">
        <f t="shared" si="1"/>
        <v>0</v>
      </c>
      <c r="F31" s="19" t="str">
        <f t="array" ref="F31">IF($B31=0,"",SUMPRODUCT((CF!$B$7:$B$306=$B31)*(F$4=CF!$P$5:$EF$5),CF!$P$7:$EF$306))</f>
        <v/>
      </c>
      <c r="G31" s="19" t="str">
        <f t="array" ref="G31">IF($B31=0,"",SUMPRODUCT((CF!$B$7:$B$306=$B31)*(G$4=CF!$P$5:$EF$5),CF!$P$7:$EF$306))</f>
        <v/>
      </c>
      <c r="H31" s="19" t="str">
        <f t="array" ref="H31">IF($B31=0,"",SUMPRODUCT((CF!$B$7:$B$306=$B31)*(H$4=CF!$P$5:$EF$5),CF!$P$7:$EF$306))</f>
        <v/>
      </c>
      <c r="I31" s="19" t="str">
        <f t="array" ref="I31">IF($B31=0,"",SUMPRODUCT((CF!$B$7:$B$306=$B31)*(I$4=CF!$P$5:$EF$5),CF!$P$7:$EF$306))</f>
        <v/>
      </c>
      <c r="J31" s="19" t="str">
        <f t="array" ref="J31">IF($B31=0,"",SUMPRODUCT((CF!$B$7:$B$306=$B31)*(J$4=CF!$P$5:$EF$5),CF!$P$7:$EF$306))</f>
        <v/>
      </c>
      <c r="K31" s="19" t="str">
        <f t="array" ref="K31">IF($B31=0,"",SUMPRODUCT((CF!$B$7:$B$306=$B31)*(K$4=CF!$P$5:$EF$5),CF!$P$7:$EF$306))</f>
        <v/>
      </c>
      <c r="L31" s="19" t="str">
        <f t="array" ref="L31">IF($B31=0,"",SUMPRODUCT((CF!$B$7:$B$306=$B31)*(L$4=CF!$P$5:$EF$5),CF!$P$7:$EF$306))</f>
        <v/>
      </c>
      <c r="M31" s="19" t="str">
        <f t="array" ref="M31">IF($B31=0,"",SUMPRODUCT((CF!$B$7:$B$306=$B31)*(M$4=CF!$P$5:$EF$5),CF!$P$7:$EF$306))</f>
        <v/>
      </c>
      <c r="N31" s="19" t="str">
        <f t="array" ref="N31">IF($B31=0,"",SUMPRODUCT((CF!$B$7:$B$306=$B31)*(N$4=CF!$P$5:$EF$5),CF!$P$7:$EF$306))</f>
        <v/>
      </c>
      <c r="O31" s="19" t="str">
        <f t="array" ref="O31">IF($B31=0,"",SUMPRODUCT((CF!$B$7:$B$306=$B31)*(O$4=CF!$P$5:$EF$5),CF!$P$7:$EF$306))</f>
        <v/>
      </c>
      <c r="P31" s="204" t="str">
        <f t="array" ref="P31">IF($B31=0,"",SUMPRODUCT((CF!$B$7:$B$306=$B31)*(P$4=CF!$P$5:$EF$5),CF!$P$7:$EF$306))</f>
        <v/>
      </c>
    </row>
    <row r="32" spans="2:16" hidden="1" outlineLevel="1" x14ac:dyDescent="0.2">
      <c r="B32" s="221">
        <f>CF!B32</f>
        <v>0</v>
      </c>
      <c r="C32" s="19"/>
      <c r="D32" s="19"/>
      <c r="E32" s="204">
        <f t="shared" si="1"/>
        <v>0</v>
      </c>
      <c r="F32" s="19" t="str">
        <f t="array" ref="F32">IF($B32=0,"",SUMPRODUCT((CF!$B$7:$B$306=$B32)*(F$4=CF!$P$5:$EF$5),CF!$P$7:$EF$306))</f>
        <v/>
      </c>
      <c r="G32" s="19" t="str">
        <f t="array" ref="G32">IF($B32=0,"",SUMPRODUCT((CF!$B$7:$B$306=$B32)*(G$4=CF!$P$5:$EF$5),CF!$P$7:$EF$306))</f>
        <v/>
      </c>
      <c r="H32" s="19" t="str">
        <f t="array" ref="H32">IF($B32=0,"",SUMPRODUCT((CF!$B$7:$B$306=$B32)*(H$4=CF!$P$5:$EF$5),CF!$P$7:$EF$306))</f>
        <v/>
      </c>
      <c r="I32" s="19" t="str">
        <f t="array" ref="I32">IF($B32=0,"",SUMPRODUCT((CF!$B$7:$B$306=$B32)*(I$4=CF!$P$5:$EF$5),CF!$P$7:$EF$306))</f>
        <v/>
      </c>
      <c r="J32" s="19" t="str">
        <f t="array" ref="J32">IF($B32=0,"",SUMPRODUCT((CF!$B$7:$B$306=$B32)*(J$4=CF!$P$5:$EF$5),CF!$P$7:$EF$306))</f>
        <v/>
      </c>
      <c r="K32" s="19" t="str">
        <f t="array" ref="K32">IF($B32=0,"",SUMPRODUCT((CF!$B$7:$B$306=$B32)*(K$4=CF!$P$5:$EF$5),CF!$P$7:$EF$306))</f>
        <v/>
      </c>
      <c r="L32" s="19" t="str">
        <f t="array" ref="L32">IF($B32=0,"",SUMPRODUCT((CF!$B$7:$B$306=$B32)*(L$4=CF!$P$5:$EF$5),CF!$P$7:$EF$306))</f>
        <v/>
      </c>
      <c r="M32" s="19" t="str">
        <f t="array" ref="M32">IF($B32=0,"",SUMPRODUCT((CF!$B$7:$B$306=$B32)*(M$4=CF!$P$5:$EF$5),CF!$P$7:$EF$306))</f>
        <v/>
      </c>
      <c r="N32" s="19" t="str">
        <f t="array" ref="N32">IF($B32=0,"",SUMPRODUCT((CF!$B$7:$B$306=$B32)*(N$4=CF!$P$5:$EF$5),CF!$P$7:$EF$306))</f>
        <v/>
      </c>
      <c r="O32" s="19" t="str">
        <f t="array" ref="O32">IF($B32=0,"",SUMPRODUCT((CF!$B$7:$B$306=$B32)*(O$4=CF!$P$5:$EF$5),CF!$P$7:$EF$306))</f>
        <v/>
      </c>
      <c r="P32" s="204" t="str">
        <f t="array" ref="P32">IF($B32=0,"",SUMPRODUCT((CF!$B$7:$B$306=$B32)*(P$4=CF!$P$5:$EF$5),CF!$P$7:$EF$306))</f>
        <v/>
      </c>
    </row>
    <row r="33" spans="2:16" hidden="1" outlineLevel="1" x14ac:dyDescent="0.2">
      <c r="B33" s="221">
        <f>CF!B33</f>
        <v>0</v>
      </c>
      <c r="C33" s="19"/>
      <c r="D33" s="19"/>
      <c r="E33" s="204">
        <f t="shared" si="1"/>
        <v>0</v>
      </c>
      <c r="F33" s="19" t="str">
        <f t="array" ref="F33">IF($B33=0,"",SUMPRODUCT((CF!$B$7:$B$306=$B33)*(F$4=CF!$P$5:$EF$5),CF!$P$7:$EF$306))</f>
        <v/>
      </c>
      <c r="G33" s="19" t="str">
        <f t="array" ref="G33">IF($B33=0,"",SUMPRODUCT((CF!$B$7:$B$306=$B33)*(G$4=CF!$P$5:$EF$5),CF!$P$7:$EF$306))</f>
        <v/>
      </c>
      <c r="H33" s="19" t="str">
        <f t="array" ref="H33">IF($B33=0,"",SUMPRODUCT((CF!$B$7:$B$306=$B33)*(H$4=CF!$P$5:$EF$5),CF!$P$7:$EF$306))</f>
        <v/>
      </c>
      <c r="I33" s="19" t="str">
        <f t="array" ref="I33">IF($B33=0,"",SUMPRODUCT((CF!$B$7:$B$306=$B33)*(I$4=CF!$P$5:$EF$5),CF!$P$7:$EF$306))</f>
        <v/>
      </c>
      <c r="J33" s="19" t="str">
        <f t="array" ref="J33">IF($B33=0,"",SUMPRODUCT((CF!$B$7:$B$306=$B33)*(J$4=CF!$P$5:$EF$5),CF!$P$7:$EF$306))</f>
        <v/>
      </c>
      <c r="K33" s="19" t="str">
        <f t="array" ref="K33">IF($B33=0,"",SUMPRODUCT((CF!$B$7:$B$306=$B33)*(K$4=CF!$P$5:$EF$5),CF!$P$7:$EF$306))</f>
        <v/>
      </c>
      <c r="L33" s="19" t="str">
        <f t="array" ref="L33">IF($B33=0,"",SUMPRODUCT((CF!$B$7:$B$306=$B33)*(L$4=CF!$P$5:$EF$5),CF!$P$7:$EF$306))</f>
        <v/>
      </c>
      <c r="M33" s="19" t="str">
        <f t="array" ref="M33">IF($B33=0,"",SUMPRODUCT((CF!$B$7:$B$306=$B33)*(M$4=CF!$P$5:$EF$5),CF!$P$7:$EF$306))</f>
        <v/>
      </c>
      <c r="N33" s="19" t="str">
        <f t="array" ref="N33">IF($B33=0,"",SUMPRODUCT((CF!$B$7:$B$306=$B33)*(N$4=CF!$P$5:$EF$5),CF!$P$7:$EF$306))</f>
        <v/>
      </c>
      <c r="O33" s="19" t="str">
        <f t="array" ref="O33">IF($B33=0,"",SUMPRODUCT((CF!$B$7:$B$306=$B33)*(O$4=CF!$P$5:$EF$5),CF!$P$7:$EF$306))</f>
        <v/>
      </c>
      <c r="P33" s="204" t="str">
        <f t="array" ref="P33">IF($B33=0,"",SUMPRODUCT((CF!$B$7:$B$306=$B33)*(P$4=CF!$P$5:$EF$5),CF!$P$7:$EF$306))</f>
        <v/>
      </c>
    </row>
    <row r="34" spans="2:16" collapsed="1" x14ac:dyDescent="0.2">
      <c r="B34" s="280" t="str">
        <f>CF!B34</f>
        <v>Project Cost</v>
      </c>
      <c r="C34" s="42"/>
      <c r="D34" s="42"/>
      <c r="E34" s="281">
        <f>SUM(F34:P34)</f>
        <v>285641236.72469407</v>
      </c>
      <c r="F34" s="42">
        <f t="array" ref="F34">IF($B34=0,"",SUMPRODUCT((CF!$B$7:$B$306=$B34)*(F$4=CF!$P$5:$EF$5),CF!$P$7:$EF$306))</f>
        <v>174856744.66834861</v>
      </c>
      <c r="G34" s="42">
        <f t="array" ref="G34">IF($B34=0,"",SUMPRODUCT((CF!$B$7:$B$306=$B34)*(G$4=CF!$P$5:$EF$5),CF!$P$7:$EF$306))</f>
        <v>29829317.852666155</v>
      </c>
      <c r="H34" s="42">
        <f t="array" ref="H34">IF($B34=0,"",SUMPRODUCT((CF!$B$7:$B$306=$B34)*(H$4=CF!$P$5:$EF$5),CF!$P$7:$EF$306))</f>
        <v>40616721.179655641</v>
      </c>
      <c r="I34" s="42">
        <f t="array" ref="I34">IF($B34=0,"",SUMPRODUCT((CF!$B$7:$B$306=$B34)*(I$4=CF!$P$5:$EF$5),CF!$P$7:$EF$306))</f>
        <v>30160798.624023721</v>
      </c>
      <c r="J34" s="42">
        <f t="array" ref="J34">IF($B34=0,"",SUMPRODUCT((CF!$B$7:$B$306=$B34)*(J$4=CF!$P$5:$EF$5),CF!$P$7:$EF$306))</f>
        <v>10177654.4</v>
      </c>
      <c r="K34" s="42">
        <f t="array" ref="K34">IF($B34=0,"",SUMPRODUCT((CF!$B$7:$B$306=$B34)*(K$4=CF!$P$5:$EF$5),CF!$P$7:$EF$306))</f>
        <v>0</v>
      </c>
      <c r="L34" s="42">
        <f t="array" ref="L34">IF($B34=0,"",SUMPRODUCT((CF!$B$7:$B$306=$B34)*(L$4=CF!$P$5:$EF$5),CF!$P$7:$EF$306))</f>
        <v>0</v>
      </c>
      <c r="M34" s="42">
        <f t="array" ref="M34">IF($B34=0,"",SUMPRODUCT((CF!$B$7:$B$306=$B34)*(M$4=CF!$P$5:$EF$5),CF!$P$7:$EF$306))</f>
        <v>0</v>
      </c>
      <c r="N34" s="42">
        <f t="array" ref="N34">IF($B34=0,"",SUMPRODUCT((CF!$B$7:$B$306=$B34)*(N$4=CF!$P$5:$EF$5),CF!$P$7:$EF$306))</f>
        <v>0</v>
      </c>
      <c r="O34" s="42">
        <f t="array" ref="O34">IF($B34=0,"",SUMPRODUCT((CF!$B$7:$B$306=$B34)*(O$4=CF!$P$5:$EF$5),CF!$P$7:$EF$306))</f>
        <v>0</v>
      </c>
      <c r="P34" s="281">
        <f t="array" ref="P34">IF($B34=0,"",SUMPRODUCT((CF!$B$7:$B$306=$B34)*(P$4=CF!$P$5:$EF$5),CF!$P$7:$EF$306))</f>
        <v>0</v>
      </c>
    </row>
    <row r="35" spans="2:16" hidden="1" outlineLevel="1" x14ac:dyDescent="0.2">
      <c r="B35" s="221" t="str">
        <f>CF!B35</f>
        <v>Retail</v>
      </c>
      <c r="C35" s="19"/>
      <c r="D35" s="19"/>
      <c r="E35" s="204">
        <f t="shared" si="1"/>
        <v>4067612.9030614872</v>
      </c>
      <c r="F35" s="19">
        <f t="array" ref="F35">IF($B35=0,"",SUMPRODUCT((CF!$B$7:$B$306=$B35)*(F$4=CF!$P$5:$EF$5),CF!$P$7:$EF$306))</f>
        <v>135587.09674984985</v>
      </c>
      <c r="G35" s="19">
        <f t="array" ref="G35">IF($B35=0,"",SUMPRODUCT((CF!$B$7:$B$306=$B35)*(G$4=CF!$P$5:$EF$5),CF!$P$7:$EF$306))</f>
        <v>1627045.1613755259</v>
      </c>
      <c r="H35" s="19">
        <f t="array" ref="H35">IF($B35=0,"",SUMPRODUCT((CF!$B$7:$B$306=$B35)*(H$4=CF!$P$5:$EF$5),CF!$P$7:$EF$306))</f>
        <v>1627045.161186862</v>
      </c>
      <c r="I35" s="19">
        <f t="array" ref="I35">IF($B35=0,"",SUMPRODUCT((CF!$B$7:$B$306=$B35)*(I$4=CF!$P$5:$EF$5),CF!$P$7:$EF$306))</f>
        <v>813522.5804990991</v>
      </c>
      <c r="J35" s="19">
        <f t="array" ref="J35">IF($B35=0,"",SUMPRODUCT((CF!$B$7:$B$306=$B35)*(J$4=CF!$P$5:$EF$5),CF!$P$7:$EF$306))</f>
        <v>0</v>
      </c>
      <c r="K35" s="19">
        <f t="array" ref="K35">IF($B35=0,"",SUMPRODUCT((CF!$B$7:$B$306=$B35)*(K$4=CF!$P$5:$EF$5),CF!$P$7:$EF$306))</f>
        <v>0</v>
      </c>
      <c r="L35" s="19">
        <f t="array" ref="L35">IF($B35=0,"",SUMPRODUCT((CF!$B$7:$B$306=$B35)*(L$4=CF!$P$5:$EF$5),CF!$P$7:$EF$306))</f>
        <v>0</v>
      </c>
      <c r="M35" s="19">
        <f t="array" ref="M35">IF($B35=0,"",SUMPRODUCT((CF!$B$7:$B$306=$B35)*(M$4=CF!$P$5:$EF$5),CF!$P$7:$EF$306))</f>
        <v>0</v>
      </c>
      <c r="N35" s="19">
        <f t="array" ref="N35">IF($B35=0,"",SUMPRODUCT((CF!$B$7:$B$306=$B35)*(N$4=CF!$P$5:$EF$5),CF!$P$7:$EF$306))</f>
        <v>0</v>
      </c>
      <c r="O35" s="19">
        <f t="array" ref="O35">IF($B35=0,"",SUMPRODUCT((CF!$B$7:$B$306=$B35)*(O$4=CF!$P$5:$EF$5),CF!$P$7:$EF$306))</f>
        <v>0</v>
      </c>
      <c r="P35" s="204">
        <f t="array" ref="P35">IF($B35=0,"",SUMPRODUCT((CF!$B$7:$B$306=$B35)*(P$4=CF!$P$5:$EF$5),CF!$P$7:$EF$306))</f>
        <v>0</v>
      </c>
    </row>
    <row r="36" spans="2:16" hidden="1" outlineLevel="1" x14ac:dyDescent="0.2">
      <c r="B36" s="221" t="str">
        <f>CF!B36</f>
        <v>Hard Costs</v>
      </c>
      <c r="C36" s="19"/>
      <c r="D36" s="19"/>
      <c r="E36" s="204">
        <f t="shared" si="1"/>
        <v>0</v>
      </c>
      <c r="F36" s="19">
        <f t="array" ref="F36">IF($B36=0,"",SUMPRODUCT((CF!$B$7:$B$306=$B36)*(F$4=CF!$P$5:$EF$5),CF!$P$7:$EF$306))</f>
        <v>0</v>
      </c>
      <c r="G36" s="19">
        <f t="array" ref="G36">IF($B36=0,"",SUMPRODUCT((CF!$B$7:$B$306=$B36)*(G$4=CF!$P$5:$EF$5),CF!$P$7:$EF$306))</f>
        <v>0</v>
      </c>
      <c r="H36" s="19">
        <f t="array" ref="H36">IF($B36=0,"",SUMPRODUCT((CF!$B$7:$B$306=$B36)*(H$4=CF!$P$5:$EF$5),CF!$P$7:$EF$306))</f>
        <v>0</v>
      </c>
      <c r="I36" s="19">
        <f t="array" ref="I36">IF($B36=0,"",SUMPRODUCT((CF!$B$7:$B$306=$B36)*(I$4=CF!$P$5:$EF$5),CF!$P$7:$EF$306))</f>
        <v>0</v>
      </c>
      <c r="J36" s="19">
        <f t="array" ref="J36">IF($B36=0,"",SUMPRODUCT((CF!$B$7:$B$306=$B36)*(J$4=CF!$P$5:$EF$5),CF!$P$7:$EF$306))</f>
        <v>0</v>
      </c>
      <c r="K36" s="19">
        <f t="array" ref="K36">IF($B36=0,"",SUMPRODUCT((CF!$B$7:$B$306=$B36)*(K$4=CF!$P$5:$EF$5),CF!$P$7:$EF$306))</f>
        <v>0</v>
      </c>
      <c r="L36" s="19">
        <f t="array" ref="L36">IF($B36=0,"",SUMPRODUCT((CF!$B$7:$B$306=$B36)*(L$4=CF!$P$5:$EF$5),CF!$P$7:$EF$306))</f>
        <v>0</v>
      </c>
      <c r="M36" s="19">
        <f t="array" ref="M36">IF($B36=0,"",SUMPRODUCT((CF!$B$7:$B$306=$B36)*(M$4=CF!$P$5:$EF$5),CF!$P$7:$EF$306))</f>
        <v>0</v>
      </c>
      <c r="N36" s="19">
        <f t="array" ref="N36">IF($B36=0,"",SUMPRODUCT((CF!$B$7:$B$306=$B36)*(N$4=CF!$P$5:$EF$5),CF!$P$7:$EF$306))</f>
        <v>0</v>
      </c>
      <c r="O36" s="19">
        <f t="array" ref="O36">IF($B36=0,"",SUMPRODUCT((CF!$B$7:$B$306=$B36)*(O$4=CF!$P$5:$EF$5),CF!$P$7:$EF$306))</f>
        <v>0</v>
      </c>
      <c r="P36" s="204">
        <f t="array" ref="P36">IF($B36=0,"",SUMPRODUCT((CF!$B$7:$B$306=$B36)*(P$4=CF!$P$5:$EF$5),CF!$P$7:$EF$306))</f>
        <v>0</v>
      </c>
    </row>
    <row r="37" spans="2:16" hidden="1" outlineLevel="1" x14ac:dyDescent="0.2">
      <c r="B37" s="221" t="str">
        <f>CF!B37</f>
        <v>Multifamily</v>
      </c>
      <c r="C37" s="19"/>
      <c r="D37" s="19"/>
      <c r="E37" s="204">
        <f t="shared" si="1"/>
        <v>0</v>
      </c>
      <c r="F37" s="19">
        <f t="array" ref="F37">IF($B37=0,"",SUMPRODUCT((CF!$B$7:$B$306=$B37)*(F$4=CF!$P$5:$EF$5),CF!$P$7:$EF$306))</f>
        <v>171273599.76167995</v>
      </c>
      <c r="G37" s="19">
        <f t="array" ref="G37">IF($B37=0,"",SUMPRODUCT((CF!$B$7:$B$306=$B37)*(G$4=CF!$P$5:$EF$5),CF!$P$7:$EF$306))</f>
        <v>0</v>
      </c>
      <c r="H37" s="19">
        <f t="array" ref="H37">IF($B37=0,"",SUMPRODUCT((CF!$B$7:$B$306=$B37)*(H$4=CF!$P$5:$EF$5),CF!$P$7:$EF$306))</f>
        <v>0</v>
      </c>
      <c r="I37" s="19">
        <f t="array" ref="I37">IF($B37=0,"",SUMPRODUCT((CF!$B$7:$B$306=$B37)*(I$4=CF!$P$5:$EF$5),CF!$P$7:$EF$306))</f>
        <v>0</v>
      </c>
      <c r="J37" s="19">
        <f t="array" ref="J37">IF($B37=0,"",SUMPRODUCT((CF!$B$7:$B$306=$B37)*(J$4=CF!$P$5:$EF$5),CF!$P$7:$EF$306))</f>
        <v>0</v>
      </c>
      <c r="K37" s="19">
        <f t="array" ref="K37">IF($B37=0,"",SUMPRODUCT((CF!$B$7:$B$306=$B37)*(K$4=CF!$P$5:$EF$5),CF!$P$7:$EF$306))</f>
        <v>0</v>
      </c>
      <c r="L37" s="19">
        <f t="array" ref="L37">IF($B37=0,"",SUMPRODUCT((CF!$B$7:$B$306=$B37)*(L$4=CF!$P$5:$EF$5),CF!$P$7:$EF$306))</f>
        <v>0</v>
      </c>
      <c r="M37" s="19">
        <f t="array" ref="M37">IF($B37=0,"",SUMPRODUCT((CF!$B$7:$B$306=$B37)*(M$4=CF!$P$5:$EF$5),CF!$P$7:$EF$306))</f>
        <v>0</v>
      </c>
      <c r="N37" s="19">
        <f t="array" ref="N37">IF($B37=0,"",SUMPRODUCT((CF!$B$7:$B$306=$B37)*(N$4=CF!$P$5:$EF$5),CF!$P$7:$EF$306))</f>
        <v>0</v>
      </c>
      <c r="O37" s="19">
        <f t="array" ref="O37">IF($B37=0,"",SUMPRODUCT((CF!$B$7:$B$306=$B37)*(O$4=CF!$P$5:$EF$5),CF!$P$7:$EF$306))</f>
        <v>0</v>
      </c>
      <c r="P37" s="204">
        <f t="array" ref="P37">IF($B37=0,"",SUMPRODUCT((CF!$B$7:$B$306=$B37)*(P$4=CF!$P$5:$EF$5),CF!$P$7:$EF$306))</f>
        <v>0</v>
      </c>
    </row>
    <row r="38" spans="2:16" hidden="1" outlineLevel="1" x14ac:dyDescent="0.2">
      <c r="B38" s="221" t="str">
        <f>CF!B38</f>
        <v>Net Zero (See Tab)</v>
      </c>
      <c r="C38" s="19"/>
      <c r="D38" s="19"/>
      <c r="E38" s="204">
        <f t="shared" si="1"/>
        <v>12722068</v>
      </c>
      <c r="F38" s="19">
        <f t="array" ref="F38">IF($B38=0,"",SUMPRODUCT((CF!$B$7:$B$306=$B38)*(F$4=CF!$P$5:$EF$5),CF!$P$7:$EF$306))</f>
        <v>0</v>
      </c>
      <c r="G38" s="19">
        <f t="array" ref="G38">IF($B38=0,"",SUMPRODUCT((CF!$B$7:$B$306=$B38)*(G$4=CF!$P$5:$EF$5),CF!$P$7:$EF$306))</f>
        <v>0</v>
      </c>
      <c r="H38" s="19">
        <f t="array" ref="H38">IF($B38=0,"",SUMPRODUCT((CF!$B$7:$B$306=$B38)*(H$4=CF!$P$5:$EF$5),CF!$P$7:$EF$306))</f>
        <v>0</v>
      </c>
      <c r="I38" s="19">
        <f t="array" ref="I38">IF($B38=0,"",SUMPRODUCT((CF!$B$7:$B$306=$B38)*(I$4=CF!$P$5:$EF$5),CF!$P$7:$EF$306))</f>
        <v>2544413.6</v>
      </c>
      <c r="J38" s="19">
        <f t="array" ref="J38">IF($B38=0,"",SUMPRODUCT((CF!$B$7:$B$306=$B38)*(J$4=CF!$P$5:$EF$5),CF!$P$7:$EF$306))</f>
        <v>10177654.4</v>
      </c>
      <c r="K38" s="19">
        <f t="array" ref="K38">IF($B38=0,"",SUMPRODUCT((CF!$B$7:$B$306=$B38)*(K$4=CF!$P$5:$EF$5),CF!$P$7:$EF$306))</f>
        <v>0</v>
      </c>
      <c r="L38" s="19">
        <f t="array" ref="L38">IF($B38=0,"",SUMPRODUCT((CF!$B$7:$B$306=$B38)*(L$4=CF!$P$5:$EF$5),CF!$P$7:$EF$306))</f>
        <v>0</v>
      </c>
      <c r="M38" s="19">
        <f t="array" ref="M38">IF($B38=0,"",SUMPRODUCT((CF!$B$7:$B$306=$B38)*(M$4=CF!$P$5:$EF$5),CF!$P$7:$EF$306))</f>
        <v>0</v>
      </c>
      <c r="N38" s="19">
        <f t="array" ref="N38">IF($B38=0,"",SUMPRODUCT((CF!$B$7:$B$306=$B38)*(N$4=CF!$P$5:$EF$5),CF!$P$7:$EF$306))</f>
        <v>0</v>
      </c>
      <c r="O38" s="19">
        <f t="array" ref="O38">IF($B38=0,"",SUMPRODUCT((CF!$B$7:$B$306=$B38)*(O$4=CF!$P$5:$EF$5),CF!$P$7:$EF$306))</f>
        <v>0</v>
      </c>
      <c r="P38" s="204">
        <f t="array" ref="P38">IF($B38=0,"",SUMPRODUCT((CF!$B$7:$B$306=$B38)*(P$4=CF!$P$5:$EF$5),CF!$P$7:$EF$306))</f>
        <v>0</v>
      </c>
    </row>
    <row r="39" spans="2:16" hidden="1" outlineLevel="1" x14ac:dyDescent="0.2">
      <c r="B39" s="221" t="str">
        <f>CF!B39</f>
        <v>Automated Parking Garage</v>
      </c>
      <c r="C39" s="19"/>
      <c r="D39" s="19"/>
      <c r="E39" s="204">
        <f t="shared" ref="E39:E102" si="2">SUM(G39:P39)</f>
        <v>40143774.191926695</v>
      </c>
      <c r="F39" s="19">
        <f t="array" ref="F39">IF($B39=0,"",SUMPRODUCT((CF!$B$7:$B$306=$B39)*(F$4=CF!$P$5:$EF$5),CF!$P$7:$EF$306))</f>
        <v>1338125.8062113619</v>
      </c>
      <c r="G39" s="19">
        <f t="array" ref="G39">IF($B39=0,"",SUMPRODUCT((CF!$B$7:$B$306=$B39)*(G$4=CF!$P$5:$EF$5),CF!$P$7:$EF$306))</f>
        <v>16057509.678260233</v>
      </c>
      <c r="H39" s="19">
        <f t="array" ref="H39">IF($B39=0,"",SUMPRODUCT((CF!$B$7:$B$306=$B39)*(H$4=CF!$P$5:$EF$5),CF!$P$7:$EF$306))</f>
        <v>16057509.676398288</v>
      </c>
      <c r="I39" s="19">
        <f t="array" ref="I39">IF($B39=0,"",SUMPRODUCT((CF!$B$7:$B$306=$B39)*(I$4=CF!$P$5:$EF$5),CF!$P$7:$EF$306))</f>
        <v>8028754.8372681718</v>
      </c>
      <c r="J39" s="19">
        <f t="array" ref="J39">IF($B39=0,"",SUMPRODUCT((CF!$B$7:$B$306=$B39)*(J$4=CF!$P$5:$EF$5),CF!$P$7:$EF$306))</f>
        <v>0</v>
      </c>
      <c r="K39" s="19">
        <f t="array" ref="K39">IF($B39=0,"",SUMPRODUCT((CF!$B$7:$B$306=$B39)*(K$4=CF!$P$5:$EF$5),CF!$P$7:$EF$306))</f>
        <v>0</v>
      </c>
      <c r="L39" s="19">
        <f t="array" ref="L39">IF($B39=0,"",SUMPRODUCT((CF!$B$7:$B$306=$B39)*(L$4=CF!$P$5:$EF$5),CF!$P$7:$EF$306))</f>
        <v>0</v>
      </c>
      <c r="M39" s="19">
        <f t="array" ref="M39">IF($B39=0,"",SUMPRODUCT((CF!$B$7:$B$306=$B39)*(M$4=CF!$P$5:$EF$5),CF!$P$7:$EF$306))</f>
        <v>0</v>
      </c>
      <c r="N39" s="19">
        <f t="array" ref="N39">IF($B39=0,"",SUMPRODUCT((CF!$B$7:$B$306=$B39)*(N$4=CF!$P$5:$EF$5),CF!$P$7:$EF$306))</f>
        <v>0</v>
      </c>
      <c r="O39" s="19">
        <f t="array" ref="O39">IF($B39=0,"",SUMPRODUCT((CF!$B$7:$B$306=$B39)*(O$4=CF!$P$5:$EF$5),CF!$P$7:$EF$306))</f>
        <v>0</v>
      </c>
      <c r="P39" s="204">
        <f t="array" ref="P39">IF($B39=0,"",SUMPRODUCT((CF!$B$7:$B$306=$B39)*(P$4=CF!$P$5:$EF$5),CF!$P$7:$EF$306))</f>
        <v>0</v>
      </c>
    </row>
    <row r="40" spans="2:16" hidden="1" outlineLevel="1" x14ac:dyDescent="0.2">
      <c r="B40" s="221">
        <f>CF!B40</f>
        <v>0</v>
      </c>
      <c r="C40" s="19"/>
      <c r="D40" s="19"/>
      <c r="E40" s="204">
        <f t="shared" si="2"/>
        <v>0</v>
      </c>
      <c r="F40" s="19" t="str">
        <f t="array" ref="F40">IF($B40=0,"",SUMPRODUCT((CF!$B$7:$B$306=$B40)*(F$4=CF!$P$5:$EF$5),CF!$P$7:$EF$306))</f>
        <v/>
      </c>
      <c r="G40" s="19" t="str">
        <f t="array" ref="G40">IF($B40=0,"",SUMPRODUCT((CF!$B$7:$B$306=$B40)*(G$4=CF!$P$5:$EF$5),CF!$P$7:$EF$306))</f>
        <v/>
      </c>
      <c r="H40" s="19" t="str">
        <f t="array" ref="H40">IF($B40=0,"",SUMPRODUCT((CF!$B$7:$B$306=$B40)*(H$4=CF!$P$5:$EF$5),CF!$P$7:$EF$306))</f>
        <v/>
      </c>
      <c r="I40" s="19" t="str">
        <f t="array" ref="I40">IF($B40=0,"",SUMPRODUCT((CF!$B$7:$B$306=$B40)*(I$4=CF!$P$5:$EF$5),CF!$P$7:$EF$306))</f>
        <v/>
      </c>
      <c r="J40" s="19" t="str">
        <f t="array" ref="J40">IF($B40=0,"",SUMPRODUCT((CF!$B$7:$B$306=$B40)*(J$4=CF!$P$5:$EF$5),CF!$P$7:$EF$306))</f>
        <v/>
      </c>
      <c r="K40" s="19" t="str">
        <f t="array" ref="K40">IF($B40=0,"",SUMPRODUCT((CF!$B$7:$B$306=$B40)*(K$4=CF!$P$5:$EF$5),CF!$P$7:$EF$306))</f>
        <v/>
      </c>
      <c r="L40" s="19" t="str">
        <f t="array" ref="L40">IF($B40=0,"",SUMPRODUCT((CF!$B$7:$B$306=$B40)*(L$4=CF!$P$5:$EF$5),CF!$P$7:$EF$306))</f>
        <v/>
      </c>
      <c r="M40" s="19" t="str">
        <f t="array" ref="M40">IF($B40=0,"",SUMPRODUCT((CF!$B$7:$B$306=$B40)*(M$4=CF!$P$5:$EF$5),CF!$P$7:$EF$306))</f>
        <v/>
      </c>
      <c r="N40" s="19" t="str">
        <f t="array" ref="N40">IF($B40=0,"",SUMPRODUCT((CF!$B$7:$B$306=$B40)*(N$4=CF!$P$5:$EF$5),CF!$P$7:$EF$306))</f>
        <v/>
      </c>
      <c r="O40" s="19" t="str">
        <f t="array" ref="O40">IF($B40=0,"",SUMPRODUCT((CF!$B$7:$B$306=$B40)*(O$4=CF!$P$5:$EF$5),CF!$P$7:$EF$306))</f>
        <v/>
      </c>
      <c r="P40" s="204" t="str">
        <f t="array" ref="P40">IF($B40=0,"",SUMPRODUCT((CF!$B$7:$B$306=$B40)*(P$4=CF!$P$5:$EF$5),CF!$P$7:$EF$306))</f>
        <v/>
      </c>
    </row>
    <row r="41" spans="2:16" hidden="1" outlineLevel="1" x14ac:dyDescent="0.2">
      <c r="B41" s="221" t="str">
        <f>CF!B41</f>
        <v>Hard Cost Contingency/Inflationary Pressure</v>
      </c>
      <c r="C41" s="19"/>
      <c r="D41" s="19"/>
      <c r="E41" s="204">
        <f t="shared" si="2"/>
        <v>22968076.800000004</v>
      </c>
      <c r="F41" s="19">
        <f t="array" ref="F41">IF($B41=0,"",SUMPRODUCT((CF!$B$7:$B$306=$B41)*(F$4=CF!$P$5:$EF$5),CF!$P$7:$EF$306))</f>
        <v>0</v>
      </c>
      <c r="G41" s="19">
        <f t="array" ref="G41">IF($B41=0,"",SUMPRODUCT((CF!$B$7:$B$306=$B41)*(G$4=CF!$P$5:$EF$5),CF!$P$7:$EF$306))</f>
        <v>0</v>
      </c>
      <c r="H41" s="19">
        <f t="array" ref="H41">IF($B41=0,"",SUMPRODUCT((CF!$B$7:$B$306=$B41)*(H$4=CF!$P$5:$EF$5),CF!$P$7:$EF$306))</f>
        <v>10440034.909355035</v>
      </c>
      <c r="I41" s="19">
        <f t="array" ref="I41">IF($B41=0,"",SUMPRODUCT((CF!$B$7:$B$306=$B41)*(I$4=CF!$P$5:$EF$5),CF!$P$7:$EF$306))</f>
        <v>12528041.890644968</v>
      </c>
      <c r="J41" s="19">
        <f t="array" ref="J41">IF($B41=0,"",SUMPRODUCT((CF!$B$7:$B$306=$B41)*(J$4=CF!$P$5:$EF$5),CF!$P$7:$EF$306))</f>
        <v>0</v>
      </c>
      <c r="K41" s="19">
        <f t="array" ref="K41">IF($B41=0,"",SUMPRODUCT((CF!$B$7:$B$306=$B41)*(K$4=CF!$P$5:$EF$5),CF!$P$7:$EF$306))</f>
        <v>0</v>
      </c>
      <c r="L41" s="19">
        <f t="array" ref="L41">IF($B41=0,"",SUMPRODUCT((CF!$B$7:$B$306=$B41)*(L$4=CF!$P$5:$EF$5),CF!$P$7:$EF$306))</f>
        <v>0</v>
      </c>
      <c r="M41" s="19">
        <f t="array" ref="M41">IF($B41=0,"",SUMPRODUCT((CF!$B$7:$B$306=$B41)*(M$4=CF!$P$5:$EF$5),CF!$P$7:$EF$306))</f>
        <v>0</v>
      </c>
      <c r="N41" s="19">
        <f t="array" ref="N41">IF($B41=0,"",SUMPRODUCT((CF!$B$7:$B$306=$B41)*(N$4=CF!$P$5:$EF$5),CF!$P$7:$EF$306))</f>
        <v>0</v>
      </c>
      <c r="O41" s="19">
        <f t="array" ref="O41">IF($B41=0,"",SUMPRODUCT((CF!$B$7:$B$306=$B41)*(O$4=CF!$P$5:$EF$5),CF!$P$7:$EF$306))</f>
        <v>0</v>
      </c>
      <c r="P41" s="204">
        <f t="array" ref="P41">IF($B41=0,"",SUMPRODUCT((CF!$B$7:$B$306=$B41)*(P$4=CF!$P$5:$EF$5),CF!$P$7:$EF$306))</f>
        <v>0</v>
      </c>
    </row>
    <row r="42" spans="2:16" hidden="1" outlineLevel="1" x14ac:dyDescent="0.2">
      <c r="B42" s="221" t="str">
        <f>CF!B42</f>
        <v>Soft Costs</v>
      </c>
      <c r="C42" s="19"/>
      <c r="D42" s="19"/>
      <c r="E42" s="204">
        <f t="shared" si="2"/>
        <v>0</v>
      </c>
      <c r="F42" s="19">
        <f t="array" ref="F42">IF($B42=0,"",SUMPRODUCT((CF!$B$7:$B$306=$B42)*(F$4=CF!$P$5:$EF$5),CF!$P$7:$EF$306))</f>
        <v>0</v>
      </c>
      <c r="G42" s="19">
        <f t="array" ref="G42">IF($B42=0,"",SUMPRODUCT((CF!$B$7:$B$306=$B42)*(G$4=CF!$P$5:$EF$5),CF!$P$7:$EF$306))</f>
        <v>0</v>
      </c>
      <c r="H42" s="19">
        <f t="array" ref="H42">IF($B42=0,"",SUMPRODUCT((CF!$B$7:$B$306=$B42)*(H$4=CF!$P$5:$EF$5),CF!$P$7:$EF$306))</f>
        <v>0</v>
      </c>
      <c r="I42" s="19">
        <f t="array" ref="I42">IF($B42=0,"",SUMPRODUCT((CF!$B$7:$B$306=$B42)*(I$4=CF!$P$5:$EF$5),CF!$P$7:$EF$306))</f>
        <v>0</v>
      </c>
      <c r="J42" s="19">
        <f t="array" ref="J42">IF($B42=0,"",SUMPRODUCT((CF!$B$7:$B$306=$B42)*(J$4=CF!$P$5:$EF$5),CF!$P$7:$EF$306))</f>
        <v>0</v>
      </c>
      <c r="K42" s="19">
        <f t="array" ref="K42">IF($B42=0,"",SUMPRODUCT((CF!$B$7:$B$306=$B42)*(K$4=CF!$P$5:$EF$5),CF!$P$7:$EF$306))</f>
        <v>0</v>
      </c>
      <c r="L42" s="19">
        <f t="array" ref="L42">IF($B42=0,"",SUMPRODUCT((CF!$B$7:$B$306=$B42)*(L$4=CF!$P$5:$EF$5),CF!$P$7:$EF$306))</f>
        <v>0</v>
      </c>
      <c r="M42" s="19">
        <f t="array" ref="M42">IF($B42=0,"",SUMPRODUCT((CF!$B$7:$B$306=$B42)*(M$4=CF!$P$5:$EF$5),CF!$P$7:$EF$306))</f>
        <v>0</v>
      </c>
      <c r="N42" s="19">
        <f t="array" ref="N42">IF($B42=0,"",SUMPRODUCT((CF!$B$7:$B$306=$B42)*(N$4=CF!$P$5:$EF$5),CF!$P$7:$EF$306))</f>
        <v>0</v>
      </c>
      <c r="O42" s="19">
        <f t="array" ref="O42">IF($B42=0,"",SUMPRODUCT((CF!$B$7:$B$306=$B42)*(O$4=CF!$P$5:$EF$5),CF!$P$7:$EF$306))</f>
        <v>0</v>
      </c>
      <c r="P42" s="204">
        <f t="array" ref="P42">IF($B42=0,"",SUMPRODUCT((CF!$B$7:$B$306=$B42)*(P$4=CF!$P$5:$EF$5),CF!$P$7:$EF$306))</f>
        <v>0</v>
      </c>
    </row>
    <row r="43" spans="2:16" hidden="1" outlineLevel="1" x14ac:dyDescent="0.2">
      <c r="B43" s="221" t="str">
        <f>CF!B43</f>
        <v xml:space="preserve">Development Management Fee </v>
      </c>
      <c r="E43" s="204">
        <f t="shared" si="2"/>
        <v>11402622.162120016</v>
      </c>
      <c r="F43" s="19">
        <f t="array" ref="F43">IF($B43=0,"",SUMPRODUCT((CF!$B$7:$B$306=$B43)*(F$4=CF!$P$5:$EF$5),CF!$P$7:$EF$306))</f>
        <v>380087.40535111289</v>
      </c>
      <c r="G43" s="19">
        <f t="array" ref="G43">IF($B43=0,"",SUMPRODUCT((CF!$B$7:$B$306=$B43)*(G$4=CF!$P$5:$EF$5),CF!$P$7:$EF$306))</f>
        <v>4561048.8652711073</v>
      </c>
      <c r="H43" s="19">
        <f t="array" ref="H43">IF($B43=0,"",SUMPRODUCT((CF!$B$7:$B$306=$B43)*(H$4=CF!$P$5:$EF$5),CF!$P$7:$EF$306))</f>
        <v>4561048.8647422316</v>
      </c>
      <c r="I43" s="19">
        <f t="array" ref="I43">IF($B43=0,"",SUMPRODUCT((CF!$B$7:$B$306=$B43)*(I$4=CF!$P$5:$EF$5),CF!$P$7:$EF$306))</f>
        <v>2280524.4321066774</v>
      </c>
      <c r="J43" s="19">
        <f t="array" ref="J43">IF($B43=0,"",SUMPRODUCT((CF!$B$7:$B$306=$B43)*(J$4=CF!$P$5:$EF$5),CF!$P$7:$EF$306))</f>
        <v>0</v>
      </c>
      <c r="K43" s="19">
        <f t="array" ref="K43">IF($B43=0,"",SUMPRODUCT((CF!$B$7:$B$306=$B43)*(K$4=CF!$P$5:$EF$5),CF!$P$7:$EF$306))</f>
        <v>0</v>
      </c>
      <c r="L43" s="19">
        <f t="array" ref="L43">IF($B43=0,"",SUMPRODUCT((CF!$B$7:$B$306=$B43)*(L$4=CF!$P$5:$EF$5),CF!$P$7:$EF$306))</f>
        <v>0</v>
      </c>
      <c r="M43" s="19">
        <f t="array" ref="M43">IF($B43=0,"",SUMPRODUCT((CF!$B$7:$B$306=$B43)*(M$4=CF!$P$5:$EF$5),CF!$P$7:$EF$306))</f>
        <v>0</v>
      </c>
      <c r="N43" s="19">
        <f t="array" ref="N43">IF($B43=0,"",SUMPRODUCT((CF!$B$7:$B$306=$B43)*(N$4=CF!$P$5:$EF$5),CF!$P$7:$EF$306))</f>
        <v>0</v>
      </c>
      <c r="O43" s="19">
        <f t="array" ref="O43">IF($B43=0,"",SUMPRODUCT((CF!$B$7:$B$306=$B43)*(O$4=CF!$P$5:$EF$5),CF!$P$7:$EF$306))</f>
        <v>0</v>
      </c>
      <c r="P43" s="204">
        <f t="array" ref="P43">IF($B43=0,"",SUMPRODUCT((CF!$B$7:$B$306=$B43)*(P$4=CF!$P$5:$EF$5),CF!$P$7:$EF$306))</f>
        <v>0</v>
      </c>
    </row>
    <row r="44" spans="2:16" hidden="1" outlineLevel="1" x14ac:dyDescent="0.2">
      <c r="B44" s="221" t="str">
        <f>CF!B44</f>
        <v>Design/Engineering</v>
      </c>
      <c r="E44" s="204">
        <f t="shared" si="2"/>
        <v>12224944.102731954</v>
      </c>
      <c r="F44" s="19">
        <f t="array" ref="F44">IF($B44=0,"",SUMPRODUCT((CF!$B$7:$B$306=$B44)*(F$4=CF!$P$5:$EF$5),CF!$P$7:$EF$306))</f>
        <v>407498.13670103019</v>
      </c>
      <c r="G44" s="19">
        <f t="array" ref="G44">IF($B44=0,"",SUMPRODUCT((CF!$B$7:$B$306=$B44)*(G$4=CF!$P$5:$EF$5),CF!$P$7:$EF$306))</f>
        <v>4889977.6415463956</v>
      </c>
      <c r="H44" s="19">
        <f t="array" ref="H44">IF($B44=0,"",SUMPRODUCT((CF!$B$7:$B$306=$B44)*(H$4=CF!$P$5:$EF$5),CF!$P$7:$EF$306))</f>
        <v>4889977.6409793794</v>
      </c>
      <c r="I44" s="19">
        <f t="array" ref="I44">IF($B44=0,"",SUMPRODUCT((CF!$B$7:$B$306=$B44)*(I$4=CF!$P$5:$EF$5),CF!$P$7:$EF$306))</f>
        <v>2444988.8202061811</v>
      </c>
      <c r="J44" s="19">
        <f t="array" ref="J44">IF($B44=0,"",SUMPRODUCT((CF!$B$7:$B$306=$B44)*(J$4=CF!$P$5:$EF$5),CF!$P$7:$EF$306))</f>
        <v>0</v>
      </c>
      <c r="K44" s="19">
        <f t="array" ref="K44">IF($B44=0,"",SUMPRODUCT((CF!$B$7:$B$306=$B44)*(K$4=CF!$P$5:$EF$5),CF!$P$7:$EF$306))</f>
        <v>0</v>
      </c>
      <c r="L44" s="19">
        <f t="array" ref="L44">IF($B44=0,"",SUMPRODUCT((CF!$B$7:$B$306=$B44)*(L$4=CF!$P$5:$EF$5),CF!$P$7:$EF$306))</f>
        <v>0</v>
      </c>
      <c r="M44" s="19">
        <f t="array" ref="M44">IF($B44=0,"",SUMPRODUCT((CF!$B$7:$B$306=$B44)*(M$4=CF!$P$5:$EF$5),CF!$P$7:$EF$306))</f>
        <v>0</v>
      </c>
      <c r="N44" s="19">
        <f t="array" ref="N44">IF($B44=0,"",SUMPRODUCT((CF!$B$7:$B$306=$B44)*(N$4=CF!$P$5:$EF$5),CF!$P$7:$EF$306))</f>
        <v>0</v>
      </c>
      <c r="O44" s="19">
        <f t="array" ref="O44">IF($B44=0,"",SUMPRODUCT((CF!$B$7:$B$306=$B44)*(O$4=CF!$P$5:$EF$5),CF!$P$7:$EF$306))</f>
        <v>0</v>
      </c>
      <c r="P44" s="204">
        <f t="array" ref="P44">IF($B44=0,"",SUMPRODUCT((CF!$B$7:$B$306=$B44)*(P$4=CF!$P$5:$EF$5),CF!$P$7:$EF$306))</f>
        <v>0</v>
      </c>
    </row>
    <row r="45" spans="2:16" hidden="1" outlineLevel="1" x14ac:dyDescent="0.2">
      <c r="B45" s="221" t="str">
        <f>CF!B45</f>
        <v>Permits/Inspections</v>
      </c>
      <c r="E45" s="204">
        <f t="shared" si="2"/>
        <v>2222717.1095876279</v>
      </c>
      <c r="F45" s="19">
        <f t="array" ref="F45">IF($B45=0,"",SUMPRODUCT((CF!$B$7:$B$306=$B45)*(F$4=CF!$P$5:$EF$5),CF!$P$7:$EF$306))</f>
        <v>74090.570309278206</v>
      </c>
      <c r="G45" s="19">
        <f t="array" ref="G45">IF($B45=0,"",SUMPRODUCT((CF!$B$7:$B$306=$B45)*(G$4=CF!$P$5:$EF$5),CF!$P$7:$EF$306))</f>
        <v>889086.8439175263</v>
      </c>
      <c r="H45" s="19">
        <f t="array" ref="H45">IF($B45=0,"",SUMPRODUCT((CF!$B$7:$B$306=$B45)*(H$4=CF!$P$5:$EF$5),CF!$P$7:$EF$306))</f>
        <v>889086.84381443239</v>
      </c>
      <c r="I45" s="19">
        <f t="array" ref="I45">IF($B45=0,"",SUMPRODUCT((CF!$B$7:$B$306=$B45)*(I$4=CF!$P$5:$EF$5),CF!$P$7:$EF$306))</f>
        <v>444543.42185566924</v>
      </c>
      <c r="J45" s="19">
        <f t="array" ref="J45">IF($B45=0,"",SUMPRODUCT((CF!$B$7:$B$306=$B45)*(J$4=CF!$P$5:$EF$5),CF!$P$7:$EF$306))</f>
        <v>0</v>
      </c>
      <c r="K45" s="19">
        <f t="array" ref="K45">IF($B45=0,"",SUMPRODUCT((CF!$B$7:$B$306=$B45)*(K$4=CF!$P$5:$EF$5),CF!$P$7:$EF$306))</f>
        <v>0</v>
      </c>
      <c r="L45" s="19">
        <f t="array" ref="L45">IF($B45=0,"",SUMPRODUCT((CF!$B$7:$B$306=$B45)*(L$4=CF!$P$5:$EF$5),CF!$P$7:$EF$306))</f>
        <v>0</v>
      </c>
      <c r="M45" s="19">
        <f t="array" ref="M45">IF($B45=0,"",SUMPRODUCT((CF!$B$7:$B$306=$B45)*(M$4=CF!$P$5:$EF$5),CF!$P$7:$EF$306))</f>
        <v>0</v>
      </c>
      <c r="N45" s="19">
        <f t="array" ref="N45">IF($B45=0,"",SUMPRODUCT((CF!$B$7:$B$306=$B45)*(N$4=CF!$P$5:$EF$5),CF!$P$7:$EF$306))</f>
        <v>0</v>
      </c>
      <c r="O45" s="19">
        <f t="array" ref="O45">IF($B45=0,"",SUMPRODUCT((CF!$B$7:$B$306=$B45)*(O$4=CF!$P$5:$EF$5),CF!$P$7:$EF$306))</f>
        <v>0</v>
      </c>
      <c r="P45" s="204">
        <f t="array" ref="P45">IF($B45=0,"",SUMPRODUCT((CF!$B$7:$B$306=$B45)*(P$4=CF!$P$5:$EF$5),CF!$P$7:$EF$306))</f>
        <v>0</v>
      </c>
    </row>
    <row r="46" spans="2:16" hidden="1" outlineLevel="1" x14ac:dyDescent="0.2">
      <c r="B46" s="221" t="str">
        <f>CF!B46</f>
        <v>Builder's Risk Insurance</v>
      </c>
      <c r="E46" s="204">
        <f t="shared" si="2"/>
        <v>1333630.2657525763</v>
      </c>
      <c r="F46" s="19">
        <f t="array" ref="F46">IF($B46=0,"",SUMPRODUCT((CF!$B$7:$B$306=$B46)*(F$4=CF!$P$5:$EF$5),CF!$P$7:$EF$306))</f>
        <v>44454.342185566922</v>
      </c>
      <c r="G46" s="19">
        <f t="array" ref="G46">IF($B46=0,"",SUMPRODUCT((CF!$B$7:$B$306=$B46)*(G$4=CF!$P$5:$EF$5),CF!$P$7:$EF$306))</f>
        <v>533452.10635051562</v>
      </c>
      <c r="H46" s="19">
        <f t="array" ref="H46">IF($B46=0,"",SUMPRODUCT((CF!$B$7:$B$306=$B46)*(H$4=CF!$P$5:$EF$5),CF!$P$7:$EF$306))</f>
        <v>533452.10628865927</v>
      </c>
      <c r="I46" s="19">
        <f t="array" ref="I46">IF($B46=0,"",SUMPRODUCT((CF!$B$7:$B$306=$B46)*(I$4=CF!$P$5:$EF$5),CF!$P$7:$EF$306))</f>
        <v>266726.05311340152</v>
      </c>
      <c r="J46" s="19">
        <f t="array" ref="J46">IF($B46=0,"",SUMPRODUCT((CF!$B$7:$B$306=$B46)*(J$4=CF!$P$5:$EF$5),CF!$P$7:$EF$306))</f>
        <v>0</v>
      </c>
      <c r="K46" s="19">
        <f t="array" ref="K46">IF($B46=0,"",SUMPRODUCT((CF!$B$7:$B$306=$B46)*(K$4=CF!$P$5:$EF$5),CF!$P$7:$EF$306))</f>
        <v>0</v>
      </c>
      <c r="L46" s="19">
        <f t="array" ref="L46">IF($B46=0,"",SUMPRODUCT((CF!$B$7:$B$306=$B46)*(L$4=CF!$P$5:$EF$5),CF!$P$7:$EF$306))</f>
        <v>0</v>
      </c>
      <c r="M46" s="19">
        <f t="array" ref="M46">IF($B46=0,"",SUMPRODUCT((CF!$B$7:$B$306=$B46)*(M$4=CF!$P$5:$EF$5),CF!$P$7:$EF$306))</f>
        <v>0</v>
      </c>
      <c r="N46" s="19">
        <f t="array" ref="N46">IF($B46=0,"",SUMPRODUCT((CF!$B$7:$B$306=$B46)*(N$4=CF!$P$5:$EF$5),CF!$P$7:$EF$306))</f>
        <v>0</v>
      </c>
      <c r="O46" s="19">
        <f t="array" ref="O46">IF($B46=0,"",SUMPRODUCT((CF!$B$7:$B$306=$B46)*(O$4=CF!$P$5:$EF$5),CF!$P$7:$EF$306))</f>
        <v>0</v>
      </c>
      <c r="P46" s="204">
        <f t="array" ref="P46">IF($B46=0,"",SUMPRODUCT((CF!$B$7:$B$306=$B46)*(P$4=CF!$P$5:$EF$5),CF!$P$7:$EF$306))</f>
        <v>0</v>
      </c>
    </row>
    <row r="47" spans="2:16" hidden="1" outlineLevel="1" x14ac:dyDescent="0.2">
      <c r="B47" s="221" t="str">
        <f>CF!B47</f>
        <v>General Liability Insurance</v>
      </c>
      <c r="E47" s="204">
        <f t="shared" si="2"/>
        <v>889086.84383505129</v>
      </c>
      <c r="F47" s="19">
        <f t="array" ref="F47">IF($B47=0,"",SUMPRODUCT((CF!$B$7:$B$306=$B47)*(F$4=CF!$P$5:$EF$5),CF!$P$7:$EF$306))</f>
        <v>29636.228123711284</v>
      </c>
      <c r="G47" s="19">
        <f t="array" ref="G47">IF($B47=0,"",SUMPRODUCT((CF!$B$7:$B$306=$B47)*(G$4=CF!$P$5:$EF$5),CF!$P$7:$EF$306))</f>
        <v>355634.73756701057</v>
      </c>
      <c r="H47" s="19">
        <f t="array" ref="H47">IF($B47=0,"",SUMPRODUCT((CF!$B$7:$B$306=$B47)*(H$4=CF!$P$5:$EF$5),CF!$P$7:$EF$306))</f>
        <v>355634.73752577306</v>
      </c>
      <c r="I47" s="19">
        <f t="array" ref="I47">IF($B47=0,"",SUMPRODUCT((CF!$B$7:$B$306=$B47)*(I$4=CF!$P$5:$EF$5),CF!$P$7:$EF$306))</f>
        <v>177817.36874226772</v>
      </c>
      <c r="J47" s="19">
        <f t="array" ref="J47">IF($B47=0,"",SUMPRODUCT((CF!$B$7:$B$306=$B47)*(J$4=CF!$P$5:$EF$5),CF!$P$7:$EF$306))</f>
        <v>0</v>
      </c>
      <c r="K47" s="19">
        <f t="array" ref="K47">IF($B47=0,"",SUMPRODUCT((CF!$B$7:$B$306=$B47)*(K$4=CF!$P$5:$EF$5),CF!$P$7:$EF$306))</f>
        <v>0</v>
      </c>
      <c r="L47" s="19">
        <f t="array" ref="L47">IF($B47=0,"",SUMPRODUCT((CF!$B$7:$B$306=$B47)*(L$4=CF!$P$5:$EF$5),CF!$P$7:$EF$306))</f>
        <v>0</v>
      </c>
      <c r="M47" s="19">
        <f t="array" ref="M47">IF($B47=0,"",SUMPRODUCT((CF!$B$7:$B$306=$B47)*(M$4=CF!$P$5:$EF$5),CF!$P$7:$EF$306))</f>
        <v>0</v>
      </c>
      <c r="N47" s="19">
        <f t="array" ref="N47">IF($B47=0,"",SUMPRODUCT((CF!$B$7:$B$306=$B47)*(N$4=CF!$P$5:$EF$5),CF!$P$7:$EF$306))</f>
        <v>0</v>
      </c>
      <c r="O47" s="19">
        <f t="array" ref="O47">IF($B47=0,"",SUMPRODUCT((CF!$B$7:$B$306=$B47)*(O$4=CF!$P$5:$EF$5),CF!$P$7:$EF$306))</f>
        <v>0</v>
      </c>
      <c r="P47" s="204">
        <f t="array" ref="P47">IF($B47=0,"",SUMPRODUCT((CF!$B$7:$B$306=$B47)*(P$4=CF!$P$5:$EF$5),CF!$P$7:$EF$306))</f>
        <v>0</v>
      </c>
    </row>
    <row r="48" spans="2:16" hidden="1" outlineLevel="1" x14ac:dyDescent="0.2">
      <c r="B48" s="221" t="str">
        <f>CF!B48</f>
        <v>Environmental Analysis</v>
      </c>
      <c r="E48" s="204">
        <f t="shared" si="2"/>
        <v>387096.77417791076</v>
      </c>
      <c r="F48" s="19">
        <f t="array" ref="F48">IF($B48=0,"",SUMPRODUCT((CF!$B$7:$B$306=$B48)*(F$4=CF!$P$5:$EF$5),CF!$P$7:$EF$306))</f>
        <v>12903.225804134929</v>
      </c>
      <c r="G48" s="19">
        <f t="array" ref="G48">IF($B48=0,"",SUMPRODUCT((CF!$B$7:$B$306=$B48)*(G$4=CF!$P$5:$EF$5),CF!$P$7:$EF$306))</f>
        <v>154838.70968552775</v>
      </c>
      <c r="H48" s="19">
        <f t="array" ref="H48">IF($B48=0,"",SUMPRODUCT((CF!$B$7:$B$306=$B48)*(H$4=CF!$P$5:$EF$5),CF!$P$7:$EF$306))</f>
        <v>154838.70966757345</v>
      </c>
      <c r="I48" s="19">
        <f t="array" ref="I48">IF($B48=0,"",SUMPRODUCT((CF!$B$7:$B$306=$B48)*(I$4=CF!$P$5:$EF$5),CF!$P$7:$EF$306))</f>
        <v>77419.354824809576</v>
      </c>
      <c r="J48" s="19">
        <f t="array" ref="J48">IF($B48=0,"",SUMPRODUCT((CF!$B$7:$B$306=$B48)*(J$4=CF!$P$5:$EF$5),CF!$P$7:$EF$306))</f>
        <v>0</v>
      </c>
      <c r="K48" s="19">
        <f t="array" ref="K48">IF($B48=0,"",SUMPRODUCT((CF!$B$7:$B$306=$B48)*(K$4=CF!$P$5:$EF$5),CF!$P$7:$EF$306))</f>
        <v>0</v>
      </c>
      <c r="L48" s="19">
        <f t="array" ref="L48">IF($B48=0,"",SUMPRODUCT((CF!$B$7:$B$306=$B48)*(L$4=CF!$P$5:$EF$5),CF!$P$7:$EF$306))</f>
        <v>0</v>
      </c>
      <c r="M48" s="19">
        <f t="array" ref="M48">IF($B48=0,"",SUMPRODUCT((CF!$B$7:$B$306=$B48)*(M$4=CF!$P$5:$EF$5),CF!$P$7:$EF$306))</f>
        <v>0</v>
      </c>
      <c r="N48" s="19">
        <f t="array" ref="N48">IF($B48=0,"",SUMPRODUCT((CF!$B$7:$B$306=$B48)*(N$4=CF!$P$5:$EF$5),CF!$P$7:$EF$306))</f>
        <v>0</v>
      </c>
      <c r="O48" s="19">
        <f t="array" ref="O48">IF($B48=0,"",SUMPRODUCT((CF!$B$7:$B$306=$B48)*(O$4=CF!$P$5:$EF$5),CF!$P$7:$EF$306))</f>
        <v>0</v>
      </c>
      <c r="P48" s="204">
        <f t="array" ref="P48">IF($B48=0,"",SUMPRODUCT((CF!$B$7:$B$306=$B48)*(P$4=CF!$P$5:$EF$5),CF!$P$7:$EF$306))</f>
        <v>0</v>
      </c>
    </row>
    <row r="49" spans="2:16" hidden="1" outlineLevel="1" x14ac:dyDescent="0.2">
      <c r="B49" s="221" t="str">
        <f>CF!B49</f>
        <v>Property Taxes</v>
      </c>
      <c r="E49" s="204">
        <f t="shared" si="2"/>
        <v>9004687.8248778787</v>
      </c>
      <c r="F49" s="19">
        <f t="array" ref="F49">IF($B49=0,"",SUMPRODUCT((CF!$B$7:$B$306=$B49)*(F$4=CF!$P$5:$EF$5),CF!$P$7:$EF$306))</f>
        <v>12374.999997778155</v>
      </c>
      <c r="G49" s="19">
        <f t="array" ref="G49">IF($B49=0,"",SUMPRODUCT((CF!$B$7:$B$306=$B49)*(G$4=CF!$P$5:$EF$5),CF!$P$7:$EF$306))</f>
        <v>148500.00000777643</v>
      </c>
      <c r="H49" s="19">
        <f t="array" ref="H49">IF($B49=0,"",SUMPRODUCT((CF!$B$7:$B$306=$B49)*(H$4=CF!$P$5:$EF$5),CF!$P$7:$EF$306))</f>
        <v>148499.99999055715</v>
      </c>
      <c r="I49" s="19">
        <f t="array" ref="I49">IF($B49=0,"",SUMPRODUCT((CF!$B$7:$B$306=$B49)*(I$4=CF!$P$5:$EF$5),CF!$P$7:$EF$306))</f>
        <v>74249.999986668932</v>
      </c>
      <c r="J49" s="19">
        <f t="array" ref="J49">IF($B49=0,"",SUMPRODUCT((CF!$B$7:$B$306=$B49)*(J$4=CF!$P$5:$EF$5),CF!$P$7:$EF$306))</f>
        <v>101077.2475</v>
      </c>
      <c r="K49" s="19">
        <f t="array" ref="K49">IF($B49=0,"",SUMPRODUCT((CF!$B$7:$B$306=$B49)*(K$4=CF!$P$5:$EF$5),CF!$P$7:$EF$306))</f>
        <v>1146668.3756279999</v>
      </c>
      <c r="L49" s="19">
        <f t="array" ref="L49">IF($B49=0,"",SUMPRODUCT((CF!$B$7:$B$306=$B49)*(L$4=CF!$P$5:$EF$5),CF!$P$7:$EF$306))</f>
        <v>1391128.8891599998</v>
      </c>
      <c r="M49" s="19">
        <f t="array" ref="M49">IF($B49=0,"",SUMPRODUCT((CF!$B$7:$B$306=$B49)*(M$4=CF!$P$5:$EF$5),CF!$P$7:$EF$306))</f>
        <v>1432862.7558348</v>
      </c>
      <c r="N49" s="19">
        <f t="array" ref="N49">IF($B49=0,"",SUMPRODUCT((CF!$B$7:$B$306=$B49)*(N$4=CF!$P$5:$EF$5),CF!$P$7:$EF$306))</f>
        <v>1475848.6385098437</v>
      </c>
      <c r="O49" s="19">
        <f t="array" ref="O49">IF($B49=0,"",SUMPRODUCT((CF!$B$7:$B$306=$B49)*(O$4=CF!$P$5:$EF$5),CF!$P$7:$EF$306))</f>
        <v>1520124.0976651392</v>
      </c>
      <c r="P49" s="204">
        <f t="array" ref="P49">IF($B49=0,"",SUMPRODUCT((CF!$B$7:$B$306=$B49)*(P$4=CF!$P$5:$EF$5),CF!$P$7:$EF$306))</f>
        <v>1565727.8205950933</v>
      </c>
    </row>
    <row r="50" spans="2:16" hidden="1" outlineLevel="1" x14ac:dyDescent="0.2">
      <c r="B50" s="221" t="str">
        <f>CF!B50</f>
        <v>Utilities</v>
      </c>
      <c r="E50" s="204">
        <f t="shared" si="2"/>
        <v>28348995.511535283</v>
      </c>
      <c r="F50" s="19">
        <f t="array" ref="F50">IF($B50=0,"",SUMPRODUCT((CF!$B$7:$B$306=$B50)*(F$4=CF!$P$5:$EF$5),CF!$P$7:$EF$306))</f>
        <v>9677.419353101197</v>
      </c>
      <c r="G50" s="19">
        <f t="array" ref="G50">IF($B50=0,"",SUMPRODUCT((CF!$B$7:$B$306=$B50)*(G$4=CF!$P$5:$EF$5),CF!$P$7:$EF$306))</f>
        <v>116129.03226414582</v>
      </c>
      <c r="H50" s="19">
        <f t="array" ref="H50">IF($B50=0,"",SUMPRODUCT((CF!$B$7:$B$306=$B50)*(H$4=CF!$P$5:$EF$5),CF!$P$7:$EF$306))</f>
        <v>116129.0322506801</v>
      </c>
      <c r="I50" s="19">
        <f t="array" ref="I50">IF($B50=0,"",SUMPRODUCT((CF!$B$7:$B$306=$B50)*(I$4=CF!$P$5:$EF$5),CF!$P$7:$EF$306))</f>
        <v>58064.516118607193</v>
      </c>
      <c r="J50" s="19">
        <f t="array" ref="J50">IF($B50=0,"",SUMPRODUCT((CF!$B$7:$B$306=$B50)*(J$4=CF!$P$5:$EF$5),CF!$P$7:$EF$306))</f>
        <v>328501.05437499995</v>
      </c>
      <c r="K50" s="19">
        <f t="array" ref="K50">IF($B50=0,"",SUMPRODUCT((CF!$B$7:$B$306=$B50)*(K$4=CF!$P$5:$EF$5),CF!$P$7:$EF$306))</f>
        <v>3726672.220790999</v>
      </c>
      <c r="L50" s="19">
        <f t="array" ref="L50">IF($B50=0,"",SUMPRODUCT((CF!$B$7:$B$306=$B50)*(L$4=CF!$P$5:$EF$5),CF!$P$7:$EF$306))</f>
        <v>4521168.8897700002</v>
      </c>
      <c r="M50" s="19">
        <f t="array" ref="M50">IF($B50=0,"",SUMPRODUCT((CF!$B$7:$B$306=$B50)*(M$4=CF!$P$5:$EF$5),CF!$P$7:$EF$306))</f>
        <v>4656803.9564630995</v>
      </c>
      <c r="N50" s="19">
        <f t="array" ref="N50">IF($B50=0,"",SUMPRODUCT((CF!$B$7:$B$306=$B50)*(N$4=CF!$P$5:$EF$5),CF!$P$7:$EF$306))</f>
        <v>4796508.0751569932</v>
      </c>
      <c r="O50" s="19">
        <f t="array" ref="O50">IF($B50=0,"",SUMPRODUCT((CF!$B$7:$B$306=$B50)*(O$4=CF!$P$5:$EF$5),CF!$P$7:$EF$306))</f>
        <v>4940403.3174117021</v>
      </c>
      <c r="P50" s="204">
        <f t="array" ref="P50">IF($B50=0,"",SUMPRODUCT((CF!$B$7:$B$306=$B50)*(P$4=CF!$P$5:$EF$5),CF!$P$7:$EF$306))</f>
        <v>5088615.4169340543</v>
      </c>
    </row>
    <row r="51" spans="2:16" hidden="1" outlineLevel="1" x14ac:dyDescent="0.2">
      <c r="B51" s="221" t="str">
        <f>CF!B51</f>
        <v xml:space="preserve">Legal </v>
      </c>
      <c r="E51" s="204">
        <f t="shared" si="2"/>
        <v>600000</v>
      </c>
      <c r="F51" s="19">
        <f t="array" ref="F51">IF($B51=0,"",SUMPRODUCT((CF!$B$7:$B$306=$B51)*(F$4=CF!$P$5:$EF$5),CF!$P$7:$EF$306))</f>
        <v>0</v>
      </c>
      <c r="G51" s="19">
        <f t="array" ref="G51">IF($B51=0,"",SUMPRODUCT((CF!$B$7:$B$306=$B51)*(G$4=CF!$P$5:$EF$5),CF!$P$7:$EF$306))</f>
        <v>31578.947363795705</v>
      </c>
      <c r="H51" s="19">
        <f t="array" ref="H51">IF($B51=0,"",SUMPRODUCT((CF!$B$7:$B$306=$B51)*(H$4=CF!$P$5:$EF$5),CF!$P$7:$EF$306))</f>
        <v>378947.36845343007</v>
      </c>
      <c r="I51" s="19">
        <f t="array" ref="I51">IF($B51=0,"",SUMPRODUCT((CF!$B$7:$B$306=$B51)*(I$4=CF!$P$5:$EF$5),CF!$P$7:$EF$306))</f>
        <v>189473.68418277425</v>
      </c>
      <c r="J51" s="19">
        <f t="array" ref="J51">IF($B51=0,"",SUMPRODUCT((CF!$B$7:$B$306=$B51)*(J$4=CF!$P$5:$EF$5),CF!$P$7:$EF$306))</f>
        <v>0</v>
      </c>
      <c r="K51" s="19">
        <f t="array" ref="K51">IF($B51=0,"",SUMPRODUCT((CF!$B$7:$B$306=$B51)*(K$4=CF!$P$5:$EF$5),CF!$P$7:$EF$306))</f>
        <v>0</v>
      </c>
      <c r="L51" s="19">
        <f t="array" ref="L51">IF($B51=0,"",SUMPRODUCT((CF!$B$7:$B$306=$B51)*(L$4=CF!$P$5:$EF$5),CF!$P$7:$EF$306))</f>
        <v>0</v>
      </c>
      <c r="M51" s="19">
        <f t="array" ref="M51">IF($B51=0,"",SUMPRODUCT((CF!$B$7:$B$306=$B51)*(M$4=CF!$P$5:$EF$5),CF!$P$7:$EF$306))</f>
        <v>0</v>
      </c>
      <c r="N51" s="19">
        <f t="array" ref="N51">IF($B51=0,"",SUMPRODUCT((CF!$B$7:$B$306=$B51)*(N$4=CF!$P$5:$EF$5),CF!$P$7:$EF$306))</f>
        <v>0</v>
      </c>
      <c r="O51" s="19">
        <f t="array" ref="O51">IF($B51=0,"",SUMPRODUCT((CF!$B$7:$B$306=$B51)*(O$4=CF!$P$5:$EF$5),CF!$P$7:$EF$306))</f>
        <v>0</v>
      </c>
      <c r="P51" s="204">
        <f t="array" ref="P51">IF($B51=0,"",SUMPRODUCT((CF!$B$7:$B$306=$B51)*(P$4=CF!$P$5:$EF$5),CF!$P$7:$EF$306))</f>
        <v>0</v>
      </c>
    </row>
    <row r="52" spans="2:16" hidden="1" outlineLevel="1" x14ac:dyDescent="0.2">
      <c r="B52" s="221" t="str">
        <f>CF!B52</f>
        <v>Cross Segration Study</v>
      </c>
      <c r="E52" s="204">
        <f t="shared" si="2"/>
        <v>241935.4838611942</v>
      </c>
      <c r="F52" s="19">
        <f t="array" ref="F52">IF($B52=0,"",SUMPRODUCT((CF!$B$7:$B$306=$B52)*(F$4=CF!$P$5:$EF$5),CF!$P$7:$EF$306))</f>
        <v>8064.5161275843311</v>
      </c>
      <c r="G52" s="19">
        <f t="array" ref="G52">IF($B52=0,"",SUMPRODUCT((CF!$B$7:$B$306=$B52)*(G$4=CF!$P$5:$EF$5),CF!$P$7:$EF$306))</f>
        <v>96774.193553454825</v>
      </c>
      <c r="H52" s="19">
        <f t="array" ref="H52">IF($B52=0,"",SUMPRODUCT((CF!$B$7:$B$306=$B52)*(H$4=CF!$P$5:$EF$5),CF!$P$7:$EF$306))</f>
        <v>96774.193542233392</v>
      </c>
      <c r="I52" s="19">
        <f t="array" ref="I52">IF($B52=0,"",SUMPRODUCT((CF!$B$7:$B$306=$B52)*(I$4=CF!$P$5:$EF$5),CF!$P$7:$EF$306))</f>
        <v>48387.096765505987</v>
      </c>
      <c r="J52" s="19">
        <f t="array" ref="J52">IF($B52=0,"",SUMPRODUCT((CF!$B$7:$B$306=$B52)*(J$4=CF!$P$5:$EF$5),CF!$P$7:$EF$306))</f>
        <v>0</v>
      </c>
      <c r="K52" s="19">
        <f t="array" ref="K52">IF($B52=0,"",SUMPRODUCT((CF!$B$7:$B$306=$B52)*(K$4=CF!$P$5:$EF$5),CF!$P$7:$EF$306))</f>
        <v>0</v>
      </c>
      <c r="L52" s="19">
        <f t="array" ref="L52">IF($B52=0,"",SUMPRODUCT((CF!$B$7:$B$306=$B52)*(L$4=CF!$P$5:$EF$5),CF!$P$7:$EF$306))</f>
        <v>0</v>
      </c>
      <c r="M52" s="19">
        <f t="array" ref="M52">IF($B52=0,"",SUMPRODUCT((CF!$B$7:$B$306=$B52)*(M$4=CF!$P$5:$EF$5),CF!$P$7:$EF$306))</f>
        <v>0</v>
      </c>
      <c r="N52" s="19">
        <f t="array" ref="N52">IF($B52=0,"",SUMPRODUCT((CF!$B$7:$B$306=$B52)*(N$4=CF!$P$5:$EF$5),CF!$P$7:$EF$306))</f>
        <v>0</v>
      </c>
      <c r="O52" s="19">
        <f t="array" ref="O52">IF($B52=0,"",SUMPRODUCT((CF!$B$7:$B$306=$B52)*(O$4=CF!$P$5:$EF$5),CF!$P$7:$EF$306))</f>
        <v>0</v>
      </c>
      <c r="P52" s="204">
        <f t="array" ref="P52">IF($B52=0,"",SUMPRODUCT((CF!$B$7:$B$306=$B52)*(P$4=CF!$P$5:$EF$5),CF!$P$7:$EF$306))</f>
        <v>0</v>
      </c>
    </row>
    <row r="53" spans="2:16" hidden="1" outlineLevel="1" x14ac:dyDescent="0.2">
      <c r="B53" s="221" t="str">
        <f>CF!B53</f>
        <v>Marketing/Advertising</v>
      </c>
      <c r="E53" s="204">
        <f t="shared" si="2"/>
        <v>387096.77417791076</v>
      </c>
      <c r="F53" s="19">
        <f t="array" ref="F53">IF($B53=0,"",SUMPRODUCT((CF!$B$7:$B$306=$B53)*(F$4=CF!$P$5:$EF$5),CF!$P$7:$EF$306))</f>
        <v>12903.225804134929</v>
      </c>
      <c r="G53" s="19">
        <f t="array" ref="G53">IF($B53=0,"",SUMPRODUCT((CF!$B$7:$B$306=$B53)*(G$4=CF!$P$5:$EF$5),CF!$P$7:$EF$306))</f>
        <v>154838.70968552775</v>
      </c>
      <c r="H53" s="19">
        <f t="array" ref="H53">IF($B53=0,"",SUMPRODUCT((CF!$B$7:$B$306=$B53)*(H$4=CF!$P$5:$EF$5),CF!$P$7:$EF$306))</f>
        <v>154838.70966757345</v>
      </c>
      <c r="I53" s="19">
        <f t="array" ref="I53">IF($B53=0,"",SUMPRODUCT((CF!$B$7:$B$306=$B53)*(I$4=CF!$P$5:$EF$5),CF!$P$7:$EF$306))</f>
        <v>77419.354824809576</v>
      </c>
      <c r="J53" s="19">
        <f t="array" ref="J53">IF($B53=0,"",SUMPRODUCT((CF!$B$7:$B$306=$B53)*(J$4=CF!$P$5:$EF$5),CF!$P$7:$EF$306))</f>
        <v>0</v>
      </c>
      <c r="K53" s="19">
        <f t="array" ref="K53">IF($B53=0,"",SUMPRODUCT((CF!$B$7:$B$306=$B53)*(K$4=CF!$P$5:$EF$5),CF!$P$7:$EF$306))</f>
        <v>0</v>
      </c>
      <c r="L53" s="19">
        <f t="array" ref="L53">IF($B53=0,"",SUMPRODUCT((CF!$B$7:$B$306=$B53)*(L$4=CF!$P$5:$EF$5),CF!$P$7:$EF$306))</f>
        <v>0</v>
      </c>
      <c r="M53" s="19">
        <f t="array" ref="M53">IF($B53=0,"",SUMPRODUCT((CF!$B$7:$B$306=$B53)*(M$4=CF!$P$5:$EF$5),CF!$P$7:$EF$306))</f>
        <v>0</v>
      </c>
      <c r="N53" s="19">
        <f t="array" ref="N53">IF($B53=0,"",SUMPRODUCT((CF!$B$7:$B$306=$B53)*(N$4=CF!$P$5:$EF$5),CF!$P$7:$EF$306))</f>
        <v>0</v>
      </c>
      <c r="O53" s="19">
        <f t="array" ref="O53">IF($B53=0,"",SUMPRODUCT((CF!$B$7:$B$306=$B53)*(O$4=CF!$P$5:$EF$5),CF!$P$7:$EF$306))</f>
        <v>0</v>
      </c>
      <c r="P53" s="204">
        <f t="array" ref="P53">IF($B53=0,"",SUMPRODUCT((CF!$B$7:$B$306=$B53)*(P$4=CF!$P$5:$EF$5),CF!$P$7:$EF$306))</f>
        <v>0</v>
      </c>
    </row>
    <row r="54" spans="2:16" hidden="1" outlineLevel="1" x14ac:dyDescent="0.2">
      <c r="B54" s="221" t="str">
        <f>CF!B54</f>
        <v xml:space="preserve">Surveyors </v>
      </c>
      <c r="E54" s="204">
        <f t="shared" si="2"/>
        <v>145161.29031671656</v>
      </c>
      <c r="F54" s="19">
        <f t="array" ref="F54">IF($B54=0,"",SUMPRODUCT((CF!$B$7:$B$306=$B54)*(F$4=CF!$P$5:$EF$5),CF!$P$7:$EF$306))</f>
        <v>4838.7096765505985</v>
      </c>
      <c r="G54" s="19">
        <f t="array" ref="G54">IF($B54=0,"",SUMPRODUCT((CF!$B$7:$B$306=$B54)*(G$4=CF!$P$5:$EF$5),CF!$P$7:$EF$306))</f>
        <v>58064.516132072909</v>
      </c>
      <c r="H54" s="19">
        <f t="array" ref="H54">IF($B54=0,"",SUMPRODUCT((CF!$B$7:$B$306=$B54)*(H$4=CF!$P$5:$EF$5),CF!$P$7:$EF$306))</f>
        <v>58064.516125340051</v>
      </c>
      <c r="I54" s="19">
        <f t="array" ref="I54">IF($B54=0,"",SUMPRODUCT((CF!$B$7:$B$306=$B54)*(I$4=CF!$P$5:$EF$5),CF!$P$7:$EF$306))</f>
        <v>29032.258059303596</v>
      </c>
      <c r="J54" s="19">
        <f t="array" ref="J54">IF($B54=0,"",SUMPRODUCT((CF!$B$7:$B$306=$B54)*(J$4=CF!$P$5:$EF$5),CF!$P$7:$EF$306))</f>
        <v>0</v>
      </c>
      <c r="K54" s="19">
        <f t="array" ref="K54">IF($B54=0,"",SUMPRODUCT((CF!$B$7:$B$306=$B54)*(K$4=CF!$P$5:$EF$5),CF!$P$7:$EF$306))</f>
        <v>0</v>
      </c>
      <c r="L54" s="19">
        <f t="array" ref="L54">IF($B54=0,"",SUMPRODUCT((CF!$B$7:$B$306=$B54)*(L$4=CF!$P$5:$EF$5),CF!$P$7:$EF$306))</f>
        <v>0</v>
      </c>
      <c r="M54" s="19">
        <f t="array" ref="M54">IF($B54=0,"",SUMPRODUCT((CF!$B$7:$B$306=$B54)*(M$4=CF!$P$5:$EF$5),CF!$P$7:$EF$306))</f>
        <v>0</v>
      </c>
      <c r="N54" s="19">
        <f t="array" ref="N54">IF($B54=0,"",SUMPRODUCT((CF!$B$7:$B$306=$B54)*(N$4=CF!$P$5:$EF$5),CF!$P$7:$EF$306))</f>
        <v>0</v>
      </c>
      <c r="O54" s="19">
        <f t="array" ref="O54">IF($B54=0,"",SUMPRODUCT((CF!$B$7:$B$306=$B54)*(O$4=CF!$P$5:$EF$5),CF!$P$7:$EF$306))</f>
        <v>0</v>
      </c>
      <c r="P54" s="204">
        <f t="array" ref="P54">IF($B54=0,"",SUMPRODUCT((CF!$B$7:$B$306=$B54)*(P$4=CF!$P$5:$EF$5),CF!$P$7:$EF$306))</f>
        <v>0</v>
      </c>
    </row>
    <row r="55" spans="2:16" hidden="1" outlineLevel="1" x14ac:dyDescent="0.2">
      <c r="B55" s="221" t="str">
        <f>CF!B55</f>
        <v>Appraisal</v>
      </c>
      <c r="E55" s="204">
        <f t="shared" si="2"/>
        <v>145161.29031671656</v>
      </c>
      <c r="F55" s="19">
        <f t="array" ref="F55">IF($B55=0,"",SUMPRODUCT((CF!$B$7:$B$306=$B55)*(F$4=CF!$P$5:$EF$5),CF!$P$7:$EF$306))</f>
        <v>4838.7096765505985</v>
      </c>
      <c r="G55" s="19">
        <f t="array" ref="G55">IF($B55=0,"",SUMPRODUCT((CF!$B$7:$B$306=$B55)*(G$4=CF!$P$5:$EF$5),CF!$P$7:$EF$306))</f>
        <v>58064.516132072909</v>
      </c>
      <c r="H55" s="19">
        <f t="array" ref="H55">IF($B55=0,"",SUMPRODUCT((CF!$B$7:$B$306=$B55)*(H$4=CF!$P$5:$EF$5),CF!$P$7:$EF$306))</f>
        <v>58064.516125340051</v>
      </c>
      <c r="I55" s="19">
        <f t="array" ref="I55">IF($B55=0,"",SUMPRODUCT((CF!$B$7:$B$306=$B55)*(I$4=CF!$P$5:$EF$5),CF!$P$7:$EF$306))</f>
        <v>29032.258059303596</v>
      </c>
      <c r="J55" s="19">
        <f t="array" ref="J55">IF($B55=0,"",SUMPRODUCT((CF!$B$7:$B$306=$B55)*(J$4=CF!$P$5:$EF$5),CF!$P$7:$EF$306))</f>
        <v>0</v>
      </c>
      <c r="K55" s="19">
        <f t="array" ref="K55">IF($B55=0,"",SUMPRODUCT((CF!$B$7:$B$306=$B55)*(K$4=CF!$P$5:$EF$5),CF!$P$7:$EF$306))</f>
        <v>0</v>
      </c>
      <c r="L55" s="19">
        <f t="array" ref="L55">IF($B55=0,"",SUMPRODUCT((CF!$B$7:$B$306=$B55)*(L$4=CF!$P$5:$EF$5),CF!$P$7:$EF$306))</f>
        <v>0</v>
      </c>
      <c r="M55" s="19">
        <f t="array" ref="M55">IF($B55=0,"",SUMPRODUCT((CF!$B$7:$B$306=$B55)*(M$4=CF!$P$5:$EF$5),CF!$P$7:$EF$306))</f>
        <v>0</v>
      </c>
      <c r="N55" s="19">
        <f t="array" ref="N55">IF($B55=0,"",SUMPRODUCT((CF!$B$7:$B$306=$B55)*(N$4=CF!$P$5:$EF$5),CF!$P$7:$EF$306))</f>
        <v>0</v>
      </c>
      <c r="O55" s="19">
        <f t="array" ref="O55">IF($B55=0,"",SUMPRODUCT((CF!$B$7:$B$306=$B55)*(O$4=CF!$P$5:$EF$5),CF!$P$7:$EF$306))</f>
        <v>0</v>
      </c>
      <c r="P55" s="204">
        <f t="array" ref="P55">IF($B55=0,"",SUMPRODUCT((CF!$B$7:$B$306=$B55)*(P$4=CF!$P$5:$EF$5),CF!$P$7:$EF$306))</f>
        <v>0</v>
      </c>
    </row>
    <row r="56" spans="2:16" hidden="1" outlineLevel="1" x14ac:dyDescent="0.2">
      <c r="B56" s="221" t="str">
        <f>CF!B56</f>
        <v>Title Insurance</v>
      </c>
      <c r="E56" s="204">
        <f t="shared" si="2"/>
        <v>241935.4838611942</v>
      </c>
      <c r="F56" s="19">
        <f t="array" ref="F56">IF($B56=0,"",SUMPRODUCT((CF!$B$7:$B$306=$B56)*(F$4=CF!$P$5:$EF$5),CF!$P$7:$EF$306))</f>
        <v>8064.5161275843311</v>
      </c>
      <c r="G56" s="19">
        <f t="array" ref="G56">IF($B56=0,"",SUMPRODUCT((CF!$B$7:$B$306=$B56)*(G$4=CF!$P$5:$EF$5),CF!$P$7:$EF$306))</f>
        <v>96774.193553454825</v>
      </c>
      <c r="H56" s="19">
        <f t="array" ref="H56">IF($B56=0,"",SUMPRODUCT((CF!$B$7:$B$306=$B56)*(H$4=CF!$P$5:$EF$5),CF!$P$7:$EF$306))</f>
        <v>96774.193542233392</v>
      </c>
      <c r="I56" s="19">
        <f t="array" ref="I56">IF($B56=0,"",SUMPRODUCT((CF!$B$7:$B$306=$B56)*(I$4=CF!$P$5:$EF$5),CF!$P$7:$EF$306))</f>
        <v>48387.096765505987</v>
      </c>
      <c r="J56" s="19">
        <f t="array" ref="J56">IF($B56=0,"",SUMPRODUCT((CF!$B$7:$B$306=$B56)*(J$4=CF!$P$5:$EF$5),CF!$P$7:$EF$306))</f>
        <v>0</v>
      </c>
      <c r="K56" s="19">
        <f t="array" ref="K56">IF($B56=0,"",SUMPRODUCT((CF!$B$7:$B$306=$B56)*(K$4=CF!$P$5:$EF$5),CF!$P$7:$EF$306))</f>
        <v>0</v>
      </c>
      <c r="L56" s="19">
        <f t="array" ref="L56">IF($B56=0,"",SUMPRODUCT((CF!$B$7:$B$306=$B56)*(L$4=CF!$P$5:$EF$5),CF!$P$7:$EF$306))</f>
        <v>0</v>
      </c>
      <c r="M56" s="19">
        <f t="array" ref="M56">IF($B56=0,"",SUMPRODUCT((CF!$B$7:$B$306=$B56)*(M$4=CF!$P$5:$EF$5),CF!$P$7:$EF$306))</f>
        <v>0</v>
      </c>
      <c r="N56" s="19">
        <f t="array" ref="N56">IF($B56=0,"",SUMPRODUCT((CF!$B$7:$B$306=$B56)*(N$4=CF!$P$5:$EF$5),CF!$P$7:$EF$306))</f>
        <v>0</v>
      </c>
      <c r="O56" s="19">
        <f t="array" ref="O56">IF($B56=0,"",SUMPRODUCT((CF!$B$7:$B$306=$B56)*(O$4=CF!$P$5:$EF$5),CF!$P$7:$EF$306))</f>
        <v>0</v>
      </c>
      <c r="P56" s="204">
        <f t="array" ref="P56">IF($B56=0,"",SUMPRODUCT((CF!$B$7:$B$306=$B56)*(P$4=CF!$P$5:$EF$5),CF!$P$7:$EF$306))</f>
        <v>0</v>
      </c>
    </row>
    <row r="57" spans="2:16" hidden="1" outlineLevel="1" x14ac:dyDescent="0.2">
      <c r="B57" s="221" t="str">
        <f>CF!B57</f>
        <v>IDA Fees</v>
      </c>
      <c r="E57" s="204">
        <f t="shared" si="2"/>
        <v>0</v>
      </c>
      <c r="F57" s="19">
        <f t="array" ref="F57">IF($B57=0,"",SUMPRODUCT((CF!$B$7:$B$306=$B57)*(F$4=CF!$P$5:$EF$5),CF!$P$7:$EF$306))</f>
        <v>499999.9993042709</v>
      </c>
      <c r="G57" s="19">
        <f t="array" ref="G57">IF($B57=0,"",SUMPRODUCT((CF!$B$7:$B$306=$B57)*(G$4=CF!$P$5:$EF$5),CF!$P$7:$EF$306))</f>
        <v>0</v>
      </c>
      <c r="H57" s="19">
        <f t="array" ref="H57">IF($B57=0,"",SUMPRODUCT((CF!$B$7:$B$306=$B57)*(H$4=CF!$P$5:$EF$5),CF!$P$7:$EF$306))</f>
        <v>0</v>
      </c>
      <c r="I57" s="19">
        <f t="array" ref="I57">IF($B57=0,"",SUMPRODUCT((CF!$B$7:$B$306=$B57)*(I$4=CF!$P$5:$EF$5),CF!$P$7:$EF$306))</f>
        <v>0</v>
      </c>
      <c r="J57" s="19">
        <f t="array" ref="J57">IF($B57=0,"",SUMPRODUCT((CF!$B$7:$B$306=$B57)*(J$4=CF!$P$5:$EF$5),CF!$P$7:$EF$306))</f>
        <v>0</v>
      </c>
      <c r="K57" s="19">
        <f t="array" ref="K57">IF($B57=0,"",SUMPRODUCT((CF!$B$7:$B$306=$B57)*(K$4=CF!$P$5:$EF$5),CF!$P$7:$EF$306))</f>
        <v>0</v>
      </c>
      <c r="L57" s="19">
        <f t="array" ref="L57">IF($B57=0,"",SUMPRODUCT((CF!$B$7:$B$306=$B57)*(L$4=CF!$P$5:$EF$5),CF!$P$7:$EF$306))</f>
        <v>0</v>
      </c>
      <c r="M57" s="19">
        <f t="array" ref="M57">IF($B57=0,"",SUMPRODUCT((CF!$B$7:$B$306=$B57)*(M$4=CF!$P$5:$EF$5),CF!$P$7:$EF$306))</f>
        <v>0</v>
      </c>
      <c r="N57" s="19">
        <f t="array" ref="N57">IF($B57=0,"",SUMPRODUCT((CF!$B$7:$B$306=$B57)*(N$4=CF!$P$5:$EF$5),CF!$P$7:$EF$306))</f>
        <v>0</v>
      </c>
      <c r="O57" s="19">
        <f t="array" ref="O57">IF($B57=0,"",SUMPRODUCT((CF!$B$7:$B$306=$B57)*(O$4=CF!$P$5:$EF$5),CF!$P$7:$EF$306))</f>
        <v>0</v>
      </c>
      <c r="P57" s="204">
        <f t="array" ref="P57">IF($B57=0,"",SUMPRODUCT((CF!$B$7:$B$306=$B57)*(P$4=CF!$P$5:$EF$5),CF!$P$7:$EF$306))</f>
        <v>0</v>
      </c>
    </row>
    <row r="58" spans="2:16" hidden="1" outlineLevel="1" x14ac:dyDescent="0.2">
      <c r="B58" s="221" t="str">
        <f>CF!B58</f>
        <v>NYSERDA Documentation/Energy Modeliing</v>
      </c>
      <c r="E58" s="204">
        <f t="shared" si="2"/>
        <v>0</v>
      </c>
      <c r="F58" s="19">
        <f t="array" ref="F58">IF($B58=0,"",SUMPRODUCT((CF!$B$7:$B$306=$B58)*(F$4=CF!$P$5:$EF$5),CF!$P$7:$EF$306))</f>
        <v>599999.99916512507</v>
      </c>
      <c r="G58" s="19">
        <f t="array" ref="G58">IF($B58=0,"",SUMPRODUCT((CF!$B$7:$B$306=$B58)*(G$4=CF!$P$5:$EF$5),CF!$P$7:$EF$306))</f>
        <v>0</v>
      </c>
      <c r="H58" s="19">
        <f t="array" ref="H58">IF($B58=0,"",SUMPRODUCT((CF!$B$7:$B$306=$B58)*(H$4=CF!$P$5:$EF$5),CF!$P$7:$EF$306))</f>
        <v>0</v>
      </c>
      <c r="I58" s="19">
        <f t="array" ref="I58">IF($B58=0,"",SUMPRODUCT((CF!$B$7:$B$306=$B58)*(I$4=CF!$P$5:$EF$5),CF!$P$7:$EF$306))</f>
        <v>0</v>
      </c>
      <c r="J58" s="19">
        <f t="array" ref="J58">IF($B58=0,"",SUMPRODUCT((CF!$B$7:$B$306=$B58)*(J$4=CF!$P$5:$EF$5),CF!$P$7:$EF$306))</f>
        <v>0</v>
      </c>
      <c r="K58" s="19">
        <f t="array" ref="K58">IF($B58=0,"",SUMPRODUCT((CF!$B$7:$B$306=$B58)*(K$4=CF!$P$5:$EF$5),CF!$P$7:$EF$306))</f>
        <v>0</v>
      </c>
      <c r="L58" s="19">
        <f t="array" ref="L58">IF($B58=0,"",SUMPRODUCT((CF!$B$7:$B$306=$B58)*(L$4=CF!$P$5:$EF$5),CF!$P$7:$EF$306))</f>
        <v>0</v>
      </c>
      <c r="M58" s="19">
        <f t="array" ref="M58">IF($B58=0,"",SUMPRODUCT((CF!$B$7:$B$306=$B58)*(M$4=CF!$P$5:$EF$5),CF!$P$7:$EF$306))</f>
        <v>0</v>
      </c>
      <c r="N58" s="19">
        <f t="array" ref="N58">IF($B58=0,"",SUMPRODUCT((CF!$B$7:$B$306=$B58)*(N$4=CF!$P$5:$EF$5),CF!$P$7:$EF$306))</f>
        <v>0</v>
      </c>
      <c r="O58" s="19">
        <f t="array" ref="O58">IF($B58=0,"",SUMPRODUCT((CF!$B$7:$B$306=$B58)*(O$4=CF!$P$5:$EF$5),CF!$P$7:$EF$306))</f>
        <v>0</v>
      </c>
      <c r="P58" s="204">
        <f t="array" ref="P58">IF($B58=0,"",SUMPRODUCT((CF!$B$7:$B$306=$B58)*(P$4=CF!$P$5:$EF$5),CF!$P$7:$EF$306))</f>
        <v>0</v>
      </c>
    </row>
    <row r="59" spans="2:16" hidden="1" outlineLevel="1" x14ac:dyDescent="0.2">
      <c r="B59" s="221">
        <f>CF!B59</f>
        <v>0</v>
      </c>
      <c r="E59" s="204">
        <f t="shared" si="2"/>
        <v>0</v>
      </c>
      <c r="F59" s="19" t="str">
        <f t="array" ref="F59">IF($B59=0,"",SUMPRODUCT((CF!$B$7:$B$306=$B59)*(F$4=CF!$P$5:$EF$5),CF!$P$7:$EF$306))</f>
        <v/>
      </c>
      <c r="G59" s="19" t="str">
        <f t="array" ref="G59">IF($B59=0,"",SUMPRODUCT((CF!$B$7:$B$306=$B59)*(G$4=CF!$P$5:$EF$5),CF!$P$7:$EF$306))</f>
        <v/>
      </c>
      <c r="H59" s="19" t="str">
        <f t="array" ref="H59">IF($B59=0,"",SUMPRODUCT((CF!$B$7:$B$306=$B59)*(H$4=CF!$P$5:$EF$5),CF!$P$7:$EF$306))</f>
        <v/>
      </c>
      <c r="I59" s="19" t="str">
        <f t="array" ref="I59">IF($B59=0,"",SUMPRODUCT((CF!$B$7:$B$306=$B59)*(I$4=CF!$P$5:$EF$5),CF!$P$7:$EF$306))</f>
        <v/>
      </c>
      <c r="J59" s="19" t="str">
        <f t="array" ref="J59">IF($B59=0,"",SUMPRODUCT((CF!$B$7:$B$306=$B59)*(J$4=CF!$P$5:$EF$5),CF!$P$7:$EF$306))</f>
        <v/>
      </c>
      <c r="K59" s="19" t="str">
        <f t="array" ref="K59">IF($B59=0,"",SUMPRODUCT((CF!$B$7:$B$306=$B59)*(K$4=CF!$P$5:$EF$5),CF!$P$7:$EF$306))</f>
        <v/>
      </c>
      <c r="L59" s="19" t="str">
        <f t="array" ref="L59">IF($B59=0,"",SUMPRODUCT((CF!$B$7:$B$306=$B59)*(L$4=CF!$P$5:$EF$5),CF!$P$7:$EF$306))</f>
        <v/>
      </c>
      <c r="M59" s="19" t="str">
        <f t="array" ref="M59">IF($B59=0,"",SUMPRODUCT((CF!$B$7:$B$306=$B59)*(M$4=CF!$P$5:$EF$5),CF!$P$7:$EF$306))</f>
        <v/>
      </c>
      <c r="N59" s="19" t="str">
        <f t="array" ref="N59">IF($B59=0,"",SUMPRODUCT((CF!$B$7:$B$306=$B59)*(N$4=CF!$P$5:$EF$5),CF!$P$7:$EF$306))</f>
        <v/>
      </c>
      <c r="O59" s="19" t="str">
        <f t="array" ref="O59">IF($B59=0,"",SUMPRODUCT((CF!$B$7:$B$306=$B59)*(O$4=CF!$P$5:$EF$5),CF!$P$7:$EF$306))</f>
        <v/>
      </c>
      <c r="P59" s="204" t="str">
        <f t="array" ref="P59">IF($B59=0,"",SUMPRODUCT((CF!$B$7:$B$306=$B59)*(P$4=CF!$P$5:$EF$5),CF!$P$7:$EF$306))</f>
        <v/>
      </c>
    </row>
    <row r="60" spans="2:16" hidden="1" outlineLevel="1" x14ac:dyDescent="0.2">
      <c r="B60" s="221">
        <f>CF!B60</f>
        <v>0</v>
      </c>
      <c r="E60" s="204">
        <f t="shared" si="2"/>
        <v>0</v>
      </c>
      <c r="F60" s="19" t="str">
        <f t="array" ref="F60">IF($B60=0,"",SUMPRODUCT((CF!$B$7:$B$306=$B60)*(F$4=CF!$P$5:$EF$5),CF!$P$7:$EF$306))</f>
        <v/>
      </c>
      <c r="G60" s="19" t="str">
        <f t="array" ref="G60">IF($B60=0,"",SUMPRODUCT((CF!$B$7:$B$306=$B60)*(G$4=CF!$P$5:$EF$5),CF!$P$7:$EF$306))</f>
        <v/>
      </c>
      <c r="H60" s="19" t="str">
        <f t="array" ref="H60">IF($B60=0,"",SUMPRODUCT((CF!$B$7:$B$306=$B60)*(H$4=CF!$P$5:$EF$5),CF!$P$7:$EF$306))</f>
        <v/>
      </c>
      <c r="I60" s="19" t="str">
        <f t="array" ref="I60">IF($B60=0,"",SUMPRODUCT((CF!$B$7:$B$306=$B60)*(I$4=CF!$P$5:$EF$5),CF!$P$7:$EF$306))</f>
        <v/>
      </c>
      <c r="J60" s="19" t="str">
        <f t="array" ref="J60">IF($B60=0,"",SUMPRODUCT((CF!$B$7:$B$306=$B60)*(J$4=CF!$P$5:$EF$5),CF!$P$7:$EF$306))</f>
        <v/>
      </c>
      <c r="K60" s="19" t="str">
        <f t="array" ref="K60">IF($B60=0,"",SUMPRODUCT((CF!$B$7:$B$306=$B60)*(K$4=CF!$P$5:$EF$5),CF!$P$7:$EF$306))</f>
        <v/>
      </c>
      <c r="L60" s="19" t="str">
        <f t="array" ref="L60">IF($B60=0,"",SUMPRODUCT((CF!$B$7:$B$306=$B60)*(L$4=CF!$P$5:$EF$5),CF!$P$7:$EF$306))</f>
        <v/>
      </c>
      <c r="M60" s="19" t="str">
        <f t="array" ref="M60">IF($B60=0,"",SUMPRODUCT((CF!$B$7:$B$306=$B60)*(M$4=CF!$P$5:$EF$5),CF!$P$7:$EF$306))</f>
        <v/>
      </c>
      <c r="N60" s="19" t="str">
        <f t="array" ref="N60">IF($B60=0,"",SUMPRODUCT((CF!$B$7:$B$306=$B60)*(N$4=CF!$P$5:$EF$5),CF!$P$7:$EF$306))</f>
        <v/>
      </c>
      <c r="O60" s="19" t="str">
        <f t="array" ref="O60">IF($B60=0,"",SUMPRODUCT((CF!$B$7:$B$306=$B60)*(O$4=CF!$P$5:$EF$5),CF!$P$7:$EF$306))</f>
        <v/>
      </c>
      <c r="P60" s="204" t="str">
        <f t="array" ref="P60">IF($B60=0,"",SUMPRODUCT((CF!$B$7:$B$306=$B60)*(P$4=CF!$P$5:$EF$5),CF!$P$7:$EF$306))</f>
        <v/>
      </c>
    </row>
    <row r="61" spans="2:16" collapsed="1" x14ac:dyDescent="0.2">
      <c r="B61" s="280">
        <f>CF!B61</f>
        <v>0</v>
      </c>
      <c r="C61" s="17"/>
      <c r="D61" s="17"/>
      <c r="E61" s="281">
        <f t="shared" si="2"/>
        <v>0</v>
      </c>
      <c r="F61" s="42" t="str">
        <f t="array" ref="F61">IF($B61=0,"",SUMPRODUCT((CF!$B$7:$B$306=$B61)*(F$4=CF!$P$5:$EF$5),CF!$P$7:$EF$306))</f>
        <v/>
      </c>
      <c r="G61" s="42" t="str">
        <f t="array" ref="G61">IF($B61=0,"",SUMPRODUCT((CF!$B$7:$B$306=$B61)*(G$4=CF!$P$5:$EF$5),CF!$P$7:$EF$306))</f>
        <v/>
      </c>
      <c r="H61" s="42" t="str">
        <f t="array" ref="H61">IF($B61=0,"",SUMPRODUCT((CF!$B$7:$B$306=$B61)*(H$4=CF!$P$5:$EF$5),CF!$P$7:$EF$306))</f>
        <v/>
      </c>
      <c r="I61" s="42" t="str">
        <f t="array" ref="I61">IF($B61=0,"",SUMPRODUCT((CF!$B$7:$B$306=$B61)*(I$4=CF!$P$5:$EF$5),CF!$P$7:$EF$306))</f>
        <v/>
      </c>
      <c r="J61" s="42" t="str">
        <f t="array" ref="J61">IF($B61=0,"",SUMPRODUCT((CF!$B$7:$B$306=$B61)*(J$4=CF!$P$5:$EF$5),CF!$P$7:$EF$306))</f>
        <v/>
      </c>
      <c r="K61" s="42" t="str">
        <f t="array" ref="K61">IF($B61=0,"",SUMPRODUCT((CF!$B$7:$B$306=$B61)*(K$4=CF!$P$5:$EF$5),CF!$P$7:$EF$306))</f>
        <v/>
      </c>
      <c r="L61" s="42" t="str">
        <f t="array" ref="L61">IF($B61=0,"",SUMPRODUCT((CF!$B$7:$B$306=$B61)*(L$4=CF!$P$5:$EF$5),CF!$P$7:$EF$306))</f>
        <v/>
      </c>
      <c r="M61" s="42" t="str">
        <f t="array" ref="M61">IF($B61=0,"",SUMPRODUCT((CF!$B$7:$B$306=$B61)*(M$4=CF!$P$5:$EF$5),CF!$P$7:$EF$306))</f>
        <v/>
      </c>
      <c r="N61" s="42" t="str">
        <f t="array" ref="N61">IF($B61=0,"",SUMPRODUCT((CF!$B$7:$B$306=$B61)*(N$4=CF!$P$5:$EF$5),CF!$P$7:$EF$306))</f>
        <v/>
      </c>
      <c r="O61" s="42" t="str">
        <f t="array" ref="O61">IF($B61=0,"",SUMPRODUCT((CF!$B$7:$B$306=$B61)*(O$4=CF!$P$5:$EF$5),CF!$P$7:$EF$306))</f>
        <v/>
      </c>
      <c r="P61" s="281" t="str">
        <f t="array" ref="P61">IF($B61=0,"",SUMPRODUCT((CF!$B$7:$B$306=$B61)*(P$4=CF!$P$5:$EF$5),CF!$P$7:$EF$306))</f>
        <v/>
      </c>
    </row>
    <row r="62" spans="2:16" hidden="1" outlineLevel="1" x14ac:dyDescent="0.2">
      <c r="B62" s="221">
        <f>CF!B62</f>
        <v>0</v>
      </c>
      <c r="E62" s="204">
        <f t="shared" si="2"/>
        <v>0</v>
      </c>
      <c r="F62" s="19" t="str">
        <f t="array" ref="F62">IF($B62=0,"",SUMPRODUCT((CF!$B$7:$B$306=$B62)*(F$4=CF!$P$5:$EF$5),CF!$P$7:$EF$306))</f>
        <v/>
      </c>
      <c r="G62" s="19" t="str">
        <f t="array" ref="G62">IF($B62=0,"",SUMPRODUCT((CF!$B$7:$B$306=$B62)*(G$4=CF!$P$5:$EF$5),CF!$P$7:$EF$306))</f>
        <v/>
      </c>
      <c r="H62" s="19" t="str">
        <f t="array" ref="H62">IF($B62=0,"",SUMPRODUCT((CF!$B$7:$B$306=$B62)*(H$4=CF!$P$5:$EF$5),CF!$P$7:$EF$306))</f>
        <v/>
      </c>
      <c r="I62" s="19" t="str">
        <f t="array" ref="I62">IF($B62=0,"",SUMPRODUCT((CF!$B$7:$B$306=$B62)*(I$4=CF!$P$5:$EF$5),CF!$P$7:$EF$306))</f>
        <v/>
      </c>
      <c r="J62" s="19" t="str">
        <f t="array" ref="J62">IF($B62=0,"",SUMPRODUCT((CF!$B$7:$B$306=$B62)*(J$4=CF!$P$5:$EF$5),CF!$P$7:$EF$306))</f>
        <v/>
      </c>
      <c r="K62" s="19" t="str">
        <f t="array" ref="K62">IF($B62=0,"",SUMPRODUCT((CF!$B$7:$B$306=$B62)*(K$4=CF!$P$5:$EF$5),CF!$P$7:$EF$306))</f>
        <v/>
      </c>
      <c r="L62" s="19" t="str">
        <f t="array" ref="L62">IF($B62=0,"",SUMPRODUCT((CF!$B$7:$B$306=$B62)*(L$4=CF!$P$5:$EF$5),CF!$P$7:$EF$306))</f>
        <v/>
      </c>
      <c r="M62" s="19" t="str">
        <f t="array" ref="M62">IF($B62=0,"",SUMPRODUCT((CF!$B$7:$B$306=$B62)*(M$4=CF!$P$5:$EF$5),CF!$P$7:$EF$306))</f>
        <v/>
      </c>
      <c r="N62" s="19" t="str">
        <f t="array" ref="N62">IF($B62=0,"",SUMPRODUCT((CF!$B$7:$B$306=$B62)*(N$4=CF!$P$5:$EF$5),CF!$P$7:$EF$306))</f>
        <v/>
      </c>
      <c r="O62" s="19" t="str">
        <f t="array" ref="O62">IF($B62=0,"",SUMPRODUCT((CF!$B$7:$B$306=$B62)*(O$4=CF!$P$5:$EF$5),CF!$P$7:$EF$306))</f>
        <v/>
      </c>
      <c r="P62" s="204" t="str">
        <f t="array" ref="P62">IF($B62=0,"",SUMPRODUCT((CF!$B$7:$B$306=$B62)*(P$4=CF!$P$5:$EF$5),CF!$P$7:$EF$306))</f>
        <v/>
      </c>
    </row>
    <row r="63" spans="2:16" hidden="1" outlineLevel="1" x14ac:dyDescent="0.2">
      <c r="B63" s="221">
        <f>CF!B63</f>
        <v>0</v>
      </c>
      <c r="E63" s="204">
        <f t="shared" si="2"/>
        <v>0</v>
      </c>
      <c r="F63" s="19" t="str">
        <f t="array" ref="F63">IF($B63=0,"",SUMPRODUCT((CF!$B$7:$B$306=$B63)*(F$4=CF!$P$5:$EF$5),CF!$P$7:$EF$306))</f>
        <v/>
      </c>
      <c r="G63" s="19" t="str">
        <f t="array" ref="G63">IF($B63=0,"",SUMPRODUCT((CF!$B$7:$B$306=$B63)*(G$4=CF!$P$5:$EF$5),CF!$P$7:$EF$306))</f>
        <v/>
      </c>
      <c r="H63" s="19" t="str">
        <f t="array" ref="H63">IF($B63=0,"",SUMPRODUCT((CF!$B$7:$B$306=$B63)*(H$4=CF!$P$5:$EF$5),CF!$P$7:$EF$306))</f>
        <v/>
      </c>
      <c r="I63" s="19" t="str">
        <f t="array" ref="I63">IF($B63=0,"",SUMPRODUCT((CF!$B$7:$B$306=$B63)*(I$4=CF!$P$5:$EF$5),CF!$P$7:$EF$306))</f>
        <v/>
      </c>
      <c r="J63" s="19" t="str">
        <f t="array" ref="J63">IF($B63=0,"",SUMPRODUCT((CF!$B$7:$B$306=$B63)*(J$4=CF!$P$5:$EF$5),CF!$P$7:$EF$306))</f>
        <v/>
      </c>
      <c r="K63" s="19" t="str">
        <f t="array" ref="K63">IF($B63=0,"",SUMPRODUCT((CF!$B$7:$B$306=$B63)*(K$4=CF!$P$5:$EF$5),CF!$P$7:$EF$306))</f>
        <v/>
      </c>
      <c r="L63" s="19" t="str">
        <f t="array" ref="L63">IF($B63=0,"",SUMPRODUCT((CF!$B$7:$B$306=$B63)*(L$4=CF!$P$5:$EF$5),CF!$P$7:$EF$306))</f>
        <v/>
      </c>
      <c r="M63" s="19" t="str">
        <f t="array" ref="M63">IF($B63=0,"",SUMPRODUCT((CF!$B$7:$B$306=$B63)*(M$4=CF!$P$5:$EF$5),CF!$P$7:$EF$306))</f>
        <v/>
      </c>
      <c r="N63" s="19" t="str">
        <f t="array" ref="N63">IF($B63=0,"",SUMPRODUCT((CF!$B$7:$B$306=$B63)*(N$4=CF!$P$5:$EF$5),CF!$P$7:$EF$306))</f>
        <v/>
      </c>
      <c r="O63" s="19" t="str">
        <f t="array" ref="O63">IF($B63=0,"",SUMPRODUCT((CF!$B$7:$B$306=$B63)*(O$4=CF!$P$5:$EF$5),CF!$P$7:$EF$306))</f>
        <v/>
      </c>
      <c r="P63" s="204" t="str">
        <f t="array" ref="P63">IF($B63=0,"",SUMPRODUCT((CF!$B$7:$B$306=$B63)*(P$4=CF!$P$5:$EF$5),CF!$P$7:$EF$306))</f>
        <v/>
      </c>
    </row>
    <row r="64" spans="2:16" hidden="1" outlineLevel="1" x14ac:dyDescent="0.2">
      <c r="B64" s="221">
        <f>CF!B64</f>
        <v>0</v>
      </c>
      <c r="E64" s="204">
        <f t="shared" si="2"/>
        <v>0</v>
      </c>
      <c r="F64" s="19" t="str">
        <f t="array" ref="F64">IF($B64=0,"",SUMPRODUCT((CF!$B$7:$B$306=$B64)*(F$4=CF!$P$5:$EF$5),CF!$P$7:$EF$306))</f>
        <v/>
      </c>
      <c r="G64" s="19" t="str">
        <f t="array" ref="G64">IF($B64=0,"",SUMPRODUCT((CF!$B$7:$B$306=$B64)*(G$4=CF!$P$5:$EF$5),CF!$P$7:$EF$306))</f>
        <v/>
      </c>
      <c r="H64" s="19" t="str">
        <f t="array" ref="H64">IF($B64=0,"",SUMPRODUCT((CF!$B$7:$B$306=$B64)*(H$4=CF!$P$5:$EF$5),CF!$P$7:$EF$306))</f>
        <v/>
      </c>
      <c r="I64" s="19" t="str">
        <f t="array" ref="I64">IF($B64=0,"",SUMPRODUCT((CF!$B$7:$B$306=$B64)*(I$4=CF!$P$5:$EF$5),CF!$P$7:$EF$306))</f>
        <v/>
      </c>
      <c r="J64" s="19" t="str">
        <f t="array" ref="J64">IF($B64=0,"",SUMPRODUCT((CF!$B$7:$B$306=$B64)*(J$4=CF!$P$5:$EF$5),CF!$P$7:$EF$306))</f>
        <v/>
      </c>
      <c r="K64" s="19" t="str">
        <f t="array" ref="K64">IF($B64=0,"",SUMPRODUCT((CF!$B$7:$B$306=$B64)*(K$4=CF!$P$5:$EF$5),CF!$P$7:$EF$306))</f>
        <v/>
      </c>
      <c r="L64" s="19" t="str">
        <f t="array" ref="L64">IF($B64=0,"",SUMPRODUCT((CF!$B$7:$B$306=$B64)*(L$4=CF!$P$5:$EF$5),CF!$P$7:$EF$306))</f>
        <v/>
      </c>
      <c r="M64" s="19" t="str">
        <f t="array" ref="M64">IF($B64=0,"",SUMPRODUCT((CF!$B$7:$B$306=$B64)*(M$4=CF!$P$5:$EF$5),CF!$P$7:$EF$306))</f>
        <v/>
      </c>
      <c r="N64" s="19" t="str">
        <f t="array" ref="N64">IF($B64=0,"",SUMPRODUCT((CF!$B$7:$B$306=$B64)*(N$4=CF!$P$5:$EF$5),CF!$P$7:$EF$306))</f>
        <v/>
      </c>
      <c r="O64" s="19" t="str">
        <f t="array" ref="O64">IF($B64=0,"",SUMPRODUCT((CF!$B$7:$B$306=$B64)*(O$4=CF!$P$5:$EF$5),CF!$P$7:$EF$306))</f>
        <v/>
      </c>
      <c r="P64" s="204" t="str">
        <f t="array" ref="P64">IF($B64=0,"",SUMPRODUCT((CF!$B$7:$B$306=$B64)*(P$4=CF!$P$5:$EF$5),CF!$P$7:$EF$306))</f>
        <v/>
      </c>
    </row>
    <row r="65" spans="2:16" hidden="1" outlineLevel="1" x14ac:dyDescent="0.2">
      <c r="B65" s="221">
        <f>CF!B65</f>
        <v>0</v>
      </c>
      <c r="E65" s="204">
        <f t="shared" si="2"/>
        <v>0</v>
      </c>
      <c r="F65" s="19" t="str">
        <f t="array" ref="F65">IF($B65=0,"",SUMPRODUCT((CF!$B$7:$B$306=$B65)*(F$4=CF!$P$5:$EF$5),CF!$P$7:$EF$306))</f>
        <v/>
      </c>
      <c r="G65" s="19" t="str">
        <f t="array" ref="G65">IF($B65=0,"",SUMPRODUCT((CF!$B$7:$B$306=$B65)*(G$4=CF!$P$5:$EF$5),CF!$P$7:$EF$306))</f>
        <v/>
      </c>
      <c r="H65" s="19" t="str">
        <f t="array" ref="H65">IF($B65=0,"",SUMPRODUCT((CF!$B$7:$B$306=$B65)*(H$4=CF!$P$5:$EF$5),CF!$P$7:$EF$306))</f>
        <v/>
      </c>
      <c r="I65" s="19" t="str">
        <f t="array" ref="I65">IF($B65=0,"",SUMPRODUCT((CF!$B$7:$B$306=$B65)*(I$4=CF!$P$5:$EF$5),CF!$P$7:$EF$306))</f>
        <v/>
      </c>
      <c r="J65" s="19" t="str">
        <f t="array" ref="J65">IF($B65=0,"",SUMPRODUCT((CF!$B$7:$B$306=$B65)*(J$4=CF!$P$5:$EF$5),CF!$P$7:$EF$306))</f>
        <v/>
      </c>
      <c r="K65" s="19" t="str">
        <f t="array" ref="K65">IF($B65=0,"",SUMPRODUCT((CF!$B$7:$B$306=$B65)*(K$4=CF!$P$5:$EF$5),CF!$P$7:$EF$306))</f>
        <v/>
      </c>
      <c r="L65" s="19" t="str">
        <f t="array" ref="L65">IF($B65=0,"",SUMPRODUCT((CF!$B$7:$B$306=$B65)*(L$4=CF!$P$5:$EF$5),CF!$P$7:$EF$306))</f>
        <v/>
      </c>
      <c r="M65" s="19" t="str">
        <f t="array" ref="M65">IF($B65=0,"",SUMPRODUCT((CF!$B$7:$B$306=$B65)*(M$4=CF!$P$5:$EF$5),CF!$P$7:$EF$306))</f>
        <v/>
      </c>
      <c r="N65" s="19" t="str">
        <f t="array" ref="N65">IF($B65=0,"",SUMPRODUCT((CF!$B$7:$B$306=$B65)*(N$4=CF!$P$5:$EF$5),CF!$P$7:$EF$306))</f>
        <v/>
      </c>
      <c r="O65" s="19" t="str">
        <f t="array" ref="O65">IF($B65=0,"",SUMPRODUCT((CF!$B$7:$B$306=$B65)*(O$4=CF!$P$5:$EF$5),CF!$P$7:$EF$306))</f>
        <v/>
      </c>
      <c r="P65" s="204" t="str">
        <f t="array" ref="P65">IF($B65=0,"",SUMPRODUCT((CF!$B$7:$B$306=$B65)*(P$4=CF!$P$5:$EF$5),CF!$P$7:$EF$306))</f>
        <v/>
      </c>
    </row>
    <row r="66" spans="2:16" hidden="1" outlineLevel="1" x14ac:dyDescent="0.2">
      <c r="B66" s="221">
        <f>CF!B66</f>
        <v>0</v>
      </c>
      <c r="E66" s="204">
        <f t="shared" si="2"/>
        <v>0</v>
      </c>
      <c r="F66" s="19" t="str">
        <f t="array" ref="F66">IF($B66=0,"",SUMPRODUCT((CF!$B$7:$B$306=$B66)*(F$4=CF!$P$5:$EF$5),CF!$P$7:$EF$306))</f>
        <v/>
      </c>
      <c r="G66" s="19" t="str">
        <f t="array" ref="G66">IF($B66=0,"",SUMPRODUCT((CF!$B$7:$B$306=$B66)*(G$4=CF!$P$5:$EF$5),CF!$P$7:$EF$306))</f>
        <v/>
      </c>
      <c r="H66" s="19" t="str">
        <f t="array" ref="H66">IF($B66=0,"",SUMPRODUCT((CF!$B$7:$B$306=$B66)*(H$4=CF!$P$5:$EF$5),CF!$P$7:$EF$306))</f>
        <v/>
      </c>
      <c r="I66" s="19" t="str">
        <f t="array" ref="I66">IF($B66=0,"",SUMPRODUCT((CF!$B$7:$B$306=$B66)*(I$4=CF!$P$5:$EF$5),CF!$P$7:$EF$306))</f>
        <v/>
      </c>
      <c r="J66" s="19" t="str">
        <f t="array" ref="J66">IF($B66=0,"",SUMPRODUCT((CF!$B$7:$B$306=$B66)*(J$4=CF!$P$5:$EF$5),CF!$P$7:$EF$306))</f>
        <v/>
      </c>
      <c r="K66" s="19" t="str">
        <f t="array" ref="K66">IF($B66=0,"",SUMPRODUCT((CF!$B$7:$B$306=$B66)*(K$4=CF!$P$5:$EF$5),CF!$P$7:$EF$306))</f>
        <v/>
      </c>
      <c r="L66" s="19" t="str">
        <f t="array" ref="L66">IF($B66=0,"",SUMPRODUCT((CF!$B$7:$B$306=$B66)*(L$4=CF!$P$5:$EF$5),CF!$P$7:$EF$306))</f>
        <v/>
      </c>
      <c r="M66" s="19" t="str">
        <f t="array" ref="M66">IF($B66=0,"",SUMPRODUCT((CF!$B$7:$B$306=$B66)*(M$4=CF!$P$5:$EF$5),CF!$P$7:$EF$306))</f>
        <v/>
      </c>
      <c r="N66" s="19" t="str">
        <f t="array" ref="N66">IF($B66=0,"",SUMPRODUCT((CF!$B$7:$B$306=$B66)*(N$4=CF!$P$5:$EF$5),CF!$P$7:$EF$306))</f>
        <v/>
      </c>
      <c r="O66" s="19" t="str">
        <f t="array" ref="O66">IF($B66=0,"",SUMPRODUCT((CF!$B$7:$B$306=$B66)*(O$4=CF!$P$5:$EF$5),CF!$P$7:$EF$306))</f>
        <v/>
      </c>
      <c r="P66" s="204" t="str">
        <f t="array" ref="P66">IF($B66=0,"",SUMPRODUCT((CF!$B$7:$B$306=$B66)*(P$4=CF!$P$5:$EF$5),CF!$P$7:$EF$306))</f>
        <v/>
      </c>
    </row>
    <row r="67" spans="2:16" hidden="1" outlineLevel="1" x14ac:dyDescent="0.2">
      <c r="B67" s="221">
        <f>CF!B67</f>
        <v>0</v>
      </c>
      <c r="E67" s="204">
        <f t="shared" si="2"/>
        <v>0</v>
      </c>
      <c r="F67" s="19" t="str">
        <f t="array" ref="F67">IF($B67=0,"",SUMPRODUCT((CF!$B$7:$B$306=$B67)*(F$4=CF!$P$5:$EF$5),CF!$P$7:$EF$306))</f>
        <v/>
      </c>
      <c r="G67" s="19" t="str">
        <f t="array" ref="G67">IF($B67=0,"",SUMPRODUCT((CF!$B$7:$B$306=$B67)*(G$4=CF!$P$5:$EF$5),CF!$P$7:$EF$306))</f>
        <v/>
      </c>
      <c r="H67" s="19" t="str">
        <f t="array" ref="H67">IF($B67=0,"",SUMPRODUCT((CF!$B$7:$B$306=$B67)*(H$4=CF!$P$5:$EF$5),CF!$P$7:$EF$306))</f>
        <v/>
      </c>
      <c r="I67" s="19" t="str">
        <f t="array" ref="I67">IF($B67=0,"",SUMPRODUCT((CF!$B$7:$B$306=$B67)*(I$4=CF!$P$5:$EF$5),CF!$P$7:$EF$306))</f>
        <v/>
      </c>
      <c r="J67" s="19" t="str">
        <f t="array" ref="J67">IF($B67=0,"",SUMPRODUCT((CF!$B$7:$B$306=$B67)*(J$4=CF!$P$5:$EF$5),CF!$P$7:$EF$306))</f>
        <v/>
      </c>
      <c r="K67" s="19" t="str">
        <f t="array" ref="K67">IF($B67=0,"",SUMPRODUCT((CF!$B$7:$B$306=$B67)*(K$4=CF!$P$5:$EF$5),CF!$P$7:$EF$306))</f>
        <v/>
      </c>
      <c r="L67" s="19" t="str">
        <f t="array" ref="L67">IF($B67=0,"",SUMPRODUCT((CF!$B$7:$B$306=$B67)*(L$4=CF!$P$5:$EF$5),CF!$P$7:$EF$306))</f>
        <v/>
      </c>
      <c r="M67" s="19" t="str">
        <f t="array" ref="M67">IF($B67=0,"",SUMPRODUCT((CF!$B$7:$B$306=$B67)*(M$4=CF!$P$5:$EF$5),CF!$P$7:$EF$306))</f>
        <v/>
      </c>
      <c r="N67" s="19" t="str">
        <f t="array" ref="N67">IF($B67=0,"",SUMPRODUCT((CF!$B$7:$B$306=$B67)*(N$4=CF!$P$5:$EF$5),CF!$P$7:$EF$306))</f>
        <v/>
      </c>
      <c r="O67" s="19" t="str">
        <f t="array" ref="O67">IF($B67=0,"",SUMPRODUCT((CF!$B$7:$B$306=$B67)*(O$4=CF!$P$5:$EF$5),CF!$P$7:$EF$306))</f>
        <v/>
      </c>
      <c r="P67" s="204" t="str">
        <f t="array" ref="P67">IF($B67=0,"",SUMPRODUCT((CF!$B$7:$B$306=$B67)*(P$4=CF!$P$5:$EF$5),CF!$P$7:$EF$306))</f>
        <v/>
      </c>
    </row>
    <row r="68" spans="2:16" hidden="1" outlineLevel="1" x14ac:dyDescent="0.2">
      <c r="B68" s="221">
        <f>CF!B68</f>
        <v>0</v>
      </c>
      <c r="E68" s="204">
        <f t="shared" si="2"/>
        <v>0</v>
      </c>
      <c r="F68" s="19" t="str">
        <f t="array" ref="F68">IF($B68=0,"",SUMPRODUCT((CF!$B$7:$B$306=$B68)*(F$4=CF!$P$5:$EF$5),CF!$P$7:$EF$306))</f>
        <v/>
      </c>
      <c r="G68" s="19" t="str">
        <f t="array" ref="G68">IF($B68=0,"",SUMPRODUCT((CF!$B$7:$B$306=$B68)*(G$4=CF!$P$5:$EF$5),CF!$P$7:$EF$306))</f>
        <v/>
      </c>
      <c r="H68" s="19" t="str">
        <f t="array" ref="H68">IF($B68=0,"",SUMPRODUCT((CF!$B$7:$B$306=$B68)*(H$4=CF!$P$5:$EF$5),CF!$P$7:$EF$306))</f>
        <v/>
      </c>
      <c r="I68" s="19" t="str">
        <f t="array" ref="I68">IF($B68=0,"",SUMPRODUCT((CF!$B$7:$B$306=$B68)*(I$4=CF!$P$5:$EF$5),CF!$P$7:$EF$306))</f>
        <v/>
      </c>
      <c r="J68" s="19" t="str">
        <f t="array" ref="J68">IF($B68=0,"",SUMPRODUCT((CF!$B$7:$B$306=$B68)*(J$4=CF!$P$5:$EF$5),CF!$P$7:$EF$306))</f>
        <v/>
      </c>
      <c r="K68" s="19" t="str">
        <f t="array" ref="K68">IF($B68=0,"",SUMPRODUCT((CF!$B$7:$B$306=$B68)*(K$4=CF!$P$5:$EF$5),CF!$P$7:$EF$306))</f>
        <v/>
      </c>
      <c r="L68" s="19" t="str">
        <f t="array" ref="L68">IF($B68=0,"",SUMPRODUCT((CF!$B$7:$B$306=$B68)*(L$4=CF!$P$5:$EF$5),CF!$P$7:$EF$306))</f>
        <v/>
      </c>
      <c r="M68" s="19" t="str">
        <f t="array" ref="M68">IF($B68=0,"",SUMPRODUCT((CF!$B$7:$B$306=$B68)*(M$4=CF!$P$5:$EF$5),CF!$P$7:$EF$306))</f>
        <v/>
      </c>
      <c r="N68" s="19" t="str">
        <f t="array" ref="N68">IF($B68=0,"",SUMPRODUCT((CF!$B$7:$B$306=$B68)*(N$4=CF!$P$5:$EF$5),CF!$P$7:$EF$306))</f>
        <v/>
      </c>
      <c r="O68" s="19" t="str">
        <f t="array" ref="O68">IF($B68=0,"",SUMPRODUCT((CF!$B$7:$B$306=$B68)*(O$4=CF!$P$5:$EF$5),CF!$P$7:$EF$306))</f>
        <v/>
      </c>
      <c r="P68" s="204" t="str">
        <f t="array" ref="P68">IF($B68=0,"",SUMPRODUCT((CF!$B$7:$B$306=$B68)*(P$4=CF!$P$5:$EF$5),CF!$P$7:$EF$306))</f>
        <v/>
      </c>
    </row>
    <row r="69" spans="2:16" hidden="1" outlineLevel="1" x14ac:dyDescent="0.2">
      <c r="B69" s="221">
        <f>CF!B69</f>
        <v>0</v>
      </c>
      <c r="E69" s="204">
        <f t="shared" si="2"/>
        <v>0</v>
      </c>
      <c r="F69" s="19" t="str">
        <f t="array" ref="F69">IF($B69=0,"",SUMPRODUCT((CF!$B$7:$B$306=$B69)*(F$4=CF!$P$5:$EF$5),CF!$P$7:$EF$306))</f>
        <v/>
      </c>
      <c r="G69" s="19" t="str">
        <f t="array" ref="G69">IF($B69=0,"",SUMPRODUCT((CF!$B$7:$B$306=$B69)*(G$4=CF!$P$5:$EF$5),CF!$P$7:$EF$306))</f>
        <v/>
      </c>
      <c r="H69" s="19" t="str">
        <f t="array" ref="H69">IF($B69=0,"",SUMPRODUCT((CF!$B$7:$B$306=$B69)*(H$4=CF!$P$5:$EF$5),CF!$P$7:$EF$306))</f>
        <v/>
      </c>
      <c r="I69" s="19" t="str">
        <f t="array" ref="I69">IF($B69=0,"",SUMPRODUCT((CF!$B$7:$B$306=$B69)*(I$4=CF!$P$5:$EF$5),CF!$P$7:$EF$306))</f>
        <v/>
      </c>
      <c r="J69" s="19" t="str">
        <f t="array" ref="J69">IF($B69=0,"",SUMPRODUCT((CF!$B$7:$B$306=$B69)*(J$4=CF!$P$5:$EF$5),CF!$P$7:$EF$306))</f>
        <v/>
      </c>
      <c r="K69" s="19" t="str">
        <f t="array" ref="K69">IF($B69=0,"",SUMPRODUCT((CF!$B$7:$B$306=$B69)*(K$4=CF!$P$5:$EF$5),CF!$P$7:$EF$306))</f>
        <v/>
      </c>
      <c r="L69" s="19" t="str">
        <f t="array" ref="L69">IF($B69=0,"",SUMPRODUCT((CF!$B$7:$B$306=$B69)*(L$4=CF!$P$5:$EF$5),CF!$P$7:$EF$306))</f>
        <v/>
      </c>
      <c r="M69" s="19" t="str">
        <f t="array" ref="M69">IF($B69=0,"",SUMPRODUCT((CF!$B$7:$B$306=$B69)*(M$4=CF!$P$5:$EF$5),CF!$P$7:$EF$306))</f>
        <v/>
      </c>
      <c r="N69" s="19" t="str">
        <f t="array" ref="N69">IF($B69=0,"",SUMPRODUCT((CF!$B$7:$B$306=$B69)*(N$4=CF!$P$5:$EF$5),CF!$P$7:$EF$306))</f>
        <v/>
      </c>
      <c r="O69" s="19" t="str">
        <f t="array" ref="O69">IF($B69=0,"",SUMPRODUCT((CF!$B$7:$B$306=$B69)*(O$4=CF!$P$5:$EF$5),CF!$P$7:$EF$306))</f>
        <v/>
      </c>
      <c r="P69" s="204" t="str">
        <f t="array" ref="P69">IF($B69=0,"",SUMPRODUCT((CF!$B$7:$B$306=$B69)*(P$4=CF!$P$5:$EF$5),CF!$P$7:$EF$306))</f>
        <v/>
      </c>
    </row>
    <row r="70" spans="2:16" hidden="1" outlineLevel="1" x14ac:dyDescent="0.2">
      <c r="B70" s="221">
        <f>CF!B70</f>
        <v>0</v>
      </c>
      <c r="E70" s="204">
        <f t="shared" si="2"/>
        <v>0</v>
      </c>
      <c r="F70" s="19" t="str">
        <f t="array" ref="F70">IF($B70=0,"",SUMPRODUCT((CF!$B$7:$B$306=$B70)*(F$4=CF!$P$5:$EF$5),CF!$P$7:$EF$306))</f>
        <v/>
      </c>
      <c r="G70" s="19" t="str">
        <f t="array" ref="G70">IF($B70=0,"",SUMPRODUCT((CF!$B$7:$B$306=$B70)*(G$4=CF!$P$5:$EF$5),CF!$P$7:$EF$306))</f>
        <v/>
      </c>
      <c r="H70" s="19" t="str">
        <f t="array" ref="H70">IF($B70=0,"",SUMPRODUCT((CF!$B$7:$B$306=$B70)*(H$4=CF!$P$5:$EF$5),CF!$P$7:$EF$306))</f>
        <v/>
      </c>
      <c r="I70" s="19" t="str">
        <f t="array" ref="I70">IF($B70=0,"",SUMPRODUCT((CF!$B$7:$B$306=$B70)*(I$4=CF!$P$5:$EF$5),CF!$P$7:$EF$306))</f>
        <v/>
      </c>
      <c r="J70" s="19" t="str">
        <f t="array" ref="J70">IF($B70=0,"",SUMPRODUCT((CF!$B$7:$B$306=$B70)*(J$4=CF!$P$5:$EF$5),CF!$P$7:$EF$306))</f>
        <v/>
      </c>
      <c r="K70" s="19" t="str">
        <f t="array" ref="K70">IF($B70=0,"",SUMPRODUCT((CF!$B$7:$B$306=$B70)*(K$4=CF!$P$5:$EF$5),CF!$P$7:$EF$306))</f>
        <v/>
      </c>
      <c r="L70" s="19" t="str">
        <f t="array" ref="L70">IF($B70=0,"",SUMPRODUCT((CF!$B$7:$B$306=$B70)*(L$4=CF!$P$5:$EF$5),CF!$P$7:$EF$306))</f>
        <v/>
      </c>
      <c r="M70" s="19" t="str">
        <f t="array" ref="M70">IF($B70=0,"",SUMPRODUCT((CF!$B$7:$B$306=$B70)*(M$4=CF!$P$5:$EF$5),CF!$P$7:$EF$306))</f>
        <v/>
      </c>
      <c r="N70" s="19" t="str">
        <f t="array" ref="N70">IF($B70=0,"",SUMPRODUCT((CF!$B$7:$B$306=$B70)*(N$4=CF!$P$5:$EF$5),CF!$P$7:$EF$306))</f>
        <v/>
      </c>
      <c r="O70" s="19" t="str">
        <f t="array" ref="O70">IF($B70=0,"",SUMPRODUCT((CF!$B$7:$B$306=$B70)*(O$4=CF!$P$5:$EF$5),CF!$P$7:$EF$306))</f>
        <v/>
      </c>
      <c r="P70" s="204" t="str">
        <f t="array" ref="P70">IF($B70=0,"",SUMPRODUCT((CF!$B$7:$B$306=$B70)*(P$4=CF!$P$5:$EF$5),CF!$P$7:$EF$306))</f>
        <v/>
      </c>
    </row>
    <row r="71" spans="2:16" hidden="1" outlineLevel="1" x14ac:dyDescent="0.2">
      <c r="B71" s="221">
        <f>CF!B71</f>
        <v>0</v>
      </c>
      <c r="E71" s="204">
        <f t="shared" si="2"/>
        <v>0</v>
      </c>
      <c r="F71" s="19" t="str">
        <f t="array" ref="F71">IF($B71=0,"",SUMPRODUCT((CF!$B$7:$B$306=$B71)*(F$4=CF!$P$5:$EF$5),CF!$P$7:$EF$306))</f>
        <v/>
      </c>
      <c r="G71" s="19" t="str">
        <f t="array" ref="G71">IF($B71=0,"",SUMPRODUCT((CF!$B$7:$B$306=$B71)*(G$4=CF!$P$5:$EF$5),CF!$P$7:$EF$306))</f>
        <v/>
      </c>
      <c r="H71" s="19" t="str">
        <f t="array" ref="H71">IF($B71=0,"",SUMPRODUCT((CF!$B$7:$B$306=$B71)*(H$4=CF!$P$5:$EF$5),CF!$P$7:$EF$306))</f>
        <v/>
      </c>
      <c r="I71" s="19" t="str">
        <f t="array" ref="I71">IF($B71=0,"",SUMPRODUCT((CF!$B$7:$B$306=$B71)*(I$4=CF!$P$5:$EF$5),CF!$P$7:$EF$306))</f>
        <v/>
      </c>
      <c r="J71" s="19" t="str">
        <f t="array" ref="J71">IF($B71=0,"",SUMPRODUCT((CF!$B$7:$B$306=$B71)*(J$4=CF!$P$5:$EF$5),CF!$P$7:$EF$306))</f>
        <v/>
      </c>
      <c r="K71" s="19" t="str">
        <f t="array" ref="K71">IF($B71=0,"",SUMPRODUCT((CF!$B$7:$B$306=$B71)*(K$4=CF!$P$5:$EF$5),CF!$P$7:$EF$306))</f>
        <v/>
      </c>
      <c r="L71" s="19" t="str">
        <f t="array" ref="L71">IF($B71=0,"",SUMPRODUCT((CF!$B$7:$B$306=$B71)*(L$4=CF!$P$5:$EF$5),CF!$P$7:$EF$306))</f>
        <v/>
      </c>
      <c r="M71" s="19" t="str">
        <f t="array" ref="M71">IF($B71=0,"",SUMPRODUCT((CF!$B$7:$B$306=$B71)*(M$4=CF!$P$5:$EF$5),CF!$P$7:$EF$306))</f>
        <v/>
      </c>
      <c r="N71" s="19" t="str">
        <f t="array" ref="N71">IF($B71=0,"",SUMPRODUCT((CF!$B$7:$B$306=$B71)*(N$4=CF!$P$5:$EF$5),CF!$P$7:$EF$306))</f>
        <v/>
      </c>
      <c r="O71" s="19" t="str">
        <f t="array" ref="O71">IF($B71=0,"",SUMPRODUCT((CF!$B$7:$B$306=$B71)*(O$4=CF!$P$5:$EF$5),CF!$P$7:$EF$306))</f>
        <v/>
      </c>
      <c r="P71" s="204" t="str">
        <f t="array" ref="P71">IF($B71=0,"",SUMPRODUCT((CF!$B$7:$B$306=$B71)*(P$4=CF!$P$5:$EF$5),CF!$P$7:$EF$306))</f>
        <v/>
      </c>
    </row>
    <row r="72" spans="2:16" hidden="1" outlineLevel="1" x14ac:dyDescent="0.2">
      <c r="B72" s="221">
        <f>CF!B72</f>
        <v>0</v>
      </c>
      <c r="E72" s="204">
        <f t="shared" si="2"/>
        <v>0</v>
      </c>
      <c r="F72" s="19" t="str">
        <f t="array" ref="F72">IF($B72=0,"",SUMPRODUCT((CF!$B$7:$B$306=$B72)*(F$4=CF!$P$5:$EF$5),CF!$P$7:$EF$306))</f>
        <v/>
      </c>
      <c r="G72" s="19" t="str">
        <f t="array" ref="G72">IF($B72=0,"",SUMPRODUCT((CF!$B$7:$B$306=$B72)*(G$4=CF!$P$5:$EF$5),CF!$P$7:$EF$306))</f>
        <v/>
      </c>
      <c r="H72" s="19" t="str">
        <f t="array" ref="H72">IF($B72=0,"",SUMPRODUCT((CF!$B$7:$B$306=$B72)*(H$4=CF!$P$5:$EF$5),CF!$P$7:$EF$306))</f>
        <v/>
      </c>
      <c r="I72" s="19" t="str">
        <f t="array" ref="I72">IF($B72=0,"",SUMPRODUCT((CF!$B$7:$B$306=$B72)*(I$4=CF!$P$5:$EF$5),CF!$P$7:$EF$306))</f>
        <v/>
      </c>
      <c r="J72" s="19" t="str">
        <f t="array" ref="J72">IF($B72=0,"",SUMPRODUCT((CF!$B$7:$B$306=$B72)*(J$4=CF!$P$5:$EF$5),CF!$P$7:$EF$306))</f>
        <v/>
      </c>
      <c r="K72" s="19" t="str">
        <f t="array" ref="K72">IF($B72=0,"",SUMPRODUCT((CF!$B$7:$B$306=$B72)*(K$4=CF!$P$5:$EF$5),CF!$P$7:$EF$306))</f>
        <v/>
      </c>
      <c r="L72" s="19" t="str">
        <f t="array" ref="L72">IF($B72=0,"",SUMPRODUCT((CF!$B$7:$B$306=$B72)*(L$4=CF!$P$5:$EF$5),CF!$P$7:$EF$306))</f>
        <v/>
      </c>
      <c r="M72" s="19" t="str">
        <f t="array" ref="M72">IF($B72=0,"",SUMPRODUCT((CF!$B$7:$B$306=$B72)*(M$4=CF!$P$5:$EF$5),CF!$P$7:$EF$306))</f>
        <v/>
      </c>
      <c r="N72" s="19" t="str">
        <f t="array" ref="N72">IF($B72=0,"",SUMPRODUCT((CF!$B$7:$B$306=$B72)*(N$4=CF!$P$5:$EF$5),CF!$P$7:$EF$306))</f>
        <v/>
      </c>
      <c r="O72" s="19" t="str">
        <f t="array" ref="O72">IF($B72=0,"",SUMPRODUCT((CF!$B$7:$B$306=$B72)*(O$4=CF!$P$5:$EF$5),CF!$P$7:$EF$306))</f>
        <v/>
      </c>
      <c r="P72" s="204" t="str">
        <f t="array" ref="P72">IF($B72=0,"",SUMPRODUCT((CF!$B$7:$B$306=$B72)*(P$4=CF!$P$5:$EF$5),CF!$P$7:$EF$306))</f>
        <v/>
      </c>
    </row>
    <row r="73" spans="2:16" hidden="1" outlineLevel="1" x14ac:dyDescent="0.2">
      <c r="B73" s="221">
        <f>CF!B73</f>
        <v>0</v>
      </c>
      <c r="E73" s="204">
        <f t="shared" si="2"/>
        <v>0</v>
      </c>
      <c r="F73" s="19" t="str">
        <f t="array" ref="F73">IF($B73=0,"",SUMPRODUCT((CF!$B$7:$B$306=$B73)*(F$4=CF!$P$5:$EF$5),CF!$P$7:$EF$306))</f>
        <v/>
      </c>
      <c r="G73" s="19" t="str">
        <f t="array" ref="G73">IF($B73=0,"",SUMPRODUCT((CF!$B$7:$B$306=$B73)*(G$4=CF!$P$5:$EF$5),CF!$P$7:$EF$306))</f>
        <v/>
      </c>
      <c r="H73" s="19" t="str">
        <f t="array" ref="H73">IF($B73=0,"",SUMPRODUCT((CF!$B$7:$B$306=$B73)*(H$4=CF!$P$5:$EF$5),CF!$P$7:$EF$306))</f>
        <v/>
      </c>
      <c r="I73" s="19" t="str">
        <f t="array" ref="I73">IF($B73=0,"",SUMPRODUCT((CF!$B$7:$B$306=$B73)*(I$4=CF!$P$5:$EF$5),CF!$P$7:$EF$306))</f>
        <v/>
      </c>
      <c r="J73" s="19" t="str">
        <f t="array" ref="J73">IF($B73=0,"",SUMPRODUCT((CF!$B$7:$B$306=$B73)*(J$4=CF!$P$5:$EF$5),CF!$P$7:$EF$306))</f>
        <v/>
      </c>
      <c r="K73" s="19" t="str">
        <f t="array" ref="K73">IF($B73=0,"",SUMPRODUCT((CF!$B$7:$B$306=$B73)*(K$4=CF!$P$5:$EF$5),CF!$P$7:$EF$306))</f>
        <v/>
      </c>
      <c r="L73" s="19" t="str">
        <f t="array" ref="L73">IF($B73=0,"",SUMPRODUCT((CF!$B$7:$B$306=$B73)*(L$4=CF!$P$5:$EF$5),CF!$P$7:$EF$306))</f>
        <v/>
      </c>
      <c r="M73" s="19" t="str">
        <f t="array" ref="M73">IF($B73=0,"",SUMPRODUCT((CF!$B$7:$B$306=$B73)*(M$4=CF!$P$5:$EF$5),CF!$P$7:$EF$306))</f>
        <v/>
      </c>
      <c r="N73" s="19" t="str">
        <f t="array" ref="N73">IF($B73=0,"",SUMPRODUCT((CF!$B$7:$B$306=$B73)*(N$4=CF!$P$5:$EF$5),CF!$P$7:$EF$306))</f>
        <v/>
      </c>
      <c r="O73" s="19" t="str">
        <f t="array" ref="O73">IF($B73=0,"",SUMPRODUCT((CF!$B$7:$B$306=$B73)*(O$4=CF!$P$5:$EF$5),CF!$P$7:$EF$306))</f>
        <v/>
      </c>
      <c r="P73" s="204" t="str">
        <f t="array" ref="P73">IF($B73=0,"",SUMPRODUCT((CF!$B$7:$B$306=$B73)*(P$4=CF!$P$5:$EF$5),CF!$P$7:$EF$306))</f>
        <v/>
      </c>
    </row>
    <row r="74" spans="2:16" hidden="1" outlineLevel="1" x14ac:dyDescent="0.2">
      <c r="B74" s="221">
        <f>CF!B74</f>
        <v>0</v>
      </c>
      <c r="E74" s="204">
        <f t="shared" si="2"/>
        <v>0</v>
      </c>
      <c r="F74" s="19" t="str">
        <f t="array" ref="F74">IF($B74=0,"",SUMPRODUCT((CF!$B$7:$B$306=$B74)*(F$4=CF!$P$5:$EF$5),CF!$P$7:$EF$306))</f>
        <v/>
      </c>
      <c r="G74" s="19" t="str">
        <f t="array" ref="G74">IF($B74=0,"",SUMPRODUCT((CF!$B$7:$B$306=$B74)*(G$4=CF!$P$5:$EF$5),CF!$P$7:$EF$306))</f>
        <v/>
      </c>
      <c r="H74" s="19" t="str">
        <f t="array" ref="H74">IF($B74=0,"",SUMPRODUCT((CF!$B$7:$B$306=$B74)*(H$4=CF!$P$5:$EF$5),CF!$P$7:$EF$306))</f>
        <v/>
      </c>
      <c r="I74" s="19" t="str">
        <f t="array" ref="I74">IF($B74=0,"",SUMPRODUCT((CF!$B$7:$B$306=$B74)*(I$4=CF!$P$5:$EF$5),CF!$P$7:$EF$306))</f>
        <v/>
      </c>
      <c r="J74" s="19" t="str">
        <f t="array" ref="J74">IF($B74=0,"",SUMPRODUCT((CF!$B$7:$B$306=$B74)*(J$4=CF!$P$5:$EF$5),CF!$P$7:$EF$306))</f>
        <v/>
      </c>
      <c r="K74" s="19" t="str">
        <f t="array" ref="K74">IF($B74=0,"",SUMPRODUCT((CF!$B$7:$B$306=$B74)*(K$4=CF!$P$5:$EF$5),CF!$P$7:$EF$306))</f>
        <v/>
      </c>
      <c r="L74" s="19" t="str">
        <f t="array" ref="L74">IF($B74=0,"",SUMPRODUCT((CF!$B$7:$B$306=$B74)*(L$4=CF!$P$5:$EF$5),CF!$P$7:$EF$306))</f>
        <v/>
      </c>
      <c r="M74" s="19" t="str">
        <f t="array" ref="M74">IF($B74=0,"",SUMPRODUCT((CF!$B$7:$B$306=$B74)*(M$4=CF!$P$5:$EF$5),CF!$P$7:$EF$306))</f>
        <v/>
      </c>
      <c r="N74" s="19" t="str">
        <f t="array" ref="N74">IF($B74=0,"",SUMPRODUCT((CF!$B$7:$B$306=$B74)*(N$4=CF!$P$5:$EF$5),CF!$P$7:$EF$306))</f>
        <v/>
      </c>
      <c r="O74" s="19" t="str">
        <f t="array" ref="O74">IF($B74=0,"",SUMPRODUCT((CF!$B$7:$B$306=$B74)*(O$4=CF!$P$5:$EF$5),CF!$P$7:$EF$306))</f>
        <v/>
      </c>
      <c r="P74" s="204" t="str">
        <f t="array" ref="P74">IF($B74=0,"",SUMPRODUCT((CF!$B$7:$B$306=$B74)*(P$4=CF!$P$5:$EF$5),CF!$P$7:$EF$306))</f>
        <v/>
      </c>
    </row>
    <row r="75" spans="2:16" hidden="1" outlineLevel="1" x14ac:dyDescent="0.2">
      <c r="B75" s="221">
        <f>CF!B75</f>
        <v>0</v>
      </c>
      <c r="E75" s="204">
        <f t="shared" si="2"/>
        <v>0</v>
      </c>
      <c r="F75" s="19" t="str">
        <f t="array" ref="F75">IF($B75=0,"",SUMPRODUCT((CF!$B$7:$B$306=$B75)*(F$4=CF!$P$5:$EF$5),CF!$P$7:$EF$306))</f>
        <v/>
      </c>
      <c r="G75" s="19" t="str">
        <f t="array" ref="G75">IF($B75=0,"",SUMPRODUCT((CF!$B$7:$B$306=$B75)*(G$4=CF!$P$5:$EF$5),CF!$P$7:$EF$306))</f>
        <v/>
      </c>
      <c r="H75" s="19" t="str">
        <f t="array" ref="H75">IF($B75=0,"",SUMPRODUCT((CF!$B$7:$B$306=$B75)*(H$4=CF!$P$5:$EF$5),CF!$P$7:$EF$306))</f>
        <v/>
      </c>
      <c r="I75" s="19" t="str">
        <f t="array" ref="I75">IF($B75=0,"",SUMPRODUCT((CF!$B$7:$B$306=$B75)*(I$4=CF!$P$5:$EF$5),CF!$P$7:$EF$306))</f>
        <v/>
      </c>
      <c r="J75" s="19" t="str">
        <f t="array" ref="J75">IF($B75=0,"",SUMPRODUCT((CF!$B$7:$B$306=$B75)*(J$4=CF!$P$5:$EF$5),CF!$P$7:$EF$306))</f>
        <v/>
      </c>
      <c r="K75" s="19" t="str">
        <f t="array" ref="K75">IF($B75=0,"",SUMPRODUCT((CF!$B$7:$B$306=$B75)*(K$4=CF!$P$5:$EF$5),CF!$P$7:$EF$306))</f>
        <v/>
      </c>
      <c r="L75" s="19" t="str">
        <f t="array" ref="L75">IF($B75=0,"",SUMPRODUCT((CF!$B$7:$B$306=$B75)*(L$4=CF!$P$5:$EF$5),CF!$P$7:$EF$306))</f>
        <v/>
      </c>
      <c r="M75" s="19" t="str">
        <f t="array" ref="M75">IF($B75=0,"",SUMPRODUCT((CF!$B$7:$B$306=$B75)*(M$4=CF!$P$5:$EF$5),CF!$P$7:$EF$306))</f>
        <v/>
      </c>
      <c r="N75" s="19" t="str">
        <f t="array" ref="N75">IF($B75=0,"",SUMPRODUCT((CF!$B$7:$B$306=$B75)*(N$4=CF!$P$5:$EF$5),CF!$P$7:$EF$306))</f>
        <v/>
      </c>
      <c r="O75" s="19" t="str">
        <f t="array" ref="O75">IF($B75=0,"",SUMPRODUCT((CF!$B$7:$B$306=$B75)*(O$4=CF!$P$5:$EF$5),CF!$P$7:$EF$306))</f>
        <v/>
      </c>
      <c r="P75" s="204" t="str">
        <f t="array" ref="P75">IF($B75=0,"",SUMPRODUCT((CF!$B$7:$B$306=$B75)*(P$4=CF!$P$5:$EF$5),CF!$P$7:$EF$306))</f>
        <v/>
      </c>
    </row>
    <row r="76" spans="2:16" hidden="1" outlineLevel="1" x14ac:dyDescent="0.2">
      <c r="B76" s="221">
        <f>CF!B76</f>
        <v>0</v>
      </c>
      <c r="E76" s="204">
        <f t="shared" si="2"/>
        <v>0</v>
      </c>
      <c r="F76" s="19" t="str">
        <f t="array" ref="F76">IF($B76=0,"",SUMPRODUCT((CF!$B$7:$B$306=$B76)*(F$4=CF!$P$5:$EF$5),CF!$P$7:$EF$306))</f>
        <v/>
      </c>
      <c r="G76" s="19" t="str">
        <f t="array" ref="G76">IF($B76=0,"",SUMPRODUCT((CF!$B$7:$B$306=$B76)*(G$4=CF!$P$5:$EF$5),CF!$P$7:$EF$306))</f>
        <v/>
      </c>
      <c r="H76" s="19" t="str">
        <f t="array" ref="H76">IF($B76=0,"",SUMPRODUCT((CF!$B$7:$B$306=$B76)*(H$4=CF!$P$5:$EF$5),CF!$P$7:$EF$306))</f>
        <v/>
      </c>
      <c r="I76" s="19" t="str">
        <f t="array" ref="I76">IF($B76=0,"",SUMPRODUCT((CF!$B$7:$B$306=$B76)*(I$4=CF!$P$5:$EF$5),CF!$P$7:$EF$306))</f>
        <v/>
      </c>
      <c r="J76" s="19" t="str">
        <f t="array" ref="J76">IF($B76=0,"",SUMPRODUCT((CF!$B$7:$B$306=$B76)*(J$4=CF!$P$5:$EF$5),CF!$P$7:$EF$306))</f>
        <v/>
      </c>
      <c r="K76" s="19" t="str">
        <f t="array" ref="K76">IF($B76=0,"",SUMPRODUCT((CF!$B$7:$B$306=$B76)*(K$4=CF!$P$5:$EF$5),CF!$P$7:$EF$306))</f>
        <v/>
      </c>
      <c r="L76" s="19" t="str">
        <f t="array" ref="L76">IF($B76=0,"",SUMPRODUCT((CF!$B$7:$B$306=$B76)*(L$4=CF!$P$5:$EF$5),CF!$P$7:$EF$306))</f>
        <v/>
      </c>
      <c r="M76" s="19" t="str">
        <f t="array" ref="M76">IF($B76=0,"",SUMPRODUCT((CF!$B$7:$B$306=$B76)*(M$4=CF!$P$5:$EF$5),CF!$P$7:$EF$306))</f>
        <v/>
      </c>
      <c r="N76" s="19" t="str">
        <f t="array" ref="N76">IF($B76=0,"",SUMPRODUCT((CF!$B$7:$B$306=$B76)*(N$4=CF!$P$5:$EF$5),CF!$P$7:$EF$306))</f>
        <v/>
      </c>
      <c r="O76" s="19" t="str">
        <f t="array" ref="O76">IF($B76=0,"",SUMPRODUCT((CF!$B$7:$B$306=$B76)*(O$4=CF!$P$5:$EF$5),CF!$P$7:$EF$306))</f>
        <v/>
      </c>
      <c r="P76" s="204" t="str">
        <f t="array" ref="P76">IF($B76=0,"",SUMPRODUCT((CF!$B$7:$B$306=$B76)*(P$4=CF!$P$5:$EF$5),CF!$P$7:$EF$306))</f>
        <v/>
      </c>
    </row>
    <row r="77" spans="2:16" hidden="1" outlineLevel="1" x14ac:dyDescent="0.2">
      <c r="B77" s="221">
        <f>CF!B77</f>
        <v>0</v>
      </c>
      <c r="E77" s="204">
        <f t="shared" si="2"/>
        <v>0</v>
      </c>
      <c r="F77" s="19" t="str">
        <f t="array" ref="F77">IF($B77=0,"",SUMPRODUCT((CF!$B$7:$B$306=$B77)*(F$4=CF!$P$5:$EF$5),CF!$P$7:$EF$306))</f>
        <v/>
      </c>
      <c r="G77" s="19" t="str">
        <f t="array" ref="G77">IF($B77=0,"",SUMPRODUCT((CF!$B$7:$B$306=$B77)*(G$4=CF!$P$5:$EF$5),CF!$P$7:$EF$306))</f>
        <v/>
      </c>
      <c r="H77" s="19" t="str">
        <f t="array" ref="H77">IF($B77=0,"",SUMPRODUCT((CF!$B$7:$B$306=$B77)*(H$4=CF!$P$5:$EF$5),CF!$P$7:$EF$306))</f>
        <v/>
      </c>
      <c r="I77" s="19" t="str">
        <f t="array" ref="I77">IF($B77=0,"",SUMPRODUCT((CF!$B$7:$B$306=$B77)*(I$4=CF!$P$5:$EF$5),CF!$P$7:$EF$306))</f>
        <v/>
      </c>
      <c r="J77" s="19" t="str">
        <f t="array" ref="J77">IF($B77=0,"",SUMPRODUCT((CF!$B$7:$B$306=$B77)*(J$4=CF!$P$5:$EF$5),CF!$P$7:$EF$306))</f>
        <v/>
      </c>
      <c r="K77" s="19" t="str">
        <f t="array" ref="K77">IF($B77=0,"",SUMPRODUCT((CF!$B$7:$B$306=$B77)*(K$4=CF!$P$5:$EF$5),CF!$P$7:$EF$306))</f>
        <v/>
      </c>
      <c r="L77" s="19" t="str">
        <f t="array" ref="L77">IF($B77=0,"",SUMPRODUCT((CF!$B$7:$B$306=$B77)*(L$4=CF!$P$5:$EF$5),CF!$P$7:$EF$306))</f>
        <v/>
      </c>
      <c r="M77" s="19" t="str">
        <f t="array" ref="M77">IF($B77=0,"",SUMPRODUCT((CF!$B$7:$B$306=$B77)*(M$4=CF!$P$5:$EF$5),CF!$P$7:$EF$306))</f>
        <v/>
      </c>
      <c r="N77" s="19" t="str">
        <f t="array" ref="N77">IF($B77=0,"",SUMPRODUCT((CF!$B$7:$B$306=$B77)*(N$4=CF!$P$5:$EF$5),CF!$P$7:$EF$306))</f>
        <v/>
      </c>
      <c r="O77" s="19" t="str">
        <f t="array" ref="O77">IF($B77=0,"",SUMPRODUCT((CF!$B$7:$B$306=$B77)*(O$4=CF!$P$5:$EF$5),CF!$P$7:$EF$306))</f>
        <v/>
      </c>
      <c r="P77" s="204" t="str">
        <f t="array" ref="P77">IF($B77=0,"",SUMPRODUCT((CF!$B$7:$B$306=$B77)*(P$4=CF!$P$5:$EF$5),CF!$P$7:$EF$306))</f>
        <v/>
      </c>
    </row>
    <row r="78" spans="2:16" hidden="1" outlineLevel="1" x14ac:dyDescent="0.2">
      <c r="B78" s="221">
        <f>CF!B78</f>
        <v>0</v>
      </c>
      <c r="E78" s="204">
        <f t="shared" si="2"/>
        <v>0</v>
      </c>
      <c r="F78" s="19" t="str">
        <f t="array" ref="F78">IF($B78=0,"",SUMPRODUCT((CF!$B$7:$B$306=$B78)*(F$4=CF!$P$5:$EF$5),CF!$P$7:$EF$306))</f>
        <v/>
      </c>
      <c r="G78" s="19" t="str">
        <f t="array" ref="G78">IF($B78=0,"",SUMPRODUCT((CF!$B$7:$B$306=$B78)*(G$4=CF!$P$5:$EF$5),CF!$P$7:$EF$306))</f>
        <v/>
      </c>
      <c r="H78" s="19" t="str">
        <f t="array" ref="H78">IF($B78=0,"",SUMPRODUCT((CF!$B$7:$B$306=$B78)*(H$4=CF!$P$5:$EF$5),CF!$P$7:$EF$306))</f>
        <v/>
      </c>
      <c r="I78" s="19" t="str">
        <f t="array" ref="I78">IF($B78=0,"",SUMPRODUCT((CF!$B$7:$B$306=$B78)*(I$4=CF!$P$5:$EF$5),CF!$P$7:$EF$306))</f>
        <v/>
      </c>
      <c r="J78" s="19" t="str">
        <f t="array" ref="J78">IF($B78=0,"",SUMPRODUCT((CF!$B$7:$B$306=$B78)*(J$4=CF!$P$5:$EF$5),CF!$P$7:$EF$306))</f>
        <v/>
      </c>
      <c r="K78" s="19" t="str">
        <f t="array" ref="K78">IF($B78=0,"",SUMPRODUCT((CF!$B$7:$B$306=$B78)*(K$4=CF!$P$5:$EF$5),CF!$P$7:$EF$306))</f>
        <v/>
      </c>
      <c r="L78" s="19" t="str">
        <f t="array" ref="L78">IF($B78=0,"",SUMPRODUCT((CF!$B$7:$B$306=$B78)*(L$4=CF!$P$5:$EF$5),CF!$P$7:$EF$306))</f>
        <v/>
      </c>
      <c r="M78" s="19" t="str">
        <f t="array" ref="M78">IF($B78=0,"",SUMPRODUCT((CF!$B$7:$B$306=$B78)*(M$4=CF!$P$5:$EF$5),CF!$P$7:$EF$306))</f>
        <v/>
      </c>
      <c r="N78" s="19" t="str">
        <f t="array" ref="N78">IF($B78=0,"",SUMPRODUCT((CF!$B$7:$B$306=$B78)*(N$4=CF!$P$5:$EF$5),CF!$P$7:$EF$306))</f>
        <v/>
      </c>
      <c r="O78" s="19" t="str">
        <f t="array" ref="O78">IF($B78=0,"",SUMPRODUCT((CF!$B$7:$B$306=$B78)*(O$4=CF!$P$5:$EF$5),CF!$P$7:$EF$306))</f>
        <v/>
      </c>
      <c r="P78" s="204" t="str">
        <f t="array" ref="P78">IF($B78=0,"",SUMPRODUCT((CF!$B$7:$B$306=$B78)*(P$4=CF!$P$5:$EF$5),CF!$P$7:$EF$306))</f>
        <v/>
      </c>
    </row>
    <row r="79" spans="2:16" hidden="1" outlineLevel="1" x14ac:dyDescent="0.2">
      <c r="B79" s="221">
        <f>CF!B79</f>
        <v>0</v>
      </c>
      <c r="E79" s="204">
        <f t="shared" si="2"/>
        <v>0</v>
      </c>
      <c r="F79" s="19" t="str">
        <f t="array" ref="F79">IF($B79=0,"",SUMPRODUCT((CF!$B$7:$B$306=$B79)*(F$4=CF!$P$5:$EF$5),CF!$P$7:$EF$306))</f>
        <v/>
      </c>
      <c r="G79" s="19" t="str">
        <f t="array" ref="G79">IF($B79=0,"",SUMPRODUCT((CF!$B$7:$B$306=$B79)*(G$4=CF!$P$5:$EF$5),CF!$P$7:$EF$306))</f>
        <v/>
      </c>
      <c r="H79" s="19" t="str">
        <f t="array" ref="H79">IF($B79=0,"",SUMPRODUCT((CF!$B$7:$B$306=$B79)*(H$4=CF!$P$5:$EF$5),CF!$P$7:$EF$306))</f>
        <v/>
      </c>
      <c r="I79" s="19" t="str">
        <f t="array" ref="I79">IF($B79=0,"",SUMPRODUCT((CF!$B$7:$B$306=$B79)*(I$4=CF!$P$5:$EF$5),CF!$P$7:$EF$306))</f>
        <v/>
      </c>
      <c r="J79" s="19" t="str">
        <f t="array" ref="J79">IF($B79=0,"",SUMPRODUCT((CF!$B$7:$B$306=$B79)*(J$4=CF!$P$5:$EF$5),CF!$P$7:$EF$306))</f>
        <v/>
      </c>
      <c r="K79" s="19" t="str">
        <f t="array" ref="K79">IF($B79=0,"",SUMPRODUCT((CF!$B$7:$B$306=$B79)*(K$4=CF!$P$5:$EF$5),CF!$P$7:$EF$306))</f>
        <v/>
      </c>
      <c r="L79" s="19" t="str">
        <f t="array" ref="L79">IF($B79=0,"",SUMPRODUCT((CF!$B$7:$B$306=$B79)*(L$4=CF!$P$5:$EF$5),CF!$P$7:$EF$306))</f>
        <v/>
      </c>
      <c r="M79" s="19" t="str">
        <f t="array" ref="M79">IF($B79=0,"",SUMPRODUCT((CF!$B$7:$B$306=$B79)*(M$4=CF!$P$5:$EF$5),CF!$P$7:$EF$306))</f>
        <v/>
      </c>
      <c r="N79" s="19" t="str">
        <f t="array" ref="N79">IF($B79=0,"",SUMPRODUCT((CF!$B$7:$B$306=$B79)*(N$4=CF!$P$5:$EF$5),CF!$P$7:$EF$306))</f>
        <v/>
      </c>
      <c r="O79" s="19" t="str">
        <f t="array" ref="O79">IF($B79=0,"",SUMPRODUCT((CF!$B$7:$B$306=$B79)*(O$4=CF!$P$5:$EF$5),CF!$P$7:$EF$306))</f>
        <v/>
      </c>
      <c r="P79" s="204" t="str">
        <f t="array" ref="P79">IF($B79=0,"",SUMPRODUCT((CF!$B$7:$B$306=$B79)*(P$4=CF!$P$5:$EF$5),CF!$P$7:$EF$306))</f>
        <v/>
      </c>
    </row>
    <row r="80" spans="2:16" hidden="1" outlineLevel="1" x14ac:dyDescent="0.2">
      <c r="B80" s="221">
        <f>CF!B80</f>
        <v>0</v>
      </c>
      <c r="E80" s="204">
        <f t="shared" si="2"/>
        <v>0</v>
      </c>
      <c r="F80" s="19" t="str">
        <f t="array" ref="F80">IF($B80=0,"",SUMPRODUCT((CF!$B$7:$B$306=$B80)*(F$4=CF!$P$5:$EF$5),CF!$P$7:$EF$306))</f>
        <v/>
      </c>
      <c r="G80" s="19" t="str">
        <f t="array" ref="G80">IF($B80=0,"",SUMPRODUCT((CF!$B$7:$B$306=$B80)*(G$4=CF!$P$5:$EF$5),CF!$P$7:$EF$306))</f>
        <v/>
      </c>
      <c r="H80" s="19" t="str">
        <f t="array" ref="H80">IF($B80=0,"",SUMPRODUCT((CF!$B$7:$B$306=$B80)*(H$4=CF!$P$5:$EF$5),CF!$P$7:$EF$306))</f>
        <v/>
      </c>
      <c r="I80" s="19" t="str">
        <f t="array" ref="I80">IF($B80=0,"",SUMPRODUCT((CF!$B$7:$B$306=$B80)*(I$4=CF!$P$5:$EF$5),CF!$P$7:$EF$306))</f>
        <v/>
      </c>
      <c r="J80" s="19" t="str">
        <f t="array" ref="J80">IF($B80=0,"",SUMPRODUCT((CF!$B$7:$B$306=$B80)*(J$4=CF!$P$5:$EF$5),CF!$P$7:$EF$306))</f>
        <v/>
      </c>
      <c r="K80" s="19" t="str">
        <f t="array" ref="K80">IF($B80=0,"",SUMPRODUCT((CF!$B$7:$B$306=$B80)*(K$4=CF!$P$5:$EF$5),CF!$P$7:$EF$306))</f>
        <v/>
      </c>
      <c r="L80" s="19" t="str">
        <f t="array" ref="L80">IF($B80=0,"",SUMPRODUCT((CF!$B$7:$B$306=$B80)*(L$4=CF!$P$5:$EF$5),CF!$P$7:$EF$306))</f>
        <v/>
      </c>
      <c r="M80" s="19" t="str">
        <f t="array" ref="M80">IF($B80=0,"",SUMPRODUCT((CF!$B$7:$B$306=$B80)*(M$4=CF!$P$5:$EF$5),CF!$P$7:$EF$306))</f>
        <v/>
      </c>
      <c r="N80" s="19" t="str">
        <f t="array" ref="N80">IF($B80=0,"",SUMPRODUCT((CF!$B$7:$B$306=$B80)*(N$4=CF!$P$5:$EF$5),CF!$P$7:$EF$306))</f>
        <v/>
      </c>
      <c r="O80" s="19" t="str">
        <f t="array" ref="O80">IF($B80=0,"",SUMPRODUCT((CF!$B$7:$B$306=$B80)*(O$4=CF!$P$5:$EF$5),CF!$P$7:$EF$306))</f>
        <v/>
      </c>
      <c r="P80" s="204" t="str">
        <f t="array" ref="P80">IF($B80=0,"",SUMPRODUCT((CF!$B$7:$B$306=$B80)*(P$4=CF!$P$5:$EF$5),CF!$P$7:$EF$306))</f>
        <v/>
      </c>
    </row>
    <row r="81" spans="2:16" hidden="1" outlineLevel="1" x14ac:dyDescent="0.2">
      <c r="B81" s="221">
        <f>CF!B81</f>
        <v>0</v>
      </c>
      <c r="E81" s="204">
        <f t="shared" si="2"/>
        <v>0</v>
      </c>
      <c r="F81" s="19" t="str">
        <f t="array" ref="F81">IF($B81=0,"",SUMPRODUCT((CF!$B$7:$B$306=$B81)*(F$4=CF!$P$5:$EF$5),CF!$P$7:$EF$306))</f>
        <v/>
      </c>
      <c r="G81" s="19" t="str">
        <f t="array" ref="G81">IF($B81=0,"",SUMPRODUCT((CF!$B$7:$B$306=$B81)*(G$4=CF!$P$5:$EF$5),CF!$P$7:$EF$306))</f>
        <v/>
      </c>
      <c r="H81" s="19" t="str">
        <f t="array" ref="H81">IF($B81=0,"",SUMPRODUCT((CF!$B$7:$B$306=$B81)*(H$4=CF!$P$5:$EF$5),CF!$P$7:$EF$306))</f>
        <v/>
      </c>
      <c r="I81" s="19" t="str">
        <f t="array" ref="I81">IF($B81=0,"",SUMPRODUCT((CF!$B$7:$B$306=$B81)*(I$4=CF!$P$5:$EF$5),CF!$P$7:$EF$306))</f>
        <v/>
      </c>
      <c r="J81" s="19" t="str">
        <f t="array" ref="J81">IF($B81=0,"",SUMPRODUCT((CF!$B$7:$B$306=$B81)*(J$4=CF!$P$5:$EF$5),CF!$P$7:$EF$306))</f>
        <v/>
      </c>
      <c r="K81" s="19" t="str">
        <f t="array" ref="K81">IF($B81=0,"",SUMPRODUCT((CF!$B$7:$B$306=$B81)*(K$4=CF!$P$5:$EF$5),CF!$P$7:$EF$306))</f>
        <v/>
      </c>
      <c r="L81" s="19" t="str">
        <f t="array" ref="L81">IF($B81=0,"",SUMPRODUCT((CF!$B$7:$B$306=$B81)*(L$4=CF!$P$5:$EF$5),CF!$P$7:$EF$306))</f>
        <v/>
      </c>
      <c r="M81" s="19" t="str">
        <f t="array" ref="M81">IF($B81=0,"",SUMPRODUCT((CF!$B$7:$B$306=$B81)*(M$4=CF!$P$5:$EF$5),CF!$P$7:$EF$306))</f>
        <v/>
      </c>
      <c r="N81" s="19" t="str">
        <f t="array" ref="N81">IF($B81=0,"",SUMPRODUCT((CF!$B$7:$B$306=$B81)*(N$4=CF!$P$5:$EF$5),CF!$P$7:$EF$306))</f>
        <v/>
      </c>
      <c r="O81" s="19" t="str">
        <f t="array" ref="O81">IF($B81=0,"",SUMPRODUCT((CF!$B$7:$B$306=$B81)*(O$4=CF!$P$5:$EF$5),CF!$P$7:$EF$306))</f>
        <v/>
      </c>
      <c r="P81" s="204" t="str">
        <f t="array" ref="P81">IF($B81=0,"",SUMPRODUCT((CF!$B$7:$B$306=$B81)*(P$4=CF!$P$5:$EF$5),CF!$P$7:$EF$306))</f>
        <v/>
      </c>
    </row>
    <row r="82" spans="2:16" hidden="1" outlineLevel="1" x14ac:dyDescent="0.2">
      <c r="B82" s="221">
        <f>CF!B82</f>
        <v>0</v>
      </c>
      <c r="E82" s="204">
        <f t="shared" si="2"/>
        <v>0</v>
      </c>
      <c r="F82" s="19" t="str">
        <f t="array" ref="F82">IF($B82=0,"",SUMPRODUCT((CF!$B$7:$B$306=$B82)*(F$4=CF!$P$5:$EF$5),CF!$P$7:$EF$306))</f>
        <v/>
      </c>
      <c r="G82" s="19" t="str">
        <f t="array" ref="G82">IF($B82=0,"",SUMPRODUCT((CF!$B$7:$B$306=$B82)*(G$4=CF!$P$5:$EF$5),CF!$P$7:$EF$306))</f>
        <v/>
      </c>
      <c r="H82" s="19" t="str">
        <f t="array" ref="H82">IF($B82=0,"",SUMPRODUCT((CF!$B$7:$B$306=$B82)*(H$4=CF!$P$5:$EF$5),CF!$P$7:$EF$306))</f>
        <v/>
      </c>
      <c r="I82" s="19" t="str">
        <f t="array" ref="I82">IF($B82=0,"",SUMPRODUCT((CF!$B$7:$B$306=$B82)*(I$4=CF!$P$5:$EF$5),CF!$P$7:$EF$306))</f>
        <v/>
      </c>
      <c r="J82" s="19" t="str">
        <f t="array" ref="J82">IF($B82=0,"",SUMPRODUCT((CF!$B$7:$B$306=$B82)*(J$4=CF!$P$5:$EF$5),CF!$P$7:$EF$306))</f>
        <v/>
      </c>
      <c r="K82" s="19" t="str">
        <f t="array" ref="K82">IF($B82=0,"",SUMPRODUCT((CF!$B$7:$B$306=$B82)*(K$4=CF!$P$5:$EF$5),CF!$P$7:$EF$306))</f>
        <v/>
      </c>
      <c r="L82" s="19" t="str">
        <f t="array" ref="L82">IF($B82=0,"",SUMPRODUCT((CF!$B$7:$B$306=$B82)*(L$4=CF!$P$5:$EF$5),CF!$P$7:$EF$306))</f>
        <v/>
      </c>
      <c r="M82" s="19" t="str">
        <f t="array" ref="M82">IF($B82=0,"",SUMPRODUCT((CF!$B$7:$B$306=$B82)*(M$4=CF!$P$5:$EF$5),CF!$P$7:$EF$306))</f>
        <v/>
      </c>
      <c r="N82" s="19" t="str">
        <f t="array" ref="N82">IF($B82=0,"",SUMPRODUCT((CF!$B$7:$B$306=$B82)*(N$4=CF!$P$5:$EF$5),CF!$P$7:$EF$306))</f>
        <v/>
      </c>
      <c r="O82" s="19" t="str">
        <f t="array" ref="O82">IF($B82=0,"",SUMPRODUCT((CF!$B$7:$B$306=$B82)*(O$4=CF!$P$5:$EF$5),CF!$P$7:$EF$306))</f>
        <v/>
      </c>
      <c r="P82" s="204" t="str">
        <f t="array" ref="P82">IF($B82=0,"",SUMPRODUCT((CF!$B$7:$B$306=$B82)*(P$4=CF!$P$5:$EF$5),CF!$P$7:$EF$306))</f>
        <v/>
      </c>
    </row>
    <row r="83" spans="2:16" hidden="1" outlineLevel="1" x14ac:dyDescent="0.2">
      <c r="B83" s="221">
        <f>CF!B83</f>
        <v>0</v>
      </c>
      <c r="E83" s="204">
        <f t="shared" si="2"/>
        <v>0</v>
      </c>
      <c r="F83" s="19" t="str">
        <f t="array" ref="F83">IF($B83=0,"",SUMPRODUCT((CF!$B$7:$B$306=$B83)*(F$4=CF!$P$5:$EF$5),CF!$P$7:$EF$306))</f>
        <v/>
      </c>
      <c r="G83" s="19" t="str">
        <f t="array" ref="G83">IF($B83=0,"",SUMPRODUCT((CF!$B$7:$B$306=$B83)*(G$4=CF!$P$5:$EF$5),CF!$P$7:$EF$306))</f>
        <v/>
      </c>
      <c r="H83" s="19" t="str">
        <f t="array" ref="H83">IF($B83=0,"",SUMPRODUCT((CF!$B$7:$B$306=$B83)*(H$4=CF!$P$5:$EF$5),CF!$P$7:$EF$306))</f>
        <v/>
      </c>
      <c r="I83" s="19" t="str">
        <f t="array" ref="I83">IF($B83=0,"",SUMPRODUCT((CF!$B$7:$B$306=$B83)*(I$4=CF!$P$5:$EF$5),CF!$P$7:$EF$306))</f>
        <v/>
      </c>
      <c r="J83" s="19" t="str">
        <f t="array" ref="J83">IF($B83=0,"",SUMPRODUCT((CF!$B$7:$B$306=$B83)*(J$4=CF!$P$5:$EF$5),CF!$P$7:$EF$306))</f>
        <v/>
      </c>
      <c r="K83" s="19" t="str">
        <f t="array" ref="K83">IF($B83=0,"",SUMPRODUCT((CF!$B$7:$B$306=$B83)*(K$4=CF!$P$5:$EF$5),CF!$P$7:$EF$306))</f>
        <v/>
      </c>
      <c r="L83" s="19" t="str">
        <f t="array" ref="L83">IF($B83=0,"",SUMPRODUCT((CF!$B$7:$B$306=$B83)*(L$4=CF!$P$5:$EF$5),CF!$P$7:$EF$306))</f>
        <v/>
      </c>
      <c r="M83" s="19" t="str">
        <f t="array" ref="M83">IF($B83=0,"",SUMPRODUCT((CF!$B$7:$B$306=$B83)*(M$4=CF!$P$5:$EF$5),CF!$P$7:$EF$306))</f>
        <v/>
      </c>
      <c r="N83" s="19" t="str">
        <f t="array" ref="N83">IF($B83=0,"",SUMPRODUCT((CF!$B$7:$B$306=$B83)*(N$4=CF!$P$5:$EF$5),CF!$P$7:$EF$306))</f>
        <v/>
      </c>
      <c r="O83" s="19" t="str">
        <f t="array" ref="O83">IF($B83=0,"",SUMPRODUCT((CF!$B$7:$B$306=$B83)*(O$4=CF!$P$5:$EF$5),CF!$P$7:$EF$306))</f>
        <v/>
      </c>
      <c r="P83" s="204" t="str">
        <f t="array" ref="P83">IF($B83=0,"",SUMPRODUCT((CF!$B$7:$B$306=$B83)*(P$4=CF!$P$5:$EF$5),CF!$P$7:$EF$306))</f>
        <v/>
      </c>
    </row>
    <row r="84" spans="2:16" hidden="1" outlineLevel="1" x14ac:dyDescent="0.2">
      <c r="B84" s="221">
        <f>CF!B84</f>
        <v>0</v>
      </c>
      <c r="E84" s="204">
        <f t="shared" si="2"/>
        <v>0</v>
      </c>
      <c r="F84" s="19" t="str">
        <f t="array" ref="F84">IF($B84=0,"",SUMPRODUCT((CF!$B$7:$B$306=$B84)*(F$4=CF!$P$5:$EF$5),CF!$P$7:$EF$306))</f>
        <v/>
      </c>
      <c r="G84" s="19" t="str">
        <f t="array" ref="G84">IF($B84=0,"",SUMPRODUCT((CF!$B$7:$B$306=$B84)*(G$4=CF!$P$5:$EF$5),CF!$P$7:$EF$306))</f>
        <v/>
      </c>
      <c r="H84" s="19" t="str">
        <f t="array" ref="H84">IF($B84=0,"",SUMPRODUCT((CF!$B$7:$B$306=$B84)*(H$4=CF!$P$5:$EF$5),CF!$P$7:$EF$306))</f>
        <v/>
      </c>
      <c r="I84" s="19" t="str">
        <f t="array" ref="I84">IF($B84=0,"",SUMPRODUCT((CF!$B$7:$B$306=$B84)*(I$4=CF!$P$5:$EF$5),CF!$P$7:$EF$306))</f>
        <v/>
      </c>
      <c r="J84" s="19" t="str">
        <f t="array" ref="J84">IF($B84=0,"",SUMPRODUCT((CF!$B$7:$B$306=$B84)*(J$4=CF!$P$5:$EF$5),CF!$P$7:$EF$306))</f>
        <v/>
      </c>
      <c r="K84" s="19" t="str">
        <f t="array" ref="K84">IF($B84=0,"",SUMPRODUCT((CF!$B$7:$B$306=$B84)*(K$4=CF!$P$5:$EF$5),CF!$P$7:$EF$306))</f>
        <v/>
      </c>
      <c r="L84" s="19" t="str">
        <f t="array" ref="L84">IF($B84=0,"",SUMPRODUCT((CF!$B$7:$B$306=$B84)*(L$4=CF!$P$5:$EF$5),CF!$P$7:$EF$306))</f>
        <v/>
      </c>
      <c r="M84" s="19" t="str">
        <f t="array" ref="M84">IF($B84=0,"",SUMPRODUCT((CF!$B$7:$B$306=$B84)*(M$4=CF!$P$5:$EF$5),CF!$P$7:$EF$306))</f>
        <v/>
      </c>
      <c r="N84" s="19" t="str">
        <f t="array" ref="N84">IF($B84=0,"",SUMPRODUCT((CF!$B$7:$B$306=$B84)*(N$4=CF!$P$5:$EF$5),CF!$P$7:$EF$306))</f>
        <v/>
      </c>
      <c r="O84" s="19" t="str">
        <f t="array" ref="O84">IF($B84=0,"",SUMPRODUCT((CF!$B$7:$B$306=$B84)*(O$4=CF!$P$5:$EF$5),CF!$P$7:$EF$306))</f>
        <v/>
      </c>
      <c r="P84" s="204" t="str">
        <f t="array" ref="P84">IF($B84=0,"",SUMPRODUCT((CF!$B$7:$B$306=$B84)*(P$4=CF!$P$5:$EF$5),CF!$P$7:$EF$306))</f>
        <v/>
      </c>
    </row>
    <row r="85" spans="2:16" hidden="1" outlineLevel="1" x14ac:dyDescent="0.2">
      <c r="B85" s="221">
        <f>CF!B85</f>
        <v>0</v>
      </c>
      <c r="E85" s="204">
        <f t="shared" si="2"/>
        <v>0</v>
      </c>
      <c r="F85" s="19" t="str">
        <f t="array" ref="F85">IF($B85=0,"",SUMPRODUCT((CF!$B$7:$B$306=$B85)*(F$4=CF!$P$5:$EF$5),CF!$P$7:$EF$306))</f>
        <v/>
      </c>
      <c r="G85" s="19" t="str">
        <f t="array" ref="G85">IF($B85=0,"",SUMPRODUCT((CF!$B$7:$B$306=$B85)*(G$4=CF!$P$5:$EF$5),CF!$P$7:$EF$306))</f>
        <v/>
      </c>
      <c r="H85" s="19" t="str">
        <f t="array" ref="H85">IF($B85=0,"",SUMPRODUCT((CF!$B$7:$B$306=$B85)*(H$4=CF!$P$5:$EF$5),CF!$P$7:$EF$306))</f>
        <v/>
      </c>
      <c r="I85" s="19" t="str">
        <f t="array" ref="I85">IF($B85=0,"",SUMPRODUCT((CF!$B$7:$B$306=$B85)*(I$4=CF!$P$5:$EF$5),CF!$P$7:$EF$306))</f>
        <v/>
      </c>
      <c r="J85" s="19" t="str">
        <f t="array" ref="J85">IF($B85=0,"",SUMPRODUCT((CF!$B$7:$B$306=$B85)*(J$4=CF!$P$5:$EF$5),CF!$P$7:$EF$306))</f>
        <v/>
      </c>
      <c r="K85" s="19" t="str">
        <f t="array" ref="K85">IF($B85=0,"",SUMPRODUCT((CF!$B$7:$B$306=$B85)*(K$4=CF!$P$5:$EF$5),CF!$P$7:$EF$306))</f>
        <v/>
      </c>
      <c r="L85" s="19" t="str">
        <f t="array" ref="L85">IF($B85=0,"",SUMPRODUCT((CF!$B$7:$B$306=$B85)*(L$4=CF!$P$5:$EF$5),CF!$P$7:$EF$306))</f>
        <v/>
      </c>
      <c r="M85" s="19" t="str">
        <f t="array" ref="M85">IF($B85=0,"",SUMPRODUCT((CF!$B$7:$B$306=$B85)*(M$4=CF!$P$5:$EF$5),CF!$P$7:$EF$306))</f>
        <v/>
      </c>
      <c r="N85" s="19" t="str">
        <f t="array" ref="N85">IF($B85=0,"",SUMPRODUCT((CF!$B$7:$B$306=$B85)*(N$4=CF!$P$5:$EF$5),CF!$P$7:$EF$306))</f>
        <v/>
      </c>
      <c r="O85" s="19" t="str">
        <f t="array" ref="O85">IF($B85=0,"",SUMPRODUCT((CF!$B$7:$B$306=$B85)*(O$4=CF!$P$5:$EF$5),CF!$P$7:$EF$306))</f>
        <v/>
      </c>
      <c r="P85" s="204" t="str">
        <f t="array" ref="P85">IF($B85=0,"",SUMPRODUCT((CF!$B$7:$B$306=$B85)*(P$4=CF!$P$5:$EF$5),CF!$P$7:$EF$306))</f>
        <v/>
      </c>
    </row>
    <row r="86" spans="2:16" hidden="1" outlineLevel="1" x14ac:dyDescent="0.2">
      <c r="B86" s="221">
        <f>CF!B86</f>
        <v>0</v>
      </c>
      <c r="E86" s="204">
        <f t="shared" si="2"/>
        <v>0</v>
      </c>
      <c r="F86" s="19" t="str">
        <f t="array" ref="F86">IF($B86=0,"",SUMPRODUCT((CF!$B$7:$B$306=$B86)*(F$4=CF!$P$5:$EF$5),CF!$P$7:$EF$306))</f>
        <v/>
      </c>
      <c r="G86" s="19" t="str">
        <f t="array" ref="G86">IF($B86=0,"",SUMPRODUCT((CF!$B$7:$B$306=$B86)*(G$4=CF!$P$5:$EF$5),CF!$P$7:$EF$306))</f>
        <v/>
      </c>
      <c r="H86" s="19" t="str">
        <f t="array" ref="H86">IF($B86=0,"",SUMPRODUCT((CF!$B$7:$B$306=$B86)*(H$4=CF!$P$5:$EF$5),CF!$P$7:$EF$306))</f>
        <v/>
      </c>
      <c r="I86" s="19" t="str">
        <f t="array" ref="I86">IF($B86=0,"",SUMPRODUCT((CF!$B$7:$B$306=$B86)*(I$4=CF!$P$5:$EF$5),CF!$P$7:$EF$306))</f>
        <v/>
      </c>
      <c r="J86" s="19" t="str">
        <f t="array" ref="J86">IF($B86=0,"",SUMPRODUCT((CF!$B$7:$B$306=$B86)*(J$4=CF!$P$5:$EF$5),CF!$P$7:$EF$306))</f>
        <v/>
      </c>
      <c r="K86" s="19" t="str">
        <f t="array" ref="K86">IF($B86=0,"",SUMPRODUCT((CF!$B$7:$B$306=$B86)*(K$4=CF!$P$5:$EF$5),CF!$P$7:$EF$306))</f>
        <v/>
      </c>
      <c r="L86" s="19" t="str">
        <f t="array" ref="L86">IF($B86=0,"",SUMPRODUCT((CF!$B$7:$B$306=$B86)*(L$4=CF!$P$5:$EF$5),CF!$P$7:$EF$306))</f>
        <v/>
      </c>
      <c r="M86" s="19" t="str">
        <f t="array" ref="M86">IF($B86=0,"",SUMPRODUCT((CF!$B$7:$B$306=$B86)*(M$4=CF!$P$5:$EF$5),CF!$P$7:$EF$306))</f>
        <v/>
      </c>
      <c r="N86" s="19" t="str">
        <f t="array" ref="N86">IF($B86=0,"",SUMPRODUCT((CF!$B$7:$B$306=$B86)*(N$4=CF!$P$5:$EF$5),CF!$P$7:$EF$306))</f>
        <v/>
      </c>
      <c r="O86" s="19" t="str">
        <f t="array" ref="O86">IF($B86=0,"",SUMPRODUCT((CF!$B$7:$B$306=$B86)*(O$4=CF!$P$5:$EF$5),CF!$P$7:$EF$306))</f>
        <v/>
      </c>
      <c r="P86" s="204" t="str">
        <f t="array" ref="P86">IF($B86=0,"",SUMPRODUCT((CF!$B$7:$B$306=$B86)*(P$4=CF!$P$5:$EF$5),CF!$P$7:$EF$306))</f>
        <v/>
      </c>
    </row>
    <row r="87" spans="2:16" hidden="1" outlineLevel="1" x14ac:dyDescent="0.2">
      <c r="B87" s="221">
        <f>CF!B87</f>
        <v>0</v>
      </c>
      <c r="E87" s="204">
        <f t="shared" si="2"/>
        <v>0</v>
      </c>
      <c r="F87" s="19" t="str">
        <f t="array" ref="F87">IF($B87=0,"",SUMPRODUCT((CF!$B$7:$B$306=$B87)*(F$4=CF!$P$5:$EF$5),CF!$P$7:$EF$306))</f>
        <v/>
      </c>
      <c r="G87" s="19" t="str">
        <f t="array" ref="G87">IF($B87=0,"",SUMPRODUCT((CF!$B$7:$B$306=$B87)*(G$4=CF!$P$5:$EF$5),CF!$P$7:$EF$306))</f>
        <v/>
      </c>
      <c r="H87" s="19" t="str">
        <f t="array" ref="H87">IF($B87=0,"",SUMPRODUCT((CF!$B$7:$B$306=$B87)*(H$4=CF!$P$5:$EF$5),CF!$P$7:$EF$306))</f>
        <v/>
      </c>
      <c r="I87" s="19" t="str">
        <f t="array" ref="I87">IF($B87=0,"",SUMPRODUCT((CF!$B$7:$B$306=$B87)*(I$4=CF!$P$5:$EF$5),CF!$P$7:$EF$306))</f>
        <v/>
      </c>
      <c r="J87" s="19" t="str">
        <f t="array" ref="J87">IF($B87=0,"",SUMPRODUCT((CF!$B$7:$B$306=$B87)*(J$4=CF!$P$5:$EF$5),CF!$P$7:$EF$306))</f>
        <v/>
      </c>
      <c r="K87" s="19" t="str">
        <f t="array" ref="K87">IF($B87=0,"",SUMPRODUCT((CF!$B$7:$B$306=$B87)*(K$4=CF!$P$5:$EF$5),CF!$P$7:$EF$306))</f>
        <v/>
      </c>
      <c r="L87" s="19" t="str">
        <f t="array" ref="L87">IF($B87=0,"",SUMPRODUCT((CF!$B$7:$B$306=$B87)*(L$4=CF!$P$5:$EF$5),CF!$P$7:$EF$306))</f>
        <v/>
      </c>
      <c r="M87" s="19" t="str">
        <f t="array" ref="M87">IF($B87=0,"",SUMPRODUCT((CF!$B$7:$B$306=$B87)*(M$4=CF!$P$5:$EF$5),CF!$P$7:$EF$306))</f>
        <v/>
      </c>
      <c r="N87" s="19" t="str">
        <f t="array" ref="N87">IF($B87=0,"",SUMPRODUCT((CF!$B$7:$B$306=$B87)*(N$4=CF!$P$5:$EF$5),CF!$P$7:$EF$306))</f>
        <v/>
      </c>
      <c r="O87" s="19" t="str">
        <f t="array" ref="O87">IF($B87=0,"",SUMPRODUCT((CF!$B$7:$B$306=$B87)*(O$4=CF!$P$5:$EF$5),CF!$P$7:$EF$306))</f>
        <v/>
      </c>
      <c r="P87" s="204" t="str">
        <f t="array" ref="P87">IF($B87=0,"",SUMPRODUCT((CF!$B$7:$B$306=$B87)*(P$4=CF!$P$5:$EF$5),CF!$P$7:$EF$306))</f>
        <v/>
      </c>
    </row>
    <row r="88" spans="2:16" collapsed="1" x14ac:dyDescent="0.2">
      <c r="B88" s="280">
        <f>CF!B88</f>
        <v>0</v>
      </c>
      <c r="C88" s="17"/>
      <c r="D88" s="17"/>
      <c r="E88" s="281">
        <f t="shared" si="2"/>
        <v>0</v>
      </c>
      <c r="F88" s="42" t="str">
        <f t="array" ref="F88">IF($B88=0,"",SUMPRODUCT((CF!$B$7:$B$306=$B88)*(F$4=CF!$P$5:$EF$5),CF!$P$7:$EF$306))</f>
        <v/>
      </c>
      <c r="G88" s="42" t="str">
        <f t="array" ref="G88">IF($B88=0,"",SUMPRODUCT((CF!$B$7:$B$306=$B88)*(G$4=CF!$P$5:$EF$5),CF!$P$7:$EF$306))</f>
        <v/>
      </c>
      <c r="H88" s="42" t="str">
        <f t="array" ref="H88">IF($B88=0,"",SUMPRODUCT((CF!$B$7:$B$306=$B88)*(H$4=CF!$P$5:$EF$5),CF!$P$7:$EF$306))</f>
        <v/>
      </c>
      <c r="I88" s="42" t="str">
        <f t="array" ref="I88">IF($B88=0,"",SUMPRODUCT((CF!$B$7:$B$306=$B88)*(I$4=CF!$P$5:$EF$5),CF!$P$7:$EF$306))</f>
        <v/>
      </c>
      <c r="J88" s="42" t="str">
        <f t="array" ref="J88">IF($B88=0,"",SUMPRODUCT((CF!$B$7:$B$306=$B88)*(J$4=CF!$P$5:$EF$5),CF!$P$7:$EF$306))</f>
        <v/>
      </c>
      <c r="K88" s="42" t="str">
        <f t="array" ref="K88">IF($B88=0,"",SUMPRODUCT((CF!$B$7:$B$306=$B88)*(K$4=CF!$P$5:$EF$5),CF!$P$7:$EF$306))</f>
        <v/>
      </c>
      <c r="L88" s="42" t="str">
        <f t="array" ref="L88">IF($B88=0,"",SUMPRODUCT((CF!$B$7:$B$306=$B88)*(L$4=CF!$P$5:$EF$5),CF!$P$7:$EF$306))</f>
        <v/>
      </c>
      <c r="M88" s="42" t="str">
        <f t="array" ref="M88">IF($B88=0,"",SUMPRODUCT((CF!$B$7:$B$306=$B88)*(M$4=CF!$P$5:$EF$5),CF!$P$7:$EF$306))</f>
        <v/>
      </c>
      <c r="N88" s="42" t="str">
        <f t="array" ref="N88">IF($B88=0,"",SUMPRODUCT((CF!$B$7:$B$306=$B88)*(N$4=CF!$P$5:$EF$5),CF!$P$7:$EF$306))</f>
        <v/>
      </c>
      <c r="O88" s="42" t="str">
        <f t="array" ref="O88">IF($B88=0,"",SUMPRODUCT((CF!$B$7:$B$306=$B88)*(O$4=CF!$P$5:$EF$5),CF!$P$7:$EF$306))</f>
        <v/>
      </c>
      <c r="P88" s="281" t="str">
        <f t="array" ref="P88">IF($B88=0,"",SUMPRODUCT((CF!$B$7:$B$306=$B88)*(P$4=CF!$P$5:$EF$5),CF!$P$7:$EF$306))</f>
        <v/>
      </c>
    </row>
    <row r="89" spans="2:16" hidden="1" outlineLevel="1" x14ac:dyDescent="0.2">
      <c r="B89" s="221">
        <f>CF!B89</f>
        <v>0</v>
      </c>
      <c r="E89" s="204">
        <f t="shared" si="2"/>
        <v>0</v>
      </c>
      <c r="F89" s="19" t="str">
        <f t="array" ref="F89">IF($B89=0,"",SUMPRODUCT((CF!$B$7:$B$306=$B89)*(F$4=CF!$P$5:$EF$5),CF!$P$7:$EF$306))</f>
        <v/>
      </c>
      <c r="G89" s="19" t="str">
        <f t="array" ref="G89">IF($B89=0,"",SUMPRODUCT((CF!$B$7:$B$306=$B89)*(G$4=CF!$P$5:$EF$5),CF!$P$7:$EF$306))</f>
        <v/>
      </c>
      <c r="H89" s="19" t="str">
        <f t="array" ref="H89">IF($B89=0,"",SUMPRODUCT((CF!$B$7:$B$306=$B89)*(H$4=CF!$P$5:$EF$5),CF!$P$7:$EF$306))</f>
        <v/>
      </c>
      <c r="I89" s="19" t="str">
        <f t="array" ref="I89">IF($B89=0,"",SUMPRODUCT((CF!$B$7:$B$306=$B89)*(I$4=CF!$P$5:$EF$5),CF!$P$7:$EF$306))</f>
        <v/>
      </c>
      <c r="J89" s="19" t="str">
        <f t="array" ref="J89">IF($B89=0,"",SUMPRODUCT((CF!$B$7:$B$306=$B89)*(J$4=CF!$P$5:$EF$5),CF!$P$7:$EF$306))</f>
        <v/>
      </c>
      <c r="K89" s="19" t="str">
        <f t="array" ref="K89">IF($B89=0,"",SUMPRODUCT((CF!$B$7:$B$306=$B89)*(K$4=CF!$P$5:$EF$5),CF!$P$7:$EF$306))</f>
        <v/>
      </c>
      <c r="L89" s="19" t="str">
        <f t="array" ref="L89">IF($B89=0,"",SUMPRODUCT((CF!$B$7:$B$306=$B89)*(L$4=CF!$P$5:$EF$5),CF!$P$7:$EF$306))</f>
        <v/>
      </c>
      <c r="M89" s="19" t="str">
        <f t="array" ref="M89">IF($B89=0,"",SUMPRODUCT((CF!$B$7:$B$306=$B89)*(M$4=CF!$P$5:$EF$5),CF!$P$7:$EF$306))</f>
        <v/>
      </c>
      <c r="N89" s="19" t="str">
        <f t="array" ref="N89">IF($B89=0,"",SUMPRODUCT((CF!$B$7:$B$306=$B89)*(N$4=CF!$P$5:$EF$5),CF!$P$7:$EF$306))</f>
        <v/>
      </c>
      <c r="O89" s="19" t="str">
        <f t="array" ref="O89">IF($B89=0,"",SUMPRODUCT((CF!$B$7:$B$306=$B89)*(O$4=CF!$P$5:$EF$5),CF!$P$7:$EF$306))</f>
        <v/>
      </c>
      <c r="P89" s="204" t="str">
        <f t="array" ref="P89">IF($B89=0,"",SUMPRODUCT((CF!$B$7:$B$306=$B89)*(P$4=CF!$P$5:$EF$5),CF!$P$7:$EF$306))</f>
        <v/>
      </c>
    </row>
    <row r="90" spans="2:16" hidden="1" outlineLevel="1" x14ac:dyDescent="0.2">
      <c r="B90" s="221">
        <f>CF!B90</f>
        <v>0</v>
      </c>
      <c r="E90" s="204">
        <f t="shared" si="2"/>
        <v>0</v>
      </c>
      <c r="F90" s="19" t="str">
        <f t="array" ref="F90">IF($B90=0,"",SUMPRODUCT((CF!$B$7:$B$306=$B90)*(F$4=CF!$P$5:$EF$5),CF!$P$7:$EF$306))</f>
        <v/>
      </c>
      <c r="G90" s="19" t="str">
        <f t="array" ref="G90">IF($B90=0,"",SUMPRODUCT((CF!$B$7:$B$306=$B90)*(G$4=CF!$P$5:$EF$5),CF!$P$7:$EF$306))</f>
        <v/>
      </c>
      <c r="H90" s="19" t="str">
        <f t="array" ref="H90">IF($B90=0,"",SUMPRODUCT((CF!$B$7:$B$306=$B90)*(H$4=CF!$P$5:$EF$5),CF!$P$7:$EF$306))</f>
        <v/>
      </c>
      <c r="I90" s="19" t="str">
        <f t="array" ref="I90">IF($B90=0,"",SUMPRODUCT((CF!$B$7:$B$306=$B90)*(I$4=CF!$P$5:$EF$5),CF!$P$7:$EF$306))</f>
        <v/>
      </c>
      <c r="J90" s="19" t="str">
        <f t="array" ref="J90">IF($B90=0,"",SUMPRODUCT((CF!$B$7:$B$306=$B90)*(J$4=CF!$P$5:$EF$5),CF!$P$7:$EF$306))</f>
        <v/>
      </c>
      <c r="K90" s="19" t="str">
        <f t="array" ref="K90">IF($B90=0,"",SUMPRODUCT((CF!$B$7:$B$306=$B90)*(K$4=CF!$P$5:$EF$5),CF!$P$7:$EF$306))</f>
        <v/>
      </c>
      <c r="L90" s="19" t="str">
        <f t="array" ref="L90">IF($B90=0,"",SUMPRODUCT((CF!$B$7:$B$306=$B90)*(L$4=CF!$P$5:$EF$5),CF!$P$7:$EF$306))</f>
        <v/>
      </c>
      <c r="M90" s="19" t="str">
        <f t="array" ref="M90">IF($B90=0,"",SUMPRODUCT((CF!$B$7:$B$306=$B90)*(M$4=CF!$P$5:$EF$5),CF!$P$7:$EF$306))</f>
        <v/>
      </c>
      <c r="N90" s="19" t="str">
        <f t="array" ref="N90">IF($B90=0,"",SUMPRODUCT((CF!$B$7:$B$306=$B90)*(N$4=CF!$P$5:$EF$5),CF!$P$7:$EF$306))</f>
        <v/>
      </c>
      <c r="O90" s="19" t="str">
        <f t="array" ref="O90">IF($B90=0,"",SUMPRODUCT((CF!$B$7:$B$306=$B90)*(O$4=CF!$P$5:$EF$5),CF!$P$7:$EF$306))</f>
        <v/>
      </c>
      <c r="P90" s="204" t="str">
        <f t="array" ref="P90">IF($B90=0,"",SUMPRODUCT((CF!$B$7:$B$306=$B90)*(P$4=CF!$P$5:$EF$5),CF!$P$7:$EF$306))</f>
        <v/>
      </c>
    </row>
    <row r="91" spans="2:16" hidden="1" outlineLevel="1" x14ac:dyDescent="0.2">
      <c r="B91" s="221">
        <f>CF!B91</f>
        <v>0</v>
      </c>
      <c r="E91" s="204">
        <f t="shared" si="2"/>
        <v>0</v>
      </c>
      <c r="F91" s="19" t="str">
        <f t="array" ref="F91">IF($B91=0,"",SUMPRODUCT((CF!$B$7:$B$306=$B91)*(F$4=CF!$P$5:$EF$5),CF!$P$7:$EF$306))</f>
        <v/>
      </c>
      <c r="G91" s="19" t="str">
        <f t="array" ref="G91">IF($B91=0,"",SUMPRODUCT((CF!$B$7:$B$306=$B91)*(G$4=CF!$P$5:$EF$5),CF!$P$7:$EF$306))</f>
        <v/>
      </c>
      <c r="H91" s="19" t="str">
        <f t="array" ref="H91">IF($B91=0,"",SUMPRODUCT((CF!$B$7:$B$306=$B91)*(H$4=CF!$P$5:$EF$5),CF!$P$7:$EF$306))</f>
        <v/>
      </c>
      <c r="I91" s="19" t="str">
        <f t="array" ref="I91">IF($B91=0,"",SUMPRODUCT((CF!$B$7:$B$306=$B91)*(I$4=CF!$P$5:$EF$5),CF!$P$7:$EF$306))</f>
        <v/>
      </c>
      <c r="J91" s="19" t="str">
        <f t="array" ref="J91">IF($B91=0,"",SUMPRODUCT((CF!$B$7:$B$306=$B91)*(J$4=CF!$P$5:$EF$5),CF!$P$7:$EF$306))</f>
        <v/>
      </c>
      <c r="K91" s="19" t="str">
        <f t="array" ref="K91">IF($B91=0,"",SUMPRODUCT((CF!$B$7:$B$306=$B91)*(K$4=CF!$P$5:$EF$5),CF!$P$7:$EF$306))</f>
        <v/>
      </c>
      <c r="L91" s="19" t="str">
        <f t="array" ref="L91">IF($B91=0,"",SUMPRODUCT((CF!$B$7:$B$306=$B91)*(L$4=CF!$P$5:$EF$5),CF!$P$7:$EF$306))</f>
        <v/>
      </c>
      <c r="M91" s="19" t="str">
        <f t="array" ref="M91">IF($B91=0,"",SUMPRODUCT((CF!$B$7:$B$306=$B91)*(M$4=CF!$P$5:$EF$5),CF!$P$7:$EF$306))</f>
        <v/>
      </c>
      <c r="N91" s="19" t="str">
        <f t="array" ref="N91">IF($B91=0,"",SUMPRODUCT((CF!$B$7:$B$306=$B91)*(N$4=CF!$P$5:$EF$5),CF!$P$7:$EF$306))</f>
        <v/>
      </c>
      <c r="O91" s="19" t="str">
        <f t="array" ref="O91">IF($B91=0,"",SUMPRODUCT((CF!$B$7:$B$306=$B91)*(O$4=CF!$P$5:$EF$5),CF!$P$7:$EF$306))</f>
        <v/>
      </c>
      <c r="P91" s="204" t="str">
        <f t="array" ref="P91">IF($B91=0,"",SUMPRODUCT((CF!$B$7:$B$306=$B91)*(P$4=CF!$P$5:$EF$5),CF!$P$7:$EF$306))</f>
        <v/>
      </c>
    </row>
    <row r="92" spans="2:16" hidden="1" outlineLevel="1" x14ac:dyDescent="0.2">
      <c r="B92" s="221">
        <f>CF!B92</f>
        <v>0</v>
      </c>
      <c r="E92" s="204">
        <f t="shared" si="2"/>
        <v>0</v>
      </c>
      <c r="F92" s="19" t="str">
        <f t="array" ref="F92">IF($B92=0,"",SUMPRODUCT((CF!$B$7:$B$306=$B92)*(F$4=CF!$P$5:$EF$5),CF!$P$7:$EF$306))</f>
        <v/>
      </c>
      <c r="G92" s="19" t="str">
        <f t="array" ref="G92">IF($B92=0,"",SUMPRODUCT((CF!$B$7:$B$306=$B92)*(G$4=CF!$P$5:$EF$5),CF!$P$7:$EF$306))</f>
        <v/>
      </c>
      <c r="H92" s="19" t="str">
        <f t="array" ref="H92">IF($B92=0,"",SUMPRODUCT((CF!$B$7:$B$306=$B92)*(H$4=CF!$P$5:$EF$5),CF!$P$7:$EF$306))</f>
        <v/>
      </c>
      <c r="I92" s="19" t="str">
        <f t="array" ref="I92">IF($B92=0,"",SUMPRODUCT((CF!$B$7:$B$306=$B92)*(I$4=CF!$P$5:$EF$5),CF!$P$7:$EF$306))</f>
        <v/>
      </c>
      <c r="J92" s="19" t="str">
        <f t="array" ref="J92">IF($B92=0,"",SUMPRODUCT((CF!$B$7:$B$306=$B92)*(J$4=CF!$P$5:$EF$5),CF!$P$7:$EF$306))</f>
        <v/>
      </c>
      <c r="K92" s="19" t="str">
        <f t="array" ref="K92">IF($B92=0,"",SUMPRODUCT((CF!$B$7:$B$306=$B92)*(K$4=CF!$P$5:$EF$5),CF!$P$7:$EF$306))</f>
        <v/>
      </c>
      <c r="L92" s="19" t="str">
        <f t="array" ref="L92">IF($B92=0,"",SUMPRODUCT((CF!$B$7:$B$306=$B92)*(L$4=CF!$P$5:$EF$5),CF!$P$7:$EF$306))</f>
        <v/>
      </c>
      <c r="M92" s="19" t="str">
        <f t="array" ref="M92">IF($B92=0,"",SUMPRODUCT((CF!$B$7:$B$306=$B92)*(M$4=CF!$P$5:$EF$5),CF!$P$7:$EF$306))</f>
        <v/>
      </c>
      <c r="N92" s="19" t="str">
        <f t="array" ref="N92">IF($B92=0,"",SUMPRODUCT((CF!$B$7:$B$306=$B92)*(N$4=CF!$P$5:$EF$5),CF!$P$7:$EF$306))</f>
        <v/>
      </c>
      <c r="O92" s="19" t="str">
        <f t="array" ref="O92">IF($B92=0,"",SUMPRODUCT((CF!$B$7:$B$306=$B92)*(O$4=CF!$P$5:$EF$5),CF!$P$7:$EF$306))</f>
        <v/>
      </c>
      <c r="P92" s="204" t="str">
        <f t="array" ref="P92">IF($B92=0,"",SUMPRODUCT((CF!$B$7:$B$306=$B92)*(P$4=CF!$P$5:$EF$5),CF!$P$7:$EF$306))</f>
        <v/>
      </c>
    </row>
    <row r="93" spans="2:16" hidden="1" outlineLevel="1" x14ac:dyDescent="0.2">
      <c r="B93" s="221">
        <f>CF!B93</f>
        <v>0</v>
      </c>
      <c r="E93" s="204">
        <f t="shared" si="2"/>
        <v>0</v>
      </c>
      <c r="F93" s="19" t="str">
        <f t="array" ref="F93">IF($B93=0,"",SUMPRODUCT((CF!$B$7:$B$306=$B93)*(F$4=CF!$P$5:$EF$5),CF!$P$7:$EF$306))</f>
        <v/>
      </c>
      <c r="G93" s="19" t="str">
        <f t="array" ref="G93">IF($B93=0,"",SUMPRODUCT((CF!$B$7:$B$306=$B93)*(G$4=CF!$P$5:$EF$5),CF!$P$7:$EF$306))</f>
        <v/>
      </c>
      <c r="H93" s="19" t="str">
        <f t="array" ref="H93">IF($B93=0,"",SUMPRODUCT((CF!$B$7:$B$306=$B93)*(H$4=CF!$P$5:$EF$5),CF!$P$7:$EF$306))</f>
        <v/>
      </c>
      <c r="I93" s="19" t="str">
        <f t="array" ref="I93">IF($B93=0,"",SUMPRODUCT((CF!$B$7:$B$306=$B93)*(I$4=CF!$P$5:$EF$5),CF!$P$7:$EF$306))</f>
        <v/>
      </c>
      <c r="J93" s="19" t="str">
        <f t="array" ref="J93">IF($B93=0,"",SUMPRODUCT((CF!$B$7:$B$306=$B93)*(J$4=CF!$P$5:$EF$5),CF!$P$7:$EF$306))</f>
        <v/>
      </c>
      <c r="K93" s="19" t="str">
        <f t="array" ref="K93">IF($B93=0,"",SUMPRODUCT((CF!$B$7:$B$306=$B93)*(K$4=CF!$P$5:$EF$5),CF!$P$7:$EF$306))</f>
        <v/>
      </c>
      <c r="L93" s="19" t="str">
        <f t="array" ref="L93">IF($B93=0,"",SUMPRODUCT((CF!$B$7:$B$306=$B93)*(L$4=CF!$P$5:$EF$5),CF!$P$7:$EF$306))</f>
        <v/>
      </c>
      <c r="M93" s="19" t="str">
        <f t="array" ref="M93">IF($B93=0,"",SUMPRODUCT((CF!$B$7:$B$306=$B93)*(M$4=CF!$P$5:$EF$5),CF!$P$7:$EF$306))</f>
        <v/>
      </c>
      <c r="N93" s="19" t="str">
        <f t="array" ref="N93">IF($B93=0,"",SUMPRODUCT((CF!$B$7:$B$306=$B93)*(N$4=CF!$P$5:$EF$5),CF!$P$7:$EF$306))</f>
        <v/>
      </c>
      <c r="O93" s="19" t="str">
        <f t="array" ref="O93">IF($B93=0,"",SUMPRODUCT((CF!$B$7:$B$306=$B93)*(O$4=CF!$P$5:$EF$5),CF!$P$7:$EF$306))</f>
        <v/>
      </c>
      <c r="P93" s="204" t="str">
        <f t="array" ref="P93">IF($B93=0,"",SUMPRODUCT((CF!$B$7:$B$306=$B93)*(P$4=CF!$P$5:$EF$5),CF!$P$7:$EF$306))</f>
        <v/>
      </c>
    </row>
    <row r="94" spans="2:16" hidden="1" outlineLevel="1" x14ac:dyDescent="0.2">
      <c r="B94" s="221">
        <f>CF!B94</f>
        <v>0</v>
      </c>
      <c r="E94" s="204">
        <f t="shared" si="2"/>
        <v>0</v>
      </c>
      <c r="F94" s="19" t="str">
        <f t="array" ref="F94">IF($B94=0,"",SUMPRODUCT((CF!$B$7:$B$306=$B94)*(F$4=CF!$P$5:$EF$5),CF!$P$7:$EF$306))</f>
        <v/>
      </c>
      <c r="G94" s="19" t="str">
        <f t="array" ref="G94">IF($B94=0,"",SUMPRODUCT((CF!$B$7:$B$306=$B94)*(G$4=CF!$P$5:$EF$5),CF!$P$7:$EF$306))</f>
        <v/>
      </c>
      <c r="H94" s="19" t="str">
        <f t="array" ref="H94">IF($B94=0,"",SUMPRODUCT((CF!$B$7:$B$306=$B94)*(H$4=CF!$P$5:$EF$5),CF!$P$7:$EF$306))</f>
        <v/>
      </c>
      <c r="I94" s="19" t="str">
        <f t="array" ref="I94">IF($B94=0,"",SUMPRODUCT((CF!$B$7:$B$306=$B94)*(I$4=CF!$P$5:$EF$5),CF!$P$7:$EF$306))</f>
        <v/>
      </c>
      <c r="J94" s="19" t="str">
        <f t="array" ref="J94">IF($B94=0,"",SUMPRODUCT((CF!$B$7:$B$306=$B94)*(J$4=CF!$P$5:$EF$5),CF!$P$7:$EF$306))</f>
        <v/>
      </c>
      <c r="K94" s="19" t="str">
        <f t="array" ref="K94">IF($B94=0,"",SUMPRODUCT((CF!$B$7:$B$306=$B94)*(K$4=CF!$P$5:$EF$5),CF!$P$7:$EF$306))</f>
        <v/>
      </c>
      <c r="L94" s="19" t="str">
        <f t="array" ref="L94">IF($B94=0,"",SUMPRODUCT((CF!$B$7:$B$306=$B94)*(L$4=CF!$P$5:$EF$5),CF!$P$7:$EF$306))</f>
        <v/>
      </c>
      <c r="M94" s="19" t="str">
        <f t="array" ref="M94">IF($B94=0,"",SUMPRODUCT((CF!$B$7:$B$306=$B94)*(M$4=CF!$P$5:$EF$5),CF!$P$7:$EF$306))</f>
        <v/>
      </c>
      <c r="N94" s="19" t="str">
        <f t="array" ref="N94">IF($B94=0,"",SUMPRODUCT((CF!$B$7:$B$306=$B94)*(N$4=CF!$P$5:$EF$5),CF!$P$7:$EF$306))</f>
        <v/>
      </c>
      <c r="O94" s="19" t="str">
        <f t="array" ref="O94">IF($B94=0,"",SUMPRODUCT((CF!$B$7:$B$306=$B94)*(O$4=CF!$P$5:$EF$5),CF!$P$7:$EF$306))</f>
        <v/>
      </c>
      <c r="P94" s="204" t="str">
        <f t="array" ref="P94">IF($B94=0,"",SUMPRODUCT((CF!$B$7:$B$306=$B94)*(P$4=CF!$P$5:$EF$5),CF!$P$7:$EF$306))</f>
        <v/>
      </c>
    </row>
    <row r="95" spans="2:16" hidden="1" outlineLevel="1" x14ac:dyDescent="0.2">
      <c r="B95" s="221">
        <f>CF!B95</f>
        <v>0</v>
      </c>
      <c r="E95" s="204">
        <f t="shared" si="2"/>
        <v>0</v>
      </c>
      <c r="F95" s="19" t="str">
        <f t="array" ref="F95">IF($B95=0,"",SUMPRODUCT((CF!$B$7:$B$306=$B95)*(F$4=CF!$P$5:$EF$5),CF!$P$7:$EF$306))</f>
        <v/>
      </c>
      <c r="G95" s="19" t="str">
        <f t="array" ref="G95">IF($B95=0,"",SUMPRODUCT((CF!$B$7:$B$306=$B95)*(G$4=CF!$P$5:$EF$5),CF!$P$7:$EF$306))</f>
        <v/>
      </c>
      <c r="H95" s="19" t="str">
        <f t="array" ref="H95">IF($B95=0,"",SUMPRODUCT((CF!$B$7:$B$306=$B95)*(H$4=CF!$P$5:$EF$5),CF!$P$7:$EF$306))</f>
        <v/>
      </c>
      <c r="I95" s="19" t="str">
        <f t="array" ref="I95">IF($B95=0,"",SUMPRODUCT((CF!$B$7:$B$306=$B95)*(I$4=CF!$P$5:$EF$5),CF!$P$7:$EF$306))</f>
        <v/>
      </c>
      <c r="J95" s="19" t="str">
        <f t="array" ref="J95">IF($B95=0,"",SUMPRODUCT((CF!$B$7:$B$306=$B95)*(J$4=CF!$P$5:$EF$5),CF!$P$7:$EF$306))</f>
        <v/>
      </c>
      <c r="K95" s="19" t="str">
        <f t="array" ref="K95">IF($B95=0,"",SUMPRODUCT((CF!$B$7:$B$306=$B95)*(K$4=CF!$P$5:$EF$5),CF!$P$7:$EF$306))</f>
        <v/>
      </c>
      <c r="L95" s="19" t="str">
        <f t="array" ref="L95">IF($B95=0,"",SUMPRODUCT((CF!$B$7:$B$306=$B95)*(L$4=CF!$P$5:$EF$5),CF!$P$7:$EF$306))</f>
        <v/>
      </c>
      <c r="M95" s="19" t="str">
        <f t="array" ref="M95">IF($B95=0,"",SUMPRODUCT((CF!$B$7:$B$306=$B95)*(M$4=CF!$P$5:$EF$5),CF!$P$7:$EF$306))</f>
        <v/>
      </c>
      <c r="N95" s="19" t="str">
        <f t="array" ref="N95">IF($B95=0,"",SUMPRODUCT((CF!$B$7:$B$306=$B95)*(N$4=CF!$P$5:$EF$5),CF!$P$7:$EF$306))</f>
        <v/>
      </c>
      <c r="O95" s="19" t="str">
        <f t="array" ref="O95">IF($B95=0,"",SUMPRODUCT((CF!$B$7:$B$306=$B95)*(O$4=CF!$P$5:$EF$5),CF!$P$7:$EF$306))</f>
        <v/>
      </c>
      <c r="P95" s="204" t="str">
        <f t="array" ref="P95">IF($B95=0,"",SUMPRODUCT((CF!$B$7:$B$306=$B95)*(P$4=CF!$P$5:$EF$5),CF!$P$7:$EF$306))</f>
        <v/>
      </c>
    </row>
    <row r="96" spans="2:16" hidden="1" outlineLevel="1" x14ac:dyDescent="0.2">
      <c r="B96" s="221">
        <f>CF!B96</f>
        <v>0</v>
      </c>
      <c r="E96" s="204">
        <f t="shared" si="2"/>
        <v>0</v>
      </c>
      <c r="F96" s="19" t="str">
        <f t="array" ref="F96">IF($B96=0,"",SUMPRODUCT((CF!$B$7:$B$306=$B96)*(F$4=CF!$P$5:$EF$5),CF!$P$7:$EF$306))</f>
        <v/>
      </c>
      <c r="G96" s="19" t="str">
        <f t="array" ref="G96">IF($B96=0,"",SUMPRODUCT((CF!$B$7:$B$306=$B96)*(G$4=CF!$P$5:$EF$5),CF!$P$7:$EF$306))</f>
        <v/>
      </c>
      <c r="H96" s="19" t="str">
        <f t="array" ref="H96">IF($B96=0,"",SUMPRODUCT((CF!$B$7:$B$306=$B96)*(H$4=CF!$P$5:$EF$5),CF!$P$7:$EF$306))</f>
        <v/>
      </c>
      <c r="I96" s="19" t="str">
        <f t="array" ref="I96">IF($B96=0,"",SUMPRODUCT((CF!$B$7:$B$306=$B96)*(I$4=CF!$P$5:$EF$5),CF!$P$7:$EF$306))</f>
        <v/>
      </c>
      <c r="J96" s="19" t="str">
        <f t="array" ref="J96">IF($B96=0,"",SUMPRODUCT((CF!$B$7:$B$306=$B96)*(J$4=CF!$P$5:$EF$5),CF!$P$7:$EF$306))</f>
        <v/>
      </c>
      <c r="K96" s="19" t="str">
        <f t="array" ref="K96">IF($B96=0,"",SUMPRODUCT((CF!$B$7:$B$306=$B96)*(K$4=CF!$P$5:$EF$5),CF!$P$7:$EF$306))</f>
        <v/>
      </c>
      <c r="L96" s="19" t="str">
        <f t="array" ref="L96">IF($B96=0,"",SUMPRODUCT((CF!$B$7:$B$306=$B96)*(L$4=CF!$P$5:$EF$5),CF!$P$7:$EF$306))</f>
        <v/>
      </c>
      <c r="M96" s="19" t="str">
        <f t="array" ref="M96">IF($B96=0,"",SUMPRODUCT((CF!$B$7:$B$306=$B96)*(M$4=CF!$P$5:$EF$5),CF!$P$7:$EF$306))</f>
        <v/>
      </c>
      <c r="N96" s="19" t="str">
        <f t="array" ref="N96">IF($B96=0,"",SUMPRODUCT((CF!$B$7:$B$306=$B96)*(N$4=CF!$P$5:$EF$5),CF!$P$7:$EF$306))</f>
        <v/>
      </c>
      <c r="O96" s="19" t="str">
        <f t="array" ref="O96">IF($B96=0,"",SUMPRODUCT((CF!$B$7:$B$306=$B96)*(O$4=CF!$P$5:$EF$5),CF!$P$7:$EF$306))</f>
        <v/>
      </c>
      <c r="P96" s="204" t="str">
        <f t="array" ref="P96">IF($B96=0,"",SUMPRODUCT((CF!$B$7:$B$306=$B96)*(P$4=CF!$P$5:$EF$5),CF!$P$7:$EF$306))</f>
        <v/>
      </c>
    </row>
    <row r="97" spans="2:16" hidden="1" outlineLevel="1" x14ac:dyDescent="0.2">
      <c r="B97" s="221">
        <f>CF!B97</f>
        <v>0</v>
      </c>
      <c r="E97" s="204">
        <f t="shared" si="2"/>
        <v>0</v>
      </c>
      <c r="F97" s="19" t="str">
        <f t="array" ref="F97">IF($B97=0,"",SUMPRODUCT((CF!$B$7:$B$306=$B97)*(F$4=CF!$P$5:$EF$5),CF!$P$7:$EF$306))</f>
        <v/>
      </c>
      <c r="G97" s="19" t="str">
        <f t="array" ref="G97">IF($B97=0,"",SUMPRODUCT((CF!$B$7:$B$306=$B97)*(G$4=CF!$P$5:$EF$5),CF!$P$7:$EF$306))</f>
        <v/>
      </c>
      <c r="H97" s="19" t="str">
        <f t="array" ref="H97">IF($B97=0,"",SUMPRODUCT((CF!$B$7:$B$306=$B97)*(H$4=CF!$P$5:$EF$5),CF!$P$7:$EF$306))</f>
        <v/>
      </c>
      <c r="I97" s="19" t="str">
        <f t="array" ref="I97">IF($B97=0,"",SUMPRODUCT((CF!$B$7:$B$306=$B97)*(I$4=CF!$P$5:$EF$5),CF!$P$7:$EF$306))</f>
        <v/>
      </c>
      <c r="J97" s="19" t="str">
        <f t="array" ref="J97">IF($B97=0,"",SUMPRODUCT((CF!$B$7:$B$306=$B97)*(J$4=CF!$P$5:$EF$5),CF!$P$7:$EF$306))</f>
        <v/>
      </c>
      <c r="K97" s="19" t="str">
        <f t="array" ref="K97">IF($B97=0,"",SUMPRODUCT((CF!$B$7:$B$306=$B97)*(K$4=CF!$P$5:$EF$5),CF!$P$7:$EF$306))</f>
        <v/>
      </c>
      <c r="L97" s="19" t="str">
        <f t="array" ref="L97">IF($B97=0,"",SUMPRODUCT((CF!$B$7:$B$306=$B97)*(L$4=CF!$P$5:$EF$5),CF!$P$7:$EF$306))</f>
        <v/>
      </c>
      <c r="M97" s="19" t="str">
        <f t="array" ref="M97">IF($B97=0,"",SUMPRODUCT((CF!$B$7:$B$306=$B97)*(M$4=CF!$P$5:$EF$5),CF!$P$7:$EF$306))</f>
        <v/>
      </c>
      <c r="N97" s="19" t="str">
        <f t="array" ref="N97">IF($B97=0,"",SUMPRODUCT((CF!$B$7:$B$306=$B97)*(N$4=CF!$P$5:$EF$5),CF!$P$7:$EF$306))</f>
        <v/>
      </c>
      <c r="O97" s="19" t="str">
        <f t="array" ref="O97">IF($B97=0,"",SUMPRODUCT((CF!$B$7:$B$306=$B97)*(O$4=CF!$P$5:$EF$5),CF!$P$7:$EF$306))</f>
        <v/>
      </c>
      <c r="P97" s="204" t="str">
        <f t="array" ref="P97">IF($B97=0,"",SUMPRODUCT((CF!$B$7:$B$306=$B97)*(P$4=CF!$P$5:$EF$5),CF!$P$7:$EF$306))</f>
        <v/>
      </c>
    </row>
    <row r="98" spans="2:16" hidden="1" outlineLevel="1" x14ac:dyDescent="0.2">
      <c r="B98" s="221">
        <f>CF!B98</f>
        <v>0</v>
      </c>
      <c r="E98" s="204">
        <f t="shared" si="2"/>
        <v>0</v>
      </c>
      <c r="F98" s="19" t="str">
        <f t="array" ref="F98">IF($B98=0,"",SUMPRODUCT((CF!$B$7:$B$306=$B98)*(F$4=CF!$P$5:$EF$5),CF!$P$7:$EF$306))</f>
        <v/>
      </c>
      <c r="G98" s="19" t="str">
        <f t="array" ref="G98">IF($B98=0,"",SUMPRODUCT((CF!$B$7:$B$306=$B98)*(G$4=CF!$P$5:$EF$5),CF!$P$7:$EF$306))</f>
        <v/>
      </c>
      <c r="H98" s="19" t="str">
        <f t="array" ref="H98">IF($B98=0,"",SUMPRODUCT((CF!$B$7:$B$306=$B98)*(H$4=CF!$P$5:$EF$5),CF!$P$7:$EF$306))</f>
        <v/>
      </c>
      <c r="I98" s="19" t="str">
        <f t="array" ref="I98">IF($B98=0,"",SUMPRODUCT((CF!$B$7:$B$306=$B98)*(I$4=CF!$P$5:$EF$5),CF!$P$7:$EF$306))</f>
        <v/>
      </c>
      <c r="J98" s="19" t="str">
        <f t="array" ref="J98">IF($B98=0,"",SUMPRODUCT((CF!$B$7:$B$306=$B98)*(J$4=CF!$P$5:$EF$5),CF!$P$7:$EF$306))</f>
        <v/>
      </c>
      <c r="K98" s="19" t="str">
        <f t="array" ref="K98">IF($B98=0,"",SUMPRODUCT((CF!$B$7:$B$306=$B98)*(K$4=CF!$P$5:$EF$5),CF!$P$7:$EF$306))</f>
        <v/>
      </c>
      <c r="L98" s="19" t="str">
        <f t="array" ref="L98">IF($B98=0,"",SUMPRODUCT((CF!$B$7:$B$306=$B98)*(L$4=CF!$P$5:$EF$5),CF!$P$7:$EF$306))</f>
        <v/>
      </c>
      <c r="M98" s="19" t="str">
        <f t="array" ref="M98">IF($B98=0,"",SUMPRODUCT((CF!$B$7:$B$306=$B98)*(M$4=CF!$P$5:$EF$5),CF!$P$7:$EF$306))</f>
        <v/>
      </c>
      <c r="N98" s="19" t="str">
        <f t="array" ref="N98">IF($B98=0,"",SUMPRODUCT((CF!$B$7:$B$306=$B98)*(N$4=CF!$P$5:$EF$5),CF!$P$7:$EF$306))</f>
        <v/>
      </c>
      <c r="O98" s="19" t="str">
        <f t="array" ref="O98">IF($B98=0,"",SUMPRODUCT((CF!$B$7:$B$306=$B98)*(O$4=CF!$P$5:$EF$5),CF!$P$7:$EF$306))</f>
        <v/>
      </c>
      <c r="P98" s="204" t="str">
        <f t="array" ref="P98">IF($B98=0,"",SUMPRODUCT((CF!$B$7:$B$306=$B98)*(P$4=CF!$P$5:$EF$5),CF!$P$7:$EF$306))</f>
        <v/>
      </c>
    </row>
    <row r="99" spans="2:16" hidden="1" outlineLevel="1" x14ac:dyDescent="0.2">
      <c r="B99" s="221">
        <f>CF!B99</f>
        <v>0</v>
      </c>
      <c r="E99" s="204">
        <f t="shared" si="2"/>
        <v>0</v>
      </c>
      <c r="F99" s="19" t="str">
        <f t="array" ref="F99">IF($B99=0,"",SUMPRODUCT((CF!$B$7:$B$306=$B99)*(F$4=CF!$P$5:$EF$5),CF!$P$7:$EF$306))</f>
        <v/>
      </c>
      <c r="G99" s="19" t="str">
        <f t="array" ref="G99">IF($B99=0,"",SUMPRODUCT((CF!$B$7:$B$306=$B99)*(G$4=CF!$P$5:$EF$5),CF!$P$7:$EF$306))</f>
        <v/>
      </c>
      <c r="H99" s="19" t="str">
        <f t="array" ref="H99">IF($B99=0,"",SUMPRODUCT((CF!$B$7:$B$306=$B99)*(H$4=CF!$P$5:$EF$5),CF!$P$7:$EF$306))</f>
        <v/>
      </c>
      <c r="I99" s="19" t="str">
        <f t="array" ref="I99">IF($B99=0,"",SUMPRODUCT((CF!$B$7:$B$306=$B99)*(I$4=CF!$P$5:$EF$5),CF!$P$7:$EF$306))</f>
        <v/>
      </c>
      <c r="J99" s="19" t="str">
        <f t="array" ref="J99">IF($B99=0,"",SUMPRODUCT((CF!$B$7:$B$306=$B99)*(J$4=CF!$P$5:$EF$5),CF!$P$7:$EF$306))</f>
        <v/>
      </c>
      <c r="K99" s="19" t="str">
        <f t="array" ref="K99">IF($B99=0,"",SUMPRODUCT((CF!$B$7:$B$306=$B99)*(K$4=CF!$P$5:$EF$5),CF!$P$7:$EF$306))</f>
        <v/>
      </c>
      <c r="L99" s="19" t="str">
        <f t="array" ref="L99">IF($B99=0,"",SUMPRODUCT((CF!$B$7:$B$306=$B99)*(L$4=CF!$P$5:$EF$5),CF!$P$7:$EF$306))</f>
        <v/>
      </c>
      <c r="M99" s="19" t="str">
        <f t="array" ref="M99">IF($B99=0,"",SUMPRODUCT((CF!$B$7:$B$306=$B99)*(M$4=CF!$P$5:$EF$5),CF!$P$7:$EF$306))</f>
        <v/>
      </c>
      <c r="N99" s="19" t="str">
        <f t="array" ref="N99">IF($B99=0,"",SUMPRODUCT((CF!$B$7:$B$306=$B99)*(N$4=CF!$P$5:$EF$5),CF!$P$7:$EF$306))</f>
        <v/>
      </c>
      <c r="O99" s="19" t="str">
        <f t="array" ref="O99">IF($B99=0,"",SUMPRODUCT((CF!$B$7:$B$306=$B99)*(O$4=CF!$P$5:$EF$5),CF!$P$7:$EF$306))</f>
        <v/>
      </c>
      <c r="P99" s="204" t="str">
        <f t="array" ref="P99">IF($B99=0,"",SUMPRODUCT((CF!$B$7:$B$306=$B99)*(P$4=CF!$P$5:$EF$5),CF!$P$7:$EF$306))</f>
        <v/>
      </c>
    </row>
    <row r="100" spans="2:16" hidden="1" outlineLevel="1" x14ac:dyDescent="0.2">
      <c r="B100" s="221">
        <f>CF!B100</f>
        <v>0</v>
      </c>
      <c r="E100" s="204">
        <f t="shared" si="2"/>
        <v>0</v>
      </c>
      <c r="F100" s="19" t="str">
        <f t="array" ref="F100">IF($B100=0,"",SUMPRODUCT((CF!$B$7:$B$306=$B100)*(F$4=CF!$P$5:$EF$5),CF!$P$7:$EF$306))</f>
        <v/>
      </c>
      <c r="G100" s="19" t="str">
        <f t="array" ref="G100">IF($B100=0,"",SUMPRODUCT((CF!$B$7:$B$306=$B100)*(G$4=CF!$P$5:$EF$5),CF!$P$7:$EF$306))</f>
        <v/>
      </c>
      <c r="H100" s="19" t="str">
        <f t="array" ref="H100">IF($B100=0,"",SUMPRODUCT((CF!$B$7:$B$306=$B100)*(H$4=CF!$P$5:$EF$5),CF!$P$7:$EF$306))</f>
        <v/>
      </c>
      <c r="I100" s="19" t="str">
        <f t="array" ref="I100">IF($B100=0,"",SUMPRODUCT((CF!$B$7:$B$306=$B100)*(I$4=CF!$P$5:$EF$5),CF!$P$7:$EF$306))</f>
        <v/>
      </c>
      <c r="J100" s="19" t="str">
        <f t="array" ref="J100">IF($B100=0,"",SUMPRODUCT((CF!$B$7:$B$306=$B100)*(J$4=CF!$P$5:$EF$5),CF!$P$7:$EF$306))</f>
        <v/>
      </c>
      <c r="K100" s="19" t="str">
        <f t="array" ref="K100">IF($B100=0,"",SUMPRODUCT((CF!$B$7:$B$306=$B100)*(K$4=CF!$P$5:$EF$5),CF!$P$7:$EF$306))</f>
        <v/>
      </c>
      <c r="L100" s="19" t="str">
        <f t="array" ref="L100">IF($B100=0,"",SUMPRODUCT((CF!$B$7:$B$306=$B100)*(L$4=CF!$P$5:$EF$5),CF!$P$7:$EF$306))</f>
        <v/>
      </c>
      <c r="M100" s="19" t="str">
        <f t="array" ref="M100">IF($B100=0,"",SUMPRODUCT((CF!$B$7:$B$306=$B100)*(M$4=CF!$P$5:$EF$5),CF!$P$7:$EF$306))</f>
        <v/>
      </c>
      <c r="N100" s="19" t="str">
        <f t="array" ref="N100">IF($B100=0,"",SUMPRODUCT((CF!$B$7:$B$306=$B100)*(N$4=CF!$P$5:$EF$5),CF!$P$7:$EF$306))</f>
        <v/>
      </c>
      <c r="O100" s="19" t="str">
        <f t="array" ref="O100">IF($B100=0,"",SUMPRODUCT((CF!$B$7:$B$306=$B100)*(O$4=CF!$P$5:$EF$5),CF!$P$7:$EF$306))</f>
        <v/>
      </c>
      <c r="P100" s="204" t="str">
        <f t="array" ref="P100">IF($B100=0,"",SUMPRODUCT((CF!$B$7:$B$306=$B100)*(P$4=CF!$P$5:$EF$5),CF!$P$7:$EF$306))</f>
        <v/>
      </c>
    </row>
    <row r="101" spans="2:16" hidden="1" outlineLevel="1" x14ac:dyDescent="0.2">
      <c r="B101" s="221">
        <f>CF!B101</f>
        <v>0</v>
      </c>
      <c r="E101" s="204">
        <f t="shared" si="2"/>
        <v>0</v>
      </c>
      <c r="F101" s="19" t="str">
        <f t="array" ref="F101">IF($B101=0,"",SUMPRODUCT((CF!$B$7:$B$306=$B101)*(F$4=CF!$P$5:$EF$5),CF!$P$7:$EF$306))</f>
        <v/>
      </c>
      <c r="G101" s="19" t="str">
        <f t="array" ref="G101">IF($B101=0,"",SUMPRODUCT((CF!$B$7:$B$306=$B101)*(G$4=CF!$P$5:$EF$5),CF!$P$7:$EF$306))</f>
        <v/>
      </c>
      <c r="H101" s="19" t="str">
        <f t="array" ref="H101">IF($B101=0,"",SUMPRODUCT((CF!$B$7:$B$306=$B101)*(H$4=CF!$P$5:$EF$5),CF!$P$7:$EF$306))</f>
        <v/>
      </c>
      <c r="I101" s="19" t="str">
        <f t="array" ref="I101">IF($B101=0,"",SUMPRODUCT((CF!$B$7:$B$306=$B101)*(I$4=CF!$P$5:$EF$5),CF!$P$7:$EF$306))</f>
        <v/>
      </c>
      <c r="J101" s="19" t="str">
        <f t="array" ref="J101">IF($B101=0,"",SUMPRODUCT((CF!$B$7:$B$306=$B101)*(J$4=CF!$P$5:$EF$5),CF!$P$7:$EF$306))</f>
        <v/>
      </c>
      <c r="K101" s="19" t="str">
        <f t="array" ref="K101">IF($B101=0,"",SUMPRODUCT((CF!$B$7:$B$306=$B101)*(K$4=CF!$P$5:$EF$5),CF!$P$7:$EF$306))</f>
        <v/>
      </c>
      <c r="L101" s="19" t="str">
        <f t="array" ref="L101">IF($B101=0,"",SUMPRODUCT((CF!$B$7:$B$306=$B101)*(L$4=CF!$P$5:$EF$5),CF!$P$7:$EF$306))</f>
        <v/>
      </c>
      <c r="M101" s="19" t="str">
        <f t="array" ref="M101">IF($B101=0,"",SUMPRODUCT((CF!$B$7:$B$306=$B101)*(M$4=CF!$P$5:$EF$5),CF!$P$7:$EF$306))</f>
        <v/>
      </c>
      <c r="N101" s="19" t="str">
        <f t="array" ref="N101">IF($B101=0,"",SUMPRODUCT((CF!$B$7:$B$306=$B101)*(N$4=CF!$P$5:$EF$5),CF!$P$7:$EF$306))</f>
        <v/>
      </c>
      <c r="O101" s="19" t="str">
        <f t="array" ref="O101">IF($B101=0,"",SUMPRODUCT((CF!$B$7:$B$306=$B101)*(O$4=CF!$P$5:$EF$5),CF!$P$7:$EF$306))</f>
        <v/>
      </c>
      <c r="P101" s="204" t="str">
        <f t="array" ref="P101">IF($B101=0,"",SUMPRODUCT((CF!$B$7:$B$306=$B101)*(P$4=CF!$P$5:$EF$5),CF!$P$7:$EF$306))</f>
        <v/>
      </c>
    </row>
    <row r="102" spans="2:16" hidden="1" outlineLevel="1" x14ac:dyDescent="0.2">
      <c r="B102" s="221">
        <f>CF!B102</f>
        <v>0</v>
      </c>
      <c r="E102" s="204">
        <f t="shared" si="2"/>
        <v>0</v>
      </c>
      <c r="F102" s="19" t="str">
        <f t="array" ref="F102">IF($B102=0,"",SUMPRODUCT((CF!$B$7:$B$306=$B102)*(F$4=CF!$P$5:$EF$5),CF!$P$7:$EF$306))</f>
        <v/>
      </c>
      <c r="G102" s="19" t="str">
        <f t="array" ref="G102">IF($B102=0,"",SUMPRODUCT((CF!$B$7:$B$306=$B102)*(G$4=CF!$P$5:$EF$5),CF!$P$7:$EF$306))</f>
        <v/>
      </c>
      <c r="H102" s="19" t="str">
        <f t="array" ref="H102">IF($B102=0,"",SUMPRODUCT((CF!$B$7:$B$306=$B102)*(H$4=CF!$P$5:$EF$5),CF!$P$7:$EF$306))</f>
        <v/>
      </c>
      <c r="I102" s="19" t="str">
        <f t="array" ref="I102">IF($B102=0,"",SUMPRODUCT((CF!$B$7:$B$306=$B102)*(I$4=CF!$P$5:$EF$5),CF!$P$7:$EF$306))</f>
        <v/>
      </c>
      <c r="J102" s="19" t="str">
        <f t="array" ref="J102">IF($B102=0,"",SUMPRODUCT((CF!$B$7:$B$306=$B102)*(J$4=CF!$P$5:$EF$5),CF!$P$7:$EF$306))</f>
        <v/>
      </c>
      <c r="K102" s="19" t="str">
        <f t="array" ref="K102">IF($B102=0,"",SUMPRODUCT((CF!$B$7:$B$306=$B102)*(K$4=CF!$P$5:$EF$5),CF!$P$7:$EF$306))</f>
        <v/>
      </c>
      <c r="L102" s="19" t="str">
        <f t="array" ref="L102">IF($B102=0,"",SUMPRODUCT((CF!$B$7:$B$306=$B102)*(L$4=CF!$P$5:$EF$5),CF!$P$7:$EF$306))</f>
        <v/>
      </c>
      <c r="M102" s="19" t="str">
        <f t="array" ref="M102">IF($B102=0,"",SUMPRODUCT((CF!$B$7:$B$306=$B102)*(M$4=CF!$P$5:$EF$5),CF!$P$7:$EF$306))</f>
        <v/>
      </c>
      <c r="N102" s="19" t="str">
        <f t="array" ref="N102">IF($B102=0,"",SUMPRODUCT((CF!$B$7:$B$306=$B102)*(N$4=CF!$P$5:$EF$5),CF!$P$7:$EF$306))</f>
        <v/>
      </c>
      <c r="O102" s="19" t="str">
        <f t="array" ref="O102">IF($B102=0,"",SUMPRODUCT((CF!$B$7:$B$306=$B102)*(O$4=CF!$P$5:$EF$5),CF!$P$7:$EF$306))</f>
        <v/>
      </c>
      <c r="P102" s="204" t="str">
        <f t="array" ref="P102">IF($B102=0,"",SUMPRODUCT((CF!$B$7:$B$306=$B102)*(P$4=CF!$P$5:$EF$5),CF!$P$7:$EF$306))</f>
        <v/>
      </c>
    </row>
    <row r="103" spans="2:16" hidden="1" outlineLevel="1" x14ac:dyDescent="0.2">
      <c r="B103" s="221">
        <f>CF!B103</f>
        <v>0</v>
      </c>
      <c r="E103" s="204">
        <f t="shared" ref="E103:E142" si="3">SUM(G103:P103)</f>
        <v>0</v>
      </c>
      <c r="F103" s="19" t="str">
        <f t="array" ref="F103">IF($B103=0,"",SUMPRODUCT((CF!$B$7:$B$306=$B103)*(F$4=CF!$P$5:$EF$5),CF!$P$7:$EF$306))</f>
        <v/>
      </c>
      <c r="G103" s="19" t="str">
        <f t="array" ref="G103">IF($B103=0,"",SUMPRODUCT((CF!$B$7:$B$306=$B103)*(G$4=CF!$P$5:$EF$5),CF!$P$7:$EF$306))</f>
        <v/>
      </c>
      <c r="H103" s="19" t="str">
        <f t="array" ref="H103">IF($B103=0,"",SUMPRODUCT((CF!$B$7:$B$306=$B103)*(H$4=CF!$P$5:$EF$5),CF!$P$7:$EF$306))</f>
        <v/>
      </c>
      <c r="I103" s="19" t="str">
        <f t="array" ref="I103">IF($B103=0,"",SUMPRODUCT((CF!$B$7:$B$306=$B103)*(I$4=CF!$P$5:$EF$5),CF!$P$7:$EF$306))</f>
        <v/>
      </c>
      <c r="J103" s="19" t="str">
        <f t="array" ref="J103">IF($B103=0,"",SUMPRODUCT((CF!$B$7:$B$306=$B103)*(J$4=CF!$P$5:$EF$5),CF!$P$7:$EF$306))</f>
        <v/>
      </c>
      <c r="K103" s="19" t="str">
        <f t="array" ref="K103">IF($B103=0,"",SUMPRODUCT((CF!$B$7:$B$306=$B103)*(K$4=CF!$P$5:$EF$5),CF!$P$7:$EF$306))</f>
        <v/>
      </c>
      <c r="L103" s="19" t="str">
        <f t="array" ref="L103">IF($B103=0,"",SUMPRODUCT((CF!$B$7:$B$306=$B103)*(L$4=CF!$P$5:$EF$5),CF!$P$7:$EF$306))</f>
        <v/>
      </c>
      <c r="M103" s="19" t="str">
        <f t="array" ref="M103">IF($B103=0,"",SUMPRODUCT((CF!$B$7:$B$306=$B103)*(M$4=CF!$P$5:$EF$5),CF!$P$7:$EF$306))</f>
        <v/>
      </c>
      <c r="N103" s="19" t="str">
        <f t="array" ref="N103">IF($B103=0,"",SUMPRODUCT((CF!$B$7:$B$306=$B103)*(N$4=CF!$P$5:$EF$5),CF!$P$7:$EF$306))</f>
        <v/>
      </c>
      <c r="O103" s="19" t="str">
        <f t="array" ref="O103">IF($B103=0,"",SUMPRODUCT((CF!$B$7:$B$306=$B103)*(O$4=CF!$P$5:$EF$5),CF!$P$7:$EF$306))</f>
        <v/>
      </c>
      <c r="P103" s="204" t="str">
        <f t="array" ref="P103">IF($B103=0,"",SUMPRODUCT((CF!$B$7:$B$306=$B103)*(P$4=CF!$P$5:$EF$5),CF!$P$7:$EF$306))</f>
        <v/>
      </c>
    </row>
    <row r="104" spans="2:16" hidden="1" outlineLevel="1" x14ac:dyDescent="0.2">
      <c r="B104" s="221">
        <f>CF!B104</f>
        <v>0</v>
      </c>
      <c r="E104" s="204">
        <f t="shared" si="3"/>
        <v>0</v>
      </c>
      <c r="F104" s="19" t="str">
        <f t="array" ref="F104">IF($B104=0,"",SUMPRODUCT((CF!$B$7:$B$306=$B104)*(F$4=CF!$P$5:$EF$5),CF!$P$7:$EF$306))</f>
        <v/>
      </c>
      <c r="G104" s="19" t="str">
        <f t="array" ref="G104">IF($B104=0,"",SUMPRODUCT((CF!$B$7:$B$306=$B104)*(G$4=CF!$P$5:$EF$5),CF!$P$7:$EF$306))</f>
        <v/>
      </c>
      <c r="H104" s="19" t="str">
        <f t="array" ref="H104">IF($B104=0,"",SUMPRODUCT((CF!$B$7:$B$306=$B104)*(H$4=CF!$P$5:$EF$5),CF!$P$7:$EF$306))</f>
        <v/>
      </c>
      <c r="I104" s="19" t="str">
        <f t="array" ref="I104">IF($B104=0,"",SUMPRODUCT((CF!$B$7:$B$306=$B104)*(I$4=CF!$P$5:$EF$5),CF!$P$7:$EF$306))</f>
        <v/>
      </c>
      <c r="J104" s="19" t="str">
        <f t="array" ref="J104">IF($B104=0,"",SUMPRODUCT((CF!$B$7:$B$306=$B104)*(J$4=CF!$P$5:$EF$5),CF!$P$7:$EF$306))</f>
        <v/>
      </c>
      <c r="K104" s="19" t="str">
        <f t="array" ref="K104">IF($B104=0,"",SUMPRODUCT((CF!$B$7:$B$306=$B104)*(K$4=CF!$P$5:$EF$5),CF!$P$7:$EF$306))</f>
        <v/>
      </c>
      <c r="L104" s="19" t="str">
        <f t="array" ref="L104">IF($B104=0,"",SUMPRODUCT((CF!$B$7:$B$306=$B104)*(L$4=CF!$P$5:$EF$5),CF!$P$7:$EF$306))</f>
        <v/>
      </c>
      <c r="M104" s="19" t="str">
        <f t="array" ref="M104">IF($B104=0,"",SUMPRODUCT((CF!$B$7:$B$306=$B104)*(M$4=CF!$P$5:$EF$5),CF!$P$7:$EF$306))</f>
        <v/>
      </c>
      <c r="N104" s="19" t="str">
        <f t="array" ref="N104">IF($B104=0,"",SUMPRODUCT((CF!$B$7:$B$306=$B104)*(N$4=CF!$P$5:$EF$5),CF!$P$7:$EF$306))</f>
        <v/>
      </c>
      <c r="O104" s="19" t="str">
        <f t="array" ref="O104">IF($B104=0,"",SUMPRODUCT((CF!$B$7:$B$306=$B104)*(O$4=CF!$P$5:$EF$5),CF!$P$7:$EF$306))</f>
        <v/>
      </c>
      <c r="P104" s="204" t="str">
        <f t="array" ref="P104">IF($B104=0,"",SUMPRODUCT((CF!$B$7:$B$306=$B104)*(P$4=CF!$P$5:$EF$5),CF!$P$7:$EF$306))</f>
        <v/>
      </c>
    </row>
    <row r="105" spans="2:16" hidden="1" outlineLevel="1" x14ac:dyDescent="0.2">
      <c r="B105" s="221">
        <f>CF!B105</f>
        <v>0</v>
      </c>
      <c r="E105" s="204">
        <f t="shared" si="3"/>
        <v>0</v>
      </c>
      <c r="F105" s="19" t="str">
        <f t="array" ref="F105">IF($B105=0,"",SUMPRODUCT((CF!$B$7:$B$306=$B105)*(F$4=CF!$P$5:$EF$5),CF!$P$7:$EF$306))</f>
        <v/>
      </c>
      <c r="G105" s="19" t="str">
        <f t="array" ref="G105">IF($B105=0,"",SUMPRODUCT((CF!$B$7:$B$306=$B105)*(G$4=CF!$P$5:$EF$5),CF!$P$7:$EF$306))</f>
        <v/>
      </c>
      <c r="H105" s="19" t="str">
        <f t="array" ref="H105">IF($B105=0,"",SUMPRODUCT((CF!$B$7:$B$306=$B105)*(H$4=CF!$P$5:$EF$5),CF!$P$7:$EF$306))</f>
        <v/>
      </c>
      <c r="I105" s="19" t="str">
        <f t="array" ref="I105">IF($B105=0,"",SUMPRODUCT((CF!$B$7:$B$306=$B105)*(I$4=CF!$P$5:$EF$5),CF!$P$7:$EF$306))</f>
        <v/>
      </c>
      <c r="J105" s="19" t="str">
        <f t="array" ref="J105">IF($B105=0,"",SUMPRODUCT((CF!$B$7:$B$306=$B105)*(J$4=CF!$P$5:$EF$5),CF!$P$7:$EF$306))</f>
        <v/>
      </c>
      <c r="K105" s="19" t="str">
        <f t="array" ref="K105">IF($B105=0,"",SUMPRODUCT((CF!$B$7:$B$306=$B105)*(K$4=CF!$P$5:$EF$5),CF!$P$7:$EF$306))</f>
        <v/>
      </c>
      <c r="L105" s="19" t="str">
        <f t="array" ref="L105">IF($B105=0,"",SUMPRODUCT((CF!$B$7:$B$306=$B105)*(L$4=CF!$P$5:$EF$5),CF!$P$7:$EF$306))</f>
        <v/>
      </c>
      <c r="M105" s="19" t="str">
        <f t="array" ref="M105">IF($B105=0,"",SUMPRODUCT((CF!$B$7:$B$306=$B105)*(M$4=CF!$P$5:$EF$5),CF!$P$7:$EF$306))</f>
        <v/>
      </c>
      <c r="N105" s="19" t="str">
        <f t="array" ref="N105">IF($B105=0,"",SUMPRODUCT((CF!$B$7:$B$306=$B105)*(N$4=CF!$P$5:$EF$5),CF!$P$7:$EF$306))</f>
        <v/>
      </c>
      <c r="O105" s="19" t="str">
        <f t="array" ref="O105">IF($B105=0,"",SUMPRODUCT((CF!$B$7:$B$306=$B105)*(O$4=CF!$P$5:$EF$5),CF!$P$7:$EF$306))</f>
        <v/>
      </c>
      <c r="P105" s="204" t="str">
        <f t="array" ref="P105">IF($B105=0,"",SUMPRODUCT((CF!$B$7:$B$306=$B105)*(P$4=CF!$P$5:$EF$5),CF!$P$7:$EF$306))</f>
        <v/>
      </c>
    </row>
    <row r="106" spans="2:16" hidden="1" outlineLevel="1" x14ac:dyDescent="0.2">
      <c r="B106" s="221">
        <f>CF!B106</f>
        <v>0</v>
      </c>
      <c r="E106" s="204">
        <f t="shared" si="3"/>
        <v>0</v>
      </c>
      <c r="F106" s="19" t="str">
        <f t="array" ref="F106">IF($B106=0,"",SUMPRODUCT((CF!$B$7:$B$306=$B106)*(F$4=CF!$P$5:$EF$5),CF!$P$7:$EF$306))</f>
        <v/>
      </c>
      <c r="G106" s="19" t="str">
        <f t="array" ref="G106">IF($B106=0,"",SUMPRODUCT((CF!$B$7:$B$306=$B106)*(G$4=CF!$P$5:$EF$5),CF!$P$7:$EF$306))</f>
        <v/>
      </c>
      <c r="H106" s="19" t="str">
        <f t="array" ref="H106">IF($B106=0,"",SUMPRODUCT((CF!$B$7:$B$306=$B106)*(H$4=CF!$P$5:$EF$5),CF!$P$7:$EF$306))</f>
        <v/>
      </c>
      <c r="I106" s="19" t="str">
        <f t="array" ref="I106">IF($B106=0,"",SUMPRODUCT((CF!$B$7:$B$306=$B106)*(I$4=CF!$P$5:$EF$5),CF!$P$7:$EF$306))</f>
        <v/>
      </c>
      <c r="J106" s="19" t="str">
        <f t="array" ref="J106">IF($B106=0,"",SUMPRODUCT((CF!$B$7:$B$306=$B106)*(J$4=CF!$P$5:$EF$5),CF!$P$7:$EF$306))</f>
        <v/>
      </c>
      <c r="K106" s="19" t="str">
        <f t="array" ref="K106">IF($B106=0,"",SUMPRODUCT((CF!$B$7:$B$306=$B106)*(K$4=CF!$P$5:$EF$5),CF!$P$7:$EF$306))</f>
        <v/>
      </c>
      <c r="L106" s="19" t="str">
        <f t="array" ref="L106">IF($B106=0,"",SUMPRODUCT((CF!$B$7:$B$306=$B106)*(L$4=CF!$P$5:$EF$5),CF!$P$7:$EF$306))</f>
        <v/>
      </c>
      <c r="M106" s="19" t="str">
        <f t="array" ref="M106">IF($B106=0,"",SUMPRODUCT((CF!$B$7:$B$306=$B106)*(M$4=CF!$P$5:$EF$5),CF!$P$7:$EF$306))</f>
        <v/>
      </c>
      <c r="N106" s="19" t="str">
        <f t="array" ref="N106">IF($B106=0,"",SUMPRODUCT((CF!$B$7:$B$306=$B106)*(N$4=CF!$P$5:$EF$5),CF!$P$7:$EF$306))</f>
        <v/>
      </c>
      <c r="O106" s="19" t="str">
        <f t="array" ref="O106">IF($B106=0,"",SUMPRODUCT((CF!$B$7:$B$306=$B106)*(O$4=CF!$P$5:$EF$5),CF!$P$7:$EF$306))</f>
        <v/>
      </c>
      <c r="P106" s="204" t="str">
        <f t="array" ref="P106">IF($B106=0,"",SUMPRODUCT((CF!$B$7:$B$306=$B106)*(P$4=CF!$P$5:$EF$5),CF!$P$7:$EF$306))</f>
        <v/>
      </c>
    </row>
    <row r="107" spans="2:16" hidden="1" outlineLevel="1" x14ac:dyDescent="0.2">
      <c r="B107" s="221">
        <f>CF!B107</f>
        <v>0</v>
      </c>
      <c r="E107" s="204">
        <f t="shared" si="3"/>
        <v>0</v>
      </c>
      <c r="F107" s="19" t="str">
        <f t="array" ref="F107">IF($B107=0,"",SUMPRODUCT((CF!$B$7:$B$306=$B107)*(F$4=CF!$P$5:$EF$5),CF!$P$7:$EF$306))</f>
        <v/>
      </c>
      <c r="G107" s="19" t="str">
        <f t="array" ref="G107">IF($B107=0,"",SUMPRODUCT((CF!$B$7:$B$306=$B107)*(G$4=CF!$P$5:$EF$5),CF!$P$7:$EF$306))</f>
        <v/>
      </c>
      <c r="H107" s="19" t="str">
        <f t="array" ref="H107">IF($B107=0,"",SUMPRODUCT((CF!$B$7:$B$306=$B107)*(H$4=CF!$P$5:$EF$5),CF!$P$7:$EF$306))</f>
        <v/>
      </c>
      <c r="I107" s="19" t="str">
        <f t="array" ref="I107">IF($B107=0,"",SUMPRODUCT((CF!$B$7:$B$306=$B107)*(I$4=CF!$P$5:$EF$5),CF!$P$7:$EF$306))</f>
        <v/>
      </c>
      <c r="J107" s="19" t="str">
        <f t="array" ref="J107">IF($B107=0,"",SUMPRODUCT((CF!$B$7:$B$306=$B107)*(J$4=CF!$P$5:$EF$5),CF!$P$7:$EF$306))</f>
        <v/>
      </c>
      <c r="K107" s="19" t="str">
        <f t="array" ref="K107">IF($B107=0,"",SUMPRODUCT((CF!$B$7:$B$306=$B107)*(K$4=CF!$P$5:$EF$5),CF!$P$7:$EF$306))</f>
        <v/>
      </c>
      <c r="L107" s="19" t="str">
        <f t="array" ref="L107">IF($B107=0,"",SUMPRODUCT((CF!$B$7:$B$306=$B107)*(L$4=CF!$P$5:$EF$5),CF!$P$7:$EF$306))</f>
        <v/>
      </c>
      <c r="M107" s="19" t="str">
        <f t="array" ref="M107">IF($B107=0,"",SUMPRODUCT((CF!$B$7:$B$306=$B107)*(M$4=CF!$P$5:$EF$5),CF!$P$7:$EF$306))</f>
        <v/>
      </c>
      <c r="N107" s="19" t="str">
        <f t="array" ref="N107">IF($B107=0,"",SUMPRODUCT((CF!$B$7:$B$306=$B107)*(N$4=CF!$P$5:$EF$5),CF!$P$7:$EF$306))</f>
        <v/>
      </c>
      <c r="O107" s="19" t="str">
        <f t="array" ref="O107">IF($B107=0,"",SUMPRODUCT((CF!$B$7:$B$306=$B107)*(O$4=CF!$P$5:$EF$5),CF!$P$7:$EF$306))</f>
        <v/>
      </c>
      <c r="P107" s="204" t="str">
        <f t="array" ref="P107">IF($B107=0,"",SUMPRODUCT((CF!$B$7:$B$306=$B107)*(P$4=CF!$P$5:$EF$5),CF!$P$7:$EF$306))</f>
        <v/>
      </c>
    </row>
    <row r="108" spans="2:16" hidden="1" outlineLevel="1" x14ac:dyDescent="0.2">
      <c r="B108" s="221">
        <f>CF!B108</f>
        <v>0</v>
      </c>
      <c r="E108" s="204">
        <f t="shared" si="3"/>
        <v>0</v>
      </c>
      <c r="F108" s="19" t="str">
        <f t="array" ref="F108">IF($B108=0,"",SUMPRODUCT((CF!$B$7:$B$306=$B108)*(F$4=CF!$P$5:$EF$5),CF!$P$7:$EF$306))</f>
        <v/>
      </c>
      <c r="G108" s="19" t="str">
        <f t="array" ref="G108">IF($B108=0,"",SUMPRODUCT((CF!$B$7:$B$306=$B108)*(G$4=CF!$P$5:$EF$5),CF!$P$7:$EF$306))</f>
        <v/>
      </c>
      <c r="H108" s="19" t="str">
        <f t="array" ref="H108">IF($B108=0,"",SUMPRODUCT((CF!$B$7:$B$306=$B108)*(H$4=CF!$P$5:$EF$5),CF!$P$7:$EF$306))</f>
        <v/>
      </c>
      <c r="I108" s="19" t="str">
        <f t="array" ref="I108">IF($B108=0,"",SUMPRODUCT((CF!$B$7:$B$306=$B108)*(I$4=CF!$P$5:$EF$5),CF!$P$7:$EF$306))</f>
        <v/>
      </c>
      <c r="J108" s="19" t="str">
        <f t="array" ref="J108">IF($B108=0,"",SUMPRODUCT((CF!$B$7:$B$306=$B108)*(J$4=CF!$P$5:$EF$5),CF!$P$7:$EF$306))</f>
        <v/>
      </c>
      <c r="K108" s="19" t="str">
        <f t="array" ref="K108">IF($B108=0,"",SUMPRODUCT((CF!$B$7:$B$306=$B108)*(K$4=CF!$P$5:$EF$5),CF!$P$7:$EF$306))</f>
        <v/>
      </c>
      <c r="L108" s="19" t="str">
        <f t="array" ref="L108">IF($B108=0,"",SUMPRODUCT((CF!$B$7:$B$306=$B108)*(L$4=CF!$P$5:$EF$5),CF!$P$7:$EF$306))</f>
        <v/>
      </c>
      <c r="M108" s="19" t="str">
        <f t="array" ref="M108">IF($B108=0,"",SUMPRODUCT((CF!$B$7:$B$306=$B108)*(M$4=CF!$P$5:$EF$5),CF!$P$7:$EF$306))</f>
        <v/>
      </c>
      <c r="N108" s="19" t="str">
        <f t="array" ref="N108">IF($B108=0,"",SUMPRODUCT((CF!$B$7:$B$306=$B108)*(N$4=CF!$P$5:$EF$5),CF!$P$7:$EF$306))</f>
        <v/>
      </c>
      <c r="O108" s="19" t="str">
        <f t="array" ref="O108">IF($B108=0,"",SUMPRODUCT((CF!$B$7:$B$306=$B108)*(O$4=CF!$P$5:$EF$5),CF!$P$7:$EF$306))</f>
        <v/>
      </c>
      <c r="P108" s="204" t="str">
        <f t="array" ref="P108">IF($B108=0,"",SUMPRODUCT((CF!$B$7:$B$306=$B108)*(P$4=CF!$P$5:$EF$5),CF!$P$7:$EF$306))</f>
        <v/>
      </c>
    </row>
    <row r="109" spans="2:16" hidden="1" outlineLevel="1" x14ac:dyDescent="0.2">
      <c r="B109" s="221">
        <f>CF!B109</f>
        <v>0</v>
      </c>
      <c r="E109" s="204">
        <f t="shared" si="3"/>
        <v>0</v>
      </c>
      <c r="F109" s="19" t="str">
        <f t="array" ref="F109">IF($B109=0,"",SUMPRODUCT((CF!$B$7:$B$306=$B109)*(F$4=CF!$P$5:$EF$5),CF!$P$7:$EF$306))</f>
        <v/>
      </c>
      <c r="G109" s="19" t="str">
        <f t="array" ref="G109">IF($B109=0,"",SUMPRODUCT((CF!$B$7:$B$306=$B109)*(G$4=CF!$P$5:$EF$5),CF!$P$7:$EF$306))</f>
        <v/>
      </c>
      <c r="H109" s="19" t="str">
        <f t="array" ref="H109">IF($B109=0,"",SUMPRODUCT((CF!$B$7:$B$306=$B109)*(H$4=CF!$P$5:$EF$5),CF!$P$7:$EF$306))</f>
        <v/>
      </c>
      <c r="I109" s="19" t="str">
        <f t="array" ref="I109">IF($B109=0,"",SUMPRODUCT((CF!$B$7:$B$306=$B109)*(I$4=CF!$P$5:$EF$5),CF!$P$7:$EF$306))</f>
        <v/>
      </c>
      <c r="J109" s="19" t="str">
        <f t="array" ref="J109">IF($B109=0,"",SUMPRODUCT((CF!$B$7:$B$306=$B109)*(J$4=CF!$P$5:$EF$5),CF!$P$7:$EF$306))</f>
        <v/>
      </c>
      <c r="K109" s="19" t="str">
        <f t="array" ref="K109">IF($B109=0,"",SUMPRODUCT((CF!$B$7:$B$306=$B109)*(K$4=CF!$P$5:$EF$5),CF!$P$7:$EF$306))</f>
        <v/>
      </c>
      <c r="L109" s="19" t="str">
        <f t="array" ref="L109">IF($B109=0,"",SUMPRODUCT((CF!$B$7:$B$306=$B109)*(L$4=CF!$P$5:$EF$5),CF!$P$7:$EF$306))</f>
        <v/>
      </c>
      <c r="M109" s="19" t="str">
        <f t="array" ref="M109">IF($B109=0,"",SUMPRODUCT((CF!$B$7:$B$306=$B109)*(M$4=CF!$P$5:$EF$5),CF!$P$7:$EF$306))</f>
        <v/>
      </c>
      <c r="N109" s="19" t="str">
        <f t="array" ref="N109">IF($B109=0,"",SUMPRODUCT((CF!$B$7:$B$306=$B109)*(N$4=CF!$P$5:$EF$5),CF!$P$7:$EF$306))</f>
        <v/>
      </c>
      <c r="O109" s="19" t="str">
        <f t="array" ref="O109">IF($B109=0,"",SUMPRODUCT((CF!$B$7:$B$306=$B109)*(O$4=CF!$P$5:$EF$5),CF!$P$7:$EF$306))</f>
        <v/>
      </c>
      <c r="P109" s="204" t="str">
        <f t="array" ref="P109">IF($B109=0,"",SUMPRODUCT((CF!$B$7:$B$306=$B109)*(P$4=CF!$P$5:$EF$5),CF!$P$7:$EF$306))</f>
        <v/>
      </c>
    </row>
    <row r="110" spans="2:16" hidden="1" outlineLevel="1" x14ac:dyDescent="0.2">
      <c r="B110" s="221">
        <f>CF!B110</f>
        <v>0</v>
      </c>
      <c r="E110" s="204">
        <f t="shared" si="3"/>
        <v>0</v>
      </c>
      <c r="F110" s="19" t="str">
        <f t="array" ref="F110">IF($B110=0,"",SUMPRODUCT((CF!$B$7:$B$306=$B110)*(F$4=CF!$P$5:$EF$5),CF!$P$7:$EF$306))</f>
        <v/>
      </c>
      <c r="G110" s="19" t="str">
        <f t="array" ref="G110">IF($B110=0,"",SUMPRODUCT((CF!$B$7:$B$306=$B110)*(G$4=CF!$P$5:$EF$5),CF!$P$7:$EF$306))</f>
        <v/>
      </c>
      <c r="H110" s="19" t="str">
        <f t="array" ref="H110">IF($B110=0,"",SUMPRODUCT((CF!$B$7:$B$306=$B110)*(H$4=CF!$P$5:$EF$5),CF!$P$7:$EF$306))</f>
        <v/>
      </c>
      <c r="I110" s="19" t="str">
        <f t="array" ref="I110">IF($B110=0,"",SUMPRODUCT((CF!$B$7:$B$306=$B110)*(I$4=CF!$P$5:$EF$5),CF!$P$7:$EF$306))</f>
        <v/>
      </c>
      <c r="J110" s="19" t="str">
        <f t="array" ref="J110">IF($B110=0,"",SUMPRODUCT((CF!$B$7:$B$306=$B110)*(J$4=CF!$P$5:$EF$5),CF!$P$7:$EF$306))</f>
        <v/>
      </c>
      <c r="K110" s="19" t="str">
        <f t="array" ref="K110">IF($B110=0,"",SUMPRODUCT((CF!$B$7:$B$306=$B110)*(K$4=CF!$P$5:$EF$5),CF!$P$7:$EF$306))</f>
        <v/>
      </c>
      <c r="L110" s="19" t="str">
        <f t="array" ref="L110">IF($B110=0,"",SUMPRODUCT((CF!$B$7:$B$306=$B110)*(L$4=CF!$P$5:$EF$5),CF!$P$7:$EF$306))</f>
        <v/>
      </c>
      <c r="M110" s="19" t="str">
        <f t="array" ref="M110">IF($B110=0,"",SUMPRODUCT((CF!$B$7:$B$306=$B110)*(M$4=CF!$P$5:$EF$5),CF!$P$7:$EF$306))</f>
        <v/>
      </c>
      <c r="N110" s="19" t="str">
        <f t="array" ref="N110">IF($B110=0,"",SUMPRODUCT((CF!$B$7:$B$306=$B110)*(N$4=CF!$P$5:$EF$5),CF!$P$7:$EF$306))</f>
        <v/>
      </c>
      <c r="O110" s="19" t="str">
        <f t="array" ref="O110">IF($B110=0,"",SUMPRODUCT((CF!$B$7:$B$306=$B110)*(O$4=CF!$P$5:$EF$5),CF!$P$7:$EF$306))</f>
        <v/>
      </c>
      <c r="P110" s="204" t="str">
        <f t="array" ref="P110">IF($B110=0,"",SUMPRODUCT((CF!$B$7:$B$306=$B110)*(P$4=CF!$P$5:$EF$5),CF!$P$7:$EF$306))</f>
        <v/>
      </c>
    </row>
    <row r="111" spans="2:16" hidden="1" outlineLevel="1" x14ac:dyDescent="0.2">
      <c r="B111" s="221">
        <f>CF!B111</f>
        <v>0</v>
      </c>
      <c r="E111" s="204">
        <f t="shared" si="3"/>
        <v>0</v>
      </c>
      <c r="F111" s="19" t="str">
        <f t="array" ref="F111">IF($B111=0,"",SUMPRODUCT((CF!$B$7:$B$306=$B111)*(F$4=CF!$P$5:$EF$5),CF!$P$7:$EF$306))</f>
        <v/>
      </c>
      <c r="G111" s="19" t="str">
        <f t="array" ref="G111">IF($B111=0,"",SUMPRODUCT((CF!$B$7:$B$306=$B111)*(G$4=CF!$P$5:$EF$5),CF!$P$7:$EF$306))</f>
        <v/>
      </c>
      <c r="H111" s="19" t="str">
        <f t="array" ref="H111">IF($B111=0,"",SUMPRODUCT((CF!$B$7:$B$306=$B111)*(H$4=CF!$P$5:$EF$5),CF!$P$7:$EF$306))</f>
        <v/>
      </c>
      <c r="I111" s="19" t="str">
        <f t="array" ref="I111">IF($B111=0,"",SUMPRODUCT((CF!$B$7:$B$306=$B111)*(I$4=CF!$P$5:$EF$5),CF!$P$7:$EF$306))</f>
        <v/>
      </c>
      <c r="J111" s="19" t="str">
        <f t="array" ref="J111">IF($B111=0,"",SUMPRODUCT((CF!$B$7:$B$306=$B111)*(J$4=CF!$P$5:$EF$5),CF!$P$7:$EF$306))</f>
        <v/>
      </c>
      <c r="K111" s="19" t="str">
        <f t="array" ref="K111">IF($B111=0,"",SUMPRODUCT((CF!$B$7:$B$306=$B111)*(K$4=CF!$P$5:$EF$5),CF!$P$7:$EF$306))</f>
        <v/>
      </c>
      <c r="L111" s="19" t="str">
        <f t="array" ref="L111">IF($B111=0,"",SUMPRODUCT((CF!$B$7:$B$306=$B111)*(L$4=CF!$P$5:$EF$5),CF!$P$7:$EF$306))</f>
        <v/>
      </c>
      <c r="M111" s="19" t="str">
        <f t="array" ref="M111">IF($B111=0,"",SUMPRODUCT((CF!$B$7:$B$306=$B111)*(M$4=CF!$P$5:$EF$5),CF!$P$7:$EF$306))</f>
        <v/>
      </c>
      <c r="N111" s="19" t="str">
        <f t="array" ref="N111">IF($B111=0,"",SUMPRODUCT((CF!$B$7:$B$306=$B111)*(N$4=CF!$P$5:$EF$5),CF!$P$7:$EF$306))</f>
        <v/>
      </c>
      <c r="O111" s="19" t="str">
        <f t="array" ref="O111">IF($B111=0,"",SUMPRODUCT((CF!$B$7:$B$306=$B111)*(O$4=CF!$P$5:$EF$5),CF!$P$7:$EF$306))</f>
        <v/>
      </c>
      <c r="P111" s="204" t="str">
        <f t="array" ref="P111">IF($B111=0,"",SUMPRODUCT((CF!$B$7:$B$306=$B111)*(P$4=CF!$P$5:$EF$5),CF!$P$7:$EF$306))</f>
        <v/>
      </c>
    </row>
    <row r="112" spans="2:16" hidden="1" outlineLevel="1" x14ac:dyDescent="0.2">
      <c r="B112" s="221">
        <f>CF!B112</f>
        <v>0</v>
      </c>
      <c r="E112" s="204">
        <f t="shared" si="3"/>
        <v>0</v>
      </c>
      <c r="F112" s="19" t="str">
        <f t="array" ref="F112">IF($B112=0,"",SUMPRODUCT((CF!$B$7:$B$306=$B112)*(F$4=CF!$P$5:$EF$5),CF!$P$7:$EF$306))</f>
        <v/>
      </c>
      <c r="G112" s="19" t="str">
        <f t="array" ref="G112">IF($B112=0,"",SUMPRODUCT((CF!$B$7:$B$306=$B112)*(G$4=CF!$P$5:$EF$5),CF!$P$7:$EF$306))</f>
        <v/>
      </c>
      <c r="H112" s="19" t="str">
        <f t="array" ref="H112">IF($B112=0,"",SUMPRODUCT((CF!$B$7:$B$306=$B112)*(H$4=CF!$P$5:$EF$5),CF!$P$7:$EF$306))</f>
        <v/>
      </c>
      <c r="I112" s="19" t="str">
        <f t="array" ref="I112">IF($B112=0,"",SUMPRODUCT((CF!$B$7:$B$306=$B112)*(I$4=CF!$P$5:$EF$5),CF!$P$7:$EF$306))</f>
        <v/>
      </c>
      <c r="J112" s="19" t="str">
        <f t="array" ref="J112">IF($B112=0,"",SUMPRODUCT((CF!$B$7:$B$306=$B112)*(J$4=CF!$P$5:$EF$5),CF!$P$7:$EF$306))</f>
        <v/>
      </c>
      <c r="K112" s="19" t="str">
        <f t="array" ref="K112">IF($B112=0,"",SUMPRODUCT((CF!$B$7:$B$306=$B112)*(K$4=CF!$P$5:$EF$5),CF!$P$7:$EF$306))</f>
        <v/>
      </c>
      <c r="L112" s="19" t="str">
        <f t="array" ref="L112">IF($B112=0,"",SUMPRODUCT((CF!$B$7:$B$306=$B112)*(L$4=CF!$P$5:$EF$5),CF!$P$7:$EF$306))</f>
        <v/>
      </c>
      <c r="M112" s="19" t="str">
        <f t="array" ref="M112">IF($B112=0,"",SUMPRODUCT((CF!$B$7:$B$306=$B112)*(M$4=CF!$P$5:$EF$5),CF!$P$7:$EF$306))</f>
        <v/>
      </c>
      <c r="N112" s="19" t="str">
        <f t="array" ref="N112">IF($B112=0,"",SUMPRODUCT((CF!$B$7:$B$306=$B112)*(N$4=CF!$P$5:$EF$5),CF!$P$7:$EF$306))</f>
        <v/>
      </c>
      <c r="O112" s="19" t="str">
        <f t="array" ref="O112">IF($B112=0,"",SUMPRODUCT((CF!$B$7:$B$306=$B112)*(O$4=CF!$P$5:$EF$5),CF!$P$7:$EF$306))</f>
        <v/>
      </c>
      <c r="P112" s="204" t="str">
        <f t="array" ref="P112">IF($B112=0,"",SUMPRODUCT((CF!$B$7:$B$306=$B112)*(P$4=CF!$P$5:$EF$5),CF!$P$7:$EF$306))</f>
        <v/>
      </c>
    </row>
    <row r="113" spans="2:16" hidden="1" outlineLevel="1" x14ac:dyDescent="0.2">
      <c r="B113" s="221">
        <f>CF!B113</f>
        <v>0</v>
      </c>
      <c r="E113" s="204">
        <f t="shared" si="3"/>
        <v>0</v>
      </c>
      <c r="F113" s="19" t="str">
        <f t="array" ref="F113">IF($B113=0,"",SUMPRODUCT((CF!$B$7:$B$306=$B113)*(F$4=CF!$P$5:$EF$5),CF!$P$7:$EF$306))</f>
        <v/>
      </c>
      <c r="G113" s="19" t="str">
        <f t="array" ref="G113">IF($B113=0,"",SUMPRODUCT((CF!$B$7:$B$306=$B113)*(G$4=CF!$P$5:$EF$5),CF!$P$7:$EF$306))</f>
        <v/>
      </c>
      <c r="H113" s="19" t="str">
        <f t="array" ref="H113">IF($B113=0,"",SUMPRODUCT((CF!$B$7:$B$306=$B113)*(H$4=CF!$P$5:$EF$5),CF!$P$7:$EF$306))</f>
        <v/>
      </c>
      <c r="I113" s="19" t="str">
        <f t="array" ref="I113">IF($B113=0,"",SUMPRODUCT((CF!$B$7:$B$306=$B113)*(I$4=CF!$P$5:$EF$5),CF!$P$7:$EF$306))</f>
        <v/>
      </c>
      <c r="J113" s="19" t="str">
        <f t="array" ref="J113">IF($B113=0,"",SUMPRODUCT((CF!$B$7:$B$306=$B113)*(J$4=CF!$P$5:$EF$5),CF!$P$7:$EF$306))</f>
        <v/>
      </c>
      <c r="K113" s="19" t="str">
        <f t="array" ref="K113">IF($B113=0,"",SUMPRODUCT((CF!$B$7:$B$306=$B113)*(K$4=CF!$P$5:$EF$5),CF!$P$7:$EF$306))</f>
        <v/>
      </c>
      <c r="L113" s="19" t="str">
        <f t="array" ref="L113">IF($B113=0,"",SUMPRODUCT((CF!$B$7:$B$306=$B113)*(L$4=CF!$P$5:$EF$5),CF!$P$7:$EF$306))</f>
        <v/>
      </c>
      <c r="M113" s="19" t="str">
        <f t="array" ref="M113">IF($B113=0,"",SUMPRODUCT((CF!$B$7:$B$306=$B113)*(M$4=CF!$P$5:$EF$5),CF!$P$7:$EF$306))</f>
        <v/>
      </c>
      <c r="N113" s="19" t="str">
        <f t="array" ref="N113">IF($B113=0,"",SUMPRODUCT((CF!$B$7:$B$306=$B113)*(N$4=CF!$P$5:$EF$5),CF!$P$7:$EF$306))</f>
        <v/>
      </c>
      <c r="O113" s="19" t="str">
        <f t="array" ref="O113">IF($B113=0,"",SUMPRODUCT((CF!$B$7:$B$306=$B113)*(O$4=CF!$P$5:$EF$5),CF!$P$7:$EF$306))</f>
        <v/>
      </c>
      <c r="P113" s="204" t="str">
        <f t="array" ref="P113">IF($B113=0,"",SUMPRODUCT((CF!$B$7:$B$306=$B113)*(P$4=CF!$P$5:$EF$5),CF!$P$7:$EF$306))</f>
        <v/>
      </c>
    </row>
    <row r="114" spans="2:16" hidden="1" outlineLevel="1" x14ac:dyDescent="0.2">
      <c r="B114" s="221">
        <f>CF!B114</f>
        <v>0</v>
      </c>
      <c r="E114" s="204">
        <f t="shared" si="3"/>
        <v>0</v>
      </c>
      <c r="F114" s="19" t="str">
        <f t="array" ref="F114">IF($B114=0,"",SUMPRODUCT((CF!$B$7:$B$306=$B114)*(F$4=CF!$P$5:$EF$5),CF!$P$7:$EF$306))</f>
        <v/>
      </c>
      <c r="G114" s="19" t="str">
        <f t="array" ref="G114">IF($B114=0,"",SUMPRODUCT((CF!$B$7:$B$306=$B114)*(G$4=CF!$P$5:$EF$5),CF!$P$7:$EF$306))</f>
        <v/>
      </c>
      <c r="H114" s="19" t="str">
        <f t="array" ref="H114">IF($B114=0,"",SUMPRODUCT((CF!$B$7:$B$306=$B114)*(H$4=CF!$P$5:$EF$5),CF!$P$7:$EF$306))</f>
        <v/>
      </c>
      <c r="I114" s="19" t="str">
        <f t="array" ref="I114">IF($B114=0,"",SUMPRODUCT((CF!$B$7:$B$306=$B114)*(I$4=CF!$P$5:$EF$5),CF!$P$7:$EF$306))</f>
        <v/>
      </c>
      <c r="J114" s="19" t="str">
        <f t="array" ref="J114">IF($B114=0,"",SUMPRODUCT((CF!$B$7:$B$306=$B114)*(J$4=CF!$P$5:$EF$5),CF!$P$7:$EF$306))</f>
        <v/>
      </c>
      <c r="K114" s="19" t="str">
        <f t="array" ref="K114">IF($B114=0,"",SUMPRODUCT((CF!$B$7:$B$306=$B114)*(K$4=CF!$P$5:$EF$5),CF!$P$7:$EF$306))</f>
        <v/>
      </c>
      <c r="L114" s="19" t="str">
        <f t="array" ref="L114">IF($B114=0,"",SUMPRODUCT((CF!$B$7:$B$306=$B114)*(L$4=CF!$P$5:$EF$5),CF!$P$7:$EF$306))</f>
        <v/>
      </c>
      <c r="M114" s="19" t="str">
        <f t="array" ref="M114">IF($B114=0,"",SUMPRODUCT((CF!$B$7:$B$306=$B114)*(M$4=CF!$P$5:$EF$5),CF!$P$7:$EF$306))</f>
        <v/>
      </c>
      <c r="N114" s="19" t="str">
        <f t="array" ref="N114">IF($B114=0,"",SUMPRODUCT((CF!$B$7:$B$306=$B114)*(N$4=CF!$P$5:$EF$5),CF!$P$7:$EF$306))</f>
        <v/>
      </c>
      <c r="O114" s="19" t="str">
        <f t="array" ref="O114">IF($B114=0,"",SUMPRODUCT((CF!$B$7:$B$306=$B114)*(O$4=CF!$P$5:$EF$5),CF!$P$7:$EF$306))</f>
        <v/>
      </c>
      <c r="P114" s="204" t="str">
        <f t="array" ref="P114">IF($B114=0,"",SUMPRODUCT((CF!$B$7:$B$306=$B114)*(P$4=CF!$P$5:$EF$5),CF!$P$7:$EF$306))</f>
        <v/>
      </c>
    </row>
    <row r="115" spans="2:16" collapsed="1" x14ac:dyDescent="0.2">
      <c r="B115" s="280">
        <f>CF!B115</f>
        <v>0</v>
      </c>
      <c r="C115" s="17"/>
      <c r="D115" s="17"/>
      <c r="E115" s="281">
        <f t="shared" si="3"/>
        <v>0</v>
      </c>
      <c r="F115" s="42" t="str">
        <f t="array" ref="F115">IF($B115=0,"",SUMPRODUCT((CF!$B$7:$B$306=$B115)*(F$4=CF!$P$5:$EF$5),CF!$P$7:$EF$306))</f>
        <v/>
      </c>
      <c r="G115" s="42" t="str">
        <f t="array" ref="G115">IF($B115=0,"",SUMPRODUCT((CF!$B$7:$B$306=$B115)*(G$4=CF!$P$5:$EF$5),CF!$P$7:$EF$306))</f>
        <v/>
      </c>
      <c r="H115" s="42" t="str">
        <f t="array" ref="H115">IF($B115=0,"",SUMPRODUCT((CF!$B$7:$B$306=$B115)*(H$4=CF!$P$5:$EF$5),CF!$P$7:$EF$306))</f>
        <v/>
      </c>
      <c r="I115" s="42" t="str">
        <f t="array" ref="I115">IF($B115=0,"",SUMPRODUCT((CF!$B$7:$B$306=$B115)*(I$4=CF!$P$5:$EF$5),CF!$P$7:$EF$306))</f>
        <v/>
      </c>
      <c r="J115" s="42" t="str">
        <f t="array" ref="J115">IF($B115=0,"",SUMPRODUCT((CF!$B$7:$B$306=$B115)*(J$4=CF!$P$5:$EF$5),CF!$P$7:$EF$306))</f>
        <v/>
      </c>
      <c r="K115" s="42" t="str">
        <f t="array" ref="K115">IF($B115=0,"",SUMPRODUCT((CF!$B$7:$B$306=$B115)*(K$4=CF!$P$5:$EF$5),CF!$P$7:$EF$306))</f>
        <v/>
      </c>
      <c r="L115" s="42" t="str">
        <f t="array" ref="L115">IF($B115=0,"",SUMPRODUCT((CF!$B$7:$B$306=$B115)*(L$4=CF!$P$5:$EF$5),CF!$P$7:$EF$306))</f>
        <v/>
      </c>
      <c r="M115" s="42" t="str">
        <f t="array" ref="M115">IF($B115=0,"",SUMPRODUCT((CF!$B$7:$B$306=$B115)*(M$4=CF!$P$5:$EF$5),CF!$P$7:$EF$306))</f>
        <v/>
      </c>
      <c r="N115" s="42" t="str">
        <f t="array" ref="N115">IF($B115=0,"",SUMPRODUCT((CF!$B$7:$B$306=$B115)*(N$4=CF!$P$5:$EF$5),CF!$P$7:$EF$306))</f>
        <v/>
      </c>
      <c r="O115" s="42" t="str">
        <f t="array" ref="O115">IF($B115=0,"",SUMPRODUCT((CF!$B$7:$B$306=$B115)*(O$4=CF!$P$5:$EF$5),CF!$P$7:$EF$306))</f>
        <v/>
      </c>
      <c r="P115" s="281" t="str">
        <f t="array" ref="P115">IF($B115=0,"",SUMPRODUCT((CF!$B$7:$B$306=$B115)*(P$4=CF!$P$5:$EF$5),CF!$P$7:$EF$306))</f>
        <v/>
      </c>
    </row>
    <row r="116" spans="2:16" hidden="1" outlineLevel="1" x14ac:dyDescent="0.2">
      <c r="B116" s="221">
        <f>CF!B116</f>
        <v>0</v>
      </c>
      <c r="E116" s="204">
        <f t="shared" si="3"/>
        <v>0</v>
      </c>
      <c r="F116" s="19" t="str">
        <f t="array" ref="F116">IF($B116=0,"",SUMPRODUCT((CF!$B$7:$B$306=$B116)*(F$4=CF!$P$5:$EF$5),CF!$P$7:$EF$306))</f>
        <v/>
      </c>
      <c r="G116" s="19" t="str">
        <f t="array" ref="G116">IF($B116=0,"",SUMPRODUCT((CF!$B$7:$B$306=$B116)*(G$4=CF!$P$5:$EF$5),CF!$P$7:$EF$306))</f>
        <v/>
      </c>
      <c r="H116" s="19" t="str">
        <f t="array" ref="H116">IF($B116=0,"",SUMPRODUCT((CF!$B$7:$B$306=$B116)*(H$4=CF!$P$5:$EF$5),CF!$P$7:$EF$306))</f>
        <v/>
      </c>
      <c r="I116" s="19" t="str">
        <f t="array" ref="I116">IF($B116=0,"",SUMPRODUCT((CF!$B$7:$B$306=$B116)*(I$4=CF!$P$5:$EF$5),CF!$P$7:$EF$306))</f>
        <v/>
      </c>
      <c r="J116" s="19" t="str">
        <f t="array" ref="J116">IF($B116=0,"",SUMPRODUCT((CF!$B$7:$B$306=$B116)*(J$4=CF!$P$5:$EF$5),CF!$P$7:$EF$306))</f>
        <v/>
      </c>
      <c r="K116" s="19" t="str">
        <f t="array" ref="K116">IF($B116=0,"",SUMPRODUCT((CF!$B$7:$B$306=$B116)*(K$4=CF!$P$5:$EF$5),CF!$P$7:$EF$306))</f>
        <v/>
      </c>
      <c r="L116" s="19" t="str">
        <f t="array" ref="L116">IF($B116=0,"",SUMPRODUCT((CF!$B$7:$B$306=$B116)*(L$4=CF!$P$5:$EF$5),CF!$P$7:$EF$306))</f>
        <v/>
      </c>
      <c r="M116" s="19" t="str">
        <f t="array" ref="M116">IF($B116=0,"",SUMPRODUCT((CF!$B$7:$B$306=$B116)*(M$4=CF!$P$5:$EF$5),CF!$P$7:$EF$306))</f>
        <v/>
      </c>
      <c r="N116" s="19" t="str">
        <f t="array" ref="N116">IF($B116=0,"",SUMPRODUCT((CF!$B$7:$B$306=$B116)*(N$4=CF!$P$5:$EF$5),CF!$P$7:$EF$306))</f>
        <v/>
      </c>
      <c r="O116" s="19" t="str">
        <f t="array" ref="O116">IF($B116=0,"",SUMPRODUCT((CF!$B$7:$B$306=$B116)*(O$4=CF!$P$5:$EF$5),CF!$P$7:$EF$306))</f>
        <v/>
      </c>
      <c r="P116" s="204" t="str">
        <f t="array" ref="P116">IF($B116=0,"",SUMPRODUCT((CF!$B$7:$B$306=$B116)*(P$4=CF!$P$5:$EF$5),CF!$P$7:$EF$306))</f>
        <v/>
      </c>
    </row>
    <row r="117" spans="2:16" hidden="1" outlineLevel="1" x14ac:dyDescent="0.2">
      <c r="B117" s="221">
        <f>CF!B117</f>
        <v>0</v>
      </c>
      <c r="E117" s="204">
        <f t="shared" si="3"/>
        <v>0</v>
      </c>
      <c r="F117" s="19" t="str">
        <f t="array" ref="F117">IF($B117=0,"",SUMPRODUCT((CF!$B$7:$B$306=$B117)*(F$4=CF!$P$5:$EF$5),CF!$P$7:$EF$306))</f>
        <v/>
      </c>
      <c r="G117" s="19" t="str">
        <f t="array" ref="G117">IF($B117=0,"",SUMPRODUCT((CF!$B$7:$B$306=$B117)*(G$4=CF!$P$5:$EF$5),CF!$P$7:$EF$306))</f>
        <v/>
      </c>
      <c r="H117" s="19" t="str">
        <f t="array" ref="H117">IF($B117=0,"",SUMPRODUCT((CF!$B$7:$B$306=$B117)*(H$4=CF!$P$5:$EF$5),CF!$P$7:$EF$306))</f>
        <v/>
      </c>
      <c r="I117" s="19" t="str">
        <f t="array" ref="I117">IF($B117=0,"",SUMPRODUCT((CF!$B$7:$B$306=$B117)*(I$4=CF!$P$5:$EF$5),CF!$P$7:$EF$306))</f>
        <v/>
      </c>
      <c r="J117" s="19" t="str">
        <f t="array" ref="J117">IF($B117=0,"",SUMPRODUCT((CF!$B$7:$B$306=$B117)*(J$4=CF!$P$5:$EF$5),CF!$P$7:$EF$306))</f>
        <v/>
      </c>
      <c r="K117" s="19" t="str">
        <f t="array" ref="K117">IF($B117=0,"",SUMPRODUCT((CF!$B$7:$B$306=$B117)*(K$4=CF!$P$5:$EF$5),CF!$P$7:$EF$306))</f>
        <v/>
      </c>
      <c r="L117" s="19" t="str">
        <f t="array" ref="L117">IF($B117=0,"",SUMPRODUCT((CF!$B$7:$B$306=$B117)*(L$4=CF!$P$5:$EF$5),CF!$P$7:$EF$306))</f>
        <v/>
      </c>
      <c r="M117" s="19" t="str">
        <f t="array" ref="M117">IF($B117=0,"",SUMPRODUCT((CF!$B$7:$B$306=$B117)*(M$4=CF!$P$5:$EF$5),CF!$P$7:$EF$306))</f>
        <v/>
      </c>
      <c r="N117" s="19" t="str">
        <f t="array" ref="N117">IF($B117=0,"",SUMPRODUCT((CF!$B$7:$B$306=$B117)*(N$4=CF!$P$5:$EF$5),CF!$P$7:$EF$306))</f>
        <v/>
      </c>
      <c r="O117" s="19" t="str">
        <f t="array" ref="O117">IF($B117=0,"",SUMPRODUCT((CF!$B$7:$B$306=$B117)*(O$4=CF!$P$5:$EF$5),CF!$P$7:$EF$306))</f>
        <v/>
      </c>
      <c r="P117" s="204" t="str">
        <f t="array" ref="P117">IF($B117=0,"",SUMPRODUCT((CF!$B$7:$B$306=$B117)*(P$4=CF!$P$5:$EF$5),CF!$P$7:$EF$306))</f>
        <v/>
      </c>
    </row>
    <row r="118" spans="2:16" hidden="1" outlineLevel="1" x14ac:dyDescent="0.2">
      <c r="B118" s="221">
        <f>CF!B118</f>
        <v>0</v>
      </c>
      <c r="E118" s="204">
        <f t="shared" si="3"/>
        <v>0</v>
      </c>
      <c r="F118" s="19" t="str">
        <f t="array" ref="F118">IF($B118=0,"",SUMPRODUCT((CF!$B$7:$B$306=$B118)*(F$4=CF!$P$5:$EF$5),CF!$P$7:$EF$306))</f>
        <v/>
      </c>
      <c r="G118" s="19" t="str">
        <f t="array" ref="G118">IF($B118=0,"",SUMPRODUCT((CF!$B$7:$B$306=$B118)*(G$4=CF!$P$5:$EF$5),CF!$P$7:$EF$306))</f>
        <v/>
      </c>
      <c r="H118" s="19" t="str">
        <f t="array" ref="H118">IF($B118=0,"",SUMPRODUCT((CF!$B$7:$B$306=$B118)*(H$4=CF!$P$5:$EF$5),CF!$P$7:$EF$306))</f>
        <v/>
      </c>
      <c r="I118" s="19" t="str">
        <f t="array" ref="I118">IF($B118=0,"",SUMPRODUCT((CF!$B$7:$B$306=$B118)*(I$4=CF!$P$5:$EF$5),CF!$P$7:$EF$306))</f>
        <v/>
      </c>
      <c r="J118" s="19" t="str">
        <f t="array" ref="J118">IF($B118=0,"",SUMPRODUCT((CF!$B$7:$B$306=$B118)*(J$4=CF!$P$5:$EF$5),CF!$P$7:$EF$306))</f>
        <v/>
      </c>
      <c r="K118" s="19" t="str">
        <f t="array" ref="K118">IF($B118=0,"",SUMPRODUCT((CF!$B$7:$B$306=$B118)*(K$4=CF!$P$5:$EF$5),CF!$P$7:$EF$306))</f>
        <v/>
      </c>
      <c r="L118" s="19" t="str">
        <f t="array" ref="L118">IF($B118=0,"",SUMPRODUCT((CF!$B$7:$B$306=$B118)*(L$4=CF!$P$5:$EF$5),CF!$P$7:$EF$306))</f>
        <v/>
      </c>
      <c r="M118" s="19" t="str">
        <f t="array" ref="M118">IF($B118=0,"",SUMPRODUCT((CF!$B$7:$B$306=$B118)*(M$4=CF!$P$5:$EF$5),CF!$P$7:$EF$306))</f>
        <v/>
      </c>
      <c r="N118" s="19" t="str">
        <f t="array" ref="N118">IF($B118=0,"",SUMPRODUCT((CF!$B$7:$B$306=$B118)*(N$4=CF!$P$5:$EF$5),CF!$P$7:$EF$306))</f>
        <v/>
      </c>
      <c r="O118" s="19" t="str">
        <f t="array" ref="O118">IF($B118=0,"",SUMPRODUCT((CF!$B$7:$B$306=$B118)*(O$4=CF!$P$5:$EF$5),CF!$P$7:$EF$306))</f>
        <v/>
      </c>
      <c r="P118" s="204" t="str">
        <f t="array" ref="P118">IF($B118=0,"",SUMPRODUCT((CF!$B$7:$B$306=$B118)*(P$4=CF!$P$5:$EF$5),CF!$P$7:$EF$306))</f>
        <v/>
      </c>
    </row>
    <row r="119" spans="2:16" hidden="1" outlineLevel="1" x14ac:dyDescent="0.2">
      <c r="B119" s="221">
        <f>CF!B119</f>
        <v>0</v>
      </c>
      <c r="E119" s="204">
        <f t="shared" si="3"/>
        <v>0</v>
      </c>
      <c r="F119" s="19" t="str">
        <f t="array" ref="F119">IF($B119=0,"",SUMPRODUCT((CF!$B$7:$B$306=$B119)*(F$4=CF!$P$5:$EF$5),CF!$P$7:$EF$306))</f>
        <v/>
      </c>
      <c r="G119" s="19" t="str">
        <f t="array" ref="G119">IF($B119=0,"",SUMPRODUCT((CF!$B$7:$B$306=$B119)*(G$4=CF!$P$5:$EF$5),CF!$P$7:$EF$306))</f>
        <v/>
      </c>
      <c r="H119" s="19" t="str">
        <f t="array" ref="H119">IF($B119=0,"",SUMPRODUCT((CF!$B$7:$B$306=$B119)*(H$4=CF!$P$5:$EF$5),CF!$P$7:$EF$306))</f>
        <v/>
      </c>
      <c r="I119" s="19" t="str">
        <f t="array" ref="I119">IF($B119=0,"",SUMPRODUCT((CF!$B$7:$B$306=$B119)*(I$4=CF!$P$5:$EF$5),CF!$P$7:$EF$306))</f>
        <v/>
      </c>
      <c r="J119" s="19" t="str">
        <f t="array" ref="J119">IF($B119=0,"",SUMPRODUCT((CF!$B$7:$B$306=$B119)*(J$4=CF!$P$5:$EF$5),CF!$P$7:$EF$306))</f>
        <v/>
      </c>
      <c r="K119" s="19" t="str">
        <f t="array" ref="K119">IF($B119=0,"",SUMPRODUCT((CF!$B$7:$B$306=$B119)*(K$4=CF!$P$5:$EF$5),CF!$P$7:$EF$306))</f>
        <v/>
      </c>
      <c r="L119" s="19" t="str">
        <f t="array" ref="L119">IF($B119=0,"",SUMPRODUCT((CF!$B$7:$B$306=$B119)*(L$4=CF!$P$5:$EF$5),CF!$P$7:$EF$306))</f>
        <v/>
      </c>
      <c r="M119" s="19" t="str">
        <f t="array" ref="M119">IF($B119=0,"",SUMPRODUCT((CF!$B$7:$B$306=$B119)*(M$4=CF!$P$5:$EF$5),CF!$P$7:$EF$306))</f>
        <v/>
      </c>
      <c r="N119" s="19" t="str">
        <f t="array" ref="N119">IF($B119=0,"",SUMPRODUCT((CF!$B$7:$B$306=$B119)*(N$4=CF!$P$5:$EF$5),CF!$P$7:$EF$306))</f>
        <v/>
      </c>
      <c r="O119" s="19" t="str">
        <f t="array" ref="O119">IF($B119=0,"",SUMPRODUCT((CF!$B$7:$B$306=$B119)*(O$4=CF!$P$5:$EF$5),CF!$P$7:$EF$306))</f>
        <v/>
      </c>
      <c r="P119" s="204" t="str">
        <f t="array" ref="P119">IF($B119=0,"",SUMPRODUCT((CF!$B$7:$B$306=$B119)*(P$4=CF!$P$5:$EF$5),CF!$P$7:$EF$306))</f>
        <v/>
      </c>
    </row>
    <row r="120" spans="2:16" hidden="1" outlineLevel="1" x14ac:dyDescent="0.2">
      <c r="B120" s="221">
        <f>CF!B120</f>
        <v>0</v>
      </c>
      <c r="E120" s="204">
        <f t="shared" si="3"/>
        <v>0</v>
      </c>
      <c r="F120" s="19" t="str">
        <f t="array" ref="F120">IF($B120=0,"",SUMPRODUCT((CF!$B$7:$B$306=$B120)*(F$4=CF!$P$5:$EF$5),CF!$P$7:$EF$306))</f>
        <v/>
      </c>
      <c r="G120" s="19" t="str">
        <f t="array" ref="G120">IF($B120=0,"",SUMPRODUCT((CF!$B$7:$B$306=$B120)*(G$4=CF!$P$5:$EF$5),CF!$P$7:$EF$306))</f>
        <v/>
      </c>
      <c r="H120" s="19" t="str">
        <f t="array" ref="H120">IF($B120=0,"",SUMPRODUCT((CF!$B$7:$B$306=$B120)*(H$4=CF!$P$5:$EF$5),CF!$P$7:$EF$306))</f>
        <v/>
      </c>
      <c r="I120" s="19" t="str">
        <f t="array" ref="I120">IF($B120=0,"",SUMPRODUCT((CF!$B$7:$B$306=$B120)*(I$4=CF!$P$5:$EF$5),CF!$P$7:$EF$306))</f>
        <v/>
      </c>
      <c r="J120" s="19" t="str">
        <f t="array" ref="J120">IF($B120=0,"",SUMPRODUCT((CF!$B$7:$B$306=$B120)*(J$4=CF!$P$5:$EF$5),CF!$P$7:$EF$306))</f>
        <v/>
      </c>
      <c r="K120" s="19" t="str">
        <f t="array" ref="K120">IF($B120=0,"",SUMPRODUCT((CF!$B$7:$B$306=$B120)*(K$4=CF!$P$5:$EF$5),CF!$P$7:$EF$306))</f>
        <v/>
      </c>
      <c r="L120" s="19" t="str">
        <f t="array" ref="L120">IF($B120=0,"",SUMPRODUCT((CF!$B$7:$B$306=$B120)*(L$4=CF!$P$5:$EF$5),CF!$P$7:$EF$306))</f>
        <v/>
      </c>
      <c r="M120" s="19" t="str">
        <f t="array" ref="M120">IF($B120=0,"",SUMPRODUCT((CF!$B$7:$B$306=$B120)*(M$4=CF!$P$5:$EF$5),CF!$P$7:$EF$306))</f>
        <v/>
      </c>
      <c r="N120" s="19" t="str">
        <f t="array" ref="N120">IF($B120=0,"",SUMPRODUCT((CF!$B$7:$B$306=$B120)*(N$4=CF!$P$5:$EF$5),CF!$P$7:$EF$306))</f>
        <v/>
      </c>
      <c r="O120" s="19" t="str">
        <f t="array" ref="O120">IF($B120=0,"",SUMPRODUCT((CF!$B$7:$B$306=$B120)*(O$4=CF!$P$5:$EF$5),CF!$P$7:$EF$306))</f>
        <v/>
      </c>
      <c r="P120" s="204" t="str">
        <f t="array" ref="P120">IF($B120=0,"",SUMPRODUCT((CF!$B$7:$B$306=$B120)*(P$4=CF!$P$5:$EF$5),CF!$P$7:$EF$306))</f>
        <v/>
      </c>
    </row>
    <row r="121" spans="2:16" hidden="1" outlineLevel="1" x14ac:dyDescent="0.2">
      <c r="B121" s="221">
        <f>CF!B121</f>
        <v>0</v>
      </c>
      <c r="E121" s="204">
        <f t="shared" si="3"/>
        <v>0</v>
      </c>
      <c r="F121" s="19" t="str">
        <f t="array" ref="F121">IF($B121=0,"",SUMPRODUCT((CF!$B$7:$B$306=$B121)*(F$4=CF!$P$5:$EF$5),CF!$P$7:$EF$306))</f>
        <v/>
      </c>
      <c r="G121" s="19" t="str">
        <f t="array" ref="G121">IF($B121=0,"",SUMPRODUCT((CF!$B$7:$B$306=$B121)*(G$4=CF!$P$5:$EF$5),CF!$P$7:$EF$306))</f>
        <v/>
      </c>
      <c r="H121" s="19" t="str">
        <f t="array" ref="H121">IF($B121=0,"",SUMPRODUCT((CF!$B$7:$B$306=$B121)*(H$4=CF!$P$5:$EF$5),CF!$P$7:$EF$306))</f>
        <v/>
      </c>
      <c r="I121" s="19" t="str">
        <f t="array" ref="I121">IF($B121=0,"",SUMPRODUCT((CF!$B$7:$B$306=$B121)*(I$4=CF!$P$5:$EF$5),CF!$P$7:$EF$306))</f>
        <v/>
      </c>
      <c r="J121" s="19" t="str">
        <f t="array" ref="J121">IF($B121=0,"",SUMPRODUCT((CF!$B$7:$B$306=$B121)*(J$4=CF!$P$5:$EF$5),CF!$P$7:$EF$306))</f>
        <v/>
      </c>
      <c r="K121" s="19" t="str">
        <f t="array" ref="K121">IF($B121=0,"",SUMPRODUCT((CF!$B$7:$B$306=$B121)*(K$4=CF!$P$5:$EF$5),CF!$P$7:$EF$306))</f>
        <v/>
      </c>
      <c r="L121" s="19" t="str">
        <f t="array" ref="L121">IF($B121=0,"",SUMPRODUCT((CF!$B$7:$B$306=$B121)*(L$4=CF!$P$5:$EF$5),CF!$P$7:$EF$306))</f>
        <v/>
      </c>
      <c r="M121" s="19" t="str">
        <f t="array" ref="M121">IF($B121=0,"",SUMPRODUCT((CF!$B$7:$B$306=$B121)*(M$4=CF!$P$5:$EF$5),CF!$P$7:$EF$306))</f>
        <v/>
      </c>
      <c r="N121" s="19" t="str">
        <f t="array" ref="N121">IF($B121=0,"",SUMPRODUCT((CF!$B$7:$B$306=$B121)*(N$4=CF!$P$5:$EF$5),CF!$P$7:$EF$306))</f>
        <v/>
      </c>
      <c r="O121" s="19" t="str">
        <f t="array" ref="O121">IF($B121=0,"",SUMPRODUCT((CF!$B$7:$B$306=$B121)*(O$4=CF!$P$5:$EF$5),CF!$P$7:$EF$306))</f>
        <v/>
      </c>
      <c r="P121" s="204" t="str">
        <f t="array" ref="P121">IF($B121=0,"",SUMPRODUCT((CF!$B$7:$B$306=$B121)*(P$4=CF!$P$5:$EF$5),CF!$P$7:$EF$306))</f>
        <v/>
      </c>
    </row>
    <row r="122" spans="2:16" hidden="1" outlineLevel="1" x14ac:dyDescent="0.2">
      <c r="B122" s="221">
        <f>CF!B122</f>
        <v>0</v>
      </c>
      <c r="E122" s="204">
        <f t="shared" si="3"/>
        <v>0</v>
      </c>
      <c r="F122" s="19" t="str">
        <f t="array" ref="F122">IF($B122=0,"",SUMPRODUCT((CF!$B$7:$B$306=$B122)*(F$4=CF!$P$5:$EF$5),CF!$P$7:$EF$306))</f>
        <v/>
      </c>
      <c r="G122" s="19" t="str">
        <f t="array" ref="G122">IF($B122=0,"",SUMPRODUCT((CF!$B$7:$B$306=$B122)*(G$4=CF!$P$5:$EF$5),CF!$P$7:$EF$306))</f>
        <v/>
      </c>
      <c r="H122" s="19" t="str">
        <f t="array" ref="H122">IF($B122=0,"",SUMPRODUCT((CF!$B$7:$B$306=$B122)*(H$4=CF!$P$5:$EF$5),CF!$P$7:$EF$306))</f>
        <v/>
      </c>
      <c r="I122" s="19" t="str">
        <f t="array" ref="I122">IF($B122=0,"",SUMPRODUCT((CF!$B$7:$B$306=$B122)*(I$4=CF!$P$5:$EF$5),CF!$P$7:$EF$306))</f>
        <v/>
      </c>
      <c r="J122" s="19" t="str">
        <f t="array" ref="J122">IF($B122=0,"",SUMPRODUCT((CF!$B$7:$B$306=$B122)*(J$4=CF!$P$5:$EF$5),CF!$P$7:$EF$306))</f>
        <v/>
      </c>
      <c r="K122" s="19" t="str">
        <f t="array" ref="K122">IF($B122=0,"",SUMPRODUCT((CF!$B$7:$B$306=$B122)*(K$4=CF!$P$5:$EF$5),CF!$P$7:$EF$306))</f>
        <v/>
      </c>
      <c r="L122" s="19" t="str">
        <f t="array" ref="L122">IF($B122=0,"",SUMPRODUCT((CF!$B$7:$B$306=$B122)*(L$4=CF!$P$5:$EF$5),CF!$P$7:$EF$306))</f>
        <v/>
      </c>
      <c r="M122" s="19" t="str">
        <f t="array" ref="M122">IF($B122=0,"",SUMPRODUCT((CF!$B$7:$B$306=$B122)*(M$4=CF!$P$5:$EF$5),CF!$P$7:$EF$306))</f>
        <v/>
      </c>
      <c r="N122" s="19" t="str">
        <f t="array" ref="N122">IF($B122=0,"",SUMPRODUCT((CF!$B$7:$B$306=$B122)*(N$4=CF!$P$5:$EF$5),CF!$P$7:$EF$306))</f>
        <v/>
      </c>
      <c r="O122" s="19" t="str">
        <f t="array" ref="O122">IF($B122=0,"",SUMPRODUCT((CF!$B$7:$B$306=$B122)*(O$4=CF!$P$5:$EF$5),CF!$P$7:$EF$306))</f>
        <v/>
      </c>
      <c r="P122" s="204" t="str">
        <f t="array" ref="P122">IF($B122=0,"",SUMPRODUCT((CF!$B$7:$B$306=$B122)*(P$4=CF!$P$5:$EF$5),CF!$P$7:$EF$306))</f>
        <v/>
      </c>
    </row>
    <row r="123" spans="2:16" hidden="1" outlineLevel="1" x14ac:dyDescent="0.2">
      <c r="B123" s="221">
        <f>CF!B123</f>
        <v>0</v>
      </c>
      <c r="E123" s="204">
        <f t="shared" si="3"/>
        <v>0</v>
      </c>
      <c r="F123" s="19" t="str">
        <f t="array" ref="F123">IF($B123=0,"",SUMPRODUCT((CF!$B$7:$B$306=$B123)*(F$4=CF!$P$5:$EF$5),CF!$P$7:$EF$306))</f>
        <v/>
      </c>
      <c r="G123" s="19" t="str">
        <f t="array" ref="G123">IF($B123=0,"",SUMPRODUCT((CF!$B$7:$B$306=$B123)*(G$4=CF!$P$5:$EF$5),CF!$P$7:$EF$306))</f>
        <v/>
      </c>
      <c r="H123" s="19" t="str">
        <f t="array" ref="H123">IF($B123=0,"",SUMPRODUCT((CF!$B$7:$B$306=$B123)*(H$4=CF!$P$5:$EF$5),CF!$P$7:$EF$306))</f>
        <v/>
      </c>
      <c r="I123" s="19" t="str">
        <f t="array" ref="I123">IF($B123=0,"",SUMPRODUCT((CF!$B$7:$B$306=$B123)*(I$4=CF!$P$5:$EF$5),CF!$P$7:$EF$306))</f>
        <v/>
      </c>
      <c r="J123" s="19" t="str">
        <f t="array" ref="J123">IF($B123=0,"",SUMPRODUCT((CF!$B$7:$B$306=$B123)*(J$4=CF!$P$5:$EF$5),CF!$P$7:$EF$306))</f>
        <v/>
      </c>
      <c r="K123" s="19" t="str">
        <f t="array" ref="K123">IF($B123=0,"",SUMPRODUCT((CF!$B$7:$B$306=$B123)*(K$4=CF!$P$5:$EF$5),CF!$P$7:$EF$306))</f>
        <v/>
      </c>
      <c r="L123" s="19" t="str">
        <f t="array" ref="L123">IF($B123=0,"",SUMPRODUCT((CF!$B$7:$B$306=$B123)*(L$4=CF!$P$5:$EF$5),CF!$P$7:$EF$306))</f>
        <v/>
      </c>
      <c r="M123" s="19" t="str">
        <f t="array" ref="M123">IF($B123=0,"",SUMPRODUCT((CF!$B$7:$B$306=$B123)*(M$4=CF!$P$5:$EF$5),CF!$P$7:$EF$306))</f>
        <v/>
      </c>
      <c r="N123" s="19" t="str">
        <f t="array" ref="N123">IF($B123=0,"",SUMPRODUCT((CF!$B$7:$B$306=$B123)*(N$4=CF!$P$5:$EF$5),CF!$P$7:$EF$306))</f>
        <v/>
      </c>
      <c r="O123" s="19" t="str">
        <f t="array" ref="O123">IF($B123=0,"",SUMPRODUCT((CF!$B$7:$B$306=$B123)*(O$4=CF!$P$5:$EF$5),CF!$P$7:$EF$306))</f>
        <v/>
      </c>
      <c r="P123" s="204" t="str">
        <f t="array" ref="P123">IF($B123=0,"",SUMPRODUCT((CF!$B$7:$B$306=$B123)*(P$4=CF!$P$5:$EF$5),CF!$P$7:$EF$306))</f>
        <v/>
      </c>
    </row>
    <row r="124" spans="2:16" hidden="1" outlineLevel="1" x14ac:dyDescent="0.2">
      <c r="B124" s="221">
        <f>CF!B124</f>
        <v>0</v>
      </c>
      <c r="E124" s="204">
        <f t="shared" si="3"/>
        <v>0</v>
      </c>
      <c r="F124" s="19" t="str">
        <f t="array" ref="F124">IF($B124=0,"",SUMPRODUCT((CF!$B$7:$B$306=$B124)*(F$4=CF!$P$5:$EF$5),CF!$P$7:$EF$306))</f>
        <v/>
      </c>
      <c r="G124" s="19" t="str">
        <f t="array" ref="G124">IF($B124=0,"",SUMPRODUCT((CF!$B$7:$B$306=$B124)*(G$4=CF!$P$5:$EF$5),CF!$P$7:$EF$306))</f>
        <v/>
      </c>
      <c r="H124" s="19" t="str">
        <f t="array" ref="H124">IF($B124=0,"",SUMPRODUCT((CF!$B$7:$B$306=$B124)*(H$4=CF!$P$5:$EF$5),CF!$P$7:$EF$306))</f>
        <v/>
      </c>
      <c r="I124" s="19" t="str">
        <f t="array" ref="I124">IF($B124=0,"",SUMPRODUCT((CF!$B$7:$B$306=$B124)*(I$4=CF!$P$5:$EF$5),CF!$P$7:$EF$306))</f>
        <v/>
      </c>
      <c r="J124" s="19" t="str">
        <f t="array" ref="J124">IF($B124=0,"",SUMPRODUCT((CF!$B$7:$B$306=$B124)*(J$4=CF!$P$5:$EF$5),CF!$P$7:$EF$306))</f>
        <v/>
      </c>
      <c r="K124" s="19" t="str">
        <f t="array" ref="K124">IF($B124=0,"",SUMPRODUCT((CF!$B$7:$B$306=$B124)*(K$4=CF!$P$5:$EF$5),CF!$P$7:$EF$306))</f>
        <v/>
      </c>
      <c r="L124" s="19" t="str">
        <f t="array" ref="L124">IF($B124=0,"",SUMPRODUCT((CF!$B$7:$B$306=$B124)*(L$4=CF!$P$5:$EF$5),CF!$P$7:$EF$306))</f>
        <v/>
      </c>
      <c r="M124" s="19" t="str">
        <f t="array" ref="M124">IF($B124=0,"",SUMPRODUCT((CF!$B$7:$B$306=$B124)*(M$4=CF!$P$5:$EF$5),CF!$P$7:$EF$306))</f>
        <v/>
      </c>
      <c r="N124" s="19" t="str">
        <f t="array" ref="N124">IF($B124=0,"",SUMPRODUCT((CF!$B$7:$B$306=$B124)*(N$4=CF!$P$5:$EF$5),CF!$P$7:$EF$306))</f>
        <v/>
      </c>
      <c r="O124" s="19" t="str">
        <f t="array" ref="O124">IF($B124=0,"",SUMPRODUCT((CF!$B$7:$B$306=$B124)*(O$4=CF!$P$5:$EF$5),CF!$P$7:$EF$306))</f>
        <v/>
      </c>
      <c r="P124" s="204" t="str">
        <f t="array" ref="P124">IF($B124=0,"",SUMPRODUCT((CF!$B$7:$B$306=$B124)*(P$4=CF!$P$5:$EF$5),CF!$P$7:$EF$306))</f>
        <v/>
      </c>
    </row>
    <row r="125" spans="2:16" hidden="1" outlineLevel="1" x14ac:dyDescent="0.2">
      <c r="B125" s="221">
        <f>CF!B125</f>
        <v>0</v>
      </c>
      <c r="E125" s="204">
        <f t="shared" si="3"/>
        <v>0</v>
      </c>
      <c r="F125" s="19" t="str">
        <f t="array" ref="F125">IF($B125=0,"",SUMPRODUCT((CF!$B$7:$B$306=$B125)*(F$4=CF!$P$5:$EF$5),CF!$P$7:$EF$306))</f>
        <v/>
      </c>
      <c r="G125" s="19" t="str">
        <f t="array" ref="G125">IF($B125=0,"",SUMPRODUCT((CF!$B$7:$B$306=$B125)*(G$4=CF!$P$5:$EF$5),CF!$P$7:$EF$306))</f>
        <v/>
      </c>
      <c r="H125" s="19" t="str">
        <f t="array" ref="H125">IF($B125=0,"",SUMPRODUCT((CF!$B$7:$B$306=$B125)*(H$4=CF!$P$5:$EF$5),CF!$P$7:$EF$306))</f>
        <v/>
      </c>
      <c r="I125" s="19" t="str">
        <f t="array" ref="I125">IF($B125=0,"",SUMPRODUCT((CF!$B$7:$B$306=$B125)*(I$4=CF!$P$5:$EF$5),CF!$P$7:$EF$306))</f>
        <v/>
      </c>
      <c r="J125" s="19" t="str">
        <f t="array" ref="J125">IF($B125=0,"",SUMPRODUCT((CF!$B$7:$B$306=$B125)*(J$4=CF!$P$5:$EF$5),CF!$P$7:$EF$306))</f>
        <v/>
      </c>
      <c r="K125" s="19" t="str">
        <f t="array" ref="K125">IF($B125=0,"",SUMPRODUCT((CF!$B$7:$B$306=$B125)*(K$4=CF!$P$5:$EF$5),CF!$P$7:$EF$306))</f>
        <v/>
      </c>
      <c r="L125" s="19" t="str">
        <f t="array" ref="L125">IF($B125=0,"",SUMPRODUCT((CF!$B$7:$B$306=$B125)*(L$4=CF!$P$5:$EF$5),CF!$P$7:$EF$306))</f>
        <v/>
      </c>
      <c r="M125" s="19" t="str">
        <f t="array" ref="M125">IF($B125=0,"",SUMPRODUCT((CF!$B$7:$B$306=$B125)*(M$4=CF!$P$5:$EF$5),CF!$P$7:$EF$306))</f>
        <v/>
      </c>
      <c r="N125" s="19" t="str">
        <f t="array" ref="N125">IF($B125=0,"",SUMPRODUCT((CF!$B$7:$B$306=$B125)*(N$4=CF!$P$5:$EF$5),CF!$P$7:$EF$306))</f>
        <v/>
      </c>
      <c r="O125" s="19" t="str">
        <f t="array" ref="O125">IF($B125=0,"",SUMPRODUCT((CF!$B$7:$B$306=$B125)*(O$4=CF!$P$5:$EF$5),CF!$P$7:$EF$306))</f>
        <v/>
      </c>
      <c r="P125" s="204" t="str">
        <f t="array" ref="P125">IF($B125=0,"",SUMPRODUCT((CF!$B$7:$B$306=$B125)*(P$4=CF!$P$5:$EF$5),CF!$P$7:$EF$306))</f>
        <v/>
      </c>
    </row>
    <row r="126" spans="2:16" hidden="1" outlineLevel="1" x14ac:dyDescent="0.2">
      <c r="B126" s="221">
        <f>CF!B126</f>
        <v>0</v>
      </c>
      <c r="E126" s="204">
        <f t="shared" si="3"/>
        <v>0</v>
      </c>
      <c r="F126" s="19" t="str">
        <f t="array" ref="F126">IF($B126=0,"",SUMPRODUCT((CF!$B$7:$B$306=$B126)*(F$4=CF!$P$5:$EF$5),CF!$P$7:$EF$306))</f>
        <v/>
      </c>
      <c r="G126" s="19" t="str">
        <f t="array" ref="G126">IF($B126=0,"",SUMPRODUCT((CF!$B$7:$B$306=$B126)*(G$4=CF!$P$5:$EF$5),CF!$P$7:$EF$306))</f>
        <v/>
      </c>
      <c r="H126" s="19" t="str">
        <f t="array" ref="H126">IF($B126=0,"",SUMPRODUCT((CF!$B$7:$B$306=$B126)*(H$4=CF!$P$5:$EF$5),CF!$P$7:$EF$306))</f>
        <v/>
      </c>
      <c r="I126" s="19" t="str">
        <f t="array" ref="I126">IF($B126=0,"",SUMPRODUCT((CF!$B$7:$B$306=$B126)*(I$4=CF!$P$5:$EF$5),CF!$P$7:$EF$306))</f>
        <v/>
      </c>
      <c r="J126" s="19" t="str">
        <f t="array" ref="J126">IF($B126=0,"",SUMPRODUCT((CF!$B$7:$B$306=$B126)*(J$4=CF!$P$5:$EF$5),CF!$P$7:$EF$306))</f>
        <v/>
      </c>
      <c r="K126" s="19" t="str">
        <f t="array" ref="K126">IF($B126=0,"",SUMPRODUCT((CF!$B$7:$B$306=$B126)*(K$4=CF!$P$5:$EF$5),CF!$P$7:$EF$306))</f>
        <v/>
      </c>
      <c r="L126" s="19" t="str">
        <f t="array" ref="L126">IF($B126=0,"",SUMPRODUCT((CF!$B$7:$B$306=$B126)*(L$4=CF!$P$5:$EF$5),CF!$P$7:$EF$306))</f>
        <v/>
      </c>
      <c r="M126" s="19" t="str">
        <f t="array" ref="M126">IF($B126=0,"",SUMPRODUCT((CF!$B$7:$B$306=$B126)*(M$4=CF!$P$5:$EF$5),CF!$P$7:$EF$306))</f>
        <v/>
      </c>
      <c r="N126" s="19" t="str">
        <f t="array" ref="N126">IF($B126=0,"",SUMPRODUCT((CF!$B$7:$B$306=$B126)*(N$4=CF!$P$5:$EF$5),CF!$P$7:$EF$306))</f>
        <v/>
      </c>
      <c r="O126" s="19" t="str">
        <f t="array" ref="O126">IF($B126=0,"",SUMPRODUCT((CF!$B$7:$B$306=$B126)*(O$4=CF!$P$5:$EF$5),CF!$P$7:$EF$306))</f>
        <v/>
      </c>
      <c r="P126" s="204" t="str">
        <f t="array" ref="P126">IF($B126=0,"",SUMPRODUCT((CF!$B$7:$B$306=$B126)*(P$4=CF!$P$5:$EF$5),CF!$P$7:$EF$306))</f>
        <v/>
      </c>
    </row>
    <row r="127" spans="2:16" hidden="1" outlineLevel="1" x14ac:dyDescent="0.2">
      <c r="B127" s="221">
        <f>CF!B127</f>
        <v>0</v>
      </c>
      <c r="E127" s="204">
        <f t="shared" si="3"/>
        <v>0</v>
      </c>
      <c r="F127" s="19" t="str">
        <f t="array" ref="F127">IF($B127=0,"",SUMPRODUCT((CF!$B$7:$B$306=$B127)*(F$4=CF!$P$5:$EF$5),CF!$P$7:$EF$306))</f>
        <v/>
      </c>
      <c r="G127" s="19" t="str">
        <f t="array" ref="G127">IF($B127=0,"",SUMPRODUCT((CF!$B$7:$B$306=$B127)*(G$4=CF!$P$5:$EF$5),CF!$P$7:$EF$306))</f>
        <v/>
      </c>
      <c r="H127" s="19" t="str">
        <f t="array" ref="H127">IF($B127=0,"",SUMPRODUCT((CF!$B$7:$B$306=$B127)*(H$4=CF!$P$5:$EF$5),CF!$P$7:$EF$306))</f>
        <v/>
      </c>
      <c r="I127" s="19" t="str">
        <f t="array" ref="I127">IF($B127=0,"",SUMPRODUCT((CF!$B$7:$B$306=$B127)*(I$4=CF!$P$5:$EF$5),CF!$P$7:$EF$306))</f>
        <v/>
      </c>
      <c r="J127" s="19" t="str">
        <f t="array" ref="J127">IF($B127=0,"",SUMPRODUCT((CF!$B$7:$B$306=$B127)*(J$4=CF!$P$5:$EF$5),CF!$P$7:$EF$306))</f>
        <v/>
      </c>
      <c r="K127" s="19" t="str">
        <f t="array" ref="K127">IF($B127=0,"",SUMPRODUCT((CF!$B$7:$B$306=$B127)*(K$4=CF!$P$5:$EF$5),CF!$P$7:$EF$306))</f>
        <v/>
      </c>
      <c r="L127" s="19" t="str">
        <f t="array" ref="L127">IF($B127=0,"",SUMPRODUCT((CF!$B$7:$B$306=$B127)*(L$4=CF!$P$5:$EF$5),CF!$P$7:$EF$306))</f>
        <v/>
      </c>
      <c r="M127" s="19" t="str">
        <f t="array" ref="M127">IF($B127=0,"",SUMPRODUCT((CF!$B$7:$B$306=$B127)*(M$4=CF!$P$5:$EF$5),CF!$P$7:$EF$306))</f>
        <v/>
      </c>
      <c r="N127" s="19" t="str">
        <f t="array" ref="N127">IF($B127=0,"",SUMPRODUCT((CF!$B$7:$B$306=$B127)*(N$4=CF!$P$5:$EF$5),CF!$P$7:$EF$306))</f>
        <v/>
      </c>
      <c r="O127" s="19" t="str">
        <f t="array" ref="O127">IF($B127=0,"",SUMPRODUCT((CF!$B$7:$B$306=$B127)*(O$4=CF!$P$5:$EF$5),CF!$P$7:$EF$306))</f>
        <v/>
      </c>
      <c r="P127" s="204" t="str">
        <f t="array" ref="P127">IF($B127=0,"",SUMPRODUCT((CF!$B$7:$B$306=$B127)*(P$4=CF!$P$5:$EF$5),CF!$P$7:$EF$306))</f>
        <v/>
      </c>
    </row>
    <row r="128" spans="2:16" hidden="1" outlineLevel="1" x14ac:dyDescent="0.2">
      <c r="B128" s="221">
        <f>CF!B128</f>
        <v>0</v>
      </c>
      <c r="E128" s="204">
        <f t="shared" si="3"/>
        <v>0</v>
      </c>
      <c r="F128" s="19" t="str">
        <f t="array" ref="F128">IF($B128=0,"",SUMPRODUCT((CF!$B$7:$B$306=$B128)*(F$4=CF!$P$5:$EF$5),CF!$P$7:$EF$306))</f>
        <v/>
      </c>
      <c r="G128" s="19" t="str">
        <f t="array" ref="G128">IF($B128=0,"",SUMPRODUCT((CF!$B$7:$B$306=$B128)*(G$4=CF!$P$5:$EF$5),CF!$P$7:$EF$306))</f>
        <v/>
      </c>
      <c r="H128" s="19" t="str">
        <f t="array" ref="H128">IF($B128=0,"",SUMPRODUCT((CF!$B$7:$B$306=$B128)*(H$4=CF!$P$5:$EF$5),CF!$P$7:$EF$306))</f>
        <v/>
      </c>
      <c r="I128" s="19" t="str">
        <f t="array" ref="I128">IF($B128=0,"",SUMPRODUCT((CF!$B$7:$B$306=$B128)*(I$4=CF!$P$5:$EF$5),CF!$P$7:$EF$306))</f>
        <v/>
      </c>
      <c r="J128" s="19" t="str">
        <f t="array" ref="J128">IF($B128=0,"",SUMPRODUCT((CF!$B$7:$B$306=$B128)*(J$4=CF!$P$5:$EF$5),CF!$P$7:$EF$306))</f>
        <v/>
      </c>
      <c r="K128" s="19" t="str">
        <f t="array" ref="K128">IF($B128=0,"",SUMPRODUCT((CF!$B$7:$B$306=$B128)*(K$4=CF!$P$5:$EF$5),CF!$P$7:$EF$306))</f>
        <v/>
      </c>
      <c r="L128" s="19" t="str">
        <f t="array" ref="L128">IF($B128=0,"",SUMPRODUCT((CF!$B$7:$B$306=$B128)*(L$4=CF!$P$5:$EF$5),CF!$P$7:$EF$306))</f>
        <v/>
      </c>
      <c r="M128" s="19" t="str">
        <f t="array" ref="M128">IF($B128=0,"",SUMPRODUCT((CF!$B$7:$B$306=$B128)*(M$4=CF!$P$5:$EF$5),CF!$P$7:$EF$306))</f>
        <v/>
      </c>
      <c r="N128" s="19" t="str">
        <f t="array" ref="N128">IF($B128=0,"",SUMPRODUCT((CF!$B$7:$B$306=$B128)*(N$4=CF!$P$5:$EF$5),CF!$P$7:$EF$306))</f>
        <v/>
      </c>
      <c r="O128" s="19" t="str">
        <f t="array" ref="O128">IF($B128=0,"",SUMPRODUCT((CF!$B$7:$B$306=$B128)*(O$4=CF!$P$5:$EF$5),CF!$P$7:$EF$306))</f>
        <v/>
      </c>
      <c r="P128" s="204" t="str">
        <f t="array" ref="P128">IF($B128=0,"",SUMPRODUCT((CF!$B$7:$B$306=$B128)*(P$4=CF!$P$5:$EF$5),CF!$P$7:$EF$306))</f>
        <v/>
      </c>
    </row>
    <row r="129" spans="2:16" hidden="1" outlineLevel="1" x14ac:dyDescent="0.2">
      <c r="B129" s="221">
        <f>CF!B129</f>
        <v>0</v>
      </c>
      <c r="E129" s="204">
        <f t="shared" si="3"/>
        <v>0</v>
      </c>
      <c r="F129" s="19" t="str">
        <f t="array" ref="F129">IF($B129=0,"",SUMPRODUCT((CF!$B$7:$B$306=$B129)*(F$4=CF!$P$5:$EF$5),CF!$P$7:$EF$306))</f>
        <v/>
      </c>
      <c r="G129" s="19" t="str">
        <f t="array" ref="G129">IF($B129=0,"",SUMPRODUCT((CF!$B$7:$B$306=$B129)*(G$4=CF!$P$5:$EF$5),CF!$P$7:$EF$306))</f>
        <v/>
      </c>
      <c r="H129" s="19" t="str">
        <f t="array" ref="H129">IF($B129=0,"",SUMPRODUCT((CF!$B$7:$B$306=$B129)*(H$4=CF!$P$5:$EF$5),CF!$P$7:$EF$306))</f>
        <v/>
      </c>
      <c r="I129" s="19" t="str">
        <f t="array" ref="I129">IF($B129=0,"",SUMPRODUCT((CF!$B$7:$B$306=$B129)*(I$4=CF!$P$5:$EF$5),CF!$P$7:$EF$306))</f>
        <v/>
      </c>
      <c r="J129" s="19" t="str">
        <f t="array" ref="J129">IF($B129=0,"",SUMPRODUCT((CF!$B$7:$B$306=$B129)*(J$4=CF!$P$5:$EF$5),CF!$P$7:$EF$306))</f>
        <v/>
      </c>
      <c r="K129" s="19" t="str">
        <f t="array" ref="K129">IF($B129=0,"",SUMPRODUCT((CF!$B$7:$B$306=$B129)*(K$4=CF!$P$5:$EF$5),CF!$P$7:$EF$306))</f>
        <v/>
      </c>
      <c r="L129" s="19" t="str">
        <f t="array" ref="L129">IF($B129=0,"",SUMPRODUCT((CF!$B$7:$B$306=$B129)*(L$4=CF!$P$5:$EF$5),CF!$P$7:$EF$306))</f>
        <v/>
      </c>
      <c r="M129" s="19" t="str">
        <f t="array" ref="M129">IF($B129=0,"",SUMPRODUCT((CF!$B$7:$B$306=$B129)*(M$4=CF!$P$5:$EF$5),CF!$P$7:$EF$306))</f>
        <v/>
      </c>
      <c r="N129" s="19" t="str">
        <f t="array" ref="N129">IF($B129=0,"",SUMPRODUCT((CF!$B$7:$B$306=$B129)*(N$4=CF!$P$5:$EF$5),CF!$P$7:$EF$306))</f>
        <v/>
      </c>
      <c r="O129" s="19" t="str">
        <f t="array" ref="O129">IF($B129=0,"",SUMPRODUCT((CF!$B$7:$B$306=$B129)*(O$4=CF!$P$5:$EF$5),CF!$P$7:$EF$306))</f>
        <v/>
      </c>
      <c r="P129" s="204" t="str">
        <f t="array" ref="P129">IF($B129=0,"",SUMPRODUCT((CF!$B$7:$B$306=$B129)*(P$4=CF!$P$5:$EF$5),CF!$P$7:$EF$306))</f>
        <v/>
      </c>
    </row>
    <row r="130" spans="2:16" hidden="1" outlineLevel="1" x14ac:dyDescent="0.2">
      <c r="B130" s="221">
        <f>CF!B130</f>
        <v>0</v>
      </c>
      <c r="E130" s="204">
        <f t="shared" si="3"/>
        <v>0</v>
      </c>
      <c r="F130" s="19" t="str">
        <f t="array" ref="F130">IF($B130=0,"",SUMPRODUCT((CF!$B$7:$B$306=$B130)*(F$4=CF!$P$5:$EF$5),CF!$P$7:$EF$306))</f>
        <v/>
      </c>
      <c r="G130" s="19" t="str">
        <f t="array" ref="G130">IF($B130=0,"",SUMPRODUCT((CF!$B$7:$B$306=$B130)*(G$4=CF!$P$5:$EF$5),CF!$P$7:$EF$306))</f>
        <v/>
      </c>
      <c r="H130" s="19" t="str">
        <f t="array" ref="H130">IF($B130=0,"",SUMPRODUCT((CF!$B$7:$B$306=$B130)*(H$4=CF!$P$5:$EF$5),CF!$P$7:$EF$306))</f>
        <v/>
      </c>
      <c r="I130" s="19" t="str">
        <f t="array" ref="I130">IF($B130=0,"",SUMPRODUCT((CF!$B$7:$B$306=$B130)*(I$4=CF!$P$5:$EF$5),CF!$P$7:$EF$306))</f>
        <v/>
      </c>
      <c r="J130" s="19" t="str">
        <f t="array" ref="J130">IF($B130=0,"",SUMPRODUCT((CF!$B$7:$B$306=$B130)*(J$4=CF!$P$5:$EF$5),CF!$P$7:$EF$306))</f>
        <v/>
      </c>
      <c r="K130" s="19" t="str">
        <f t="array" ref="K130">IF($B130=0,"",SUMPRODUCT((CF!$B$7:$B$306=$B130)*(K$4=CF!$P$5:$EF$5),CF!$P$7:$EF$306))</f>
        <v/>
      </c>
      <c r="L130" s="19" t="str">
        <f t="array" ref="L130">IF($B130=0,"",SUMPRODUCT((CF!$B$7:$B$306=$B130)*(L$4=CF!$P$5:$EF$5),CF!$P$7:$EF$306))</f>
        <v/>
      </c>
      <c r="M130" s="19" t="str">
        <f t="array" ref="M130">IF($B130=0,"",SUMPRODUCT((CF!$B$7:$B$306=$B130)*(M$4=CF!$P$5:$EF$5),CF!$P$7:$EF$306))</f>
        <v/>
      </c>
      <c r="N130" s="19" t="str">
        <f t="array" ref="N130">IF($B130=0,"",SUMPRODUCT((CF!$B$7:$B$306=$B130)*(N$4=CF!$P$5:$EF$5),CF!$P$7:$EF$306))</f>
        <v/>
      </c>
      <c r="O130" s="19" t="str">
        <f t="array" ref="O130">IF($B130=0,"",SUMPRODUCT((CF!$B$7:$B$306=$B130)*(O$4=CF!$P$5:$EF$5),CF!$P$7:$EF$306))</f>
        <v/>
      </c>
      <c r="P130" s="204" t="str">
        <f t="array" ref="P130">IF($B130=0,"",SUMPRODUCT((CF!$B$7:$B$306=$B130)*(P$4=CF!$P$5:$EF$5),CF!$P$7:$EF$306))</f>
        <v/>
      </c>
    </row>
    <row r="131" spans="2:16" hidden="1" outlineLevel="1" x14ac:dyDescent="0.2">
      <c r="B131" s="221">
        <f>CF!B131</f>
        <v>0</v>
      </c>
      <c r="E131" s="204">
        <f t="shared" si="3"/>
        <v>0</v>
      </c>
      <c r="F131" s="19" t="str">
        <f t="array" ref="F131">IF($B131=0,"",SUMPRODUCT((CF!$B$7:$B$306=$B131)*(F$4=CF!$P$5:$EF$5),CF!$P$7:$EF$306))</f>
        <v/>
      </c>
      <c r="G131" s="19" t="str">
        <f t="array" ref="G131">IF($B131=0,"",SUMPRODUCT((CF!$B$7:$B$306=$B131)*(G$4=CF!$P$5:$EF$5),CF!$P$7:$EF$306))</f>
        <v/>
      </c>
      <c r="H131" s="19" t="str">
        <f t="array" ref="H131">IF($B131=0,"",SUMPRODUCT((CF!$B$7:$B$306=$B131)*(H$4=CF!$P$5:$EF$5),CF!$P$7:$EF$306))</f>
        <v/>
      </c>
      <c r="I131" s="19" t="str">
        <f t="array" ref="I131">IF($B131=0,"",SUMPRODUCT((CF!$B$7:$B$306=$B131)*(I$4=CF!$P$5:$EF$5),CF!$P$7:$EF$306))</f>
        <v/>
      </c>
      <c r="J131" s="19" t="str">
        <f t="array" ref="J131">IF($B131=0,"",SUMPRODUCT((CF!$B$7:$B$306=$B131)*(J$4=CF!$P$5:$EF$5),CF!$P$7:$EF$306))</f>
        <v/>
      </c>
      <c r="K131" s="19" t="str">
        <f t="array" ref="K131">IF($B131=0,"",SUMPRODUCT((CF!$B$7:$B$306=$B131)*(K$4=CF!$P$5:$EF$5),CF!$P$7:$EF$306))</f>
        <v/>
      </c>
      <c r="L131" s="19" t="str">
        <f t="array" ref="L131">IF($B131=0,"",SUMPRODUCT((CF!$B$7:$B$306=$B131)*(L$4=CF!$P$5:$EF$5),CF!$P$7:$EF$306))</f>
        <v/>
      </c>
      <c r="M131" s="19" t="str">
        <f t="array" ref="M131">IF($B131=0,"",SUMPRODUCT((CF!$B$7:$B$306=$B131)*(M$4=CF!$P$5:$EF$5),CF!$P$7:$EF$306))</f>
        <v/>
      </c>
      <c r="N131" s="19" t="str">
        <f t="array" ref="N131">IF($B131=0,"",SUMPRODUCT((CF!$B$7:$B$306=$B131)*(N$4=CF!$P$5:$EF$5),CF!$P$7:$EF$306))</f>
        <v/>
      </c>
      <c r="O131" s="19" t="str">
        <f t="array" ref="O131">IF($B131=0,"",SUMPRODUCT((CF!$B$7:$B$306=$B131)*(O$4=CF!$P$5:$EF$5),CF!$P$7:$EF$306))</f>
        <v/>
      </c>
      <c r="P131" s="204" t="str">
        <f t="array" ref="P131">IF($B131=0,"",SUMPRODUCT((CF!$B$7:$B$306=$B131)*(P$4=CF!$P$5:$EF$5),CF!$P$7:$EF$306))</f>
        <v/>
      </c>
    </row>
    <row r="132" spans="2:16" hidden="1" outlineLevel="1" x14ac:dyDescent="0.2">
      <c r="B132" s="221">
        <f>CF!B132</f>
        <v>0</v>
      </c>
      <c r="E132" s="204">
        <f t="shared" si="3"/>
        <v>0</v>
      </c>
      <c r="F132" s="19" t="str">
        <f t="array" ref="F132">IF($B132=0,"",SUMPRODUCT((CF!$B$7:$B$306=$B132)*(F$4=CF!$P$5:$EF$5),CF!$P$7:$EF$306))</f>
        <v/>
      </c>
      <c r="G132" s="19" t="str">
        <f t="array" ref="G132">IF($B132=0,"",SUMPRODUCT((CF!$B$7:$B$306=$B132)*(G$4=CF!$P$5:$EF$5),CF!$P$7:$EF$306))</f>
        <v/>
      </c>
      <c r="H132" s="19" t="str">
        <f t="array" ref="H132">IF($B132=0,"",SUMPRODUCT((CF!$B$7:$B$306=$B132)*(H$4=CF!$P$5:$EF$5),CF!$P$7:$EF$306))</f>
        <v/>
      </c>
      <c r="I132" s="19" t="str">
        <f t="array" ref="I132">IF($B132=0,"",SUMPRODUCT((CF!$B$7:$B$306=$B132)*(I$4=CF!$P$5:$EF$5),CF!$P$7:$EF$306))</f>
        <v/>
      </c>
      <c r="J132" s="19" t="str">
        <f t="array" ref="J132">IF($B132=0,"",SUMPRODUCT((CF!$B$7:$B$306=$B132)*(J$4=CF!$P$5:$EF$5),CF!$P$7:$EF$306))</f>
        <v/>
      </c>
      <c r="K132" s="19" t="str">
        <f t="array" ref="K132">IF($B132=0,"",SUMPRODUCT((CF!$B$7:$B$306=$B132)*(K$4=CF!$P$5:$EF$5),CF!$P$7:$EF$306))</f>
        <v/>
      </c>
      <c r="L132" s="19" t="str">
        <f t="array" ref="L132">IF($B132=0,"",SUMPRODUCT((CF!$B$7:$B$306=$B132)*(L$4=CF!$P$5:$EF$5),CF!$P$7:$EF$306))</f>
        <v/>
      </c>
      <c r="M132" s="19" t="str">
        <f t="array" ref="M132">IF($B132=0,"",SUMPRODUCT((CF!$B$7:$B$306=$B132)*(M$4=CF!$P$5:$EF$5),CF!$P$7:$EF$306))</f>
        <v/>
      </c>
      <c r="N132" s="19" t="str">
        <f t="array" ref="N132">IF($B132=0,"",SUMPRODUCT((CF!$B$7:$B$306=$B132)*(N$4=CF!$P$5:$EF$5),CF!$P$7:$EF$306))</f>
        <v/>
      </c>
      <c r="O132" s="19" t="str">
        <f t="array" ref="O132">IF($B132=0,"",SUMPRODUCT((CF!$B$7:$B$306=$B132)*(O$4=CF!$P$5:$EF$5),CF!$P$7:$EF$306))</f>
        <v/>
      </c>
      <c r="P132" s="204" t="str">
        <f t="array" ref="P132">IF($B132=0,"",SUMPRODUCT((CF!$B$7:$B$306=$B132)*(P$4=CF!$P$5:$EF$5),CF!$P$7:$EF$306))</f>
        <v/>
      </c>
    </row>
    <row r="133" spans="2:16" hidden="1" outlineLevel="1" x14ac:dyDescent="0.2">
      <c r="B133" s="221">
        <f>CF!B133</f>
        <v>0</v>
      </c>
      <c r="E133" s="204">
        <f t="shared" si="3"/>
        <v>0</v>
      </c>
      <c r="F133" s="19" t="str">
        <f t="array" ref="F133">IF($B133=0,"",SUMPRODUCT((CF!$B$7:$B$306=$B133)*(F$4=CF!$P$5:$EF$5),CF!$P$7:$EF$306))</f>
        <v/>
      </c>
      <c r="G133" s="19" t="str">
        <f t="array" ref="G133">IF($B133=0,"",SUMPRODUCT((CF!$B$7:$B$306=$B133)*(G$4=CF!$P$5:$EF$5),CF!$P$7:$EF$306))</f>
        <v/>
      </c>
      <c r="H133" s="19" t="str">
        <f t="array" ref="H133">IF($B133=0,"",SUMPRODUCT((CF!$B$7:$B$306=$B133)*(H$4=CF!$P$5:$EF$5),CF!$P$7:$EF$306))</f>
        <v/>
      </c>
      <c r="I133" s="19" t="str">
        <f t="array" ref="I133">IF($B133=0,"",SUMPRODUCT((CF!$B$7:$B$306=$B133)*(I$4=CF!$P$5:$EF$5),CF!$P$7:$EF$306))</f>
        <v/>
      </c>
      <c r="J133" s="19" t="str">
        <f t="array" ref="J133">IF($B133=0,"",SUMPRODUCT((CF!$B$7:$B$306=$B133)*(J$4=CF!$P$5:$EF$5),CF!$P$7:$EF$306))</f>
        <v/>
      </c>
      <c r="K133" s="19" t="str">
        <f t="array" ref="K133">IF($B133=0,"",SUMPRODUCT((CF!$B$7:$B$306=$B133)*(K$4=CF!$P$5:$EF$5),CF!$P$7:$EF$306))</f>
        <v/>
      </c>
      <c r="L133" s="19" t="str">
        <f t="array" ref="L133">IF($B133=0,"",SUMPRODUCT((CF!$B$7:$B$306=$B133)*(L$4=CF!$P$5:$EF$5),CF!$P$7:$EF$306))</f>
        <v/>
      </c>
      <c r="M133" s="19" t="str">
        <f t="array" ref="M133">IF($B133=0,"",SUMPRODUCT((CF!$B$7:$B$306=$B133)*(M$4=CF!$P$5:$EF$5),CF!$P$7:$EF$306))</f>
        <v/>
      </c>
      <c r="N133" s="19" t="str">
        <f t="array" ref="N133">IF($B133=0,"",SUMPRODUCT((CF!$B$7:$B$306=$B133)*(N$4=CF!$P$5:$EF$5),CF!$P$7:$EF$306))</f>
        <v/>
      </c>
      <c r="O133" s="19" t="str">
        <f t="array" ref="O133">IF($B133=0,"",SUMPRODUCT((CF!$B$7:$B$306=$B133)*(O$4=CF!$P$5:$EF$5),CF!$P$7:$EF$306))</f>
        <v/>
      </c>
      <c r="P133" s="204" t="str">
        <f t="array" ref="P133">IF($B133=0,"",SUMPRODUCT((CF!$B$7:$B$306=$B133)*(P$4=CF!$P$5:$EF$5),CF!$P$7:$EF$306))</f>
        <v/>
      </c>
    </row>
    <row r="134" spans="2:16" hidden="1" outlineLevel="1" x14ac:dyDescent="0.2">
      <c r="B134" s="221">
        <f>CF!B134</f>
        <v>0</v>
      </c>
      <c r="E134" s="204">
        <f t="shared" si="3"/>
        <v>0</v>
      </c>
      <c r="F134" s="19" t="str">
        <f t="array" ref="F134">IF($B134=0,"",SUMPRODUCT((CF!$B$7:$B$306=$B134)*(F$4=CF!$P$5:$EF$5),CF!$P$7:$EF$306))</f>
        <v/>
      </c>
      <c r="G134" s="19" t="str">
        <f t="array" ref="G134">IF($B134=0,"",SUMPRODUCT((CF!$B$7:$B$306=$B134)*(G$4=CF!$P$5:$EF$5),CF!$P$7:$EF$306))</f>
        <v/>
      </c>
      <c r="H134" s="19" t="str">
        <f t="array" ref="H134">IF($B134=0,"",SUMPRODUCT((CF!$B$7:$B$306=$B134)*(H$4=CF!$P$5:$EF$5),CF!$P$7:$EF$306))</f>
        <v/>
      </c>
      <c r="I134" s="19" t="str">
        <f t="array" ref="I134">IF($B134=0,"",SUMPRODUCT((CF!$B$7:$B$306=$B134)*(I$4=CF!$P$5:$EF$5),CF!$P$7:$EF$306))</f>
        <v/>
      </c>
      <c r="J134" s="19" t="str">
        <f t="array" ref="J134">IF($B134=0,"",SUMPRODUCT((CF!$B$7:$B$306=$B134)*(J$4=CF!$P$5:$EF$5),CF!$P$7:$EF$306))</f>
        <v/>
      </c>
      <c r="K134" s="19" t="str">
        <f t="array" ref="K134">IF($B134=0,"",SUMPRODUCT((CF!$B$7:$B$306=$B134)*(K$4=CF!$P$5:$EF$5),CF!$P$7:$EF$306))</f>
        <v/>
      </c>
      <c r="L134" s="19" t="str">
        <f t="array" ref="L134">IF($B134=0,"",SUMPRODUCT((CF!$B$7:$B$306=$B134)*(L$4=CF!$P$5:$EF$5),CF!$P$7:$EF$306))</f>
        <v/>
      </c>
      <c r="M134" s="19" t="str">
        <f t="array" ref="M134">IF($B134=0,"",SUMPRODUCT((CF!$B$7:$B$306=$B134)*(M$4=CF!$P$5:$EF$5),CF!$P$7:$EF$306))</f>
        <v/>
      </c>
      <c r="N134" s="19" t="str">
        <f t="array" ref="N134">IF($B134=0,"",SUMPRODUCT((CF!$B$7:$B$306=$B134)*(N$4=CF!$P$5:$EF$5),CF!$P$7:$EF$306))</f>
        <v/>
      </c>
      <c r="O134" s="19" t="str">
        <f t="array" ref="O134">IF($B134=0,"",SUMPRODUCT((CF!$B$7:$B$306=$B134)*(O$4=CF!$P$5:$EF$5),CF!$P$7:$EF$306))</f>
        <v/>
      </c>
      <c r="P134" s="204" t="str">
        <f t="array" ref="P134">IF($B134=0,"",SUMPRODUCT((CF!$B$7:$B$306=$B134)*(P$4=CF!$P$5:$EF$5),CF!$P$7:$EF$306))</f>
        <v/>
      </c>
    </row>
    <row r="135" spans="2:16" hidden="1" outlineLevel="1" x14ac:dyDescent="0.2">
      <c r="B135" s="221">
        <f>CF!B135</f>
        <v>0</v>
      </c>
      <c r="E135" s="204">
        <f t="shared" si="3"/>
        <v>0</v>
      </c>
      <c r="F135" s="19" t="str">
        <f t="array" ref="F135">IF($B135=0,"",SUMPRODUCT((CF!$B$7:$B$306=$B135)*(F$4=CF!$P$5:$EF$5),CF!$P$7:$EF$306))</f>
        <v/>
      </c>
      <c r="G135" s="19" t="str">
        <f t="array" ref="G135">IF($B135=0,"",SUMPRODUCT((CF!$B$7:$B$306=$B135)*(G$4=CF!$P$5:$EF$5),CF!$P$7:$EF$306))</f>
        <v/>
      </c>
      <c r="H135" s="19" t="str">
        <f t="array" ref="H135">IF($B135=0,"",SUMPRODUCT((CF!$B$7:$B$306=$B135)*(H$4=CF!$P$5:$EF$5),CF!$P$7:$EF$306))</f>
        <v/>
      </c>
      <c r="I135" s="19" t="str">
        <f t="array" ref="I135">IF($B135=0,"",SUMPRODUCT((CF!$B$7:$B$306=$B135)*(I$4=CF!$P$5:$EF$5),CF!$P$7:$EF$306))</f>
        <v/>
      </c>
      <c r="J135" s="19" t="str">
        <f t="array" ref="J135">IF($B135=0,"",SUMPRODUCT((CF!$B$7:$B$306=$B135)*(J$4=CF!$P$5:$EF$5),CF!$P$7:$EF$306))</f>
        <v/>
      </c>
      <c r="K135" s="19" t="str">
        <f t="array" ref="K135">IF($B135=0,"",SUMPRODUCT((CF!$B$7:$B$306=$B135)*(K$4=CF!$P$5:$EF$5),CF!$P$7:$EF$306))</f>
        <v/>
      </c>
      <c r="L135" s="19" t="str">
        <f t="array" ref="L135">IF($B135=0,"",SUMPRODUCT((CF!$B$7:$B$306=$B135)*(L$4=CF!$P$5:$EF$5),CF!$P$7:$EF$306))</f>
        <v/>
      </c>
      <c r="M135" s="19" t="str">
        <f t="array" ref="M135">IF($B135=0,"",SUMPRODUCT((CF!$B$7:$B$306=$B135)*(M$4=CF!$P$5:$EF$5),CF!$P$7:$EF$306))</f>
        <v/>
      </c>
      <c r="N135" s="19" t="str">
        <f t="array" ref="N135">IF($B135=0,"",SUMPRODUCT((CF!$B$7:$B$306=$B135)*(N$4=CF!$P$5:$EF$5),CF!$P$7:$EF$306))</f>
        <v/>
      </c>
      <c r="O135" s="19" t="str">
        <f t="array" ref="O135">IF($B135=0,"",SUMPRODUCT((CF!$B$7:$B$306=$B135)*(O$4=CF!$P$5:$EF$5),CF!$P$7:$EF$306))</f>
        <v/>
      </c>
      <c r="P135" s="204" t="str">
        <f t="array" ref="P135">IF($B135=0,"",SUMPRODUCT((CF!$B$7:$B$306=$B135)*(P$4=CF!$P$5:$EF$5),CF!$P$7:$EF$306))</f>
        <v/>
      </c>
    </row>
    <row r="136" spans="2:16" hidden="1" outlineLevel="1" x14ac:dyDescent="0.2">
      <c r="B136" s="221">
        <f>CF!B136</f>
        <v>0</v>
      </c>
      <c r="E136" s="204">
        <f t="shared" si="3"/>
        <v>0</v>
      </c>
      <c r="F136" s="19" t="str">
        <f t="array" ref="F136">IF($B136=0,"",SUMPRODUCT((CF!$B$7:$B$306=$B136)*(F$4=CF!$P$5:$EF$5),CF!$P$7:$EF$306))</f>
        <v/>
      </c>
      <c r="G136" s="19" t="str">
        <f t="array" ref="G136">IF($B136=0,"",SUMPRODUCT((CF!$B$7:$B$306=$B136)*(G$4=CF!$P$5:$EF$5),CF!$P$7:$EF$306))</f>
        <v/>
      </c>
      <c r="H136" s="19" t="str">
        <f t="array" ref="H136">IF($B136=0,"",SUMPRODUCT((CF!$B$7:$B$306=$B136)*(H$4=CF!$P$5:$EF$5),CF!$P$7:$EF$306))</f>
        <v/>
      </c>
      <c r="I136" s="19" t="str">
        <f t="array" ref="I136">IF($B136=0,"",SUMPRODUCT((CF!$B$7:$B$306=$B136)*(I$4=CF!$P$5:$EF$5),CF!$P$7:$EF$306))</f>
        <v/>
      </c>
      <c r="J136" s="19" t="str">
        <f t="array" ref="J136">IF($B136=0,"",SUMPRODUCT((CF!$B$7:$B$306=$B136)*(J$4=CF!$P$5:$EF$5),CF!$P$7:$EF$306))</f>
        <v/>
      </c>
      <c r="K136" s="19" t="str">
        <f t="array" ref="K136">IF($B136=0,"",SUMPRODUCT((CF!$B$7:$B$306=$B136)*(K$4=CF!$P$5:$EF$5),CF!$P$7:$EF$306))</f>
        <v/>
      </c>
      <c r="L136" s="19" t="str">
        <f t="array" ref="L136">IF($B136=0,"",SUMPRODUCT((CF!$B$7:$B$306=$B136)*(L$4=CF!$P$5:$EF$5),CF!$P$7:$EF$306))</f>
        <v/>
      </c>
      <c r="M136" s="19" t="str">
        <f t="array" ref="M136">IF($B136=0,"",SUMPRODUCT((CF!$B$7:$B$306=$B136)*(M$4=CF!$P$5:$EF$5),CF!$P$7:$EF$306))</f>
        <v/>
      </c>
      <c r="N136" s="19" t="str">
        <f t="array" ref="N136">IF($B136=0,"",SUMPRODUCT((CF!$B$7:$B$306=$B136)*(N$4=CF!$P$5:$EF$5),CF!$P$7:$EF$306))</f>
        <v/>
      </c>
      <c r="O136" s="19" t="str">
        <f t="array" ref="O136">IF($B136=0,"",SUMPRODUCT((CF!$B$7:$B$306=$B136)*(O$4=CF!$P$5:$EF$5),CF!$P$7:$EF$306))</f>
        <v/>
      </c>
      <c r="P136" s="204" t="str">
        <f t="array" ref="P136">IF($B136=0,"",SUMPRODUCT((CF!$B$7:$B$306=$B136)*(P$4=CF!$P$5:$EF$5),CF!$P$7:$EF$306))</f>
        <v/>
      </c>
    </row>
    <row r="137" spans="2:16" hidden="1" outlineLevel="1" x14ac:dyDescent="0.2">
      <c r="B137" s="221">
        <f>CF!B137</f>
        <v>0</v>
      </c>
      <c r="E137" s="204">
        <f t="shared" si="3"/>
        <v>0</v>
      </c>
      <c r="F137" s="19" t="str">
        <f t="array" ref="F137">IF($B137=0,"",SUMPRODUCT((CF!$B$7:$B$306=$B137)*(F$4=CF!$P$5:$EF$5),CF!$P$7:$EF$306))</f>
        <v/>
      </c>
      <c r="G137" s="19" t="str">
        <f t="array" ref="G137">IF($B137=0,"",SUMPRODUCT((CF!$B$7:$B$306=$B137)*(G$4=CF!$P$5:$EF$5),CF!$P$7:$EF$306))</f>
        <v/>
      </c>
      <c r="H137" s="19" t="str">
        <f t="array" ref="H137">IF($B137=0,"",SUMPRODUCT((CF!$B$7:$B$306=$B137)*(H$4=CF!$P$5:$EF$5),CF!$P$7:$EF$306))</f>
        <v/>
      </c>
      <c r="I137" s="19" t="str">
        <f t="array" ref="I137">IF($B137=0,"",SUMPRODUCT((CF!$B$7:$B$306=$B137)*(I$4=CF!$P$5:$EF$5),CF!$P$7:$EF$306))</f>
        <v/>
      </c>
      <c r="J137" s="19" t="str">
        <f t="array" ref="J137">IF($B137=0,"",SUMPRODUCT((CF!$B$7:$B$306=$B137)*(J$4=CF!$P$5:$EF$5),CF!$P$7:$EF$306))</f>
        <v/>
      </c>
      <c r="K137" s="19" t="str">
        <f t="array" ref="K137">IF($B137=0,"",SUMPRODUCT((CF!$B$7:$B$306=$B137)*(K$4=CF!$P$5:$EF$5),CF!$P$7:$EF$306))</f>
        <v/>
      </c>
      <c r="L137" s="19" t="str">
        <f t="array" ref="L137">IF($B137=0,"",SUMPRODUCT((CF!$B$7:$B$306=$B137)*(L$4=CF!$P$5:$EF$5),CF!$P$7:$EF$306))</f>
        <v/>
      </c>
      <c r="M137" s="19" t="str">
        <f t="array" ref="M137">IF($B137=0,"",SUMPRODUCT((CF!$B$7:$B$306=$B137)*(M$4=CF!$P$5:$EF$5),CF!$P$7:$EF$306))</f>
        <v/>
      </c>
      <c r="N137" s="19" t="str">
        <f t="array" ref="N137">IF($B137=0,"",SUMPRODUCT((CF!$B$7:$B$306=$B137)*(N$4=CF!$P$5:$EF$5),CF!$P$7:$EF$306))</f>
        <v/>
      </c>
      <c r="O137" s="19" t="str">
        <f t="array" ref="O137">IF($B137=0,"",SUMPRODUCT((CF!$B$7:$B$306=$B137)*(O$4=CF!$P$5:$EF$5),CF!$P$7:$EF$306))</f>
        <v/>
      </c>
      <c r="P137" s="204" t="str">
        <f t="array" ref="P137">IF($B137=0,"",SUMPRODUCT((CF!$B$7:$B$306=$B137)*(P$4=CF!$P$5:$EF$5),CF!$P$7:$EF$306))</f>
        <v/>
      </c>
    </row>
    <row r="138" spans="2:16" hidden="1" outlineLevel="1" x14ac:dyDescent="0.2">
      <c r="B138" s="221">
        <f>CF!B138</f>
        <v>0</v>
      </c>
      <c r="E138" s="204">
        <f t="shared" si="3"/>
        <v>0</v>
      </c>
      <c r="F138" s="19" t="str">
        <f t="array" ref="F138">IF($B138=0,"",SUMPRODUCT((CF!$B$7:$B$306=$B138)*(F$4=CF!$P$5:$EF$5),CF!$P$7:$EF$306))</f>
        <v/>
      </c>
      <c r="G138" s="19" t="str">
        <f t="array" ref="G138">IF($B138=0,"",SUMPRODUCT((CF!$B$7:$B$306=$B138)*(G$4=CF!$P$5:$EF$5),CF!$P$7:$EF$306))</f>
        <v/>
      </c>
      <c r="H138" s="19" t="str">
        <f t="array" ref="H138">IF($B138=0,"",SUMPRODUCT((CF!$B$7:$B$306=$B138)*(H$4=CF!$P$5:$EF$5),CF!$P$7:$EF$306))</f>
        <v/>
      </c>
      <c r="I138" s="19" t="str">
        <f t="array" ref="I138">IF($B138=0,"",SUMPRODUCT((CF!$B$7:$B$306=$B138)*(I$4=CF!$P$5:$EF$5),CF!$P$7:$EF$306))</f>
        <v/>
      </c>
      <c r="J138" s="19" t="str">
        <f t="array" ref="J138">IF($B138=0,"",SUMPRODUCT((CF!$B$7:$B$306=$B138)*(J$4=CF!$P$5:$EF$5),CF!$P$7:$EF$306))</f>
        <v/>
      </c>
      <c r="K138" s="19" t="str">
        <f t="array" ref="K138">IF($B138=0,"",SUMPRODUCT((CF!$B$7:$B$306=$B138)*(K$4=CF!$P$5:$EF$5),CF!$P$7:$EF$306))</f>
        <v/>
      </c>
      <c r="L138" s="19" t="str">
        <f t="array" ref="L138">IF($B138=0,"",SUMPRODUCT((CF!$B$7:$B$306=$B138)*(L$4=CF!$P$5:$EF$5),CF!$P$7:$EF$306))</f>
        <v/>
      </c>
      <c r="M138" s="19" t="str">
        <f t="array" ref="M138">IF($B138=0,"",SUMPRODUCT((CF!$B$7:$B$306=$B138)*(M$4=CF!$P$5:$EF$5),CF!$P$7:$EF$306))</f>
        <v/>
      </c>
      <c r="N138" s="19" t="str">
        <f t="array" ref="N138">IF($B138=0,"",SUMPRODUCT((CF!$B$7:$B$306=$B138)*(N$4=CF!$P$5:$EF$5),CF!$P$7:$EF$306))</f>
        <v/>
      </c>
      <c r="O138" s="19" t="str">
        <f t="array" ref="O138">IF($B138=0,"",SUMPRODUCT((CF!$B$7:$B$306=$B138)*(O$4=CF!$P$5:$EF$5),CF!$P$7:$EF$306))</f>
        <v/>
      </c>
      <c r="P138" s="204" t="str">
        <f t="array" ref="P138">IF($B138=0,"",SUMPRODUCT((CF!$B$7:$B$306=$B138)*(P$4=CF!$P$5:$EF$5),CF!$P$7:$EF$306))</f>
        <v/>
      </c>
    </row>
    <row r="139" spans="2:16" hidden="1" outlineLevel="1" x14ac:dyDescent="0.2">
      <c r="B139" s="221">
        <f>CF!B139</f>
        <v>0</v>
      </c>
      <c r="E139" s="204">
        <f t="shared" si="3"/>
        <v>0</v>
      </c>
      <c r="F139" s="19" t="str">
        <f t="array" ref="F139">IF($B139=0,"",SUMPRODUCT((CF!$B$7:$B$306=$B139)*(F$4=CF!$P$5:$EF$5),CF!$P$7:$EF$306))</f>
        <v/>
      </c>
      <c r="G139" s="19" t="str">
        <f t="array" ref="G139">IF($B139=0,"",SUMPRODUCT((CF!$B$7:$B$306=$B139)*(G$4=CF!$P$5:$EF$5),CF!$P$7:$EF$306))</f>
        <v/>
      </c>
      <c r="H139" s="19" t="str">
        <f t="array" ref="H139">IF($B139=0,"",SUMPRODUCT((CF!$B$7:$B$306=$B139)*(H$4=CF!$P$5:$EF$5),CF!$P$7:$EF$306))</f>
        <v/>
      </c>
      <c r="I139" s="19" t="str">
        <f t="array" ref="I139">IF($B139=0,"",SUMPRODUCT((CF!$B$7:$B$306=$B139)*(I$4=CF!$P$5:$EF$5),CF!$P$7:$EF$306))</f>
        <v/>
      </c>
      <c r="J139" s="19" t="str">
        <f t="array" ref="J139">IF($B139=0,"",SUMPRODUCT((CF!$B$7:$B$306=$B139)*(J$4=CF!$P$5:$EF$5),CF!$P$7:$EF$306))</f>
        <v/>
      </c>
      <c r="K139" s="19" t="str">
        <f t="array" ref="K139">IF($B139=0,"",SUMPRODUCT((CF!$B$7:$B$306=$B139)*(K$4=CF!$P$5:$EF$5),CF!$P$7:$EF$306))</f>
        <v/>
      </c>
      <c r="L139" s="19" t="str">
        <f t="array" ref="L139">IF($B139=0,"",SUMPRODUCT((CF!$B$7:$B$306=$B139)*(L$4=CF!$P$5:$EF$5),CF!$P$7:$EF$306))</f>
        <v/>
      </c>
      <c r="M139" s="19" t="str">
        <f t="array" ref="M139">IF($B139=0,"",SUMPRODUCT((CF!$B$7:$B$306=$B139)*(M$4=CF!$P$5:$EF$5),CF!$P$7:$EF$306))</f>
        <v/>
      </c>
      <c r="N139" s="19" t="str">
        <f t="array" ref="N139">IF($B139=0,"",SUMPRODUCT((CF!$B$7:$B$306=$B139)*(N$4=CF!$P$5:$EF$5),CF!$P$7:$EF$306))</f>
        <v/>
      </c>
      <c r="O139" s="19" t="str">
        <f t="array" ref="O139">IF($B139=0,"",SUMPRODUCT((CF!$B$7:$B$306=$B139)*(O$4=CF!$P$5:$EF$5),CF!$P$7:$EF$306))</f>
        <v/>
      </c>
      <c r="P139" s="204" t="str">
        <f t="array" ref="P139">IF($B139=0,"",SUMPRODUCT((CF!$B$7:$B$306=$B139)*(P$4=CF!$P$5:$EF$5),CF!$P$7:$EF$306))</f>
        <v/>
      </c>
    </row>
    <row r="140" spans="2:16" hidden="1" outlineLevel="1" x14ac:dyDescent="0.2">
      <c r="B140" s="221">
        <f>CF!B140</f>
        <v>0</v>
      </c>
      <c r="E140" s="204">
        <f t="shared" si="3"/>
        <v>0</v>
      </c>
      <c r="F140" s="19" t="str">
        <f t="array" ref="F140">IF($B140=0,"",SUMPRODUCT((CF!$B$7:$B$306=$B140)*(F$4=CF!$P$5:$EF$5),CF!$P$7:$EF$306))</f>
        <v/>
      </c>
      <c r="G140" s="19" t="str">
        <f t="array" ref="G140">IF($B140=0,"",SUMPRODUCT((CF!$B$7:$B$306=$B140)*(G$4=CF!$P$5:$EF$5),CF!$P$7:$EF$306))</f>
        <v/>
      </c>
      <c r="H140" s="19" t="str">
        <f t="array" ref="H140">IF($B140=0,"",SUMPRODUCT((CF!$B$7:$B$306=$B140)*(H$4=CF!$P$5:$EF$5),CF!$P$7:$EF$306))</f>
        <v/>
      </c>
      <c r="I140" s="19" t="str">
        <f t="array" ref="I140">IF($B140=0,"",SUMPRODUCT((CF!$B$7:$B$306=$B140)*(I$4=CF!$P$5:$EF$5),CF!$P$7:$EF$306))</f>
        <v/>
      </c>
      <c r="J140" s="19" t="str">
        <f t="array" ref="J140">IF($B140=0,"",SUMPRODUCT((CF!$B$7:$B$306=$B140)*(J$4=CF!$P$5:$EF$5),CF!$P$7:$EF$306))</f>
        <v/>
      </c>
      <c r="K140" s="19" t="str">
        <f t="array" ref="K140">IF($B140=0,"",SUMPRODUCT((CF!$B$7:$B$306=$B140)*(K$4=CF!$P$5:$EF$5),CF!$P$7:$EF$306))</f>
        <v/>
      </c>
      <c r="L140" s="19" t="str">
        <f t="array" ref="L140">IF($B140=0,"",SUMPRODUCT((CF!$B$7:$B$306=$B140)*(L$4=CF!$P$5:$EF$5),CF!$P$7:$EF$306))</f>
        <v/>
      </c>
      <c r="M140" s="19" t="str">
        <f t="array" ref="M140">IF($B140=0,"",SUMPRODUCT((CF!$B$7:$B$306=$B140)*(M$4=CF!$P$5:$EF$5),CF!$P$7:$EF$306))</f>
        <v/>
      </c>
      <c r="N140" s="19" t="str">
        <f t="array" ref="N140">IF($B140=0,"",SUMPRODUCT((CF!$B$7:$B$306=$B140)*(N$4=CF!$P$5:$EF$5),CF!$P$7:$EF$306))</f>
        <v/>
      </c>
      <c r="O140" s="19" t="str">
        <f t="array" ref="O140">IF($B140=0,"",SUMPRODUCT((CF!$B$7:$B$306=$B140)*(O$4=CF!$P$5:$EF$5),CF!$P$7:$EF$306))</f>
        <v/>
      </c>
      <c r="P140" s="204" t="str">
        <f t="array" ref="P140">IF($B140=0,"",SUMPRODUCT((CF!$B$7:$B$306=$B140)*(P$4=CF!$P$5:$EF$5),CF!$P$7:$EF$306))</f>
        <v/>
      </c>
    </row>
    <row r="141" spans="2:16" hidden="1" outlineLevel="1" x14ac:dyDescent="0.2">
      <c r="B141" s="221">
        <f>CF!B141</f>
        <v>0</v>
      </c>
      <c r="E141" s="204">
        <f t="shared" si="3"/>
        <v>0</v>
      </c>
      <c r="F141" s="19" t="str">
        <f t="array" ref="F141">IF($B141=0,"",SUMPRODUCT((CF!$B$7:$B$306=$B141)*(F$4=CF!$P$5:$EF$5),CF!$P$7:$EF$306))</f>
        <v/>
      </c>
      <c r="G141" s="19" t="str">
        <f t="array" ref="G141">IF($B141=0,"",SUMPRODUCT((CF!$B$7:$B$306=$B141)*(G$4=CF!$P$5:$EF$5),CF!$P$7:$EF$306))</f>
        <v/>
      </c>
      <c r="H141" s="19" t="str">
        <f t="array" ref="H141">IF($B141=0,"",SUMPRODUCT((CF!$B$7:$B$306=$B141)*(H$4=CF!$P$5:$EF$5),CF!$P$7:$EF$306))</f>
        <v/>
      </c>
      <c r="I141" s="19" t="str">
        <f t="array" ref="I141">IF($B141=0,"",SUMPRODUCT((CF!$B$7:$B$306=$B141)*(I$4=CF!$P$5:$EF$5),CF!$P$7:$EF$306))</f>
        <v/>
      </c>
      <c r="J141" s="19" t="str">
        <f t="array" ref="J141">IF($B141=0,"",SUMPRODUCT((CF!$B$7:$B$306=$B141)*(J$4=CF!$P$5:$EF$5),CF!$P$7:$EF$306))</f>
        <v/>
      </c>
      <c r="K141" s="19" t="str">
        <f t="array" ref="K141">IF($B141=0,"",SUMPRODUCT((CF!$B$7:$B$306=$B141)*(K$4=CF!$P$5:$EF$5),CF!$P$7:$EF$306))</f>
        <v/>
      </c>
      <c r="L141" s="19" t="str">
        <f t="array" ref="L141">IF($B141=0,"",SUMPRODUCT((CF!$B$7:$B$306=$B141)*(L$4=CF!$P$5:$EF$5),CF!$P$7:$EF$306))</f>
        <v/>
      </c>
      <c r="M141" s="19" t="str">
        <f t="array" ref="M141">IF($B141=0,"",SUMPRODUCT((CF!$B$7:$B$306=$B141)*(M$4=CF!$P$5:$EF$5),CF!$P$7:$EF$306))</f>
        <v/>
      </c>
      <c r="N141" s="19" t="str">
        <f t="array" ref="N141">IF($B141=0,"",SUMPRODUCT((CF!$B$7:$B$306=$B141)*(N$4=CF!$P$5:$EF$5),CF!$P$7:$EF$306))</f>
        <v/>
      </c>
      <c r="O141" s="19" t="str">
        <f t="array" ref="O141">IF($B141=0,"",SUMPRODUCT((CF!$B$7:$B$306=$B141)*(O$4=CF!$P$5:$EF$5),CF!$P$7:$EF$306))</f>
        <v/>
      </c>
      <c r="P141" s="204" t="str">
        <f t="array" ref="P141">IF($B141=0,"",SUMPRODUCT((CF!$B$7:$B$306=$B141)*(P$4=CF!$P$5:$EF$5),CF!$P$7:$EF$306))</f>
        <v/>
      </c>
    </row>
    <row r="142" spans="2:16" collapsed="1" x14ac:dyDescent="0.2">
      <c r="B142" s="280" t="str">
        <f>CF!B142</f>
        <v>TBD</v>
      </c>
      <c r="C142" s="17"/>
      <c r="D142" s="17"/>
      <c r="E142" s="281">
        <f t="shared" si="3"/>
        <v>0</v>
      </c>
      <c r="F142" s="42">
        <f t="array" ref="F142">IF($B142=0,"",SUMPRODUCT((CF!$B$7:$B$306=$B142)*(F$4=CF!$P$5:$EF$5),CF!$P$7:$EF$306))</f>
        <v>0</v>
      </c>
      <c r="G142" s="42">
        <f t="array" ref="G142">IF($B142=0,"",SUMPRODUCT((CF!$B$7:$B$306=$B142)*(G$4=CF!$P$5:$EF$5),CF!$P$7:$EF$306))</f>
        <v>0</v>
      </c>
      <c r="H142" s="42">
        <f t="array" ref="H142">IF($B142=0,"",SUMPRODUCT((CF!$B$7:$B$306=$B142)*(H$4=CF!$P$5:$EF$5),CF!$P$7:$EF$306))</f>
        <v>0</v>
      </c>
      <c r="I142" s="42">
        <f t="array" ref="I142">IF($B142=0,"",SUMPRODUCT((CF!$B$7:$B$306=$B142)*(I$4=CF!$P$5:$EF$5),CF!$P$7:$EF$306))</f>
        <v>0</v>
      </c>
      <c r="J142" s="42">
        <f t="array" ref="J142">IF($B142=0,"",SUMPRODUCT((CF!$B$7:$B$306=$B142)*(J$4=CF!$P$5:$EF$5),CF!$P$7:$EF$306))</f>
        <v>0</v>
      </c>
      <c r="K142" s="42">
        <f t="array" ref="K142">IF($B142=0,"",SUMPRODUCT((CF!$B$7:$B$306=$B142)*(K$4=CF!$P$5:$EF$5),CF!$P$7:$EF$306))</f>
        <v>0</v>
      </c>
      <c r="L142" s="42">
        <f t="array" ref="L142">IF($B142=0,"",SUMPRODUCT((CF!$B$7:$B$306=$B142)*(L$4=CF!$P$5:$EF$5),CF!$P$7:$EF$306))</f>
        <v>0</v>
      </c>
      <c r="M142" s="42">
        <f t="array" ref="M142">IF($B142=0,"",SUMPRODUCT((CF!$B$7:$B$306=$B142)*(M$4=CF!$P$5:$EF$5),CF!$P$7:$EF$306))</f>
        <v>0</v>
      </c>
      <c r="N142" s="42">
        <f t="array" ref="N142">IF($B142=0,"",SUMPRODUCT((CF!$B$7:$B$306=$B142)*(N$4=CF!$P$5:$EF$5),CF!$P$7:$EF$306))</f>
        <v>0</v>
      </c>
      <c r="O142" s="42">
        <f t="array" ref="O142">IF($B142=0,"",SUMPRODUCT((CF!$B$7:$B$306=$B142)*(O$4=CF!$P$5:$EF$5),CF!$P$7:$EF$306))</f>
        <v>0</v>
      </c>
      <c r="P142" s="281">
        <f t="array" ref="P142">IF($B142=0,"",SUMPRODUCT((CF!$B$7:$B$306=$B142)*(P$4=CF!$P$5:$EF$5),CF!$P$7:$EF$306))</f>
        <v>0</v>
      </c>
    </row>
    <row r="143" spans="2:16" hidden="1" outlineLevel="1" x14ac:dyDescent="0.2">
      <c r="B143" s="221">
        <f>CF!B143</f>
        <v>0</v>
      </c>
      <c r="E143" s="204">
        <f t="shared" ref="E143:E166" si="4">SUM(G143:P143)</f>
        <v>0</v>
      </c>
      <c r="F143" s="19" t="str">
        <f t="array" ref="F143">IF($B143=0,"",SUMPRODUCT((CF!$B$7:$B$306=$B143)*(F$4=CF!$P$5:$EF$5),CF!$P$7:$EF$306))</f>
        <v/>
      </c>
      <c r="G143" s="19" t="str">
        <f t="array" ref="G143">IF($B143=0,"",SUMPRODUCT((CF!$B$7:$B$306=$B143)*(G$4=CF!$P$5:$EF$5),CF!$P$7:$EF$306))</f>
        <v/>
      </c>
      <c r="H143" s="19" t="str">
        <f t="array" ref="H143">IF($B143=0,"",SUMPRODUCT((CF!$B$7:$B$306=$B143)*(H$4=CF!$P$5:$EF$5),CF!$P$7:$EF$306))</f>
        <v/>
      </c>
      <c r="I143" s="19" t="str">
        <f t="array" ref="I143">IF($B143=0,"",SUMPRODUCT((CF!$B$7:$B$306=$B143)*(I$4=CF!$P$5:$EF$5),CF!$P$7:$EF$306))</f>
        <v/>
      </c>
      <c r="J143" s="19" t="str">
        <f t="array" ref="J143">IF($B143=0,"",SUMPRODUCT((CF!$B$7:$B$306=$B143)*(J$4=CF!$P$5:$EF$5),CF!$P$7:$EF$306))</f>
        <v/>
      </c>
      <c r="K143" s="19" t="str">
        <f t="array" ref="K143">IF($B143=0,"",SUMPRODUCT((CF!$B$7:$B$306=$B143)*(K$4=CF!$P$5:$EF$5),CF!$P$7:$EF$306))</f>
        <v/>
      </c>
      <c r="L143" s="19" t="str">
        <f t="array" ref="L143">IF($B143=0,"",SUMPRODUCT((CF!$B$7:$B$306=$B143)*(L$4=CF!$P$5:$EF$5),CF!$P$7:$EF$306))</f>
        <v/>
      </c>
      <c r="M143" s="19" t="str">
        <f t="array" ref="M143">IF($B143=0,"",SUMPRODUCT((CF!$B$7:$B$306=$B143)*(M$4=CF!$P$5:$EF$5),CF!$P$7:$EF$306))</f>
        <v/>
      </c>
      <c r="N143" s="19" t="str">
        <f t="array" ref="N143">IF($B143=0,"",SUMPRODUCT((CF!$B$7:$B$306=$B143)*(N$4=CF!$P$5:$EF$5),CF!$P$7:$EF$306))</f>
        <v/>
      </c>
      <c r="O143" s="19" t="str">
        <f t="array" ref="O143">IF($B143=0,"",SUMPRODUCT((CF!$B$7:$B$306=$B143)*(O$4=CF!$P$5:$EF$5),CF!$P$7:$EF$306))</f>
        <v/>
      </c>
      <c r="P143" s="204" t="str">
        <f t="array" ref="P143">IF($B143=0,"",SUMPRODUCT((CF!$B$7:$B$306=$B143)*(P$4=CF!$P$5:$EF$5),CF!$P$7:$EF$306))</f>
        <v/>
      </c>
    </row>
    <row r="144" spans="2:16" hidden="1" outlineLevel="1" x14ac:dyDescent="0.2">
      <c r="B144" s="221">
        <f>CF!B144</f>
        <v>0</v>
      </c>
      <c r="E144" s="204">
        <f t="shared" si="4"/>
        <v>0</v>
      </c>
      <c r="F144" s="19" t="str">
        <f t="array" ref="F144">IF($B144=0,"",SUMPRODUCT((CF!$B$7:$B$306=$B144)*(F$4=CF!$P$5:$EF$5),CF!$P$7:$EF$306))</f>
        <v/>
      </c>
      <c r="G144" s="19" t="str">
        <f t="array" ref="G144">IF($B144=0,"",SUMPRODUCT((CF!$B$7:$B$306=$B144)*(G$4=CF!$P$5:$EF$5),CF!$P$7:$EF$306))</f>
        <v/>
      </c>
      <c r="H144" s="19" t="str">
        <f t="array" ref="H144">IF($B144=0,"",SUMPRODUCT((CF!$B$7:$B$306=$B144)*(H$4=CF!$P$5:$EF$5),CF!$P$7:$EF$306))</f>
        <v/>
      </c>
      <c r="I144" s="19" t="str">
        <f t="array" ref="I144">IF($B144=0,"",SUMPRODUCT((CF!$B$7:$B$306=$B144)*(I$4=CF!$P$5:$EF$5),CF!$P$7:$EF$306))</f>
        <v/>
      </c>
      <c r="J144" s="19" t="str">
        <f t="array" ref="J144">IF($B144=0,"",SUMPRODUCT((CF!$B$7:$B$306=$B144)*(J$4=CF!$P$5:$EF$5),CF!$P$7:$EF$306))</f>
        <v/>
      </c>
      <c r="K144" s="19" t="str">
        <f t="array" ref="K144">IF($B144=0,"",SUMPRODUCT((CF!$B$7:$B$306=$B144)*(K$4=CF!$P$5:$EF$5),CF!$P$7:$EF$306))</f>
        <v/>
      </c>
      <c r="L144" s="19" t="str">
        <f t="array" ref="L144">IF($B144=0,"",SUMPRODUCT((CF!$B$7:$B$306=$B144)*(L$4=CF!$P$5:$EF$5),CF!$P$7:$EF$306))</f>
        <v/>
      </c>
      <c r="M144" s="19" t="str">
        <f t="array" ref="M144">IF($B144=0,"",SUMPRODUCT((CF!$B$7:$B$306=$B144)*(M$4=CF!$P$5:$EF$5),CF!$P$7:$EF$306))</f>
        <v/>
      </c>
      <c r="N144" s="19" t="str">
        <f t="array" ref="N144">IF($B144=0,"",SUMPRODUCT((CF!$B$7:$B$306=$B144)*(N$4=CF!$P$5:$EF$5),CF!$P$7:$EF$306))</f>
        <v/>
      </c>
      <c r="O144" s="19" t="str">
        <f t="array" ref="O144">IF($B144=0,"",SUMPRODUCT((CF!$B$7:$B$306=$B144)*(O$4=CF!$P$5:$EF$5),CF!$P$7:$EF$306))</f>
        <v/>
      </c>
      <c r="P144" s="204" t="str">
        <f t="array" ref="P144">IF($B144=0,"",SUMPRODUCT((CF!$B$7:$B$306=$B144)*(P$4=CF!$P$5:$EF$5),CF!$P$7:$EF$306))</f>
        <v/>
      </c>
    </row>
    <row r="145" spans="2:16" hidden="1" outlineLevel="1" x14ac:dyDescent="0.2">
      <c r="B145" s="221">
        <f>CF!B145</f>
        <v>0</v>
      </c>
      <c r="E145" s="204">
        <f t="shared" si="4"/>
        <v>0</v>
      </c>
      <c r="F145" s="19" t="str">
        <f t="array" ref="F145">IF($B145=0,"",SUMPRODUCT((CF!$B$7:$B$306=$B145)*(F$4=CF!$P$5:$EF$5),CF!$P$7:$EF$306))</f>
        <v/>
      </c>
      <c r="G145" s="19" t="str">
        <f t="array" ref="G145">IF($B145=0,"",SUMPRODUCT((CF!$B$7:$B$306=$B145)*(G$4=CF!$P$5:$EF$5),CF!$P$7:$EF$306))</f>
        <v/>
      </c>
      <c r="H145" s="19" t="str">
        <f t="array" ref="H145">IF($B145=0,"",SUMPRODUCT((CF!$B$7:$B$306=$B145)*(H$4=CF!$P$5:$EF$5),CF!$P$7:$EF$306))</f>
        <v/>
      </c>
      <c r="I145" s="19" t="str">
        <f t="array" ref="I145">IF($B145=0,"",SUMPRODUCT((CF!$B$7:$B$306=$B145)*(I$4=CF!$P$5:$EF$5),CF!$P$7:$EF$306))</f>
        <v/>
      </c>
      <c r="J145" s="19" t="str">
        <f t="array" ref="J145">IF($B145=0,"",SUMPRODUCT((CF!$B$7:$B$306=$B145)*(J$4=CF!$P$5:$EF$5),CF!$P$7:$EF$306))</f>
        <v/>
      </c>
      <c r="K145" s="19" t="str">
        <f t="array" ref="K145">IF($B145=0,"",SUMPRODUCT((CF!$B$7:$B$306=$B145)*(K$4=CF!$P$5:$EF$5),CF!$P$7:$EF$306))</f>
        <v/>
      </c>
      <c r="L145" s="19" t="str">
        <f t="array" ref="L145">IF($B145=0,"",SUMPRODUCT((CF!$B$7:$B$306=$B145)*(L$4=CF!$P$5:$EF$5),CF!$P$7:$EF$306))</f>
        <v/>
      </c>
      <c r="M145" s="19" t="str">
        <f t="array" ref="M145">IF($B145=0,"",SUMPRODUCT((CF!$B$7:$B$306=$B145)*(M$4=CF!$P$5:$EF$5),CF!$P$7:$EF$306))</f>
        <v/>
      </c>
      <c r="N145" s="19" t="str">
        <f t="array" ref="N145">IF($B145=0,"",SUMPRODUCT((CF!$B$7:$B$306=$B145)*(N$4=CF!$P$5:$EF$5),CF!$P$7:$EF$306))</f>
        <v/>
      </c>
      <c r="O145" s="19" t="str">
        <f t="array" ref="O145">IF($B145=0,"",SUMPRODUCT((CF!$B$7:$B$306=$B145)*(O$4=CF!$P$5:$EF$5),CF!$P$7:$EF$306))</f>
        <v/>
      </c>
      <c r="P145" s="204" t="str">
        <f t="array" ref="P145">IF($B145=0,"",SUMPRODUCT((CF!$B$7:$B$306=$B145)*(P$4=CF!$P$5:$EF$5),CF!$P$7:$EF$306))</f>
        <v/>
      </c>
    </row>
    <row r="146" spans="2:16" hidden="1" outlineLevel="1" x14ac:dyDescent="0.2">
      <c r="B146" s="221">
        <f>CF!B146</f>
        <v>0</v>
      </c>
      <c r="E146" s="204">
        <f t="shared" si="4"/>
        <v>0</v>
      </c>
      <c r="F146" s="19" t="str">
        <f t="array" ref="F146">IF($B146=0,"",SUMPRODUCT((CF!$B$7:$B$306=$B146)*(F$4=CF!$P$5:$EF$5),CF!$P$7:$EF$306))</f>
        <v/>
      </c>
      <c r="G146" s="19" t="str">
        <f t="array" ref="G146">IF($B146=0,"",SUMPRODUCT((CF!$B$7:$B$306=$B146)*(G$4=CF!$P$5:$EF$5),CF!$P$7:$EF$306))</f>
        <v/>
      </c>
      <c r="H146" s="19" t="str">
        <f t="array" ref="H146">IF($B146=0,"",SUMPRODUCT((CF!$B$7:$B$306=$B146)*(H$4=CF!$P$5:$EF$5),CF!$P$7:$EF$306))</f>
        <v/>
      </c>
      <c r="I146" s="19" t="str">
        <f t="array" ref="I146">IF($B146=0,"",SUMPRODUCT((CF!$B$7:$B$306=$B146)*(I$4=CF!$P$5:$EF$5),CF!$P$7:$EF$306))</f>
        <v/>
      </c>
      <c r="J146" s="19" t="str">
        <f t="array" ref="J146">IF($B146=0,"",SUMPRODUCT((CF!$B$7:$B$306=$B146)*(J$4=CF!$P$5:$EF$5),CF!$P$7:$EF$306))</f>
        <v/>
      </c>
      <c r="K146" s="19" t="str">
        <f t="array" ref="K146">IF($B146=0,"",SUMPRODUCT((CF!$B$7:$B$306=$B146)*(K$4=CF!$P$5:$EF$5),CF!$P$7:$EF$306))</f>
        <v/>
      </c>
      <c r="L146" s="19" t="str">
        <f t="array" ref="L146">IF($B146=0,"",SUMPRODUCT((CF!$B$7:$B$306=$B146)*(L$4=CF!$P$5:$EF$5),CF!$P$7:$EF$306))</f>
        <v/>
      </c>
      <c r="M146" s="19" t="str">
        <f t="array" ref="M146">IF($B146=0,"",SUMPRODUCT((CF!$B$7:$B$306=$B146)*(M$4=CF!$P$5:$EF$5),CF!$P$7:$EF$306))</f>
        <v/>
      </c>
      <c r="N146" s="19" t="str">
        <f t="array" ref="N146">IF($B146=0,"",SUMPRODUCT((CF!$B$7:$B$306=$B146)*(N$4=CF!$P$5:$EF$5),CF!$P$7:$EF$306))</f>
        <v/>
      </c>
      <c r="O146" s="19" t="str">
        <f t="array" ref="O146">IF($B146=0,"",SUMPRODUCT((CF!$B$7:$B$306=$B146)*(O$4=CF!$P$5:$EF$5),CF!$P$7:$EF$306))</f>
        <v/>
      </c>
      <c r="P146" s="204" t="str">
        <f t="array" ref="P146">IF($B146=0,"",SUMPRODUCT((CF!$B$7:$B$306=$B146)*(P$4=CF!$P$5:$EF$5),CF!$P$7:$EF$306))</f>
        <v/>
      </c>
    </row>
    <row r="147" spans="2:16" hidden="1" outlineLevel="1" x14ac:dyDescent="0.2">
      <c r="B147" s="221">
        <f>CF!B147</f>
        <v>0</v>
      </c>
      <c r="E147" s="204">
        <f t="shared" si="4"/>
        <v>0</v>
      </c>
      <c r="F147" s="19" t="str">
        <f t="array" ref="F147">IF($B147=0,"",SUMPRODUCT((CF!$B$7:$B$306=$B147)*(F$4=CF!$P$5:$EF$5),CF!$P$7:$EF$306))</f>
        <v/>
      </c>
      <c r="G147" s="19" t="str">
        <f t="array" ref="G147">IF($B147=0,"",SUMPRODUCT((CF!$B$7:$B$306=$B147)*(G$4=CF!$P$5:$EF$5),CF!$P$7:$EF$306))</f>
        <v/>
      </c>
      <c r="H147" s="19" t="str">
        <f t="array" ref="H147">IF($B147=0,"",SUMPRODUCT((CF!$B$7:$B$306=$B147)*(H$4=CF!$P$5:$EF$5),CF!$P$7:$EF$306))</f>
        <v/>
      </c>
      <c r="I147" s="19" t="str">
        <f t="array" ref="I147">IF($B147=0,"",SUMPRODUCT((CF!$B$7:$B$306=$B147)*(I$4=CF!$P$5:$EF$5),CF!$P$7:$EF$306))</f>
        <v/>
      </c>
      <c r="J147" s="19" t="str">
        <f t="array" ref="J147">IF($B147=0,"",SUMPRODUCT((CF!$B$7:$B$306=$B147)*(J$4=CF!$P$5:$EF$5),CF!$P$7:$EF$306))</f>
        <v/>
      </c>
      <c r="K147" s="19" t="str">
        <f t="array" ref="K147">IF($B147=0,"",SUMPRODUCT((CF!$B$7:$B$306=$B147)*(K$4=CF!$P$5:$EF$5),CF!$P$7:$EF$306))</f>
        <v/>
      </c>
      <c r="L147" s="19" t="str">
        <f t="array" ref="L147">IF($B147=0,"",SUMPRODUCT((CF!$B$7:$B$306=$B147)*(L$4=CF!$P$5:$EF$5),CF!$P$7:$EF$306))</f>
        <v/>
      </c>
      <c r="M147" s="19" t="str">
        <f t="array" ref="M147">IF($B147=0,"",SUMPRODUCT((CF!$B$7:$B$306=$B147)*(M$4=CF!$P$5:$EF$5),CF!$P$7:$EF$306))</f>
        <v/>
      </c>
      <c r="N147" s="19" t="str">
        <f t="array" ref="N147">IF($B147=0,"",SUMPRODUCT((CF!$B$7:$B$306=$B147)*(N$4=CF!$P$5:$EF$5),CF!$P$7:$EF$306))</f>
        <v/>
      </c>
      <c r="O147" s="19" t="str">
        <f t="array" ref="O147">IF($B147=0,"",SUMPRODUCT((CF!$B$7:$B$306=$B147)*(O$4=CF!$P$5:$EF$5),CF!$P$7:$EF$306))</f>
        <v/>
      </c>
      <c r="P147" s="204" t="str">
        <f t="array" ref="P147">IF($B147=0,"",SUMPRODUCT((CF!$B$7:$B$306=$B147)*(P$4=CF!$P$5:$EF$5),CF!$P$7:$EF$306))</f>
        <v/>
      </c>
    </row>
    <row r="148" spans="2:16" hidden="1" outlineLevel="1" x14ac:dyDescent="0.2">
      <c r="B148" s="221">
        <f>CF!B148</f>
        <v>0</v>
      </c>
      <c r="E148" s="204">
        <f t="shared" si="4"/>
        <v>0</v>
      </c>
      <c r="F148" s="19" t="str">
        <f t="array" ref="F148">IF($B148=0,"",SUMPRODUCT((CF!$B$7:$B$306=$B148)*(F$4=CF!$P$5:$EF$5),CF!$P$7:$EF$306))</f>
        <v/>
      </c>
      <c r="G148" s="19" t="str">
        <f t="array" ref="G148">IF($B148=0,"",SUMPRODUCT((CF!$B$7:$B$306=$B148)*(G$4=CF!$P$5:$EF$5),CF!$P$7:$EF$306))</f>
        <v/>
      </c>
      <c r="H148" s="19" t="str">
        <f t="array" ref="H148">IF($B148=0,"",SUMPRODUCT((CF!$B$7:$B$306=$B148)*(H$4=CF!$P$5:$EF$5),CF!$P$7:$EF$306))</f>
        <v/>
      </c>
      <c r="I148" s="19" t="str">
        <f t="array" ref="I148">IF($B148=0,"",SUMPRODUCT((CF!$B$7:$B$306=$B148)*(I$4=CF!$P$5:$EF$5),CF!$P$7:$EF$306))</f>
        <v/>
      </c>
      <c r="J148" s="19" t="str">
        <f t="array" ref="J148">IF($B148=0,"",SUMPRODUCT((CF!$B$7:$B$306=$B148)*(J$4=CF!$P$5:$EF$5),CF!$P$7:$EF$306))</f>
        <v/>
      </c>
      <c r="K148" s="19" t="str">
        <f t="array" ref="K148">IF($B148=0,"",SUMPRODUCT((CF!$B$7:$B$306=$B148)*(K$4=CF!$P$5:$EF$5),CF!$P$7:$EF$306))</f>
        <v/>
      </c>
      <c r="L148" s="19" t="str">
        <f t="array" ref="L148">IF($B148=0,"",SUMPRODUCT((CF!$B$7:$B$306=$B148)*(L$4=CF!$P$5:$EF$5),CF!$P$7:$EF$306))</f>
        <v/>
      </c>
      <c r="M148" s="19" t="str">
        <f t="array" ref="M148">IF($B148=0,"",SUMPRODUCT((CF!$B$7:$B$306=$B148)*(M$4=CF!$P$5:$EF$5),CF!$P$7:$EF$306))</f>
        <v/>
      </c>
      <c r="N148" s="19" t="str">
        <f t="array" ref="N148">IF($B148=0,"",SUMPRODUCT((CF!$B$7:$B$306=$B148)*(N$4=CF!$P$5:$EF$5),CF!$P$7:$EF$306))</f>
        <v/>
      </c>
      <c r="O148" s="19" t="str">
        <f t="array" ref="O148">IF($B148=0,"",SUMPRODUCT((CF!$B$7:$B$306=$B148)*(O$4=CF!$P$5:$EF$5),CF!$P$7:$EF$306))</f>
        <v/>
      </c>
      <c r="P148" s="204" t="str">
        <f t="array" ref="P148">IF($B148=0,"",SUMPRODUCT((CF!$B$7:$B$306=$B148)*(P$4=CF!$P$5:$EF$5),CF!$P$7:$EF$306))</f>
        <v/>
      </c>
    </row>
    <row r="149" spans="2:16" hidden="1" outlineLevel="1" x14ac:dyDescent="0.2">
      <c r="B149" s="221">
        <f>CF!B149</f>
        <v>0</v>
      </c>
      <c r="E149" s="204">
        <f t="shared" si="4"/>
        <v>0</v>
      </c>
      <c r="F149" s="19" t="str">
        <f t="array" ref="F149">IF($B149=0,"",SUMPRODUCT((CF!$B$7:$B$306=$B149)*(F$4=CF!$P$5:$EF$5),CF!$P$7:$EF$306))</f>
        <v/>
      </c>
      <c r="G149" s="19" t="str">
        <f t="array" ref="G149">IF($B149=0,"",SUMPRODUCT((CF!$B$7:$B$306=$B149)*(G$4=CF!$P$5:$EF$5),CF!$P$7:$EF$306))</f>
        <v/>
      </c>
      <c r="H149" s="19" t="str">
        <f t="array" ref="H149">IF($B149=0,"",SUMPRODUCT((CF!$B$7:$B$306=$B149)*(H$4=CF!$P$5:$EF$5),CF!$P$7:$EF$306))</f>
        <v/>
      </c>
      <c r="I149" s="19" t="str">
        <f t="array" ref="I149">IF($B149=0,"",SUMPRODUCT((CF!$B$7:$B$306=$B149)*(I$4=CF!$P$5:$EF$5),CF!$P$7:$EF$306))</f>
        <v/>
      </c>
      <c r="J149" s="19" t="str">
        <f t="array" ref="J149">IF($B149=0,"",SUMPRODUCT((CF!$B$7:$B$306=$B149)*(J$4=CF!$P$5:$EF$5),CF!$P$7:$EF$306))</f>
        <v/>
      </c>
      <c r="K149" s="19" t="str">
        <f t="array" ref="K149">IF($B149=0,"",SUMPRODUCT((CF!$B$7:$B$306=$B149)*(K$4=CF!$P$5:$EF$5),CF!$P$7:$EF$306))</f>
        <v/>
      </c>
      <c r="L149" s="19" t="str">
        <f t="array" ref="L149">IF($B149=0,"",SUMPRODUCT((CF!$B$7:$B$306=$B149)*(L$4=CF!$P$5:$EF$5),CF!$P$7:$EF$306))</f>
        <v/>
      </c>
      <c r="M149" s="19" t="str">
        <f t="array" ref="M149">IF($B149=0,"",SUMPRODUCT((CF!$B$7:$B$306=$B149)*(M$4=CF!$P$5:$EF$5),CF!$P$7:$EF$306))</f>
        <v/>
      </c>
      <c r="N149" s="19" t="str">
        <f t="array" ref="N149">IF($B149=0,"",SUMPRODUCT((CF!$B$7:$B$306=$B149)*(N$4=CF!$P$5:$EF$5),CF!$P$7:$EF$306))</f>
        <v/>
      </c>
      <c r="O149" s="19" t="str">
        <f t="array" ref="O149">IF($B149=0,"",SUMPRODUCT((CF!$B$7:$B$306=$B149)*(O$4=CF!$P$5:$EF$5),CF!$P$7:$EF$306))</f>
        <v/>
      </c>
      <c r="P149" s="204" t="str">
        <f t="array" ref="P149">IF($B149=0,"",SUMPRODUCT((CF!$B$7:$B$306=$B149)*(P$4=CF!$P$5:$EF$5),CF!$P$7:$EF$306))</f>
        <v/>
      </c>
    </row>
    <row r="150" spans="2:16" hidden="1" outlineLevel="1" x14ac:dyDescent="0.2">
      <c r="B150" s="221">
        <f>CF!B150</f>
        <v>0</v>
      </c>
      <c r="E150" s="204">
        <f t="shared" si="4"/>
        <v>0</v>
      </c>
      <c r="F150" s="19" t="str">
        <f t="array" ref="F150">IF($B150=0,"",SUMPRODUCT((CF!$B$7:$B$306=$B150)*(F$4=CF!$P$5:$EF$5),CF!$P$7:$EF$306))</f>
        <v/>
      </c>
      <c r="G150" s="19" t="str">
        <f t="array" ref="G150">IF($B150=0,"",SUMPRODUCT((CF!$B$7:$B$306=$B150)*(G$4=CF!$P$5:$EF$5),CF!$P$7:$EF$306))</f>
        <v/>
      </c>
      <c r="H150" s="19" t="str">
        <f t="array" ref="H150">IF($B150=0,"",SUMPRODUCT((CF!$B$7:$B$306=$B150)*(H$4=CF!$P$5:$EF$5),CF!$P$7:$EF$306))</f>
        <v/>
      </c>
      <c r="I150" s="19" t="str">
        <f t="array" ref="I150">IF($B150=0,"",SUMPRODUCT((CF!$B$7:$B$306=$B150)*(I$4=CF!$P$5:$EF$5),CF!$P$7:$EF$306))</f>
        <v/>
      </c>
      <c r="J150" s="19" t="str">
        <f t="array" ref="J150">IF($B150=0,"",SUMPRODUCT((CF!$B$7:$B$306=$B150)*(J$4=CF!$P$5:$EF$5),CF!$P$7:$EF$306))</f>
        <v/>
      </c>
      <c r="K150" s="19" t="str">
        <f t="array" ref="K150">IF($B150=0,"",SUMPRODUCT((CF!$B$7:$B$306=$B150)*(K$4=CF!$P$5:$EF$5),CF!$P$7:$EF$306))</f>
        <v/>
      </c>
      <c r="L150" s="19" t="str">
        <f t="array" ref="L150">IF($B150=0,"",SUMPRODUCT((CF!$B$7:$B$306=$B150)*(L$4=CF!$P$5:$EF$5),CF!$P$7:$EF$306))</f>
        <v/>
      </c>
      <c r="M150" s="19" t="str">
        <f t="array" ref="M150">IF($B150=0,"",SUMPRODUCT((CF!$B$7:$B$306=$B150)*(M$4=CF!$P$5:$EF$5),CF!$P$7:$EF$306))</f>
        <v/>
      </c>
      <c r="N150" s="19" t="str">
        <f t="array" ref="N150">IF($B150=0,"",SUMPRODUCT((CF!$B$7:$B$306=$B150)*(N$4=CF!$P$5:$EF$5),CF!$P$7:$EF$306))</f>
        <v/>
      </c>
      <c r="O150" s="19" t="str">
        <f t="array" ref="O150">IF($B150=0,"",SUMPRODUCT((CF!$B$7:$B$306=$B150)*(O$4=CF!$P$5:$EF$5),CF!$P$7:$EF$306))</f>
        <v/>
      </c>
      <c r="P150" s="204" t="str">
        <f t="array" ref="P150">IF($B150=0,"",SUMPRODUCT((CF!$B$7:$B$306=$B150)*(P$4=CF!$P$5:$EF$5),CF!$P$7:$EF$306))</f>
        <v/>
      </c>
    </row>
    <row r="151" spans="2:16" hidden="1" outlineLevel="1" x14ac:dyDescent="0.2">
      <c r="B151" s="221">
        <f>CF!B151</f>
        <v>0</v>
      </c>
      <c r="E151" s="204">
        <f t="shared" si="4"/>
        <v>0</v>
      </c>
      <c r="F151" s="19" t="str">
        <f t="array" ref="F151">IF($B151=0,"",SUMPRODUCT((CF!$B$7:$B$306=$B151)*(F$4=CF!$P$5:$EF$5),CF!$P$7:$EF$306))</f>
        <v/>
      </c>
      <c r="G151" s="19" t="str">
        <f t="array" ref="G151">IF($B151=0,"",SUMPRODUCT((CF!$B$7:$B$306=$B151)*(G$4=CF!$P$5:$EF$5),CF!$P$7:$EF$306))</f>
        <v/>
      </c>
      <c r="H151" s="19" t="str">
        <f t="array" ref="H151">IF($B151=0,"",SUMPRODUCT((CF!$B$7:$B$306=$B151)*(H$4=CF!$P$5:$EF$5),CF!$P$7:$EF$306))</f>
        <v/>
      </c>
      <c r="I151" s="19" t="str">
        <f t="array" ref="I151">IF($B151=0,"",SUMPRODUCT((CF!$B$7:$B$306=$B151)*(I$4=CF!$P$5:$EF$5),CF!$P$7:$EF$306))</f>
        <v/>
      </c>
      <c r="J151" s="19" t="str">
        <f t="array" ref="J151">IF($B151=0,"",SUMPRODUCT((CF!$B$7:$B$306=$B151)*(J$4=CF!$P$5:$EF$5),CF!$P$7:$EF$306))</f>
        <v/>
      </c>
      <c r="K151" s="19" t="str">
        <f t="array" ref="K151">IF($B151=0,"",SUMPRODUCT((CF!$B$7:$B$306=$B151)*(K$4=CF!$P$5:$EF$5),CF!$P$7:$EF$306))</f>
        <v/>
      </c>
      <c r="L151" s="19" t="str">
        <f t="array" ref="L151">IF($B151=0,"",SUMPRODUCT((CF!$B$7:$B$306=$B151)*(L$4=CF!$P$5:$EF$5),CF!$P$7:$EF$306))</f>
        <v/>
      </c>
      <c r="M151" s="19" t="str">
        <f t="array" ref="M151">IF($B151=0,"",SUMPRODUCT((CF!$B$7:$B$306=$B151)*(M$4=CF!$P$5:$EF$5),CF!$P$7:$EF$306))</f>
        <v/>
      </c>
      <c r="N151" s="19" t="str">
        <f t="array" ref="N151">IF($B151=0,"",SUMPRODUCT((CF!$B$7:$B$306=$B151)*(N$4=CF!$P$5:$EF$5),CF!$P$7:$EF$306))</f>
        <v/>
      </c>
      <c r="O151" s="19" t="str">
        <f t="array" ref="O151">IF($B151=0,"",SUMPRODUCT((CF!$B$7:$B$306=$B151)*(O$4=CF!$P$5:$EF$5),CF!$P$7:$EF$306))</f>
        <v/>
      </c>
      <c r="P151" s="204" t="str">
        <f t="array" ref="P151">IF($B151=0,"",SUMPRODUCT((CF!$B$7:$B$306=$B151)*(P$4=CF!$P$5:$EF$5),CF!$P$7:$EF$306))</f>
        <v/>
      </c>
    </row>
    <row r="152" spans="2:16" hidden="1" outlineLevel="1" x14ac:dyDescent="0.2">
      <c r="B152" s="221">
        <f>CF!B152</f>
        <v>0</v>
      </c>
      <c r="E152" s="204">
        <f t="shared" si="4"/>
        <v>0</v>
      </c>
      <c r="F152" s="19" t="str">
        <f t="array" ref="F152">IF($B152=0,"",SUMPRODUCT((CF!$B$7:$B$306=$B152)*(F$4=CF!$P$5:$EF$5),CF!$P$7:$EF$306))</f>
        <v/>
      </c>
      <c r="G152" s="19" t="str">
        <f t="array" ref="G152">IF($B152=0,"",SUMPRODUCT((CF!$B$7:$B$306=$B152)*(G$4=CF!$P$5:$EF$5),CF!$P$7:$EF$306))</f>
        <v/>
      </c>
      <c r="H152" s="19" t="str">
        <f t="array" ref="H152">IF($B152=0,"",SUMPRODUCT((CF!$B$7:$B$306=$B152)*(H$4=CF!$P$5:$EF$5),CF!$P$7:$EF$306))</f>
        <v/>
      </c>
      <c r="I152" s="19" t="str">
        <f t="array" ref="I152">IF($B152=0,"",SUMPRODUCT((CF!$B$7:$B$306=$B152)*(I$4=CF!$P$5:$EF$5),CF!$P$7:$EF$306))</f>
        <v/>
      </c>
      <c r="J152" s="19" t="str">
        <f t="array" ref="J152">IF($B152=0,"",SUMPRODUCT((CF!$B$7:$B$306=$B152)*(J$4=CF!$P$5:$EF$5),CF!$P$7:$EF$306))</f>
        <v/>
      </c>
      <c r="K152" s="19" t="str">
        <f t="array" ref="K152">IF($B152=0,"",SUMPRODUCT((CF!$B$7:$B$306=$B152)*(K$4=CF!$P$5:$EF$5),CF!$P$7:$EF$306))</f>
        <v/>
      </c>
      <c r="L152" s="19" t="str">
        <f t="array" ref="L152">IF($B152=0,"",SUMPRODUCT((CF!$B$7:$B$306=$B152)*(L$4=CF!$P$5:$EF$5),CF!$P$7:$EF$306))</f>
        <v/>
      </c>
      <c r="M152" s="19" t="str">
        <f t="array" ref="M152">IF($B152=0,"",SUMPRODUCT((CF!$B$7:$B$306=$B152)*(M$4=CF!$P$5:$EF$5),CF!$P$7:$EF$306))</f>
        <v/>
      </c>
      <c r="N152" s="19" t="str">
        <f t="array" ref="N152">IF($B152=0,"",SUMPRODUCT((CF!$B$7:$B$306=$B152)*(N$4=CF!$P$5:$EF$5),CF!$P$7:$EF$306))</f>
        <v/>
      </c>
      <c r="O152" s="19" t="str">
        <f t="array" ref="O152">IF($B152=0,"",SUMPRODUCT((CF!$B$7:$B$306=$B152)*(O$4=CF!$P$5:$EF$5),CF!$P$7:$EF$306))</f>
        <v/>
      </c>
      <c r="P152" s="204" t="str">
        <f t="array" ref="P152">IF($B152=0,"",SUMPRODUCT((CF!$B$7:$B$306=$B152)*(P$4=CF!$P$5:$EF$5),CF!$P$7:$EF$306))</f>
        <v/>
      </c>
    </row>
    <row r="153" spans="2:16" hidden="1" outlineLevel="1" x14ac:dyDescent="0.2">
      <c r="B153" s="221">
        <f>CF!B153</f>
        <v>0</v>
      </c>
      <c r="E153" s="204">
        <f t="shared" si="4"/>
        <v>0</v>
      </c>
      <c r="F153" s="19" t="str">
        <f t="array" ref="F153">IF($B153=0,"",SUMPRODUCT((CF!$B$7:$B$306=$B153)*(F$4=CF!$P$5:$EF$5),CF!$P$7:$EF$306))</f>
        <v/>
      </c>
      <c r="G153" s="19" t="str">
        <f t="array" ref="G153">IF($B153=0,"",SUMPRODUCT((CF!$B$7:$B$306=$B153)*(G$4=CF!$P$5:$EF$5),CF!$P$7:$EF$306))</f>
        <v/>
      </c>
      <c r="H153" s="19" t="str">
        <f t="array" ref="H153">IF($B153=0,"",SUMPRODUCT((CF!$B$7:$B$306=$B153)*(H$4=CF!$P$5:$EF$5),CF!$P$7:$EF$306))</f>
        <v/>
      </c>
      <c r="I153" s="19" t="str">
        <f t="array" ref="I153">IF($B153=0,"",SUMPRODUCT((CF!$B$7:$B$306=$B153)*(I$4=CF!$P$5:$EF$5),CF!$P$7:$EF$306))</f>
        <v/>
      </c>
      <c r="J153" s="19" t="str">
        <f t="array" ref="J153">IF($B153=0,"",SUMPRODUCT((CF!$B$7:$B$306=$B153)*(J$4=CF!$P$5:$EF$5),CF!$P$7:$EF$306))</f>
        <v/>
      </c>
      <c r="K153" s="19" t="str">
        <f t="array" ref="K153">IF($B153=0,"",SUMPRODUCT((CF!$B$7:$B$306=$B153)*(K$4=CF!$P$5:$EF$5),CF!$P$7:$EF$306))</f>
        <v/>
      </c>
      <c r="L153" s="19" t="str">
        <f t="array" ref="L153">IF($B153=0,"",SUMPRODUCT((CF!$B$7:$B$306=$B153)*(L$4=CF!$P$5:$EF$5),CF!$P$7:$EF$306))</f>
        <v/>
      </c>
      <c r="M153" s="19" t="str">
        <f t="array" ref="M153">IF($B153=0,"",SUMPRODUCT((CF!$B$7:$B$306=$B153)*(M$4=CF!$P$5:$EF$5),CF!$P$7:$EF$306))</f>
        <v/>
      </c>
      <c r="N153" s="19" t="str">
        <f t="array" ref="N153">IF($B153=0,"",SUMPRODUCT((CF!$B$7:$B$306=$B153)*(N$4=CF!$P$5:$EF$5),CF!$P$7:$EF$306))</f>
        <v/>
      </c>
      <c r="O153" s="19" t="str">
        <f t="array" ref="O153">IF($B153=0,"",SUMPRODUCT((CF!$B$7:$B$306=$B153)*(O$4=CF!$P$5:$EF$5),CF!$P$7:$EF$306))</f>
        <v/>
      </c>
      <c r="P153" s="204" t="str">
        <f t="array" ref="P153">IF($B153=0,"",SUMPRODUCT((CF!$B$7:$B$306=$B153)*(P$4=CF!$P$5:$EF$5),CF!$P$7:$EF$306))</f>
        <v/>
      </c>
    </row>
    <row r="154" spans="2:16" hidden="1" outlineLevel="1" x14ac:dyDescent="0.2">
      <c r="B154" s="221">
        <f>CF!B154</f>
        <v>0</v>
      </c>
      <c r="E154" s="204">
        <f t="shared" si="4"/>
        <v>0</v>
      </c>
      <c r="F154" s="19" t="str">
        <f t="array" ref="F154">IF($B154=0,"",SUMPRODUCT((CF!$B$7:$B$306=$B154)*(F$4=CF!$P$5:$EF$5),CF!$P$7:$EF$306))</f>
        <v/>
      </c>
      <c r="G154" s="19" t="str">
        <f t="array" ref="G154">IF($B154=0,"",SUMPRODUCT((CF!$B$7:$B$306=$B154)*(G$4=CF!$P$5:$EF$5),CF!$P$7:$EF$306))</f>
        <v/>
      </c>
      <c r="H154" s="19" t="str">
        <f t="array" ref="H154">IF($B154=0,"",SUMPRODUCT((CF!$B$7:$B$306=$B154)*(H$4=CF!$P$5:$EF$5),CF!$P$7:$EF$306))</f>
        <v/>
      </c>
      <c r="I154" s="19" t="str">
        <f t="array" ref="I154">IF($B154=0,"",SUMPRODUCT((CF!$B$7:$B$306=$B154)*(I$4=CF!$P$5:$EF$5),CF!$P$7:$EF$306))</f>
        <v/>
      </c>
      <c r="J154" s="19" t="str">
        <f t="array" ref="J154">IF($B154=0,"",SUMPRODUCT((CF!$B$7:$B$306=$B154)*(J$4=CF!$P$5:$EF$5),CF!$P$7:$EF$306))</f>
        <v/>
      </c>
      <c r="K154" s="19" t="str">
        <f t="array" ref="K154">IF($B154=0,"",SUMPRODUCT((CF!$B$7:$B$306=$B154)*(K$4=CF!$P$5:$EF$5),CF!$P$7:$EF$306))</f>
        <v/>
      </c>
      <c r="L154" s="19" t="str">
        <f t="array" ref="L154">IF($B154=0,"",SUMPRODUCT((CF!$B$7:$B$306=$B154)*(L$4=CF!$P$5:$EF$5),CF!$P$7:$EF$306))</f>
        <v/>
      </c>
      <c r="M154" s="19" t="str">
        <f t="array" ref="M154">IF($B154=0,"",SUMPRODUCT((CF!$B$7:$B$306=$B154)*(M$4=CF!$P$5:$EF$5),CF!$P$7:$EF$306))</f>
        <v/>
      </c>
      <c r="N154" s="19" t="str">
        <f t="array" ref="N154">IF($B154=0,"",SUMPRODUCT((CF!$B$7:$B$306=$B154)*(N$4=CF!$P$5:$EF$5),CF!$P$7:$EF$306))</f>
        <v/>
      </c>
      <c r="O154" s="19" t="str">
        <f t="array" ref="O154">IF($B154=0,"",SUMPRODUCT((CF!$B$7:$B$306=$B154)*(O$4=CF!$P$5:$EF$5),CF!$P$7:$EF$306))</f>
        <v/>
      </c>
      <c r="P154" s="204" t="str">
        <f t="array" ref="P154">IF($B154=0,"",SUMPRODUCT((CF!$B$7:$B$306=$B154)*(P$4=CF!$P$5:$EF$5),CF!$P$7:$EF$306))</f>
        <v/>
      </c>
    </row>
    <row r="155" spans="2:16" hidden="1" outlineLevel="1" x14ac:dyDescent="0.2">
      <c r="B155" s="221">
        <f>CF!B155</f>
        <v>0</v>
      </c>
      <c r="E155" s="204">
        <f t="shared" si="4"/>
        <v>0</v>
      </c>
      <c r="F155" s="19" t="str">
        <f t="array" ref="F155">IF($B155=0,"",SUMPRODUCT((CF!$B$7:$B$306=$B155)*(F$4=CF!$P$5:$EF$5),CF!$P$7:$EF$306))</f>
        <v/>
      </c>
      <c r="G155" s="19" t="str">
        <f t="array" ref="G155">IF($B155=0,"",SUMPRODUCT((CF!$B$7:$B$306=$B155)*(G$4=CF!$P$5:$EF$5),CF!$P$7:$EF$306))</f>
        <v/>
      </c>
      <c r="H155" s="19" t="str">
        <f t="array" ref="H155">IF($B155=0,"",SUMPRODUCT((CF!$B$7:$B$306=$B155)*(H$4=CF!$P$5:$EF$5),CF!$P$7:$EF$306))</f>
        <v/>
      </c>
      <c r="I155" s="19" t="str">
        <f t="array" ref="I155">IF($B155=0,"",SUMPRODUCT((CF!$B$7:$B$306=$B155)*(I$4=CF!$P$5:$EF$5),CF!$P$7:$EF$306))</f>
        <v/>
      </c>
      <c r="J155" s="19" t="str">
        <f t="array" ref="J155">IF($B155=0,"",SUMPRODUCT((CF!$B$7:$B$306=$B155)*(J$4=CF!$P$5:$EF$5),CF!$P$7:$EF$306))</f>
        <v/>
      </c>
      <c r="K155" s="19" t="str">
        <f t="array" ref="K155">IF($B155=0,"",SUMPRODUCT((CF!$B$7:$B$306=$B155)*(K$4=CF!$P$5:$EF$5),CF!$P$7:$EF$306))</f>
        <v/>
      </c>
      <c r="L155" s="19" t="str">
        <f t="array" ref="L155">IF($B155=0,"",SUMPRODUCT((CF!$B$7:$B$306=$B155)*(L$4=CF!$P$5:$EF$5),CF!$P$7:$EF$306))</f>
        <v/>
      </c>
      <c r="M155" s="19" t="str">
        <f t="array" ref="M155">IF($B155=0,"",SUMPRODUCT((CF!$B$7:$B$306=$B155)*(M$4=CF!$P$5:$EF$5),CF!$P$7:$EF$306))</f>
        <v/>
      </c>
      <c r="N155" s="19" t="str">
        <f t="array" ref="N155">IF($B155=0,"",SUMPRODUCT((CF!$B$7:$B$306=$B155)*(N$4=CF!$P$5:$EF$5),CF!$P$7:$EF$306))</f>
        <v/>
      </c>
      <c r="O155" s="19" t="str">
        <f t="array" ref="O155">IF($B155=0,"",SUMPRODUCT((CF!$B$7:$B$306=$B155)*(O$4=CF!$P$5:$EF$5),CF!$P$7:$EF$306))</f>
        <v/>
      </c>
      <c r="P155" s="204" t="str">
        <f t="array" ref="P155">IF($B155=0,"",SUMPRODUCT((CF!$B$7:$B$306=$B155)*(P$4=CF!$P$5:$EF$5),CF!$P$7:$EF$306))</f>
        <v/>
      </c>
    </row>
    <row r="156" spans="2:16" hidden="1" outlineLevel="1" x14ac:dyDescent="0.2">
      <c r="B156" s="221">
        <f>CF!B156</f>
        <v>0</v>
      </c>
      <c r="E156" s="204">
        <f t="shared" si="4"/>
        <v>0</v>
      </c>
      <c r="F156" s="19" t="str">
        <f t="array" ref="F156">IF($B156=0,"",SUMPRODUCT((CF!$B$7:$B$306=$B156)*(F$4=CF!$P$5:$EF$5),CF!$P$7:$EF$306))</f>
        <v/>
      </c>
      <c r="G156" s="19" t="str">
        <f t="array" ref="G156">IF($B156=0,"",SUMPRODUCT((CF!$B$7:$B$306=$B156)*(G$4=CF!$P$5:$EF$5),CF!$P$7:$EF$306))</f>
        <v/>
      </c>
      <c r="H156" s="19" t="str">
        <f t="array" ref="H156">IF($B156=0,"",SUMPRODUCT((CF!$B$7:$B$306=$B156)*(H$4=CF!$P$5:$EF$5),CF!$P$7:$EF$306))</f>
        <v/>
      </c>
      <c r="I156" s="19" t="str">
        <f t="array" ref="I156">IF($B156=0,"",SUMPRODUCT((CF!$B$7:$B$306=$B156)*(I$4=CF!$P$5:$EF$5),CF!$P$7:$EF$306))</f>
        <v/>
      </c>
      <c r="J156" s="19" t="str">
        <f t="array" ref="J156">IF($B156=0,"",SUMPRODUCT((CF!$B$7:$B$306=$B156)*(J$4=CF!$P$5:$EF$5),CF!$P$7:$EF$306))</f>
        <v/>
      </c>
      <c r="K156" s="19" t="str">
        <f t="array" ref="K156">IF($B156=0,"",SUMPRODUCT((CF!$B$7:$B$306=$B156)*(K$4=CF!$P$5:$EF$5),CF!$P$7:$EF$306))</f>
        <v/>
      </c>
      <c r="L156" s="19" t="str">
        <f t="array" ref="L156">IF($B156=0,"",SUMPRODUCT((CF!$B$7:$B$306=$B156)*(L$4=CF!$P$5:$EF$5),CF!$P$7:$EF$306))</f>
        <v/>
      </c>
      <c r="M156" s="19" t="str">
        <f t="array" ref="M156">IF($B156=0,"",SUMPRODUCT((CF!$B$7:$B$306=$B156)*(M$4=CF!$P$5:$EF$5),CF!$P$7:$EF$306))</f>
        <v/>
      </c>
      <c r="N156" s="19" t="str">
        <f t="array" ref="N156">IF($B156=0,"",SUMPRODUCT((CF!$B$7:$B$306=$B156)*(N$4=CF!$P$5:$EF$5),CF!$P$7:$EF$306))</f>
        <v/>
      </c>
      <c r="O156" s="19" t="str">
        <f t="array" ref="O156">IF($B156=0,"",SUMPRODUCT((CF!$B$7:$B$306=$B156)*(O$4=CF!$P$5:$EF$5),CF!$P$7:$EF$306))</f>
        <v/>
      </c>
      <c r="P156" s="204" t="str">
        <f t="array" ref="P156">IF($B156=0,"",SUMPRODUCT((CF!$B$7:$B$306=$B156)*(P$4=CF!$P$5:$EF$5),CF!$P$7:$EF$306))</f>
        <v/>
      </c>
    </row>
    <row r="157" spans="2:16" hidden="1" outlineLevel="1" x14ac:dyDescent="0.2">
      <c r="B157" s="221">
        <f>CF!B157</f>
        <v>0</v>
      </c>
      <c r="E157" s="204">
        <f t="shared" si="4"/>
        <v>0</v>
      </c>
      <c r="F157" s="19" t="str">
        <f t="array" ref="F157">IF($B157=0,"",SUMPRODUCT((CF!$B$7:$B$306=$B157)*(F$4=CF!$P$5:$EF$5),CF!$P$7:$EF$306))</f>
        <v/>
      </c>
      <c r="G157" s="19" t="str">
        <f t="array" ref="G157">IF($B157=0,"",SUMPRODUCT((CF!$B$7:$B$306=$B157)*(G$4=CF!$P$5:$EF$5),CF!$P$7:$EF$306))</f>
        <v/>
      </c>
      <c r="H157" s="19" t="str">
        <f t="array" ref="H157">IF($B157=0,"",SUMPRODUCT((CF!$B$7:$B$306=$B157)*(H$4=CF!$P$5:$EF$5),CF!$P$7:$EF$306))</f>
        <v/>
      </c>
      <c r="I157" s="19" t="str">
        <f t="array" ref="I157">IF($B157=0,"",SUMPRODUCT((CF!$B$7:$B$306=$B157)*(I$4=CF!$P$5:$EF$5),CF!$P$7:$EF$306))</f>
        <v/>
      </c>
      <c r="J157" s="19" t="str">
        <f t="array" ref="J157">IF($B157=0,"",SUMPRODUCT((CF!$B$7:$B$306=$B157)*(J$4=CF!$P$5:$EF$5),CF!$P$7:$EF$306))</f>
        <v/>
      </c>
      <c r="K157" s="19" t="str">
        <f t="array" ref="K157">IF($B157=0,"",SUMPRODUCT((CF!$B$7:$B$306=$B157)*(K$4=CF!$P$5:$EF$5),CF!$P$7:$EF$306))</f>
        <v/>
      </c>
      <c r="L157" s="19" t="str">
        <f t="array" ref="L157">IF($B157=0,"",SUMPRODUCT((CF!$B$7:$B$306=$B157)*(L$4=CF!$P$5:$EF$5),CF!$P$7:$EF$306))</f>
        <v/>
      </c>
      <c r="M157" s="19" t="str">
        <f t="array" ref="M157">IF($B157=0,"",SUMPRODUCT((CF!$B$7:$B$306=$B157)*(M$4=CF!$P$5:$EF$5),CF!$P$7:$EF$306))</f>
        <v/>
      </c>
      <c r="N157" s="19" t="str">
        <f t="array" ref="N157">IF($B157=0,"",SUMPRODUCT((CF!$B$7:$B$306=$B157)*(N$4=CF!$P$5:$EF$5),CF!$P$7:$EF$306))</f>
        <v/>
      </c>
      <c r="O157" s="19" t="str">
        <f t="array" ref="O157">IF($B157=0,"",SUMPRODUCT((CF!$B$7:$B$306=$B157)*(O$4=CF!$P$5:$EF$5),CF!$P$7:$EF$306))</f>
        <v/>
      </c>
      <c r="P157" s="204" t="str">
        <f t="array" ref="P157">IF($B157=0,"",SUMPRODUCT((CF!$B$7:$B$306=$B157)*(P$4=CF!$P$5:$EF$5),CF!$P$7:$EF$306))</f>
        <v/>
      </c>
    </row>
    <row r="158" spans="2:16" hidden="1" outlineLevel="1" x14ac:dyDescent="0.2">
      <c r="B158" s="221">
        <f>CF!B158</f>
        <v>0</v>
      </c>
      <c r="E158" s="204">
        <f t="shared" si="4"/>
        <v>0</v>
      </c>
      <c r="F158" s="19" t="str">
        <f t="array" ref="F158">IF($B158=0,"",SUMPRODUCT((CF!$B$7:$B$306=$B158)*(F$4=CF!$P$5:$EF$5),CF!$P$7:$EF$306))</f>
        <v/>
      </c>
      <c r="G158" s="19" t="str">
        <f t="array" ref="G158">IF($B158=0,"",SUMPRODUCT((CF!$B$7:$B$306=$B158)*(G$4=CF!$P$5:$EF$5),CF!$P$7:$EF$306))</f>
        <v/>
      </c>
      <c r="H158" s="19" t="str">
        <f t="array" ref="H158">IF($B158=0,"",SUMPRODUCT((CF!$B$7:$B$306=$B158)*(H$4=CF!$P$5:$EF$5),CF!$P$7:$EF$306))</f>
        <v/>
      </c>
      <c r="I158" s="19" t="str">
        <f t="array" ref="I158">IF($B158=0,"",SUMPRODUCT((CF!$B$7:$B$306=$B158)*(I$4=CF!$P$5:$EF$5),CF!$P$7:$EF$306))</f>
        <v/>
      </c>
      <c r="J158" s="19" t="str">
        <f t="array" ref="J158">IF($B158=0,"",SUMPRODUCT((CF!$B$7:$B$306=$B158)*(J$4=CF!$P$5:$EF$5),CF!$P$7:$EF$306))</f>
        <v/>
      </c>
      <c r="K158" s="19" t="str">
        <f t="array" ref="K158">IF($B158=0,"",SUMPRODUCT((CF!$B$7:$B$306=$B158)*(K$4=CF!$P$5:$EF$5),CF!$P$7:$EF$306))</f>
        <v/>
      </c>
      <c r="L158" s="19" t="str">
        <f t="array" ref="L158">IF($B158=0,"",SUMPRODUCT((CF!$B$7:$B$306=$B158)*(L$4=CF!$P$5:$EF$5),CF!$P$7:$EF$306))</f>
        <v/>
      </c>
      <c r="M158" s="19" t="str">
        <f t="array" ref="M158">IF($B158=0,"",SUMPRODUCT((CF!$B$7:$B$306=$B158)*(M$4=CF!$P$5:$EF$5),CF!$P$7:$EF$306))</f>
        <v/>
      </c>
      <c r="N158" s="19" t="str">
        <f t="array" ref="N158">IF($B158=0,"",SUMPRODUCT((CF!$B$7:$B$306=$B158)*(N$4=CF!$P$5:$EF$5),CF!$P$7:$EF$306))</f>
        <v/>
      </c>
      <c r="O158" s="19" t="str">
        <f t="array" ref="O158">IF($B158=0,"",SUMPRODUCT((CF!$B$7:$B$306=$B158)*(O$4=CF!$P$5:$EF$5),CF!$P$7:$EF$306))</f>
        <v/>
      </c>
      <c r="P158" s="204" t="str">
        <f t="array" ref="P158">IF($B158=0,"",SUMPRODUCT((CF!$B$7:$B$306=$B158)*(P$4=CF!$P$5:$EF$5),CF!$P$7:$EF$306))</f>
        <v/>
      </c>
    </row>
    <row r="159" spans="2:16" hidden="1" outlineLevel="1" x14ac:dyDescent="0.2">
      <c r="B159" s="221">
        <f>CF!B159</f>
        <v>0</v>
      </c>
      <c r="E159" s="204">
        <f t="shared" si="4"/>
        <v>0</v>
      </c>
      <c r="F159" s="19" t="str">
        <f t="array" ref="F159">IF($B159=0,"",SUMPRODUCT((CF!$B$7:$B$306=$B159)*(F$4=CF!$P$5:$EF$5),CF!$P$7:$EF$306))</f>
        <v/>
      </c>
      <c r="G159" s="19" t="str">
        <f t="array" ref="G159">IF($B159=0,"",SUMPRODUCT((CF!$B$7:$B$306=$B159)*(G$4=CF!$P$5:$EF$5),CF!$P$7:$EF$306))</f>
        <v/>
      </c>
      <c r="H159" s="19" t="str">
        <f t="array" ref="H159">IF($B159=0,"",SUMPRODUCT((CF!$B$7:$B$306=$B159)*(H$4=CF!$P$5:$EF$5),CF!$P$7:$EF$306))</f>
        <v/>
      </c>
      <c r="I159" s="19" t="str">
        <f t="array" ref="I159">IF($B159=0,"",SUMPRODUCT((CF!$B$7:$B$306=$B159)*(I$4=CF!$P$5:$EF$5),CF!$P$7:$EF$306))</f>
        <v/>
      </c>
      <c r="J159" s="19" t="str">
        <f t="array" ref="J159">IF($B159=0,"",SUMPRODUCT((CF!$B$7:$B$306=$B159)*(J$4=CF!$P$5:$EF$5),CF!$P$7:$EF$306))</f>
        <v/>
      </c>
      <c r="K159" s="19" t="str">
        <f t="array" ref="K159">IF($B159=0,"",SUMPRODUCT((CF!$B$7:$B$306=$B159)*(K$4=CF!$P$5:$EF$5),CF!$P$7:$EF$306))</f>
        <v/>
      </c>
      <c r="L159" s="19" t="str">
        <f t="array" ref="L159">IF($B159=0,"",SUMPRODUCT((CF!$B$7:$B$306=$B159)*(L$4=CF!$P$5:$EF$5),CF!$P$7:$EF$306))</f>
        <v/>
      </c>
      <c r="M159" s="19" t="str">
        <f t="array" ref="M159">IF($B159=0,"",SUMPRODUCT((CF!$B$7:$B$306=$B159)*(M$4=CF!$P$5:$EF$5),CF!$P$7:$EF$306))</f>
        <v/>
      </c>
      <c r="N159" s="19" t="str">
        <f t="array" ref="N159">IF($B159=0,"",SUMPRODUCT((CF!$B$7:$B$306=$B159)*(N$4=CF!$P$5:$EF$5),CF!$P$7:$EF$306))</f>
        <v/>
      </c>
      <c r="O159" s="19" t="str">
        <f t="array" ref="O159">IF($B159=0,"",SUMPRODUCT((CF!$B$7:$B$306=$B159)*(O$4=CF!$P$5:$EF$5),CF!$P$7:$EF$306))</f>
        <v/>
      </c>
      <c r="P159" s="204" t="str">
        <f t="array" ref="P159">IF($B159=0,"",SUMPRODUCT((CF!$B$7:$B$306=$B159)*(P$4=CF!$P$5:$EF$5),CF!$P$7:$EF$306))</f>
        <v/>
      </c>
    </row>
    <row r="160" spans="2:16" hidden="1" outlineLevel="1" x14ac:dyDescent="0.2">
      <c r="B160" s="221">
        <f>CF!B160</f>
        <v>0</v>
      </c>
      <c r="E160" s="204">
        <f t="shared" si="4"/>
        <v>0</v>
      </c>
      <c r="F160" s="19" t="str">
        <f t="array" ref="F160">IF($B160=0,"",SUMPRODUCT((CF!$B$7:$B$306=$B160)*(F$4=CF!$P$5:$EF$5),CF!$P$7:$EF$306))</f>
        <v/>
      </c>
      <c r="G160" s="19" t="str">
        <f t="array" ref="G160">IF($B160=0,"",SUMPRODUCT((CF!$B$7:$B$306=$B160)*(G$4=CF!$P$5:$EF$5),CF!$P$7:$EF$306))</f>
        <v/>
      </c>
      <c r="H160" s="19" t="str">
        <f t="array" ref="H160">IF($B160=0,"",SUMPRODUCT((CF!$B$7:$B$306=$B160)*(H$4=CF!$P$5:$EF$5),CF!$P$7:$EF$306))</f>
        <v/>
      </c>
      <c r="I160" s="19" t="str">
        <f t="array" ref="I160">IF($B160=0,"",SUMPRODUCT((CF!$B$7:$B$306=$B160)*(I$4=CF!$P$5:$EF$5),CF!$P$7:$EF$306))</f>
        <v/>
      </c>
      <c r="J160" s="19" t="str">
        <f t="array" ref="J160">IF($B160=0,"",SUMPRODUCT((CF!$B$7:$B$306=$B160)*(J$4=CF!$P$5:$EF$5),CF!$P$7:$EF$306))</f>
        <v/>
      </c>
      <c r="K160" s="19" t="str">
        <f t="array" ref="K160">IF($B160=0,"",SUMPRODUCT((CF!$B$7:$B$306=$B160)*(K$4=CF!$P$5:$EF$5),CF!$P$7:$EF$306))</f>
        <v/>
      </c>
      <c r="L160" s="19" t="str">
        <f t="array" ref="L160">IF($B160=0,"",SUMPRODUCT((CF!$B$7:$B$306=$B160)*(L$4=CF!$P$5:$EF$5),CF!$P$7:$EF$306))</f>
        <v/>
      </c>
      <c r="M160" s="19" t="str">
        <f t="array" ref="M160">IF($B160=0,"",SUMPRODUCT((CF!$B$7:$B$306=$B160)*(M$4=CF!$P$5:$EF$5),CF!$P$7:$EF$306))</f>
        <v/>
      </c>
      <c r="N160" s="19" t="str">
        <f t="array" ref="N160">IF($B160=0,"",SUMPRODUCT((CF!$B$7:$B$306=$B160)*(N$4=CF!$P$5:$EF$5),CF!$P$7:$EF$306))</f>
        <v/>
      </c>
      <c r="O160" s="19" t="str">
        <f t="array" ref="O160">IF($B160=0,"",SUMPRODUCT((CF!$B$7:$B$306=$B160)*(O$4=CF!$P$5:$EF$5),CF!$P$7:$EF$306))</f>
        <v/>
      </c>
      <c r="P160" s="204" t="str">
        <f t="array" ref="P160">IF($B160=0,"",SUMPRODUCT((CF!$B$7:$B$306=$B160)*(P$4=CF!$P$5:$EF$5),CF!$P$7:$EF$306))</f>
        <v/>
      </c>
    </row>
    <row r="161" spans="2:16" hidden="1" outlineLevel="1" x14ac:dyDescent="0.2">
      <c r="B161" s="221">
        <f>CF!B161</f>
        <v>0</v>
      </c>
      <c r="E161" s="204">
        <f t="shared" si="4"/>
        <v>0</v>
      </c>
      <c r="F161" s="19" t="str">
        <f t="array" ref="F161">IF($B161=0,"",SUMPRODUCT((CF!$B$7:$B$306=$B161)*(F$4=CF!$P$5:$EF$5),CF!$P$7:$EF$306))</f>
        <v/>
      </c>
      <c r="G161" s="19" t="str">
        <f t="array" ref="G161">IF($B161=0,"",SUMPRODUCT((CF!$B$7:$B$306=$B161)*(G$4=CF!$P$5:$EF$5),CF!$P$7:$EF$306))</f>
        <v/>
      </c>
      <c r="H161" s="19" t="str">
        <f t="array" ref="H161">IF($B161=0,"",SUMPRODUCT((CF!$B$7:$B$306=$B161)*(H$4=CF!$P$5:$EF$5),CF!$P$7:$EF$306))</f>
        <v/>
      </c>
      <c r="I161" s="19" t="str">
        <f t="array" ref="I161">IF($B161=0,"",SUMPRODUCT((CF!$B$7:$B$306=$B161)*(I$4=CF!$P$5:$EF$5),CF!$P$7:$EF$306))</f>
        <v/>
      </c>
      <c r="J161" s="19" t="str">
        <f t="array" ref="J161">IF($B161=0,"",SUMPRODUCT((CF!$B$7:$B$306=$B161)*(J$4=CF!$P$5:$EF$5),CF!$P$7:$EF$306))</f>
        <v/>
      </c>
      <c r="K161" s="19" t="str">
        <f t="array" ref="K161">IF($B161=0,"",SUMPRODUCT((CF!$B$7:$B$306=$B161)*(K$4=CF!$P$5:$EF$5),CF!$P$7:$EF$306))</f>
        <v/>
      </c>
      <c r="L161" s="19" t="str">
        <f t="array" ref="L161">IF($B161=0,"",SUMPRODUCT((CF!$B$7:$B$306=$B161)*(L$4=CF!$P$5:$EF$5),CF!$P$7:$EF$306))</f>
        <v/>
      </c>
      <c r="M161" s="19" t="str">
        <f t="array" ref="M161">IF($B161=0,"",SUMPRODUCT((CF!$B$7:$B$306=$B161)*(M$4=CF!$P$5:$EF$5),CF!$P$7:$EF$306))</f>
        <v/>
      </c>
      <c r="N161" s="19" t="str">
        <f t="array" ref="N161">IF($B161=0,"",SUMPRODUCT((CF!$B$7:$B$306=$B161)*(N$4=CF!$P$5:$EF$5),CF!$P$7:$EF$306))</f>
        <v/>
      </c>
      <c r="O161" s="19" t="str">
        <f t="array" ref="O161">IF($B161=0,"",SUMPRODUCT((CF!$B$7:$B$306=$B161)*(O$4=CF!$P$5:$EF$5),CF!$P$7:$EF$306))</f>
        <v/>
      </c>
      <c r="P161" s="204" t="str">
        <f t="array" ref="P161">IF($B161=0,"",SUMPRODUCT((CF!$B$7:$B$306=$B161)*(P$4=CF!$P$5:$EF$5),CF!$P$7:$EF$306))</f>
        <v/>
      </c>
    </row>
    <row r="162" spans="2:16" hidden="1" outlineLevel="1" x14ac:dyDescent="0.2">
      <c r="B162" s="221">
        <f>CF!B162</f>
        <v>0</v>
      </c>
      <c r="E162" s="204">
        <f t="shared" si="4"/>
        <v>0</v>
      </c>
      <c r="F162" s="19" t="str">
        <f t="array" ref="F162">IF($B162=0,"",SUMPRODUCT((CF!$B$7:$B$306=$B162)*(F$4=CF!$P$5:$EF$5),CF!$P$7:$EF$306))</f>
        <v/>
      </c>
      <c r="G162" s="19" t="str">
        <f t="array" ref="G162">IF($B162=0,"",SUMPRODUCT((CF!$B$7:$B$306=$B162)*(G$4=CF!$P$5:$EF$5),CF!$P$7:$EF$306))</f>
        <v/>
      </c>
      <c r="H162" s="19" t="str">
        <f t="array" ref="H162">IF($B162=0,"",SUMPRODUCT((CF!$B$7:$B$306=$B162)*(H$4=CF!$P$5:$EF$5),CF!$P$7:$EF$306))</f>
        <v/>
      </c>
      <c r="I162" s="19" t="str">
        <f t="array" ref="I162">IF($B162=0,"",SUMPRODUCT((CF!$B$7:$B$306=$B162)*(I$4=CF!$P$5:$EF$5),CF!$P$7:$EF$306))</f>
        <v/>
      </c>
      <c r="J162" s="19" t="str">
        <f t="array" ref="J162">IF($B162=0,"",SUMPRODUCT((CF!$B$7:$B$306=$B162)*(J$4=CF!$P$5:$EF$5),CF!$P$7:$EF$306))</f>
        <v/>
      </c>
      <c r="K162" s="19" t="str">
        <f t="array" ref="K162">IF($B162=0,"",SUMPRODUCT((CF!$B$7:$B$306=$B162)*(K$4=CF!$P$5:$EF$5),CF!$P$7:$EF$306))</f>
        <v/>
      </c>
      <c r="L162" s="19" t="str">
        <f t="array" ref="L162">IF($B162=0,"",SUMPRODUCT((CF!$B$7:$B$306=$B162)*(L$4=CF!$P$5:$EF$5),CF!$P$7:$EF$306))</f>
        <v/>
      </c>
      <c r="M162" s="19" t="str">
        <f t="array" ref="M162">IF($B162=0,"",SUMPRODUCT((CF!$B$7:$B$306=$B162)*(M$4=CF!$P$5:$EF$5),CF!$P$7:$EF$306))</f>
        <v/>
      </c>
      <c r="N162" s="19" t="str">
        <f t="array" ref="N162">IF($B162=0,"",SUMPRODUCT((CF!$B$7:$B$306=$B162)*(N$4=CF!$P$5:$EF$5),CF!$P$7:$EF$306))</f>
        <v/>
      </c>
      <c r="O162" s="19" t="str">
        <f t="array" ref="O162">IF($B162=0,"",SUMPRODUCT((CF!$B$7:$B$306=$B162)*(O$4=CF!$P$5:$EF$5),CF!$P$7:$EF$306))</f>
        <v/>
      </c>
      <c r="P162" s="204" t="str">
        <f t="array" ref="P162">IF($B162=0,"",SUMPRODUCT((CF!$B$7:$B$306=$B162)*(P$4=CF!$P$5:$EF$5),CF!$P$7:$EF$306))</f>
        <v/>
      </c>
    </row>
    <row r="163" spans="2:16" hidden="1" outlineLevel="1" x14ac:dyDescent="0.2">
      <c r="B163" s="221">
        <f>CF!B163</f>
        <v>0</v>
      </c>
      <c r="E163" s="204">
        <f t="shared" si="4"/>
        <v>0</v>
      </c>
      <c r="F163" s="19" t="str">
        <f t="array" ref="F163">IF($B163=0,"",SUMPRODUCT((CF!$B$7:$B$306=$B163)*(F$4=CF!$P$5:$EF$5),CF!$P$7:$EF$306))</f>
        <v/>
      </c>
      <c r="G163" s="19" t="str">
        <f t="array" ref="G163">IF($B163=0,"",SUMPRODUCT((CF!$B$7:$B$306=$B163)*(G$4=CF!$P$5:$EF$5),CF!$P$7:$EF$306))</f>
        <v/>
      </c>
      <c r="H163" s="19" t="str">
        <f t="array" ref="H163">IF($B163=0,"",SUMPRODUCT((CF!$B$7:$B$306=$B163)*(H$4=CF!$P$5:$EF$5),CF!$P$7:$EF$306))</f>
        <v/>
      </c>
      <c r="I163" s="19" t="str">
        <f t="array" ref="I163">IF($B163=0,"",SUMPRODUCT((CF!$B$7:$B$306=$B163)*(I$4=CF!$P$5:$EF$5),CF!$P$7:$EF$306))</f>
        <v/>
      </c>
      <c r="J163" s="19" t="str">
        <f t="array" ref="J163">IF($B163=0,"",SUMPRODUCT((CF!$B$7:$B$306=$B163)*(J$4=CF!$P$5:$EF$5),CF!$P$7:$EF$306))</f>
        <v/>
      </c>
      <c r="K163" s="19" t="str">
        <f t="array" ref="K163">IF($B163=0,"",SUMPRODUCT((CF!$B$7:$B$306=$B163)*(K$4=CF!$P$5:$EF$5),CF!$P$7:$EF$306))</f>
        <v/>
      </c>
      <c r="L163" s="19" t="str">
        <f t="array" ref="L163">IF($B163=0,"",SUMPRODUCT((CF!$B$7:$B$306=$B163)*(L$4=CF!$P$5:$EF$5),CF!$P$7:$EF$306))</f>
        <v/>
      </c>
      <c r="M163" s="19" t="str">
        <f t="array" ref="M163">IF($B163=0,"",SUMPRODUCT((CF!$B$7:$B$306=$B163)*(M$4=CF!$P$5:$EF$5),CF!$P$7:$EF$306))</f>
        <v/>
      </c>
      <c r="N163" s="19" t="str">
        <f t="array" ref="N163">IF($B163=0,"",SUMPRODUCT((CF!$B$7:$B$306=$B163)*(N$4=CF!$P$5:$EF$5),CF!$P$7:$EF$306))</f>
        <v/>
      </c>
      <c r="O163" s="19" t="str">
        <f t="array" ref="O163">IF($B163=0,"",SUMPRODUCT((CF!$B$7:$B$306=$B163)*(O$4=CF!$P$5:$EF$5),CF!$P$7:$EF$306))</f>
        <v/>
      </c>
      <c r="P163" s="204" t="str">
        <f t="array" ref="P163">IF($B163=0,"",SUMPRODUCT((CF!$B$7:$B$306=$B163)*(P$4=CF!$P$5:$EF$5),CF!$P$7:$EF$306))</f>
        <v/>
      </c>
    </row>
    <row r="164" spans="2:16" hidden="1" outlineLevel="1" x14ac:dyDescent="0.2">
      <c r="B164" s="221">
        <f>CF!B164</f>
        <v>0</v>
      </c>
      <c r="E164" s="204">
        <f t="shared" si="4"/>
        <v>0</v>
      </c>
      <c r="F164" s="19" t="str">
        <f t="array" ref="F164">IF($B164=0,"",SUMPRODUCT((CF!$B$7:$B$306=$B164)*(F$4=CF!$P$5:$EF$5),CF!$P$7:$EF$306))</f>
        <v/>
      </c>
      <c r="G164" s="19" t="str">
        <f t="array" ref="G164">IF($B164=0,"",SUMPRODUCT((CF!$B$7:$B$306=$B164)*(G$4=CF!$P$5:$EF$5),CF!$P$7:$EF$306))</f>
        <v/>
      </c>
      <c r="H164" s="19" t="str">
        <f t="array" ref="H164">IF($B164=0,"",SUMPRODUCT((CF!$B$7:$B$306=$B164)*(H$4=CF!$P$5:$EF$5),CF!$P$7:$EF$306))</f>
        <v/>
      </c>
      <c r="I164" s="19" t="str">
        <f t="array" ref="I164">IF($B164=0,"",SUMPRODUCT((CF!$B$7:$B$306=$B164)*(I$4=CF!$P$5:$EF$5),CF!$P$7:$EF$306))</f>
        <v/>
      </c>
      <c r="J164" s="19" t="str">
        <f t="array" ref="J164">IF($B164=0,"",SUMPRODUCT((CF!$B$7:$B$306=$B164)*(J$4=CF!$P$5:$EF$5),CF!$P$7:$EF$306))</f>
        <v/>
      </c>
      <c r="K164" s="19" t="str">
        <f t="array" ref="K164">IF($B164=0,"",SUMPRODUCT((CF!$B$7:$B$306=$B164)*(K$4=CF!$P$5:$EF$5),CF!$P$7:$EF$306))</f>
        <v/>
      </c>
      <c r="L164" s="19" t="str">
        <f t="array" ref="L164">IF($B164=0,"",SUMPRODUCT((CF!$B$7:$B$306=$B164)*(L$4=CF!$P$5:$EF$5),CF!$P$7:$EF$306))</f>
        <v/>
      </c>
      <c r="M164" s="19" t="str">
        <f t="array" ref="M164">IF($B164=0,"",SUMPRODUCT((CF!$B$7:$B$306=$B164)*(M$4=CF!$P$5:$EF$5),CF!$P$7:$EF$306))</f>
        <v/>
      </c>
      <c r="N164" s="19" t="str">
        <f t="array" ref="N164">IF($B164=0,"",SUMPRODUCT((CF!$B$7:$B$306=$B164)*(N$4=CF!$P$5:$EF$5),CF!$P$7:$EF$306))</f>
        <v/>
      </c>
      <c r="O164" s="19" t="str">
        <f t="array" ref="O164">IF($B164=0,"",SUMPRODUCT((CF!$B$7:$B$306=$B164)*(O$4=CF!$P$5:$EF$5),CF!$P$7:$EF$306))</f>
        <v/>
      </c>
      <c r="P164" s="204" t="str">
        <f t="array" ref="P164">IF($B164=0,"",SUMPRODUCT((CF!$B$7:$B$306=$B164)*(P$4=CF!$P$5:$EF$5),CF!$P$7:$EF$306))</f>
        <v/>
      </c>
    </row>
    <row r="165" spans="2:16" hidden="1" outlineLevel="1" x14ac:dyDescent="0.2">
      <c r="B165" s="221">
        <f>CF!B165</f>
        <v>0</v>
      </c>
      <c r="E165" s="204">
        <f t="shared" si="4"/>
        <v>0</v>
      </c>
      <c r="F165" s="19" t="str">
        <f t="array" ref="F165">IF($B165=0,"",SUMPRODUCT((CF!$B$7:$B$306=$B165)*(F$4=CF!$P$5:$EF$5),CF!$P$7:$EF$306))</f>
        <v/>
      </c>
      <c r="G165" s="19" t="str">
        <f t="array" ref="G165">IF($B165=0,"",SUMPRODUCT((CF!$B$7:$B$306=$B165)*(G$4=CF!$P$5:$EF$5),CF!$P$7:$EF$306))</f>
        <v/>
      </c>
      <c r="H165" s="19" t="str">
        <f t="array" ref="H165">IF($B165=0,"",SUMPRODUCT((CF!$B$7:$B$306=$B165)*(H$4=CF!$P$5:$EF$5),CF!$P$7:$EF$306))</f>
        <v/>
      </c>
      <c r="I165" s="19" t="str">
        <f t="array" ref="I165">IF($B165=0,"",SUMPRODUCT((CF!$B$7:$B$306=$B165)*(I$4=CF!$P$5:$EF$5),CF!$P$7:$EF$306))</f>
        <v/>
      </c>
      <c r="J165" s="19" t="str">
        <f t="array" ref="J165">IF($B165=0,"",SUMPRODUCT((CF!$B$7:$B$306=$B165)*(J$4=CF!$P$5:$EF$5),CF!$P$7:$EF$306))</f>
        <v/>
      </c>
      <c r="K165" s="19" t="str">
        <f t="array" ref="K165">IF($B165=0,"",SUMPRODUCT((CF!$B$7:$B$306=$B165)*(K$4=CF!$P$5:$EF$5),CF!$P$7:$EF$306))</f>
        <v/>
      </c>
      <c r="L165" s="19" t="str">
        <f t="array" ref="L165">IF($B165=0,"",SUMPRODUCT((CF!$B$7:$B$306=$B165)*(L$4=CF!$P$5:$EF$5),CF!$P$7:$EF$306))</f>
        <v/>
      </c>
      <c r="M165" s="19" t="str">
        <f t="array" ref="M165">IF($B165=0,"",SUMPRODUCT((CF!$B$7:$B$306=$B165)*(M$4=CF!$P$5:$EF$5),CF!$P$7:$EF$306))</f>
        <v/>
      </c>
      <c r="N165" s="19" t="str">
        <f t="array" ref="N165">IF($B165=0,"",SUMPRODUCT((CF!$B$7:$B$306=$B165)*(N$4=CF!$P$5:$EF$5),CF!$P$7:$EF$306))</f>
        <v/>
      </c>
      <c r="O165" s="19" t="str">
        <f t="array" ref="O165">IF($B165=0,"",SUMPRODUCT((CF!$B$7:$B$306=$B165)*(O$4=CF!$P$5:$EF$5),CF!$P$7:$EF$306))</f>
        <v/>
      </c>
      <c r="P165" s="204" t="str">
        <f t="array" ref="P165">IF($B165=0,"",SUMPRODUCT((CF!$B$7:$B$306=$B165)*(P$4=CF!$P$5:$EF$5),CF!$P$7:$EF$306))</f>
        <v/>
      </c>
    </row>
    <row r="166" spans="2:16" hidden="1" outlineLevel="1" x14ac:dyDescent="0.2">
      <c r="B166" s="221">
        <f>CF!B166</f>
        <v>0</v>
      </c>
      <c r="E166" s="204">
        <f t="shared" si="4"/>
        <v>0</v>
      </c>
      <c r="F166" s="19" t="str">
        <f t="array" ref="F166">IF($B166=0,"",SUMPRODUCT((CF!$B$7:$B$306=$B166)*(F$4=CF!$P$5:$EF$5),CF!$P$7:$EF$306))</f>
        <v/>
      </c>
      <c r="G166" s="19" t="str">
        <f t="array" ref="G166">IF($B166=0,"",SUMPRODUCT((CF!$B$7:$B$306=$B166)*(G$4=CF!$P$5:$EF$5),CF!$P$7:$EF$306))</f>
        <v/>
      </c>
      <c r="H166" s="19" t="str">
        <f t="array" ref="H166">IF($B166=0,"",SUMPRODUCT((CF!$B$7:$B$306=$B166)*(H$4=CF!$P$5:$EF$5),CF!$P$7:$EF$306))</f>
        <v/>
      </c>
      <c r="I166" s="19" t="str">
        <f t="array" ref="I166">IF($B166=0,"",SUMPRODUCT((CF!$B$7:$B$306=$B166)*(I$4=CF!$P$5:$EF$5),CF!$P$7:$EF$306))</f>
        <v/>
      </c>
      <c r="J166" s="19" t="str">
        <f t="array" ref="J166">IF($B166=0,"",SUMPRODUCT((CF!$B$7:$B$306=$B166)*(J$4=CF!$P$5:$EF$5),CF!$P$7:$EF$306))</f>
        <v/>
      </c>
      <c r="K166" s="19" t="str">
        <f t="array" ref="K166">IF($B166=0,"",SUMPRODUCT((CF!$B$7:$B$306=$B166)*(K$4=CF!$P$5:$EF$5),CF!$P$7:$EF$306))</f>
        <v/>
      </c>
      <c r="L166" s="19" t="str">
        <f t="array" ref="L166">IF($B166=0,"",SUMPRODUCT((CF!$B$7:$B$306=$B166)*(L$4=CF!$P$5:$EF$5),CF!$P$7:$EF$306))</f>
        <v/>
      </c>
      <c r="M166" s="19" t="str">
        <f t="array" ref="M166">IF($B166=0,"",SUMPRODUCT((CF!$B$7:$B$306=$B166)*(M$4=CF!$P$5:$EF$5),CF!$P$7:$EF$306))</f>
        <v/>
      </c>
      <c r="N166" s="19" t="str">
        <f t="array" ref="N166">IF($B166=0,"",SUMPRODUCT((CF!$B$7:$B$306=$B166)*(N$4=CF!$P$5:$EF$5),CF!$P$7:$EF$306))</f>
        <v/>
      </c>
      <c r="O166" s="19" t="str">
        <f t="array" ref="O166">IF($B166=0,"",SUMPRODUCT((CF!$B$7:$B$306=$B166)*(O$4=CF!$P$5:$EF$5),CF!$P$7:$EF$306))</f>
        <v/>
      </c>
      <c r="P166" s="204" t="str">
        <f t="array" ref="P166">IF($B166=0,"",SUMPRODUCT((CF!$B$7:$B$306=$B166)*(P$4=CF!$P$5:$EF$5),CF!$P$7:$EF$306))</f>
        <v/>
      </c>
    </row>
    <row r="167" spans="2:16" hidden="1" outlineLevel="1" x14ac:dyDescent="0.2">
      <c r="B167" s="221">
        <f>CF!B167</f>
        <v>0</v>
      </c>
      <c r="E167" s="204">
        <f>SUM(G167:P167)</f>
        <v>0</v>
      </c>
      <c r="F167" s="19" t="str">
        <f t="array" ref="F167">IF($B167=0,"",SUMPRODUCT((CF!$B$7:$B$306=$B167)*(F$4=CF!$P$5:$EF$5),CF!$P$7:$EF$306))</f>
        <v/>
      </c>
      <c r="G167" s="19" t="str">
        <f t="array" ref="G167">IF($B167=0,"",SUMPRODUCT((CF!$B$7:$B$306=$B167)*(G$4=CF!$P$5:$EF$5),CF!$P$7:$EF$306))</f>
        <v/>
      </c>
      <c r="H167" s="19" t="str">
        <f t="array" ref="H167">IF($B167=0,"",SUMPRODUCT((CF!$B$7:$B$306=$B167)*(H$4=CF!$P$5:$EF$5),CF!$P$7:$EF$306))</f>
        <v/>
      </c>
      <c r="I167" s="19" t="str">
        <f t="array" ref="I167">IF($B167=0,"",SUMPRODUCT((CF!$B$7:$B$306=$B167)*(I$4=CF!$P$5:$EF$5),CF!$P$7:$EF$306))</f>
        <v/>
      </c>
      <c r="J167" s="19" t="str">
        <f t="array" ref="J167">IF($B167=0,"",SUMPRODUCT((CF!$B$7:$B$306=$B167)*(J$4=CF!$P$5:$EF$5),CF!$P$7:$EF$306))</f>
        <v/>
      </c>
      <c r="K167" s="19" t="str">
        <f t="array" ref="K167">IF($B167=0,"",SUMPRODUCT((CF!$B$7:$B$306=$B167)*(K$4=CF!$P$5:$EF$5),CF!$P$7:$EF$306))</f>
        <v/>
      </c>
      <c r="L167" s="19" t="str">
        <f t="array" ref="L167">IF($B167=0,"",SUMPRODUCT((CF!$B$7:$B$306=$B167)*(L$4=CF!$P$5:$EF$5),CF!$P$7:$EF$306))</f>
        <v/>
      </c>
      <c r="M167" s="19" t="str">
        <f t="array" ref="M167">IF($B167=0,"",SUMPRODUCT((CF!$B$7:$B$306=$B167)*(M$4=CF!$P$5:$EF$5),CF!$P$7:$EF$306))</f>
        <v/>
      </c>
      <c r="N167" s="19" t="str">
        <f t="array" ref="N167">IF($B167=0,"",SUMPRODUCT((CF!$B$7:$B$306=$B167)*(N$4=CF!$P$5:$EF$5),CF!$P$7:$EF$306))</f>
        <v/>
      </c>
      <c r="O167" s="19" t="str">
        <f t="array" ref="O167">IF($B167=0,"",SUMPRODUCT((CF!$B$7:$B$306=$B167)*(O$4=CF!$P$5:$EF$5),CF!$P$7:$EF$306))</f>
        <v/>
      </c>
      <c r="P167" s="204" t="str">
        <f t="array" ref="P167">IF($B167=0,"",SUMPRODUCT((CF!$B$7:$B$306=$B167)*(P$4=CF!$P$5:$EF$5),CF!$P$7:$EF$306))</f>
        <v/>
      </c>
    </row>
    <row r="168" spans="2:16" collapsed="1" x14ac:dyDescent="0.2">
      <c r="B168" s="222" t="str">
        <f>CF!B168</f>
        <v>Total Construction Costs Pre Interest Reserve</v>
      </c>
      <c r="C168" s="205"/>
      <c r="D168" s="205"/>
      <c r="E168" s="207">
        <f>SUM(F168:P168)</f>
        <v>299851236.70492148</v>
      </c>
      <c r="F168" s="208">
        <f t="array" ref="F168">IF($B168=0,"",SUMPRODUCT((CF!$B$7:$B$306=$B168)*(F$4=CF!$P$5:$EF$5),CF!$P$7:$EF$306))</f>
        <v>189066744.64857599</v>
      </c>
      <c r="G168" s="208">
        <f t="array" ref="G168">IF($B168=0,"",SUMPRODUCT((CF!$B$7:$B$306=$B168)*(G$4=CF!$P$5:$EF$5),CF!$P$7:$EF$306))</f>
        <v>29829317.852666155</v>
      </c>
      <c r="H168" s="208">
        <f t="array" ref="H168">IF($B168=0,"",SUMPRODUCT((CF!$B$7:$B$306=$B168)*(H$4=CF!$P$5:$EF$5),CF!$P$7:$EF$306))</f>
        <v>40616721.179655641</v>
      </c>
      <c r="I168" s="208">
        <f t="array" ref="I168">IF($B168=0,"",SUMPRODUCT((CF!$B$7:$B$306=$B168)*(I$4=CF!$P$5:$EF$5),CF!$P$7:$EF$306))</f>
        <v>30160798.624023721</v>
      </c>
      <c r="J168" s="208">
        <f t="array" ref="J168">IF($B168=0,"",SUMPRODUCT((CF!$B$7:$B$306=$B168)*(J$4=CF!$P$5:$EF$5),CF!$P$7:$EF$306))</f>
        <v>10177654.4</v>
      </c>
      <c r="K168" s="208">
        <f t="array" ref="K168">IF($B168=0,"",SUMPRODUCT((CF!$B$7:$B$306=$B168)*(K$4=CF!$P$5:$EF$5),CF!$P$7:$EF$306))</f>
        <v>0</v>
      </c>
      <c r="L168" s="208">
        <f t="array" ref="L168">IF($B168=0,"",SUMPRODUCT((CF!$B$7:$B$306=$B168)*(L$4=CF!$P$5:$EF$5),CF!$P$7:$EF$306))</f>
        <v>0</v>
      </c>
      <c r="M168" s="208">
        <f t="array" ref="M168">IF($B168=0,"",SUMPRODUCT((CF!$B$7:$B$306=$B168)*(M$4=CF!$P$5:$EF$5),CF!$P$7:$EF$306))</f>
        <v>0</v>
      </c>
      <c r="N168" s="208">
        <f t="array" ref="N168">IF($B168=0,"",SUMPRODUCT((CF!$B$7:$B$306=$B168)*(N$4=CF!$P$5:$EF$5),CF!$P$7:$EF$306))</f>
        <v>0</v>
      </c>
      <c r="O168" s="208">
        <f t="array" ref="O168">IF($B168=0,"",SUMPRODUCT((CF!$B$7:$B$306=$B168)*(O$4=CF!$P$5:$EF$5),CF!$P$7:$EF$306))</f>
        <v>0</v>
      </c>
      <c r="P168" s="207">
        <f t="array" ref="P168">IF($B168=0,"",SUMPRODUCT((CF!$B$7:$B$306=$B168)*(P$4=CF!$P$5:$EF$5),CF!$P$7:$EF$306))</f>
        <v>0</v>
      </c>
    </row>
    <row r="169" spans="2:16" x14ac:dyDescent="0.2">
      <c r="B169" s="221" t="str">
        <f>CF!B169</f>
        <v>Loan Fees</v>
      </c>
      <c r="E169" s="204">
        <f>SUM(F169:P169)</f>
        <v>5272505</v>
      </c>
      <c r="F169" s="19">
        <f t="array" ref="F169">IF($B169=0,"",SUMPRODUCT((CF!$B$7:$B$306=$B169)*(F$4=CF!$P$5:$EF$5),CF!$P$7:$EF$306))</f>
        <v>5272505</v>
      </c>
      <c r="G169" s="19">
        <f t="array" ref="G169">IF($B169=0,"",SUMPRODUCT((CF!$B$7:$B$306=$B169)*(G$4=CF!$P$5:$EF$5),CF!$P$7:$EF$306))</f>
        <v>0</v>
      </c>
      <c r="H169" s="19">
        <f t="array" ref="H169">IF($B169=0,"",SUMPRODUCT((CF!$B$7:$B$306=$B169)*(H$4=CF!$P$5:$EF$5),CF!$P$7:$EF$306))</f>
        <v>0</v>
      </c>
      <c r="I169" s="19">
        <f t="array" ref="I169">IF($B169=0,"",SUMPRODUCT((CF!$B$7:$B$306=$B169)*(I$4=CF!$P$5:$EF$5),CF!$P$7:$EF$306))</f>
        <v>0</v>
      </c>
      <c r="J169" s="19">
        <f t="array" ref="J169">IF($B169=0,"",SUMPRODUCT((CF!$B$7:$B$306=$B169)*(J$4=CF!$P$5:$EF$5),CF!$P$7:$EF$306))</f>
        <v>0</v>
      </c>
      <c r="K169" s="19">
        <f t="array" ref="K169">IF($B169=0,"",SUMPRODUCT((CF!$B$7:$B$306=$B169)*(K$4=CF!$P$5:$EF$5),CF!$P$7:$EF$306))</f>
        <v>0</v>
      </c>
      <c r="L169" s="19">
        <f t="array" ref="L169">IF($B169=0,"",SUMPRODUCT((CF!$B$7:$B$306=$B169)*(L$4=CF!$P$5:$EF$5),CF!$P$7:$EF$306))</f>
        <v>0</v>
      </c>
      <c r="M169" s="19">
        <f t="array" ref="M169">IF($B169=0,"",SUMPRODUCT((CF!$B$7:$B$306=$B169)*(M$4=CF!$P$5:$EF$5),CF!$P$7:$EF$306))</f>
        <v>0</v>
      </c>
      <c r="N169" s="19">
        <f t="array" ref="N169">IF($B169=0,"",SUMPRODUCT((CF!$B$7:$B$306=$B169)*(N$4=CF!$P$5:$EF$5),CF!$P$7:$EF$306))</f>
        <v>0</v>
      </c>
      <c r="O169" s="19">
        <f t="array" ref="O169">IF($B169=0,"",SUMPRODUCT((CF!$B$7:$B$306=$B169)*(O$4=CF!$P$5:$EF$5),CF!$P$7:$EF$306))</f>
        <v>0</v>
      </c>
      <c r="P169" s="204">
        <f t="array" ref="P169">IF($B169=0,"",SUMPRODUCT((CF!$B$7:$B$306=$B169)*(P$4=CF!$P$5:$EF$5),CF!$P$7:$EF$306))</f>
        <v>0</v>
      </c>
    </row>
    <row r="170" spans="2:16" x14ac:dyDescent="0.2">
      <c r="B170" s="221" t="str">
        <f>CF!B170</f>
        <v>Interest Reserve</v>
      </c>
      <c r="E170" s="204">
        <f>SUM(F170:P170)</f>
        <v>48648085.13744016</v>
      </c>
      <c r="F170" s="19">
        <f t="array" ref="F170">IF($B170=0,"",SUMPRODUCT((CF!$B$7:$B$306=$B170)*(F$4=CF!$P$5:$EF$5),CF!$P$7:$EF$306))</f>
        <v>0</v>
      </c>
      <c r="G170" s="19">
        <f t="array" ref="G170">IF($B170=0,"",SUMPRODUCT((CF!$B$7:$B$306=$B170)*(G$4=CF!$P$5:$EF$5),CF!$P$7:$EF$306))</f>
        <v>9308950.215386292</v>
      </c>
      <c r="H170" s="19">
        <f t="array" ref="H170">IF($B170=0,"",SUMPRODUCT((CF!$B$7:$B$306=$B170)*(H$4=CF!$P$5:$EF$5),CF!$P$7:$EF$306))</f>
        <v>12015878.348522533</v>
      </c>
      <c r="I170" s="19">
        <f t="array" ref="I170">IF($B170=0,"",SUMPRODUCT((CF!$B$7:$B$306=$B170)*(I$4=CF!$P$5:$EF$5),CF!$P$7:$EF$306))</f>
        <v>13841901.860983154</v>
      </c>
      <c r="J170" s="19">
        <f t="array" ref="J170">IF($B170=0,"",SUMPRODUCT((CF!$B$7:$B$306=$B170)*(J$4=CF!$P$5:$EF$5),CF!$P$7:$EF$306))</f>
        <v>13481354.712548185</v>
      </c>
      <c r="K170" s="19">
        <f t="array" ref="K170">IF($B170=0,"",SUMPRODUCT((CF!$B$7:$B$306=$B170)*(K$4=CF!$P$5:$EF$5),CF!$P$7:$EF$306))</f>
        <v>0</v>
      </c>
      <c r="L170" s="19">
        <f t="array" ref="L170">IF($B170=0,"",SUMPRODUCT((CF!$B$7:$B$306=$B170)*(L$4=CF!$P$5:$EF$5),CF!$P$7:$EF$306))</f>
        <v>0</v>
      </c>
      <c r="M170" s="19">
        <f t="array" ref="M170">IF($B170=0,"",SUMPRODUCT((CF!$B$7:$B$306=$B170)*(M$4=CF!$P$5:$EF$5),CF!$P$7:$EF$306))</f>
        <v>0</v>
      </c>
      <c r="N170" s="19">
        <f t="array" ref="N170">IF($B170=0,"",SUMPRODUCT((CF!$B$7:$B$306=$B170)*(N$4=CF!$P$5:$EF$5),CF!$P$7:$EF$306))</f>
        <v>0</v>
      </c>
      <c r="O170" s="19">
        <f t="array" ref="O170">IF($B170=0,"",SUMPRODUCT((CF!$B$7:$B$306=$B170)*(O$4=CF!$P$5:$EF$5),CF!$P$7:$EF$306))</f>
        <v>0</v>
      </c>
      <c r="P170" s="204">
        <f t="array" ref="P170">IF($B170=0,"",SUMPRODUCT((CF!$B$7:$B$306=$B170)*(P$4=CF!$P$5:$EF$5),CF!$P$7:$EF$306))</f>
        <v>0</v>
      </c>
    </row>
    <row r="171" spans="2:16" x14ac:dyDescent="0.2">
      <c r="B171" s="222" t="str">
        <f>CF!B171</f>
        <v>Total Construction Costs</v>
      </c>
      <c r="C171" s="205"/>
      <c r="D171" s="205"/>
      <c r="E171" s="207">
        <f>SUM(F171:P171)</f>
        <v>353771826.84236163</v>
      </c>
      <c r="F171" s="208">
        <f t="array" ref="F171">IF($B171=0,"",SUMPRODUCT((CF!$B$7:$B$306=$B171)*(F$4=CF!$P$5:$EF$5),CF!$P$7:$EF$306))</f>
        <v>194339249.64857599</v>
      </c>
      <c r="G171" s="208">
        <f t="array" ref="G171">IF($B171=0,"",SUMPRODUCT((CF!$B$7:$B$306=$B171)*(G$4=CF!$P$5:$EF$5),CF!$P$7:$EF$306))</f>
        <v>39138268.068052448</v>
      </c>
      <c r="H171" s="208">
        <f t="array" ref="H171">IF($B171=0,"",SUMPRODUCT((CF!$B$7:$B$306=$B171)*(H$4=CF!$P$5:$EF$5),CF!$P$7:$EF$306))</f>
        <v>52632599.528178163</v>
      </c>
      <c r="I171" s="208">
        <f t="array" ref="I171">IF($B171=0,"",SUMPRODUCT((CF!$B$7:$B$306=$B171)*(I$4=CF!$P$5:$EF$5),CF!$P$7:$EF$306))</f>
        <v>44002700.485006869</v>
      </c>
      <c r="J171" s="208">
        <f t="array" ref="J171">IF($B171=0,"",SUMPRODUCT((CF!$B$7:$B$306=$B171)*(J$4=CF!$P$5:$EF$5),CF!$P$7:$EF$306))</f>
        <v>23659009.112548184</v>
      </c>
      <c r="K171" s="208">
        <f t="array" ref="K171">IF($B171=0,"",SUMPRODUCT((CF!$B$7:$B$306=$B171)*(K$4=CF!$P$5:$EF$5),CF!$P$7:$EF$306))</f>
        <v>0</v>
      </c>
      <c r="L171" s="208">
        <f t="array" ref="L171">IF($B171=0,"",SUMPRODUCT((CF!$B$7:$B$306=$B171)*(L$4=CF!$P$5:$EF$5),CF!$P$7:$EF$306))</f>
        <v>0</v>
      </c>
      <c r="M171" s="208">
        <f t="array" ref="M171">IF($B171=0,"",SUMPRODUCT((CF!$B$7:$B$306=$B171)*(M$4=CF!$P$5:$EF$5),CF!$P$7:$EF$306))</f>
        <v>0</v>
      </c>
      <c r="N171" s="208">
        <f t="array" ref="N171">IF($B171=0,"",SUMPRODUCT((CF!$B$7:$B$306=$B171)*(N$4=CF!$P$5:$EF$5),CF!$P$7:$EF$306))</f>
        <v>0</v>
      </c>
      <c r="O171" s="208">
        <f t="array" ref="O171">IF($B171=0,"",SUMPRODUCT((CF!$B$7:$B$306=$B171)*(O$4=CF!$P$5:$EF$5),CF!$P$7:$EF$306))</f>
        <v>0</v>
      </c>
      <c r="P171" s="207">
        <f t="array" ref="P171">IF($B171=0,"",SUMPRODUCT((CF!$B$7:$B$306=$B171)*(P$4=CF!$P$5:$EF$5),CF!$P$7:$EF$306))</f>
        <v>0</v>
      </c>
    </row>
    <row r="173" spans="2:16" x14ac:dyDescent="0.2">
      <c r="F173" t="s">
        <v>557</v>
      </c>
      <c r="G173" s="855">
        <v>1850661.0132693336</v>
      </c>
      <c r="H173" s="855">
        <v>11143299.161280002</v>
      </c>
      <c r="I173" s="855">
        <v>11366165.144832</v>
      </c>
      <c r="J173" s="855">
        <v>11593488.447805438</v>
      </c>
      <c r="K173" s="855">
        <v>11825358.217076428</v>
      </c>
      <c r="L173" s="855">
        <v>12061865.381149158</v>
      </c>
      <c r="M173" s="855">
        <v>12303102.689010218</v>
      </c>
      <c r="N173" s="855">
        <v>12549164.74208002</v>
      </c>
      <c r="O173" s="855">
        <v>12800148.037117466</v>
      </c>
      <c r="P173" s="856">
        <v>13056150.998382052</v>
      </c>
    </row>
    <row r="174" spans="2:16" x14ac:dyDescent="0.2">
      <c r="B174" s="257" t="str">
        <f>CF!B174</f>
        <v>Retail - Operating Statement</v>
      </c>
      <c r="C174" s="227"/>
      <c r="D174" s="227"/>
      <c r="E174" s="227"/>
      <c r="F174" s="227"/>
      <c r="G174" s="227"/>
      <c r="H174" s="227"/>
      <c r="I174" s="227"/>
      <c r="J174" s="227"/>
      <c r="K174" s="227"/>
      <c r="L174" s="227"/>
      <c r="M174" s="227"/>
      <c r="N174" s="227"/>
      <c r="O174" s="227"/>
      <c r="P174" s="251"/>
    </row>
    <row r="175" spans="2:16" hidden="1" outlineLevel="1" x14ac:dyDescent="0.2">
      <c r="B175" s="275" t="str">
        <f>CF!B177</f>
        <v>Operating Income - Retail</v>
      </c>
      <c r="E175" s="30"/>
      <c r="F175" s="19"/>
      <c r="G175" s="19"/>
      <c r="H175" s="19"/>
      <c r="I175" s="19"/>
      <c r="J175" s="19"/>
      <c r="K175" s="19"/>
      <c r="L175" s="19"/>
      <c r="M175" s="19"/>
      <c r="N175" s="19"/>
      <c r="O175" s="19"/>
      <c r="P175" s="30"/>
    </row>
    <row r="176" spans="2:16" hidden="1" outlineLevel="1" x14ac:dyDescent="0.2">
      <c r="B176" s="252" t="str">
        <f>CF!B178</f>
        <v>Retail 1</v>
      </c>
      <c r="E176" s="30"/>
      <c r="F176" s="19">
        <f t="array" ref="F176">IF($B176=0,"",SUMPRODUCT((CF!$B$7:$B$306=$B176)*(F$4=CF!$P$5:$EF$5),CF!$P$7:$EF$306))</f>
        <v>0</v>
      </c>
      <c r="G176" s="19">
        <f t="array" ref="G176">IF($B176=0,"",SUMPRODUCT((CF!$B$7:$B$306=$B176)*(G$4=CF!$P$5:$EF$5),CF!$P$7:$EF$306))</f>
        <v>420320.00040000002</v>
      </c>
      <c r="H176" s="19">
        <f t="array" ref="H176">IF($B176=0,"",SUMPRODUCT((CF!$B$7:$B$306=$B176)*(H$4=CF!$P$5:$EF$5),CF!$P$7:$EF$306))</f>
        <v>428726.40000000008</v>
      </c>
      <c r="I176" s="19">
        <f t="array" ref="I176">IF($B176=0,"",SUMPRODUCT((CF!$B$7:$B$306=$B176)*(I$4=CF!$P$5:$EF$5),CF!$P$7:$EF$306))</f>
        <v>437300.92800000001</v>
      </c>
      <c r="J176" s="19">
        <f t="array" ref="J176">IF($B176=0,"",SUMPRODUCT((CF!$B$7:$B$306=$B176)*(J$4=CF!$P$5:$EF$5),CF!$P$7:$EF$306))</f>
        <v>446046.94680000009</v>
      </c>
      <c r="K176" s="19">
        <f t="array" ref="K176">IF($B176=0,"",SUMPRODUCT((CF!$B$7:$B$306=$B176)*(K$4=CF!$P$5:$EF$5),CF!$P$7:$EF$306))</f>
        <v>454967.88600000012</v>
      </c>
      <c r="L176" s="19">
        <f t="array" ref="L176">IF($B176=0,"",SUMPRODUCT((CF!$B$7:$B$306=$B176)*(L$4=CF!$P$5:$EF$5),CF!$P$7:$EF$306))</f>
        <v>464067.24359999987</v>
      </c>
      <c r="M176" s="19">
        <f t="array" ref="M176">IF($B176=0,"",SUMPRODUCT((CF!$B$7:$B$306=$B176)*(M$4=CF!$P$5:$EF$5),CF!$P$7:$EF$306))</f>
        <v>473348.58840000001</v>
      </c>
      <c r="N176" s="19">
        <f t="array" ref="N176">IF($B176=0,"",SUMPRODUCT((CF!$B$7:$B$306=$B176)*(N$4=CF!$P$5:$EF$5),CF!$P$7:$EF$306))</f>
        <v>482815.56</v>
      </c>
      <c r="O176" s="19">
        <f t="array" ref="O176">IF($B176=0,"",SUMPRODUCT((CF!$B$7:$B$306=$B176)*(O$4=CF!$P$5:$EF$5),CF!$P$7:$EF$306))</f>
        <v>492471.87120000011</v>
      </c>
      <c r="P176" s="30">
        <f t="array" ref="P176">IF($B176=0,"",SUMPRODUCT((CF!$B$7:$B$306=$B176)*(P$4=CF!$P$5:$EF$5),CF!$P$7:$EF$306))</f>
        <v>502321.30799999996</v>
      </c>
    </row>
    <row r="177" spans="2:16" hidden="1" outlineLevel="1" x14ac:dyDescent="0.2">
      <c r="B177" s="252" t="str">
        <f>CF!B179</f>
        <v>Parking Space</v>
      </c>
      <c r="E177" s="30"/>
      <c r="F177" s="19">
        <f t="array" ref="F177">IF($B177=0,"",SUMPRODUCT((CF!$B$7:$B$306=$B177)*(F$4=CF!$P$5:$EF$5),CF!$P$7:$EF$306))</f>
        <v>0</v>
      </c>
      <c r="G177" s="19">
        <f t="array" ref="G177">IF($B177=0,"",SUMPRODUCT((CF!$B$7:$B$306=$B177)*(G$4=CF!$P$5:$EF$5),CF!$P$7:$EF$306))</f>
        <v>521049.99959999998</v>
      </c>
      <c r="H177" s="19">
        <f t="array" ref="H177">IF($B177=0,"",SUMPRODUCT((CF!$B$7:$B$306=$B177)*(H$4=CF!$P$5:$EF$5),CF!$P$7:$EF$306))</f>
        <v>531471</v>
      </c>
      <c r="I177" s="19">
        <f t="array" ref="I177">IF($B177=0,"",SUMPRODUCT((CF!$B$7:$B$306=$B177)*(I$4=CF!$P$5:$EF$5),CF!$P$7:$EF$306))</f>
        <v>542100.42000000016</v>
      </c>
      <c r="J177" s="19">
        <f t="array" ref="J177">IF($B177=0,"",SUMPRODUCT((CF!$B$7:$B$306=$B177)*(J$4=CF!$P$5:$EF$5),CF!$P$7:$EF$306))</f>
        <v>552942.42839999998</v>
      </c>
      <c r="K177" s="19">
        <f t="array" ref="K177">IF($B177=0,"",SUMPRODUCT((CF!$B$7:$B$306=$B177)*(K$4=CF!$P$5:$EF$5),CF!$P$7:$EF$306))</f>
        <v>564001.27679999999</v>
      </c>
      <c r="L177" s="19">
        <f t="array" ref="L177">IF($B177=0,"",SUMPRODUCT((CF!$B$7:$B$306=$B177)*(L$4=CF!$P$5:$EF$5),CF!$P$7:$EF$306))</f>
        <v>575281.30199999991</v>
      </c>
      <c r="M177" s="19">
        <f t="array" ref="M177">IF($B177=0,"",SUMPRODUCT((CF!$B$7:$B$306=$B177)*(M$4=CF!$P$5:$EF$5),CF!$P$7:$EF$306))</f>
        <v>586786.92839999998</v>
      </c>
      <c r="N177" s="19">
        <f t="array" ref="N177">IF($B177=0,"",SUMPRODUCT((CF!$B$7:$B$306=$B177)*(N$4=CF!$P$5:$EF$5),CF!$P$7:$EF$306))</f>
        <v>598522.66680000012</v>
      </c>
      <c r="O177" s="19">
        <f t="array" ref="O177">IF($B177=0,"",SUMPRODUCT((CF!$B$7:$B$306=$B177)*(O$4=CF!$P$5:$EF$5),CF!$P$7:$EF$306))</f>
        <v>610493.12040000001</v>
      </c>
      <c r="P177" s="30">
        <f t="array" ref="P177">IF($B177=0,"",SUMPRODUCT((CF!$B$7:$B$306=$B177)*(P$4=CF!$P$5:$EF$5),CF!$P$7:$EF$306))</f>
        <v>622702.98239999998</v>
      </c>
    </row>
    <row r="178" spans="2:16" hidden="1" outlineLevel="1" x14ac:dyDescent="0.2">
      <c r="B178" s="252">
        <f>CF!B180</f>
        <v>0</v>
      </c>
      <c r="E178" s="30"/>
      <c r="F178" s="19" t="str">
        <f t="array" ref="F178">IF($B178=0,"",SUMPRODUCT((CF!$B$7:$B$306=$B178)*(F$4=CF!$P$5:$EF$5),CF!$P$7:$EF$306))</f>
        <v/>
      </c>
      <c r="G178" s="19" t="str">
        <f t="array" ref="G178">IF($B178=0,"",SUMPRODUCT((CF!$B$7:$B$306=$B178)*(G$4=CF!$P$5:$EF$5),CF!$P$7:$EF$306))</f>
        <v/>
      </c>
      <c r="H178" s="19" t="str">
        <f t="array" ref="H178">IF($B178=0,"",SUMPRODUCT((CF!$B$7:$B$306=$B178)*(H$4=CF!$P$5:$EF$5),CF!$P$7:$EF$306))</f>
        <v/>
      </c>
      <c r="I178" s="19" t="str">
        <f t="array" ref="I178">IF($B178=0,"",SUMPRODUCT((CF!$B$7:$B$306=$B178)*(I$4=CF!$P$5:$EF$5),CF!$P$7:$EF$306))</f>
        <v/>
      </c>
      <c r="J178" s="19" t="str">
        <f t="array" ref="J178">IF($B178=0,"",SUMPRODUCT((CF!$B$7:$B$306=$B178)*(J$4=CF!$P$5:$EF$5),CF!$P$7:$EF$306))</f>
        <v/>
      </c>
      <c r="K178" s="19" t="str">
        <f t="array" ref="K178">IF($B178=0,"",SUMPRODUCT((CF!$B$7:$B$306=$B178)*(K$4=CF!$P$5:$EF$5),CF!$P$7:$EF$306))</f>
        <v/>
      </c>
      <c r="L178" s="19" t="str">
        <f t="array" ref="L178">IF($B178=0,"",SUMPRODUCT((CF!$B$7:$B$306=$B178)*(L$4=CF!$P$5:$EF$5),CF!$P$7:$EF$306))</f>
        <v/>
      </c>
      <c r="M178" s="19" t="str">
        <f t="array" ref="M178">IF($B178=0,"",SUMPRODUCT((CF!$B$7:$B$306=$B178)*(M$4=CF!$P$5:$EF$5),CF!$P$7:$EF$306))</f>
        <v/>
      </c>
      <c r="N178" s="19" t="str">
        <f t="array" ref="N178">IF($B178=0,"",SUMPRODUCT((CF!$B$7:$B$306=$B178)*(N$4=CF!$P$5:$EF$5),CF!$P$7:$EF$306))</f>
        <v/>
      </c>
      <c r="O178" s="19" t="str">
        <f t="array" ref="O178">IF($B178=0,"",SUMPRODUCT((CF!$B$7:$B$306=$B178)*(O$4=CF!$P$5:$EF$5),CF!$P$7:$EF$306))</f>
        <v/>
      </c>
      <c r="P178" s="30" t="str">
        <f t="array" ref="P178">IF($B178=0,"",SUMPRODUCT((CF!$B$7:$B$306=$B178)*(P$4=CF!$P$5:$EF$5),CF!$P$7:$EF$306))</f>
        <v/>
      </c>
    </row>
    <row r="179" spans="2:16" hidden="1" outlineLevel="1" x14ac:dyDescent="0.2">
      <c r="B179" s="252">
        <f>CF!B181</f>
        <v>0</v>
      </c>
      <c r="E179" s="30"/>
      <c r="F179" s="19" t="str">
        <f t="array" ref="F179">IF($B179=0,"",SUMPRODUCT((CF!$B$7:$B$306=$B179)*(F$4=CF!$P$5:$EF$5),CF!$P$7:$EF$306))</f>
        <v/>
      </c>
      <c r="G179" s="19" t="str">
        <f t="array" ref="G179">IF($B179=0,"",SUMPRODUCT((CF!$B$7:$B$306=$B179)*(G$4=CF!$P$5:$EF$5),CF!$P$7:$EF$306))</f>
        <v/>
      </c>
      <c r="H179" s="19" t="str">
        <f t="array" ref="H179">IF($B179=0,"",SUMPRODUCT((CF!$B$7:$B$306=$B179)*(H$4=CF!$P$5:$EF$5),CF!$P$7:$EF$306))</f>
        <v/>
      </c>
      <c r="I179" s="19" t="str">
        <f t="array" ref="I179">IF($B179=0,"",SUMPRODUCT((CF!$B$7:$B$306=$B179)*(I$4=CF!$P$5:$EF$5),CF!$P$7:$EF$306))</f>
        <v/>
      </c>
      <c r="J179" s="19" t="str">
        <f t="array" ref="J179">IF($B179=0,"",SUMPRODUCT((CF!$B$7:$B$306=$B179)*(J$4=CF!$P$5:$EF$5),CF!$P$7:$EF$306))</f>
        <v/>
      </c>
      <c r="K179" s="19" t="str">
        <f t="array" ref="K179">IF($B179=0,"",SUMPRODUCT((CF!$B$7:$B$306=$B179)*(K$4=CF!$P$5:$EF$5),CF!$P$7:$EF$306))</f>
        <v/>
      </c>
      <c r="L179" s="19" t="str">
        <f t="array" ref="L179">IF($B179=0,"",SUMPRODUCT((CF!$B$7:$B$306=$B179)*(L$4=CF!$P$5:$EF$5),CF!$P$7:$EF$306))</f>
        <v/>
      </c>
      <c r="M179" s="19" t="str">
        <f t="array" ref="M179">IF($B179=0,"",SUMPRODUCT((CF!$B$7:$B$306=$B179)*(M$4=CF!$P$5:$EF$5),CF!$P$7:$EF$306))</f>
        <v/>
      </c>
      <c r="N179" s="19" t="str">
        <f t="array" ref="N179">IF($B179=0,"",SUMPRODUCT((CF!$B$7:$B$306=$B179)*(N$4=CF!$P$5:$EF$5),CF!$P$7:$EF$306))</f>
        <v/>
      </c>
      <c r="O179" s="19" t="str">
        <f t="array" ref="O179">IF($B179=0,"",SUMPRODUCT((CF!$B$7:$B$306=$B179)*(O$4=CF!$P$5:$EF$5),CF!$P$7:$EF$306))</f>
        <v/>
      </c>
      <c r="P179" s="30" t="str">
        <f t="array" ref="P179">IF($B179=0,"",SUMPRODUCT((CF!$B$7:$B$306=$B179)*(P$4=CF!$P$5:$EF$5),CF!$P$7:$EF$306))</f>
        <v/>
      </c>
    </row>
    <row r="180" spans="2:16" hidden="1" outlineLevel="1" x14ac:dyDescent="0.2">
      <c r="B180" s="252">
        <f>CF!B182</f>
        <v>0</v>
      </c>
      <c r="E180" s="30"/>
      <c r="F180" s="19" t="str">
        <f t="array" ref="F180">IF($B180=0,"",SUMPRODUCT((CF!$B$7:$B$306=$B180)*(F$4=CF!$P$5:$EF$5),CF!$P$7:$EF$306))</f>
        <v/>
      </c>
      <c r="G180" s="19" t="str">
        <f t="array" ref="G180">IF($B180=0,"",SUMPRODUCT((CF!$B$7:$B$306=$B180)*(G$4=CF!$P$5:$EF$5),CF!$P$7:$EF$306))</f>
        <v/>
      </c>
      <c r="H180" s="19" t="str">
        <f t="array" ref="H180">IF($B180=0,"",SUMPRODUCT((CF!$B$7:$B$306=$B180)*(H$4=CF!$P$5:$EF$5),CF!$P$7:$EF$306))</f>
        <v/>
      </c>
      <c r="I180" s="19" t="str">
        <f t="array" ref="I180">IF($B180=0,"",SUMPRODUCT((CF!$B$7:$B$306=$B180)*(I$4=CF!$P$5:$EF$5),CF!$P$7:$EF$306))</f>
        <v/>
      </c>
      <c r="J180" s="19" t="str">
        <f t="array" ref="J180">IF($B180=0,"",SUMPRODUCT((CF!$B$7:$B$306=$B180)*(J$4=CF!$P$5:$EF$5),CF!$P$7:$EF$306))</f>
        <v/>
      </c>
      <c r="K180" s="19" t="str">
        <f t="array" ref="K180">IF($B180=0,"",SUMPRODUCT((CF!$B$7:$B$306=$B180)*(K$4=CF!$P$5:$EF$5),CF!$P$7:$EF$306))</f>
        <v/>
      </c>
      <c r="L180" s="19" t="str">
        <f t="array" ref="L180">IF($B180=0,"",SUMPRODUCT((CF!$B$7:$B$306=$B180)*(L$4=CF!$P$5:$EF$5),CF!$P$7:$EF$306))</f>
        <v/>
      </c>
      <c r="M180" s="19" t="str">
        <f t="array" ref="M180">IF($B180=0,"",SUMPRODUCT((CF!$B$7:$B$306=$B180)*(M$4=CF!$P$5:$EF$5),CF!$P$7:$EF$306))</f>
        <v/>
      </c>
      <c r="N180" s="19" t="str">
        <f t="array" ref="N180">IF($B180=0,"",SUMPRODUCT((CF!$B$7:$B$306=$B180)*(N$4=CF!$P$5:$EF$5),CF!$P$7:$EF$306))</f>
        <v/>
      </c>
      <c r="O180" s="19" t="str">
        <f t="array" ref="O180">IF($B180=0,"",SUMPRODUCT((CF!$B$7:$B$306=$B180)*(O$4=CF!$P$5:$EF$5),CF!$P$7:$EF$306))</f>
        <v/>
      </c>
      <c r="P180" s="30" t="str">
        <f t="array" ref="P180">IF($B180=0,"",SUMPRODUCT((CF!$B$7:$B$306=$B180)*(P$4=CF!$P$5:$EF$5),CF!$P$7:$EF$306))</f>
        <v/>
      </c>
    </row>
    <row r="181" spans="2:16" hidden="1" outlineLevel="1" x14ac:dyDescent="0.2">
      <c r="B181" s="252">
        <f>CF!B183</f>
        <v>0</v>
      </c>
      <c r="E181" s="30"/>
      <c r="F181" s="19" t="str">
        <f t="array" ref="F181">IF($B181=0,"",SUMPRODUCT((CF!$B$7:$B$306=$B181)*(F$4=CF!$P$5:$EF$5),CF!$P$7:$EF$306))</f>
        <v/>
      </c>
      <c r="G181" s="19" t="str">
        <f t="array" ref="G181">IF($B181=0,"",SUMPRODUCT((CF!$B$7:$B$306=$B181)*(G$4=CF!$P$5:$EF$5),CF!$P$7:$EF$306))</f>
        <v/>
      </c>
      <c r="H181" s="19" t="str">
        <f t="array" ref="H181">IF($B181=0,"",SUMPRODUCT((CF!$B$7:$B$306=$B181)*(H$4=CF!$P$5:$EF$5),CF!$P$7:$EF$306))</f>
        <v/>
      </c>
      <c r="I181" s="19" t="str">
        <f t="array" ref="I181">IF($B181=0,"",SUMPRODUCT((CF!$B$7:$B$306=$B181)*(I$4=CF!$P$5:$EF$5),CF!$P$7:$EF$306))</f>
        <v/>
      </c>
      <c r="J181" s="19" t="str">
        <f t="array" ref="J181">IF($B181=0,"",SUMPRODUCT((CF!$B$7:$B$306=$B181)*(J$4=CF!$P$5:$EF$5),CF!$P$7:$EF$306))</f>
        <v/>
      </c>
      <c r="K181" s="19" t="str">
        <f t="array" ref="K181">IF($B181=0,"",SUMPRODUCT((CF!$B$7:$B$306=$B181)*(K$4=CF!$P$5:$EF$5),CF!$P$7:$EF$306))</f>
        <v/>
      </c>
      <c r="L181" s="19" t="str">
        <f t="array" ref="L181">IF($B181=0,"",SUMPRODUCT((CF!$B$7:$B$306=$B181)*(L$4=CF!$P$5:$EF$5),CF!$P$7:$EF$306))</f>
        <v/>
      </c>
      <c r="M181" s="19" t="str">
        <f t="array" ref="M181">IF($B181=0,"",SUMPRODUCT((CF!$B$7:$B$306=$B181)*(M$4=CF!$P$5:$EF$5),CF!$P$7:$EF$306))</f>
        <v/>
      </c>
      <c r="N181" s="19" t="str">
        <f t="array" ref="N181">IF($B181=0,"",SUMPRODUCT((CF!$B$7:$B$306=$B181)*(N$4=CF!$P$5:$EF$5),CF!$P$7:$EF$306))</f>
        <v/>
      </c>
      <c r="O181" s="19" t="str">
        <f t="array" ref="O181">IF($B181=0,"",SUMPRODUCT((CF!$B$7:$B$306=$B181)*(O$4=CF!$P$5:$EF$5),CF!$P$7:$EF$306))</f>
        <v/>
      </c>
      <c r="P181" s="30" t="str">
        <f t="array" ref="P181">IF($B181=0,"",SUMPRODUCT((CF!$B$7:$B$306=$B181)*(P$4=CF!$P$5:$EF$5),CF!$P$7:$EF$306))</f>
        <v/>
      </c>
    </row>
    <row r="182" spans="2:16" hidden="1" outlineLevel="1" x14ac:dyDescent="0.2">
      <c r="B182" s="252">
        <f>CF!B184</f>
        <v>0</v>
      </c>
      <c r="E182" s="30"/>
      <c r="F182" s="19" t="str">
        <f t="array" ref="F182">IF($B182=0,"",SUMPRODUCT((CF!$B$7:$B$306=$B182)*(F$4=CF!$P$5:$EF$5),CF!$P$7:$EF$306))</f>
        <v/>
      </c>
      <c r="G182" s="19" t="str">
        <f t="array" ref="G182">IF($B182=0,"",SUMPRODUCT((CF!$B$7:$B$306=$B182)*(G$4=CF!$P$5:$EF$5),CF!$P$7:$EF$306))</f>
        <v/>
      </c>
      <c r="H182" s="19" t="str">
        <f t="array" ref="H182">IF($B182=0,"",SUMPRODUCT((CF!$B$7:$B$306=$B182)*(H$4=CF!$P$5:$EF$5),CF!$P$7:$EF$306))</f>
        <v/>
      </c>
      <c r="I182" s="19" t="str">
        <f t="array" ref="I182">IF($B182=0,"",SUMPRODUCT((CF!$B$7:$B$306=$B182)*(I$4=CF!$P$5:$EF$5),CF!$P$7:$EF$306))</f>
        <v/>
      </c>
      <c r="J182" s="19" t="str">
        <f t="array" ref="J182">IF($B182=0,"",SUMPRODUCT((CF!$B$7:$B$306=$B182)*(J$4=CF!$P$5:$EF$5),CF!$P$7:$EF$306))</f>
        <v/>
      </c>
      <c r="K182" s="19" t="str">
        <f t="array" ref="K182">IF($B182=0,"",SUMPRODUCT((CF!$B$7:$B$306=$B182)*(K$4=CF!$P$5:$EF$5),CF!$P$7:$EF$306))</f>
        <v/>
      </c>
      <c r="L182" s="19" t="str">
        <f t="array" ref="L182">IF($B182=0,"",SUMPRODUCT((CF!$B$7:$B$306=$B182)*(L$4=CF!$P$5:$EF$5),CF!$P$7:$EF$306))</f>
        <v/>
      </c>
      <c r="M182" s="19" t="str">
        <f t="array" ref="M182">IF($B182=0,"",SUMPRODUCT((CF!$B$7:$B$306=$B182)*(M$4=CF!$P$5:$EF$5),CF!$P$7:$EF$306))</f>
        <v/>
      </c>
      <c r="N182" s="19" t="str">
        <f t="array" ref="N182">IF($B182=0,"",SUMPRODUCT((CF!$B$7:$B$306=$B182)*(N$4=CF!$P$5:$EF$5),CF!$P$7:$EF$306))</f>
        <v/>
      </c>
      <c r="O182" s="19" t="str">
        <f t="array" ref="O182">IF($B182=0,"",SUMPRODUCT((CF!$B$7:$B$306=$B182)*(O$4=CF!$P$5:$EF$5),CF!$P$7:$EF$306))</f>
        <v/>
      </c>
      <c r="P182" s="30" t="str">
        <f t="array" ref="P182">IF($B182=0,"",SUMPRODUCT((CF!$B$7:$B$306=$B182)*(P$4=CF!$P$5:$EF$5),CF!$P$7:$EF$306))</f>
        <v/>
      </c>
    </row>
    <row r="183" spans="2:16" hidden="1" outlineLevel="1" x14ac:dyDescent="0.2">
      <c r="B183" s="252">
        <f>CF!B185</f>
        <v>0</v>
      </c>
      <c r="E183" s="30"/>
      <c r="F183" s="19" t="str">
        <f t="array" ref="F183">IF($B183=0,"",SUMPRODUCT((CF!$B$7:$B$306=$B183)*(F$4=CF!$P$5:$EF$5),CF!$P$7:$EF$306))</f>
        <v/>
      </c>
      <c r="G183" s="19" t="str">
        <f t="array" ref="G183">IF($B183=0,"",SUMPRODUCT((CF!$B$7:$B$306=$B183)*(G$4=CF!$P$5:$EF$5),CF!$P$7:$EF$306))</f>
        <v/>
      </c>
      <c r="H183" s="19" t="str">
        <f t="array" ref="H183">IF($B183=0,"",SUMPRODUCT((CF!$B$7:$B$306=$B183)*(H$4=CF!$P$5:$EF$5),CF!$P$7:$EF$306))</f>
        <v/>
      </c>
      <c r="I183" s="19" t="str">
        <f t="array" ref="I183">IF($B183=0,"",SUMPRODUCT((CF!$B$7:$B$306=$B183)*(I$4=CF!$P$5:$EF$5),CF!$P$7:$EF$306))</f>
        <v/>
      </c>
      <c r="J183" s="19" t="str">
        <f t="array" ref="J183">IF($B183=0,"",SUMPRODUCT((CF!$B$7:$B$306=$B183)*(J$4=CF!$P$5:$EF$5),CF!$P$7:$EF$306))</f>
        <v/>
      </c>
      <c r="K183" s="19" t="str">
        <f t="array" ref="K183">IF($B183=0,"",SUMPRODUCT((CF!$B$7:$B$306=$B183)*(K$4=CF!$P$5:$EF$5),CF!$P$7:$EF$306))</f>
        <v/>
      </c>
      <c r="L183" s="19" t="str">
        <f t="array" ref="L183">IF($B183=0,"",SUMPRODUCT((CF!$B$7:$B$306=$B183)*(L$4=CF!$P$5:$EF$5),CF!$P$7:$EF$306))</f>
        <v/>
      </c>
      <c r="M183" s="19" t="str">
        <f t="array" ref="M183">IF($B183=0,"",SUMPRODUCT((CF!$B$7:$B$306=$B183)*(M$4=CF!$P$5:$EF$5),CF!$P$7:$EF$306))</f>
        <v/>
      </c>
      <c r="N183" s="19" t="str">
        <f t="array" ref="N183">IF($B183=0,"",SUMPRODUCT((CF!$B$7:$B$306=$B183)*(N$4=CF!$P$5:$EF$5),CF!$P$7:$EF$306))</f>
        <v/>
      </c>
      <c r="O183" s="19" t="str">
        <f t="array" ref="O183">IF($B183=0,"",SUMPRODUCT((CF!$B$7:$B$306=$B183)*(O$4=CF!$P$5:$EF$5),CF!$P$7:$EF$306))</f>
        <v/>
      </c>
      <c r="P183" s="30" t="str">
        <f t="array" ref="P183">IF($B183=0,"",SUMPRODUCT((CF!$B$7:$B$306=$B183)*(P$4=CF!$P$5:$EF$5),CF!$P$7:$EF$306))</f>
        <v/>
      </c>
    </row>
    <row r="184" spans="2:16" hidden="1" outlineLevel="1" x14ac:dyDescent="0.2">
      <c r="B184" s="334" t="str">
        <f>CF!B186</f>
        <v>Potential Base Rent</v>
      </c>
      <c r="C184" s="17"/>
      <c r="D184" s="17"/>
      <c r="E184" s="282"/>
      <c r="F184" s="42">
        <f t="array" ref="F184">IF($B184=0,"",SUMPRODUCT((CF!$B$7:$B$306=$B184)*(F$4=CF!$P$5:$EF$5),CF!$P$7:$EF$306))</f>
        <v>0</v>
      </c>
      <c r="G184" s="42">
        <f t="array" ref="G184">IF($B184=0,"",SUMPRODUCT((CF!$B$7:$B$306=$B184)*(G$4=CF!$P$5:$EF$5),CF!$P$7:$EF$306))</f>
        <v>941370</v>
      </c>
      <c r="H184" s="42">
        <f t="array" ref="H184">IF($B184=0,"",SUMPRODUCT((CF!$B$7:$B$306=$B184)*(H$4=CF!$P$5:$EF$5),CF!$P$7:$EF$306))</f>
        <v>960197.39999999979</v>
      </c>
      <c r="I184" s="42">
        <f t="array" ref="I184">IF($B184=0,"",SUMPRODUCT((CF!$B$7:$B$306=$B184)*(I$4=CF!$P$5:$EF$5),CF!$P$7:$EF$306))</f>
        <v>979401.34799999988</v>
      </c>
      <c r="J184" s="42">
        <f t="array" ref="J184">IF($B184=0,"",SUMPRODUCT((CF!$B$7:$B$306=$B184)*(J$4=CF!$P$5:$EF$5),CF!$P$7:$EF$306))</f>
        <v>998989.37519999978</v>
      </c>
      <c r="K184" s="42">
        <f t="array" ref="K184">IF($B184=0,"",SUMPRODUCT((CF!$B$7:$B$306=$B184)*(K$4=CF!$P$5:$EF$5),CF!$P$7:$EF$306))</f>
        <v>1018969.1628</v>
      </c>
      <c r="L184" s="42">
        <f t="array" ref="L184">IF($B184=0,"",SUMPRODUCT((CF!$B$7:$B$306=$B184)*(L$4=CF!$P$5:$EF$5),CF!$P$7:$EF$306))</f>
        <v>1039348.5456000003</v>
      </c>
      <c r="M184" s="42">
        <f t="array" ref="M184">IF($B184=0,"",SUMPRODUCT((CF!$B$7:$B$306=$B184)*(M$4=CF!$P$5:$EF$5),CF!$P$7:$EF$306))</f>
        <v>1060135.5167999999</v>
      </c>
      <c r="N184" s="42">
        <f t="array" ref="N184">IF($B184=0,"",SUMPRODUCT((CF!$B$7:$B$306=$B184)*(N$4=CF!$P$5:$EF$5),CF!$P$7:$EF$306))</f>
        <v>1081338.2268000001</v>
      </c>
      <c r="O184" s="42">
        <f t="array" ref="O184">IF($B184=0,"",SUMPRODUCT((CF!$B$7:$B$306=$B184)*(O$4=CF!$P$5:$EF$5),CF!$P$7:$EF$306))</f>
        <v>1102964.9916000001</v>
      </c>
      <c r="P184" s="282">
        <f t="array" ref="P184">IF($B184=0,"",SUMPRODUCT((CF!$B$7:$B$306=$B184)*(P$4=CF!$P$5:$EF$5),CF!$P$7:$EF$306))</f>
        <v>1125024.2904000001</v>
      </c>
    </row>
    <row r="185" spans="2:16" hidden="1" outlineLevel="1" x14ac:dyDescent="0.2">
      <c r="B185" s="252" t="str">
        <f>CF!B187</f>
        <v>Over Standard TI Amort.</v>
      </c>
      <c r="E185" s="30"/>
      <c r="F185" s="19">
        <f t="array" ref="F185">IF($B185=0,"",SUMPRODUCT((CF!$B$7:$B$306=$B185)*(F$4=CF!$P$5:$EF$5),CF!$P$7:$EF$306))</f>
        <v>0</v>
      </c>
      <c r="G185" s="19">
        <f t="array" ref="G185">IF($B185=0,"",SUMPRODUCT((CF!$B$7:$B$306=$B185)*(G$4=CF!$P$5:$EF$5),CF!$P$7:$EF$306))</f>
        <v>196509.59999999998</v>
      </c>
      <c r="H185" s="19">
        <f t="array" ref="H185">IF($B185=0,"",SUMPRODUCT((CF!$B$7:$B$306=$B185)*(H$4=CF!$P$5:$EF$5),CF!$P$7:$EF$306))</f>
        <v>200439.79199999999</v>
      </c>
      <c r="I185" s="19">
        <f t="array" ref="I185">IF($B185=0,"",SUMPRODUCT((CF!$B$7:$B$306=$B185)*(I$4=CF!$P$5:$EF$5),CF!$P$7:$EF$306))</f>
        <v>204448.58784000002</v>
      </c>
      <c r="J185" s="19">
        <f t="array" ref="J185">IF($B185=0,"",SUMPRODUCT((CF!$B$7:$B$306=$B185)*(J$4=CF!$P$5:$EF$5),CF!$P$7:$EF$306))</f>
        <v>208537.55959680004</v>
      </c>
      <c r="K185" s="19">
        <f t="array" ref="K185">IF($B185=0,"",SUMPRODUCT((CF!$B$7:$B$306=$B185)*(K$4=CF!$P$5:$EF$5),CF!$P$7:$EF$306))</f>
        <v>212708.31078873607</v>
      </c>
      <c r="L185" s="19">
        <f t="array" ref="L185">IF($B185=0,"",SUMPRODUCT((CF!$B$7:$B$306=$B185)*(L$4=CF!$P$5:$EF$5),CF!$P$7:$EF$306))</f>
        <v>216962.47700451073</v>
      </c>
      <c r="M185" s="19">
        <f t="array" ref="M185">IF($B185=0,"",SUMPRODUCT((CF!$B$7:$B$306=$B185)*(M$4=CF!$P$5:$EF$5),CF!$P$7:$EF$306))</f>
        <v>221301.72654460103</v>
      </c>
      <c r="N185" s="19">
        <f t="array" ref="N185">IF($B185=0,"",SUMPRODUCT((CF!$B$7:$B$306=$B185)*(N$4=CF!$P$5:$EF$5),CF!$P$7:$EF$306))</f>
        <v>225727.76107549286</v>
      </c>
      <c r="O185" s="19">
        <f t="array" ref="O185">IF($B185=0,"",SUMPRODUCT((CF!$B$7:$B$306=$B185)*(O$4=CF!$P$5:$EF$5),CF!$P$7:$EF$306))</f>
        <v>230242.31629700281</v>
      </c>
      <c r="P185" s="30">
        <f t="array" ref="P185">IF($B185=0,"",SUMPRODUCT((CF!$B$7:$B$306=$B185)*(P$4=CF!$P$5:$EF$5),CF!$P$7:$EF$306))</f>
        <v>234847.16262294285</v>
      </c>
    </row>
    <row r="186" spans="2:16" hidden="1" outlineLevel="1" x14ac:dyDescent="0.2">
      <c r="B186" s="252" t="str">
        <f>CF!B188</f>
        <v>Expense Recoveries</v>
      </c>
      <c r="E186" s="30"/>
      <c r="F186" s="19">
        <f t="array" ref="F186">IF($B186=0,"",SUMPRODUCT((CF!$B$7:$B$306=$B186)*(F$4=CF!$P$5:$EF$5),CF!$P$7:$EF$306))</f>
        <v>0</v>
      </c>
      <c r="G186" s="19">
        <f t="array" ref="G186">IF($B186=0,"",SUMPRODUCT((CF!$B$7:$B$306=$B186)*(G$4=CF!$P$5:$EF$5),CF!$P$7:$EF$306))</f>
        <v>3401253.6600000006</v>
      </c>
      <c r="H186" s="19">
        <f t="array" ref="H186">IF($B186=0,"",SUMPRODUCT((CF!$B$7:$B$306=$B186)*(H$4=CF!$P$5:$EF$5),CF!$P$7:$EF$306))</f>
        <v>3469278.7332000001</v>
      </c>
      <c r="I186" s="19">
        <f t="array" ref="I186">IF($B186=0,"",SUMPRODUCT((CF!$B$7:$B$306=$B186)*(I$4=CF!$P$5:$EF$5),CF!$P$7:$EF$306))</f>
        <v>3538664.3078639996</v>
      </c>
      <c r="J186" s="19">
        <f t="array" ref="J186">IF($B186=0,"",SUMPRODUCT((CF!$B$7:$B$306=$B186)*(J$4=CF!$P$5:$EF$5),CF!$P$7:$EF$306))</f>
        <v>3609437.5940212798</v>
      </c>
      <c r="K186" s="19">
        <f t="array" ref="K186">IF($B186=0,"",SUMPRODUCT((CF!$B$7:$B$306=$B186)*(K$4=CF!$P$5:$EF$5),CF!$P$7:$EF$306))</f>
        <v>3681626.3459017058</v>
      </c>
      <c r="L186" s="19">
        <f t="array" ref="L186">IF($B186=0,"",SUMPRODUCT((CF!$B$7:$B$306=$B186)*(L$4=CF!$P$5:$EF$5),CF!$P$7:$EF$306))</f>
        <v>3755258.8728197399</v>
      </c>
      <c r="M186" s="19">
        <f t="array" ref="M186">IF($B186=0,"",SUMPRODUCT((CF!$B$7:$B$306=$B186)*(M$4=CF!$P$5:$EF$5),CF!$P$7:$EF$306))</f>
        <v>3830364.0502761356</v>
      </c>
      <c r="N186" s="19">
        <f t="array" ref="N186">IF($B186=0,"",SUMPRODUCT((CF!$B$7:$B$306=$B186)*(N$4=CF!$P$5:$EF$5),CF!$P$7:$EF$306))</f>
        <v>3906971.3312816564</v>
      </c>
      <c r="O186" s="19">
        <f t="array" ref="O186">IF($B186=0,"",SUMPRODUCT((CF!$B$7:$B$306=$B186)*(O$4=CF!$P$5:$EF$5),CF!$P$7:$EF$306))</f>
        <v>3985110.7579072905</v>
      </c>
      <c r="P186" s="30">
        <f t="array" ref="P186">IF($B186=0,"",SUMPRODUCT((CF!$B$7:$B$306=$B186)*(P$4=CF!$P$5:$EF$5),CF!$P$7:$EF$306))</f>
        <v>4064812.9730654354</v>
      </c>
    </row>
    <row r="187" spans="2:16" hidden="1" outlineLevel="1" x14ac:dyDescent="0.2">
      <c r="B187" s="252" t="str">
        <f>CF!B189</f>
        <v xml:space="preserve">Collection Loss: Vacancy </v>
      </c>
      <c r="E187" s="30"/>
      <c r="F187" s="19">
        <f t="array" ref="F187">IF($B187=0,"",SUMPRODUCT((CF!$B$7:$B$306=$B187)*(F$4=CF!$P$5:$EF$5),CF!$P$7:$EF$306))</f>
        <v>0</v>
      </c>
      <c r="G187" s="19">
        <f t="array" ref="G187">IF($B187=0,"",SUMPRODUCT((CF!$B$7:$B$306=$B187)*(G$4=CF!$P$5:$EF$5),CF!$P$7:$EF$306))</f>
        <v>-181565.33040000001</v>
      </c>
      <c r="H187" s="19">
        <f t="array" ref="H187">IF($B187=0,"",SUMPRODUCT((CF!$B$7:$B$306=$B187)*(H$4=CF!$P$5:$EF$5),CF!$P$7:$EF$306))</f>
        <v>-185196.63700800005</v>
      </c>
      <c r="I187" s="19">
        <f t="array" ref="I187">IF($B187=0,"",SUMPRODUCT((CF!$B$7:$B$306=$B187)*(I$4=CF!$P$5:$EF$5),CF!$P$7:$EF$306))</f>
        <v>-188900.56974815996</v>
      </c>
      <c r="J187" s="19">
        <f t="array" ref="J187">IF($B187=0,"",SUMPRODUCT((CF!$B$7:$B$306=$B187)*(J$4=CF!$P$5:$EF$5),CF!$P$7:$EF$306))</f>
        <v>-192678.58115272317</v>
      </c>
      <c r="K187" s="19">
        <f t="array" ref="K187">IF($B187=0,"",SUMPRODUCT((CF!$B$7:$B$306=$B187)*(K$4=CF!$P$5:$EF$5),CF!$P$7:$EF$306))</f>
        <v>-196532.15277961761</v>
      </c>
      <c r="L187" s="19">
        <f t="array" ref="L187">IF($B187=0,"",SUMPRODUCT((CF!$B$7:$B$306=$B187)*(L$4=CF!$P$5:$EF$5),CF!$P$7:$EF$306))</f>
        <v>-200462.79581697003</v>
      </c>
      <c r="M187" s="19">
        <f t="array" ref="M187">IF($B187=0,"",SUMPRODUCT((CF!$B$7:$B$306=$B187)*(M$4=CF!$P$5:$EF$5),CF!$P$7:$EF$306))</f>
        <v>-204472.05174482951</v>
      </c>
      <c r="N187" s="19">
        <f t="array" ref="N187">IF($B187=0,"",SUMPRODUCT((CF!$B$7:$B$306=$B187)*(N$4=CF!$P$5:$EF$5),CF!$P$7:$EF$306))</f>
        <v>-208561.49276628593</v>
      </c>
      <c r="O187" s="19">
        <f t="array" ref="O187">IF($B187=0,"",SUMPRODUCT((CF!$B$7:$B$306=$B187)*(O$4=CF!$P$5:$EF$5),CF!$P$7:$EF$306))</f>
        <v>-212732.7226321717</v>
      </c>
      <c r="P187" s="30">
        <f t="array" ref="P187">IF($B187=0,"",SUMPRODUCT((CF!$B$7:$B$306=$B187)*(P$4=CF!$P$5:$EF$5),CF!$P$7:$EF$306))</f>
        <v>-216987.37704353521</v>
      </c>
    </row>
    <row r="188" spans="2:16" collapsed="1" x14ac:dyDescent="0.2">
      <c r="B188" s="272" t="str">
        <f>CF!B190</f>
        <v xml:space="preserve">Effective Gross Revenue </v>
      </c>
      <c r="C188" s="205"/>
      <c r="D188" s="205"/>
      <c r="E188" s="207"/>
      <c r="F188" s="208">
        <f t="array" ref="F188">IF($B188=0,"",SUMPRODUCT((CF!$B$7:$B$306=$B188)*(F$4=CF!$P$5:$EF$5),CF!$P$7:$EF$306))</f>
        <v>0</v>
      </c>
      <c r="G188" s="208">
        <f t="array" ref="G188">IF($B188=0,"",SUMPRODUCT((CF!$B$7:$B$306=$B188)*(G$4=CF!$P$5:$EF$5),CF!$P$7:$EF$306))</f>
        <v>4357567.9295999985</v>
      </c>
      <c r="H188" s="208">
        <f t="array" ref="H188">IF($B188=0,"",SUMPRODUCT((CF!$B$7:$B$306=$B188)*(H$4=CF!$P$5:$EF$5),CF!$P$7:$EF$306))</f>
        <v>4444719.2881919993</v>
      </c>
      <c r="I188" s="208">
        <f t="array" ref="I188">IF($B188=0,"",SUMPRODUCT((CF!$B$7:$B$306=$B188)*(I$4=CF!$P$5:$EF$5),CF!$P$7:$EF$306))</f>
        <v>4533613.6739558401</v>
      </c>
      <c r="J188" s="208">
        <f t="array" ref="J188">IF($B188=0,"",SUMPRODUCT((CF!$B$7:$B$306=$B188)*(J$4=CF!$P$5:$EF$5),CF!$P$7:$EF$306))</f>
        <v>4624285.947665357</v>
      </c>
      <c r="K188" s="208">
        <f t="array" ref="K188">IF($B188=0,"",SUMPRODUCT((CF!$B$7:$B$306=$B188)*(K$4=CF!$P$5:$EF$5),CF!$P$7:$EF$306))</f>
        <v>4716771.6667108238</v>
      </c>
      <c r="L188" s="208">
        <f t="array" ref="L188">IF($B188=0,"",SUMPRODUCT((CF!$B$7:$B$306=$B188)*(L$4=CF!$P$5:$EF$5),CF!$P$7:$EF$306))</f>
        <v>4811107.0996072805</v>
      </c>
      <c r="M188" s="208">
        <f t="array" ref="M188">IF($B188=0,"",SUMPRODUCT((CF!$B$7:$B$306=$B188)*(M$4=CF!$P$5:$EF$5),CF!$P$7:$EF$306))</f>
        <v>4907329.2418759065</v>
      </c>
      <c r="N188" s="208">
        <f t="array" ref="N188">IF($B188=0,"",SUMPRODUCT((CF!$B$7:$B$306=$B188)*(N$4=CF!$P$5:$EF$5),CF!$P$7:$EF$306))</f>
        <v>5005475.8263908634</v>
      </c>
      <c r="O188" s="208">
        <f t="array" ref="O188">IF($B188=0,"",SUMPRODUCT((CF!$B$7:$B$306=$B188)*(O$4=CF!$P$5:$EF$5),CF!$P$7:$EF$306))</f>
        <v>5105585.343172119</v>
      </c>
      <c r="P188" s="273">
        <f t="array" ref="P188">IF($B188=0,"",SUMPRODUCT((CF!$B$7:$B$306=$B188)*(P$4=CF!$P$5:$EF$5),CF!$P$7:$EF$306))</f>
        <v>5207697.0490448438</v>
      </c>
    </row>
    <row r="189" spans="2:16" outlineLevel="1" x14ac:dyDescent="0.2">
      <c r="B189" s="275" t="str">
        <f>CF!B191</f>
        <v>Operating Expenses - Retail</v>
      </c>
      <c r="E189" s="30"/>
      <c r="F189" s="19"/>
      <c r="G189" s="19"/>
      <c r="H189" s="19"/>
      <c r="I189" s="19"/>
      <c r="J189" s="19"/>
      <c r="K189" s="19"/>
      <c r="L189" s="19"/>
      <c r="M189" s="19"/>
      <c r="N189" s="19"/>
      <c r="O189" s="19"/>
      <c r="P189" s="30"/>
    </row>
    <row r="190" spans="2:16" outlineLevel="1" x14ac:dyDescent="0.2">
      <c r="B190" s="252" t="str">
        <f>CF!B192</f>
        <v>Property Taxes - Retail</v>
      </c>
      <c r="E190" s="30"/>
      <c r="F190" s="19">
        <f t="array" ref="F190">IF($B190=0,"",SUMPRODUCT((CF!$B$7:$B$306=$B190)*(F$4=CF!$P$5:$EF$5),CF!$P$7:$EF$306))</f>
        <v>0</v>
      </c>
      <c r="G190" s="19">
        <f t="array" ref="G190">IF($B190=0,"",SUMPRODUCT((CF!$B$7:$B$306=$B190)*(G$4=CF!$P$5:$EF$5),CF!$P$7:$EF$306))</f>
        <v>573153</v>
      </c>
      <c r="H190" s="19">
        <f t="array" ref="H190">IF($B190=0,"",SUMPRODUCT((CF!$B$7:$B$306=$B190)*(H$4=CF!$P$5:$EF$5),CF!$P$7:$EF$306))</f>
        <v>584616.05999999994</v>
      </c>
      <c r="I190" s="19">
        <f t="array" ref="I190">IF($B190=0,"",SUMPRODUCT((CF!$B$7:$B$306=$B190)*(I$4=CF!$P$5:$EF$5),CF!$P$7:$EF$306))</f>
        <v>596308.38120000006</v>
      </c>
      <c r="J190" s="19">
        <f t="array" ref="J190">IF($B190=0,"",SUMPRODUCT((CF!$B$7:$B$306=$B190)*(J$4=CF!$P$5:$EF$5),CF!$P$7:$EF$306))</f>
        <v>608234.54882399982</v>
      </c>
      <c r="K190" s="19">
        <f t="array" ref="K190">IF($B190=0,"",SUMPRODUCT((CF!$B$7:$B$306=$B190)*(K$4=CF!$P$5:$EF$5),CF!$P$7:$EF$306))</f>
        <v>620399.23980047985</v>
      </c>
      <c r="L190" s="19">
        <f t="array" ref="L190">IF($B190=0,"",SUMPRODUCT((CF!$B$7:$B$306=$B190)*(L$4=CF!$P$5:$EF$5),CF!$P$7:$EF$306))</f>
        <v>632807.22459648957</v>
      </c>
      <c r="M190" s="19">
        <f t="array" ref="M190">IF($B190=0,"",SUMPRODUCT((CF!$B$7:$B$306=$B190)*(M$4=CF!$P$5:$EF$5),CF!$P$7:$EF$306))</f>
        <v>645463.36908841925</v>
      </c>
      <c r="N190" s="19">
        <f t="array" ref="N190">IF($B190=0,"",SUMPRODUCT((CF!$B$7:$B$306=$B190)*(N$4=CF!$P$5:$EF$5),CF!$P$7:$EF$306))</f>
        <v>658372.63647018769</v>
      </c>
      <c r="O190" s="19">
        <f t="array" ref="O190">IF($B190=0,"",SUMPRODUCT((CF!$B$7:$B$306=$B190)*(O$4=CF!$P$5:$EF$5),CF!$P$7:$EF$306))</f>
        <v>671540.08919959154</v>
      </c>
      <c r="P190" s="30">
        <f t="array" ref="P190">IF($B190=0,"",SUMPRODUCT((CF!$B$7:$B$306=$B190)*(P$4=CF!$P$5:$EF$5),CF!$P$7:$EF$306))</f>
        <v>684970.89098358341</v>
      </c>
    </row>
    <row r="191" spans="2:16" outlineLevel="1" x14ac:dyDescent="0.2">
      <c r="B191" s="252" t="str">
        <f>CF!B193</f>
        <v>Insurance - Retail</v>
      </c>
      <c r="E191" s="30"/>
      <c r="F191" s="19">
        <f t="array" ref="F191">IF($B191=0,"",SUMPRODUCT((CF!$B$7:$B$306=$B191)*(F$4=CF!$P$5:$EF$5),CF!$P$7:$EF$306))</f>
        <v>0</v>
      </c>
      <c r="G191" s="19">
        <f t="array" ref="G191">IF($B191=0,"",SUMPRODUCT((CF!$B$7:$B$306=$B191)*(G$4=CF!$P$5:$EF$5),CF!$P$7:$EF$306))</f>
        <v>245637</v>
      </c>
      <c r="H191" s="19">
        <f t="array" ref="H191">IF($B191=0,"",SUMPRODUCT((CF!$B$7:$B$306=$B191)*(H$4=CF!$P$5:$EF$5),CF!$P$7:$EF$306))</f>
        <v>250549.73999999996</v>
      </c>
      <c r="I191" s="19">
        <f t="array" ref="I191">IF($B191=0,"",SUMPRODUCT((CF!$B$7:$B$306=$B191)*(I$4=CF!$P$5:$EF$5),CF!$P$7:$EF$306))</f>
        <v>255560.73479999998</v>
      </c>
      <c r="J191" s="19">
        <f t="array" ref="J191">IF($B191=0,"",SUMPRODUCT((CF!$B$7:$B$306=$B191)*(J$4=CF!$P$5:$EF$5),CF!$P$7:$EF$306))</f>
        <v>260671.94949600004</v>
      </c>
      <c r="K191" s="19">
        <f t="array" ref="K191">IF($B191=0,"",SUMPRODUCT((CF!$B$7:$B$306=$B191)*(K$4=CF!$P$5:$EF$5),CF!$P$7:$EF$306))</f>
        <v>265885.38848591998</v>
      </c>
      <c r="L191" s="19">
        <f t="array" ref="L191">IF($B191=0,"",SUMPRODUCT((CF!$B$7:$B$306=$B191)*(L$4=CF!$P$5:$EF$5),CF!$P$7:$EF$306))</f>
        <v>271203.09625563835</v>
      </c>
      <c r="M191" s="19">
        <f t="array" ref="M191">IF($B191=0,"",SUMPRODUCT((CF!$B$7:$B$306=$B191)*(M$4=CF!$P$5:$EF$5),CF!$P$7:$EF$306))</f>
        <v>276627.1581807512</v>
      </c>
      <c r="N191" s="19">
        <f t="array" ref="N191">IF($B191=0,"",SUMPRODUCT((CF!$B$7:$B$306=$B191)*(N$4=CF!$P$5:$EF$5),CF!$P$7:$EF$306))</f>
        <v>282159.70134436607</v>
      </c>
      <c r="O191" s="19">
        <f t="array" ref="O191">IF($B191=0,"",SUMPRODUCT((CF!$B$7:$B$306=$B191)*(O$4=CF!$P$5:$EF$5),CF!$P$7:$EF$306))</f>
        <v>287802.89537125343</v>
      </c>
      <c r="P191" s="30">
        <f t="array" ref="P191">IF($B191=0,"",SUMPRODUCT((CF!$B$7:$B$306=$B191)*(P$4=CF!$P$5:$EF$5),CF!$P$7:$EF$306))</f>
        <v>293558.95327867864</v>
      </c>
    </row>
    <row r="192" spans="2:16" outlineLevel="1" x14ac:dyDescent="0.2">
      <c r="B192" s="252" t="str">
        <f>CF!B194</f>
        <v>Utilities - Retail</v>
      </c>
      <c r="E192" s="30"/>
      <c r="F192" s="19">
        <f t="array" ref="F192">IF($B192=0,"",SUMPRODUCT((CF!$B$7:$B$306=$B192)*(F$4=CF!$P$5:$EF$5),CF!$P$7:$EF$306))</f>
        <v>0</v>
      </c>
      <c r="G192" s="19">
        <f t="array" ref="G192">IF($B192=0,"",SUMPRODUCT((CF!$B$7:$B$306=$B192)*(G$4=CF!$P$5:$EF$5),CF!$P$7:$EF$306))</f>
        <v>1395218.1599999995</v>
      </c>
      <c r="H192" s="19">
        <f t="array" ref="H192">IF($B192=0,"",SUMPRODUCT((CF!$B$7:$B$306=$B192)*(H$4=CF!$P$5:$EF$5),CF!$P$7:$EF$306))</f>
        <v>1423122.5231999999</v>
      </c>
      <c r="I192" s="19">
        <f t="array" ref="I192">IF($B192=0,"",SUMPRODUCT((CF!$B$7:$B$306=$B192)*(I$4=CF!$P$5:$EF$5),CF!$P$7:$EF$306))</f>
        <v>1451584.9736639999</v>
      </c>
      <c r="J192" s="19">
        <f t="array" ref="J192">IF($B192=0,"",SUMPRODUCT((CF!$B$7:$B$306=$B192)*(J$4=CF!$P$5:$EF$5),CF!$P$7:$EF$306))</f>
        <v>1480616.6731372802</v>
      </c>
      <c r="K192" s="19">
        <f t="array" ref="K192">IF($B192=0,"",SUMPRODUCT((CF!$B$7:$B$306=$B192)*(K$4=CF!$P$5:$EF$5),CF!$P$7:$EF$306))</f>
        <v>1510229.0066000258</v>
      </c>
      <c r="L192" s="19">
        <f t="array" ref="L192">IF($B192=0,"",SUMPRODUCT((CF!$B$7:$B$306=$B192)*(L$4=CF!$P$5:$EF$5),CF!$P$7:$EF$306))</f>
        <v>1540433.5867320262</v>
      </c>
      <c r="M192" s="19">
        <f t="array" ref="M192">IF($B192=0,"",SUMPRODUCT((CF!$B$7:$B$306=$B192)*(M$4=CF!$P$5:$EF$5),CF!$P$7:$EF$306))</f>
        <v>1571242.2584666668</v>
      </c>
      <c r="N192" s="19">
        <f t="array" ref="N192">IF($B192=0,"",SUMPRODUCT((CF!$B$7:$B$306=$B192)*(N$4=CF!$P$5:$EF$5),CF!$P$7:$EF$306))</f>
        <v>1602667.1036359991</v>
      </c>
      <c r="O192" s="19">
        <f t="array" ref="O192">IF($B192=0,"",SUMPRODUCT((CF!$B$7:$B$306=$B192)*(O$4=CF!$P$5:$EF$5),CF!$P$7:$EF$306))</f>
        <v>1634720.4457087193</v>
      </c>
      <c r="P192" s="30">
        <f t="array" ref="P192">IF($B192=0,"",SUMPRODUCT((CF!$B$7:$B$306=$B192)*(P$4=CF!$P$5:$EF$5),CF!$P$7:$EF$306))</f>
        <v>1667414.8546228942</v>
      </c>
    </row>
    <row r="193" spans="2:16" outlineLevel="1" x14ac:dyDescent="0.2">
      <c r="B193" s="252" t="str">
        <f>CF!B195</f>
        <v>Landscape Maintenance - Retail</v>
      </c>
      <c r="E193" s="30"/>
      <c r="F193" s="19">
        <f t="array" ref="F193">IF($B193=0,"",SUMPRODUCT((CF!$B$7:$B$306=$B193)*(F$4=CF!$P$5:$EF$5),CF!$P$7:$EF$306))</f>
        <v>0</v>
      </c>
      <c r="G193" s="19">
        <f t="array" ref="G193">IF($B193=0,"",SUMPRODUCT((CF!$B$7:$B$306=$B193)*(G$4=CF!$P$5:$EF$5),CF!$P$7:$EF$306))</f>
        <v>122818.5</v>
      </c>
      <c r="H193" s="19">
        <f t="array" ref="H193">IF($B193=0,"",SUMPRODUCT((CF!$B$7:$B$306=$B193)*(H$4=CF!$P$5:$EF$5),CF!$P$7:$EF$306))</f>
        <v>125274.86999999998</v>
      </c>
      <c r="I193" s="19">
        <f t="array" ref="I193">IF($B193=0,"",SUMPRODUCT((CF!$B$7:$B$306=$B193)*(I$4=CF!$P$5:$EF$5),CF!$P$7:$EF$306))</f>
        <v>127780.36739999999</v>
      </c>
      <c r="J193" s="19">
        <f t="array" ref="J193">IF($B193=0,"",SUMPRODUCT((CF!$B$7:$B$306=$B193)*(J$4=CF!$P$5:$EF$5),CF!$P$7:$EF$306))</f>
        <v>130335.97474800002</v>
      </c>
      <c r="K193" s="19">
        <f t="array" ref="K193">IF($B193=0,"",SUMPRODUCT((CF!$B$7:$B$306=$B193)*(K$4=CF!$P$5:$EF$5),CF!$P$7:$EF$306))</f>
        <v>132942.69424295999</v>
      </c>
      <c r="L193" s="19">
        <f t="array" ref="L193">IF($B193=0,"",SUMPRODUCT((CF!$B$7:$B$306=$B193)*(L$4=CF!$P$5:$EF$5),CF!$P$7:$EF$306))</f>
        <v>135601.54812781917</v>
      </c>
      <c r="M193" s="19">
        <f t="array" ref="M193">IF($B193=0,"",SUMPRODUCT((CF!$B$7:$B$306=$B193)*(M$4=CF!$P$5:$EF$5),CF!$P$7:$EF$306))</f>
        <v>138313.5790903756</v>
      </c>
      <c r="N193" s="19">
        <f t="array" ref="N193">IF($B193=0,"",SUMPRODUCT((CF!$B$7:$B$306=$B193)*(N$4=CF!$P$5:$EF$5),CF!$P$7:$EF$306))</f>
        <v>141079.85067218303</v>
      </c>
      <c r="O193" s="19">
        <f t="array" ref="O193">IF($B193=0,"",SUMPRODUCT((CF!$B$7:$B$306=$B193)*(O$4=CF!$P$5:$EF$5),CF!$P$7:$EF$306))</f>
        <v>143901.44768562671</v>
      </c>
      <c r="P193" s="30">
        <f t="array" ref="P193">IF($B193=0,"",SUMPRODUCT((CF!$B$7:$B$306=$B193)*(P$4=CF!$P$5:$EF$5),CF!$P$7:$EF$306))</f>
        <v>146779.47663933932</v>
      </c>
    </row>
    <row r="194" spans="2:16" outlineLevel="1" x14ac:dyDescent="0.2">
      <c r="B194" s="252" t="str">
        <f>CF!B196</f>
        <v>Administrative Fee - Retail</v>
      </c>
      <c r="E194" s="30"/>
      <c r="F194" s="19">
        <f t="array" ref="F194">IF($B194=0,"",SUMPRODUCT((CF!$B$7:$B$306=$B194)*(F$4=CF!$P$5:$EF$5),CF!$P$7:$EF$306))</f>
        <v>0</v>
      </c>
      <c r="G194" s="19">
        <f t="array" ref="G194">IF($B194=0,"",SUMPRODUCT((CF!$B$7:$B$306=$B194)*(G$4=CF!$P$5:$EF$5),CF!$P$7:$EF$306))</f>
        <v>163758</v>
      </c>
      <c r="H194" s="19">
        <f t="array" ref="H194">IF($B194=0,"",SUMPRODUCT((CF!$B$7:$B$306=$B194)*(H$4=CF!$P$5:$EF$5),CF!$P$7:$EF$306))</f>
        <v>167033.15999999995</v>
      </c>
      <c r="I194" s="19">
        <f t="array" ref="I194">IF($B194=0,"",SUMPRODUCT((CF!$B$7:$B$306=$B194)*(I$4=CF!$P$5:$EF$5),CF!$P$7:$EF$306))</f>
        <v>170373.82320000001</v>
      </c>
      <c r="J194" s="19">
        <f t="array" ref="J194">IF($B194=0,"",SUMPRODUCT((CF!$B$7:$B$306=$B194)*(J$4=CF!$P$5:$EF$5),CF!$P$7:$EF$306))</f>
        <v>173781.29966399999</v>
      </c>
      <c r="K194" s="19">
        <f t="array" ref="K194">IF($B194=0,"",SUMPRODUCT((CF!$B$7:$B$306=$B194)*(K$4=CF!$P$5:$EF$5),CF!$P$7:$EF$306))</f>
        <v>177256.92565727999</v>
      </c>
      <c r="L194" s="19">
        <f t="array" ref="L194">IF($B194=0,"",SUMPRODUCT((CF!$B$7:$B$306=$B194)*(L$4=CF!$P$5:$EF$5),CF!$P$7:$EF$306))</f>
        <v>180802.06417042555</v>
      </c>
      <c r="M194" s="19">
        <f t="array" ref="M194">IF($B194=0,"",SUMPRODUCT((CF!$B$7:$B$306=$B194)*(M$4=CF!$P$5:$EF$5),CF!$P$7:$EF$306))</f>
        <v>184418.10545383417</v>
      </c>
      <c r="N194" s="19">
        <f t="array" ref="N194">IF($B194=0,"",SUMPRODUCT((CF!$B$7:$B$306=$B194)*(N$4=CF!$P$5:$EF$5),CF!$P$7:$EF$306))</f>
        <v>188106.46756291078</v>
      </c>
      <c r="O194" s="19">
        <f t="array" ref="O194">IF($B194=0,"",SUMPRODUCT((CF!$B$7:$B$306=$B194)*(O$4=CF!$P$5:$EF$5),CF!$P$7:$EF$306))</f>
        <v>191868.596914169</v>
      </c>
      <c r="P194" s="30">
        <f t="array" ref="P194">IF($B194=0,"",SUMPRODUCT((CF!$B$7:$B$306=$B194)*(P$4=CF!$P$5:$EF$5),CF!$P$7:$EF$306))</f>
        <v>195705.96885245235</v>
      </c>
    </row>
    <row r="195" spans="2:16" outlineLevel="1" x14ac:dyDescent="0.2">
      <c r="B195" s="252" t="str">
        <f>CF!B197</f>
        <v>Storage/Laundromat</v>
      </c>
      <c r="E195" s="30"/>
      <c r="F195" s="19">
        <f t="array" ref="F195">IF($B195=0,"",SUMPRODUCT((CF!$B$7:$B$306=$B195)*(F$4=CF!$P$5:$EF$5),CF!$P$7:$EF$306))</f>
        <v>0</v>
      </c>
      <c r="G195" s="19">
        <f t="array" ref="G195">IF($B195=0,"",SUMPRODUCT((CF!$B$7:$B$306=$B195)*(G$4=CF!$P$5:$EF$5),CF!$P$7:$EF$306))</f>
        <v>245637</v>
      </c>
      <c r="H195" s="19">
        <f t="array" ref="H195">IF($B195=0,"",SUMPRODUCT((CF!$B$7:$B$306=$B195)*(H$4=CF!$P$5:$EF$5),CF!$P$7:$EF$306))</f>
        <v>250549.73999999996</v>
      </c>
      <c r="I195" s="19">
        <f t="array" ref="I195">IF($B195=0,"",SUMPRODUCT((CF!$B$7:$B$306=$B195)*(I$4=CF!$P$5:$EF$5),CF!$P$7:$EF$306))</f>
        <v>255560.73479999998</v>
      </c>
      <c r="J195" s="19">
        <f t="array" ref="J195">IF($B195=0,"",SUMPRODUCT((CF!$B$7:$B$306=$B195)*(J$4=CF!$P$5:$EF$5),CF!$P$7:$EF$306))</f>
        <v>260671.94949600004</v>
      </c>
      <c r="K195" s="19">
        <f t="array" ref="K195">IF($B195=0,"",SUMPRODUCT((CF!$B$7:$B$306=$B195)*(K$4=CF!$P$5:$EF$5),CF!$P$7:$EF$306))</f>
        <v>265885.38848591998</v>
      </c>
      <c r="L195" s="19">
        <f t="array" ref="L195">IF($B195=0,"",SUMPRODUCT((CF!$B$7:$B$306=$B195)*(L$4=CF!$P$5:$EF$5),CF!$P$7:$EF$306))</f>
        <v>271203.09625563835</v>
      </c>
      <c r="M195" s="19">
        <f t="array" ref="M195">IF($B195=0,"",SUMPRODUCT((CF!$B$7:$B$306=$B195)*(M$4=CF!$P$5:$EF$5),CF!$P$7:$EF$306))</f>
        <v>276627.1581807512</v>
      </c>
      <c r="N195" s="19">
        <f t="array" ref="N195">IF($B195=0,"",SUMPRODUCT((CF!$B$7:$B$306=$B195)*(N$4=CF!$P$5:$EF$5),CF!$P$7:$EF$306))</f>
        <v>282159.70134436607</v>
      </c>
      <c r="O195" s="19">
        <f t="array" ref="O195">IF($B195=0,"",SUMPRODUCT((CF!$B$7:$B$306=$B195)*(O$4=CF!$P$5:$EF$5),CF!$P$7:$EF$306))</f>
        <v>287802.89537125343</v>
      </c>
      <c r="P195" s="30">
        <f t="array" ref="P195">IF($B195=0,"",SUMPRODUCT((CF!$B$7:$B$306=$B195)*(P$4=CF!$P$5:$EF$5),CF!$P$7:$EF$306))</f>
        <v>293558.95327867864</v>
      </c>
    </row>
    <row r="196" spans="2:16" outlineLevel="1" x14ac:dyDescent="0.2">
      <c r="B196" s="252" t="str">
        <f>CF!B198</f>
        <v>Parking</v>
      </c>
      <c r="E196" s="30"/>
      <c r="F196" s="19">
        <f t="array" ref="F196">IF($B196=0,"",SUMPRODUCT((CF!$B$7:$B$306=$B196)*(F$4=CF!$P$5:$EF$5),CF!$P$7:$EF$306))</f>
        <v>0</v>
      </c>
      <c r="G196" s="19">
        <f t="array" ref="G196">IF($B196=0,"",SUMPRODUCT((CF!$B$7:$B$306=$B196)*(G$4=CF!$P$5:$EF$5),CF!$P$7:$EF$306))</f>
        <v>655032</v>
      </c>
      <c r="H196" s="19">
        <f t="array" ref="H196">IF($B196=0,"",SUMPRODUCT((CF!$B$7:$B$306=$B196)*(H$4=CF!$P$5:$EF$5),CF!$P$7:$EF$306))</f>
        <v>668132.63999999978</v>
      </c>
      <c r="I196" s="19">
        <f t="array" ref="I196">IF($B196=0,"",SUMPRODUCT((CF!$B$7:$B$306=$B196)*(I$4=CF!$P$5:$EF$5),CF!$P$7:$EF$306))</f>
        <v>681495.29280000005</v>
      </c>
      <c r="J196" s="19">
        <f t="array" ref="J196">IF($B196=0,"",SUMPRODUCT((CF!$B$7:$B$306=$B196)*(J$4=CF!$P$5:$EF$5),CF!$P$7:$EF$306))</f>
        <v>695125.19865599996</v>
      </c>
      <c r="K196" s="19">
        <f t="array" ref="K196">IF($B196=0,"",SUMPRODUCT((CF!$B$7:$B$306=$B196)*(K$4=CF!$P$5:$EF$5),CF!$P$7:$EF$306))</f>
        <v>709027.70262911997</v>
      </c>
      <c r="L196" s="19">
        <f t="array" ref="L196">IF($B196=0,"",SUMPRODUCT((CF!$B$7:$B$306=$B196)*(L$4=CF!$P$5:$EF$5),CF!$P$7:$EF$306))</f>
        <v>723208.25668170222</v>
      </c>
      <c r="M196" s="19">
        <f t="array" ref="M196">IF($B196=0,"",SUMPRODUCT((CF!$B$7:$B$306=$B196)*(M$4=CF!$P$5:$EF$5),CF!$P$7:$EF$306))</f>
        <v>737672.42181533668</v>
      </c>
      <c r="N196" s="19">
        <f t="array" ref="N196">IF($B196=0,"",SUMPRODUCT((CF!$B$7:$B$306=$B196)*(N$4=CF!$P$5:$EF$5),CF!$P$7:$EF$306))</f>
        <v>752425.87025164312</v>
      </c>
      <c r="O196" s="19">
        <f t="array" ref="O196">IF($B196=0,"",SUMPRODUCT((CF!$B$7:$B$306=$B196)*(O$4=CF!$P$5:$EF$5),CF!$P$7:$EF$306))</f>
        <v>767474.387656676</v>
      </c>
      <c r="P196" s="30">
        <f t="array" ref="P196">IF($B196=0,"",SUMPRODUCT((CF!$B$7:$B$306=$B196)*(P$4=CF!$P$5:$EF$5),CF!$P$7:$EF$306))</f>
        <v>782823.87540980941</v>
      </c>
    </row>
    <row r="197" spans="2:16" outlineLevel="1" x14ac:dyDescent="0.2">
      <c r="B197" s="252" t="str">
        <f>CF!B199</f>
        <v>TBD</v>
      </c>
      <c r="E197" s="30"/>
      <c r="F197" s="19">
        <f t="array" ref="F197">IF($B197=0,"",SUMPRODUCT((CF!$B$7:$B$306=$B197)*(F$4=CF!$P$5:$EF$5),CF!$P$7:$EF$306))</f>
        <v>0</v>
      </c>
      <c r="G197" s="19">
        <f t="array" ref="G197">IF($B197=0,"",SUMPRODUCT((CF!$B$7:$B$306=$B197)*(G$4=CF!$P$5:$EF$5),CF!$P$7:$EF$306))</f>
        <v>0</v>
      </c>
      <c r="H197" s="19">
        <f t="array" ref="H197">IF($B197=0,"",SUMPRODUCT((CF!$B$7:$B$306=$B197)*(H$4=CF!$P$5:$EF$5),CF!$P$7:$EF$306))</f>
        <v>0</v>
      </c>
      <c r="I197" s="19">
        <f t="array" ref="I197">IF($B197=0,"",SUMPRODUCT((CF!$B$7:$B$306=$B197)*(I$4=CF!$P$5:$EF$5),CF!$P$7:$EF$306))</f>
        <v>0</v>
      </c>
      <c r="J197" s="19">
        <f t="array" ref="J197">IF($B197=0,"",SUMPRODUCT((CF!$B$7:$B$306=$B197)*(J$4=CF!$P$5:$EF$5),CF!$P$7:$EF$306))</f>
        <v>0</v>
      </c>
      <c r="K197" s="19">
        <f t="array" ref="K197">IF($B197=0,"",SUMPRODUCT((CF!$B$7:$B$306=$B197)*(K$4=CF!$P$5:$EF$5),CF!$P$7:$EF$306))</f>
        <v>0</v>
      </c>
      <c r="L197" s="19">
        <f t="array" ref="L197">IF($B197=0,"",SUMPRODUCT((CF!$B$7:$B$306=$B197)*(L$4=CF!$P$5:$EF$5),CF!$P$7:$EF$306))</f>
        <v>0</v>
      </c>
      <c r="M197" s="19">
        <f t="array" ref="M197">IF($B197=0,"",SUMPRODUCT((CF!$B$7:$B$306=$B197)*(M$4=CF!$P$5:$EF$5),CF!$P$7:$EF$306))</f>
        <v>0</v>
      </c>
      <c r="N197" s="19">
        <f t="array" ref="N197">IF($B197=0,"",SUMPRODUCT((CF!$B$7:$B$306=$B197)*(N$4=CF!$P$5:$EF$5),CF!$P$7:$EF$306))</f>
        <v>0</v>
      </c>
      <c r="O197" s="19">
        <f t="array" ref="O197">IF($B197=0,"",SUMPRODUCT((CF!$B$7:$B$306=$B197)*(O$4=CF!$P$5:$EF$5),CF!$P$7:$EF$306))</f>
        <v>0</v>
      </c>
      <c r="P197" s="30">
        <f t="array" ref="P197">IF($B197=0,"",SUMPRODUCT((CF!$B$7:$B$306=$B197)*(P$4=CF!$P$5:$EF$5),CF!$P$7:$EF$306))</f>
        <v>0</v>
      </c>
    </row>
    <row r="198" spans="2:16" outlineLevel="1" x14ac:dyDescent="0.2">
      <c r="B198" s="252" t="str">
        <f>CF!B200</f>
        <v>TBD</v>
      </c>
      <c r="E198" s="30"/>
      <c r="F198" s="19">
        <f t="array" ref="F198">IF($B198=0,"",SUMPRODUCT((CF!$B$7:$B$306=$B198)*(F$4=CF!$P$5:$EF$5),CF!$P$7:$EF$306))</f>
        <v>0</v>
      </c>
      <c r="G198" s="19">
        <f t="array" ref="G198">IF($B198=0,"",SUMPRODUCT((CF!$B$7:$B$306=$B198)*(G$4=CF!$P$5:$EF$5),CF!$P$7:$EF$306))</f>
        <v>0</v>
      </c>
      <c r="H198" s="19">
        <f t="array" ref="H198">IF($B198=0,"",SUMPRODUCT((CF!$B$7:$B$306=$B198)*(H$4=CF!$P$5:$EF$5),CF!$P$7:$EF$306))</f>
        <v>0</v>
      </c>
      <c r="I198" s="19">
        <f t="array" ref="I198">IF($B198=0,"",SUMPRODUCT((CF!$B$7:$B$306=$B198)*(I$4=CF!$P$5:$EF$5),CF!$P$7:$EF$306))</f>
        <v>0</v>
      </c>
      <c r="J198" s="19">
        <f t="array" ref="J198">IF($B198=0,"",SUMPRODUCT((CF!$B$7:$B$306=$B198)*(J$4=CF!$P$5:$EF$5),CF!$P$7:$EF$306))</f>
        <v>0</v>
      </c>
      <c r="K198" s="19">
        <f t="array" ref="K198">IF($B198=0,"",SUMPRODUCT((CF!$B$7:$B$306=$B198)*(K$4=CF!$P$5:$EF$5),CF!$P$7:$EF$306))</f>
        <v>0</v>
      </c>
      <c r="L198" s="19">
        <f t="array" ref="L198">IF($B198=0,"",SUMPRODUCT((CF!$B$7:$B$306=$B198)*(L$4=CF!$P$5:$EF$5),CF!$P$7:$EF$306))</f>
        <v>0</v>
      </c>
      <c r="M198" s="19">
        <f t="array" ref="M198">IF($B198=0,"",SUMPRODUCT((CF!$B$7:$B$306=$B198)*(M$4=CF!$P$5:$EF$5),CF!$P$7:$EF$306))</f>
        <v>0</v>
      </c>
      <c r="N198" s="19">
        <f t="array" ref="N198">IF($B198=0,"",SUMPRODUCT((CF!$B$7:$B$306=$B198)*(N$4=CF!$P$5:$EF$5),CF!$P$7:$EF$306))</f>
        <v>0</v>
      </c>
      <c r="O198" s="19">
        <f t="array" ref="O198">IF($B198=0,"",SUMPRODUCT((CF!$B$7:$B$306=$B198)*(O$4=CF!$P$5:$EF$5),CF!$P$7:$EF$306))</f>
        <v>0</v>
      </c>
      <c r="P198" s="30">
        <f t="array" ref="P198">IF($B198=0,"",SUMPRODUCT((CF!$B$7:$B$306=$B198)*(P$4=CF!$P$5:$EF$5),CF!$P$7:$EF$306))</f>
        <v>0</v>
      </c>
    </row>
    <row r="199" spans="2:16" outlineLevel="1" x14ac:dyDescent="0.2">
      <c r="B199" s="252" t="str">
        <f>CF!B201</f>
        <v>TBD</v>
      </c>
      <c r="E199" s="30"/>
      <c r="F199" s="19">
        <f t="array" ref="F199">IF($B199=0,"",SUMPRODUCT((CF!$B$7:$B$306=$B199)*(F$4=CF!$P$5:$EF$5),CF!$P$7:$EF$306))</f>
        <v>0</v>
      </c>
      <c r="G199" s="19">
        <f t="array" ref="G199">IF($B199=0,"",SUMPRODUCT((CF!$B$7:$B$306=$B199)*(G$4=CF!$P$5:$EF$5),CF!$P$7:$EF$306))</f>
        <v>0</v>
      </c>
      <c r="H199" s="19">
        <f t="array" ref="H199">IF($B199=0,"",SUMPRODUCT((CF!$B$7:$B$306=$B199)*(H$4=CF!$P$5:$EF$5),CF!$P$7:$EF$306))</f>
        <v>0</v>
      </c>
      <c r="I199" s="19">
        <f t="array" ref="I199">IF($B199=0,"",SUMPRODUCT((CF!$B$7:$B$306=$B199)*(I$4=CF!$P$5:$EF$5),CF!$P$7:$EF$306))</f>
        <v>0</v>
      </c>
      <c r="J199" s="19">
        <f t="array" ref="J199">IF($B199=0,"",SUMPRODUCT((CF!$B$7:$B$306=$B199)*(J$4=CF!$P$5:$EF$5),CF!$P$7:$EF$306))</f>
        <v>0</v>
      </c>
      <c r="K199" s="19">
        <f t="array" ref="K199">IF($B199=0,"",SUMPRODUCT((CF!$B$7:$B$306=$B199)*(K$4=CF!$P$5:$EF$5),CF!$P$7:$EF$306))</f>
        <v>0</v>
      </c>
      <c r="L199" s="19">
        <f t="array" ref="L199">IF($B199=0,"",SUMPRODUCT((CF!$B$7:$B$306=$B199)*(L$4=CF!$P$5:$EF$5),CF!$P$7:$EF$306))</f>
        <v>0</v>
      </c>
      <c r="M199" s="19">
        <f t="array" ref="M199">IF($B199=0,"",SUMPRODUCT((CF!$B$7:$B$306=$B199)*(M$4=CF!$P$5:$EF$5),CF!$P$7:$EF$306))</f>
        <v>0</v>
      </c>
      <c r="N199" s="19">
        <f t="array" ref="N199">IF($B199=0,"",SUMPRODUCT((CF!$B$7:$B$306=$B199)*(N$4=CF!$P$5:$EF$5),CF!$P$7:$EF$306))</f>
        <v>0</v>
      </c>
      <c r="O199" s="19">
        <f t="array" ref="O199">IF($B199=0,"",SUMPRODUCT((CF!$B$7:$B$306=$B199)*(O$4=CF!$P$5:$EF$5),CF!$P$7:$EF$306))</f>
        <v>0</v>
      </c>
      <c r="P199" s="30">
        <f t="array" ref="P199">IF($B199=0,"",SUMPRODUCT((CF!$B$7:$B$306=$B199)*(P$4=CF!$P$5:$EF$5),CF!$P$7:$EF$306))</f>
        <v>0</v>
      </c>
    </row>
    <row r="200" spans="2:16" outlineLevel="1" x14ac:dyDescent="0.2">
      <c r="B200" s="252" t="str">
        <f>CF!B202</f>
        <v>TBD</v>
      </c>
      <c r="E200" s="30"/>
      <c r="F200" s="19">
        <f t="array" ref="F200">IF($B200=0,"",SUMPRODUCT((CF!$B$7:$B$306=$B200)*(F$4=CF!$P$5:$EF$5),CF!$P$7:$EF$306))</f>
        <v>0</v>
      </c>
      <c r="G200" s="19">
        <f t="array" ref="G200">IF($B200=0,"",SUMPRODUCT((CF!$B$7:$B$306=$B200)*(G$4=CF!$P$5:$EF$5),CF!$P$7:$EF$306))</f>
        <v>0</v>
      </c>
      <c r="H200" s="19">
        <f t="array" ref="H200">IF($B200=0,"",SUMPRODUCT((CF!$B$7:$B$306=$B200)*(H$4=CF!$P$5:$EF$5),CF!$P$7:$EF$306))</f>
        <v>0</v>
      </c>
      <c r="I200" s="19">
        <f t="array" ref="I200">IF($B200=0,"",SUMPRODUCT((CF!$B$7:$B$306=$B200)*(I$4=CF!$P$5:$EF$5),CF!$P$7:$EF$306))</f>
        <v>0</v>
      </c>
      <c r="J200" s="19">
        <f t="array" ref="J200">IF($B200=0,"",SUMPRODUCT((CF!$B$7:$B$306=$B200)*(J$4=CF!$P$5:$EF$5),CF!$P$7:$EF$306))</f>
        <v>0</v>
      </c>
      <c r="K200" s="19">
        <f t="array" ref="K200">IF($B200=0,"",SUMPRODUCT((CF!$B$7:$B$306=$B200)*(K$4=CF!$P$5:$EF$5),CF!$P$7:$EF$306))</f>
        <v>0</v>
      </c>
      <c r="L200" s="19">
        <f t="array" ref="L200">IF($B200=0,"",SUMPRODUCT((CF!$B$7:$B$306=$B200)*(L$4=CF!$P$5:$EF$5),CF!$P$7:$EF$306))</f>
        <v>0</v>
      </c>
      <c r="M200" s="19">
        <f t="array" ref="M200">IF($B200=0,"",SUMPRODUCT((CF!$B$7:$B$306=$B200)*(M$4=CF!$P$5:$EF$5),CF!$P$7:$EF$306))</f>
        <v>0</v>
      </c>
      <c r="N200" s="19">
        <f t="array" ref="N200">IF($B200=0,"",SUMPRODUCT((CF!$B$7:$B$306=$B200)*(N$4=CF!$P$5:$EF$5),CF!$P$7:$EF$306))</f>
        <v>0</v>
      </c>
      <c r="O200" s="19">
        <f t="array" ref="O200">IF($B200=0,"",SUMPRODUCT((CF!$B$7:$B$306=$B200)*(O$4=CF!$P$5:$EF$5),CF!$P$7:$EF$306))</f>
        <v>0</v>
      </c>
      <c r="P200" s="30">
        <f t="array" ref="P200">IF($B200=0,"",SUMPRODUCT((CF!$B$7:$B$306=$B200)*(P$4=CF!$P$5:$EF$5),CF!$P$7:$EF$306))</f>
        <v>0</v>
      </c>
    </row>
    <row r="201" spans="2:16" outlineLevel="1" x14ac:dyDescent="0.2">
      <c r="B201" s="252" t="str">
        <f>CF!B203</f>
        <v>TBD</v>
      </c>
      <c r="E201" s="30"/>
      <c r="F201" s="19">
        <f t="array" ref="F201">IF($B201=0,"",SUMPRODUCT((CF!$B$7:$B$306=$B201)*(F$4=CF!$P$5:$EF$5),CF!$P$7:$EF$306))</f>
        <v>0</v>
      </c>
      <c r="G201" s="19">
        <f t="array" ref="G201">IF($B201=0,"",SUMPRODUCT((CF!$B$7:$B$306=$B201)*(G$4=CF!$P$5:$EF$5),CF!$P$7:$EF$306))</f>
        <v>0</v>
      </c>
      <c r="H201" s="19">
        <f t="array" ref="H201">IF($B201=0,"",SUMPRODUCT((CF!$B$7:$B$306=$B201)*(H$4=CF!$P$5:$EF$5),CF!$P$7:$EF$306))</f>
        <v>0</v>
      </c>
      <c r="I201" s="19">
        <f t="array" ref="I201">IF($B201=0,"",SUMPRODUCT((CF!$B$7:$B$306=$B201)*(I$4=CF!$P$5:$EF$5),CF!$P$7:$EF$306))</f>
        <v>0</v>
      </c>
      <c r="J201" s="19">
        <f t="array" ref="J201">IF($B201=0,"",SUMPRODUCT((CF!$B$7:$B$306=$B201)*(J$4=CF!$P$5:$EF$5),CF!$P$7:$EF$306))</f>
        <v>0</v>
      </c>
      <c r="K201" s="19">
        <f t="array" ref="K201">IF($B201=0,"",SUMPRODUCT((CF!$B$7:$B$306=$B201)*(K$4=CF!$P$5:$EF$5),CF!$P$7:$EF$306))</f>
        <v>0</v>
      </c>
      <c r="L201" s="19">
        <f t="array" ref="L201">IF($B201=0,"",SUMPRODUCT((CF!$B$7:$B$306=$B201)*(L$4=CF!$P$5:$EF$5),CF!$P$7:$EF$306))</f>
        <v>0</v>
      </c>
      <c r="M201" s="19">
        <f t="array" ref="M201">IF($B201=0,"",SUMPRODUCT((CF!$B$7:$B$306=$B201)*(M$4=CF!$P$5:$EF$5),CF!$P$7:$EF$306))</f>
        <v>0</v>
      </c>
      <c r="N201" s="19">
        <f t="array" ref="N201">IF($B201=0,"",SUMPRODUCT((CF!$B$7:$B$306=$B201)*(N$4=CF!$P$5:$EF$5),CF!$P$7:$EF$306))</f>
        <v>0</v>
      </c>
      <c r="O201" s="19">
        <f t="array" ref="O201">IF($B201=0,"",SUMPRODUCT((CF!$B$7:$B$306=$B201)*(O$4=CF!$P$5:$EF$5),CF!$P$7:$EF$306))</f>
        <v>0</v>
      </c>
      <c r="P201" s="30">
        <f t="array" ref="P201">IF($B201=0,"",SUMPRODUCT((CF!$B$7:$B$306=$B201)*(P$4=CF!$P$5:$EF$5),CF!$P$7:$EF$306))</f>
        <v>0</v>
      </c>
    </row>
    <row r="202" spans="2:16" outlineLevel="1" x14ac:dyDescent="0.2">
      <c r="B202" s="252" t="str">
        <f>CF!B204</f>
        <v>TBD</v>
      </c>
      <c r="E202" s="30"/>
      <c r="F202" s="19">
        <f t="array" ref="F202">IF($B202=0,"",SUMPRODUCT((CF!$B$7:$B$306=$B202)*(F$4=CF!$P$5:$EF$5),CF!$P$7:$EF$306))</f>
        <v>0</v>
      </c>
      <c r="G202" s="19">
        <f t="array" ref="G202">IF($B202=0,"",SUMPRODUCT((CF!$B$7:$B$306=$B202)*(G$4=CF!$P$5:$EF$5),CF!$P$7:$EF$306))</f>
        <v>0</v>
      </c>
      <c r="H202" s="19">
        <f t="array" ref="H202">IF($B202=0,"",SUMPRODUCT((CF!$B$7:$B$306=$B202)*(H$4=CF!$P$5:$EF$5),CF!$P$7:$EF$306))</f>
        <v>0</v>
      </c>
      <c r="I202" s="19">
        <f t="array" ref="I202">IF($B202=0,"",SUMPRODUCT((CF!$B$7:$B$306=$B202)*(I$4=CF!$P$5:$EF$5),CF!$P$7:$EF$306))</f>
        <v>0</v>
      </c>
      <c r="J202" s="19">
        <f t="array" ref="J202">IF($B202=0,"",SUMPRODUCT((CF!$B$7:$B$306=$B202)*(J$4=CF!$P$5:$EF$5),CF!$P$7:$EF$306))</f>
        <v>0</v>
      </c>
      <c r="K202" s="19">
        <f t="array" ref="K202">IF($B202=0,"",SUMPRODUCT((CF!$B$7:$B$306=$B202)*(K$4=CF!$P$5:$EF$5),CF!$P$7:$EF$306))</f>
        <v>0</v>
      </c>
      <c r="L202" s="19">
        <f t="array" ref="L202">IF($B202=0,"",SUMPRODUCT((CF!$B$7:$B$306=$B202)*(L$4=CF!$P$5:$EF$5),CF!$P$7:$EF$306))</f>
        <v>0</v>
      </c>
      <c r="M202" s="19">
        <f t="array" ref="M202">IF($B202=0,"",SUMPRODUCT((CF!$B$7:$B$306=$B202)*(M$4=CF!$P$5:$EF$5),CF!$P$7:$EF$306))</f>
        <v>0</v>
      </c>
      <c r="N202" s="19">
        <f t="array" ref="N202">IF($B202=0,"",SUMPRODUCT((CF!$B$7:$B$306=$B202)*(N$4=CF!$P$5:$EF$5),CF!$P$7:$EF$306))</f>
        <v>0</v>
      </c>
      <c r="O202" s="19">
        <f t="array" ref="O202">IF($B202=0,"",SUMPRODUCT((CF!$B$7:$B$306=$B202)*(O$4=CF!$P$5:$EF$5),CF!$P$7:$EF$306))</f>
        <v>0</v>
      </c>
      <c r="P202" s="30">
        <f t="array" ref="P202">IF($B202=0,"",SUMPRODUCT((CF!$B$7:$B$306=$B202)*(P$4=CF!$P$5:$EF$5),CF!$P$7:$EF$306))</f>
        <v>0</v>
      </c>
    </row>
    <row r="203" spans="2:16" outlineLevel="1" x14ac:dyDescent="0.2">
      <c r="B203" s="252" t="str">
        <f>CF!B205</f>
        <v>TBD</v>
      </c>
      <c r="E203" s="30"/>
      <c r="F203" s="19">
        <f t="array" ref="F203">IF($B203=0,"",SUMPRODUCT((CF!$B$7:$B$306=$B203)*(F$4=CF!$P$5:$EF$5),CF!$P$7:$EF$306))</f>
        <v>0</v>
      </c>
      <c r="G203" s="19">
        <f t="array" ref="G203">IF($B203=0,"",SUMPRODUCT((CF!$B$7:$B$306=$B203)*(G$4=CF!$P$5:$EF$5),CF!$P$7:$EF$306))</f>
        <v>0</v>
      </c>
      <c r="H203" s="19">
        <f t="array" ref="H203">IF($B203=0,"",SUMPRODUCT((CF!$B$7:$B$306=$B203)*(H$4=CF!$P$5:$EF$5),CF!$P$7:$EF$306))</f>
        <v>0</v>
      </c>
      <c r="I203" s="19">
        <f t="array" ref="I203">IF($B203=0,"",SUMPRODUCT((CF!$B$7:$B$306=$B203)*(I$4=CF!$P$5:$EF$5),CF!$P$7:$EF$306))</f>
        <v>0</v>
      </c>
      <c r="J203" s="19">
        <f t="array" ref="J203">IF($B203=0,"",SUMPRODUCT((CF!$B$7:$B$306=$B203)*(J$4=CF!$P$5:$EF$5),CF!$P$7:$EF$306))</f>
        <v>0</v>
      </c>
      <c r="K203" s="19">
        <f t="array" ref="K203">IF($B203=0,"",SUMPRODUCT((CF!$B$7:$B$306=$B203)*(K$4=CF!$P$5:$EF$5),CF!$P$7:$EF$306))</f>
        <v>0</v>
      </c>
      <c r="L203" s="19">
        <f t="array" ref="L203">IF($B203=0,"",SUMPRODUCT((CF!$B$7:$B$306=$B203)*(L$4=CF!$P$5:$EF$5),CF!$P$7:$EF$306))</f>
        <v>0</v>
      </c>
      <c r="M203" s="19">
        <f t="array" ref="M203">IF($B203=0,"",SUMPRODUCT((CF!$B$7:$B$306=$B203)*(M$4=CF!$P$5:$EF$5),CF!$P$7:$EF$306))</f>
        <v>0</v>
      </c>
      <c r="N203" s="19">
        <f t="array" ref="N203">IF($B203=0,"",SUMPRODUCT((CF!$B$7:$B$306=$B203)*(N$4=CF!$P$5:$EF$5),CF!$P$7:$EF$306))</f>
        <v>0</v>
      </c>
      <c r="O203" s="19">
        <f t="array" ref="O203">IF($B203=0,"",SUMPRODUCT((CF!$B$7:$B$306=$B203)*(O$4=CF!$P$5:$EF$5),CF!$P$7:$EF$306))</f>
        <v>0</v>
      </c>
      <c r="P203" s="30">
        <f t="array" ref="P203">IF($B203=0,"",SUMPRODUCT((CF!$B$7:$B$306=$B203)*(P$4=CF!$P$5:$EF$5),CF!$P$7:$EF$306))</f>
        <v>0</v>
      </c>
    </row>
    <row r="204" spans="2:16" outlineLevel="1" x14ac:dyDescent="0.2">
      <c r="B204" s="252" t="str">
        <f>CF!B206</f>
        <v>TBD</v>
      </c>
      <c r="E204" s="30"/>
      <c r="F204" s="19">
        <f t="array" ref="F204">IF($B204=0,"",SUMPRODUCT((CF!$B$7:$B$306=$B204)*(F$4=CF!$P$5:$EF$5),CF!$P$7:$EF$306))</f>
        <v>0</v>
      </c>
      <c r="G204" s="19">
        <f t="array" ref="G204">IF($B204=0,"",SUMPRODUCT((CF!$B$7:$B$306=$B204)*(G$4=CF!$P$5:$EF$5),CF!$P$7:$EF$306))</f>
        <v>0</v>
      </c>
      <c r="H204" s="19">
        <f t="array" ref="H204">IF($B204=0,"",SUMPRODUCT((CF!$B$7:$B$306=$B204)*(H$4=CF!$P$5:$EF$5),CF!$P$7:$EF$306))</f>
        <v>0</v>
      </c>
      <c r="I204" s="19">
        <f t="array" ref="I204">IF($B204=0,"",SUMPRODUCT((CF!$B$7:$B$306=$B204)*(I$4=CF!$P$5:$EF$5),CF!$P$7:$EF$306))</f>
        <v>0</v>
      </c>
      <c r="J204" s="19">
        <f t="array" ref="J204">IF($B204=0,"",SUMPRODUCT((CF!$B$7:$B$306=$B204)*(J$4=CF!$P$5:$EF$5),CF!$P$7:$EF$306))</f>
        <v>0</v>
      </c>
      <c r="K204" s="19">
        <f t="array" ref="K204">IF($B204=0,"",SUMPRODUCT((CF!$B$7:$B$306=$B204)*(K$4=CF!$P$5:$EF$5),CF!$P$7:$EF$306))</f>
        <v>0</v>
      </c>
      <c r="L204" s="19">
        <f t="array" ref="L204">IF($B204=0,"",SUMPRODUCT((CF!$B$7:$B$306=$B204)*(L$4=CF!$P$5:$EF$5),CF!$P$7:$EF$306))</f>
        <v>0</v>
      </c>
      <c r="M204" s="19">
        <f t="array" ref="M204">IF($B204=0,"",SUMPRODUCT((CF!$B$7:$B$306=$B204)*(M$4=CF!$P$5:$EF$5),CF!$P$7:$EF$306))</f>
        <v>0</v>
      </c>
      <c r="N204" s="19">
        <f t="array" ref="N204">IF($B204=0,"",SUMPRODUCT((CF!$B$7:$B$306=$B204)*(N$4=CF!$P$5:$EF$5),CF!$P$7:$EF$306))</f>
        <v>0</v>
      </c>
      <c r="O204" s="19">
        <f t="array" ref="O204">IF($B204=0,"",SUMPRODUCT((CF!$B$7:$B$306=$B204)*(O$4=CF!$P$5:$EF$5),CF!$P$7:$EF$306))</f>
        <v>0</v>
      </c>
      <c r="P204" s="30">
        <f t="array" ref="P204">IF($B204=0,"",SUMPRODUCT((CF!$B$7:$B$306=$B204)*(P$4=CF!$P$5:$EF$5),CF!$P$7:$EF$306))</f>
        <v>0</v>
      </c>
    </row>
    <row r="205" spans="2:16" outlineLevel="1" x14ac:dyDescent="0.2">
      <c r="B205" s="252" t="str">
        <f>CF!B207</f>
        <v>TBD</v>
      </c>
      <c r="E205" s="30"/>
      <c r="F205" s="19">
        <f t="array" ref="F205">IF($B205=0,"",SUMPRODUCT((CF!$B$7:$B$306=$B205)*(F$4=CF!$P$5:$EF$5),CF!$P$7:$EF$306))</f>
        <v>0</v>
      </c>
      <c r="G205" s="19">
        <f t="array" ref="G205">IF($B205=0,"",SUMPRODUCT((CF!$B$7:$B$306=$B205)*(G$4=CF!$P$5:$EF$5),CF!$P$7:$EF$306))</f>
        <v>0</v>
      </c>
      <c r="H205" s="19">
        <f t="array" ref="H205">IF($B205=0,"",SUMPRODUCT((CF!$B$7:$B$306=$B205)*(H$4=CF!$P$5:$EF$5),CF!$P$7:$EF$306))</f>
        <v>0</v>
      </c>
      <c r="I205" s="19">
        <f t="array" ref="I205">IF($B205=0,"",SUMPRODUCT((CF!$B$7:$B$306=$B205)*(I$4=CF!$P$5:$EF$5),CF!$P$7:$EF$306))</f>
        <v>0</v>
      </c>
      <c r="J205" s="19">
        <f t="array" ref="J205">IF($B205=0,"",SUMPRODUCT((CF!$B$7:$B$306=$B205)*(J$4=CF!$P$5:$EF$5),CF!$P$7:$EF$306))</f>
        <v>0</v>
      </c>
      <c r="K205" s="19">
        <f t="array" ref="K205">IF($B205=0,"",SUMPRODUCT((CF!$B$7:$B$306=$B205)*(K$4=CF!$P$5:$EF$5),CF!$P$7:$EF$306))</f>
        <v>0</v>
      </c>
      <c r="L205" s="19">
        <f t="array" ref="L205">IF($B205=0,"",SUMPRODUCT((CF!$B$7:$B$306=$B205)*(L$4=CF!$P$5:$EF$5),CF!$P$7:$EF$306))</f>
        <v>0</v>
      </c>
      <c r="M205" s="19">
        <f t="array" ref="M205">IF($B205=0,"",SUMPRODUCT((CF!$B$7:$B$306=$B205)*(M$4=CF!$P$5:$EF$5),CF!$P$7:$EF$306))</f>
        <v>0</v>
      </c>
      <c r="N205" s="19">
        <f t="array" ref="N205">IF($B205=0,"",SUMPRODUCT((CF!$B$7:$B$306=$B205)*(N$4=CF!$P$5:$EF$5),CF!$P$7:$EF$306))</f>
        <v>0</v>
      </c>
      <c r="O205" s="19">
        <f t="array" ref="O205">IF($B205=0,"",SUMPRODUCT((CF!$B$7:$B$306=$B205)*(O$4=CF!$P$5:$EF$5),CF!$P$7:$EF$306))</f>
        <v>0</v>
      </c>
      <c r="P205" s="30">
        <f t="array" ref="P205">IF($B205=0,"",SUMPRODUCT((CF!$B$7:$B$306=$B205)*(P$4=CF!$P$5:$EF$5),CF!$P$7:$EF$306))</f>
        <v>0</v>
      </c>
    </row>
    <row r="206" spans="2:16" outlineLevel="1" x14ac:dyDescent="0.2">
      <c r="B206" s="252" t="str">
        <f>CF!B208</f>
        <v>TBD</v>
      </c>
      <c r="E206" s="30"/>
      <c r="F206" s="19">
        <f t="array" ref="F206">IF($B206=0,"",SUMPRODUCT((CF!$B$7:$B$306=$B206)*(F$4=CF!$P$5:$EF$5),CF!$P$7:$EF$306))</f>
        <v>0</v>
      </c>
      <c r="G206" s="19">
        <f t="array" ref="G206">IF($B206=0,"",SUMPRODUCT((CF!$B$7:$B$306=$B206)*(G$4=CF!$P$5:$EF$5),CF!$P$7:$EF$306))</f>
        <v>0</v>
      </c>
      <c r="H206" s="19">
        <f t="array" ref="H206">IF($B206=0,"",SUMPRODUCT((CF!$B$7:$B$306=$B206)*(H$4=CF!$P$5:$EF$5),CF!$P$7:$EF$306))</f>
        <v>0</v>
      </c>
      <c r="I206" s="19">
        <f t="array" ref="I206">IF($B206=0,"",SUMPRODUCT((CF!$B$7:$B$306=$B206)*(I$4=CF!$P$5:$EF$5),CF!$P$7:$EF$306))</f>
        <v>0</v>
      </c>
      <c r="J206" s="19">
        <f t="array" ref="J206">IF($B206=0,"",SUMPRODUCT((CF!$B$7:$B$306=$B206)*(J$4=CF!$P$5:$EF$5),CF!$P$7:$EF$306))</f>
        <v>0</v>
      </c>
      <c r="K206" s="19">
        <f t="array" ref="K206">IF($B206=0,"",SUMPRODUCT((CF!$B$7:$B$306=$B206)*(K$4=CF!$P$5:$EF$5),CF!$P$7:$EF$306))</f>
        <v>0</v>
      </c>
      <c r="L206" s="19">
        <f t="array" ref="L206">IF($B206=0,"",SUMPRODUCT((CF!$B$7:$B$306=$B206)*(L$4=CF!$P$5:$EF$5),CF!$P$7:$EF$306))</f>
        <v>0</v>
      </c>
      <c r="M206" s="19">
        <f t="array" ref="M206">IF($B206=0,"",SUMPRODUCT((CF!$B$7:$B$306=$B206)*(M$4=CF!$P$5:$EF$5),CF!$P$7:$EF$306))</f>
        <v>0</v>
      </c>
      <c r="N206" s="19">
        <f t="array" ref="N206">IF($B206=0,"",SUMPRODUCT((CF!$B$7:$B$306=$B206)*(N$4=CF!$P$5:$EF$5),CF!$P$7:$EF$306))</f>
        <v>0</v>
      </c>
      <c r="O206" s="19">
        <f t="array" ref="O206">IF($B206=0,"",SUMPRODUCT((CF!$B$7:$B$306=$B206)*(O$4=CF!$P$5:$EF$5),CF!$P$7:$EF$306))</f>
        <v>0</v>
      </c>
      <c r="P206" s="30">
        <f t="array" ref="P206">IF($B206=0,"",SUMPRODUCT((CF!$B$7:$B$306=$B206)*(P$4=CF!$P$5:$EF$5),CF!$P$7:$EF$306))</f>
        <v>0</v>
      </c>
    </row>
    <row r="207" spans="2:16" x14ac:dyDescent="0.2">
      <c r="B207" s="272" t="str">
        <f>CF!B209</f>
        <v>Total Expenses</v>
      </c>
      <c r="C207" s="205"/>
      <c r="D207" s="205"/>
      <c r="E207" s="207"/>
      <c r="F207" s="208">
        <f t="array" ref="F207">IF($B207=0,"",SUMPRODUCT((CF!$B$7:$B$306=$B207)*(F$4=CF!$P$5:$EF$5),CF!$P$7:$EF$306))</f>
        <v>0</v>
      </c>
      <c r="G207" s="208">
        <f t="array" ref="G207">IF($B207=0,"",SUMPRODUCT((CF!$B$7:$B$306=$B207)*(G$4=CF!$P$5:$EF$5),CF!$P$7:$EF$306))</f>
        <v>3401253.6600000006</v>
      </c>
      <c r="H207" s="208">
        <f t="array" ref="H207">IF($B207=0,"",SUMPRODUCT((CF!$B$7:$B$306=$B207)*(H$4=CF!$P$5:$EF$5),CF!$P$7:$EF$306))</f>
        <v>3469278.7332000001</v>
      </c>
      <c r="I207" s="208">
        <f t="array" ref="I207">IF($B207=0,"",SUMPRODUCT((CF!$B$7:$B$306=$B207)*(I$4=CF!$P$5:$EF$5),CF!$P$7:$EF$306))</f>
        <v>3538664.3078639996</v>
      </c>
      <c r="J207" s="208">
        <f t="array" ref="J207">IF($B207=0,"",SUMPRODUCT((CF!$B$7:$B$306=$B207)*(J$4=CF!$P$5:$EF$5),CF!$P$7:$EF$306))</f>
        <v>3609437.5940212798</v>
      </c>
      <c r="K207" s="208">
        <f t="array" ref="K207">IF($B207=0,"",SUMPRODUCT((CF!$B$7:$B$306=$B207)*(K$4=CF!$P$5:$EF$5),CF!$P$7:$EF$306))</f>
        <v>3681626.3459017058</v>
      </c>
      <c r="L207" s="208">
        <f t="array" ref="L207">IF($B207=0,"",SUMPRODUCT((CF!$B$7:$B$306=$B207)*(L$4=CF!$P$5:$EF$5),CF!$P$7:$EF$306))</f>
        <v>3755258.8728197399</v>
      </c>
      <c r="M207" s="208">
        <f t="array" ref="M207">IF($B207=0,"",SUMPRODUCT((CF!$B$7:$B$306=$B207)*(M$4=CF!$P$5:$EF$5),CF!$P$7:$EF$306))</f>
        <v>3830364.0502761356</v>
      </c>
      <c r="N207" s="208">
        <f t="array" ref="N207">IF($B207=0,"",SUMPRODUCT((CF!$B$7:$B$306=$B207)*(N$4=CF!$P$5:$EF$5),CF!$P$7:$EF$306))</f>
        <v>3906971.3312816564</v>
      </c>
      <c r="O207" s="208">
        <f t="array" ref="O207">IF($B207=0,"",SUMPRODUCT((CF!$B$7:$B$306=$B207)*(O$4=CF!$P$5:$EF$5),CF!$P$7:$EF$306))</f>
        <v>3985110.7579072905</v>
      </c>
      <c r="P207" s="273">
        <f t="array" ref="P207">IF($B207=0,"",SUMPRODUCT((CF!$B$7:$B$306=$B207)*(P$4=CF!$P$5:$EF$5),CF!$P$7:$EF$306))</f>
        <v>4064812.9730654354</v>
      </c>
    </row>
    <row r="208" spans="2:16" x14ac:dyDescent="0.2">
      <c r="B208" s="272" t="str">
        <f>CF!B210</f>
        <v>Net Operating Income</v>
      </c>
      <c r="C208" s="205"/>
      <c r="D208" s="205"/>
      <c r="E208" s="207"/>
      <c r="F208" s="208">
        <f>IF($B208=0,"",SUMIF(CF!$P$5:$EF$5,'Annual CF'!F$4,CF!$P$264:$EF$264))</f>
        <v>0</v>
      </c>
      <c r="G208" s="208">
        <f>IF($B208=0,"",SUMIF(CF!$P$5:$EF$5,'Annual CF'!G$4,CF!$P$264:$EF$264))</f>
        <v>956314.26959999977</v>
      </c>
      <c r="H208" s="208">
        <f>IF($B208=0,"",SUMIF(CF!$P$5:$EF$5,'Annual CF'!H$4,CF!$P$264:$EF$264))</f>
        <v>975440.55499200011</v>
      </c>
      <c r="I208" s="208">
        <f>IF($B208=0,"",SUMIF(CF!$P$5:$EF$5,'Annual CF'!I$4,CF!$P$264:$EF$264))</f>
        <v>994949.36609183997</v>
      </c>
      <c r="J208" s="208">
        <f>IF($B208=0,"",SUMIF(CF!$P$5:$EF$5,'Annual CF'!J$4,CF!$P$264:$EF$264))</f>
        <v>2865194.0647359672</v>
      </c>
      <c r="K208" s="208">
        <f>IF($B208=0,"",SUMIF(CF!$P$5:$EF$5,'Annual CF'!K$4,CF!$P$264:$EF$264))</f>
        <v>18337728.677090548</v>
      </c>
      <c r="L208" s="208">
        <f>IF($B208=0,"",SUMIF(CF!$P$5:$EF$5,'Annual CF'!L$4,CF!$P$264:$EF$264))</f>
        <v>21492663.895029765</v>
      </c>
      <c r="M208" s="208">
        <f>IF($B208=0,"",SUMIF(CF!$P$5:$EF$5,'Annual CF'!M$4,CF!$P$264:$EF$264))</f>
        <v>21934845.972024236</v>
      </c>
      <c r="N208" s="208">
        <f>IF($B208=0,"",SUMIF(CF!$P$5:$EF$5,'Annual CF'!N$4,CF!$P$264:$EF$264))</f>
        <v>22385665.435850497</v>
      </c>
      <c r="O208" s="208">
        <f>IF($B208=0,"",SUMIF(CF!$P$5:$EF$5,'Annual CF'!O$4,CF!$P$264:$EF$264))</f>
        <v>22845275.59708124</v>
      </c>
      <c r="P208" s="273">
        <f>IF($B208=0,"",SUMIF(CF!$P$5:$EF$5,'Annual CF'!P$4,CF!$P$264:$EF$264))</f>
        <v>23313831.9415888</v>
      </c>
    </row>
    <row r="209" spans="2:16" outlineLevel="1" x14ac:dyDescent="0.2">
      <c r="B209" s="252" t="str">
        <f>CF!B212</f>
        <v>Replacement Reserves</v>
      </c>
      <c r="E209" s="30"/>
      <c r="F209" s="19">
        <f t="array" ref="F209">IF($B209=0,"",SUMPRODUCT((CF!$B$7:$B$306=$B209)*(F$4=CF!$P$5:$EF$5),CF!$P$7:$EF$306))</f>
        <v>0</v>
      </c>
      <c r="G209" s="19">
        <f t="array" ref="G209">IF($B209=0,"",SUMPRODUCT((CF!$B$7:$B$306=$B209)*(G$4=CF!$P$5:$EF$5),CF!$P$7:$EF$306))</f>
        <v>163758</v>
      </c>
      <c r="H209" s="19">
        <f t="array" ref="H209">IF($B209=0,"",SUMPRODUCT((CF!$B$7:$B$306=$B209)*(H$4=CF!$P$5:$EF$5),CF!$P$7:$EF$306))</f>
        <v>167033.15999999995</v>
      </c>
      <c r="I209" s="19">
        <f t="array" ref="I209">IF($B209=0,"",SUMPRODUCT((CF!$B$7:$B$306=$B209)*(I$4=CF!$P$5:$EF$5),CF!$P$7:$EF$306))</f>
        <v>170373.82320000001</v>
      </c>
      <c r="J209" s="19">
        <f t="array" ref="J209">IF($B209=0,"",SUMPRODUCT((CF!$B$7:$B$306=$B209)*(J$4=CF!$P$5:$EF$5),CF!$P$7:$EF$306))</f>
        <v>173781.29966399999</v>
      </c>
      <c r="K209" s="19">
        <f t="array" ref="K209">IF($B209=0,"",SUMPRODUCT((CF!$B$7:$B$306=$B209)*(K$4=CF!$P$5:$EF$5),CF!$P$7:$EF$306))</f>
        <v>177256.92565727999</v>
      </c>
      <c r="L209" s="19">
        <f t="array" ref="L209">IF($B209=0,"",SUMPRODUCT((CF!$B$7:$B$306=$B209)*(L$4=CF!$P$5:$EF$5),CF!$P$7:$EF$306))</f>
        <v>180802.06417042555</v>
      </c>
      <c r="M209" s="19">
        <f t="array" ref="M209">IF($B209=0,"",SUMPRODUCT((CF!$B$7:$B$306=$B209)*(M$4=CF!$P$5:$EF$5),CF!$P$7:$EF$306))</f>
        <v>184418.10545383417</v>
      </c>
      <c r="N209" s="19">
        <f t="array" ref="N209">IF($B209=0,"",SUMPRODUCT((CF!$B$7:$B$306=$B209)*(N$4=CF!$P$5:$EF$5),CF!$P$7:$EF$306))</f>
        <v>188106.46756291078</v>
      </c>
      <c r="O209" s="19">
        <f t="array" ref="O209">IF($B209=0,"",SUMPRODUCT((CF!$B$7:$B$306=$B209)*(O$4=CF!$P$5:$EF$5),CF!$P$7:$EF$306))</f>
        <v>191868.596914169</v>
      </c>
      <c r="P209" s="30">
        <f t="array" ref="P209">IF($B209=0,"",SUMPRODUCT((CF!$B$7:$B$306=$B209)*(P$4=CF!$P$5:$EF$5),CF!$P$7:$EF$306))</f>
        <v>195705.96885245235</v>
      </c>
    </row>
    <row r="210" spans="2:16" outlineLevel="1" x14ac:dyDescent="0.2">
      <c r="B210" s="274" t="str">
        <f>CF!B213</f>
        <v>Cash Flow Before Debt Service</v>
      </c>
      <c r="C210" s="7"/>
      <c r="D210" s="7"/>
      <c r="E210" s="33"/>
      <c r="F210" s="32">
        <f t="array" ref="F210">IF($B210=0,"",SUMPRODUCT((CF!$B$7:$B$306=$B210)*(F$4=CF!$P$5:$EF$5),CF!$P$7:$EF$306))</f>
        <v>0</v>
      </c>
      <c r="G210" s="32">
        <f t="array" ref="G210">IF($B210=0,"",SUMPRODUCT((CF!$B$7:$B$306=$B210)*(G$4=CF!$P$5:$EF$5),CF!$P$7:$EF$306))</f>
        <v>792556.26959999977</v>
      </c>
      <c r="H210" s="32">
        <f t="array" ref="H210">IF($B210=0,"",SUMPRODUCT((CF!$B$7:$B$306=$B210)*(H$4=CF!$P$5:$EF$5),CF!$P$7:$EF$306))</f>
        <v>808407.39499199996</v>
      </c>
      <c r="I210" s="32">
        <f t="array" ref="I210">IF($B210=0,"",SUMPRODUCT((CF!$B$7:$B$306=$B210)*(I$4=CF!$P$5:$EF$5),CF!$P$7:$EF$306))</f>
        <v>824575.54289183998</v>
      </c>
      <c r="J210" s="32">
        <f t="array" ref="J210">IF($B210=0,"",SUMPRODUCT((CF!$B$7:$B$306=$B210)*(J$4=CF!$P$5:$EF$5),CF!$P$7:$EF$306))</f>
        <v>841067.05398007657</v>
      </c>
      <c r="K210" s="32">
        <f t="array" ref="K210">IF($B210=0,"",SUMPRODUCT((CF!$B$7:$B$306=$B210)*(K$4=CF!$P$5:$EF$5),CF!$P$7:$EF$306))</f>
        <v>857888.39515183913</v>
      </c>
      <c r="L210" s="32">
        <f t="array" ref="L210">IF($B210=0,"",SUMPRODUCT((CF!$B$7:$B$306=$B210)*(L$4=CF!$P$5:$EF$5),CF!$P$7:$EF$306))</f>
        <v>875046.16261711484</v>
      </c>
      <c r="M210" s="32">
        <f t="array" ref="M210">IF($B210=0,"",SUMPRODUCT((CF!$B$7:$B$306=$B210)*(M$4=CF!$P$5:$EF$5),CF!$P$7:$EF$306))</f>
        <v>892547.08614593733</v>
      </c>
      <c r="N210" s="32">
        <f t="array" ref="N210">IF($B210=0,"",SUMPRODUCT((CF!$B$7:$B$306=$B210)*(N$4=CF!$P$5:$EF$5),CF!$P$7:$EF$306))</f>
        <v>910398.02754629601</v>
      </c>
      <c r="O210" s="32">
        <f t="array" ref="O210">IF($B210=0,"",SUMPRODUCT((CF!$B$7:$B$306=$B210)*(O$4=CF!$P$5:$EF$5),CF!$P$7:$EF$306))</f>
        <v>928605.98835066229</v>
      </c>
      <c r="P210" s="33">
        <f t="array" ref="P210">IF($B210=0,"",SUMPRODUCT((CF!$B$7:$B$306=$B210)*(P$4=CF!$P$5:$EF$5),CF!$P$7:$EF$306))</f>
        <v>947178.10712695483</v>
      </c>
    </row>
    <row r="211" spans="2:16" outlineLevel="1" x14ac:dyDescent="0.2">
      <c r="B211" s="220" t="str">
        <f>CF!B214</f>
        <v>Operating Expense Ratio</v>
      </c>
      <c r="E211" s="19"/>
      <c r="F211" s="271">
        <f>IFERROR(F207/F188,0)</f>
        <v>0</v>
      </c>
      <c r="G211" s="271">
        <f>IFERROR(G207/G188,0)</f>
        <v>0.78053944653301544</v>
      </c>
      <c r="H211" s="271">
        <f t="shared" ref="H211:P211" si="5">IFERROR(H207/H188,0)</f>
        <v>0.7805394465330151</v>
      </c>
      <c r="I211" s="271">
        <f t="shared" si="5"/>
        <v>0.78053944653301488</v>
      </c>
      <c r="J211" s="271">
        <f t="shared" si="5"/>
        <v>0.78053944649412543</v>
      </c>
      <c r="K211" s="271">
        <f t="shared" si="5"/>
        <v>0.78053944647887474</v>
      </c>
      <c r="L211" s="271">
        <f t="shared" si="5"/>
        <v>0.7805394465498956</v>
      </c>
      <c r="M211" s="271">
        <f t="shared" si="5"/>
        <v>0.78053944650591989</v>
      </c>
      <c r="N211" s="271">
        <f t="shared" si="5"/>
        <v>0.78053944655621876</v>
      </c>
      <c r="O211" s="271">
        <f t="shared" si="5"/>
        <v>0.78053944651747342</v>
      </c>
      <c r="P211" s="271">
        <f t="shared" si="5"/>
        <v>0.78053944666596387</v>
      </c>
    </row>
    <row r="212" spans="2:16" x14ac:dyDescent="0.2">
      <c r="B212" s="220"/>
      <c r="E212" s="19"/>
      <c r="F212" s="19"/>
      <c r="G212" s="19"/>
      <c r="H212" s="19"/>
      <c r="I212" s="19"/>
      <c r="J212" s="19"/>
      <c r="K212" s="19"/>
      <c r="L212" s="19"/>
      <c r="M212" s="19"/>
      <c r="N212" s="19"/>
      <c r="O212" s="19"/>
      <c r="P212" s="19"/>
    </row>
    <row r="213" spans="2:16" x14ac:dyDescent="0.2">
      <c r="B213" s="220"/>
      <c r="E213" s="19"/>
      <c r="F213" s="19"/>
      <c r="G213" s="19"/>
      <c r="H213" s="19"/>
      <c r="I213" s="19"/>
      <c r="J213" s="19"/>
      <c r="K213" s="19"/>
      <c r="L213" s="19"/>
      <c r="M213" s="19"/>
      <c r="N213" s="19"/>
      <c r="O213" s="19"/>
      <c r="P213" s="19"/>
    </row>
    <row r="214" spans="2:16" x14ac:dyDescent="0.2">
      <c r="B214" s="257" t="str">
        <f>CF!B216</f>
        <v>Multi- Operating Statement</v>
      </c>
      <c r="C214" s="227"/>
      <c r="D214" s="227"/>
      <c r="E214" s="227"/>
      <c r="F214" s="227"/>
      <c r="G214" s="227"/>
      <c r="H214" s="227"/>
      <c r="I214" s="227"/>
      <c r="J214" s="227"/>
      <c r="K214" s="227"/>
      <c r="L214" s="227"/>
      <c r="M214" s="227"/>
      <c r="N214" s="227"/>
      <c r="O214" s="227"/>
      <c r="P214" s="251"/>
    </row>
    <row r="215" spans="2:16" x14ac:dyDescent="0.2">
      <c r="B215" s="464" t="str">
        <f>CF!B230</f>
        <v>Operating Income - MultiFamily</v>
      </c>
      <c r="C215" s="2"/>
      <c r="D215" s="2"/>
      <c r="E215" s="29"/>
      <c r="F215" s="28"/>
      <c r="G215" s="28"/>
      <c r="H215" s="28"/>
      <c r="I215" s="28"/>
      <c r="J215" s="28"/>
      <c r="K215" s="28"/>
      <c r="L215" s="28"/>
      <c r="M215" s="28"/>
      <c r="N215" s="28"/>
      <c r="O215" s="28"/>
      <c r="P215" s="29"/>
    </row>
    <row r="216" spans="2:16" hidden="1" outlineLevel="1" x14ac:dyDescent="0.2">
      <c r="B216" s="462" t="str">
        <f>CF!B231</f>
        <v>Studios - Rent Roll</v>
      </c>
      <c r="E216" s="30"/>
      <c r="F216" s="19">
        <f t="array" ref="F216">IF($B216=0,"",SUMPRODUCT((CF!$B$7:$B$306=$B216)*(F$4=CF!$P$5:$EF$5),CF!$P$7:$EF$306))</f>
        <v>0</v>
      </c>
      <c r="G216" s="19">
        <f t="array" ref="G216">IF($B216=0,"",SUMPRODUCT((CF!$B$7:$B$306=$B216)*(G$4=CF!$P$5:$EF$5),CF!$P$7:$EF$306))</f>
        <v>0</v>
      </c>
      <c r="H216" s="19">
        <f t="array" ref="H216">IF($B216=0,"",SUMPRODUCT((CF!$B$7:$B$306=$B216)*(H$4=CF!$P$5:$EF$5),CF!$P$7:$EF$306))</f>
        <v>0</v>
      </c>
      <c r="I216" s="19">
        <f t="array" ref="I216">IF($B216=0,"",SUMPRODUCT((CF!$B$7:$B$306=$B216)*(I$4=CF!$P$5:$EF$5),CF!$P$7:$EF$306))</f>
        <v>0</v>
      </c>
      <c r="J216" s="19">
        <f t="array" ref="J216">IF($B216=0,"",SUMPRODUCT((CF!$B$7:$B$306=$B216)*(J$4=CF!$P$5:$EF$5),CF!$P$7:$EF$306))</f>
        <v>277280.38796873175</v>
      </c>
      <c r="K216" s="19">
        <f t="array" ref="K216">IF($B216=0,"",SUMPRODUCT((CF!$B$7:$B$306=$B216)*(K$4=CF!$P$5:$EF$5),CF!$P$7:$EF$306))</f>
        <v>2806392.2721209107</v>
      </c>
      <c r="L216" s="19">
        <f t="array" ref="L216">IF($B216=0,"",SUMPRODUCT((CF!$B$7:$B$306=$B216)*(L$4=CF!$P$5:$EF$5),CF!$P$7:$EF$306))</f>
        <v>2919599.2824200261</v>
      </c>
      <c r="M216" s="19">
        <f t="array" ref="M216">IF($B216=0,"",SUMPRODUCT((CF!$B$7:$B$306=$B216)*(M$4=CF!$P$5:$EF$5),CF!$P$7:$EF$306))</f>
        <v>2986750.0659156856</v>
      </c>
      <c r="N216" s="19">
        <f t="array" ref="N216">IF($B216=0,"",SUMPRODUCT((CF!$B$7:$B$306=$B216)*(N$4=CF!$P$5:$EF$5),CF!$P$7:$EF$306))</f>
        <v>3055445.3174317461</v>
      </c>
      <c r="O216" s="19">
        <f t="array" ref="O216">IF($B216=0,"",SUMPRODUCT((CF!$B$7:$B$306=$B216)*(O$4=CF!$P$5:$EF$5),CF!$P$7:$EF$306))</f>
        <v>3125720.5597326756</v>
      </c>
      <c r="P216" s="30">
        <f t="array" ref="P216">IF($B216=0,"",SUMPRODUCT((CF!$B$7:$B$306=$B216)*(P$4=CF!$P$5:$EF$5),CF!$P$7:$EF$306))</f>
        <v>3197612.1326065282</v>
      </c>
    </row>
    <row r="217" spans="2:16" hidden="1" outlineLevel="1" x14ac:dyDescent="0.2">
      <c r="B217" s="462" t="str">
        <f>CF!B232</f>
        <v>1 Bedroom - Rent Roll</v>
      </c>
      <c r="E217" s="30"/>
      <c r="F217" s="19">
        <f t="array" ref="F217">IF($B217=0,"",SUMPRODUCT((CF!$B$7:$B$306=$B217)*(F$4=CF!$P$5:$EF$5),CF!$P$7:$EF$306))</f>
        <v>0</v>
      </c>
      <c r="G217" s="19">
        <f t="array" ref="G217">IF($B217=0,"",SUMPRODUCT((CF!$B$7:$B$306=$B217)*(G$4=CF!$P$5:$EF$5),CF!$P$7:$EF$306))</f>
        <v>0</v>
      </c>
      <c r="H217" s="19">
        <f t="array" ref="H217">IF($B217=0,"",SUMPRODUCT((CF!$B$7:$B$306=$B217)*(H$4=CF!$P$5:$EF$5),CF!$P$7:$EF$306))</f>
        <v>0</v>
      </c>
      <c r="I217" s="19">
        <f t="array" ref="I217">IF($B217=0,"",SUMPRODUCT((CF!$B$7:$B$306=$B217)*(I$4=CF!$P$5:$EF$5),CF!$P$7:$EF$306))</f>
        <v>0</v>
      </c>
      <c r="J217" s="19">
        <f t="array" ref="J217">IF($B217=0,"",SUMPRODUCT((CF!$B$7:$B$306=$B217)*(J$4=CF!$P$5:$EF$5),CF!$P$7:$EF$306))</f>
        <v>779300.26789063658</v>
      </c>
      <c r="K217" s="19">
        <f t="array" ref="K217">IF($B217=0,"",SUMPRODUCT((CF!$B$7:$B$306=$B217)*(K$4=CF!$P$5:$EF$5),CF!$P$7:$EF$306))</f>
        <v>9146723.7826515678</v>
      </c>
      <c r="L217" s="19">
        <f t="array" ref="L217">IF($B217=0,"",SUMPRODUCT((CF!$B$7:$B$306=$B217)*(L$4=CF!$P$5:$EF$5),CF!$P$7:$EF$306))</f>
        <v>12014951.290993549</v>
      </c>
      <c r="M217" s="19">
        <f t="array" ref="M217">IF($B217=0,"",SUMPRODUCT((CF!$B$7:$B$306=$B217)*(M$4=CF!$P$5:$EF$5),CF!$P$7:$EF$306))</f>
        <v>12291295.170686403</v>
      </c>
      <c r="N217" s="19">
        <f t="array" ref="N217">IF($B217=0,"",SUMPRODUCT((CF!$B$7:$B$306=$B217)*(N$4=CF!$P$5:$EF$5),CF!$P$7:$EF$306))</f>
        <v>12573994.959612185</v>
      </c>
      <c r="O217" s="19">
        <f t="array" ref="O217">IF($B217=0,"",SUMPRODUCT((CF!$B$7:$B$306=$B217)*(O$4=CF!$P$5:$EF$5),CF!$P$7:$EF$306))</f>
        <v>12863196.843683263</v>
      </c>
      <c r="P217" s="30">
        <f t="array" ref="P217">IF($B217=0,"",SUMPRODUCT((CF!$B$7:$B$306=$B217)*(P$4=CF!$P$5:$EF$5),CF!$P$7:$EF$306))</f>
        <v>13159050.371087978</v>
      </c>
    </row>
    <row r="218" spans="2:16" hidden="1" outlineLevel="1" x14ac:dyDescent="0.2">
      <c r="B218" s="462" t="str">
        <f>CF!B233</f>
        <v>2 Bedroom - Rent Roll</v>
      </c>
      <c r="E218" s="30"/>
      <c r="F218" s="19">
        <f t="array" ref="F218">IF($B218=0,"",SUMPRODUCT((CF!$B$7:$B$306=$B218)*(F$4=CF!$P$5:$EF$5),CF!$P$7:$EF$306))</f>
        <v>0</v>
      </c>
      <c r="G218" s="19">
        <f t="array" ref="G218">IF($B218=0,"",SUMPRODUCT((CF!$B$7:$B$306=$B218)*(G$4=CF!$P$5:$EF$5),CF!$P$7:$EF$306))</f>
        <v>0</v>
      </c>
      <c r="H218" s="19">
        <f t="array" ref="H218">IF($B218=0,"",SUMPRODUCT((CF!$B$7:$B$306=$B218)*(H$4=CF!$P$5:$EF$5),CF!$P$7:$EF$306))</f>
        <v>0</v>
      </c>
      <c r="I218" s="19">
        <f t="array" ref="I218">IF($B218=0,"",SUMPRODUCT((CF!$B$7:$B$306=$B218)*(I$4=CF!$P$5:$EF$5),CF!$P$7:$EF$306))</f>
        <v>0</v>
      </c>
      <c r="J218" s="19">
        <f t="array" ref="J218">IF($B218=0,"",SUMPRODUCT((CF!$B$7:$B$306=$B218)*(J$4=CF!$P$5:$EF$5),CF!$P$7:$EF$306))</f>
        <v>536040.26682769717</v>
      </c>
      <c r="K218" s="19">
        <f t="array" ref="K218">IF($B218=0,"",SUMPRODUCT((CF!$B$7:$B$306=$B218)*(K$4=CF!$P$5:$EF$5),CF!$P$7:$EF$306))</f>
        <v>6674418.3185400758</v>
      </c>
      <c r="L218" s="19">
        <f t="array" ref="L218">IF($B218=0,"",SUMPRODUCT((CF!$B$7:$B$306=$B218)*(L$4=CF!$P$5:$EF$5),CF!$P$7:$EF$306))</f>
        <v>8088270.9563594572</v>
      </c>
      <c r="M218" s="19">
        <f t="array" ref="M218">IF($B218=0,"",SUMPRODUCT((CF!$B$7:$B$306=$B218)*(M$4=CF!$P$5:$EF$5),CF!$P$7:$EF$306))</f>
        <v>8274301.1883557225</v>
      </c>
      <c r="N218" s="19">
        <f t="array" ref="N218">IF($B218=0,"",SUMPRODUCT((CF!$B$7:$B$306=$B218)*(N$4=CF!$P$5:$EF$5),CF!$P$7:$EF$306))</f>
        <v>8464610.115687903</v>
      </c>
      <c r="O218" s="19">
        <f t="array" ref="O218">IF($B218=0,"",SUMPRODUCT((CF!$B$7:$B$306=$B218)*(O$4=CF!$P$5:$EF$5),CF!$P$7:$EF$306))</f>
        <v>8659296.1483487245</v>
      </c>
      <c r="P218" s="30">
        <f t="array" ref="P218">IF($B218=0,"",SUMPRODUCT((CF!$B$7:$B$306=$B218)*(P$4=CF!$P$5:$EF$5),CF!$P$7:$EF$306))</f>
        <v>8858459.9597607423</v>
      </c>
    </row>
    <row r="219" spans="2:16" hidden="1" outlineLevel="1" x14ac:dyDescent="0.2">
      <c r="B219" s="462" t="str">
        <f>CF!B234</f>
        <v>-</v>
      </c>
      <c r="E219" s="30"/>
      <c r="F219" s="19">
        <f t="array" ref="F219">IF($B219=0,"",SUMPRODUCT((CF!$B$7:$B$306=$B219)*(F$4=CF!$P$5:$EF$5),CF!$P$7:$EF$306))</f>
        <v>0</v>
      </c>
      <c r="G219" s="19">
        <f t="array" ref="G219">IF($B219=0,"",SUMPRODUCT((CF!$B$7:$B$306=$B219)*(G$4=CF!$P$5:$EF$5),CF!$P$7:$EF$306))</f>
        <v>0</v>
      </c>
      <c r="H219" s="19">
        <f t="array" ref="H219">IF($B219=0,"",SUMPRODUCT((CF!$B$7:$B$306=$B219)*(H$4=CF!$P$5:$EF$5),CF!$P$7:$EF$306))</f>
        <v>0</v>
      </c>
      <c r="I219" s="19">
        <f t="array" ref="I219">IF($B219=0,"",SUMPRODUCT((CF!$B$7:$B$306=$B219)*(I$4=CF!$P$5:$EF$5),CF!$P$7:$EF$306))</f>
        <v>0</v>
      </c>
      <c r="J219" s="19">
        <f t="array" ref="J219">IF($B219=0,"",SUMPRODUCT((CF!$B$7:$B$306=$B219)*(J$4=CF!$P$5:$EF$5),CF!$P$7:$EF$306))</f>
        <v>0</v>
      </c>
      <c r="K219" s="19">
        <f t="array" ref="K219">IF($B219=0,"",SUMPRODUCT((CF!$B$7:$B$306=$B219)*(K$4=CF!$P$5:$EF$5),CF!$P$7:$EF$306))</f>
        <v>0</v>
      </c>
      <c r="L219" s="19">
        <f t="array" ref="L219">IF($B219=0,"",SUMPRODUCT((CF!$B$7:$B$306=$B219)*(L$4=CF!$P$5:$EF$5),CF!$P$7:$EF$306))</f>
        <v>0</v>
      </c>
      <c r="M219" s="19">
        <f t="array" ref="M219">IF($B219=0,"",SUMPRODUCT((CF!$B$7:$B$306=$B219)*(M$4=CF!$P$5:$EF$5),CF!$P$7:$EF$306))</f>
        <v>0</v>
      </c>
      <c r="N219" s="19">
        <f t="array" ref="N219">IF($B219=0,"",SUMPRODUCT((CF!$B$7:$B$306=$B219)*(N$4=CF!$P$5:$EF$5),CF!$P$7:$EF$306))</f>
        <v>0</v>
      </c>
      <c r="O219" s="19">
        <f t="array" ref="O219">IF($B219=0,"",SUMPRODUCT((CF!$B$7:$B$306=$B219)*(O$4=CF!$P$5:$EF$5),CF!$P$7:$EF$306))</f>
        <v>0</v>
      </c>
      <c r="P219" s="30">
        <f t="array" ref="P219">IF($B219=0,"",SUMPRODUCT((CF!$B$7:$B$306=$B219)*(P$4=CF!$P$5:$EF$5),CF!$P$7:$EF$306))</f>
        <v>0</v>
      </c>
    </row>
    <row r="220" spans="2:16" hidden="1" outlineLevel="1" x14ac:dyDescent="0.2">
      <c r="B220" s="462" t="str">
        <f>CF!B235</f>
        <v>-</v>
      </c>
      <c r="E220" s="30"/>
      <c r="F220" s="19">
        <f t="array" ref="F220">IF($B220=0,"",SUMPRODUCT((CF!$B$7:$B$306=$B220)*(F$4=CF!$P$5:$EF$5),CF!$P$7:$EF$306))</f>
        <v>0</v>
      </c>
      <c r="G220" s="19">
        <f t="array" ref="G220">IF($B220=0,"",SUMPRODUCT((CF!$B$7:$B$306=$B220)*(G$4=CF!$P$5:$EF$5),CF!$P$7:$EF$306))</f>
        <v>0</v>
      </c>
      <c r="H220" s="19">
        <f t="array" ref="H220">IF($B220=0,"",SUMPRODUCT((CF!$B$7:$B$306=$B220)*(H$4=CF!$P$5:$EF$5),CF!$P$7:$EF$306))</f>
        <v>0</v>
      </c>
      <c r="I220" s="19">
        <f t="array" ref="I220">IF($B220=0,"",SUMPRODUCT((CF!$B$7:$B$306=$B220)*(I$4=CF!$P$5:$EF$5),CF!$P$7:$EF$306))</f>
        <v>0</v>
      </c>
      <c r="J220" s="19">
        <f t="array" ref="J220">IF($B220=0,"",SUMPRODUCT((CF!$B$7:$B$306=$B220)*(J$4=CF!$P$5:$EF$5),CF!$P$7:$EF$306))</f>
        <v>0</v>
      </c>
      <c r="K220" s="19">
        <f t="array" ref="K220">IF($B220=0,"",SUMPRODUCT((CF!$B$7:$B$306=$B220)*(K$4=CF!$P$5:$EF$5),CF!$P$7:$EF$306))</f>
        <v>0</v>
      </c>
      <c r="L220" s="19">
        <f t="array" ref="L220">IF($B220=0,"",SUMPRODUCT((CF!$B$7:$B$306=$B220)*(L$4=CF!$P$5:$EF$5),CF!$P$7:$EF$306))</f>
        <v>0</v>
      </c>
      <c r="M220" s="19">
        <f t="array" ref="M220">IF($B220=0,"",SUMPRODUCT((CF!$B$7:$B$306=$B220)*(M$4=CF!$P$5:$EF$5),CF!$P$7:$EF$306))</f>
        <v>0</v>
      </c>
      <c r="N220" s="19">
        <f t="array" ref="N220">IF($B220=0,"",SUMPRODUCT((CF!$B$7:$B$306=$B220)*(N$4=CF!$P$5:$EF$5),CF!$P$7:$EF$306))</f>
        <v>0</v>
      </c>
      <c r="O220" s="19">
        <f t="array" ref="O220">IF($B220=0,"",SUMPRODUCT((CF!$B$7:$B$306=$B220)*(O$4=CF!$P$5:$EF$5),CF!$P$7:$EF$306))</f>
        <v>0</v>
      </c>
      <c r="P220" s="30">
        <f t="array" ref="P220">IF($B220=0,"",SUMPRODUCT((CF!$B$7:$B$306=$B220)*(P$4=CF!$P$5:$EF$5),CF!$P$7:$EF$306))</f>
        <v>0</v>
      </c>
    </row>
    <row r="221" spans="2:16" hidden="1" outlineLevel="1" x14ac:dyDescent="0.2">
      <c r="B221" s="462" t="str">
        <f>CF!B236</f>
        <v>-</v>
      </c>
      <c r="E221" s="30"/>
      <c r="F221" s="19">
        <f t="array" ref="F221">IF($B221=0,"",SUMPRODUCT((CF!$B$7:$B$306=$B221)*(F$4=CF!$P$5:$EF$5),CF!$P$7:$EF$306))</f>
        <v>0</v>
      </c>
      <c r="G221" s="19">
        <f t="array" ref="G221">IF($B221=0,"",SUMPRODUCT((CF!$B$7:$B$306=$B221)*(G$4=CF!$P$5:$EF$5),CF!$P$7:$EF$306))</f>
        <v>0</v>
      </c>
      <c r="H221" s="19">
        <f t="array" ref="H221">IF($B221=0,"",SUMPRODUCT((CF!$B$7:$B$306=$B221)*(H$4=CF!$P$5:$EF$5),CF!$P$7:$EF$306))</f>
        <v>0</v>
      </c>
      <c r="I221" s="19">
        <f t="array" ref="I221">IF($B221=0,"",SUMPRODUCT((CF!$B$7:$B$306=$B221)*(I$4=CF!$P$5:$EF$5),CF!$P$7:$EF$306))</f>
        <v>0</v>
      </c>
      <c r="J221" s="19">
        <f t="array" ref="J221">IF($B221=0,"",SUMPRODUCT((CF!$B$7:$B$306=$B221)*(J$4=CF!$P$5:$EF$5),CF!$P$7:$EF$306))</f>
        <v>0</v>
      </c>
      <c r="K221" s="19">
        <f t="array" ref="K221">IF($B221=0,"",SUMPRODUCT((CF!$B$7:$B$306=$B221)*(K$4=CF!$P$5:$EF$5),CF!$P$7:$EF$306))</f>
        <v>0</v>
      </c>
      <c r="L221" s="19">
        <f t="array" ref="L221">IF($B221=0,"",SUMPRODUCT((CF!$B$7:$B$306=$B221)*(L$4=CF!$P$5:$EF$5),CF!$P$7:$EF$306))</f>
        <v>0</v>
      </c>
      <c r="M221" s="19">
        <f t="array" ref="M221">IF($B221=0,"",SUMPRODUCT((CF!$B$7:$B$306=$B221)*(M$4=CF!$P$5:$EF$5),CF!$P$7:$EF$306))</f>
        <v>0</v>
      </c>
      <c r="N221" s="19">
        <f t="array" ref="N221">IF($B221=0,"",SUMPRODUCT((CF!$B$7:$B$306=$B221)*(N$4=CF!$P$5:$EF$5),CF!$P$7:$EF$306))</f>
        <v>0</v>
      </c>
      <c r="O221" s="19">
        <f t="array" ref="O221">IF($B221=0,"",SUMPRODUCT((CF!$B$7:$B$306=$B221)*(O$4=CF!$P$5:$EF$5),CF!$P$7:$EF$306))</f>
        <v>0</v>
      </c>
      <c r="P221" s="30">
        <f t="array" ref="P221">IF($B221=0,"",SUMPRODUCT((CF!$B$7:$B$306=$B221)*(P$4=CF!$P$5:$EF$5),CF!$P$7:$EF$306))</f>
        <v>0</v>
      </c>
    </row>
    <row r="222" spans="2:16" hidden="1" outlineLevel="1" x14ac:dyDescent="0.2">
      <c r="B222" s="462" t="str">
        <f>CF!B237</f>
        <v>-</v>
      </c>
      <c r="E222" s="30"/>
      <c r="F222" s="19">
        <f t="array" ref="F222">IF($B222=0,"",SUMPRODUCT((CF!$B$7:$B$306=$B222)*(F$4=CF!$P$5:$EF$5),CF!$P$7:$EF$306))</f>
        <v>0</v>
      </c>
      <c r="G222" s="19">
        <f t="array" ref="G222">IF($B222=0,"",SUMPRODUCT((CF!$B$7:$B$306=$B222)*(G$4=CF!$P$5:$EF$5),CF!$P$7:$EF$306))</f>
        <v>0</v>
      </c>
      <c r="H222" s="19">
        <f t="array" ref="H222">IF($B222=0,"",SUMPRODUCT((CF!$B$7:$B$306=$B222)*(H$4=CF!$P$5:$EF$5),CF!$P$7:$EF$306))</f>
        <v>0</v>
      </c>
      <c r="I222" s="19">
        <f t="array" ref="I222">IF($B222=0,"",SUMPRODUCT((CF!$B$7:$B$306=$B222)*(I$4=CF!$P$5:$EF$5),CF!$P$7:$EF$306))</f>
        <v>0</v>
      </c>
      <c r="J222" s="19">
        <f t="array" ref="J222">IF($B222=0,"",SUMPRODUCT((CF!$B$7:$B$306=$B222)*(J$4=CF!$P$5:$EF$5),CF!$P$7:$EF$306))</f>
        <v>0</v>
      </c>
      <c r="K222" s="19">
        <f t="array" ref="K222">IF($B222=0,"",SUMPRODUCT((CF!$B$7:$B$306=$B222)*(K$4=CF!$P$5:$EF$5),CF!$P$7:$EF$306))</f>
        <v>0</v>
      </c>
      <c r="L222" s="19">
        <f t="array" ref="L222">IF($B222=0,"",SUMPRODUCT((CF!$B$7:$B$306=$B222)*(L$4=CF!$P$5:$EF$5),CF!$P$7:$EF$306))</f>
        <v>0</v>
      </c>
      <c r="M222" s="19">
        <f t="array" ref="M222">IF($B222=0,"",SUMPRODUCT((CF!$B$7:$B$306=$B222)*(M$4=CF!$P$5:$EF$5),CF!$P$7:$EF$306))</f>
        <v>0</v>
      </c>
      <c r="N222" s="19">
        <f t="array" ref="N222">IF($B222=0,"",SUMPRODUCT((CF!$B$7:$B$306=$B222)*(N$4=CF!$P$5:$EF$5),CF!$P$7:$EF$306))</f>
        <v>0</v>
      </c>
      <c r="O222" s="19">
        <f t="array" ref="O222">IF($B222=0,"",SUMPRODUCT((CF!$B$7:$B$306=$B222)*(O$4=CF!$P$5:$EF$5),CF!$P$7:$EF$306))</f>
        <v>0</v>
      </c>
      <c r="P222" s="30">
        <f t="array" ref="P222">IF($B222=0,"",SUMPRODUCT((CF!$B$7:$B$306=$B222)*(P$4=CF!$P$5:$EF$5),CF!$P$7:$EF$306))</f>
        <v>0</v>
      </c>
    </row>
    <row r="223" spans="2:16" hidden="1" outlineLevel="1" x14ac:dyDescent="0.2">
      <c r="B223" s="462" t="str">
        <f>CF!B238</f>
        <v>-</v>
      </c>
      <c r="E223" s="30"/>
      <c r="F223" s="19">
        <f t="array" ref="F223">IF($B223=0,"",SUMPRODUCT((CF!$B$7:$B$306=$B223)*(F$4=CF!$P$5:$EF$5),CF!$P$7:$EF$306))</f>
        <v>0</v>
      </c>
      <c r="G223" s="19">
        <f t="array" ref="G223">IF($B223=0,"",SUMPRODUCT((CF!$B$7:$B$306=$B223)*(G$4=CF!$P$5:$EF$5),CF!$P$7:$EF$306))</f>
        <v>0</v>
      </c>
      <c r="H223" s="19">
        <f t="array" ref="H223">IF($B223=0,"",SUMPRODUCT((CF!$B$7:$B$306=$B223)*(H$4=CF!$P$5:$EF$5),CF!$P$7:$EF$306))</f>
        <v>0</v>
      </c>
      <c r="I223" s="19">
        <f t="array" ref="I223">IF($B223=0,"",SUMPRODUCT((CF!$B$7:$B$306=$B223)*(I$4=CF!$P$5:$EF$5),CF!$P$7:$EF$306))</f>
        <v>0</v>
      </c>
      <c r="J223" s="19">
        <f t="array" ref="J223">IF($B223=0,"",SUMPRODUCT((CF!$B$7:$B$306=$B223)*(J$4=CF!$P$5:$EF$5),CF!$P$7:$EF$306))</f>
        <v>0</v>
      </c>
      <c r="K223" s="19">
        <f t="array" ref="K223">IF($B223=0,"",SUMPRODUCT((CF!$B$7:$B$306=$B223)*(K$4=CF!$P$5:$EF$5),CF!$P$7:$EF$306))</f>
        <v>0</v>
      </c>
      <c r="L223" s="19">
        <f t="array" ref="L223">IF($B223=0,"",SUMPRODUCT((CF!$B$7:$B$306=$B223)*(L$4=CF!$P$5:$EF$5),CF!$P$7:$EF$306))</f>
        <v>0</v>
      </c>
      <c r="M223" s="19">
        <f t="array" ref="M223">IF($B223=0,"",SUMPRODUCT((CF!$B$7:$B$306=$B223)*(M$4=CF!$P$5:$EF$5),CF!$P$7:$EF$306))</f>
        <v>0</v>
      </c>
      <c r="N223" s="19">
        <f t="array" ref="N223">IF($B223=0,"",SUMPRODUCT((CF!$B$7:$B$306=$B223)*(N$4=CF!$P$5:$EF$5),CF!$P$7:$EF$306))</f>
        <v>0</v>
      </c>
      <c r="O223" s="19">
        <f t="array" ref="O223">IF($B223=0,"",SUMPRODUCT((CF!$B$7:$B$306=$B223)*(O$4=CF!$P$5:$EF$5),CF!$P$7:$EF$306))</f>
        <v>0</v>
      </c>
      <c r="P223" s="30">
        <f t="array" ref="P223">IF($B223=0,"",SUMPRODUCT((CF!$B$7:$B$306=$B223)*(P$4=CF!$P$5:$EF$5),CF!$P$7:$EF$306))</f>
        <v>0</v>
      </c>
    </row>
    <row r="224" spans="2:16" hidden="1" outlineLevel="1" x14ac:dyDescent="0.2">
      <c r="B224" s="462" t="str">
        <f>CF!B239</f>
        <v>-</v>
      </c>
      <c r="E224" s="30"/>
      <c r="F224" s="19">
        <f t="array" ref="F224">IF($B224=0,"",SUMPRODUCT((CF!$B$7:$B$306=$B224)*(F$4=CF!$P$5:$EF$5),CF!$P$7:$EF$306))</f>
        <v>0</v>
      </c>
      <c r="G224" s="19">
        <f t="array" ref="G224">IF($B224=0,"",SUMPRODUCT((CF!$B$7:$B$306=$B224)*(G$4=CF!$P$5:$EF$5),CF!$P$7:$EF$306))</f>
        <v>0</v>
      </c>
      <c r="H224" s="19">
        <f t="array" ref="H224">IF($B224=0,"",SUMPRODUCT((CF!$B$7:$B$306=$B224)*(H$4=CF!$P$5:$EF$5),CF!$P$7:$EF$306))</f>
        <v>0</v>
      </c>
      <c r="I224" s="19">
        <f t="array" ref="I224">IF($B224=0,"",SUMPRODUCT((CF!$B$7:$B$306=$B224)*(I$4=CF!$P$5:$EF$5),CF!$P$7:$EF$306))</f>
        <v>0</v>
      </c>
      <c r="J224" s="19">
        <f t="array" ref="J224">IF($B224=0,"",SUMPRODUCT((CF!$B$7:$B$306=$B224)*(J$4=CF!$P$5:$EF$5),CF!$P$7:$EF$306))</f>
        <v>0</v>
      </c>
      <c r="K224" s="19">
        <f t="array" ref="K224">IF($B224=0,"",SUMPRODUCT((CF!$B$7:$B$306=$B224)*(K$4=CF!$P$5:$EF$5),CF!$P$7:$EF$306))</f>
        <v>0</v>
      </c>
      <c r="L224" s="19">
        <f t="array" ref="L224">IF($B224=0,"",SUMPRODUCT((CF!$B$7:$B$306=$B224)*(L$4=CF!$P$5:$EF$5),CF!$P$7:$EF$306))</f>
        <v>0</v>
      </c>
      <c r="M224" s="19">
        <f t="array" ref="M224">IF($B224=0,"",SUMPRODUCT((CF!$B$7:$B$306=$B224)*(M$4=CF!$P$5:$EF$5),CF!$P$7:$EF$306))</f>
        <v>0</v>
      </c>
      <c r="N224" s="19">
        <f t="array" ref="N224">IF($B224=0,"",SUMPRODUCT((CF!$B$7:$B$306=$B224)*(N$4=CF!$P$5:$EF$5),CF!$P$7:$EF$306))</f>
        <v>0</v>
      </c>
      <c r="O224" s="19">
        <f t="array" ref="O224">IF($B224=0,"",SUMPRODUCT((CF!$B$7:$B$306=$B224)*(O$4=CF!$P$5:$EF$5),CF!$P$7:$EF$306))</f>
        <v>0</v>
      </c>
      <c r="P224" s="30">
        <f t="array" ref="P224">IF($B224=0,"",SUMPRODUCT((CF!$B$7:$B$306=$B224)*(P$4=CF!$P$5:$EF$5),CF!$P$7:$EF$306))</f>
        <v>0</v>
      </c>
    </row>
    <row r="225" spans="2:16" hidden="1" outlineLevel="1" x14ac:dyDescent="0.2">
      <c r="B225" s="462" t="str">
        <f>CF!B240</f>
        <v>-</v>
      </c>
      <c r="E225" s="30"/>
      <c r="F225" s="19">
        <f t="array" ref="F225">IF($B225=0,"",SUMPRODUCT((CF!$B$7:$B$306=$B225)*(F$4=CF!$P$5:$EF$5),CF!$P$7:$EF$306))</f>
        <v>0</v>
      </c>
      <c r="G225" s="19">
        <f t="array" ref="G225">IF($B225=0,"",SUMPRODUCT((CF!$B$7:$B$306=$B225)*(G$4=CF!$P$5:$EF$5),CF!$P$7:$EF$306))</f>
        <v>0</v>
      </c>
      <c r="H225" s="19">
        <f t="array" ref="H225">IF($B225=0,"",SUMPRODUCT((CF!$B$7:$B$306=$B225)*(H$4=CF!$P$5:$EF$5),CF!$P$7:$EF$306))</f>
        <v>0</v>
      </c>
      <c r="I225" s="19">
        <f t="array" ref="I225">IF($B225=0,"",SUMPRODUCT((CF!$B$7:$B$306=$B225)*(I$4=CF!$P$5:$EF$5),CF!$P$7:$EF$306))</f>
        <v>0</v>
      </c>
      <c r="J225" s="19">
        <f t="array" ref="J225">IF($B225=0,"",SUMPRODUCT((CF!$B$7:$B$306=$B225)*(J$4=CF!$P$5:$EF$5),CF!$P$7:$EF$306))</f>
        <v>0</v>
      </c>
      <c r="K225" s="19">
        <f t="array" ref="K225">IF($B225=0,"",SUMPRODUCT((CF!$B$7:$B$306=$B225)*(K$4=CF!$P$5:$EF$5),CF!$P$7:$EF$306))</f>
        <v>0</v>
      </c>
      <c r="L225" s="19">
        <f t="array" ref="L225">IF($B225=0,"",SUMPRODUCT((CF!$B$7:$B$306=$B225)*(L$4=CF!$P$5:$EF$5),CF!$P$7:$EF$306))</f>
        <v>0</v>
      </c>
      <c r="M225" s="19">
        <f t="array" ref="M225">IF($B225=0,"",SUMPRODUCT((CF!$B$7:$B$306=$B225)*(M$4=CF!$P$5:$EF$5),CF!$P$7:$EF$306))</f>
        <v>0</v>
      </c>
      <c r="N225" s="19">
        <f t="array" ref="N225">IF($B225=0,"",SUMPRODUCT((CF!$B$7:$B$306=$B225)*(N$4=CF!$P$5:$EF$5),CF!$P$7:$EF$306))</f>
        <v>0</v>
      </c>
      <c r="O225" s="19">
        <f t="array" ref="O225">IF($B225=0,"",SUMPRODUCT((CF!$B$7:$B$306=$B225)*(O$4=CF!$P$5:$EF$5),CF!$P$7:$EF$306))</f>
        <v>0</v>
      </c>
      <c r="P225" s="30">
        <f t="array" ref="P225">IF($B225=0,"",SUMPRODUCT((CF!$B$7:$B$306=$B225)*(P$4=CF!$P$5:$EF$5),CF!$P$7:$EF$306))</f>
        <v>0</v>
      </c>
    </row>
    <row r="226" spans="2:16" hidden="1" outlineLevel="1" x14ac:dyDescent="0.2">
      <c r="B226" s="462" t="str">
        <f>CF!B241</f>
        <v>-</v>
      </c>
      <c r="E226" s="30"/>
      <c r="F226" s="19">
        <f t="array" ref="F226">IF($B226=0,"",SUMPRODUCT((CF!$B$7:$B$306=$B226)*(F$4=CF!$P$5:$EF$5),CF!$P$7:$EF$306))</f>
        <v>0</v>
      </c>
      <c r="G226" s="19">
        <f t="array" ref="G226">IF($B226=0,"",SUMPRODUCT((CF!$B$7:$B$306=$B226)*(G$4=CF!$P$5:$EF$5),CF!$P$7:$EF$306))</f>
        <v>0</v>
      </c>
      <c r="H226" s="19">
        <f t="array" ref="H226">IF($B226=0,"",SUMPRODUCT((CF!$B$7:$B$306=$B226)*(H$4=CF!$P$5:$EF$5),CF!$P$7:$EF$306))</f>
        <v>0</v>
      </c>
      <c r="I226" s="19">
        <f t="array" ref="I226">IF($B226=0,"",SUMPRODUCT((CF!$B$7:$B$306=$B226)*(I$4=CF!$P$5:$EF$5),CF!$P$7:$EF$306))</f>
        <v>0</v>
      </c>
      <c r="J226" s="19">
        <f t="array" ref="J226">IF($B226=0,"",SUMPRODUCT((CF!$B$7:$B$306=$B226)*(J$4=CF!$P$5:$EF$5),CF!$P$7:$EF$306))</f>
        <v>0</v>
      </c>
      <c r="K226" s="19">
        <f t="array" ref="K226">IF($B226=0,"",SUMPRODUCT((CF!$B$7:$B$306=$B226)*(K$4=CF!$P$5:$EF$5),CF!$P$7:$EF$306))</f>
        <v>0</v>
      </c>
      <c r="L226" s="19">
        <f t="array" ref="L226">IF($B226=0,"",SUMPRODUCT((CF!$B$7:$B$306=$B226)*(L$4=CF!$P$5:$EF$5),CF!$P$7:$EF$306))</f>
        <v>0</v>
      </c>
      <c r="M226" s="19">
        <f t="array" ref="M226">IF($B226=0,"",SUMPRODUCT((CF!$B$7:$B$306=$B226)*(M$4=CF!$P$5:$EF$5),CF!$P$7:$EF$306))</f>
        <v>0</v>
      </c>
      <c r="N226" s="19">
        <f t="array" ref="N226">IF($B226=0,"",SUMPRODUCT((CF!$B$7:$B$306=$B226)*(N$4=CF!$P$5:$EF$5),CF!$P$7:$EF$306))</f>
        <v>0</v>
      </c>
      <c r="O226" s="19">
        <f t="array" ref="O226">IF($B226=0,"",SUMPRODUCT((CF!$B$7:$B$306=$B226)*(O$4=CF!$P$5:$EF$5),CF!$P$7:$EF$306))</f>
        <v>0</v>
      </c>
      <c r="P226" s="30">
        <f t="array" ref="P226">IF($B226=0,"",SUMPRODUCT((CF!$B$7:$B$306=$B226)*(P$4=CF!$P$5:$EF$5),CF!$P$7:$EF$306))</f>
        <v>0</v>
      </c>
    </row>
    <row r="227" spans="2:16" hidden="1" outlineLevel="1" x14ac:dyDescent="0.2">
      <c r="B227" s="474" t="str">
        <f>CF!B242</f>
        <v>Potential Base Rent - Multifamily</v>
      </c>
      <c r="C227" s="34"/>
      <c r="D227" s="34"/>
      <c r="E227" s="423"/>
      <c r="F227" s="35">
        <f t="array" ref="F227">IF($B227=0,"",SUMPRODUCT((CF!$B$7:$B$306=$B227)*(F$4=CF!$P$5:$EF$5),CF!$P$7:$EF$306))</f>
        <v>0</v>
      </c>
      <c r="G227" s="35">
        <f t="array" ref="G227">IF($B227=0,"",SUMPRODUCT((CF!$B$7:$B$306=$B227)*(G$4=CF!$P$5:$EF$5),CF!$P$7:$EF$306))</f>
        <v>0</v>
      </c>
      <c r="H227" s="35">
        <f t="array" ref="H227">IF($B227=0,"",SUMPRODUCT((CF!$B$7:$B$306=$B227)*(H$4=CF!$P$5:$EF$5),CF!$P$7:$EF$306))</f>
        <v>0</v>
      </c>
      <c r="I227" s="35">
        <f t="array" ref="I227">IF($B227=0,"",SUMPRODUCT((CF!$B$7:$B$306=$B227)*(I$4=CF!$P$5:$EF$5),CF!$P$7:$EF$306))</f>
        <v>0</v>
      </c>
      <c r="J227" s="35">
        <f t="array" ref="J227">IF($B227=0,"",SUMPRODUCT((CF!$B$7:$B$306=$B227)*(J$4=CF!$P$5:$EF$5),CF!$P$7:$EF$306))</f>
        <v>1592620.9226870656</v>
      </c>
      <c r="K227" s="35">
        <f t="array" ref="K227">IF($B227=0,"",SUMPRODUCT((CF!$B$7:$B$306=$B227)*(K$4=CF!$P$5:$EF$5),CF!$P$7:$EF$306))</f>
        <v>18627534.373312555</v>
      </c>
      <c r="L227" s="35">
        <f t="array" ref="L227">IF($B227=0,"",SUMPRODUCT((CF!$B$7:$B$306=$B227)*(L$4=CF!$P$5:$EF$5),CF!$P$7:$EF$306))</f>
        <v>23022821.529773038</v>
      </c>
      <c r="M227" s="35">
        <f t="array" ref="M227">IF($B227=0,"",SUMPRODUCT((CF!$B$7:$B$306=$B227)*(M$4=CF!$P$5:$EF$5),CF!$P$7:$EF$306))</f>
        <v>23552346.424957812</v>
      </c>
      <c r="N227" s="35">
        <f t="array" ref="N227">IF($B227=0,"",SUMPRODUCT((CF!$B$7:$B$306=$B227)*(N$4=CF!$P$5:$EF$5),CF!$P$7:$EF$306))</f>
        <v>24094050.39273183</v>
      </c>
      <c r="O227" s="35">
        <f t="array" ref="O227">IF($B227=0,"",SUMPRODUCT((CF!$B$7:$B$306=$B227)*(O$4=CF!$P$5:$EF$5),CF!$P$7:$EF$306))</f>
        <v>24648213.551764671</v>
      </c>
      <c r="P227" s="423">
        <f t="array" ref="P227">IF($B227=0,"",SUMPRODUCT((CF!$B$7:$B$306=$B227)*(P$4=CF!$P$5:$EF$5),CF!$P$7:$EF$306))</f>
        <v>25215122.463455249</v>
      </c>
    </row>
    <row r="228" spans="2:16" hidden="1" outlineLevel="1" x14ac:dyDescent="0.2">
      <c r="B228" s="462" t="e">
        <f>CF!#REF!</f>
        <v>#REF!</v>
      </c>
      <c r="E228" s="30"/>
      <c r="F228" s="19" t="e">
        <f t="array" ref="F228">IF($B228=0,"",SUMPRODUCT((CF!$B$7:$B$306=$B228)*(F$4=CF!$P$5:$EF$5),CF!$P$7:$EF$306))</f>
        <v>#REF!</v>
      </c>
      <c r="G228" s="19" t="e">
        <f t="array" ref="G228">IF($B228=0,"",SUMPRODUCT((CF!$B$7:$B$306=$B228)*(G$4=CF!$P$5:$EF$5),CF!$P$7:$EF$306))</f>
        <v>#REF!</v>
      </c>
      <c r="H228" s="19" t="e">
        <f t="array" ref="H228">IF($B228=0,"",SUMPRODUCT((CF!$B$7:$B$306=$B228)*(H$4=CF!$P$5:$EF$5),CF!$P$7:$EF$306))</f>
        <v>#REF!</v>
      </c>
      <c r="I228" s="19" t="e">
        <f t="array" ref="I228">IF($B228=0,"",SUMPRODUCT((CF!$B$7:$B$306=$B228)*(I$4=CF!$P$5:$EF$5),CF!$P$7:$EF$306))</f>
        <v>#REF!</v>
      </c>
      <c r="J228" s="19" t="e">
        <f t="array" ref="J228">IF($B228=0,"",SUMPRODUCT((CF!$B$7:$B$306=$B228)*(J$4=CF!$P$5:$EF$5),CF!$P$7:$EF$306))</f>
        <v>#REF!</v>
      </c>
      <c r="K228" s="19" t="e">
        <f t="array" ref="K228">IF($B228=0,"",SUMPRODUCT((CF!$B$7:$B$306=$B228)*(K$4=CF!$P$5:$EF$5),CF!$P$7:$EF$306))</f>
        <v>#REF!</v>
      </c>
      <c r="L228" s="19" t="e">
        <f t="array" ref="L228">IF($B228=0,"",SUMPRODUCT((CF!$B$7:$B$306=$B228)*(L$4=CF!$P$5:$EF$5),CF!$P$7:$EF$306))</f>
        <v>#REF!</v>
      </c>
      <c r="M228" s="19" t="e">
        <f t="array" ref="M228">IF($B228=0,"",SUMPRODUCT((CF!$B$7:$B$306=$B228)*(M$4=CF!$P$5:$EF$5),CF!$P$7:$EF$306))</f>
        <v>#REF!</v>
      </c>
      <c r="N228" s="19" t="e">
        <f t="array" ref="N228">IF($B228=0,"",SUMPRODUCT((CF!$B$7:$B$306=$B228)*(N$4=CF!$P$5:$EF$5),CF!$P$7:$EF$306))</f>
        <v>#REF!</v>
      </c>
      <c r="O228" s="19" t="e">
        <f t="array" ref="O228">IF($B228=0,"",SUMPRODUCT((CF!$B$7:$B$306=$B228)*(O$4=CF!$P$5:$EF$5),CF!$P$7:$EF$306))</f>
        <v>#REF!</v>
      </c>
      <c r="P228" s="30" t="e">
        <f t="array" ref="P228">IF($B228=0,"",SUMPRODUCT((CF!$B$7:$B$306=$B228)*(P$4=CF!$P$5:$EF$5),CF!$P$7:$EF$306))</f>
        <v>#REF!</v>
      </c>
    </row>
    <row r="229" spans="2:16" hidden="1" outlineLevel="1" x14ac:dyDescent="0.2">
      <c r="B229" s="462" t="str">
        <f>CF!B243</f>
        <v>Misc Income (Billboard, WIFI, Cable, Cell, Amenties)</v>
      </c>
      <c r="E229" s="30"/>
      <c r="F229" s="19">
        <f t="array" ref="F229">IF($B229=0,"",SUMPRODUCT((CF!$B$7:$B$306=$B229)*(F$4=CF!$P$5:$EF$5),CF!$P$7:$EF$306))</f>
        <v>0</v>
      </c>
      <c r="G229" s="19">
        <f t="array" ref="G229">IF($B229=0,"",SUMPRODUCT((CF!$B$7:$B$306=$B229)*(G$4=CF!$P$5:$EF$5),CF!$P$7:$EF$306))</f>
        <v>0</v>
      </c>
      <c r="H229" s="19">
        <f t="array" ref="H229">IF($B229=0,"",SUMPRODUCT((CF!$B$7:$B$306=$B229)*(H$4=CF!$P$5:$EF$5),CF!$P$7:$EF$306))</f>
        <v>0</v>
      </c>
      <c r="I229" s="19">
        <f t="array" ref="I229">IF($B229=0,"",SUMPRODUCT((CF!$B$7:$B$306=$B229)*(I$4=CF!$P$5:$EF$5),CF!$P$7:$EF$306))</f>
        <v>0</v>
      </c>
      <c r="J229" s="19">
        <f t="array" ref="J229">IF($B229=0,"",SUMPRODUCT((CF!$B$7:$B$306=$B229)*(J$4=CF!$P$5:$EF$5),CF!$P$7:$EF$306))</f>
        <v>74272.817210624984</v>
      </c>
      <c r="K229" s="19">
        <f t="array" ref="K229">IF($B229=0,"",SUMPRODUCT((CF!$B$7:$B$306=$B229)*(K$4=CF!$P$5:$EF$5),CF!$P$7:$EF$306))</f>
        <v>836859.85444530775</v>
      </c>
      <c r="L229" s="19">
        <f t="array" ref="L229">IF($B229=0,"",SUMPRODUCT((CF!$B$7:$B$306=$B229)*(L$4=CF!$P$5:$EF$5),CF!$P$7:$EF$306))</f>
        <v>1008371.7680772082</v>
      </c>
      <c r="M229" s="19">
        <f t="array" ref="M229">IF($B229=0,"",SUMPRODUCT((CF!$B$7:$B$306=$B229)*(M$4=CF!$P$5:$EF$5),CF!$P$7:$EF$306))</f>
        <v>1031564.3187429841</v>
      </c>
      <c r="N229" s="19">
        <f t="array" ref="N229">IF($B229=0,"",SUMPRODUCT((CF!$B$7:$B$306=$B229)*(N$4=CF!$P$5:$EF$5),CF!$P$7:$EF$306))</f>
        <v>1055290.2980740725</v>
      </c>
      <c r="O229" s="19">
        <f t="array" ref="O229">IF($B229=0,"",SUMPRODUCT((CF!$B$7:$B$306=$B229)*(O$4=CF!$P$5:$EF$5),CF!$P$7:$EF$306))</f>
        <v>1079561.9749297763</v>
      </c>
      <c r="P229" s="30">
        <f t="array" ref="P229">IF($B229=0,"",SUMPRODUCT((CF!$B$7:$B$306=$B229)*(P$4=CF!$P$5:$EF$5),CF!$P$7:$EF$306))</f>
        <v>1104391.9003531605</v>
      </c>
    </row>
    <row r="230" spans="2:16" hidden="1" outlineLevel="1" x14ac:dyDescent="0.2">
      <c r="B230" s="462" t="str">
        <f>CF!B244</f>
        <v xml:space="preserve">Vacancy </v>
      </c>
      <c r="E230" s="30"/>
      <c r="F230" s="19">
        <f t="array" ref="F230">IF($B230=0,"",SUMPRODUCT((CF!$B$7:$B$306=$B230)*(F$4=CF!$P$5:$EF$5),CF!$P$7:$EF$306))</f>
        <v>0</v>
      </c>
      <c r="G230" s="19">
        <f t="array" ref="G230">IF($B230=0,"",SUMPRODUCT((CF!$B$7:$B$306=$B230)*(G$4=CF!$P$5:$EF$5),CF!$P$7:$EF$306))</f>
        <v>0</v>
      </c>
      <c r="H230" s="19">
        <f t="array" ref="H230">IF($B230=0,"",SUMPRODUCT((CF!$B$7:$B$306=$B230)*(H$4=CF!$P$5:$EF$5),CF!$P$7:$EF$306))</f>
        <v>0</v>
      </c>
      <c r="I230" s="19">
        <f t="array" ref="I230">IF($B230=0,"",SUMPRODUCT((CF!$B$7:$B$306=$B230)*(I$4=CF!$P$5:$EF$5),CF!$P$7:$EF$306))</f>
        <v>0</v>
      </c>
      <c r="J230" s="19">
        <f t="array" ref="J230">IF($B230=0,"",SUMPRODUCT((CF!$B$7:$B$306=$B230)*(J$4=CF!$P$5:$EF$5),CF!$P$7:$EF$306))</f>
        <v>-16668.937398976905</v>
      </c>
      <c r="K230" s="19">
        <f t="array" ref="K230">IF($B230=0,"",SUMPRODUCT((CF!$B$7:$B$306=$B230)*(K$4=CF!$P$5:$EF$5),CF!$P$7:$EF$306))</f>
        <v>-194643.94227757864</v>
      </c>
      <c r="L230" s="19">
        <f t="array" ref="L230">IF($B230=0,"",SUMPRODUCT((CF!$B$7:$B$306=$B230)*(L$4=CF!$P$5:$EF$5),CF!$P$7:$EF$306))</f>
        <v>-240311.93297850239</v>
      </c>
      <c r="M230" s="19">
        <f t="array" ref="M230">IF($B230=0,"",SUMPRODUCT((CF!$B$7:$B$306=$B230)*(M$4=CF!$P$5:$EF$5),CF!$P$7:$EF$306))</f>
        <v>-245839.10743700791</v>
      </c>
      <c r="N230" s="19">
        <f t="array" ref="N230">IF($B230=0,"",SUMPRODUCT((CF!$B$7:$B$306=$B230)*(N$4=CF!$P$5:$EF$5),CF!$P$7:$EF$306))</f>
        <v>-251493.40690805914</v>
      </c>
      <c r="O230" s="19">
        <f t="array" ref="O230">IF($B230=0,"",SUMPRODUCT((CF!$B$7:$B$306=$B230)*(O$4=CF!$P$5:$EF$5),CF!$P$7:$EF$306))</f>
        <v>-257277.7552669445</v>
      </c>
      <c r="P230" s="30">
        <f t="array" ref="P230">IF($B230=0,"",SUMPRODUCT((CF!$B$7:$B$306=$B230)*(P$4=CF!$P$5:$EF$5),CF!$P$7:$EF$306))</f>
        <v>-263195.14363808418</v>
      </c>
    </row>
    <row r="231" spans="2:16" collapsed="1" x14ac:dyDescent="0.2">
      <c r="B231" s="471" t="str">
        <f>CF!B245</f>
        <v>Effective Gross Revenue - Multifamily</v>
      </c>
      <c r="C231" s="361"/>
      <c r="D231" s="361"/>
      <c r="E231" s="166"/>
      <c r="F231" s="362">
        <f t="array" ref="F231">IF($B231=0,"",SUMPRODUCT((CF!$B$7:$B$306=$B231)*(F$4=CF!$P$5:$EF$5),CF!$P$7:$EF$306))</f>
        <v>0</v>
      </c>
      <c r="G231" s="362">
        <f t="array" ref="G231">IF($B231=0,"",SUMPRODUCT((CF!$B$7:$B$306=$B231)*(G$4=CF!$P$5:$EF$5),CF!$P$7:$EF$306))</f>
        <v>0</v>
      </c>
      <c r="H231" s="362">
        <f t="array" ref="H231">IF($B231=0,"",SUMPRODUCT((CF!$B$7:$B$306=$B231)*(H$4=CF!$P$5:$EF$5),CF!$P$7:$EF$306))</f>
        <v>0</v>
      </c>
      <c r="I231" s="362">
        <f t="array" ref="I231">IF($B231=0,"",SUMPRODUCT((CF!$B$7:$B$306=$B231)*(I$4=CF!$P$5:$EF$5),CF!$P$7:$EF$306))</f>
        <v>0</v>
      </c>
      <c r="J231" s="362">
        <f t="array" ref="J231">IF($B231=0,"",SUMPRODUCT((CF!$B$7:$B$306=$B231)*(J$4=CF!$P$5:$EF$5),CF!$P$7:$EF$306))</f>
        <v>1650224.8024987136</v>
      </c>
      <c r="K231" s="362">
        <f t="array" ref="K231">IF($B231=0,"",SUMPRODUCT((CF!$B$7:$B$306=$B231)*(K$4=CF!$P$5:$EF$5),CF!$P$7:$EF$306))</f>
        <v>19269750.285480283</v>
      </c>
      <c r="L231" s="362">
        <f t="array" ref="L231">IF($B231=0,"",SUMPRODUCT((CF!$B$7:$B$306=$B231)*(L$4=CF!$P$5:$EF$5),CF!$P$7:$EF$306))</f>
        <v>23790881.364871729</v>
      </c>
      <c r="M231" s="362">
        <f t="array" ref="M231">IF($B231=0,"",SUMPRODUCT((CF!$B$7:$B$306=$B231)*(M$4=CF!$P$5:$EF$5),CF!$P$7:$EF$306))</f>
        <v>24338071.636263788</v>
      </c>
      <c r="N231" s="362">
        <f t="array" ref="N231">IF($B231=0,"",SUMPRODUCT((CF!$B$7:$B$306=$B231)*(N$4=CF!$P$5:$EF$5),CF!$P$7:$EF$306))</f>
        <v>24897847.283897858</v>
      </c>
      <c r="O231" s="362">
        <f t="array" ref="O231">IF($B231=0,"",SUMPRODUCT((CF!$B$7:$B$306=$B231)*(O$4=CF!$P$5:$EF$5),CF!$P$7:$EF$306))</f>
        <v>25470497.771427508</v>
      </c>
      <c r="P231" s="166">
        <f t="array" ref="P231">IF($B231=0,"",SUMPRODUCT((CF!$B$7:$B$306=$B231)*(P$4=CF!$P$5:$EF$5),CF!$P$7:$EF$306))</f>
        <v>26056319.220170338</v>
      </c>
    </row>
    <row r="232" spans="2:16" x14ac:dyDescent="0.2">
      <c r="B232" s="463" t="str">
        <f>CF!B246</f>
        <v>Operating Expenses - Multifamily</v>
      </c>
      <c r="E232" s="30"/>
      <c r="F232" s="19">
        <f t="array" ref="F232">IF($B232=0,"",SUMPRODUCT((CF!$B$7:$B$306=$B232)*(F$4=CF!$P$5:$EF$5),CF!$P$7:$EF$306))</f>
        <v>0</v>
      </c>
      <c r="G232" s="19">
        <f t="array" ref="G232">IF($B232=0,"",SUMPRODUCT((CF!$B$7:$B$306=$B232)*(G$4=CF!$P$5:$EF$5),CF!$P$7:$EF$306))</f>
        <v>0</v>
      </c>
      <c r="H232" s="19">
        <f t="array" ref="H232">IF($B232=0,"",SUMPRODUCT((CF!$B$7:$B$306=$B232)*(H$4=CF!$P$5:$EF$5),CF!$P$7:$EF$306))</f>
        <v>0</v>
      </c>
      <c r="I232" s="19">
        <f t="array" ref="I232">IF($B232=0,"",SUMPRODUCT((CF!$B$7:$B$306=$B232)*(I$4=CF!$P$5:$EF$5),CF!$P$7:$EF$306))</f>
        <v>0</v>
      </c>
      <c r="J232" s="19">
        <f t="array" ref="J232">IF($B232=0,"",SUMPRODUCT((CF!$B$7:$B$306=$B232)*(J$4=CF!$P$5:$EF$5),CF!$P$7:$EF$306))</f>
        <v>0</v>
      </c>
      <c r="K232" s="19">
        <f t="array" ref="K232">IF($B232=0,"",SUMPRODUCT((CF!$B$7:$B$306=$B232)*(K$4=CF!$P$5:$EF$5),CF!$P$7:$EF$306))</f>
        <v>0</v>
      </c>
      <c r="L232" s="19">
        <f t="array" ref="L232">IF($B232=0,"",SUMPRODUCT((CF!$B$7:$B$306=$B232)*(L$4=CF!$P$5:$EF$5),CF!$P$7:$EF$306))</f>
        <v>0</v>
      </c>
      <c r="M232" s="19">
        <f t="array" ref="M232">IF($B232=0,"",SUMPRODUCT((CF!$B$7:$B$306=$B232)*(M$4=CF!$P$5:$EF$5),CF!$P$7:$EF$306))</f>
        <v>0</v>
      </c>
      <c r="N232" s="19">
        <f t="array" ref="N232">IF($B232=0,"",SUMPRODUCT((CF!$B$7:$B$306=$B232)*(N$4=CF!$P$5:$EF$5),CF!$P$7:$EF$306))</f>
        <v>0</v>
      </c>
      <c r="O232" s="19">
        <f t="array" ref="O232">IF($B232=0,"",SUMPRODUCT((CF!$B$7:$B$306=$B232)*(O$4=CF!$P$5:$EF$5),CF!$P$7:$EF$306))</f>
        <v>0</v>
      </c>
      <c r="P232" s="30">
        <f t="array" ref="P232">IF($B232=0,"",SUMPRODUCT((CF!$B$7:$B$306=$B232)*(P$4=CF!$P$5:$EF$5),CF!$P$7:$EF$306))</f>
        <v>0</v>
      </c>
    </row>
    <row r="233" spans="2:16" hidden="1" outlineLevel="1" x14ac:dyDescent="0.2">
      <c r="B233" s="465" t="str">
        <f>CF!B247</f>
        <v>Single Family - OpEx</v>
      </c>
      <c r="E233" s="30"/>
      <c r="F233" s="19">
        <f t="array" ref="F233">IF($B233=0,"",SUMPRODUCT((CF!$B$7:$B$306=$B233)*(F$4=CF!$P$5:$EF$5),CF!$P$7:$EF$306))</f>
        <v>0</v>
      </c>
      <c r="G233" s="19">
        <f t="array" ref="G233">IF($B233=0,"",SUMPRODUCT((CF!$B$7:$B$306=$B233)*(G$4=CF!$P$5:$EF$5),CF!$P$7:$EF$306))</f>
        <v>0</v>
      </c>
      <c r="H233" s="19">
        <f t="array" ref="H233">IF($B233=0,"",SUMPRODUCT((CF!$B$7:$B$306=$B233)*(H$4=CF!$P$5:$EF$5),CF!$P$7:$EF$306))</f>
        <v>0</v>
      </c>
      <c r="I233" s="19">
        <f t="array" ref="I233">IF($B233=0,"",SUMPRODUCT((CF!$B$7:$B$306=$B233)*(I$4=CF!$P$5:$EF$5),CF!$P$7:$EF$306))</f>
        <v>0</v>
      </c>
      <c r="J233" s="19">
        <f t="array" ref="J233">IF($B233=0,"",SUMPRODUCT((CF!$B$7:$B$306=$B233)*(J$4=CF!$P$5:$EF$5),CF!$P$7:$EF$306))</f>
        <v>0</v>
      </c>
      <c r="K233" s="19">
        <f t="array" ref="K233">IF($B233=0,"",SUMPRODUCT((CF!$B$7:$B$306=$B233)*(K$4=CF!$P$5:$EF$5),CF!$P$7:$EF$306))</f>
        <v>0</v>
      </c>
      <c r="L233" s="19">
        <f t="array" ref="L233">IF($B233=0,"",SUMPRODUCT((CF!$B$7:$B$306=$B233)*(L$4=CF!$P$5:$EF$5),CF!$P$7:$EF$306))</f>
        <v>0</v>
      </c>
      <c r="M233" s="19">
        <f t="array" ref="M233">IF($B233=0,"",SUMPRODUCT((CF!$B$7:$B$306=$B233)*(M$4=CF!$P$5:$EF$5),CF!$P$7:$EF$306))</f>
        <v>0</v>
      </c>
      <c r="N233" s="19">
        <f t="array" ref="N233">IF($B233=0,"",SUMPRODUCT((CF!$B$7:$B$306=$B233)*(N$4=CF!$P$5:$EF$5),CF!$P$7:$EF$306))</f>
        <v>0</v>
      </c>
      <c r="O233" s="19">
        <f t="array" ref="O233">IF($B233=0,"",SUMPRODUCT((CF!$B$7:$B$306=$B233)*(O$4=CF!$P$5:$EF$5),CF!$P$7:$EF$306))</f>
        <v>0</v>
      </c>
      <c r="P233" s="30">
        <f t="array" ref="P233">IF($B233=0,"",SUMPRODUCT((CF!$B$7:$B$306=$B233)*(P$4=CF!$P$5:$EF$5),CF!$P$7:$EF$306))</f>
        <v>0</v>
      </c>
    </row>
    <row r="234" spans="2:16" hidden="1" outlineLevel="1" x14ac:dyDescent="0.2">
      <c r="B234" s="252" t="str">
        <f>CF!B248</f>
        <v>Property Taxes</v>
      </c>
      <c r="E234" s="30"/>
      <c r="F234" s="19">
        <f t="array" ref="F234">IF($B234=0,"",SUMPRODUCT((CF!$B$7:$B$306=$B234)*(F$4=CF!$P$5:$EF$5),CF!$P$7:$EF$306))</f>
        <v>12374.999997778155</v>
      </c>
      <c r="G234" s="19">
        <f t="array" ref="G234">IF($B234=0,"",SUMPRODUCT((CF!$B$7:$B$306=$B234)*(G$4=CF!$P$5:$EF$5),CF!$P$7:$EF$306))</f>
        <v>148500.00000777643</v>
      </c>
      <c r="H234" s="19">
        <f t="array" ref="H234">IF($B234=0,"",SUMPRODUCT((CF!$B$7:$B$306=$B234)*(H$4=CF!$P$5:$EF$5),CF!$P$7:$EF$306))</f>
        <v>148499.99999055715</v>
      </c>
      <c r="I234" s="19">
        <f t="array" ref="I234">IF($B234=0,"",SUMPRODUCT((CF!$B$7:$B$306=$B234)*(I$4=CF!$P$5:$EF$5),CF!$P$7:$EF$306))</f>
        <v>74249.999986668932</v>
      </c>
      <c r="J234" s="19">
        <f t="array" ref="J234">IF($B234=0,"",SUMPRODUCT((CF!$B$7:$B$306=$B234)*(J$4=CF!$P$5:$EF$5),CF!$P$7:$EF$306))</f>
        <v>101077.2475</v>
      </c>
      <c r="K234" s="19">
        <f t="array" ref="K234">IF($B234=0,"",SUMPRODUCT((CF!$B$7:$B$306=$B234)*(K$4=CF!$P$5:$EF$5),CF!$P$7:$EF$306))</f>
        <v>1146668.3756279999</v>
      </c>
      <c r="L234" s="19">
        <f t="array" ref="L234">IF($B234=0,"",SUMPRODUCT((CF!$B$7:$B$306=$B234)*(L$4=CF!$P$5:$EF$5),CF!$P$7:$EF$306))</f>
        <v>1391128.8891599998</v>
      </c>
      <c r="M234" s="19">
        <f t="array" ref="M234">IF($B234=0,"",SUMPRODUCT((CF!$B$7:$B$306=$B234)*(M$4=CF!$P$5:$EF$5),CF!$P$7:$EF$306))</f>
        <v>1432862.7558348</v>
      </c>
      <c r="N234" s="19">
        <f t="array" ref="N234">IF($B234=0,"",SUMPRODUCT((CF!$B$7:$B$306=$B234)*(N$4=CF!$P$5:$EF$5),CF!$P$7:$EF$306))</f>
        <v>1475848.6385098437</v>
      </c>
      <c r="O234" s="19">
        <f t="array" ref="O234">IF($B234=0,"",SUMPRODUCT((CF!$B$7:$B$306=$B234)*(O$4=CF!$P$5:$EF$5),CF!$P$7:$EF$306))</f>
        <v>1520124.0976651392</v>
      </c>
      <c r="P234" s="30">
        <f t="array" ref="P234">IF($B234=0,"",SUMPRODUCT((CF!$B$7:$B$306=$B234)*(P$4=CF!$P$5:$EF$5),CF!$P$7:$EF$306))</f>
        <v>1565727.8205950933</v>
      </c>
    </row>
    <row r="235" spans="2:16" hidden="1" outlineLevel="1" x14ac:dyDescent="0.2">
      <c r="B235" s="252" t="str">
        <f>CF!B249</f>
        <v>Property Insurance</v>
      </c>
      <c r="E235" s="30"/>
      <c r="F235" s="19">
        <f t="array" ref="F235">IF($B235=0,"",SUMPRODUCT((CF!$B$7:$B$306=$B235)*(F$4=CF!$P$5:$EF$5),CF!$P$7:$EF$306))</f>
        <v>0</v>
      </c>
      <c r="G235" s="19">
        <f t="array" ref="G235">IF($B235=0,"",SUMPRODUCT((CF!$B$7:$B$306=$B235)*(G$4=CF!$P$5:$EF$5),CF!$P$7:$EF$306))</f>
        <v>0</v>
      </c>
      <c r="H235" s="19">
        <f t="array" ref="H235">IF($B235=0,"",SUMPRODUCT((CF!$B$7:$B$306=$B235)*(H$4=CF!$P$5:$EF$5),CF!$P$7:$EF$306))</f>
        <v>0</v>
      </c>
      <c r="I235" s="19">
        <f t="array" ref="I235">IF($B235=0,"",SUMPRODUCT((CF!$B$7:$B$306=$B235)*(I$4=CF!$P$5:$EF$5),CF!$P$7:$EF$306))</f>
        <v>0</v>
      </c>
      <c r="J235" s="19">
        <f t="array" ref="J235">IF($B235=0,"",SUMPRODUCT((CF!$B$7:$B$306=$B235)*(J$4=CF!$P$5:$EF$5),CF!$P$7:$EF$306))</f>
        <v>75807.935624999998</v>
      </c>
      <c r="K235" s="19">
        <f t="array" ref="K235">IF($B235=0,"",SUMPRODUCT((CF!$B$7:$B$306=$B235)*(K$4=CF!$P$5:$EF$5),CF!$P$7:$EF$306))</f>
        <v>860001.28172099998</v>
      </c>
      <c r="L235" s="19">
        <f t="array" ref="L235">IF($B235=0,"",SUMPRODUCT((CF!$B$7:$B$306=$B235)*(L$4=CF!$P$5:$EF$5),CF!$P$7:$EF$306))</f>
        <v>1043346.6668699998</v>
      </c>
      <c r="M235" s="19">
        <f t="array" ref="M235">IF($B235=0,"",SUMPRODUCT((CF!$B$7:$B$306=$B235)*(M$4=CF!$P$5:$EF$5),CF!$P$7:$EF$306))</f>
        <v>1074647.0668760997</v>
      </c>
      <c r="N235" s="19">
        <f t="array" ref="N235">IF($B235=0,"",SUMPRODUCT((CF!$B$7:$B$306=$B235)*(N$4=CF!$P$5:$EF$5),CF!$P$7:$EF$306))</f>
        <v>1106886.4788823829</v>
      </c>
      <c r="O235" s="19">
        <f t="array" ref="O235">IF($B235=0,"",SUMPRODUCT((CF!$B$7:$B$306=$B235)*(O$4=CF!$P$5:$EF$5),CF!$P$7:$EF$306))</f>
        <v>1140093.0732488541</v>
      </c>
      <c r="P235" s="30">
        <f t="array" ref="P235">IF($B235=0,"",SUMPRODUCT((CF!$B$7:$B$306=$B235)*(P$4=CF!$P$5:$EF$5),CF!$P$7:$EF$306))</f>
        <v>1174295.86544632</v>
      </c>
    </row>
    <row r="236" spans="2:16" hidden="1" outlineLevel="1" x14ac:dyDescent="0.2">
      <c r="B236" s="252" t="str">
        <f>CF!B250</f>
        <v>Water</v>
      </c>
      <c r="E236" s="30"/>
      <c r="F236" s="19">
        <f t="array" ref="F236">IF($B236=0,"",SUMPRODUCT((CF!$B$7:$B$306=$B236)*(F$4=CF!$P$5:$EF$5),CF!$P$7:$EF$306))</f>
        <v>0</v>
      </c>
      <c r="G236" s="19">
        <f t="array" ref="G236">IF($B236=0,"",SUMPRODUCT((CF!$B$7:$B$306=$B236)*(G$4=CF!$P$5:$EF$5),CF!$P$7:$EF$306))</f>
        <v>0</v>
      </c>
      <c r="H236" s="19">
        <f t="array" ref="H236">IF($B236=0,"",SUMPRODUCT((CF!$B$7:$B$306=$B236)*(H$4=CF!$P$5:$EF$5),CF!$P$7:$EF$306))</f>
        <v>0</v>
      </c>
      <c r="I236" s="19">
        <f t="array" ref="I236">IF($B236=0,"",SUMPRODUCT((CF!$B$7:$B$306=$B236)*(I$4=CF!$P$5:$EF$5),CF!$P$7:$EF$306))</f>
        <v>0</v>
      </c>
      <c r="J236" s="19">
        <f t="array" ref="J236">IF($B236=0,"",SUMPRODUCT((CF!$B$7:$B$306=$B236)*(J$4=CF!$P$5:$EF$5),CF!$P$7:$EF$306))</f>
        <v>1010.772475</v>
      </c>
      <c r="K236" s="19">
        <f t="array" ref="K236">IF($B236=0,"",SUMPRODUCT((CF!$B$7:$B$306=$B236)*(K$4=CF!$P$5:$EF$5),CF!$P$7:$EF$306))</f>
        <v>11466.683756279999</v>
      </c>
      <c r="L236" s="19">
        <f t="array" ref="L236">IF($B236=0,"",SUMPRODUCT((CF!$B$7:$B$306=$B236)*(L$4=CF!$P$5:$EF$5),CF!$P$7:$EF$306))</f>
        <v>13911.288891599996</v>
      </c>
      <c r="M236" s="19">
        <f t="array" ref="M236">IF($B236=0,"",SUMPRODUCT((CF!$B$7:$B$306=$B236)*(M$4=CF!$P$5:$EF$5),CF!$P$7:$EF$306))</f>
        <v>14328.627558348</v>
      </c>
      <c r="N236" s="19">
        <f t="array" ref="N236">IF($B236=0,"",SUMPRODUCT((CF!$B$7:$B$306=$B236)*(N$4=CF!$P$5:$EF$5),CF!$P$7:$EF$306))</f>
        <v>14758.48638509844</v>
      </c>
      <c r="O236" s="19">
        <f t="array" ref="O236">IF($B236=0,"",SUMPRODUCT((CF!$B$7:$B$306=$B236)*(O$4=CF!$P$5:$EF$5),CF!$P$7:$EF$306))</f>
        <v>15201.240976651394</v>
      </c>
      <c r="P236" s="30">
        <f t="array" ref="P236">IF($B236=0,"",SUMPRODUCT((CF!$B$7:$B$306=$B236)*(P$4=CF!$P$5:$EF$5),CF!$P$7:$EF$306))</f>
        <v>15657.278205950932</v>
      </c>
    </row>
    <row r="237" spans="2:16" hidden="1" outlineLevel="1" x14ac:dyDescent="0.2">
      <c r="B237" s="252" t="str">
        <f>CF!B251</f>
        <v>Sewer</v>
      </c>
      <c r="E237" s="30"/>
      <c r="F237" s="19">
        <f t="array" ref="F237">IF($B237=0,"",SUMPRODUCT((CF!$B$7:$B$306=$B237)*(F$4=CF!$P$5:$EF$5),CF!$P$7:$EF$306))</f>
        <v>0</v>
      </c>
      <c r="G237" s="19">
        <f t="array" ref="G237">IF($B237=0,"",SUMPRODUCT((CF!$B$7:$B$306=$B237)*(G$4=CF!$P$5:$EF$5),CF!$P$7:$EF$306))</f>
        <v>0</v>
      </c>
      <c r="H237" s="19">
        <f t="array" ref="H237">IF($B237=0,"",SUMPRODUCT((CF!$B$7:$B$306=$B237)*(H$4=CF!$P$5:$EF$5),CF!$P$7:$EF$306))</f>
        <v>0</v>
      </c>
      <c r="I237" s="19">
        <f t="array" ref="I237">IF($B237=0,"",SUMPRODUCT((CF!$B$7:$B$306=$B237)*(I$4=CF!$P$5:$EF$5),CF!$P$7:$EF$306))</f>
        <v>0</v>
      </c>
      <c r="J237" s="19">
        <f t="array" ref="J237">IF($B237=0,"",SUMPRODUCT((CF!$B$7:$B$306=$B237)*(J$4=CF!$P$5:$EF$5),CF!$P$7:$EF$306))</f>
        <v>1010.772475</v>
      </c>
      <c r="K237" s="19">
        <f t="array" ref="K237">IF($B237=0,"",SUMPRODUCT((CF!$B$7:$B$306=$B237)*(K$4=CF!$P$5:$EF$5),CF!$P$7:$EF$306))</f>
        <v>11466.683756279999</v>
      </c>
      <c r="L237" s="19">
        <f t="array" ref="L237">IF($B237=0,"",SUMPRODUCT((CF!$B$7:$B$306=$B237)*(L$4=CF!$P$5:$EF$5),CF!$P$7:$EF$306))</f>
        <v>13911.288891599996</v>
      </c>
      <c r="M237" s="19">
        <f t="array" ref="M237">IF($B237=0,"",SUMPRODUCT((CF!$B$7:$B$306=$B237)*(M$4=CF!$P$5:$EF$5),CF!$P$7:$EF$306))</f>
        <v>14328.627558348</v>
      </c>
      <c r="N237" s="19">
        <f t="array" ref="N237">IF($B237=0,"",SUMPRODUCT((CF!$B$7:$B$306=$B237)*(N$4=CF!$P$5:$EF$5),CF!$P$7:$EF$306))</f>
        <v>14758.48638509844</v>
      </c>
      <c r="O237" s="19">
        <f t="array" ref="O237">IF($B237=0,"",SUMPRODUCT((CF!$B$7:$B$306=$B237)*(O$4=CF!$P$5:$EF$5),CF!$P$7:$EF$306))</f>
        <v>15201.240976651394</v>
      </c>
      <c r="P237" s="30">
        <f t="array" ref="P237">IF($B237=0,"",SUMPRODUCT((CF!$B$7:$B$306=$B237)*(P$4=CF!$P$5:$EF$5),CF!$P$7:$EF$306))</f>
        <v>15657.278205950932</v>
      </c>
    </row>
    <row r="238" spans="2:16" hidden="1" outlineLevel="1" x14ac:dyDescent="0.2">
      <c r="B238" s="252" t="str">
        <f>CF!B252</f>
        <v>Utilities</v>
      </c>
      <c r="E238" s="30"/>
      <c r="F238" s="19">
        <f t="array" ref="F238">IF($B238=0,"",SUMPRODUCT((CF!$B$7:$B$306=$B238)*(F$4=CF!$P$5:$EF$5),CF!$P$7:$EF$306))</f>
        <v>9677.419353101197</v>
      </c>
      <c r="G238" s="19">
        <f t="array" ref="G238">IF($B238=0,"",SUMPRODUCT((CF!$B$7:$B$306=$B238)*(G$4=CF!$P$5:$EF$5),CF!$P$7:$EF$306))</f>
        <v>116129.03226414582</v>
      </c>
      <c r="H238" s="19">
        <f t="array" ref="H238">IF($B238=0,"",SUMPRODUCT((CF!$B$7:$B$306=$B238)*(H$4=CF!$P$5:$EF$5),CF!$P$7:$EF$306))</f>
        <v>116129.0322506801</v>
      </c>
      <c r="I238" s="19">
        <f t="array" ref="I238">IF($B238=0,"",SUMPRODUCT((CF!$B$7:$B$306=$B238)*(I$4=CF!$P$5:$EF$5),CF!$P$7:$EF$306))</f>
        <v>58064.516118607193</v>
      </c>
      <c r="J238" s="19">
        <f t="array" ref="J238">IF($B238=0,"",SUMPRODUCT((CF!$B$7:$B$306=$B238)*(J$4=CF!$P$5:$EF$5),CF!$P$7:$EF$306))</f>
        <v>328501.05437499995</v>
      </c>
      <c r="K238" s="19">
        <f t="array" ref="K238">IF($B238=0,"",SUMPRODUCT((CF!$B$7:$B$306=$B238)*(K$4=CF!$P$5:$EF$5),CF!$P$7:$EF$306))</f>
        <v>3726672.220790999</v>
      </c>
      <c r="L238" s="19">
        <f t="array" ref="L238">IF($B238=0,"",SUMPRODUCT((CF!$B$7:$B$306=$B238)*(L$4=CF!$P$5:$EF$5),CF!$P$7:$EF$306))</f>
        <v>4521168.8897700002</v>
      </c>
      <c r="M238" s="19">
        <f t="array" ref="M238">IF($B238=0,"",SUMPRODUCT((CF!$B$7:$B$306=$B238)*(M$4=CF!$P$5:$EF$5),CF!$P$7:$EF$306))</f>
        <v>4656803.9564630995</v>
      </c>
      <c r="N238" s="19">
        <f t="array" ref="N238">IF($B238=0,"",SUMPRODUCT((CF!$B$7:$B$306=$B238)*(N$4=CF!$P$5:$EF$5),CF!$P$7:$EF$306))</f>
        <v>4796508.0751569932</v>
      </c>
      <c r="O238" s="19">
        <f t="array" ref="O238">IF($B238=0,"",SUMPRODUCT((CF!$B$7:$B$306=$B238)*(O$4=CF!$P$5:$EF$5),CF!$P$7:$EF$306))</f>
        <v>4940403.3174117021</v>
      </c>
      <c r="P238" s="30">
        <f t="array" ref="P238">IF($B238=0,"",SUMPRODUCT((CF!$B$7:$B$306=$B238)*(P$4=CF!$P$5:$EF$5),CF!$P$7:$EF$306))</f>
        <v>5088615.4169340543</v>
      </c>
    </row>
    <row r="239" spans="2:16" hidden="1" outlineLevel="1" x14ac:dyDescent="0.2">
      <c r="B239" s="252" t="str">
        <f>CF!B253</f>
        <v>Pest Control</v>
      </c>
      <c r="E239" s="30"/>
      <c r="F239" s="19">
        <f t="array" ref="F239">IF($B239=0,"",SUMPRODUCT((CF!$B$7:$B$306=$B239)*(F$4=CF!$P$5:$EF$5),CF!$P$7:$EF$306))</f>
        <v>0</v>
      </c>
      <c r="G239" s="19">
        <f t="array" ref="G239">IF($B239=0,"",SUMPRODUCT((CF!$B$7:$B$306=$B239)*(G$4=CF!$P$5:$EF$5),CF!$P$7:$EF$306))</f>
        <v>0</v>
      </c>
      <c r="H239" s="19">
        <f t="array" ref="H239">IF($B239=0,"",SUMPRODUCT((CF!$B$7:$B$306=$B239)*(H$4=CF!$P$5:$EF$5),CF!$P$7:$EF$306))</f>
        <v>0</v>
      </c>
      <c r="I239" s="19">
        <f t="array" ref="I239">IF($B239=0,"",SUMPRODUCT((CF!$B$7:$B$306=$B239)*(I$4=CF!$P$5:$EF$5),CF!$P$7:$EF$306))</f>
        <v>0</v>
      </c>
      <c r="J239" s="19">
        <f t="array" ref="J239">IF($B239=0,"",SUMPRODUCT((CF!$B$7:$B$306=$B239)*(J$4=CF!$P$5:$EF$5),CF!$P$7:$EF$306))</f>
        <v>1010.772475</v>
      </c>
      <c r="K239" s="19">
        <f t="array" ref="K239">IF($B239=0,"",SUMPRODUCT((CF!$B$7:$B$306=$B239)*(K$4=CF!$P$5:$EF$5),CF!$P$7:$EF$306))</f>
        <v>11466.683756279999</v>
      </c>
      <c r="L239" s="19">
        <f t="array" ref="L239">IF($B239=0,"",SUMPRODUCT((CF!$B$7:$B$306=$B239)*(L$4=CF!$P$5:$EF$5),CF!$P$7:$EF$306))</f>
        <v>13911.288891599996</v>
      </c>
      <c r="M239" s="19">
        <f t="array" ref="M239">IF($B239=0,"",SUMPRODUCT((CF!$B$7:$B$306=$B239)*(M$4=CF!$P$5:$EF$5),CF!$P$7:$EF$306))</f>
        <v>14328.627558348</v>
      </c>
      <c r="N239" s="19">
        <f t="array" ref="N239">IF($B239=0,"",SUMPRODUCT((CF!$B$7:$B$306=$B239)*(N$4=CF!$P$5:$EF$5),CF!$P$7:$EF$306))</f>
        <v>14758.48638509844</v>
      </c>
      <c r="O239" s="19">
        <f t="array" ref="O239">IF($B239=0,"",SUMPRODUCT((CF!$B$7:$B$306=$B239)*(O$4=CF!$P$5:$EF$5),CF!$P$7:$EF$306))</f>
        <v>15201.240976651394</v>
      </c>
      <c r="P239" s="30">
        <f t="array" ref="P239">IF($B239=0,"",SUMPRODUCT((CF!$B$7:$B$306=$B239)*(P$4=CF!$P$5:$EF$5),CF!$P$7:$EF$306))</f>
        <v>15657.278205950932</v>
      </c>
    </row>
    <row r="240" spans="2:16" hidden="1" outlineLevel="1" x14ac:dyDescent="0.2">
      <c r="B240" s="252" t="str">
        <f>CF!B254</f>
        <v>Repairs and Maintenance</v>
      </c>
      <c r="E240" s="30"/>
      <c r="F240" s="19">
        <f t="array" ref="F240">IF($B240=0,"",SUMPRODUCT((CF!$B$7:$B$306=$B240)*(F$4=CF!$P$5:$EF$5),CF!$P$7:$EF$306))</f>
        <v>0</v>
      </c>
      <c r="G240" s="19">
        <f t="array" ref="G240">IF($B240=0,"",SUMPRODUCT((CF!$B$7:$B$306=$B240)*(G$4=CF!$P$5:$EF$5),CF!$P$7:$EF$306))</f>
        <v>0</v>
      </c>
      <c r="H240" s="19">
        <f t="array" ref="H240">IF($B240=0,"",SUMPRODUCT((CF!$B$7:$B$306=$B240)*(H$4=CF!$P$5:$EF$5),CF!$P$7:$EF$306))</f>
        <v>0</v>
      </c>
      <c r="I240" s="19">
        <f t="array" ref="I240">IF($B240=0,"",SUMPRODUCT((CF!$B$7:$B$306=$B240)*(I$4=CF!$P$5:$EF$5),CF!$P$7:$EF$306))</f>
        <v>0</v>
      </c>
      <c r="J240" s="19">
        <f t="array" ref="J240">IF($B240=0,"",SUMPRODUCT((CF!$B$7:$B$306=$B240)*(J$4=CF!$P$5:$EF$5),CF!$P$7:$EF$306))</f>
        <v>33004.496049974274</v>
      </c>
      <c r="K240" s="19">
        <f t="array" ref="K240">IF($B240=0,"",SUMPRODUCT((CF!$B$7:$B$306=$B240)*(K$4=CF!$P$5:$EF$5),CF!$P$7:$EF$306))</f>
        <v>385395.0057096057</v>
      </c>
      <c r="L240" s="19">
        <f t="array" ref="L240">IF($B240=0,"",SUMPRODUCT((CF!$B$7:$B$306=$B240)*(L$4=CF!$P$5:$EF$5),CF!$P$7:$EF$306))</f>
        <v>475817.6272974349</v>
      </c>
      <c r="M240" s="19">
        <f t="array" ref="M240">IF($B240=0,"",SUMPRODUCT((CF!$B$7:$B$306=$B240)*(M$4=CF!$P$5:$EF$5),CF!$P$7:$EF$306))</f>
        <v>486761.43272527592</v>
      </c>
      <c r="N240" s="19">
        <f t="array" ref="N240">IF($B240=0,"",SUMPRODUCT((CF!$B$7:$B$306=$B240)*(N$4=CF!$P$5:$EF$5),CF!$P$7:$EF$306))</f>
        <v>497956.94567795709</v>
      </c>
      <c r="O240" s="19">
        <f t="array" ref="O240">IF($B240=0,"",SUMPRODUCT((CF!$B$7:$B$306=$B240)*(O$4=CF!$P$5:$EF$5),CF!$P$7:$EF$306))</f>
        <v>509409.95542855002</v>
      </c>
      <c r="P240" s="30">
        <f t="array" ref="P240">IF($B240=0,"",SUMPRODUCT((CF!$B$7:$B$306=$B240)*(P$4=CF!$P$5:$EF$5),CF!$P$7:$EF$306))</f>
        <v>521126.38440340664</v>
      </c>
    </row>
    <row r="241" spans="2:16" hidden="1" outlineLevel="1" x14ac:dyDescent="0.2">
      <c r="B241" s="252" t="str">
        <f>CF!B255</f>
        <v>Reserves</v>
      </c>
      <c r="E241" s="30"/>
      <c r="F241" s="19">
        <f t="array" ref="F241">IF($B241=0,"",SUMPRODUCT((CF!$B$7:$B$306=$B241)*(F$4=CF!$P$5:$EF$5),CF!$P$7:$EF$306))</f>
        <v>0</v>
      </c>
      <c r="G241" s="19">
        <f t="array" ref="G241">IF($B241=0,"",SUMPRODUCT((CF!$B$7:$B$306=$B241)*(G$4=CF!$P$5:$EF$5),CF!$P$7:$EF$306))</f>
        <v>0</v>
      </c>
      <c r="H241" s="19">
        <f t="array" ref="H241">IF($B241=0,"",SUMPRODUCT((CF!$B$7:$B$306=$B241)*(H$4=CF!$P$5:$EF$5),CF!$P$7:$EF$306))</f>
        <v>0</v>
      </c>
      <c r="I241" s="19">
        <f t="array" ref="I241">IF($B241=0,"",SUMPRODUCT((CF!$B$7:$B$306=$B241)*(I$4=CF!$P$5:$EF$5),CF!$P$7:$EF$306))</f>
        <v>0</v>
      </c>
      <c r="J241" s="19">
        <f t="array" ref="J241">IF($B241=0,"",SUMPRODUCT((CF!$B$7:$B$306=$B241)*(J$4=CF!$P$5:$EF$5),CF!$P$7:$EF$306))</f>
        <v>16502.248024987137</v>
      </c>
      <c r="K241" s="19">
        <f t="array" ref="K241">IF($B241=0,"",SUMPRODUCT((CF!$B$7:$B$306=$B241)*(K$4=CF!$P$5:$EF$5),CF!$P$7:$EF$306))</f>
        <v>192697.50285480285</v>
      </c>
      <c r="L241" s="19">
        <f t="array" ref="L241">IF($B241=0,"",SUMPRODUCT((CF!$B$7:$B$306=$B241)*(L$4=CF!$P$5:$EF$5),CF!$P$7:$EF$306))</f>
        <v>237908.81364871745</v>
      </c>
      <c r="M241" s="19">
        <f t="array" ref="M241">IF($B241=0,"",SUMPRODUCT((CF!$B$7:$B$306=$B241)*(M$4=CF!$P$5:$EF$5),CF!$P$7:$EF$306))</f>
        <v>243380.71636263796</v>
      </c>
      <c r="N241" s="19">
        <f t="array" ref="N241">IF($B241=0,"",SUMPRODUCT((CF!$B$7:$B$306=$B241)*(N$4=CF!$P$5:$EF$5),CF!$P$7:$EF$306))</f>
        <v>248978.47283897855</v>
      </c>
      <c r="O241" s="19">
        <f t="array" ref="O241">IF($B241=0,"",SUMPRODUCT((CF!$B$7:$B$306=$B241)*(O$4=CF!$P$5:$EF$5),CF!$P$7:$EF$306))</f>
        <v>254704.97771427501</v>
      </c>
      <c r="P241" s="30">
        <f t="array" ref="P241">IF($B241=0,"",SUMPRODUCT((CF!$B$7:$B$306=$B241)*(P$4=CF!$P$5:$EF$5),CF!$P$7:$EF$306))</f>
        <v>260563.19220170332</v>
      </c>
    </row>
    <row r="242" spans="2:16" hidden="1" outlineLevel="1" x14ac:dyDescent="0.2">
      <c r="B242" s="252" t="str">
        <f>CF!B256</f>
        <v>Management/Admin Fees</v>
      </c>
      <c r="E242" s="30"/>
      <c r="F242" s="19">
        <f t="array" ref="F242">IF($B242=0,"",SUMPRODUCT((CF!$B$7:$B$306=$B242)*(F$4=CF!$P$5:$EF$5),CF!$P$7:$EF$306))</f>
        <v>0</v>
      </c>
      <c r="G242" s="19">
        <f t="array" ref="G242">IF($B242=0,"",SUMPRODUCT((CF!$B$7:$B$306=$B242)*(G$4=CF!$P$5:$EF$5),CF!$P$7:$EF$306))</f>
        <v>0</v>
      </c>
      <c r="H242" s="19">
        <f t="array" ref="H242">IF($B242=0,"",SUMPRODUCT((CF!$B$7:$B$306=$B242)*(H$4=CF!$P$5:$EF$5),CF!$P$7:$EF$306))</f>
        <v>0</v>
      </c>
      <c r="I242" s="19">
        <f t="array" ref="I242">IF($B242=0,"",SUMPRODUCT((CF!$B$7:$B$306=$B242)*(I$4=CF!$P$5:$EF$5),CF!$P$7:$EF$306))</f>
        <v>0</v>
      </c>
      <c r="J242" s="19">
        <f t="array" ref="J242">IF($B242=0,"",SUMPRODUCT((CF!$B$7:$B$306=$B242)*(J$4=CF!$P$5:$EF$5),CF!$P$7:$EF$306))</f>
        <v>49506.744074961403</v>
      </c>
      <c r="K242" s="19">
        <f t="array" ref="K242">IF($B242=0,"",SUMPRODUCT((CF!$B$7:$B$306=$B242)*(K$4=CF!$P$5:$EF$5),CF!$P$7:$EF$306))</f>
        <v>578092.50856440864</v>
      </c>
      <c r="L242" s="19">
        <f t="array" ref="L242">IF($B242=0,"",SUMPRODUCT((CF!$B$7:$B$306=$B242)*(L$4=CF!$P$5:$EF$5),CF!$P$7:$EF$306))</f>
        <v>713726.44094615232</v>
      </c>
      <c r="M242" s="19">
        <f t="array" ref="M242">IF($B242=0,"",SUMPRODUCT((CF!$B$7:$B$306=$B242)*(M$4=CF!$P$5:$EF$5),CF!$P$7:$EF$306))</f>
        <v>730142.14908791368</v>
      </c>
      <c r="N242" s="19">
        <f t="array" ref="N242">IF($B242=0,"",SUMPRODUCT((CF!$B$7:$B$306=$B242)*(N$4=CF!$P$5:$EF$5),CF!$P$7:$EF$306))</f>
        <v>746935.41851693531</v>
      </c>
      <c r="O242" s="19">
        <f t="array" ref="O242">IF($B242=0,"",SUMPRODUCT((CF!$B$7:$B$306=$B242)*(O$4=CF!$P$5:$EF$5),CF!$P$7:$EF$306))</f>
        <v>764114.93314282503</v>
      </c>
      <c r="P242" s="30">
        <f t="array" ref="P242">IF($B242=0,"",SUMPRODUCT((CF!$B$7:$B$306=$B242)*(P$4=CF!$P$5:$EF$5),CF!$P$7:$EF$306))</f>
        <v>781689.57660510996</v>
      </c>
    </row>
    <row r="243" spans="2:16" collapsed="1" x14ac:dyDescent="0.2">
      <c r="B243" s="472" t="str">
        <f>CF!B257</f>
        <v>Total Expenses - Multifamily</v>
      </c>
      <c r="C243" s="96"/>
      <c r="D243" s="96"/>
      <c r="E243" s="473"/>
      <c r="F243" s="97">
        <f t="array" ref="F243">IF($B243=0,"",SUMPRODUCT((CF!$B$7:$B$306=$B243)*(F$4=CF!$P$5:$EF$5),CF!$P$7:$EF$306))</f>
        <v>0</v>
      </c>
      <c r="G243" s="97">
        <f t="array" ref="G243">IF($B243=0,"",SUMPRODUCT((CF!$B$7:$B$306=$B243)*(G$4=CF!$P$5:$EF$5),CF!$P$7:$EF$306))</f>
        <v>0</v>
      </c>
      <c r="H243" s="97">
        <f t="array" ref="H243">IF($B243=0,"",SUMPRODUCT((CF!$B$7:$B$306=$B243)*(H$4=CF!$P$5:$EF$5),CF!$P$7:$EF$306))</f>
        <v>0</v>
      </c>
      <c r="I243" s="97">
        <f t="array" ref="I243">IF($B243=0,"",SUMPRODUCT((CF!$B$7:$B$306=$B243)*(I$4=CF!$P$5:$EF$5),CF!$P$7:$EF$306))</f>
        <v>0</v>
      </c>
      <c r="J243" s="97">
        <f t="array" ref="J243">IF($B243=0,"",SUMPRODUCT((CF!$B$7:$B$306=$B243)*(J$4=CF!$P$5:$EF$5),CF!$P$7:$EF$306))</f>
        <v>607432.04307492287</v>
      </c>
      <c r="K243" s="97">
        <f t="array" ref="K243">IF($B243=0,"",SUMPRODUCT((CF!$B$7:$B$306=$B243)*(K$4=CF!$P$5:$EF$5),CF!$P$7:$EF$306))</f>
        <v>6923926.9465376567</v>
      </c>
      <c r="L243" s="97">
        <f t="array" ref="L243">IF($B243=0,"",SUMPRODUCT((CF!$B$7:$B$306=$B243)*(L$4=CF!$P$5:$EF$5),CF!$P$7:$EF$306))</f>
        <v>8424831.1943671033</v>
      </c>
      <c r="M243" s="97">
        <f t="array" ref="M243">IF($B243=0,"",SUMPRODUCT((CF!$B$7:$B$306=$B243)*(M$4=CF!$P$5:$EF$5),CF!$P$7:$EF$306))</f>
        <v>8667583.9600248728</v>
      </c>
      <c r="N243" s="97">
        <f t="array" ref="N243">IF($B243=0,"",SUMPRODUCT((CF!$B$7:$B$306=$B243)*(N$4=CF!$P$5:$EF$5),CF!$P$7:$EF$306))</f>
        <v>8917389.4887383822</v>
      </c>
      <c r="O243" s="97">
        <f t="array" ref="O243">IF($B243=0,"",SUMPRODUCT((CF!$B$7:$B$306=$B243)*(O$4=CF!$P$5:$EF$5),CF!$P$7:$EF$306))</f>
        <v>9174454.0775412992</v>
      </c>
      <c r="P243" s="473">
        <f t="array" ref="P243">IF($B243=0,"",SUMPRODUCT((CF!$B$7:$B$306=$B243)*(P$4=CF!$P$5:$EF$5),CF!$P$7:$EF$306))</f>
        <v>9438990.0908035394</v>
      </c>
    </row>
    <row r="244" spans="2:16" x14ac:dyDescent="0.2">
      <c r="B244" s="466" t="str">
        <f>CF!B258</f>
        <v>Net Operating Income - Multifamily</v>
      </c>
      <c r="C244" s="467"/>
      <c r="D244" s="467"/>
      <c r="E244" s="468"/>
      <c r="F244" s="469">
        <f t="array" ref="F244">IF($B244=0,"",SUMPRODUCT((CF!$B$7:$B$306=$B244)*(F$4=CF!$P$5:$EF$5),CF!$P$7:$EF$306))</f>
        <v>0</v>
      </c>
      <c r="G244" s="469">
        <f t="array" ref="G244">IF($B244=0,"",SUMPRODUCT((CF!$B$7:$B$306=$B244)*(G$4=CF!$P$5:$EF$5),CF!$P$7:$EF$306))</f>
        <v>0</v>
      </c>
      <c r="H244" s="469">
        <f t="array" ref="H244">IF($B244=0,"",SUMPRODUCT((CF!$B$7:$B$306=$B244)*(H$4=CF!$P$5:$EF$5),CF!$P$7:$EF$306))</f>
        <v>0</v>
      </c>
      <c r="I244" s="469">
        <f t="array" ref="I244">IF($B244=0,"",SUMPRODUCT((CF!$B$7:$B$306=$B244)*(I$4=CF!$P$5:$EF$5),CF!$P$7:$EF$306))</f>
        <v>0</v>
      </c>
      <c r="J244" s="469">
        <f t="array" ref="J244">IF($B244=0,"",SUMPRODUCT((CF!$B$7:$B$306=$B244)*(J$4=CF!$P$5:$EF$5),CF!$P$7:$EF$306))</f>
        <v>1042792.7594237907</v>
      </c>
      <c r="K244" s="469">
        <f t="array" ref="K244">IF($B244=0,"",SUMPRODUCT((CF!$B$7:$B$306=$B244)*(K$4=CF!$P$5:$EF$5),CF!$P$7:$EF$306))</f>
        <v>12345823.338942628</v>
      </c>
      <c r="L244" s="469">
        <f t="array" ref="L244">IF($B244=0,"",SUMPRODUCT((CF!$B$7:$B$306=$B244)*(L$4=CF!$P$5:$EF$5),CF!$P$7:$EF$306))</f>
        <v>15366050.170504637</v>
      </c>
      <c r="M244" s="469">
        <f t="array" ref="M244">IF($B244=0,"",SUMPRODUCT((CF!$B$7:$B$306=$B244)*(M$4=CF!$P$5:$EF$5),CF!$P$7:$EF$306))</f>
        <v>15670487.676238917</v>
      </c>
      <c r="N244" s="469">
        <f t="array" ref="N244">IF($B244=0,"",SUMPRODUCT((CF!$B$7:$B$306=$B244)*(N$4=CF!$P$5:$EF$5),CF!$P$7:$EF$306))</f>
        <v>15980457.795159461</v>
      </c>
      <c r="O244" s="469">
        <f t="array" ref="O244">IF($B244=0,"",SUMPRODUCT((CF!$B$7:$B$306=$B244)*(O$4=CF!$P$5:$EF$5),CF!$P$7:$EF$306))</f>
        <v>16296043.693886204</v>
      </c>
      <c r="P244" s="470">
        <f t="array" ref="P244">IF($B244=0,"",SUMPRODUCT((CF!$B$7:$B$306=$B244)*(P$4=CF!$P$5:$EF$5),CF!$P$7:$EF$306))</f>
        <v>16617329.129366798</v>
      </c>
    </row>
    <row r="246" spans="2:16" x14ac:dyDescent="0.2">
      <c r="B246" s="471" t="str">
        <f>CF!B262</f>
        <v>Net Zero (Waste, Energy) Revenues</v>
      </c>
      <c r="C246" s="361"/>
      <c r="D246" s="361"/>
      <c r="E246" s="475"/>
      <c r="F246" s="362">
        <f t="array" ref="F246">IF($B246=0,"",SUMPRODUCT((CF!$B$7:$B$306=$B246)*(F$4=CF!$P$5:$EF$5),CF!$P$7:$EF$306))</f>
        <v>0</v>
      </c>
      <c r="G246" s="362">
        <f t="array" ref="G246">IF($B246=0,"",SUMPRODUCT((CF!$B$7:$B$306=$B246)*(G$4=CF!$P$5:$EF$5),CF!$P$7:$EF$306))</f>
        <v>0</v>
      </c>
      <c r="H246" s="362">
        <f t="array" ref="H246">IF($B246=0,"",SUMPRODUCT((CF!$B$7:$B$306=$B246)*(H$4=CF!$P$5:$EF$5),CF!$P$7:$EF$306))</f>
        <v>0</v>
      </c>
      <c r="I246" s="362">
        <f t="array" ref="I246">IF($B246=0,"",SUMPRODUCT((CF!$B$7:$B$306=$B246)*(I$4=CF!$P$5:$EF$5),CF!$P$7:$EF$306))</f>
        <v>0</v>
      </c>
      <c r="J246" s="362">
        <f t="array" ref="J246">IF($B246=0,"",SUMPRODUCT((CF!$B$7:$B$306=$B246)*(J$4=CF!$P$5:$EF$5),CF!$P$7:$EF$306))</f>
        <v>807552.95166809973</v>
      </c>
      <c r="K246" s="362">
        <f t="array" ref="K246">IF($B246=0,"",SUMPRODUCT((CF!$B$7:$B$306=$B246)*(K$4=CF!$P$5:$EF$5),CF!$P$7:$EF$306))</f>
        <v>4956760.0173387965</v>
      </c>
      <c r="L246" s="362">
        <f t="array" ref="L246">IF($B246=0,"",SUMPRODUCT((CF!$B$7:$B$306=$B246)*(L$4=CF!$P$5:$EF$5),CF!$P$7:$EF$306))</f>
        <v>5070765.4977375865</v>
      </c>
      <c r="M246" s="362">
        <f t="array" ref="M246">IF($B246=0,"",SUMPRODUCT((CF!$B$7:$B$306=$B246)*(M$4=CF!$P$5:$EF$5),CF!$P$7:$EF$306))</f>
        <v>5187393.1041855514</v>
      </c>
      <c r="N246" s="362">
        <f t="array" ref="N246">IF($B246=0,"",SUMPRODUCT((CF!$B$7:$B$306=$B246)*(N$4=CF!$P$5:$EF$5),CF!$P$7:$EF$306))</f>
        <v>5306703.1455818191</v>
      </c>
      <c r="O246" s="362">
        <f t="array" ref="O246">IF($B246=0,"",SUMPRODUCT((CF!$B$7:$B$306=$B246)*(O$4=CF!$P$5:$EF$5),CF!$P$7:$EF$306))</f>
        <v>5428757.3179301992</v>
      </c>
      <c r="P246" s="166">
        <f t="array" ref="P246">IF($B246=0,"",SUMPRODUCT((CF!$B$7:$B$306=$B246)*(P$4=CF!$P$5:$EF$5),CF!$P$7:$EF$306))</f>
        <v>5553618.7362425933</v>
      </c>
    </row>
    <row r="248" spans="2:16" x14ac:dyDescent="0.2">
      <c r="B248" s="471" t="str">
        <f>CF!B264</f>
        <v>Total Net Operating Income (for Retail, Multifamily, and Parking)</v>
      </c>
      <c r="C248" s="361"/>
      <c r="D248" s="361"/>
      <c r="E248" s="475"/>
      <c r="F248" s="362">
        <f t="array" ref="F248">IF($B248=0,"",SUMPRODUCT((CF!$B$7:$B$306=$B248)*(F$4=CF!$P$5:$EF$5),CF!$P$7:$EF$306))</f>
        <v>0</v>
      </c>
      <c r="G248" s="362">
        <f t="array" ref="G248">IF($B248=0,"",SUMPRODUCT((CF!$B$7:$B$306=$B248)*(G$4=CF!$P$5:$EF$5),CF!$P$7:$EF$306))</f>
        <v>956314.26959999977</v>
      </c>
      <c r="H248" s="362">
        <f t="array" ref="H248">IF($B248=0,"",SUMPRODUCT((CF!$B$7:$B$306=$B248)*(H$4=CF!$P$5:$EF$5),CF!$P$7:$EF$306))</f>
        <v>975440.55499200011</v>
      </c>
      <c r="I248" s="362">
        <f t="array" ref="I248">IF($B248=0,"",SUMPRODUCT((CF!$B$7:$B$306=$B248)*(I$4=CF!$P$5:$EF$5),CF!$P$7:$EF$306))</f>
        <v>994949.36609183997</v>
      </c>
      <c r="J248" s="362">
        <f t="array" ref="J248">IF($B248=0,"",SUMPRODUCT((CF!$B$7:$B$306=$B248)*(J$4=CF!$P$5:$EF$5),CF!$P$7:$EF$306))</f>
        <v>2865194.0647359672</v>
      </c>
      <c r="K248" s="362">
        <f t="array" ref="K248">IF($B248=0,"",SUMPRODUCT((CF!$B$7:$B$306=$B248)*(K$4=CF!$P$5:$EF$5),CF!$P$7:$EF$306))</f>
        <v>18337728.677090548</v>
      </c>
      <c r="L248" s="362">
        <f t="array" ref="L248">IF($B248=0,"",SUMPRODUCT((CF!$B$7:$B$306=$B248)*(L$4=CF!$P$5:$EF$5),CF!$P$7:$EF$306))</f>
        <v>21492663.895029765</v>
      </c>
      <c r="M248" s="362">
        <f t="array" ref="M248">IF($B248=0,"",SUMPRODUCT((CF!$B$7:$B$306=$B248)*(M$4=CF!$P$5:$EF$5),CF!$P$7:$EF$306))</f>
        <v>21934845.972024236</v>
      </c>
      <c r="N248" s="362">
        <f t="array" ref="N248">IF($B248=0,"",SUMPRODUCT((CF!$B$7:$B$306=$B248)*(N$4=CF!$P$5:$EF$5),CF!$P$7:$EF$306))</f>
        <v>22385665.435850497</v>
      </c>
      <c r="O248" s="362">
        <f t="array" ref="O248">IF($B248=0,"",SUMPRODUCT((CF!$B$7:$B$306=$B248)*(O$4=CF!$P$5:$EF$5),CF!$P$7:$EF$306))</f>
        <v>22845275.59708124</v>
      </c>
      <c r="P248" s="166">
        <f t="array" ref="P248">IF($B248=0,"",SUMPRODUCT((CF!$B$7:$B$306=$B248)*(P$4=CF!$P$5:$EF$5),CF!$P$7:$EF$306))</f>
        <v>23313831.9415888</v>
      </c>
    </row>
    <row r="250" spans="2:16" x14ac:dyDescent="0.2">
      <c r="B250" s="257" t="str">
        <f>CF!B266</f>
        <v>Draw Schedule</v>
      </c>
      <c r="C250" s="227"/>
      <c r="D250" s="227"/>
      <c r="E250" s="227"/>
      <c r="F250" s="227"/>
      <c r="G250" s="227"/>
      <c r="H250" s="227"/>
      <c r="I250" s="227"/>
      <c r="J250" s="227"/>
      <c r="K250" s="227"/>
      <c r="L250" s="227"/>
      <c r="M250" s="227"/>
      <c r="N250" s="227"/>
      <c r="O250" s="227"/>
      <c r="P250" s="251"/>
    </row>
    <row r="251" spans="2:16" x14ac:dyDescent="0.2">
      <c r="B251" s="252" t="str">
        <f>CF!B269</f>
        <v>Equity Required</v>
      </c>
      <c r="E251" s="30">
        <f t="shared" ref="E251:E255" si="6">SUM(F251:P251)</f>
        <v>55493043</v>
      </c>
      <c r="F251" s="19">
        <f t="array" ref="F251">IF($B251=0,"",SUMPRODUCT((CF!$B$7:$B$306=$B251)*(F$4=CF!$P$5:$EF$5),CF!$P$7:$EF$306))</f>
        <v>55493043</v>
      </c>
      <c r="G251" s="19">
        <f t="array" ref="G251">IF($B251=0,"",SUMPRODUCT((CF!$B$7:$B$306=$B251)*(G$4=CF!$P$5:$EF$5),CF!$P$7:$EF$306))</f>
        <v>0</v>
      </c>
      <c r="H251" s="19">
        <f t="array" ref="H251">IF($B251=0,"",SUMPRODUCT((CF!$B$7:$B$306=$B251)*(H$4=CF!$P$5:$EF$5),CF!$P$7:$EF$306))</f>
        <v>0</v>
      </c>
      <c r="I251" s="19">
        <f t="array" ref="I251">IF($B251=0,"",SUMPRODUCT((CF!$B$7:$B$306=$B251)*(I$4=CF!$P$5:$EF$5),CF!$P$7:$EF$306))</f>
        <v>0</v>
      </c>
      <c r="J251" s="19">
        <f t="array" ref="J251">IF($B251=0,"",SUMPRODUCT((CF!$B$7:$B$306=$B251)*(J$4=CF!$P$5:$EF$5),CF!$P$7:$EF$306))</f>
        <v>0</v>
      </c>
      <c r="K251" s="19">
        <f t="array" ref="K251">IF($B251=0,"",SUMPRODUCT((CF!$B$7:$B$306=$B251)*(K$4=CF!$P$5:$EF$5),CF!$P$7:$EF$306))</f>
        <v>0</v>
      </c>
      <c r="L251" s="19">
        <f t="array" ref="L251">IF($B251=0,"",SUMPRODUCT((CF!$B$7:$B$306=$B251)*(L$4=CF!$P$5:$EF$5),CF!$P$7:$EF$306))</f>
        <v>0</v>
      </c>
      <c r="M251" s="19">
        <f t="array" ref="M251">IF($B251=0,"",SUMPRODUCT((CF!$B$7:$B$306=$B251)*(M$4=CF!$P$5:$EF$5),CF!$P$7:$EF$306))</f>
        <v>0</v>
      </c>
      <c r="N251" s="19">
        <f t="array" ref="N251">IF($B251=0,"",SUMPRODUCT((CF!$B$7:$B$306=$B251)*(N$4=CF!$P$5:$EF$5),CF!$P$7:$EF$306))</f>
        <v>0</v>
      </c>
      <c r="O251" s="19">
        <f t="array" ref="O251">IF($B251=0,"",SUMPRODUCT((CF!$B$7:$B$306=$B251)*(O$4=CF!$P$5:$EF$5),CF!$P$7:$EF$306))</f>
        <v>0</v>
      </c>
      <c r="P251" s="30">
        <f t="array" ref="P251">IF($B251=0,"",SUMPRODUCT((CF!$B$7:$B$306=$B251)*(P$4=CF!$P$5:$EF$5),CF!$P$7:$EF$306))</f>
        <v>0</v>
      </c>
    </row>
    <row r="252" spans="2:16" x14ac:dyDescent="0.2">
      <c r="B252" s="252" t="str">
        <f>CF!B274</f>
        <v>Debt Funded Pre Interest Reserves</v>
      </c>
      <c r="E252" s="30">
        <f t="shared" si="6"/>
        <v>193917853.55752692</v>
      </c>
      <c r="F252" s="19">
        <f t="array" ref="F252">IF($B252=0,"",SUMPRODUCT((CF!$B$7:$B$306=$B252)*(F$4=CF!$P$5:$EF$5),CF!$P$7:$EF$306))</f>
        <v>133573701.64857599</v>
      </c>
      <c r="G252" s="19">
        <f t="array" ref="G252">IF($B252=0,"",SUMPRODUCT((CF!$B$7:$B$306=$B252)*(G$4=CF!$P$5:$EF$5),CF!$P$7:$EF$306))</f>
        <v>29829317.852666155</v>
      </c>
      <c r="H252" s="19">
        <f t="array" ref="H252">IF($B252=0,"",SUMPRODUCT((CF!$B$7:$B$306=$B252)*(H$4=CF!$P$5:$EF$5),CF!$P$7:$EF$306))</f>
        <v>30514834.056284759</v>
      </c>
      <c r="I252" s="19">
        <f t="array" ref="I252">IF($B252=0,"",SUMPRODUCT((CF!$B$7:$B$306=$B252)*(I$4=CF!$P$5:$EF$5),CF!$P$7:$EF$306))</f>
        <v>0</v>
      </c>
      <c r="J252" s="19">
        <f t="array" ref="J252">IF($B252=0,"",SUMPRODUCT((CF!$B$7:$B$306=$B252)*(J$4=CF!$P$5:$EF$5),CF!$P$7:$EF$306))</f>
        <v>0</v>
      </c>
      <c r="K252" s="19">
        <f t="array" ref="K252">IF($B252=0,"",SUMPRODUCT((CF!$B$7:$B$306=$B252)*(K$4=CF!$P$5:$EF$5),CF!$P$7:$EF$306))</f>
        <v>0</v>
      </c>
      <c r="L252" s="19">
        <f t="array" ref="L252">IF($B252=0,"",SUMPRODUCT((CF!$B$7:$B$306=$B252)*(L$4=CF!$P$5:$EF$5),CF!$P$7:$EF$306))</f>
        <v>0</v>
      </c>
      <c r="M252" s="19">
        <f t="array" ref="M252">IF($B252=0,"",SUMPRODUCT((CF!$B$7:$B$306=$B252)*(M$4=CF!$P$5:$EF$5),CF!$P$7:$EF$306))</f>
        <v>0</v>
      </c>
      <c r="N252" s="19">
        <f t="array" ref="N252">IF($B252=0,"",SUMPRODUCT((CF!$B$7:$B$306=$B252)*(N$4=CF!$P$5:$EF$5),CF!$P$7:$EF$306))</f>
        <v>0</v>
      </c>
      <c r="O252" s="19">
        <f t="array" ref="O252">IF($B252=0,"",SUMPRODUCT((CF!$B$7:$B$306=$B252)*(O$4=CF!$P$5:$EF$5),CF!$P$7:$EF$306))</f>
        <v>0</v>
      </c>
      <c r="P252" s="30">
        <f t="array" ref="P252">IF($B252=0,"",SUMPRODUCT((CF!$B$7:$B$306=$B252)*(P$4=CF!$P$5:$EF$5),CF!$P$7:$EF$306))</f>
        <v>0</v>
      </c>
    </row>
    <row r="253" spans="2:16" x14ac:dyDescent="0.2">
      <c r="B253" s="252" t="str">
        <f>CF!B276</f>
        <v>Loan Repayment</v>
      </c>
      <c r="E253" s="30">
        <f>SUM(F253:P253)</f>
        <v>247838443.69496724</v>
      </c>
      <c r="F253" s="19" cm="1">
        <f t="array" ref="F253">IF($B253=0,"",SUMPRODUCT((CF!$B$7:$B$306=$B253)*(F$4=CF!$P$5:$EF$5),CF!$P$7:$EF$306))</f>
        <v>0</v>
      </c>
      <c r="G253" s="19">
        <f t="array" ref="G253">IF($B253=0,"",SUMPRODUCT((CF!$B$7:$B$306=$B253)*(G$4=CF!$P$5:$EF$5),CF!$P$7:$EF$306))</f>
        <v>0</v>
      </c>
      <c r="H253" s="19">
        <f t="array" ref="H253">IF($B253=0,"",SUMPRODUCT((CF!$B$7:$B$306=$B253)*(H$4=CF!$P$5:$EF$5),CF!$P$7:$EF$306))</f>
        <v>0</v>
      </c>
      <c r="I253" s="19">
        <f t="array" ref="I253">IF($B253=0,"",SUMPRODUCT((CF!$B$7:$B$306=$B253)*(I$4=CF!$P$5:$EF$5),CF!$P$7:$EF$306))</f>
        <v>0</v>
      </c>
      <c r="J253" s="19">
        <f t="array" ref="J253">IF($B253=0,"",SUMPRODUCT((CF!$B$7:$B$306=$B253)*(J$4=CF!$P$5:$EF$5),CF!$P$7:$EF$306))</f>
        <v>247838443.69496721</v>
      </c>
      <c r="K253" s="19">
        <f t="array" ref="K253">IF($B253=0,"",SUMPRODUCT((CF!$B$7:$B$306=$B253)*(K$4=CF!$P$5:$EF$5),CF!$P$7:$EF$306))</f>
        <v>0</v>
      </c>
      <c r="L253" s="19">
        <f t="array" ref="L253">IF($B253=0,"",SUMPRODUCT((CF!$B$7:$B$306=$B253)*(L$4=CF!$P$5:$EF$5),CF!$P$7:$EF$306))</f>
        <v>0</v>
      </c>
      <c r="M253" s="19">
        <f t="array" ref="M253">IF($B253=0,"",SUMPRODUCT((CF!$B$7:$B$306=$B253)*(M$4=CF!$P$5:$EF$5),CF!$P$7:$EF$306))</f>
        <v>0</v>
      </c>
      <c r="N253" s="19">
        <f t="array" ref="N253">IF($B253=0,"",SUMPRODUCT((CF!$B$7:$B$306=$B253)*(N$4=CF!$P$5:$EF$5),CF!$P$7:$EF$306))</f>
        <v>0</v>
      </c>
      <c r="O253" s="19">
        <f t="array" ref="O253">IF($B253=0,"",SUMPRODUCT((CF!$B$7:$B$306=$B253)*(O$4=CF!$P$5:$EF$5),CF!$P$7:$EF$306))</f>
        <v>0</v>
      </c>
      <c r="P253" s="30">
        <f t="array" ref="P253">IF($B253=0,"",SUMPRODUCT((CF!$B$7:$B$306=$B253)*(P$4=CF!$P$5:$EF$5),CF!$P$7:$EF$306))</f>
        <v>2.9802322387695312E-8</v>
      </c>
    </row>
    <row r="254" spans="2:16" x14ac:dyDescent="0.2">
      <c r="B254" s="252" t="str">
        <f>CF!B284</f>
        <v>Loan Fee</v>
      </c>
      <c r="E254" s="30">
        <f t="shared" si="6"/>
        <v>5272505</v>
      </c>
      <c r="F254" s="19">
        <f t="array" ref="F254">IF($B254=0,"",SUMPRODUCT((CF!$B$7:$B$306=$B254)*(F$4=CF!$P$5:$EF$5),CF!$P$7:$EF$306))</f>
        <v>5272505</v>
      </c>
      <c r="G254" s="19">
        <f t="array" ref="G254">IF($B254=0,"",SUMPRODUCT((CF!$B$7:$B$306=$B254)*(G$4=CF!$P$5:$EF$5),CF!$P$7:$EF$306))</f>
        <v>0</v>
      </c>
      <c r="H254" s="19">
        <f t="array" ref="H254">IF($B254=0,"",SUMPRODUCT((CF!$B$7:$B$306=$B254)*(H$4=CF!$P$5:$EF$5),CF!$P$7:$EF$306))</f>
        <v>0</v>
      </c>
      <c r="I254" s="19">
        <f t="array" ref="I254">IF($B254=0,"",SUMPRODUCT((CF!$B$7:$B$306=$B254)*(I$4=CF!$P$5:$EF$5),CF!$P$7:$EF$306))</f>
        <v>0</v>
      </c>
      <c r="J254" s="19">
        <f t="array" ref="J254">IF($B254=0,"",SUMPRODUCT((CF!$B$7:$B$306=$B254)*(J$4=CF!$P$5:$EF$5),CF!$P$7:$EF$306))</f>
        <v>0</v>
      </c>
      <c r="K254" s="19">
        <f t="array" ref="K254">IF($B254=0,"",SUMPRODUCT((CF!$B$7:$B$306=$B254)*(K$4=CF!$P$5:$EF$5),CF!$P$7:$EF$306))</f>
        <v>0</v>
      </c>
      <c r="L254" s="19">
        <f t="array" ref="L254">IF($B254=0,"",SUMPRODUCT((CF!$B$7:$B$306=$B254)*(L$4=CF!$P$5:$EF$5),CF!$P$7:$EF$306))</f>
        <v>0</v>
      </c>
      <c r="M254" s="19">
        <f t="array" ref="M254">IF($B254=0,"",SUMPRODUCT((CF!$B$7:$B$306=$B254)*(M$4=CF!$P$5:$EF$5),CF!$P$7:$EF$306))</f>
        <v>0</v>
      </c>
      <c r="N254" s="19">
        <f t="array" ref="N254">IF($B254=0,"",SUMPRODUCT((CF!$B$7:$B$306=$B254)*(N$4=CF!$P$5:$EF$5),CF!$P$7:$EF$306))</f>
        <v>0</v>
      </c>
      <c r="O254" s="19">
        <f t="array" ref="O254">IF($B254=0,"",SUMPRODUCT((CF!$B$7:$B$306=$B254)*(O$4=CF!$P$5:$EF$5),CF!$P$7:$EF$306))</f>
        <v>0</v>
      </c>
      <c r="P254" s="30">
        <f t="array" ref="P254">IF($B254=0,"",SUMPRODUCT((CF!$B$7:$B$306=$B254)*(P$4=CF!$P$5:$EF$5),CF!$P$7:$EF$306))</f>
        <v>0</v>
      </c>
    </row>
    <row r="255" spans="2:16" x14ac:dyDescent="0.2">
      <c r="B255" s="252" t="str">
        <f>CF!B285</f>
        <v>Total Interest Accrued</v>
      </c>
      <c r="E255" s="30">
        <f t="shared" si="6"/>
        <v>48648085.13744016</v>
      </c>
      <c r="F255" s="19">
        <f t="array" ref="F255">IF($B255=0,"",SUMPRODUCT((CF!$B$7:$B$306=$B255)*(F$4=CF!$P$5:$EF$5),CF!$P$7:$EF$306))</f>
        <v>0</v>
      </c>
      <c r="G255" s="19">
        <f t="array" ref="G255">IF($B255=0,"",SUMPRODUCT((CF!$B$7:$B$306=$B255)*(G$4=CF!$P$5:$EF$5),CF!$P$7:$EF$306))</f>
        <v>9308950.215386292</v>
      </c>
      <c r="H255" s="19">
        <f t="array" ref="H255">IF($B255=0,"",SUMPRODUCT((CF!$B$7:$B$306=$B255)*(H$4=CF!$P$5:$EF$5),CF!$P$7:$EF$306))</f>
        <v>12015878.348522533</v>
      </c>
      <c r="I255" s="19">
        <f t="array" ref="I255">IF($B255=0,"",SUMPRODUCT((CF!$B$7:$B$306=$B255)*(I$4=CF!$P$5:$EF$5),CF!$P$7:$EF$306))</f>
        <v>13841901.860983154</v>
      </c>
      <c r="J255" s="19">
        <f t="array" ref="J255">IF($B255=0,"",SUMPRODUCT((CF!$B$7:$B$306=$B255)*(J$4=CF!$P$5:$EF$5),CF!$P$7:$EF$306))</f>
        <v>13481354.712548185</v>
      </c>
      <c r="K255" s="19">
        <f t="array" ref="K255">IF($B255=0,"",SUMPRODUCT((CF!$B$7:$B$306=$B255)*(K$4=CF!$P$5:$EF$5),CF!$P$7:$EF$306))</f>
        <v>0</v>
      </c>
      <c r="L255" s="19">
        <f t="array" ref="L255">IF($B255=0,"",SUMPRODUCT((CF!$B$7:$B$306=$B255)*(L$4=CF!$P$5:$EF$5),CF!$P$7:$EF$306))</f>
        <v>0</v>
      </c>
      <c r="M255" s="19">
        <f t="array" ref="M255">IF($B255=0,"",SUMPRODUCT((CF!$B$7:$B$306=$B255)*(M$4=CF!$P$5:$EF$5),CF!$P$7:$EF$306))</f>
        <v>0</v>
      </c>
      <c r="N255" s="19">
        <f t="array" ref="N255">IF($B255=0,"",SUMPRODUCT((CF!$B$7:$B$306=$B255)*(N$4=CF!$P$5:$EF$5),CF!$P$7:$EF$306))</f>
        <v>0</v>
      </c>
      <c r="O255" s="19">
        <f t="array" ref="O255">IF($B255=0,"",SUMPRODUCT((CF!$B$7:$B$306=$B255)*(O$4=CF!$P$5:$EF$5),CF!$P$7:$EF$306))</f>
        <v>0</v>
      </c>
      <c r="P255" s="30">
        <f t="array" ref="P255">IF($B255=0,"",SUMPRODUCT((CF!$B$7:$B$306=$B255)*(P$4=CF!$P$5:$EF$5),CF!$P$7:$EF$306))</f>
        <v>0</v>
      </c>
    </row>
    <row r="256" spans="2:16" x14ac:dyDescent="0.2">
      <c r="B256" s="253" t="str">
        <f>CF!B286</f>
        <v>Total Construction Debt Funded</v>
      </c>
      <c r="C256" s="254"/>
      <c r="D256" s="254"/>
      <c r="E256" s="276">
        <f>SUM(F256:P256)</f>
        <v>247838443.69496706</v>
      </c>
      <c r="F256" s="255">
        <f t="array" ref="F256">IF($B256=0,"",SUMPRODUCT((CF!$B$7:$B$306=$B256)*(F$4=CF!$P$5:$EF$5),CF!$P$7:$EF$306))</f>
        <v>138846206.64857599</v>
      </c>
      <c r="G256" s="255">
        <f t="array" ref="G256">IF($B256=0,"",SUMPRODUCT((CF!$B$7:$B$306=$B256)*(G$4=CF!$P$5:$EF$5),CF!$P$7:$EF$306))</f>
        <v>39138268.068052448</v>
      </c>
      <c r="H256" s="255">
        <f t="array" ref="H256">IF($B256=0,"",SUMPRODUCT((CF!$B$7:$B$306=$B256)*(H$4=CF!$P$5:$EF$5),CF!$P$7:$EF$306))</f>
        <v>42530712.404807284</v>
      </c>
      <c r="I256" s="255">
        <f t="array" ref="I256">IF($B256=0,"",SUMPRODUCT((CF!$B$7:$B$306=$B256)*(I$4=CF!$P$5:$EF$5),CF!$P$7:$EF$306))</f>
        <v>13841901.860983154</v>
      </c>
      <c r="J256" s="255">
        <f t="array" ref="J256">IF($B256=0,"",SUMPRODUCT((CF!$B$7:$B$306=$B256)*(J$4=CF!$P$5:$EF$5),CF!$P$7:$EF$306))</f>
        <v>13481354.712548185</v>
      </c>
      <c r="K256" s="255">
        <f t="array" ref="K256">IF($B256=0,"",SUMPRODUCT((CF!$B$7:$B$306=$B256)*(K$4=CF!$P$5:$EF$5),CF!$P$7:$EF$306))</f>
        <v>0</v>
      </c>
      <c r="L256" s="255">
        <f t="array" ref="L256">IF($B256=0,"",SUMPRODUCT((CF!$B$7:$B$306=$B256)*(L$4=CF!$P$5:$EF$5),CF!$P$7:$EF$306))</f>
        <v>0</v>
      </c>
      <c r="M256" s="255">
        <f t="array" ref="M256">IF($B256=0,"",SUMPRODUCT((CF!$B$7:$B$306=$B256)*(M$4=CF!$P$5:$EF$5),CF!$P$7:$EF$306))</f>
        <v>0</v>
      </c>
      <c r="N256" s="255">
        <f t="array" ref="N256">IF($B256=0,"",SUMPRODUCT((CF!$B$7:$B$306=$B256)*(N$4=CF!$P$5:$EF$5),CF!$P$7:$EF$306))</f>
        <v>0</v>
      </c>
      <c r="O256" s="255">
        <f t="array" ref="O256">IF($B256=0,"",SUMPRODUCT((CF!$B$7:$B$306=$B256)*(O$4=CF!$P$5:$EF$5),CF!$P$7:$EF$306))</f>
        <v>0</v>
      </c>
      <c r="P256" s="256">
        <f t="array" ref="P256">IF($B256=0,"",SUMPRODUCT((CF!$B$7:$B$306=$B256)*(P$4=CF!$P$5:$EF$5),CF!$P$7:$EF$306))</f>
        <v>0</v>
      </c>
    </row>
    <row r="259" spans="2:16" x14ac:dyDescent="0.2">
      <c r="B259" s="257" t="str">
        <f>CF!B289</f>
        <v>Perm Debt</v>
      </c>
      <c r="C259" s="227"/>
      <c r="D259" s="227"/>
      <c r="E259" s="227"/>
      <c r="F259" s="227"/>
      <c r="G259" s="227"/>
      <c r="H259" s="227"/>
      <c r="I259" s="227"/>
      <c r="J259" s="227"/>
      <c r="K259" s="227"/>
      <c r="L259" s="227"/>
      <c r="M259" s="227"/>
      <c r="N259" s="227"/>
      <c r="O259" s="227"/>
      <c r="P259" s="251"/>
    </row>
    <row r="260" spans="2:16" outlineLevel="1" x14ac:dyDescent="0.2">
      <c r="B260" s="252" t="str">
        <f>CF!B290</f>
        <v>Perm Loan Amount</v>
      </c>
      <c r="E260" s="30">
        <f t="shared" ref="E260:E265" si="7">SUM(F260:P260)</f>
        <v>265348707.95216325</v>
      </c>
      <c r="F260" s="19">
        <f t="array" ref="F260">IF($B260=0,"",SUMPRODUCT((CF!$B$7:$B$306=$B260)*(F$4=CF!$P$5:$EF$5),CF!$P$7:$EF$306))</f>
        <v>0</v>
      </c>
      <c r="G260" s="19">
        <f t="array" ref="G260">IF($B260=0,"",SUMPRODUCT((CF!$B$7:$B$306=$B260)*(G$4=CF!$P$5:$EF$5),CF!$P$7:$EF$306))</f>
        <v>0</v>
      </c>
      <c r="H260" s="19">
        <f t="array" ref="H260">IF($B260=0,"",SUMPRODUCT((CF!$B$7:$B$306=$B260)*(H$4=CF!$P$5:$EF$5),CF!$P$7:$EF$306))</f>
        <v>0</v>
      </c>
      <c r="I260" s="19">
        <f t="array" ref="I260">IF($B260=0,"",SUMPRODUCT((CF!$B$7:$B$306=$B260)*(I$4=CF!$P$5:$EF$5),CF!$P$7:$EF$306))</f>
        <v>0</v>
      </c>
      <c r="J260" s="19">
        <f t="array" ref="J260">IF($B260=0,"",SUMPRODUCT((CF!$B$7:$B$306=$B260)*(J$4=CF!$P$5:$EF$5),CF!$P$7:$EF$306))</f>
        <v>265348707.95216325</v>
      </c>
      <c r="K260" s="19">
        <f t="array" ref="K260">IF($B260=0,"",SUMPRODUCT((CF!$B$7:$B$306=$B260)*(K$4=CF!$P$5:$EF$5),CF!$P$7:$EF$306))</f>
        <v>0</v>
      </c>
      <c r="L260" s="19">
        <f t="array" ref="L260">IF($B260=0,"",SUMPRODUCT((CF!$B$7:$B$306=$B260)*(L$4=CF!$P$5:$EF$5),CF!$P$7:$EF$306))</f>
        <v>0</v>
      </c>
      <c r="M260" s="19">
        <f t="array" ref="M260">IF($B260=0,"",SUMPRODUCT((CF!$B$7:$B$306=$B260)*(M$4=CF!$P$5:$EF$5),CF!$P$7:$EF$306))</f>
        <v>0</v>
      </c>
      <c r="N260" s="19">
        <f t="array" ref="N260">IF($B260=0,"",SUMPRODUCT((CF!$B$7:$B$306=$B260)*(N$4=CF!$P$5:$EF$5),CF!$P$7:$EF$306))</f>
        <v>0</v>
      </c>
      <c r="O260" s="19">
        <f t="array" ref="O260">IF($B260=0,"",SUMPRODUCT((CF!$B$7:$B$306=$B260)*(O$4=CF!$P$5:$EF$5),CF!$P$7:$EF$306))</f>
        <v>0</v>
      </c>
      <c r="P260" s="30">
        <f t="array" ref="P260">IF($B260=0,"",SUMPRODUCT((CF!$B$7:$B$306=$B260)*(P$4=CF!$P$5:$EF$5),CF!$P$7:$EF$306))</f>
        <v>0</v>
      </c>
    </row>
    <row r="261" spans="2:16" outlineLevel="1" x14ac:dyDescent="0.2">
      <c r="B261" s="252" t="str">
        <f>CF!B291</f>
        <v>Perm Loan Fees</v>
      </c>
      <c r="E261" s="30">
        <f t="shared" si="7"/>
        <v>-3316858.8494020407</v>
      </c>
      <c r="F261" s="19">
        <f t="array" ref="F261">IF($B261=0,"",SUMPRODUCT((CF!$B$7:$B$306=$B261)*(F$4=CF!$P$5:$EF$5),CF!$P$7:$EF$306))</f>
        <v>0</v>
      </c>
      <c r="G261" s="19">
        <f t="array" ref="G261">IF($B261=0,"",SUMPRODUCT((CF!$B$7:$B$306=$B261)*(G$4=CF!$P$5:$EF$5),CF!$P$7:$EF$306))</f>
        <v>0</v>
      </c>
      <c r="H261" s="19">
        <f t="array" ref="H261">IF($B261=0,"",SUMPRODUCT((CF!$B$7:$B$306=$B261)*(H$4=CF!$P$5:$EF$5),CF!$P$7:$EF$306))</f>
        <v>0</v>
      </c>
      <c r="I261" s="19">
        <f t="array" ref="I261">IF($B261=0,"",SUMPRODUCT((CF!$B$7:$B$306=$B261)*(I$4=CF!$P$5:$EF$5),CF!$P$7:$EF$306))</f>
        <v>0</v>
      </c>
      <c r="J261" s="19">
        <f t="array" ref="J261">IF($B261=0,"",SUMPRODUCT((CF!$B$7:$B$306=$B261)*(J$4=CF!$P$5:$EF$5),CF!$P$7:$EF$306))</f>
        <v>-3316858.8494020407</v>
      </c>
      <c r="K261" s="19">
        <f t="array" ref="K261">IF($B261=0,"",SUMPRODUCT((CF!$B$7:$B$306=$B261)*(K$4=CF!$P$5:$EF$5),CF!$P$7:$EF$306))</f>
        <v>0</v>
      </c>
      <c r="L261" s="19">
        <f t="array" ref="L261">IF($B261=0,"",SUMPRODUCT((CF!$B$7:$B$306=$B261)*(L$4=CF!$P$5:$EF$5),CF!$P$7:$EF$306))</f>
        <v>0</v>
      </c>
      <c r="M261" s="19">
        <f t="array" ref="M261">IF($B261=0,"",SUMPRODUCT((CF!$B$7:$B$306=$B261)*(M$4=CF!$P$5:$EF$5),CF!$P$7:$EF$306))</f>
        <v>0</v>
      </c>
      <c r="N261" s="19">
        <f t="array" ref="N261">IF($B261=0,"",SUMPRODUCT((CF!$B$7:$B$306=$B261)*(N$4=CF!$P$5:$EF$5),CF!$P$7:$EF$306))</f>
        <v>0</v>
      </c>
      <c r="O261" s="19">
        <f t="array" ref="O261">IF($B261=0,"",SUMPRODUCT((CF!$B$7:$B$306=$B261)*(O$4=CF!$P$5:$EF$5),CF!$P$7:$EF$306))</f>
        <v>0</v>
      </c>
      <c r="P261" s="30">
        <f t="array" ref="P261">IF($B261=0,"",SUMPRODUCT((CF!$B$7:$B$306=$B261)*(P$4=CF!$P$5:$EF$5),CF!$P$7:$EF$306))</f>
        <v>0</v>
      </c>
    </row>
    <row r="262" spans="2:16" outlineLevel="1" x14ac:dyDescent="0.2">
      <c r="B262" s="252" t="str">
        <f>CF!B292</f>
        <v>Perm Mortgage Payment</v>
      </c>
      <c r="E262" s="30">
        <f t="shared" si="7"/>
        <v>-105294908.69124779</v>
      </c>
      <c r="F262" s="19">
        <f>IF($B262=0,"",SUMIF(CF!$P$5:$EF$5,'Annual CF'!F$4,CF!$P$292:$EF$292))</f>
        <v>0</v>
      </c>
      <c r="G262" s="19">
        <f>IF($B262=0,"",SUMIF(CF!$P$5:$EF$5,'Annual CF'!G$4,CF!$P$292:$EF$292))</f>
        <v>0</v>
      </c>
      <c r="H262" s="19">
        <f>IF($B262=0,"",SUMIF(CF!$P$5:$EF$5,'Annual CF'!H$4,CF!$P$292:$EF$292))</f>
        <v>0</v>
      </c>
      <c r="I262" s="19">
        <f>IF($B262=0,"",SUMIF(CF!$P$5:$EF$5,'Annual CF'!I$4,CF!$P$292:$EF$292))</f>
        <v>0</v>
      </c>
      <c r="J262" s="19">
        <f>IF($B262=0,"",SUMIF(CF!$P$5:$EF$5,'Annual CF'!J$4,CF!$P$292:$EF$292))</f>
        <v>-1442396.0094691485</v>
      </c>
      <c r="K262" s="19">
        <f>IF($B262=0,"",SUMIF(CF!$P$5:$EF$5,'Annual CF'!K$4,CF!$P$292:$EF$292))</f>
        <v>-17308752.113629777</v>
      </c>
      <c r="L262" s="19">
        <f>IF($B262=0,"",SUMIF(CF!$P$5:$EF$5,'Annual CF'!L$4,CF!$P$292:$EF$292))</f>
        <v>-17308752.113629777</v>
      </c>
      <c r="M262" s="19">
        <f>IF($B262=0,"",SUMIF(CF!$P$5:$EF$5,'Annual CF'!M$4,CF!$P$292:$EF$292))</f>
        <v>-17308752.113629777</v>
      </c>
      <c r="N262" s="19">
        <f>IF($B262=0,"",SUMIF(CF!$P$5:$EF$5,'Annual CF'!N$4,CF!$P$292:$EF$292))</f>
        <v>-17308752.113629777</v>
      </c>
      <c r="O262" s="19">
        <f>IF($B262=0,"",SUMIF(CF!$P$5:$EF$5,'Annual CF'!O$4,CF!$P$292:$EF$292))</f>
        <v>-17308752.113629777</v>
      </c>
      <c r="P262" s="19">
        <f>IF($B262=0,"",SUMIF(CF!$P$5:$EF$5,'Annual CF'!P$4,CF!$P$292:$EF$292))</f>
        <v>-17308752.113629777</v>
      </c>
    </row>
    <row r="263" spans="2:16" outlineLevel="1" x14ac:dyDescent="0.2">
      <c r="B263" s="252" t="str">
        <f>CF!B293</f>
        <v>P&amp;I Reserves</v>
      </c>
      <c r="E263" s="30">
        <f t="shared" si="7"/>
        <v>0</v>
      </c>
      <c r="F263" s="19">
        <f t="array" ref="F263">IF($B263=0,"",SUMPRODUCT((CF!$B$7:$B$306=$B263)*(F$4=CF!$P$5:$EF$5),CF!$P$7:$EF$306))</f>
        <v>0</v>
      </c>
      <c r="G263" s="19">
        <f t="array" ref="G263">IF($B263=0,"",SUMPRODUCT((CF!$B$7:$B$306=$B263)*(G$4=CF!$P$5:$EF$5),CF!$P$7:$EF$306))</f>
        <v>0</v>
      </c>
      <c r="H263" s="19">
        <f t="array" ref="H263">IF($B263=0,"",SUMPRODUCT((CF!$B$7:$B$306=$B263)*(H$4=CF!$P$5:$EF$5),CF!$P$7:$EF$306))</f>
        <v>0</v>
      </c>
      <c r="I263" s="19">
        <f t="array" ref="I263">IF($B263=0,"",SUMPRODUCT((CF!$B$7:$B$306=$B263)*(I$4=CF!$P$5:$EF$5),CF!$P$7:$EF$306))</f>
        <v>0</v>
      </c>
      <c r="J263" s="19">
        <f t="array" ref="J263">IF($B263=0,"",SUMPRODUCT((CF!$B$7:$B$306=$B263)*(J$4=CF!$P$5:$EF$5),CF!$P$7:$EF$306))</f>
        <v>0</v>
      </c>
      <c r="K263" s="19">
        <f t="array" ref="K263">IF($B263=0,"",SUMPRODUCT((CF!$B$7:$B$306=$B263)*(K$4=CF!$P$5:$EF$5),CF!$P$7:$EF$306))</f>
        <v>0</v>
      </c>
      <c r="L263" s="19">
        <f t="array" ref="L263">IF($B263=0,"",SUMPRODUCT((CF!$B$7:$B$306=$B263)*(L$4=CF!$P$5:$EF$5),CF!$P$7:$EF$306))</f>
        <v>0</v>
      </c>
      <c r="M263" s="19">
        <f t="array" ref="M263">IF($B263=0,"",SUMPRODUCT((CF!$B$7:$B$306=$B263)*(M$4=CF!$P$5:$EF$5),CF!$P$7:$EF$306))</f>
        <v>0</v>
      </c>
      <c r="N263" s="19">
        <f t="array" ref="N263">IF($B263=0,"",SUMPRODUCT((CF!$B$7:$B$306=$B263)*(N$4=CF!$P$5:$EF$5),CF!$P$7:$EF$306))</f>
        <v>0</v>
      </c>
      <c r="O263" s="19">
        <f t="array" ref="O263">IF($B263=0,"",SUMPRODUCT((CF!$B$7:$B$306=$B263)*(O$4=CF!$P$5:$EF$5),CF!$P$7:$EF$306))</f>
        <v>0</v>
      </c>
      <c r="P263" s="30">
        <f t="array" ref="P263">IF($B263=0,"",SUMPRODUCT((CF!$B$7:$B$306=$B263)*(P$4=CF!$P$5:$EF$5),CF!$P$7:$EF$306))</f>
        <v>0</v>
      </c>
    </row>
    <row r="264" spans="2:16" outlineLevel="1" x14ac:dyDescent="0.2">
      <c r="B264" s="252" t="str">
        <f>CF!B294</f>
        <v>Perm Payoff Value</v>
      </c>
      <c r="E264" s="30">
        <f t="shared" si="7"/>
        <v>-247645585.85243249</v>
      </c>
      <c r="F264" s="19">
        <f t="array" ref="F264">IF($B264=0,"",SUMPRODUCT((CF!$B$7:$B$306=$B264)*(F$4=CF!$P$5:$EF$5),CF!$P$7:$EF$306))</f>
        <v>0</v>
      </c>
      <c r="G264" s="19">
        <f t="array" ref="G264">IF($B264=0,"",SUMPRODUCT((CF!$B$7:$B$306=$B264)*(G$4=CF!$P$5:$EF$5),CF!$P$7:$EF$306))</f>
        <v>0</v>
      </c>
      <c r="H264" s="19">
        <f t="array" ref="H264">IF($B264=0,"",SUMPRODUCT((CF!$B$7:$B$306=$B264)*(H$4=CF!$P$5:$EF$5),CF!$P$7:$EF$306))</f>
        <v>0</v>
      </c>
      <c r="I264" s="19">
        <f t="array" ref="I264">IF($B264=0,"",SUMPRODUCT((CF!$B$7:$B$306=$B264)*(I$4=CF!$P$5:$EF$5),CF!$P$7:$EF$306))</f>
        <v>0</v>
      </c>
      <c r="J264" s="19">
        <f t="array" ref="J264">IF($B264=0,"",SUMPRODUCT((CF!$B$7:$B$306=$B264)*(J$4=CF!$P$5:$EF$5),CF!$P$7:$EF$306))</f>
        <v>0</v>
      </c>
      <c r="K264" s="19">
        <f t="array" ref="K264">IF($B264=0,"",SUMPRODUCT((CF!$B$7:$B$306=$B264)*(K$4=CF!$P$5:$EF$5),CF!$P$7:$EF$306))</f>
        <v>0</v>
      </c>
      <c r="L264" s="19">
        <f t="array" ref="L264">IF($B264=0,"",SUMPRODUCT((CF!$B$7:$B$306=$B264)*(L$4=CF!$P$5:$EF$5),CF!$P$7:$EF$306))</f>
        <v>0</v>
      </c>
      <c r="M264" s="19">
        <f t="array" ref="M264">IF($B264=0,"",SUMPRODUCT((CF!$B$7:$B$306=$B264)*(M$4=CF!$P$5:$EF$5),CF!$P$7:$EF$306))</f>
        <v>0</v>
      </c>
      <c r="N264" s="19">
        <f t="array" ref="N264">IF($B264=0,"",SUMPRODUCT((CF!$B$7:$B$306=$B264)*(N$4=CF!$P$5:$EF$5),CF!$P$7:$EF$306))</f>
        <v>0</v>
      </c>
      <c r="O264" s="19">
        <f t="array" ref="O264">IF($B264=0,"",SUMPRODUCT((CF!$B$7:$B$306=$B264)*(O$4=CF!$P$5:$EF$5),CF!$P$7:$EF$306))</f>
        <v>0</v>
      </c>
      <c r="P264" s="30">
        <f t="array" ref="P264">IF($B264=0,"",SUMPRODUCT((CF!$B$7:$B$306=$B264)*(P$4=CF!$P$5:$EF$5),CF!$P$7:$EF$306))</f>
        <v>-247645585.85243249</v>
      </c>
    </row>
    <row r="265" spans="2:16" x14ac:dyDescent="0.2">
      <c r="B265" s="274" t="str">
        <f>CF!B295</f>
        <v>Total Perm Debt</v>
      </c>
      <c r="C265" s="7"/>
      <c r="D265" s="7"/>
      <c r="E265" s="33">
        <f t="shared" si="7"/>
        <v>-90908645.440919161</v>
      </c>
      <c r="F265" s="32">
        <f t="array" ref="F265">IF($B265=0,"",SUMPRODUCT((CF!$B$7:$B$306=$B265)*(F$4=CF!$P$5:$EF$5),CF!$P$7:$EF$306))</f>
        <v>0</v>
      </c>
      <c r="G265" s="32">
        <f t="array" ref="G265">IF($B265=0,"",SUMPRODUCT((CF!$B$7:$B$306=$B265)*(G$4=CF!$P$5:$EF$5),CF!$P$7:$EF$306))</f>
        <v>0</v>
      </c>
      <c r="H265" s="32">
        <f t="array" ref="H265">IF($B265=0,"",SUMPRODUCT((CF!$B$7:$B$306=$B265)*(H$4=CF!$P$5:$EF$5),CF!$P$7:$EF$306))</f>
        <v>0</v>
      </c>
      <c r="I265" s="32">
        <f t="array" ref="I265">IF($B265=0,"",SUMPRODUCT((CF!$B$7:$B$306=$B265)*(I$4=CF!$P$5:$EF$5),CF!$P$7:$EF$306))</f>
        <v>0</v>
      </c>
      <c r="J265" s="32">
        <f t="array" ref="J265">IF($B265=0,"",SUMPRODUCT((CF!$B$7:$B$306=$B265)*(J$4=CF!$P$5:$EF$5),CF!$P$7:$EF$306))</f>
        <v>260589453.09329206</v>
      </c>
      <c r="K265" s="32">
        <f t="array" ref="K265">IF($B265=0,"",SUMPRODUCT((CF!$B$7:$B$306=$B265)*(K$4=CF!$P$5:$EF$5),CF!$P$7:$EF$306))</f>
        <v>-17308752.113629777</v>
      </c>
      <c r="L265" s="32">
        <f t="array" ref="L265">IF($B265=0,"",SUMPRODUCT((CF!$B$7:$B$306=$B265)*(L$4=CF!$P$5:$EF$5),CF!$P$7:$EF$306))</f>
        <v>-17308752.113629777</v>
      </c>
      <c r="M265" s="32">
        <f t="array" ref="M265">IF($B265=0,"",SUMPRODUCT((CF!$B$7:$B$306=$B265)*(M$4=CF!$P$5:$EF$5),CF!$P$7:$EF$306))</f>
        <v>-17308752.113629777</v>
      </c>
      <c r="N265" s="32">
        <f t="array" ref="N265">IF($B265=0,"",SUMPRODUCT((CF!$B$7:$B$306=$B265)*(N$4=CF!$P$5:$EF$5),CF!$P$7:$EF$306))</f>
        <v>-17308752.113629777</v>
      </c>
      <c r="O265" s="32">
        <f t="array" ref="O265">IF($B265=0,"",SUMPRODUCT((CF!$B$7:$B$306=$B265)*(O$4=CF!$P$5:$EF$5),CF!$P$7:$EF$306))</f>
        <v>-17308752.113629777</v>
      </c>
      <c r="P265" s="33">
        <f t="array" ref="P265">IF($B265=0,"",SUMPRODUCT((CF!$B$7:$B$306=$B265)*(P$4=CF!$P$5:$EF$5),CF!$P$7:$EF$306))</f>
        <v>-264954337.96606228</v>
      </c>
    </row>
    <row r="266" spans="2:16" x14ac:dyDescent="0.2">
      <c r="B266" s="220" t="s">
        <v>336</v>
      </c>
      <c r="E266" s="19"/>
      <c r="F266" s="854">
        <f>-IFERROR(F248/F262,0)</f>
        <v>0</v>
      </c>
      <c r="G266" s="854">
        <f t="shared" ref="G266:P266" si="8">-IFERROR(G248/G262,0)</f>
        <v>0</v>
      </c>
      <c r="H266" s="854">
        <f t="shared" si="8"/>
        <v>0</v>
      </c>
      <c r="I266" s="854">
        <f t="shared" si="8"/>
        <v>0</v>
      </c>
      <c r="J266" s="854">
        <f t="shared" si="8"/>
        <v>1.9864129170673854</v>
      </c>
      <c r="K266" s="854">
        <f t="shared" si="8"/>
        <v>1.0594483390082468</v>
      </c>
      <c r="L266" s="854">
        <f t="shared" si="8"/>
        <v>1.2417223237084414</v>
      </c>
      <c r="M266" s="854">
        <f t="shared" si="8"/>
        <v>1.2672690571812881</v>
      </c>
      <c r="N266" s="854">
        <f t="shared" si="8"/>
        <v>1.2933148091145696</v>
      </c>
      <c r="O266" s="854">
        <f t="shared" si="8"/>
        <v>1.3198684369101183</v>
      </c>
      <c r="P266" s="854">
        <f t="shared" si="8"/>
        <v>1.3469389236460509</v>
      </c>
    </row>
    <row r="267" spans="2:16" x14ac:dyDescent="0.2">
      <c r="B267" s="220"/>
      <c r="E267" s="19"/>
      <c r="F267" s="19"/>
      <c r="G267" s="19"/>
      <c r="H267" s="19"/>
      <c r="I267" s="19"/>
      <c r="J267" s="19"/>
      <c r="K267" s="19"/>
      <c r="L267" s="19"/>
      <c r="M267" s="19"/>
      <c r="N267" s="19"/>
      <c r="O267" s="19"/>
      <c r="P267" s="19"/>
    </row>
    <row r="268" spans="2:16" x14ac:dyDescent="0.2">
      <c r="B268" s="257" t="str">
        <f>CF!B298</f>
        <v>Reversion Cash Flow</v>
      </c>
      <c r="C268" s="227"/>
      <c r="D268" s="227"/>
      <c r="E268" s="227"/>
      <c r="F268" s="227"/>
      <c r="G268" s="227"/>
      <c r="H268" s="227"/>
      <c r="I268" s="227"/>
      <c r="J268" s="227"/>
      <c r="K268" s="227"/>
      <c r="L268" s="227"/>
      <c r="M268" s="227"/>
      <c r="N268" s="227"/>
      <c r="O268" s="227"/>
      <c r="P268" s="251"/>
    </row>
    <row r="269" spans="2:16" outlineLevel="1" x14ac:dyDescent="0.2">
      <c r="B269" s="252" t="str">
        <f>CF!B299</f>
        <v>Reversion Value</v>
      </c>
      <c r="E269" s="30">
        <f>SUM(F269:P269)</f>
        <v>457133959.63899606</v>
      </c>
      <c r="F269" s="19">
        <f t="array" ref="F269">IF($B269=0,"",SUMPRODUCT((CF!$B$7:$B$306=$B269)*(F$4=CF!$P$5:$EF$5),CF!$P$7:$EF$306))</f>
        <v>0</v>
      </c>
      <c r="G269" s="19">
        <f t="array" ref="G269">IF($B269=0,"",SUMPRODUCT((CF!$B$7:$B$306=$B269)*(G$4=CF!$P$5:$EF$5),CF!$P$7:$EF$306))</f>
        <v>0</v>
      </c>
      <c r="H269" s="19">
        <f t="array" ref="H269">IF($B269=0,"",SUMPRODUCT((CF!$B$7:$B$306=$B269)*(H$4=CF!$P$5:$EF$5),CF!$P$7:$EF$306))</f>
        <v>0</v>
      </c>
      <c r="I269" s="19">
        <f t="array" ref="I269">IF($B269=0,"",SUMPRODUCT((CF!$B$7:$B$306=$B269)*(I$4=CF!$P$5:$EF$5),CF!$P$7:$EF$306))</f>
        <v>0</v>
      </c>
      <c r="J269" s="19">
        <f t="array" ref="J269">IF($B269=0,"",SUMPRODUCT((CF!$B$7:$B$306=$B269)*(J$4=CF!$P$5:$EF$5),CF!$P$7:$EF$306))</f>
        <v>0</v>
      </c>
      <c r="K269" s="19">
        <f t="array" ref="K269">IF($B269=0,"",SUMPRODUCT((CF!$B$7:$B$306=$B269)*(K$4=CF!$P$5:$EF$5),CF!$P$7:$EF$306))</f>
        <v>0</v>
      </c>
      <c r="L269" s="19">
        <f t="array" ref="L269">IF($B269=0,"",SUMPRODUCT((CF!$B$7:$B$306=$B269)*(L$4=CF!$P$5:$EF$5),CF!$P$7:$EF$306))</f>
        <v>0</v>
      </c>
      <c r="M269" s="19">
        <f t="array" ref="M269">IF($B269=0,"",SUMPRODUCT((CF!$B$7:$B$306=$B269)*(M$4=CF!$P$5:$EF$5),CF!$P$7:$EF$306))</f>
        <v>0</v>
      </c>
      <c r="N269" s="19">
        <f t="array" ref="N269">IF($B269=0,"",SUMPRODUCT((CF!$B$7:$B$306=$B269)*(N$4=CF!$P$5:$EF$5),CF!$P$7:$EF$306))</f>
        <v>0</v>
      </c>
      <c r="O269" s="19">
        <f t="array" ref="O269">IF($B269=0,"",SUMPRODUCT((CF!$B$7:$B$306=$B269)*(O$4=CF!$P$5:$EF$5),CF!$P$7:$EF$306))</f>
        <v>0</v>
      </c>
      <c r="P269" s="30">
        <f t="array" ref="P269">IF($B269=0,"",SUMPRODUCT((CF!$B$7:$B$306=$B269)*(P$4=CF!$P$5:$EF$5),CF!$P$7:$EF$306))</f>
        <v>457133959.63899606</v>
      </c>
    </row>
    <row r="270" spans="2:16" outlineLevel="1" x14ac:dyDescent="0.2">
      <c r="B270" s="252" t="str">
        <f>CF!B300</f>
        <v>Selling Costs</v>
      </c>
      <c r="E270" s="30">
        <f>SUM(F270:P270)</f>
        <v>13714018.789169881</v>
      </c>
      <c r="F270" s="19">
        <f t="array" ref="F270">IF($B270=0,"",SUMPRODUCT((CF!$B$7:$B$306=$B270)*(F$4=CF!$P$5:$EF$5),CF!$P$7:$EF$306))</f>
        <v>0</v>
      </c>
      <c r="G270" s="19">
        <f t="array" ref="G270">IF($B270=0,"",SUMPRODUCT((CF!$B$7:$B$306=$B270)*(G$4=CF!$P$5:$EF$5),CF!$P$7:$EF$306))</f>
        <v>0</v>
      </c>
      <c r="H270" s="19">
        <f t="array" ref="H270">IF($B270=0,"",SUMPRODUCT((CF!$B$7:$B$306=$B270)*(H$4=CF!$P$5:$EF$5),CF!$P$7:$EF$306))</f>
        <v>0</v>
      </c>
      <c r="I270" s="19">
        <f t="array" ref="I270">IF($B270=0,"",SUMPRODUCT((CF!$B$7:$B$306=$B270)*(I$4=CF!$P$5:$EF$5),CF!$P$7:$EF$306))</f>
        <v>0</v>
      </c>
      <c r="J270" s="19">
        <f t="array" ref="J270">IF($B270=0,"",SUMPRODUCT((CF!$B$7:$B$306=$B270)*(J$4=CF!$P$5:$EF$5),CF!$P$7:$EF$306))</f>
        <v>0</v>
      </c>
      <c r="K270" s="19">
        <f t="array" ref="K270">IF($B270=0,"",SUMPRODUCT((CF!$B$7:$B$306=$B270)*(K$4=CF!$P$5:$EF$5),CF!$P$7:$EF$306))</f>
        <v>0</v>
      </c>
      <c r="L270" s="19">
        <f t="array" ref="L270">IF($B270=0,"",SUMPRODUCT((CF!$B$7:$B$306=$B270)*(L$4=CF!$P$5:$EF$5),CF!$P$7:$EF$306))</f>
        <v>0</v>
      </c>
      <c r="M270" s="19">
        <f t="array" ref="M270">IF($B270=0,"",SUMPRODUCT((CF!$B$7:$B$306=$B270)*(M$4=CF!$P$5:$EF$5),CF!$P$7:$EF$306))</f>
        <v>0</v>
      </c>
      <c r="N270" s="19">
        <f t="array" ref="N270">IF($B270=0,"",SUMPRODUCT((CF!$B$7:$B$306=$B270)*(N$4=CF!$P$5:$EF$5),CF!$P$7:$EF$306))</f>
        <v>0</v>
      </c>
      <c r="O270" s="19">
        <f t="array" ref="O270">IF($B270=0,"",SUMPRODUCT((CF!$B$7:$B$306=$B270)*(O$4=CF!$P$5:$EF$5),CF!$P$7:$EF$306))</f>
        <v>0</v>
      </c>
      <c r="P270" s="30">
        <f t="array" ref="P270">IF($B270=0,"",SUMPRODUCT((CF!$B$7:$B$306=$B270)*(P$4=CF!$P$5:$EF$5),CF!$P$7:$EF$306))</f>
        <v>13714018.789169881</v>
      </c>
    </row>
    <row r="271" spans="2:16" x14ac:dyDescent="0.2">
      <c r="B271" s="274" t="str">
        <f>CF!B301</f>
        <v>Net Reversion Value</v>
      </c>
      <c r="C271" s="7"/>
      <c r="D271" s="7"/>
      <c r="E271" s="33">
        <f>SUM(F271:P271)</f>
        <v>443419940.84982616</v>
      </c>
      <c r="F271" s="32">
        <f t="array" ref="F271">IF($B271=0,"",SUMPRODUCT((CF!$B$7:$B$306=$B271)*(F$4=CF!$P$5:$EF$5),CF!$P$7:$EF$306))</f>
        <v>0</v>
      </c>
      <c r="G271" s="32">
        <f t="array" ref="G271">IF($B271=0,"",SUMPRODUCT((CF!$B$7:$B$306=$B271)*(G$4=CF!$P$5:$EF$5),CF!$P$7:$EF$306))</f>
        <v>0</v>
      </c>
      <c r="H271" s="32">
        <f t="array" ref="H271">IF($B271=0,"",SUMPRODUCT((CF!$B$7:$B$306=$B271)*(H$4=CF!$P$5:$EF$5),CF!$P$7:$EF$306))</f>
        <v>0</v>
      </c>
      <c r="I271" s="32">
        <f t="array" ref="I271">IF($B271=0,"",SUMPRODUCT((CF!$B$7:$B$306=$B271)*(I$4=CF!$P$5:$EF$5),CF!$P$7:$EF$306))</f>
        <v>0</v>
      </c>
      <c r="J271" s="32">
        <f t="array" ref="J271">IF($B271=0,"",SUMPRODUCT((CF!$B$7:$B$306=$B271)*(J$4=CF!$P$5:$EF$5),CF!$P$7:$EF$306))</f>
        <v>0</v>
      </c>
      <c r="K271" s="32">
        <f t="array" ref="K271">IF($B271=0,"",SUMPRODUCT((CF!$B$7:$B$306=$B271)*(K$4=CF!$P$5:$EF$5),CF!$P$7:$EF$306))</f>
        <v>0</v>
      </c>
      <c r="L271" s="32">
        <f t="array" ref="L271">IF($B271=0,"",SUMPRODUCT((CF!$B$7:$B$306=$B271)*(L$4=CF!$P$5:$EF$5),CF!$P$7:$EF$306))</f>
        <v>0</v>
      </c>
      <c r="M271" s="32">
        <f t="array" ref="M271">IF($B271=0,"",SUMPRODUCT((CF!$B$7:$B$306=$B271)*(M$4=CF!$P$5:$EF$5),CF!$P$7:$EF$306))</f>
        <v>0</v>
      </c>
      <c r="N271" s="32">
        <f t="array" ref="N271">IF($B271=0,"",SUMPRODUCT((CF!$B$7:$B$306=$B271)*(N$4=CF!$P$5:$EF$5),CF!$P$7:$EF$306))</f>
        <v>0</v>
      </c>
      <c r="O271" s="32">
        <f t="array" ref="O271">IF($B271=0,"",SUMPRODUCT((CF!$B$7:$B$306=$B271)*(O$4=CF!$P$5:$EF$5),CF!$P$7:$EF$306))</f>
        <v>0</v>
      </c>
      <c r="P271" s="33">
        <f t="array" ref="P271">IF($B271=0,"",SUMPRODUCT((CF!$B$7:$B$306=$B271)*(P$4=CF!$P$5:$EF$5),CF!$P$7:$EF$306))</f>
        <v>443419940.84982616</v>
      </c>
    </row>
    <row r="274" spans="2:16" x14ac:dyDescent="0.2">
      <c r="B274" s="257" t="str">
        <f>CF!B304</f>
        <v>Net Cash Flow</v>
      </c>
      <c r="C274" s="223" t="s">
        <v>181</v>
      </c>
      <c r="D274" s="223" t="s">
        <v>81</v>
      </c>
      <c r="E274" s="227"/>
      <c r="F274" s="227"/>
      <c r="G274" s="227"/>
      <c r="H274" s="227"/>
      <c r="I274" s="227"/>
      <c r="J274" s="227"/>
      <c r="K274" s="227"/>
      <c r="L274" s="227"/>
      <c r="M274" s="227"/>
      <c r="N274" s="227"/>
      <c r="O274" s="227"/>
      <c r="P274" s="251"/>
    </row>
    <row r="275" spans="2:16" x14ac:dyDescent="0.2">
      <c r="B275" s="335" t="str">
        <f>CF!B305</f>
        <v>Unlevered Cash Flow</v>
      </c>
      <c r="C275" s="336">
        <f>SUMIF(F275:P275,"&gt;0")/-SUMIF(F275:P275,"&lt;0")</f>
        <v>1.942806873519455</v>
      </c>
      <c r="D275" s="337">
        <f>XIRR(F275:P275,$F$5:$P$5)</f>
        <v>7.9518219828605671E-2</v>
      </c>
      <c r="E275" s="29">
        <f>SUM(F275:P275)</f>
        <v>277877509.50751448</v>
      </c>
      <c r="F275" s="28">
        <f t="array" ref="F275">IF($B275=0,"",SUMPRODUCT((CF!$B$7:$B$306=$B275)*(F$4=CF!$P$5:$EF$5),CF!$P$7:$EF$306))</f>
        <v>-189066744.64857599</v>
      </c>
      <c r="G275" s="28">
        <f t="array" ref="G275">IF($B275=0,"",SUMPRODUCT((CF!$B$7:$B$306=$B275)*(G$4=CF!$P$5:$EF$5),CF!$P$7:$EF$306))</f>
        <v>-29036761.583066143</v>
      </c>
      <c r="H275" s="28">
        <f t="array" ref="H275">IF($B275=0,"",SUMPRODUCT((CF!$B$7:$B$306=$B275)*(H$4=CF!$P$5:$EF$5),CF!$P$7:$EF$306))</f>
        <v>-39808313.784663625</v>
      </c>
      <c r="I275" s="28">
        <f t="array" ref="I275">IF($B275=0,"",SUMPRODUCT((CF!$B$7:$B$306=$B275)*(I$4=CF!$P$5:$EF$5),CF!$P$7:$EF$306))</f>
        <v>-29336223.081131879</v>
      </c>
      <c r="J275" s="28">
        <f t="array" ref="J275">IF($B275=0,"",SUMPRODUCT((CF!$B$7:$B$306=$B275)*(J$4=CF!$P$5:$EF$5),CF!$P$7:$EF$306))</f>
        <v>-7486241.6349280346</v>
      </c>
      <c r="K275" s="28">
        <f t="array" ref="K275">IF($B275=0,"",SUMPRODUCT((CF!$B$7:$B$306=$B275)*(K$4=CF!$P$5:$EF$5),CF!$P$7:$EF$306))</f>
        <v>18160471.751433261</v>
      </c>
      <c r="L275" s="28">
        <f t="array" ref="L275">IF($B275=0,"",SUMPRODUCT((CF!$B$7:$B$306=$B275)*(L$4=CF!$P$5:$EF$5),CF!$P$7:$EF$306))</f>
        <v>21311861.830859333</v>
      </c>
      <c r="M275" s="28">
        <f t="array" ref="M275">IF($B275=0,"",SUMPRODUCT((CF!$B$7:$B$306=$B275)*(M$4=CF!$P$5:$EF$5),CF!$P$7:$EF$306))</f>
        <v>21750427.866570402</v>
      </c>
      <c r="N275" s="28">
        <f t="array" ref="N275">IF($B275=0,"",SUMPRODUCT((CF!$B$7:$B$306=$B275)*(N$4=CF!$P$5:$EF$5),CF!$P$7:$EF$306))</f>
        <v>22197558.96828758</v>
      </c>
      <c r="O275" s="28">
        <f t="array" ref="O275">IF($B275=0,"",SUMPRODUCT((CF!$B$7:$B$306=$B275)*(O$4=CF!$P$5:$EF$5),CF!$P$7:$EF$306))</f>
        <v>22653407.000167068</v>
      </c>
      <c r="P275" s="29">
        <f t="array" ref="P275">IF($B275=0,"",SUMPRODUCT((CF!$B$7:$B$306=$B275)*(P$4=CF!$P$5:$EF$5),CF!$P$7:$EF$306))</f>
        <v>466538066.82256252</v>
      </c>
    </row>
    <row r="276" spans="2:16" x14ac:dyDescent="0.2">
      <c r="B276" s="274" t="str">
        <f>CF!B306</f>
        <v>Total Levered Cash Flow</v>
      </c>
      <c r="C276" s="338">
        <f>SUMIF(F276:P276,"&gt;0")/-SUMIF(F276:P276,"&lt;0")</f>
        <v>4.2489135031980618</v>
      </c>
      <c r="D276" s="339">
        <f>XIRR(F276:P276,$F$5:$P$5)</f>
        <v>0.1708340585231781</v>
      </c>
      <c r="E276" s="33">
        <f>SUM(F276:P276)</f>
        <v>180292096.7362507</v>
      </c>
      <c r="F276" s="32">
        <f t="array" ref="F276">IF($B276=0,"",SUMPRODUCT((CF!$B$7:$B$306=$B276)*(F$4=CF!$P$5:$EF$5),CF!$P$7:$EF$306))</f>
        <v>-55493043</v>
      </c>
      <c r="G276" s="32">
        <f t="array" ref="G276">IF($B276=0,"",SUMPRODUCT((CF!$B$7:$B$306=$B276)*(G$4=CF!$P$5:$EF$5),CF!$P$7:$EF$306))</f>
        <v>0</v>
      </c>
      <c r="H276" s="32">
        <f t="array" ref="H276">IF($B276=0,"",SUMPRODUCT((CF!$B$7:$B$306=$B276)*(H$4=CF!$P$5:$EF$5),CF!$P$7:$EF$306))</f>
        <v>0</v>
      </c>
      <c r="I276" s="32">
        <f t="array" ref="I276">IF($B276=0,"",SUMPRODUCT((CF!$B$7:$B$306=$B276)*(I$4=CF!$P$5:$EF$5),CF!$P$7:$EF$306))</f>
        <v>0</v>
      </c>
      <c r="J276" s="32">
        <f t="array" ref="J276">IF($B276=0,"",SUMPRODUCT((CF!$B$7:$B$306=$B276)*(J$4=CF!$P$5:$EF$5),CF!$P$7:$EF$306))</f>
        <v>14671444.03058175</v>
      </c>
      <c r="K276" s="32">
        <f t="array" ref="K276">IF($B276=0,"",SUMPRODUCT((CF!$B$7:$B$306=$B276)*(K$4=CF!$P$5:$EF$5),CF!$P$7:$EF$306))</f>
        <v>851719.6378034798</v>
      </c>
      <c r="L276" s="32">
        <f t="array" ref="L276">IF($B276=0,"",SUMPRODUCT((CF!$B$7:$B$306=$B276)*(L$4=CF!$P$5:$EF$5),CF!$P$7:$EF$306))</f>
        <v>4003109.7172295521</v>
      </c>
      <c r="M276" s="32">
        <f t="array" ref="M276">IF($B276=0,"",SUMPRODUCT((CF!$B$7:$B$306=$B276)*(M$4=CF!$P$5:$EF$5),CF!$P$7:$EF$306))</f>
        <v>4441675.7529406259</v>
      </c>
      <c r="N276" s="32">
        <f t="array" ref="N276">IF($B276=0,"",SUMPRODUCT((CF!$B$7:$B$306=$B276)*(N$4=CF!$P$5:$EF$5),CF!$P$7:$EF$306))</f>
        <v>4888806.8546577962</v>
      </c>
      <c r="O276" s="32">
        <f t="array" ref="O276">IF($B276=0,"",SUMPRODUCT((CF!$B$7:$B$306=$B276)*(O$4=CF!$P$5:$EF$5),CF!$P$7:$EF$306))</f>
        <v>5344654.8865372771</v>
      </c>
      <c r="P276" s="33">
        <f t="array" ref="P276">IF($B276=0,"",SUMPRODUCT((CF!$B$7:$B$306=$B276)*(P$4=CF!$P$5:$EF$5),CF!$P$7:$EF$306))</f>
        <v>201583728.85650021</v>
      </c>
    </row>
  </sheetData>
  <conditionalFormatting sqref="B250:B1048576 B1:B244 B246 B248">
    <cfRule type="duplicateValues" dxfId="15" priority="4"/>
  </conditionalFormatting>
  <conditionalFormatting sqref="F266:P266">
    <cfRule type="cellIs" dxfId="14" priority="1" operator="equal">
      <formula>0</formula>
    </cfRule>
    <cfRule type="cellIs" dxfId="13" priority="2" operator="lessThan">
      <formula>1</formula>
    </cfRule>
    <cfRule type="cellIs" dxfId="12" priority="3" operator="greaterThan">
      <formula>1</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CDA32-79EA-423F-A303-4FAE54BE9BB7}">
  <dimension ref="A1:E56"/>
  <sheetViews>
    <sheetView workbookViewId="0">
      <selection activeCell="C38" sqref="C38"/>
    </sheetView>
  </sheetViews>
  <sheetFormatPr baseColWidth="10" defaultColWidth="8.83203125" defaultRowHeight="20" customHeight="1" x14ac:dyDescent="0.2"/>
  <cols>
    <col min="1" max="1" width="10" style="17" customWidth="1"/>
    <col min="2" max="2" width="21" customWidth="1"/>
    <col min="3" max="3" width="18" customWidth="1"/>
    <col min="4" max="4" width="62.83203125" customWidth="1"/>
    <col min="5" max="5" width="17" customWidth="1"/>
    <col min="6" max="6" width="9.83203125" bestFit="1" customWidth="1"/>
  </cols>
  <sheetData>
    <row r="1" spans="1:5" s="17" customFormat="1" ht="20" customHeight="1" x14ac:dyDescent="0.25">
      <c r="A1" s="872" t="s">
        <v>515</v>
      </c>
      <c r="B1" s="872" t="s">
        <v>516</v>
      </c>
      <c r="C1" s="872" t="s">
        <v>517</v>
      </c>
      <c r="D1" s="872" t="s">
        <v>518</v>
      </c>
      <c r="E1" s="872" t="s">
        <v>102</v>
      </c>
    </row>
    <row r="2" spans="1:5" ht="20" customHeight="1" x14ac:dyDescent="0.2">
      <c r="A2" s="873" t="s">
        <v>515</v>
      </c>
      <c r="B2" s="873" t="s">
        <v>516</v>
      </c>
      <c r="C2" s="873" t="s">
        <v>517</v>
      </c>
      <c r="D2" s="873" t="s">
        <v>518</v>
      </c>
      <c r="E2" s="873" t="s">
        <v>102</v>
      </c>
    </row>
    <row r="3" spans="1:5" ht="20" customHeight="1" x14ac:dyDescent="0.2">
      <c r="A3" s="874" t="s">
        <v>519</v>
      </c>
      <c r="B3" s="874" t="s">
        <v>520</v>
      </c>
      <c r="C3" s="875">
        <v>40768141</v>
      </c>
      <c r="D3" s="874" t="s">
        <v>521</v>
      </c>
      <c r="E3" s="875">
        <v>21315000</v>
      </c>
    </row>
    <row r="4" spans="1:5" ht="20" customHeight="1" x14ac:dyDescent="0.2">
      <c r="A4" s="874" t="s">
        <v>519</v>
      </c>
      <c r="B4" s="874" t="s">
        <v>520</v>
      </c>
      <c r="C4" s="874"/>
      <c r="D4" s="874" t="s">
        <v>522</v>
      </c>
      <c r="E4" s="875">
        <v>4000000</v>
      </c>
    </row>
    <row r="5" spans="1:5" ht="20" customHeight="1" x14ac:dyDescent="0.2">
      <c r="A5" s="874" t="s">
        <v>519</v>
      </c>
      <c r="B5" s="874" t="s">
        <v>520</v>
      </c>
      <c r="C5" s="874"/>
      <c r="D5" s="874" t="s">
        <v>333</v>
      </c>
      <c r="E5" s="875">
        <v>315000</v>
      </c>
    </row>
    <row r="6" spans="1:5" ht="20" customHeight="1" x14ac:dyDescent="0.2">
      <c r="A6" s="874" t="s">
        <v>519</v>
      </c>
      <c r="B6" s="874" t="s">
        <v>520</v>
      </c>
      <c r="C6" s="874"/>
      <c r="D6" s="874" t="s">
        <v>523</v>
      </c>
      <c r="E6" s="875">
        <v>2000000</v>
      </c>
    </row>
    <row r="7" spans="1:5" ht="20" customHeight="1" x14ac:dyDescent="0.2">
      <c r="A7" s="874" t="s">
        <v>519</v>
      </c>
      <c r="B7" s="874" t="s">
        <v>520</v>
      </c>
      <c r="C7" s="874"/>
      <c r="D7" s="874" t="s">
        <v>553</v>
      </c>
      <c r="E7" s="875">
        <v>13138141</v>
      </c>
    </row>
    <row r="8" spans="1:5" ht="20" customHeight="1" x14ac:dyDescent="0.2">
      <c r="A8" s="874" t="s">
        <v>524</v>
      </c>
      <c r="B8" s="874" t="s">
        <v>525</v>
      </c>
      <c r="C8" s="875">
        <v>4047219</v>
      </c>
      <c r="D8" s="874" t="s">
        <v>354</v>
      </c>
      <c r="E8" s="875">
        <v>2000000</v>
      </c>
    </row>
    <row r="9" spans="1:5" ht="20" customHeight="1" x14ac:dyDescent="0.2">
      <c r="A9" s="874" t="s">
        <v>524</v>
      </c>
      <c r="B9" s="874" t="s">
        <v>525</v>
      </c>
      <c r="C9" s="874"/>
      <c r="D9" s="874" t="s">
        <v>526</v>
      </c>
      <c r="E9" s="875">
        <v>1200000</v>
      </c>
    </row>
    <row r="10" spans="1:5" ht="20" customHeight="1" x14ac:dyDescent="0.2">
      <c r="A10" s="874" t="s">
        <v>524</v>
      </c>
      <c r="B10" s="874" t="s">
        <v>525</v>
      </c>
      <c r="C10" s="874"/>
      <c r="D10" s="874" t="s">
        <v>379</v>
      </c>
      <c r="E10" s="875">
        <v>750000</v>
      </c>
    </row>
    <row r="11" spans="1:5" ht="20" customHeight="1" x14ac:dyDescent="0.2">
      <c r="A11" s="874" t="s">
        <v>524</v>
      </c>
      <c r="B11" s="874" t="s">
        <v>525</v>
      </c>
      <c r="C11" s="874"/>
      <c r="D11" s="874" t="s">
        <v>527</v>
      </c>
      <c r="E11" s="875">
        <v>97219</v>
      </c>
    </row>
    <row r="12" spans="1:5" ht="20" customHeight="1" x14ac:dyDescent="0.2">
      <c r="A12" s="874" t="s">
        <v>528</v>
      </c>
      <c r="B12" s="874" t="s">
        <v>529</v>
      </c>
      <c r="C12" s="875">
        <v>7014732</v>
      </c>
      <c r="D12" s="874" t="s">
        <v>530</v>
      </c>
      <c r="E12" s="875">
        <v>5000000</v>
      </c>
    </row>
    <row r="13" spans="1:5" ht="20" customHeight="1" x14ac:dyDescent="0.2">
      <c r="A13" s="874" t="s">
        <v>528</v>
      </c>
      <c r="B13" s="874" t="s">
        <v>529</v>
      </c>
      <c r="C13" s="874"/>
      <c r="D13" s="874" t="s">
        <v>531</v>
      </c>
      <c r="E13" s="875">
        <v>1000000</v>
      </c>
    </row>
    <row r="14" spans="1:5" ht="20" customHeight="1" x14ac:dyDescent="0.2">
      <c r="A14" s="874" t="s">
        <v>528</v>
      </c>
      <c r="B14" s="874" t="s">
        <v>529</v>
      </c>
      <c r="C14" s="874"/>
      <c r="D14" s="874" t="s">
        <v>235</v>
      </c>
      <c r="E14" s="875">
        <v>150000</v>
      </c>
    </row>
    <row r="15" spans="1:5" ht="20" customHeight="1" x14ac:dyDescent="0.2">
      <c r="A15" s="874" t="s">
        <v>528</v>
      </c>
      <c r="B15" s="874" t="s">
        <v>529</v>
      </c>
      <c r="C15" s="874"/>
      <c r="D15" s="874" t="s">
        <v>379</v>
      </c>
      <c r="E15" s="875">
        <v>750000</v>
      </c>
    </row>
    <row r="16" spans="1:5" ht="20" customHeight="1" x14ac:dyDescent="0.2">
      <c r="A16" s="874" t="s">
        <v>528</v>
      </c>
      <c r="B16" s="874" t="s">
        <v>529</v>
      </c>
      <c r="C16" s="874"/>
      <c r="D16" s="874" t="s">
        <v>532</v>
      </c>
      <c r="E16" s="875">
        <v>114732</v>
      </c>
    </row>
    <row r="17" spans="1:5" ht="20" customHeight="1" x14ac:dyDescent="0.2">
      <c r="A17" s="874" t="s">
        <v>533</v>
      </c>
      <c r="B17" s="874" t="s">
        <v>534</v>
      </c>
      <c r="C17" s="875">
        <v>34328684</v>
      </c>
      <c r="D17" s="874" t="s">
        <v>535</v>
      </c>
      <c r="E17" s="875">
        <v>22000000</v>
      </c>
    </row>
    <row r="18" spans="1:5" ht="20" customHeight="1" x14ac:dyDescent="0.2">
      <c r="A18" s="874" t="s">
        <v>533</v>
      </c>
      <c r="B18" s="874" t="s">
        <v>534</v>
      </c>
      <c r="C18" s="874"/>
      <c r="D18" s="874" t="s">
        <v>322</v>
      </c>
      <c r="E18" s="875">
        <v>5000000</v>
      </c>
    </row>
    <row r="19" spans="1:5" ht="20" customHeight="1" x14ac:dyDescent="0.2">
      <c r="A19" s="874" t="s">
        <v>533</v>
      </c>
      <c r="B19" s="874" t="s">
        <v>534</v>
      </c>
      <c r="C19" s="874"/>
      <c r="D19" s="874" t="s">
        <v>379</v>
      </c>
      <c r="E19" s="875">
        <v>3000000</v>
      </c>
    </row>
    <row r="20" spans="1:5" ht="20" customHeight="1" x14ac:dyDescent="0.2">
      <c r="A20" s="874" t="s">
        <v>533</v>
      </c>
      <c r="B20" s="874" t="s">
        <v>534</v>
      </c>
      <c r="C20" s="874"/>
      <c r="D20" s="874" t="s">
        <v>536</v>
      </c>
      <c r="E20" s="875">
        <v>4000000</v>
      </c>
    </row>
    <row r="21" spans="1:5" ht="20" customHeight="1" x14ac:dyDescent="0.2">
      <c r="A21" s="874" t="s">
        <v>533</v>
      </c>
      <c r="B21" s="874" t="s">
        <v>534</v>
      </c>
      <c r="C21" s="874"/>
      <c r="D21" s="874" t="s">
        <v>537</v>
      </c>
      <c r="E21" s="875">
        <v>328684</v>
      </c>
    </row>
    <row r="22" spans="1:5" ht="20" customHeight="1" x14ac:dyDescent="0.2">
      <c r="A22" s="874" t="s">
        <v>538</v>
      </c>
      <c r="B22" s="874" t="s">
        <v>539</v>
      </c>
      <c r="C22" s="875">
        <v>106811107</v>
      </c>
      <c r="D22" s="874" t="s">
        <v>535</v>
      </c>
      <c r="E22" s="875">
        <v>82000000</v>
      </c>
    </row>
    <row r="23" spans="1:5" ht="20" customHeight="1" x14ac:dyDescent="0.2">
      <c r="A23" s="874" t="s">
        <v>538</v>
      </c>
      <c r="B23" s="874" t="s">
        <v>539</v>
      </c>
      <c r="C23" s="874"/>
      <c r="D23" s="874" t="s">
        <v>404</v>
      </c>
      <c r="E23" s="875">
        <v>15000000</v>
      </c>
    </row>
    <row r="24" spans="1:5" ht="20" customHeight="1" x14ac:dyDescent="0.2">
      <c r="A24" s="874" t="s">
        <v>538</v>
      </c>
      <c r="B24" s="874" t="s">
        <v>539</v>
      </c>
      <c r="C24" s="874"/>
      <c r="D24" s="874" t="s">
        <v>379</v>
      </c>
      <c r="E24" s="875">
        <v>3000000</v>
      </c>
    </row>
    <row r="25" spans="1:5" ht="20" customHeight="1" x14ac:dyDescent="0.2">
      <c r="A25" s="874" t="s">
        <v>538</v>
      </c>
      <c r="B25" s="874" t="s">
        <v>539</v>
      </c>
      <c r="C25" s="874"/>
      <c r="D25" s="874" t="s">
        <v>536</v>
      </c>
      <c r="E25" s="875">
        <v>6000000</v>
      </c>
    </row>
    <row r="26" spans="1:5" ht="20" customHeight="1" x14ac:dyDescent="0.2">
      <c r="A26" s="874" t="s">
        <v>538</v>
      </c>
      <c r="B26" s="874" t="s">
        <v>539</v>
      </c>
      <c r="C26" s="874"/>
      <c r="D26" s="874" t="s">
        <v>537</v>
      </c>
      <c r="E26" s="875">
        <v>811107</v>
      </c>
    </row>
    <row r="27" spans="1:5" ht="20" customHeight="1" x14ac:dyDescent="0.2">
      <c r="A27" s="874" t="s">
        <v>540</v>
      </c>
      <c r="B27" s="874" t="s">
        <v>541</v>
      </c>
      <c r="C27" s="875">
        <v>106811107</v>
      </c>
      <c r="D27" s="874" t="s">
        <v>535</v>
      </c>
      <c r="E27" s="875">
        <v>82000000</v>
      </c>
    </row>
    <row r="28" spans="1:5" ht="20" customHeight="1" x14ac:dyDescent="0.2">
      <c r="A28" s="874" t="s">
        <v>540</v>
      </c>
      <c r="B28" s="874" t="s">
        <v>541</v>
      </c>
      <c r="C28" s="874"/>
      <c r="D28" s="874" t="s">
        <v>404</v>
      </c>
      <c r="E28" s="875">
        <v>15000000</v>
      </c>
    </row>
    <row r="29" spans="1:5" ht="20" customHeight="1" x14ac:dyDescent="0.2">
      <c r="A29" s="874" t="s">
        <v>540</v>
      </c>
      <c r="B29" s="874" t="s">
        <v>541</v>
      </c>
      <c r="C29" s="874"/>
      <c r="D29" s="874" t="s">
        <v>379</v>
      </c>
      <c r="E29" s="875">
        <v>3000000</v>
      </c>
    </row>
    <row r="30" spans="1:5" ht="20" customHeight="1" x14ac:dyDescent="0.2">
      <c r="A30" s="874" t="s">
        <v>540</v>
      </c>
      <c r="B30" s="874" t="s">
        <v>541</v>
      </c>
      <c r="C30" s="874"/>
      <c r="D30" s="874" t="s">
        <v>536</v>
      </c>
      <c r="E30" s="875">
        <v>6000000</v>
      </c>
    </row>
    <row r="31" spans="1:5" ht="20" customHeight="1" x14ac:dyDescent="0.2">
      <c r="A31" s="874" t="s">
        <v>540</v>
      </c>
      <c r="B31" s="874" t="s">
        <v>541</v>
      </c>
      <c r="C31" s="874"/>
      <c r="D31" s="874" t="s">
        <v>537</v>
      </c>
      <c r="E31" s="875">
        <v>811107</v>
      </c>
    </row>
    <row r="32" spans="1:5" ht="20" customHeight="1" x14ac:dyDescent="0.2">
      <c r="A32" s="874" t="s">
        <v>542</v>
      </c>
      <c r="B32" s="874" t="s">
        <v>543</v>
      </c>
      <c r="C32" s="875">
        <v>109346439</v>
      </c>
      <c r="D32" s="874" t="s">
        <v>535</v>
      </c>
      <c r="E32" s="875">
        <v>82000000</v>
      </c>
    </row>
    <row r="33" spans="1:5" ht="20" customHeight="1" x14ac:dyDescent="0.2">
      <c r="A33" s="874" t="s">
        <v>542</v>
      </c>
      <c r="B33" s="874" t="s">
        <v>543</v>
      </c>
      <c r="C33" s="874"/>
      <c r="D33" s="874" t="s">
        <v>404</v>
      </c>
      <c r="E33" s="875">
        <v>15000000</v>
      </c>
    </row>
    <row r="34" spans="1:5" ht="20" customHeight="1" x14ac:dyDescent="0.2">
      <c r="A34" s="874" t="s">
        <v>542</v>
      </c>
      <c r="B34" s="874" t="s">
        <v>543</v>
      </c>
      <c r="C34" s="874"/>
      <c r="D34" s="874" t="s">
        <v>379</v>
      </c>
      <c r="E34" s="875">
        <v>3000000</v>
      </c>
    </row>
    <row r="35" spans="1:5" ht="20" customHeight="1" x14ac:dyDescent="0.2">
      <c r="A35" s="874" t="s">
        <v>542</v>
      </c>
      <c r="B35" s="874" t="s">
        <v>543</v>
      </c>
      <c r="C35" s="874"/>
      <c r="D35" s="874" t="s">
        <v>536</v>
      </c>
      <c r="E35" s="875">
        <v>8500000</v>
      </c>
    </row>
    <row r="36" spans="1:5" ht="20" customHeight="1" x14ac:dyDescent="0.2">
      <c r="A36" s="874" t="s">
        <v>542</v>
      </c>
      <c r="B36" s="874" t="s">
        <v>543</v>
      </c>
      <c r="C36" s="874"/>
      <c r="D36" s="874" t="s">
        <v>537</v>
      </c>
      <c r="E36" s="875">
        <v>846439</v>
      </c>
    </row>
    <row r="37" spans="1:5" ht="20" customHeight="1" x14ac:dyDescent="0.2">
      <c r="A37" s="874" t="s">
        <v>544</v>
      </c>
      <c r="B37" s="874" t="s">
        <v>545</v>
      </c>
      <c r="C37" s="875">
        <v>47623926</v>
      </c>
      <c r="D37" s="874" t="s">
        <v>535</v>
      </c>
      <c r="E37" s="875">
        <v>22000000</v>
      </c>
    </row>
    <row r="38" spans="1:5" ht="20" customHeight="1" x14ac:dyDescent="0.2">
      <c r="A38" s="874" t="s">
        <v>544</v>
      </c>
      <c r="B38" s="874" t="s">
        <v>545</v>
      </c>
      <c r="C38" s="874"/>
      <c r="D38" s="874" t="s">
        <v>404</v>
      </c>
      <c r="E38" s="875">
        <v>10000000</v>
      </c>
    </row>
    <row r="39" spans="1:5" ht="20" customHeight="1" x14ac:dyDescent="0.2">
      <c r="A39" s="874" t="s">
        <v>544</v>
      </c>
      <c r="B39" s="874" t="s">
        <v>545</v>
      </c>
      <c r="C39" s="874"/>
      <c r="D39" s="874" t="s">
        <v>407</v>
      </c>
      <c r="E39" s="875">
        <v>1000000</v>
      </c>
    </row>
    <row r="40" spans="1:5" ht="20" customHeight="1" x14ac:dyDescent="0.2">
      <c r="A40" s="874" t="s">
        <v>544</v>
      </c>
      <c r="B40" s="874" t="s">
        <v>545</v>
      </c>
      <c r="C40" s="874"/>
      <c r="D40" s="874" t="s">
        <v>379</v>
      </c>
      <c r="E40" s="875">
        <v>2500000</v>
      </c>
    </row>
    <row r="41" spans="1:5" ht="20" customHeight="1" x14ac:dyDescent="0.2">
      <c r="A41" s="874" t="s">
        <v>544</v>
      </c>
      <c r="B41" s="874" t="s">
        <v>545</v>
      </c>
      <c r="C41" s="874"/>
      <c r="D41" s="874" t="s">
        <v>536</v>
      </c>
      <c r="E41" s="875">
        <v>8500000</v>
      </c>
    </row>
    <row r="42" spans="1:5" ht="20" customHeight="1" x14ac:dyDescent="0.2">
      <c r="A42" s="874" t="s">
        <v>544</v>
      </c>
      <c r="B42" s="874" t="s">
        <v>545</v>
      </c>
      <c r="C42" s="874"/>
      <c r="D42" s="874" t="s">
        <v>546</v>
      </c>
      <c r="E42" s="875">
        <v>3000000</v>
      </c>
    </row>
    <row r="43" spans="1:5" ht="20" customHeight="1" x14ac:dyDescent="0.2">
      <c r="A43" s="874" t="s">
        <v>544</v>
      </c>
      <c r="B43" s="874" t="s">
        <v>545</v>
      </c>
      <c r="C43" s="874"/>
      <c r="D43" s="874" t="s">
        <v>537</v>
      </c>
      <c r="E43" s="875">
        <v>623926</v>
      </c>
    </row>
    <row r="44" spans="1:5" ht="20" customHeight="1" x14ac:dyDescent="0.2">
      <c r="A44" s="874" t="s">
        <v>547</v>
      </c>
      <c r="B44" s="874" t="s">
        <v>548</v>
      </c>
      <c r="C44" s="875">
        <v>64454468</v>
      </c>
      <c r="D44" s="874" t="s">
        <v>404</v>
      </c>
      <c r="E44" s="875">
        <v>25000000</v>
      </c>
    </row>
    <row r="45" spans="1:5" ht="20" customHeight="1" x14ac:dyDescent="0.2">
      <c r="A45" s="874" t="s">
        <v>547</v>
      </c>
      <c r="B45" s="874" t="s">
        <v>548</v>
      </c>
      <c r="C45" s="874"/>
      <c r="D45" s="874" t="s">
        <v>407</v>
      </c>
      <c r="E45" s="875">
        <v>15000000</v>
      </c>
    </row>
    <row r="46" spans="1:5" ht="20" customHeight="1" x14ac:dyDescent="0.2">
      <c r="A46" s="874" t="s">
        <v>547</v>
      </c>
      <c r="B46" s="874" t="s">
        <v>548</v>
      </c>
      <c r="C46" s="874"/>
      <c r="D46" s="874" t="s">
        <v>379</v>
      </c>
      <c r="E46" s="875">
        <v>8000000</v>
      </c>
    </row>
    <row r="47" spans="1:5" ht="20" customHeight="1" x14ac:dyDescent="0.2">
      <c r="A47" s="874" t="s">
        <v>547</v>
      </c>
      <c r="B47" s="874" t="s">
        <v>548</v>
      </c>
      <c r="C47" s="874"/>
      <c r="D47" s="874" t="s">
        <v>536</v>
      </c>
      <c r="E47" s="875">
        <v>12000000</v>
      </c>
    </row>
    <row r="48" spans="1:5" ht="20" customHeight="1" x14ac:dyDescent="0.2">
      <c r="A48" s="874" t="s">
        <v>547</v>
      </c>
      <c r="B48" s="874" t="s">
        <v>548</v>
      </c>
      <c r="C48" s="874"/>
      <c r="D48" s="874" t="s">
        <v>546</v>
      </c>
      <c r="E48" s="875">
        <v>4000000</v>
      </c>
    </row>
    <row r="49" spans="1:5" ht="20" customHeight="1" x14ac:dyDescent="0.2">
      <c r="A49" s="874" t="s">
        <v>547</v>
      </c>
      <c r="B49" s="874" t="s">
        <v>548</v>
      </c>
      <c r="C49" s="874"/>
      <c r="D49" s="874" t="s">
        <v>537</v>
      </c>
      <c r="E49" s="875">
        <v>454468</v>
      </c>
    </row>
    <row r="50" spans="1:5" ht="20" customHeight="1" x14ac:dyDescent="0.2">
      <c r="A50" s="874" t="s">
        <v>549</v>
      </c>
      <c r="B50" s="874" t="s">
        <v>550</v>
      </c>
      <c r="C50" s="875">
        <v>64185110</v>
      </c>
      <c r="D50" s="874" t="s">
        <v>407</v>
      </c>
      <c r="E50" s="875">
        <v>35000000</v>
      </c>
    </row>
    <row r="51" spans="1:5" ht="20" customHeight="1" x14ac:dyDescent="0.2">
      <c r="A51" s="874" t="s">
        <v>549</v>
      </c>
      <c r="B51" s="874" t="s">
        <v>550</v>
      </c>
      <c r="C51" s="874"/>
      <c r="D51" s="874" t="s">
        <v>379</v>
      </c>
      <c r="E51" s="875">
        <v>5000000</v>
      </c>
    </row>
    <row r="52" spans="1:5" ht="20" customHeight="1" x14ac:dyDescent="0.2">
      <c r="A52" s="874" t="s">
        <v>549</v>
      </c>
      <c r="B52" s="874" t="s">
        <v>550</v>
      </c>
      <c r="C52" s="874"/>
      <c r="D52" s="874" t="s">
        <v>536</v>
      </c>
      <c r="E52" s="875">
        <v>15200000</v>
      </c>
    </row>
    <row r="53" spans="1:5" ht="20" customHeight="1" x14ac:dyDescent="0.2">
      <c r="A53" s="874" t="s">
        <v>549</v>
      </c>
      <c r="B53" s="874" t="s">
        <v>550</v>
      </c>
      <c r="C53" s="874"/>
      <c r="D53" s="874" t="s">
        <v>546</v>
      </c>
      <c r="E53" s="875">
        <v>5500000</v>
      </c>
    </row>
    <row r="54" spans="1:5" ht="20" customHeight="1" x14ac:dyDescent="0.2">
      <c r="A54" s="874" t="s">
        <v>549</v>
      </c>
      <c r="B54" s="874" t="s">
        <v>550</v>
      </c>
      <c r="C54" s="874"/>
      <c r="D54" s="874" t="s">
        <v>537</v>
      </c>
      <c r="E54" s="875">
        <v>3435110</v>
      </c>
    </row>
    <row r="55" spans="1:5" ht="20" customHeight="1" x14ac:dyDescent="0.2">
      <c r="A55" s="874" t="s">
        <v>549</v>
      </c>
      <c r="B55" s="874" t="s">
        <v>550</v>
      </c>
      <c r="C55" s="874"/>
      <c r="D55" s="874" t="s">
        <v>551</v>
      </c>
      <c r="E55" s="875">
        <v>50000</v>
      </c>
    </row>
    <row r="56" spans="1:5" ht="20" customHeight="1" x14ac:dyDescent="0.2">
      <c r="A56" s="874" t="s">
        <v>552</v>
      </c>
      <c r="B56" s="874"/>
      <c r="C56" s="875">
        <v>584106732</v>
      </c>
      <c r="D56" s="874"/>
      <c r="E56" s="874"/>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DDAAD-170C-A44B-97C7-4EEF173DE5C9}">
  <sheetPr>
    <tabColor theme="9" tint="0.79998168889431442"/>
  </sheetPr>
  <dimension ref="A2:EA131"/>
  <sheetViews>
    <sheetView topLeftCell="A7" zoomScale="92" workbookViewId="0">
      <selection activeCell="C5" sqref="C5"/>
    </sheetView>
  </sheetViews>
  <sheetFormatPr baseColWidth="10" defaultColWidth="0" defaultRowHeight="16" zeroHeight="1" x14ac:dyDescent="0.2"/>
  <cols>
    <col min="1" max="1" width="1.6640625" customWidth="1"/>
    <col min="2" max="2" width="21.1640625" customWidth="1"/>
    <col min="3" max="3" width="9.83203125" customWidth="1"/>
    <col min="4" max="4" width="13.5" bestFit="1" customWidth="1"/>
    <col min="5" max="5" width="6.33203125" customWidth="1"/>
    <col min="6" max="6" width="5.83203125" bestFit="1" customWidth="1"/>
    <col min="7" max="7" width="16.33203125" bestFit="1" customWidth="1"/>
    <col min="8" max="8" width="15.6640625" bestFit="1" customWidth="1"/>
    <col min="9" max="9" width="21.1640625" bestFit="1" customWidth="1"/>
    <col min="10" max="13" width="12.33203125" bestFit="1" customWidth="1"/>
    <col min="14" max="14" width="13" bestFit="1" customWidth="1"/>
    <col min="15" max="15" width="12.33203125" bestFit="1" customWidth="1"/>
    <col min="16" max="16" width="13.5" bestFit="1" customWidth="1"/>
    <col min="17" max="20" width="12.33203125" bestFit="1" customWidth="1"/>
    <col min="21" max="21" width="13" bestFit="1" customWidth="1"/>
    <col min="22" max="43" width="12.33203125" bestFit="1" customWidth="1"/>
    <col min="44" max="44" width="14" bestFit="1" customWidth="1"/>
    <col min="45" max="49" width="13.5" bestFit="1" customWidth="1"/>
    <col min="50" max="50" width="14" bestFit="1" customWidth="1"/>
    <col min="51" max="82" width="13.5" bestFit="1" customWidth="1"/>
    <col min="83" max="129" width="15.1640625" bestFit="1" customWidth="1"/>
    <col min="130" max="131" width="10.83203125" customWidth="1"/>
    <col min="132" max="16384" width="10.83203125" hidden="1"/>
  </cols>
  <sheetData>
    <row r="2" spans="2:129" ht="19" x14ac:dyDescent="0.25">
      <c r="B2" s="151" t="s">
        <v>100</v>
      </c>
      <c r="C2" s="152"/>
      <c r="D2" s="152"/>
      <c r="E2" s="152"/>
      <c r="F2" s="152"/>
      <c r="G2" s="152"/>
      <c r="H2" s="152"/>
      <c r="I2" s="152"/>
      <c r="J2" s="152"/>
      <c r="K2" s="152"/>
      <c r="L2" s="152"/>
      <c r="M2" s="152"/>
      <c r="N2" s="152"/>
      <c r="O2" s="152"/>
      <c r="P2" s="153"/>
      <c r="Q2" s="153"/>
      <c r="R2" s="153"/>
      <c r="S2" s="153"/>
      <c r="T2" s="153"/>
      <c r="U2" s="153"/>
      <c r="V2" s="153"/>
      <c r="W2" s="153"/>
      <c r="X2" s="153"/>
      <c r="Y2" s="153"/>
      <c r="Z2" s="153"/>
      <c r="AA2" s="153"/>
      <c r="AB2" s="153"/>
      <c r="AC2" s="153"/>
      <c r="AD2" s="153"/>
      <c r="AE2" s="153"/>
      <c r="AF2" s="153"/>
      <c r="AG2" s="153"/>
      <c r="AH2" s="153"/>
      <c r="AI2" s="153"/>
      <c r="AJ2" s="153"/>
      <c r="AK2" s="153"/>
      <c r="AL2" s="153"/>
      <c r="AM2" s="153"/>
      <c r="AN2" s="153"/>
      <c r="AO2" s="153"/>
      <c r="AP2" s="153"/>
      <c r="AQ2" s="153"/>
      <c r="AR2" s="153"/>
      <c r="AS2" s="153"/>
      <c r="AT2" s="153"/>
      <c r="AU2" s="153"/>
      <c r="AV2" s="153"/>
      <c r="AW2" s="153"/>
      <c r="AX2" s="153"/>
      <c r="AY2" s="153"/>
      <c r="AZ2" s="153"/>
      <c r="BA2" s="153"/>
      <c r="BB2" s="153"/>
      <c r="BC2" s="153"/>
      <c r="BD2" s="153"/>
      <c r="BE2" s="153"/>
      <c r="BF2" s="153"/>
      <c r="BG2" s="153"/>
      <c r="BH2" s="153"/>
      <c r="BI2" s="153"/>
      <c r="BJ2" s="153"/>
      <c r="BK2" s="153"/>
      <c r="BL2" s="153"/>
      <c r="BM2" s="153"/>
      <c r="BN2" s="153"/>
      <c r="BO2" s="153"/>
      <c r="BP2" s="153"/>
      <c r="BQ2" s="153"/>
      <c r="BR2" s="153"/>
      <c r="BS2" s="153"/>
      <c r="BT2" s="153"/>
      <c r="BU2" s="153"/>
      <c r="BV2" s="153"/>
      <c r="BW2" s="153"/>
      <c r="BX2" s="153"/>
      <c r="BY2" s="153"/>
      <c r="BZ2" s="153"/>
      <c r="CA2" s="153"/>
      <c r="CB2" s="153"/>
      <c r="CC2" s="153"/>
      <c r="CD2" s="153"/>
      <c r="CE2" s="153"/>
      <c r="CF2" s="153"/>
      <c r="CG2" s="153"/>
      <c r="CH2" s="153"/>
      <c r="CI2" s="153"/>
      <c r="CJ2" s="153"/>
      <c r="CK2" s="153"/>
      <c r="CL2" s="153"/>
      <c r="CM2" s="153"/>
      <c r="CN2" s="153"/>
      <c r="CO2" s="153"/>
      <c r="CP2" s="153"/>
      <c r="CQ2" s="153"/>
      <c r="CR2" s="153"/>
      <c r="CS2" s="153"/>
      <c r="CT2" s="153"/>
      <c r="CU2" s="153"/>
      <c r="CV2" s="153"/>
      <c r="CW2" s="153"/>
      <c r="CX2" s="153"/>
      <c r="CY2" s="153"/>
      <c r="CZ2" s="153"/>
      <c r="DA2" s="153"/>
      <c r="DB2" s="153"/>
      <c r="DC2" s="153"/>
      <c r="DD2" s="153"/>
      <c r="DE2" s="153"/>
      <c r="DF2" s="153"/>
      <c r="DG2" s="153"/>
      <c r="DH2" s="153"/>
      <c r="DI2" s="153"/>
      <c r="DJ2" s="153"/>
      <c r="DK2" s="153"/>
      <c r="DL2" s="153"/>
      <c r="DM2" s="153"/>
      <c r="DN2" s="153"/>
      <c r="DO2" s="153"/>
      <c r="DP2" s="153"/>
      <c r="DQ2" s="153"/>
      <c r="DR2" s="153"/>
      <c r="DS2" s="153"/>
      <c r="DT2" s="153"/>
      <c r="DU2" s="153"/>
      <c r="DV2" s="153"/>
      <c r="DW2" s="153"/>
      <c r="DX2" s="153"/>
      <c r="DY2" s="153"/>
    </row>
    <row r="3" spans="2:129" x14ac:dyDescent="0.2"/>
    <row r="4" spans="2:129" x14ac:dyDescent="0.2">
      <c r="B4" s="224" t="s">
        <v>101</v>
      </c>
      <c r="C4" s="225" t="s">
        <v>23</v>
      </c>
      <c r="D4" s="226" t="s">
        <v>102</v>
      </c>
      <c r="E4" s="184"/>
      <c r="F4" s="934" t="s">
        <v>103</v>
      </c>
      <c r="G4" s="935"/>
      <c r="H4" s="227"/>
      <c r="I4" s="227"/>
      <c r="J4" s="938" t="s">
        <v>104</v>
      </c>
      <c r="K4" s="938"/>
      <c r="L4" s="228" t="s">
        <v>105</v>
      </c>
      <c r="M4" s="229"/>
      <c r="N4" s="184"/>
      <c r="O4" s="245" t="s">
        <v>106</v>
      </c>
      <c r="P4" s="246"/>
    </row>
    <row r="5" spans="2:129" x14ac:dyDescent="0.2">
      <c r="B5" s="113" t="s">
        <v>107</v>
      </c>
      <c r="C5" s="206">
        <v>0.1</v>
      </c>
      <c r="D5" s="30">
        <f>D7*C5</f>
        <v>5653841.3160434701</v>
      </c>
      <c r="F5" s="936"/>
      <c r="G5" s="937"/>
      <c r="H5" s="230"/>
      <c r="I5" s="231"/>
      <c r="J5" s="939"/>
      <c r="K5" s="939"/>
      <c r="L5" s="232" t="s">
        <v>67</v>
      </c>
      <c r="M5" s="233" t="s">
        <v>66</v>
      </c>
      <c r="O5" s="113" t="s">
        <v>108</v>
      </c>
      <c r="P5" s="154">
        <f>ROUND(H16+H25,0)</f>
        <v>186393452</v>
      </c>
    </row>
    <row r="6" spans="2:129" x14ac:dyDescent="0.2">
      <c r="B6" s="113" t="s">
        <v>109</v>
      </c>
      <c r="C6" s="155">
        <f>1-C5</f>
        <v>0.9</v>
      </c>
      <c r="D6" s="156">
        <f>D7*C6</f>
        <v>50884571.844391234</v>
      </c>
      <c r="F6" s="1" t="s">
        <v>110</v>
      </c>
      <c r="G6" s="157" t="s">
        <v>111</v>
      </c>
      <c r="H6" s="158" t="s">
        <v>81</v>
      </c>
      <c r="I6" s="159">
        <f>IF($H$6="Emx",G7,H7)</f>
        <v>0.08</v>
      </c>
      <c r="J6" s="160" t="s">
        <v>67</v>
      </c>
      <c r="K6" s="160" t="s">
        <v>66</v>
      </c>
      <c r="L6" s="161">
        <f>C5</f>
        <v>0.1</v>
      </c>
      <c r="M6" s="162">
        <f>1-L6</f>
        <v>0.9</v>
      </c>
      <c r="O6" s="114" t="s">
        <v>112</v>
      </c>
      <c r="P6" s="163">
        <f>ROUND(SUM(I31:DY31),0)</f>
        <v>180292097</v>
      </c>
      <c r="Q6" s="19"/>
    </row>
    <row r="7" spans="2:129" x14ac:dyDescent="0.2">
      <c r="B7" s="164" t="s">
        <v>15</v>
      </c>
      <c r="C7" s="165">
        <f>SUM(C5:C6)</f>
        <v>1</v>
      </c>
      <c r="D7" s="166">
        <f>-SUMIF(I31:CN31,"&lt;0")</f>
        <v>56538413.160434701</v>
      </c>
      <c r="F7" s="4" t="s">
        <v>113</v>
      </c>
      <c r="G7" s="167">
        <v>1.1000000000000001</v>
      </c>
      <c r="H7" s="168">
        <v>0.08</v>
      </c>
      <c r="I7" s="169">
        <f>IF($H$6="Emx",G8,H8)</f>
        <v>0.12</v>
      </c>
      <c r="J7" s="170">
        <v>0.2</v>
      </c>
      <c r="K7" s="49">
        <f>1-J7</f>
        <v>0.8</v>
      </c>
      <c r="L7" s="50">
        <f>J7+($L$6*K7)</f>
        <v>0.28000000000000003</v>
      </c>
      <c r="M7" s="171">
        <f>1-L7</f>
        <v>0.72</v>
      </c>
    </row>
    <row r="8" spans="2:129" x14ac:dyDescent="0.2">
      <c r="C8" s="31"/>
      <c r="D8" s="19"/>
      <c r="F8" s="4" t="s">
        <v>114</v>
      </c>
      <c r="G8" s="167">
        <v>1.1499999999999999</v>
      </c>
      <c r="H8" s="168">
        <v>0.12</v>
      </c>
      <c r="I8" s="169">
        <f>IF($H$6="Emx",G9,H9)</f>
        <v>0.16</v>
      </c>
      <c r="J8" s="170">
        <v>0.4</v>
      </c>
      <c r="K8" s="49">
        <f>1-J8</f>
        <v>0.6</v>
      </c>
      <c r="L8" s="50">
        <f>J8+($L$6*K8)</f>
        <v>0.46</v>
      </c>
      <c r="M8" s="171">
        <f>1-L8</f>
        <v>0.54</v>
      </c>
    </row>
    <row r="9" spans="2:129" x14ac:dyDescent="0.2">
      <c r="B9" s="224" t="s">
        <v>590</v>
      </c>
      <c r="C9" s="225"/>
      <c r="D9" s="226" t="s">
        <v>102</v>
      </c>
      <c r="F9" s="6" t="s">
        <v>115</v>
      </c>
      <c r="G9" s="172">
        <v>1.2</v>
      </c>
      <c r="H9" s="173">
        <v>0.16</v>
      </c>
      <c r="I9" s="174"/>
      <c r="J9" s="175">
        <v>0.7</v>
      </c>
      <c r="K9" s="176">
        <f>1-J9</f>
        <v>0.30000000000000004</v>
      </c>
      <c r="L9" s="177">
        <f>J9+($L$6*K9)</f>
        <v>0.73</v>
      </c>
      <c r="M9" s="178">
        <f>1-L9</f>
        <v>0.27</v>
      </c>
    </row>
    <row r="10" spans="2:129" x14ac:dyDescent="0.2">
      <c r="B10" s="114" t="s">
        <v>107</v>
      </c>
      <c r="C10" s="879"/>
      <c r="D10" s="33">
        <f>H23-D5</f>
        <v>237513.46769209486</v>
      </c>
      <c r="G10" s="167"/>
      <c r="H10" s="168"/>
      <c r="I10" s="878"/>
      <c r="J10" s="170"/>
      <c r="K10" s="49"/>
      <c r="L10" s="50"/>
      <c r="M10" s="50"/>
    </row>
    <row r="11" spans="2:129" ht="17" thickBot="1" x14ac:dyDescent="0.25">
      <c r="C11" s="31"/>
      <c r="D11" s="19"/>
    </row>
    <row r="12" spans="2:129" x14ac:dyDescent="0.2">
      <c r="B12" s="234" t="s">
        <v>116</v>
      </c>
      <c r="C12" s="235"/>
      <c r="D12" s="235"/>
      <c r="E12" s="235"/>
      <c r="F12" s="235"/>
      <c r="G12" s="235"/>
      <c r="H12" s="235"/>
      <c r="I12" s="239">
        <f>I30</f>
        <v>0</v>
      </c>
      <c r="J12" s="239">
        <f>I12+1</f>
        <v>1</v>
      </c>
      <c r="K12" s="239">
        <f t="shared" ref="K12:BV12" si="0">J12+1</f>
        <v>2</v>
      </c>
      <c r="L12" s="239">
        <f t="shared" si="0"/>
        <v>3</v>
      </c>
      <c r="M12" s="239">
        <f t="shared" si="0"/>
        <v>4</v>
      </c>
      <c r="N12" s="239">
        <f t="shared" si="0"/>
        <v>5</v>
      </c>
      <c r="O12" s="239">
        <f t="shared" si="0"/>
        <v>6</v>
      </c>
      <c r="P12" s="239">
        <f t="shared" si="0"/>
        <v>7</v>
      </c>
      <c r="Q12" s="239">
        <f t="shared" si="0"/>
        <v>8</v>
      </c>
      <c r="R12" s="239">
        <f t="shared" si="0"/>
        <v>9</v>
      </c>
      <c r="S12" s="239">
        <f t="shared" si="0"/>
        <v>10</v>
      </c>
      <c r="T12" s="239">
        <f t="shared" si="0"/>
        <v>11</v>
      </c>
      <c r="U12" s="239">
        <f t="shared" si="0"/>
        <v>12</v>
      </c>
      <c r="V12" s="239">
        <f t="shared" si="0"/>
        <v>13</v>
      </c>
      <c r="W12" s="239">
        <f t="shared" si="0"/>
        <v>14</v>
      </c>
      <c r="X12" s="239">
        <f t="shared" si="0"/>
        <v>15</v>
      </c>
      <c r="Y12" s="239">
        <f t="shared" si="0"/>
        <v>16</v>
      </c>
      <c r="Z12" s="239">
        <f t="shared" si="0"/>
        <v>17</v>
      </c>
      <c r="AA12" s="239">
        <f t="shared" si="0"/>
        <v>18</v>
      </c>
      <c r="AB12" s="239">
        <f t="shared" si="0"/>
        <v>19</v>
      </c>
      <c r="AC12" s="239">
        <f t="shared" si="0"/>
        <v>20</v>
      </c>
      <c r="AD12" s="239">
        <f t="shared" si="0"/>
        <v>21</v>
      </c>
      <c r="AE12" s="239">
        <f t="shared" si="0"/>
        <v>22</v>
      </c>
      <c r="AF12" s="239">
        <f t="shared" si="0"/>
        <v>23</v>
      </c>
      <c r="AG12" s="239">
        <f t="shared" si="0"/>
        <v>24</v>
      </c>
      <c r="AH12" s="239">
        <f t="shared" si="0"/>
        <v>25</v>
      </c>
      <c r="AI12" s="239">
        <f t="shared" si="0"/>
        <v>26</v>
      </c>
      <c r="AJ12" s="239">
        <f t="shared" si="0"/>
        <v>27</v>
      </c>
      <c r="AK12" s="239">
        <f t="shared" si="0"/>
        <v>28</v>
      </c>
      <c r="AL12" s="239">
        <f t="shared" si="0"/>
        <v>29</v>
      </c>
      <c r="AM12" s="239">
        <f t="shared" si="0"/>
        <v>30</v>
      </c>
      <c r="AN12" s="239">
        <f t="shared" si="0"/>
        <v>31</v>
      </c>
      <c r="AO12" s="239">
        <f t="shared" si="0"/>
        <v>32</v>
      </c>
      <c r="AP12" s="239">
        <f t="shared" si="0"/>
        <v>33</v>
      </c>
      <c r="AQ12" s="239">
        <f t="shared" si="0"/>
        <v>34</v>
      </c>
      <c r="AR12" s="239">
        <f t="shared" si="0"/>
        <v>35</v>
      </c>
      <c r="AS12" s="239">
        <f t="shared" si="0"/>
        <v>36</v>
      </c>
      <c r="AT12" s="239">
        <f t="shared" si="0"/>
        <v>37</v>
      </c>
      <c r="AU12" s="239">
        <f t="shared" si="0"/>
        <v>38</v>
      </c>
      <c r="AV12" s="239">
        <f t="shared" si="0"/>
        <v>39</v>
      </c>
      <c r="AW12" s="239">
        <f t="shared" si="0"/>
        <v>40</v>
      </c>
      <c r="AX12" s="239">
        <f t="shared" si="0"/>
        <v>41</v>
      </c>
      <c r="AY12" s="239">
        <f t="shared" si="0"/>
        <v>42</v>
      </c>
      <c r="AZ12" s="239">
        <f t="shared" si="0"/>
        <v>43</v>
      </c>
      <c r="BA12" s="239">
        <f t="shared" si="0"/>
        <v>44</v>
      </c>
      <c r="BB12" s="239">
        <f t="shared" si="0"/>
        <v>45</v>
      </c>
      <c r="BC12" s="239">
        <f t="shared" si="0"/>
        <v>46</v>
      </c>
      <c r="BD12" s="239">
        <f t="shared" si="0"/>
        <v>47</v>
      </c>
      <c r="BE12" s="239">
        <f t="shared" si="0"/>
        <v>48</v>
      </c>
      <c r="BF12" s="239">
        <f t="shared" si="0"/>
        <v>49</v>
      </c>
      <c r="BG12" s="239">
        <f t="shared" si="0"/>
        <v>50</v>
      </c>
      <c r="BH12" s="239">
        <f t="shared" si="0"/>
        <v>51</v>
      </c>
      <c r="BI12" s="239">
        <f t="shared" si="0"/>
        <v>52</v>
      </c>
      <c r="BJ12" s="239">
        <f t="shared" si="0"/>
        <v>53</v>
      </c>
      <c r="BK12" s="239">
        <f t="shared" si="0"/>
        <v>54</v>
      </c>
      <c r="BL12" s="239">
        <f t="shared" si="0"/>
        <v>55</v>
      </c>
      <c r="BM12" s="239">
        <f t="shared" si="0"/>
        <v>56</v>
      </c>
      <c r="BN12" s="239">
        <f t="shared" si="0"/>
        <v>57</v>
      </c>
      <c r="BO12" s="239">
        <f t="shared" si="0"/>
        <v>58</v>
      </c>
      <c r="BP12" s="239">
        <f t="shared" si="0"/>
        <v>59</v>
      </c>
      <c r="BQ12" s="239">
        <f t="shared" si="0"/>
        <v>60</v>
      </c>
      <c r="BR12" s="239">
        <f t="shared" si="0"/>
        <v>61</v>
      </c>
      <c r="BS12" s="239">
        <f t="shared" si="0"/>
        <v>62</v>
      </c>
      <c r="BT12" s="239">
        <f t="shared" si="0"/>
        <v>63</v>
      </c>
      <c r="BU12" s="239">
        <f t="shared" si="0"/>
        <v>64</v>
      </c>
      <c r="BV12" s="239">
        <f t="shared" si="0"/>
        <v>65</v>
      </c>
      <c r="BW12" s="239">
        <f t="shared" ref="BW12:CM12" si="1">BV12+1</f>
        <v>66</v>
      </c>
      <c r="BX12" s="239">
        <f t="shared" si="1"/>
        <v>67</v>
      </c>
      <c r="BY12" s="239">
        <f t="shared" si="1"/>
        <v>68</v>
      </c>
      <c r="BZ12" s="239">
        <f t="shared" si="1"/>
        <v>69</v>
      </c>
      <c r="CA12" s="239">
        <f t="shared" si="1"/>
        <v>70</v>
      </c>
      <c r="CB12" s="239">
        <f t="shared" si="1"/>
        <v>71</v>
      </c>
      <c r="CC12" s="239">
        <f t="shared" si="1"/>
        <v>72</v>
      </c>
      <c r="CD12" s="239">
        <f t="shared" si="1"/>
        <v>73</v>
      </c>
      <c r="CE12" s="239">
        <f t="shared" si="1"/>
        <v>74</v>
      </c>
      <c r="CF12" s="239">
        <f t="shared" si="1"/>
        <v>75</v>
      </c>
      <c r="CG12" s="239">
        <f t="shared" si="1"/>
        <v>76</v>
      </c>
      <c r="CH12" s="239">
        <f t="shared" si="1"/>
        <v>77</v>
      </c>
      <c r="CI12" s="239">
        <f t="shared" si="1"/>
        <v>78</v>
      </c>
      <c r="CJ12" s="239">
        <f t="shared" si="1"/>
        <v>79</v>
      </c>
      <c r="CK12" s="239">
        <f t="shared" si="1"/>
        <v>80</v>
      </c>
      <c r="CL12" s="239">
        <f t="shared" si="1"/>
        <v>81</v>
      </c>
      <c r="CM12" s="239">
        <f t="shared" si="1"/>
        <v>82</v>
      </c>
      <c r="CN12" s="239">
        <f t="shared" ref="CN12:DY12" si="2">CM12+1</f>
        <v>83</v>
      </c>
      <c r="CO12" s="239">
        <f t="shared" si="2"/>
        <v>84</v>
      </c>
      <c r="CP12" s="239">
        <f t="shared" si="2"/>
        <v>85</v>
      </c>
      <c r="CQ12" s="239">
        <f t="shared" si="2"/>
        <v>86</v>
      </c>
      <c r="CR12" s="239">
        <f t="shared" si="2"/>
        <v>87</v>
      </c>
      <c r="CS12" s="239">
        <f t="shared" si="2"/>
        <v>88</v>
      </c>
      <c r="CT12" s="239">
        <f t="shared" si="2"/>
        <v>89</v>
      </c>
      <c r="CU12" s="239">
        <f t="shared" si="2"/>
        <v>90</v>
      </c>
      <c r="CV12" s="239">
        <f t="shared" si="2"/>
        <v>91</v>
      </c>
      <c r="CW12" s="239">
        <f t="shared" si="2"/>
        <v>92</v>
      </c>
      <c r="CX12" s="239">
        <f t="shared" si="2"/>
        <v>93</v>
      </c>
      <c r="CY12" s="239">
        <f t="shared" si="2"/>
        <v>94</v>
      </c>
      <c r="CZ12" s="239">
        <f t="shared" si="2"/>
        <v>95</v>
      </c>
      <c r="DA12" s="239">
        <f t="shared" si="2"/>
        <v>96</v>
      </c>
      <c r="DB12" s="239">
        <f t="shared" si="2"/>
        <v>97</v>
      </c>
      <c r="DC12" s="239">
        <f t="shared" si="2"/>
        <v>98</v>
      </c>
      <c r="DD12" s="239">
        <f t="shared" si="2"/>
        <v>99</v>
      </c>
      <c r="DE12" s="239">
        <f t="shared" si="2"/>
        <v>100</v>
      </c>
      <c r="DF12" s="239">
        <f t="shared" si="2"/>
        <v>101</v>
      </c>
      <c r="DG12" s="239">
        <f t="shared" si="2"/>
        <v>102</v>
      </c>
      <c r="DH12" s="239">
        <f t="shared" si="2"/>
        <v>103</v>
      </c>
      <c r="DI12" s="239">
        <f t="shared" si="2"/>
        <v>104</v>
      </c>
      <c r="DJ12" s="239">
        <f t="shared" si="2"/>
        <v>105</v>
      </c>
      <c r="DK12" s="239">
        <f t="shared" si="2"/>
        <v>106</v>
      </c>
      <c r="DL12" s="239">
        <f t="shared" si="2"/>
        <v>107</v>
      </c>
      <c r="DM12" s="239">
        <f t="shared" si="2"/>
        <v>108</v>
      </c>
      <c r="DN12" s="239">
        <f t="shared" si="2"/>
        <v>109</v>
      </c>
      <c r="DO12" s="239">
        <f t="shared" si="2"/>
        <v>110</v>
      </c>
      <c r="DP12" s="239">
        <f t="shared" si="2"/>
        <v>111</v>
      </c>
      <c r="DQ12" s="239">
        <f t="shared" si="2"/>
        <v>112</v>
      </c>
      <c r="DR12" s="239">
        <f t="shared" si="2"/>
        <v>113</v>
      </c>
      <c r="DS12" s="239">
        <f t="shared" si="2"/>
        <v>114</v>
      </c>
      <c r="DT12" s="239">
        <f t="shared" si="2"/>
        <v>115</v>
      </c>
      <c r="DU12" s="239">
        <f t="shared" si="2"/>
        <v>116</v>
      </c>
      <c r="DV12" s="239">
        <f t="shared" si="2"/>
        <v>117</v>
      </c>
      <c r="DW12" s="239">
        <f t="shared" si="2"/>
        <v>118</v>
      </c>
      <c r="DX12" s="239">
        <f t="shared" si="2"/>
        <v>119</v>
      </c>
      <c r="DY12" s="239">
        <f t="shared" si="2"/>
        <v>120</v>
      </c>
    </row>
    <row r="13" spans="2:129" x14ac:dyDescent="0.2">
      <c r="B13" s="186" t="s">
        <v>149</v>
      </c>
    </row>
    <row r="14" spans="2:129" x14ac:dyDescent="0.2">
      <c r="B14" s="25" t="s">
        <v>117</v>
      </c>
      <c r="H14" s="19">
        <f>SUM(I14:DY14)</f>
        <v>176202280.73447645</v>
      </c>
      <c r="I14" s="19">
        <f>IF($H$6="IRR",I45+I59+I73+I79,I94+I108+I122+I128)</f>
        <v>0</v>
      </c>
      <c r="J14" s="19">
        <f>IF($H$6="IRR",J45+J59+J73+J79,J94+J108+J122+J128)</f>
        <v>0</v>
      </c>
      <c r="K14" s="19">
        <f t="shared" ref="K14:BV14" si="3">IF($H$6="IRR",K45+K59+K73+K79,K94+K108+K122+K128)</f>
        <v>0</v>
      </c>
      <c r="L14" s="19">
        <f t="shared" si="3"/>
        <v>0</v>
      </c>
      <c r="M14" s="19">
        <f t="shared" si="3"/>
        <v>0</v>
      </c>
      <c r="N14" s="19">
        <f t="shared" si="3"/>
        <v>0</v>
      </c>
      <c r="O14" s="19">
        <f t="shared" si="3"/>
        <v>0</v>
      </c>
      <c r="P14" s="19">
        <f t="shared" si="3"/>
        <v>0</v>
      </c>
      <c r="Q14" s="19">
        <f t="shared" si="3"/>
        <v>0</v>
      </c>
      <c r="R14" s="19">
        <f t="shared" si="3"/>
        <v>0</v>
      </c>
      <c r="S14" s="19">
        <f t="shared" si="3"/>
        <v>0</v>
      </c>
      <c r="T14" s="19">
        <f t="shared" si="3"/>
        <v>0</v>
      </c>
      <c r="U14" s="19">
        <f t="shared" si="3"/>
        <v>0</v>
      </c>
      <c r="V14" s="19">
        <f t="shared" si="3"/>
        <v>0</v>
      </c>
      <c r="W14" s="19">
        <f t="shared" si="3"/>
        <v>0</v>
      </c>
      <c r="X14" s="19">
        <f t="shared" si="3"/>
        <v>0</v>
      </c>
      <c r="Y14" s="19">
        <f t="shared" si="3"/>
        <v>0</v>
      </c>
      <c r="Z14" s="19">
        <f t="shared" si="3"/>
        <v>0</v>
      </c>
      <c r="AA14" s="19">
        <f t="shared" si="3"/>
        <v>0</v>
      </c>
      <c r="AB14" s="19">
        <f t="shared" si="3"/>
        <v>0</v>
      </c>
      <c r="AC14" s="19">
        <f t="shared" si="3"/>
        <v>0</v>
      </c>
      <c r="AD14" s="19">
        <f t="shared" si="3"/>
        <v>0</v>
      </c>
      <c r="AE14" s="19">
        <f t="shared" si="3"/>
        <v>0</v>
      </c>
      <c r="AF14" s="19">
        <f t="shared" si="3"/>
        <v>0</v>
      </c>
      <c r="AG14" s="19">
        <f t="shared" si="3"/>
        <v>0</v>
      </c>
      <c r="AH14" s="19">
        <f t="shared" si="3"/>
        <v>0</v>
      </c>
      <c r="AI14" s="19">
        <f t="shared" si="3"/>
        <v>0</v>
      </c>
      <c r="AJ14" s="19">
        <f t="shared" si="3"/>
        <v>0</v>
      </c>
      <c r="AK14" s="19">
        <f t="shared" si="3"/>
        <v>0</v>
      </c>
      <c r="AL14" s="19">
        <f t="shared" si="3"/>
        <v>0</v>
      </c>
      <c r="AM14" s="19">
        <f t="shared" si="3"/>
        <v>0</v>
      </c>
      <c r="AN14" s="19">
        <f t="shared" si="3"/>
        <v>0</v>
      </c>
      <c r="AO14" s="19">
        <f t="shared" si="3"/>
        <v>0</v>
      </c>
      <c r="AP14" s="19">
        <f t="shared" si="3"/>
        <v>0</v>
      </c>
      <c r="AQ14" s="19">
        <f t="shared" si="3"/>
        <v>0</v>
      </c>
      <c r="AR14" s="19">
        <f t="shared" si="3"/>
        <v>0</v>
      </c>
      <c r="AS14" s="19">
        <f t="shared" si="3"/>
        <v>0</v>
      </c>
      <c r="AT14" s="19">
        <f t="shared" si="3"/>
        <v>0</v>
      </c>
      <c r="AU14" s="19">
        <f t="shared" si="3"/>
        <v>0</v>
      </c>
      <c r="AV14" s="19">
        <f t="shared" si="3"/>
        <v>0</v>
      </c>
      <c r="AW14" s="19">
        <f t="shared" si="3"/>
        <v>0</v>
      </c>
      <c r="AX14" s="19">
        <f t="shared" si="3"/>
        <v>0</v>
      </c>
      <c r="AY14" s="19">
        <f t="shared" si="3"/>
        <v>0</v>
      </c>
      <c r="AZ14" s="19">
        <f t="shared" si="3"/>
        <v>0</v>
      </c>
      <c r="BA14" s="19">
        <f t="shared" si="3"/>
        <v>0</v>
      </c>
      <c r="BB14" s="19">
        <f t="shared" si="3"/>
        <v>0</v>
      </c>
      <c r="BC14" s="19">
        <f t="shared" si="3"/>
        <v>0</v>
      </c>
      <c r="BD14" s="19">
        <f t="shared" si="3"/>
        <v>13549958.287156044</v>
      </c>
      <c r="BE14" s="19">
        <f t="shared" si="3"/>
        <v>0</v>
      </c>
      <c r="BF14" s="19">
        <f t="shared" si="3"/>
        <v>0</v>
      </c>
      <c r="BG14" s="19">
        <f t="shared" si="3"/>
        <v>0</v>
      </c>
      <c r="BH14" s="19">
        <f t="shared" si="3"/>
        <v>0</v>
      </c>
      <c r="BI14" s="19">
        <f t="shared" si="3"/>
        <v>0</v>
      </c>
      <c r="BJ14" s="19">
        <f t="shared" si="3"/>
        <v>7625.6974945269239</v>
      </c>
      <c r="BK14" s="19">
        <f t="shared" si="3"/>
        <v>70193.424968213614</v>
      </c>
      <c r="BL14" s="19">
        <f t="shared" si="3"/>
        <v>132761.15244190063</v>
      </c>
      <c r="BM14" s="19">
        <f t="shared" si="3"/>
        <v>173575.10453939324</v>
      </c>
      <c r="BN14" s="19">
        <f t="shared" si="3"/>
        <v>205066.01004708954</v>
      </c>
      <c r="BO14" s="19">
        <f t="shared" si="3"/>
        <v>236556.9155547854</v>
      </c>
      <c r="BP14" s="19">
        <f t="shared" si="3"/>
        <v>267971.92686799174</v>
      </c>
      <c r="BQ14" s="19">
        <f t="shared" si="3"/>
        <v>267971.92686799174</v>
      </c>
      <c r="BR14" s="19">
        <f t="shared" si="3"/>
        <v>300233.22879221645</v>
      </c>
      <c r="BS14" s="19">
        <f t="shared" si="3"/>
        <v>300233.22879221645</v>
      </c>
      <c r="BT14" s="19">
        <f t="shared" si="3"/>
        <v>300233.22879221645</v>
      </c>
      <c r="BU14" s="19">
        <f t="shared" si="3"/>
        <v>300233.22879221645</v>
      </c>
      <c r="BV14" s="19">
        <f t="shared" si="3"/>
        <v>300233.22879221645</v>
      </c>
      <c r="BW14" s="19">
        <f t="shared" ref="BW14:CM14" si="4">IF($H$6="IRR",BW45+BW59+BW73+BW79,BW94+BW108+BW122+BW128)</f>
        <v>300233.22879221645</v>
      </c>
      <c r="BX14" s="19">
        <f t="shared" si="4"/>
        <v>300233.22879221645</v>
      </c>
      <c r="BY14" s="19">
        <f t="shared" si="4"/>
        <v>300233.22879221645</v>
      </c>
      <c r="BZ14" s="19">
        <f t="shared" si="4"/>
        <v>300233.22879221645</v>
      </c>
      <c r="CA14" s="19">
        <f t="shared" si="4"/>
        <v>300233.22879221645</v>
      </c>
      <c r="CB14" s="19">
        <f t="shared" si="4"/>
        <v>300233.22879221645</v>
      </c>
      <c r="CC14" s="19">
        <f t="shared" si="4"/>
        <v>300233.22879221645</v>
      </c>
      <c r="CD14" s="19">
        <f t="shared" si="4"/>
        <v>333125.68147054699</v>
      </c>
      <c r="CE14" s="19">
        <f t="shared" si="4"/>
        <v>333125.68147054699</v>
      </c>
      <c r="CF14" s="19">
        <f t="shared" si="4"/>
        <v>333125.68147054699</v>
      </c>
      <c r="CG14" s="19">
        <f t="shared" si="4"/>
        <v>333125.68147054699</v>
      </c>
      <c r="CH14" s="19">
        <f t="shared" si="4"/>
        <v>333125.68147054699</v>
      </c>
      <c r="CI14" s="19">
        <f t="shared" si="4"/>
        <v>333125.68147054699</v>
      </c>
      <c r="CJ14" s="19">
        <f t="shared" si="4"/>
        <v>333125.68147054699</v>
      </c>
      <c r="CK14" s="19">
        <f t="shared" si="4"/>
        <v>333125.68147054699</v>
      </c>
      <c r="CL14" s="19">
        <f t="shared" si="4"/>
        <v>333125.68147054699</v>
      </c>
      <c r="CM14" s="19">
        <f t="shared" si="4"/>
        <v>333125.68147054699</v>
      </c>
      <c r="CN14" s="19">
        <f t="shared" ref="CN14:DW14" si="5">IF($H$6="IRR",CN45+CN59+CN73+CN79,CN94+CN108+CN122+CN128)</f>
        <v>333125.68147054699</v>
      </c>
      <c r="CO14" s="19">
        <f t="shared" si="5"/>
        <v>333125.68147054699</v>
      </c>
      <c r="CP14" s="19">
        <f t="shared" si="5"/>
        <v>366660.51409933477</v>
      </c>
      <c r="CQ14" s="19">
        <f t="shared" si="5"/>
        <v>366660.51409933477</v>
      </c>
      <c r="CR14" s="19">
        <f t="shared" si="5"/>
        <v>366660.51409933477</v>
      </c>
      <c r="CS14" s="19">
        <f t="shared" si="5"/>
        <v>366660.51409933477</v>
      </c>
      <c r="CT14" s="19">
        <f t="shared" si="5"/>
        <v>366660.51409933477</v>
      </c>
      <c r="CU14" s="19">
        <f t="shared" si="5"/>
        <v>366660.51409933477</v>
      </c>
      <c r="CV14" s="19">
        <f t="shared" si="5"/>
        <v>366660.51409933477</v>
      </c>
      <c r="CW14" s="19">
        <f t="shared" si="5"/>
        <v>366660.51409933477</v>
      </c>
      <c r="CX14" s="19">
        <f t="shared" si="5"/>
        <v>366660.51409933477</v>
      </c>
      <c r="CY14" s="19">
        <f t="shared" si="5"/>
        <v>366660.51409933477</v>
      </c>
      <c r="CZ14" s="19">
        <f t="shared" si="5"/>
        <v>366660.51409933477</v>
      </c>
      <c r="DA14" s="19">
        <f t="shared" si="5"/>
        <v>366660.51409933477</v>
      </c>
      <c r="DB14" s="19">
        <f t="shared" si="5"/>
        <v>400849.11649029586</v>
      </c>
      <c r="DC14" s="19">
        <f t="shared" si="5"/>
        <v>400849.11649029586</v>
      </c>
      <c r="DD14" s="19">
        <f t="shared" si="5"/>
        <v>400849.11649029586</v>
      </c>
      <c r="DE14" s="19">
        <f t="shared" si="5"/>
        <v>400849.11649029586</v>
      </c>
      <c r="DF14" s="19">
        <f t="shared" si="5"/>
        <v>400849.11649029586</v>
      </c>
      <c r="DG14" s="19">
        <f t="shared" si="5"/>
        <v>400849.11649029586</v>
      </c>
      <c r="DH14" s="19">
        <f t="shared" si="5"/>
        <v>400849.11649029586</v>
      </c>
      <c r="DI14" s="19">
        <f t="shared" si="5"/>
        <v>400849.11649029586</v>
      </c>
      <c r="DJ14" s="19">
        <f t="shared" si="5"/>
        <v>400849.11649029586</v>
      </c>
      <c r="DK14" s="19">
        <f t="shared" si="5"/>
        <v>400849.11649029586</v>
      </c>
      <c r="DL14" s="19">
        <f t="shared" si="5"/>
        <v>400849.11649029586</v>
      </c>
      <c r="DM14" s="19">
        <f t="shared" si="5"/>
        <v>400849.11649029586</v>
      </c>
      <c r="DN14" s="19">
        <f t="shared" si="5"/>
        <v>435703.03943299205</v>
      </c>
      <c r="DO14" s="19">
        <f t="shared" si="5"/>
        <v>435703.03943299205</v>
      </c>
      <c r="DP14" s="19">
        <f t="shared" si="5"/>
        <v>435703.03943299205</v>
      </c>
      <c r="DQ14" s="19">
        <f t="shared" si="5"/>
        <v>435703.03943299205</v>
      </c>
      <c r="DR14" s="19">
        <f t="shared" si="5"/>
        <v>435703.03943299205</v>
      </c>
      <c r="DS14" s="19">
        <f t="shared" si="5"/>
        <v>435703.03943299205</v>
      </c>
      <c r="DT14" s="19">
        <f t="shared" si="5"/>
        <v>435703.03943299205</v>
      </c>
      <c r="DU14" s="19">
        <f t="shared" si="5"/>
        <v>435703.03943299205</v>
      </c>
      <c r="DV14" s="19">
        <f t="shared" si="5"/>
        <v>435703.03943299205</v>
      </c>
      <c r="DW14" s="19">
        <f t="shared" si="5"/>
        <v>435703.03943299205</v>
      </c>
      <c r="DX14" s="19">
        <f>IF($H$6="IRR",DX45+DX59+DX73+DX79,DX94+DX108+DX122+DX128)</f>
        <v>435703.03943299205</v>
      </c>
      <c r="DY14" s="19">
        <f>IF($H$6="IRR",DY45+DY59+DY73+DY79,DY94+DY108+DY122+DY128)</f>
        <v>139687444.36454687</v>
      </c>
    </row>
    <row r="15" spans="2:129" ht="19" x14ac:dyDescent="0.35">
      <c r="B15" s="25" t="s">
        <v>118</v>
      </c>
      <c r="H15" s="187">
        <f>SUM(I15:DY15)</f>
        <v>50884571.844391234</v>
      </c>
      <c r="I15" s="187">
        <f>I40</f>
        <v>49943738.700000003</v>
      </c>
      <c r="J15" s="187">
        <f>J40</f>
        <v>0</v>
      </c>
      <c r="K15" s="187">
        <f t="shared" ref="K15:BV15" si="6">K40</f>
        <v>0</v>
      </c>
      <c r="L15" s="187">
        <f t="shared" si="6"/>
        <v>0</v>
      </c>
      <c r="M15" s="187">
        <f t="shared" si="6"/>
        <v>0</v>
      </c>
      <c r="N15" s="187">
        <f t="shared" si="6"/>
        <v>0</v>
      </c>
      <c r="O15" s="187">
        <f t="shared" si="6"/>
        <v>0</v>
      </c>
      <c r="P15" s="187">
        <f t="shared" si="6"/>
        <v>0</v>
      </c>
      <c r="Q15" s="187">
        <f t="shared" si="6"/>
        <v>0</v>
      </c>
      <c r="R15" s="187">
        <f t="shared" si="6"/>
        <v>0</v>
      </c>
      <c r="S15" s="187">
        <f t="shared" si="6"/>
        <v>0</v>
      </c>
      <c r="T15" s="187">
        <f t="shared" si="6"/>
        <v>0</v>
      </c>
      <c r="U15" s="187">
        <f t="shared" si="6"/>
        <v>0</v>
      </c>
      <c r="V15" s="187">
        <f t="shared" si="6"/>
        <v>0</v>
      </c>
      <c r="W15" s="187">
        <f t="shared" si="6"/>
        <v>0</v>
      </c>
      <c r="X15" s="187">
        <f t="shared" si="6"/>
        <v>0</v>
      </c>
      <c r="Y15" s="187">
        <f t="shared" si="6"/>
        <v>0</v>
      </c>
      <c r="Z15" s="187">
        <f t="shared" si="6"/>
        <v>0</v>
      </c>
      <c r="AA15" s="187">
        <f t="shared" si="6"/>
        <v>0</v>
      </c>
      <c r="AB15" s="187">
        <f t="shared" si="6"/>
        <v>0</v>
      </c>
      <c r="AC15" s="187">
        <f t="shared" si="6"/>
        <v>0</v>
      </c>
      <c r="AD15" s="187">
        <f t="shared" si="6"/>
        <v>0</v>
      </c>
      <c r="AE15" s="187">
        <f t="shared" si="6"/>
        <v>0</v>
      </c>
      <c r="AF15" s="187">
        <f t="shared" si="6"/>
        <v>0</v>
      </c>
      <c r="AG15" s="187">
        <f t="shared" si="6"/>
        <v>0</v>
      </c>
      <c r="AH15" s="187">
        <f t="shared" si="6"/>
        <v>0</v>
      </c>
      <c r="AI15" s="187">
        <f t="shared" si="6"/>
        <v>0</v>
      </c>
      <c r="AJ15" s="187">
        <f t="shared" si="6"/>
        <v>0</v>
      </c>
      <c r="AK15" s="187">
        <f t="shared" si="6"/>
        <v>0</v>
      </c>
      <c r="AL15" s="187">
        <f t="shared" si="6"/>
        <v>0</v>
      </c>
      <c r="AM15" s="187">
        <f t="shared" si="6"/>
        <v>0</v>
      </c>
      <c r="AN15" s="187">
        <f t="shared" si="6"/>
        <v>0</v>
      </c>
      <c r="AO15" s="187">
        <f t="shared" si="6"/>
        <v>0</v>
      </c>
      <c r="AP15" s="187">
        <f t="shared" si="6"/>
        <v>0</v>
      </c>
      <c r="AQ15" s="187">
        <f t="shared" si="6"/>
        <v>0</v>
      </c>
      <c r="AR15" s="187">
        <f t="shared" si="6"/>
        <v>0</v>
      </c>
      <c r="AS15" s="187">
        <f t="shared" si="6"/>
        <v>0</v>
      </c>
      <c r="AT15" s="187">
        <f t="shared" si="6"/>
        <v>0</v>
      </c>
      <c r="AU15" s="187">
        <f t="shared" si="6"/>
        <v>0</v>
      </c>
      <c r="AV15" s="187">
        <f t="shared" si="6"/>
        <v>0</v>
      </c>
      <c r="AW15" s="187">
        <f t="shared" si="6"/>
        <v>0</v>
      </c>
      <c r="AX15" s="187">
        <f t="shared" si="6"/>
        <v>0</v>
      </c>
      <c r="AY15" s="187">
        <f t="shared" si="6"/>
        <v>0</v>
      </c>
      <c r="AZ15" s="187">
        <f t="shared" si="6"/>
        <v>0</v>
      </c>
      <c r="BA15" s="187">
        <f t="shared" si="6"/>
        <v>0</v>
      </c>
      <c r="BB15" s="187">
        <f t="shared" si="6"/>
        <v>0</v>
      </c>
      <c r="BC15" s="187">
        <f t="shared" si="6"/>
        <v>0</v>
      </c>
      <c r="BD15" s="187">
        <f t="shared" si="6"/>
        <v>0</v>
      </c>
      <c r="BE15" s="187">
        <f t="shared" si="6"/>
        <v>345658.65963246801</v>
      </c>
      <c r="BF15" s="187">
        <f t="shared" si="6"/>
        <v>242645.2124002206</v>
      </c>
      <c r="BG15" s="187">
        <f t="shared" si="6"/>
        <v>180077.48492653359</v>
      </c>
      <c r="BH15" s="187">
        <f t="shared" si="6"/>
        <v>117509.75745284678</v>
      </c>
      <c r="BI15" s="187">
        <f t="shared" si="6"/>
        <v>54942.029979160085</v>
      </c>
      <c r="BJ15" s="187">
        <f t="shared" si="6"/>
        <v>0</v>
      </c>
      <c r="BK15" s="187">
        <f t="shared" si="6"/>
        <v>0</v>
      </c>
      <c r="BL15" s="187">
        <f t="shared" si="6"/>
        <v>0</v>
      </c>
      <c r="BM15" s="187">
        <f t="shared" si="6"/>
        <v>0</v>
      </c>
      <c r="BN15" s="187">
        <f t="shared" si="6"/>
        <v>0</v>
      </c>
      <c r="BO15" s="187">
        <f t="shared" si="6"/>
        <v>0</v>
      </c>
      <c r="BP15" s="187">
        <f t="shared" si="6"/>
        <v>0</v>
      </c>
      <c r="BQ15" s="187">
        <f t="shared" si="6"/>
        <v>0</v>
      </c>
      <c r="BR15" s="187">
        <f t="shared" si="6"/>
        <v>0</v>
      </c>
      <c r="BS15" s="187">
        <f t="shared" si="6"/>
        <v>0</v>
      </c>
      <c r="BT15" s="187">
        <f t="shared" si="6"/>
        <v>0</v>
      </c>
      <c r="BU15" s="187">
        <f t="shared" si="6"/>
        <v>0</v>
      </c>
      <c r="BV15" s="187">
        <f t="shared" si="6"/>
        <v>0</v>
      </c>
      <c r="BW15" s="187">
        <f t="shared" ref="BW15:CM15" si="7">BW40</f>
        <v>0</v>
      </c>
      <c r="BX15" s="187">
        <f t="shared" si="7"/>
        <v>0</v>
      </c>
      <c r="BY15" s="187">
        <f t="shared" si="7"/>
        <v>0</v>
      </c>
      <c r="BZ15" s="187">
        <f t="shared" si="7"/>
        <v>0</v>
      </c>
      <c r="CA15" s="187">
        <f t="shared" si="7"/>
        <v>0</v>
      </c>
      <c r="CB15" s="187">
        <f t="shared" si="7"/>
        <v>0</v>
      </c>
      <c r="CC15" s="187">
        <f t="shared" si="7"/>
        <v>0</v>
      </c>
      <c r="CD15" s="187">
        <f t="shared" si="7"/>
        <v>0</v>
      </c>
      <c r="CE15" s="187">
        <f t="shared" si="7"/>
        <v>0</v>
      </c>
      <c r="CF15" s="187">
        <f t="shared" si="7"/>
        <v>0</v>
      </c>
      <c r="CG15" s="187">
        <f t="shared" si="7"/>
        <v>0</v>
      </c>
      <c r="CH15" s="187">
        <f t="shared" si="7"/>
        <v>0</v>
      </c>
      <c r="CI15" s="187">
        <f t="shared" si="7"/>
        <v>0</v>
      </c>
      <c r="CJ15" s="187">
        <f t="shared" si="7"/>
        <v>0</v>
      </c>
      <c r="CK15" s="187">
        <f t="shared" si="7"/>
        <v>0</v>
      </c>
      <c r="CL15" s="187">
        <f t="shared" si="7"/>
        <v>0</v>
      </c>
      <c r="CM15" s="187">
        <f t="shared" si="7"/>
        <v>0</v>
      </c>
      <c r="CN15" s="187">
        <f t="shared" ref="CN15:DW15" si="8">CN40</f>
        <v>0</v>
      </c>
      <c r="CO15" s="187">
        <f t="shared" si="8"/>
        <v>0</v>
      </c>
      <c r="CP15" s="187">
        <f t="shared" si="8"/>
        <v>0</v>
      </c>
      <c r="CQ15" s="187">
        <f t="shared" si="8"/>
        <v>0</v>
      </c>
      <c r="CR15" s="187">
        <f t="shared" si="8"/>
        <v>0</v>
      </c>
      <c r="CS15" s="187">
        <f t="shared" si="8"/>
        <v>0</v>
      </c>
      <c r="CT15" s="187">
        <f t="shared" si="8"/>
        <v>0</v>
      </c>
      <c r="CU15" s="187">
        <f t="shared" si="8"/>
        <v>0</v>
      </c>
      <c r="CV15" s="187">
        <f t="shared" si="8"/>
        <v>0</v>
      </c>
      <c r="CW15" s="187">
        <f t="shared" si="8"/>
        <v>0</v>
      </c>
      <c r="CX15" s="187">
        <f t="shared" si="8"/>
        <v>0</v>
      </c>
      <c r="CY15" s="187">
        <f t="shared" si="8"/>
        <v>0</v>
      </c>
      <c r="CZ15" s="187">
        <f t="shared" si="8"/>
        <v>0</v>
      </c>
      <c r="DA15" s="187">
        <f t="shared" si="8"/>
        <v>0</v>
      </c>
      <c r="DB15" s="187">
        <f t="shared" si="8"/>
        <v>0</v>
      </c>
      <c r="DC15" s="187">
        <f t="shared" si="8"/>
        <v>0</v>
      </c>
      <c r="DD15" s="187">
        <f t="shared" si="8"/>
        <v>0</v>
      </c>
      <c r="DE15" s="187">
        <f t="shared" si="8"/>
        <v>0</v>
      </c>
      <c r="DF15" s="187">
        <f t="shared" si="8"/>
        <v>0</v>
      </c>
      <c r="DG15" s="187">
        <f t="shared" si="8"/>
        <v>0</v>
      </c>
      <c r="DH15" s="187">
        <f t="shared" si="8"/>
        <v>0</v>
      </c>
      <c r="DI15" s="187">
        <f t="shared" si="8"/>
        <v>0</v>
      </c>
      <c r="DJ15" s="187">
        <f t="shared" si="8"/>
        <v>0</v>
      </c>
      <c r="DK15" s="187">
        <f t="shared" si="8"/>
        <v>0</v>
      </c>
      <c r="DL15" s="187">
        <f t="shared" si="8"/>
        <v>0</v>
      </c>
      <c r="DM15" s="187">
        <f t="shared" si="8"/>
        <v>0</v>
      </c>
      <c r="DN15" s="187">
        <f t="shared" si="8"/>
        <v>0</v>
      </c>
      <c r="DO15" s="187">
        <f t="shared" si="8"/>
        <v>0</v>
      </c>
      <c r="DP15" s="187">
        <f t="shared" si="8"/>
        <v>0</v>
      </c>
      <c r="DQ15" s="187">
        <f t="shared" si="8"/>
        <v>0</v>
      </c>
      <c r="DR15" s="187">
        <f t="shared" si="8"/>
        <v>0</v>
      </c>
      <c r="DS15" s="187">
        <f t="shared" si="8"/>
        <v>0</v>
      </c>
      <c r="DT15" s="187">
        <f t="shared" si="8"/>
        <v>0</v>
      </c>
      <c r="DU15" s="187">
        <f t="shared" si="8"/>
        <v>0</v>
      </c>
      <c r="DV15" s="187">
        <f t="shared" si="8"/>
        <v>0</v>
      </c>
      <c r="DW15" s="187">
        <f t="shared" si="8"/>
        <v>0</v>
      </c>
      <c r="DX15" s="187">
        <f>DX40</f>
        <v>0</v>
      </c>
      <c r="DY15" s="187">
        <f>DY40</f>
        <v>0</v>
      </c>
    </row>
    <row r="16" spans="2:129" x14ac:dyDescent="0.2">
      <c r="B16" s="25" t="s">
        <v>119</v>
      </c>
      <c r="H16" s="188">
        <f>H14-H15</f>
        <v>125317708.89008522</v>
      </c>
      <c r="I16" s="19">
        <f>I14-I15</f>
        <v>-49943738.700000003</v>
      </c>
      <c r="J16" s="19">
        <f>J14-J15</f>
        <v>0</v>
      </c>
      <c r="K16" s="19">
        <f t="shared" ref="K16:BV16" si="9">K14-K15</f>
        <v>0</v>
      </c>
      <c r="L16" s="19">
        <f t="shared" si="9"/>
        <v>0</v>
      </c>
      <c r="M16" s="19">
        <f t="shared" si="9"/>
        <v>0</v>
      </c>
      <c r="N16" s="19">
        <f t="shared" si="9"/>
        <v>0</v>
      </c>
      <c r="O16" s="19">
        <f t="shared" si="9"/>
        <v>0</v>
      </c>
      <c r="P16" s="19">
        <f t="shared" si="9"/>
        <v>0</v>
      </c>
      <c r="Q16" s="19">
        <f t="shared" si="9"/>
        <v>0</v>
      </c>
      <c r="R16" s="19">
        <f t="shared" si="9"/>
        <v>0</v>
      </c>
      <c r="S16" s="19">
        <f t="shared" si="9"/>
        <v>0</v>
      </c>
      <c r="T16" s="19">
        <f t="shared" si="9"/>
        <v>0</v>
      </c>
      <c r="U16" s="19">
        <f t="shared" si="9"/>
        <v>0</v>
      </c>
      <c r="V16" s="19">
        <f t="shared" si="9"/>
        <v>0</v>
      </c>
      <c r="W16" s="19">
        <f t="shared" si="9"/>
        <v>0</v>
      </c>
      <c r="X16" s="19">
        <f t="shared" si="9"/>
        <v>0</v>
      </c>
      <c r="Y16" s="19">
        <f t="shared" si="9"/>
        <v>0</v>
      </c>
      <c r="Z16" s="19">
        <f t="shared" si="9"/>
        <v>0</v>
      </c>
      <c r="AA16" s="19">
        <f t="shared" si="9"/>
        <v>0</v>
      </c>
      <c r="AB16" s="19">
        <f t="shared" si="9"/>
        <v>0</v>
      </c>
      <c r="AC16" s="19">
        <f t="shared" si="9"/>
        <v>0</v>
      </c>
      <c r="AD16" s="19">
        <f t="shared" si="9"/>
        <v>0</v>
      </c>
      <c r="AE16" s="19">
        <f t="shared" si="9"/>
        <v>0</v>
      </c>
      <c r="AF16" s="19">
        <f t="shared" si="9"/>
        <v>0</v>
      </c>
      <c r="AG16" s="19">
        <f t="shared" si="9"/>
        <v>0</v>
      </c>
      <c r="AH16" s="19">
        <f t="shared" si="9"/>
        <v>0</v>
      </c>
      <c r="AI16" s="19">
        <f t="shared" si="9"/>
        <v>0</v>
      </c>
      <c r="AJ16" s="19">
        <f t="shared" si="9"/>
        <v>0</v>
      </c>
      <c r="AK16" s="19">
        <f t="shared" si="9"/>
        <v>0</v>
      </c>
      <c r="AL16" s="19">
        <f t="shared" si="9"/>
        <v>0</v>
      </c>
      <c r="AM16" s="19">
        <f t="shared" si="9"/>
        <v>0</v>
      </c>
      <c r="AN16" s="19">
        <f t="shared" si="9"/>
        <v>0</v>
      </c>
      <c r="AO16" s="19">
        <f t="shared" si="9"/>
        <v>0</v>
      </c>
      <c r="AP16" s="19">
        <f t="shared" si="9"/>
        <v>0</v>
      </c>
      <c r="AQ16" s="19">
        <f t="shared" si="9"/>
        <v>0</v>
      </c>
      <c r="AR16" s="19">
        <f t="shared" si="9"/>
        <v>0</v>
      </c>
      <c r="AS16" s="19">
        <f t="shared" si="9"/>
        <v>0</v>
      </c>
      <c r="AT16" s="19">
        <f t="shared" si="9"/>
        <v>0</v>
      </c>
      <c r="AU16" s="19">
        <f t="shared" si="9"/>
        <v>0</v>
      </c>
      <c r="AV16" s="19">
        <f t="shared" si="9"/>
        <v>0</v>
      </c>
      <c r="AW16" s="19">
        <f t="shared" si="9"/>
        <v>0</v>
      </c>
      <c r="AX16" s="19">
        <f t="shared" si="9"/>
        <v>0</v>
      </c>
      <c r="AY16" s="19">
        <f t="shared" si="9"/>
        <v>0</v>
      </c>
      <c r="AZ16" s="19">
        <f t="shared" si="9"/>
        <v>0</v>
      </c>
      <c r="BA16" s="19">
        <f t="shared" si="9"/>
        <v>0</v>
      </c>
      <c r="BB16" s="19">
        <f t="shared" si="9"/>
        <v>0</v>
      </c>
      <c r="BC16" s="19">
        <f t="shared" si="9"/>
        <v>0</v>
      </c>
      <c r="BD16" s="19">
        <f t="shared" si="9"/>
        <v>13549958.287156044</v>
      </c>
      <c r="BE16" s="19">
        <f t="shared" si="9"/>
        <v>-345658.65963246801</v>
      </c>
      <c r="BF16" s="19">
        <f t="shared" si="9"/>
        <v>-242645.2124002206</v>
      </c>
      <c r="BG16" s="19">
        <f t="shared" si="9"/>
        <v>-180077.48492653359</v>
      </c>
      <c r="BH16" s="19">
        <f t="shared" si="9"/>
        <v>-117509.75745284678</v>
      </c>
      <c r="BI16" s="19">
        <f t="shared" si="9"/>
        <v>-54942.029979160085</v>
      </c>
      <c r="BJ16" s="19">
        <f t="shared" si="9"/>
        <v>7625.6974945269239</v>
      </c>
      <c r="BK16" s="19">
        <f t="shared" si="9"/>
        <v>70193.424968213614</v>
      </c>
      <c r="BL16" s="19">
        <f t="shared" si="9"/>
        <v>132761.15244190063</v>
      </c>
      <c r="BM16" s="19">
        <f t="shared" si="9"/>
        <v>173575.10453939324</v>
      </c>
      <c r="BN16" s="19">
        <f t="shared" si="9"/>
        <v>205066.01004708954</v>
      </c>
      <c r="BO16" s="19">
        <f t="shared" si="9"/>
        <v>236556.9155547854</v>
      </c>
      <c r="BP16" s="19">
        <f t="shared" si="9"/>
        <v>267971.92686799174</v>
      </c>
      <c r="BQ16" s="19">
        <f t="shared" si="9"/>
        <v>267971.92686799174</v>
      </c>
      <c r="BR16" s="19">
        <f t="shared" si="9"/>
        <v>300233.22879221645</v>
      </c>
      <c r="BS16" s="19">
        <f t="shared" si="9"/>
        <v>300233.22879221645</v>
      </c>
      <c r="BT16" s="19">
        <f t="shared" si="9"/>
        <v>300233.22879221645</v>
      </c>
      <c r="BU16" s="19">
        <f t="shared" si="9"/>
        <v>300233.22879221645</v>
      </c>
      <c r="BV16" s="19">
        <f t="shared" si="9"/>
        <v>300233.22879221645</v>
      </c>
      <c r="BW16" s="19">
        <f t="shared" ref="BW16:CM16" si="10">BW14-BW15</f>
        <v>300233.22879221645</v>
      </c>
      <c r="BX16" s="19">
        <f t="shared" si="10"/>
        <v>300233.22879221645</v>
      </c>
      <c r="BY16" s="19">
        <f t="shared" si="10"/>
        <v>300233.22879221645</v>
      </c>
      <c r="BZ16" s="19">
        <f t="shared" si="10"/>
        <v>300233.22879221645</v>
      </c>
      <c r="CA16" s="19">
        <f t="shared" si="10"/>
        <v>300233.22879221645</v>
      </c>
      <c r="CB16" s="19">
        <f t="shared" si="10"/>
        <v>300233.22879221645</v>
      </c>
      <c r="CC16" s="19">
        <f t="shared" si="10"/>
        <v>300233.22879221645</v>
      </c>
      <c r="CD16" s="19">
        <f t="shared" si="10"/>
        <v>333125.68147054699</v>
      </c>
      <c r="CE16" s="19">
        <f t="shared" si="10"/>
        <v>333125.68147054699</v>
      </c>
      <c r="CF16" s="19">
        <f t="shared" si="10"/>
        <v>333125.68147054699</v>
      </c>
      <c r="CG16" s="19">
        <f t="shared" si="10"/>
        <v>333125.68147054699</v>
      </c>
      <c r="CH16" s="19">
        <f t="shared" si="10"/>
        <v>333125.68147054699</v>
      </c>
      <c r="CI16" s="19">
        <f t="shared" si="10"/>
        <v>333125.68147054699</v>
      </c>
      <c r="CJ16" s="19">
        <f t="shared" si="10"/>
        <v>333125.68147054699</v>
      </c>
      <c r="CK16" s="19">
        <f t="shared" si="10"/>
        <v>333125.68147054699</v>
      </c>
      <c r="CL16" s="19">
        <f t="shared" si="10"/>
        <v>333125.68147054699</v>
      </c>
      <c r="CM16" s="19">
        <f t="shared" si="10"/>
        <v>333125.68147054699</v>
      </c>
      <c r="CN16" s="19">
        <f t="shared" ref="CN16:DW16" si="11">CN14-CN15</f>
        <v>333125.68147054699</v>
      </c>
      <c r="CO16" s="19">
        <f t="shared" si="11"/>
        <v>333125.68147054699</v>
      </c>
      <c r="CP16" s="19">
        <f t="shared" si="11"/>
        <v>366660.51409933477</v>
      </c>
      <c r="CQ16" s="19">
        <f t="shared" si="11"/>
        <v>366660.51409933477</v>
      </c>
      <c r="CR16" s="19">
        <f t="shared" si="11"/>
        <v>366660.51409933477</v>
      </c>
      <c r="CS16" s="19">
        <f t="shared" si="11"/>
        <v>366660.51409933477</v>
      </c>
      <c r="CT16" s="19">
        <f t="shared" si="11"/>
        <v>366660.51409933477</v>
      </c>
      <c r="CU16" s="19">
        <f t="shared" si="11"/>
        <v>366660.51409933477</v>
      </c>
      <c r="CV16" s="19">
        <f t="shared" si="11"/>
        <v>366660.51409933477</v>
      </c>
      <c r="CW16" s="19">
        <f t="shared" si="11"/>
        <v>366660.51409933477</v>
      </c>
      <c r="CX16" s="19">
        <f t="shared" si="11"/>
        <v>366660.51409933477</v>
      </c>
      <c r="CY16" s="19">
        <f t="shared" si="11"/>
        <v>366660.51409933477</v>
      </c>
      <c r="CZ16" s="19">
        <f t="shared" si="11"/>
        <v>366660.51409933477</v>
      </c>
      <c r="DA16" s="19">
        <f t="shared" si="11"/>
        <v>366660.51409933477</v>
      </c>
      <c r="DB16" s="19">
        <f t="shared" si="11"/>
        <v>400849.11649029586</v>
      </c>
      <c r="DC16" s="19">
        <f t="shared" si="11"/>
        <v>400849.11649029586</v>
      </c>
      <c r="DD16" s="19">
        <f t="shared" si="11"/>
        <v>400849.11649029586</v>
      </c>
      <c r="DE16" s="19">
        <f t="shared" si="11"/>
        <v>400849.11649029586</v>
      </c>
      <c r="DF16" s="19">
        <f t="shared" si="11"/>
        <v>400849.11649029586</v>
      </c>
      <c r="DG16" s="19">
        <f t="shared" si="11"/>
        <v>400849.11649029586</v>
      </c>
      <c r="DH16" s="19">
        <f t="shared" si="11"/>
        <v>400849.11649029586</v>
      </c>
      <c r="DI16" s="19">
        <f t="shared" si="11"/>
        <v>400849.11649029586</v>
      </c>
      <c r="DJ16" s="19">
        <f t="shared" si="11"/>
        <v>400849.11649029586</v>
      </c>
      <c r="DK16" s="19">
        <f t="shared" si="11"/>
        <v>400849.11649029586</v>
      </c>
      <c r="DL16" s="19">
        <f t="shared" si="11"/>
        <v>400849.11649029586</v>
      </c>
      <c r="DM16" s="19">
        <f t="shared" si="11"/>
        <v>400849.11649029586</v>
      </c>
      <c r="DN16" s="19">
        <f t="shared" si="11"/>
        <v>435703.03943299205</v>
      </c>
      <c r="DO16" s="19">
        <f t="shared" si="11"/>
        <v>435703.03943299205</v>
      </c>
      <c r="DP16" s="19">
        <f t="shared" si="11"/>
        <v>435703.03943299205</v>
      </c>
      <c r="DQ16" s="19">
        <f t="shared" si="11"/>
        <v>435703.03943299205</v>
      </c>
      <c r="DR16" s="19">
        <f t="shared" si="11"/>
        <v>435703.03943299205</v>
      </c>
      <c r="DS16" s="19">
        <f t="shared" si="11"/>
        <v>435703.03943299205</v>
      </c>
      <c r="DT16" s="19">
        <f t="shared" si="11"/>
        <v>435703.03943299205</v>
      </c>
      <c r="DU16" s="19">
        <f t="shared" si="11"/>
        <v>435703.03943299205</v>
      </c>
      <c r="DV16" s="19">
        <f t="shared" si="11"/>
        <v>435703.03943299205</v>
      </c>
      <c r="DW16" s="19">
        <f t="shared" si="11"/>
        <v>435703.03943299205</v>
      </c>
      <c r="DX16" s="19">
        <f>DX14-DX15</f>
        <v>435703.03943299205</v>
      </c>
      <c r="DY16" s="19">
        <f>DY14-DY15</f>
        <v>139687444.36454687</v>
      </c>
    </row>
    <row r="17" spans="2:129" x14ac:dyDescent="0.2">
      <c r="B17" s="25" t="s">
        <v>120</v>
      </c>
      <c r="H17" s="189">
        <f>XIRR(I16:DY16,$I$29:$DY$29)</f>
        <v>0.15023570656776433</v>
      </c>
    </row>
    <row r="18" spans="2:129" x14ac:dyDescent="0.2">
      <c r="B18" s="25" t="s">
        <v>121</v>
      </c>
      <c r="H18" s="190">
        <f>SUMIF(I16:DY16,"&gt;0")/-SUMIF(I16:DY16,"&lt;0")</f>
        <v>3.4627839902695063</v>
      </c>
    </row>
    <row r="19" spans="2:129" x14ac:dyDescent="0.2">
      <c r="B19" s="10"/>
    </row>
    <row r="20" spans="2:129" x14ac:dyDescent="0.2">
      <c r="B20" s="191" t="s">
        <v>122</v>
      </c>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row>
    <row r="21" spans="2:129" x14ac:dyDescent="0.2">
      <c r="B21" s="25" t="s">
        <v>123</v>
      </c>
      <c r="H21" s="19">
        <f>SUM(I21:DY21)</f>
        <v>60628229.162208952</v>
      </c>
      <c r="I21" s="19">
        <f>IF($H$6="IRR",I46+I60+I74+I80,I95+I109+I123+I129)</f>
        <v>0</v>
      </c>
      <c r="J21" s="19">
        <f>IF($H$6="IRR",J46+J60+J74+J80,J95+J109+J123+J129)</f>
        <v>0</v>
      </c>
      <c r="K21" s="19">
        <f t="shared" ref="K21:BV21" si="12">IF($H$6="IRR",K46+K60+K74+K80,K95+K109+K123+K129)</f>
        <v>0</v>
      </c>
      <c r="L21" s="19">
        <f t="shared" si="12"/>
        <v>0</v>
      </c>
      <c r="M21" s="19">
        <f t="shared" si="12"/>
        <v>0</v>
      </c>
      <c r="N21" s="19">
        <f t="shared" si="12"/>
        <v>0</v>
      </c>
      <c r="O21" s="19">
        <f t="shared" si="12"/>
        <v>0</v>
      </c>
      <c r="P21" s="19">
        <f t="shared" si="12"/>
        <v>0</v>
      </c>
      <c r="Q21" s="19">
        <f t="shared" si="12"/>
        <v>0</v>
      </c>
      <c r="R21" s="19">
        <f t="shared" si="12"/>
        <v>0</v>
      </c>
      <c r="S21" s="19">
        <f t="shared" si="12"/>
        <v>0</v>
      </c>
      <c r="T21" s="19">
        <f t="shared" si="12"/>
        <v>0</v>
      </c>
      <c r="U21" s="19">
        <f t="shared" si="12"/>
        <v>0</v>
      </c>
      <c r="V21" s="19">
        <f t="shared" si="12"/>
        <v>0</v>
      </c>
      <c r="W21" s="19">
        <f t="shared" si="12"/>
        <v>0</v>
      </c>
      <c r="X21" s="19">
        <f t="shared" si="12"/>
        <v>0</v>
      </c>
      <c r="Y21" s="19">
        <f t="shared" si="12"/>
        <v>0</v>
      </c>
      <c r="Z21" s="19">
        <f t="shared" si="12"/>
        <v>0</v>
      </c>
      <c r="AA21" s="19">
        <f t="shared" si="12"/>
        <v>0</v>
      </c>
      <c r="AB21" s="19">
        <f t="shared" si="12"/>
        <v>0</v>
      </c>
      <c r="AC21" s="19">
        <f t="shared" si="12"/>
        <v>0</v>
      </c>
      <c r="AD21" s="19">
        <f t="shared" si="12"/>
        <v>0</v>
      </c>
      <c r="AE21" s="19">
        <f t="shared" si="12"/>
        <v>0</v>
      </c>
      <c r="AF21" s="19">
        <f t="shared" si="12"/>
        <v>0</v>
      </c>
      <c r="AG21" s="19">
        <f t="shared" si="12"/>
        <v>0</v>
      </c>
      <c r="AH21" s="19">
        <f t="shared" si="12"/>
        <v>0</v>
      </c>
      <c r="AI21" s="19">
        <f t="shared" si="12"/>
        <v>0</v>
      </c>
      <c r="AJ21" s="19">
        <f t="shared" si="12"/>
        <v>0</v>
      </c>
      <c r="AK21" s="19">
        <f t="shared" si="12"/>
        <v>0</v>
      </c>
      <c r="AL21" s="19">
        <f t="shared" si="12"/>
        <v>0</v>
      </c>
      <c r="AM21" s="19">
        <f t="shared" si="12"/>
        <v>0</v>
      </c>
      <c r="AN21" s="19">
        <f t="shared" si="12"/>
        <v>0</v>
      </c>
      <c r="AO21" s="19">
        <f t="shared" si="12"/>
        <v>0</v>
      </c>
      <c r="AP21" s="19">
        <f t="shared" si="12"/>
        <v>0</v>
      </c>
      <c r="AQ21" s="19">
        <f t="shared" si="12"/>
        <v>0</v>
      </c>
      <c r="AR21" s="19">
        <f t="shared" si="12"/>
        <v>0</v>
      </c>
      <c r="AS21" s="19">
        <f t="shared" si="12"/>
        <v>0</v>
      </c>
      <c r="AT21" s="19">
        <f t="shared" si="12"/>
        <v>0</v>
      </c>
      <c r="AU21" s="19">
        <f t="shared" si="12"/>
        <v>0</v>
      </c>
      <c r="AV21" s="19">
        <f t="shared" si="12"/>
        <v>0</v>
      </c>
      <c r="AW21" s="19">
        <f t="shared" si="12"/>
        <v>0</v>
      </c>
      <c r="AX21" s="19">
        <f t="shared" si="12"/>
        <v>0</v>
      </c>
      <c r="AY21" s="19">
        <f t="shared" si="12"/>
        <v>0</v>
      </c>
      <c r="AZ21" s="19">
        <f t="shared" si="12"/>
        <v>0</v>
      </c>
      <c r="BA21" s="19">
        <f t="shared" si="12"/>
        <v>0</v>
      </c>
      <c r="BB21" s="19">
        <f t="shared" si="12"/>
        <v>0</v>
      </c>
      <c r="BC21" s="19">
        <f t="shared" si="12"/>
        <v>0</v>
      </c>
      <c r="BD21" s="19">
        <f t="shared" si="12"/>
        <v>1505550.9207951159</v>
      </c>
      <c r="BE21" s="19">
        <f t="shared" si="12"/>
        <v>0</v>
      </c>
      <c r="BF21" s="19">
        <f t="shared" si="12"/>
        <v>0</v>
      </c>
      <c r="BG21" s="19">
        <f t="shared" si="12"/>
        <v>0</v>
      </c>
      <c r="BH21" s="19">
        <f t="shared" si="12"/>
        <v>0</v>
      </c>
      <c r="BI21" s="19">
        <f t="shared" si="12"/>
        <v>0</v>
      </c>
      <c r="BJ21" s="19">
        <f t="shared" si="12"/>
        <v>847.29972161410262</v>
      </c>
      <c r="BK21" s="19">
        <f t="shared" si="12"/>
        <v>7799.2694409126243</v>
      </c>
      <c r="BL21" s="19">
        <f t="shared" si="12"/>
        <v>14751.239160211182</v>
      </c>
      <c r="BM21" s="19">
        <f t="shared" si="12"/>
        <v>19286.122726599249</v>
      </c>
      <c r="BN21" s="19">
        <f t="shared" si="12"/>
        <v>22785.112227454392</v>
      </c>
      <c r="BO21" s="19">
        <f t="shared" si="12"/>
        <v>26284.101728309488</v>
      </c>
      <c r="BP21" s="19">
        <f t="shared" si="12"/>
        <v>29774.658540887976</v>
      </c>
      <c r="BQ21" s="19">
        <f t="shared" si="12"/>
        <v>29774.658540887976</v>
      </c>
      <c r="BR21" s="19">
        <f t="shared" si="12"/>
        <v>33359.247643579605</v>
      </c>
      <c r="BS21" s="19">
        <f t="shared" si="12"/>
        <v>33359.247643579605</v>
      </c>
      <c r="BT21" s="19">
        <f t="shared" si="12"/>
        <v>33359.247643579605</v>
      </c>
      <c r="BU21" s="19">
        <f t="shared" si="12"/>
        <v>33359.247643579605</v>
      </c>
      <c r="BV21" s="19">
        <f t="shared" si="12"/>
        <v>33359.247643579605</v>
      </c>
      <c r="BW21" s="19">
        <f t="shared" ref="BW21:CM21" si="13">IF($H$6="IRR",BW46+BW60+BW74+BW80,BW95+BW109+BW123+BW129)</f>
        <v>33359.247643579605</v>
      </c>
      <c r="BX21" s="19">
        <f t="shared" si="13"/>
        <v>33359.247643579605</v>
      </c>
      <c r="BY21" s="19">
        <f t="shared" si="13"/>
        <v>33359.247643579605</v>
      </c>
      <c r="BZ21" s="19">
        <f t="shared" si="13"/>
        <v>33359.247643579605</v>
      </c>
      <c r="CA21" s="19">
        <f t="shared" si="13"/>
        <v>33359.247643579605</v>
      </c>
      <c r="CB21" s="19">
        <f t="shared" si="13"/>
        <v>33359.247643579605</v>
      </c>
      <c r="CC21" s="19">
        <f t="shared" si="13"/>
        <v>33359.247643579605</v>
      </c>
      <c r="CD21" s="19">
        <f t="shared" si="13"/>
        <v>37013.964607838556</v>
      </c>
      <c r="CE21" s="19">
        <f t="shared" si="13"/>
        <v>37013.964607838556</v>
      </c>
      <c r="CF21" s="19">
        <f t="shared" si="13"/>
        <v>37013.964607838556</v>
      </c>
      <c r="CG21" s="19">
        <f t="shared" si="13"/>
        <v>37013.964607838556</v>
      </c>
      <c r="CH21" s="19">
        <f t="shared" si="13"/>
        <v>37013.964607838556</v>
      </c>
      <c r="CI21" s="19">
        <f t="shared" si="13"/>
        <v>37013.964607838556</v>
      </c>
      <c r="CJ21" s="19">
        <f t="shared" si="13"/>
        <v>37013.964607838556</v>
      </c>
      <c r="CK21" s="19">
        <f t="shared" si="13"/>
        <v>37013.964607838556</v>
      </c>
      <c r="CL21" s="19">
        <f t="shared" si="13"/>
        <v>37013.964607838556</v>
      </c>
      <c r="CM21" s="19">
        <f t="shared" si="13"/>
        <v>37013.964607838556</v>
      </c>
      <c r="CN21" s="19">
        <f t="shared" ref="CN21:DW21" si="14">IF($H$6="IRR",CN46+CN60+CN74+CN80,CN95+CN109+CN123+CN129)</f>
        <v>37013.964607838556</v>
      </c>
      <c r="CO21" s="19">
        <f t="shared" si="14"/>
        <v>37013.964607838556</v>
      </c>
      <c r="CP21" s="19">
        <f t="shared" si="14"/>
        <v>40740.057122148311</v>
      </c>
      <c r="CQ21" s="19">
        <f t="shared" si="14"/>
        <v>40740.057122148311</v>
      </c>
      <c r="CR21" s="19">
        <f t="shared" si="14"/>
        <v>40740.057122148311</v>
      </c>
      <c r="CS21" s="19">
        <f t="shared" si="14"/>
        <v>40740.057122148311</v>
      </c>
      <c r="CT21" s="19">
        <f t="shared" si="14"/>
        <v>40740.057122148311</v>
      </c>
      <c r="CU21" s="19">
        <f t="shared" si="14"/>
        <v>40740.057122148311</v>
      </c>
      <c r="CV21" s="19">
        <f t="shared" si="14"/>
        <v>40740.057122148311</v>
      </c>
      <c r="CW21" s="19">
        <f t="shared" si="14"/>
        <v>40740.057122148311</v>
      </c>
      <c r="CX21" s="19">
        <f t="shared" si="14"/>
        <v>40740.057122148311</v>
      </c>
      <c r="CY21" s="19">
        <f t="shared" si="14"/>
        <v>40740.057122148311</v>
      </c>
      <c r="CZ21" s="19">
        <f t="shared" si="14"/>
        <v>40740.057122148311</v>
      </c>
      <c r="DA21" s="19">
        <f t="shared" si="14"/>
        <v>40740.057122148311</v>
      </c>
      <c r="DB21" s="19">
        <f t="shared" si="14"/>
        <v>44538.790721143982</v>
      </c>
      <c r="DC21" s="19">
        <f t="shared" si="14"/>
        <v>44538.790721143982</v>
      </c>
      <c r="DD21" s="19">
        <f t="shared" si="14"/>
        <v>44538.790721143982</v>
      </c>
      <c r="DE21" s="19">
        <f t="shared" si="14"/>
        <v>44538.790721143982</v>
      </c>
      <c r="DF21" s="19">
        <f t="shared" si="14"/>
        <v>44538.790721143982</v>
      </c>
      <c r="DG21" s="19">
        <f t="shared" si="14"/>
        <v>44538.790721143982</v>
      </c>
      <c r="DH21" s="19">
        <f t="shared" si="14"/>
        <v>44538.790721143982</v>
      </c>
      <c r="DI21" s="19">
        <f t="shared" si="14"/>
        <v>44538.790721143982</v>
      </c>
      <c r="DJ21" s="19">
        <f t="shared" si="14"/>
        <v>44538.790721143982</v>
      </c>
      <c r="DK21" s="19">
        <f t="shared" si="14"/>
        <v>44538.790721143982</v>
      </c>
      <c r="DL21" s="19">
        <f t="shared" si="14"/>
        <v>44538.790721143982</v>
      </c>
      <c r="DM21" s="19">
        <f t="shared" si="14"/>
        <v>44538.790721143982</v>
      </c>
      <c r="DN21" s="19">
        <f t="shared" si="14"/>
        <v>48411.448825888008</v>
      </c>
      <c r="DO21" s="19">
        <f t="shared" si="14"/>
        <v>48411.448825888008</v>
      </c>
      <c r="DP21" s="19">
        <f t="shared" si="14"/>
        <v>48411.448825888008</v>
      </c>
      <c r="DQ21" s="19">
        <f t="shared" si="14"/>
        <v>48411.448825888008</v>
      </c>
      <c r="DR21" s="19">
        <f t="shared" si="14"/>
        <v>48411.448825888008</v>
      </c>
      <c r="DS21" s="19">
        <f t="shared" si="14"/>
        <v>48411.448825888008</v>
      </c>
      <c r="DT21" s="19">
        <f t="shared" si="14"/>
        <v>48411.448825888008</v>
      </c>
      <c r="DU21" s="19">
        <f t="shared" si="14"/>
        <v>48411.448825888008</v>
      </c>
      <c r="DV21" s="19">
        <f t="shared" si="14"/>
        <v>48411.448825888008</v>
      </c>
      <c r="DW21" s="19">
        <f t="shared" si="14"/>
        <v>48411.448825888008</v>
      </c>
      <c r="DX21" s="19">
        <f>IF($H$6="IRR",DX46+DX60+DX74+DX80,DX95+DX109+DX123+DX129)</f>
        <v>48411.448825888008</v>
      </c>
      <c r="DY21" s="19">
        <f>IF($H$6="IRR",DY46+DY60+DY74+DY80,DY95+DY109+DY123+DY129)</f>
        <v>56571025.121105671</v>
      </c>
    </row>
    <row r="22" spans="2:129" x14ac:dyDescent="0.2">
      <c r="B22" s="25" t="s">
        <v>333</v>
      </c>
      <c r="H22" s="19">
        <f>SUM(I22:DY22)</f>
        <v>209999.99970779379</v>
      </c>
      <c r="I22" s="19">
        <f>CF!P9</f>
        <v>209999.99970779379</v>
      </c>
      <c r="J22" s="19">
        <f>CF!Q9</f>
        <v>0</v>
      </c>
      <c r="K22" s="19">
        <f>CF!R9</f>
        <v>0</v>
      </c>
      <c r="L22" s="19">
        <f>CF!S9</f>
        <v>0</v>
      </c>
      <c r="M22" s="19">
        <f>CF!T9</f>
        <v>0</v>
      </c>
      <c r="N22" s="19">
        <f>CF!U9</f>
        <v>0</v>
      </c>
      <c r="O22" s="19">
        <f>CF!V9</f>
        <v>0</v>
      </c>
      <c r="P22" s="19">
        <f>CF!W9</f>
        <v>0</v>
      </c>
      <c r="Q22" s="19">
        <f>CF!X9</f>
        <v>0</v>
      </c>
      <c r="R22" s="19">
        <f>CF!Y9</f>
        <v>0</v>
      </c>
      <c r="S22" s="19">
        <f>CF!Z9</f>
        <v>0</v>
      </c>
      <c r="T22" s="19">
        <f>CF!AA9</f>
        <v>0</v>
      </c>
      <c r="U22" s="19">
        <f>CF!AB9</f>
        <v>0</v>
      </c>
      <c r="V22" s="19">
        <f>CF!AC9</f>
        <v>0</v>
      </c>
      <c r="W22" s="19">
        <f>CF!AD9</f>
        <v>0</v>
      </c>
      <c r="X22" s="19">
        <f>CF!AE9</f>
        <v>0</v>
      </c>
      <c r="Y22" s="19">
        <f>CF!AF9</f>
        <v>0</v>
      </c>
      <c r="Z22" s="19">
        <f>CF!AG9</f>
        <v>0</v>
      </c>
      <c r="AA22" s="19">
        <f>CF!AH9</f>
        <v>0</v>
      </c>
      <c r="AB22" s="19">
        <f>CF!AI9</f>
        <v>0</v>
      </c>
      <c r="AC22" s="19">
        <f>CF!AJ9</f>
        <v>0</v>
      </c>
      <c r="AD22" s="19">
        <f>CF!AK9</f>
        <v>0</v>
      </c>
      <c r="AE22" s="19">
        <f>CF!AL9</f>
        <v>0</v>
      </c>
      <c r="AF22" s="19">
        <f>CF!AM9</f>
        <v>0</v>
      </c>
      <c r="AG22" s="19">
        <f>CF!AN9</f>
        <v>0</v>
      </c>
      <c r="AH22" s="19">
        <f>CF!AO9</f>
        <v>0</v>
      </c>
      <c r="AI22" s="19">
        <f>CF!AP9</f>
        <v>0</v>
      </c>
      <c r="AJ22" s="19">
        <f>CF!AQ9</f>
        <v>0</v>
      </c>
      <c r="AK22" s="19">
        <f>CF!AR9</f>
        <v>0</v>
      </c>
      <c r="AL22" s="19">
        <f>CF!AS9</f>
        <v>0</v>
      </c>
      <c r="AM22" s="19">
        <f>CF!AT9</f>
        <v>0</v>
      </c>
      <c r="AN22" s="19">
        <f>CF!AU9</f>
        <v>0</v>
      </c>
      <c r="AO22" s="19">
        <f>CF!AV9</f>
        <v>0</v>
      </c>
      <c r="AP22" s="19">
        <f>CF!AW9</f>
        <v>0</v>
      </c>
      <c r="AQ22" s="19">
        <f>CF!AX9</f>
        <v>0</v>
      </c>
      <c r="AR22" s="19">
        <f>CF!AY9</f>
        <v>0</v>
      </c>
      <c r="AS22" s="19">
        <f>CF!AZ9</f>
        <v>0</v>
      </c>
      <c r="AT22" s="19">
        <f>CF!BA9</f>
        <v>0</v>
      </c>
      <c r="AU22" s="19">
        <f>CF!BB9</f>
        <v>0</v>
      </c>
      <c r="AV22" s="19">
        <f>CF!BC9</f>
        <v>0</v>
      </c>
      <c r="AW22" s="19">
        <f>CF!BD9</f>
        <v>0</v>
      </c>
      <c r="AX22" s="19">
        <f>CF!BE9</f>
        <v>0</v>
      </c>
      <c r="AY22" s="19">
        <f>CF!BF9</f>
        <v>0</v>
      </c>
      <c r="AZ22" s="19">
        <f>CF!BG9</f>
        <v>0</v>
      </c>
      <c r="BA22" s="19">
        <f>CF!BH9</f>
        <v>0</v>
      </c>
      <c r="BB22" s="19">
        <f>CF!BI9</f>
        <v>0</v>
      </c>
      <c r="BC22" s="19">
        <f>CF!BJ9</f>
        <v>0</v>
      </c>
      <c r="BD22" s="19">
        <f>CF!BK9</f>
        <v>0</v>
      </c>
      <c r="BE22" s="19">
        <f>CF!BL9</f>
        <v>0</v>
      </c>
      <c r="BF22" s="19">
        <f>CF!BM9</f>
        <v>0</v>
      </c>
      <c r="BG22" s="19">
        <f>CF!BN9</f>
        <v>0</v>
      </c>
      <c r="BH22" s="19">
        <f>CF!BO9</f>
        <v>0</v>
      </c>
      <c r="BI22" s="19">
        <f>CF!BP9</f>
        <v>0</v>
      </c>
      <c r="BJ22" s="19">
        <f>CF!BQ9</f>
        <v>0</v>
      </c>
      <c r="BK22" s="19">
        <f>CF!BR9</f>
        <v>0</v>
      </c>
      <c r="BL22" s="19">
        <f>CF!BS9</f>
        <v>0</v>
      </c>
      <c r="BM22" s="19">
        <f>CF!BT9</f>
        <v>0</v>
      </c>
      <c r="BN22" s="19">
        <f>CF!BU9</f>
        <v>0</v>
      </c>
      <c r="BO22" s="19">
        <f>CF!BV9</f>
        <v>0</v>
      </c>
      <c r="BP22" s="19">
        <f>CF!BW9</f>
        <v>0</v>
      </c>
      <c r="BQ22" s="19">
        <f>CF!BX9</f>
        <v>0</v>
      </c>
      <c r="BR22" s="19">
        <f>CF!BY9</f>
        <v>0</v>
      </c>
      <c r="BS22" s="19">
        <f>CF!BZ9</f>
        <v>0</v>
      </c>
      <c r="BT22" s="19">
        <f>CF!CA9</f>
        <v>0</v>
      </c>
      <c r="BU22" s="19">
        <f>CF!CB9</f>
        <v>0</v>
      </c>
      <c r="BV22" s="19">
        <f>CF!CC9</f>
        <v>0</v>
      </c>
      <c r="BW22" s="19">
        <f>CF!CD9</f>
        <v>0</v>
      </c>
      <c r="BX22" s="19">
        <f>CF!CE9</f>
        <v>0</v>
      </c>
      <c r="BY22" s="19">
        <f>CF!CF9</f>
        <v>0</v>
      </c>
      <c r="BZ22" s="19">
        <f>CF!CG9</f>
        <v>0</v>
      </c>
      <c r="CA22" s="19">
        <f>CF!CH9</f>
        <v>0</v>
      </c>
      <c r="CB22" s="19">
        <f>CF!CI9</f>
        <v>0</v>
      </c>
      <c r="CC22" s="19">
        <f>CF!CJ9</f>
        <v>0</v>
      </c>
      <c r="CD22" s="19">
        <f>CF!CK9</f>
        <v>0</v>
      </c>
      <c r="CE22" s="19">
        <f>CF!CL9</f>
        <v>0</v>
      </c>
      <c r="CF22" s="19">
        <f>CF!CM9</f>
        <v>0</v>
      </c>
      <c r="CG22" s="19">
        <f>CF!CN9</f>
        <v>0</v>
      </c>
      <c r="CH22" s="19">
        <f>CF!CO9</f>
        <v>0</v>
      </c>
      <c r="CI22" s="19">
        <f>CF!CP9</f>
        <v>0</v>
      </c>
      <c r="CJ22" s="19">
        <f>CF!CQ9</f>
        <v>0</v>
      </c>
      <c r="CK22" s="19">
        <f>CF!CR9</f>
        <v>0</v>
      </c>
      <c r="CL22" s="19">
        <f>CF!CS9</f>
        <v>0</v>
      </c>
      <c r="CM22" s="19">
        <f>CF!CT9</f>
        <v>0</v>
      </c>
      <c r="CN22" s="19">
        <f>CF!CU9</f>
        <v>0</v>
      </c>
      <c r="CO22" s="19">
        <f>CF!CV9</f>
        <v>0</v>
      </c>
      <c r="CP22" s="19">
        <f>CF!CW9</f>
        <v>0</v>
      </c>
      <c r="CQ22" s="19">
        <f>CF!CX9</f>
        <v>0</v>
      </c>
      <c r="CR22" s="19">
        <f>CF!CY9</f>
        <v>0</v>
      </c>
      <c r="CS22" s="19">
        <f>CF!CZ9</f>
        <v>0</v>
      </c>
      <c r="CT22" s="19">
        <f>CF!DA9</f>
        <v>0</v>
      </c>
      <c r="CU22" s="19">
        <f>CF!DB9</f>
        <v>0</v>
      </c>
      <c r="CV22" s="19">
        <f>CF!DC9</f>
        <v>0</v>
      </c>
      <c r="CW22" s="19">
        <f>CF!DD9</f>
        <v>0</v>
      </c>
      <c r="CX22" s="19">
        <f>CF!DE9</f>
        <v>0</v>
      </c>
      <c r="CY22" s="19">
        <f>CF!DF9</f>
        <v>0</v>
      </c>
      <c r="CZ22" s="19">
        <f>CF!DG9</f>
        <v>0</v>
      </c>
      <c r="DA22" s="19">
        <f>CF!DH9</f>
        <v>0</v>
      </c>
      <c r="DB22" s="19">
        <f>CF!DI9</f>
        <v>0</v>
      </c>
      <c r="DC22" s="19">
        <f>CF!DJ9</f>
        <v>0</v>
      </c>
      <c r="DD22" s="19">
        <f>CF!DK9</f>
        <v>0</v>
      </c>
      <c r="DE22" s="19">
        <f>CF!DL9</f>
        <v>0</v>
      </c>
      <c r="DF22" s="19">
        <f>CF!DM9</f>
        <v>0</v>
      </c>
      <c r="DG22" s="19">
        <f>CF!DN9</f>
        <v>0</v>
      </c>
      <c r="DH22" s="19">
        <f>CF!DO9</f>
        <v>0</v>
      </c>
      <c r="DI22" s="19">
        <f>CF!DP9</f>
        <v>0</v>
      </c>
      <c r="DJ22" s="19">
        <f>CF!DQ9</f>
        <v>0</v>
      </c>
      <c r="DK22" s="19">
        <f>CF!DR9</f>
        <v>0</v>
      </c>
      <c r="DL22" s="19">
        <f>CF!DS9</f>
        <v>0</v>
      </c>
      <c r="DM22" s="19">
        <f>CF!DT9</f>
        <v>0</v>
      </c>
      <c r="DN22" s="19">
        <f>CF!DU9</f>
        <v>0</v>
      </c>
      <c r="DO22" s="19">
        <f>CF!DV9</f>
        <v>0</v>
      </c>
      <c r="DP22" s="19">
        <f>CF!DW9</f>
        <v>0</v>
      </c>
      <c r="DQ22" s="19">
        <f>CF!DX9</f>
        <v>0</v>
      </c>
      <c r="DR22" s="19">
        <f>CF!DY9</f>
        <v>0</v>
      </c>
      <c r="DS22" s="19">
        <f>CF!DZ9</f>
        <v>0</v>
      </c>
      <c r="DT22" s="19">
        <f>CF!EA9</f>
        <v>0</v>
      </c>
      <c r="DU22" s="19">
        <f>CF!EB9</f>
        <v>0</v>
      </c>
      <c r="DV22" s="19">
        <f>CF!EC9</f>
        <v>0</v>
      </c>
      <c r="DW22" s="19">
        <f>CF!ED9</f>
        <v>0</v>
      </c>
      <c r="DX22" s="19">
        <f>CF!EE9</f>
        <v>0</v>
      </c>
      <c r="DY22" s="19">
        <f>CF!EF9</f>
        <v>0</v>
      </c>
    </row>
    <row r="23" spans="2:129" x14ac:dyDescent="0.2">
      <c r="B23" s="25" t="s">
        <v>591</v>
      </c>
      <c r="H23" s="19">
        <f>SUM(I23:DY23)/2</f>
        <v>5891354.7837355649</v>
      </c>
      <c r="I23" s="19">
        <f>SUM(SUMIF(CF!$P$4:$EF$4,'Partnership Returns'!I12,CF!$P$43:$EF$43),SUMIF(CF!$P$4:$EF$4,'Partnership Returns'!I12,CF!$P$70:$EF$70),SUMIF(CF!$P$4:$EF$4,'Partnership Returns'!I12,CF!$P$98:$EF$98),SUMIF(CF!$P$4:$EF$4,'Partnership Returns'!I12,CF!$P$125:$EF$125))</f>
        <v>380087.40535111289</v>
      </c>
      <c r="J23" s="19">
        <f>SUM(SUMIF(CF!$P$4:$EF$4,'Partnership Returns'!J12,CF!$P$43:$EF$43),SUMIF(CF!$P$4:$EF$4,'Partnership Returns'!J12,CF!$P$70:$EF$70),SUMIF(CF!$P$4:$EF$4,'Partnership Returns'!J12,CF!$P$98:$EF$98),SUMIF(CF!$P$4:$EF$4,'Partnership Returns'!J12,CF!$P$125:$EF$125))</f>
        <v>380087.40535111289</v>
      </c>
      <c r="K23" s="19">
        <f>SUM(SUMIF(CF!$P$4:$EF$4,'Partnership Returns'!K12,CF!$P$43:$EF$43),SUMIF(CF!$P$4:$EF$4,'Partnership Returns'!K12,CF!$P$70:$EF$70),SUMIF(CF!$P$4:$EF$4,'Partnership Returns'!K12,CF!$P$98:$EF$98),SUMIF(CF!$P$4:$EF$4,'Partnership Returns'!K12,CF!$P$125:$EF$125))</f>
        <v>380087.40535111289</v>
      </c>
      <c r="L23" s="19">
        <f>SUM(SUMIF(CF!$P$4:$EF$4,'Partnership Returns'!L12,CF!$P$43:$EF$43),SUMIF(CF!$P$4:$EF$4,'Partnership Returns'!L12,CF!$P$70:$EF$70),SUMIF(CF!$P$4:$EF$4,'Partnership Returns'!L12,CF!$P$98:$EF$98),SUMIF(CF!$P$4:$EF$4,'Partnership Returns'!L12,CF!$P$125:$EF$125))</f>
        <v>380087.40535111289</v>
      </c>
      <c r="M23" s="19">
        <f>SUM(SUMIF(CF!$P$4:$EF$4,'Partnership Returns'!M12,CF!$P$43:$EF$43),SUMIF(CF!$P$4:$EF$4,'Partnership Returns'!M12,CF!$P$70:$EF$70),SUMIF(CF!$P$4:$EF$4,'Partnership Returns'!M12,CF!$P$98:$EF$98),SUMIF(CF!$P$4:$EF$4,'Partnership Returns'!M12,CF!$P$125:$EF$125))</f>
        <v>380087.40535111289</v>
      </c>
      <c r="N23" s="19">
        <f>SUM(SUMIF(CF!$P$4:$EF$4,'Partnership Returns'!N12,CF!$P$43:$EF$43),SUMIF(CF!$P$4:$EF$4,'Partnership Returns'!N12,CF!$P$70:$EF$70),SUMIF(CF!$P$4:$EF$4,'Partnership Returns'!N12,CF!$P$98:$EF$98),SUMIF(CF!$P$4:$EF$4,'Partnership Returns'!N12,CF!$P$125:$EF$125))</f>
        <v>380087.40587998863</v>
      </c>
      <c r="O23" s="19">
        <f>SUM(SUMIF(CF!$P$4:$EF$4,'Partnership Returns'!O12,CF!$P$43:$EF$43),SUMIF(CF!$P$4:$EF$4,'Partnership Returns'!O12,CF!$P$70:$EF$70),SUMIF(CF!$P$4:$EF$4,'Partnership Returns'!O12,CF!$P$98:$EF$98),SUMIF(CF!$P$4:$EF$4,'Partnership Returns'!O12,CF!$P$125:$EF$125))</f>
        <v>380087.40535111289</v>
      </c>
      <c r="P23" s="19">
        <f>SUM(SUMIF(CF!$P$4:$EF$4,'Partnership Returns'!P12,CF!$P$43:$EF$43),SUMIF(CF!$P$4:$EF$4,'Partnership Returns'!P12,CF!$P$70:$EF$70),SUMIF(CF!$P$4:$EF$4,'Partnership Returns'!P12,CF!$P$98:$EF$98),SUMIF(CF!$P$4:$EF$4,'Partnership Returns'!P12,CF!$P$125:$EF$125))</f>
        <v>380087.40535111289</v>
      </c>
      <c r="Q23" s="19">
        <f>SUM(SUMIF(CF!$P$4:$EF$4,'Partnership Returns'!Q12,CF!$P$43:$EF$43),SUMIF(CF!$P$4:$EF$4,'Partnership Returns'!Q12,CF!$P$70:$EF$70),SUMIF(CF!$P$4:$EF$4,'Partnership Returns'!Q12,CF!$P$98:$EF$98),SUMIF(CF!$P$4:$EF$4,'Partnership Returns'!Q12,CF!$P$125:$EF$125))</f>
        <v>380087.40535111289</v>
      </c>
      <c r="R23" s="19">
        <f>SUM(SUMIF(CF!$P$4:$EF$4,'Partnership Returns'!R12,CF!$P$43:$EF$43),SUMIF(CF!$P$4:$EF$4,'Partnership Returns'!R12,CF!$P$70:$EF$70),SUMIF(CF!$P$4:$EF$4,'Partnership Returns'!R12,CF!$P$98:$EF$98),SUMIF(CF!$P$4:$EF$4,'Partnership Returns'!R12,CF!$P$125:$EF$125))</f>
        <v>380087.40535111289</v>
      </c>
      <c r="S23" s="19">
        <f>SUM(SUMIF(CF!$P$4:$EF$4,'Partnership Returns'!S12,CF!$P$43:$EF$43),SUMIF(CF!$P$4:$EF$4,'Partnership Returns'!S12,CF!$P$70:$EF$70),SUMIF(CF!$P$4:$EF$4,'Partnership Returns'!S12,CF!$P$98:$EF$98),SUMIF(CF!$P$4:$EF$4,'Partnership Returns'!S12,CF!$P$125:$EF$125))</f>
        <v>380087.40535111289</v>
      </c>
      <c r="T23" s="19">
        <f>SUM(SUMIF(CF!$P$4:$EF$4,'Partnership Returns'!T12,CF!$P$43:$EF$43),SUMIF(CF!$P$4:$EF$4,'Partnership Returns'!T12,CF!$P$70:$EF$70),SUMIF(CF!$P$4:$EF$4,'Partnership Returns'!T12,CF!$P$98:$EF$98),SUMIF(CF!$P$4:$EF$4,'Partnership Returns'!T12,CF!$P$125:$EF$125))</f>
        <v>380087.40535111289</v>
      </c>
      <c r="U23" s="19">
        <f>SUM(SUMIF(CF!$P$4:$EF$4,'Partnership Returns'!U12,CF!$P$43:$EF$43),SUMIF(CF!$P$4:$EF$4,'Partnership Returns'!U12,CF!$P$70:$EF$70),SUMIF(CF!$P$4:$EF$4,'Partnership Returns'!U12,CF!$P$98:$EF$98),SUMIF(CF!$P$4:$EF$4,'Partnership Returns'!U12,CF!$P$125:$EF$125))</f>
        <v>380087.40587998863</v>
      </c>
      <c r="V23" s="19">
        <f>SUM(SUMIF(CF!$P$4:$EF$4,'Partnership Returns'!V12,CF!$P$43:$EF$43),SUMIF(CF!$P$4:$EF$4,'Partnership Returns'!V12,CF!$P$70:$EF$70),SUMIF(CF!$P$4:$EF$4,'Partnership Returns'!V12,CF!$P$98:$EF$98),SUMIF(CF!$P$4:$EF$4,'Partnership Returns'!V12,CF!$P$125:$EF$125))</f>
        <v>380087.40535111289</v>
      </c>
      <c r="W23" s="19">
        <f>SUM(SUMIF(CF!$P$4:$EF$4,'Partnership Returns'!W12,CF!$P$43:$EF$43),SUMIF(CF!$P$4:$EF$4,'Partnership Returns'!W12,CF!$P$70:$EF$70),SUMIF(CF!$P$4:$EF$4,'Partnership Returns'!W12,CF!$P$98:$EF$98),SUMIF(CF!$P$4:$EF$4,'Partnership Returns'!W12,CF!$P$125:$EF$125))</f>
        <v>380087.40535111289</v>
      </c>
      <c r="X23" s="19">
        <f>SUM(SUMIF(CF!$P$4:$EF$4,'Partnership Returns'!X12,CF!$P$43:$EF$43),SUMIF(CF!$P$4:$EF$4,'Partnership Returns'!X12,CF!$P$70:$EF$70),SUMIF(CF!$P$4:$EF$4,'Partnership Returns'!X12,CF!$P$98:$EF$98),SUMIF(CF!$P$4:$EF$4,'Partnership Returns'!X12,CF!$P$125:$EF$125))</f>
        <v>380087.40482223715</v>
      </c>
      <c r="Y23" s="19">
        <f>SUM(SUMIF(CF!$P$4:$EF$4,'Partnership Returns'!Y12,CF!$P$43:$EF$43),SUMIF(CF!$P$4:$EF$4,'Partnership Returns'!Y12,CF!$P$70:$EF$70),SUMIF(CF!$P$4:$EF$4,'Partnership Returns'!Y12,CF!$P$98:$EF$98),SUMIF(CF!$P$4:$EF$4,'Partnership Returns'!Y12,CF!$P$125:$EF$125))</f>
        <v>380087.40640886436</v>
      </c>
      <c r="Z23" s="19">
        <f>SUM(SUMIF(CF!$P$4:$EF$4,'Partnership Returns'!Z12,CF!$P$43:$EF$43),SUMIF(CF!$P$4:$EF$4,'Partnership Returns'!Z12,CF!$P$70:$EF$70),SUMIF(CF!$P$4:$EF$4,'Partnership Returns'!Z12,CF!$P$98:$EF$98),SUMIF(CF!$P$4:$EF$4,'Partnership Returns'!Z12,CF!$P$125:$EF$125))</f>
        <v>380087.40429336141</v>
      </c>
      <c r="AA23" s="19">
        <f>SUM(SUMIF(CF!$P$4:$EF$4,'Partnership Returns'!AA12,CF!$P$43:$EF$43),SUMIF(CF!$P$4:$EF$4,'Partnership Returns'!AA12,CF!$P$70:$EF$70),SUMIF(CF!$P$4:$EF$4,'Partnership Returns'!AA12,CF!$P$98:$EF$98),SUMIF(CF!$P$4:$EF$4,'Partnership Returns'!AA12,CF!$P$125:$EF$125))</f>
        <v>380087.40640886436</v>
      </c>
      <c r="AB23" s="19">
        <f>SUM(SUMIF(CF!$P$4:$EF$4,'Partnership Returns'!AB12,CF!$P$43:$EF$43),SUMIF(CF!$P$4:$EF$4,'Partnership Returns'!AB12,CF!$P$70:$EF$70),SUMIF(CF!$P$4:$EF$4,'Partnership Returns'!AB12,CF!$P$98:$EF$98),SUMIF(CF!$P$4:$EF$4,'Partnership Returns'!AB12,CF!$P$125:$EF$125))</f>
        <v>380087.40535111289</v>
      </c>
      <c r="AC23" s="19">
        <f>SUM(SUMIF(CF!$P$4:$EF$4,'Partnership Returns'!AC12,CF!$P$43:$EF$43),SUMIF(CF!$P$4:$EF$4,'Partnership Returns'!AC12,CF!$P$70:$EF$70),SUMIF(CF!$P$4:$EF$4,'Partnership Returns'!AC12,CF!$P$98:$EF$98),SUMIF(CF!$P$4:$EF$4,'Partnership Returns'!AC12,CF!$P$125:$EF$125))</f>
        <v>380087.40535111289</v>
      </c>
      <c r="AD23" s="19">
        <f>SUM(SUMIF(CF!$P$4:$EF$4,'Partnership Returns'!AD12,CF!$P$43:$EF$43),SUMIF(CF!$P$4:$EF$4,'Partnership Returns'!AD12,CF!$P$70:$EF$70),SUMIF(CF!$P$4:$EF$4,'Partnership Returns'!AD12,CF!$P$98:$EF$98),SUMIF(CF!$P$4:$EF$4,'Partnership Returns'!AD12,CF!$P$125:$EF$125))</f>
        <v>380087.40535111289</v>
      </c>
      <c r="AE23" s="19">
        <f>SUM(SUMIF(CF!$P$4:$EF$4,'Partnership Returns'!AE12,CF!$P$43:$EF$43),SUMIF(CF!$P$4:$EF$4,'Partnership Returns'!AE12,CF!$P$70:$EF$70),SUMIF(CF!$P$4:$EF$4,'Partnership Returns'!AE12,CF!$P$98:$EF$98),SUMIF(CF!$P$4:$EF$4,'Partnership Returns'!AE12,CF!$P$125:$EF$125))</f>
        <v>380087.40535111289</v>
      </c>
      <c r="AF23" s="19">
        <f>SUM(SUMIF(CF!$P$4:$EF$4,'Partnership Returns'!AF12,CF!$P$43:$EF$43),SUMIF(CF!$P$4:$EF$4,'Partnership Returns'!AF12,CF!$P$70:$EF$70),SUMIF(CF!$P$4:$EF$4,'Partnership Returns'!AF12,CF!$P$98:$EF$98),SUMIF(CF!$P$4:$EF$4,'Partnership Returns'!AF12,CF!$P$125:$EF$125))</f>
        <v>380087.40535111289</v>
      </c>
      <c r="AG23" s="19">
        <f>SUM(SUMIF(CF!$P$4:$EF$4,'Partnership Returns'!AG12,CF!$P$43:$EF$43),SUMIF(CF!$P$4:$EF$4,'Partnership Returns'!AG12,CF!$P$70:$EF$70),SUMIF(CF!$P$4:$EF$4,'Partnership Returns'!AG12,CF!$P$98:$EF$98),SUMIF(CF!$P$4:$EF$4,'Partnership Returns'!AG12,CF!$P$125:$EF$125))</f>
        <v>380087.40535111289</v>
      </c>
      <c r="AH23" s="19">
        <f>SUM(SUMIF(CF!$P$4:$EF$4,'Partnership Returns'!AH12,CF!$P$43:$EF$43),SUMIF(CF!$P$4:$EF$4,'Partnership Returns'!AH12,CF!$P$70:$EF$70),SUMIF(CF!$P$4:$EF$4,'Partnership Returns'!AH12,CF!$P$98:$EF$98),SUMIF(CF!$P$4:$EF$4,'Partnership Returns'!AH12,CF!$P$125:$EF$125))</f>
        <v>380087.40640886436</v>
      </c>
      <c r="AI23" s="19">
        <f>SUM(SUMIF(CF!$P$4:$EF$4,'Partnership Returns'!AI12,CF!$P$43:$EF$43),SUMIF(CF!$P$4:$EF$4,'Partnership Returns'!AI12,CF!$P$70:$EF$70),SUMIF(CF!$P$4:$EF$4,'Partnership Returns'!AI12,CF!$P$98:$EF$98),SUMIF(CF!$P$4:$EF$4,'Partnership Returns'!AI12,CF!$P$125:$EF$125))</f>
        <v>380087.40429336141</v>
      </c>
      <c r="AJ23" s="19">
        <f>SUM(SUMIF(CF!$P$4:$EF$4,'Partnership Returns'!AJ12,CF!$P$43:$EF$43),SUMIF(CF!$P$4:$EF$4,'Partnership Returns'!AJ12,CF!$P$70:$EF$70),SUMIF(CF!$P$4:$EF$4,'Partnership Returns'!AJ12,CF!$P$98:$EF$98),SUMIF(CF!$P$4:$EF$4,'Partnership Returns'!AJ12,CF!$P$125:$EF$125))</f>
        <v>380087.40640886436</v>
      </c>
      <c r="AK23" s="19">
        <f>SUM(SUMIF(CF!$P$4:$EF$4,'Partnership Returns'!AK12,CF!$P$43:$EF$43),SUMIF(CF!$P$4:$EF$4,'Partnership Returns'!AK12,CF!$P$70:$EF$70),SUMIF(CF!$P$4:$EF$4,'Partnership Returns'!AK12,CF!$P$98:$EF$98),SUMIF(CF!$P$4:$EF$4,'Partnership Returns'!AK12,CF!$P$125:$EF$125))</f>
        <v>380087.40429336141</v>
      </c>
      <c r="AL23" s="19">
        <f>SUM(SUMIF(CF!$P$4:$EF$4,'Partnership Returns'!AL12,CF!$P$43:$EF$43),SUMIF(CF!$P$4:$EF$4,'Partnership Returns'!AL12,CF!$P$70:$EF$70),SUMIF(CF!$P$4:$EF$4,'Partnership Returns'!AL12,CF!$P$98:$EF$98),SUMIF(CF!$P$4:$EF$4,'Partnership Returns'!AL12,CF!$P$125:$EF$125))</f>
        <v>380087.40640886436</v>
      </c>
      <c r="AM23" s="19">
        <f>SUM(SUMIF(CF!$P$4:$EF$4,'Partnership Returns'!AM12,CF!$P$43:$EF$43),SUMIF(CF!$P$4:$EF$4,'Partnership Returns'!AM12,CF!$P$70:$EF$70),SUMIF(CF!$P$4:$EF$4,'Partnership Returns'!AM12,CF!$P$98:$EF$98),SUMIF(CF!$P$4:$EF$4,'Partnership Returns'!AM12,CF!$P$125:$EF$125))</f>
        <v>380087.40429336141</v>
      </c>
      <c r="AN23" s="19">
        <f>SUM(SUMIF(CF!$P$4:$EF$4,'Partnership Returns'!AN12,CF!$P$43:$EF$43),SUMIF(CF!$P$4:$EF$4,'Partnership Returns'!AN12,CF!$P$70:$EF$70),SUMIF(CF!$P$4:$EF$4,'Partnership Returns'!AN12,CF!$P$98:$EF$98),SUMIF(CF!$P$4:$EF$4,'Partnership Returns'!AN12,CF!$P$125:$EF$125))</f>
        <v>0</v>
      </c>
      <c r="AO23" s="19">
        <f>SUM(SUMIF(CF!$P$4:$EF$4,'Partnership Returns'!AO12,CF!$P$43:$EF$43),SUMIF(CF!$P$4:$EF$4,'Partnership Returns'!AO12,CF!$P$70:$EF$70),SUMIF(CF!$P$4:$EF$4,'Partnership Returns'!AO12,CF!$P$98:$EF$98),SUMIF(CF!$P$4:$EF$4,'Partnership Returns'!AO12,CF!$P$125:$EF$125))</f>
        <v>0</v>
      </c>
      <c r="AP23" s="19">
        <f>SUM(SUMIF(CF!$P$4:$EF$4,'Partnership Returns'!AP12,CF!$P$43:$EF$43),SUMIF(CF!$P$4:$EF$4,'Partnership Returns'!AP12,CF!$P$70:$EF$70),SUMIF(CF!$P$4:$EF$4,'Partnership Returns'!AP12,CF!$P$98:$EF$98),SUMIF(CF!$P$4:$EF$4,'Partnership Returns'!AP12,CF!$P$125:$EF$125))</f>
        <v>0</v>
      </c>
      <c r="AQ23" s="19">
        <f>SUM(SUMIF(CF!$P$4:$EF$4,'Partnership Returns'!AQ12,CF!$P$43:$EF$43),SUMIF(CF!$P$4:$EF$4,'Partnership Returns'!AQ12,CF!$P$70:$EF$70),SUMIF(CF!$P$4:$EF$4,'Partnership Returns'!AQ12,CF!$P$98:$EF$98),SUMIF(CF!$P$4:$EF$4,'Partnership Returns'!AQ12,CF!$P$125:$EF$125))</f>
        <v>0</v>
      </c>
      <c r="AR23" s="19">
        <f>SUM(SUMIF(CF!$P$4:$EF$4,'Partnership Returns'!AR12,CF!$P$43:$EF$43),SUMIF(CF!$P$4:$EF$4,'Partnership Returns'!AR12,CF!$P$70:$EF$70),SUMIF(CF!$P$4:$EF$4,'Partnership Returns'!AR12,CF!$P$98:$EF$98),SUMIF(CF!$P$4:$EF$4,'Partnership Returns'!AR12,CF!$P$125:$EF$125))</f>
        <v>0</v>
      </c>
      <c r="AS23" s="19">
        <f>SUM(SUMIF(CF!$P$4:$EF$4,'Partnership Returns'!AS12,CF!$P$43:$EF$43),SUMIF(CF!$P$4:$EF$4,'Partnership Returns'!AS12,CF!$P$70:$EF$70),SUMIF(CF!$P$4:$EF$4,'Partnership Returns'!AS12,CF!$P$98:$EF$98),SUMIF(CF!$P$4:$EF$4,'Partnership Returns'!AS12,CF!$P$125:$EF$125))</f>
        <v>0</v>
      </c>
      <c r="AT23" s="19">
        <f>SUM(SUMIF(CF!$P$4:$EF$4,'Partnership Returns'!AT12,CF!$P$43:$EF$43),SUMIF(CF!$P$4:$EF$4,'Partnership Returns'!AT12,CF!$P$70:$EF$70),SUMIF(CF!$P$4:$EF$4,'Partnership Returns'!AT12,CF!$P$98:$EF$98),SUMIF(CF!$P$4:$EF$4,'Partnership Returns'!AT12,CF!$P$125:$EF$125))</f>
        <v>0</v>
      </c>
      <c r="AU23" s="19">
        <f>SUM(SUMIF(CF!$P$4:$EF$4,'Partnership Returns'!AU12,CF!$P$43:$EF$43),SUMIF(CF!$P$4:$EF$4,'Partnership Returns'!AU12,CF!$P$70:$EF$70),SUMIF(CF!$P$4:$EF$4,'Partnership Returns'!AU12,CF!$P$98:$EF$98),SUMIF(CF!$P$4:$EF$4,'Partnership Returns'!AU12,CF!$P$125:$EF$125))</f>
        <v>0</v>
      </c>
      <c r="AV23" s="19">
        <f>SUM(SUMIF(CF!$P$4:$EF$4,'Partnership Returns'!AV12,CF!$P$43:$EF$43),SUMIF(CF!$P$4:$EF$4,'Partnership Returns'!AV12,CF!$P$70:$EF$70),SUMIF(CF!$P$4:$EF$4,'Partnership Returns'!AV12,CF!$P$98:$EF$98),SUMIF(CF!$P$4:$EF$4,'Partnership Returns'!AV12,CF!$P$125:$EF$125))</f>
        <v>0</v>
      </c>
      <c r="AW23" s="19">
        <f>SUM(SUMIF(CF!$P$4:$EF$4,'Partnership Returns'!AW12,CF!$P$43:$EF$43),SUMIF(CF!$P$4:$EF$4,'Partnership Returns'!AW12,CF!$P$70:$EF$70),SUMIF(CF!$P$4:$EF$4,'Partnership Returns'!AW12,CF!$P$98:$EF$98),SUMIF(CF!$P$4:$EF$4,'Partnership Returns'!AW12,CF!$P$125:$EF$125))</f>
        <v>0</v>
      </c>
      <c r="AX23" s="19">
        <f>SUM(SUMIF(CF!$P$4:$EF$4,'Partnership Returns'!AX12,CF!$P$43:$EF$43),SUMIF(CF!$P$4:$EF$4,'Partnership Returns'!AX12,CF!$P$70:$EF$70),SUMIF(CF!$P$4:$EF$4,'Partnership Returns'!AX12,CF!$P$98:$EF$98),SUMIF(CF!$P$4:$EF$4,'Partnership Returns'!AX12,CF!$P$125:$EF$125))</f>
        <v>0</v>
      </c>
      <c r="AY23" s="19">
        <f>SUM(SUMIF(CF!$P$4:$EF$4,'Partnership Returns'!AY12,CF!$P$43:$EF$43),SUMIF(CF!$P$4:$EF$4,'Partnership Returns'!AY12,CF!$P$70:$EF$70),SUMIF(CF!$P$4:$EF$4,'Partnership Returns'!AY12,CF!$P$98:$EF$98),SUMIF(CF!$P$4:$EF$4,'Partnership Returns'!AY12,CF!$P$125:$EF$125))</f>
        <v>0</v>
      </c>
      <c r="AZ23" s="19">
        <f>SUM(SUMIF(CF!$P$4:$EF$4,'Partnership Returns'!AZ12,CF!$P$43:$EF$43),SUMIF(CF!$P$4:$EF$4,'Partnership Returns'!AZ12,CF!$P$70:$EF$70),SUMIF(CF!$P$4:$EF$4,'Partnership Returns'!AZ12,CF!$P$98:$EF$98),SUMIF(CF!$P$4:$EF$4,'Partnership Returns'!AZ12,CF!$P$125:$EF$125))</f>
        <v>0</v>
      </c>
      <c r="BA23" s="19">
        <f>SUM(SUMIF(CF!$P$4:$EF$4,'Partnership Returns'!BA12,CF!$P$43:$EF$43),SUMIF(CF!$P$4:$EF$4,'Partnership Returns'!BA12,CF!$P$70:$EF$70),SUMIF(CF!$P$4:$EF$4,'Partnership Returns'!BA12,CF!$P$98:$EF$98),SUMIF(CF!$P$4:$EF$4,'Partnership Returns'!BA12,CF!$P$125:$EF$125))</f>
        <v>0</v>
      </c>
      <c r="BB23" s="19">
        <f>SUM(SUMIF(CF!$P$4:$EF$4,'Partnership Returns'!BB12,CF!$P$43:$EF$43),SUMIF(CF!$P$4:$EF$4,'Partnership Returns'!BB12,CF!$P$70:$EF$70),SUMIF(CF!$P$4:$EF$4,'Partnership Returns'!BB12,CF!$P$98:$EF$98),SUMIF(CF!$P$4:$EF$4,'Partnership Returns'!BB12,CF!$P$125:$EF$125))</f>
        <v>0</v>
      </c>
      <c r="BC23" s="19">
        <f>SUM(SUMIF(CF!$P$4:$EF$4,'Partnership Returns'!BC12,CF!$P$43:$EF$43),SUMIF(CF!$P$4:$EF$4,'Partnership Returns'!BC12,CF!$P$70:$EF$70),SUMIF(CF!$P$4:$EF$4,'Partnership Returns'!BC12,CF!$P$98:$EF$98),SUMIF(CF!$P$4:$EF$4,'Partnership Returns'!BC12,CF!$P$125:$EF$125))</f>
        <v>0</v>
      </c>
      <c r="BD23" s="19">
        <f>SUM(SUMIF(CF!$P$4:$EF$4,'Partnership Returns'!BD12,CF!$P$43:$EF$43),SUMIF(CF!$P$4:$EF$4,'Partnership Returns'!BD12,CF!$P$70:$EF$70),SUMIF(CF!$P$4:$EF$4,'Partnership Returns'!BD12,CF!$P$98:$EF$98),SUMIF(CF!$P$4:$EF$4,'Partnership Returns'!BD12,CF!$P$125:$EF$125))</f>
        <v>0</v>
      </c>
      <c r="BE23" s="19">
        <f>SUM(SUMIF(CF!$P$4:$EF$4,'Partnership Returns'!BE12,CF!$P$43:$EF$43),SUMIF(CF!$P$4:$EF$4,'Partnership Returns'!BE12,CF!$P$70:$EF$70),SUMIF(CF!$P$4:$EF$4,'Partnership Returns'!BE12,CF!$P$98:$EF$98),SUMIF(CF!$P$4:$EF$4,'Partnership Returns'!BE12,CF!$P$125:$EF$125))</f>
        <v>0</v>
      </c>
      <c r="BF23" s="19">
        <f>SUM(SUMIF(CF!$P$4:$EF$4,'Partnership Returns'!BF12,CF!$P$43:$EF$43),SUMIF(CF!$P$4:$EF$4,'Partnership Returns'!BF12,CF!$P$70:$EF$70),SUMIF(CF!$P$4:$EF$4,'Partnership Returns'!BF12,CF!$P$98:$EF$98),SUMIF(CF!$P$4:$EF$4,'Partnership Returns'!BF12,CF!$P$125:$EF$125))</f>
        <v>0</v>
      </c>
      <c r="BG23" s="19">
        <f>SUM(SUMIF(CF!$P$4:$EF$4,'Partnership Returns'!BG12,CF!$P$43:$EF$43),SUMIF(CF!$P$4:$EF$4,'Partnership Returns'!BG12,CF!$P$70:$EF$70),SUMIF(CF!$P$4:$EF$4,'Partnership Returns'!BG12,CF!$P$98:$EF$98),SUMIF(CF!$P$4:$EF$4,'Partnership Returns'!BG12,CF!$P$125:$EF$125))</f>
        <v>0</v>
      </c>
      <c r="BH23" s="19">
        <f>SUM(SUMIF(CF!$P$4:$EF$4,'Partnership Returns'!BH12,CF!$P$43:$EF$43),SUMIF(CF!$P$4:$EF$4,'Partnership Returns'!BH12,CF!$P$70:$EF$70),SUMIF(CF!$P$4:$EF$4,'Partnership Returns'!BH12,CF!$P$98:$EF$98),SUMIF(CF!$P$4:$EF$4,'Partnership Returns'!BH12,CF!$P$125:$EF$125))</f>
        <v>0</v>
      </c>
      <c r="BI23" s="19">
        <f>SUM(SUMIF(CF!$P$4:$EF$4,'Partnership Returns'!BI12,CF!$P$43:$EF$43),SUMIF(CF!$P$4:$EF$4,'Partnership Returns'!BI12,CF!$P$70:$EF$70),SUMIF(CF!$P$4:$EF$4,'Partnership Returns'!BI12,CF!$P$98:$EF$98),SUMIF(CF!$P$4:$EF$4,'Partnership Returns'!BI12,CF!$P$125:$EF$125))</f>
        <v>0</v>
      </c>
      <c r="BJ23" s="19">
        <f>SUM(SUMIF(CF!$P$4:$EF$4,'Partnership Returns'!BJ12,CF!$P$43:$EF$43),SUMIF(CF!$P$4:$EF$4,'Partnership Returns'!BJ12,CF!$P$70:$EF$70),SUMIF(CF!$P$4:$EF$4,'Partnership Returns'!BJ12,CF!$P$98:$EF$98),SUMIF(CF!$P$4:$EF$4,'Partnership Returns'!BJ12,CF!$P$125:$EF$125))</f>
        <v>0</v>
      </c>
      <c r="BK23" s="19">
        <f>SUM(SUMIF(CF!$P$4:$EF$4,'Partnership Returns'!BK12,CF!$P$43:$EF$43),SUMIF(CF!$P$4:$EF$4,'Partnership Returns'!BK12,CF!$P$70:$EF$70),SUMIF(CF!$P$4:$EF$4,'Partnership Returns'!BK12,CF!$P$98:$EF$98),SUMIF(CF!$P$4:$EF$4,'Partnership Returns'!BK12,CF!$P$125:$EF$125))</f>
        <v>0</v>
      </c>
      <c r="BL23" s="19">
        <f>SUM(SUMIF(CF!$P$4:$EF$4,'Partnership Returns'!BL12,CF!$P$43:$EF$43),SUMIF(CF!$P$4:$EF$4,'Partnership Returns'!BL12,CF!$P$70:$EF$70),SUMIF(CF!$P$4:$EF$4,'Partnership Returns'!BL12,CF!$P$98:$EF$98),SUMIF(CF!$P$4:$EF$4,'Partnership Returns'!BL12,CF!$P$125:$EF$125))</f>
        <v>0</v>
      </c>
      <c r="BM23" s="19">
        <f>SUM(SUMIF(CF!$P$4:$EF$4,'Partnership Returns'!BM12,CF!$P$43:$EF$43),SUMIF(CF!$P$4:$EF$4,'Partnership Returns'!BM12,CF!$P$70:$EF$70),SUMIF(CF!$P$4:$EF$4,'Partnership Returns'!BM12,CF!$P$98:$EF$98),SUMIF(CF!$P$4:$EF$4,'Partnership Returns'!BM12,CF!$P$125:$EF$125))</f>
        <v>0</v>
      </c>
      <c r="BN23" s="19">
        <f>SUM(SUMIF(CF!$P$4:$EF$4,'Partnership Returns'!BN12,CF!$P$43:$EF$43),SUMIF(CF!$P$4:$EF$4,'Partnership Returns'!BN12,CF!$P$70:$EF$70),SUMIF(CF!$P$4:$EF$4,'Partnership Returns'!BN12,CF!$P$98:$EF$98),SUMIF(CF!$P$4:$EF$4,'Partnership Returns'!BN12,CF!$P$125:$EF$125))</f>
        <v>0</v>
      </c>
      <c r="BO23" s="19">
        <f>SUM(SUMIF(CF!$P$4:$EF$4,'Partnership Returns'!BO12,CF!$P$43:$EF$43),SUMIF(CF!$P$4:$EF$4,'Partnership Returns'!BO12,CF!$P$70:$EF$70),SUMIF(CF!$P$4:$EF$4,'Partnership Returns'!BO12,CF!$P$98:$EF$98),SUMIF(CF!$P$4:$EF$4,'Partnership Returns'!BO12,CF!$P$125:$EF$125))</f>
        <v>0</v>
      </c>
      <c r="BP23" s="19">
        <f>SUM(SUMIF(CF!$P$4:$EF$4,'Partnership Returns'!BP12,CF!$P$43:$EF$43),SUMIF(CF!$P$4:$EF$4,'Partnership Returns'!BP12,CF!$P$70:$EF$70),SUMIF(CF!$P$4:$EF$4,'Partnership Returns'!BP12,CF!$P$98:$EF$98),SUMIF(CF!$P$4:$EF$4,'Partnership Returns'!BP12,CF!$P$125:$EF$125))</f>
        <v>0</v>
      </c>
      <c r="BQ23" s="19">
        <f>SUM(SUMIF(CF!$P$4:$EF$4,'Partnership Returns'!BQ12,CF!$P$43:$EF$43),SUMIF(CF!$P$4:$EF$4,'Partnership Returns'!BQ12,CF!$P$70:$EF$70),SUMIF(CF!$P$4:$EF$4,'Partnership Returns'!BQ12,CF!$P$98:$EF$98),SUMIF(CF!$P$4:$EF$4,'Partnership Returns'!BQ12,CF!$P$125:$EF$125))</f>
        <v>0</v>
      </c>
      <c r="BR23" s="19">
        <f>SUM(SUMIF(CF!$P$4:$EF$4,'Partnership Returns'!BR12,CF!$P$43:$EF$43),SUMIF(CF!$P$4:$EF$4,'Partnership Returns'!BR12,CF!$P$70:$EF$70),SUMIF(CF!$P$4:$EF$4,'Partnership Returns'!BR12,CF!$P$98:$EF$98),SUMIF(CF!$P$4:$EF$4,'Partnership Returns'!BR12,CF!$P$125:$EF$125))</f>
        <v>0</v>
      </c>
      <c r="BS23" s="19">
        <f>SUM(SUMIF(CF!$P$4:$EF$4,'Partnership Returns'!BS12,CF!$P$43:$EF$43),SUMIF(CF!$P$4:$EF$4,'Partnership Returns'!BS12,CF!$P$70:$EF$70),SUMIF(CF!$P$4:$EF$4,'Partnership Returns'!BS12,CF!$P$98:$EF$98),SUMIF(CF!$P$4:$EF$4,'Partnership Returns'!BS12,CF!$P$125:$EF$125))</f>
        <v>0</v>
      </c>
      <c r="BT23" s="19">
        <f>SUM(SUMIF(CF!$P$4:$EF$4,'Partnership Returns'!BT12,CF!$P$43:$EF$43),SUMIF(CF!$P$4:$EF$4,'Partnership Returns'!BT12,CF!$P$70:$EF$70),SUMIF(CF!$P$4:$EF$4,'Partnership Returns'!BT12,CF!$P$98:$EF$98),SUMIF(CF!$P$4:$EF$4,'Partnership Returns'!BT12,CF!$P$125:$EF$125))</f>
        <v>0</v>
      </c>
      <c r="BU23" s="19">
        <f>SUM(SUMIF(CF!$P$4:$EF$4,'Partnership Returns'!BU12,CF!$P$43:$EF$43),SUMIF(CF!$P$4:$EF$4,'Partnership Returns'!BU12,CF!$P$70:$EF$70),SUMIF(CF!$P$4:$EF$4,'Partnership Returns'!BU12,CF!$P$98:$EF$98),SUMIF(CF!$P$4:$EF$4,'Partnership Returns'!BU12,CF!$P$125:$EF$125))</f>
        <v>0</v>
      </c>
      <c r="BV23" s="19">
        <f>SUM(SUMIF(CF!$P$4:$EF$4,'Partnership Returns'!BV12,CF!$P$43:$EF$43),SUMIF(CF!$P$4:$EF$4,'Partnership Returns'!BV12,CF!$P$70:$EF$70),SUMIF(CF!$P$4:$EF$4,'Partnership Returns'!BV12,CF!$P$98:$EF$98),SUMIF(CF!$P$4:$EF$4,'Partnership Returns'!BV12,CF!$P$125:$EF$125))</f>
        <v>0</v>
      </c>
      <c r="BW23" s="19">
        <f>SUM(SUMIF(CF!$P$4:$EF$4,'Partnership Returns'!BW12,CF!$P$43:$EF$43),SUMIF(CF!$P$4:$EF$4,'Partnership Returns'!BW12,CF!$P$70:$EF$70),SUMIF(CF!$P$4:$EF$4,'Partnership Returns'!BW12,CF!$P$98:$EF$98),SUMIF(CF!$P$4:$EF$4,'Partnership Returns'!BW12,CF!$P$125:$EF$125))</f>
        <v>0</v>
      </c>
      <c r="BX23" s="19">
        <f>SUM(SUMIF(CF!$P$4:$EF$4,'Partnership Returns'!BX12,CF!$P$43:$EF$43),SUMIF(CF!$P$4:$EF$4,'Partnership Returns'!BX12,CF!$P$70:$EF$70),SUMIF(CF!$P$4:$EF$4,'Partnership Returns'!BX12,CF!$P$98:$EF$98),SUMIF(CF!$P$4:$EF$4,'Partnership Returns'!BX12,CF!$P$125:$EF$125))</f>
        <v>0</v>
      </c>
      <c r="BY23" s="19">
        <f>SUM(SUMIF(CF!$P$4:$EF$4,'Partnership Returns'!BY12,CF!$P$43:$EF$43),SUMIF(CF!$P$4:$EF$4,'Partnership Returns'!BY12,CF!$P$70:$EF$70),SUMIF(CF!$P$4:$EF$4,'Partnership Returns'!BY12,CF!$P$98:$EF$98),SUMIF(CF!$P$4:$EF$4,'Partnership Returns'!BY12,CF!$P$125:$EF$125))</f>
        <v>0</v>
      </c>
      <c r="BZ23" s="19">
        <f>SUM(SUMIF(CF!$P$4:$EF$4,'Partnership Returns'!BZ12,CF!$P$43:$EF$43),SUMIF(CF!$P$4:$EF$4,'Partnership Returns'!BZ12,CF!$P$70:$EF$70),SUMIF(CF!$P$4:$EF$4,'Partnership Returns'!BZ12,CF!$P$98:$EF$98),SUMIF(CF!$P$4:$EF$4,'Partnership Returns'!BZ12,CF!$P$125:$EF$125))</f>
        <v>0</v>
      </c>
      <c r="CA23" s="19">
        <f>SUM(SUMIF(CF!$P$4:$EF$4,'Partnership Returns'!CA12,CF!$P$43:$EF$43),SUMIF(CF!$P$4:$EF$4,'Partnership Returns'!CA12,CF!$P$70:$EF$70),SUMIF(CF!$P$4:$EF$4,'Partnership Returns'!CA12,CF!$P$98:$EF$98),SUMIF(CF!$P$4:$EF$4,'Partnership Returns'!CA12,CF!$P$125:$EF$125))</f>
        <v>0</v>
      </c>
      <c r="CB23" s="19">
        <f>SUM(SUMIF(CF!$P$4:$EF$4,'Partnership Returns'!CB12,CF!$P$43:$EF$43),SUMIF(CF!$P$4:$EF$4,'Partnership Returns'!CB12,CF!$P$70:$EF$70),SUMIF(CF!$P$4:$EF$4,'Partnership Returns'!CB12,CF!$P$98:$EF$98),SUMIF(CF!$P$4:$EF$4,'Partnership Returns'!CB12,CF!$P$125:$EF$125))</f>
        <v>0</v>
      </c>
      <c r="CC23" s="19">
        <f>SUM(SUMIF(CF!$P$4:$EF$4,'Partnership Returns'!CC12,CF!$P$43:$EF$43),SUMIF(CF!$P$4:$EF$4,'Partnership Returns'!CC12,CF!$P$70:$EF$70),SUMIF(CF!$P$4:$EF$4,'Partnership Returns'!CC12,CF!$P$98:$EF$98),SUMIF(CF!$P$4:$EF$4,'Partnership Returns'!CC12,CF!$P$125:$EF$125))</f>
        <v>0</v>
      </c>
      <c r="CD23" s="19">
        <f>SUM(SUMIF(CF!$P$4:$EF$4,'Partnership Returns'!CD12,CF!$P$43:$EF$43),SUMIF(CF!$P$4:$EF$4,'Partnership Returns'!CD12,CF!$P$70:$EF$70),SUMIF(CF!$P$4:$EF$4,'Partnership Returns'!CD12,CF!$P$98:$EF$98),SUMIF(CF!$P$4:$EF$4,'Partnership Returns'!CD12,CF!$P$125:$EF$125))</f>
        <v>0</v>
      </c>
      <c r="CE23" s="19">
        <f>SUM(SUMIF(CF!$P$4:$EF$4,'Partnership Returns'!CE12,CF!$P$43:$EF$43),SUMIF(CF!$P$4:$EF$4,'Partnership Returns'!CE12,CF!$P$70:$EF$70),SUMIF(CF!$P$4:$EF$4,'Partnership Returns'!CE12,CF!$P$98:$EF$98),SUMIF(CF!$P$4:$EF$4,'Partnership Returns'!CE12,CF!$P$125:$EF$125))</f>
        <v>0</v>
      </c>
      <c r="CF23" s="19">
        <f>SUM(SUMIF(CF!$P$4:$EF$4,'Partnership Returns'!CF12,CF!$P$43:$EF$43),SUMIF(CF!$P$4:$EF$4,'Partnership Returns'!CF12,CF!$P$70:$EF$70),SUMIF(CF!$P$4:$EF$4,'Partnership Returns'!CF12,CF!$P$98:$EF$98),SUMIF(CF!$P$4:$EF$4,'Partnership Returns'!CF12,CF!$P$125:$EF$125))</f>
        <v>0</v>
      </c>
      <c r="CG23" s="19">
        <f>SUM(SUMIF(CF!$P$4:$EF$4,'Partnership Returns'!CG12,CF!$P$43:$EF$43),SUMIF(CF!$P$4:$EF$4,'Partnership Returns'!CG12,CF!$P$70:$EF$70),SUMIF(CF!$P$4:$EF$4,'Partnership Returns'!CG12,CF!$P$98:$EF$98),SUMIF(CF!$P$4:$EF$4,'Partnership Returns'!CG12,CF!$P$125:$EF$125))</f>
        <v>0</v>
      </c>
      <c r="CH23" s="19">
        <f>SUM(SUMIF(CF!$P$4:$EF$4,'Partnership Returns'!CH12,CF!$P$43:$EF$43),SUMIF(CF!$P$4:$EF$4,'Partnership Returns'!CH12,CF!$P$70:$EF$70),SUMIF(CF!$P$4:$EF$4,'Partnership Returns'!CH12,CF!$P$98:$EF$98),SUMIF(CF!$P$4:$EF$4,'Partnership Returns'!CH12,CF!$P$125:$EF$125))</f>
        <v>0</v>
      </c>
      <c r="CI23" s="19">
        <f>SUM(SUMIF(CF!$P$4:$EF$4,'Partnership Returns'!CI12,CF!$P$43:$EF$43),SUMIF(CF!$P$4:$EF$4,'Partnership Returns'!CI12,CF!$P$70:$EF$70),SUMIF(CF!$P$4:$EF$4,'Partnership Returns'!CI12,CF!$P$98:$EF$98),SUMIF(CF!$P$4:$EF$4,'Partnership Returns'!CI12,CF!$P$125:$EF$125))</f>
        <v>0</v>
      </c>
      <c r="CJ23" s="19">
        <f>SUM(SUMIF(CF!$P$4:$EF$4,'Partnership Returns'!CJ12,CF!$P$43:$EF$43),SUMIF(CF!$P$4:$EF$4,'Partnership Returns'!CJ12,CF!$P$70:$EF$70),SUMIF(CF!$P$4:$EF$4,'Partnership Returns'!CJ12,CF!$P$98:$EF$98),SUMIF(CF!$P$4:$EF$4,'Partnership Returns'!CJ12,CF!$P$125:$EF$125))</f>
        <v>0</v>
      </c>
      <c r="CK23" s="19">
        <f>SUM(SUMIF(CF!$P$4:$EF$4,'Partnership Returns'!CK12,CF!$P$43:$EF$43),SUMIF(CF!$P$4:$EF$4,'Partnership Returns'!CK12,CF!$P$70:$EF$70),SUMIF(CF!$P$4:$EF$4,'Partnership Returns'!CK12,CF!$P$98:$EF$98),SUMIF(CF!$P$4:$EF$4,'Partnership Returns'!CK12,CF!$P$125:$EF$125))</f>
        <v>0</v>
      </c>
      <c r="CL23" s="19">
        <f>SUM(SUMIF(CF!$P$4:$EF$4,'Partnership Returns'!CL12,CF!$P$43:$EF$43),SUMIF(CF!$P$4:$EF$4,'Partnership Returns'!CL12,CF!$P$70:$EF$70),SUMIF(CF!$P$4:$EF$4,'Partnership Returns'!CL12,CF!$P$98:$EF$98),SUMIF(CF!$P$4:$EF$4,'Partnership Returns'!CL12,CF!$P$125:$EF$125))</f>
        <v>0</v>
      </c>
      <c r="CM23" s="19">
        <f>SUM(SUMIF(CF!$P$4:$EF$4,'Partnership Returns'!CM12,CF!$P$43:$EF$43),SUMIF(CF!$P$4:$EF$4,'Partnership Returns'!CM12,CF!$P$70:$EF$70),SUMIF(CF!$P$4:$EF$4,'Partnership Returns'!CM12,CF!$P$98:$EF$98),SUMIF(CF!$P$4:$EF$4,'Partnership Returns'!CM12,CF!$P$125:$EF$125))</f>
        <v>0</v>
      </c>
      <c r="CN23" s="19">
        <f>SUM(SUMIF(CF!$P$4:$EF$4,'Partnership Returns'!CN12,CF!$P$43:$EF$43),SUMIF(CF!$P$4:$EF$4,'Partnership Returns'!CN12,CF!$P$70:$EF$70),SUMIF(CF!$P$4:$EF$4,'Partnership Returns'!CN12,CF!$P$98:$EF$98),SUMIF(CF!$P$4:$EF$4,'Partnership Returns'!CN12,CF!$P$125:$EF$125))</f>
        <v>0</v>
      </c>
      <c r="CO23" s="19">
        <f>SUM(SUMIF(CF!$P$4:$EF$4,'Partnership Returns'!CO12,CF!$P$43:$EF$43),SUMIF(CF!$P$4:$EF$4,'Partnership Returns'!CO12,CF!$P$70:$EF$70),SUMIF(CF!$P$4:$EF$4,'Partnership Returns'!CO12,CF!$P$98:$EF$98),SUMIF(CF!$P$4:$EF$4,'Partnership Returns'!CO12,CF!$P$125:$EF$125))</f>
        <v>0</v>
      </c>
      <c r="CP23" s="19">
        <f>SUM(SUMIF(CF!$P$4:$EF$4,'Partnership Returns'!CP12,CF!$P$43:$EF$43),SUMIF(CF!$P$4:$EF$4,'Partnership Returns'!CP12,CF!$P$70:$EF$70),SUMIF(CF!$P$4:$EF$4,'Partnership Returns'!CP12,CF!$P$98:$EF$98),SUMIF(CF!$P$4:$EF$4,'Partnership Returns'!CP12,CF!$P$125:$EF$125))</f>
        <v>0</v>
      </c>
      <c r="CQ23" s="19">
        <f>SUM(SUMIF(CF!$P$4:$EF$4,'Partnership Returns'!CQ12,CF!$P$43:$EF$43),SUMIF(CF!$P$4:$EF$4,'Partnership Returns'!CQ12,CF!$P$70:$EF$70),SUMIF(CF!$P$4:$EF$4,'Partnership Returns'!CQ12,CF!$P$98:$EF$98),SUMIF(CF!$P$4:$EF$4,'Partnership Returns'!CQ12,CF!$P$125:$EF$125))</f>
        <v>0</v>
      </c>
      <c r="CR23" s="19">
        <f>SUM(SUMIF(CF!$P$4:$EF$4,'Partnership Returns'!CR12,CF!$P$43:$EF$43),SUMIF(CF!$P$4:$EF$4,'Partnership Returns'!CR12,CF!$P$70:$EF$70),SUMIF(CF!$P$4:$EF$4,'Partnership Returns'!CR12,CF!$P$98:$EF$98),SUMIF(CF!$P$4:$EF$4,'Partnership Returns'!CR12,CF!$P$125:$EF$125))</f>
        <v>0</v>
      </c>
      <c r="CS23" s="19">
        <f>SUM(SUMIF(CF!$P$4:$EF$4,'Partnership Returns'!CS12,CF!$P$43:$EF$43),SUMIF(CF!$P$4:$EF$4,'Partnership Returns'!CS12,CF!$P$70:$EF$70),SUMIF(CF!$P$4:$EF$4,'Partnership Returns'!CS12,CF!$P$98:$EF$98),SUMIF(CF!$P$4:$EF$4,'Partnership Returns'!CS12,CF!$P$125:$EF$125))</f>
        <v>0</v>
      </c>
      <c r="CT23" s="19">
        <f>SUM(SUMIF(CF!$P$4:$EF$4,'Partnership Returns'!CT12,CF!$P$43:$EF$43),SUMIF(CF!$P$4:$EF$4,'Partnership Returns'!CT12,CF!$P$70:$EF$70),SUMIF(CF!$P$4:$EF$4,'Partnership Returns'!CT12,CF!$P$98:$EF$98),SUMIF(CF!$P$4:$EF$4,'Partnership Returns'!CT12,CF!$P$125:$EF$125))</f>
        <v>0</v>
      </c>
      <c r="CU23" s="19">
        <f>SUM(SUMIF(CF!$P$4:$EF$4,'Partnership Returns'!CU12,CF!$P$43:$EF$43),SUMIF(CF!$P$4:$EF$4,'Partnership Returns'!CU12,CF!$P$70:$EF$70),SUMIF(CF!$P$4:$EF$4,'Partnership Returns'!CU12,CF!$P$98:$EF$98),SUMIF(CF!$P$4:$EF$4,'Partnership Returns'!CU12,CF!$P$125:$EF$125))</f>
        <v>0</v>
      </c>
      <c r="CV23" s="19">
        <f>SUM(SUMIF(CF!$P$4:$EF$4,'Partnership Returns'!CV12,CF!$P$43:$EF$43),SUMIF(CF!$P$4:$EF$4,'Partnership Returns'!CV12,CF!$P$70:$EF$70),SUMIF(CF!$P$4:$EF$4,'Partnership Returns'!CV12,CF!$P$98:$EF$98),SUMIF(CF!$P$4:$EF$4,'Partnership Returns'!CV12,CF!$P$125:$EF$125))</f>
        <v>0</v>
      </c>
      <c r="CW23" s="19">
        <f>SUM(SUMIF(CF!$P$4:$EF$4,'Partnership Returns'!CW12,CF!$P$43:$EF$43),SUMIF(CF!$P$4:$EF$4,'Partnership Returns'!CW12,CF!$P$70:$EF$70),SUMIF(CF!$P$4:$EF$4,'Partnership Returns'!CW12,CF!$P$98:$EF$98),SUMIF(CF!$P$4:$EF$4,'Partnership Returns'!CW12,CF!$P$125:$EF$125))</f>
        <v>0</v>
      </c>
      <c r="CX23" s="19">
        <f>SUM(SUMIF(CF!$P$4:$EF$4,'Partnership Returns'!CX12,CF!$P$43:$EF$43),SUMIF(CF!$P$4:$EF$4,'Partnership Returns'!CX12,CF!$P$70:$EF$70),SUMIF(CF!$P$4:$EF$4,'Partnership Returns'!CX12,CF!$P$98:$EF$98),SUMIF(CF!$P$4:$EF$4,'Partnership Returns'!CX12,CF!$P$125:$EF$125))</f>
        <v>0</v>
      </c>
      <c r="CY23" s="19">
        <f>SUM(SUMIF(CF!$P$4:$EF$4,'Partnership Returns'!CY12,CF!$P$43:$EF$43),SUMIF(CF!$P$4:$EF$4,'Partnership Returns'!CY12,CF!$P$70:$EF$70),SUMIF(CF!$P$4:$EF$4,'Partnership Returns'!CY12,CF!$P$98:$EF$98),SUMIF(CF!$P$4:$EF$4,'Partnership Returns'!CY12,CF!$P$125:$EF$125))</f>
        <v>0</v>
      </c>
      <c r="CZ23" s="19">
        <f>SUM(SUMIF(CF!$P$4:$EF$4,'Partnership Returns'!CZ12,CF!$P$43:$EF$43),SUMIF(CF!$P$4:$EF$4,'Partnership Returns'!CZ12,CF!$P$70:$EF$70),SUMIF(CF!$P$4:$EF$4,'Partnership Returns'!CZ12,CF!$P$98:$EF$98),SUMIF(CF!$P$4:$EF$4,'Partnership Returns'!CZ12,CF!$P$125:$EF$125))</f>
        <v>0</v>
      </c>
      <c r="DA23" s="19">
        <f>SUM(SUMIF(CF!$P$4:$EF$4,'Partnership Returns'!DA12,CF!$P$43:$EF$43),SUMIF(CF!$P$4:$EF$4,'Partnership Returns'!DA12,CF!$P$70:$EF$70),SUMIF(CF!$P$4:$EF$4,'Partnership Returns'!DA12,CF!$P$98:$EF$98),SUMIF(CF!$P$4:$EF$4,'Partnership Returns'!DA12,CF!$P$125:$EF$125))</f>
        <v>0</v>
      </c>
      <c r="DB23" s="19">
        <f>SUM(SUMIF(CF!$P$4:$EF$4,'Partnership Returns'!DB12,CF!$P$43:$EF$43),SUMIF(CF!$P$4:$EF$4,'Partnership Returns'!DB12,CF!$P$70:$EF$70),SUMIF(CF!$P$4:$EF$4,'Partnership Returns'!DB12,CF!$P$98:$EF$98),SUMIF(CF!$P$4:$EF$4,'Partnership Returns'!DB12,CF!$P$125:$EF$125))</f>
        <v>0</v>
      </c>
      <c r="DC23" s="19">
        <f>SUM(SUMIF(CF!$P$4:$EF$4,'Partnership Returns'!DC12,CF!$P$43:$EF$43),SUMIF(CF!$P$4:$EF$4,'Partnership Returns'!DC12,CF!$P$70:$EF$70),SUMIF(CF!$P$4:$EF$4,'Partnership Returns'!DC12,CF!$P$98:$EF$98),SUMIF(CF!$P$4:$EF$4,'Partnership Returns'!DC12,CF!$P$125:$EF$125))</f>
        <v>0</v>
      </c>
      <c r="DD23" s="19">
        <f>SUM(SUMIF(CF!$P$4:$EF$4,'Partnership Returns'!DD12,CF!$P$43:$EF$43),SUMIF(CF!$P$4:$EF$4,'Partnership Returns'!DD12,CF!$P$70:$EF$70),SUMIF(CF!$P$4:$EF$4,'Partnership Returns'!DD12,CF!$P$98:$EF$98),SUMIF(CF!$P$4:$EF$4,'Partnership Returns'!DD12,CF!$P$125:$EF$125))</f>
        <v>0</v>
      </c>
      <c r="DE23" s="19">
        <f>SUM(SUMIF(CF!$P$4:$EF$4,'Partnership Returns'!DE12,CF!$P$43:$EF$43),SUMIF(CF!$P$4:$EF$4,'Partnership Returns'!DE12,CF!$P$70:$EF$70),SUMIF(CF!$P$4:$EF$4,'Partnership Returns'!DE12,CF!$P$98:$EF$98),SUMIF(CF!$P$4:$EF$4,'Partnership Returns'!DE12,CF!$P$125:$EF$125))</f>
        <v>0</v>
      </c>
      <c r="DF23" s="19">
        <f>SUM(SUMIF(CF!$P$4:$EF$4,'Partnership Returns'!DF12,CF!$P$43:$EF$43),SUMIF(CF!$P$4:$EF$4,'Partnership Returns'!DF12,CF!$P$70:$EF$70),SUMIF(CF!$P$4:$EF$4,'Partnership Returns'!DF12,CF!$P$98:$EF$98),SUMIF(CF!$P$4:$EF$4,'Partnership Returns'!DF12,CF!$P$125:$EF$125))</f>
        <v>0</v>
      </c>
      <c r="DG23" s="19">
        <f>SUM(SUMIF(CF!$P$4:$EF$4,'Partnership Returns'!DG12,CF!$P$43:$EF$43),SUMIF(CF!$P$4:$EF$4,'Partnership Returns'!DG12,CF!$P$70:$EF$70),SUMIF(CF!$P$4:$EF$4,'Partnership Returns'!DG12,CF!$P$98:$EF$98),SUMIF(CF!$P$4:$EF$4,'Partnership Returns'!DG12,CF!$P$125:$EF$125))</f>
        <v>0</v>
      </c>
      <c r="DH23" s="19">
        <f>SUM(SUMIF(CF!$P$4:$EF$4,'Partnership Returns'!DH12,CF!$P$43:$EF$43),SUMIF(CF!$P$4:$EF$4,'Partnership Returns'!DH12,CF!$P$70:$EF$70),SUMIF(CF!$P$4:$EF$4,'Partnership Returns'!DH12,CF!$P$98:$EF$98),SUMIF(CF!$P$4:$EF$4,'Partnership Returns'!DH12,CF!$P$125:$EF$125))</f>
        <v>0</v>
      </c>
      <c r="DI23" s="19">
        <f>SUM(SUMIF(CF!$P$4:$EF$4,'Partnership Returns'!DI12,CF!$P$43:$EF$43),SUMIF(CF!$P$4:$EF$4,'Partnership Returns'!DI12,CF!$P$70:$EF$70),SUMIF(CF!$P$4:$EF$4,'Partnership Returns'!DI12,CF!$P$98:$EF$98),SUMIF(CF!$P$4:$EF$4,'Partnership Returns'!DI12,CF!$P$125:$EF$125))</f>
        <v>0</v>
      </c>
      <c r="DJ23" s="19">
        <f>SUM(SUMIF(CF!$P$4:$EF$4,'Partnership Returns'!DJ12,CF!$P$43:$EF$43),SUMIF(CF!$P$4:$EF$4,'Partnership Returns'!DJ12,CF!$P$70:$EF$70),SUMIF(CF!$P$4:$EF$4,'Partnership Returns'!DJ12,CF!$P$98:$EF$98),SUMIF(CF!$P$4:$EF$4,'Partnership Returns'!DJ12,CF!$P$125:$EF$125))</f>
        <v>0</v>
      </c>
      <c r="DK23" s="19">
        <f>SUM(SUMIF(CF!$P$4:$EF$4,'Partnership Returns'!DK12,CF!$P$43:$EF$43),SUMIF(CF!$P$4:$EF$4,'Partnership Returns'!DK12,CF!$P$70:$EF$70),SUMIF(CF!$P$4:$EF$4,'Partnership Returns'!DK12,CF!$P$98:$EF$98),SUMIF(CF!$P$4:$EF$4,'Partnership Returns'!DK12,CF!$P$125:$EF$125))</f>
        <v>0</v>
      </c>
      <c r="DL23" s="19">
        <f>SUM(SUMIF(CF!$P$4:$EF$4,'Partnership Returns'!DL12,CF!$P$43:$EF$43),SUMIF(CF!$P$4:$EF$4,'Partnership Returns'!DL12,CF!$P$70:$EF$70),SUMIF(CF!$P$4:$EF$4,'Partnership Returns'!DL12,CF!$P$98:$EF$98),SUMIF(CF!$P$4:$EF$4,'Partnership Returns'!DL12,CF!$P$125:$EF$125))</f>
        <v>0</v>
      </c>
      <c r="DM23" s="19">
        <f>SUM(SUMIF(CF!$P$4:$EF$4,'Partnership Returns'!DM12,CF!$P$43:$EF$43),SUMIF(CF!$P$4:$EF$4,'Partnership Returns'!DM12,CF!$P$70:$EF$70),SUMIF(CF!$P$4:$EF$4,'Partnership Returns'!DM12,CF!$P$98:$EF$98),SUMIF(CF!$P$4:$EF$4,'Partnership Returns'!DM12,CF!$P$125:$EF$125))</f>
        <v>0</v>
      </c>
      <c r="DN23" s="19">
        <f>SUM(SUMIF(CF!$P$4:$EF$4,'Partnership Returns'!DN12,CF!$P$43:$EF$43),SUMIF(CF!$P$4:$EF$4,'Partnership Returns'!DN12,CF!$P$70:$EF$70),SUMIF(CF!$P$4:$EF$4,'Partnership Returns'!DN12,CF!$P$98:$EF$98),SUMIF(CF!$P$4:$EF$4,'Partnership Returns'!DN12,CF!$P$125:$EF$125))</f>
        <v>0</v>
      </c>
      <c r="DO23" s="19">
        <f>SUM(SUMIF(CF!$P$4:$EF$4,'Partnership Returns'!DO12,CF!$P$43:$EF$43),SUMIF(CF!$P$4:$EF$4,'Partnership Returns'!DO12,CF!$P$70:$EF$70),SUMIF(CF!$P$4:$EF$4,'Partnership Returns'!DO12,CF!$P$98:$EF$98),SUMIF(CF!$P$4:$EF$4,'Partnership Returns'!DO12,CF!$P$125:$EF$125))</f>
        <v>0</v>
      </c>
      <c r="DP23" s="19">
        <f>SUM(SUMIF(CF!$P$4:$EF$4,'Partnership Returns'!DP12,CF!$P$43:$EF$43),SUMIF(CF!$P$4:$EF$4,'Partnership Returns'!DP12,CF!$P$70:$EF$70),SUMIF(CF!$P$4:$EF$4,'Partnership Returns'!DP12,CF!$P$98:$EF$98),SUMIF(CF!$P$4:$EF$4,'Partnership Returns'!DP12,CF!$P$125:$EF$125))</f>
        <v>0</v>
      </c>
      <c r="DQ23" s="19">
        <f>SUM(SUMIF(CF!$P$4:$EF$4,'Partnership Returns'!DQ12,CF!$P$43:$EF$43),SUMIF(CF!$P$4:$EF$4,'Partnership Returns'!DQ12,CF!$P$70:$EF$70),SUMIF(CF!$P$4:$EF$4,'Partnership Returns'!DQ12,CF!$P$98:$EF$98),SUMIF(CF!$P$4:$EF$4,'Partnership Returns'!DQ12,CF!$P$125:$EF$125))</f>
        <v>0</v>
      </c>
      <c r="DR23" s="19">
        <f>SUM(SUMIF(CF!$P$4:$EF$4,'Partnership Returns'!DR12,CF!$P$43:$EF$43),SUMIF(CF!$P$4:$EF$4,'Partnership Returns'!DR12,CF!$P$70:$EF$70),SUMIF(CF!$P$4:$EF$4,'Partnership Returns'!DR12,CF!$P$98:$EF$98),SUMIF(CF!$P$4:$EF$4,'Partnership Returns'!DR12,CF!$P$125:$EF$125))</f>
        <v>0</v>
      </c>
      <c r="DS23" s="19">
        <f>SUM(SUMIF(CF!$P$4:$EF$4,'Partnership Returns'!DS12,CF!$P$43:$EF$43),SUMIF(CF!$P$4:$EF$4,'Partnership Returns'!DS12,CF!$P$70:$EF$70),SUMIF(CF!$P$4:$EF$4,'Partnership Returns'!DS12,CF!$P$98:$EF$98),SUMIF(CF!$P$4:$EF$4,'Partnership Returns'!DS12,CF!$P$125:$EF$125))</f>
        <v>0</v>
      </c>
      <c r="DT23" s="19">
        <f>SUM(SUMIF(CF!$P$4:$EF$4,'Partnership Returns'!DT12,CF!$P$43:$EF$43),SUMIF(CF!$P$4:$EF$4,'Partnership Returns'!DT12,CF!$P$70:$EF$70),SUMIF(CF!$P$4:$EF$4,'Partnership Returns'!DT12,CF!$P$98:$EF$98),SUMIF(CF!$P$4:$EF$4,'Partnership Returns'!DT12,CF!$P$125:$EF$125))</f>
        <v>0</v>
      </c>
      <c r="DU23" s="19">
        <f>SUM(SUMIF(CF!$P$4:$EF$4,'Partnership Returns'!DU12,CF!$P$43:$EF$43),SUMIF(CF!$P$4:$EF$4,'Partnership Returns'!DU12,CF!$P$70:$EF$70),SUMIF(CF!$P$4:$EF$4,'Partnership Returns'!DU12,CF!$P$98:$EF$98),SUMIF(CF!$P$4:$EF$4,'Partnership Returns'!DU12,CF!$P$125:$EF$125))</f>
        <v>0</v>
      </c>
      <c r="DV23" s="19">
        <f>SUM(SUMIF(CF!$P$4:$EF$4,'Partnership Returns'!DV12,CF!$P$43:$EF$43),SUMIF(CF!$P$4:$EF$4,'Partnership Returns'!DV12,CF!$P$70:$EF$70),SUMIF(CF!$P$4:$EF$4,'Partnership Returns'!DV12,CF!$P$98:$EF$98),SUMIF(CF!$P$4:$EF$4,'Partnership Returns'!DV12,CF!$P$125:$EF$125))</f>
        <v>0</v>
      </c>
      <c r="DW23" s="19">
        <f>SUM(SUMIF(CF!$P$4:$EF$4,'Partnership Returns'!DW12,CF!$P$43:$EF$43),SUMIF(CF!$P$4:$EF$4,'Partnership Returns'!DW12,CF!$P$70:$EF$70),SUMIF(CF!$P$4:$EF$4,'Partnership Returns'!DW12,CF!$P$98:$EF$98),SUMIF(CF!$P$4:$EF$4,'Partnership Returns'!DW12,CF!$P$125:$EF$125))</f>
        <v>0</v>
      </c>
      <c r="DX23" s="19">
        <f>SUM(SUMIF(CF!$P$4:$EF$4,'Partnership Returns'!DX12,CF!$P$43:$EF$43),SUMIF(CF!$P$4:$EF$4,'Partnership Returns'!DX12,CF!$P$70:$EF$70),SUMIF(CF!$P$4:$EF$4,'Partnership Returns'!DX12,CF!$P$98:$EF$98),SUMIF(CF!$P$4:$EF$4,'Partnership Returns'!DX12,CF!$P$125:$EF$125))</f>
        <v>0</v>
      </c>
      <c r="DY23" s="19">
        <f>SUM(SUMIF(CF!$P$4:$EF$4,'Partnership Returns'!DY12,CF!$P$43:$EF$43),SUMIF(CF!$P$4:$EF$4,'Partnership Returns'!DY12,CF!$P$70:$EF$70),SUMIF(CF!$P$4:$EF$4,'Partnership Returns'!DY12,CF!$P$98:$EF$98),SUMIF(CF!$P$4:$EF$4,'Partnership Returns'!DY12,CF!$P$125:$EF$125))</f>
        <v>0</v>
      </c>
    </row>
    <row r="24" spans="2:129" ht="19" x14ac:dyDescent="0.35">
      <c r="B24" s="25" t="s">
        <v>124</v>
      </c>
      <c r="H24" s="187">
        <f>SUM(I24:DY24)</f>
        <v>5653841.3160434663</v>
      </c>
      <c r="I24" s="187">
        <f>MAX(-I31-I40,0)</f>
        <v>5549304.299999997</v>
      </c>
      <c r="J24" s="187">
        <f>MAX(-J31-J40,0)</f>
        <v>0</v>
      </c>
      <c r="K24" s="187">
        <f t="shared" ref="K24:BV24" si="15">MAX(-K31-K40,0)</f>
        <v>0</v>
      </c>
      <c r="L24" s="187">
        <f t="shared" si="15"/>
        <v>0</v>
      </c>
      <c r="M24" s="187">
        <f t="shared" si="15"/>
        <v>0</v>
      </c>
      <c r="N24" s="187">
        <f t="shared" si="15"/>
        <v>0</v>
      </c>
      <c r="O24" s="187">
        <f t="shared" si="15"/>
        <v>0</v>
      </c>
      <c r="P24" s="187">
        <f t="shared" si="15"/>
        <v>0</v>
      </c>
      <c r="Q24" s="187">
        <f t="shared" si="15"/>
        <v>0</v>
      </c>
      <c r="R24" s="187">
        <f t="shared" si="15"/>
        <v>0</v>
      </c>
      <c r="S24" s="187">
        <f t="shared" si="15"/>
        <v>0</v>
      </c>
      <c r="T24" s="187">
        <f t="shared" si="15"/>
        <v>0</v>
      </c>
      <c r="U24" s="187">
        <f t="shared" si="15"/>
        <v>0</v>
      </c>
      <c r="V24" s="187">
        <f t="shared" si="15"/>
        <v>0</v>
      </c>
      <c r="W24" s="187">
        <f t="shared" si="15"/>
        <v>0</v>
      </c>
      <c r="X24" s="187">
        <f t="shared" si="15"/>
        <v>0</v>
      </c>
      <c r="Y24" s="187">
        <f t="shared" si="15"/>
        <v>0</v>
      </c>
      <c r="Z24" s="187">
        <f t="shared" si="15"/>
        <v>0</v>
      </c>
      <c r="AA24" s="187">
        <f t="shared" si="15"/>
        <v>0</v>
      </c>
      <c r="AB24" s="187">
        <f t="shared" si="15"/>
        <v>0</v>
      </c>
      <c r="AC24" s="187">
        <f t="shared" si="15"/>
        <v>0</v>
      </c>
      <c r="AD24" s="187">
        <f t="shared" si="15"/>
        <v>0</v>
      </c>
      <c r="AE24" s="187">
        <f t="shared" si="15"/>
        <v>0</v>
      </c>
      <c r="AF24" s="187">
        <f t="shared" si="15"/>
        <v>0</v>
      </c>
      <c r="AG24" s="187">
        <f t="shared" si="15"/>
        <v>0</v>
      </c>
      <c r="AH24" s="187">
        <f t="shared" si="15"/>
        <v>0</v>
      </c>
      <c r="AI24" s="187">
        <f t="shared" si="15"/>
        <v>0</v>
      </c>
      <c r="AJ24" s="187">
        <f t="shared" si="15"/>
        <v>0</v>
      </c>
      <c r="AK24" s="187">
        <f t="shared" si="15"/>
        <v>0</v>
      </c>
      <c r="AL24" s="187">
        <f t="shared" si="15"/>
        <v>0</v>
      </c>
      <c r="AM24" s="187">
        <f t="shared" si="15"/>
        <v>0</v>
      </c>
      <c r="AN24" s="187">
        <f t="shared" si="15"/>
        <v>0</v>
      </c>
      <c r="AO24" s="187">
        <f t="shared" si="15"/>
        <v>0</v>
      </c>
      <c r="AP24" s="187">
        <f t="shared" si="15"/>
        <v>0</v>
      </c>
      <c r="AQ24" s="187">
        <f t="shared" si="15"/>
        <v>0</v>
      </c>
      <c r="AR24" s="187">
        <f t="shared" si="15"/>
        <v>0</v>
      </c>
      <c r="AS24" s="187">
        <f t="shared" si="15"/>
        <v>0</v>
      </c>
      <c r="AT24" s="187">
        <f t="shared" si="15"/>
        <v>0</v>
      </c>
      <c r="AU24" s="187">
        <f t="shared" si="15"/>
        <v>0</v>
      </c>
      <c r="AV24" s="187">
        <f t="shared" si="15"/>
        <v>0</v>
      </c>
      <c r="AW24" s="187">
        <f t="shared" si="15"/>
        <v>0</v>
      </c>
      <c r="AX24" s="187">
        <f t="shared" si="15"/>
        <v>0</v>
      </c>
      <c r="AY24" s="187">
        <f t="shared" si="15"/>
        <v>0</v>
      </c>
      <c r="AZ24" s="187">
        <f t="shared" si="15"/>
        <v>0</v>
      </c>
      <c r="BA24" s="187">
        <f t="shared" si="15"/>
        <v>0</v>
      </c>
      <c r="BB24" s="187">
        <f t="shared" si="15"/>
        <v>0</v>
      </c>
      <c r="BC24" s="187">
        <f t="shared" si="15"/>
        <v>0</v>
      </c>
      <c r="BD24" s="187">
        <f t="shared" si="15"/>
        <v>0</v>
      </c>
      <c r="BE24" s="187">
        <f t="shared" si="15"/>
        <v>38406.517736940878</v>
      </c>
      <c r="BF24" s="187">
        <f t="shared" si="15"/>
        <v>26960.579155580053</v>
      </c>
      <c r="BG24" s="187">
        <f t="shared" si="15"/>
        <v>20008.609436281491</v>
      </c>
      <c r="BH24" s="187">
        <f t="shared" si="15"/>
        <v>13056.639716982972</v>
      </c>
      <c r="BI24" s="187">
        <f t="shared" si="15"/>
        <v>6104.6699976844538</v>
      </c>
      <c r="BJ24" s="187">
        <f t="shared" si="15"/>
        <v>0</v>
      </c>
      <c r="BK24" s="187">
        <f t="shared" si="15"/>
        <v>0</v>
      </c>
      <c r="BL24" s="187">
        <f t="shared" si="15"/>
        <v>0</v>
      </c>
      <c r="BM24" s="187">
        <f t="shared" si="15"/>
        <v>0</v>
      </c>
      <c r="BN24" s="187">
        <f t="shared" si="15"/>
        <v>0</v>
      </c>
      <c r="BO24" s="187">
        <f t="shared" si="15"/>
        <v>0</v>
      </c>
      <c r="BP24" s="187">
        <f t="shared" si="15"/>
        <v>0</v>
      </c>
      <c r="BQ24" s="187">
        <f t="shared" si="15"/>
        <v>0</v>
      </c>
      <c r="BR24" s="187">
        <f t="shared" si="15"/>
        <v>0</v>
      </c>
      <c r="BS24" s="187">
        <f t="shared" si="15"/>
        <v>0</v>
      </c>
      <c r="BT24" s="187">
        <f t="shared" si="15"/>
        <v>0</v>
      </c>
      <c r="BU24" s="187">
        <f t="shared" si="15"/>
        <v>0</v>
      </c>
      <c r="BV24" s="187">
        <f t="shared" si="15"/>
        <v>0</v>
      </c>
      <c r="BW24" s="187">
        <f t="shared" ref="BW24:CM24" si="16">MAX(-BW31-BW40,0)</f>
        <v>0</v>
      </c>
      <c r="BX24" s="187">
        <f t="shared" si="16"/>
        <v>0</v>
      </c>
      <c r="BY24" s="187">
        <f t="shared" si="16"/>
        <v>0</v>
      </c>
      <c r="BZ24" s="187">
        <f t="shared" si="16"/>
        <v>0</v>
      </c>
      <c r="CA24" s="187">
        <f t="shared" si="16"/>
        <v>0</v>
      </c>
      <c r="CB24" s="187">
        <f t="shared" si="16"/>
        <v>0</v>
      </c>
      <c r="CC24" s="187">
        <f t="shared" si="16"/>
        <v>0</v>
      </c>
      <c r="CD24" s="187">
        <f t="shared" si="16"/>
        <v>0</v>
      </c>
      <c r="CE24" s="187">
        <f t="shared" si="16"/>
        <v>0</v>
      </c>
      <c r="CF24" s="187">
        <f t="shared" si="16"/>
        <v>0</v>
      </c>
      <c r="CG24" s="187">
        <f t="shared" si="16"/>
        <v>0</v>
      </c>
      <c r="CH24" s="187">
        <f t="shared" si="16"/>
        <v>0</v>
      </c>
      <c r="CI24" s="187">
        <f t="shared" si="16"/>
        <v>0</v>
      </c>
      <c r="CJ24" s="187">
        <f t="shared" si="16"/>
        <v>0</v>
      </c>
      <c r="CK24" s="187">
        <f t="shared" si="16"/>
        <v>0</v>
      </c>
      <c r="CL24" s="187">
        <f t="shared" si="16"/>
        <v>0</v>
      </c>
      <c r="CM24" s="187">
        <f t="shared" si="16"/>
        <v>0</v>
      </c>
      <c r="CN24" s="187">
        <f t="shared" ref="CN24:DW24" si="17">MAX(-CN31-CN40,0)</f>
        <v>0</v>
      </c>
      <c r="CO24" s="187">
        <f t="shared" si="17"/>
        <v>0</v>
      </c>
      <c r="CP24" s="187">
        <f t="shared" si="17"/>
        <v>0</v>
      </c>
      <c r="CQ24" s="187">
        <f t="shared" si="17"/>
        <v>0</v>
      </c>
      <c r="CR24" s="187">
        <f t="shared" si="17"/>
        <v>0</v>
      </c>
      <c r="CS24" s="187">
        <f t="shared" si="17"/>
        <v>0</v>
      </c>
      <c r="CT24" s="187">
        <f t="shared" si="17"/>
        <v>0</v>
      </c>
      <c r="CU24" s="187">
        <f t="shared" si="17"/>
        <v>0</v>
      </c>
      <c r="CV24" s="187">
        <f t="shared" si="17"/>
        <v>0</v>
      </c>
      <c r="CW24" s="187">
        <f t="shared" si="17"/>
        <v>0</v>
      </c>
      <c r="CX24" s="187">
        <f t="shared" si="17"/>
        <v>0</v>
      </c>
      <c r="CY24" s="187">
        <f t="shared" si="17"/>
        <v>0</v>
      </c>
      <c r="CZ24" s="187">
        <f t="shared" si="17"/>
        <v>0</v>
      </c>
      <c r="DA24" s="187">
        <f t="shared" si="17"/>
        <v>0</v>
      </c>
      <c r="DB24" s="187">
        <f t="shared" si="17"/>
        <v>0</v>
      </c>
      <c r="DC24" s="187">
        <f t="shared" si="17"/>
        <v>0</v>
      </c>
      <c r="DD24" s="187">
        <f t="shared" si="17"/>
        <v>0</v>
      </c>
      <c r="DE24" s="187">
        <f t="shared" si="17"/>
        <v>0</v>
      </c>
      <c r="DF24" s="187">
        <f t="shared" si="17"/>
        <v>0</v>
      </c>
      <c r="DG24" s="187">
        <f t="shared" si="17"/>
        <v>0</v>
      </c>
      <c r="DH24" s="187">
        <f t="shared" si="17"/>
        <v>0</v>
      </c>
      <c r="DI24" s="187">
        <f t="shared" si="17"/>
        <v>0</v>
      </c>
      <c r="DJ24" s="187">
        <f t="shared" si="17"/>
        <v>0</v>
      </c>
      <c r="DK24" s="187">
        <f t="shared" si="17"/>
        <v>0</v>
      </c>
      <c r="DL24" s="187">
        <f t="shared" si="17"/>
        <v>0</v>
      </c>
      <c r="DM24" s="187">
        <f t="shared" si="17"/>
        <v>0</v>
      </c>
      <c r="DN24" s="187">
        <f t="shared" si="17"/>
        <v>0</v>
      </c>
      <c r="DO24" s="187">
        <f t="shared" si="17"/>
        <v>0</v>
      </c>
      <c r="DP24" s="187">
        <f t="shared" si="17"/>
        <v>0</v>
      </c>
      <c r="DQ24" s="187">
        <f t="shared" si="17"/>
        <v>0</v>
      </c>
      <c r="DR24" s="187">
        <f t="shared" si="17"/>
        <v>0</v>
      </c>
      <c r="DS24" s="187">
        <f t="shared" si="17"/>
        <v>0</v>
      </c>
      <c r="DT24" s="187">
        <f t="shared" si="17"/>
        <v>0</v>
      </c>
      <c r="DU24" s="187">
        <f t="shared" si="17"/>
        <v>0</v>
      </c>
      <c r="DV24" s="187">
        <f t="shared" si="17"/>
        <v>0</v>
      </c>
      <c r="DW24" s="187">
        <f t="shared" si="17"/>
        <v>0</v>
      </c>
      <c r="DX24" s="187">
        <f>MAX(-DX31-DX40,0)</f>
        <v>0</v>
      </c>
      <c r="DY24" s="187">
        <f>MAX(-DY31-DY40,0)</f>
        <v>0</v>
      </c>
    </row>
    <row r="25" spans="2:129" x14ac:dyDescent="0.2">
      <c r="B25" s="25" t="s">
        <v>125</v>
      </c>
      <c r="H25" s="188">
        <f>SUM(H21:H23)-H24</f>
        <v>61075742.629608847</v>
      </c>
      <c r="I25" s="19">
        <f>-SUM(I21:I23)-I24</f>
        <v>-6139391.7050589034</v>
      </c>
      <c r="J25" s="19">
        <f t="shared" ref="J25:BU25" si="18">SUM(J21:J23)-J24</f>
        <v>380087.40535111289</v>
      </c>
      <c r="K25" s="19">
        <f t="shared" si="18"/>
        <v>380087.40535111289</v>
      </c>
      <c r="L25" s="19">
        <f t="shared" si="18"/>
        <v>380087.40535111289</v>
      </c>
      <c r="M25" s="19">
        <f t="shared" si="18"/>
        <v>380087.40535111289</v>
      </c>
      <c r="N25" s="19">
        <f t="shared" si="18"/>
        <v>380087.40587998863</v>
      </c>
      <c r="O25" s="19">
        <f t="shared" si="18"/>
        <v>380087.40535111289</v>
      </c>
      <c r="P25" s="19">
        <f t="shared" si="18"/>
        <v>380087.40535111289</v>
      </c>
      <c r="Q25" s="19">
        <f t="shared" si="18"/>
        <v>380087.40535111289</v>
      </c>
      <c r="R25" s="19">
        <f t="shared" si="18"/>
        <v>380087.40535111289</v>
      </c>
      <c r="S25" s="19">
        <f t="shared" si="18"/>
        <v>380087.40535111289</v>
      </c>
      <c r="T25" s="19">
        <f t="shared" si="18"/>
        <v>380087.40535111289</v>
      </c>
      <c r="U25" s="19">
        <f t="shared" si="18"/>
        <v>380087.40587998863</v>
      </c>
      <c r="V25" s="19">
        <f t="shared" si="18"/>
        <v>380087.40535111289</v>
      </c>
      <c r="W25" s="19">
        <f t="shared" si="18"/>
        <v>380087.40535111289</v>
      </c>
      <c r="X25" s="19">
        <f t="shared" si="18"/>
        <v>380087.40482223715</v>
      </c>
      <c r="Y25" s="19">
        <f t="shared" si="18"/>
        <v>380087.40640886436</v>
      </c>
      <c r="Z25" s="19">
        <f t="shared" si="18"/>
        <v>380087.40429336141</v>
      </c>
      <c r="AA25" s="19">
        <f t="shared" si="18"/>
        <v>380087.40640886436</v>
      </c>
      <c r="AB25" s="19">
        <f t="shared" si="18"/>
        <v>380087.40535111289</v>
      </c>
      <c r="AC25" s="19">
        <f t="shared" si="18"/>
        <v>380087.40535111289</v>
      </c>
      <c r="AD25" s="19">
        <f t="shared" si="18"/>
        <v>380087.40535111289</v>
      </c>
      <c r="AE25" s="19">
        <f t="shared" si="18"/>
        <v>380087.40535111289</v>
      </c>
      <c r="AF25" s="19">
        <f t="shared" si="18"/>
        <v>380087.40535111289</v>
      </c>
      <c r="AG25" s="19">
        <f t="shared" si="18"/>
        <v>380087.40535111289</v>
      </c>
      <c r="AH25" s="19">
        <f t="shared" si="18"/>
        <v>380087.40640886436</v>
      </c>
      <c r="AI25" s="19">
        <f t="shared" si="18"/>
        <v>380087.40429336141</v>
      </c>
      <c r="AJ25" s="19">
        <f t="shared" si="18"/>
        <v>380087.40640886436</v>
      </c>
      <c r="AK25" s="19">
        <f t="shared" si="18"/>
        <v>380087.40429336141</v>
      </c>
      <c r="AL25" s="19">
        <f t="shared" si="18"/>
        <v>380087.40640886436</v>
      </c>
      <c r="AM25" s="19">
        <f t="shared" si="18"/>
        <v>380087.40429336141</v>
      </c>
      <c r="AN25" s="19">
        <f t="shared" si="18"/>
        <v>0</v>
      </c>
      <c r="AO25" s="19">
        <f t="shared" si="18"/>
        <v>0</v>
      </c>
      <c r="AP25" s="19">
        <f t="shared" si="18"/>
        <v>0</v>
      </c>
      <c r="AQ25" s="19">
        <f t="shared" si="18"/>
        <v>0</v>
      </c>
      <c r="AR25" s="19">
        <f t="shared" si="18"/>
        <v>0</v>
      </c>
      <c r="AS25" s="19">
        <f t="shared" si="18"/>
        <v>0</v>
      </c>
      <c r="AT25" s="19">
        <f t="shared" si="18"/>
        <v>0</v>
      </c>
      <c r="AU25" s="19">
        <f t="shared" si="18"/>
        <v>0</v>
      </c>
      <c r="AV25" s="19">
        <f t="shared" si="18"/>
        <v>0</v>
      </c>
      <c r="AW25" s="19">
        <f t="shared" si="18"/>
        <v>0</v>
      </c>
      <c r="AX25" s="19">
        <f t="shared" si="18"/>
        <v>0</v>
      </c>
      <c r="AY25" s="19">
        <f t="shared" si="18"/>
        <v>0</v>
      </c>
      <c r="AZ25" s="19">
        <f t="shared" si="18"/>
        <v>0</v>
      </c>
      <c r="BA25" s="19">
        <f t="shared" si="18"/>
        <v>0</v>
      </c>
      <c r="BB25" s="19">
        <f t="shared" si="18"/>
        <v>0</v>
      </c>
      <c r="BC25" s="19">
        <f t="shared" si="18"/>
        <v>0</v>
      </c>
      <c r="BD25" s="19">
        <f t="shared" si="18"/>
        <v>1505550.9207951159</v>
      </c>
      <c r="BE25" s="19">
        <f t="shared" si="18"/>
        <v>-38406.517736940878</v>
      </c>
      <c r="BF25" s="19">
        <f t="shared" si="18"/>
        <v>-26960.579155580053</v>
      </c>
      <c r="BG25" s="19">
        <f t="shared" si="18"/>
        <v>-20008.609436281491</v>
      </c>
      <c r="BH25" s="19">
        <f t="shared" si="18"/>
        <v>-13056.639716982972</v>
      </c>
      <c r="BI25" s="19">
        <f t="shared" si="18"/>
        <v>-6104.6699976844538</v>
      </c>
      <c r="BJ25" s="19">
        <f t="shared" si="18"/>
        <v>847.29972161410262</v>
      </c>
      <c r="BK25" s="19">
        <f t="shared" si="18"/>
        <v>7799.2694409126243</v>
      </c>
      <c r="BL25" s="19">
        <f t="shared" si="18"/>
        <v>14751.239160211182</v>
      </c>
      <c r="BM25" s="19">
        <f t="shared" si="18"/>
        <v>19286.122726599249</v>
      </c>
      <c r="BN25" s="19">
        <f t="shared" si="18"/>
        <v>22785.112227454392</v>
      </c>
      <c r="BO25" s="19">
        <f t="shared" si="18"/>
        <v>26284.101728309488</v>
      </c>
      <c r="BP25" s="19">
        <f t="shared" si="18"/>
        <v>29774.658540887976</v>
      </c>
      <c r="BQ25" s="19">
        <f t="shared" si="18"/>
        <v>29774.658540887976</v>
      </c>
      <c r="BR25" s="19">
        <f t="shared" si="18"/>
        <v>33359.247643579605</v>
      </c>
      <c r="BS25" s="19">
        <f t="shared" si="18"/>
        <v>33359.247643579605</v>
      </c>
      <c r="BT25" s="19">
        <f t="shared" si="18"/>
        <v>33359.247643579605</v>
      </c>
      <c r="BU25" s="19">
        <f t="shared" si="18"/>
        <v>33359.247643579605</v>
      </c>
      <c r="BV25" s="19">
        <f t="shared" ref="BV25:DY25" si="19">SUM(BV21:BV23)-BV24</f>
        <v>33359.247643579605</v>
      </c>
      <c r="BW25" s="19">
        <f t="shared" si="19"/>
        <v>33359.247643579605</v>
      </c>
      <c r="BX25" s="19">
        <f t="shared" si="19"/>
        <v>33359.247643579605</v>
      </c>
      <c r="BY25" s="19">
        <f t="shared" si="19"/>
        <v>33359.247643579605</v>
      </c>
      <c r="BZ25" s="19">
        <f t="shared" si="19"/>
        <v>33359.247643579605</v>
      </c>
      <c r="CA25" s="19">
        <f t="shared" si="19"/>
        <v>33359.247643579605</v>
      </c>
      <c r="CB25" s="19">
        <f t="shared" si="19"/>
        <v>33359.247643579605</v>
      </c>
      <c r="CC25" s="19">
        <f t="shared" si="19"/>
        <v>33359.247643579605</v>
      </c>
      <c r="CD25" s="19">
        <f t="shared" si="19"/>
        <v>37013.964607838556</v>
      </c>
      <c r="CE25" s="19">
        <f t="shared" si="19"/>
        <v>37013.964607838556</v>
      </c>
      <c r="CF25" s="19">
        <f t="shared" si="19"/>
        <v>37013.964607838556</v>
      </c>
      <c r="CG25" s="19">
        <f t="shared" si="19"/>
        <v>37013.964607838556</v>
      </c>
      <c r="CH25" s="19">
        <f t="shared" si="19"/>
        <v>37013.964607838556</v>
      </c>
      <c r="CI25" s="19">
        <f t="shared" si="19"/>
        <v>37013.964607838556</v>
      </c>
      <c r="CJ25" s="19">
        <f t="shared" si="19"/>
        <v>37013.964607838556</v>
      </c>
      <c r="CK25" s="19">
        <f t="shared" si="19"/>
        <v>37013.964607838556</v>
      </c>
      <c r="CL25" s="19">
        <f t="shared" si="19"/>
        <v>37013.964607838556</v>
      </c>
      <c r="CM25" s="19">
        <f t="shared" si="19"/>
        <v>37013.964607838556</v>
      </c>
      <c r="CN25" s="19">
        <f t="shared" si="19"/>
        <v>37013.964607838556</v>
      </c>
      <c r="CO25" s="19">
        <f t="shared" si="19"/>
        <v>37013.964607838556</v>
      </c>
      <c r="CP25" s="19">
        <f t="shared" si="19"/>
        <v>40740.057122148311</v>
      </c>
      <c r="CQ25" s="19">
        <f t="shared" si="19"/>
        <v>40740.057122148311</v>
      </c>
      <c r="CR25" s="19">
        <f t="shared" si="19"/>
        <v>40740.057122148311</v>
      </c>
      <c r="CS25" s="19">
        <f t="shared" si="19"/>
        <v>40740.057122148311</v>
      </c>
      <c r="CT25" s="19">
        <f t="shared" si="19"/>
        <v>40740.057122148311</v>
      </c>
      <c r="CU25" s="19">
        <f t="shared" si="19"/>
        <v>40740.057122148311</v>
      </c>
      <c r="CV25" s="19">
        <f t="shared" si="19"/>
        <v>40740.057122148311</v>
      </c>
      <c r="CW25" s="19">
        <f t="shared" si="19"/>
        <v>40740.057122148311</v>
      </c>
      <c r="CX25" s="19">
        <f t="shared" si="19"/>
        <v>40740.057122148311</v>
      </c>
      <c r="CY25" s="19">
        <f t="shared" si="19"/>
        <v>40740.057122148311</v>
      </c>
      <c r="CZ25" s="19">
        <f t="shared" si="19"/>
        <v>40740.057122148311</v>
      </c>
      <c r="DA25" s="19">
        <f t="shared" si="19"/>
        <v>40740.057122148311</v>
      </c>
      <c r="DB25" s="19">
        <f t="shared" si="19"/>
        <v>44538.790721143982</v>
      </c>
      <c r="DC25" s="19">
        <f t="shared" si="19"/>
        <v>44538.790721143982</v>
      </c>
      <c r="DD25" s="19">
        <f t="shared" si="19"/>
        <v>44538.790721143982</v>
      </c>
      <c r="DE25" s="19">
        <f t="shared" si="19"/>
        <v>44538.790721143982</v>
      </c>
      <c r="DF25" s="19">
        <f t="shared" si="19"/>
        <v>44538.790721143982</v>
      </c>
      <c r="DG25" s="19">
        <f t="shared" si="19"/>
        <v>44538.790721143982</v>
      </c>
      <c r="DH25" s="19">
        <f t="shared" si="19"/>
        <v>44538.790721143982</v>
      </c>
      <c r="DI25" s="19">
        <f t="shared" si="19"/>
        <v>44538.790721143982</v>
      </c>
      <c r="DJ25" s="19">
        <f t="shared" si="19"/>
        <v>44538.790721143982</v>
      </c>
      <c r="DK25" s="19">
        <f t="shared" si="19"/>
        <v>44538.790721143982</v>
      </c>
      <c r="DL25" s="19">
        <f t="shared" si="19"/>
        <v>44538.790721143982</v>
      </c>
      <c r="DM25" s="19">
        <f t="shared" si="19"/>
        <v>44538.790721143982</v>
      </c>
      <c r="DN25" s="19">
        <f t="shared" si="19"/>
        <v>48411.448825888008</v>
      </c>
      <c r="DO25" s="19">
        <f t="shared" si="19"/>
        <v>48411.448825888008</v>
      </c>
      <c r="DP25" s="19">
        <f t="shared" si="19"/>
        <v>48411.448825888008</v>
      </c>
      <c r="DQ25" s="19">
        <f t="shared" si="19"/>
        <v>48411.448825888008</v>
      </c>
      <c r="DR25" s="19">
        <f t="shared" si="19"/>
        <v>48411.448825888008</v>
      </c>
      <c r="DS25" s="19">
        <f t="shared" si="19"/>
        <v>48411.448825888008</v>
      </c>
      <c r="DT25" s="19">
        <f t="shared" si="19"/>
        <v>48411.448825888008</v>
      </c>
      <c r="DU25" s="19">
        <f t="shared" si="19"/>
        <v>48411.448825888008</v>
      </c>
      <c r="DV25" s="19">
        <f t="shared" si="19"/>
        <v>48411.448825888008</v>
      </c>
      <c r="DW25" s="19">
        <f t="shared" si="19"/>
        <v>48411.448825888008</v>
      </c>
      <c r="DX25" s="19">
        <f t="shared" si="19"/>
        <v>48411.448825888008</v>
      </c>
      <c r="DY25" s="19">
        <f t="shared" si="19"/>
        <v>56571025.121105671</v>
      </c>
    </row>
    <row r="26" spans="2:129" x14ac:dyDescent="0.2">
      <c r="B26" s="25" t="s">
        <v>126</v>
      </c>
      <c r="H26" s="189">
        <f>XIRR(I25:DY25,$I$29:$DY$29)</f>
        <v>0.80933142900466937</v>
      </c>
    </row>
    <row r="27" spans="2:129" ht="17" thickBot="1" x14ac:dyDescent="0.25">
      <c r="B27" s="26" t="s">
        <v>127</v>
      </c>
      <c r="C27" s="13"/>
      <c r="D27" s="13"/>
      <c r="E27" s="13"/>
      <c r="F27" s="13"/>
      <c r="G27" s="13"/>
      <c r="H27" s="192">
        <f>SUMIF(I25:DY25,"&gt;0")/-SUMIF(I25:DY25,"&lt;0")</f>
        <v>11.536142474030651</v>
      </c>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row>
    <row r="28" spans="2:129" ht="17" thickBot="1" x14ac:dyDescent="0.25">
      <c r="I28" s="185"/>
      <c r="J28" s="185"/>
      <c r="K28" s="185"/>
      <c r="L28" s="185"/>
      <c r="M28" s="185"/>
      <c r="N28" s="185"/>
      <c r="O28" s="185"/>
      <c r="P28" s="185"/>
      <c r="Q28" s="185"/>
      <c r="R28" s="185"/>
      <c r="S28" s="185"/>
      <c r="T28" s="185"/>
      <c r="U28" s="185"/>
      <c r="V28" s="185"/>
      <c r="W28" s="185"/>
      <c r="X28" s="185"/>
      <c r="Y28" s="185"/>
      <c r="Z28" s="185"/>
      <c r="AA28" s="185"/>
      <c r="AB28" s="185"/>
      <c r="AC28" s="185"/>
      <c r="AD28" s="185"/>
      <c r="AE28" s="185"/>
      <c r="AF28" s="185"/>
      <c r="AG28" s="185"/>
      <c r="AH28" s="185"/>
      <c r="AI28" s="185"/>
      <c r="AJ28" s="185"/>
      <c r="AK28" s="185"/>
      <c r="AL28" s="185"/>
      <c r="AM28" s="185"/>
      <c r="AN28" s="185"/>
      <c r="AO28" s="185"/>
      <c r="AP28" s="185"/>
      <c r="AQ28" s="185"/>
      <c r="AR28" s="185"/>
      <c r="AS28" s="185"/>
      <c r="AT28" s="185"/>
      <c r="AU28" s="185"/>
      <c r="AV28" s="185"/>
      <c r="AW28" s="185"/>
      <c r="AX28" s="185"/>
      <c r="AY28" s="185"/>
      <c r="AZ28" s="185"/>
      <c r="BA28" s="185"/>
      <c r="BB28" s="185"/>
      <c r="BC28" s="185"/>
      <c r="BD28" s="185"/>
      <c r="BE28" s="185"/>
      <c r="BF28" s="185"/>
      <c r="BG28" s="185"/>
      <c r="BH28" s="185"/>
      <c r="BI28" s="185"/>
      <c r="BJ28" s="185"/>
      <c r="BK28" s="185"/>
      <c r="BL28" s="185"/>
      <c r="BM28" s="185"/>
      <c r="BN28" s="185"/>
      <c r="BO28" s="185"/>
      <c r="BP28" s="185"/>
      <c r="BQ28" s="185"/>
      <c r="BR28" s="185"/>
      <c r="BS28" s="185"/>
      <c r="BT28" s="185"/>
      <c r="BU28" s="185"/>
      <c r="BV28" s="185"/>
      <c r="BW28" s="185"/>
      <c r="BX28" s="185"/>
      <c r="BY28" s="185"/>
      <c r="BZ28" s="185"/>
      <c r="CA28" s="185"/>
      <c r="CB28" s="185"/>
      <c r="CC28" s="185"/>
      <c r="CD28" s="185"/>
      <c r="CE28" s="185"/>
      <c r="CF28" s="185"/>
      <c r="CG28" s="185"/>
      <c r="CH28" s="185"/>
      <c r="CI28" s="185"/>
      <c r="CJ28" s="185"/>
      <c r="CK28" s="185"/>
      <c r="CL28" s="185"/>
      <c r="CM28" s="185"/>
      <c r="CN28" s="185"/>
      <c r="CO28" s="185"/>
      <c r="CP28" s="185"/>
      <c r="CQ28" s="185"/>
      <c r="CR28" s="185"/>
      <c r="CS28" s="185"/>
      <c r="CT28" s="185"/>
      <c r="CU28" s="185"/>
      <c r="CV28" s="185"/>
      <c r="CW28" s="185"/>
      <c r="CX28" s="185"/>
      <c r="CY28" s="185"/>
      <c r="CZ28" s="185"/>
      <c r="DA28" s="185"/>
      <c r="DB28" s="185"/>
      <c r="DC28" s="185"/>
      <c r="DD28" s="185"/>
      <c r="DE28" s="185"/>
      <c r="DF28" s="185"/>
      <c r="DG28" s="185"/>
      <c r="DH28" s="185"/>
      <c r="DI28" s="185"/>
      <c r="DJ28" s="185"/>
      <c r="DK28" s="185"/>
      <c r="DL28" s="185"/>
      <c r="DM28" s="185"/>
      <c r="DN28" s="185"/>
      <c r="DO28" s="185"/>
      <c r="DP28" s="185"/>
      <c r="DQ28" s="185"/>
      <c r="DR28" s="185"/>
      <c r="DS28" s="185"/>
      <c r="DT28" s="185"/>
      <c r="DU28" s="185"/>
      <c r="DV28" s="185"/>
      <c r="DW28" s="185"/>
      <c r="DX28" s="185"/>
      <c r="DY28" s="185"/>
    </row>
    <row r="29" spans="2:129" ht="19" x14ac:dyDescent="0.25">
      <c r="B29" s="940" t="s">
        <v>128</v>
      </c>
      <c r="C29" s="941"/>
      <c r="D29" s="236"/>
      <c r="E29" s="236"/>
      <c r="F29" s="236"/>
      <c r="G29" s="236"/>
      <c r="H29" s="240"/>
      <c r="I29" s="241">
        <f>CustomCF!I6</f>
        <v>46022</v>
      </c>
      <c r="J29" s="241">
        <f>CustomCF!J6</f>
        <v>46053</v>
      </c>
      <c r="K29" s="241">
        <f>CustomCF!K6</f>
        <v>46081</v>
      </c>
      <c r="L29" s="241">
        <f>CustomCF!L6</f>
        <v>46112</v>
      </c>
      <c r="M29" s="241">
        <f>CustomCF!M6</f>
        <v>46142</v>
      </c>
      <c r="N29" s="241">
        <f>CustomCF!N6</f>
        <v>46173</v>
      </c>
      <c r="O29" s="241">
        <f>CustomCF!O6</f>
        <v>46203</v>
      </c>
      <c r="P29" s="241">
        <f>CustomCF!P6</f>
        <v>46234</v>
      </c>
      <c r="Q29" s="241">
        <f>CustomCF!Q6</f>
        <v>46265</v>
      </c>
      <c r="R29" s="241">
        <f>CustomCF!R6</f>
        <v>46295</v>
      </c>
      <c r="S29" s="241">
        <f>CustomCF!S6</f>
        <v>46326</v>
      </c>
      <c r="T29" s="241">
        <f>CustomCF!T6</f>
        <v>46356</v>
      </c>
      <c r="U29" s="241">
        <f>CustomCF!U6</f>
        <v>46387</v>
      </c>
      <c r="V29" s="241">
        <f>CustomCF!V6</f>
        <v>46418</v>
      </c>
      <c r="W29" s="241">
        <f>CustomCF!W6</f>
        <v>46446</v>
      </c>
      <c r="X29" s="241">
        <f>CustomCF!X6</f>
        <v>46477</v>
      </c>
      <c r="Y29" s="241">
        <f>CustomCF!Y6</f>
        <v>46507</v>
      </c>
      <c r="Z29" s="241">
        <f>CustomCF!Z6</f>
        <v>46538</v>
      </c>
      <c r="AA29" s="241">
        <f>CustomCF!AA6</f>
        <v>46568</v>
      </c>
      <c r="AB29" s="241">
        <f>CustomCF!AB6</f>
        <v>46599</v>
      </c>
      <c r="AC29" s="241">
        <f>CustomCF!AC6</f>
        <v>46630</v>
      </c>
      <c r="AD29" s="241">
        <f>CustomCF!AD6</f>
        <v>46660</v>
      </c>
      <c r="AE29" s="241">
        <f>CustomCF!AE6</f>
        <v>46691</v>
      </c>
      <c r="AF29" s="241">
        <f>CustomCF!AF6</f>
        <v>46721</v>
      </c>
      <c r="AG29" s="241">
        <f>CustomCF!AG6</f>
        <v>46752</v>
      </c>
      <c r="AH29" s="241">
        <f>CustomCF!AH6</f>
        <v>46783</v>
      </c>
      <c r="AI29" s="241">
        <f>CustomCF!AI6</f>
        <v>46812</v>
      </c>
      <c r="AJ29" s="241">
        <f>CustomCF!AJ6</f>
        <v>46843</v>
      </c>
      <c r="AK29" s="241">
        <f>CustomCF!AK6</f>
        <v>46873</v>
      </c>
      <c r="AL29" s="241">
        <f>CustomCF!AL6</f>
        <v>46904</v>
      </c>
      <c r="AM29" s="241">
        <f>CustomCF!AM6</f>
        <v>46934</v>
      </c>
      <c r="AN29" s="241">
        <f>CustomCF!AN6</f>
        <v>46965</v>
      </c>
      <c r="AO29" s="241">
        <f>CustomCF!AO6</f>
        <v>46996</v>
      </c>
      <c r="AP29" s="241">
        <f>CustomCF!AP6</f>
        <v>47026</v>
      </c>
      <c r="AQ29" s="241">
        <f>CustomCF!AQ6</f>
        <v>47057</v>
      </c>
      <c r="AR29" s="241">
        <f>CustomCF!AR6</f>
        <v>47087</v>
      </c>
      <c r="AS29" s="241">
        <f>CustomCF!AS6</f>
        <v>47118</v>
      </c>
      <c r="AT29" s="241">
        <f>CustomCF!AT6</f>
        <v>47149</v>
      </c>
      <c r="AU29" s="241">
        <f>CustomCF!AU6</f>
        <v>47177</v>
      </c>
      <c r="AV29" s="241">
        <f>CustomCF!AV6</f>
        <v>47208</v>
      </c>
      <c r="AW29" s="241">
        <f>CustomCF!AW6</f>
        <v>47238</v>
      </c>
      <c r="AX29" s="241">
        <f>CustomCF!AX6</f>
        <v>47269</v>
      </c>
      <c r="AY29" s="241">
        <f>CustomCF!AY6</f>
        <v>47299</v>
      </c>
      <c r="AZ29" s="241">
        <f>CustomCF!AZ6</f>
        <v>47330</v>
      </c>
      <c r="BA29" s="241">
        <f>CustomCF!BA6</f>
        <v>47361</v>
      </c>
      <c r="BB29" s="241">
        <f>CustomCF!BB6</f>
        <v>47391</v>
      </c>
      <c r="BC29" s="241">
        <f>CustomCF!BC6</f>
        <v>47422</v>
      </c>
      <c r="BD29" s="241">
        <f>CustomCF!BD6</f>
        <v>47452</v>
      </c>
      <c r="BE29" s="241">
        <f>CustomCF!BE6</f>
        <v>47483</v>
      </c>
      <c r="BF29" s="241">
        <f>CustomCF!BF6</f>
        <v>47514</v>
      </c>
      <c r="BG29" s="241">
        <f>CustomCF!BG6</f>
        <v>47542</v>
      </c>
      <c r="BH29" s="241">
        <f>CustomCF!BH6</f>
        <v>47573</v>
      </c>
      <c r="BI29" s="241">
        <f>CustomCF!BI6</f>
        <v>47603</v>
      </c>
      <c r="BJ29" s="241">
        <f>CustomCF!BJ6</f>
        <v>47634</v>
      </c>
      <c r="BK29" s="241">
        <f>CustomCF!BK6</f>
        <v>47664</v>
      </c>
      <c r="BL29" s="241">
        <f>CustomCF!BL6</f>
        <v>47695</v>
      </c>
      <c r="BM29" s="241">
        <f>CustomCF!BM6</f>
        <v>47726</v>
      </c>
      <c r="BN29" s="241">
        <f>CustomCF!BN6</f>
        <v>47756</v>
      </c>
      <c r="BO29" s="241">
        <f>CustomCF!BO6</f>
        <v>47787</v>
      </c>
      <c r="BP29" s="241">
        <f>CustomCF!BP6</f>
        <v>47817</v>
      </c>
      <c r="BQ29" s="241">
        <f>CustomCF!BQ6</f>
        <v>47848</v>
      </c>
      <c r="BR29" s="241">
        <f>CustomCF!BR6</f>
        <v>47879</v>
      </c>
      <c r="BS29" s="241">
        <f>CustomCF!BS6</f>
        <v>47907</v>
      </c>
      <c r="BT29" s="241">
        <f>CustomCF!BT6</f>
        <v>47938</v>
      </c>
      <c r="BU29" s="241">
        <f>CustomCF!BU6</f>
        <v>47968</v>
      </c>
      <c r="BV29" s="241">
        <f>CustomCF!BV6</f>
        <v>47999</v>
      </c>
      <c r="BW29" s="241">
        <f>CustomCF!BW6</f>
        <v>48029</v>
      </c>
      <c r="BX29" s="241">
        <f>CustomCF!BX6</f>
        <v>48060</v>
      </c>
      <c r="BY29" s="241">
        <f>CustomCF!BY6</f>
        <v>48091</v>
      </c>
      <c r="BZ29" s="241">
        <f>CustomCF!BZ6</f>
        <v>48121</v>
      </c>
      <c r="CA29" s="241">
        <f>CustomCF!CA6</f>
        <v>48152</v>
      </c>
      <c r="CB29" s="241">
        <f>CustomCF!CB6</f>
        <v>48182</v>
      </c>
      <c r="CC29" s="241">
        <f>CustomCF!CC6</f>
        <v>48213</v>
      </c>
      <c r="CD29" s="241">
        <f>CustomCF!CD6</f>
        <v>48244</v>
      </c>
      <c r="CE29" s="241">
        <f>CustomCF!CE6</f>
        <v>48273</v>
      </c>
      <c r="CF29" s="241">
        <f>CustomCF!CF6</f>
        <v>48304</v>
      </c>
      <c r="CG29" s="241">
        <f>CustomCF!CG6</f>
        <v>48334</v>
      </c>
      <c r="CH29" s="241">
        <f>CustomCF!CH6</f>
        <v>48365</v>
      </c>
      <c r="CI29" s="241">
        <f>CustomCF!CI6</f>
        <v>48395</v>
      </c>
      <c r="CJ29" s="241">
        <f>CustomCF!CJ6</f>
        <v>48426</v>
      </c>
      <c r="CK29" s="241">
        <f>CustomCF!CK6</f>
        <v>48457</v>
      </c>
      <c r="CL29" s="241">
        <f>CustomCF!CL6</f>
        <v>48487</v>
      </c>
      <c r="CM29" s="241">
        <f>CustomCF!CM6</f>
        <v>48518</v>
      </c>
      <c r="CN29" s="241">
        <f>CustomCF!CN6</f>
        <v>48548</v>
      </c>
      <c r="CO29" s="241">
        <f>CustomCF!CO6</f>
        <v>48579</v>
      </c>
      <c r="CP29" s="241">
        <f>CustomCF!CP6</f>
        <v>48610</v>
      </c>
      <c r="CQ29" s="241">
        <f>CustomCF!CQ6</f>
        <v>48638</v>
      </c>
      <c r="CR29" s="241">
        <f>CustomCF!CR6</f>
        <v>48669</v>
      </c>
      <c r="CS29" s="241">
        <f>CustomCF!CS6</f>
        <v>48699</v>
      </c>
      <c r="CT29" s="241">
        <f>CustomCF!CT6</f>
        <v>48730</v>
      </c>
      <c r="CU29" s="241">
        <f>CustomCF!CU6</f>
        <v>48760</v>
      </c>
      <c r="CV29" s="241">
        <f>CustomCF!CV6</f>
        <v>48791</v>
      </c>
      <c r="CW29" s="241">
        <f>CustomCF!CW6</f>
        <v>48822</v>
      </c>
      <c r="CX29" s="241">
        <f>CustomCF!CX6</f>
        <v>48852</v>
      </c>
      <c r="CY29" s="241">
        <f>CustomCF!CY6</f>
        <v>48883</v>
      </c>
      <c r="CZ29" s="241">
        <f>CustomCF!CZ6</f>
        <v>48913</v>
      </c>
      <c r="DA29" s="241">
        <f>CustomCF!DA6</f>
        <v>48944</v>
      </c>
      <c r="DB29" s="241">
        <f>CustomCF!DB6</f>
        <v>48975</v>
      </c>
      <c r="DC29" s="241">
        <f>CustomCF!DC6</f>
        <v>49003</v>
      </c>
      <c r="DD29" s="241">
        <f>CustomCF!DD6</f>
        <v>49034</v>
      </c>
      <c r="DE29" s="241">
        <f>CustomCF!DE6</f>
        <v>49064</v>
      </c>
      <c r="DF29" s="241">
        <f>CustomCF!DF6</f>
        <v>49095</v>
      </c>
      <c r="DG29" s="241">
        <f>CustomCF!DG6</f>
        <v>49125</v>
      </c>
      <c r="DH29" s="241">
        <f>CustomCF!DH6</f>
        <v>49156</v>
      </c>
      <c r="DI29" s="241">
        <f>CustomCF!DI6</f>
        <v>49187</v>
      </c>
      <c r="DJ29" s="241">
        <f>CustomCF!DJ6</f>
        <v>49217</v>
      </c>
      <c r="DK29" s="241">
        <f>CustomCF!DK6</f>
        <v>49248</v>
      </c>
      <c r="DL29" s="241">
        <f>CustomCF!DL6</f>
        <v>49278</v>
      </c>
      <c r="DM29" s="241">
        <f>CustomCF!DM6</f>
        <v>49309</v>
      </c>
      <c r="DN29" s="241">
        <f>CustomCF!DN6</f>
        <v>49340</v>
      </c>
      <c r="DO29" s="241">
        <f>CustomCF!DO6</f>
        <v>49368</v>
      </c>
      <c r="DP29" s="241">
        <f>CustomCF!DP6</f>
        <v>49399</v>
      </c>
      <c r="DQ29" s="241">
        <f>CustomCF!DQ6</f>
        <v>49429</v>
      </c>
      <c r="DR29" s="241">
        <f>CustomCF!DR6</f>
        <v>49460</v>
      </c>
      <c r="DS29" s="241">
        <f>CustomCF!DS6</f>
        <v>49490</v>
      </c>
      <c r="DT29" s="241">
        <f>CustomCF!DT6</f>
        <v>49521</v>
      </c>
      <c r="DU29" s="241">
        <f>CustomCF!DU6</f>
        <v>49552</v>
      </c>
      <c r="DV29" s="241">
        <f>CustomCF!DV6</f>
        <v>49582</v>
      </c>
      <c r="DW29" s="241">
        <f>CustomCF!DW6</f>
        <v>49613</v>
      </c>
      <c r="DX29" s="241">
        <f>CustomCF!DX6</f>
        <v>49643</v>
      </c>
      <c r="DY29" s="241">
        <f>CustomCF!DY6</f>
        <v>49674</v>
      </c>
    </row>
    <row r="30" spans="2:129" x14ac:dyDescent="0.2">
      <c r="B30" s="942"/>
      <c r="C30" s="943"/>
      <c r="D30" s="237"/>
      <c r="E30" s="237"/>
      <c r="F30" s="237"/>
      <c r="G30" s="238"/>
      <c r="H30" s="242"/>
      <c r="I30" s="243">
        <f>CF!P4</f>
        <v>0</v>
      </c>
      <c r="J30" s="243">
        <f>CF!Q4</f>
        <v>1</v>
      </c>
      <c r="K30" s="243">
        <f>CF!R4</f>
        <v>2</v>
      </c>
      <c r="L30" s="243">
        <f>CF!S4</f>
        <v>3</v>
      </c>
      <c r="M30" s="243">
        <f>CF!T4</f>
        <v>4</v>
      </c>
      <c r="N30" s="243">
        <f>CF!U4</f>
        <v>5</v>
      </c>
      <c r="O30" s="243">
        <f>CF!V4</f>
        <v>6</v>
      </c>
      <c r="P30" s="243">
        <f>CF!W4</f>
        <v>7</v>
      </c>
      <c r="Q30" s="243">
        <f>CF!X4</f>
        <v>8</v>
      </c>
      <c r="R30" s="243">
        <f>CF!Y4</f>
        <v>9</v>
      </c>
      <c r="S30" s="243">
        <f>CF!Z4</f>
        <v>10</v>
      </c>
      <c r="T30" s="243">
        <f>CF!AA4</f>
        <v>11</v>
      </c>
      <c r="U30" s="243">
        <f>CF!AB4</f>
        <v>12</v>
      </c>
      <c r="V30" s="243">
        <f>CF!AC4</f>
        <v>13</v>
      </c>
      <c r="W30" s="243">
        <f>CF!AD4</f>
        <v>14</v>
      </c>
      <c r="X30" s="243">
        <f>CF!AE4</f>
        <v>15</v>
      </c>
      <c r="Y30" s="243">
        <f>CF!AF4</f>
        <v>16</v>
      </c>
      <c r="Z30" s="243">
        <f>CF!AG4</f>
        <v>17</v>
      </c>
      <c r="AA30" s="243">
        <f>CF!AH4</f>
        <v>18</v>
      </c>
      <c r="AB30" s="243">
        <f>CF!AI4</f>
        <v>19</v>
      </c>
      <c r="AC30" s="243">
        <f>CF!AJ4</f>
        <v>20</v>
      </c>
      <c r="AD30" s="243">
        <f>CF!AK4</f>
        <v>21</v>
      </c>
      <c r="AE30" s="243">
        <f>CF!AL4</f>
        <v>22</v>
      </c>
      <c r="AF30" s="243">
        <f>CF!AM4</f>
        <v>23</v>
      </c>
      <c r="AG30" s="243">
        <f>CF!AN4</f>
        <v>24</v>
      </c>
      <c r="AH30" s="243">
        <f>CF!AO4</f>
        <v>25</v>
      </c>
      <c r="AI30" s="243">
        <f>CF!AP4</f>
        <v>26</v>
      </c>
      <c r="AJ30" s="243">
        <f>CF!AQ4</f>
        <v>27</v>
      </c>
      <c r="AK30" s="243">
        <f>CF!AR4</f>
        <v>28</v>
      </c>
      <c r="AL30" s="243">
        <f>CF!AS4</f>
        <v>29</v>
      </c>
      <c r="AM30" s="243">
        <f>CF!AT4</f>
        <v>30</v>
      </c>
      <c r="AN30" s="243">
        <f>CF!AU4</f>
        <v>31</v>
      </c>
      <c r="AO30" s="243">
        <f>CF!AV4</f>
        <v>32</v>
      </c>
      <c r="AP30" s="243">
        <f>CF!AW4</f>
        <v>33</v>
      </c>
      <c r="AQ30" s="243">
        <f>CF!AX4</f>
        <v>34</v>
      </c>
      <c r="AR30" s="243">
        <f>CF!AY4</f>
        <v>35</v>
      </c>
      <c r="AS30" s="243">
        <f>CF!AZ4</f>
        <v>36</v>
      </c>
      <c r="AT30" s="243">
        <f>CF!BA4</f>
        <v>37</v>
      </c>
      <c r="AU30" s="243">
        <f>CF!BB4</f>
        <v>38</v>
      </c>
      <c r="AV30" s="243">
        <f>CF!BC4</f>
        <v>39</v>
      </c>
      <c r="AW30" s="243">
        <f>CF!BD4</f>
        <v>40</v>
      </c>
      <c r="AX30" s="243">
        <f>CF!BE4</f>
        <v>41</v>
      </c>
      <c r="AY30" s="243">
        <f>CF!BF4</f>
        <v>42</v>
      </c>
      <c r="AZ30" s="243">
        <f>CF!BG4</f>
        <v>43</v>
      </c>
      <c r="BA30" s="243">
        <f>CF!BH4</f>
        <v>44</v>
      </c>
      <c r="BB30" s="243">
        <f>CF!BI4</f>
        <v>45</v>
      </c>
      <c r="BC30" s="243">
        <f>CF!BJ4</f>
        <v>46</v>
      </c>
      <c r="BD30" s="243">
        <f>CF!BK4</f>
        <v>47</v>
      </c>
      <c r="BE30" s="243">
        <f>CF!BL4</f>
        <v>48</v>
      </c>
      <c r="BF30" s="243">
        <f>CF!BM4</f>
        <v>49</v>
      </c>
      <c r="BG30" s="243">
        <f>CF!BN4</f>
        <v>50</v>
      </c>
      <c r="BH30" s="243">
        <f>CF!BO4</f>
        <v>51</v>
      </c>
      <c r="BI30" s="243">
        <f>CF!BP4</f>
        <v>52</v>
      </c>
      <c r="BJ30" s="243">
        <f>CF!BQ4</f>
        <v>53</v>
      </c>
      <c r="BK30" s="243">
        <f>CF!BR4</f>
        <v>54</v>
      </c>
      <c r="BL30" s="243">
        <f>CF!BS4</f>
        <v>55</v>
      </c>
      <c r="BM30" s="243">
        <f>CF!BT4</f>
        <v>56</v>
      </c>
      <c r="BN30" s="243">
        <f>CF!BU4</f>
        <v>57</v>
      </c>
      <c r="BO30" s="243">
        <f>CF!BV4</f>
        <v>58</v>
      </c>
      <c r="BP30" s="243">
        <f>CF!BW4</f>
        <v>59</v>
      </c>
      <c r="BQ30" s="243">
        <f>CF!BX4</f>
        <v>60</v>
      </c>
      <c r="BR30" s="243">
        <f>CF!BY4</f>
        <v>61</v>
      </c>
      <c r="BS30" s="243">
        <f>CF!BZ4</f>
        <v>62</v>
      </c>
      <c r="BT30" s="243">
        <f>CF!CA4</f>
        <v>63</v>
      </c>
      <c r="BU30" s="243">
        <f>CF!CB4</f>
        <v>64</v>
      </c>
      <c r="BV30" s="243">
        <f>CF!CC4</f>
        <v>65</v>
      </c>
      <c r="BW30" s="243">
        <f>CF!CD4</f>
        <v>66</v>
      </c>
      <c r="BX30" s="243">
        <f>CF!CE4</f>
        <v>67</v>
      </c>
      <c r="BY30" s="243">
        <f>CF!CF4</f>
        <v>68</v>
      </c>
      <c r="BZ30" s="243">
        <f>CF!CG4</f>
        <v>69</v>
      </c>
      <c r="CA30" s="243">
        <f>CF!CH4</f>
        <v>70</v>
      </c>
      <c r="CB30" s="243">
        <f>CF!CI4</f>
        <v>71</v>
      </c>
      <c r="CC30" s="243">
        <f>CF!CJ4</f>
        <v>72</v>
      </c>
      <c r="CD30" s="243">
        <f>CF!CK4</f>
        <v>73</v>
      </c>
      <c r="CE30" s="243">
        <f>CF!CL4</f>
        <v>74</v>
      </c>
      <c r="CF30" s="243">
        <f>CF!CM4</f>
        <v>75</v>
      </c>
      <c r="CG30" s="243">
        <f>CF!CN4</f>
        <v>76</v>
      </c>
      <c r="CH30" s="243">
        <f>CF!CO4</f>
        <v>77</v>
      </c>
      <c r="CI30" s="243">
        <f>CF!CP4</f>
        <v>78</v>
      </c>
      <c r="CJ30" s="243">
        <f>CF!CQ4</f>
        <v>79</v>
      </c>
      <c r="CK30" s="243">
        <f>CF!CR4</f>
        <v>80</v>
      </c>
      <c r="CL30" s="243">
        <f>CF!CS4</f>
        <v>81</v>
      </c>
      <c r="CM30" s="243">
        <f>CF!CT4</f>
        <v>82</v>
      </c>
      <c r="CN30" s="243">
        <f>CF!CU4</f>
        <v>83</v>
      </c>
      <c r="CO30" s="243">
        <f>CF!CV4</f>
        <v>84</v>
      </c>
      <c r="CP30" s="243">
        <f>CF!CW4</f>
        <v>85</v>
      </c>
      <c r="CQ30" s="243">
        <f>CF!CX4</f>
        <v>86</v>
      </c>
      <c r="CR30" s="243">
        <f>CF!CY4</f>
        <v>87</v>
      </c>
      <c r="CS30" s="243">
        <f>CF!CZ4</f>
        <v>88</v>
      </c>
      <c r="CT30" s="243">
        <f>CF!DA4</f>
        <v>89</v>
      </c>
      <c r="CU30" s="243">
        <f>CF!DB4</f>
        <v>90</v>
      </c>
      <c r="CV30" s="243">
        <f>CF!DC4</f>
        <v>91</v>
      </c>
      <c r="CW30" s="243">
        <f>CF!DD4</f>
        <v>92</v>
      </c>
      <c r="CX30" s="243">
        <f>CF!DE4</f>
        <v>93</v>
      </c>
      <c r="CY30" s="243">
        <f>CF!DF4</f>
        <v>94</v>
      </c>
      <c r="CZ30" s="243">
        <f>CF!DG4</f>
        <v>95</v>
      </c>
      <c r="DA30" s="243">
        <f>CF!DH4</f>
        <v>96</v>
      </c>
      <c r="DB30" s="243">
        <f>CF!DI4</f>
        <v>97</v>
      </c>
      <c r="DC30" s="243">
        <f>CF!DJ4</f>
        <v>98</v>
      </c>
      <c r="DD30" s="243">
        <f>CF!DK4</f>
        <v>99</v>
      </c>
      <c r="DE30" s="243">
        <f>CF!DL4</f>
        <v>100</v>
      </c>
      <c r="DF30" s="243">
        <f>CF!DM4</f>
        <v>101</v>
      </c>
      <c r="DG30" s="243">
        <f>CF!DN4</f>
        <v>102</v>
      </c>
      <c r="DH30" s="243">
        <f>CF!DO4</f>
        <v>103</v>
      </c>
      <c r="DI30" s="243">
        <f>CF!DP4</f>
        <v>104</v>
      </c>
      <c r="DJ30" s="243">
        <f>CF!DQ4</f>
        <v>105</v>
      </c>
      <c r="DK30" s="243">
        <f>CF!DR4</f>
        <v>106</v>
      </c>
      <c r="DL30" s="243">
        <f>CF!DS4</f>
        <v>107</v>
      </c>
      <c r="DM30" s="243">
        <f>CF!DT4</f>
        <v>108</v>
      </c>
      <c r="DN30" s="243">
        <f>CF!DU4</f>
        <v>109</v>
      </c>
      <c r="DO30" s="243">
        <f>CF!DV4</f>
        <v>110</v>
      </c>
      <c r="DP30" s="243">
        <f>CF!DW4</f>
        <v>111</v>
      </c>
      <c r="DQ30" s="243">
        <f>CF!DX4</f>
        <v>112</v>
      </c>
      <c r="DR30" s="243">
        <f>CF!DY4</f>
        <v>113</v>
      </c>
      <c r="DS30" s="243">
        <f>CF!DZ4</f>
        <v>114</v>
      </c>
      <c r="DT30" s="243">
        <f>CF!EA4</f>
        <v>115</v>
      </c>
      <c r="DU30" s="243">
        <f>CF!EB4</f>
        <v>116</v>
      </c>
      <c r="DV30" s="243">
        <f>CF!EC4</f>
        <v>117</v>
      </c>
      <c r="DW30" s="243">
        <f>CF!ED4</f>
        <v>118</v>
      </c>
      <c r="DX30" s="243">
        <f>CF!EE4</f>
        <v>119</v>
      </c>
      <c r="DY30" s="243">
        <f>CF!EF4</f>
        <v>120</v>
      </c>
    </row>
    <row r="31" spans="2:129" x14ac:dyDescent="0.2">
      <c r="B31" s="25" t="s">
        <v>129</v>
      </c>
      <c r="G31" s="193" t="s">
        <v>84</v>
      </c>
      <c r="I31" s="19">
        <f>CF!P306</f>
        <v>-55493043</v>
      </c>
      <c r="J31" s="19">
        <f>CF!Q306</f>
        <v>0</v>
      </c>
      <c r="K31" s="19">
        <f>CF!R306</f>
        <v>0</v>
      </c>
      <c r="L31" s="19">
        <f>CF!S306</f>
        <v>0</v>
      </c>
      <c r="M31" s="19">
        <f>CF!T306</f>
        <v>0</v>
      </c>
      <c r="N31" s="19">
        <f>CF!U306</f>
        <v>0</v>
      </c>
      <c r="O31" s="19">
        <f>CF!V306</f>
        <v>0</v>
      </c>
      <c r="P31" s="19">
        <f>CF!W306</f>
        <v>0</v>
      </c>
      <c r="Q31" s="19">
        <f>CF!X306</f>
        <v>0</v>
      </c>
      <c r="R31" s="19">
        <f>CF!Y306</f>
        <v>0</v>
      </c>
      <c r="S31" s="19">
        <f>CF!Z306</f>
        <v>0</v>
      </c>
      <c r="T31" s="19">
        <f>CF!AA306</f>
        <v>0</v>
      </c>
      <c r="U31" s="19">
        <f>CF!AB306</f>
        <v>0</v>
      </c>
      <c r="V31" s="19">
        <f>CF!AC306</f>
        <v>0</v>
      </c>
      <c r="W31" s="19">
        <f>CF!AD306</f>
        <v>0</v>
      </c>
      <c r="X31" s="19">
        <f>CF!AE306</f>
        <v>0</v>
      </c>
      <c r="Y31" s="19">
        <f>CF!AF306</f>
        <v>0</v>
      </c>
      <c r="Z31" s="19">
        <f>CF!AG306</f>
        <v>0</v>
      </c>
      <c r="AA31" s="19">
        <f>CF!AH306</f>
        <v>0</v>
      </c>
      <c r="AB31" s="19">
        <f>CF!AI306</f>
        <v>0</v>
      </c>
      <c r="AC31" s="19">
        <f>CF!AJ306</f>
        <v>0</v>
      </c>
      <c r="AD31" s="19">
        <f>CF!AK306</f>
        <v>0</v>
      </c>
      <c r="AE31" s="19">
        <f>CF!AL306</f>
        <v>0</v>
      </c>
      <c r="AF31" s="19">
        <f>CF!AM306</f>
        <v>0</v>
      </c>
      <c r="AG31" s="19">
        <f>CF!AN306</f>
        <v>0</v>
      </c>
      <c r="AH31" s="19">
        <f>CF!AO306</f>
        <v>0</v>
      </c>
      <c r="AI31" s="19">
        <f>CF!AP306</f>
        <v>0</v>
      </c>
      <c r="AJ31" s="19">
        <f>CF!AQ306</f>
        <v>0</v>
      </c>
      <c r="AK31" s="19">
        <f>CF!AR306</f>
        <v>0</v>
      </c>
      <c r="AL31" s="19">
        <f>CF!AS306</f>
        <v>0</v>
      </c>
      <c r="AM31" s="19">
        <f>CF!AT306</f>
        <v>0</v>
      </c>
      <c r="AN31" s="19">
        <f>CF!AU306</f>
        <v>0</v>
      </c>
      <c r="AO31" s="19">
        <f>CF!AV306</f>
        <v>0</v>
      </c>
      <c r="AP31" s="19">
        <f>CF!AW306</f>
        <v>0</v>
      </c>
      <c r="AQ31" s="19">
        <f>CF!AX306</f>
        <v>0</v>
      </c>
      <c r="AR31" s="19">
        <f>CF!AY306</f>
        <v>0</v>
      </c>
      <c r="AS31" s="19">
        <f>CF!AZ306</f>
        <v>0</v>
      </c>
      <c r="AT31" s="19">
        <f>CF!BA306</f>
        <v>0</v>
      </c>
      <c r="AU31" s="19">
        <f>CF!BB306</f>
        <v>0</v>
      </c>
      <c r="AV31" s="19">
        <f>CF!BC306</f>
        <v>0</v>
      </c>
      <c r="AW31" s="19">
        <f>CF!BD306</f>
        <v>0</v>
      </c>
      <c r="AX31" s="19">
        <f>CF!BE306</f>
        <v>0</v>
      </c>
      <c r="AY31" s="19">
        <f>CF!BF306</f>
        <v>0</v>
      </c>
      <c r="AZ31" s="19">
        <f>CF!BG306</f>
        <v>0</v>
      </c>
      <c r="BA31" s="19">
        <f>CF!BH306</f>
        <v>0</v>
      </c>
      <c r="BB31" s="19">
        <f>CF!BI306</f>
        <v>0</v>
      </c>
      <c r="BC31" s="19">
        <f>CF!BJ306</f>
        <v>0</v>
      </c>
      <c r="BD31" s="19">
        <f>CF!BK306</f>
        <v>15055509.207951158</v>
      </c>
      <c r="BE31" s="19">
        <f>CF!BL306</f>
        <v>-384065.17736940889</v>
      </c>
      <c r="BF31" s="19">
        <f>CF!BM306</f>
        <v>-269605.79155580065</v>
      </c>
      <c r="BG31" s="19">
        <f>CF!BN306</f>
        <v>-200086.09436281509</v>
      </c>
      <c r="BH31" s="19">
        <f>CF!BO306</f>
        <v>-130566.39716982975</v>
      </c>
      <c r="BI31" s="19">
        <f>CF!BP306</f>
        <v>-61046.699976844538</v>
      </c>
      <c r="BJ31" s="19">
        <f>CF!BQ306</f>
        <v>8472.997216141026</v>
      </c>
      <c r="BK31" s="19">
        <f>CF!BR306</f>
        <v>77992.694409126241</v>
      </c>
      <c r="BL31" s="19">
        <f>CF!BS306</f>
        <v>147512.39160211181</v>
      </c>
      <c r="BM31" s="19">
        <f>CF!BT306</f>
        <v>192861.22726599249</v>
      </c>
      <c r="BN31" s="19">
        <f>CF!BU306</f>
        <v>227851.12227454392</v>
      </c>
      <c r="BO31" s="19">
        <f>CF!BV306</f>
        <v>262841.01728309487</v>
      </c>
      <c r="BP31" s="19">
        <f>CF!BW306</f>
        <v>297746.58540887974</v>
      </c>
      <c r="BQ31" s="19">
        <f>CF!BX306</f>
        <v>297746.58540887974</v>
      </c>
      <c r="BR31" s="19">
        <f>CF!BY306</f>
        <v>333592.47643579607</v>
      </c>
      <c r="BS31" s="19">
        <f>CF!BZ306</f>
        <v>333592.47643579607</v>
      </c>
      <c r="BT31" s="19">
        <f>CF!CA306</f>
        <v>333592.47643579607</v>
      </c>
      <c r="BU31" s="19">
        <f>CF!CB306</f>
        <v>333592.47643579607</v>
      </c>
      <c r="BV31" s="19">
        <f>CF!CC306</f>
        <v>333592.47643579607</v>
      </c>
      <c r="BW31" s="19">
        <f>CF!CD306</f>
        <v>333592.47643579607</v>
      </c>
      <c r="BX31" s="19">
        <f>CF!CE306</f>
        <v>333592.47643579607</v>
      </c>
      <c r="BY31" s="19">
        <f>CF!CF306</f>
        <v>333592.47643579607</v>
      </c>
      <c r="BZ31" s="19">
        <f>CF!CG306</f>
        <v>333592.47643579607</v>
      </c>
      <c r="CA31" s="19">
        <f>CF!CH306</f>
        <v>333592.47643579607</v>
      </c>
      <c r="CB31" s="19">
        <f>CF!CI306</f>
        <v>333592.47643579607</v>
      </c>
      <c r="CC31" s="19">
        <f>CF!CJ306</f>
        <v>333592.47643579607</v>
      </c>
      <c r="CD31" s="19">
        <f>CF!CK306</f>
        <v>370139.64607838553</v>
      </c>
      <c r="CE31" s="19">
        <f>CF!CL306</f>
        <v>370139.64607838553</v>
      </c>
      <c r="CF31" s="19">
        <f>CF!CM306</f>
        <v>370139.64607838553</v>
      </c>
      <c r="CG31" s="19">
        <f>CF!CN306</f>
        <v>370139.64607838553</v>
      </c>
      <c r="CH31" s="19">
        <f>CF!CO306</f>
        <v>370139.64607838553</v>
      </c>
      <c r="CI31" s="19">
        <f>CF!CP306</f>
        <v>370139.64607838553</v>
      </c>
      <c r="CJ31" s="19">
        <f>CF!CQ306</f>
        <v>370139.64607838553</v>
      </c>
      <c r="CK31" s="19">
        <f>CF!CR306</f>
        <v>370139.64607838553</v>
      </c>
      <c r="CL31" s="19">
        <f>CF!CS306</f>
        <v>370139.64607838553</v>
      </c>
      <c r="CM31" s="19">
        <f>CF!CT306</f>
        <v>370139.64607838553</v>
      </c>
      <c r="CN31" s="19">
        <f>CF!CU306</f>
        <v>370139.64607838553</v>
      </c>
      <c r="CO31" s="19">
        <f>CF!CV306</f>
        <v>370139.64607838553</v>
      </c>
      <c r="CP31" s="19">
        <f>CF!CW306</f>
        <v>407400.57122148306</v>
      </c>
      <c r="CQ31" s="19">
        <f>CF!CX306</f>
        <v>407400.57122148306</v>
      </c>
      <c r="CR31" s="19">
        <f>CF!CY306</f>
        <v>407400.57122148306</v>
      </c>
      <c r="CS31" s="19">
        <f>CF!CZ306</f>
        <v>407400.57122148306</v>
      </c>
      <c r="CT31" s="19">
        <f>CF!DA306</f>
        <v>407400.57122148306</v>
      </c>
      <c r="CU31" s="19">
        <f>CF!DB306</f>
        <v>407400.57122148306</v>
      </c>
      <c r="CV31" s="19">
        <f>CF!DC306</f>
        <v>407400.57122148306</v>
      </c>
      <c r="CW31" s="19">
        <f>CF!DD306</f>
        <v>407400.57122148306</v>
      </c>
      <c r="CX31" s="19">
        <f>CF!DE306</f>
        <v>407400.57122148306</v>
      </c>
      <c r="CY31" s="19">
        <f>CF!DF306</f>
        <v>407400.57122148306</v>
      </c>
      <c r="CZ31" s="19">
        <f>CF!DG306</f>
        <v>407400.57122148306</v>
      </c>
      <c r="DA31" s="19">
        <f>CF!DH306</f>
        <v>407400.57122148306</v>
      </c>
      <c r="DB31" s="19">
        <f>CF!DI306</f>
        <v>445387.90721143986</v>
      </c>
      <c r="DC31" s="19">
        <f>CF!DJ306</f>
        <v>445387.90721143986</v>
      </c>
      <c r="DD31" s="19">
        <f>CF!DK306</f>
        <v>445387.90721143986</v>
      </c>
      <c r="DE31" s="19">
        <f>CF!DL306</f>
        <v>445387.90721143986</v>
      </c>
      <c r="DF31" s="19">
        <f>CF!DM306</f>
        <v>445387.90721143986</v>
      </c>
      <c r="DG31" s="19">
        <f>CF!DN306</f>
        <v>445387.90721143986</v>
      </c>
      <c r="DH31" s="19">
        <f>CF!DO306</f>
        <v>445387.90721143986</v>
      </c>
      <c r="DI31" s="19">
        <f>CF!DP306</f>
        <v>445387.90721143986</v>
      </c>
      <c r="DJ31" s="19">
        <f>CF!DQ306</f>
        <v>445387.90721143986</v>
      </c>
      <c r="DK31" s="19">
        <f>CF!DR306</f>
        <v>445387.90721143986</v>
      </c>
      <c r="DL31" s="19">
        <f>CF!DS306</f>
        <v>445387.90721143986</v>
      </c>
      <c r="DM31" s="19">
        <f>CF!DT306</f>
        <v>445387.90721143986</v>
      </c>
      <c r="DN31" s="19">
        <f>CF!DU306</f>
        <v>484114.48825888004</v>
      </c>
      <c r="DO31" s="19">
        <f>CF!DV306</f>
        <v>484114.48825888004</v>
      </c>
      <c r="DP31" s="19">
        <f>CF!DW306</f>
        <v>484114.48825888004</v>
      </c>
      <c r="DQ31" s="19">
        <f>CF!DX306</f>
        <v>484114.48825888004</v>
      </c>
      <c r="DR31" s="19">
        <f>CF!DY306</f>
        <v>484114.48825888004</v>
      </c>
      <c r="DS31" s="19">
        <f>CF!DZ306</f>
        <v>484114.48825888004</v>
      </c>
      <c r="DT31" s="19">
        <f>CF!EA306</f>
        <v>484114.48825888004</v>
      </c>
      <c r="DU31" s="19">
        <f>CF!EB306</f>
        <v>484114.48825888004</v>
      </c>
      <c r="DV31" s="19">
        <f>CF!EC306</f>
        <v>484114.48825888004</v>
      </c>
      <c r="DW31" s="19">
        <f>CF!ED306</f>
        <v>484114.48825888004</v>
      </c>
      <c r="DX31" s="19">
        <f>CF!EE306</f>
        <v>484114.48825888004</v>
      </c>
      <c r="DY31" s="19">
        <f>CF!EF306</f>
        <v>196258469.48565254</v>
      </c>
    </row>
    <row r="32" spans="2:129" x14ac:dyDescent="0.2">
      <c r="B32" s="25" t="s">
        <v>81</v>
      </c>
      <c r="D32" s="189">
        <f>XIRR(I31:DY31,$I$29:$DY$29)</f>
        <v>0.1723059833049774</v>
      </c>
      <c r="G32" s="194" t="str">
        <f>IF(ROUND(SUM(I31:DY31),0)=ROUND(H25+H16-H22-H23,0),"OK","ERROR")</f>
        <v>OK</v>
      </c>
    </row>
    <row r="33" spans="2:129" ht="17" thickBot="1" x14ac:dyDescent="0.25">
      <c r="B33" s="26" t="s">
        <v>130</v>
      </c>
      <c r="C33" s="13"/>
      <c r="D33" s="192">
        <f>SUMIF(I31:DY31,"&gt;0")/-SUMIF(I31:DY31,"&lt;0")</f>
        <v>4.1888425348028377</v>
      </c>
      <c r="E33" s="13"/>
      <c r="F33" s="13"/>
      <c r="G33" s="195"/>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row>
    <row r="35" spans="2:129" ht="19" x14ac:dyDescent="0.25">
      <c r="B35" s="179" t="s">
        <v>131</v>
      </c>
      <c r="C35" s="180"/>
      <c r="D35" s="933"/>
      <c r="E35" s="933"/>
      <c r="F35" s="933"/>
      <c r="G35" s="181"/>
      <c r="H35" s="182"/>
      <c r="I35" s="183"/>
      <c r="J35" s="183"/>
      <c r="K35" s="183"/>
      <c r="L35" s="183"/>
      <c r="M35" s="183"/>
      <c r="N35" s="183"/>
      <c r="O35" s="183"/>
      <c r="P35" s="183"/>
      <c r="Q35" s="183"/>
      <c r="R35" s="183"/>
      <c r="S35" s="183"/>
      <c r="T35" s="183"/>
      <c r="U35" s="183"/>
      <c r="V35" s="183"/>
      <c r="W35" s="183"/>
      <c r="X35" s="183"/>
      <c r="Y35" s="183"/>
      <c r="Z35" s="183"/>
      <c r="AA35" s="183"/>
      <c r="AB35" s="183"/>
      <c r="AC35" s="183"/>
      <c r="AD35" s="183"/>
      <c r="AE35" s="183"/>
      <c r="AF35" s="183"/>
      <c r="AG35" s="183"/>
      <c r="AH35" s="183"/>
      <c r="AI35" s="183"/>
      <c r="AJ35" s="183"/>
      <c r="AK35" s="183"/>
      <c r="AL35" s="183"/>
      <c r="AM35" s="183"/>
      <c r="AN35" s="183"/>
      <c r="AO35" s="183"/>
      <c r="AP35" s="183"/>
      <c r="AQ35" s="183"/>
      <c r="AR35" s="183"/>
      <c r="AS35" s="183"/>
      <c r="AT35" s="183"/>
      <c r="AU35" s="183"/>
      <c r="AV35" s="183"/>
      <c r="AW35" s="183"/>
      <c r="AX35" s="183"/>
      <c r="AY35" s="183"/>
      <c r="AZ35" s="183"/>
      <c r="BA35" s="183"/>
      <c r="BB35" s="183"/>
      <c r="BC35" s="183"/>
      <c r="BD35" s="183"/>
      <c r="BE35" s="183"/>
      <c r="BF35" s="183"/>
      <c r="BG35" s="183"/>
      <c r="BH35" s="183"/>
      <c r="BI35" s="183"/>
      <c r="BJ35" s="183"/>
      <c r="BK35" s="183"/>
      <c r="BL35" s="183"/>
      <c r="BM35" s="183"/>
      <c r="BN35" s="183"/>
      <c r="BO35" s="183"/>
      <c r="BP35" s="183"/>
      <c r="BQ35" s="183"/>
      <c r="BR35" s="183"/>
      <c r="BS35" s="183"/>
      <c r="BT35" s="183"/>
      <c r="BU35" s="183"/>
      <c r="BV35" s="183"/>
      <c r="BW35" s="183"/>
      <c r="BX35" s="183"/>
      <c r="BY35" s="183"/>
      <c r="BZ35" s="183"/>
      <c r="CA35" s="183"/>
      <c r="CB35" s="183"/>
      <c r="CC35" s="183"/>
      <c r="CD35" s="183"/>
      <c r="CE35" s="183"/>
      <c r="CF35" s="183"/>
      <c r="CG35" s="183"/>
      <c r="CH35" s="183"/>
      <c r="CI35" s="183"/>
      <c r="CJ35" s="183"/>
      <c r="CK35" s="183"/>
      <c r="CL35" s="183"/>
      <c r="CM35" s="183"/>
      <c r="CN35" s="183"/>
      <c r="CO35" s="183"/>
      <c r="CP35" s="183"/>
      <c r="CQ35" s="183"/>
      <c r="CR35" s="183"/>
      <c r="CS35" s="183"/>
      <c r="CT35" s="183"/>
      <c r="CU35" s="183"/>
      <c r="CV35" s="183"/>
      <c r="CW35" s="183"/>
      <c r="CX35" s="183"/>
      <c r="CY35" s="183"/>
      <c r="CZ35" s="183"/>
      <c r="DA35" s="183"/>
      <c r="DB35" s="183"/>
      <c r="DC35" s="183"/>
      <c r="DD35" s="183"/>
      <c r="DE35" s="183"/>
      <c r="DF35" s="183"/>
      <c r="DG35" s="183"/>
      <c r="DH35" s="183"/>
      <c r="DI35" s="183"/>
      <c r="DJ35" s="183"/>
      <c r="DK35" s="183"/>
      <c r="DL35" s="183"/>
      <c r="DM35" s="183"/>
      <c r="DN35" s="183"/>
      <c r="DO35" s="183"/>
      <c r="DP35" s="183"/>
      <c r="DQ35" s="183"/>
      <c r="DR35" s="183"/>
      <c r="DS35" s="183"/>
      <c r="DT35" s="183"/>
      <c r="DU35" s="183"/>
      <c r="DV35" s="183"/>
      <c r="DW35" s="183"/>
      <c r="DX35" s="183"/>
      <c r="DY35" s="183"/>
    </row>
    <row r="36" spans="2:129" ht="17" thickBot="1" x14ac:dyDescent="0.25">
      <c r="G36" s="9"/>
    </row>
    <row r="37" spans="2:129" x14ac:dyDescent="0.2">
      <c r="B37" s="234" t="s">
        <v>110</v>
      </c>
      <c r="C37" s="235"/>
      <c r="D37" s="932">
        <f>H7</f>
        <v>0.08</v>
      </c>
      <c r="E37" s="932"/>
      <c r="F37" s="932"/>
      <c r="G37" s="244"/>
      <c r="H37" s="235"/>
      <c r="I37" s="239">
        <f>I30</f>
        <v>0</v>
      </c>
      <c r="J37" s="239">
        <f>J30</f>
        <v>1</v>
      </c>
      <c r="K37" s="239">
        <f t="shared" ref="K37:BV37" si="20">K30</f>
        <v>2</v>
      </c>
      <c r="L37" s="239">
        <f t="shared" si="20"/>
        <v>3</v>
      </c>
      <c r="M37" s="239">
        <f t="shared" si="20"/>
        <v>4</v>
      </c>
      <c r="N37" s="239">
        <f t="shared" si="20"/>
        <v>5</v>
      </c>
      <c r="O37" s="239">
        <f t="shared" si="20"/>
        <v>6</v>
      </c>
      <c r="P37" s="239">
        <f t="shared" si="20"/>
        <v>7</v>
      </c>
      <c r="Q37" s="239">
        <f t="shared" si="20"/>
        <v>8</v>
      </c>
      <c r="R37" s="239">
        <f t="shared" si="20"/>
        <v>9</v>
      </c>
      <c r="S37" s="239">
        <f t="shared" si="20"/>
        <v>10</v>
      </c>
      <c r="T37" s="239">
        <f t="shared" si="20"/>
        <v>11</v>
      </c>
      <c r="U37" s="239">
        <f t="shared" si="20"/>
        <v>12</v>
      </c>
      <c r="V37" s="239">
        <f t="shared" si="20"/>
        <v>13</v>
      </c>
      <c r="W37" s="239">
        <f t="shared" si="20"/>
        <v>14</v>
      </c>
      <c r="X37" s="239">
        <f t="shared" si="20"/>
        <v>15</v>
      </c>
      <c r="Y37" s="239">
        <f t="shared" si="20"/>
        <v>16</v>
      </c>
      <c r="Z37" s="239">
        <f t="shared" si="20"/>
        <v>17</v>
      </c>
      <c r="AA37" s="239">
        <f t="shared" si="20"/>
        <v>18</v>
      </c>
      <c r="AB37" s="239">
        <f t="shared" si="20"/>
        <v>19</v>
      </c>
      <c r="AC37" s="239">
        <f t="shared" si="20"/>
        <v>20</v>
      </c>
      <c r="AD37" s="239">
        <f t="shared" si="20"/>
        <v>21</v>
      </c>
      <c r="AE37" s="239">
        <f t="shared" si="20"/>
        <v>22</v>
      </c>
      <c r="AF37" s="239">
        <f t="shared" si="20"/>
        <v>23</v>
      </c>
      <c r="AG37" s="239">
        <f t="shared" si="20"/>
        <v>24</v>
      </c>
      <c r="AH37" s="239">
        <f t="shared" si="20"/>
        <v>25</v>
      </c>
      <c r="AI37" s="239">
        <f t="shared" si="20"/>
        <v>26</v>
      </c>
      <c r="AJ37" s="239">
        <f t="shared" si="20"/>
        <v>27</v>
      </c>
      <c r="AK37" s="239">
        <f t="shared" si="20"/>
        <v>28</v>
      </c>
      <c r="AL37" s="239">
        <f t="shared" si="20"/>
        <v>29</v>
      </c>
      <c r="AM37" s="239">
        <f t="shared" si="20"/>
        <v>30</v>
      </c>
      <c r="AN37" s="239">
        <f t="shared" si="20"/>
        <v>31</v>
      </c>
      <c r="AO37" s="239">
        <f t="shared" si="20"/>
        <v>32</v>
      </c>
      <c r="AP37" s="239">
        <f t="shared" si="20"/>
        <v>33</v>
      </c>
      <c r="AQ37" s="239">
        <f t="shared" si="20"/>
        <v>34</v>
      </c>
      <c r="AR37" s="239">
        <f t="shared" si="20"/>
        <v>35</v>
      </c>
      <c r="AS37" s="239">
        <f t="shared" si="20"/>
        <v>36</v>
      </c>
      <c r="AT37" s="239">
        <f t="shared" si="20"/>
        <v>37</v>
      </c>
      <c r="AU37" s="239">
        <f t="shared" si="20"/>
        <v>38</v>
      </c>
      <c r="AV37" s="239">
        <f t="shared" si="20"/>
        <v>39</v>
      </c>
      <c r="AW37" s="239">
        <f t="shared" si="20"/>
        <v>40</v>
      </c>
      <c r="AX37" s="239">
        <f t="shared" si="20"/>
        <v>41</v>
      </c>
      <c r="AY37" s="239">
        <f t="shared" si="20"/>
        <v>42</v>
      </c>
      <c r="AZ37" s="239">
        <f t="shared" si="20"/>
        <v>43</v>
      </c>
      <c r="BA37" s="239">
        <f t="shared" si="20"/>
        <v>44</v>
      </c>
      <c r="BB37" s="239">
        <f t="shared" si="20"/>
        <v>45</v>
      </c>
      <c r="BC37" s="239">
        <f t="shared" si="20"/>
        <v>46</v>
      </c>
      <c r="BD37" s="239">
        <f t="shared" si="20"/>
        <v>47</v>
      </c>
      <c r="BE37" s="239">
        <f t="shared" si="20"/>
        <v>48</v>
      </c>
      <c r="BF37" s="239">
        <f t="shared" si="20"/>
        <v>49</v>
      </c>
      <c r="BG37" s="239">
        <f t="shared" si="20"/>
        <v>50</v>
      </c>
      <c r="BH37" s="239">
        <f t="shared" si="20"/>
        <v>51</v>
      </c>
      <c r="BI37" s="239">
        <f t="shared" si="20"/>
        <v>52</v>
      </c>
      <c r="BJ37" s="239">
        <f t="shared" si="20"/>
        <v>53</v>
      </c>
      <c r="BK37" s="239">
        <f t="shared" si="20"/>
        <v>54</v>
      </c>
      <c r="BL37" s="239">
        <f t="shared" si="20"/>
        <v>55</v>
      </c>
      <c r="BM37" s="239">
        <f t="shared" si="20"/>
        <v>56</v>
      </c>
      <c r="BN37" s="239">
        <f t="shared" si="20"/>
        <v>57</v>
      </c>
      <c r="BO37" s="239">
        <f t="shared" si="20"/>
        <v>58</v>
      </c>
      <c r="BP37" s="239">
        <f t="shared" si="20"/>
        <v>59</v>
      </c>
      <c r="BQ37" s="239">
        <f t="shared" si="20"/>
        <v>60</v>
      </c>
      <c r="BR37" s="239">
        <f t="shared" si="20"/>
        <v>61</v>
      </c>
      <c r="BS37" s="239">
        <f t="shared" si="20"/>
        <v>62</v>
      </c>
      <c r="BT37" s="239">
        <f t="shared" si="20"/>
        <v>63</v>
      </c>
      <c r="BU37" s="239">
        <f t="shared" si="20"/>
        <v>64</v>
      </c>
      <c r="BV37" s="239">
        <f t="shared" si="20"/>
        <v>65</v>
      </c>
      <c r="BW37" s="239">
        <f t="shared" ref="BW37:CM37" si="21">BW30</f>
        <v>66</v>
      </c>
      <c r="BX37" s="239">
        <f t="shared" si="21"/>
        <v>67</v>
      </c>
      <c r="BY37" s="239">
        <f t="shared" si="21"/>
        <v>68</v>
      </c>
      <c r="BZ37" s="239">
        <f t="shared" si="21"/>
        <v>69</v>
      </c>
      <c r="CA37" s="239">
        <f t="shared" si="21"/>
        <v>70</v>
      </c>
      <c r="CB37" s="239">
        <f t="shared" si="21"/>
        <v>71</v>
      </c>
      <c r="CC37" s="239">
        <f t="shared" si="21"/>
        <v>72</v>
      </c>
      <c r="CD37" s="239">
        <f t="shared" si="21"/>
        <v>73</v>
      </c>
      <c r="CE37" s="239">
        <f t="shared" si="21"/>
        <v>74</v>
      </c>
      <c r="CF37" s="239">
        <f t="shared" si="21"/>
        <v>75</v>
      </c>
      <c r="CG37" s="239">
        <f t="shared" si="21"/>
        <v>76</v>
      </c>
      <c r="CH37" s="239">
        <f t="shared" si="21"/>
        <v>77</v>
      </c>
      <c r="CI37" s="239">
        <f t="shared" si="21"/>
        <v>78</v>
      </c>
      <c r="CJ37" s="239">
        <f t="shared" si="21"/>
        <v>79</v>
      </c>
      <c r="CK37" s="239">
        <f t="shared" si="21"/>
        <v>80</v>
      </c>
      <c r="CL37" s="239">
        <f t="shared" si="21"/>
        <v>81</v>
      </c>
      <c r="CM37" s="239">
        <f t="shared" si="21"/>
        <v>82</v>
      </c>
      <c r="CN37" s="239">
        <f t="shared" ref="CN37:DW37" si="22">CN30</f>
        <v>83</v>
      </c>
      <c r="CO37" s="239">
        <f t="shared" si="22"/>
        <v>84</v>
      </c>
      <c r="CP37" s="239">
        <f t="shared" si="22"/>
        <v>85</v>
      </c>
      <c r="CQ37" s="239">
        <f t="shared" si="22"/>
        <v>86</v>
      </c>
      <c r="CR37" s="239">
        <f t="shared" si="22"/>
        <v>87</v>
      </c>
      <c r="CS37" s="239">
        <f t="shared" si="22"/>
        <v>88</v>
      </c>
      <c r="CT37" s="239">
        <f t="shared" si="22"/>
        <v>89</v>
      </c>
      <c r="CU37" s="239">
        <f t="shared" si="22"/>
        <v>90</v>
      </c>
      <c r="CV37" s="239">
        <f t="shared" si="22"/>
        <v>91</v>
      </c>
      <c r="CW37" s="239">
        <f t="shared" si="22"/>
        <v>92</v>
      </c>
      <c r="CX37" s="239">
        <f t="shared" si="22"/>
        <v>93</v>
      </c>
      <c r="CY37" s="239">
        <f t="shared" si="22"/>
        <v>94</v>
      </c>
      <c r="CZ37" s="239">
        <f t="shared" si="22"/>
        <v>95</v>
      </c>
      <c r="DA37" s="239">
        <f t="shared" si="22"/>
        <v>96</v>
      </c>
      <c r="DB37" s="239">
        <f t="shared" si="22"/>
        <v>97</v>
      </c>
      <c r="DC37" s="239">
        <f t="shared" si="22"/>
        <v>98</v>
      </c>
      <c r="DD37" s="239">
        <f t="shared" si="22"/>
        <v>99</v>
      </c>
      <c r="DE37" s="239">
        <f t="shared" si="22"/>
        <v>100</v>
      </c>
      <c r="DF37" s="239">
        <f t="shared" si="22"/>
        <v>101</v>
      </c>
      <c r="DG37" s="239">
        <f t="shared" si="22"/>
        <v>102</v>
      </c>
      <c r="DH37" s="239">
        <f t="shared" si="22"/>
        <v>103</v>
      </c>
      <c r="DI37" s="239">
        <f t="shared" si="22"/>
        <v>104</v>
      </c>
      <c r="DJ37" s="239">
        <f t="shared" si="22"/>
        <v>105</v>
      </c>
      <c r="DK37" s="239">
        <f t="shared" si="22"/>
        <v>106</v>
      </c>
      <c r="DL37" s="239">
        <f t="shared" si="22"/>
        <v>107</v>
      </c>
      <c r="DM37" s="239">
        <f t="shared" si="22"/>
        <v>108</v>
      </c>
      <c r="DN37" s="239">
        <f t="shared" si="22"/>
        <v>109</v>
      </c>
      <c r="DO37" s="239">
        <f t="shared" si="22"/>
        <v>110</v>
      </c>
      <c r="DP37" s="239">
        <f t="shared" si="22"/>
        <v>111</v>
      </c>
      <c r="DQ37" s="239">
        <f t="shared" si="22"/>
        <v>112</v>
      </c>
      <c r="DR37" s="239">
        <f t="shared" si="22"/>
        <v>113</v>
      </c>
      <c r="DS37" s="239">
        <f t="shared" si="22"/>
        <v>114</v>
      </c>
      <c r="DT37" s="239">
        <f t="shared" si="22"/>
        <v>115</v>
      </c>
      <c r="DU37" s="239">
        <f t="shared" si="22"/>
        <v>116</v>
      </c>
      <c r="DV37" s="239">
        <f t="shared" si="22"/>
        <v>117</v>
      </c>
      <c r="DW37" s="239">
        <f t="shared" si="22"/>
        <v>118</v>
      </c>
      <c r="DX37" s="239">
        <f>DX30</f>
        <v>119</v>
      </c>
      <c r="DY37" s="239">
        <f>DY30</f>
        <v>120</v>
      </c>
    </row>
    <row r="38" spans="2:129" x14ac:dyDescent="0.2">
      <c r="B38" s="10" t="s">
        <v>132</v>
      </c>
      <c r="G38" s="9"/>
      <c r="I38" s="19">
        <f t="shared" ref="I38:AN38" si="23">H42</f>
        <v>0</v>
      </c>
      <c r="J38" s="19">
        <f t="shared" si="23"/>
        <v>49943738.700000003</v>
      </c>
      <c r="K38" s="19">
        <f t="shared" si="23"/>
        <v>50265078.21860195</v>
      </c>
      <c r="L38" s="19">
        <f t="shared" si="23"/>
        <v>50588485.245342113</v>
      </c>
      <c r="M38" s="19">
        <f t="shared" si="23"/>
        <v>50913973.082630105</v>
      </c>
      <c r="N38" s="19">
        <f t="shared" si="23"/>
        <v>51241555.11846365</v>
      </c>
      <c r="O38" s="19">
        <f t="shared" si="23"/>
        <v>51571244.826979242</v>
      </c>
      <c r="P38" s="19">
        <f t="shared" si="23"/>
        <v>51903055.769006386</v>
      </c>
      <c r="Q38" s="19">
        <f t="shared" si="23"/>
        <v>52237001.592625357</v>
      </c>
      <c r="R38" s="19">
        <f t="shared" si="23"/>
        <v>52573096.033728607</v>
      </c>
      <c r="S38" s="19">
        <f t="shared" si="23"/>
        <v>52911352.916585721</v>
      </c>
      <c r="T38" s="19">
        <f t="shared" si="23"/>
        <v>53251786.154412054</v>
      </c>
      <c r="U38" s="19">
        <f t="shared" si="23"/>
        <v>53594409.749941006</v>
      </c>
      <c r="V38" s="19">
        <f t="shared" si="23"/>
        <v>53939237.795999989</v>
      </c>
      <c r="W38" s="19">
        <f t="shared" si="23"/>
        <v>54286284.476090088</v>
      </c>
      <c r="X38" s="19">
        <f t="shared" si="23"/>
        <v>54635564.064969465</v>
      </c>
      <c r="Y38" s="19">
        <f t="shared" si="23"/>
        <v>54987090.929240502</v>
      </c>
      <c r="Z38" s="19">
        <f t="shared" si="23"/>
        <v>55340879.527940735</v>
      </c>
      <c r="AA38" s="19">
        <f t="shared" si="23"/>
        <v>55696944.413137577</v>
      </c>
      <c r="AB38" s="19">
        <f t="shared" si="23"/>
        <v>56055300.230526894</v>
      </c>
      <c r="AC38" s="19">
        <f t="shared" si="23"/>
        <v>56415961.720035389</v>
      </c>
      <c r="AD38" s="19">
        <f t="shared" si="23"/>
        <v>56778943.716426894</v>
      </c>
      <c r="AE38" s="19">
        <f t="shared" si="23"/>
        <v>57144261.149912573</v>
      </c>
      <c r="AF38" s="19">
        <f t="shared" si="23"/>
        <v>57511929.046765007</v>
      </c>
      <c r="AG38" s="19">
        <f t="shared" si="23"/>
        <v>57881962.529936276</v>
      </c>
      <c r="AH38" s="19">
        <f t="shared" si="23"/>
        <v>58254376.819679976</v>
      </c>
      <c r="AI38" s="19">
        <f t="shared" si="23"/>
        <v>58629187.234177284</v>
      </c>
      <c r="AJ38" s="19">
        <f t="shared" si="23"/>
        <v>59006409.19016701</v>
      </c>
      <c r="AK38" s="19">
        <f t="shared" si="23"/>
        <v>59386058.203579724</v>
      </c>
      <c r="AL38" s="19">
        <f t="shared" si="23"/>
        <v>59768149.890175968</v>
      </c>
      <c r="AM38" s="19">
        <f t="shared" si="23"/>
        <v>60152699.966188557</v>
      </c>
      <c r="AN38" s="19">
        <f t="shared" si="23"/>
        <v>60539724.248969018</v>
      </c>
      <c r="AO38" s="19">
        <f t="shared" ref="AO38:BT38" si="24">AN42</f>
        <v>60929238.657638192</v>
      </c>
      <c r="AP38" s="19">
        <f t="shared" si="24"/>
        <v>61321259.213741019</v>
      </c>
      <c r="AQ38" s="19">
        <f t="shared" si="24"/>
        <v>61715802.041905552</v>
      </c>
      <c r="AR38" s="19">
        <f t="shared" si="24"/>
        <v>62112883.370506182</v>
      </c>
      <c r="AS38" s="19">
        <f t="shared" si="24"/>
        <v>62512519.532331154</v>
      </c>
      <c r="AT38" s="19">
        <f t="shared" si="24"/>
        <v>62914726.965254351</v>
      </c>
      <c r="AU38" s="19">
        <f t="shared" si="24"/>
        <v>63319522.212911442</v>
      </c>
      <c r="AV38" s="19">
        <f t="shared" si="24"/>
        <v>63726921.925380342</v>
      </c>
      <c r="AW38" s="19">
        <f t="shared" si="24"/>
        <v>64136942.859866075</v>
      </c>
      <c r="AX38" s="19">
        <f t="shared" si="24"/>
        <v>64549601.88139002</v>
      </c>
      <c r="AY38" s="19">
        <f t="shared" si="24"/>
        <v>64964915.963483617</v>
      </c>
      <c r="AZ38" s="19">
        <f t="shared" si="24"/>
        <v>65382902.188886516</v>
      </c>
      <c r="BA38" s="19">
        <f t="shared" si="24"/>
        <v>65803577.750249222</v>
      </c>
      <c r="BB38" s="19">
        <f t="shared" si="24"/>
        <v>66226959.950840279</v>
      </c>
      <c r="BC38" s="19">
        <f t="shared" si="24"/>
        <v>66653066.205257975</v>
      </c>
      <c r="BD38" s="19">
        <f t="shared" si="24"/>
        <v>67081914.040146656</v>
      </c>
      <c r="BE38" s="19">
        <f t="shared" si="24"/>
        <v>53963562.80776158</v>
      </c>
      <c r="BF38" s="19">
        <f t="shared" si="24"/>
        <v>54656424.655342244</v>
      </c>
      <c r="BG38" s="19">
        <f t="shared" si="24"/>
        <v>55250730.949680068</v>
      </c>
      <c r="BH38" s="19">
        <f t="shared" si="24"/>
        <v>55786293.301136546</v>
      </c>
      <c r="BI38" s="19">
        <f t="shared" si="24"/>
        <v>56262733.749414384</v>
      </c>
      <c r="BJ38" s="19">
        <f t="shared" si="24"/>
        <v>56679671.902408384</v>
      </c>
      <c r="BK38" s="19">
        <f t="shared" si="24"/>
        <v>57036724.920559064</v>
      </c>
      <c r="BL38" s="19">
        <f t="shared" si="24"/>
        <v>57333507.501105711</v>
      </c>
      <c r="BM38" s="19">
        <f t="shared" si="24"/>
        <v>57569631.862238027</v>
      </c>
      <c r="BN38" s="19">
        <f t="shared" si="24"/>
        <v>57766461.502522089</v>
      </c>
      <c r="BO38" s="19">
        <f t="shared" si="24"/>
        <v>57933066.645130575</v>
      </c>
      <c r="BP38" s="19">
        <f t="shared" si="24"/>
        <v>58069252.824735396</v>
      </c>
      <c r="BQ38" s="19">
        <f t="shared" si="24"/>
        <v>58174900.219007157</v>
      </c>
      <c r="BR38" s="19">
        <f t="shared" si="24"/>
        <v>58281227.351794705</v>
      </c>
      <c r="BS38" s="19">
        <f t="shared" si="24"/>
        <v>58355977.294631891</v>
      </c>
      <c r="BT38" s="19">
        <f t="shared" si="24"/>
        <v>58431208.180852018</v>
      </c>
      <c r="BU38" s="19">
        <f t="shared" ref="BU38:CZ38" si="25">BT42</f>
        <v>58506923.104859285</v>
      </c>
      <c r="BV38" s="19">
        <f t="shared" si="25"/>
        <v>58583125.180967391</v>
      </c>
      <c r="BW38" s="19">
        <f t="shared" si="25"/>
        <v>58659817.543527626</v>
      </c>
      <c r="BX38" s="19">
        <f t="shared" si="25"/>
        <v>58737003.347057775</v>
      </c>
      <c r="BY38" s="19">
        <f t="shared" si="25"/>
        <v>58814685.766371906</v>
      </c>
      <c r="BZ38" s="19">
        <f t="shared" si="25"/>
        <v>58892867.996710919</v>
      </c>
      <c r="CA38" s="19">
        <f t="shared" si="25"/>
        <v>58971553.253874004</v>
      </c>
      <c r="CB38" s="19">
        <f t="shared" si="25"/>
        <v>59050744.774350889</v>
      </c>
      <c r="CC38" s="19">
        <f t="shared" si="25"/>
        <v>59130445.815454975</v>
      </c>
      <c r="CD38" s="19">
        <f t="shared" si="25"/>
        <v>59210659.655457325</v>
      </c>
      <c r="CE38" s="19">
        <f t="shared" si="25"/>
        <v>59258497.141043149</v>
      </c>
      <c r="CF38" s="19">
        <f t="shared" si="25"/>
        <v>59306642.414451621</v>
      </c>
      <c r="CG38" s="19">
        <f t="shared" si="25"/>
        <v>59355097.45599886</v>
      </c>
      <c r="CH38" s="19">
        <f t="shared" si="25"/>
        <v>59403864.258742392</v>
      </c>
      <c r="CI38" s="19">
        <f t="shared" si="25"/>
        <v>59452944.828563146</v>
      </c>
      <c r="CJ38" s="19">
        <f t="shared" si="25"/>
        <v>59502341.184247941</v>
      </c>
      <c r="CK38" s="19">
        <f t="shared" si="25"/>
        <v>59552055.357572541</v>
      </c>
      <c r="CL38" s="19">
        <f t="shared" si="25"/>
        <v>59602089.393385202</v>
      </c>
      <c r="CM38" s="19">
        <f t="shared" si="25"/>
        <v>59652445.34969081</v>
      </c>
      <c r="CN38" s="19">
        <f t="shared" si="25"/>
        <v>59703125.297735505</v>
      </c>
      <c r="CO38" s="19">
        <f t="shared" si="25"/>
        <v>59754131.322091892</v>
      </c>
      <c r="CP38" s="19">
        <f t="shared" si="25"/>
        <v>59805465.520744778</v>
      </c>
      <c r="CQ38" s="19">
        <f t="shared" si="25"/>
        <v>59823595.172548681</v>
      </c>
      <c r="CR38" s="19">
        <f t="shared" si="25"/>
        <v>59841841.47107818</v>
      </c>
      <c r="CS38" s="19">
        <f t="shared" si="25"/>
        <v>59860205.166841812</v>
      </c>
      <c r="CT38" s="19">
        <f t="shared" si="25"/>
        <v>59878687.015176922</v>
      </c>
      <c r="CU38" s="19">
        <f t="shared" si="25"/>
        <v>59897287.776280701</v>
      </c>
      <c r="CV38" s="19">
        <f t="shared" si="25"/>
        <v>59916008.215241492</v>
      </c>
      <c r="CW38" s="19">
        <f t="shared" si="25"/>
        <v>59934849.102070235</v>
      </c>
      <c r="CX38" s="19">
        <f t="shared" si="25"/>
        <v>59953811.211732127</v>
      </c>
      <c r="CY38" s="19">
        <f t="shared" si="25"/>
        <v>59972895.324178532</v>
      </c>
      <c r="CZ38" s="19">
        <f t="shared" si="25"/>
        <v>59992102.22437904</v>
      </c>
      <c r="DA38" s="19">
        <f t="shared" ref="DA38:DY38" si="26">CZ42</f>
        <v>60011432.702353761</v>
      </c>
      <c r="DB38" s="19">
        <f t="shared" si="26"/>
        <v>60030887.55320581</v>
      </c>
      <c r="DC38" s="19">
        <f t="shared" si="26"/>
        <v>60016278.974763073</v>
      </c>
      <c r="DD38" s="19">
        <f t="shared" si="26"/>
        <v>60001576.404286765</v>
      </c>
      <c r="DE38" s="19">
        <f t="shared" si="26"/>
        <v>59986779.237029321</v>
      </c>
      <c r="DF38" s="19">
        <f t="shared" si="26"/>
        <v>59971886.864352196</v>
      </c>
      <c r="DG38" s="19">
        <f t="shared" si="26"/>
        <v>59956898.673700862</v>
      </c>
      <c r="DH38" s="19">
        <f t="shared" si="26"/>
        <v>59941814.048579581</v>
      </c>
      <c r="DI38" s="19">
        <f t="shared" si="26"/>
        <v>59926632.368526071</v>
      </c>
      <c r="DJ38" s="19">
        <f t="shared" si="26"/>
        <v>59911353.009085976</v>
      </c>
      <c r="DK38" s="19">
        <f t="shared" si="26"/>
        <v>59895975.341787182</v>
      </c>
      <c r="DL38" s="19">
        <f t="shared" si="26"/>
        <v>59880498.734113969</v>
      </c>
      <c r="DM38" s="19">
        <f t="shared" si="26"/>
        <v>59864922.549480982</v>
      </c>
      <c r="DN38" s="19">
        <f t="shared" si="26"/>
        <v>59849246.147207066</v>
      </c>
      <c r="DO38" s="19">
        <f t="shared" si="26"/>
        <v>59798614.959546208</v>
      </c>
      <c r="DP38" s="19">
        <f t="shared" si="26"/>
        <v>59747658.009299435</v>
      </c>
      <c r="DQ38" s="19">
        <f t="shared" si="26"/>
        <v>59696373.200500458</v>
      </c>
      <c r="DR38" s="19">
        <f t="shared" si="26"/>
        <v>59644758.423697487</v>
      </c>
      <c r="DS38" s="19">
        <f t="shared" si="26"/>
        <v>59592811.555866443</v>
      </c>
      <c r="DT38" s="19">
        <f t="shared" si="26"/>
        <v>59540530.460323654</v>
      </c>
      <c r="DU38" s="19">
        <f t="shared" si="26"/>
        <v>59487912.986637957</v>
      </c>
      <c r="DV38" s="19">
        <f t="shared" si="26"/>
        <v>59434956.970542252</v>
      </c>
      <c r="DW38" s="19">
        <f t="shared" si="26"/>
        <v>59381660.233844481</v>
      </c>
      <c r="DX38" s="19">
        <f t="shared" si="26"/>
        <v>59328020.584338032</v>
      </c>
      <c r="DY38" s="19">
        <f t="shared" si="26"/>
        <v>59274035.815711573</v>
      </c>
    </row>
    <row r="39" spans="2:129" x14ac:dyDescent="0.2">
      <c r="B39" s="10" t="s">
        <v>133</v>
      </c>
      <c r="G39" s="9"/>
      <c r="I39" s="19">
        <f>I38*((1+$D$37)^(1/12)-1)</f>
        <v>0</v>
      </c>
      <c r="J39" s="19">
        <f>J38*((1+$D$37)^(1/12)-1)</f>
        <v>321339.51860194362</v>
      </c>
      <c r="K39" s="19">
        <f t="shared" ref="K39:BV39" si="27">K38*((1+$D$37)^(1/12)-1)</f>
        <v>323407.02674016252</v>
      </c>
      <c r="L39" s="19">
        <f t="shared" si="27"/>
        <v>325487.83728799544</v>
      </c>
      <c r="M39" s="19">
        <f t="shared" si="27"/>
        <v>327582.03583354625</v>
      </c>
      <c r="N39" s="19">
        <f t="shared" si="27"/>
        <v>329689.70851559553</v>
      </c>
      <c r="O39" s="19">
        <f t="shared" si="27"/>
        <v>331810.94202714309</v>
      </c>
      <c r="P39" s="19">
        <f t="shared" si="27"/>
        <v>333945.82361897436</v>
      </c>
      <c r="Q39" s="19">
        <f t="shared" si="27"/>
        <v>336094.44110324868</v>
      </c>
      <c r="R39" s="19">
        <f t="shared" si="27"/>
        <v>338256.88285711175</v>
      </c>
      <c r="S39" s="19">
        <f t="shared" si="27"/>
        <v>340433.23782633035</v>
      </c>
      <c r="T39" s="19">
        <f t="shared" si="27"/>
        <v>342623.59552895091</v>
      </c>
      <c r="U39" s="19">
        <f t="shared" si="27"/>
        <v>344828.04605898185</v>
      </c>
      <c r="V39" s="19">
        <f t="shared" si="27"/>
        <v>347046.68009009899</v>
      </c>
      <c r="W39" s="19">
        <f t="shared" si="27"/>
        <v>349279.58887937543</v>
      </c>
      <c r="X39" s="19">
        <f t="shared" si="27"/>
        <v>351526.86427103495</v>
      </c>
      <c r="Y39" s="19">
        <f t="shared" si="27"/>
        <v>353788.59870022989</v>
      </c>
      <c r="Z39" s="19">
        <f t="shared" si="27"/>
        <v>356064.88519684313</v>
      </c>
      <c r="AA39" s="19">
        <f t="shared" si="27"/>
        <v>358355.81738931453</v>
      </c>
      <c r="AB39" s="19">
        <f t="shared" si="27"/>
        <v>360661.48950849229</v>
      </c>
      <c r="AC39" s="19">
        <f t="shared" si="27"/>
        <v>362981.99639150861</v>
      </c>
      <c r="AD39" s="19">
        <f t="shared" si="27"/>
        <v>365317.43348568073</v>
      </c>
      <c r="AE39" s="19">
        <f t="shared" si="27"/>
        <v>367667.89685243677</v>
      </c>
      <c r="AF39" s="19">
        <f t="shared" si="27"/>
        <v>370033.48317126691</v>
      </c>
      <c r="AG39" s="19">
        <f t="shared" si="27"/>
        <v>372414.28974370036</v>
      </c>
      <c r="AH39" s="19">
        <f t="shared" si="27"/>
        <v>374810.4144973068</v>
      </c>
      <c r="AI39" s="19">
        <f t="shared" si="27"/>
        <v>377221.95598972536</v>
      </c>
      <c r="AJ39" s="19">
        <f t="shared" si="27"/>
        <v>379649.01341271767</v>
      </c>
      <c r="AK39" s="19">
        <f t="shared" si="27"/>
        <v>382091.68659624818</v>
      </c>
      <c r="AL39" s="19">
        <f t="shared" si="27"/>
        <v>384550.07601259038</v>
      </c>
      <c r="AM39" s="19">
        <f t="shared" si="27"/>
        <v>387024.2827804595</v>
      </c>
      <c r="AN39" s="19">
        <f t="shared" si="27"/>
        <v>389514.40866917145</v>
      </c>
      <c r="AO39" s="19">
        <f t="shared" si="27"/>
        <v>392020.55610282911</v>
      </c>
      <c r="AP39" s="19">
        <f t="shared" si="27"/>
        <v>394542.82816453499</v>
      </c>
      <c r="AQ39" s="19">
        <f t="shared" si="27"/>
        <v>397081.3286006315</v>
      </c>
      <c r="AR39" s="19">
        <f t="shared" si="27"/>
        <v>399636.16182496812</v>
      </c>
      <c r="AS39" s="19">
        <f t="shared" si="27"/>
        <v>402207.43292319617</v>
      </c>
      <c r="AT39" s="19">
        <f t="shared" si="27"/>
        <v>404795.24765709124</v>
      </c>
      <c r="AU39" s="19">
        <f t="shared" si="27"/>
        <v>407399.71246890328</v>
      </c>
      <c r="AV39" s="19">
        <f t="shared" si="27"/>
        <v>410020.93448573491</v>
      </c>
      <c r="AW39" s="19">
        <f t="shared" si="27"/>
        <v>412659.02152394783</v>
      </c>
      <c r="AX39" s="19">
        <f t="shared" si="27"/>
        <v>415314.08209359745</v>
      </c>
      <c r="AY39" s="19">
        <f t="shared" si="27"/>
        <v>417986.22540289612</v>
      </c>
      <c r="AZ39" s="19">
        <f t="shared" si="27"/>
        <v>420675.56136270502</v>
      </c>
      <c r="BA39" s="19">
        <f t="shared" si="27"/>
        <v>423382.20059105527</v>
      </c>
      <c r="BB39" s="19">
        <f t="shared" si="27"/>
        <v>426106.25441769767</v>
      </c>
      <c r="BC39" s="19">
        <f t="shared" si="27"/>
        <v>428847.83488868189</v>
      </c>
      <c r="BD39" s="19">
        <f t="shared" si="27"/>
        <v>431607.05477096542</v>
      </c>
      <c r="BE39" s="19">
        <f t="shared" si="27"/>
        <v>347203.18794819928</v>
      </c>
      <c r="BF39" s="19">
        <f t="shared" si="27"/>
        <v>351661.08193760586</v>
      </c>
      <c r="BG39" s="19">
        <f t="shared" si="27"/>
        <v>355484.86652993999</v>
      </c>
      <c r="BH39" s="19">
        <f t="shared" si="27"/>
        <v>358930.69082499522</v>
      </c>
      <c r="BI39" s="19">
        <f t="shared" si="27"/>
        <v>361996.12301483832</v>
      </c>
      <c r="BJ39" s="19">
        <f t="shared" si="27"/>
        <v>364678.71564521093</v>
      </c>
      <c r="BK39" s="19">
        <f t="shared" si="27"/>
        <v>366976.00551486004</v>
      </c>
      <c r="BL39" s="19">
        <f t="shared" si="27"/>
        <v>368885.5135742217</v>
      </c>
      <c r="BM39" s="19">
        <f t="shared" si="27"/>
        <v>370404.74482345232</v>
      </c>
      <c r="BN39" s="19">
        <f t="shared" si="27"/>
        <v>371671.15265558113</v>
      </c>
      <c r="BO39" s="19">
        <f t="shared" si="27"/>
        <v>372743.09515960555</v>
      </c>
      <c r="BP39" s="19">
        <f t="shared" si="27"/>
        <v>373619.32113974926</v>
      </c>
      <c r="BQ39" s="19">
        <f t="shared" si="27"/>
        <v>374299.05965553719</v>
      </c>
      <c r="BR39" s="19">
        <f t="shared" si="27"/>
        <v>374983.17162940261</v>
      </c>
      <c r="BS39" s="19">
        <f t="shared" si="27"/>
        <v>375464.11501233809</v>
      </c>
      <c r="BT39" s="19">
        <f t="shared" si="27"/>
        <v>375948.15279948065</v>
      </c>
      <c r="BU39" s="19">
        <f t="shared" si="27"/>
        <v>376435.30490032001</v>
      </c>
      <c r="BV39" s="19">
        <f t="shared" si="27"/>
        <v>376925.59135244437</v>
      </c>
      <c r="BW39" s="19">
        <f t="shared" ref="BW39:CM39" si="28">BW38*((1+$D$37)^(1/12)-1)</f>
        <v>377419.03232236422</v>
      </c>
      <c r="BX39" s="19">
        <f t="shared" si="28"/>
        <v>377915.64810634201</v>
      </c>
      <c r="BY39" s="19">
        <f t="shared" si="28"/>
        <v>378415.45913122699</v>
      </c>
      <c r="BZ39" s="19">
        <f t="shared" si="28"/>
        <v>378918.48595529544</v>
      </c>
      <c r="CA39" s="19">
        <f t="shared" si="28"/>
        <v>379424.74926909612</v>
      </c>
      <c r="CB39" s="19">
        <f t="shared" si="28"/>
        <v>379934.26989630132</v>
      </c>
      <c r="CC39" s="19">
        <f t="shared" si="28"/>
        <v>380447.06879456365</v>
      </c>
      <c r="CD39" s="19">
        <f t="shared" si="28"/>
        <v>380963.16705637774</v>
      </c>
      <c r="CE39" s="19">
        <f t="shared" si="28"/>
        <v>381270.95487902383</v>
      </c>
      <c r="CF39" s="19">
        <f t="shared" si="28"/>
        <v>381580.72301778826</v>
      </c>
      <c r="CG39" s="19">
        <f t="shared" si="28"/>
        <v>381892.48421408469</v>
      </c>
      <c r="CH39" s="19">
        <f t="shared" si="28"/>
        <v>382206.25129130518</v>
      </c>
      <c r="CI39" s="19">
        <f t="shared" si="28"/>
        <v>382522.03715534799</v>
      </c>
      <c r="CJ39" s="19">
        <f t="shared" si="28"/>
        <v>382839.85479514842</v>
      </c>
      <c r="CK39" s="19">
        <f t="shared" si="28"/>
        <v>383159.71728321281</v>
      </c>
      <c r="CL39" s="19">
        <f t="shared" si="28"/>
        <v>383481.63777615648</v>
      </c>
      <c r="CM39" s="19">
        <f t="shared" si="28"/>
        <v>383805.6295152448</v>
      </c>
      <c r="CN39" s="19">
        <f t="shared" ref="CN39:DW39" si="29">CN38*((1+$D$37)^(1/12)-1)</f>
        <v>384131.70582693774</v>
      </c>
      <c r="CO39" s="19">
        <f t="shared" si="29"/>
        <v>384459.88012343831</v>
      </c>
      <c r="CP39" s="19">
        <f t="shared" si="29"/>
        <v>384790.16590324388</v>
      </c>
      <c r="CQ39" s="19">
        <f t="shared" si="29"/>
        <v>384906.8126288341</v>
      </c>
      <c r="CR39" s="19">
        <f t="shared" si="29"/>
        <v>385024.209862969</v>
      </c>
      <c r="CS39" s="19">
        <f t="shared" si="29"/>
        <v>385142.36243444314</v>
      </c>
      <c r="CT39" s="19">
        <f t="shared" si="29"/>
        <v>385261.27520311973</v>
      </c>
      <c r="CU39" s="19">
        <f t="shared" si="29"/>
        <v>385380.95306013041</v>
      </c>
      <c r="CV39" s="19">
        <f t="shared" si="29"/>
        <v>385501.40092807665</v>
      </c>
      <c r="CW39" s="19">
        <f t="shared" si="29"/>
        <v>385622.62376123195</v>
      </c>
      <c r="CX39" s="19">
        <f t="shared" si="29"/>
        <v>385744.62654574576</v>
      </c>
      <c r="CY39" s="19">
        <f t="shared" si="29"/>
        <v>385867.41429984861</v>
      </c>
      <c r="CZ39" s="19">
        <f t="shared" si="29"/>
        <v>385990.99207405851</v>
      </c>
      <c r="DA39" s="19">
        <f t="shared" si="29"/>
        <v>386115.36495138862</v>
      </c>
      <c r="DB39" s="19">
        <f t="shared" si="29"/>
        <v>386240.53804755636</v>
      </c>
      <c r="DC39" s="19">
        <f t="shared" si="29"/>
        <v>386146.54601399141</v>
      </c>
      <c r="DD39" s="19">
        <f t="shared" si="29"/>
        <v>386051.94923285238</v>
      </c>
      <c r="DE39" s="19">
        <f t="shared" si="29"/>
        <v>385956.74381317524</v>
      </c>
      <c r="DF39" s="19">
        <f t="shared" si="29"/>
        <v>385860.92583896127</v>
      </c>
      <c r="DG39" s="19">
        <f t="shared" si="29"/>
        <v>385764.49136901606</v>
      </c>
      <c r="DH39" s="19">
        <f t="shared" si="29"/>
        <v>385667.43643678766</v>
      </c>
      <c r="DI39" s="19">
        <f t="shared" si="29"/>
        <v>385569.75705020293</v>
      </c>
      <c r="DJ39" s="19">
        <f t="shared" si="29"/>
        <v>385471.44919150381</v>
      </c>
      <c r="DK39" s="19">
        <f t="shared" si="29"/>
        <v>385372.50881708175</v>
      </c>
      <c r="DL39" s="19">
        <f t="shared" si="29"/>
        <v>385272.93185731157</v>
      </c>
      <c r="DM39" s="19">
        <f t="shared" si="29"/>
        <v>385172.71421638393</v>
      </c>
      <c r="DN39" s="19">
        <f t="shared" si="29"/>
        <v>385071.85177213704</v>
      </c>
      <c r="DO39" s="19">
        <f t="shared" si="29"/>
        <v>384746.08918622189</v>
      </c>
      <c r="DP39" s="19">
        <f t="shared" si="29"/>
        <v>384418.23063402018</v>
      </c>
      <c r="DQ39" s="19">
        <f t="shared" si="29"/>
        <v>384088.26263002178</v>
      </c>
      <c r="DR39" s="19">
        <f t="shared" si="29"/>
        <v>383756.17160195037</v>
      </c>
      <c r="DS39" s="19">
        <f t="shared" si="29"/>
        <v>383421.94389020506</v>
      </c>
      <c r="DT39" s="19">
        <f t="shared" si="29"/>
        <v>383085.56574729877</v>
      </c>
      <c r="DU39" s="19">
        <f t="shared" si="29"/>
        <v>382747.02333729272</v>
      </c>
      <c r="DV39" s="19">
        <f t="shared" si="29"/>
        <v>382406.3027352271</v>
      </c>
      <c r="DW39" s="19">
        <f t="shared" si="29"/>
        <v>382063.38992654876</v>
      </c>
      <c r="DX39" s="19">
        <f>DX38*((1+$D$37)^(1/12)-1)</f>
        <v>381718.27080653422</v>
      </c>
      <c r="DY39" s="19">
        <f>DY38*((1+$D$37)^(1/12)-1)</f>
        <v>381370.93117971002</v>
      </c>
    </row>
    <row r="40" spans="2:129" x14ac:dyDescent="0.2">
      <c r="B40" s="10" t="s">
        <v>134</v>
      </c>
      <c r="G40" s="9"/>
      <c r="I40" s="19">
        <f>-MIN(I31*$C$6,0)</f>
        <v>49943738.700000003</v>
      </c>
      <c r="J40" s="19">
        <f>-MIN(J31*$C$6,0)</f>
        <v>0</v>
      </c>
      <c r="K40" s="19">
        <f t="shared" ref="K40:BV40" si="30">-MIN(K31*$C$6,0)</f>
        <v>0</v>
      </c>
      <c r="L40" s="19">
        <f t="shared" si="30"/>
        <v>0</v>
      </c>
      <c r="M40" s="19">
        <f t="shared" si="30"/>
        <v>0</v>
      </c>
      <c r="N40" s="19">
        <f t="shared" si="30"/>
        <v>0</v>
      </c>
      <c r="O40" s="19">
        <f t="shared" si="30"/>
        <v>0</v>
      </c>
      <c r="P40" s="19">
        <f t="shared" si="30"/>
        <v>0</v>
      </c>
      <c r="Q40" s="19">
        <f t="shared" si="30"/>
        <v>0</v>
      </c>
      <c r="R40" s="19">
        <f t="shared" si="30"/>
        <v>0</v>
      </c>
      <c r="S40" s="19">
        <f t="shared" si="30"/>
        <v>0</v>
      </c>
      <c r="T40" s="19">
        <f t="shared" si="30"/>
        <v>0</v>
      </c>
      <c r="U40" s="19">
        <f t="shared" si="30"/>
        <v>0</v>
      </c>
      <c r="V40" s="19">
        <f t="shared" si="30"/>
        <v>0</v>
      </c>
      <c r="W40" s="19">
        <f t="shared" si="30"/>
        <v>0</v>
      </c>
      <c r="X40" s="19">
        <f t="shared" si="30"/>
        <v>0</v>
      </c>
      <c r="Y40" s="19">
        <f t="shared" si="30"/>
        <v>0</v>
      </c>
      <c r="Z40" s="19">
        <f t="shared" si="30"/>
        <v>0</v>
      </c>
      <c r="AA40" s="19">
        <f t="shared" si="30"/>
        <v>0</v>
      </c>
      <c r="AB40" s="19">
        <f t="shared" si="30"/>
        <v>0</v>
      </c>
      <c r="AC40" s="19">
        <f t="shared" si="30"/>
        <v>0</v>
      </c>
      <c r="AD40" s="19">
        <f t="shared" si="30"/>
        <v>0</v>
      </c>
      <c r="AE40" s="19">
        <f t="shared" si="30"/>
        <v>0</v>
      </c>
      <c r="AF40" s="19">
        <f t="shared" si="30"/>
        <v>0</v>
      </c>
      <c r="AG40" s="19">
        <f t="shared" si="30"/>
        <v>0</v>
      </c>
      <c r="AH40" s="19">
        <f t="shared" si="30"/>
        <v>0</v>
      </c>
      <c r="AI40" s="19">
        <f t="shared" si="30"/>
        <v>0</v>
      </c>
      <c r="AJ40" s="19">
        <f t="shared" si="30"/>
        <v>0</v>
      </c>
      <c r="AK40" s="19">
        <f t="shared" si="30"/>
        <v>0</v>
      </c>
      <c r="AL40" s="19">
        <f t="shared" si="30"/>
        <v>0</v>
      </c>
      <c r="AM40" s="19">
        <f t="shared" si="30"/>
        <v>0</v>
      </c>
      <c r="AN40" s="19">
        <f t="shared" si="30"/>
        <v>0</v>
      </c>
      <c r="AO40" s="19">
        <f t="shared" si="30"/>
        <v>0</v>
      </c>
      <c r="AP40" s="19">
        <f t="shared" si="30"/>
        <v>0</v>
      </c>
      <c r="AQ40" s="19">
        <f t="shared" si="30"/>
        <v>0</v>
      </c>
      <c r="AR40" s="19">
        <f t="shared" si="30"/>
        <v>0</v>
      </c>
      <c r="AS40" s="19">
        <f t="shared" si="30"/>
        <v>0</v>
      </c>
      <c r="AT40" s="19">
        <f t="shared" si="30"/>
        <v>0</v>
      </c>
      <c r="AU40" s="19">
        <f t="shared" si="30"/>
        <v>0</v>
      </c>
      <c r="AV40" s="19">
        <f t="shared" si="30"/>
        <v>0</v>
      </c>
      <c r="AW40" s="19">
        <f t="shared" si="30"/>
        <v>0</v>
      </c>
      <c r="AX40" s="19">
        <f t="shared" si="30"/>
        <v>0</v>
      </c>
      <c r="AY40" s="19">
        <f t="shared" si="30"/>
        <v>0</v>
      </c>
      <c r="AZ40" s="19">
        <f t="shared" si="30"/>
        <v>0</v>
      </c>
      <c r="BA40" s="19">
        <f t="shared" si="30"/>
        <v>0</v>
      </c>
      <c r="BB40" s="19">
        <f t="shared" si="30"/>
        <v>0</v>
      </c>
      <c r="BC40" s="19">
        <f t="shared" si="30"/>
        <v>0</v>
      </c>
      <c r="BD40" s="19">
        <f t="shared" si="30"/>
        <v>0</v>
      </c>
      <c r="BE40" s="19">
        <f t="shared" si="30"/>
        <v>345658.65963246801</v>
      </c>
      <c r="BF40" s="19">
        <f t="shared" si="30"/>
        <v>242645.2124002206</v>
      </c>
      <c r="BG40" s="19">
        <f t="shared" si="30"/>
        <v>180077.48492653359</v>
      </c>
      <c r="BH40" s="19">
        <f t="shared" si="30"/>
        <v>117509.75745284678</v>
      </c>
      <c r="BI40" s="19">
        <f t="shared" si="30"/>
        <v>54942.029979160085</v>
      </c>
      <c r="BJ40" s="19">
        <f t="shared" si="30"/>
        <v>0</v>
      </c>
      <c r="BK40" s="19">
        <f t="shared" si="30"/>
        <v>0</v>
      </c>
      <c r="BL40" s="19">
        <f t="shared" si="30"/>
        <v>0</v>
      </c>
      <c r="BM40" s="19">
        <f t="shared" si="30"/>
        <v>0</v>
      </c>
      <c r="BN40" s="19">
        <f t="shared" si="30"/>
        <v>0</v>
      </c>
      <c r="BO40" s="19">
        <f t="shared" si="30"/>
        <v>0</v>
      </c>
      <c r="BP40" s="19">
        <f t="shared" si="30"/>
        <v>0</v>
      </c>
      <c r="BQ40" s="19">
        <f t="shared" si="30"/>
        <v>0</v>
      </c>
      <c r="BR40" s="19">
        <f t="shared" si="30"/>
        <v>0</v>
      </c>
      <c r="BS40" s="19">
        <f t="shared" si="30"/>
        <v>0</v>
      </c>
      <c r="BT40" s="19">
        <f t="shared" si="30"/>
        <v>0</v>
      </c>
      <c r="BU40" s="19">
        <f t="shared" si="30"/>
        <v>0</v>
      </c>
      <c r="BV40" s="19">
        <f t="shared" si="30"/>
        <v>0</v>
      </c>
      <c r="BW40" s="19">
        <f t="shared" ref="BW40:CM40" si="31">-MIN(BW31*$C$6,0)</f>
        <v>0</v>
      </c>
      <c r="BX40" s="19">
        <f t="shared" si="31"/>
        <v>0</v>
      </c>
      <c r="BY40" s="19">
        <f t="shared" si="31"/>
        <v>0</v>
      </c>
      <c r="BZ40" s="19">
        <f t="shared" si="31"/>
        <v>0</v>
      </c>
      <c r="CA40" s="19">
        <f t="shared" si="31"/>
        <v>0</v>
      </c>
      <c r="CB40" s="19">
        <f t="shared" si="31"/>
        <v>0</v>
      </c>
      <c r="CC40" s="19">
        <f t="shared" si="31"/>
        <v>0</v>
      </c>
      <c r="CD40" s="19">
        <f t="shared" si="31"/>
        <v>0</v>
      </c>
      <c r="CE40" s="19">
        <f t="shared" si="31"/>
        <v>0</v>
      </c>
      <c r="CF40" s="19">
        <f t="shared" si="31"/>
        <v>0</v>
      </c>
      <c r="CG40" s="19">
        <f t="shared" si="31"/>
        <v>0</v>
      </c>
      <c r="CH40" s="19">
        <f t="shared" si="31"/>
        <v>0</v>
      </c>
      <c r="CI40" s="19">
        <f t="shared" si="31"/>
        <v>0</v>
      </c>
      <c r="CJ40" s="19">
        <f t="shared" si="31"/>
        <v>0</v>
      </c>
      <c r="CK40" s="19">
        <f t="shared" si="31"/>
        <v>0</v>
      </c>
      <c r="CL40" s="19">
        <f t="shared" si="31"/>
        <v>0</v>
      </c>
      <c r="CM40" s="19">
        <f t="shared" si="31"/>
        <v>0</v>
      </c>
      <c r="CN40" s="19">
        <f t="shared" ref="CN40:DW40" si="32">-MIN(CN31*$C$6,0)</f>
        <v>0</v>
      </c>
      <c r="CO40" s="19">
        <f t="shared" si="32"/>
        <v>0</v>
      </c>
      <c r="CP40" s="19">
        <f t="shared" si="32"/>
        <v>0</v>
      </c>
      <c r="CQ40" s="19">
        <f t="shared" si="32"/>
        <v>0</v>
      </c>
      <c r="CR40" s="19">
        <f t="shared" si="32"/>
        <v>0</v>
      </c>
      <c r="CS40" s="19">
        <f t="shared" si="32"/>
        <v>0</v>
      </c>
      <c r="CT40" s="19">
        <f t="shared" si="32"/>
        <v>0</v>
      </c>
      <c r="CU40" s="19">
        <f t="shared" si="32"/>
        <v>0</v>
      </c>
      <c r="CV40" s="19">
        <f t="shared" si="32"/>
        <v>0</v>
      </c>
      <c r="CW40" s="19">
        <f t="shared" si="32"/>
        <v>0</v>
      </c>
      <c r="CX40" s="19">
        <f t="shared" si="32"/>
        <v>0</v>
      </c>
      <c r="CY40" s="19">
        <f t="shared" si="32"/>
        <v>0</v>
      </c>
      <c r="CZ40" s="19">
        <f t="shared" si="32"/>
        <v>0</v>
      </c>
      <c r="DA40" s="19">
        <f t="shared" si="32"/>
        <v>0</v>
      </c>
      <c r="DB40" s="19">
        <f t="shared" si="32"/>
        <v>0</v>
      </c>
      <c r="DC40" s="19">
        <f t="shared" si="32"/>
        <v>0</v>
      </c>
      <c r="DD40" s="19">
        <f t="shared" si="32"/>
        <v>0</v>
      </c>
      <c r="DE40" s="19">
        <f t="shared" si="32"/>
        <v>0</v>
      </c>
      <c r="DF40" s="19">
        <f t="shared" si="32"/>
        <v>0</v>
      </c>
      <c r="DG40" s="19">
        <f t="shared" si="32"/>
        <v>0</v>
      </c>
      <c r="DH40" s="19">
        <f t="shared" si="32"/>
        <v>0</v>
      </c>
      <c r="DI40" s="19">
        <f t="shared" si="32"/>
        <v>0</v>
      </c>
      <c r="DJ40" s="19">
        <f t="shared" si="32"/>
        <v>0</v>
      </c>
      <c r="DK40" s="19">
        <f t="shared" si="32"/>
        <v>0</v>
      </c>
      <c r="DL40" s="19">
        <f t="shared" si="32"/>
        <v>0</v>
      </c>
      <c r="DM40" s="19">
        <f t="shared" si="32"/>
        <v>0</v>
      </c>
      <c r="DN40" s="19">
        <f t="shared" si="32"/>
        <v>0</v>
      </c>
      <c r="DO40" s="19">
        <f t="shared" si="32"/>
        <v>0</v>
      </c>
      <c r="DP40" s="19">
        <f t="shared" si="32"/>
        <v>0</v>
      </c>
      <c r="DQ40" s="19">
        <f t="shared" si="32"/>
        <v>0</v>
      </c>
      <c r="DR40" s="19">
        <f t="shared" si="32"/>
        <v>0</v>
      </c>
      <c r="DS40" s="19">
        <f t="shared" si="32"/>
        <v>0</v>
      </c>
      <c r="DT40" s="19">
        <f t="shared" si="32"/>
        <v>0</v>
      </c>
      <c r="DU40" s="19">
        <f t="shared" si="32"/>
        <v>0</v>
      </c>
      <c r="DV40" s="19">
        <f t="shared" si="32"/>
        <v>0</v>
      </c>
      <c r="DW40" s="19">
        <f t="shared" si="32"/>
        <v>0</v>
      </c>
      <c r="DX40" s="19">
        <f>-MIN(DX31*$C$6,0)</f>
        <v>0</v>
      </c>
      <c r="DY40" s="19">
        <f>-MIN(DY31*$C$6,0)</f>
        <v>0</v>
      </c>
    </row>
    <row r="41" spans="2:129" x14ac:dyDescent="0.2">
      <c r="B41" s="10" t="s">
        <v>135</v>
      </c>
      <c r="G41" s="9"/>
      <c r="I41" s="19">
        <f>MIN(I38+I39,MAX(I31,0)*$M$6)</f>
        <v>0</v>
      </c>
      <c r="J41" s="19">
        <f>MIN(J38+J39,MAX(J31,0)*$M$6)</f>
        <v>0</v>
      </c>
      <c r="K41" s="19">
        <f t="shared" ref="K41:BV41" si="33">MIN(K38+K39,MAX(K31,0)*$M$6)</f>
        <v>0</v>
      </c>
      <c r="L41" s="19">
        <f t="shared" si="33"/>
        <v>0</v>
      </c>
      <c r="M41" s="19">
        <f t="shared" si="33"/>
        <v>0</v>
      </c>
      <c r="N41" s="19">
        <f t="shared" si="33"/>
        <v>0</v>
      </c>
      <c r="O41" s="19">
        <f t="shared" si="33"/>
        <v>0</v>
      </c>
      <c r="P41" s="19">
        <f t="shared" si="33"/>
        <v>0</v>
      </c>
      <c r="Q41" s="19">
        <f t="shared" si="33"/>
        <v>0</v>
      </c>
      <c r="R41" s="19">
        <f t="shared" si="33"/>
        <v>0</v>
      </c>
      <c r="S41" s="19">
        <f t="shared" si="33"/>
        <v>0</v>
      </c>
      <c r="T41" s="19">
        <f t="shared" si="33"/>
        <v>0</v>
      </c>
      <c r="U41" s="19">
        <f t="shared" si="33"/>
        <v>0</v>
      </c>
      <c r="V41" s="19">
        <f t="shared" si="33"/>
        <v>0</v>
      </c>
      <c r="W41" s="19">
        <f t="shared" si="33"/>
        <v>0</v>
      </c>
      <c r="X41" s="19">
        <f t="shared" si="33"/>
        <v>0</v>
      </c>
      <c r="Y41" s="19">
        <f t="shared" si="33"/>
        <v>0</v>
      </c>
      <c r="Z41" s="19">
        <f t="shared" si="33"/>
        <v>0</v>
      </c>
      <c r="AA41" s="19">
        <f t="shared" si="33"/>
        <v>0</v>
      </c>
      <c r="AB41" s="19">
        <f t="shared" si="33"/>
        <v>0</v>
      </c>
      <c r="AC41" s="19">
        <f t="shared" si="33"/>
        <v>0</v>
      </c>
      <c r="AD41" s="19">
        <f t="shared" si="33"/>
        <v>0</v>
      </c>
      <c r="AE41" s="19">
        <f t="shared" si="33"/>
        <v>0</v>
      </c>
      <c r="AF41" s="19">
        <f t="shared" si="33"/>
        <v>0</v>
      </c>
      <c r="AG41" s="19">
        <f t="shared" si="33"/>
        <v>0</v>
      </c>
      <c r="AH41" s="19">
        <f t="shared" si="33"/>
        <v>0</v>
      </c>
      <c r="AI41" s="19">
        <f t="shared" si="33"/>
        <v>0</v>
      </c>
      <c r="AJ41" s="19">
        <f t="shared" si="33"/>
        <v>0</v>
      </c>
      <c r="AK41" s="19">
        <f t="shared" si="33"/>
        <v>0</v>
      </c>
      <c r="AL41" s="19">
        <f t="shared" si="33"/>
        <v>0</v>
      </c>
      <c r="AM41" s="19">
        <f t="shared" si="33"/>
        <v>0</v>
      </c>
      <c r="AN41" s="19">
        <f t="shared" si="33"/>
        <v>0</v>
      </c>
      <c r="AO41" s="19">
        <f t="shared" si="33"/>
        <v>0</v>
      </c>
      <c r="AP41" s="19">
        <f t="shared" si="33"/>
        <v>0</v>
      </c>
      <c r="AQ41" s="19">
        <f t="shared" si="33"/>
        <v>0</v>
      </c>
      <c r="AR41" s="19">
        <f t="shared" si="33"/>
        <v>0</v>
      </c>
      <c r="AS41" s="19">
        <f t="shared" si="33"/>
        <v>0</v>
      </c>
      <c r="AT41" s="19">
        <f t="shared" si="33"/>
        <v>0</v>
      </c>
      <c r="AU41" s="19">
        <f t="shared" si="33"/>
        <v>0</v>
      </c>
      <c r="AV41" s="19">
        <f t="shared" si="33"/>
        <v>0</v>
      </c>
      <c r="AW41" s="19">
        <f t="shared" si="33"/>
        <v>0</v>
      </c>
      <c r="AX41" s="19">
        <f t="shared" si="33"/>
        <v>0</v>
      </c>
      <c r="AY41" s="19">
        <f t="shared" si="33"/>
        <v>0</v>
      </c>
      <c r="AZ41" s="19">
        <f t="shared" si="33"/>
        <v>0</v>
      </c>
      <c r="BA41" s="19">
        <f t="shared" si="33"/>
        <v>0</v>
      </c>
      <c r="BB41" s="19">
        <f t="shared" si="33"/>
        <v>0</v>
      </c>
      <c r="BC41" s="19">
        <f t="shared" si="33"/>
        <v>0</v>
      </c>
      <c r="BD41" s="19">
        <f t="shared" si="33"/>
        <v>13549958.287156044</v>
      </c>
      <c r="BE41" s="19">
        <f t="shared" si="33"/>
        <v>0</v>
      </c>
      <c r="BF41" s="19">
        <f t="shared" si="33"/>
        <v>0</v>
      </c>
      <c r="BG41" s="19">
        <f t="shared" si="33"/>
        <v>0</v>
      </c>
      <c r="BH41" s="19">
        <f t="shared" si="33"/>
        <v>0</v>
      </c>
      <c r="BI41" s="19">
        <f t="shared" si="33"/>
        <v>0</v>
      </c>
      <c r="BJ41" s="19">
        <f t="shared" si="33"/>
        <v>7625.6974945269239</v>
      </c>
      <c r="BK41" s="19">
        <f t="shared" si="33"/>
        <v>70193.424968213614</v>
      </c>
      <c r="BL41" s="19">
        <f t="shared" si="33"/>
        <v>132761.15244190063</v>
      </c>
      <c r="BM41" s="19">
        <f t="shared" si="33"/>
        <v>173575.10453939324</v>
      </c>
      <c r="BN41" s="19">
        <f t="shared" si="33"/>
        <v>205066.01004708954</v>
      </c>
      <c r="BO41" s="19">
        <f t="shared" si="33"/>
        <v>236556.9155547854</v>
      </c>
      <c r="BP41" s="19">
        <f t="shared" si="33"/>
        <v>267971.92686799174</v>
      </c>
      <c r="BQ41" s="19">
        <f t="shared" si="33"/>
        <v>267971.92686799174</v>
      </c>
      <c r="BR41" s="19">
        <f t="shared" si="33"/>
        <v>300233.22879221645</v>
      </c>
      <c r="BS41" s="19">
        <f t="shared" si="33"/>
        <v>300233.22879221645</v>
      </c>
      <c r="BT41" s="19">
        <f t="shared" si="33"/>
        <v>300233.22879221645</v>
      </c>
      <c r="BU41" s="19">
        <f t="shared" si="33"/>
        <v>300233.22879221645</v>
      </c>
      <c r="BV41" s="19">
        <f t="shared" si="33"/>
        <v>300233.22879221645</v>
      </c>
      <c r="BW41" s="19">
        <f t="shared" ref="BW41:CM41" si="34">MIN(BW38+BW39,MAX(BW31,0)*$M$6)</f>
        <v>300233.22879221645</v>
      </c>
      <c r="BX41" s="19">
        <f t="shared" si="34"/>
        <v>300233.22879221645</v>
      </c>
      <c r="BY41" s="19">
        <f t="shared" si="34"/>
        <v>300233.22879221645</v>
      </c>
      <c r="BZ41" s="19">
        <f t="shared" si="34"/>
        <v>300233.22879221645</v>
      </c>
      <c r="CA41" s="19">
        <f t="shared" si="34"/>
        <v>300233.22879221645</v>
      </c>
      <c r="CB41" s="19">
        <f t="shared" si="34"/>
        <v>300233.22879221645</v>
      </c>
      <c r="CC41" s="19">
        <f t="shared" si="34"/>
        <v>300233.22879221645</v>
      </c>
      <c r="CD41" s="19">
        <f t="shared" si="34"/>
        <v>333125.68147054699</v>
      </c>
      <c r="CE41" s="19">
        <f t="shared" si="34"/>
        <v>333125.68147054699</v>
      </c>
      <c r="CF41" s="19">
        <f t="shared" si="34"/>
        <v>333125.68147054699</v>
      </c>
      <c r="CG41" s="19">
        <f t="shared" si="34"/>
        <v>333125.68147054699</v>
      </c>
      <c r="CH41" s="19">
        <f t="shared" si="34"/>
        <v>333125.68147054699</v>
      </c>
      <c r="CI41" s="19">
        <f t="shared" si="34"/>
        <v>333125.68147054699</v>
      </c>
      <c r="CJ41" s="19">
        <f t="shared" si="34"/>
        <v>333125.68147054699</v>
      </c>
      <c r="CK41" s="19">
        <f t="shared" si="34"/>
        <v>333125.68147054699</v>
      </c>
      <c r="CL41" s="19">
        <f t="shared" si="34"/>
        <v>333125.68147054699</v>
      </c>
      <c r="CM41" s="19">
        <f t="shared" si="34"/>
        <v>333125.68147054699</v>
      </c>
      <c r="CN41" s="19">
        <f t="shared" ref="CN41:DW41" si="35">MIN(CN38+CN39,MAX(CN31,0)*$M$6)</f>
        <v>333125.68147054699</v>
      </c>
      <c r="CO41" s="19">
        <f t="shared" si="35"/>
        <v>333125.68147054699</v>
      </c>
      <c r="CP41" s="19">
        <f t="shared" si="35"/>
        <v>366660.51409933477</v>
      </c>
      <c r="CQ41" s="19">
        <f t="shared" si="35"/>
        <v>366660.51409933477</v>
      </c>
      <c r="CR41" s="19">
        <f t="shared" si="35"/>
        <v>366660.51409933477</v>
      </c>
      <c r="CS41" s="19">
        <f t="shared" si="35"/>
        <v>366660.51409933477</v>
      </c>
      <c r="CT41" s="19">
        <f t="shared" si="35"/>
        <v>366660.51409933477</v>
      </c>
      <c r="CU41" s="19">
        <f t="shared" si="35"/>
        <v>366660.51409933477</v>
      </c>
      <c r="CV41" s="19">
        <f t="shared" si="35"/>
        <v>366660.51409933477</v>
      </c>
      <c r="CW41" s="19">
        <f t="shared" si="35"/>
        <v>366660.51409933477</v>
      </c>
      <c r="CX41" s="19">
        <f t="shared" si="35"/>
        <v>366660.51409933477</v>
      </c>
      <c r="CY41" s="19">
        <f t="shared" si="35"/>
        <v>366660.51409933477</v>
      </c>
      <c r="CZ41" s="19">
        <f t="shared" si="35"/>
        <v>366660.51409933477</v>
      </c>
      <c r="DA41" s="19">
        <f t="shared" si="35"/>
        <v>366660.51409933477</v>
      </c>
      <c r="DB41" s="19">
        <f t="shared" si="35"/>
        <v>400849.11649029586</v>
      </c>
      <c r="DC41" s="19">
        <f t="shared" si="35"/>
        <v>400849.11649029586</v>
      </c>
      <c r="DD41" s="19">
        <f t="shared" si="35"/>
        <v>400849.11649029586</v>
      </c>
      <c r="DE41" s="19">
        <f t="shared" si="35"/>
        <v>400849.11649029586</v>
      </c>
      <c r="DF41" s="19">
        <f t="shared" si="35"/>
        <v>400849.11649029586</v>
      </c>
      <c r="DG41" s="19">
        <f t="shared" si="35"/>
        <v>400849.11649029586</v>
      </c>
      <c r="DH41" s="19">
        <f t="shared" si="35"/>
        <v>400849.11649029586</v>
      </c>
      <c r="DI41" s="19">
        <f t="shared" si="35"/>
        <v>400849.11649029586</v>
      </c>
      <c r="DJ41" s="19">
        <f t="shared" si="35"/>
        <v>400849.11649029586</v>
      </c>
      <c r="DK41" s="19">
        <f t="shared" si="35"/>
        <v>400849.11649029586</v>
      </c>
      <c r="DL41" s="19">
        <f t="shared" si="35"/>
        <v>400849.11649029586</v>
      </c>
      <c r="DM41" s="19">
        <f t="shared" si="35"/>
        <v>400849.11649029586</v>
      </c>
      <c r="DN41" s="19">
        <f t="shared" si="35"/>
        <v>435703.03943299205</v>
      </c>
      <c r="DO41" s="19">
        <f t="shared" si="35"/>
        <v>435703.03943299205</v>
      </c>
      <c r="DP41" s="19">
        <f t="shared" si="35"/>
        <v>435703.03943299205</v>
      </c>
      <c r="DQ41" s="19">
        <f t="shared" si="35"/>
        <v>435703.03943299205</v>
      </c>
      <c r="DR41" s="19">
        <f t="shared" si="35"/>
        <v>435703.03943299205</v>
      </c>
      <c r="DS41" s="19">
        <f t="shared" si="35"/>
        <v>435703.03943299205</v>
      </c>
      <c r="DT41" s="19">
        <f t="shared" si="35"/>
        <v>435703.03943299205</v>
      </c>
      <c r="DU41" s="19">
        <f t="shared" si="35"/>
        <v>435703.03943299205</v>
      </c>
      <c r="DV41" s="19">
        <f t="shared" si="35"/>
        <v>435703.03943299205</v>
      </c>
      <c r="DW41" s="19">
        <f t="shared" si="35"/>
        <v>435703.03943299205</v>
      </c>
      <c r="DX41" s="19">
        <f>MIN(DX38+DX39,MAX(DX31,0)*$M$6)</f>
        <v>435703.03943299205</v>
      </c>
      <c r="DY41" s="19">
        <f>MIN(DY38+DY39,MAX(DY31,0)*$M$6)</f>
        <v>59655406.746891282</v>
      </c>
    </row>
    <row r="42" spans="2:129" x14ac:dyDescent="0.2">
      <c r="B42" s="10" t="s">
        <v>136</v>
      </c>
      <c r="G42" s="193" t="s">
        <v>84</v>
      </c>
      <c r="I42" s="19">
        <f>I38+I39+I40-I41</f>
        <v>49943738.700000003</v>
      </c>
      <c r="J42" s="19">
        <f>J38+J39+J40-J41</f>
        <v>50265078.21860195</v>
      </c>
      <c r="K42" s="19">
        <f t="shared" ref="K42:BV42" si="36">K38+K39+K40-K41</f>
        <v>50588485.245342113</v>
      </c>
      <c r="L42" s="19">
        <f t="shared" si="36"/>
        <v>50913973.082630105</v>
      </c>
      <c r="M42" s="19">
        <f t="shared" si="36"/>
        <v>51241555.11846365</v>
      </c>
      <c r="N42" s="19">
        <f t="shared" si="36"/>
        <v>51571244.826979242</v>
      </c>
      <c r="O42" s="19">
        <f t="shared" si="36"/>
        <v>51903055.769006386</v>
      </c>
      <c r="P42" s="19">
        <f t="shared" si="36"/>
        <v>52237001.592625357</v>
      </c>
      <c r="Q42" s="19">
        <f t="shared" si="36"/>
        <v>52573096.033728607</v>
      </c>
      <c r="R42" s="19">
        <f t="shared" si="36"/>
        <v>52911352.916585721</v>
      </c>
      <c r="S42" s="19">
        <f t="shared" si="36"/>
        <v>53251786.154412054</v>
      </c>
      <c r="T42" s="19">
        <f t="shared" si="36"/>
        <v>53594409.749941006</v>
      </c>
      <c r="U42" s="19">
        <f t="shared" si="36"/>
        <v>53939237.795999989</v>
      </c>
      <c r="V42" s="19">
        <f t="shared" si="36"/>
        <v>54286284.476090088</v>
      </c>
      <c r="W42" s="19">
        <f t="shared" si="36"/>
        <v>54635564.064969465</v>
      </c>
      <c r="X42" s="19">
        <f t="shared" si="36"/>
        <v>54987090.929240502</v>
      </c>
      <c r="Y42" s="19">
        <f t="shared" si="36"/>
        <v>55340879.527940735</v>
      </c>
      <c r="Z42" s="19">
        <f t="shared" si="36"/>
        <v>55696944.413137577</v>
      </c>
      <c r="AA42" s="19">
        <f t="shared" si="36"/>
        <v>56055300.230526894</v>
      </c>
      <c r="AB42" s="19">
        <f t="shared" si="36"/>
        <v>56415961.720035389</v>
      </c>
      <c r="AC42" s="19">
        <f t="shared" si="36"/>
        <v>56778943.716426894</v>
      </c>
      <c r="AD42" s="19">
        <f t="shared" si="36"/>
        <v>57144261.149912573</v>
      </c>
      <c r="AE42" s="19">
        <f t="shared" si="36"/>
        <v>57511929.046765007</v>
      </c>
      <c r="AF42" s="19">
        <f t="shared" si="36"/>
        <v>57881962.529936276</v>
      </c>
      <c r="AG42" s="19">
        <f t="shared" si="36"/>
        <v>58254376.819679976</v>
      </c>
      <c r="AH42" s="19">
        <f t="shared" si="36"/>
        <v>58629187.234177284</v>
      </c>
      <c r="AI42" s="19">
        <f t="shared" si="36"/>
        <v>59006409.19016701</v>
      </c>
      <c r="AJ42" s="19">
        <f t="shared" si="36"/>
        <v>59386058.203579724</v>
      </c>
      <c r="AK42" s="19">
        <f t="shared" si="36"/>
        <v>59768149.890175968</v>
      </c>
      <c r="AL42" s="19">
        <f t="shared" si="36"/>
        <v>60152699.966188557</v>
      </c>
      <c r="AM42" s="19">
        <f t="shared" si="36"/>
        <v>60539724.248969018</v>
      </c>
      <c r="AN42" s="19">
        <f t="shared" si="36"/>
        <v>60929238.657638192</v>
      </c>
      <c r="AO42" s="19">
        <f t="shared" si="36"/>
        <v>61321259.213741019</v>
      </c>
      <c r="AP42" s="19">
        <f t="shared" si="36"/>
        <v>61715802.041905552</v>
      </c>
      <c r="AQ42" s="19">
        <f t="shared" si="36"/>
        <v>62112883.370506182</v>
      </c>
      <c r="AR42" s="19">
        <f t="shared" si="36"/>
        <v>62512519.532331154</v>
      </c>
      <c r="AS42" s="19">
        <f t="shared" si="36"/>
        <v>62914726.965254351</v>
      </c>
      <c r="AT42" s="19">
        <f t="shared" si="36"/>
        <v>63319522.212911442</v>
      </c>
      <c r="AU42" s="19">
        <f t="shared" si="36"/>
        <v>63726921.925380342</v>
      </c>
      <c r="AV42" s="19">
        <f t="shared" si="36"/>
        <v>64136942.859866075</v>
      </c>
      <c r="AW42" s="19">
        <f t="shared" si="36"/>
        <v>64549601.88139002</v>
      </c>
      <c r="AX42" s="19">
        <f t="shared" si="36"/>
        <v>64964915.963483617</v>
      </c>
      <c r="AY42" s="19">
        <f t="shared" si="36"/>
        <v>65382902.188886516</v>
      </c>
      <c r="AZ42" s="19">
        <f t="shared" si="36"/>
        <v>65803577.750249222</v>
      </c>
      <c r="BA42" s="19">
        <f t="shared" si="36"/>
        <v>66226959.950840279</v>
      </c>
      <c r="BB42" s="19">
        <f t="shared" si="36"/>
        <v>66653066.205257975</v>
      </c>
      <c r="BC42" s="19">
        <f t="shared" si="36"/>
        <v>67081914.040146656</v>
      </c>
      <c r="BD42" s="19">
        <f t="shared" si="36"/>
        <v>53963562.80776158</v>
      </c>
      <c r="BE42" s="19">
        <f t="shared" si="36"/>
        <v>54656424.655342244</v>
      </c>
      <c r="BF42" s="19">
        <f t="shared" si="36"/>
        <v>55250730.949680068</v>
      </c>
      <c r="BG42" s="19">
        <f t="shared" si="36"/>
        <v>55786293.301136546</v>
      </c>
      <c r="BH42" s="19">
        <f t="shared" si="36"/>
        <v>56262733.749414384</v>
      </c>
      <c r="BI42" s="19">
        <f t="shared" si="36"/>
        <v>56679671.902408384</v>
      </c>
      <c r="BJ42" s="19">
        <f t="shared" si="36"/>
        <v>57036724.920559064</v>
      </c>
      <c r="BK42" s="19">
        <f t="shared" si="36"/>
        <v>57333507.501105711</v>
      </c>
      <c r="BL42" s="19">
        <f t="shared" si="36"/>
        <v>57569631.862238027</v>
      </c>
      <c r="BM42" s="19">
        <f t="shared" si="36"/>
        <v>57766461.502522089</v>
      </c>
      <c r="BN42" s="19">
        <f t="shared" si="36"/>
        <v>57933066.645130575</v>
      </c>
      <c r="BO42" s="19">
        <f t="shared" si="36"/>
        <v>58069252.824735396</v>
      </c>
      <c r="BP42" s="19">
        <f t="shared" si="36"/>
        <v>58174900.219007157</v>
      </c>
      <c r="BQ42" s="19">
        <f t="shared" si="36"/>
        <v>58281227.351794705</v>
      </c>
      <c r="BR42" s="19">
        <f t="shared" si="36"/>
        <v>58355977.294631891</v>
      </c>
      <c r="BS42" s="19">
        <f t="shared" si="36"/>
        <v>58431208.180852018</v>
      </c>
      <c r="BT42" s="19">
        <f t="shared" si="36"/>
        <v>58506923.104859285</v>
      </c>
      <c r="BU42" s="19">
        <f t="shared" si="36"/>
        <v>58583125.180967391</v>
      </c>
      <c r="BV42" s="19">
        <f t="shared" si="36"/>
        <v>58659817.543527626</v>
      </c>
      <c r="BW42" s="19">
        <f t="shared" ref="BW42:CM42" si="37">BW38+BW39+BW40-BW41</f>
        <v>58737003.347057775</v>
      </c>
      <c r="BX42" s="19">
        <f t="shared" si="37"/>
        <v>58814685.766371906</v>
      </c>
      <c r="BY42" s="19">
        <f t="shared" si="37"/>
        <v>58892867.996710919</v>
      </c>
      <c r="BZ42" s="19">
        <f t="shared" si="37"/>
        <v>58971553.253874004</v>
      </c>
      <c r="CA42" s="19">
        <f t="shared" si="37"/>
        <v>59050744.774350889</v>
      </c>
      <c r="CB42" s="19">
        <f t="shared" si="37"/>
        <v>59130445.815454975</v>
      </c>
      <c r="CC42" s="19">
        <f t="shared" si="37"/>
        <v>59210659.655457325</v>
      </c>
      <c r="CD42" s="19">
        <f t="shared" si="37"/>
        <v>59258497.141043149</v>
      </c>
      <c r="CE42" s="19">
        <f t="shared" si="37"/>
        <v>59306642.414451621</v>
      </c>
      <c r="CF42" s="19">
        <f t="shared" si="37"/>
        <v>59355097.45599886</v>
      </c>
      <c r="CG42" s="19">
        <f t="shared" si="37"/>
        <v>59403864.258742392</v>
      </c>
      <c r="CH42" s="19">
        <f t="shared" si="37"/>
        <v>59452944.828563146</v>
      </c>
      <c r="CI42" s="19">
        <f t="shared" si="37"/>
        <v>59502341.184247941</v>
      </c>
      <c r="CJ42" s="19">
        <f t="shared" si="37"/>
        <v>59552055.357572541</v>
      </c>
      <c r="CK42" s="19">
        <f t="shared" si="37"/>
        <v>59602089.393385202</v>
      </c>
      <c r="CL42" s="19">
        <f t="shared" si="37"/>
        <v>59652445.34969081</v>
      </c>
      <c r="CM42" s="19">
        <f t="shared" si="37"/>
        <v>59703125.297735505</v>
      </c>
      <c r="CN42" s="19">
        <f t="shared" ref="CN42:DW42" si="38">CN38+CN39+CN40-CN41</f>
        <v>59754131.322091892</v>
      </c>
      <c r="CO42" s="19">
        <f t="shared" si="38"/>
        <v>59805465.520744778</v>
      </c>
      <c r="CP42" s="19">
        <f t="shared" si="38"/>
        <v>59823595.172548681</v>
      </c>
      <c r="CQ42" s="19">
        <f t="shared" si="38"/>
        <v>59841841.47107818</v>
      </c>
      <c r="CR42" s="19">
        <f t="shared" si="38"/>
        <v>59860205.166841812</v>
      </c>
      <c r="CS42" s="19">
        <f t="shared" si="38"/>
        <v>59878687.015176922</v>
      </c>
      <c r="CT42" s="19">
        <f t="shared" si="38"/>
        <v>59897287.776280701</v>
      </c>
      <c r="CU42" s="19">
        <f t="shared" si="38"/>
        <v>59916008.215241492</v>
      </c>
      <c r="CV42" s="19">
        <f t="shared" si="38"/>
        <v>59934849.102070235</v>
      </c>
      <c r="CW42" s="19">
        <f t="shared" si="38"/>
        <v>59953811.211732127</v>
      </c>
      <c r="CX42" s="19">
        <f t="shared" si="38"/>
        <v>59972895.324178532</v>
      </c>
      <c r="CY42" s="19">
        <f t="shared" si="38"/>
        <v>59992102.22437904</v>
      </c>
      <c r="CZ42" s="19">
        <f t="shared" si="38"/>
        <v>60011432.702353761</v>
      </c>
      <c r="DA42" s="19">
        <f t="shared" si="38"/>
        <v>60030887.55320581</v>
      </c>
      <c r="DB42" s="19">
        <f t="shared" si="38"/>
        <v>60016278.974763073</v>
      </c>
      <c r="DC42" s="19">
        <f t="shared" si="38"/>
        <v>60001576.404286765</v>
      </c>
      <c r="DD42" s="19">
        <f t="shared" si="38"/>
        <v>59986779.237029321</v>
      </c>
      <c r="DE42" s="19">
        <f t="shared" si="38"/>
        <v>59971886.864352196</v>
      </c>
      <c r="DF42" s="19">
        <f t="shared" si="38"/>
        <v>59956898.673700862</v>
      </c>
      <c r="DG42" s="19">
        <f t="shared" si="38"/>
        <v>59941814.048579581</v>
      </c>
      <c r="DH42" s="19">
        <f t="shared" si="38"/>
        <v>59926632.368526071</v>
      </c>
      <c r="DI42" s="19">
        <f t="shared" si="38"/>
        <v>59911353.009085976</v>
      </c>
      <c r="DJ42" s="19">
        <f t="shared" si="38"/>
        <v>59895975.341787182</v>
      </c>
      <c r="DK42" s="19">
        <f t="shared" si="38"/>
        <v>59880498.734113969</v>
      </c>
      <c r="DL42" s="19">
        <f t="shared" si="38"/>
        <v>59864922.549480982</v>
      </c>
      <c r="DM42" s="19">
        <f t="shared" si="38"/>
        <v>59849246.147207066</v>
      </c>
      <c r="DN42" s="19">
        <f t="shared" si="38"/>
        <v>59798614.959546208</v>
      </c>
      <c r="DO42" s="19">
        <f t="shared" si="38"/>
        <v>59747658.009299435</v>
      </c>
      <c r="DP42" s="19">
        <f t="shared" si="38"/>
        <v>59696373.200500458</v>
      </c>
      <c r="DQ42" s="19">
        <f t="shared" si="38"/>
        <v>59644758.423697487</v>
      </c>
      <c r="DR42" s="19">
        <f t="shared" si="38"/>
        <v>59592811.555866443</v>
      </c>
      <c r="DS42" s="19">
        <f t="shared" si="38"/>
        <v>59540530.460323654</v>
      </c>
      <c r="DT42" s="19">
        <f t="shared" si="38"/>
        <v>59487912.986637957</v>
      </c>
      <c r="DU42" s="19">
        <f t="shared" si="38"/>
        <v>59434956.970542252</v>
      </c>
      <c r="DV42" s="19">
        <f t="shared" si="38"/>
        <v>59381660.233844481</v>
      </c>
      <c r="DW42" s="19">
        <f t="shared" si="38"/>
        <v>59328020.584338032</v>
      </c>
      <c r="DX42" s="19">
        <f>DX38+DX39+DX40-DX41</f>
        <v>59274035.815711573</v>
      </c>
      <c r="DY42" s="19">
        <f>DY38+DY39+DY40-DY41</f>
        <v>0</v>
      </c>
    </row>
    <row r="43" spans="2:129" x14ac:dyDescent="0.2">
      <c r="B43" s="196">
        <f>D37</f>
        <v>0.08</v>
      </c>
      <c r="C43" s="21"/>
      <c r="G43" s="194" t="str">
        <f>IF(ROUND(H43,2)=D37,"OK","ERROR")</f>
        <v>OK</v>
      </c>
      <c r="H43" s="31">
        <f>XIRR(I43:DY43,I29:DY29)</f>
        <v>7.9960206151008628E-2</v>
      </c>
      <c r="I43" s="19">
        <f>-I40+I41</f>
        <v>-49943738.700000003</v>
      </c>
      <c r="J43" s="19">
        <f>-J40+J41</f>
        <v>0</v>
      </c>
      <c r="K43" s="19">
        <f t="shared" ref="K43:BV43" si="39">-K40+K41</f>
        <v>0</v>
      </c>
      <c r="L43" s="19">
        <f t="shared" si="39"/>
        <v>0</v>
      </c>
      <c r="M43" s="19">
        <f t="shared" si="39"/>
        <v>0</v>
      </c>
      <c r="N43" s="19">
        <f t="shared" si="39"/>
        <v>0</v>
      </c>
      <c r="O43" s="19">
        <f t="shared" si="39"/>
        <v>0</v>
      </c>
      <c r="P43" s="19">
        <f t="shared" si="39"/>
        <v>0</v>
      </c>
      <c r="Q43" s="19">
        <f t="shared" si="39"/>
        <v>0</v>
      </c>
      <c r="R43" s="19">
        <f t="shared" si="39"/>
        <v>0</v>
      </c>
      <c r="S43" s="19">
        <f t="shared" si="39"/>
        <v>0</v>
      </c>
      <c r="T43" s="19">
        <f t="shared" si="39"/>
        <v>0</v>
      </c>
      <c r="U43" s="19">
        <f t="shared" si="39"/>
        <v>0</v>
      </c>
      <c r="V43" s="19">
        <f t="shared" si="39"/>
        <v>0</v>
      </c>
      <c r="W43" s="19">
        <f t="shared" si="39"/>
        <v>0</v>
      </c>
      <c r="X43" s="19">
        <f t="shared" si="39"/>
        <v>0</v>
      </c>
      <c r="Y43" s="19">
        <f t="shared" si="39"/>
        <v>0</v>
      </c>
      <c r="Z43" s="19">
        <f t="shared" si="39"/>
        <v>0</v>
      </c>
      <c r="AA43" s="19">
        <f t="shared" si="39"/>
        <v>0</v>
      </c>
      <c r="AB43" s="19">
        <f t="shared" si="39"/>
        <v>0</v>
      </c>
      <c r="AC43" s="19">
        <f t="shared" si="39"/>
        <v>0</v>
      </c>
      <c r="AD43" s="19">
        <f t="shared" si="39"/>
        <v>0</v>
      </c>
      <c r="AE43" s="19">
        <f t="shared" si="39"/>
        <v>0</v>
      </c>
      <c r="AF43" s="19">
        <f t="shared" si="39"/>
        <v>0</v>
      </c>
      <c r="AG43" s="19">
        <f t="shared" si="39"/>
        <v>0</v>
      </c>
      <c r="AH43" s="19">
        <f t="shared" si="39"/>
        <v>0</v>
      </c>
      <c r="AI43" s="19">
        <f t="shared" si="39"/>
        <v>0</v>
      </c>
      <c r="AJ43" s="19">
        <f t="shared" si="39"/>
        <v>0</v>
      </c>
      <c r="AK43" s="19">
        <f t="shared" si="39"/>
        <v>0</v>
      </c>
      <c r="AL43" s="19">
        <f t="shared" si="39"/>
        <v>0</v>
      </c>
      <c r="AM43" s="19">
        <f t="shared" si="39"/>
        <v>0</v>
      </c>
      <c r="AN43" s="19">
        <f t="shared" si="39"/>
        <v>0</v>
      </c>
      <c r="AO43" s="19">
        <f t="shared" si="39"/>
        <v>0</v>
      </c>
      <c r="AP43" s="19">
        <f t="shared" si="39"/>
        <v>0</v>
      </c>
      <c r="AQ43" s="19">
        <f t="shared" si="39"/>
        <v>0</v>
      </c>
      <c r="AR43" s="19">
        <f t="shared" si="39"/>
        <v>0</v>
      </c>
      <c r="AS43" s="19">
        <f t="shared" si="39"/>
        <v>0</v>
      </c>
      <c r="AT43" s="19">
        <f t="shared" si="39"/>
        <v>0</v>
      </c>
      <c r="AU43" s="19">
        <f t="shared" si="39"/>
        <v>0</v>
      </c>
      <c r="AV43" s="19">
        <f t="shared" si="39"/>
        <v>0</v>
      </c>
      <c r="AW43" s="19">
        <f t="shared" si="39"/>
        <v>0</v>
      </c>
      <c r="AX43" s="19">
        <f t="shared" si="39"/>
        <v>0</v>
      </c>
      <c r="AY43" s="19">
        <f t="shared" si="39"/>
        <v>0</v>
      </c>
      <c r="AZ43" s="19">
        <f t="shared" si="39"/>
        <v>0</v>
      </c>
      <c r="BA43" s="19">
        <f t="shared" si="39"/>
        <v>0</v>
      </c>
      <c r="BB43" s="19">
        <f t="shared" si="39"/>
        <v>0</v>
      </c>
      <c r="BC43" s="19">
        <f t="shared" si="39"/>
        <v>0</v>
      </c>
      <c r="BD43" s="19">
        <f t="shared" si="39"/>
        <v>13549958.287156044</v>
      </c>
      <c r="BE43" s="19">
        <f t="shared" si="39"/>
        <v>-345658.65963246801</v>
      </c>
      <c r="BF43" s="19">
        <f t="shared" si="39"/>
        <v>-242645.2124002206</v>
      </c>
      <c r="BG43" s="19">
        <f t="shared" si="39"/>
        <v>-180077.48492653359</v>
      </c>
      <c r="BH43" s="19">
        <f t="shared" si="39"/>
        <v>-117509.75745284678</v>
      </c>
      <c r="BI43" s="19">
        <f t="shared" si="39"/>
        <v>-54942.029979160085</v>
      </c>
      <c r="BJ43" s="19">
        <f t="shared" si="39"/>
        <v>7625.6974945269239</v>
      </c>
      <c r="BK43" s="19">
        <f t="shared" si="39"/>
        <v>70193.424968213614</v>
      </c>
      <c r="BL43" s="19">
        <f t="shared" si="39"/>
        <v>132761.15244190063</v>
      </c>
      <c r="BM43" s="19">
        <f t="shared" si="39"/>
        <v>173575.10453939324</v>
      </c>
      <c r="BN43" s="19">
        <f t="shared" si="39"/>
        <v>205066.01004708954</v>
      </c>
      <c r="BO43" s="19">
        <f t="shared" si="39"/>
        <v>236556.9155547854</v>
      </c>
      <c r="BP43" s="19">
        <f t="shared" si="39"/>
        <v>267971.92686799174</v>
      </c>
      <c r="BQ43" s="19">
        <f t="shared" si="39"/>
        <v>267971.92686799174</v>
      </c>
      <c r="BR43" s="19">
        <f t="shared" si="39"/>
        <v>300233.22879221645</v>
      </c>
      <c r="BS43" s="19">
        <f t="shared" si="39"/>
        <v>300233.22879221645</v>
      </c>
      <c r="BT43" s="19">
        <f t="shared" si="39"/>
        <v>300233.22879221645</v>
      </c>
      <c r="BU43" s="19">
        <f t="shared" si="39"/>
        <v>300233.22879221645</v>
      </c>
      <c r="BV43" s="19">
        <f t="shared" si="39"/>
        <v>300233.22879221645</v>
      </c>
      <c r="BW43" s="19">
        <f t="shared" ref="BW43:CM43" si="40">-BW40+BW41</f>
        <v>300233.22879221645</v>
      </c>
      <c r="BX43" s="19">
        <f t="shared" si="40"/>
        <v>300233.22879221645</v>
      </c>
      <c r="BY43" s="19">
        <f t="shared" si="40"/>
        <v>300233.22879221645</v>
      </c>
      <c r="BZ43" s="19">
        <f t="shared" si="40"/>
        <v>300233.22879221645</v>
      </c>
      <c r="CA43" s="19">
        <f t="shared" si="40"/>
        <v>300233.22879221645</v>
      </c>
      <c r="CB43" s="19">
        <f t="shared" si="40"/>
        <v>300233.22879221645</v>
      </c>
      <c r="CC43" s="19">
        <f t="shared" si="40"/>
        <v>300233.22879221645</v>
      </c>
      <c r="CD43" s="19">
        <f t="shared" si="40"/>
        <v>333125.68147054699</v>
      </c>
      <c r="CE43" s="19">
        <f t="shared" si="40"/>
        <v>333125.68147054699</v>
      </c>
      <c r="CF43" s="19">
        <f t="shared" si="40"/>
        <v>333125.68147054699</v>
      </c>
      <c r="CG43" s="19">
        <f t="shared" si="40"/>
        <v>333125.68147054699</v>
      </c>
      <c r="CH43" s="19">
        <f t="shared" si="40"/>
        <v>333125.68147054699</v>
      </c>
      <c r="CI43" s="19">
        <f t="shared" si="40"/>
        <v>333125.68147054699</v>
      </c>
      <c r="CJ43" s="19">
        <f t="shared" si="40"/>
        <v>333125.68147054699</v>
      </c>
      <c r="CK43" s="19">
        <f t="shared" si="40"/>
        <v>333125.68147054699</v>
      </c>
      <c r="CL43" s="19">
        <f t="shared" si="40"/>
        <v>333125.68147054699</v>
      </c>
      <c r="CM43" s="19">
        <f t="shared" si="40"/>
        <v>333125.68147054699</v>
      </c>
      <c r="CN43" s="19">
        <f t="shared" ref="CN43:DW43" si="41">-CN40+CN41</f>
        <v>333125.68147054699</v>
      </c>
      <c r="CO43" s="19">
        <f t="shared" si="41"/>
        <v>333125.68147054699</v>
      </c>
      <c r="CP43" s="19">
        <f t="shared" si="41"/>
        <v>366660.51409933477</v>
      </c>
      <c r="CQ43" s="19">
        <f t="shared" si="41"/>
        <v>366660.51409933477</v>
      </c>
      <c r="CR43" s="19">
        <f t="shared" si="41"/>
        <v>366660.51409933477</v>
      </c>
      <c r="CS43" s="19">
        <f t="shared" si="41"/>
        <v>366660.51409933477</v>
      </c>
      <c r="CT43" s="19">
        <f t="shared" si="41"/>
        <v>366660.51409933477</v>
      </c>
      <c r="CU43" s="19">
        <f t="shared" si="41"/>
        <v>366660.51409933477</v>
      </c>
      <c r="CV43" s="19">
        <f t="shared" si="41"/>
        <v>366660.51409933477</v>
      </c>
      <c r="CW43" s="19">
        <f t="shared" si="41"/>
        <v>366660.51409933477</v>
      </c>
      <c r="CX43" s="19">
        <f t="shared" si="41"/>
        <v>366660.51409933477</v>
      </c>
      <c r="CY43" s="19">
        <f t="shared" si="41"/>
        <v>366660.51409933477</v>
      </c>
      <c r="CZ43" s="19">
        <f t="shared" si="41"/>
        <v>366660.51409933477</v>
      </c>
      <c r="DA43" s="19">
        <f t="shared" si="41"/>
        <v>366660.51409933477</v>
      </c>
      <c r="DB43" s="19">
        <f t="shared" si="41"/>
        <v>400849.11649029586</v>
      </c>
      <c r="DC43" s="19">
        <f t="shared" si="41"/>
        <v>400849.11649029586</v>
      </c>
      <c r="DD43" s="19">
        <f t="shared" si="41"/>
        <v>400849.11649029586</v>
      </c>
      <c r="DE43" s="19">
        <f t="shared" si="41"/>
        <v>400849.11649029586</v>
      </c>
      <c r="DF43" s="19">
        <f t="shared" si="41"/>
        <v>400849.11649029586</v>
      </c>
      <c r="DG43" s="19">
        <f t="shared" si="41"/>
        <v>400849.11649029586</v>
      </c>
      <c r="DH43" s="19">
        <f t="shared" si="41"/>
        <v>400849.11649029586</v>
      </c>
      <c r="DI43" s="19">
        <f t="shared" si="41"/>
        <v>400849.11649029586</v>
      </c>
      <c r="DJ43" s="19">
        <f t="shared" si="41"/>
        <v>400849.11649029586</v>
      </c>
      <c r="DK43" s="19">
        <f t="shared" si="41"/>
        <v>400849.11649029586</v>
      </c>
      <c r="DL43" s="19">
        <f t="shared" si="41"/>
        <v>400849.11649029586</v>
      </c>
      <c r="DM43" s="19">
        <f t="shared" si="41"/>
        <v>400849.11649029586</v>
      </c>
      <c r="DN43" s="19">
        <f t="shared" si="41"/>
        <v>435703.03943299205</v>
      </c>
      <c r="DO43" s="19">
        <f t="shared" si="41"/>
        <v>435703.03943299205</v>
      </c>
      <c r="DP43" s="19">
        <f t="shared" si="41"/>
        <v>435703.03943299205</v>
      </c>
      <c r="DQ43" s="19">
        <f t="shared" si="41"/>
        <v>435703.03943299205</v>
      </c>
      <c r="DR43" s="19">
        <f t="shared" si="41"/>
        <v>435703.03943299205</v>
      </c>
      <c r="DS43" s="19">
        <f t="shared" si="41"/>
        <v>435703.03943299205</v>
      </c>
      <c r="DT43" s="19">
        <f t="shared" si="41"/>
        <v>435703.03943299205</v>
      </c>
      <c r="DU43" s="19">
        <f t="shared" si="41"/>
        <v>435703.03943299205</v>
      </c>
      <c r="DV43" s="19">
        <f t="shared" si="41"/>
        <v>435703.03943299205</v>
      </c>
      <c r="DW43" s="19">
        <f t="shared" si="41"/>
        <v>435703.03943299205</v>
      </c>
      <c r="DX43" s="19">
        <f>-DX40+DX41</f>
        <v>435703.03943299205</v>
      </c>
      <c r="DY43" s="19">
        <f>-DY40+DY41</f>
        <v>59655406.746891282</v>
      </c>
    </row>
    <row r="44" spans="2:129" x14ac:dyDescent="0.2">
      <c r="B44" s="10"/>
      <c r="G44" s="9"/>
      <c r="H44" s="37"/>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row>
    <row r="45" spans="2:129" x14ac:dyDescent="0.2">
      <c r="B45" s="115" t="s">
        <v>137</v>
      </c>
      <c r="C45" s="2"/>
      <c r="D45" s="2"/>
      <c r="E45" s="2"/>
      <c r="F45" s="2"/>
      <c r="G45" s="90"/>
      <c r="H45" s="54"/>
      <c r="I45" s="28">
        <f>I41</f>
        <v>0</v>
      </c>
      <c r="J45" s="28">
        <f>J41</f>
        <v>0</v>
      </c>
      <c r="K45" s="28">
        <f t="shared" ref="K45:BV45" si="42">K41</f>
        <v>0</v>
      </c>
      <c r="L45" s="28">
        <f t="shared" si="42"/>
        <v>0</v>
      </c>
      <c r="M45" s="28">
        <f t="shared" si="42"/>
        <v>0</v>
      </c>
      <c r="N45" s="28">
        <f t="shared" si="42"/>
        <v>0</v>
      </c>
      <c r="O45" s="28">
        <f t="shared" si="42"/>
        <v>0</v>
      </c>
      <c r="P45" s="28">
        <f t="shared" si="42"/>
        <v>0</v>
      </c>
      <c r="Q45" s="28">
        <f t="shared" si="42"/>
        <v>0</v>
      </c>
      <c r="R45" s="28">
        <f t="shared" si="42"/>
        <v>0</v>
      </c>
      <c r="S45" s="28">
        <f t="shared" si="42"/>
        <v>0</v>
      </c>
      <c r="T45" s="28">
        <f t="shared" si="42"/>
        <v>0</v>
      </c>
      <c r="U45" s="28">
        <f t="shared" si="42"/>
        <v>0</v>
      </c>
      <c r="V45" s="28">
        <f t="shared" si="42"/>
        <v>0</v>
      </c>
      <c r="W45" s="28">
        <f t="shared" si="42"/>
        <v>0</v>
      </c>
      <c r="X45" s="28">
        <f t="shared" si="42"/>
        <v>0</v>
      </c>
      <c r="Y45" s="28">
        <f t="shared" si="42"/>
        <v>0</v>
      </c>
      <c r="Z45" s="28">
        <f t="shared" si="42"/>
        <v>0</v>
      </c>
      <c r="AA45" s="28">
        <f t="shared" si="42"/>
        <v>0</v>
      </c>
      <c r="AB45" s="28">
        <f t="shared" si="42"/>
        <v>0</v>
      </c>
      <c r="AC45" s="28">
        <f t="shared" si="42"/>
        <v>0</v>
      </c>
      <c r="AD45" s="28">
        <f t="shared" si="42"/>
        <v>0</v>
      </c>
      <c r="AE45" s="28">
        <f t="shared" si="42"/>
        <v>0</v>
      </c>
      <c r="AF45" s="28">
        <f t="shared" si="42"/>
        <v>0</v>
      </c>
      <c r="AG45" s="28">
        <f t="shared" si="42"/>
        <v>0</v>
      </c>
      <c r="AH45" s="28">
        <f t="shared" si="42"/>
        <v>0</v>
      </c>
      <c r="AI45" s="28">
        <f t="shared" si="42"/>
        <v>0</v>
      </c>
      <c r="AJ45" s="28">
        <f t="shared" si="42"/>
        <v>0</v>
      </c>
      <c r="AK45" s="28">
        <f t="shared" si="42"/>
        <v>0</v>
      </c>
      <c r="AL45" s="28">
        <f t="shared" si="42"/>
        <v>0</v>
      </c>
      <c r="AM45" s="28">
        <f t="shared" si="42"/>
        <v>0</v>
      </c>
      <c r="AN45" s="28">
        <f t="shared" si="42"/>
        <v>0</v>
      </c>
      <c r="AO45" s="28">
        <f t="shared" si="42"/>
        <v>0</v>
      </c>
      <c r="AP45" s="28">
        <f t="shared" si="42"/>
        <v>0</v>
      </c>
      <c r="AQ45" s="28">
        <f t="shared" si="42"/>
        <v>0</v>
      </c>
      <c r="AR45" s="28">
        <f t="shared" si="42"/>
        <v>0</v>
      </c>
      <c r="AS45" s="28">
        <f t="shared" si="42"/>
        <v>0</v>
      </c>
      <c r="AT45" s="28">
        <f t="shared" si="42"/>
        <v>0</v>
      </c>
      <c r="AU45" s="28">
        <f t="shared" si="42"/>
        <v>0</v>
      </c>
      <c r="AV45" s="28">
        <f t="shared" si="42"/>
        <v>0</v>
      </c>
      <c r="AW45" s="28">
        <f t="shared" si="42"/>
        <v>0</v>
      </c>
      <c r="AX45" s="28">
        <f t="shared" si="42"/>
        <v>0</v>
      </c>
      <c r="AY45" s="28">
        <f t="shared" si="42"/>
        <v>0</v>
      </c>
      <c r="AZ45" s="28">
        <f t="shared" si="42"/>
        <v>0</v>
      </c>
      <c r="BA45" s="28">
        <f t="shared" si="42"/>
        <v>0</v>
      </c>
      <c r="BB45" s="28">
        <f t="shared" si="42"/>
        <v>0</v>
      </c>
      <c r="BC45" s="28">
        <f t="shared" si="42"/>
        <v>0</v>
      </c>
      <c r="BD45" s="28">
        <f t="shared" si="42"/>
        <v>13549958.287156044</v>
      </c>
      <c r="BE45" s="28">
        <f t="shared" si="42"/>
        <v>0</v>
      </c>
      <c r="BF45" s="28">
        <f t="shared" si="42"/>
        <v>0</v>
      </c>
      <c r="BG45" s="28">
        <f t="shared" si="42"/>
        <v>0</v>
      </c>
      <c r="BH45" s="28">
        <f t="shared" si="42"/>
        <v>0</v>
      </c>
      <c r="BI45" s="28">
        <f t="shared" si="42"/>
        <v>0</v>
      </c>
      <c r="BJ45" s="28">
        <f t="shared" si="42"/>
        <v>7625.6974945269239</v>
      </c>
      <c r="BK45" s="28">
        <f t="shared" si="42"/>
        <v>70193.424968213614</v>
      </c>
      <c r="BL45" s="28">
        <f t="shared" si="42"/>
        <v>132761.15244190063</v>
      </c>
      <c r="BM45" s="28">
        <f t="shared" si="42"/>
        <v>173575.10453939324</v>
      </c>
      <c r="BN45" s="28">
        <f t="shared" si="42"/>
        <v>205066.01004708954</v>
      </c>
      <c r="BO45" s="28">
        <f t="shared" si="42"/>
        <v>236556.9155547854</v>
      </c>
      <c r="BP45" s="28">
        <f t="shared" si="42"/>
        <v>267971.92686799174</v>
      </c>
      <c r="BQ45" s="28">
        <f t="shared" si="42"/>
        <v>267971.92686799174</v>
      </c>
      <c r="BR45" s="28">
        <f t="shared" si="42"/>
        <v>300233.22879221645</v>
      </c>
      <c r="BS45" s="28">
        <f t="shared" si="42"/>
        <v>300233.22879221645</v>
      </c>
      <c r="BT45" s="28">
        <f t="shared" si="42"/>
        <v>300233.22879221645</v>
      </c>
      <c r="BU45" s="28">
        <f t="shared" si="42"/>
        <v>300233.22879221645</v>
      </c>
      <c r="BV45" s="28">
        <f t="shared" si="42"/>
        <v>300233.22879221645</v>
      </c>
      <c r="BW45" s="28">
        <f t="shared" ref="BW45:CM45" si="43">BW41</f>
        <v>300233.22879221645</v>
      </c>
      <c r="BX45" s="28">
        <f t="shared" si="43"/>
        <v>300233.22879221645</v>
      </c>
      <c r="BY45" s="28">
        <f t="shared" si="43"/>
        <v>300233.22879221645</v>
      </c>
      <c r="BZ45" s="28">
        <f t="shared" si="43"/>
        <v>300233.22879221645</v>
      </c>
      <c r="CA45" s="28">
        <f t="shared" si="43"/>
        <v>300233.22879221645</v>
      </c>
      <c r="CB45" s="28">
        <f t="shared" si="43"/>
        <v>300233.22879221645</v>
      </c>
      <c r="CC45" s="28">
        <f t="shared" si="43"/>
        <v>300233.22879221645</v>
      </c>
      <c r="CD45" s="28">
        <f t="shared" si="43"/>
        <v>333125.68147054699</v>
      </c>
      <c r="CE45" s="28">
        <f t="shared" si="43"/>
        <v>333125.68147054699</v>
      </c>
      <c r="CF45" s="28">
        <f t="shared" si="43"/>
        <v>333125.68147054699</v>
      </c>
      <c r="CG45" s="28">
        <f t="shared" si="43"/>
        <v>333125.68147054699</v>
      </c>
      <c r="CH45" s="28">
        <f t="shared" si="43"/>
        <v>333125.68147054699</v>
      </c>
      <c r="CI45" s="28">
        <f t="shared" si="43"/>
        <v>333125.68147054699</v>
      </c>
      <c r="CJ45" s="28">
        <f t="shared" si="43"/>
        <v>333125.68147054699</v>
      </c>
      <c r="CK45" s="28">
        <f t="shared" si="43"/>
        <v>333125.68147054699</v>
      </c>
      <c r="CL45" s="28">
        <f t="shared" si="43"/>
        <v>333125.68147054699</v>
      </c>
      <c r="CM45" s="28">
        <f t="shared" si="43"/>
        <v>333125.68147054699</v>
      </c>
      <c r="CN45" s="28">
        <f t="shared" ref="CN45:DW45" si="44">CN41</f>
        <v>333125.68147054699</v>
      </c>
      <c r="CO45" s="28">
        <f t="shared" si="44"/>
        <v>333125.68147054699</v>
      </c>
      <c r="CP45" s="28">
        <f t="shared" si="44"/>
        <v>366660.51409933477</v>
      </c>
      <c r="CQ45" s="28">
        <f t="shared" si="44"/>
        <v>366660.51409933477</v>
      </c>
      <c r="CR45" s="28">
        <f t="shared" si="44"/>
        <v>366660.51409933477</v>
      </c>
      <c r="CS45" s="28">
        <f t="shared" si="44"/>
        <v>366660.51409933477</v>
      </c>
      <c r="CT45" s="28">
        <f t="shared" si="44"/>
        <v>366660.51409933477</v>
      </c>
      <c r="CU45" s="28">
        <f t="shared" si="44"/>
        <v>366660.51409933477</v>
      </c>
      <c r="CV45" s="28">
        <f t="shared" si="44"/>
        <v>366660.51409933477</v>
      </c>
      <c r="CW45" s="28">
        <f t="shared" si="44"/>
        <v>366660.51409933477</v>
      </c>
      <c r="CX45" s="28">
        <f t="shared" si="44"/>
        <v>366660.51409933477</v>
      </c>
      <c r="CY45" s="28">
        <f t="shared" si="44"/>
        <v>366660.51409933477</v>
      </c>
      <c r="CZ45" s="28">
        <f t="shared" si="44"/>
        <v>366660.51409933477</v>
      </c>
      <c r="DA45" s="28">
        <f t="shared" si="44"/>
        <v>366660.51409933477</v>
      </c>
      <c r="DB45" s="28">
        <f t="shared" si="44"/>
        <v>400849.11649029586</v>
      </c>
      <c r="DC45" s="28">
        <f t="shared" si="44"/>
        <v>400849.11649029586</v>
      </c>
      <c r="DD45" s="28">
        <f t="shared" si="44"/>
        <v>400849.11649029586</v>
      </c>
      <c r="DE45" s="28">
        <f t="shared" si="44"/>
        <v>400849.11649029586</v>
      </c>
      <c r="DF45" s="28">
        <f t="shared" si="44"/>
        <v>400849.11649029586</v>
      </c>
      <c r="DG45" s="28">
        <f t="shared" si="44"/>
        <v>400849.11649029586</v>
      </c>
      <c r="DH45" s="28">
        <f t="shared" si="44"/>
        <v>400849.11649029586</v>
      </c>
      <c r="DI45" s="28">
        <f t="shared" si="44"/>
        <v>400849.11649029586</v>
      </c>
      <c r="DJ45" s="28">
        <f t="shared" si="44"/>
        <v>400849.11649029586</v>
      </c>
      <c r="DK45" s="28">
        <f t="shared" si="44"/>
        <v>400849.11649029586</v>
      </c>
      <c r="DL45" s="28">
        <f t="shared" si="44"/>
        <v>400849.11649029586</v>
      </c>
      <c r="DM45" s="28">
        <f t="shared" si="44"/>
        <v>400849.11649029586</v>
      </c>
      <c r="DN45" s="28">
        <f t="shared" si="44"/>
        <v>435703.03943299205</v>
      </c>
      <c r="DO45" s="28">
        <f t="shared" si="44"/>
        <v>435703.03943299205</v>
      </c>
      <c r="DP45" s="28">
        <f t="shared" si="44"/>
        <v>435703.03943299205</v>
      </c>
      <c r="DQ45" s="28">
        <f t="shared" si="44"/>
        <v>435703.03943299205</v>
      </c>
      <c r="DR45" s="28">
        <f t="shared" si="44"/>
        <v>435703.03943299205</v>
      </c>
      <c r="DS45" s="28">
        <f t="shared" si="44"/>
        <v>435703.03943299205</v>
      </c>
      <c r="DT45" s="28">
        <f t="shared" si="44"/>
        <v>435703.03943299205</v>
      </c>
      <c r="DU45" s="28">
        <f t="shared" si="44"/>
        <v>435703.03943299205</v>
      </c>
      <c r="DV45" s="28">
        <f t="shared" si="44"/>
        <v>435703.03943299205</v>
      </c>
      <c r="DW45" s="28">
        <f t="shared" si="44"/>
        <v>435703.03943299205</v>
      </c>
      <c r="DX45" s="28">
        <f>DX41</f>
        <v>435703.03943299205</v>
      </c>
      <c r="DY45" s="28">
        <f>DY41</f>
        <v>59655406.746891282</v>
      </c>
    </row>
    <row r="46" spans="2:129" x14ac:dyDescent="0.2">
      <c r="B46" s="10" t="s">
        <v>138</v>
      </c>
      <c r="G46" s="9"/>
      <c r="H46" s="37"/>
      <c r="I46" s="19">
        <f>I45/$M$6*$L$6</f>
        <v>0</v>
      </c>
      <c r="J46" s="19">
        <f>J45/$M$6*$L$6</f>
        <v>0</v>
      </c>
      <c r="K46" s="19">
        <f t="shared" ref="K46:BV46" si="45">K45/$M$6*$L$6</f>
        <v>0</v>
      </c>
      <c r="L46" s="19">
        <f t="shared" si="45"/>
        <v>0</v>
      </c>
      <c r="M46" s="19">
        <f t="shared" si="45"/>
        <v>0</v>
      </c>
      <c r="N46" s="19">
        <f t="shared" si="45"/>
        <v>0</v>
      </c>
      <c r="O46" s="19">
        <f t="shared" si="45"/>
        <v>0</v>
      </c>
      <c r="P46" s="19">
        <f t="shared" si="45"/>
        <v>0</v>
      </c>
      <c r="Q46" s="19">
        <f t="shared" si="45"/>
        <v>0</v>
      </c>
      <c r="R46" s="19">
        <f t="shared" si="45"/>
        <v>0</v>
      </c>
      <c r="S46" s="19">
        <f t="shared" si="45"/>
        <v>0</v>
      </c>
      <c r="T46" s="19">
        <f t="shared" si="45"/>
        <v>0</v>
      </c>
      <c r="U46" s="19">
        <f t="shared" si="45"/>
        <v>0</v>
      </c>
      <c r="V46" s="19">
        <f t="shared" si="45"/>
        <v>0</v>
      </c>
      <c r="W46" s="19">
        <f t="shared" si="45"/>
        <v>0</v>
      </c>
      <c r="X46" s="19">
        <f t="shared" si="45"/>
        <v>0</v>
      </c>
      <c r="Y46" s="19">
        <f t="shared" si="45"/>
        <v>0</v>
      </c>
      <c r="Z46" s="19">
        <f t="shared" si="45"/>
        <v>0</v>
      </c>
      <c r="AA46" s="19">
        <f t="shared" si="45"/>
        <v>0</v>
      </c>
      <c r="AB46" s="19">
        <f t="shared" si="45"/>
        <v>0</v>
      </c>
      <c r="AC46" s="19">
        <f t="shared" si="45"/>
        <v>0</v>
      </c>
      <c r="AD46" s="19">
        <f t="shared" si="45"/>
        <v>0</v>
      </c>
      <c r="AE46" s="19">
        <f t="shared" si="45"/>
        <v>0</v>
      </c>
      <c r="AF46" s="19">
        <f t="shared" si="45"/>
        <v>0</v>
      </c>
      <c r="AG46" s="19">
        <f t="shared" si="45"/>
        <v>0</v>
      </c>
      <c r="AH46" s="19">
        <f t="shared" si="45"/>
        <v>0</v>
      </c>
      <c r="AI46" s="19">
        <f t="shared" si="45"/>
        <v>0</v>
      </c>
      <c r="AJ46" s="19">
        <f t="shared" si="45"/>
        <v>0</v>
      </c>
      <c r="AK46" s="19">
        <f t="shared" si="45"/>
        <v>0</v>
      </c>
      <c r="AL46" s="19">
        <f t="shared" si="45"/>
        <v>0</v>
      </c>
      <c r="AM46" s="19">
        <f t="shared" si="45"/>
        <v>0</v>
      </c>
      <c r="AN46" s="19">
        <f t="shared" si="45"/>
        <v>0</v>
      </c>
      <c r="AO46" s="19">
        <f t="shared" si="45"/>
        <v>0</v>
      </c>
      <c r="AP46" s="19">
        <f t="shared" si="45"/>
        <v>0</v>
      </c>
      <c r="AQ46" s="19">
        <f t="shared" si="45"/>
        <v>0</v>
      </c>
      <c r="AR46" s="19">
        <f t="shared" si="45"/>
        <v>0</v>
      </c>
      <c r="AS46" s="19">
        <f t="shared" si="45"/>
        <v>0</v>
      </c>
      <c r="AT46" s="19">
        <f t="shared" si="45"/>
        <v>0</v>
      </c>
      <c r="AU46" s="19">
        <f t="shared" si="45"/>
        <v>0</v>
      </c>
      <c r="AV46" s="19">
        <f t="shared" si="45"/>
        <v>0</v>
      </c>
      <c r="AW46" s="19">
        <f t="shared" si="45"/>
        <v>0</v>
      </c>
      <c r="AX46" s="19">
        <f t="shared" si="45"/>
        <v>0</v>
      </c>
      <c r="AY46" s="19">
        <f t="shared" si="45"/>
        <v>0</v>
      </c>
      <c r="AZ46" s="19">
        <f t="shared" si="45"/>
        <v>0</v>
      </c>
      <c r="BA46" s="19">
        <f t="shared" si="45"/>
        <v>0</v>
      </c>
      <c r="BB46" s="19">
        <f t="shared" si="45"/>
        <v>0</v>
      </c>
      <c r="BC46" s="19">
        <f t="shared" si="45"/>
        <v>0</v>
      </c>
      <c r="BD46" s="19">
        <f t="shared" si="45"/>
        <v>1505550.9207951159</v>
      </c>
      <c r="BE46" s="19">
        <f t="shared" si="45"/>
        <v>0</v>
      </c>
      <c r="BF46" s="19">
        <f t="shared" si="45"/>
        <v>0</v>
      </c>
      <c r="BG46" s="19">
        <f t="shared" si="45"/>
        <v>0</v>
      </c>
      <c r="BH46" s="19">
        <f t="shared" si="45"/>
        <v>0</v>
      </c>
      <c r="BI46" s="19">
        <f t="shared" si="45"/>
        <v>0</v>
      </c>
      <c r="BJ46" s="19">
        <f t="shared" si="45"/>
        <v>847.29972161410262</v>
      </c>
      <c r="BK46" s="19">
        <f t="shared" si="45"/>
        <v>7799.2694409126243</v>
      </c>
      <c r="BL46" s="19">
        <f t="shared" si="45"/>
        <v>14751.239160211182</v>
      </c>
      <c r="BM46" s="19">
        <f t="shared" si="45"/>
        <v>19286.122726599249</v>
      </c>
      <c r="BN46" s="19">
        <f t="shared" si="45"/>
        <v>22785.112227454392</v>
      </c>
      <c r="BO46" s="19">
        <f t="shared" si="45"/>
        <v>26284.101728309488</v>
      </c>
      <c r="BP46" s="19">
        <f t="shared" si="45"/>
        <v>29774.658540887976</v>
      </c>
      <c r="BQ46" s="19">
        <f t="shared" si="45"/>
        <v>29774.658540887976</v>
      </c>
      <c r="BR46" s="19">
        <f t="shared" si="45"/>
        <v>33359.247643579605</v>
      </c>
      <c r="BS46" s="19">
        <f t="shared" si="45"/>
        <v>33359.247643579605</v>
      </c>
      <c r="BT46" s="19">
        <f t="shared" si="45"/>
        <v>33359.247643579605</v>
      </c>
      <c r="BU46" s="19">
        <f t="shared" si="45"/>
        <v>33359.247643579605</v>
      </c>
      <c r="BV46" s="19">
        <f t="shared" si="45"/>
        <v>33359.247643579605</v>
      </c>
      <c r="BW46" s="19">
        <f t="shared" ref="BW46:CM46" si="46">BW45/$M$6*$L$6</f>
        <v>33359.247643579605</v>
      </c>
      <c r="BX46" s="19">
        <f t="shared" si="46"/>
        <v>33359.247643579605</v>
      </c>
      <c r="BY46" s="19">
        <f t="shared" si="46"/>
        <v>33359.247643579605</v>
      </c>
      <c r="BZ46" s="19">
        <f t="shared" si="46"/>
        <v>33359.247643579605</v>
      </c>
      <c r="CA46" s="19">
        <f t="shared" si="46"/>
        <v>33359.247643579605</v>
      </c>
      <c r="CB46" s="19">
        <f t="shared" si="46"/>
        <v>33359.247643579605</v>
      </c>
      <c r="CC46" s="19">
        <f t="shared" si="46"/>
        <v>33359.247643579605</v>
      </c>
      <c r="CD46" s="19">
        <f t="shared" si="46"/>
        <v>37013.964607838556</v>
      </c>
      <c r="CE46" s="19">
        <f t="shared" si="46"/>
        <v>37013.964607838556</v>
      </c>
      <c r="CF46" s="19">
        <f t="shared" si="46"/>
        <v>37013.964607838556</v>
      </c>
      <c r="CG46" s="19">
        <f t="shared" si="46"/>
        <v>37013.964607838556</v>
      </c>
      <c r="CH46" s="19">
        <f t="shared" si="46"/>
        <v>37013.964607838556</v>
      </c>
      <c r="CI46" s="19">
        <f t="shared" si="46"/>
        <v>37013.964607838556</v>
      </c>
      <c r="CJ46" s="19">
        <f t="shared" si="46"/>
        <v>37013.964607838556</v>
      </c>
      <c r="CK46" s="19">
        <f t="shared" si="46"/>
        <v>37013.964607838556</v>
      </c>
      <c r="CL46" s="19">
        <f t="shared" si="46"/>
        <v>37013.964607838556</v>
      </c>
      <c r="CM46" s="19">
        <f t="shared" si="46"/>
        <v>37013.964607838556</v>
      </c>
      <c r="CN46" s="19">
        <f t="shared" ref="CN46:DW46" si="47">CN45/$M$6*$L$6</f>
        <v>37013.964607838556</v>
      </c>
      <c r="CO46" s="19">
        <f t="shared" si="47"/>
        <v>37013.964607838556</v>
      </c>
      <c r="CP46" s="19">
        <f t="shared" si="47"/>
        <v>40740.057122148311</v>
      </c>
      <c r="CQ46" s="19">
        <f t="shared" si="47"/>
        <v>40740.057122148311</v>
      </c>
      <c r="CR46" s="19">
        <f t="shared" si="47"/>
        <v>40740.057122148311</v>
      </c>
      <c r="CS46" s="19">
        <f t="shared" si="47"/>
        <v>40740.057122148311</v>
      </c>
      <c r="CT46" s="19">
        <f t="shared" si="47"/>
        <v>40740.057122148311</v>
      </c>
      <c r="CU46" s="19">
        <f t="shared" si="47"/>
        <v>40740.057122148311</v>
      </c>
      <c r="CV46" s="19">
        <f t="shared" si="47"/>
        <v>40740.057122148311</v>
      </c>
      <c r="CW46" s="19">
        <f t="shared" si="47"/>
        <v>40740.057122148311</v>
      </c>
      <c r="CX46" s="19">
        <f t="shared" si="47"/>
        <v>40740.057122148311</v>
      </c>
      <c r="CY46" s="19">
        <f t="shared" si="47"/>
        <v>40740.057122148311</v>
      </c>
      <c r="CZ46" s="19">
        <f t="shared" si="47"/>
        <v>40740.057122148311</v>
      </c>
      <c r="DA46" s="19">
        <f t="shared" si="47"/>
        <v>40740.057122148311</v>
      </c>
      <c r="DB46" s="19">
        <f t="shared" si="47"/>
        <v>44538.790721143982</v>
      </c>
      <c r="DC46" s="19">
        <f t="shared" si="47"/>
        <v>44538.790721143982</v>
      </c>
      <c r="DD46" s="19">
        <f t="shared" si="47"/>
        <v>44538.790721143982</v>
      </c>
      <c r="DE46" s="19">
        <f t="shared" si="47"/>
        <v>44538.790721143982</v>
      </c>
      <c r="DF46" s="19">
        <f t="shared" si="47"/>
        <v>44538.790721143982</v>
      </c>
      <c r="DG46" s="19">
        <f t="shared" si="47"/>
        <v>44538.790721143982</v>
      </c>
      <c r="DH46" s="19">
        <f t="shared" si="47"/>
        <v>44538.790721143982</v>
      </c>
      <c r="DI46" s="19">
        <f t="shared" si="47"/>
        <v>44538.790721143982</v>
      </c>
      <c r="DJ46" s="19">
        <f t="shared" si="47"/>
        <v>44538.790721143982</v>
      </c>
      <c r="DK46" s="19">
        <f t="shared" si="47"/>
        <v>44538.790721143982</v>
      </c>
      <c r="DL46" s="19">
        <f t="shared" si="47"/>
        <v>44538.790721143982</v>
      </c>
      <c r="DM46" s="19">
        <f t="shared" si="47"/>
        <v>44538.790721143982</v>
      </c>
      <c r="DN46" s="19">
        <f t="shared" si="47"/>
        <v>48411.448825888008</v>
      </c>
      <c r="DO46" s="19">
        <f t="shared" si="47"/>
        <v>48411.448825888008</v>
      </c>
      <c r="DP46" s="19">
        <f t="shared" si="47"/>
        <v>48411.448825888008</v>
      </c>
      <c r="DQ46" s="19">
        <f t="shared" si="47"/>
        <v>48411.448825888008</v>
      </c>
      <c r="DR46" s="19">
        <f t="shared" si="47"/>
        <v>48411.448825888008</v>
      </c>
      <c r="DS46" s="19">
        <f t="shared" si="47"/>
        <v>48411.448825888008</v>
      </c>
      <c r="DT46" s="19">
        <f t="shared" si="47"/>
        <v>48411.448825888008</v>
      </c>
      <c r="DU46" s="19">
        <f t="shared" si="47"/>
        <v>48411.448825888008</v>
      </c>
      <c r="DV46" s="19">
        <f t="shared" si="47"/>
        <v>48411.448825888008</v>
      </c>
      <c r="DW46" s="19">
        <f t="shared" si="47"/>
        <v>48411.448825888008</v>
      </c>
      <c r="DX46" s="19">
        <f>DX45/$M$6*$L$6</f>
        <v>48411.448825888008</v>
      </c>
      <c r="DY46" s="19">
        <f>DY45/$M$6*$L$6</f>
        <v>6628378.5274323644</v>
      </c>
    </row>
    <row r="47" spans="2:129" x14ac:dyDescent="0.2">
      <c r="B47" s="10" t="s">
        <v>139</v>
      </c>
      <c r="G47" s="9"/>
      <c r="H47" s="37"/>
      <c r="I47" s="19">
        <f>SUM(I45:I46)</f>
        <v>0</v>
      </c>
      <c r="J47" s="19">
        <f>SUM(J45:J46)</f>
        <v>0</v>
      </c>
      <c r="K47" s="19">
        <f t="shared" ref="K47:BV47" si="48">SUM(K45:K46)</f>
        <v>0</v>
      </c>
      <c r="L47" s="19">
        <f t="shared" si="48"/>
        <v>0</v>
      </c>
      <c r="M47" s="19">
        <f t="shared" si="48"/>
        <v>0</v>
      </c>
      <c r="N47" s="19">
        <f t="shared" si="48"/>
        <v>0</v>
      </c>
      <c r="O47" s="19">
        <f t="shared" si="48"/>
        <v>0</v>
      </c>
      <c r="P47" s="19">
        <f t="shared" si="48"/>
        <v>0</v>
      </c>
      <c r="Q47" s="19">
        <f t="shared" si="48"/>
        <v>0</v>
      </c>
      <c r="R47" s="19">
        <f t="shared" si="48"/>
        <v>0</v>
      </c>
      <c r="S47" s="19">
        <f t="shared" si="48"/>
        <v>0</v>
      </c>
      <c r="T47" s="19">
        <f t="shared" si="48"/>
        <v>0</v>
      </c>
      <c r="U47" s="19">
        <f t="shared" si="48"/>
        <v>0</v>
      </c>
      <c r="V47" s="19">
        <f t="shared" si="48"/>
        <v>0</v>
      </c>
      <c r="W47" s="19">
        <f t="shared" si="48"/>
        <v>0</v>
      </c>
      <c r="X47" s="19">
        <f t="shared" si="48"/>
        <v>0</v>
      </c>
      <c r="Y47" s="19">
        <f t="shared" si="48"/>
        <v>0</v>
      </c>
      <c r="Z47" s="19">
        <f t="shared" si="48"/>
        <v>0</v>
      </c>
      <c r="AA47" s="19">
        <f t="shared" si="48"/>
        <v>0</v>
      </c>
      <c r="AB47" s="19">
        <f t="shared" si="48"/>
        <v>0</v>
      </c>
      <c r="AC47" s="19">
        <f t="shared" si="48"/>
        <v>0</v>
      </c>
      <c r="AD47" s="19">
        <f t="shared" si="48"/>
        <v>0</v>
      </c>
      <c r="AE47" s="19">
        <f t="shared" si="48"/>
        <v>0</v>
      </c>
      <c r="AF47" s="19">
        <f t="shared" si="48"/>
        <v>0</v>
      </c>
      <c r="AG47" s="19">
        <f t="shared" si="48"/>
        <v>0</v>
      </c>
      <c r="AH47" s="19">
        <f t="shared" si="48"/>
        <v>0</v>
      </c>
      <c r="AI47" s="19">
        <f t="shared" si="48"/>
        <v>0</v>
      </c>
      <c r="AJ47" s="19">
        <f t="shared" si="48"/>
        <v>0</v>
      </c>
      <c r="AK47" s="19">
        <f t="shared" si="48"/>
        <v>0</v>
      </c>
      <c r="AL47" s="19">
        <f t="shared" si="48"/>
        <v>0</v>
      </c>
      <c r="AM47" s="19">
        <f t="shared" si="48"/>
        <v>0</v>
      </c>
      <c r="AN47" s="19">
        <f t="shared" si="48"/>
        <v>0</v>
      </c>
      <c r="AO47" s="19">
        <f t="shared" si="48"/>
        <v>0</v>
      </c>
      <c r="AP47" s="19">
        <f t="shared" si="48"/>
        <v>0</v>
      </c>
      <c r="AQ47" s="19">
        <f t="shared" si="48"/>
        <v>0</v>
      </c>
      <c r="AR47" s="19">
        <f t="shared" si="48"/>
        <v>0</v>
      </c>
      <c r="AS47" s="19">
        <f t="shared" si="48"/>
        <v>0</v>
      </c>
      <c r="AT47" s="19">
        <f t="shared" si="48"/>
        <v>0</v>
      </c>
      <c r="AU47" s="19">
        <f t="shared" si="48"/>
        <v>0</v>
      </c>
      <c r="AV47" s="19">
        <f t="shared" si="48"/>
        <v>0</v>
      </c>
      <c r="AW47" s="19">
        <f t="shared" si="48"/>
        <v>0</v>
      </c>
      <c r="AX47" s="19">
        <f t="shared" si="48"/>
        <v>0</v>
      </c>
      <c r="AY47" s="19">
        <f t="shared" si="48"/>
        <v>0</v>
      </c>
      <c r="AZ47" s="19">
        <f t="shared" si="48"/>
        <v>0</v>
      </c>
      <c r="BA47" s="19">
        <f t="shared" si="48"/>
        <v>0</v>
      </c>
      <c r="BB47" s="19">
        <f t="shared" si="48"/>
        <v>0</v>
      </c>
      <c r="BC47" s="19">
        <f t="shared" si="48"/>
        <v>0</v>
      </c>
      <c r="BD47" s="19">
        <f t="shared" si="48"/>
        <v>15055509.20795116</v>
      </c>
      <c r="BE47" s="19">
        <f t="shared" si="48"/>
        <v>0</v>
      </c>
      <c r="BF47" s="19">
        <f t="shared" si="48"/>
        <v>0</v>
      </c>
      <c r="BG47" s="19">
        <f t="shared" si="48"/>
        <v>0</v>
      </c>
      <c r="BH47" s="19">
        <f t="shared" si="48"/>
        <v>0</v>
      </c>
      <c r="BI47" s="19">
        <f t="shared" si="48"/>
        <v>0</v>
      </c>
      <c r="BJ47" s="19">
        <f t="shared" si="48"/>
        <v>8472.997216141026</v>
      </c>
      <c r="BK47" s="19">
        <f t="shared" si="48"/>
        <v>77992.694409126241</v>
      </c>
      <c r="BL47" s="19">
        <f t="shared" si="48"/>
        <v>147512.39160211181</v>
      </c>
      <c r="BM47" s="19">
        <f t="shared" si="48"/>
        <v>192861.22726599249</v>
      </c>
      <c r="BN47" s="19">
        <f t="shared" si="48"/>
        <v>227851.12227454394</v>
      </c>
      <c r="BO47" s="19">
        <f t="shared" si="48"/>
        <v>262841.01728309487</v>
      </c>
      <c r="BP47" s="19">
        <f t="shared" si="48"/>
        <v>297746.58540887974</v>
      </c>
      <c r="BQ47" s="19">
        <f t="shared" si="48"/>
        <v>297746.58540887974</v>
      </c>
      <c r="BR47" s="19">
        <f t="shared" si="48"/>
        <v>333592.47643579607</v>
      </c>
      <c r="BS47" s="19">
        <f t="shared" si="48"/>
        <v>333592.47643579607</v>
      </c>
      <c r="BT47" s="19">
        <f t="shared" si="48"/>
        <v>333592.47643579607</v>
      </c>
      <c r="BU47" s="19">
        <f t="shared" si="48"/>
        <v>333592.47643579607</v>
      </c>
      <c r="BV47" s="19">
        <f t="shared" si="48"/>
        <v>333592.47643579607</v>
      </c>
      <c r="BW47" s="19">
        <f t="shared" ref="BW47:CM47" si="49">SUM(BW45:BW46)</f>
        <v>333592.47643579607</v>
      </c>
      <c r="BX47" s="19">
        <f t="shared" si="49"/>
        <v>333592.47643579607</v>
      </c>
      <c r="BY47" s="19">
        <f t="shared" si="49"/>
        <v>333592.47643579607</v>
      </c>
      <c r="BZ47" s="19">
        <f t="shared" si="49"/>
        <v>333592.47643579607</v>
      </c>
      <c r="CA47" s="19">
        <f t="shared" si="49"/>
        <v>333592.47643579607</v>
      </c>
      <c r="CB47" s="19">
        <f t="shared" si="49"/>
        <v>333592.47643579607</v>
      </c>
      <c r="CC47" s="19">
        <f t="shared" si="49"/>
        <v>333592.47643579607</v>
      </c>
      <c r="CD47" s="19">
        <f t="shared" si="49"/>
        <v>370139.64607838553</v>
      </c>
      <c r="CE47" s="19">
        <f t="shared" si="49"/>
        <v>370139.64607838553</v>
      </c>
      <c r="CF47" s="19">
        <f t="shared" si="49"/>
        <v>370139.64607838553</v>
      </c>
      <c r="CG47" s="19">
        <f t="shared" si="49"/>
        <v>370139.64607838553</v>
      </c>
      <c r="CH47" s="19">
        <f t="shared" si="49"/>
        <v>370139.64607838553</v>
      </c>
      <c r="CI47" s="19">
        <f t="shared" si="49"/>
        <v>370139.64607838553</v>
      </c>
      <c r="CJ47" s="19">
        <f t="shared" si="49"/>
        <v>370139.64607838553</v>
      </c>
      <c r="CK47" s="19">
        <f t="shared" si="49"/>
        <v>370139.64607838553</v>
      </c>
      <c r="CL47" s="19">
        <f t="shared" si="49"/>
        <v>370139.64607838553</v>
      </c>
      <c r="CM47" s="19">
        <f t="shared" si="49"/>
        <v>370139.64607838553</v>
      </c>
      <c r="CN47" s="19">
        <f t="shared" ref="CN47:DW47" si="50">SUM(CN45:CN46)</f>
        <v>370139.64607838553</v>
      </c>
      <c r="CO47" s="19">
        <f t="shared" si="50"/>
        <v>370139.64607838553</v>
      </c>
      <c r="CP47" s="19">
        <f t="shared" si="50"/>
        <v>407400.57122148306</v>
      </c>
      <c r="CQ47" s="19">
        <f t="shared" si="50"/>
        <v>407400.57122148306</v>
      </c>
      <c r="CR47" s="19">
        <f t="shared" si="50"/>
        <v>407400.57122148306</v>
      </c>
      <c r="CS47" s="19">
        <f t="shared" si="50"/>
        <v>407400.57122148306</v>
      </c>
      <c r="CT47" s="19">
        <f t="shared" si="50"/>
        <v>407400.57122148306</v>
      </c>
      <c r="CU47" s="19">
        <f t="shared" si="50"/>
        <v>407400.57122148306</v>
      </c>
      <c r="CV47" s="19">
        <f t="shared" si="50"/>
        <v>407400.57122148306</v>
      </c>
      <c r="CW47" s="19">
        <f t="shared" si="50"/>
        <v>407400.57122148306</v>
      </c>
      <c r="CX47" s="19">
        <f t="shared" si="50"/>
        <v>407400.57122148306</v>
      </c>
      <c r="CY47" s="19">
        <f t="shared" si="50"/>
        <v>407400.57122148306</v>
      </c>
      <c r="CZ47" s="19">
        <f t="shared" si="50"/>
        <v>407400.57122148306</v>
      </c>
      <c r="DA47" s="19">
        <f t="shared" si="50"/>
        <v>407400.57122148306</v>
      </c>
      <c r="DB47" s="19">
        <f t="shared" si="50"/>
        <v>445387.90721143986</v>
      </c>
      <c r="DC47" s="19">
        <f t="shared" si="50"/>
        <v>445387.90721143986</v>
      </c>
      <c r="DD47" s="19">
        <f t="shared" si="50"/>
        <v>445387.90721143986</v>
      </c>
      <c r="DE47" s="19">
        <f t="shared" si="50"/>
        <v>445387.90721143986</v>
      </c>
      <c r="DF47" s="19">
        <f t="shared" si="50"/>
        <v>445387.90721143986</v>
      </c>
      <c r="DG47" s="19">
        <f t="shared" si="50"/>
        <v>445387.90721143986</v>
      </c>
      <c r="DH47" s="19">
        <f t="shared" si="50"/>
        <v>445387.90721143986</v>
      </c>
      <c r="DI47" s="19">
        <f t="shared" si="50"/>
        <v>445387.90721143986</v>
      </c>
      <c r="DJ47" s="19">
        <f t="shared" si="50"/>
        <v>445387.90721143986</v>
      </c>
      <c r="DK47" s="19">
        <f t="shared" si="50"/>
        <v>445387.90721143986</v>
      </c>
      <c r="DL47" s="19">
        <f t="shared" si="50"/>
        <v>445387.90721143986</v>
      </c>
      <c r="DM47" s="19">
        <f t="shared" si="50"/>
        <v>445387.90721143986</v>
      </c>
      <c r="DN47" s="19">
        <f t="shared" si="50"/>
        <v>484114.48825888004</v>
      </c>
      <c r="DO47" s="19">
        <f t="shared" si="50"/>
        <v>484114.48825888004</v>
      </c>
      <c r="DP47" s="19">
        <f t="shared" si="50"/>
        <v>484114.48825888004</v>
      </c>
      <c r="DQ47" s="19">
        <f t="shared" si="50"/>
        <v>484114.48825888004</v>
      </c>
      <c r="DR47" s="19">
        <f t="shared" si="50"/>
        <v>484114.48825888004</v>
      </c>
      <c r="DS47" s="19">
        <f t="shared" si="50"/>
        <v>484114.48825888004</v>
      </c>
      <c r="DT47" s="19">
        <f t="shared" si="50"/>
        <v>484114.48825888004</v>
      </c>
      <c r="DU47" s="19">
        <f t="shared" si="50"/>
        <v>484114.48825888004</v>
      </c>
      <c r="DV47" s="19">
        <f t="shared" si="50"/>
        <v>484114.48825888004</v>
      </c>
      <c r="DW47" s="19">
        <f t="shared" si="50"/>
        <v>484114.48825888004</v>
      </c>
      <c r="DX47" s="19">
        <f>SUM(DX45:DX46)</f>
        <v>484114.48825888004</v>
      </c>
      <c r="DY47" s="19">
        <f>SUM(DY45:DY46)</f>
        <v>66283785.27432365</v>
      </c>
    </row>
    <row r="48" spans="2:129" ht="17" thickBot="1" x14ac:dyDescent="0.25">
      <c r="B48" s="12" t="s">
        <v>140</v>
      </c>
      <c r="C48" s="13"/>
      <c r="D48" s="13"/>
      <c r="E48" s="13"/>
      <c r="F48" s="13"/>
      <c r="G48" s="195"/>
      <c r="H48" s="197"/>
      <c r="I48" s="23">
        <f>MAX(I31-I47,0)</f>
        <v>0</v>
      </c>
      <c r="J48" s="23">
        <f>MAX(J31-J47,0)</f>
        <v>0</v>
      </c>
      <c r="K48" s="23">
        <f t="shared" ref="K48:BV48" si="51">MAX(K31-K47,0)</f>
        <v>0</v>
      </c>
      <c r="L48" s="23">
        <f t="shared" si="51"/>
        <v>0</v>
      </c>
      <c r="M48" s="23">
        <f t="shared" si="51"/>
        <v>0</v>
      </c>
      <c r="N48" s="23">
        <f t="shared" si="51"/>
        <v>0</v>
      </c>
      <c r="O48" s="23">
        <f t="shared" si="51"/>
        <v>0</v>
      </c>
      <c r="P48" s="23">
        <f t="shared" si="51"/>
        <v>0</v>
      </c>
      <c r="Q48" s="23">
        <f t="shared" si="51"/>
        <v>0</v>
      </c>
      <c r="R48" s="23">
        <f t="shared" si="51"/>
        <v>0</v>
      </c>
      <c r="S48" s="23">
        <f t="shared" si="51"/>
        <v>0</v>
      </c>
      <c r="T48" s="23">
        <f t="shared" si="51"/>
        <v>0</v>
      </c>
      <c r="U48" s="23">
        <f t="shared" si="51"/>
        <v>0</v>
      </c>
      <c r="V48" s="23">
        <f t="shared" si="51"/>
        <v>0</v>
      </c>
      <c r="W48" s="23">
        <f t="shared" si="51"/>
        <v>0</v>
      </c>
      <c r="X48" s="23">
        <f t="shared" si="51"/>
        <v>0</v>
      </c>
      <c r="Y48" s="23">
        <f t="shared" si="51"/>
        <v>0</v>
      </c>
      <c r="Z48" s="23">
        <f t="shared" si="51"/>
        <v>0</v>
      </c>
      <c r="AA48" s="23">
        <f t="shared" si="51"/>
        <v>0</v>
      </c>
      <c r="AB48" s="23">
        <f t="shared" si="51"/>
        <v>0</v>
      </c>
      <c r="AC48" s="23">
        <f t="shared" si="51"/>
        <v>0</v>
      </c>
      <c r="AD48" s="23">
        <f t="shared" si="51"/>
        <v>0</v>
      </c>
      <c r="AE48" s="23">
        <f t="shared" si="51"/>
        <v>0</v>
      </c>
      <c r="AF48" s="23">
        <f t="shared" si="51"/>
        <v>0</v>
      </c>
      <c r="AG48" s="23">
        <f t="shared" si="51"/>
        <v>0</v>
      </c>
      <c r="AH48" s="23">
        <f t="shared" si="51"/>
        <v>0</v>
      </c>
      <c r="AI48" s="23">
        <f t="shared" si="51"/>
        <v>0</v>
      </c>
      <c r="AJ48" s="23">
        <f t="shared" si="51"/>
        <v>0</v>
      </c>
      <c r="AK48" s="23">
        <f t="shared" si="51"/>
        <v>0</v>
      </c>
      <c r="AL48" s="23">
        <f t="shared" si="51"/>
        <v>0</v>
      </c>
      <c r="AM48" s="23">
        <f t="shared" si="51"/>
        <v>0</v>
      </c>
      <c r="AN48" s="23">
        <f t="shared" si="51"/>
        <v>0</v>
      </c>
      <c r="AO48" s="23">
        <f t="shared" si="51"/>
        <v>0</v>
      </c>
      <c r="AP48" s="23">
        <f t="shared" si="51"/>
        <v>0</v>
      </c>
      <c r="AQ48" s="23">
        <f t="shared" si="51"/>
        <v>0</v>
      </c>
      <c r="AR48" s="23">
        <f t="shared" si="51"/>
        <v>0</v>
      </c>
      <c r="AS48" s="23">
        <f t="shared" si="51"/>
        <v>0</v>
      </c>
      <c r="AT48" s="23">
        <f t="shared" si="51"/>
        <v>0</v>
      </c>
      <c r="AU48" s="23">
        <f t="shared" si="51"/>
        <v>0</v>
      </c>
      <c r="AV48" s="23">
        <f t="shared" si="51"/>
        <v>0</v>
      </c>
      <c r="AW48" s="23">
        <f t="shared" si="51"/>
        <v>0</v>
      </c>
      <c r="AX48" s="23">
        <f t="shared" si="51"/>
        <v>0</v>
      </c>
      <c r="AY48" s="23">
        <f t="shared" si="51"/>
        <v>0</v>
      </c>
      <c r="AZ48" s="23">
        <f t="shared" si="51"/>
        <v>0</v>
      </c>
      <c r="BA48" s="23">
        <f t="shared" si="51"/>
        <v>0</v>
      </c>
      <c r="BB48" s="23">
        <f t="shared" si="51"/>
        <v>0</v>
      </c>
      <c r="BC48" s="23">
        <f t="shared" si="51"/>
        <v>0</v>
      </c>
      <c r="BD48" s="23">
        <f t="shared" si="51"/>
        <v>0</v>
      </c>
      <c r="BE48" s="23">
        <f t="shared" si="51"/>
        <v>0</v>
      </c>
      <c r="BF48" s="23">
        <f t="shared" si="51"/>
        <v>0</v>
      </c>
      <c r="BG48" s="23">
        <f t="shared" si="51"/>
        <v>0</v>
      </c>
      <c r="BH48" s="23">
        <f t="shared" si="51"/>
        <v>0</v>
      </c>
      <c r="BI48" s="23">
        <f t="shared" si="51"/>
        <v>0</v>
      </c>
      <c r="BJ48" s="23">
        <f t="shared" si="51"/>
        <v>0</v>
      </c>
      <c r="BK48" s="23">
        <f t="shared" si="51"/>
        <v>0</v>
      </c>
      <c r="BL48" s="23">
        <f t="shared" si="51"/>
        <v>0</v>
      </c>
      <c r="BM48" s="23">
        <f t="shared" si="51"/>
        <v>0</v>
      </c>
      <c r="BN48" s="23">
        <f t="shared" si="51"/>
        <v>0</v>
      </c>
      <c r="BO48" s="23">
        <f t="shared" si="51"/>
        <v>0</v>
      </c>
      <c r="BP48" s="23">
        <f t="shared" si="51"/>
        <v>0</v>
      </c>
      <c r="BQ48" s="23">
        <f t="shared" si="51"/>
        <v>0</v>
      </c>
      <c r="BR48" s="23">
        <f t="shared" si="51"/>
        <v>0</v>
      </c>
      <c r="BS48" s="23">
        <f t="shared" si="51"/>
        <v>0</v>
      </c>
      <c r="BT48" s="23">
        <f t="shared" si="51"/>
        <v>0</v>
      </c>
      <c r="BU48" s="23">
        <f t="shared" si="51"/>
        <v>0</v>
      </c>
      <c r="BV48" s="23">
        <f t="shared" si="51"/>
        <v>0</v>
      </c>
      <c r="BW48" s="23">
        <f t="shared" ref="BW48:CM48" si="52">MAX(BW31-BW47,0)</f>
        <v>0</v>
      </c>
      <c r="BX48" s="23">
        <f t="shared" si="52"/>
        <v>0</v>
      </c>
      <c r="BY48" s="23">
        <f t="shared" si="52"/>
        <v>0</v>
      </c>
      <c r="BZ48" s="23">
        <f t="shared" si="52"/>
        <v>0</v>
      </c>
      <c r="CA48" s="23">
        <f t="shared" si="52"/>
        <v>0</v>
      </c>
      <c r="CB48" s="23">
        <f t="shared" si="52"/>
        <v>0</v>
      </c>
      <c r="CC48" s="23">
        <f t="shared" si="52"/>
        <v>0</v>
      </c>
      <c r="CD48" s="23">
        <f t="shared" si="52"/>
        <v>0</v>
      </c>
      <c r="CE48" s="23">
        <f t="shared" si="52"/>
        <v>0</v>
      </c>
      <c r="CF48" s="23">
        <f t="shared" si="52"/>
        <v>0</v>
      </c>
      <c r="CG48" s="23">
        <f t="shared" si="52"/>
        <v>0</v>
      </c>
      <c r="CH48" s="23">
        <f t="shared" si="52"/>
        <v>0</v>
      </c>
      <c r="CI48" s="23">
        <f t="shared" si="52"/>
        <v>0</v>
      </c>
      <c r="CJ48" s="23">
        <f t="shared" si="52"/>
        <v>0</v>
      </c>
      <c r="CK48" s="23">
        <f t="shared" si="52"/>
        <v>0</v>
      </c>
      <c r="CL48" s="23">
        <f t="shared" si="52"/>
        <v>0</v>
      </c>
      <c r="CM48" s="23">
        <f t="shared" si="52"/>
        <v>0</v>
      </c>
      <c r="CN48" s="23">
        <f t="shared" ref="CN48:DW48" si="53">MAX(CN31-CN47,0)</f>
        <v>0</v>
      </c>
      <c r="CO48" s="23">
        <f t="shared" si="53"/>
        <v>0</v>
      </c>
      <c r="CP48" s="23">
        <f t="shared" si="53"/>
        <v>0</v>
      </c>
      <c r="CQ48" s="23">
        <f t="shared" si="53"/>
        <v>0</v>
      </c>
      <c r="CR48" s="23">
        <f t="shared" si="53"/>
        <v>0</v>
      </c>
      <c r="CS48" s="23">
        <f t="shared" si="53"/>
        <v>0</v>
      </c>
      <c r="CT48" s="23">
        <f t="shared" si="53"/>
        <v>0</v>
      </c>
      <c r="CU48" s="23">
        <f t="shared" si="53"/>
        <v>0</v>
      </c>
      <c r="CV48" s="23">
        <f t="shared" si="53"/>
        <v>0</v>
      </c>
      <c r="CW48" s="23">
        <f t="shared" si="53"/>
        <v>0</v>
      </c>
      <c r="CX48" s="23">
        <f t="shared" si="53"/>
        <v>0</v>
      </c>
      <c r="CY48" s="23">
        <f t="shared" si="53"/>
        <v>0</v>
      </c>
      <c r="CZ48" s="23">
        <f t="shared" si="53"/>
        <v>0</v>
      </c>
      <c r="DA48" s="23">
        <f t="shared" si="53"/>
        <v>0</v>
      </c>
      <c r="DB48" s="23">
        <f t="shared" si="53"/>
        <v>0</v>
      </c>
      <c r="DC48" s="23">
        <f t="shared" si="53"/>
        <v>0</v>
      </c>
      <c r="DD48" s="23">
        <f t="shared" si="53"/>
        <v>0</v>
      </c>
      <c r="DE48" s="23">
        <f t="shared" si="53"/>
        <v>0</v>
      </c>
      <c r="DF48" s="23">
        <f t="shared" si="53"/>
        <v>0</v>
      </c>
      <c r="DG48" s="23">
        <f t="shared" si="53"/>
        <v>0</v>
      </c>
      <c r="DH48" s="23">
        <f t="shared" si="53"/>
        <v>0</v>
      </c>
      <c r="DI48" s="23">
        <f t="shared" si="53"/>
        <v>0</v>
      </c>
      <c r="DJ48" s="23">
        <f t="shared" si="53"/>
        <v>0</v>
      </c>
      <c r="DK48" s="23">
        <f t="shared" si="53"/>
        <v>0</v>
      </c>
      <c r="DL48" s="23">
        <f t="shared" si="53"/>
        <v>0</v>
      </c>
      <c r="DM48" s="23">
        <f t="shared" si="53"/>
        <v>0</v>
      </c>
      <c r="DN48" s="23">
        <f t="shared" si="53"/>
        <v>0</v>
      </c>
      <c r="DO48" s="23">
        <f t="shared" si="53"/>
        <v>0</v>
      </c>
      <c r="DP48" s="23">
        <f t="shared" si="53"/>
        <v>0</v>
      </c>
      <c r="DQ48" s="23">
        <f t="shared" si="53"/>
        <v>0</v>
      </c>
      <c r="DR48" s="23">
        <f t="shared" si="53"/>
        <v>0</v>
      </c>
      <c r="DS48" s="23">
        <f t="shared" si="53"/>
        <v>0</v>
      </c>
      <c r="DT48" s="23">
        <f t="shared" si="53"/>
        <v>0</v>
      </c>
      <c r="DU48" s="23">
        <f t="shared" si="53"/>
        <v>0</v>
      </c>
      <c r="DV48" s="23">
        <f t="shared" si="53"/>
        <v>0</v>
      </c>
      <c r="DW48" s="23">
        <f t="shared" si="53"/>
        <v>0</v>
      </c>
      <c r="DX48" s="23">
        <f>MAX(DX31-DX47,0)</f>
        <v>0</v>
      </c>
      <c r="DY48" s="23">
        <f>MAX(DY31-DY47,0)</f>
        <v>129974684.21132889</v>
      </c>
    </row>
    <row r="49" spans="2:129" x14ac:dyDescent="0.2"/>
    <row r="50" spans="2:129" x14ac:dyDescent="0.2">
      <c r="B50" s="234" t="s">
        <v>113</v>
      </c>
      <c r="C50" s="235"/>
      <c r="D50" s="932">
        <f>H8</f>
        <v>0.12</v>
      </c>
      <c r="E50" s="932"/>
      <c r="F50" s="932"/>
      <c r="G50" s="244"/>
      <c r="H50" s="235"/>
      <c r="I50" s="239">
        <f>I30</f>
        <v>0</v>
      </c>
      <c r="J50" s="239">
        <f>J30</f>
        <v>1</v>
      </c>
      <c r="K50" s="239">
        <f t="shared" ref="K50:BV50" si="54">K30</f>
        <v>2</v>
      </c>
      <c r="L50" s="239">
        <f t="shared" si="54"/>
        <v>3</v>
      </c>
      <c r="M50" s="239">
        <f t="shared" si="54"/>
        <v>4</v>
      </c>
      <c r="N50" s="239">
        <f t="shared" si="54"/>
        <v>5</v>
      </c>
      <c r="O50" s="239">
        <f t="shared" si="54"/>
        <v>6</v>
      </c>
      <c r="P50" s="239">
        <f t="shared" si="54"/>
        <v>7</v>
      </c>
      <c r="Q50" s="239">
        <f t="shared" si="54"/>
        <v>8</v>
      </c>
      <c r="R50" s="239">
        <f t="shared" si="54"/>
        <v>9</v>
      </c>
      <c r="S50" s="239">
        <f t="shared" si="54"/>
        <v>10</v>
      </c>
      <c r="T50" s="239">
        <f t="shared" si="54"/>
        <v>11</v>
      </c>
      <c r="U50" s="239">
        <f t="shared" si="54"/>
        <v>12</v>
      </c>
      <c r="V50" s="239">
        <f t="shared" si="54"/>
        <v>13</v>
      </c>
      <c r="W50" s="239">
        <f t="shared" si="54"/>
        <v>14</v>
      </c>
      <c r="X50" s="239">
        <f t="shared" si="54"/>
        <v>15</v>
      </c>
      <c r="Y50" s="239">
        <f t="shared" si="54"/>
        <v>16</v>
      </c>
      <c r="Z50" s="239">
        <f t="shared" si="54"/>
        <v>17</v>
      </c>
      <c r="AA50" s="239">
        <f t="shared" si="54"/>
        <v>18</v>
      </c>
      <c r="AB50" s="239">
        <f t="shared" si="54"/>
        <v>19</v>
      </c>
      <c r="AC50" s="239">
        <f t="shared" si="54"/>
        <v>20</v>
      </c>
      <c r="AD50" s="239">
        <f t="shared" si="54"/>
        <v>21</v>
      </c>
      <c r="AE50" s="239">
        <f t="shared" si="54"/>
        <v>22</v>
      </c>
      <c r="AF50" s="239">
        <f t="shared" si="54"/>
        <v>23</v>
      </c>
      <c r="AG50" s="239">
        <f t="shared" si="54"/>
        <v>24</v>
      </c>
      <c r="AH50" s="239">
        <f t="shared" si="54"/>
        <v>25</v>
      </c>
      <c r="AI50" s="239">
        <f t="shared" si="54"/>
        <v>26</v>
      </c>
      <c r="AJ50" s="239">
        <f t="shared" si="54"/>
        <v>27</v>
      </c>
      <c r="AK50" s="239">
        <f t="shared" si="54"/>
        <v>28</v>
      </c>
      <c r="AL50" s="239">
        <f t="shared" si="54"/>
        <v>29</v>
      </c>
      <c r="AM50" s="239">
        <f t="shared" si="54"/>
        <v>30</v>
      </c>
      <c r="AN50" s="239">
        <f t="shared" si="54"/>
        <v>31</v>
      </c>
      <c r="AO50" s="239">
        <f t="shared" si="54"/>
        <v>32</v>
      </c>
      <c r="AP50" s="239">
        <f t="shared" si="54"/>
        <v>33</v>
      </c>
      <c r="AQ50" s="239">
        <f t="shared" si="54"/>
        <v>34</v>
      </c>
      <c r="AR50" s="239">
        <f t="shared" si="54"/>
        <v>35</v>
      </c>
      <c r="AS50" s="239">
        <f t="shared" si="54"/>
        <v>36</v>
      </c>
      <c r="AT50" s="239">
        <f t="shared" si="54"/>
        <v>37</v>
      </c>
      <c r="AU50" s="239">
        <f t="shared" si="54"/>
        <v>38</v>
      </c>
      <c r="AV50" s="239">
        <f t="shared" si="54"/>
        <v>39</v>
      </c>
      <c r="AW50" s="239">
        <f t="shared" si="54"/>
        <v>40</v>
      </c>
      <c r="AX50" s="239">
        <f t="shared" si="54"/>
        <v>41</v>
      </c>
      <c r="AY50" s="239">
        <f t="shared" si="54"/>
        <v>42</v>
      </c>
      <c r="AZ50" s="239">
        <f t="shared" si="54"/>
        <v>43</v>
      </c>
      <c r="BA50" s="239">
        <f t="shared" si="54"/>
        <v>44</v>
      </c>
      <c r="BB50" s="239">
        <f t="shared" si="54"/>
        <v>45</v>
      </c>
      <c r="BC50" s="239">
        <f t="shared" si="54"/>
        <v>46</v>
      </c>
      <c r="BD50" s="239">
        <f t="shared" si="54"/>
        <v>47</v>
      </c>
      <c r="BE50" s="239">
        <f t="shared" si="54"/>
        <v>48</v>
      </c>
      <c r="BF50" s="239">
        <f t="shared" si="54"/>
        <v>49</v>
      </c>
      <c r="BG50" s="239">
        <f t="shared" si="54"/>
        <v>50</v>
      </c>
      <c r="BH50" s="239">
        <f t="shared" si="54"/>
        <v>51</v>
      </c>
      <c r="BI50" s="239">
        <f t="shared" si="54"/>
        <v>52</v>
      </c>
      <c r="BJ50" s="239">
        <f t="shared" si="54"/>
        <v>53</v>
      </c>
      <c r="BK50" s="239">
        <f t="shared" si="54"/>
        <v>54</v>
      </c>
      <c r="BL50" s="239">
        <f t="shared" si="54"/>
        <v>55</v>
      </c>
      <c r="BM50" s="239">
        <f t="shared" si="54"/>
        <v>56</v>
      </c>
      <c r="BN50" s="239">
        <f t="shared" si="54"/>
        <v>57</v>
      </c>
      <c r="BO50" s="239">
        <f t="shared" si="54"/>
        <v>58</v>
      </c>
      <c r="BP50" s="239">
        <f t="shared" si="54"/>
        <v>59</v>
      </c>
      <c r="BQ50" s="239">
        <f t="shared" si="54"/>
        <v>60</v>
      </c>
      <c r="BR50" s="239">
        <f t="shared" si="54"/>
        <v>61</v>
      </c>
      <c r="BS50" s="239">
        <f t="shared" si="54"/>
        <v>62</v>
      </c>
      <c r="BT50" s="239">
        <f t="shared" si="54"/>
        <v>63</v>
      </c>
      <c r="BU50" s="239">
        <f t="shared" si="54"/>
        <v>64</v>
      </c>
      <c r="BV50" s="239">
        <f t="shared" si="54"/>
        <v>65</v>
      </c>
      <c r="BW50" s="239">
        <f t="shared" ref="BW50:CM50" si="55">BW30</f>
        <v>66</v>
      </c>
      <c r="BX50" s="239">
        <f t="shared" si="55"/>
        <v>67</v>
      </c>
      <c r="BY50" s="239">
        <f t="shared" si="55"/>
        <v>68</v>
      </c>
      <c r="BZ50" s="239">
        <f t="shared" si="55"/>
        <v>69</v>
      </c>
      <c r="CA50" s="239">
        <f t="shared" si="55"/>
        <v>70</v>
      </c>
      <c r="CB50" s="239">
        <f t="shared" si="55"/>
        <v>71</v>
      </c>
      <c r="CC50" s="239">
        <f t="shared" si="55"/>
        <v>72</v>
      </c>
      <c r="CD50" s="239">
        <f t="shared" si="55"/>
        <v>73</v>
      </c>
      <c r="CE50" s="239">
        <f t="shared" si="55"/>
        <v>74</v>
      </c>
      <c r="CF50" s="239">
        <f t="shared" si="55"/>
        <v>75</v>
      </c>
      <c r="CG50" s="239">
        <f t="shared" si="55"/>
        <v>76</v>
      </c>
      <c r="CH50" s="239">
        <f t="shared" si="55"/>
        <v>77</v>
      </c>
      <c r="CI50" s="239">
        <f t="shared" si="55"/>
        <v>78</v>
      </c>
      <c r="CJ50" s="239">
        <f t="shared" si="55"/>
        <v>79</v>
      </c>
      <c r="CK50" s="239">
        <f t="shared" si="55"/>
        <v>80</v>
      </c>
      <c r="CL50" s="239">
        <f t="shared" si="55"/>
        <v>81</v>
      </c>
      <c r="CM50" s="239">
        <f t="shared" si="55"/>
        <v>82</v>
      </c>
      <c r="CN50" s="239">
        <f t="shared" ref="CN50:DW50" si="56">CN30</f>
        <v>83</v>
      </c>
      <c r="CO50" s="239">
        <f t="shared" si="56"/>
        <v>84</v>
      </c>
      <c r="CP50" s="239">
        <f t="shared" si="56"/>
        <v>85</v>
      </c>
      <c r="CQ50" s="239">
        <f t="shared" si="56"/>
        <v>86</v>
      </c>
      <c r="CR50" s="239">
        <f t="shared" si="56"/>
        <v>87</v>
      </c>
      <c r="CS50" s="239">
        <f t="shared" si="56"/>
        <v>88</v>
      </c>
      <c r="CT50" s="239">
        <f t="shared" si="56"/>
        <v>89</v>
      </c>
      <c r="CU50" s="239">
        <f t="shared" si="56"/>
        <v>90</v>
      </c>
      <c r="CV50" s="239">
        <f t="shared" si="56"/>
        <v>91</v>
      </c>
      <c r="CW50" s="239">
        <f t="shared" si="56"/>
        <v>92</v>
      </c>
      <c r="CX50" s="239">
        <f t="shared" si="56"/>
        <v>93</v>
      </c>
      <c r="CY50" s="239">
        <f t="shared" si="56"/>
        <v>94</v>
      </c>
      <c r="CZ50" s="239">
        <f t="shared" si="56"/>
        <v>95</v>
      </c>
      <c r="DA50" s="239">
        <f t="shared" si="56"/>
        <v>96</v>
      </c>
      <c r="DB50" s="239">
        <f t="shared" si="56"/>
        <v>97</v>
      </c>
      <c r="DC50" s="239">
        <f t="shared" si="56"/>
        <v>98</v>
      </c>
      <c r="DD50" s="239">
        <f t="shared" si="56"/>
        <v>99</v>
      </c>
      <c r="DE50" s="239">
        <f t="shared" si="56"/>
        <v>100</v>
      </c>
      <c r="DF50" s="239">
        <f t="shared" si="56"/>
        <v>101</v>
      </c>
      <c r="DG50" s="239">
        <f t="shared" si="56"/>
        <v>102</v>
      </c>
      <c r="DH50" s="239">
        <f t="shared" si="56"/>
        <v>103</v>
      </c>
      <c r="DI50" s="239">
        <f t="shared" si="56"/>
        <v>104</v>
      </c>
      <c r="DJ50" s="239">
        <f t="shared" si="56"/>
        <v>105</v>
      </c>
      <c r="DK50" s="239">
        <f t="shared" si="56"/>
        <v>106</v>
      </c>
      <c r="DL50" s="239">
        <f t="shared" si="56"/>
        <v>107</v>
      </c>
      <c r="DM50" s="239">
        <f t="shared" si="56"/>
        <v>108</v>
      </c>
      <c r="DN50" s="239">
        <f t="shared" si="56"/>
        <v>109</v>
      </c>
      <c r="DO50" s="239">
        <f t="shared" si="56"/>
        <v>110</v>
      </c>
      <c r="DP50" s="239">
        <f t="shared" si="56"/>
        <v>111</v>
      </c>
      <c r="DQ50" s="239">
        <f t="shared" si="56"/>
        <v>112</v>
      </c>
      <c r="DR50" s="239">
        <f t="shared" si="56"/>
        <v>113</v>
      </c>
      <c r="DS50" s="239">
        <f t="shared" si="56"/>
        <v>114</v>
      </c>
      <c r="DT50" s="239">
        <f t="shared" si="56"/>
        <v>115</v>
      </c>
      <c r="DU50" s="239">
        <f t="shared" si="56"/>
        <v>116</v>
      </c>
      <c r="DV50" s="239">
        <f t="shared" si="56"/>
        <v>117</v>
      </c>
      <c r="DW50" s="239">
        <f t="shared" si="56"/>
        <v>118</v>
      </c>
      <c r="DX50" s="239">
        <f>DX30</f>
        <v>119</v>
      </c>
      <c r="DY50" s="239">
        <f>DY30</f>
        <v>120</v>
      </c>
    </row>
    <row r="51" spans="2:129" x14ac:dyDescent="0.2">
      <c r="B51" s="10" t="s">
        <v>132</v>
      </c>
      <c r="G51" s="9"/>
      <c r="H51" s="37"/>
      <c r="I51" s="19">
        <f t="shared" ref="I51:AN51" si="57">H56</f>
        <v>0</v>
      </c>
      <c r="J51" s="19">
        <f t="shared" si="57"/>
        <v>49943738.700000003</v>
      </c>
      <c r="K51" s="19">
        <f t="shared" si="57"/>
        <v>50417644.494903222</v>
      </c>
      <c r="L51" s="19">
        <f t="shared" si="57"/>
        <v>50896047.083764777</v>
      </c>
      <c r="M51" s="19">
        <f t="shared" si="57"/>
        <v>51378989.135731407</v>
      </c>
      <c r="N51" s="19">
        <f t="shared" si="57"/>
        <v>51866513.724828556</v>
      </c>
      <c r="O51" s="19">
        <f t="shared" si="57"/>
        <v>52358664.333802164</v>
      </c>
      <c r="P51" s="19">
        <f t="shared" si="57"/>
        <v>52855484.857996948</v>
      </c>
      <c r="Q51" s="19">
        <f t="shared" si="57"/>
        <v>53357019.609271474</v>
      </c>
      <c r="R51" s="19">
        <f t="shared" si="57"/>
        <v>53863313.319950335</v>
      </c>
      <c r="S51" s="19">
        <f t="shared" si="57"/>
        <v>54374411.146813914</v>
      </c>
      <c r="T51" s="19">
        <f t="shared" si="57"/>
        <v>54890358.675125919</v>
      </c>
      <c r="U51" s="19">
        <f t="shared" si="57"/>
        <v>55411201.922699183</v>
      </c>
      <c r="V51" s="19">
        <f t="shared" si="57"/>
        <v>55936987.344000049</v>
      </c>
      <c r="W51" s="19">
        <f t="shared" si="57"/>
        <v>56467761.834291659</v>
      </c>
      <c r="X51" s="19">
        <f t="shared" si="57"/>
        <v>57003572.733816601</v>
      </c>
      <c r="Y51" s="19">
        <f t="shared" si="57"/>
        <v>57544467.832019232</v>
      </c>
      <c r="Z51" s="19">
        <f t="shared" si="57"/>
        <v>58090495.371808037</v>
      </c>
      <c r="AA51" s="19">
        <f t="shared" si="57"/>
        <v>58641704.053858481</v>
      </c>
      <c r="AB51" s="19">
        <f t="shared" si="57"/>
        <v>59198143.040956646</v>
      </c>
      <c r="AC51" s="19">
        <f t="shared" si="57"/>
        <v>59759861.962384112</v>
      </c>
      <c r="AD51" s="19">
        <f t="shared" si="57"/>
        <v>60326910.918344438</v>
      </c>
      <c r="AE51" s="19">
        <f t="shared" si="57"/>
        <v>60899340.484431647</v>
      </c>
      <c r="AF51" s="19">
        <f t="shared" si="57"/>
        <v>61477201.71614109</v>
      </c>
      <c r="AG51" s="19">
        <f t="shared" si="57"/>
        <v>62060546.153423145</v>
      </c>
      <c r="AH51" s="19">
        <f t="shared" si="57"/>
        <v>62649425.825280115</v>
      </c>
      <c r="AI51" s="19">
        <f t="shared" si="57"/>
        <v>63243893.25440672</v>
      </c>
      <c r="AJ51" s="19">
        <f t="shared" si="57"/>
        <v>63844001.461874656</v>
      </c>
      <c r="AK51" s="19">
        <f t="shared" si="57"/>
        <v>64449803.971861601</v>
      </c>
      <c r="AL51" s="19">
        <f t="shared" si="57"/>
        <v>65061354.816425063</v>
      </c>
      <c r="AM51" s="19">
        <f t="shared" si="57"/>
        <v>65678708.540321559</v>
      </c>
      <c r="AN51" s="19">
        <f t="shared" si="57"/>
        <v>66301920.2058715</v>
      </c>
      <c r="AO51" s="19">
        <f t="shared" ref="AO51:BT51" si="58">AN56</f>
        <v>66931045.397870265</v>
      </c>
      <c r="AP51" s="19">
        <f t="shared" si="58"/>
        <v>67566140.22854583</v>
      </c>
      <c r="AQ51" s="19">
        <f t="shared" si="58"/>
        <v>68207261.34256351</v>
      </c>
      <c r="AR51" s="19">
        <f t="shared" si="58"/>
        <v>68854465.922078088</v>
      </c>
      <c r="AS51" s="19">
        <f t="shared" si="58"/>
        <v>69507811.691833988</v>
      </c>
      <c r="AT51" s="19">
        <f t="shared" si="58"/>
        <v>70167356.924313784</v>
      </c>
      <c r="AU51" s="19">
        <f t="shared" si="58"/>
        <v>70833160.444935575</v>
      </c>
      <c r="AV51" s="19">
        <f t="shared" si="58"/>
        <v>71505281.637299672</v>
      </c>
      <c r="AW51" s="19">
        <f t="shared" si="58"/>
        <v>72183780.448485047</v>
      </c>
      <c r="AX51" s="19">
        <f t="shared" si="58"/>
        <v>72868717.394396126</v>
      </c>
      <c r="AY51" s="19">
        <f t="shared" si="58"/>
        <v>73560153.5651602</v>
      </c>
      <c r="AZ51" s="19">
        <f t="shared" si="58"/>
        <v>74258150.630576134</v>
      </c>
      <c r="BA51" s="19">
        <f t="shared" si="58"/>
        <v>74962770.845614746</v>
      </c>
      <c r="BB51" s="19">
        <f t="shared" si="58"/>
        <v>75674077.055971384</v>
      </c>
      <c r="BC51" s="19">
        <f t="shared" si="58"/>
        <v>76392132.703671172</v>
      </c>
      <c r="BD51" s="19">
        <f t="shared" si="58"/>
        <v>77117001.832727492</v>
      </c>
      <c r="BE51" s="19">
        <f t="shared" si="58"/>
        <v>64298790.807698056</v>
      </c>
      <c r="BF51" s="19">
        <f t="shared" si="58"/>
        <v>65254567.379248843</v>
      </c>
      <c r="BG51" s="19">
        <f t="shared" si="58"/>
        <v>66116399.669546552</v>
      </c>
      <c r="BH51" s="19">
        <f t="shared" si="58"/>
        <v>66923841.980517551</v>
      </c>
      <c r="BI51" s="19">
        <f t="shared" si="58"/>
        <v>67676378.216910288</v>
      </c>
      <c r="BJ51" s="19">
        <f t="shared" si="58"/>
        <v>68373487.386352226</v>
      </c>
      <c r="BK51" s="19">
        <f t="shared" si="58"/>
        <v>69014643.55288212</v>
      </c>
      <c r="BL51" s="19">
        <f t="shared" si="58"/>
        <v>69599315.790041268</v>
      </c>
      <c r="BM51" s="19">
        <f t="shared" si="58"/>
        <v>70126968.133519724</v>
      </c>
      <c r="BN51" s="19">
        <f t="shared" si="58"/>
        <v>70618813.308729395</v>
      </c>
      <c r="BO51" s="19">
        <f t="shared" si="58"/>
        <v>71083834.595454812</v>
      </c>
      <c r="BP51" s="19">
        <f t="shared" si="58"/>
        <v>71521777.467372447</v>
      </c>
      <c r="BQ51" s="19">
        <f t="shared" si="58"/>
        <v>71932460.877205685</v>
      </c>
      <c r="BR51" s="19">
        <f t="shared" si="58"/>
        <v>72347041.1768765</v>
      </c>
      <c r="BS51" s="19">
        <f t="shared" si="58"/>
        <v>72733294.041241407</v>
      </c>
      <c r="BT51" s="19">
        <f t="shared" si="58"/>
        <v>73123211.979056671</v>
      </c>
      <c r="BU51" s="19">
        <f t="shared" ref="BU51:CZ51" si="59">BT56</f>
        <v>73516829.767445341</v>
      </c>
      <c r="BV51" s="19">
        <f t="shared" si="59"/>
        <v>73914182.5135234</v>
      </c>
      <c r="BW51" s="19">
        <f t="shared" si="59"/>
        <v>74315305.657530978</v>
      </c>
      <c r="BX51" s="19">
        <f t="shared" si="59"/>
        <v>74720234.97599332</v>
      </c>
      <c r="BY51" s="19">
        <f t="shared" si="59"/>
        <v>75129006.584911689</v>
      </c>
      <c r="BZ51" s="19">
        <f t="shared" si="59"/>
        <v>75541656.942984626</v>
      </c>
      <c r="CA51" s="19">
        <f t="shared" si="59"/>
        <v>75958222.854859695</v>
      </c>
      <c r="CB51" s="19">
        <f t="shared" si="59"/>
        <v>76378741.474416152</v>
      </c>
      <c r="CC51" s="19">
        <f t="shared" si="59"/>
        <v>76803250.308078721</v>
      </c>
      <c r="CD51" s="19">
        <f t="shared" si="59"/>
        <v>77231787.218162805</v>
      </c>
      <c r="CE51" s="19">
        <f t="shared" si="59"/>
        <v>77631497.973573193</v>
      </c>
      <c r="CF51" s="19">
        <f t="shared" si="59"/>
        <v>78035001.501575395</v>
      </c>
      <c r="CG51" s="19">
        <f t="shared" si="59"/>
        <v>78442333.791003183</v>
      </c>
      <c r="CH51" s="19">
        <f t="shared" si="59"/>
        <v>78853531.172180921</v>
      </c>
      <c r="CI51" s="19">
        <f t="shared" si="59"/>
        <v>79268630.320163891</v>
      </c>
      <c r="CJ51" s="19">
        <f t="shared" si="59"/>
        <v>79687668.258009389</v>
      </c>
      <c r="CK51" s="19">
        <f t="shared" si="59"/>
        <v>80110682.360078841</v>
      </c>
      <c r="CL51" s="19">
        <f t="shared" si="59"/>
        <v>80537710.355371237</v>
      </c>
      <c r="CM51" s="19">
        <f t="shared" si="59"/>
        <v>80968790.330888242</v>
      </c>
      <c r="CN51" s="19">
        <f t="shared" si="59"/>
        <v>81403960.735031173</v>
      </c>
      <c r="CO51" s="19">
        <f t="shared" si="59"/>
        <v>81843260.381030262</v>
      </c>
      <c r="CP51" s="19">
        <f t="shared" si="59"/>
        <v>82286728.450406477</v>
      </c>
      <c r="CQ51" s="19">
        <f t="shared" si="59"/>
        <v>82700869.663837314</v>
      </c>
      <c r="CR51" s="19">
        <f t="shared" si="59"/>
        <v>83118940.57748808</v>
      </c>
      <c r="CS51" s="19">
        <f t="shared" si="59"/>
        <v>83540978.479470447</v>
      </c>
      <c r="CT51" s="19">
        <f t="shared" si="59"/>
        <v>83967021.011715263</v>
      </c>
      <c r="CU51" s="19">
        <f t="shared" si="59"/>
        <v>84397106.17332989</v>
      </c>
      <c r="CV51" s="19">
        <f t="shared" si="59"/>
        <v>84831272.323987305</v>
      </c>
      <c r="CW51" s="19">
        <f t="shared" si="59"/>
        <v>85269558.187347516</v>
      </c>
      <c r="CX51" s="19">
        <f t="shared" si="59"/>
        <v>85712002.854511306</v>
      </c>
      <c r="CY51" s="19">
        <f t="shared" si="59"/>
        <v>86158645.787506819</v>
      </c>
      <c r="CZ51" s="19">
        <f t="shared" si="59"/>
        <v>86609526.822809234</v>
      </c>
      <c r="DA51" s="19">
        <f t="shared" ref="DA51:DY51" si="60">CZ56</f>
        <v>87064686.174893752</v>
      </c>
      <c r="DB51" s="19">
        <f t="shared" si="60"/>
        <v>87524164.43982245</v>
      </c>
      <c r="DC51" s="19">
        <f t="shared" si="60"/>
        <v>87953813.996474028</v>
      </c>
      <c r="DD51" s="19">
        <f t="shared" si="60"/>
        <v>88387540.408803105</v>
      </c>
      <c r="DE51" s="19">
        <f t="shared" si="60"/>
        <v>88825382.361249045</v>
      </c>
      <c r="DF51" s="19">
        <f t="shared" si="60"/>
        <v>89267378.90531981</v>
      </c>
      <c r="DG51" s="19">
        <f t="shared" si="60"/>
        <v>89713569.463075072</v>
      </c>
      <c r="DH51" s="19">
        <f t="shared" si="60"/>
        <v>90163993.830642238</v>
      </c>
      <c r="DI51" s="19">
        <f t="shared" si="60"/>
        <v>90618692.181765929</v>
      </c>
      <c r="DJ51" s="19">
        <f t="shared" si="60"/>
        <v>91077705.071391135</v>
      </c>
      <c r="DK51" s="19">
        <f t="shared" si="60"/>
        <v>91541073.439280301</v>
      </c>
      <c r="DL51" s="19">
        <f t="shared" si="60"/>
        <v>92008838.613664806</v>
      </c>
      <c r="DM51" s="19">
        <f t="shared" si="60"/>
        <v>92481042.31493105</v>
      </c>
      <c r="DN51" s="19">
        <f t="shared" si="60"/>
        <v>92957726.659341559</v>
      </c>
      <c r="DO51" s="19">
        <f t="shared" si="60"/>
        <v>93404080.239848629</v>
      </c>
      <c r="DP51" s="19">
        <f t="shared" si="60"/>
        <v>93854669.177056745</v>
      </c>
      <c r="DQ51" s="19">
        <f t="shared" si="60"/>
        <v>94309533.659388646</v>
      </c>
      <c r="DR51" s="19">
        <f t="shared" si="60"/>
        <v>94768714.256606683</v>
      </c>
      <c r="DS51" s="19">
        <f t="shared" si="60"/>
        <v>95232251.923431307</v>
      </c>
      <c r="DT51" s="19">
        <f t="shared" si="60"/>
        <v>95700188.003193811</v>
      </c>
      <c r="DU51" s="19">
        <f t="shared" si="60"/>
        <v>96172564.231523797</v>
      </c>
      <c r="DV51" s="19">
        <f t="shared" si="60"/>
        <v>96649422.740071625</v>
      </c>
      <c r="DW51" s="19">
        <f t="shared" si="60"/>
        <v>97130806.060266152</v>
      </c>
      <c r="DX51" s="19">
        <f t="shared" si="60"/>
        <v>97616757.127108172</v>
      </c>
      <c r="DY51" s="19">
        <f t="shared" si="60"/>
        <v>98107319.282999799</v>
      </c>
    </row>
    <row r="52" spans="2:129" x14ac:dyDescent="0.2">
      <c r="B52" s="10" t="s">
        <v>141</v>
      </c>
      <c r="G52" s="9"/>
      <c r="H52" s="37"/>
      <c r="I52" s="19">
        <f>I51*((1+$D$50)^(1/12)-1)</f>
        <v>0</v>
      </c>
      <c r="J52" s="19">
        <f>J51*((1+$D$50)^(1/12)-1)</f>
        <v>473905.79490322183</v>
      </c>
      <c r="K52" s="19">
        <f t="shared" ref="K52:BV52" si="61">K51*((1+$D$50)^(1/12)-1)</f>
        <v>478402.58886155748</v>
      </c>
      <c r="L52" s="19">
        <f t="shared" si="61"/>
        <v>482942.05196663324</v>
      </c>
      <c r="M52" s="19">
        <f t="shared" si="61"/>
        <v>487524.58909714723</v>
      </c>
      <c r="N52" s="19">
        <f t="shared" si="61"/>
        <v>492150.60897360777</v>
      </c>
      <c r="O52" s="19">
        <f t="shared" si="61"/>
        <v>496820.52419478726</v>
      </c>
      <c r="P52" s="19">
        <f t="shared" si="61"/>
        <v>501534.75127452263</v>
      </c>
      <c r="Q52" s="19">
        <f t="shared" si="61"/>
        <v>506293.71067886421</v>
      </c>
      <c r="R52" s="19">
        <f t="shared" si="61"/>
        <v>511097.82686357759</v>
      </c>
      <c r="S52" s="19">
        <f t="shared" si="61"/>
        <v>515947.52831200149</v>
      </c>
      <c r="T52" s="19">
        <f t="shared" si="61"/>
        <v>520843.247573264</v>
      </c>
      <c r="U52" s="19">
        <f t="shared" si="61"/>
        <v>525785.42130086245</v>
      </c>
      <c r="V52" s="19">
        <f t="shared" si="61"/>
        <v>530774.49029160896</v>
      </c>
      <c r="W52" s="19">
        <f t="shared" si="61"/>
        <v>535810.89952494483</v>
      </c>
      <c r="X52" s="19">
        <f t="shared" si="61"/>
        <v>540895.09820262971</v>
      </c>
      <c r="Y52" s="19">
        <f t="shared" si="61"/>
        <v>546027.53978880541</v>
      </c>
      <c r="Z52" s="19">
        <f t="shared" si="61"/>
        <v>551208.68205044128</v>
      </c>
      <c r="AA52" s="19">
        <f t="shared" si="61"/>
        <v>556438.9870981623</v>
      </c>
      <c r="AB52" s="19">
        <f t="shared" si="61"/>
        <v>561718.92142746598</v>
      </c>
      <c r="AC52" s="19">
        <f t="shared" si="61"/>
        <v>567048.95596032846</v>
      </c>
      <c r="AD52" s="19">
        <f t="shared" si="61"/>
        <v>572429.56608720752</v>
      </c>
      <c r="AE52" s="19">
        <f t="shared" si="61"/>
        <v>577861.23170944222</v>
      </c>
      <c r="AF52" s="19">
        <f t="shared" si="61"/>
        <v>583344.43728205631</v>
      </c>
      <c r="AG52" s="19">
        <f t="shared" si="61"/>
        <v>588879.67185696657</v>
      </c>
      <c r="AH52" s="19">
        <f t="shared" si="61"/>
        <v>594467.4291266026</v>
      </c>
      <c r="AI52" s="19">
        <f t="shared" si="61"/>
        <v>600108.20746793889</v>
      </c>
      <c r="AJ52" s="19">
        <f t="shared" si="61"/>
        <v>605802.50998694589</v>
      </c>
      <c r="AK52" s="19">
        <f t="shared" si="61"/>
        <v>611550.84456346266</v>
      </c>
      <c r="AL52" s="19">
        <f t="shared" si="61"/>
        <v>617353.72389649472</v>
      </c>
      <c r="AM52" s="19">
        <f t="shared" si="61"/>
        <v>623211.66554994241</v>
      </c>
      <c r="AN52" s="19">
        <f t="shared" si="61"/>
        <v>629125.19199876231</v>
      </c>
      <c r="AO52" s="19">
        <f t="shared" si="61"/>
        <v>635094.83067556843</v>
      </c>
      <c r="AP52" s="19">
        <f t="shared" si="61"/>
        <v>641121.11401767295</v>
      </c>
      <c r="AQ52" s="19">
        <f t="shared" si="61"/>
        <v>647204.57951457589</v>
      </c>
      <c r="AR52" s="19">
        <f t="shared" si="61"/>
        <v>653345.76975590363</v>
      </c>
      <c r="AS52" s="19">
        <f t="shared" si="61"/>
        <v>659545.23247980315</v>
      </c>
      <c r="AT52" s="19">
        <f t="shared" si="61"/>
        <v>665803.52062179532</v>
      </c>
      <c r="AU52" s="19">
        <f t="shared" si="61"/>
        <v>672121.19236409198</v>
      </c>
      <c r="AV52" s="19">
        <f t="shared" si="61"/>
        <v>678498.81118537998</v>
      </c>
      <c r="AW52" s="19">
        <f t="shared" si="61"/>
        <v>684936.94591107871</v>
      </c>
      <c r="AX52" s="19">
        <f t="shared" si="61"/>
        <v>691436.17076407466</v>
      </c>
      <c r="AY52" s="19">
        <f t="shared" si="61"/>
        <v>697997.06541593594</v>
      </c>
      <c r="AZ52" s="19">
        <f t="shared" si="61"/>
        <v>704620.21503861435</v>
      </c>
      <c r="BA52" s="19">
        <f t="shared" si="61"/>
        <v>711306.21035663714</v>
      </c>
      <c r="BB52" s="19">
        <f t="shared" si="61"/>
        <v>718055.64769979427</v>
      </c>
      <c r="BC52" s="19">
        <f t="shared" si="61"/>
        <v>724869.12905632542</v>
      </c>
      <c r="BD52" s="19">
        <f t="shared" si="61"/>
        <v>731747.26212661236</v>
      </c>
      <c r="BE52" s="19">
        <f t="shared" si="61"/>
        <v>610117.9119183186</v>
      </c>
      <c r="BF52" s="19">
        <f t="shared" si="61"/>
        <v>619187.07789748977</v>
      </c>
      <c r="BG52" s="19">
        <f t="shared" si="61"/>
        <v>627364.82604446216</v>
      </c>
      <c r="BH52" s="19">
        <f t="shared" si="61"/>
        <v>635026.47893988714</v>
      </c>
      <c r="BI52" s="19">
        <f t="shared" si="61"/>
        <v>642167.13946278824</v>
      </c>
      <c r="BJ52" s="19">
        <f t="shared" si="61"/>
        <v>648781.86402442202</v>
      </c>
      <c r="BK52" s="19">
        <f t="shared" si="61"/>
        <v>654865.66212735523</v>
      </c>
      <c r="BL52" s="19">
        <f t="shared" si="61"/>
        <v>660413.49592035776</v>
      </c>
      <c r="BM52" s="19">
        <f t="shared" si="61"/>
        <v>665420.27974907239</v>
      </c>
      <c r="BN52" s="19">
        <f t="shared" si="61"/>
        <v>670087.29677251063</v>
      </c>
      <c r="BO52" s="19">
        <f t="shared" si="61"/>
        <v>674499.78747242154</v>
      </c>
      <c r="BP52" s="19">
        <f t="shared" si="61"/>
        <v>678655.33670122456</v>
      </c>
      <c r="BQ52" s="19">
        <f t="shared" si="61"/>
        <v>682552.22653880063</v>
      </c>
      <c r="BR52" s="19">
        <f t="shared" si="61"/>
        <v>686486.09315713437</v>
      </c>
      <c r="BS52" s="19">
        <f t="shared" si="61"/>
        <v>690151.16660748259</v>
      </c>
      <c r="BT52" s="19">
        <f t="shared" si="61"/>
        <v>693851.01718089124</v>
      </c>
      <c r="BU52" s="19">
        <f t="shared" si="61"/>
        <v>697585.9748702799</v>
      </c>
      <c r="BV52" s="19">
        <f t="shared" si="61"/>
        <v>701356.37279980257</v>
      </c>
      <c r="BW52" s="19">
        <f t="shared" ref="BW52:CM52" si="62">BW51*((1+$D$50)^(1/12)-1)</f>
        <v>705162.54725455935</v>
      </c>
      <c r="BX52" s="19">
        <f t="shared" si="62"/>
        <v>709004.83771059033</v>
      </c>
      <c r="BY52" s="19">
        <f t="shared" si="62"/>
        <v>712883.58686515316</v>
      </c>
      <c r="BZ52" s="19">
        <f t="shared" si="62"/>
        <v>716799.1406672888</v>
      </c>
      <c r="CA52" s="19">
        <f t="shared" si="62"/>
        <v>720751.84834867704</v>
      </c>
      <c r="CB52" s="19">
        <f t="shared" si="62"/>
        <v>724742.06245478499</v>
      </c>
      <c r="CC52" s="19">
        <f t="shared" si="62"/>
        <v>728770.13887631055</v>
      </c>
      <c r="CD52" s="19">
        <f t="shared" si="62"/>
        <v>732836.43688092439</v>
      </c>
      <c r="CE52" s="19">
        <f t="shared" si="62"/>
        <v>736629.20947273937</v>
      </c>
      <c r="CF52" s="19">
        <f t="shared" si="62"/>
        <v>740457.97089832602</v>
      </c>
      <c r="CG52" s="19">
        <f t="shared" si="62"/>
        <v>744323.06264827587</v>
      </c>
      <c r="CH52" s="19">
        <f t="shared" si="62"/>
        <v>748224.82945351431</v>
      </c>
      <c r="CI52" s="19">
        <f t="shared" si="62"/>
        <v>752163.61931604648</v>
      </c>
      <c r="CJ52" s="19">
        <f t="shared" si="62"/>
        <v>756139.78353999718</v>
      </c>
      <c r="CK52" s="19">
        <f t="shared" si="62"/>
        <v>760153.67676294269</v>
      </c>
      <c r="CL52" s="19">
        <f t="shared" si="62"/>
        <v>764205.6569875424</v>
      </c>
      <c r="CM52" s="19">
        <f t="shared" si="62"/>
        <v>768296.08561346843</v>
      </c>
      <c r="CN52" s="19">
        <f t="shared" ref="CN52:DW52" si="63">CN51*((1+$D$50)^(1/12)-1)</f>
        <v>772425.32746963948</v>
      </c>
      <c r="CO52" s="19">
        <f t="shared" si="63"/>
        <v>776593.75084676046</v>
      </c>
      <c r="CP52" s="19">
        <f t="shared" si="63"/>
        <v>780801.7275301707</v>
      </c>
      <c r="CQ52" s="19">
        <f t="shared" si="63"/>
        <v>784731.42775009281</v>
      </c>
      <c r="CR52" s="19">
        <f t="shared" si="63"/>
        <v>788698.41608169687</v>
      </c>
      <c r="CS52" s="19">
        <f t="shared" si="63"/>
        <v>792703.04634415347</v>
      </c>
      <c r="CT52" s="19">
        <f t="shared" si="63"/>
        <v>796745.67571394995</v>
      </c>
      <c r="CU52" s="19">
        <f t="shared" si="63"/>
        <v>800826.66475674778</v>
      </c>
      <c r="CV52" s="19">
        <f t="shared" si="63"/>
        <v>804946.37745954096</v>
      </c>
      <c r="CW52" s="19">
        <f t="shared" si="63"/>
        <v>809105.18126312096</v>
      </c>
      <c r="CX52" s="19">
        <f t="shared" si="63"/>
        <v>813303.44709484873</v>
      </c>
      <c r="CY52" s="19">
        <f t="shared" si="63"/>
        <v>817541.54940173798</v>
      </c>
      <c r="CZ52" s="19">
        <f t="shared" si="63"/>
        <v>821819.86618385301</v>
      </c>
      <c r="DA52" s="19">
        <f t="shared" si="63"/>
        <v>826138.77902802196</v>
      </c>
      <c r="DB52" s="19">
        <f t="shared" si="63"/>
        <v>830498.67314187193</v>
      </c>
      <c r="DC52" s="19">
        <f t="shared" si="63"/>
        <v>834575.52881937416</v>
      </c>
      <c r="DD52" s="19">
        <f t="shared" si="63"/>
        <v>838691.06893622433</v>
      </c>
      <c r="DE52" s="19">
        <f t="shared" si="63"/>
        <v>842845.66056105739</v>
      </c>
      <c r="DF52" s="19">
        <f t="shared" si="63"/>
        <v>847039.67424554622</v>
      </c>
      <c r="DG52" s="19">
        <f t="shared" si="63"/>
        <v>851273.48405745206</v>
      </c>
      <c r="DH52" s="19">
        <f t="shared" si="63"/>
        <v>855547.46761398739</v>
      </c>
      <c r="DI52" s="19">
        <f t="shared" si="63"/>
        <v>859862.00611549639</v>
      </c>
      <c r="DJ52" s="19">
        <f t="shared" si="63"/>
        <v>864217.48437945463</v>
      </c>
      <c r="DK52" s="19">
        <f t="shared" si="63"/>
        <v>868614.29087479063</v>
      </c>
      <c r="DL52" s="19">
        <f t="shared" si="63"/>
        <v>873052.81775653432</v>
      </c>
      <c r="DM52" s="19">
        <f t="shared" si="63"/>
        <v>877533.46090079343</v>
      </c>
      <c r="DN52" s="19">
        <f t="shared" si="63"/>
        <v>882056.61994006217</v>
      </c>
      <c r="DO52" s="19">
        <f t="shared" si="63"/>
        <v>886291.97664110351</v>
      </c>
      <c r="DP52" s="19">
        <f t="shared" si="63"/>
        <v>890567.52176488517</v>
      </c>
      <c r="DQ52" s="19">
        <f t="shared" si="63"/>
        <v>894883.63665102888</v>
      </c>
      <c r="DR52" s="19">
        <f t="shared" si="63"/>
        <v>899240.70625760907</v>
      </c>
      <c r="DS52" s="19">
        <f t="shared" si="63"/>
        <v>903639.1191954877</v>
      </c>
      <c r="DT52" s="19">
        <f t="shared" si="63"/>
        <v>908079.2677629746</v>
      </c>
      <c r="DU52" s="19">
        <f t="shared" si="63"/>
        <v>912561.54798081715</v>
      </c>
      <c r="DV52" s="19">
        <f t="shared" si="63"/>
        <v>917086.3596275216</v>
      </c>
      <c r="DW52" s="19">
        <f t="shared" si="63"/>
        <v>921654.10627500957</v>
      </c>
      <c r="DX52" s="19">
        <f>DX51*((1+$D$50)^(1/12)-1)</f>
        <v>926265.19532461325</v>
      </c>
      <c r="DY52" s="19">
        <f>DY51*((1+$D$50)^(1/12)-1)</f>
        <v>930920.03804341145</v>
      </c>
    </row>
    <row r="53" spans="2:129" x14ac:dyDescent="0.2">
      <c r="B53" s="10" t="s">
        <v>134</v>
      </c>
      <c r="G53" s="9"/>
      <c r="H53" s="37"/>
      <c r="I53" s="19">
        <f>I40</f>
        <v>49943738.700000003</v>
      </c>
      <c r="J53" s="19">
        <f>J40</f>
        <v>0</v>
      </c>
      <c r="K53" s="19">
        <f t="shared" ref="K53:BV53" si="64">K40</f>
        <v>0</v>
      </c>
      <c r="L53" s="19">
        <f t="shared" si="64"/>
        <v>0</v>
      </c>
      <c r="M53" s="19">
        <f t="shared" si="64"/>
        <v>0</v>
      </c>
      <c r="N53" s="19">
        <f t="shared" si="64"/>
        <v>0</v>
      </c>
      <c r="O53" s="19">
        <f t="shared" si="64"/>
        <v>0</v>
      </c>
      <c r="P53" s="19">
        <f t="shared" si="64"/>
        <v>0</v>
      </c>
      <c r="Q53" s="19">
        <f t="shared" si="64"/>
        <v>0</v>
      </c>
      <c r="R53" s="19">
        <f t="shared" si="64"/>
        <v>0</v>
      </c>
      <c r="S53" s="19">
        <f t="shared" si="64"/>
        <v>0</v>
      </c>
      <c r="T53" s="19">
        <f t="shared" si="64"/>
        <v>0</v>
      </c>
      <c r="U53" s="19">
        <f t="shared" si="64"/>
        <v>0</v>
      </c>
      <c r="V53" s="19">
        <f t="shared" si="64"/>
        <v>0</v>
      </c>
      <c r="W53" s="19">
        <f t="shared" si="64"/>
        <v>0</v>
      </c>
      <c r="X53" s="19">
        <f t="shared" si="64"/>
        <v>0</v>
      </c>
      <c r="Y53" s="19">
        <f t="shared" si="64"/>
        <v>0</v>
      </c>
      <c r="Z53" s="19">
        <f t="shared" si="64"/>
        <v>0</v>
      </c>
      <c r="AA53" s="19">
        <f t="shared" si="64"/>
        <v>0</v>
      </c>
      <c r="AB53" s="19">
        <f t="shared" si="64"/>
        <v>0</v>
      </c>
      <c r="AC53" s="19">
        <f t="shared" si="64"/>
        <v>0</v>
      </c>
      <c r="AD53" s="19">
        <f t="shared" si="64"/>
        <v>0</v>
      </c>
      <c r="AE53" s="19">
        <f t="shared" si="64"/>
        <v>0</v>
      </c>
      <c r="AF53" s="19">
        <f t="shared" si="64"/>
        <v>0</v>
      </c>
      <c r="AG53" s="19">
        <f t="shared" si="64"/>
        <v>0</v>
      </c>
      <c r="AH53" s="19">
        <f t="shared" si="64"/>
        <v>0</v>
      </c>
      <c r="AI53" s="19">
        <f t="shared" si="64"/>
        <v>0</v>
      </c>
      <c r="AJ53" s="19">
        <f t="shared" si="64"/>
        <v>0</v>
      </c>
      <c r="AK53" s="19">
        <f t="shared" si="64"/>
        <v>0</v>
      </c>
      <c r="AL53" s="19">
        <f t="shared" si="64"/>
        <v>0</v>
      </c>
      <c r="AM53" s="19">
        <f t="shared" si="64"/>
        <v>0</v>
      </c>
      <c r="AN53" s="19">
        <f t="shared" si="64"/>
        <v>0</v>
      </c>
      <c r="AO53" s="19">
        <f t="shared" si="64"/>
        <v>0</v>
      </c>
      <c r="AP53" s="19">
        <f t="shared" si="64"/>
        <v>0</v>
      </c>
      <c r="AQ53" s="19">
        <f t="shared" si="64"/>
        <v>0</v>
      </c>
      <c r="AR53" s="19">
        <f t="shared" si="64"/>
        <v>0</v>
      </c>
      <c r="AS53" s="19">
        <f t="shared" si="64"/>
        <v>0</v>
      </c>
      <c r="AT53" s="19">
        <f t="shared" si="64"/>
        <v>0</v>
      </c>
      <c r="AU53" s="19">
        <f t="shared" si="64"/>
        <v>0</v>
      </c>
      <c r="AV53" s="19">
        <f t="shared" si="64"/>
        <v>0</v>
      </c>
      <c r="AW53" s="19">
        <f t="shared" si="64"/>
        <v>0</v>
      </c>
      <c r="AX53" s="19">
        <f t="shared" si="64"/>
        <v>0</v>
      </c>
      <c r="AY53" s="19">
        <f t="shared" si="64"/>
        <v>0</v>
      </c>
      <c r="AZ53" s="19">
        <f t="shared" si="64"/>
        <v>0</v>
      </c>
      <c r="BA53" s="19">
        <f t="shared" si="64"/>
        <v>0</v>
      </c>
      <c r="BB53" s="19">
        <f t="shared" si="64"/>
        <v>0</v>
      </c>
      <c r="BC53" s="19">
        <f t="shared" si="64"/>
        <v>0</v>
      </c>
      <c r="BD53" s="19">
        <f t="shared" si="64"/>
        <v>0</v>
      </c>
      <c r="BE53" s="19">
        <f t="shared" si="64"/>
        <v>345658.65963246801</v>
      </c>
      <c r="BF53" s="19">
        <f t="shared" si="64"/>
        <v>242645.2124002206</v>
      </c>
      <c r="BG53" s="19">
        <f t="shared" si="64"/>
        <v>180077.48492653359</v>
      </c>
      <c r="BH53" s="19">
        <f t="shared" si="64"/>
        <v>117509.75745284678</v>
      </c>
      <c r="BI53" s="19">
        <f t="shared" si="64"/>
        <v>54942.029979160085</v>
      </c>
      <c r="BJ53" s="19">
        <f t="shared" si="64"/>
        <v>0</v>
      </c>
      <c r="BK53" s="19">
        <f t="shared" si="64"/>
        <v>0</v>
      </c>
      <c r="BL53" s="19">
        <f t="shared" si="64"/>
        <v>0</v>
      </c>
      <c r="BM53" s="19">
        <f t="shared" si="64"/>
        <v>0</v>
      </c>
      <c r="BN53" s="19">
        <f t="shared" si="64"/>
        <v>0</v>
      </c>
      <c r="BO53" s="19">
        <f t="shared" si="64"/>
        <v>0</v>
      </c>
      <c r="BP53" s="19">
        <f t="shared" si="64"/>
        <v>0</v>
      </c>
      <c r="BQ53" s="19">
        <f t="shared" si="64"/>
        <v>0</v>
      </c>
      <c r="BR53" s="19">
        <f t="shared" si="64"/>
        <v>0</v>
      </c>
      <c r="BS53" s="19">
        <f t="shared" si="64"/>
        <v>0</v>
      </c>
      <c r="BT53" s="19">
        <f t="shared" si="64"/>
        <v>0</v>
      </c>
      <c r="BU53" s="19">
        <f t="shared" si="64"/>
        <v>0</v>
      </c>
      <c r="BV53" s="19">
        <f t="shared" si="64"/>
        <v>0</v>
      </c>
      <c r="BW53" s="19">
        <f t="shared" ref="BW53:CM53" si="65">BW40</f>
        <v>0</v>
      </c>
      <c r="BX53" s="19">
        <f t="shared" si="65"/>
        <v>0</v>
      </c>
      <c r="BY53" s="19">
        <f t="shared" si="65"/>
        <v>0</v>
      </c>
      <c r="BZ53" s="19">
        <f t="shared" si="65"/>
        <v>0</v>
      </c>
      <c r="CA53" s="19">
        <f t="shared" si="65"/>
        <v>0</v>
      </c>
      <c r="CB53" s="19">
        <f t="shared" si="65"/>
        <v>0</v>
      </c>
      <c r="CC53" s="19">
        <f t="shared" si="65"/>
        <v>0</v>
      </c>
      <c r="CD53" s="19">
        <f t="shared" si="65"/>
        <v>0</v>
      </c>
      <c r="CE53" s="19">
        <f t="shared" si="65"/>
        <v>0</v>
      </c>
      <c r="CF53" s="19">
        <f t="shared" si="65"/>
        <v>0</v>
      </c>
      <c r="CG53" s="19">
        <f t="shared" si="65"/>
        <v>0</v>
      </c>
      <c r="CH53" s="19">
        <f t="shared" si="65"/>
        <v>0</v>
      </c>
      <c r="CI53" s="19">
        <f t="shared" si="65"/>
        <v>0</v>
      </c>
      <c r="CJ53" s="19">
        <f t="shared" si="65"/>
        <v>0</v>
      </c>
      <c r="CK53" s="19">
        <f t="shared" si="65"/>
        <v>0</v>
      </c>
      <c r="CL53" s="19">
        <f t="shared" si="65"/>
        <v>0</v>
      </c>
      <c r="CM53" s="19">
        <f t="shared" si="65"/>
        <v>0</v>
      </c>
      <c r="CN53" s="19">
        <f t="shared" ref="CN53:DW53" si="66">CN40</f>
        <v>0</v>
      </c>
      <c r="CO53" s="19">
        <f t="shared" si="66"/>
        <v>0</v>
      </c>
      <c r="CP53" s="19">
        <f t="shared" si="66"/>
        <v>0</v>
      </c>
      <c r="CQ53" s="19">
        <f t="shared" si="66"/>
        <v>0</v>
      </c>
      <c r="CR53" s="19">
        <f t="shared" si="66"/>
        <v>0</v>
      </c>
      <c r="CS53" s="19">
        <f t="shared" si="66"/>
        <v>0</v>
      </c>
      <c r="CT53" s="19">
        <f t="shared" si="66"/>
        <v>0</v>
      </c>
      <c r="CU53" s="19">
        <f t="shared" si="66"/>
        <v>0</v>
      </c>
      <c r="CV53" s="19">
        <f t="shared" si="66"/>
        <v>0</v>
      </c>
      <c r="CW53" s="19">
        <f t="shared" si="66"/>
        <v>0</v>
      </c>
      <c r="CX53" s="19">
        <f t="shared" si="66"/>
        <v>0</v>
      </c>
      <c r="CY53" s="19">
        <f t="shared" si="66"/>
        <v>0</v>
      </c>
      <c r="CZ53" s="19">
        <f t="shared" si="66"/>
        <v>0</v>
      </c>
      <c r="DA53" s="19">
        <f t="shared" si="66"/>
        <v>0</v>
      </c>
      <c r="DB53" s="19">
        <f t="shared" si="66"/>
        <v>0</v>
      </c>
      <c r="DC53" s="19">
        <f t="shared" si="66"/>
        <v>0</v>
      </c>
      <c r="DD53" s="19">
        <f t="shared" si="66"/>
        <v>0</v>
      </c>
      <c r="DE53" s="19">
        <f t="shared" si="66"/>
        <v>0</v>
      </c>
      <c r="DF53" s="19">
        <f t="shared" si="66"/>
        <v>0</v>
      </c>
      <c r="DG53" s="19">
        <f t="shared" si="66"/>
        <v>0</v>
      </c>
      <c r="DH53" s="19">
        <f t="shared" si="66"/>
        <v>0</v>
      </c>
      <c r="DI53" s="19">
        <f t="shared" si="66"/>
        <v>0</v>
      </c>
      <c r="DJ53" s="19">
        <f t="shared" si="66"/>
        <v>0</v>
      </c>
      <c r="DK53" s="19">
        <f t="shared" si="66"/>
        <v>0</v>
      </c>
      <c r="DL53" s="19">
        <f t="shared" si="66"/>
        <v>0</v>
      </c>
      <c r="DM53" s="19">
        <f t="shared" si="66"/>
        <v>0</v>
      </c>
      <c r="DN53" s="19">
        <f t="shared" si="66"/>
        <v>0</v>
      </c>
      <c r="DO53" s="19">
        <f t="shared" si="66"/>
        <v>0</v>
      </c>
      <c r="DP53" s="19">
        <f t="shared" si="66"/>
        <v>0</v>
      </c>
      <c r="DQ53" s="19">
        <f t="shared" si="66"/>
        <v>0</v>
      </c>
      <c r="DR53" s="19">
        <f t="shared" si="66"/>
        <v>0</v>
      </c>
      <c r="DS53" s="19">
        <f t="shared" si="66"/>
        <v>0</v>
      </c>
      <c r="DT53" s="19">
        <f t="shared" si="66"/>
        <v>0</v>
      </c>
      <c r="DU53" s="19">
        <f t="shared" si="66"/>
        <v>0</v>
      </c>
      <c r="DV53" s="19">
        <f t="shared" si="66"/>
        <v>0</v>
      </c>
      <c r="DW53" s="19">
        <f t="shared" si="66"/>
        <v>0</v>
      </c>
      <c r="DX53" s="19">
        <f>DX40</f>
        <v>0</v>
      </c>
      <c r="DY53" s="19">
        <f>DY40</f>
        <v>0</v>
      </c>
    </row>
    <row r="54" spans="2:129" x14ac:dyDescent="0.2">
      <c r="B54" s="10" t="s">
        <v>142</v>
      </c>
      <c r="G54" s="9"/>
      <c r="H54" s="37"/>
      <c r="I54" s="19">
        <f>I45</f>
        <v>0</v>
      </c>
      <c r="J54" s="19">
        <f>J45</f>
        <v>0</v>
      </c>
      <c r="K54" s="19">
        <f t="shared" ref="K54:BV54" si="67">K45</f>
        <v>0</v>
      </c>
      <c r="L54" s="19">
        <f t="shared" si="67"/>
        <v>0</v>
      </c>
      <c r="M54" s="19">
        <f t="shared" si="67"/>
        <v>0</v>
      </c>
      <c r="N54" s="19">
        <f t="shared" si="67"/>
        <v>0</v>
      </c>
      <c r="O54" s="19">
        <f t="shared" si="67"/>
        <v>0</v>
      </c>
      <c r="P54" s="19">
        <f t="shared" si="67"/>
        <v>0</v>
      </c>
      <c r="Q54" s="19">
        <f t="shared" si="67"/>
        <v>0</v>
      </c>
      <c r="R54" s="19">
        <f t="shared" si="67"/>
        <v>0</v>
      </c>
      <c r="S54" s="19">
        <f t="shared" si="67"/>
        <v>0</v>
      </c>
      <c r="T54" s="19">
        <f t="shared" si="67"/>
        <v>0</v>
      </c>
      <c r="U54" s="19">
        <f t="shared" si="67"/>
        <v>0</v>
      </c>
      <c r="V54" s="19">
        <f t="shared" si="67"/>
        <v>0</v>
      </c>
      <c r="W54" s="19">
        <f t="shared" si="67"/>
        <v>0</v>
      </c>
      <c r="X54" s="19">
        <f t="shared" si="67"/>
        <v>0</v>
      </c>
      <c r="Y54" s="19">
        <f t="shared" si="67"/>
        <v>0</v>
      </c>
      <c r="Z54" s="19">
        <f t="shared" si="67"/>
        <v>0</v>
      </c>
      <c r="AA54" s="19">
        <f t="shared" si="67"/>
        <v>0</v>
      </c>
      <c r="AB54" s="19">
        <f t="shared" si="67"/>
        <v>0</v>
      </c>
      <c r="AC54" s="19">
        <f t="shared" si="67"/>
        <v>0</v>
      </c>
      <c r="AD54" s="19">
        <f t="shared" si="67"/>
        <v>0</v>
      </c>
      <c r="AE54" s="19">
        <f t="shared" si="67"/>
        <v>0</v>
      </c>
      <c r="AF54" s="19">
        <f t="shared" si="67"/>
        <v>0</v>
      </c>
      <c r="AG54" s="19">
        <f t="shared" si="67"/>
        <v>0</v>
      </c>
      <c r="AH54" s="19">
        <f t="shared" si="67"/>
        <v>0</v>
      </c>
      <c r="AI54" s="19">
        <f t="shared" si="67"/>
        <v>0</v>
      </c>
      <c r="AJ54" s="19">
        <f t="shared" si="67"/>
        <v>0</v>
      </c>
      <c r="AK54" s="19">
        <f t="shared" si="67"/>
        <v>0</v>
      </c>
      <c r="AL54" s="19">
        <f t="shared" si="67"/>
        <v>0</v>
      </c>
      <c r="AM54" s="19">
        <f t="shared" si="67"/>
        <v>0</v>
      </c>
      <c r="AN54" s="19">
        <f t="shared" si="67"/>
        <v>0</v>
      </c>
      <c r="AO54" s="19">
        <f t="shared" si="67"/>
        <v>0</v>
      </c>
      <c r="AP54" s="19">
        <f t="shared" si="67"/>
        <v>0</v>
      </c>
      <c r="AQ54" s="19">
        <f t="shared" si="67"/>
        <v>0</v>
      </c>
      <c r="AR54" s="19">
        <f t="shared" si="67"/>
        <v>0</v>
      </c>
      <c r="AS54" s="19">
        <f t="shared" si="67"/>
        <v>0</v>
      </c>
      <c r="AT54" s="19">
        <f t="shared" si="67"/>
        <v>0</v>
      </c>
      <c r="AU54" s="19">
        <f t="shared" si="67"/>
        <v>0</v>
      </c>
      <c r="AV54" s="19">
        <f t="shared" si="67"/>
        <v>0</v>
      </c>
      <c r="AW54" s="19">
        <f t="shared" si="67"/>
        <v>0</v>
      </c>
      <c r="AX54" s="19">
        <f t="shared" si="67"/>
        <v>0</v>
      </c>
      <c r="AY54" s="19">
        <f t="shared" si="67"/>
        <v>0</v>
      </c>
      <c r="AZ54" s="19">
        <f t="shared" si="67"/>
        <v>0</v>
      </c>
      <c r="BA54" s="19">
        <f t="shared" si="67"/>
        <v>0</v>
      </c>
      <c r="BB54" s="19">
        <f t="shared" si="67"/>
        <v>0</v>
      </c>
      <c r="BC54" s="19">
        <f t="shared" si="67"/>
        <v>0</v>
      </c>
      <c r="BD54" s="19">
        <f t="shared" si="67"/>
        <v>13549958.287156044</v>
      </c>
      <c r="BE54" s="19">
        <f t="shared" si="67"/>
        <v>0</v>
      </c>
      <c r="BF54" s="19">
        <f t="shared" si="67"/>
        <v>0</v>
      </c>
      <c r="BG54" s="19">
        <f t="shared" si="67"/>
        <v>0</v>
      </c>
      <c r="BH54" s="19">
        <f t="shared" si="67"/>
        <v>0</v>
      </c>
      <c r="BI54" s="19">
        <f t="shared" si="67"/>
        <v>0</v>
      </c>
      <c r="BJ54" s="19">
        <f t="shared" si="67"/>
        <v>7625.6974945269239</v>
      </c>
      <c r="BK54" s="19">
        <f t="shared" si="67"/>
        <v>70193.424968213614</v>
      </c>
      <c r="BL54" s="19">
        <f t="shared" si="67"/>
        <v>132761.15244190063</v>
      </c>
      <c r="BM54" s="19">
        <f t="shared" si="67"/>
        <v>173575.10453939324</v>
      </c>
      <c r="BN54" s="19">
        <f t="shared" si="67"/>
        <v>205066.01004708954</v>
      </c>
      <c r="BO54" s="19">
        <f t="shared" si="67"/>
        <v>236556.9155547854</v>
      </c>
      <c r="BP54" s="19">
        <f t="shared" si="67"/>
        <v>267971.92686799174</v>
      </c>
      <c r="BQ54" s="19">
        <f t="shared" si="67"/>
        <v>267971.92686799174</v>
      </c>
      <c r="BR54" s="19">
        <f t="shared" si="67"/>
        <v>300233.22879221645</v>
      </c>
      <c r="BS54" s="19">
        <f t="shared" si="67"/>
        <v>300233.22879221645</v>
      </c>
      <c r="BT54" s="19">
        <f t="shared" si="67"/>
        <v>300233.22879221645</v>
      </c>
      <c r="BU54" s="19">
        <f t="shared" si="67"/>
        <v>300233.22879221645</v>
      </c>
      <c r="BV54" s="19">
        <f t="shared" si="67"/>
        <v>300233.22879221645</v>
      </c>
      <c r="BW54" s="19">
        <f t="shared" ref="BW54:CM54" si="68">BW45</f>
        <v>300233.22879221645</v>
      </c>
      <c r="BX54" s="19">
        <f t="shared" si="68"/>
        <v>300233.22879221645</v>
      </c>
      <c r="BY54" s="19">
        <f t="shared" si="68"/>
        <v>300233.22879221645</v>
      </c>
      <c r="BZ54" s="19">
        <f t="shared" si="68"/>
        <v>300233.22879221645</v>
      </c>
      <c r="CA54" s="19">
        <f t="shared" si="68"/>
        <v>300233.22879221645</v>
      </c>
      <c r="CB54" s="19">
        <f t="shared" si="68"/>
        <v>300233.22879221645</v>
      </c>
      <c r="CC54" s="19">
        <f t="shared" si="68"/>
        <v>300233.22879221645</v>
      </c>
      <c r="CD54" s="19">
        <f t="shared" si="68"/>
        <v>333125.68147054699</v>
      </c>
      <c r="CE54" s="19">
        <f t="shared" si="68"/>
        <v>333125.68147054699</v>
      </c>
      <c r="CF54" s="19">
        <f t="shared" si="68"/>
        <v>333125.68147054699</v>
      </c>
      <c r="CG54" s="19">
        <f t="shared" si="68"/>
        <v>333125.68147054699</v>
      </c>
      <c r="CH54" s="19">
        <f t="shared" si="68"/>
        <v>333125.68147054699</v>
      </c>
      <c r="CI54" s="19">
        <f t="shared" si="68"/>
        <v>333125.68147054699</v>
      </c>
      <c r="CJ54" s="19">
        <f t="shared" si="68"/>
        <v>333125.68147054699</v>
      </c>
      <c r="CK54" s="19">
        <f t="shared" si="68"/>
        <v>333125.68147054699</v>
      </c>
      <c r="CL54" s="19">
        <f t="shared" si="68"/>
        <v>333125.68147054699</v>
      </c>
      <c r="CM54" s="19">
        <f t="shared" si="68"/>
        <v>333125.68147054699</v>
      </c>
      <c r="CN54" s="19">
        <f t="shared" ref="CN54:DW54" si="69">CN45</f>
        <v>333125.68147054699</v>
      </c>
      <c r="CO54" s="19">
        <f t="shared" si="69"/>
        <v>333125.68147054699</v>
      </c>
      <c r="CP54" s="19">
        <f t="shared" si="69"/>
        <v>366660.51409933477</v>
      </c>
      <c r="CQ54" s="19">
        <f t="shared" si="69"/>
        <v>366660.51409933477</v>
      </c>
      <c r="CR54" s="19">
        <f t="shared" si="69"/>
        <v>366660.51409933477</v>
      </c>
      <c r="CS54" s="19">
        <f t="shared" si="69"/>
        <v>366660.51409933477</v>
      </c>
      <c r="CT54" s="19">
        <f t="shared" si="69"/>
        <v>366660.51409933477</v>
      </c>
      <c r="CU54" s="19">
        <f t="shared" si="69"/>
        <v>366660.51409933477</v>
      </c>
      <c r="CV54" s="19">
        <f t="shared" si="69"/>
        <v>366660.51409933477</v>
      </c>
      <c r="CW54" s="19">
        <f t="shared" si="69"/>
        <v>366660.51409933477</v>
      </c>
      <c r="CX54" s="19">
        <f t="shared" si="69"/>
        <v>366660.51409933477</v>
      </c>
      <c r="CY54" s="19">
        <f t="shared" si="69"/>
        <v>366660.51409933477</v>
      </c>
      <c r="CZ54" s="19">
        <f t="shared" si="69"/>
        <v>366660.51409933477</v>
      </c>
      <c r="DA54" s="19">
        <f t="shared" si="69"/>
        <v>366660.51409933477</v>
      </c>
      <c r="DB54" s="19">
        <f t="shared" si="69"/>
        <v>400849.11649029586</v>
      </c>
      <c r="DC54" s="19">
        <f t="shared" si="69"/>
        <v>400849.11649029586</v>
      </c>
      <c r="DD54" s="19">
        <f t="shared" si="69"/>
        <v>400849.11649029586</v>
      </c>
      <c r="DE54" s="19">
        <f t="shared" si="69"/>
        <v>400849.11649029586</v>
      </c>
      <c r="DF54" s="19">
        <f t="shared" si="69"/>
        <v>400849.11649029586</v>
      </c>
      <c r="DG54" s="19">
        <f t="shared" si="69"/>
        <v>400849.11649029586</v>
      </c>
      <c r="DH54" s="19">
        <f t="shared" si="69"/>
        <v>400849.11649029586</v>
      </c>
      <c r="DI54" s="19">
        <f t="shared" si="69"/>
        <v>400849.11649029586</v>
      </c>
      <c r="DJ54" s="19">
        <f t="shared" si="69"/>
        <v>400849.11649029586</v>
      </c>
      <c r="DK54" s="19">
        <f t="shared" si="69"/>
        <v>400849.11649029586</v>
      </c>
      <c r="DL54" s="19">
        <f t="shared" si="69"/>
        <v>400849.11649029586</v>
      </c>
      <c r="DM54" s="19">
        <f t="shared" si="69"/>
        <v>400849.11649029586</v>
      </c>
      <c r="DN54" s="19">
        <f t="shared" si="69"/>
        <v>435703.03943299205</v>
      </c>
      <c r="DO54" s="19">
        <f t="shared" si="69"/>
        <v>435703.03943299205</v>
      </c>
      <c r="DP54" s="19">
        <f t="shared" si="69"/>
        <v>435703.03943299205</v>
      </c>
      <c r="DQ54" s="19">
        <f t="shared" si="69"/>
        <v>435703.03943299205</v>
      </c>
      <c r="DR54" s="19">
        <f t="shared" si="69"/>
        <v>435703.03943299205</v>
      </c>
      <c r="DS54" s="19">
        <f t="shared" si="69"/>
        <v>435703.03943299205</v>
      </c>
      <c r="DT54" s="19">
        <f t="shared" si="69"/>
        <v>435703.03943299205</v>
      </c>
      <c r="DU54" s="19">
        <f t="shared" si="69"/>
        <v>435703.03943299205</v>
      </c>
      <c r="DV54" s="19">
        <f t="shared" si="69"/>
        <v>435703.03943299205</v>
      </c>
      <c r="DW54" s="19">
        <f t="shared" si="69"/>
        <v>435703.03943299205</v>
      </c>
      <c r="DX54" s="19">
        <f>DX45</f>
        <v>435703.03943299205</v>
      </c>
      <c r="DY54" s="19">
        <f>DY45</f>
        <v>59655406.746891282</v>
      </c>
    </row>
    <row r="55" spans="2:129" x14ac:dyDescent="0.2">
      <c r="B55" s="10" t="s">
        <v>143</v>
      </c>
      <c r="G55" s="9"/>
      <c r="H55" s="37"/>
      <c r="I55" s="19">
        <f>MIN(I51+I52-I54,I48*$M$7)</f>
        <v>0</v>
      </c>
      <c r="J55" s="19">
        <f>MIN(J51+J52-J54,J48*$M$7)</f>
        <v>0</v>
      </c>
      <c r="K55" s="19">
        <f t="shared" ref="K55:BV55" si="70">MIN(K51+K52-K54,K48*$M$7)</f>
        <v>0</v>
      </c>
      <c r="L55" s="19">
        <f t="shared" si="70"/>
        <v>0</v>
      </c>
      <c r="M55" s="19">
        <f t="shared" si="70"/>
        <v>0</v>
      </c>
      <c r="N55" s="19">
        <f t="shared" si="70"/>
        <v>0</v>
      </c>
      <c r="O55" s="19">
        <f t="shared" si="70"/>
        <v>0</v>
      </c>
      <c r="P55" s="19">
        <f t="shared" si="70"/>
        <v>0</v>
      </c>
      <c r="Q55" s="19">
        <f t="shared" si="70"/>
        <v>0</v>
      </c>
      <c r="R55" s="19">
        <f t="shared" si="70"/>
        <v>0</v>
      </c>
      <c r="S55" s="19">
        <f t="shared" si="70"/>
        <v>0</v>
      </c>
      <c r="T55" s="19">
        <f t="shared" si="70"/>
        <v>0</v>
      </c>
      <c r="U55" s="19">
        <f t="shared" si="70"/>
        <v>0</v>
      </c>
      <c r="V55" s="19">
        <f t="shared" si="70"/>
        <v>0</v>
      </c>
      <c r="W55" s="19">
        <f t="shared" si="70"/>
        <v>0</v>
      </c>
      <c r="X55" s="19">
        <f t="shared" si="70"/>
        <v>0</v>
      </c>
      <c r="Y55" s="19">
        <f t="shared" si="70"/>
        <v>0</v>
      </c>
      <c r="Z55" s="19">
        <f t="shared" si="70"/>
        <v>0</v>
      </c>
      <c r="AA55" s="19">
        <f t="shared" si="70"/>
        <v>0</v>
      </c>
      <c r="AB55" s="19">
        <f t="shared" si="70"/>
        <v>0</v>
      </c>
      <c r="AC55" s="19">
        <f t="shared" si="70"/>
        <v>0</v>
      </c>
      <c r="AD55" s="19">
        <f t="shared" si="70"/>
        <v>0</v>
      </c>
      <c r="AE55" s="19">
        <f t="shared" si="70"/>
        <v>0</v>
      </c>
      <c r="AF55" s="19">
        <f t="shared" si="70"/>
        <v>0</v>
      </c>
      <c r="AG55" s="19">
        <f t="shared" si="70"/>
        <v>0</v>
      </c>
      <c r="AH55" s="19">
        <f t="shared" si="70"/>
        <v>0</v>
      </c>
      <c r="AI55" s="19">
        <f t="shared" si="70"/>
        <v>0</v>
      </c>
      <c r="AJ55" s="19">
        <f t="shared" si="70"/>
        <v>0</v>
      </c>
      <c r="AK55" s="19">
        <f t="shared" si="70"/>
        <v>0</v>
      </c>
      <c r="AL55" s="19">
        <f t="shared" si="70"/>
        <v>0</v>
      </c>
      <c r="AM55" s="19">
        <f t="shared" si="70"/>
        <v>0</v>
      </c>
      <c r="AN55" s="19">
        <f t="shared" si="70"/>
        <v>0</v>
      </c>
      <c r="AO55" s="19">
        <f t="shared" si="70"/>
        <v>0</v>
      </c>
      <c r="AP55" s="19">
        <f t="shared" si="70"/>
        <v>0</v>
      </c>
      <c r="AQ55" s="19">
        <f t="shared" si="70"/>
        <v>0</v>
      </c>
      <c r="AR55" s="19">
        <f t="shared" si="70"/>
        <v>0</v>
      </c>
      <c r="AS55" s="19">
        <f t="shared" si="70"/>
        <v>0</v>
      </c>
      <c r="AT55" s="19">
        <f t="shared" si="70"/>
        <v>0</v>
      </c>
      <c r="AU55" s="19">
        <f t="shared" si="70"/>
        <v>0</v>
      </c>
      <c r="AV55" s="19">
        <f t="shared" si="70"/>
        <v>0</v>
      </c>
      <c r="AW55" s="19">
        <f t="shared" si="70"/>
        <v>0</v>
      </c>
      <c r="AX55" s="19">
        <f t="shared" si="70"/>
        <v>0</v>
      </c>
      <c r="AY55" s="19">
        <f t="shared" si="70"/>
        <v>0</v>
      </c>
      <c r="AZ55" s="19">
        <f t="shared" si="70"/>
        <v>0</v>
      </c>
      <c r="BA55" s="19">
        <f t="shared" si="70"/>
        <v>0</v>
      </c>
      <c r="BB55" s="19">
        <f t="shared" si="70"/>
        <v>0</v>
      </c>
      <c r="BC55" s="19">
        <f t="shared" si="70"/>
        <v>0</v>
      </c>
      <c r="BD55" s="19">
        <f t="shared" si="70"/>
        <v>0</v>
      </c>
      <c r="BE55" s="19">
        <f t="shared" si="70"/>
        <v>0</v>
      </c>
      <c r="BF55" s="19">
        <f t="shared" si="70"/>
        <v>0</v>
      </c>
      <c r="BG55" s="19">
        <f t="shared" si="70"/>
        <v>0</v>
      </c>
      <c r="BH55" s="19">
        <f t="shared" si="70"/>
        <v>0</v>
      </c>
      <c r="BI55" s="19">
        <f t="shared" si="70"/>
        <v>0</v>
      </c>
      <c r="BJ55" s="19">
        <f t="shared" si="70"/>
        <v>0</v>
      </c>
      <c r="BK55" s="19">
        <f t="shared" si="70"/>
        <v>0</v>
      </c>
      <c r="BL55" s="19">
        <f t="shared" si="70"/>
        <v>0</v>
      </c>
      <c r="BM55" s="19">
        <f t="shared" si="70"/>
        <v>0</v>
      </c>
      <c r="BN55" s="19">
        <f t="shared" si="70"/>
        <v>0</v>
      </c>
      <c r="BO55" s="19">
        <f t="shared" si="70"/>
        <v>0</v>
      </c>
      <c r="BP55" s="19">
        <f t="shared" si="70"/>
        <v>0</v>
      </c>
      <c r="BQ55" s="19">
        <f t="shared" si="70"/>
        <v>0</v>
      </c>
      <c r="BR55" s="19">
        <f t="shared" si="70"/>
        <v>0</v>
      </c>
      <c r="BS55" s="19">
        <f t="shared" si="70"/>
        <v>0</v>
      </c>
      <c r="BT55" s="19">
        <f t="shared" si="70"/>
        <v>0</v>
      </c>
      <c r="BU55" s="19">
        <f t="shared" si="70"/>
        <v>0</v>
      </c>
      <c r="BV55" s="19">
        <f t="shared" si="70"/>
        <v>0</v>
      </c>
      <c r="BW55" s="19">
        <f t="shared" ref="BW55:CM55" si="71">MIN(BW51+BW52-BW54,BW48*$M$7)</f>
        <v>0</v>
      </c>
      <c r="BX55" s="19">
        <f t="shared" si="71"/>
        <v>0</v>
      </c>
      <c r="BY55" s="19">
        <f t="shared" si="71"/>
        <v>0</v>
      </c>
      <c r="BZ55" s="19">
        <f t="shared" si="71"/>
        <v>0</v>
      </c>
      <c r="CA55" s="19">
        <f t="shared" si="71"/>
        <v>0</v>
      </c>
      <c r="CB55" s="19">
        <f t="shared" si="71"/>
        <v>0</v>
      </c>
      <c r="CC55" s="19">
        <f t="shared" si="71"/>
        <v>0</v>
      </c>
      <c r="CD55" s="19">
        <f t="shared" si="71"/>
        <v>0</v>
      </c>
      <c r="CE55" s="19">
        <f t="shared" si="71"/>
        <v>0</v>
      </c>
      <c r="CF55" s="19">
        <f t="shared" si="71"/>
        <v>0</v>
      </c>
      <c r="CG55" s="19">
        <f t="shared" si="71"/>
        <v>0</v>
      </c>
      <c r="CH55" s="19">
        <f t="shared" si="71"/>
        <v>0</v>
      </c>
      <c r="CI55" s="19">
        <f t="shared" si="71"/>
        <v>0</v>
      </c>
      <c r="CJ55" s="19">
        <f t="shared" si="71"/>
        <v>0</v>
      </c>
      <c r="CK55" s="19">
        <f t="shared" si="71"/>
        <v>0</v>
      </c>
      <c r="CL55" s="19">
        <f t="shared" si="71"/>
        <v>0</v>
      </c>
      <c r="CM55" s="19">
        <f t="shared" si="71"/>
        <v>0</v>
      </c>
      <c r="CN55" s="19">
        <f t="shared" ref="CN55:DW55" si="72">MIN(CN51+CN52-CN54,CN48*$M$7)</f>
        <v>0</v>
      </c>
      <c r="CO55" s="19">
        <f t="shared" si="72"/>
        <v>0</v>
      </c>
      <c r="CP55" s="19">
        <f t="shared" si="72"/>
        <v>0</v>
      </c>
      <c r="CQ55" s="19">
        <f t="shared" si="72"/>
        <v>0</v>
      </c>
      <c r="CR55" s="19">
        <f t="shared" si="72"/>
        <v>0</v>
      </c>
      <c r="CS55" s="19">
        <f t="shared" si="72"/>
        <v>0</v>
      </c>
      <c r="CT55" s="19">
        <f t="shared" si="72"/>
        <v>0</v>
      </c>
      <c r="CU55" s="19">
        <f t="shared" si="72"/>
        <v>0</v>
      </c>
      <c r="CV55" s="19">
        <f t="shared" si="72"/>
        <v>0</v>
      </c>
      <c r="CW55" s="19">
        <f t="shared" si="72"/>
        <v>0</v>
      </c>
      <c r="CX55" s="19">
        <f t="shared" si="72"/>
        <v>0</v>
      </c>
      <c r="CY55" s="19">
        <f t="shared" si="72"/>
        <v>0</v>
      </c>
      <c r="CZ55" s="19">
        <f t="shared" si="72"/>
        <v>0</v>
      </c>
      <c r="DA55" s="19">
        <f t="shared" si="72"/>
        <v>0</v>
      </c>
      <c r="DB55" s="19">
        <f t="shared" si="72"/>
        <v>0</v>
      </c>
      <c r="DC55" s="19">
        <f t="shared" si="72"/>
        <v>0</v>
      </c>
      <c r="DD55" s="19">
        <f t="shared" si="72"/>
        <v>0</v>
      </c>
      <c r="DE55" s="19">
        <f t="shared" si="72"/>
        <v>0</v>
      </c>
      <c r="DF55" s="19">
        <f t="shared" si="72"/>
        <v>0</v>
      </c>
      <c r="DG55" s="19">
        <f t="shared" si="72"/>
        <v>0</v>
      </c>
      <c r="DH55" s="19">
        <f t="shared" si="72"/>
        <v>0</v>
      </c>
      <c r="DI55" s="19">
        <f t="shared" si="72"/>
        <v>0</v>
      </c>
      <c r="DJ55" s="19">
        <f t="shared" si="72"/>
        <v>0</v>
      </c>
      <c r="DK55" s="19">
        <f t="shared" si="72"/>
        <v>0</v>
      </c>
      <c r="DL55" s="19">
        <f t="shared" si="72"/>
        <v>0</v>
      </c>
      <c r="DM55" s="19">
        <f t="shared" si="72"/>
        <v>0</v>
      </c>
      <c r="DN55" s="19">
        <f t="shared" si="72"/>
        <v>0</v>
      </c>
      <c r="DO55" s="19">
        <f t="shared" si="72"/>
        <v>0</v>
      </c>
      <c r="DP55" s="19">
        <f t="shared" si="72"/>
        <v>0</v>
      </c>
      <c r="DQ55" s="19">
        <f t="shared" si="72"/>
        <v>0</v>
      </c>
      <c r="DR55" s="19">
        <f t="shared" si="72"/>
        <v>0</v>
      </c>
      <c r="DS55" s="19">
        <f t="shared" si="72"/>
        <v>0</v>
      </c>
      <c r="DT55" s="19">
        <f t="shared" si="72"/>
        <v>0</v>
      </c>
      <c r="DU55" s="19">
        <f t="shared" si="72"/>
        <v>0</v>
      </c>
      <c r="DV55" s="19">
        <f t="shared" si="72"/>
        <v>0</v>
      </c>
      <c r="DW55" s="19">
        <f t="shared" si="72"/>
        <v>0</v>
      </c>
      <c r="DX55" s="19">
        <f>MIN(DX51+DX52-DX54,DX48*$M$7)</f>
        <v>0</v>
      </c>
      <c r="DY55" s="19">
        <f>MIN(DY51+DY52-DY54,DY48*$M$7)</f>
        <v>39382832.574151926</v>
      </c>
    </row>
    <row r="56" spans="2:129" x14ac:dyDescent="0.2">
      <c r="B56" s="10" t="s">
        <v>136</v>
      </c>
      <c r="G56" s="193" t="s">
        <v>84</v>
      </c>
      <c r="H56" s="37"/>
      <c r="I56" s="19">
        <f>I51+I52+I53-I54-I55</f>
        <v>49943738.700000003</v>
      </c>
      <c r="J56" s="19">
        <f>J51+J52+J53-J54-J55</f>
        <v>50417644.494903222</v>
      </c>
      <c r="K56" s="19">
        <f t="shared" ref="K56:BV56" si="73">K51+K52+K53-K54-K55</f>
        <v>50896047.083764777</v>
      </c>
      <c r="L56" s="19">
        <f t="shared" si="73"/>
        <v>51378989.135731407</v>
      </c>
      <c r="M56" s="19">
        <f t="shared" si="73"/>
        <v>51866513.724828556</v>
      </c>
      <c r="N56" s="19">
        <f t="shared" si="73"/>
        <v>52358664.333802164</v>
      </c>
      <c r="O56" s="19">
        <f t="shared" si="73"/>
        <v>52855484.857996948</v>
      </c>
      <c r="P56" s="19">
        <f t="shared" si="73"/>
        <v>53357019.609271474</v>
      </c>
      <c r="Q56" s="19">
        <f t="shared" si="73"/>
        <v>53863313.319950335</v>
      </c>
      <c r="R56" s="19">
        <f t="shared" si="73"/>
        <v>54374411.146813914</v>
      </c>
      <c r="S56" s="19">
        <f t="shared" si="73"/>
        <v>54890358.675125919</v>
      </c>
      <c r="T56" s="19">
        <f t="shared" si="73"/>
        <v>55411201.922699183</v>
      </c>
      <c r="U56" s="19">
        <f t="shared" si="73"/>
        <v>55936987.344000049</v>
      </c>
      <c r="V56" s="19">
        <f t="shared" si="73"/>
        <v>56467761.834291659</v>
      </c>
      <c r="W56" s="19">
        <f t="shared" si="73"/>
        <v>57003572.733816601</v>
      </c>
      <c r="X56" s="19">
        <f t="shared" si="73"/>
        <v>57544467.832019232</v>
      </c>
      <c r="Y56" s="19">
        <f t="shared" si="73"/>
        <v>58090495.371808037</v>
      </c>
      <c r="Z56" s="19">
        <f t="shared" si="73"/>
        <v>58641704.053858481</v>
      </c>
      <c r="AA56" s="19">
        <f t="shared" si="73"/>
        <v>59198143.040956646</v>
      </c>
      <c r="AB56" s="19">
        <f t="shared" si="73"/>
        <v>59759861.962384112</v>
      </c>
      <c r="AC56" s="19">
        <f t="shared" si="73"/>
        <v>60326910.918344438</v>
      </c>
      <c r="AD56" s="19">
        <f t="shared" si="73"/>
        <v>60899340.484431647</v>
      </c>
      <c r="AE56" s="19">
        <f t="shared" si="73"/>
        <v>61477201.71614109</v>
      </c>
      <c r="AF56" s="19">
        <f t="shared" si="73"/>
        <v>62060546.153423145</v>
      </c>
      <c r="AG56" s="19">
        <f t="shared" si="73"/>
        <v>62649425.825280115</v>
      </c>
      <c r="AH56" s="19">
        <f t="shared" si="73"/>
        <v>63243893.25440672</v>
      </c>
      <c r="AI56" s="19">
        <f t="shared" si="73"/>
        <v>63844001.461874656</v>
      </c>
      <c r="AJ56" s="19">
        <f t="shared" si="73"/>
        <v>64449803.971861601</v>
      </c>
      <c r="AK56" s="19">
        <f t="shared" si="73"/>
        <v>65061354.816425063</v>
      </c>
      <c r="AL56" s="19">
        <f t="shared" si="73"/>
        <v>65678708.540321559</v>
      </c>
      <c r="AM56" s="19">
        <f t="shared" si="73"/>
        <v>66301920.2058715</v>
      </c>
      <c r="AN56" s="19">
        <f t="shared" si="73"/>
        <v>66931045.397870265</v>
      </c>
      <c r="AO56" s="19">
        <f t="shared" si="73"/>
        <v>67566140.22854583</v>
      </c>
      <c r="AP56" s="19">
        <f t="shared" si="73"/>
        <v>68207261.34256351</v>
      </c>
      <c r="AQ56" s="19">
        <f t="shared" si="73"/>
        <v>68854465.922078088</v>
      </c>
      <c r="AR56" s="19">
        <f t="shared" si="73"/>
        <v>69507811.691833988</v>
      </c>
      <c r="AS56" s="19">
        <f t="shared" si="73"/>
        <v>70167356.924313784</v>
      </c>
      <c r="AT56" s="19">
        <f t="shared" si="73"/>
        <v>70833160.444935575</v>
      </c>
      <c r="AU56" s="19">
        <f t="shared" si="73"/>
        <v>71505281.637299672</v>
      </c>
      <c r="AV56" s="19">
        <f t="shared" si="73"/>
        <v>72183780.448485047</v>
      </c>
      <c r="AW56" s="19">
        <f t="shared" si="73"/>
        <v>72868717.394396126</v>
      </c>
      <c r="AX56" s="19">
        <f t="shared" si="73"/>
        <v>73560153.5651602</v>
      </c>
      <c r="AY56" s="19">
        <f t="shared" si="73"/>
        <v>74258150.630576134</v>
      </c>
      <c r="AZ56" s="19">
        <f t="shared" si="73"/>
        <v>74962770.845614746</v>
      </c>
      <c r="BA56" s="19">
        <f t="shared" si="73"/>
        <v>75674077.055971384</v>
      </c>
      <c r="BB56" s="19">
        <f t="shared" si="73"/>
        <v>76392132.703671172</v>
      </c>
      <c r="BC56" s="19">
        <f t="shared" si="73"/>
        <v>77117001.832727492</v>
      </c>
      <c r="BD56" s="19">
        <f t="shared" si="73"/>
        <v>64298790.807698056</v>
      </c>
      <c r="BE56" s="19">
        <f t="shared" si="73"/>
        <v>65254567.379248843</v>
      </c>
      <c r="BF56" s="19">
        <f t="shared" si="73"/>
        <v>66116399.669546552</v>
      </c>
      <c r="BG56" s="19">
        <f t="shared" si="73"/>
        <v>66923841.980517551</v>
      </c>
      <c r="BH56" s="19">
        <f t="shared" si="73"/>
        <v>67676378.216910288</v>
      </c>
      <c r="BI56" s="19">
        <f t="shared" si="73"/>
        <v>68373487.386352226</v>
      </c>
      <c r="BJ56" s="19">
        <f t="shared" si="73"/>
        <v>69014643.55288212</v>
      </c>
      <c r="BK56" s="19">
        <f t="shared" si="73"/>
        <v>69599315.790041268</v>
      </c>
      <c r="BL56" s="19">
        <f t="shared" si="73"/>
        <v>70126968.133519724</v>
      </c>
      <c r="BM56" s="19">
        <f t="shared" si="73"/>
        <v>70618813.308729395</v>
      </c>
      <c r="BN56" s="19">
        <f t="shared" si="73"/>
        <v>71083834.595454812</v>
      </c>
      <c r="BO56" s="19">
        <f t="shared" si="73"/>
        <v>71521777.467372447</v>
      </c>
      <c r="BP56" s="19">
        <f t="shared" si="73"/>
        <v>71932460.877205685</v>
      </c>
      <c r="BQ56" s="19">
        <f t="shared" si="73"/>
        <v>72347041.1768765</v>
      </c>
      <c r="BR56" s="19">
        <f t="shared" si="73"/>
        <v>72733294.041241407</v>
      </c>
      <c r="BS56" s="19">
        <f t="shared" si="73"/>
        <v>73123211.979056671</v>
      </c>
      <c r="BT56" s="19">
        <f t="shared" si="73"/>
        <v>73516829.767445341</v>
      </c>
      <c r="BU56" s="19">
        <f t="shared" si="73"/>
        <v>73914182.5135234</v>
      </c>
      <c r="BV56" s="19">
        <f t="shared" si="73"/>
        <v>74315305.657530978</v>
      </c>
      <c r="BW56" s="19">
        <f t="shared" ref="BW56:CM56" si="74">BW51+BW52+BW53-BW54-BW55</f>
        <v>74720234.97599332</v>
      </c>
      <c r="BX56" s="19">
        <f t="shared" si="74"/>
        <v>75129006.584911689</v>
      </c>
      <c r="BY56" s="19">
        <f t="shared" si="74"/>
        <v>75541656.942984626</v>
      </c>
      <c r="BZ56" s="19">
        <f t="shared" si="74"/>
        <v>75958222.854859695</v>
      </c>
      <c r="CA56" s="19">
        <f t="shared" si="74"/>
        <v>76378741.474416152</v>
      </c>
      <c r="CB56" s="19">
        <f t="shared" si="74"/>
        <v>76803250.308078721</v>
      </c>
      <c r="CC56" s="19">
        <f t="shared" si="74"/>
        <v>77231787.218162805</v>
      </c>
      <c r="CD56" s="19">
        <f t="shared" si="74"/>
        <v>77631497.973573193</v>
      </c>
      <c r="CE56" s="19">
        <f t="shared" si="74"/>
        <v>78035001.501575395</v>
      </c>
      <c r="CF56" s="19">
        <f t="shared" si="74"/>
        <v>78442333.791003183</v>
      </c>
      <c r="CG56" s="19">
        <f t="shared" si="74"/>
        <v>78853531.172180921</v>
      </c>
      <c r="CH56" s="19">
        <f t="shared" si="74"/>
        <v>79268630.320163891</v>
      </c>
      <c r="CI56" s="19">
        <f t="shared" si="74"/>
        <v>79687668.258009389</v>
      </c>
      <c r="CJ56" s="19">
        <f t="shared" si="74"/>
        <v>80110682.360078841</v>
      </c>
      <c r="CK56" s="19">
        <f t="shared" si="74"/>
        <v>80537710.355371237</v>
      </c>
      <c r="CL56" s="19">
        <f t="shared" si="74"/>
        <v>80968790.330888242</v>
      </c>
      <c r="CM56" s="19">
        <f t="shared" si="74"/>
        <v>81403960.735031173</v>
      </c>
      <c r="CN56" s="19">
        <f t="shared" ref="CN56:DW56" si="75">CN51+CN52+CN53-CN54-CN55</f>
        <v>81843260.381030262</v>
      </c>
      <c r="CO56" s="19">
        <f t="shared" si="75"/>
        <v>82286728.450406477</v>
      </c>
      <c r="CP56" s="19">
        <f t="shared" si="75"/>
        <v>82700869.663837314</v>
      </c>
      <c r="CQ56" s="19">
        <f t="shared" si="75"/>
        <v>83118940.57748808</v>
      </c>
      <c r="CR56" s="19">
        <f t="shared" si="75"/>
        <v>83540978.479470447</v>
      </c>
      <c r="CS56" s="19">
        <f t="shared" si="75"/>
        <v>83967021.011715263</v>
      </c>
      <c r="CT56" s="19">
        <f t="shared" si="75"/>
        <v>84397106.17332989</v>
      </c>
      <c r="CU56" s="19">
        <f t="shared" si="75"/>
        <v>84831272.323987305</v>
      </c>
      <c r="CV56" s="19">
        <f t="shared" si="75"/>
        <v>85269558.187347516</v>
      </c>
      <c r="CW56" s="19">
        <f t="shared" si="75"/>
        <v>85712002.854511306</v>
      </c>
      <c r="CX56" s="19">
        <f t="shared" si="75"/>
        <v>86158645.787506819</v>
      </c>
      <c r="CY56" s="19">
        <f t="shared" si="75"/>
        <v>86609526.822809234</v>
      </c>
      <c r="CZ56" s="19">
        <f t="shared" si="75"/>
        <v>87064686.174893752</v>
      </c>
      <c r="DA56" s="19">
        <f t="shared" si="75"/>
        <v>87524164.43982245</v>
      </c>
      <c r="DB56" s="19">
        <f t="shared" si="75"/>
        <v>87953813.996474028</v>
      </c>
      <c r="DC56" s="19">
        <f t="shared" si="75"/>
        <v>88387540.408803105</v>
      </c>
      <c r="DD56" s="19">
        <f t="shared" si="75"/>
        <v>88825382.361249045</v>
      </c>
      <c r="DE56" s="19">
        <f t="shared" si="75"/>
        <v>89267378.90531981</v>
      </c>
      <c r="DF56" s="19">
        <f t="shared" si="75"/>
        <v>89713569.463075072</v>
      </c>
      <c r="DG56" s="19">
        <f t="shared" si="75"/>
        <v>90163993.830642238</v>
      </c>
      <c r="DH56" s="19">
        <f t="shared" si="75"/>
        <v>90618692.181765929</v>
      </c>
      <c r="DI56" s="19">
        <f t="shared" si="75"/>
        <v>91077705.071391135</v>
      </c>
      <c r="DJ56" s="19">
        <f t="shared" si="75"/>
        <v>91541073.439280301</v>
      </c>
      <c r="DK56" s="19">
        <f t="shared" si="75"/>
        <v>92008838.613664806</v>
      </c>
      <c r="DL56" s="19">
        <f t="shared" si="75"/>
        <v>92481042.31493105</v>
      </c>
      <c r="DM56" s="19">
        <f t="shared" si="75"/>
        <v>92957726.659341559</v>
      </c>
      <c r="DN56" s="19">
        <f t="shared" si="75"/>
        <v>93404080.239848629</v>
      </c>
      <c r="DO56" s="19">
        <f t="shared" si="75"/>
        <v>93854669.177056745</v>
      </c>
      <c r="DP56" s="19">
        <f t="shared" si="75"/>
        <v>94309533.659388646</v>
      </c>
      <c r="DQ56" s="19">
        <f t="shared" si="75"/>
        <v>94768714.256606683</v>
      </c>
      <c r="DR56" s="19">
        <f t="shared" si="75"/>
        <v>95232251.923431307</v>
      </c>
      <c r="DS56" s="19">
        <f t="shared" si="75"/>
        <v>95700188.003193811</v>
      </c>
      <c r="DT56" s="19">
        <f t="shared" si="75"/>
        <v>96172564.231523797</v>
      </c>
      <c r="DU56" s="19">
        <f t="shared" si="75"/>
        <v>96649422.740071625</v>
      </c>
      <c r="DV56" s="19">
        <f t="shared" si="75"/>
        <v>97130806.060266152</v>
      </c>
      <c r="DW56" s="19">
        <f t="shared" si="75"/>
        <v>97616757.127108172</v>
      </c>
      <c r="DX56" s="19">
        <f>DX51+DX52+DX53-DX54-DX55</f>
        <v>98107319.282999799</v>
      </c>
      <c r="DY56" s="19">
        <f>DY51+DY52+DY53-DY54-DY55</f>
        <v>0</v>
      </c>
    </row>
    <row r="57" spans="2:129" x14ac:dyDescent="0.2">
      <c r="B57" s="196">
        <f>D50</f>
        <v>0.12</v>
      </c>
      <c r="C57" s="21"/>
      <c r="G57" s="194" t="str">
        <f>IF(ROUND(H57,2)=D50,"OK","ERROR")</f>
        <v>OK</v>
      </c>
      <c r="H57" s="31">
        <f>XIRR(I57:DY57,$I$29:$DY$29)</f>
        <v>0.11993725895881652</v>
      </c>
      <c r="I57" s="19">
        <f>-I53+I55+I54</f>
        <v>-49943738.700000003</v>
      </c>
      <c r="J57" s="19">
        <f>-J53+J55+J54</f>
        <v>0</v>
      </c>
      <c r="K57" s="19">
        <f t="shared" ref="K57:BV57" si="76">-K53+K55+K54</f>
        <v>0</v>
      </c>
      <c r="L57" s="19">
        <f t="shared" si="76"/>
        <v>0</v>
      </c>
      <c r="M57" s="19">
        <f t="shared" si="76"/>
        <v>0</v>
      </c>
      <c r="N57" s="19">
        <f t="shared" si="76"/>
        <v>0</v>
      </c>
      <c r="O57" s="19">
        <f t="shared" si="76"/>
        <v>0</v>
      </c>
      <c r="P57" s="19">
        <f t="shared" si="76"/>
        <v>0</v>
      </c>
      <c r="Q57" s="19">
        <f t="shared" si="76"/>
        <v>0</v>
      </c>
      <c r="R57" s="19">
        <f t="shared" si="76"/>
        <v>0</v>
      </c>
      <c r="S57" s="19">
        <f t="shared" si="76"/>
        <v>0</v>
      </c>
      <c r="T57" s="19">
        <f t="shared" si="76"/>
        <v>0</v>
      </c>
      <c r="U57" s="19">
        <f t="shared" si="76"/>
        <v>0</v>
      </c>
      <c r="V57" s="19">
        <f t="shared" si="76"/>
        <v>0</v>
      </c>
      <c r="W57" s="19">
        <f t="shared" si="76"/>
        <v>0</v>
      </c>
      <c r="X57" s="19">
        <f t="shared" si="76"/>
        <v>0</v>
      </c>
      <c r="Y57" s="19">
        <f t="shared" si="76"/>
        <v>0</v>
      </c>
      <c r="Z57" s="19">
        <f t="shared" si="76"/>
        <v>0</v>
      </c>
      <c r="AA57" s="19">
        <f t="shared" si="76"/>
        <v>0</v>
      </c>
      <c r="AB57" s="19">
        <f t="shared" si="76"/>
        <v>0</v>
      </c>
      <c r="AC57" s="19">
        <f t="shared" si="76"/>
        <v>0</v>
      </c>
      <c r="AD57" s="19">
        <f t="shared" si="76"/>
        <v>0</v>
      </c>
      <c r="AE57" s="19">
        <f t="shared" si="76"/>
        <v>0</v>
      </c>
      <c r="AF57" s="19">
        <f t="shared" si="76"/>
        <v>0</v>
      </c>
      <c r="AG57" s="19">
        <f t="shared" si="76"/>
        <v>0</v>
      </c>
      <c r="AH57" s="19">
        <f t="shared" si="76"/>
        <v>0</v>
      </c>
      <c r="AI57" s="19">
        <f t="shared" si="76"/>
        <v>0</v>
      </c>
      <c r="AJ57" s="19">
        <f t="shared" si="76"/>
        <v>0</v>
      </c>
      <c r="AK57" s="19">
        <f t="shared" si="76"/>
        <v>0</v>
      </c>
      <c r="AL57" s="19">
        <f t="shared" si="76"/>
        <v>0</v>
      </c>
      <c r="AM57" s="19">
        <f t="shared" si="76"/>
        <v>0</v>
      </c>
      <c r="AN57" s="19">
        <f t="shared" si="76"/>
        <v>0</v>
      </c>
      <c r="AO57" s="19">
        <f t="shared" si="76"/>
        <v>0</v>
      </c>
      <c r="AP57" s="19">
        <f t="shared" si="76"/>
        <v>0</v>
      </c>
      <c r="AQ57" s="19">
        <f t="shared" si="76"/>
        <v>0</v>
      </c>
      <c r="AR57" s="19">
        <f t="shared" si="76"/>
        <v>0</v>
      </c>
      <c r="AS57" s="19">
        <f t="shared" si="76"/>
        <v>0</v>
      </c>
      <c r="AT57" s="19">
        <f t="shared" si="76"/>
        <v>0</v>
      </c>
      <c r="AU57" s="19">
        <f t="shared" si="76"/>
        <v>0</v>
      </c>
      <c r="AV57" s="19">
        <f t="shared" si="76"/>
        <v>0</v>
      </c>
      <c r="AW57" s="19">
        <f t="shared" si="76"/>
        <v>0</v>
      </c>
      <c r="AX57" s="19">
        <f t="shared" si="76"/>
        <v>0</v>
      </c>
      <c r="AY57" s="19">
        <f t="shared" si="76"/>
        <v>0</v>
      </c>
      <c r="AZ57" s="19">
        <f t="shared" si="76"/>
        <v>0</v>
      </c>
      <c r="BA57" s="19">
        <f t="shared" si="76"/>
        <v>0</v>
      </c>
      <c r="BB57" s="19">
        <f t="shared" si="76"/>
        <v>0</v>
      </c>
      <c r="BC57" s="19">
        <f t="shared" si="76"/>
        <v>0</v>
      </c>
      <c r="BD57" s="19">
        <f t="shared" si="76"/>
        <v>13549958.287156044</v>
      </c>
      <c r="BE57" s="19">
        <f t="shared" si="76"/>
        <v>-345658.65963246801</v>
      </c>
      <c r="BF57" s="19">
        <f t="shared" si="76"/>
        <v>-242645.2124002206</v>
      </c>
      <c r="BG57" s="19">
        <f t="shared" si="76"/>
        <v>-180077.48492653359</v>
      </c>
      <c r="BH57" s="19">
        <f t="shared" si="76"/>
        <v>-117509.75745284678</v>
      </c>
      <c r="BI57" s="19">
        <f t="shared" si="76"/>
        <v>-54942.029979160085</v>
      </c>
      <c r="BJ57" s="19">
        <f t="shared" si="76"/>
        <v>7625.6974945269239</v>
      </c>
      <c r="BK57" s="19">
        <f t="shared" si="76"/>
        <v>70193.424968213614</v>
      </c>
      <c r="BL57" s="19">
        <f t="shared" si="76"/>
        <v>132761.15244190063</v>
      </c>
      <c r="BM57" s="19">
        <f t="shared" si="76"/>
        <v>173575.10453939324</v>
      </c>
      <c r="BN57" s="19">
        <f t="shared" si="76"/>
        <v>205066.01004708954</v>
      </c>
      <c r="BO57" s="19">
        <f t="shared" si="76"/>
        <v>236556.9155547854</v>
      </c>
      <c r="BP57" s="19">
        <f t="shared" si="76"/>
        <v>267971.92686799174</v>
      </c>
      <c r="BQ57" s="19">
        <f t="shared" si="76"/>
        <v>267971.92686799174</v>
      </c>
      <c r="BR57" s="19">
        <f t="shared" si="76"/>
        <v>300233.22879221645</v>
      </c>
      <c r="BS57" s="19">
        <f t="shared" si="76"/>
        <v>300233.22879221645</v>
      </c>
      <c r="BT57" s="19">
        <f t="shared" si="76"/>
        <v>300233.22879221645</v>
      </c>
      <c r="BU57" s="19">
        <f t="shared" si="76"/>
        <v>300233.22879221645</v>
      </c>
      <c r="BV57" s="19">
        <f t="shared" si="76"/>
        <v>300233.22879221645</v>
      </c>
      <c r="BW57" s="19">
        <f t="shared" ref="BW57:CM57" si="77">-BW53+BW55+BW54</f>
        <v>300233.22879221645</v>
      </c>
      <c r="BX57" s="19">
        <f t="shared" si="77"/>
        <v>300233.22879221645</v>
      </c>
      <c r="BY57" s="19">
        <f t="shared" si="77"/>
        <v>300233.22879221645</v>
      </c>
      <c r="BZ57" s="19">
        <f t="shared" si="77"/>
        <v>300233.22879221645</v>
      </c>
      <c r="CA57" s="19">
        <f t="shared" si="77"/>
        <v>300233.22879221645</v>
      </c>
      <c r="CB57" s="19">
        <f t="shared" si="77"/>
        <v>300233.22879221645</v>
      </c>
      <c r="CC57" s="19">
        <f t="shared" si="77"/>
        <v>300233.22879221645</v>
      </c>
      <c r="CD57" s="19">
        <f t="shared" si="77"/>
        <v>333125.68147054699</v>
      </c>
      <c r="CE57" s="19">
        <f t="shared" si="77"/>
        <v>333125.68147054699</v>
      </c>
      <c r="CF57" s="19">
        <f t="shared" si="77"/>
        <v>333125.68147054699</v>
      </c>
      <c r="CG57" s="19">
        <f t="shared" si="77"/>
        <v>333125.68147054699</v>
      </c>
      <c r="CH57" s="19">
        <f t="shared" si="77"/>
        <v>333125.68147054699</v>
      </c>
      <c r="CI57" s="19">
        <f t="shared" si="77"/>
        <v>333125.68147054699</v>
      </c>
      <c r="CJ57" s="19">
        <f t="shared" si="77"/>
        <v>333125.68147054699</v>
      </c>
      <c r="CK57" s="19">
        <f t="shared" si="77"/>
        <v>333125.68147054699</v>
      </c>
      <c r="CL57" s="19">
        <f t="shared" si="77"/>
        <v>333125.68147054699</v>
      </c>
      <c r="CM57" s="19">
        <f t="shared" si="77"/>
        <v>333125.68147054699</v>
      </c>
      <c r="CN57" s="19">
        <f t="shared" ref="CN57:DW57" si="78">-CN53+CN55+CN54</f>
        <v>333125.68147054699</v>
      </c>
      <c r="CO57" s="19">
        <f t="shared" si="78"/>
        <v>333125.68147054699</v>
      </c>
      <c r="CP57" s="19">
        <f t="shared" si="78"/>
        <v>366660.51409933477</v>
      </c>
      <c r="CQ57" s="19">
        <f t="shared" si="78"/>
        <v>366660.51409933477</v>
      </c>
      <c r="CR57" s="19">
        <f t="shared" si="78"/>
        <v>366660.51409933477</v>
      </c>
      <c r="CS57" s="19">
        <f t="shared" si="78"/>
        <v>366660.51409933477</v>
      </c>
      <c r="CT57" s="19">
        <f t="shared" si="78"/>
        <v>366660.51409933477</v>
      </c>
      <c r="CU57" s="19">
        <f t="shared" si="78"/>
        <v>366660.51409933477</v>
      </c>
      <c r="CV57" s="19">
        <f t="shared" si="78"/>
        <v>366660.51409933477</v>
      </c>
      <c r="CW57" s="19">
        <f t="shared" si="78"/>
        <v>366660.51409933477</v>
      </c>
      <c r="CX57" s="19">
        <f t="shared" si="78"/>
        <v>366660.51409933477</v>
      </c>
      <c r="CY57" s="19">
        <f t="shared" si="78"/>
        <v>366660.51409933477</v>
      </c>
      <c r="CZ57" s="19">
        <f t="shared" si="78"/>
        <v>366660.51409933477</v>
      </c>
      <c r="DA57" s="19">
        <f t="shared" si="78"/>
        <v>366660.51409933477</v>
      </c>
      <c r="DB57" s="19">
        <f t="shared" si="78"/>
        <v>400849.11649029586</v>
      </c>
      <c r="DC57" s="19">
        <f t="shared" si="78"/>
        <v>400849.11649029586</v>
      </c>
      <c r="DD57" s="19">
        <f t="shared" si="78"/>
        <v>400849.11649029586</v>
      </c>
      <c r="DE57" s="19">
        <f t="shared" si="78"/>
        <v>400849.11649029586</v>
      </c>
      <c r="DF57" s="19">
        <f t="shared" si="78"/>
        <v>400849.11649029586</v>
      </c>
      <c r="DG57" s="19">
        <f t="shared" si="78"/>
        <v>400849.11649029586</v>
      </c>
      <c r="DH57" s="19">
        <f t="shared" si="78"/>
        <v>400849.11649029586</v>
      </c>
      <c r="DI57" s="19">
        <f t="shared" si="78"/>
        <v>400849.11649029586</v>
      </c>
      <c r="DJ57" s="19">
        <f t="shared" si="78"/>
        <v>400849.11649029586</v>
      </c>
      <c r="DK57" s="19">
        <f t="shared" si="78"/>
        <v>400849.11649029586</v>
      </c>
      <c r="DL57" s="19">
        <f t="shared" si="78"/>
        <v>400849.11649029586</v>
      </c>
      <c r="DM57" s="19">
        <f t="shared" si="78"/>
        <v>400849.11649029586</v>
      </c>
      <c r="DN57" s="19">
        <f t="shared" si="78"/>
        <v>435703.03943299205</v>
      </c>
      <c r="DO57" s="19">
        <f t="shared" si="78"/>
        <v>435703.03943299205</v>
      </c>
      <c r="DP57" s="19">
        <f t="shared" si="78"/>
        <v>435703.03943299205</v>
      </c>
      <c r="DQ57" s="19">
        <f t="shared" si="78"/>
        <v>435703.03943299205</v>
      </c>
      <c r="DR57" s="19">
        <f t="shared" si="78"/>
        <v>435703.03943299205</v>
      </c>
      <c r="DS57" s="19">
        <f t="shared" si="78"/>
        <v>435703.03943299205</v>
      </c>
      <c r="DT57" s="19">
        <f t="shared" si="78"/>
        <v>435703.03943299205</v>
      </c>
      <c r="DU57" s="19">
        <f t="shared" si="78"/>
        <v>435703.03943299205</v>
      </c>
      <c r="DV57" s="19">
        <f t="shared" si="78"/>
        <v>435703.03943299205</v>
      </c>
      <c r="DW57" s="19">
        <f t="shared" si="78"/>
        <v>435703.03943299205</v>
      </c>
      <c r="DX57" s="19">
        <f>-DX53+DX55+DX54</f>
        <v>435703.03943299205</v>
      </c>
      <c r="DY57" s="19">
        <f>-DY53+DY55+DY54</f>
        <v>99038239.321043208</v>
      </c>
    </row>
    <row r="58" spans="2:129" x14ac:dyDescent="0.2">
      <c r="B58" s="10"/>
      <c r="G58" s="9"/>
      <c r="H58" s="37"/>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row>
    <row r="59" spans="2:129" x14ac:dyDescent="0.2">
      <c r="B59" s="115" t="s">
        <v>137</v>
      </c>
      <c r="C59" s="2"/>
      <c r="D59" s="2"/>
      <c r="E59" s="2"/>
      <c r="F59" s="2"/>
      <c r="G59" s="90"/>
      <c r="H59" s="54"/>
      <c r="I59" s="28">
        <f>I55</f>
        <v>0</v>
      </c>
      <c r="J59" s="28">
        <f>J55</f>
        <v>0</v>
      </c>
      <c r="K59" s="28">
        <f t="shared" ref="K59:BV59" si="79">K55</f>
        <v>0</v>
      </c>
      <c r="L59" s="28">
        <f t="shared" si="79"/>
        <v>0</v>
      </c>
      <c r="M59" s="28">
        <f t="shared" si="79"/>
        <v>0</v>
      </c>
      <c r="N59" s="28">
        <f t="shared" si="79"/>
        <v>0</v>
      </c>
      <c r="O59" s="28">
        <f t="shared" si="79"/>
        <v>0</v>
      </c>
      <c r="P59" s="28">
        <f t="shared" si="79"/>
        <v>0</v>
      </c>
      <c r="Q59" s="28">
        <f t="shared" si="79"/>
        <v>0</v>
      </c>
      <c r="R59" s="28">
        <f t="shared" si="79"/>
        <v>0</v>
      </c>
      <c r="S59" s="28">
        <f t="shared" si="79"/>
        <v>0</v>
      </c>
      <c r="T59" s="28">
        <f t="shared" si="79"/>
        <v>0</v>
      </c>
      <c r="U59" s="28">
        <f t="shared" si="79"/>
        <v>0</v>
      </c>
      <c r="V59" s="28">
        <f t="shared" si="79"/>
        <v>0</v>
      </c>
      <c r="W59" s="28">
        <f t="shared" si="79"/>
        <v>0</v>
      </c>
      <c r="X59" s="28">
        <f t="shared" si="79"/>
        <v>0</v>
      </c>
      <c r="Y59" s="28">
        <f t="shared" si="79"/>
        <v>0</v>
      </c>
      <c r="Z59" s="28">
        <f t="shared" si="79"/>
        <v>0</v>
      </c>
      <c r="AA59" s="28">
        <f t="shared" si="79"/>
        <v>0</v>
      </c>
      <c r="AB59" s="28">
        <f t="shared" si="79"/>
        <v>0</v>
      </c>
      <c r="AC59" s="28">
        <f t="shared" si="79"/>
        <v>0</v>
      </c>
      <c r="AD59" s="28">
        <f t="shared" si="79"/>
        <v>0</v>
      </c>
      <c r="AE59" s="28">
        <f t="shared" si="79"/>
        <v>0</v>
      </c>
      <c r="AF59" s="28">
        <f t="shared" si="79"/>
        <v>0</v>
      </c>
      <c r="AG59" s="28">
        <f t="shared" si="79"/>
        <v>0</v>
      </c>
      <c r="AH59" s="28">
        <f t="shared" si="79"/>
        <v>0</v>
      </c>
      <c r="AI59" s="28">
        <f t="shared" si="79"/>
        <v>0</v>
      </c>
      <c r="AJ59" s="28">
        <f t="shared" si="79"/>
        <v>0</v>
      </c>
      <c r="AK59" s="28">
        <f t="shared" si="79"/>
        <v>0</v>
      </c>
      <c r="AL59" s="28">
        <f t="shared" si="79"/>
        <v>0</v>
      </c>
      <c r="AM59" s="28">
        <f t="shared" si="79"/>
        <v>0</v>
      </c>
      <c r="AN59" s="28">
        <f t="shared" si="79"/>
        <v>0</v>
      </c>
      <c r="AO59" s="28">
        <f t="shared" si="79"/>
        <v>0</v>
      </c>
      <c r="AP59" s="28">
        <f t="shared" si="79"/>
        <v>0</v>
      </c>
      <c r="AQ59" s="28">
        <f t="shared" si="79"/>
        <v>0</v>
      </c>
      <c r="AR59" s="28">
        <f t="shared" si="79"/>
        <v>0</v>
      </c>
      <c r="AS59" s="28">
        <f t="shared" si="79"/>
        <v>0</v>
      </c>
      <c r="AT59" s="28">
        <f t="shared" si="79"/>
        <v>0</v>
      </c>
      <c r="AU59" s="28">
        <f t="shared" si="79"/>
        <v>0</v>
      </c>
      <c r="AV59" s="28">
        <f t="shared" si="79"/>
        <v>0</v>
      </c>
      <c r="AW59" s="28">
        <f t="shared" si="79"/>
        <v>0</v>
      </c>
      <c r="AX59" s="28">
        <f t="shared" si="79"/>
        <v>0</v>
      </c>
      <c r="AY59" s="28">
        <f t="shared" si="79"/>
        <v>0</v>
      </c>
      <c r="AZ59" s="28">
        <f t="shared" si="79"/>
        <v>0</v>
      </c>
      <c r="BA59" s="28">
        <f t="shared" si="79"/>
        <v>0</v>
      </c>
      <c r="BB59" s="28">
        <f t="shared" si="79"/>
        <v>0</v>
      </c>
      <c r="BC59" s="28">
        <f t="shared" si="79"/>
        <v>0</v>
      </c>
      <c r="BD59" s="28">
        <f t="shared" si="79"/>
        <v>0</v>
      </c>
      <c r="BE59" s="28">
        <f t="shared" si="79"/>
        <v>0</v>
      </c>
      <c r="BF59" s="28">
        <f t="shared" si="79"/>
        <v>0</v>
      </c>
      <c r="BG59" s="28">
        <f t="shared" si="79"/>
        <v>0</v>
      </c>
      <c r="BH59" s="28">
        <f t="shared" si="79"/>
        <v>0</v>
      </c>
      <c r="BI59" s="28">
        <f t="shared" si="79"/>
        <v>0</v>
      </c>
      <c r="BJ59" s="28">
        <f t="shared" si="79"/>
        <v>0</v>
      </c>
      <c r="BK59" s="28">
        <f t="shared" si="79"/>
        <v>0</v>
      </c>
      <c r="BL59" s="28">
        <f t="shared" si="79"/>
        <v>0</v>
      </c>
      <c r="BM59" s="28">
        <f t="shared" si="79"/>
        <v>0</v>
      </c>
      <c r="BN59" s="28">
        <f t="shared" si="79"/>
        <v>0</v>
      </c>
      <c r="BO59" s="28">
        <f t="shared" si="79"/>
        <v>0</v>
      </c>
      <c r="BP59" s="28">
        <f t="shared" si="79"/>
        <v>0</v>
      </c>
      <c r="BQ59" s="28">
        <f t="shared" si="79"/>
        <v>0</v>
      </c>
      <c r="BR59" s="28">
        <f t="shared" si="79"/>
        <v>0</v>
      </c>
      <c r="BS59" s="28">
        <f t="shared" si="79"/>
        <v>0</v>
      </c>
      <c r="BT59" s="28">
        <f t="shared" si="79"/>
        <v>0</v>
      </c>
      <c r="BU59" s="28">
        <f t="shared" si="79"/>
        <v>0</v>
      </c>
      <c r="BV59" s="28">
        <f t="shared" si="79"/>
        <v>0</v>
      </c>
      <c r="BW59" s="28">
        <f t="shared" ref="BW59:CM59" si="80">BW55</f>
        <v>0</v>
      </c>
      <c r="BX59" s="28">
        <f t="shared" si="80"/>
        <v>0</v>
      </c>
      <c r="BY59" s="28">
        <f t="shared" si="80"/>
        <v>0</v>
      </c>
      <c r="BZ59" s="28">
        <f t="shared" si="80"/>
        <v>0</v>
      </c>
      <c r="CA59" s="28">
        <f t="shared" si="80"/>
        <v>0</v>
      </c>
      <c r="CB59" s="28">
        <f t="shared" si="80"/>
        <v>0</v>
      </c>
      <c r="CC59" s="28">
        <f t="shared" si="80"/>
        <v>0</v>
      </c>
      <c r="CD59" s="28">
        <f t="shared" si="80"/>
        <v>0</v>
      </c>
      <c r="CE59" s="28">
        <f t="shared" si="80"/>
        <v>0</v>
      </c>
      <c r="CF59" s="28">
        <f t="shared" si="80"/>
        <v>0</v>
      </c>
      <c r="CG59" s="28">
        <f t="shared" si="80"/>
        <v>0</v>
      </c>
      <c r="CH59" s="28">
        <f t="shared" si="80"/>
        <v>0</v>
      </c>
      <c r="CI59" s="28">
        <f t="shared" si="80"/>
        <v>0</v>
      </c>
      <c r="CJ59" s="28">
        <f t="shared" si="80"/>
        <v>0</v>
      </c>
      <c r="CK59" s="28">
        <f t="shared" si="80"/>
        <v>0</v>
      </c>
      <c r="CL59" s="28">
        <f t="shared" si="80"/>
        <v>0</v>
      </c>
      <c r="CM59" s="28">
        <f t="shared" si="80"/>
        <v>0</v>
      </c>
      <c r="CN59" s="28">
        <f t="shared" ref="CN59:DW59" si="81">CN55</f>
        <v>0</v>
      </c>
      <c r="CO59" s="28">
        <f t="shared" si="81"/>
        <v>0</v>
      </c>
      <c r="CP59" s="28">
        <f t="shared" si="81"/>
        <v>0</v>
      </c>
      <c r="CQ59" s="28">
        <f t="shared" si="81"/>
        <v>0</v>
      </c>
      <c r="CR59" s="28">
        <f t="shared" si="81"/>
        <v>0</v>
      </c>
      <c r="CS59" s="28">
        <f t="shared" si="81"/>
        <v>0</v>
      </c>
      <c r="CT59" s="28">
        <f t="shared" si="81"/>
        <v>0</v>
      </c>
      <c r="CU59" s="28">
        <f t="shared" si="81"/>
        <v>0</v>
      </c>
      <c r="CV59" s="28">
        <f t="shared" si="81"/>
        <v>0</v>
      </c>
      <c r="CW59" s="28">
        <f t="shared" si="81"/>
        <v>0</v>
      </c>
      <c r="CX59" s="28">
        <f t="shared" si="81"/>
        <v>0</v>
      </c>
      <c r="CY59" s="28">
        <f t="shared" si="81"/>
        <v>0</v>
      </c>
      <c r="CZ59" s="28">
        <f t="shared" si="81"/>
        <v>0</v>
      </c>
      <c r="DA59" s="28">
        <f t="shared" si="81"/>
        <v>0</v>
      </c>
      <c r="DB59" s="28">
        <f t="shared" si="81"/>
        <v>0</v>
      </c>
      <c r="DC59" s="28">
        <f t="shared" si="81"/>
        <v>0</v>
      </c>
      <c r="DD59" s="28">
        <f t="shared" si="81"/>
        <v>0</v>
      </c>
      <c r="DE59" s="28">
        <f t="shared" si="81"/>
        <v>0</v>
      </c>
      <c r="DF59" s="28">
        <f t="shared" si="81"/>
        <v>0</v>
      </c>
      <c r="DG59" s="28">
        <f t="shared" si="81"/>
        <v>0</v>
      </c>
      <c r="DH59" s="28">
        <f t="shared" si="81"/>
        <v>0</v>
      </c>
      <c r="DI59" s="28">
        <f t="shared" si="81"/>
        <v>0</v>
      </c>
      <c r="DJ59" s="28">
        <f t="shared" si="81"/>
        <v>0</v>
      </c>
      <c r="DK59" s="28">
        <f t="shared" si="81"/>
        <v>0</v>
      </c>
      <c r="DL59" s="28">
        <f t="shared" si="81"/>
        <v>0</v>
      </c>
      <c r="DM59" s="28">
        <f t="shared" si="81"/>
        <v>0</v>
      </c>
      <c r="DN59" s="28">
        <f t="shared" si="81"/>
        <v>0</v>
      </c>
      <c r="DO59" s="28">
        <f t="shared" si="81"/>
        <v>0</v>
      </c>
      <c r="DP59" s="28">
        <f t="shared" si="81"/>
        <v>0</v>
      </c>
      <c r="DQ59" s="28">
        <f t="shared" si="81"/>
        <v>0</v>
      </c>
      <c r="DR59" s="28">
        <f t="shared" si="81"/>
        <v>0</v>
      </c>
      <c r="DS59" s="28">
        <f t="shared" si="81"/>
        <v>0</v>
      </c>
      <c r="DT59" s="28">
        <f t="shared" si="81"/>
        <v>0</v>
      </c>
      <c r="DU59" s="28">
        <f t="shared" si="81"/>
        <v>0</v>
      </c>
      <c r="DV59" s="28">
        <f t="shared" si="81"/>
        <v>0</v>
      </c>
      <c r="DW59" s="28">
        <f t="shared" si="81"/>
        <v>0</v>
      </c>
      <c r="DX59" s="28">
        <f>DX55</f>
        <v>0</v>
      </c>
      <c r="DY59" s="28">
        <f>DY55</f>
        <v>39382832.574151926</v>
      </c>
    </row>
    <row r="60" spans="2:129" x14ac:dyDescent="0.2">
      <c r="B60" s="10" t="s">
        <v>138</v>
      </c>
      <c r="G60" s="9"/>
      <c r="H60" s="37"/>
      <c r="I60" s="19">
        <f>I59/$M$7*$L$7</f>
        <v>0</v>
      </c>
      <c r="J60" s="19">
        <f>J59/$M$7*$L$7</f>
        <v>0</v>
      </c>
      <c r="K60" s="19">
        <f t="shared" ref="K60:BV60" si="82">K59/$M$7*$L$7</f>
        <v>0</v>
      </c>
      <c r="L60" s="19">
        <f t="shared" si="82"/>
        <v>0</v>
      </c>
      <c r="M60" s="19">
        <f t="shared" si="82"/>
        <v>0</v>
      </c>
      <c r="N60" s="19">
        <f t="shared" si="82"/>
        <v>0</v>
      </c>
      <c r="O60" s="19">
        <f t="shared" si="82"/>
        <v>0</v>
      </c>
      <c r="P60" s="19">
        <f t="shared" si="82"/>
        <v>0</v>
      </c>
      <c r="Q60" s="19">
        <f t="shared" si="82"/>
        <v>0</v>
      </c>
      <c r="R60" s="19">
        <f t="shared" si="82"/>
        <v>0</v>
      </c>
      <c r="S60" s="19">
        <f t="shared" si="82"/>
        <v>0</v>
      </c>
      <c r="T60" s="19">
        <f t="shared" si="82"/>
        <v>0</v>
      </c>
      <c r="U60" s="19">
        <f t="shared" si="82"/>
        <v>0</v>
      </c>
      <c r="V60" s="19">
        <f t="shared" si="82"/>
        <v>0</v>
      </c>
      <c r="W60" s="19">
        <f t="shared" si="82"/>
        <v>0</v>
      </c>
      <c r="X60" s="19">
        <f t="shared" si="82"/>
        <v>0</v>
      </c>
      <c r="Y60" s="19">
        <f t="shared" si="82"/>
        <v>0</v>
      </c>
      <c r="Z60" s="19">
        <f t="shared" si="82"/>
        <v>0</v>
      </c>
      <c r="AA60" s="19">
        <f t="shared" si="82"/>
        <v>0</v>
      </c>
      <c r="AB60" s="19">
        <f t="shared" si="82"/>
        <v>0</v>
      </c>
      <c r="AC60" s="19">
        <f t="shared" si="82"/>
        <v>0</v>
      </c>
      <c r="AD60" s="19">
        <f t="shared" si="82"/>
        <v>0</v>
      </c>
      <c r="AE60" s="19">
        <f t="shared" si="82"/>
        <v>0</v>
      </c>
      <c r="AF60" s="19">
        <f t="shared" si="82"/>
        <v>0</v>
      </c>
      <c r="AG60" s="19">
        <f t="shared" si="82"/>
        <v>0</v>
      </c>
      <c r="AH60" s="19">
        <f t="shared" si="82"/>
        <v>0</v>
      </c>
      <c r="AI60" s="19">
        <f t="shared" si="82"/>
        <v>0</v>
      </c>
      <c r="AJ60" s="19">
        <f t="shared" si="82"/>
        <v>0</v>
      </c>
      <c r="AK60" s="19">
        <f t="shared" si="82"/>
        <v>0</v>
      </c>
      <c r="AL60" s="19">
        <f t="shared" si="82"/>
        <v>0</v>
      </c>
      <c r="AM60" s="19">
        <f t="shared" si="82"/>
        <v>0</v>
      </c>
      <c r="AN60" s="19">
        <f t="shared" si="82"/>
        <v>0</v>
      </c>
      <c r="AO60" s="19">
        <f t="shared" si="82"/>
        <v>0</v>
      </c>
      <c r="AP60" s="19">
        <f t="shared" si="82"/>
        <v>0</v>
      </c>
      <c r="AQ60" s="19">
        <f t="shared" si="82"/>
        <v>0</v>
      </c>
      <c r="AR60" s="19">
        <f t="shared" si="82"/>
        <v>0</v>
      </c>
      <c r="AS60" s="19">
        <f t="shared" si="82"/>
        <v>0</v>
      </c>
      <c r="AT60" s="19">
        <f t="shared" si="82"/>
        <v>0</v>
      </c>
      <c r="AU60" s="19">
        <f t="shared" si="82"/>
        <v>0</v>
      </c>
      <c r="AV60" s="19">
        <f t="shared" si="82"/>
        <v>0</v>
      </c>
      <c r="AW60" s="19">
        <f t="shared" si="82"/>
        <v>0</v>
      </c>
      <c r="AX60" s="19">
        <f t="shared" si="82"/>
        <v>0</v>
      </c>
      <c r="AY60" s="19">
        <f t="shared" si="82"/>
        <v>0</v>
      </c>
      <c r="AZ60" s="19">
        <f t="shared" si="82"/>
        <v>0</v>
      </c>
      <c r="BA60" s="19">
        <f t="shared" si="82"/>
        <v>0</v>
      </c>
      <c r="BB60" s="19">
        <f t="shared" si="82"/>
        <v>0</v>
      </c>
      <c r="BC60" s="19">
        <f t="shared" si="82"/>
        <v>0</v>
      </c>
      <c r="BD60" s="19">
        <f t="shared" si="82"/>
        <v>0</v>
      </c>
      <c r="BE60" s="19">
        <f t="shared" si="82"/>
        <v>0</v>
      </c>
      <c r="BF60" s="19">
        <f t="shared" si="82"/>
        <v>0</v>
      </c>
      <c r="BG60" s="19">
        <f t="shared" si="82"/>
        <v>0</v>
      </c>
      <c r="BH60" s="19">
        <f t="shared" si="82"/>
        <v>0</v>
      </c>
      <c r="BI60" s="19">
        <f t="shared" si="82"/>
        <v>0</v>
      </c>
      <c r="BJ60" s="19">
        <f t="shared" si="82"/>
        <v>0</v>
      </c>
      <c r="BK60" s="19">
        <f t="shared" si="82"/>
        <v>0</v>
      </c>
      <c r="BL60" s="19">
        <f t="shared" si="82"/>
        <v>0</v>
      </c>
      <c r="BM60" s="19">
        <f t="shared" si="82"/>
        <v>0</v>
      </c>
      <c r="BN60" s="19">
        <f t="shared" si="82"/>
        <v>0</v>
      </c>
      <c r="BO60" s="19">
        <f t="shared" si="82"/>
        <v>0</v>
      </c>
      <c r="BP60" s="19">
        <f t="shared" si="82"/>
        <v>0</v>
      </c>
      <c r="BQ60" s="19">
        <f t="shared" si="82"/>
        <v>0</v>
      </c>
      <c r="BR60" s="19">
        <f t="shared" si="82"/>
        <v>0</v>
      </c>
      <c r="BS60" s="19">
        <f t="shared" si="82"/>
        <v>0</v>
      </c>
      <c r="BT60" s="19">
        <f t="shared" si="82"/>
        <v>0</v>
      </c>
      <c r="BU60" s="19">
        <f t="shared" si="82"/>
        <v>0</v>
      </c>
      <c r="BV60" s="19">
        <f t="shared" si="82"/>
        <v>0</v>
      </c>
      <c r="BW60" s="19">
        <f t="shared" ref="BW60:CM60" si="83">BW59/$M$7*$L$7</f>
        <v>0</v>
      </c>
      <c r="BX60" s="19">
        <f t="shared" si="83"/>
        <v>0</v>
      </c>
      <c r="BY60" s="19">
        <f t="shared" si="83"/>
        <v>0</v>
      </c>
      <c r="BZ60" s="19">
        <f t="shared" si="83"/>
        <v>0</v>
      </c>
      <c r="CA60" s="19">
        <f t="shared" si="83"/>
        <v>0</v>
      </c>
      <c r="CB60" s="19">
        <f t="shared" si="83"/>
        <v>0</v>
      </c>
      <c r="CC60" s="19">
        <f t="shared" si="83"/>
        <v>0</v>
      </c>
      <c r="CD60" s="19">
        <f t="shared" si="83"/>
        <v>0</v>
      </c>
      <c r="CE60" s="19">
        <f t="shared" si="83"/>
        <v>0</v>
      </c>
      <c r="CF60" s="19">
        <f t="shared" si="83"/>
        <v>0</v>
      </c>
      <c r="CG60" s="19">
        <f t="shared" si="83"/>
        <v>0</v>
      </c>
      <c r="CH60" s="19">
        <f t="shared" si="83"/>
        <v>0</v>
      </c>
      <c r="CI60" s="19">
        <f t="shared" si="83"/>
        <v>0</v>
      </c>
      <c r="CJ60" s="19">
        <f t="shared" si="83"/>
        <v>0</v>
      </c>
      <c r="CK60" s="19">
        <f t="shared" si="83"/>
        <v>0</v>
      </c>
      <c r="CL60" s="19">
        <f t="shared" si="83"/>
        <v>0</v>
      </c>
      <c r="CM60" s="19">
        <f t="shared" si="83"/>
        <v>0</v>
      </c>
      <c r="CN60" s="19">
        <f t="shared" ref="CN60:DW60" si="84">CN59/$M$7*$L$7</f>
        <v>0</v>
      </c>
      <c r="CO60" s="19">
        <f t="shared" si="84"/>
        <v>0</v>
      </c>
      <c r="CP60" s="19">
        <f t="shared" si="84"/>
        <v>0</v>
      </c>
      <c r="CQ60" s="19">
        <f t="shared" si="84"/>
        <v>0</v>
      </c>
      <c r="CR60" s="19">
        <f t="shared" si="84"/>
        <v>0</v>
      </c>
      <c r="CS60" s="19">
        <f t="shared" si="84"/>
        <v>0</v>
      </c>
      <c r="CT60" s="19">
        <f t="shared" si="84"/>
        <v>0</v>
      </c>
      <c r="CU60" s="19">
        <f t="shared" si="84"/>
        <v>0</v>
      </c>
      <c r="CV60" s="19">
        <f t="shared" si="84"/>
        <v>0</v>
      </c>
      <c r="CW60" s="19">
        <f t="shared" si="84"/>
        <v>0</v>
      </c>
      <c r="CX60" s="19">
        <f t="shared" si="84"/>
        <v>0</v>
      </c>
      <c r="CY60" s="19">
        <f t="shared" si="84"/>
        <v>0</v>
      </c>
      <c r="CZ60" s="19">
        <f t="shared" si="84"/>
        <v>0</v>
      </c>
      <c r="DA60" s="19">
        <f t="shared" si="84"/>
        <v>0</v>
      </c>
      <c r="DB60" s="19">
        <f t="shared" si="84"/>
        <v>0</v>
      </c>
      <c r="DC60" s="19">
        <f t="shared" si="84"/>
        <v>0</v>
      </c>
      <c r="DD60" s="19">
        <f t="shared" si="84"/>
        <v>0</v>
      </c>
      <c r="DE60" s="19">
        <f t="shared" si="84"/>
        <v>0</v>
      </c>
      <c r="DF60" s="19">
        <f t="shared" si="84"/>
        <v>0</v>
      </c>
      <c r="DG60" s="19">
        <f t="shared" si="84"/>
        <v>0</v>
      </c>
      <c r="DH60" s="19">
        <f t="shared" si="84"/>
        <v>0</v>
      </c>
      <c r="DI60" s="19">
        <f t="shared" si="84"/>
        <v>0</v>
      </c>
      <c r="DJ60" s="19">
        <f t="shared" si="84"/>
        <v>0</v>
      </c>
      <c r="DK60" s="19">
        <f t="shared" si="84"/>
        <v>0</v>
      </c>
      <c r="DL60" s="19">
        <f t="shared" si="84"/>
        <v>0</v>
      </c>
      <c r="DM60" s="19">
        <f t="shared" si="84"/>
        <v>0</v>
      </c>
      <c r="DN60" s="19">
        <f t="shared" si="84"/>
        <v>0</v>
      </c>
      <c r="DO60" s="19">
        <f t="shared" si="84"/>
        <v>0</v>
      </c>
      <c r="DP60" s="19">
        <f t="shared" si="84"/>
        <v>0</v>
      </c>
      <c r="DQ60" s="19">
        <f t="shared" si="84"/>
        <v>0</v>
      </c>
      <c r="DR60" s="19">
        <f t="shared" si="84"/>
        <v>0</v>
      </c>
      <c r="DS60" s="19">
        <f t="shared" si="84"/>
        <v>0</v>
      </c>
      <c r="DT60" s="19">
        <f t="shared" si="84"/>
        <v>0</v>
      </c>
      <c r="DU60" s="19">
        <f t="shared" si="84"/>
        <v>0</v>
      </c>
      <c r="DV60" s="19">
        <f t="shared" si="84"/>
        <v>0</v>
      </c>
      <c r="DW60" s="19">
        <f t="shared" si="84"/>
        <v>0</v>
      </c>
      <c r="DX60" s="19">
        <f>DX59/$M$7*$L$7</f>
        <v>0</v>
      </c>
      <c r="DY60" s="19">
        <f>DY59/$M$7*$L$7</f>
        <v>15315546.001059085</v>
      </c>
    </row>
    <row r="61" spans="2:129" x14ac:dyDescent="0.2">
      <c r="B61" s="10" t="s">
        <v>144</v>
      </c>
      <c r="G61" s="9"/>
      <c r="H61" s="37"/>
      <c r="I61" s="19">
        <f>SUM(I59:I60)</f>
        <v>0</v>
      </c>
      <c r="J61" s="19">
        <f>SUM(J59:J60)</f>
        <v>0</v>
      </c>
      <c r="K61" s="19">
        <f t="shared" ref="K61:BV61" si="85">SUM(K59:K60)</f>
        <v>0</v>
      </c>
      <c r="L61" s="19">
        <f t="shared" si="85"/>
        <v>0</v>
      </c>
      <c r="M61" s="19">
        <f t="shared" si="85"/>
        <v>0</v>
      </c>
      <c r="N61" s="19">
        <f t="shared" si="85"/>
        <v>0</v>
      </c>
      <c r="O61" s="19">
        <f t="shared" si="85"/>
        <v>0</v>
      </c>
      <c r="P61" s="19">
        <f t="shared" si="85"/>
        <v>0</v>
      </c>
      <c r="Q61" s="19">
        <f t="shared" si="85"/>
        <v>0</v>
      </c>
      <c r="R61" s="19">
        <f t="shared" si="85"/>
        <v>0</v>
      </c>
      <c r="S61" s="19">
        <f t="shared" si="85"/>
        <v>0</v>
      </c>
      <c r="T61" s="19">
        <f t="shared" si="85"/>
        <v>0</v>
      </c>
      <c r="U61" s="19">
        <f t="shared" si="85"/>
        <v>0</v>
      </c>
      <c r="V61" s="19">
        <f t="shared" si="85"/>
        <v>0</v>
      </c>
      <c r="W61" s="19">
        <f t="shared" si="85"/>
        <v>0</v>
      </c>
      <c r="X61" s="19">
        <f t="shared" si="85"/>
        <v>0</v>
      </c>
      <c r="Y61" s="19">
        <f t="shared" si="85"/>
        <v>0</v>
      </c>
      <c r="Z61" s="19">
        <f t="shared" si="85"/>
        <v>0</v>
      </c>
      <c r="AA61" s="19">
        <f t="shared" si="85"/>
        <v>0</v>
      </c>
      <c r="AB61" s="19">
        <f t="shared" si="85"/>
        <v>0</v>
      </c>
      <c r="AC61" s="19">
        <f t="shared" si="85"/>
        <v>0</v>
      </c>
      <c r="AD61" s="19">
        <f t="shared" si="85"/>
        <v>0</v>
      </c>
      <c r="AE61" s="19">
        <f t="shared" si="85"/>
        <v>0</v>
      </c>
      <c r="AF61" s="19">
        <f t="shared" si="85"/>
        <v>0</v>
      </c>
      <c r="AG61" s="19">
        <f t="shared" si="85"/>
        <v>0</v>
      </c>
      <c r="AH61" s="19">
        <f t="shared" si="85"/>
        <v>0</v>
      </c>
      <c r="AI61" s="19">
        <f t="shared" si="85"/>
        <v>0</v>
      </c>
      <c r="AJ61" s="19">
        <f t="shared" si="85"/>
        <v>0</v>
      </c>
      <c r="AK61" s="19">
        <f t="shared" si="85"/>
        <v>0</v>
      </c>
      <c r="AL61" s="19">
        <f t="shared" si="85"/>
        <v>0</v>
      </c>
      <c r="AM61" s="19">
        <f t="shared" si="85"/>
        <v>0</v>
      </c>
      <c r="AN61" s="19">
        <f t="shared" si="85"/>
        <v>0</v>
      </c>
      <c r="AO61" s="19">
        <f t="shared" si="85"/>
        <v>0</v>
      </c>
      <c r="AP61" s="19">
        <f t="shared" si="85"/>
        <v>0</v>
      </c>
      <c r="AQ61" s="19">
        <f t="shared" si="85"/>
        <v>0</v>
      </c>
      <c r="AR61" s="19">
        <f t="shared" si="85"/>
        <v>0</v>
      </c>
      <c r="AS61" s="19">
        <f t="shared" si="85"/>
        <v>0</v>
      </c>
      <c r="AT61" s="19">
        <f t="shared" si="85"/>
        <v>0</v>
      </c>
      <c r="AU61" s="19">
        <f t="shared" si="85"/>
        <v>0</v>
      </c>
      <c r="AV61" s="19">
        <f t="shared" si="85"/>
        <v>0</v>
      </c>
      <c r="AW61" s="19">
        <f t="shared" si="85"/>
        <v>0</v>
      </c>
      <c r="AX61" s="19">
        <f t="shared" si="85"/>
        <v>0</v>
      </c>
      <c r="AY61" s="19">
        <f t="shared" si="85"/>
        <v>0</v>
      </c>
      <c r="AZ61" s="19">
        <f t="shared" si="85"/>
        <v>0</v>
      </c>
      <c r="BA61" s="19">
        <f t="shared" si="85"/>
        <v>0</v>
      </c>
      <c r="BB61" s="19">
        <f t="shared" si="85"/>
        <v>0</v>
      </c>
      <c r="BC61" s="19">
        <f t="shared" si="85"/>
        <v>0</v>
      </c>
      <c r="BD61" s="19">
        <f t="shared" si="85"/>
        <v>0</v>
      </c>
      <c r="BE61" s="19">
        <f t="shared" si="85"/>
        <v>0</v>
      </c>
      <c r="BF61" s="19">
        <f t="shared" si="85"/>
        <v>0</v>
      </c>
      <c r="BG61" s="19">
        <f t="shared" si="85"/>
        <v>0</v>
      </c>
      <c r="BH61" s="19">
        <f t="shared" si="85"/>
        <v>0</v>
      </c>
      <c r="BI61" s="19">
        <f t="shared" si="85"/>
        <v>0</v>
      </c>
      <c r="BJ61" s="19">
        <f t="shared" si="85"/>
        <v>0</v>
      </c>
      <c r="BK61" s="19">
        <f t="shared" si="85"/>
        <v>0</v>
      </c>
      <c r="BL61" s="19">
        <f t="shared" si="85"/>
        <v>0</v>
      </c>
      <c r="BM61" s="19">
        <f t="shared" si="85"/>
        <v>0</v>
      </c>
      <c r="BN61" s="19">
        <f t="shared" si="85"/>
        <v>0</v>
      </c>
      <c r="BO61" s="19">
        <f t="shared" si="85"/>
        <v>0</v>
      </c>
      <c r="BP61" s="19">
        <f t="shared" si="85"/>
        <v>0</v>
      </c>
      <c r="BQ61" s="19">
        <f t="shared" si="85"/>
        <v>0</v>
      </c>
      <c r="BR61" s="19">
        <f t="shared" si="85"/>
        <v>0</v>
      </c>
      <c r="BS61" s="19">
        <f t="shared" si="85"/>
        <v>0</v>
      </c>
      <c r="BT61" s="19">
        <f t="shared" si="85"/>
        <v>0</v>
      </c>
      <c r="BU61" s="19">
        <f t="shared" si="85"/>
        <v>0</v>
      </c>
      <c r="BV61" s="19">
        <f t="shared" si="85"/>
        <v>0</v>
      </c>
      <c r="BW61" s="19">
        <f t="shared" ref="BW61:CM61" si="86">SUM(BW59:BW60)</f>
        <v>0</v>
      </c>
      <c r="BX61" s="19">
        <f t="shared" si="86"/>
        <v>0</v>
      </c>
      <c r="BY61" s="19">
        <f t="shared" si="86"/>
        <v>0</v>
      </c>
      <c r="BZ61" s="19">
        <f t="shared" si="86"/>
        <v>0</v>
      </c>
      <c r="CA61" s="19">
        <f t="shared" si="86"/>
        <v>0</v>
      </c>
      <c r="CB61" s="19">
        <f t="shared" si="86"/>
        <v>0</v>
      </c>
      <c r="CC61" s="19">
        <f t="shared" si="86"/>
        <v>0</v>
      </c>
      <c r="CD61" s="19">
        <f t="shared" si="86"/>
        <v>0</v>
      </c>
      <c r="CE61" s="19">
        <f t="shared" si="86"/>
        <v>0</v>
      </c>
      <c r="CF61" s="19">
        <f t="shared" si="86"/>
        <v>0</v>
      </c>
      <c r="CG61" s="19">
        <f t="shared" si="86"/>
        <v>0</v>
      </c>
      <c r="CH61" s="19">
        <f t="shared" si="86"/>
        <v>0</v>
      </c>
      <c r="CI61" s="19">
        <f t="shared" si="86"/>
        <v>0</v>
      </c>
      <c r="CJ61" s="19">
        <f t="shared" si="86"/>
        <v>0</v>
      </c>
      <c r="CK61" s="19">
        <f t="shared" si="86"/>
        <v>0</v>
      </c>
      <c r="CL61" s="19">
        <f t="shared" si="86"/>
        <v>0</v>
      </c>
      <c r="CM61" s="19">
        <f t="shared" si="86"/>
        <v>0</v>
      </c>
      <c r="CN61" s="19">
        <f t="shared" ref="CN61:DW61" si="87">SUM(CN59:CN60)</f>
        <v>0</v>
      </c>
      <c r="CO61" s="19">
        <f t="shared" si="87"/>
        <v>0</v>
      </c>
      <c r="CP61" s="19">
        <f t="shared" si="87"/>
        <v>0</v>
      </c>
      <c r="CQ61" s="19">
        <f t="shared" si="87"/>
        <v>0</v>
      </c>
      <c r="CR61" s="19">
        <f t="shared" si="87"/>
        <v>0</v>
      </c>
      <c r="CS61" s="19">
        <f t="shared" si="87"/>
        <v>0</v>
      </c>
      <c r="CT61" s="19">
        <f t="shared" si="87"/>
        <v>0</v>
      </c>
      <c r="CU61" s="19">
        <f t="shared" si="87"/>
        <v>0</v>
      </c>
      <c r="CV61" s="19">
        <f t="shared" si="87"/>
        <v>0</v>
      </c>
      <c r="CW61" s="19">
        <f t="shared" si="87"/>
        <v>0</v>
      </c>
      <c r="CX61" s="19">
        <f t="shared" si="87"/>
        <v>0</v>
      </c>
      <c r="CY61" s="19">
        <f t="shared" si="87"/>
        <v>0</v>
      </c>
      <c r="CZ61" s="19">
        <f t="shared" si="87"/>
        <v>0</v>
      </c>
      <c r="DA61" s="19">
        <f t="shared" si="87"/>
        <v>0</v>
      </c>
      <c r="DB61" s="19">
        <f t="shared" si="87"/>
        <v>0</v>
      </c>
      <c r="DC61" s="19">
        <f t="shared" si="87"/>
        <v>0</v>
      </c>
      <c r="DD61" s="19">
        <f t="shared" si="87"/>
        <v>0</v>
      </c>
      <c r="DE61" s="19">
        <f t="shared" si="87"/>
        <v>0</v>
      </c>
      <c r="DF61" s="19">
        <f t="shared" si="87"/>
        <v>0</v>
      </c>
      <c r="DG61" s="19">
        <f t="shared" si="87"/>
        <v>0</v>
      </c>
      <c r="DH61" s="19">
        <f t="shared" si="87"/>
        <v>0</v>
      </c>
      <c r="DI61" s="19">
        <f t="shared" si="87"/>
        <v>0</v>
      </c>
      <c r="DJ61" s="19">
        <f t="shared" si="87"/>
        <v>0</v>
      </c>
      <c r="DK61" s="19">
        <f t="shared" si="87"/>
        <v>0</v>
      </c>
      <c r="DL61" s="19">
        <f t="shared" si="87"/>
        <v>0</v>
      </c>
      <c r="DM61" s="19">
        <f t="shared" si="87"/>
        <v>0</v>
      </c>
      <c r="DN61" s="19">
        <f t="shared" si="87"/>
        <v>0</v>
      </c>
      <c r="DO61" s="19">
        <f t="shared" si="87"/>
        <v>0</v>
      </c>
      <c r="DP61" s="19">
        <f t="shared" si="87"/>
        <v>0</v>
      </c>
      <c r="DQ61" s="19">
        <f t="shared" si="87"/>
        <v>0</v>
      </c>
      <c r="DR61" s="19">
        <f t="shared" si="87"/>
        <v>0</v>
      </c>
      <c r="DS61" s="19">
        <f t="shared" si="87"/>
        <v>0</v>
      </c>
      <c r="DT61" s="19">
        <f t="shared" si="87"/>
        <v>0</v>
      </c>
      <c r="DU61" s="19">
        <f t="shared" si="87"/>
        <v>0</v>
      </c>
      <c r="DV61" s="19">
        <f t="shared" si="87"/>
        <v>0</v>
      </c>
      <c r="DW61" s="19">
        <f t="shared" si="87"/>
        <v>0</v>
      </c>
      <c r="DX61" s="19">
        <f>SUM(DX59:DX60)</f>
        <v>0</v>
      </c>
      <c r="DY61" s="19">
        <f>SUM(DY59:DY60)</f>
        <v>54698378.575211011</v>
      </c>
    </row>
    <row r="62" spans="2:129" ht="17" thickBot="1" x14ac:dyDescent="0.25">
      <c r="B62" s="12" t="s">
        <v>140</v>
      </c>
      <c r="C62" s="13"/>
      <c r="D62" s="13"/>
      <c r="E62" s="13"/>
      <c r="F62" s="13"/>
      <c r="G62" s="195"/>
      <c r="H62" s="197"/>
      <c r="I62" s="23">
        <f>MAX(I31-I47-I61,0)</f>
        <v>0</v>
      </c>
      <c r="J62" s="23">
        <f>MAX(J31-J47-J61,0)</f>
        <v>0</v>
      </c>
      <c r="K62" s="23">
        <f t="shared" ref="K62:BV62" si="88">MAX(K31-K47-K61,0)</f>
        <v>0</v>
      </c>
      <c r="L62" s="23">
        <f t="shared" si="88"/>
        <v>0</v>
      </c>
      <c r="M62" s="23">
        <f t="shared" si="88"/>
        <v>0</v>
      </c>
      <c r="N62" s="23">
        <f t="shared" si="88"/>
        <v>0</v>
      </c>
      <c r="O62" s="23">
        <f t="shared" si="88"/>
        <v>0</v>
      </c>
      <c r="P62" s="23">
        <f t="shared" si="88"/>
        <v>0</v>
      </c>
      <c r="Q62" s="23">
        <f t="shared" si="88"/>
        <v>0</v>
      </c>
      <c r="R62" s="23">
        <f t="shared" si="88"/>
        <v>0</v>
      </c>
      <c r="S62" s="23">
        <f t="shared" si="88"/>
        <v>0</v>
      </c>
      <c r="T62" s="23">
        <f t="shared" si="88"/>
        <v>0</v>
      </c>
      <c r="U62" s="23">
        <f t="shared" si="88"/>
        <v>0</v>
      </c>
      <c r="V62" s="23">
        <f t="shared" si="88"/>
        <v>0</v>
      </c>
      <c r="W62" s="23">
        <f t="shared" si="88"/>
        <v>0</v>
      </c>
      <c r="X62" s="23">
        <f t="shared" si="88"/>
        <v>0</v>
      </c>
      <c r="Y62" s="23">
        <f t="shared" si="88"/>
        <v>0</v>
      </c>
      <c r="Z62" s="23">
        <f t="shared" si="88"/>
        <v>0</v>
      </c>
      <c r="AA62" s="23">
        <f t="shared" si="88"/>
        <v>0</v>
      </c>
      <c r="AB62" s="23">
        <f t="shared" si="88"/>
        <v>0</v>
      </c>
      <c r="AC62" s="23">
        <f t="shared" si="88"/>
        <v>0</v>
      </c>
      <c r="AD62" s="23">
        <f t="shared" si="88"/>
        <v>0</v>
      </c>
      <c r="AE62" s="23">
        <f t="shared" si="88"/>
        <v>0</v>
      </c>
      <c r="AF62" s="23">
        <f t="shared" si="88"/>
        <v>0</v>
      </c>
      <c r="AG62" s="23">
        <f t="shared" si="88"/>
        <v>0</v>
      </c>
      <c r="AH62" s="23">
        <f t="shared" si="88"/>
        <v>0</v>
      </c>
      <c r="AI62" s="23">
        <f t="shared" si="88"/>
        <v>0</v>
      </c>
      <c r="AJ62" s="23">
        <f t="shared" si="88"/>
        <v>0</v>
      </c>
      <c r="AK62" s="23">
        <f t="shared" si="88"/>
        <v>0</v>
      </c>
      <c r="AL62" s="23">
        <f t="shared" si="88"/>
        <v>0</v>
      </c>
      <c r="AM62" s="23">
        <f t="shared" si="88"/>
        <v>0</v>
      </c>
      <c r="AN62" s="23">
        <f t="shared" si="88"/>
        <v>0</v>
      </c>
      <c r="AO62" s="23">
        <f t="shared" si="88"/>
        <v>0</v>
      </c>
      <c r="AP62" s="23">
        <f t="shared" si="88"/>
        <v>0</v>
      </c>
      <c r="AQ62" s="23">
        <f t="shared" si="88"/>
        <v>0</v>
      </c>
      <c r="AR62" s="23">
        <f t="shared" si="88"/>
        <v>0</v>
      </c>
      <c r="AS62" s="23">
        <f t="shared" si="88"/>
        <v>0</v>
      </c>
      <c r="AT62" s="23">
        <f t="shared" si="88"/>
        <v>0</v>
      </c>
      <c r="AU62" s="23">
        <f t="shared" si="88"/>
        <v>0</v>
      </c>
      <c r="AV62" s="23">
        <f t="shared" si="88"/>
        <v>0</v>
      </c>
      <c r="AW62" s="23">
        <f t="shared" si="88"/>
        <v>0</v>
      </c>
      <c r="AX62" s="23">
        <f t="shared" si="88"/>
        <v>0</v>
      </c>
      <c r="AY62" s="23">
        <f t="shared" si="88"/>
        <v>0</v>
      </c>
      <c r="AZ62" s="23">
        <f t="shared" si="88"/>
        <v>0</v>
      </c>
      <c r="BA62" s="23">
        <f t="shared" si="88"/>
        <v>0</v>
      </c>
      <c r="BB62" s="23">
        <f t="shared" si="88"/>
        <v>0</v>
      </c>
      <c r="BC62" s="23">
        <f t="shared" si="88"/>
        <v>0</v>
      </c>
      <c r="BD62" s="23">
        <f t="shared" si="88"/>
        <v>0</v>
      </c>
      <c r="BE62" s="23">
        <f t="shared" si="88"/>
        <v>0</v>
      </c>
      <c r="BF62" s="23">
        <f t="shared" si="88"/>
        <v>0</v>
      </c>
      <c r="BG62" s="23">
        <f t="shared" si="88"/>
        <v>0</v>
      </c>
      <c r="BH62" s="23">
        <f t="shared" si="88"/>
        <v>0</v>
      </c>
      <c r="BI62" s="23">
        <f t="shared" si="88"/>
        <v>0</v>
      </c>
      <c r="BJ62" s="23">
        <f t="shared" si="88"/>
        <v>0</v>
      </c>
      <c r="BK62" s="23">
        <f t="shared" si="88"/>
        <v>0</v>
      </c>
      <c r="BL62" s="23">
        <f t="shared" si="88"/>
        <v>0</v>
      </c>
      <c r="BM62" s="23">
        <f t="shared" si="88"/>
        <v>0</v>
      </c>
      <c r="BN62" s="23">
        <f t="shared" si="88"/>
        <v>0</v>
      </c>
      <c r="BO62" s="23">
        <f t="shared" si="88"/>
        <v>0</v>
      </c>
      <c r="BP62" s="23">
        <f t="shared" si="88"/>
        <v>0</v>
      </c>
      <c r="BQ62" s="23">
        <f t="shared" si="88"/>
        <v>0</v>
      </c>
      <c r="BR62" s="23">
        <f t="shared" si="88"/>
        <v>0</v>
      </c>
      <c r="BS62" s="23">
        <f t="shared" si="88"/>
        <v>0</v>
      </c>
      <c r="BT62" s="23">
        <f t="shared" si="88"/>
        <v>0</v>
      </c>
      <c r="BU62" s="23">
        <f t="shared" si="88"/>
        <v>0</v>
      </c>
      <c r="BV62" s="23">
        <f t="shared" si="88"/>
        <v>0</v>
      </c>
      <c r="BW62" s="23">
        <f t="shared" ref="BW62:CM62" si="89">MAX(BW31-BW47-BW61,0)</f>
        <v>0</v>
      </c>
      <c r="BX62" s="23">
        <f t="shared" si="89"/>
        <v>0</v>
      </c>
      <c r="BY62" s="23">
        <f t="shared" si="89"/>
        <v>0</v>
      </c>
      <c r="BZ62" s="23">
        <f t="shared" si="89"/>
        <v>0</v>
      </c>
      <c r="CA62" s="23">
        <f t="shared" si="89"/>
        <v>0</v>
      </c>
      <c r="CB62" s="23">
        <f t="shared" si="89"/>
        <v>0</v>
      </c>
      <c r="CC62" s="23">
        <f t="shared" si="89"/>
        <v>0</v>
      </c>
      <c r="CD62" s="23">
        <f t="shared" si="89"/>
        <v>0</v>
      </c>
      <c r="CE62" s="23">
        <f t="shared" si="89"/>
        <v>0</v>
      </c>
      <c r="CF62" s="23">
        <f t="shared" si="89"/>
        <v>0</v>
      </c>
      <c r="CG62" s="23">
        <f t="shared" si="89"/>
        <v>0</v>
      </c>
      <c r="CH62" s="23">
        <f t="shared" si="89"/>
        <v>0</v>
      </c>
      <c r="CI62" s="23">
        <f t="shared" si="89"/>
        <v>0</v>
      </c>
      <c r="CJ62" s="23">
        <f t="shared" si="89"/>
        <v>0</v>
      </c>
      <c r="CK62" s="23">
        <f t="shared" si="89"/>
        <v>0</v>
      </c>
      <c r="CL62" s="23">
        <f t="shared" si="89"/>
        <v>0</v>
      </c>
      <c r="CM62" s="23">
        <f t="shared" si="89"/>
        <v>0</v>
      </c>
      <c r="CN62" s="23">
        <f t="shared" ref="CN62:DW62" si="90">MAX(CN31-CN47-CN61,0)</f>
        <v>0</v>
      </c>
      <c r="CO62" s="23">
        <f t="shared" si="90"/>
        <v>0</v>
      </c>
      <c r="CP62" s="23">
        <f t="shared" si="90"/>
        <v>0</v>
      </c>
      <c r="CQ62" s="23">
        <f t="shared" si="90"/>
        <v>0</v>
      </c>
      <c r="CR62" s="23">
        <f t="shared" si="90"/>
        <v>0</v>
      </c>
      <c r="CS62" s="23">
        <f t="shared" si="90"/>
        <v>0</v>
      </c>
      <c r="CT62" s="23">
        <f t="shared" si="90"/>
        <v>0</v>
      </c>
      <c r="CU62" s="23">
        <f t="shared" si="90"/>
        <v>0</v>
      </c>
      <c r="CV62" s="23">
        <f t="shared" si="90"/>
        <v>0</v>
      </c>
      <c r="CW62" s="23">
        <f t="shared" si="90"/>
        <v>0</v>
      </c>
      <c r="CX62" s="23">
        <f t="shared" si="90"/>
        <v>0</v>
      </c>
      <c r="CY62" s="23">
        <f t="shared" si="90"/>
        <v>0</v>
      </c>
      <c r="CZ62" s="23">
        <f t="shared" si="90"/>
        <v>0</v>
      </c>
      <c r="DA62" s="23">
        <f t="shared" si="90"/>
        <v>0</v>
      </c>
      <c r="DB62" s="23">
        <f t="shared" si="90"/>
        <v>0</v>
      </c>
      <c r="DC62" s="23">
        <f t="shared" si="90"/>
        <v>0</v>
      </c>
      <c r="DD62" s="23">
        <f t="shared" si="90"/>
        <v>0</v>
      </c>
      <c r="DE62" s="23">
        <f t="shared" si="90"/>
        <v>0</v>
      </c>
      <c r="DF62" s="23">
        <f t="shared" si="90"/>
        <v>0</v>
      </c>
      <c r="DG62" s="23">
        <f t="shared" si="90"/>
        <v>0</v>
      </c>
      <c r="DH62" s="23">
        <f t="shared" si="90"/>
        <v>0</v>
      </c>
      <c r="DI62" s="23">
        <f t="shared" si="90"/>
        <v>0</v>
      </c>
      <c r="DJ62" s="23">
        <f t="shared" si="90"/>
        <v>0</v>
      </c>
      <c r="DK62" s="23">
        <f t="shared" si="90"/>
        <v>0</v>
      </c>
      <c r="DL62" s="23">
        <f t="shared" si="90"/>
        <v>0</v>
      </c>
      <c r="DM62" s="23">
        <f t="shared" si="90"/>
        <v>0</v>
      </c>
      <c r="DN62" s="23">
        <f t="shared" si="90"/>
        <v>0</v>
      </c>
      <c r="DO62" s="23">
        <f t="shared" si="90"/>
        <v>0</v>
      </c>
      <c r="DP62" s="23">
        <f t="shared" si="90"/>
        <v>0</v>
      </c>
      <c r="DQ62" s="23">
        <f t="shared" si="90"/>
        <v>0</v>
      </c>
      <c r="DR62" s="23">
        <f t="shared" si="90"/>
        <v>0</v>
      </c>
      <c r="DS62" s="23">
        <f t="shared" si="90"/>
        <v>0</v>
      </c>
      <c r="DT62" s="23">
        <f t="shared" si="90"/>
        <v>0</v>
      </c>
      <c r="DU62" s="23">
        <f t="shared" si="90"/>
        <v>0</v>
      </c>
      <c r="DV62" s="23">
        <f t="shared" si="90"/>
        <v>0</v>
      </c>
      <c r="DW62" s="23">
        <f t="shared" si="90"/>
        <v>0</v>
      </c>
      <c r="DX62" s="23">
        <f>MAX(DX31-DX47-DX61,0)</f>
        <v>0</v>
      </c>
      <c r="DY62" s="23">
        <f>MAX(DY31-DY47-DY61,0)</f>
        <v>75276305.636117876</v>
      </c>
    </row>
    <row r="63" spans="2:129" ht="17" thickBot="1" x14ac:dyDescent="0.25">
      <c r="G63" s="9"/>
      <c r="H63" s="37"/>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row>
    <row r="64" spans="2:129" x14ac:dyDescent="0.2">
      <c r="B64" s="234" t="s">
        <v>114</v>
      </c>
      <c r="C64" s="235"/>
      <c r="D64" s="932">
        <f>H9</f>
        <v>0.16</v>
      </c>
      <c r="E64" s="932"/>
      <c r="F64" s="932"/>
      <c r="G64" s="244"/>
      <c r="H64" s="235"/>
      <c r="I64" s="239">
        <f>I37</f>
        <v>0</v>
      </c>
      <c r="J64" s="239">
        <f>J37</f>
        <v>1</v>
      </c>
      <c r="K64" s="239">
        <f t="shared" ref="K64:BV64" si="91">K37</f>
        <v>2</v>
      </c>
      <c r="L64" s="239">
        <f t="shared" si="91"/>
        <v>3</v>
      </c>
      <c r="M64" s="239">
        <f t="shared" si="91"/>
        <v>4</v>
      </c>
      <c r="N64" s="239">
        <f t="shared" si="91"/>
        <v>5</v>
      </c>
      <c r="O64" s="239">
        <f t="shared" si="91"/>
        <v>6</v>
      </c>
      <c r="P64" s="239">
        <f t="shared" si="91"/>
        <v>7</v>
      </c>
      <c r="Q64" s="239">
        <f t="shared" si="91"/>
        <v>8</v>
      </c>
      <c r="R64" s="239">
        <f t="shared" si="91"/>
        <v>9</v>
      </c>
      <c r="S64" s="239">
        <f t="shared" si="91"/>
        <v>10</v>
      </c>
      <c r="T64" s="239">
        <f t="shared" si="91"/>
        <v>11</v>
      </c>
      <c r="U64" s="239">
        <f t="shared" si="91"/>
        <v>12</v>
      </c>
      <c r="V64" s="239">
        <f t="shared" si="91"/>
        <v>13</v>
      </c>
      <c r="W64" s="239">
        <f t="shared" si="91"/>
        <v>14</v>
      </c>
      <c r="X64" s="239">
        <f t="shared" si="91"/>
        <v>15</v>
      </c>
      <c r="Y64" s="239">
        <f t="shared" si="91"/>
        <v>16</v>
      </c>
      <c r="Z64" s="239">
        <f t="shared" si="91"/>
        <v>17</v>
      </c>
      <c r="AA64" s="239">
        <f t="shared" si="91"/>
        <v>18</v>
      </c>
      <c r="AB64" s="239">
        <f t="shared" si="91"/>
        <v>19</v>
      </c>
      <c r="AC64" s="239">
        <f t="shared" si="91"/>
        <v>20</v>
      </c>
      <c r="AD64" s="239">
        <f t="shared" si="91"/>
        <v>21</v>
      </c>
      <c r="AE64" s="239">
        <f t="shared" si="91"/>
        <v>22</v>
      </c>
      <c r="AF64" s="239">
        <f t="shared" si="91"/>
        <v>23</v>
      </c>
      <c r="AG64" s="239">
        <f t="shared" si="91"/>
        <v>24</v>
      </c>
      <c r="AH64" s="239">
        <f t="shared" si="91"/>
        <v>25</v>
      </c>
      <c r="AI64" s="239">
        <f t="shared" si="91"/>
        <v>26</v>
      </c>
      <c r="AJ64" s="239">
        <f t="shared" si="91"/>
        <v>27</v>
      </c>
      <c r="AK64" s="239">
        <f t="shared" si="91"/>
        <v>28</v>
      </c>
      <c r="AL64" s="239">
        <f t="shared" si="91"/>
        <v>29</v>
      </c>
      <c r="AM64" s="239">
        <f t="shared" si="91"/>
        <v>30</v>
      </c>
      <c r="AN64" s="239">
        <f t="shared" si="91"/>
        <v>31</v>
      </c>
      <c r="AO64" s="239">
        <f t="shared" si="91"/>
        <v>32</v>
      </c>
      <c r="AP64" s="239">
        <f t="shared" si="91"/>
        <v>33</v>
      </c>
      <c r="AQ64" s="239">
        <f t="shared" si="91"/>
        <v>34</v>
      </c>
      <c r="AR64" s="239">
        <f t="shared" si="91"/>
        <v>35</v>
      </c>
      <c r="AS64" s="239">
        <f t="shared" si="91"/>
        <v>36</v>
      </c>
      <c r="AT64" s="239">
        <f t="shared" si="91"/>
        <v>37</v>
      </c>
      <c r="AU64" s="239">
        <f t="shared" si="91"/>
        <v>38</v>
      </c>
      <c r="AV64" s="239">
        <f t="shared" si="91"/>
        <v>39</v>
      </c>
      <c r="AW64" s="239">
        <f t="shared" si="91"/>
        <v>40</v>
      </c>
      <c r="AX64" s="239">
        <f t="shared" si="91"/>
        <v>41</v>
      </c>
      <c r="AY64" s="239">
        <f t="shared" si="91"/>
        <v>42</v>
      </c>
      <c r="AZ64" s="239">
        <f t="shared" si="91"/>
        <v>43</v>
      </c>
      <c r="BA64" s="239">
        <f t="shared" si="91"/>
        <v>44</v>
      </c>
      <c r="BB64" s="239">
        <f t="shared" si="91"/>
        <v>45</v>
      </c>
      <c r="BC64" s="239">
        <f t="shared" si="91"/>
        <v>46</v>
      </c>
      <c r="BD64" s="239">
        <f t="shared" si="91"/>
        <v>47</v>
      </c>
      <c r="BE64" s="239">
        <f t="shared" si="91"/>
        <v>48</v>
      </c>
      <c r="BF64" s="239">
        <f t="shared" si="91"/>
        <v>49</v>
      </c>
      <c r="BG64" s="239">
        <f t="shared" si="91"/>
        <v>50</v>
      </c>
      <c r="BH64" s="239">
        <f t="shared" si="91"/>
        <v>51</v>
      </c>
      <c r="BI64" s="239">
        <f t="shared" si="91"/>
        <v>52</v>
      </c>
      <c r="BJ64" s="239">
        <f t="shared" si="91"/>
        <v>53</v>
      </c>
      <c r="BK64" s="239">
        <f t="shared" si="91"/>
        <v>54</v>
      </c>
      <c r="BL64" s="239">
        <f t="shared" si="91"/>
        <v>55</v>
      </c>
      <c r="BM64" s="239">
        <f t="shared" si="91"/>
        <v>56</v>
      </c>
      <c r="BN64" s="239">
        <f t="shared" si="91"/>
        <v>57</v>
      </c>
      <c r="BO64" s="239">
        <f t="shared" si="91"/>
        <v>58</v>
      </c>
      <c r="BP64" s="239">
        <f t="shared" si="91"/>
        <v>59</v>
      </c>
      <c r="BQ64" s="239">
        <f t="shared" si="91"/>
        <v>60</v>
      </c>
      <c r="BR64" s="239">
        <f t="shared" si="91"/>
        <v>61</v>
      </c>
      <c r="BS64" s="239">
        <f t="shared" si="91"/>
        <v>62</v>
      </c>
      <c r="BT64" s="239">
        <f t="shared" si="91"/>
        <v>63</v>
      </c>
      <c r="BU64" s="239">
        <f t="shared" si="91"/>
        <v>64</v>
      </c>
      <c r="BV64" s="239">
        <f t="shared" si="91"/>
        <v>65</v>
      </c>
      <c r="BW64" s="239">
        <f t="shared" ref="BW64:CM64" si="92">BW37</f>
        <v>66</v>
      </c>
      <c r="BX64" s="239">
        <f t="shared" si="92"/>
        <v>67</v>
      </c>
      <c r="BY64" s="239">
        <f t="shared" si="92"/>
        <v>68</v>
      </c>
      <c r="BZ64" s="239">
        <f t="shared" si="92"/>
        <v>69</v>
      </c>
      <c r="CA64" s="239">
        <f t="shared" si="92"/>
        <v>70</v>
      </c>
      <c r="CB64" s="239">
        <f t="shared" si="92"/>
        <v>71</v>
      </c>
      <c r="CC64" s="239">
        <f t="shared" si="92"/>
        <v>72</v>
      </c>
      <c r="CD64" s="239">
        <f t="shared" si="92"/>
        <v>73</v>
      </c>
      <c r="CE64" s="239">
        <f t="shared" si="92"/>
        <v>74</v>
      </c>
      <c r="CF64" s="239">
        <f t="shared" si="92"/>
        <v>75</v>
      </c>
      <c r="CG64" s="239">
        <f t="shared" si="92"/>
        <v>76</v>
      </c>
      <c r="CH64" s="239">
        <f t="shared" si="92"/>
        <v>77</v>
      </c>
      <c r="CI64" s="239">
        <f t="shared" si="92"/>
        <v>78</v>
      </c>
      <c r="CJ64" s="239">
        <f t="shared" si="92"/>
        <v>79</v>
      </c>
      <c r="CK64" s="239">
        <f t="shared" si="92"/>
        <v>80</v>
      </c>
      <c r="CL64" s="239">
        <f t="shared" si="92"/>
        <v>81</v>
      </c>
      <c r="CM64" s="239">
        <f t="shared" si="92"/>
        <v>82</v>
      </c>
      <c r="CN64" s="239">
        <f t="shared" ref="CN64:DW64" si="93">CN37</f>
        <v>83</v>
      </c>
      <c r="CO64" s="239">
        <f t="shared" si="93"/>
        <v>84</v>
      </c>
      <c r="CP64" s="239">
        <f t="shared" si="93"/>
        <v>85</v>
      </c>
      <c r="CQ64" s="239">
        <f t="shared" si="93"/>
        <v>86</v>
      </c>
      <c r="CR64" s="239">
        <f t="shared" si="93"/>
        <v>87</v>
      </c>
      <c r="CS64" s="239">
        <f t="shared" si="93"/>
        <v>88</v>
      </c>
      <c r="CT64" s="239">
        <f t="shared" si="93"/>
        <v>89</v>
      </c>
      <c r="CU64" s="239">
        <f t="shared" si="93"/>
        <v>90</v>
      </c>
      <c r="CV64" s="239">
        <f t="shared" si="93"/>
        <v>91</v>
      </c>
      <c r="CW64" s="239">
        <f t="shared" si="93"/>
        <v>92</v>
      </c>
      <c r="CX64" s="239">
        <f t="shared" si="93"/>
        <v>93</v>
      </c>
      <c r="CY64" s="239">
        <f t="shared" si="93"/>
        <v>94</v>
      </c>
      <c r="CZ64" s="239">
        <f t="shared" si="93"/>
        <v>95</v>
      </c>
      <c r="DA64" s="239">
        <f t="shared" si="93"/>
        <v>96</v>
      </c>
      <c r="DB64" s="239">
        <f t="shared" si="93"/>
        <v>97</v>
      </c>
      <c r="DC64" s="239">
        <f t="shared" si="93"/>
        <v>98</v>
      </c>
      <c r="DD64" s="239">
        <f t="shared" si="93"/>
        <v>99</v>
      </c>
      <c r="DE64" s="239">
        <f t="shared" si="93"/>
        <v>100</v>
      </c>
      <c r="DF64" s="239">
        <f t="shared" si="93"/>
        <v>101</v>
      </c>
      <c r="DG64" s="239">
        <f t="shared" si="93"/>
        <v>102</v>
      </c>
      <c r="DH64" s="239">
        <f t="shared" si="93"/>
        <v>103</v>
      </c>
      <c r="DI64" s="239">
        <f t="shared" si="93"/>
        <v>104</v>
      </c>
      <c r="DJ64" s="239">
        <f t="shared" si="93"/>
        <v>105</v>
      </c>
      <c r="DK64" s="239">
        <f t="shared" si="93"/>
        <v>106</v>
      </c>
      <c r="DL64" s="239">
        <f t="shared" si="93"/>
        <v>107</v>
      </c>
      <c r="DM64" s="239">
        <f t="shared" si="93"/>
        <v>108</v>
      </c>
      <c r="DN64" s="239">
        <f t="shared" si="93"/>
        <v>109</v>
      </c>
      <c r="DO64" s="239">
        <f t="shared" si="93"/>
        <v>110</v>
      </c>
      <c r="DP64" s="239">
        <f t="shared" si="93"/>
        <v>111</v>
      </c>
      <c r="DQ64" s="239">
        <f t="shared" si="93"/>
        <v>112</v>
      </c>
      <c r="DR64" s="239">
        <f t="shared" si="93"/>
        <v>113</v>
      </c>
      <c r="DS64" s="239">
        <f t="shared" si="93"/>
        <v>114</v>
      </c>
      <c r="DT64" s="239">
        <f t="shared" si="93"/>
        <v>115</v>
      </c>
      <c r="DU64" s="239">
        <f t="shared" si="93"/>
        <v>116</v>
      </c>
      <c r="DV64" s="239">
        <f t="shared" si="93"/>
        <v>117</v>
      </c>
      <c r="DW64" s="239">
        <f t="shared" si="93"/>
        <v>118</v>
      </c>
      <c r="DX64" s="239">
        <f>DX37</f>
        <v>119</v>
      </c>
      <c r="DY64" s="239">
        <f>DY37</f>
        <v>120</v>
      </c>
    </row>
    <row r="65" spans="2:129" x14ac:dyDescent="0.2">
      <c r="B65" s="10" t="s">
        <v>132</v>
      </c>
      <c r="G65" s="9"/>
      <c r="H65" s="37"/>
      <c r="I65" s="19">
        <f t="shared" ref="I65:AN65" si="94">H70</f>
        <v>0</v>
      </c>
      <c r="J65" s="19">
        <f t="shared" si="94"/>
        <v>49943738.700000003</v>
      </c>
      <c r="K65" s="19">
        <f t="shared" si="94"/>
        <v>50565295.416347638</v>
      </c>
      <c r="L65" s="19">
        <f t="shared" si="94"/>
        <v>51194587.491755143</v>
      </c>
      <c r="M65" s="19">
        <f t="shared" si="94"/>
        <v>51831711.193832874</v>
      </c>
      <c r="N65" s="19">
        <f t="shared" si="94"/>
        <v>52476763.988254882</v>
      </c>
      <c r="O65" s="19">
        <f t="shared" si="94"/>
        <v>53129844.553668968</v>
      </c>
      <c r="P65" s="19">
        <f t="shared" si="94"/>
        <v>53791052.796792313</v>
      </c>
      <c r="Q65" s="19">
        <f t="shared" si="94"/>
        <v>54460489.867694981</v>
      </c>
      <c r="R65" s="19">
        <f t="shared" si="94"/>
        <v>55138258.175273605</v>
      </c>
      <c r="S65" s="19">
        <f t="shared" si="94"/>
        <v>55824461.402917653</v>
      </c>
      <c r="T65" s="19">
        <f t="shared" si="94"/>
        <v>56519204.524370685</v>
      </c>
      <c r="U65" s="19">
        <f t="shared" si="94"/>
        <v>57222593.81978897</v>
      </c>
      <c r="V65" s="19">
        <f t="shared" si="94"/>
        <v>57934736.89199999</v>
      </c>
      <c r="W65" s="19">
        <f t="shared" si="94"/>
        <v>58655742.682963245</v>
      </c>
      <c r="X65" s="19">
        <f t="shared" si="94"/>
        <v>59385721.490435943</v>
      </c>
      <c r="Y65" s="19">
        <f t="shared" si="94"/>
        <v>60124784.984846108</v>
      </c>
      <c r="Z65" s="19">
        <f t="shared" si="94"/>
        <v>60873046.226375632</v>
      </c>
      <c r="AA65" s="19">
        <f t="shared" si="94"/>
        <v>61630619.682255968</v>
      </c>
      <c r="AB65" s="19">
        <f t="shared" si="94"/>
        <v>62397621.244279049</v>
      </c>
      <c r="AC65" s="19">
        <f t="shared" si="94"/>
        <v>63174168.246526144</v>
      </c>
      <c r="AD65" s="19">
        <f t="shared" si="94"/>
        <v>63960379.483317345</v>
      </c>
      <c r="AE65" s="19">
        <f t="shared" si="94"/>
        <v>64756375.227384441</v>
      </c>
      <c r="AF65" s="19">
        <f t="shared" si="94"/>
        <v>65562277.248269953</v>
      </c>
      <c r="AG65" s="19">
        <f t="shared" si="94"/>
        <v>66378208.830955163</v>
      </c>
      <c r="AH65" s="19">
        <f t="shared" si="94"/>
        <v>67204294.794719949</v>
      </c>
      <c r="AI65" s="19">
        <f t="shared" si="94"/>
        <v>68040661.512237325</v>
      </c>
      <c r="AJ65" s="19">
        <f t="shared" si="94"/>
        <v>68887436.928905666</v>
      </c>
      <c r="AK65" s="19">
        <f t="shared" si="94"/>
        <v>69744750.582421467</v>
      </c>
      <c r="AL65" s="19">
        <f t="shared" si="94"/>
        <v>70612733.622595713</v>
      </c>
      <c r="AM65" s="19">
        <f t="shared" si="94"/>
        <v>71491518.831416905</v>
      </c>
      <c r="AN65" s="19">
        <f t="shared" si="94"/>
        <v>72381240.643363684</v>
      </c>
      <c r="AO65" s="19">
        <f t="shared" ref="AO65:BT65" si="95">AN70</f>
        <v>73282035.165970311</v>
      </c>
      <c r="AP65" s="19">
        <f t="shared" si="95"/>
        <v>74194040.200648099</v>
      </c>
      <c r="AQ65" s="19">
        <f t="shared" si="95"/>
        <v>75117395.263765931</v>
      </c>
      <c r="AR65" s="19">
        <f t="shared" si="95"/>
        <v>76052241.607993126</v>
      </c>
      <c r="AS65" s="19">
        <f t="shared" si="95"/>
        <v>76998722.243907973</v>
      </c>
      <c r="AT65" s="19">
        <f t="shared" si="95"/>
        <v>77956981.961875111</v>
      </c>
      <c r="AU65" s="19">
        <f t="shared" si="95"/>
        <v>78927167.354195267</v>
      </c>
      <c r="AV65" s="19">
        <f t="shared" si="95"/>
        <v>79909426.837530538</v>
      </c>
      <c r="AW65" s="19">
        <f t="shared" si="95"/>
        <v>80903910.675608858</v>
      </c>
      <c r="AX65" s="19">
        <f t="shared" si="95"/>
        <v>81910771.00221099</v>
      </c>
      <c r="AY65" s="19">
        <f t="shared" si="95"/>
        <v>82930161.844443575</v>
      </c>
      <c r="AZ65" s="19">
        <f t="shared" si="95"/>
        <v>83962239.146301836</v>
      </c>
      <c r="BA65" s="19">
        <f t="shared" si="95"/>
        <v>85007160.79252553</v>
      </c>
      <c r="BB65" s="19">
        <f t="shared" si="95"/>
        <v>86065086.632751763</v>
      </c>
      <c r="BC65" s="19">
        <f t="shared" si="95"/>
        <v>87136178.505968451</v>
      </c>
      <c r="BD65" s="19">
        <f t="shared" si="95"/>
        <v>88220600.265272006</v>
      </c>
      <c r="BE65" s="19">
        <f t="shared" si="95"/>
        <v>75768559.515777186</v>
      </c>
      <c r="BF65" s="19">
        <f t="shared" si="95"/>
        <v>77057168.348561525</v>
      </c>
      <c r="BG65" s="19">
        <f t="shared" si="95"/>
        <v>78258800.648762181</v>
      </c>
      <c r="BH65" s="19">
        <f t="shared" si="95"/>
        <v>79412819.701193929</v>
      </c>
      <c r="BI65" s="19">
        <f t="shared" si="95"/>
        <v>80518632.952421471</v>
      </c>
      <c r="BJ65" s="19">
        <f t="shared" si="95"/>
        <v>81575640.4746003</v>
      </c>
      <c r="BK65" s="19">
        <f t="shared" si="95"/>
        <v>82583234.87370114</v>
      </c>
      <c r="BL65" s="19">
        <f t="shared" si="95"/>
        <v>83540801.196592227</v>
      </c>
      <c r="BM65" s="19">
        <f t="shared" si="95"/>
        <v>84447716.836965278</v>
      </c>
      <c r="BN65" s="19">
        <f t="shared" si="95"/>
        <v>85325105.215466827</v>
      </c>
      <c r="BO65" s="19">
        <f t="shared" si="95"/>
        <v>86181921.907840282</v>
      </c>
      <c r="BP65" s="19">
        <f t="shared" si="95"/>
        <v>87017910.896614537</v>
      </c>
      <c r="BQ65" s="19">
        <f t="shared" si="95"/>
        <v>87832888.872340247</v>
      </c>
      <c r="BR65" s="19">
        <f t="shared" si="95"/>
        <v>88658009.361375391</v>
      </c>
      <c r="BS65" s="19">
        <f t="shared" si="95"/>
        <v>89461137.286772743</v>
      </c>
      <c r="BT65" s="19">
        <f t="shared" si="95"/>
        <v>90274260.249968827</v>
      </c>
      <c r="BU65" s="19">
        <f t="shared" ref="BU65:CZ65" si="96">BT70</f>
        <v>91097502.640587568</v>
      </c>
      <c r="BV65" s="19">
        <f t="shared" si="96"/>
        <v>91930990.396298915</v>
      </c>
      <c r="BW65" s="19">
        <f t="shared" si="96"/>
        <v>92774851.022084489</v>
      </c>
      <c r="BX65" s="19">
        <f t="shared" si="96"/>
        <v>93629213.609742984</v>
      </c>
      <c r="BY65" s="19">
        <f t="shared" si="96"/>
        <v>94494208.857638329</v>
      </c>
      <c r="BZ65" s="19">
        <f t="shared" si="96"/>
        <v>95369969.090693623</v>
      </c>
      <c r="CA65" s="19">
        <f t="shared" si="96"/>
        <v>96256628.280633897</v>
      </c>
      <c r="CB65" s="19">
        <f t="shared" si="96"/>
        <v>97154322.066480756</v>
      </c>
      <c r="CC65" s="19">
        <f t="shared" si="96"/>
        <v>98063187.775302157</v>
      </c>
      <c r="CD65" s="19">
        <f t="shared" si="96"/>
        <v>98983364.443220332</v>
      </c>
      <c r="CE65" s="19">
        <f t="shared" si="96"/>
        <v>99882100.384002924</v>
      </c>
      <c r="CF65" s="19">
        <f t="shared" si="96"/>
        <v>100792021.21752197</v>
      </c>
      <c r="CG65" s="19">
        <f t="shared" si="96"/>
        <v>101713266.14131017</v>
      </c>
      <c r="CH65" s="19">
        <f t="shared" si="96"/>
        <v>102645976.08523275</v>
      </c>
      <c r="CI65" s="19">
        <f t="shared" si="96"/>
        <v>103590293.73304653</v>
      </c>
      <c r="CJ65" s="19">
        <f t="shared" si="96"/>
        <v>104546363.54422738</v>
      </c>
      <c r="CK65" s="19">
        <f t="shared" si="96"/>
        <v>105514331.77606925</v>
      </c>
      <c r="CL65" s="19">
        <f t="shared" si="96"/>
        <v>106494346.50605829</v>
      </c>
      <c r="CM65" s="19">
        <f t="shared" si="96"/>
        <v>107486557.6545254</v>
      </c>
      <c r="CN65" s="19">
        <f t="shared" si="96"/>
        <v>108491117.00758065</v>
      </c>
      <c r="CO65" s="19">
        <f t="shared" si="96"/>
        <v>109508178.24033323</v>
      </c>
      <c r="CP65" s="19">
        <f t="shared" si="96"/>
        <v>110537896.9404002</v>
      </c>
      <c r="CQ65" s="19">
        <f t="shared" si="96"/>
        <v>111546895.79907922</v>
      </c>
      <c r="CR65" s="19">
        <f t="shared" si="96"/>
        <v>112568451.78771535</v>
      </c>
      <c r="CS65" s="19">
        <f t="shared" si="96"/>
        <v>113602721.18152276</v>
      </c>
      <c r="CT65" s="19">
        <f t="shared" si="96"/>
        <v>114649862.20058224</v>
      </c>
      <c r="CU65" s="19">
        <f t="shared" si="96"/>
        <v>115710035.03404529</v>
      </c>
      <c r="CV65" s="19">
        <f t="shared" si="96"/>
        <v>116783401.86463954</v>
      </c>
      <c r="CW65" s="19">
        <f t="shared" si="96"/>
        <v>117870126.89347897</v>
      </c>
      <c r="CX65" s="19">
        <f t="shared" si="96"/>
        <v>118970376.36518312</v>
      </c>
      <c r="CY65" s="19">
        <f t="shared" si="96"/>
        <v>120084318.5933087</v>
      </c>
      <c r="CZ65" s="19">
        <f t="shared" si="96"/>
        <v>121212123.98609792</v>
      </c>
      <c r="DA65" s="19">
        <f t="shared" ref="DA65:DY65" si="97">CZ70</f>
        <v>122353965.07254699</v>
      </c>
      <c r="DB65" s="19">
        <f t="shared" si="97"/>
        <v>123510016.52879931</v>
      </c>
      <c r="DC65" s="19">
        <f t="shared" si="97"/>
        <v>124646266.60247602</v>
      </c>
      <c r="DD65" s="19">
        <f t="shared" si="97"/>
        <v>125796657.46503091</v>
      </c>
      <c r="DE65" s="19">
        <f t="shared" si="97"/>
        <v>126961365.10053188</v>
      </c>
      <c r="DF65" s="19">
        <f t="shared" si="97"/>
        <v>128140567.6831928</v>
      </c>
      <c r="DG65" s="19">
        <f t="shared" si="97"/>
        <v>129334445.60463023</v>
      </c>
      <c r="DH65" s="19">
        <f t="shared" si="97"/>
        <v>130543181.50145924</v>
      </c>
      <c r="DI65" s="19">
        <f t="shared" si="97"/>
        <v>131766960.28323279</v>
      </c>
      <c r="DJ65" s="19">
        <f t="shared" si="97"/>
        <v>133005969.16072874</v>
      </c>
      <c r="DK65" s="19">
        <f t="shared" si="97"/>
        <v>134260397.67458886</v>
      </c>
      <c r="DL65" s="19">
        <f t="shared" si="97"/>
        <v>135530437.72431439</v>
      </c>
      <c r="DM65" s="19">
        <f t="shared" si="97"/>
        <v>136816283.59762231</v>
      </c>
      <c r="DN65" s="19">
        <f t="shared" si="97"/>
        <v>138118132.00016704</v>
      </c>
      <c r="DO65" s="19">
        <f t="shared" si="97"/>
        <v>139401328.1626893</v>
      </c>
      <c r="DP65" s="19">
        <f t="shared" si="97"/>
        <v>140700493.87843221</v>
      </c>
      <c r="DQ65" s="19">
        <f t="shared" si="97"/>
        <v>142015827.89068809</v>
      </c>
      <c r="DR65" s="19">
        <f t="shared" si="97"/>
        <v>143347531.41613698</v>
      </c>
      <c r="DS65" s="19">
        <f t="shared" si="97"/>
        <v>144695808.17562827</v>
      </c>
      <c r="DT65" s="19">
        <f t="shared" si="97"/>
        <v>146060864.42534536</v>
      </c>
      <c r="DU65" s="19">
        <f t="shared" si="97"/>
        <v>147442908.98835835</v>
      </c>
      <c r="DV65" s="19">
        <f t="shared" si="97"/>
        <v>148842153.28656924</v>
      </c>
      <c r="DW65" s="19">
        <f t="shared" si="97"/>
        <v>150258811.37305471</v>
      </c>
      <c r="DX65" s="19">
        <f t="shared" si="97"/>
        <v>151693099.96481159</v>
      </c>
      <c r="DY65" s="19">
        <f t="shared" si="97"/>
        <v>153145238.47590956</v>
      </c>
    </row>
    <row r="66" spans="2:129" x14ac:dyDescent="0.2">
      <c r="B66" s="10" t="s">
        <v>141</v>
      </c>
      <c r="G66" s="9"/>
      <c r="H66" s="37"/>
      <c r="I66" s="19">
        <f>I65*((1+$D$64)^(1/12)-1)</f>
        <v>0</v>
      </c>
      <c r="J66" s="19">
        <f>J65*((1+$D$64)^(1/12)-1)</f>
        <v>621556.71634763107</v>
      </c>
      <c r="K66" s="19">
        <f t="shared" ref="K66:BV66" si="98">K65*((1+$D$64)^(1/12)-1)</f>
        <v>629292.07540750154</v>
      </c>
      <c r="L66" s="19">
        <f t="shared" si="98"/>
        <v>637123.70207773068</v>
      </c>
      <c r="M66" s="19">
        <f t="shared" si="98"/>
        <v>645052.79442200647</v>
      </c>
      <c r="N66" s="19">
        <f t="shared" si="98"/>
        <v>653080.56541408494</v>
      </c>
      <c r="O66" s="19">
        <f t="shared" si="98"/>
        <v>661208.24312334775</v>
      </c>
      <c r="P66" s="19">
        <f t="shared" si="98"/>
        <v>669437.07090266922</v>
      </c>
      <c r="Q66" s="19">
        <f t="shared" si="98"/>
        <v>677768.3075786219</v>
      </c>
      <c r="R66" s="19">
        <f t="shared" si="98"/>
        <v>686203.22764404863</v>
      </c>
      <c r="S66" s="19">
        <f t="shared" si="98"/>
        <v>694743.12145303132</v>
      </c>
      <c r="T66" s="19">
        <f t="shared" si="98"/>
        <v>703389.29541828658</v>
      </c>
      <c r="U66" s="19">
        <f t="shared" si="98"/>
        <v>712143.07221101725</v>
      </c>
      <c r="V66" s="19">
        <f t="shared" si="98"/>
        <v>721005.79096325184</v>
      </c>
      <c r="W66" s="19">
        <f t="shared" si="98"/>
        <v>729978.80747270165</v>
      </c>
      <c r="X66" s="19">
        <f t="shared" si="98"/>
        <v>739063.49441016733</v>
      </c>
      <c r="Y66" s="19">
        <f t="shared" si="98"/>
        <v>748261.24152952724</v>
      </c>
      <c r="Z66" s="19">
        <f t="shared" si="98"/>
        <v>757573.45588033809</v>
      </c>
      <c r="AA66" s="19">
        <f t="shared" si="98"/>
        <v>767001.56202308286</v>
      </c>
      <c r="AB66" s="19">
        <f t="shared" si="98"/>
        <v>776547.00224709581</v>
      </c>
      <c r="AC66" s="19">
        <f t="shared" si="98"/>
        <v>786211.23679120094</v>
      </c>
      <c r="AD66" s="19">
        <f t="shared" si="98"/>
        <v>795995.74406709592</v>
      </c>
      <c r="AE66" s="19">
        <f t="shared" si="98"/>
        <v>805902.02088551584</v>
      </c>
      <c r="AF66" s="19">
        <f t="shared" si="98"/>
        <v>815931.58268521191</v>
      </c>
      <c r="AG66" s="19">
        <f t="shared" si="98"/>
        <v>826085.96376477939</v>
      </c>
      <c r="AH66" s="19">
        <f t="shared" si="98"/>
        <v>836366.71751737164</v>
      </c>
      <c r="AI66" s="19">
        <f t="shared" si="98"/>
        <v>846775.41666833335</v>
      </c>
      <c r="AJ66" s="19">
        <f t="shared" si="98"/>
        <v>857313.65351579373</v>
      </c>
      <c r="AK66" s="19">
        <f t="shared" si="98"/>
        <v>867983.04017425131</v>
      </c>
      <c r="AL66" s="19">
        <f t="shared" si="98"/>
        <v>878785.20882119203</v>
      </c>
      <c r="AM66" s="19">
        <f t="shared" si="98"/>
        <v>889721.81194677588</v>
      </c>
      <c r="AN66" s="19">
        <f t="shared" si="98"/>
        <v>900794.52260663093</v>
      </c>
      <c r="AO66" s="19">
        <f t="shared" si="98"/>
        <v>912005.03467779292</v>
      </c>
      <c r="AP66" s="19">
        <f t="shared" si="98"/>
        <v>923355.06311783101</v>
      </c>
      <c r="AQ66" s="19">
        <f t="shared" si="98"/>
        <v>934846.34422719816</v>
      </c>
      <c r="AR66" s="19">
        <f t="shared" si="98"/>
        <v>946480.63591484551</v>
      </c>
      <c r="AS66" s="19">
        <f t="shared" si="98"/>
        <v>958259.71796714398</v>
      </c>
      <c r="AT66" s="19">
        <f t="shared" si="98"/>
        <v>970185.39232015074</v>
      </c>
      <c r="AU66" s="19">
        <f t="shared" si="98"/>
        <v>982259.48333526636</v>
      </c>
      <c r="AV66" s="19">
        <f t="shared" si="98"/>
        <v>994483.83807832026</v>
      </c>
      <c r="AW66" s="19">
        <f t="shared" si="98"/>
        <v>1006860.326602131</v>
      </c>
      <c r="AX66" s="19">
        <f t="shared" si="98"/>
        <v>1019390.8422325823</v>
      </c>
      <c r="AY66" s="19">
        <f t="shared" si="98"/>
        <v>1032077.3018582596</v>
      </c>
      <c r="AZ66" s="19">
        <f t="shared" si="98"/>
        <v>1044921.6462236914</v>
      </c>
      <c r="BA66" s="19">
        <f t="shared" si="98"/>
        <v>1057925.8402262393</v>
      </c>
      <c r="BB66" s="19">
        <f t="shared" si="98"/>
        <v>1071091.8732166835</v>
      </c>
      <c r="BC66" s="19">
        <f t="shared" si="98"/>
        <v>1084421.7593035495</v>
      </c>
      <c r="BD66" s="19">
        <f t="shared" si="98"/>
        <v>1097917.5376612206</v>
      </c>
      <c r="BE66" s="19">
        <f t="shared" si="98"/>
        <v>942950.17315186525</v>
      </c>
      <c r="BF66" s="19">
        <f t="shared" si="98"/>
        <v>958987.08780042746</v>
      </c>
      <c r="BG66" s="19">
        <f t="shared" si="98"/>
        <v>973941.56750520715</v>
      </c>
      <c r="BH66" s="19">
        <f t="shared" si="98"/>
        <v>988303.49377469718</v>
      </c>
      <c r="BI66" s="19">
        <f t="shared" si="98"/>
        <v>1002065.4921996708</v>
      </c>
      <c r="BJ66" s="19">
        <f t="shared" si="98"/>
        <v>1015220.0965953609</v>
      </c>
      <c r="BK66" s="19">
        <f t="shared" si="98"/>
        <v>1027759.7478593016</v>
      </c>
      <c r="BL66" s="19">
        <f t="shared" si="98"/>
        <v>1039676.7928149541</v>
      </c>
      <c r="BM66" s="19">
        <f t="shared" si="98"/>
        <v>1050963.4830409419</v>
      </c>
      <c r="BN66" s="19">
        <f t="shared" si="98"/>
        <v>1061882.7024205476</v>
      </c>
      <c r="BO66" s="19">
        <f t="shared" si="98"/>
        <v>1072545.9043290478</v>
      </c>
      <c r="BP66" s="19">
        <f t="shared" si="98"/>
        <v>1082949.9025937053</v>
      </c>
      <c r="BQ66" s="19">
        <f t="shared" si="98"/>
        <v>1093092.4159031406</v>
      </c>
      <c r="BR66" s="19">
        <f t="shared" si="98"/>
        <v>1103361.1541895645</v>
      </c>
      <c r="BS66" s="19">
        <f t="shared" si="98"/>
        <v>1113356.1919883077</v>
      </c>
      <c r="BT66" s="19">
        <f t="shared" si="98"/>
        <v>1123475.6194109691</v>
      </c>
      <c r="BU66" s="19">
        <f t="shared" si="98"/>
        <v>1133720.984503574</v>
      </c>
      <c r="BV66" s="19">
        <f t="shared" si="98"/>
        <v>1144093.8545777942</v>
      </c>
      <c r="BW66" s="19">
        <f t="shared" ref="BW66:CM66" si="99">BW65*((1+$D$64)^(1/12)-1)</f>
        <v>1154595.8164507113</v>
      </c>
      <c r="BX66" s="19">
        <f t="shared" si="99"/>
        <v>1165228.4766875647</v>
      </c>
      <c r="BY66" s="19">
        <f t="shared" si="99"/>
        <v>1175993.461847519</v>
      </c>
      <c r="BZ66" s="19">
        <f t="shared" si="99"/>
        <v>1186892.4187324925</v>
      </c>
      <c r="CA66" s="19">
        <f t="shared" si="99"/>
        <v>1197927.0146390805</v>
      </c>
      <c r="CB66" s="19">
        <f t="shared" si="99"/>
        <v>1209098.9376136146</v>
      </c>
      <c r="CC66" s="19">
        <f t="shared" si="99"/>
        <v>1220409.8967103949</v>
      </c>
      <c r="CD66" s="19">
        <f t="shared" si="99"/>
        <v>1231861.622253139</v>
      </c>
      <c r="CE66" s="19">
        <f t="shared" si="99"/>
        <v>1243046.5149895819</v>
      </c>
      <c r="CF66" s="19">
        <f t="shared" si="99"/>
        <v>1254370.605258747</v>
      </c>
      <c r="CG66" s="19">
        <f t="shared" si="99"/>
        <v>1265835.6253931271</v>
      </c>
      <c r="CH66" s="19">
        <f t="shared" si="99"/>
        <v>1277443.3292843318</v>
      </c>
      <c r="CI66" s="19">
        <f t="shared" si="99"/>
        <v>1289195.4926513936</v>
      </c>
      <c r="CJ66" s="19">
        <f t="shared" si="99"/>
        <v>1301093.9133124137</v>
      </c>
      <c r="CK66" s="19">
        <f t="shared" si="99"/>
        <v>1313140.411459587</v>
      </c>
      <c r="CL66" s="19">
        <f t="shared" si="99"/>
        <v>1325336.8299376513</v>
      </c>
      <c r="CM66" s="19">
        <f t="shared" si="99"/>
        <v>1337685.0345258019</v>
      </c>
      <c r="CN66" s="19">
        <f t="shared" ref="CN66:DW66" si="100">CN65*((1+$D$64)^(1/12)-1)</f>
        <v>1350186.9142231126</v>
      </c>
      <c r="CO66" s="19">
        <f t="shared" si="100"/>
        <v>1362844.3815375122</v>
      </c>
      <c r="CP66" s="19">
        <f t="shared" si="100"/>
        <v>1375659.3727783537</v>
      </c>
      <c r="CQ66" s="19">
        <f t="shared" si="100"/>
        <v>1388216.5027354476</v>
      </c>
      <c r="CR66" s="19">
        <f t="shared" si="100"/>
        <v>1400929.9079067335</v>
      </c>
      <c r="CS66" s="19">
        <f t="shared" si="100"/>
        <v>1413801.5331588052</v>
      </c>
      <c r="CT66" s="19">
        <f t="shared" si="100"/>
        <v>1426833.3475623897</v>
      </c>
      <c r="CU66" s="19">
        <f t="shared" si="100"/>
        <v>1440027.3446935709</v>
      </c>
      <c r="CV66" s="19">
        <f t="shared" si="100"/>
        <v>1453385.5429387619</v>
      </c>
      <c r="CW66" s="19">
        <f t="shared" si="100"/>
        <v>1466909.9858034733</v>
      </c>
      <c r="CX66" s="19">
        <f t="shared" si="100"/>
        <v>1480602.7422249233</v>
      </c>
      <c r="CY66" s="19">
        <f t="shared" si="100"/>
        <v>1494465.906888539</v>
      </c>
      <c r="CZ66" s="19">
        <f t="shared" si="100"/>
        <v>1508501.6005483975</v>
      </c>
      <c r="DA66" s="19">
        <f t="shared" si="100"/>
        <v>1522711.9703516515</v>
      </c>
      <c r="DB66" s="19">
        <f t="shared" si="100"/>
        <v>1537099.1901669975</v>
      </c>
      <c r="DC66" s="19">
        <f t="shared" si="100"/>
        <v>1551239.9790451885</v>
      </c>
      <c r="DD66" s="19">
        <f t="shared" si="100"/>
        <v>1565556.7519912624</v>
      </c>
      <c r="DE66" s="19">
        <f t="shared" si="100"/>
        <v>1580051.6991512151</v>
      </c>
      <c r="DF66" s="19">
        <f t="shared" si="100"/>
        <v>1594727.0379277128</v>
      </c>
      <c r="DG66" s="19">
        <f t="shared" si="100"/>
        <v>1609585.0133193024</v>
      </c>
      <c r="DH66" s="19">
        <f t="shared" si="100"/>
        <v>1624627.8982638479</v>
      </c>
      <c r="DI66" s="19">
        <f t="shared" si="100"/>
        <v>1639857.9939862387</v>
      </c>
      <c r="DJ66" s="19">
        <f t="shared" si="100"/>
        <v>1655277.6303504251</v>
      </c>
      <c r="DK66" s="19">
        <f t="shared" si="100"/>
        <v>1670889.1662158356</v>
      </c>
      <c r="DL66" s="19">
        <f t="shared" si="100"/>
        <v>1686694.9897982297</v>
      </c>
      <c r="DM66" s="19">
        <f t="shared" si="100"/>
        <v>1702697.5190350411</v>
      </c>
      <c r="DN66" s="19">
        <f t="shared" si="100"/>
        <v>1718899.2019552689</v>
      </c>
      <c r="DO66" s="19">
        <f t="shared" si="100"/>
        <v>1734868.7551759055</v>
      </c>
      <c r="DP66" s="19">
        <f t="shared" si="100"/>
        <v>1751037.0516888893</v>
      </c>
      <c r="DQ66" s="19">
        <f t="shared" si="100"/>
        <v>1767406.5648819038</v>
      </c>
      <c r="DR66" s="19">
        <f t="shared" si="100"/>
        <v>1783979.7989242838</v>
      </c>
      <c r="DS66" s="19">
        <f t="shared" si="100"/>
        <v>1800759.2891500974</v>
      </c>
      <c r="DT66" s="19">
        <f t="shared" si="100"/>
        <v>1817747.6024459933</v>
      </c>
      <c r="DU66" s="19">
        <f t="shared" si="100"/>
        <v>1834947.3376438802</v>
      </c>
      <c r="DV66" s="19">
        <f t="shared" si="100"/>
        <v>1852361.1259184873</v>
      </c>
      <c r="DW66" s="19">
        <f t="shared" si="100"/>
        <v>1869991.6311898765</v>
      </c>
      <c r="DX66" s="19">
        <f>DX65*((1+$D$64)^(1/12)-1)</f>
        <v>1887841.5505309624</v>
      </c>
      <c r="DY66" s="19">
        <f>DY65*((1+$D$64)^(1/12)-1)</f>
        <v>1905913.6145801039</v>
      </c>
    </row>
    <row r="67" spans="2:129" x14ac:dyDescent="0.2">
      <c r="B67" s="10" t="s">
        <v>134</v>
      </c>
      <c r="G67" s="9"/>
      <c r="H67" s="37"/>
      <c r="I67" s="19">
        <f>I53</f>
        <v>49943738.700000003</v>
      </c>
      <c r="J67" s="19">
        <f>J53</f>
        <v>0</v>
      </c>
      <c r="K67" s="19">
        <f t="shared" ref="K67:BV67" si="101">K53</f>
        <v>0</v>
      </c>
      <c r="L67" s="19">
        <f t="shared" si="101"/>
        <v>0</v>
      </c>
      <c r="M67" s="19">
        <f t="shared" si="101"/>
        <v>0</v>
      </c>
      <c r="N67" s="19">
        <f t="shared" si="101"/>
        <v>0</v>
      </c>
      <c r="O67" s="19">
        <f t="shared" si="101"/>
        <v>0</v>
      </c>
      <c r="P67" s="19">
        <f t="shared" si="101"/>
        <v>0</v>
      </c>
      <c r="Q67" s="19">
        <f t="shared" si="101"/>
        <v>0</v>
      </c>
      <c r="R67" s="19">
        <f t="shared" si="101"/>
        <v>0</v>
      </c>
      <c r="S67" s="19">
        <f t="shared" si="101"/>
        <v>0</v>
      </c>
      <c r="T67" s="19">
        <f t="shared" si="101"/>
        <v>0</v>
      </c>
      <c r="U67" s="19">
        <f t="shared" si="101"/>
        <v>0</v>
      </c>
      <c r="V67" s="19">
        <f t="shared" si="101"/>
        <v>0</v>
      </c>
      <c r="W67" s="19">
        <f t="shared" si="101"/>
        <v>0</v>
      </c>
      <c r="X67" s="19">
        <f t="shared" si="101"/>
        <v>0</v>
      </c>
      <c r="Y67" s="19">
        <f t="shared" si="101"/>
        <v>0</v>
      </c>
      <c r="Z67" s="19">
        <f t="shared" si="101"/>
        <v>0</v>
      </c>
      <c r="AA67" s="19">
        <f t="shared" si="101"/>
        <v>0</v>
      </c>
      <c r="AB67" s="19">
        <f t="shared" si="101"/>
        <v>0</v>
      </c>
      <c r="AC67" s="19">
        <f t="shared" si="101"/>
        <v>0</v>
      </c>
      <c r="AD67" s="19">
        <f t="shared" si="101"/>
        <v>0</v>
      </c>
      <c r="AE67" s="19">
        <f t="shared" si="101"/>
        <v>0</v>
      </c>
      <c r="AF67" s="19">
        <f t="shared" si="101"/>
        <v>0</v>
      </c>
      <c r="AG67" s="19">
        <f t="shared" si="101"/>
        <v>0</v>
      </c>
      <c r="AH67" s="19">
        <f t="shared" si="101"/>
        <v>0</v>
      </c>
      <c r="AI67" s="19">
        <f t="shared" si="101"/>
        <v>0</v>
      </c>
      <c r="AJ67" s="19">
        <f t="shared" si="101"/>
        <v>0</v>
      </c>
      <c r="AK67" s="19">
        <f t="shared" si="101"/>
        <v>0</v>
      </c>
      <c r="AL67" s="19">
        <f t="shared" si="101"/>
        <v>0</v>
      </c>
      <c r="AM67" s="19">
        <f t="shared" si="101"/>
        <v>0</v>
      </c>
      <c r="AN67" s="19">
        <f t="shared" si="101"/>
        <v>0</v>
      </c>
      <c r="AO67" s="19">
        <f t="shared" si="101"/>
        <v>0</v>
      </c>
      <c r="AP67" s="19">
        <f t="shared" si="101"/>
        <v>0</v>
      </c>
      <c r="AQ67" s="19">
        <f t="shared" si="101"/>
        <v>0</v>
      </c>
      <c r="AR67" s="19">
        <f t="shared" si="101"/>
        <v>0</v>
      </c>
      <c r="AS67" s="19">
        <f t="shared" si="101"/>
        <v>0</v>
      </c>
      <c r="AT67" s="19">
        <f t="shared" si="101"/>
        <v>0</v>
      </c>
      <c r="AU67" s="19">
        <f t="shared" si="101"/>
        <v>0</v>
      </c>
      <c r="AV67" s="19">
        <f t="shared" si="101"/>
        <v>0</v>
      </c>
      <c r="AW67" s="19">
        <f t="shared" si="101"/>
        <v>0</v>
      </c>
      <c r="AX67" s="19">
        <f t="shared" si="101"/>
        <v>0</v>
      </c>
      <c r="AY67" s="19">
        <f t="shared" si="101"/>
        <v>0</v>
      </c>
      <c r="AZ67" s="19">
        <f t="shared" si="101"/>
        <v>0</v>
      </c>
      <c r="BA67" s="19">
        <f t="shared" si="101"/>
        <v>0</v>
      </c>
      <c r="BB67" s="19">
        <f t="shared" si="101"/>
        <v>0</v>
      </c>
      <c r="BC67" s="19">
        <f t="shared" si="101"/>
        <v>0</v>
      </c>
      <c r="BD67" s="19">
        <f t="shared" si="101"/>
        <v>0</v>
      </c>
      <c r="BE67" s="19">
        <f t="shared" si="101"/>
        <v>345658.65963246801</v>
      </c>
      <c r="BF67" s="19">
        <f t="shared" si="101"/>
        <v>242645.2124002206</v>
      </c>
      <c r="BG67" s="19">
        <f t="shared" si="101"/>
        <v>180077.48492653359</v>
      </c>
      <c r="BH67" s="19">
        <f t="shared" si="101"/>
        <v>117509.75745284678</v>
      </c>
      <c r="BI67" s="19">
        <f t="shared" si="101"/>
        <v>54942.029979160085</v>
      </c>
      <c r="BJ67" s="19">
        <f t="shared" si="101"/>
        <v>0</v>
      </c>
      <c r="BK67" s="19">
        <f t="shared" si="101"/>
        <v>0</v>
      </c>
      <c r="BL67" s="19">
        <f t="shared" si="101"/>
        <v>0</v>
      </c>
      <c r="BM67" s="19">
        <f t="shared" si="101"/>
        <v>0</v>
      </c>
      <c r="BN67" s="19">
        <f t="shared" si="101"/>
        <v>0</v>
      </c>
      <c r="BO67" s="19">
        <f t="shared" si="101"/>
        <v>0</v>
      </c>
      <c r="BP67" s="19">
        <f t="shared" si="101"/>
        <v>0</v>
      </c>
      <c r="BQ67" s="19">
        <f t="shared" si="101"/>
        <v>0</v>
      </c>
      <c r="BR67" s="19">
        <f t="shared" si="101"/>
        <v>0</v>
      </c>
      <c r="BS67" s="19">
        <f t="shared" si="101"/>
        <v>0</v>
      </c>
      <c r="BT67" s="19">
        <f t="shared" si="101"/>
        <v>0</v>
      </c>
      <c r="BU67" s="19">
        <f t="shared" si="101"/>
        <v>0</v>
      </c>
      <c r="BV67" s="19">
        <f t="shared" si="101"/>
        <v>0</v>
      </c>
      <c r="BW67" s="19">
        <f t="shared" ref="BW67:CM67" si="102">BW53</f>
        <v>0</v>
      </c>
      <c r="BX67" s="19">
        <f t="shared" si="102"/>
        <v>0</v>
      </c>
      <c r="BY67" s="19">
        <f t="shared" si="102"/>
        <v>0</v>
      </c>
      <c r="BZ67" s="19">
        <f t="shared" si="102"/>
        <v>0</v>
      </c>
      <c r="CA67" s="19">
        <f t="shared" si="102"/>
        <v>0</v>
      </c>
      <c r="CB67" s="19">
        <f t="shared" si="102"/>
        <v>0</v>
      </c>
      <c r="CC67" s="19">
        <f t="shared" si="102"/>
        <v>0</v>
      </c>
      <c r="CD67" s="19">
        <f t="shared" si="102"/>
        <v>0</v>
      </c>
      <c r="CE67" s="19">
        <f t="shared" si="102"/>
        <v>0</v>
      </c>
      <c r="CF67" s="19">
        <f t="shared" si="102"/>
        <v>0</v>
      </c>
      <c r="CG67" s="19">
        <f t="shared" si="102"/>
        <v>0</v>
      </c>
      <c r="CH67" s="19">
        <f t="shared" si="102"/>
        <v>0</v>
      </c>
      <c r="CI67" s="19">
        <f t="shared" si="102"/>
        <v>0</v>
      </c>
      <c r="CJ67" s="19">
        <f t="shared" si="102"/>
        <v>0</v>
      </c>
      <c r="CK67" s="19">
        <f t="shared" si="102"/>
        <v>0</v>
      </c>
      <c r="CL67" s="19">
        <f t="shared" si="102"/>
        <v>0</v>
      </c>
      <c r="CM67" s="19">
        <f t="shared" si="102"/>
        <v>0</v>
      </c>
      <c r="CN67" s="19">
        <f t="shared" ref="CN67:DW67" si="103">CN53</f>
        <v>0</v>
      </c>
      <c r="CO67" s="19">
        <f t="shared" si="103"/>
        <v>0</v>
      </c>
      <c r="CP67" s="19">
        <f t="shared" si="103"/>
        <v>0</v>
      </c>
      <c r="CQ67" s="19">
        <f t="shared" si="103"/>
        <v>0</v>
      </c>
      <c r="CR67" s="19">
        <f t="shared" si="103"/>
        <v>0</v>
      </c>
      <c r="CS67" s="19">
        <f t="shared" si="103"/>
        <v>0</v>
      </c>
      <c r="CT67" s="19">
        <f t="shared" si="103"/>
        <v>0</v>
      </c>
      <c r="CU67" s="19">
        <f t="shared" si="103"/>
        <v>0</v>
      </c>
      <c r="CV67" s="19">
        <f t="shared" si="103"/>
        <v>0</v>
      </c>
      <c r="CW67" s="19">
        <f t="shared" si="103"/>
        <v>0</v>
      </c>
      <c r="CX67" s="19">
        <f t="shared" si="103"/>
        <v>0</v>
      </c>
      <c r="CY67" s="19">
        <f t="shared" si="103"/>
        <v>0</v>
      </c>
      <c r="CZ67" s="19">
        <f t="shared" si="103"/>
        <v>0</v>
      </c>
      <c r="DA67" s="19">
        <f t="shared" si="103"/>
        <v>0</v>
      </c>
      <c r="DB67" s="19">
        <f t="shared" si="103"/>
        <v>0</v>
      </c>
      <c r="DC67" s="19">
        <f t="shared" si="103"/>
        <v>0</v>
      </c>
      <c r="DD67" s="19">
        <f t="shared" si="103"/>
        <v>0</v>
      </c>
      <c r="DE67" s="19">
        <f t="shared" si="103"/>
        <v>0</v>
      </c>
      <c r="DF67" s="19">
        <f t="shared" si="103"/>
        <v>0</v>
      </c>
      <c r="DG67" s="19">
        <f t="shared" si="103"/>
        <v>0</v>
      </c>
      <c r="DH67" s="19">
        <f t="shared" si="103"/>
        <v>0</v>
      </c>
      <c r="DI67" s="19">
        <f t="shared" si="103"/>
        <v>0</v>
      </c>
      <c r="DJ67" s="19">
        <f t="shared" si="103"/>
        <v>0</v>
      </c>
      <c r="DK67" s="19">
        <f t="shared" si="103"/>
        <v>0</v>
      </c>
      <c r="DL67" s="19">
        <f t="shared" si="103"/>
        <v>0</v>
      </c>
      <c r="DM67" s="19">
        <f t="shared" si="103"/>
        <v>0</v>
      </c>
      <c r="DN67" s="19">
        <f t="shared" si="103"/>
        <v>0</v>
      </c>
      <c r="DO67" s="19">
        <f t="shared" si="103"/>
        <v>0</v>
      </c>
      <c r="DP67" s="19">
        <f t="shared" si="103"/>
        <v>0</v>
      </c>
      <c r="DQ67" s="19">
        <f t="shared" si="103"/>
        <v>0</v>
      </c>
      <c r="DR67" s="19">
        <f t="shared" si="103"/>
        <v>0</v>
      </c>
      <c r="DS67" s="19">
        <f t="shared" si="103"/>
        <v>0</v>
      </c>
      <c r="DT67" s="19">
        <f t="shared" si="103"/>
        <v>0</v>
      </c>
      <c r="DU67" s="19">
        <f t="shared" si="103"/>
        <v>0</v>
      </c>
      <c r="DV67" s="19">
        <f t="shared" si="103"/>
        <v>0</v>
      </c>
      <c r="DW67" s="19">
        <f t="shared" si="103"/>
        <v>0</v>
      </c>
      <c r="DX67" s="19">
        <f>DX53</f>
        <v>0</v>
      </c>
      <c r="DY67" s="19">
        <f>DY53</f>
        <v>0</v>
      </c>
    </row>
    <row r="68" spans="2:129" x14ac:dyDescent="0.2">
      <c r="B68" s="10" t="s">
        <v>142</v>
      </c>
      <c r="G68" s="9"/>
      <c r="H68" s="37"/>
      <c r="I68" s="19">
        <f>I45+I59</f>
        <v>0</v>
      </c>
      <c r="J68" s="19">
        <f>J45+J59</f>
        <v>0</v>
      </c>
      <c r="K68" s="19">
        <f t="shared" ref="K68:BV68" si="104">K45+K59</f>
        <v>0</v>
      </c>
      <c r="L68" s="19">
        <f t="shared" si="104"/>
        <v>0</v>
      </c>
      <c r="M68" s="19">
        <f t="shared" si="104"/>
        <v>0</v>
      </c>
      <c r="N68" s="19">
        <f t="shared" si="104"/>
        <v>0</v>
      </c>
      <c r="O68" s="19">
        <f t="shared" si="104"/>
        <v>0</v>
      </c>
      <c r="P68" s="19">
        <f t="shared" si="104"/>
        <v>0</v>
      </c>
      <c r="Q68" s="19">
        <f t="shared" si="104"/>
        <v>0</v>
      </c>
      <c r="R68" s="19">
        <f t="shared" si="104"/>
        <v>0</v>
      </c>
      <c r="S68" s="19">
        <f t="shared" si="104"/>
        <v>0</v>
      </c>
      <c r="T68" s="19">
        <f t="shared" si="104"/>
        <v>0</v>
      </c>
      <c r="U68" s="19">
        <f t="shared" si="104"/>
        <v>0</v>
      </c>
      <c r="V68" s="19">
        <f t="shared" si="104"/>
        <v>0</v>
      </c>
      <c r="W68" s="19">
        <f t="shared" si="104"/>
        <v>0</v>
      </c>
      <c r="X68" s="19">
        <f t="shared" si="104"/>
        <v>0</v>
      </c>
      <c r="Y68" s="19">
        <f t="shared" si="104"/>
        <v>0</v>
      </c>
      <c r="Z68" s="19">
        <f t="shared" si="104"/>
        <v>0</v>
      </c>
      <c r="AA68" s="19">
        <f t="shared" si="104"/>
        <v>0</v>
      </c>
      <c r="AB68" s="19">
        <f t="shared" si="104"/>
        <v>0</v>
      </c>
      <c r="AC68" s="19">
        <f t="shared" si="104"/>
        <v>0</v>
      </c>
      <c r="AD68" s="19">
        <f t="shared" si="104"/>
        <v>0</v>
      </c>
      <c r="AE68" s="19">
        <f t="shared" si="104"/>
        <v>0</v>
      </c>
      <c r="AF68" s="19">
        <f t="shared" si="104"/>
        <v>0</v>
      </c>
      <c r="AG68" s="19">
        <f t="shared" si="104"/>
        <v>0</v>
      </c>
      <c r="AH68" s="19">
        <f t="shared" si="104"/>
        <v>0</v>
      </c>
      <c r="AI68" s="19">
        <f t="shared" si="104"/>
        <v>0</v>
      </c>
      <c r="AJ68" s="19">
        <f t="shared" si="104"/>
        <v>0</v>
      </c>
      <c r="AK68" s="19">
        <f t="shared" si="104"/>
        <v>0</v>
      </c>
      <c r="AL68" s="19">
        <f t="shared" si="104"/>
        <v>0</v>
      </c>
      <c r="AM68" s="19">
        <f t="shared" si="104"/>
        <v>0</v>
      </c>
      <c r="AN68" s="19">
        <f t="shared" si="104"/>
        <v>0</v>
      </c>
      <c r="AO68" s="19">
        <f t="shared" si="104"/>
        <v>0</v>
      </c>
      <c r="AP68" s="19">
        <f t="shared" si="104"/>
        <v>0</v>
      </c>
      <c r="AQ68" s="19">
        <f t="shared" si="104"/>
        <v>0</v>
      </c>
      <c r="AR68" s="19">
        <f t="shared" si="104"/>
        <v>0</v>
      </c>
      <c r="AS68" s="19">
        <f t="shared" si="104"/>
        <v>0</v>
      </c>
      <c r="AT68" s="19">
        <f t="shared" si="104"/>
        <v>0</v>
      </c>
      <c r="AU68" s="19">
        <f t="shared" si="104"/>
        <v>0</v>
      </c>
      <c r="AV68" s="19">
        <f t="shared" si="104"/>
        <v>0</v>
      </c>
      <c r="AW68" s="19">
        <f t="shared" si="104"/>
        <v>0</v>
      </c>
      <c r="AX68" s="19">
        <f t="shared" si="104"/>
        <v>0</v>
      </c>
      <c r="AY68" s="19">
        <f t="shared" si="104"/>
        <v>0</v>
      </c>
      <c r="AZ68" s="19">
        <f t="shared" si="104"/>
        <v>0</v>
      </c>
      <c r="BA68" s="19">
        <f t="shared" si="104"/>
        <v>0</v>
      </c>
      <c r="BB68" s="19">
        <f t="shared" si="104"/>
        <v>0</v>
      </c>
      <c r="BC68" s="19">
        <f t="shared" si="104"/>
        <v>0</v>
      </c>
      <c r="BD68" s="19">
        <f t="shared" si="104"/>
        <v>13549958.287156044</v>
      </c>
      <c r="BE68" s="19">
        <f t="shared" si="104"/>
        <v>0</v>
      </c>
      <c r="BF68" s="19">
        <f t="shared" si="104"/>
        <v>0</v>
      </c>
      <c r="BG68" s="19">
        <f t="shared" si="104"/>
        <v>0</v>
      </c>
      <c r="BH68" s="19">
        <f t="shared" si="104"/>
        <v>0</v>
      </c>
      <c r="BI68" s="19">
        <f t="shared" si="104"/>
        <v>0</v>
      </c>
      <c r="BJ68" s="19">
        <f t="shared" si="104"/>
        <v>7625.6974945269239</v>
      </c>
      <c r="BK68" s="19">
        <f t="shared" si="104"/>
        <v>70193.424968213614</v>
      </c>
      <c r="BL68" s="19">
        <f t="shared" si="104"/>
        <v>132761.15244190063</v>
      </c>
      <c r="BM68" s="19">
        <f t="shared" si="104"/>
        <v>173575.10453939324</v>
      </c>
      <c r="BN68" s="19">
        <f t="shared" si="104"/>
        <v>205066.01004708954</v>
      </c>
      <c r="BO68" s="19">
        <f t="shared" si="104"/>
        <v>236556.9155547854</v>
      </c>
      <c r="BP68" s="19">
        <f t="shared" si="104"/>
        <v>267971.92686799174</v>
      </c>
      <c r="BQ68" s="19">
        <f t="shared" si="104"/>
        <v>267971.92686799174</v>
      </c>
      <c r="BR68" s="19">
        <f t="shared" si="104"/>
        <v>300233.22879221645</v>
      </c>
      <c r="BS68" s="19">
        <f t="shared" si="104"/>
        <v>300233.22879221645</v>
      </c>
      <c r="BT68" s="19">
        <f t="shared" si="104"/>
        <v>300233.22879221645</v>
      </c>
      <c r="BU68" s="19">
        <f t="shared" si="104"/>
        <v>300233.22879221645</v>
      </c>
      <c r="BV68" s="19">
        <f t="shared" si="104"/>
        <v>300233.22879221645</v>
      </c>
      <c r="BW68" s="19">
        <f t="shared" ref="BW68:CM68" si="105">BW45+BW59</f>
        <v>300233.22879221645</v>
      </c>
      <c r="BX68" s="19">
        <f t="shared" si="105"/>
        <v>300233.22879221645</v>
      </c>
      <c r="BY68" s="19">
        <f t="shared" si="105"/>
        <v>300233.22879221645</v>
      </c>
      <c r="BZ68" s="19">
        <f t="shared" si="105"/>
        <v>300233.22879221645</v>
      </c>
      <c r="CA68" s="19">
        <f t="shared" si="105"/>
        <v>300233.22879221645</v>
      </c>
      <c r="CB68" s="19">
        <f t="shared" si="105"/>
        <v>300233.22879221645</v>
      </c>
      <c r="CC68" s="19">
        <f t="shared" si="105"/>
        <v>300233.22879221645</v>
      </c>
      <c r="CD68" s="19">
        <f t="shared" si="105"/>
        <v>333125.68147054699</v>
      </c>
      <c r="CE68" s="19">
        <f t="shared" si="105"/>
        <v>333125.68147054699</v>
      </c>
      <c r="CF68" s="19">
        <f t="shared" si="105"/>
        <v>333125.68147054699</v>
      </c>
      <c r="CG68" s="19">
        <f t="shared" si="105"/>
        <v>333125.68147054699</v>
      </c>
      <c r="CH68" s="19">
        <f t="shared" si="105"/>
        <v>333125.68147054699</v>
      </c>
      <c r="CI68" s="19">
        <f t="shared" si="105"/>
        <v>333125.68147054699</v>
      </c>
      <c r="CJ68" s="19">
        <f t="shared" si="105"/>
        <v>333125.68147054699</v>
      </c>
      <c r="CK68" s="19">
        <f t="shared" si="105"/>
        <v>333125.68147054699</v>
      </c>
      <c r="CL68" s="19">
        <f t="shared" si="105"/>
        <v>333125.68147054699</v>
      </c>
      <c r="CM68" s="19">
        <f t="shared" si="105"/>
        <v>333125.68147054699</v>
      </c>
      <c r="CN68" s="19">
        <f t="shared" ref="CN68:DW68" si="106">CN45+CN59</f>
        <v>333125.68147054699</v>
      </c>
      <c r="CO68" s="19">
        <f t="shared" si="106"/>
        <v>333125.68147054699</v>
      </c>
      <c r="CP68" s="19">
        <f t="shared" si="106"/>
        <v>366660.51409933477</v>
      </c>
      <c r="CQ68" s="19">
        <f t="shared" si="106"/>
        <v>366660.51409933477</v>
      </c>
      <c r="CR68" s="19">
        <f t="shared" si="106"/>
        <v>366660.51409933477</v>
      </c>
      <c r="CS68" s="19">
        <f t="shared" si="106"/>
        <v>366660.51409933477</v>
      </c>
      <c r="CT68" s="19">
        <f t="shared" si="106"/>
        <v>366660.51409933477</v>
      </c>
      <c r="CU68" s="19">
        <f t="shared" si="106"/>
        <v>366660.51409933477</v>
      </c>
      <c r="CV68" s="19">
        <f t="shared" si="106"/>
        <v>366660.51409933477</v>
      </c>
      <c r="CW68" s="19">
        <f t="shared" si="106"/>
        <v>366660.51409933477</v>
      </c>
      <c r="CX68" s="19">
        <f t="shared" si="106"/>
        <v>366660.51409933477</v>
      </c>
      <c r="CY68" s="19">
        <f t="shared" si="106"/>
        <v>366660.51409933477</v>
      </c>
      <c r="CZ68" s="19">
        <f t="shared" si="106"/>
        <v>366660.51409933477</v>
      </c>
      <c r="DA68" s="19">
        <f t="shared" si="106"/>
        <v>366660.51409933477</v>
      </c>
      <c r="DB68" s="19">
        <f t="shared" si="106"/>
        <v>400849.11649029586</v>
      </c>
      <c r="DC68" s="19">
        <f t="shared" si="106"/>
        <v>400849.11649029586</v>
      </c>
      <c r="DD68" s="19">
        <f t="shared" si="106"/>
        <v>400849.11649029586</v>
      </c>
      <c r="DE68" s="19">
        <f t="shared" si="106"/>
        <v>400849.11649029586</v>
      </c>
      <c r="DF68" s="19">
        <f t="shared" si="106"/>
        <v>400849.11649029586</v>
      </c>
      <c r="DG68" s="19">
        <f t="shared" si="106"/>
        <v>400849.11649029586</v>
      </c>
      <c r="DH68" s="19">
        <f t="shared" si="106"/>
        <v>400849.11649029586</v>
      </c>
      <c r="DI68" s="19">
        <f t="shared" si="106"/>
        <v>400849.11649029586</v>
      </c>
      <c r="DJ68" s="19">
        <f t="shared" si="106"/>
        <v>400849.11649029586</v>
      </c>
      <c r="DK68" s="19">
        <f t="shared" si="106"/>
        <v>400849.11649029586</v>
      </c>
      <c r="DL68" s="19">
        <f t="shared" si="106"/>
        <v>400849.11649029586</v>
      </c>
      <c r="DM68" s="19">
        <f t="shared" si="106"/>
        <v>400849.11649029586</v>
      </c>
      <c r="DN68" s="19">
        <f t="shared" si="106"/>
        <v>435703.03943299205</v>
      </c>
      <c r="DO68" s="19">
        <f t="shared" si="106"/>
        <v>435703.03943299205</v>
      </c>
      <c r="DP68" s="19">
        <f t="shared" si="106"/>
        <v>435703.03943299205</v>
      </c>
      <c r="DQ68" s="19">
        <f t="shared" si="106"/>
        <v>435703.03943299205</v>
      </c>
      <c r="DR68" s="19">
        <f t="shared" si="106"/>
        <v>435703.03943299205</v>
      </c>
      <c r="DS68" s="19">
        <f t="shared" si="106"/>
        <v>435703.03943299205</v>
      </c>
      <c r="DT68" s="19">
        <f t="shared" si="106"/>
        <v>435703.03943299205</v>
      </c>
      <c r="DU68" s="19">
        <f t="shared" si="106"/>
        <v>435703.03943299205</v>
      </c>
      <c r="DV68" s="19">
        <f t="shared" si="106"/>
        <v>435703.03943299205</v>
      </c>
      <c r="DW68" s="19">
        <f t="shared" si="106"/>
        <v>435703.03943299205</v>
      </c>
      <c r="DX68" s="19">
        <f>DX45+DX59</f>
        <v>435703.03943299205</v>
      </c>
      <c r="DY68" s="19">
        <f>DY45+DY59</f>
        <v>99038239.321043208</v>
      </c>
    </row>
    <row r="69" spans="2:129" x14ac:dyDescent="0.2">
      <c r="B69" s="10" t="s">
        <v>145</v>
      </c>
      <c r="G69" s="9"/>
      <c r="H69" s="37"/>
      <c r="I69" s="19">
        <f>MIN(I65+I66-I68,I62*$M$8)</f>
        <v>0</v>
      </c>
      <c r="J69" s="19">
        <f>MIN(J65+J66-J68,J62*$M$8)</f>
        <v>0</v>
      </c>
      <c r="K69" s="19">
        <f t="shared" ref="K69:BV69" si="107">MIN(K65+K66-K68,K62*$M$8)</f>
        <v>0</v>
      </c>
      <c r="L69" s="19">
        <f t="shared" si="107"/>
        <v>0</v>
      </c>
      <c r="M69" s="19">
        <f t="shared" si="107"/>
        <v>0</v>
      </c>
      <c r="N69" s="19">
        <f t="shared" si="107"/>
        <v>0</v>
      </c>
      <c r="O69" s="19">
        <f t="shared" si="107"/>
        <v>0</v>
      </c>
      <c r="P69" s="19">
        <f t="shared" si="107"/>
        <v>0</v>
      </c>
      <c r="Q69" s="19">
        <f t="shared" si="107"/>
        <v>0</v>
      </c>
      <c r="R69" s="19">
        <f t="shared" si="107"/>
        <v>0</v>
      </c>
      <c r="S69" s="19">
        <f t="shared" si="107"/>
        <v>0</v>
      </c>
      <c r="T69" s="19">
        <f t="shared" si="107"/>
        <v>0</v>
      </c>
      <c r="U69" s="19">
        <f t="shared" si="107"/>
        <v>0</v>
      </c>
      <c r="V69" s="19">
        <f t="shared" si="107"/>
        <v>0</v>
      </c>
      <c r="W69" s="19">
        <f t="shared" si="107"/>
        <v>0</v>
      </c>
      <c r="X69" s="19">
        <f t="shared" si="107"/>
        <v>0</v>
      </c>
      <c r="Y69" s="19">
        <f t="shared" si="107"/>
        <v>0</v>
      </c>
      <c r="Z69" s="19">
        <f t="shared" si="107"/>
        <v>0</v>
      </c>
      <c r="AA69" s="19">
        <f t="shared" si="107"/>
        <v>0</v>
      </c>
      <c r="AB69" s="19">
        <f t="shared" si="107"/>
        <v>0</v>
      </c>
      <c r="AC69" s="19">
        <f t="shared" si="107"/>
        <v>0</v>
      </c>
      <c r="AD69" s="19">
        <f t="shared" si="107"/>
        <v>0</v>
      </c>
      <c r="AE69" s="19">
        <f t="shared" si="107"/>
        <v>0</v>
      </c>
      <c r="AF69" s="19">
        <f t="shared" si="107"/>
        <v>0</v>
      </c>
      <c r="AG69" s="19">
        <f t="shared" si="107"/>
        <v>0</v>
      </c>
      <c r="AH69" s="19">
        <f t="shared" si="107"/>
        <v>0</v>
      </c>
      <c r="AI69" s="19">
        <f t="shared" si="107"/>
        <v>0</v>
      </c>
      <c r="AJ69" s="19">
        <f t="shared" si="107"/>
        <v>0</v>
      </c>
      <c r="AK69" s="19">
        <f t="shared" si="107"/>
        <v>0</v>
      </c>
      <c r="AL69" s="19">
        <f t="shared" si="107"/>
        <v>0</v>
      </c>
      <c r="AM69" s="19">
        <f t="shared" si="107"/>
        <v>0</v>
      </c>
      <c r="AN69" s="19">
        <f t="shared" si="107"/>
        <v>0</v>
      </c>
      <c r="AO69" s="19">
        <f t="shared" si="107"/>
        <v>0</v>
      </c>
      <c r="AP69" s="19">
        <f t="shared" si="107"/>
        <v>0</v>
      </c>
      <c r="AQ69" s="19">
        <f t="shared" si="107"/>
        <v>0</v>
      </c>
      <c r="AR69" s="19">
        <f t="shared" si="107"/>
        <v>0</v>
      </c>
      <c r="AS69" s="19">
        <f t="shared" si="107"/>
        <v>0</v>
      </c>
      <c r="AT69" s="19">
        <f t="shared" si="107"/>
        <v>0</v>
      </c>
      <c r="AU69" s="19">
        <f t="shared" si="107"/>
        <v>0</v>
      </c>
      <c r="AV69" s="19">
        <f t="shared" si="107"/>
        <v>0</v>
      </c>
      <c r="AW69" s="19">
        <f t="shared" si="107"/>
        <v>0</v>
      </c>
      <c r="AX69" s="19">
        <f t="shared" si="107"/>
        <v>0</v>
      </c>
      <c r="AY69" s="19">
        <f t="shared" si="107"/>
        <v>0</v>
      </c>
      <c r="AZ69" s="19">
        <f t="shared" si="107"/>
        <v>0</v>
      </c>
      <c r="BA69" s="19">
        <f t="shared" si="107"/>
        <v>0</v>
      </c>
      <c r="BB69" s="19">
        <f t="shared" si="107"/>
        <v>0</v>
      </c>
      <c r="BC69" s="19">
        <f t="shared" si="107"/>
        <v>0</v>
      </c>
      <c r="BD69" s="19">
        <f t="shared" si="107"/>
        <v>0</v>
      </c>
      <c r="BE69" s="19">
        <f t="shared" si="107"/>
        <v>0</v>
      </c>
      <c r="BF69" s="19">
        <f t="shared" si="107"/>
        <v>0</v>
      </c>
      <c r="BG69" s="19">
        <f t="shared" si="107"/>
        <v>0</v>
      </c>
      <c r="BH69" s="19">
        <f t="shared" si="107"/>
        <v>0</v>
      </c>
      <c r="BI69" s="19">
        <f t="shared" si="107"/>
        <v>0</v>
      </c>
      <c r="BJ69" s="19">
        <f t="shared" si="107"/>
        <v>0</v>
      </c>
      <c r="BK69" s="19">
        <f t="shared" si="107"/>
        <v>0</v>
      </c>
      <c r="BL69" s="19">
        <f t="shared" si="107"/>
        <v>0</v>
      </c>
      <c r="BM69" s="19">
        <f t="shared" si="107"/>
        <v>0</v>
      </c>
      <c r="BN69" s="19">
        <f t="shared" si="107"/>
        <v>0</v>
      </c>
      <c r="BO69" s="19">
        <f t="shared" si="107"/>
        <v>0</v>
      </c>
      <c r="BP69" s="19">
        <f t="shared" si="107"/>
        <v>0</v>
      </c>
      <c r="BQ69" s="19">
        <f t="shared" si="107"/>
        <v>0</v>
      </c>
      <c r="BR69" s="19">
        <f t="shared" si="107"/>
        <v>0</v>
      </c>
      <c r="BS69" s="19">
        <f t="shared" si="107"/>
        <v>0</v>
      </c>
      <c r="BT69" s="19">
        <f t="shared" si="107"/>
        <v>0</v>
      </c>
      <c r="BU69" s="19">
        <f t="shared" si="107"/>
        <v>0</v>
      </c>
      <c r="BV69" s="19">
        <f t="shared" si="107"/>
        <v>0</v>
      </c>
      <c r="BW69" s="19">
        <f t="shared" ref="BW69:CM69" si="108">MIN(BW65+BW66-BW68,BW62*$M$8)</f>
        <v>0</v>
      </c>
      <c r="BX69" s="19">
        <f t="shared" si="108"/>
        <v>0</v>
      </c>
      <c r="BY69" s="19">
        <f t="shared" si="108"/>
        <v>0</v>
      </c>
      <c r="BZ69" s="19">
        <f t="shared" si="108"/>
        <v>0</v>
      </c>
      <c r="CA69" s="19">
        <f t="shared" si="108"/>
        <v>0</v>
      </c>
      <c r="CB69" s="19">
        <f t="shared" si="108"/>
        <v>0</v>
      </c>
      <c r="CC69" s="19">
        <f t="shared" si="108"/>
        <v>0</v>
      </c>
      <c r="CD69" s="19">
        <f t="shared" si="108"/>
        <v>0</v>
      </c>
      <c r="CE69" s="19">
        <f t="shared" si="108"/>
        <v>0</v>
      </c>
      <c r="CF69" s="19">
        <f t="shared" si="108"/>
        <v>0</v>
      </c>
      <c r="CG69" s="19">
        <f t="shared" si="108"/>
        <v>0</v>
      </c>
      <c r="CH69" s="19">
        <f t="shared" si="108"/>
        <v>0</v>
      </c>
      <c r="CI69" s="19">
        <f t="shared" si="108"/>
        <v>0</v>
      </c>
      <c r="CJ69" s="19">
        <f t="shared" si="108"/>
        <v>0</v>
      </c>
      <c r="CK69" s="19">
        <f t="shared" si="108"/>
        <v>0</v>
      </c>
      <c r="CL69" s="19">
        <f t="shared" si="108"/>
        <v>0</v>
      </c>
      <c r="CM69" s="19">
        <f t="shared" si="108"/>
        <v>0</v>
      </c>
      <c r="CN69" s="19">
        <f t="shared" ref="CN69:DW69" si="109">MIN(CN65+CN66-CN68,CN62*$M$8)</f>
        <v>0</v>
      </c>
      <c r="CO69" s="19">
        <f t="shared" si="109"/>
        <v>0</v>
      </c>
      <c r="CP69" s="19">
        <f t="shared" si="109"/>
        <v>0</v>
      </c>
      <c r="CQ69" s="19">
        <f t="shared" si="109"/>
        <v>0</v>
      </c>
      <c r="CR69" s="19">
        <f t="shared" si="109"/>
        <v>0</v>
      </c>
      <c r="CS69" s="19">
        <f t="shared" si="109"/>
        <v>0</v>
      </c>
      <c r="CT69" s="19">
        <f t="shared" si="109"/>
        <v>0</v>
      </c>
      <c r="CU69" s="19">
        <f t="shared" si="109"/>
        <v>0</v>
      </c>
      <c r="CV69" s="19">
        <f t="shared" si="109"/>
        <v>0</v>
      </c>
      <c r="CW69" s="19">
        <f t="shared" si="109"/>
        <v>0</v>
      </c>
      <c r="CX69" s="19">
        <f t="shared" si="109"/>
        <v>0</v>
      </c>
      <c r="CY69" s="19">
        <f t="shared" si="109"/>
        <v>0</v>
      </c>
      <c r="CZ69" s="19">
        <f t="shared" si="109"/>
        <v>0</v>
      </c>
      <c r="DA69" s="19">
        <f t="shared" si="109"/>
        <v>0</v>
      </c>
      <c r="DB69" s="19">
        <f t="shared" si="109"/>
        <v>0</v>
      </c>
      <c r="DC69" s="19">
        <f t="shared" si="109"/>
        <v>0</v>
      </c>
      <c r="DD69" s="19">
        <f t="shared" si="109"/>
        <v>0</v>
      </c>
      <c r="DE69" s="19">
        <f t="shared" si="109"/>
        <v>0</v>
      </c>
      <c r="DF69" s="19">
        <f t="shared" si="109"/>
        <v>0</v>
      </c>
      <c r="DG69" s="19">
        <f t="shared" si="109"/>
        <v>0</v>
      </c>
      <c r="DH69" s="19">
        <f t="shared" si="109"/>
        <v>0</v>
      </c>
      <c r="DI69" s="19">
        <f t="shared" si="109"/>
        <v>0</v>
      </c>
      <c r="DJ69" s="19">
        <f t="shared" si="109"/>
        <v>0</v>
      </c>
      <c r="DK69" s="19">
        <f t="shared" si="109"/>
        <v>0</v>
      </c>
      <c r="DL69" s="19">
        <f t="shared" si="109"/>
        <v>0</v>
      </c>
      <c r="DM69" s="19">
        <f t="shared" si="109"/>
        <v>0</v>
      </c>
      <c r="DN69" s="19">
        <f t="shared" si="109"/>
        <v>0</v>
      </c>
      <c r="DO69" s="19">
        <f t="shared" si="109"/>
        <v>0</v>
      </c>
      <c r="DP69" s="19">
        <f t="shared" si="109"/>
        <v>0</v>
      </c>
      <c r="DQ69" s="19">
        <f t="shared" si="109"/>
        <v>0</v>
      </c>
      <c r="DR69" s="19">
        <f t="shared" si="109"/>
        <v>0</v>
      </c>
      <c r="DS69" s="19">
        <f t="shared" si="109"/>
        <v>0</v>
      </c>
      <c r="DT69" s="19">
        <f t="shared" si="109"/>
        <v>0</v>
      </c>
      <c r="DU69" s="19">
        <f t="shared" si="109"/>
        <v>0</v>
      </c>
      <c r="DV69" s="19">
        <f t="shared" si="109"/>
        <v>0</v>
      </c>
      <c r="DW69" s="19">
        <f t="shared" si="109"/>
        <v>0</v>
      </c>
      <c r="DX69" s="19">
        <f>MIN(DX65+DX66-DX68,DX62*$M$8)</f>
        <v>0</v>
      </c>
      <c r="DY69" s="19">
        <f>MIN(DY65+DY66-DY68,DY62*$M$8)</f>
        <v>40649205.043503657</v>
      </c>
    </row>
    <row r="70" spans="2:129" x14ac:dyDescent="0.2">
      <c r="B70" s="10" t="s">
        <v>136</v>
      </c>
      <c r="G70" s="193" t="s">
        <v>84</v>
      </c>
      <c r="H70" s="37"/>
      <c r="I70" s="19">
        <f>I65+I66+I67-I68-I69</f>
        <v>49943738.700000003</v>
      </c>
      <c r="J70" s="19">
        <f>J65+J66+J67-J68-J69</f>
        <v>50565295.416347638</v>
      </c>
      <c r="K70" s="19">
        <f t="shared" ref="K70:BV70" si="110">K65+K66+K67-K68-K69</f>
        <v>51194587.491755143</v>
      </c>
      <c r="L70" s="19">
        <f t="shared" si="110"/>
        <v>51831711.193832874</v>
      </c>
      <c r="M70" s="19">
        <f t="shared" si="110"/>
        <v>52476763.988254882</v>
      </c>
      <c r="N70" s="19">
        <f t="shared" si="110"/>
        <v>53129844.553668968</v>
      </c>
      <c r="O70" s="19">
        <f t="shared" si="110"/>
        <v>53791052.796792313</v>
      </c>
      <c r="P70" s="19">
        <f t="shared" si="110"/>
        <v>54460489.867694981</v>
      </c>
      <c r="Q70" s="19">
        <f t="shared" si="110"/>
        <v>55138258.175273605</v>
      </c>
      <c r="R70" s="19">
        <f t="shared" si="110"/>
        <v>55824461.402917653</v>
      </c>
      <c r="S70" s="19">
        <f t="shared" si="110"/>
        <v>56519204.524370685</v>
      </c>
      <c r="T70" s="19">
        <f t="shared" si="110"/>
        <v>57222593.81978897</v>
      </c>
      <c r="U70" s="19">
        <f t="shared" si="110"/>
        <v>57934736.89199999</v>
      </c>
      <c r="V70" s="19">
        <f t="shared" si="110"/>
        <v>58655742.682963245</v>
      </c>
      <c r="W70" s="19">
        <f t="shared" si="110"/>
        <v>59385721.490435943</v>
      </c>
      <c r="X70" s="19">
        <f t="shared" si="110"/>
        <v>60124784.984846108</v>
      </c>
      <c r="Y70" s="19">
        <f t="shared" si="110"/>
        <v>60873046.226375632</v>
      </c>
      <c r="Z70" s="19">
        <f t="shared" si="110"/>
        <v>61630619.682255968</v>
      </c>
      <c r="AA70" s="19">
        <f t="shared" si="110"/>
        <v>62397621.244279049</v>
      </c>
      <c r="AB70" s="19">
        <f t="shared" si="110"/>
        <v>63174168.246526144</v>
      </c>
      <c r="AC70" s="19">
        <f t="shared" si="110"/>
        <v>63960379.483317345</v>
      </c>
      <c r="AD70" s="19">
        <f t="shared" si="110"/>
        <v>64756375.227384441</v>
      </c>
      <c r="AE70" s="19">
        <f t="shared" si="110"/>
        <v>65562277.248269953</v>
      </c>
      <c r="AF70" s="19">
        <f t="shared" si="110"/>
        <v>66378208.830955163</v>
      </c>
      <c r="AG70" s="19">
        <f t="shared" si="110"/>
        <v>67204294.794719949</v>
      </c>
      <c r="AH70" s="19">
        <f t="shared" si="110"/>
        <v>68040661.512237325</v>
      </c>
      <c r="AI70" s="19">
        <f t="shared" si="110"/>
        <v>68887436.928905666</v>
      </c>
      <c r="AJ70" s="19">
        <f t="shared" si="110"/>
        <v>69744750.582421467</v>
      </c>
      <c r="AK70" s="19">
        <f t="shared" si="110"/>
        <v>70612733.622595713</v>
      </c>
      <c r="AL70" s="19">
        <f t="shared" si="110"/>
        <v>71491518.831416905</v>
      </c>
      <c r="AM70" s="19">
        <f t="shared" si="110"/>
        <v>72381240.643363684</v>
      </c>
      <c r="AN70" s="19">
        <f t="shared" si="110"/>
        <v>73282035.165970311</v>
      </c>
      <c r="AO70" s="19">
        <f t="shared" si="110"/>
        <v>74194040.200648099</v>
      </c>
      <c r="AP70" s="19">
        <f t="shared" si="110"/>
        <v>75117395.263765931</v>
      </c>
      <c r="AQ70" s="19">
        <f t="shared" si="110"/>
        <v>76052241.607993126</v>
      </c>
      <c r="AR70" s="19">
        <f t="shared" si="110"/>
        <v>76998722.243907973</v>
      </c>
      <c r="AS70" s="19">
        <f t="shared" si="110"/>
        <v>77956981.961875111</v>
      </c>
      <c r="AT70" s="19">
        <f t="shared" si="110"/>
        <v>78927167.354195267</v>
      </c>
      <c r="AU70" s="19">
        <f t="shared" si="110"/>
        <v>79909426.837530538</v>
      </c>
      <c r="AV70" s="19">
        <f t="shared" si="110"/>
        <v>80903910.675608858</v>
      </c>
      <c r="AW70" s="19">
        <f t="shared" si="110"/>
        <v>81910771.00221099</v>
      </c>
      <c r="AX70" s="19">
        <f t="shared" si="110"/>
        <v>82930161.844443575</v>
      </c>
      <c r="AY70" s="19">
        <f t="shared" si="110"/>
        <v>83962239.146301836</v>
      </c>
      <c r="AZ70" s="19">
        <f t="shared" si="110"/>
        <v>85007160.79252553</v>
      </c>
      <c r="BA70" s="19">
        <f t="shared" si="110"/>
        <v>86065086.632751763</v>
      </c>
      <c r="BB70" s="19">
        <f t="shared" si="110"/>
        <v>87136178.505968451</v>
      </c>
      <c r="BC70" s="19">
        <f t="shared" si="110"/>
        <v>88220600.265272006</v>
      </c>
      <c r="BD70" s="19">
        <f t="shared" si="110"/>
        <v>75768559.515777186</v>
      </c>
      <c r="BE70" s="19">
        <f t="shared" si="110"/>
        <v>77057168.348561525</v>
      </c>
      <c r="BF70" s="19">
        <f t="shared" si="110"/>
        <v>78258800.648762181</v>
      </c>
      <c r="BG70" s="19">
        <f t="shared" si="110"/>
        <v>79412819.701193929</v>
      </c>
      <c r="BH70" s="19">
        <f t="shared" si="110"/>
        <v>80518632.952421471</v>
      </c>
      <c r="BI70" s="19">
        <f t="shared" si="110"/>
        <v>81575640.4746003</v>
      </c>
      <c r="BJ70" s="19">
        <f t="shared" si="110"/>
        <v>82583234.87370114</v>
      </c>
      <c r="BK70" s="19">
        <f t="shared" si="110"/>
        <v>83540801.196592227</v>
      </c>
      <c r="BL70" s="19">
        <f t="shared" si="110"/>
        <v>84447716.836965278</v>
      </c>
      <c r="BM70" s="19">
        <f t="shared" si="110"/>
        <v>85325105.215466827</v>
      </c>
      <c r="BN70" s="19">
        <f t="shared" si="110"/>
        <v>86181921.907840282</v>
      </c>
      <c r="BO70" s="19">
        <f t="shared" si="110"/>
        <v>87017910.896614537</v>
      </c>
      <c r="BP70" s="19">
        <f t="shared" si="110"/>
        <v>87832888.872340247</v>
      </c>
      <c r="BQ70" s="19">
        <f t="shared" si="110"/>
        <v>88658009.361375391</v>
      </c>
      <c r="BR70" s="19">
        <f t="shared" si="110"/>
        <v>89461137.286772743</v>
      </c>
      <c r="BS70" s="19">
        <f t="shared" si="110"/>
        <v>90274260.249968827</v>
      </c>
      <c r="BT70" s="19">
        <f t="shared" si="110"/>
        <v>91097502.640587568</v>
      </c>
      <c r="BU70" s="19">
        <f t="shared" si="110"/>
        <v>91930990.396298915</v>
      </c>
      <c r="BV70" s="19">
        <f t="shared" si="110"/>
        <v>92774851.022084489</v>
      </c>
      <c r="BW70" s="19">
        <f t="shared" ref="BW70:CM70" si="111">BW65+BW66+BW67-BW68-BW69</f>
        <v>93629213.609742984</v>
      </c>
      <c r="BX70" s="19">
        <f t="shared" si="111"/>
        <v>94494208.857638329</v>
      </c>
      <c r="BY70" s="19">
        <f t="shared" si="111"/>
        <v>95369969.090693623</v>
      </c>
      <c r="BZ70" s="19">
        <f t="shared" si="111"/>
        <v>96256628.280633897</v>
      </c>
      <c r="CA70" s="19">
        <f t="shared" si="111"/>
        <v>97154322.066480756</v>
      </c>
      <c r="CB70" s="19">
        <f t="shared" si="111"/>
        <v>98063187.775302157</v>
      </c>
      <c r="CC70" s="19">
        <f t="shared" si="111"/>
        <v>98983364.443220332</v>
      </c>
      <c r="CD70" s="19">
        <f t="shared" si="111"/>
        <v>99882100.384002924</v>
      </c>
      <c r="CE70" s="19">
        <f t="shared" si="111"/>
        <v>100792021.21752197</v>
      </c>
      <c r="CF70" s="19">
        <f t="shared" si="111"/>
        <v>101713266.14131017</v>
      </c>
      <c r="CG70" s="19">
        <f t="shared" si="111"/>
        <v>102645976.08523275</v>
      </c>
      <c r="CH70" s="19">
        <f t="shared" si="111"/>
        <v>103590293.73304653</v>
      </c>
      <c r="CI70" s="19">
        <f t="shared" si="111"/>
        <v>104546363.54422738</v>
      </c>
      <c r="CJ70" s="19">
        <f t="shared" si="111"/>
        <v>105514331.77606925</v>
      </c>
      <c r="CK70" s="19">
        <f t="shared" si="111"/>
        <v>106494346.50605829</v>
      </c>
      <c r="CL70" s="19">
        <f t="shared" si="111"/>
        <v>107486557.6545254</v>
      </c>
      <c r="CM70" s="19">
        <f t="shared" si="111"/>
        <v>108491117.00758065</v>
      </c>
      <c r="CN70" s="19">
        <f t="shared" ref="CN70:DW70" si="112">CN65+CN66+CN67-CN68-CN69</f>
        <v>109508178.24033323</v>
      </c>
      <c r="CO70" s="19">
        <f t="shared" si="112"/>
        <v>110537896.9404002</v>
      </c>
      <c r="CP70" s="19">
        <f t="shared" si="112"/>
        <v>111546895.79907922</v>
      </c>
      <c r="CQ70" s="19">
        <f t="shared" si="112"/>
        <v>112568451.78771535</v>
      </c>
      <c r="CR70" s="19">
        <f t="shared" si="112"/>
        <v>113602721.18152276</v>
      </c>
      <c r="CS70" s="19">
        <f t="shared" si="112"/>
        <v>114649862.20058224</v>
      </c>
      <c r="CT70" s="19">
        <f t="shared" si="112"/>
        <v>115710035.03404529</v>
      </c>
      <c r="CU70" s="19">
        <f t="shared" si="112"/>
        <v>116783401.86463954</v>
      </c>
      <c r="CV70" s="19">
        <f t="shared" si="112"/>
        <v>117870126.89347897</v>
      </c>
      <c r="CW70" s="19">
        <f t="shared" si="112"/>
        <v>118970376.36518312</v>
      </c>
      <c r="CX70" s="19">
        <f t="shared" si="112"/>
        <v>120084318.5933087</v>
      </c>
      <c r="CY70" s="19">
        <f t="shared" si="112"/>
        <v>121212123.98609792</v>
      </c>
      <c r="CZ70" s="19">
        <f t="shared" si="112"/>
        <v>122353965.07254699</v>
      </c>
      <c r="DA70" s="19">
        <f t="shared" si="112"/>
        <v>123510016.52879931</v>
      </c>
      <c r="DB70" s="19">
        <f t="shared" si="112"/>
        <v>124646266.60247602</v>
      </c>
      <c r="DC70" s="19">
        <f t="shared" si="112"/>
        <v>125796657.46503091</v>
      </c>
      <c r="DD70" s="19">
        <f t="shared" si="112"/>
        <v>126961365.10053188</v>
      </c>
      <c r="DE70" s="19">
        <f t="shared" si="112"/>
        <v>128140567.6831928</v>
      </c>
      <c r="DF70" s="19">
        <f t="shared" si="112"/>
        <v>129334445.60463023</v>
      </c>
      <c r="DG70" s="19">
        <f t="shared" si="112"/>
        <v>130543181.50145924</v>
      </c>
      <c r="DH70" s="19">
        <f t="shared" si="112"/>
        <v>131766960.28323279</v>
      </c>
      <c r="DI70" s="19">
        <f t="shared" si="112"/>
        <v>133005969.16072874</v>
      </c>
      <c r="DJ70" s="19">
        <f t="shared" si="112"/>
        <v>134260397.67458886</v>
      </c>
      <c r="DK70" s="19">
        <f t="shared" si="112"/>
        <v>135530437.72431439</v>
      </c>
      <c r="DL70" s="19">
        <f t="shared" si="112"/>
        <v>136816283.59762231</v>
      </c>
      <c r="DM70" s="19">
        <f t="shared" si="112"/>
        <v>138118132.00016704</v>
      </c>
      <c r="DN70" s="19">
        <f t="shared" si="112"/>
        <v>139401328.1626893</v>
      </c>
      <c r="DO70" s="19">
        <f t="shared" si="112"/>
        <v>140700493.87843221</v>
      </c>
      <c r="DP70" s="19">
        <f t="shared" si="112"/>
        <v>142015827.89068809</v>
      </c>
      <c r="DQ70" s="19">
        <f t="shared" si="112"/>
        <v>143347531.41613698</v>
      </c>
      <c r="DR70" s="19">
        <f t="shared" si="112"/>
        <v>144695808.17562827</v>
      </c>
      <c r="DS70" s="19">
        <f t="shared" si="112"/>
        <v>146060864.42534536</v>
      </c>
      <c r="DT70" s="19">
        <f t="shared" si="112"/>
        <v>147442908.98835835</v>
      </c>
      <c r="DU70" s="19">
        <f t="shared" si="112"/>
        <v>148842153.28656924</v>
      </c>
      <c r="DV70" s="19">
        <f t="shared" si="112"/>
        <v>150258811.37305471</v>
      </c>
      <c r="DW70" s="19">
        <f t="shared" si="112"/>
        <v>151693099.96481159</v>
      </c>
      <c r="DX70" s="19">
        <f>DX65+DX66+DX67-DX68-DX69</f>
        <v>153145238.47590956</v>
      </c>
      <c r="DY70" s="19">
        <f>DY65+DY66+DY67-DY68-DY69</f>
        <v>15363707.725942791</v>
      </c>
    </row>
    <row r="71" spans="2:129" x14ac:dyDescent="0.2">
      <c r="B71" s="196">
        <f>D64</f>
        <v>0.16</v>
      </c>
      <c r="C71" s="21"/>
      <c r="G71" s="194" t="str">
        <f>IF(ROUND(H71,2)=D64,"OK","ERROR")</f>
        <v>ERROR</v>
      </c>
      <c r="H71" s="31">
        <f>XIRR(I71:DY71,$I$29:$DY$29)</f>
        <v>0.15023570656776433</v>
      </c>
      <c r="I71" s="19">
        <f>-I67+I69+I68</f>
        <v>-49943738.700000003</v>
      </c>
      <c r="J71" s="19">
        <f>-J67+J69+J68</f>
        <v>0</v>
      </c>
      <c r="K71" s="19">
        <f t="shared" ref="K71:BV71" si="113">-K67+K69+K68</f>
        <v>0</v>
      </c>
      <c r="L71" s="19">
        <f t="shared" si="113"/>
        <v>0</v>
      </c>
      <c r="M71" s="19">
        <f t="shared" si="113"/>
        <v>0</v>
      </c>
      <c r="N71" s="19">
        <f t="shared" si="113"/>
        <v>0</v>
      </c>
      <c r="O71" s="19">
        <f t="shared" si="113"/>
        <v>0</v>
      </c>
      <c r="P71" s="19">
        <f t="shared" si="113"/>
        <v>0</v>
      </c>
      <c r="Q71" s="19">
        <f t="shared" si="113"/>
        <v>0</v>
      </c>
      <c r="R71" s="19">
        <f t="shared" si="113"/>
        <v>0</v>
      </c>
      <c r="S71" s="19">
        <f t="shared" si="113"/>
        <v>0</v>
      </c>
      <c r="T71" s="19">
        <f t="shared" si="113"/>
        <v>0</v>
      </c>
      <c r="U71" s="19">
        <f t="shared" si="113"/>
        <v>0</v>
      </c>
      <c r="V71" s="19">
        <f t="shared" si="113"/>
        <v>0</v>
      </c>
      <c r="W71" s="19">
        <f t="shared" si="113"/>
        <v>0</v>
      </c>
      <c r="X71" s="19">
        <f t="shared" si="113"/>
        <v>0</v>
      </c>
      <c r="Y71" s="19">
        <f t="shared" si="113"/>
        <v>0</v>
      </c>
      <c r="Z71" s="19">
        <f t="shared" si="113"/>
        <v>0</v>
      </c>
      <c r="AA71" s="19">
        <f t="shared" si="113"/>
        <v>0</v>
      </c>
      <c r="AB71" s="19">
        <f t="shared" si="113"/>
        <v>0</v>
      </c>
      <c r="AC71" s="19">
        <f t="shared" si="113"/>
        <v>0</v>
      </c>
      <c r="AD71" s="19">
        <f t="shared" si="113"/>
        <v>0</v>
      </c>
      <c r="AE71" s="19">
        <f t="shared" si="113"/>
        <v>0</v>
      </c>
      <c r="AF71" s="19">
        <f t="shared" si="113"/>
        <v>0</v>
      </c>
      <c r="AG71" s="19">
        <f t="shared" si="113"/>
        <v>0</v>
      </c>
      <c r="AH71" s="19">
        <f t="shared" si="113"/>
        <v>0</v>
      </c>
      <c r="AI71" s="19">
        <f t="shared" si="113"/>
        <v>0</v>
      </c>
      <c r="AJ71" s="19">
        <f t="shared" si="113"/>
        <v>0</v>
      </c>
      <c r="AK71" s="19">
        <f t="shared" si="113"/>
        <v>0</v>
      </c>
      <c r="AL71" s="19">
        <f t="shared" si="113"/>
        <v>0</v>
      </c>
      <c r="AM71" s="19">
        <f t="shared" si="113"/>
        <v>0</v>
      </c>
      <c r="AN71" s="19">
        <f t="shared" si="113"/>
        <v>0</v>
      </c>
      <c r="AO71" s="19">
        <f t="shared" si="113"/>
        <v>0</v>
      </c>
      <c r="AP71" s="19">
        <f t="shared" si="113"/>
        <v>0</v>
      </c>
      <c r="AQ71" s="19">
        <f t="shared" si="113"/>
        <v>0</v>
      </c>
      <c r="AR71" s="19">
        <f t="shared" si="113"/>
        <v>0</v>
      </c>
      <c r="AS71" s="19">
        <f t="shared" si="113"/>
        <v>0</v>
      </c>
      <c r="AT71" s="19">
        <f t="shared" si="113"/>
        <v>0</v>
      </c>
      <c r="AU71" s="19">
        <f t="shared" si="113"/>
        <v>0</v>
      </c>
      <c r="AV71" s="19">
        <f t="shared" si="113"/>
        <v>0</v>
      </c>
      <c r="AW71" s="19">
        <f t="shared" si="113"/>
        <v>0</v>
      </c>
      <c r="AX71" s="19">
        <f t="shared" si="113"/>
        <v>0</v>
      </c>
      <c r="AY71" s="19">
        <f t="shared" si="113"/>
        <v>0</v>
      </c>
      <c r="AZ71" s="19">
        <f t="shared" si="113"/>
        <v>0</v>
      </c>
      <c r="BA71" s="19">
        <f t="shared" si="113"/>
        <v>0</v>
      </c>
      <c r="BB71" s="19">
        <f t="shared" si="113"/>
        <v>0</v>
      </c>
      <c r="BC71" s="19">
        <f t="shared" si="113"/>
        <v>0</v>
      </c>
      <c r="BD71" s="19">
        <f t="shared" si="113"/>
        <v>13549958.287156044</v>
      </c>
      <c r="BE71" s="19">
        <f t="shared" si="113"/>
        <v>-345658.65963246801</v>
      </c>
      <c r="BF71" s="19">
        <f t="shared" si="113"/>
        <v>-242645.2124002206</v>
      </c>
      <c r="BG71" s="19">
        <f t="shared" si="113"/>
        <v>-180077.48492653359</v>
      </c>
      <c r="BH71" s="19">
        <f t="shared" si="113"/>
        <v>-117509.75745284678</v>
      </c>
      <c r="BI71" s="19">
        <f t="shared" si="113"/>
        <v>-54942.029979160085</v>
      </c>
      <c r="BJ71" s="19">
        <f t="shared" si="113"/>
        <v>7625.6974945269239</v>
      </c>
      <c r="BK71" s="19">
        <f t="shared" si="113"/>
        <v>70193.424968213614</v>
      </c>
      <c r="BL71" s="19">
        <f t="shared" si="113"/>
        <v>132761.15244190063</v>
      </c>
      <c r="BM71" s="19">
        <f t="shared" si="113"/>
        <v>173575.10453939324</v>
      </c>
      <c r="BN71" s="19">
        <f t="shared" si="113"/>
        <v>205066.01004708954</v>
      </c>
      <c r="BO71" s="19">
        <f t="shared" si="113"/>
        <v>236556.9155547854</v>
      </c>
      <c r="BP71" s="19">
        <f t="shared" si="113"/>
        <v>267971.92686799174</v>
      </c>
      <c r="BQ71" s="19">
        <f t="shared" si="113"/>
        <v>267971.92686799174</v>
      </c>
      <c r="BR71" s="19">
        <f t="shared" si="113"/>
        <v>300233.22879221645</v>
      </c>
      <c r="BS71" s="19">
        <f t="shared" si="113"/>
        <v>300233.22879221645</v>
      </c>
      <c r="BT71" s="19">
        <f t="shared" si="113"/>
        <v>300233.22879221645</v>
      </c>
      <c r="BU71" s="19">
        <f t="shared" si="113"/>
        <v>300233.22879221645</v>
      </c>
      <c r="BV71" s="19">
        <f t="shared" si="113"/>
        <v>300233.22879221645</v>
      </c>
      <c r="BW71" s="19">
        <f t="shared" ref="BW71:CM71" si="114">-BW67+BW69+BW68</f>
        <v>300233.22879221645</v>
      </c>
      <c r="BX71" s="19">
        <f t="shared" si="114"/>
        <v>300233.22879221645</v>
      </c>
      <c r="BY71" s="19">
        <f t="shared" si="114"/>
        <v>300233.22879221645</v>
      </c>
      <c r="BZ71" s="19">
        <f t="shared" si="114"/>
        <v>300233.22879221645</v>
      </c>
      <c r="CA71" s="19">
        <f t="shared" si="114"/>
        <v>300233.22879221645</v>
      </c>
      <c r="CB71" s="19">
        <f t="shared" si="114"/>
        <v>300233.22879221645</v>
      </c>
      <c r="CC71" s="19">
        <f t="shared" si="114"/>
        <v>300233.22879221645</v>
      </c>
      <c r="CD71" s="19">
        <f t="shared" si="114"/>
        <v>333125.68147054699</v>
      </c>
      <c r="CE71" s="19">
        <f t="shared" si="114"/>
        <v>333125.68147054699</v>
      </c>
      <c r="CF71" s="19">
        <f t="shared" si="114"/>
        <v>333125.68147054699</v>
      </c>
      <c r="CG71" s="19">
        <f t="shared" si="114"/>
        <v>333125.68147054699</v>
      </c>
      <c r="CH71" s="19">
        <f t="shared" si="114"/>
        <v>333125.68147054699</v>
      </c>
      <c r="CI71" s="19">
        <f t="shared" si="114"/>
        <v>333125.68147054699</v>
      </c>
      <c r="CJ71" s="19">
        <f t="shared" si="114"/>
        <v>333125.68147054699</v>
      </c>
      <c r="CK71" s="19">
        <f t="shared" si="114"/>
        <v>333125.68147054699</v>
      </c>
      <c r="CL71" s="19">
        <f t="shared" si="114"/>
        <v>333125.68147054699</v>
      </c>
      <c r="CM71" s="19">
        <f t="shared" si="114"/>
        <v>333125.68147054699</v>
      </c>
      <c r="CN71" s="19">
        <f t="shared" ref="CN71:DW71" si="115">-CN67+CN69+CN68</f>
        <v>333125.68147054699</v>
      </c>
      <c r="CO71" s="19">
        <f t="shared" si="115"/>
        <v>333125.68147054699</v>
      </c>
      <c r="CP71" s="19">
        <f t="shared" si="115"/>
        <v>366660.51409933477</v>
      </c>
      <c r="CQ71" s="19">
        <f t="shared" si="115"/>
        <v>366660.51409933477</v>
      </c>
      <c r="CR71" s="19">
        <f t="shared" si="115"/>
        <v>366660.51409933477</v>
      </c>
      <c r="CS71" s="19">
        <f t="shared" si="115"/>
        <v>366660.51409933477</v>
      </c>
      <c r="CT71" s="19">
        <f t="shared" si="115"/>
        <v>366660.51409933477</v>
      </c>
      <c r="CU71" s="19">
        <f t="shared" si="115"/>
        <v>366660.51409933477</v>
      </c>
      <c r="CV71" s="19">
        <f t="shared" si="115"/>
        <v>366660.51409933477</v>
      </c>
      <c r="CW71" s="19">
        <f t="shared" si="115"/>
        <v>366660.51409933477</v>
      </c>
      <c r="CX71" s="19">
        <f t="shared" si="115"/>
        <v>366660.51409933477</v>
      </c>
      <c r="CY71" s="19">
        <f t="shared" si="115"/>
        <v>366660.51409933477</v>
      </c>
      <c r="CZ71" s="19">
        <f t="shared" si="115"/>
        <v>366660.51409933477</v>
      </c>
      <c r="DA71" s="19">
        <f t="shared" si="115"/>
        <v>366660.51409933477</v>
      </c>
      <c r="DB71" s="19">
        <f t="shared" si="115"/>
        <v>400849.11649029586</v>
      </c>
      <c r="DC71" s="19">
        <f t="shared" si="115"/>
        <v>400849.11649029586</v>
      </c>
      <c r="DD71" s="19">
        <f t="shared" si="115"/>
        <v>400849.11649029586</v>
      </c>
      <c r="DE71" s="19">
        <f t="shared" si="115"/>
        <v>400849.11649029586</v>
      </c>
      <c r="DF71" s="19">
        <f t="shared" si="115"/>
        <v>400849.11649029586</v>
      </c>
      <c r="DG71" s="19">
        <f t="shared" si="115"/>
        <v>400849.11649029586</v>
      </c>
      <c r="DH71" s="19">
        <f t="shared" si="115"/>
        <v>400849.11649029586</v>
      </c>
      <c r="DI71" s="19">
        <f t="shared" si="115"/>
        <v>400849.11649029586</v>
      </c>
      <c r="DJ71" s="19">
        <f t="shared" si="115"/>
        <v>400849.11649029586</v>
      </c>
      <c r="DK71" s="19">
        <f t="shared" si="115"/>
        <v>400849.11649029586</v>
      </c>
      <c r="DL71" s="19">
        <f t="shared" si="115"/>
        <v>400849.11649029586</v>
      </c>
      <c r="DM71" s="19">
        <f t="shared" si="115"/>
        <v>400849.11649029586</v>
      </c>
      <c r="DN71" s="19">
        <f t="shared" si="115"/>
        <v>435703.03943299205</v>
      </c>
      <c r="DO71" s="19">
        <f t="shared" si="115"/>
        <v>435703.03943299205</v>
      </c>
      <c r="DP71" s="19">
        <f t="shared" si="115"/>
        <v>435703.03943299205</v>
      </c>
      <c r="DQ71" s="19">
        <f t="shared" si="115"/>
        <v>435703.03943299205</v>
      </c>
      <c r="DR71" s="19">
        <f t="shared" si="115"/>
        <v>435703.03943299205</v>
      </c>
      <c r="DS71" s="19">
        <f t="shared" si="115"/>
        <v>435703.03943299205</v>
      </c>
      <c r="DT71" s="19">
        <f t="shared" si="115"/>
        <v>435703.03943299205</v>
      </c>
      <c r="DU71" s="19">
        <f t="shared" si="115"/>
        <v>435703.03943299205</v>
      </c>
      <c r="DV71" s="19">
        <f t="shared" si="115"/>
        <v>435703.03943299205</v>
      </c>
      <c r="DW71" s="19">
        <f t="shared" si="115"/>
        <v>435703.03943299205</v>
      </c>
      <c r="DX71" s="19">
        <f>-DX67+DX69+DX68</f>
        <v>435703.03943299205</v>
      </c>
      <c r="DY71" s="19">
        <f>-DY67+DY69+DY68</f>
        <v>139687444.36454687</v>
      </c>
    </row>
    <row r="72" spans="2:129" x14ac:dyDescent="0.2">
      <c r="B72" s="10"/>
      <c r="G72" s="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row>
    <row r="73" spans="2:129" x14ac:dyDescent="0.2">
      <c r="B73" s="115" t="s">
        <v>137</v>
      </c>
      <c r="C73" s="2"/>
      <c r="D73" s="2"/>
      <c r="E73" s="2"/>
      <c r="F73" s="2"/>
      <c r="G73" s="90"/>
      <c r="H73" s="2"/>
      <c r="I73" s="28">
        <f>I69</f>
        <v>0</v>
      </c>
      <c r="J73" s="28">
        <f>J69</f>
        <v>0</v>
      </c>
      <c r="K73" s="28">
        <f t="shared" ref="K73:BV73" si="116">K69</f>
        <v>0</v>
      </c>
      <c r="L73" s="28">
        <f t="shared" si="116"/>
        <v>0</v>
      </c>
      <c r="M73" s="28">
        <f t="shared" si="116"/>
        <v>0</v>
      </c>
      <c r="N73" s="28">
        <f t="shared" si="116"/>
        <v>0</v>
      </c>
      <c r="O73" s="28">
        <f t="shared" si="116"/>
        <v>0</v>
      </c>
      <c r="P73" s="28">
        <f t="shared" si="116"/>
        <v>0</v>
      </c>
      <c r="Q73" s="28">
        <f t="shared" si="116"/>
        <v>0</v>
      </c>
      <c r="R73" s="28">
        <f t="shared" si="116"/>
        <v>0</v>
      </c>
      <c r="S73" s="28">
        <f t="shared" si="116"/>
        <v>0</v>
      </c>
      <c r="T73" s="28">
        <f t="shared" si="116"/>
        <v>0</v>
      </c>
      <c r="U73" s="28">
        <f t="shared" si="116"/>
        <v>0</v>
      </c>
      <c r="V73" s="28">
        <f t="shared" si="116"/>
        <v>0</v>
      </c>
      <c r="W73" s="28">
        <f t="shared" si="116"/>
        <v>0</v>
      </c>
      <c r="X73" s="28">
        <f t="shared" si="116"/>
        <v>0</v>
      </c>
      <c r="Y73" s="28">
        <f t="shared" si="116"/>
        <v>0</v>
      </c>
      <c r="Z73" s="28">
        <f t="shared" si="116"/>
        <v>0</v>
      </c>
      <c r="AA73" s="28">
        <f t="shared" si="116"/>
        <v>0</v>
      </c>
      <c r="AB73" s="28">
        <f t="shared" si="116"/>
        <v>0</v>
      </c>
      <c r="AC73" s="28">
        <f t="shared" si="116"/>
        <v>0</v>
      </c>
      <c r="AD73" s="28">
        <f t="shared" si="116"/>
        <v>0</v>
      </c>
      <c r="AE73" s="28">
        <f t="shared" si="116"/>
        <v>0</v>
      </c>
      <c r="AF73" s="28">
        <f t="shared" si="116"/>
        <v>0</v>
      </c>
      <c r="AG73" s="28">
        <f t="shared" si="116"/>
        <v>0</v>
      </c>
      <c r="AH73" s="28">
        <f t="shared" si="116"/>
        <v>0</v>
      </c>
      <c r="AI73" s="28">
        <f t="shared" si="116"/>
        <v>0</v>
      </c>
      <c r="AJ73" s="28">
        <f t="shared" si="116"/>
        <v>0</v>
      </c>
      <c r="AK73" s="28">
        <f t="shared" si="116"/>
        <v>0</v>
      </c>
      <c r="AL73" s="28">
        <f t="shared" si="116"/>
        <v>0</v>
      </c>
      <c r="AM73" s="28">
        <f t="shared" si="116"/>
        <v>0</v>
      </c>
      <c r="AN73" s="28">
        <f t="shared" si="116"/>
        <v>0</v>
      </c>
      <c r="AO73" s="28">
        <f t="shared" si="116"/>
        <v>0</v>
      </c>
      <c r="AP73" s="28">
        <f t="shared" si="116"/>
        <v>0</v>
      </c>
      <c r="AQ73" s="28">
        <f t="shared" si="116"/>
        <v>0</v>
      </c>
      <c r="AR73" s="28">
        <f t="shared" si="116"/>
        <v>0</v>
      </c>
      <c r="AS73" s="28">
        <f t="shared" si="116"/>
        <v>0</v>
      </c>
      <c r="AT73" s="28">
        <f t="shared" si="116"/>
        <v>0</v>
      </c>
      <c r="AU73" s="28">
        <f t="shared" si="116"/>
        <v>0</v>
      </c>
      <c r="AV73" s="28">
        <f t="shared" si="116"/>
        <v>0</v>
      </c>
      <c r="AW73" s="28">
        <f t="shared" si="116"/>
        <v>0</v>
      </c>
      <c r="AX73" s="28">
        <f t="shared" si="116"/>
        <v>0</v>
      </c>
      <c r="AY73" s="28">
        <f t="shared" si="116"/>
        <v>0</v>
      </c>
      <c r="AZ73" s="28">
        <f t="shared" si="116"/>
        <v>0</v>
      </c>
      <c r="BA73" s="28">
        <f t="shared" si="116"/>
        <v>0</v>
      </c>
      <c r="BB73" s="28">
        <f t="shared" si="116"/>
        <v>0</v>
      </c>
      <c r="BC73" s="28">
        <f t="shared" si="116"/>
        <v>0</v>
      </c>
      <c r="BD73" s="28">
        <f t="shared" si="116"/>
        <v>0</v>
      </c>
      <c r="BE73" s="28">
        <f t="shared" si="116"/>
        <v>0</v>
      </c>
      <c r="BF73" s="28">
        <f t="shared" si="116"/>
        <v>0</v>
      </c>
      <c r="BG73" s="28">
        <f t="shared" si="116"/>
        <v>0</v>
      </c>
      <c r="BH73" s="28">
        <f t="shared" si="116"/>
        <v>0</v>
      </c>
      <c r="BI73" s="28">
        <f t="shared" si="116"/>
        <v>0</v>
      </c>
      <c r="BJ73" s="28">
        <f t="shared" si="116"/>
        <v>0</v>
      </c>
      <c r="BK73" s="28">
        <f t="shared" si="116"/>
        <v>0</v>
      </c>
      <c r="BL73" s="28">
        <f t="shared" si="116"/>
        <v>0</v>
      </c>
      <c r="BM73" s="28">
        <f t="shared" si="116"/>
        <v>0</v>
      </c>
      <c r="BN73" s="28">
        <f t="shared" si="116"/>
        <v>0</v>
      </c>
      <c r="BO73" s="28">
        <f t="shared" si="116"/>
        <v>0</v>
      </c>
      <c r="BP73" s="28">
        <f t="shared" si="116"/>
        <v>0</v>
      </c>
      <c r="BQ73" s="28">
        <f t="shared" si="116"/>
        <v>0</v>
      </c>
      <c r="BR73" s="28">
        <f t="shared" si="116"/>
        <v>0</v>
      </c>
      <c r="BS73" s="28">
        <f t="shared" si="116"/>
        <v>0</v>
      </c>
      <c r="BT73" s="28">
        <f t="shared" si="116"/>
        <v>0</v>
      </c>
      <c r="BU73" s="28">
        <f t="shared" si="116"/>
        <v>0</v>
      </c>
      <c r="BV73" s="28">
        <f t="shared" si="116"/>
        <v>0</v>
      </c>
      <c r="BW73" s="28">
        <f t="shared" ref="BW73:CM73" si="117">BW69</f>
        <v>0</v>
      </c>
      <c r="BX73" s="28">
        <f t="shared" si="117"/>
        <v>0</v>
      </c>
      <c r="BY73" s="28">
        <f t="shared" si="117"/>
        <v>0</v>
      </c>
      <c r="BZ73" s="28">
        <f t="shared" si="117"/>
        <v>0</v>
      </c>
      <c r="CA73" s="28">
        <f t="shared" si="117"/>
        <v>0</v>
      </c>
      <c r="CB73" s="28">
        <f t="shared" si="117"/>
        <v>0</v>
      </c>
      <c r="CC73" s="28">
        <f t="shared" si="117"/>
        <v>0</v>
      </c>
      <c r="CD73" s="28">
        <f t="shared" si="117"/>
        <v>0</v>
      </c>
      <c r="CE73" s="28">
        <f t="shared" si="117"/>
        <v>0</v>
      </c>
      <c r="CF73" s="28">
        <f t="shared" si="117"/>
        <v>0</v>
      </c>
      <c r="CG73" s="28">
        <f t="shared" si="117"/>
        <v>0</v>
      </c>
      <c r="CH73" s="28">
        <f t="shared" si="117"/>
        <v>0</v>
      </c>
      <c r="CI73" s="28">
        <f t="shared" si="117"/>
        <v>0</v>
      </c>
      <c r="CJ73" s="28">
        <f t="shared" si="117"/>
        <v>0</v>
      </c>
      <c r="CK73" s="28">
        <f t="shared" si="117"/>
        <v>0</v>
      </c>
      <c r="CL73" s="28">
        <f t="shared" si="117"/>
        <v>0</v>
      </c>
      <c r="CM73" s="28">
        <f t="shared" si="117"/>
        <v>0</v>
      </c>
      <c r="CN73" s="28">
        <f t="shared" ref="CN73:DW73" si="118">CN69</f>
        <v>0</v>
      </c>
      <c r="CO73" s="28">
        <f t="shared" si="118"/>
        <v>0</v>
      </c>
      <c r="CP73" s="28">
        <f t="shared" si="118"/>
        <v>0</v>
      </c>
      <c r="CQ73" s="28">
        <f t="shared" si="118"/>
        <v>0</v>
      </c>
      <c r="CR73" s="28">
        <f t="shared" si="118"/>
        <v>0</v>
      </c>
      <c r="CS73" s="28">
        <f t="shared" si="118"/>
        <v>0</v>
      </c>
      <c r="CT73" s="28">
        <f t="shared" si="118"/>
        <v>0</v>
      </c>
      <c r="CU73" s="28">
        <f t="shared" si="118"/>
        <v>0</v>
      </c>
      <c r="CV73" s="28">
        <f t="shared" si="118"/>
        <v>0</v>
      </c>
      <c r="CW73" s="28">
        <f t="shared" si="118"/>
        <v>0</v>
      </c>
      <c r="CX73" s="28">
        <f t="shared" si="118"/>
        <v>0</v>
      </c>
      <c r="CY73" s="28">
        <f t="shared" si="118"/>
        <v>0</v>
      </c>
      <c r="CZ73" s="28">
        <f t="shared" si="118"/>
        <v>0</v>
      </c>
      <c r="DA73" s="28">
        <f t="shared" si="118"/>
        <v>0</v>
      </c>
      <c r="DB73" s="28">
        <f t="shared" si="118"/>
        <v>0</v>
      </c>
      <c r="DC73" s="28">
        <f t="shared" si="118"/>
        <v>0</v>
      </c>
      <c r="DD73" s="28">
        <f t="shared" si="118"/>
        <v>0</v>
      </c>
      <c r="DE73" s="28">
        <f t="shared" si="118"/>
        <v>0</v>
      </c>
      <c r="DF73" s="28">
        <f t="shared" si="118"/>
        <v>0</v>
      </c>
      <c r="DG73" s="28">
        <f t="shared" si="118"/>
        <v>0</v>
      </c>
      <c r="DH73" s="28">
        <f t="shared" si="118"/>
        <v>0</v>
      </c>
      <c r="DI73" s="28">
        <f t="shared" si="118"/>
        <v>0</v>
      </c>
      <c r="DJ73" s="28">
        <f t="shared" si="118"/>
        <v>0</v>
      </c>
      <c r="DK73" s="28">
        <f t="shared" si="118"/>
        <v>0</v>
      </c>
      <c r="DL73" s="28">
        <f t="shared" si="118"/>
        <v>0</v>
      </c>
      <c r="DM73" s="28">
        <f t="shared" si="118"/>
        <v>0</v>
      </c>
      <c r="DN73" s="28">
        <f t="shared" si="118"/>
        <v>0</v>
      </c>
      <c r="DO73" s="28">
        <f t="shared" si="118"/>
        <v>0</v>
      </c>
      <c r="DP73" s="28">
        <f t="shared" si="118"/>
        <v>0</v>
      </c>
      <c r="DQ73" s="28">
        <f t="shared" si="118"/>
        <v>0</v>
      </c>
      <c r="DR73" s="28">
        <f t="shared" si="118"/>
        <v>0</v>
      </c>
      <c r="DS73" s="28">
        <f t="shared" si="118"/>
        <v>0</v>
      </c>
      <c r="DT73" s="28">
        <f t="shared" si="118"/>
        <v>0</v>
      </c>
      <c r="DU73" s="28">
        <f t="shared" si="118"/>
        <v>0</v>
      </c>
      <c r="DV73" s="28">
        <f t="shared" si="118"/>
        <v>0</v>
      </c>
      <c r="DW73" s="28">
        <f t="shared" si="118"/>
        <v>0</v>
      </c>
      <c r="DX73" s="28">
        <f>DX69</f>
        <v>0</v>
      </c>
      <c r="DY73" s="28">
        <f>DY69</f>
        <v>40649205.043503657</v>
      </c>
    </row>
    <row r="74" spans="2:129" x14ac:dyDescent="0.2">
      <c r="B74" s="10" t="s">
        <v>138</v>
      </c>
      <c r="G74" s="9"/>
      <c r="I74" s="19">
        <f>I73/$M$8*$L$8</f>
        <v>0</v>
      </c>
      <c r="J74" s="19">
        <f>J73/$M$8*$L$8</f>
        <v>0</v>
      </c>
      <c r="K74" s="19">
        <f t="shared" ref="K74:BV74" si="119">K73/$M$8*$L$8</f>
        <v>0</v>
      </c>
      <c r="L74" s="19">
        <f t="shared" si="119"/>
        <v>0</v>
      </c>
      <c r="M74" s="19">
        <f t="shared" si="119"/>
        <v>0</v>
      </c>
      <c r="N74" s="19">
        <f t="shared" si="119"/>
        <v>0</v>
      </c>
      <c r="O74" s="19">
        <f t="shared" si="119"/>
        <v>0</v>
      </c>
      <c r="P74" s="19">
        <f t="shared" si="119"/>
        <v>0</v>
      </c>
      <c r="Q74" s="19">
        <f t="shared" si="119"/>
        <v>0</v>
      </c>
      <c r="R74" s="19">
        <f t="shared" si="119"/>
        <v>0</v>
      </c>
      <c r="S74" s="19">
        <f t="shared" si="119"/>
        <v>0</v>
      </c>
      <c r="T74" s="19">
        <f t="shared" si="119"/>
        <v>0</v>
      </c>
      <c r="U74" s="19">
        <f t="shared" si="119"/>
        <v>0</v>
      </c>
      <c r="V74" s="19">
        <f t="shared" si="119"/>
        <v>0</v>
      </c>
      <c r="W74" s="19">
        <f t="shared" si="119"/>
        <v>0</v>
      </c>
      <c r="X74" s="19">
        <f t="shared" si="119"/>
        <v>0</v>
      </c>
      <c r="Y74" s="19">
        <f t="shared" si="119"/>
        <v>0</v>
      </c>
      <c r="Z74" s="19">
        <f t="shared" si="119"/>
        <v>0</v>
      </c>
      <c r="AA74" s="19">
        <f t="shared" si="119"/>
        <v>0</v>
      </c>
      <c r="AB74" s="19">
        <f t="shared" si="119"/>
        <v>0</v>
      </c>
      <c r="AC74" s="19">
        <f t="shared" si="119"/>
        <v>0</v>
      </c>
      <c r="AD74" s="19">
        <f t="shared" si="119"/>
        <v>0</v>
      </c>
      <c r="AE74" s="19">
        <f t="shared" si="119"/>
        <v>0</v>
      </c>
      <c r="AF74" s="19">
        <f t="shared" si="119"/>
        <v>0</v>
      </c>
      <c r="AG74" s="19">
        <f t="shared" si="119"/>
        <v>0</v>
      </c>
      <c r="AH74" s="19">
        <f t="shared" si="119"/>
        <v>0</v>
      </c>
      <c r="AI74" s="19">
        <f t="shared" si="119"/>
        <v>0</v>
      </c>
      <c r="AJ74" s="19">
        <f t="shared" si="119"/>
        <v>0</v>
      </c>
      <c r="AK74" s="19">
        <f t="shared" si="119"/>
        <v>0</v>
      </c>
      <c r="AL74" s="19">
        <f t="shared" si="119"/>
        <v>0</v>
      </c>
      <c r="AM74" s="19">
        <f t="shared" si="119"/>
        <v>0</v>
      </c>
      <c r="AN74" s="19">
        <f t="shared" si="119"/>
        <v>0</v>
      </c>
      <c r="AO74" s="19">
        <f t="shared" si="119"/>
        <v>0</v>
      </c>
      <c r="AP74" s="19">
        <f t="shared" si="119"/>
        <v>0</v>
      </c>
      <c r="AQ74" s="19">
        <f t="shared" si="119"/>
        <v>0</v>
      </c>
      <c r="AR74" s="19">
        <f t="shared" si="119"/>
        <v>0</v>
      </c>
      <c r="AS74" s="19">
        <f t="shared" si="119"/>
        <v>0</v>
      </c>
      <c r="AT74" s="19">
        <f t="shared" si="119"/>
        <v>0</v>
      </c>
      <c r="AU74" s="19">
        <f t="shared" si="119"/>
        <v>0</v>
      </c>
      <c r="AV74" s="19">
        <f t="shared" si="119"/>
        <v>0</v>
      </c>
      <c r="AW74" s="19">
        <f t="shared" si="119"/>
        <v>0</v>
      </c>
      <c r="AX74" s="19">
        <f t="shared" si="119"/>
        <v>0</v>
      </c>
      <c r="AY74" s="19">
        <f t="shared" si="119"/>
        <v>0</v>
      </c>
      <c r="AZ74" s="19">
        <f t="shared" si="119"/>
        <v>0</v>
      </c>
      <c r="BA74" s="19">
        <f t="shared" si="119"/>
        <v>0</v>
      </c>
      <c r="BB74" s="19">
        <f t="shared" si="119"/>
        <v>0</v>
      </c>
      <c r="BC74" s="19">
        <f t="shared" si="119"/>
        <v>0</v>
      </c>
      <c r="BD74" s="19">
        <f t="shared" si="119"/>
        <v>0</v>
      </c>
      <c r="BE74" s="19">
        <f t="shared" si="119"/>
        <v>0</v>
      </c>
      <c r="BF74" s="19">
        <f t="shared" si="119"/>
        <v>0</v>
      </c>
      <c r="BG74" s="19">
        <f t="shared" si="119"/>
        <v>0</v>
      </c>
      <c r="BH74" s="19">
        <f t="shared" si="119"/>
        <v>0</v>
      </c>
      <c r="BI74" s="19">
        <f t="shared" si="119"/>
        <v>0</v>
      </c>
      <c r="BJ74" s="19">
        <f t="shared" si="119"/>
        <v>0</v>
      </c>
      <c r="BK74" s="19">
        <f t="shared" si="119"/>
        <v>0</v>
      </c>
      <c r="BL74" s="19">
        <f t="shared" si="119"/>
        <v>0</v>
      </c>
      <c r="BM74" s="19">
        <f t="shared" si="119"/>
        <v>0</v>
      </c>
      <c r="BN74" s="19">
        <f t="shared" si="119"/>
        <v>0</v>
      </c>
      <c r="BO74" s="19">
        <f t="shared" si="119"/>
        <v>0</v>
      </c>
      <c r="BP74" s="19">
        <f t="shared" si="119"/>
        <v>0</v>
      </c>
      <c r="BQ74" s="19">
        <f t="shared" si="119"/>
        <v>0</v>
      </c>
      <c r="BR74" s="19">
        <f t="shared" si="119"/>
        <v>0</v>
      </c>
      <c r="BS74" s="19">
        <f t="shared" si="119"/>
        <v>0</v>
      </c>
      <c r="BT74" s="19">
        <f t="shared" si="119"/>
        <v>0</v>
      </c>
      <c r="BU74" s="19">
        <f t="shared" si="119"/>
        <v>0</v>
      </c>
      <c r="BV74" s="19">
        <f t="shared" si="119"/>
        <v>0</v>
      </c>
      <c r="BW74" s="19">
        <f t="shared" ref="BW74:CM74" si="120">BW73/$M$8*$L$8</f>
        <v>0</v>
      </c>
      <c r="BX74" s="19">
        <f t="shared" si="120"/>
        <v>0</v>
      </c>
      <c r="BY74" s="19">
        <f t="shared" si="120"/>
        <v>0</v>
      </c>
      <c r="BZ74" s="19">
        <f t="shared" si="120"/>
        <v>0</v>
      </c>
      <c r="CA74" s="19">
        <f t="shared" si="120"/>
        <v>0</v>
      </c>
      <c r="CB74" s="19">
        <f t="shared" si="120"/>
        <v>0</v>
      </c>
      <c r="CC74" s="19">
        <f t="shared" si="120"/>
        <v>0</v>
      </c>
      <c r="CD74" s="19">
        <f t="shared" si="120"/>
        <v>0</v>
      </c>
      <c r="CE74" s="19">
        <f t="shared" si="120"/>
        <v>0</v>
      </c>
      <c r="CF74" s="19">
        <f t="shared" si="120"/>
        <v>0</v>
      </c>
      <c r="CG74" s="19">
        <f t="shared" si="120"/>
        <v>0</v>
      </c>
      <c r="CH74" s="19">
        <f t="shared" si="120"/>
        <v>0</v>
      </c>
      <c r="CI74" s="19">
        <f t="shared" si="120"/>
        <v>0</v>
      </c>
      <c r="CJ74" s="19">
        <f t="shared" si="120"/>
        <v>0</v>
      </c>
      <c r="CK74" s="19">
        <f t="shared" si="120"/>
        <v>0</v>
      </c>
      <c r="CL74" s="19">
        <f t="shared" si="120"/>
        <v>0</v>
      </c>
      <c r="CM74" s="19">
        <f t="shared" si="120"/>
        <v>0</v>
      </c>
      <c r="CN74" s="19">
        <f t="shared" ref="CN74:DW74" si="121">CN73/$M$8*$L$8</f>
        <v>0</v>
      </c>
      <c r="CO74" s="19">
        <f t="shared" si="121"/>
        <v>0</v>
      </c>
      <c r="CP74" s="19">
        <f t="shared" si="121"/>
        <v>0</v>
      </c>
      <c r="CQ74" s="19">
        <f t="shared" si="121"/>
        <v>0</v>
      </c>
      <c r="CR74" s="19">
        <f t="shared" si="121"/>
        <v>0</v>
      </c>
      <c r="CS74" s="19">
        <f t="shared" si="121"/>
        <v>0</v>
      </c>
      <c r="CT74" s="19">
        <f t="shared" si="121"/>
        <v>0</v>
      </c>
      <c r="CU74" s="19">
        <f t="shared" si="121"/>
        <v>0</v>
      </c>
      <c r="CV74" s="19">
        <f t="shared" si="121"/>
        <v>0</v>
      </c>
      <c r="CW74" s="19">
        <f t="shared" si="121"/>
        <v>0</v>
      </c>
      <c r="CX74" s="19">
        <f t="shared" si="121"/>
        <v>0</v>
      </c>
      <c r="CY74" s="19">
        <f t="shared" si="121"/>
        <v>0</v>
      </c>
      <c r="CZ74" s="19">
        <f t="shared" si="121"/>
        <v>0</v>
      </c>
      <c r="DA74" s="19">
        <f t="shared" si="121"/>
        <v>0</v>
      </c>
      <c r="DB74" s="19">
        <f t="shared" si="121"/>
        <v>0</v>
      </c>
      <c r="DC74" s="19">
        <f t="shared" si="121"/>
        <v>0</v>
      </c>
      <c r="DD74" s="19">
        <f t="shared" si="121"/>
        <v>0</v>
      </c>
      <c r="DE74" s="19">
        <f t="shared" si="121"/>
        <v>0</v>
      </c>
      <c r="DF74" s="19">
        <f t="shared" si="121"/>
        <v>0</v>
      </c>
      <c r="DG74" s="19">
        <f t="shared" si="121"/>
        <v>0</v>
      </c>
      <c r="DH74" s="19">
        <f t="shared" si="121"/>
        <v>0</v>
      </c>
      <c r="DI74" s="19">
        <f t="shared" si="121"/>
        <v>0</v>
      </c>
      <c r="DJ74" s="19">
        <f t="shared" si="121"/>
        <v>0</v>
      </c>
      <c r="DK74" s="19">
        <f t="shared" si="121"/>
        <v>0</v>
      </c>
      <c r="DL74" s="19">
        <f t="shared" si="121"/>
        <v>0</v>
      </c>
      <c r="DM74" s="19">
        <f t="shared" si="121"/>
        <v>0</v>
      </c>
      <c r="DN74" s="19">
        <f t="shared" si="121"/>
        <v>0</v>
      </c>
      <c r="DO74" s="19">
        <f t="shared" si="121"/>
        <v>0</v>
      </c>
      <c r="DP74" s="19">
        <f t="shared" si="121"/>
        <v>0</v>
      </c>
      <c r="DQ74" s="19">
        <f t="shared" si="121"/>
        <v>0</v>
      </c>
      <c r="DR74" s="19">
        <f t="shared" si="121"/>
        <v>0</v>
      </c>
      <c r="DS74" s="19">
        <f t="shared" si="121"/>
        <v>0</v>
      </c>
      <c r="DT74" s="19">
        <f t="shared" si="121"/>
        <v>0</v>
      </c>
      <c r="DU74" s="19">
        <f t="shared" si="121"/>
        <v>0</v>
      </c>
      <c r="DV74" s="19">
        <f t="shared" si="121"/>
        <v>0</v>
      </c>
      <c r="DW74" s="19">
        <f t="shared" si="121"/>
        <v>0</v>
      </c>
      <c r="DX74" s="19">
        <f>DX73/$M$8*$L$8</f>
        <v>0</v>
      </c>
      <c r="DY74" s="19">
        <f>DY73/$M$8*$L$8</f>
        <v>34627100.592614226</v>
      </c>
    </row>
    <row r="75" spans="2:129" x14ac:dyDescent="0.2">
      <c r="B75" s="10" t="s">
        <v>146</v>
      </c>
      <c r="G75" s="9"/>
      <c r="I75" s="19">
        <f>SUM(I73:I74)</f>
        <v>0</v>
      </c>
      <c r="J75" s="19">
        <f>SUM(J73:J74)</f>
        <v>0</v>
      </c>
      <c r="K75" s="19">
        <f t="shared" ref="K75:BV75" si="122">SUM(K73:K74)</f>
        <v>0</v>
      </c>
      <c r="L75" s="19">
        <f t="shared" si="122"/>
        <v>0</v>
      </c>
      <c r="M75" s="19">
        <f t="shared" si="122"/>
        <v>0</v>
      </c>
      <c r="N75" s="19">
        <f t="shared" si="122"/>
        <v>0</v>
      </c>
      <c r="O75" s="19">
        <f t="shared" si="122"/>
        <v>0</v>
      </c>
      <c r="P75" s="19">
        <f t="shared" si="122"/>
        <v>0</v>
      </c>
      <c r="Q75" s="19">
        <f t="shared" si="122"/>
        <v>0</v>
      </c>
      <c r="R75" s="19">
        <f t="shared" si="122"/>
        <v>0</v>
      </c>
      <c r="S75" s="19">
        <f t="shared" si="122"/>
        <v>0</v>
      </c>
      <c r="T75" s="19">
        <f t="shared" si="122"/>
        <v>0</v>
      </c>
      <c r="U75" s="19">
        <f t="shared" si="122"/>
        <v>0</v>
      </c>
      <c r="V75" s="19">
        <f t="shared" si="122"/>
        <v>0</v>
      </c>
      <c r="W75" s="19">
        <f t="shared" si="122"/>
        <v>0</v>
      </c>
      <c r="X75" s="19">
        <f t="shared" si="122"/>
        <v>0</v>
      </c>
      <c r="Y75" s="19">
        <f t="shared" si="122"/>
        <v>0</v>
      </c>
      <c r="Z75" s="19">
        <f t="shared" si="122"/>
        <v>0</v>
      </c>
      <c r="AA75" s="19">
        <f t="shared" si="122"/>
        <v>0</v>
      </c>
      <c r="AB75" s="19">
        <f t="shared" si="122"/>
        <v>0</v>
      </c>
      <c r="AC75" s="19">
        <f t="shared" si="122"/>
        <v>0</v>
      </c>
      <c r="AD75" s="19">
        <f t="shared" si="122"/>
        <v>0</v>
      </c>
      <c r="AE75" s="19">
        <f t="shared" si="122"/>
        <v>0</v>
      </c>
      <c r="AF75" s="19">
        <f t="shared" si="122"/>
        <v>0</v>
      </c>
      <c r="AG75" s="19">
        <f t="shared" si="122"/>
        <v>0</v>
      </c>
      <c r="AH75" s="19">
        <f t="shared" si="122"/>
        <v>0</v>
      </c>
      <c r="AI75" s="19">
        <f t="shared" si="122"/>
        <v>0</v>
      </c>
      <c r="AJ75" s="19">
        <f t="shared" si="122"/>
        <v>0</v>
      </c>
      <c r="AK75" s="19">
        <f t="shared" si="122"/>
        <v>0</v>
      </c>
      <c r="AL75" s="19">
        <f t="shared" si="122"/>
        <v>0</v>
      </c>
      <c r="AM75" s="19">
        <f t="shared" si="122"/>
        <v>0</v>
      </c>
      <c r="AN75" s="19">
        <f t="shared" si="122"/>
        <v>0</v>
      </c>
      <c r="AO75" s="19">
        <f t="shared" si="122"/>
        <v>0</v>
      </c>
      <c r="AP75" s="19">
        <f t="shared" si="122"/>
        <v>0</v>
      </c>
      <c r="AQ75" s="19">
        <f t="shared" si="122"/>
        <v>0</v>
      </c>
      <c r="AR75" s="19">
        <f t="shared" si="122"/>
        <v>0</v>
      </c>
      <c r="AS75" s="19">
        <f t="shared" si="122"/>
        <v>0</v>
      </c>
      <c r="AT75" s="19">
        <f t="shared" si="122"/>
        <v>0</v>
      </c>
      <c r="AU75" s="19">
        <f t="shared" si="122"/>
        <v>0</v>
      </c>
      <c r="AV75" s="19">
        <f t="shared" si="122"/>
        <v>0</v>
      </c>
      <c r="AW75" s="19">
        <f t="shared" si="122"/>
        <v>0</v>
      </c>
      <c r="AX75" s="19">
        <f t="shared" si="122"/>
        <v>0</v>
      </c>
      <c r="AY75" s="19">
        <f t="shared" si="122"/>
        <v>0</v>
      </c>
      <c r="AZ75" s="19">
        <f t="shared" si="122"/>
        <v>0</v>
      </c>
      <c r="BA75" s="19">
        <f t="shared" si="122"/>
        <v>0</v>
      </c>
      <c r="BB75" s="19">
        <f t="shared" si="122"/>
        <v>0</v>
      </c>
      <c r="BC75" s="19">
        <f t="shared" si="122"/>
        <v>0</v>
      </c>
      <c r="BD75" s="19">
        <f t="shared" si="122"/>
        <v>0</v>
      </c>
      <c r="BE75" s="19">
        <f t="shared" si="122"/>
        <v>0</v>
      </c>
      <c r="BF75" s="19">
        <f t="shared" si="122"/>
        <v>0</v>
      </c>
      <c r="BG75" s="19">
        <f t="shared" si="122"/>
        <v>0</v>
      </c>
      <c r="BH75" s="19">
        <f t="shared" si="122"/>
        <v>0</v>
      </c>
      <c r="BI75" s="19">
        <f t="shared" si="122"/>
        <v>0</v>
      </c>
      <c r="BJ75" s="19">
        <f t="shared" si="122"/>
        <v>0</v>
      </c>
      <c r="BK75" s="19">
        <f t="shared" si="122"/>
        <v>0</v>
      </c>
      <c r="BL75" s="19">
        <f t="shared" si="122"/>
        <v>0</v>
      </c>
      <c r="BM75" s="19">
        <f t="shared" si="122"/>
        <v>0</v>
      </c>
      <c r="BN75" s="19">
        <f t="shared" si="122"/>
        <v>0</v>
      </c>
      <c r="BO75" s="19">
        <f t="shared" si="122"/>
        <v>0</v>
      </c>
      <c r="BP75" s="19">
        <f t="shared" si="122"/>
        <v>0</v>
      </c>
      <c r="BQ75" s="19">
        <f t="shared" si="122"/>
        <v>0</v>
      </c>
      <c r="BR75" s="19">
        <f t="shared" si="122"/>
        <v>0</v>
      </c>
      <c r="BS75" s="19">
        <f t="shared" si="122"/>
        <v>0</v>
      </c>
      <c r="BT75" s="19">
        <f t="shared" si="122"/>
        <v>0</v>
      </c>
      <c r="BU75" s="19">
        <f t="shared" si="122"/>
        <v>0</v>
      </c>
      <c r="BV75" s="19">
        <f t="shared" si="122"/>
        <v>0</v>
      </c>
      <c r="BW75" s="19">
        <f t="shared" ref="BW75:CM75" si="123">SUM(BW73:BW74)</f>
        <v>0</v>
      </c>
      <c r="BX75" s="19">
        <f t="shared" si="123"/>
        <v>0</v>
      </c>
      <c r="BY75" s="19">
        <f t="shared" si="123"/>
        <v>0</v>
      </c>
      <c r="BZ75" s="19">
        <f t="shared" si="123"/>
        <v>0</v>
      </c>
      <c r="CA75" s="19">
        <f t="shared" si="123"/>
        <v>0</v>
      </c>
      <c r="CB75" s="19">
        <f t="shared" si="123"/>
        <v>0</v>
      </c>
      <c r="CC75" s="19">
        <f t="shared" si="123"/>
        <v>0</v>
      </c>
      <c r="CD75" s="19">
        <f t="shared" si="123"/>
        <v>0</v>
      </c>
      <c r="CE75" s="19">
        <f t="shared" si="123"/>
        <v>0</v>
      </c>
      <c r="CF75" s="19">
        <f t="shared" si="123"/>
        <v>0</v>
      </c>
      <c r="CG75" s="19">
        <f t="shared" si="123"/>
        <v>0</v>
      </c>
      <c r="CH75" s="19">
        <f t="shared" si="123"/>
        <v>0</v>
      </c>
      <c r="CI75" s="19">
        <f t="shared" si="123"/>
        <v>0</v>
      </c>
      <c r="CJ75" s="19">
        <f t="shared" si="123"/>
        <v>0</v>
      </c>
      <c r="CK75" s="19">
        <f t="shared" si="123"/>
        <v>0</v>
      </c>
      <c r="CL75" s="19">
        <f t="shared" si="123"/>
        <v>0</v>
      </c>
      <c r="CM75" s="19">
        <f t="shared" si="123"/>
        <v>0</v>
      </c>
      <c r="CN75" s="19">
        <f t="shared" ref="CN75:DW75" si="124">SUM(CN73:CN74)</f>
        <v>0</v>
      </c>
      <c r="CO75" s="19">
        <f t="shared" si="124"/>
        <v>0</v>
      </c>
      <c r="CP75" s="19">
        <f t="shared" si="124"/>
        <v>0</v>
      </c>
      <c r="CQ75" s="19">
        <f t="shared" si="124"/>
        <v>0</v>
      </c>
      <c r="CR75" s="19">
        <f t="shared" si="124"/>
        <v>0</v>
      </c>
      <c r="CS75" s="19">
        <f t="shared" si="124"/>
        <v>0</v>
      </c>
      <c r="CT75" s="19">
        <f t="shared" si="124"/>
        <v>0</v>
      </c>
      <c r="CU75" s="19">
        <f t="shared" si="124"/>
        <v>0</v>
      </c>
      <c r="CV75" s="19">
        <f t="shared" si="124"/>
        <v>0</v>
      </c>
      <c r="CW75" s="19">
        <f t="shared" si="124"/>
        <v>0</v>
      </c>
      <c r="CX75" s="19">
        <f t="shared" si="124"/>
        <v>0</v>
      </c>
      <c r="CY75" s="19">
        <f t="shared" si="124"/>
        <v>0</v>
      </c>
      <c r="CZ75" s="19">
        <f t="shared" si="124"/>
        <v>0</v>
      </c>
      <c r="DA75" s="19">
        <f t="shared" si="124"/>
        <v>0</v>
      </c>
      <c r="DB75" s="19">
        <f t="shared" si="124"/>
        <v>0</v>
      </c>
      <c r="DC75" s="19">
        <f t="shared" si="124"/>
        <v>0</v>
      </c>
      <c r="DD75" s="19">
        <f t="shared" si="124"/>
        <v>0</v>
      </c>
      <c r="DE75" s="19">
        <f t="shared" si="124"/>
        <v>0</v>
      </c>
      <c r="DF75" s="19">
        <f t="shared" si="124"/>
        <v>0</v>
      </c>
      <c r="DG75" s="19">
        <f t="shared" si="124"/>
        <v>0</v>
      </c>
      <c r="DH75" s="19">
        <f t="shared" si="124"/>
        <v>0</v>
      </c>
      <c r="DI75" s="19">
        <f t="shared" si="124"/>
        <v>0</v>
      </c>
      <c r="DJ75" s="19">
        <f t="shared" si="124"/>
        <v>0</v>
      </c>
      <c r="DK75" s="19">
        <f t="shared" si="124"/>
        <v>0</v>
      </c>
      <c r="DL75" s="19">
        <f t="shared" si="124"/>
        <v>0</v>
      </c>
      <c r="DM75" s="19">
        <f t="shared" si="124"/>
        <v>0</v>
      </c>
      <c r="DN75" s="19">
        <f t="shared" si="124"/>
        <v>0</v>
      </c>
      <c r="DO75" s="19">
        <f t="shared" si="124"/>
        <v>0</v>
      </c>
      <c r="DP75" s="19">
        <f t="shared" si="124"/>
        <v>0</v>
      </c>
      <c r="DQ75" s="19">
        <f t="shared" si="124"/>
        <v>0</v>
      </c>
      <c r="DR75" s="19">
        <f t="shared" si="124"/>
        <v>0</v>
      </c>
      <c r="DS75" s="19">
        <f t="shared" si="124"/>
        <v>0</v>
      </c>
      <c r="DT75" s="19">
        <f t="shared" si="124"/>
        <v>0</v>
      </c>
      <c r="DU75" s="19">
        <f t="shared" si="124"/>
        <v>0</v>
      </c>
      <c r="DV75" s="19">
        <f t="shared" si="124"/>
        <v>0</v>
      </c>
      <c r="DW75" s="19">
        <f t="shared" si="124"/>
        <v>0</v>
      </c>
      <c r="DX75" s="19">
        <f>SUM(DX73:DX74)</f>
        <v>0</v>
      </c>
      <c r="DY75" s="19">
        <f>SUM(DY73:DY74)</f>
        <v>75276305.636117876</v>
      </c>
    </row>
    <row r="76" spans="2:129" ht="17" thickBot="1" x14ac:dyDescent="0.25">
      <c r="B76" s="12" t="s">
        <v>140</v>
      </c>
      <c r="C76" s="13"/>
      <c r="D76" s="13"/>
      <c r="E76" s="13"/>
      <c r="F76" s="13"/>
      <c r="G76" s="195"/>
      <c r="H76" s="13"/>
      <c r="I76" s="23">
        <f>MAX(I31-I47-I61-I75,0)</f>
        <v>0</v>
      </c>
      <c r="J76" s="23">
        <f>MAX(J31-J47-J61-J75,0)</f>
        <v>0</v>
      </c>
      <c r="K76" s="23">
        <f t="shared" ref="K76:BV76" si="125">MAX(K31-K47-K61-K75,0)</f>
        <v>0</v>
      </c>
      <c r="L76" s="23">
        <f t="shared" si="125"/>
        <v>0</v>
      </c>
      <c r="M76" s="23">
        <f t="shared" si="125"/>
        <v>0</v>
      </c>
      <c r="N76" s="23">
        <f t="shared" si="125"/>
        <v>0</v>
      </c>
      <c r="O76" s="23">
        <f t="shared" si="125"/>
        <v>0</v>
      </c>
      <c r="P76" s="23">
        <f t="shared" si="125"/>
        <v>0</v>
      </c>
      <c r="Q76" s="23">
        <f t="shared" si="125"/>
        <v>0</v>
      </c>
      <c r="R76" s="23">
        <f t="shared" si="125"/>
        <v>0</v>
      </c>
      <c r="S76" s="23">
        <f t="shared" si="125"/>
        <v>0</v>
      </c>
      <c r="T76" s="23">
        <f t="shared" si="125"/>
        <v>0</v>
      </c>
      <c r="U76" s="23">
        <f t="shared" si="125"/>
        <v>0</v>
      </c>
      <c r="V76" s="23">
        <f t="shared" si="125"/>
        <v>0</v>
      </c>
      <c r="W76" s="23">
        <f t="shared" si="125"/>
        <v>0</v>
      </c>
      <c r="X76" s="23">
        <f t="shared" si="125"/>
        <v>0</v>
      </c>
      <c r="Y76" s="23">
        <f t="shared" si="125"/>
        <v>0</v>
      </c>
      <c r="Z76" s="23">
        <f t="shared" si="125"/>
        <v>0</v>
      </c>
      <c r="AA76" s="23">
        <f t="shared" si="125"/>
        <v>0</v>
      </c>
      <c r="AB76" s="23">
        <f t="shared" si="125"/>
        <v>0</v>
      </c>
      <c r="AC76" s="23">
        <f t="shared" si="125"/>
        <v>0</v>
      </c>
      <c r="AD76" s="23">
        <f t="shared" si="125"/>
        <v>0</v>
      </c>
      <c r="AE76" s="23">
        <f t="shared" si="125"/>
        <v>0</v>
      </c>
      <c r="AF76" s="23">
        <f t="shared" si="125"/>
        <v>0</v>
      </c>
      <c r="AG76" s="23">
        <f t="shared" si="125"/>
        <v>0</v>
      </c>
      <c r="AH76" s="23">
        <f t="shared" si="125"/>
        <v>0</v>
      </c>
      <c r="AI76" s="23">
        <f t="shared" si="125"/>
        <v>0</v>
      </c>
      <c r="AJ76" s="23">
        <f t="shared" si="125"/>
        <v>0</v>
      </c>
      <c r="AK76" s="23">
        <f t="shared" si="125"/>
        <v>0</v>
      </c>
      <c r="AL76" s="23">
        <f t="shared" si="125"/>
        <v>0</v>
      </c>
      <c r="AM76" s="23">
        <f t="shared" si="125"/>
        <v>0</v>
      </c>
      <c r="AN76" s="23">
        <f t="shared" si="125"/>
        <v>0</v>
      </c>
      <c r="AO76" s="23">
        <f t="shared" si="125"/>
        <v>0</v>
      </c>
      <c r="AP76" s="23">
        <f t="shared" si="125"/>
        <v>0</v>
      </c>
      <c r="AQ76" s="23">
        <f t="shared" si="125"/>
        <v>0</v>
      </c>
      <c r="AR76" s="23">
        <f t="shared" si="125"/>
        <v>0</v>
      </c>
      <c r="AS76" s="23">
        <f t="shared" si="125"/>
        <v>0</v>
      </c>
      <c r="AT76" s="23">
        <f t="shared" si="125"/>
        <v>0</v>
      </c>
      <c r="AU76" s="23">
        <f t="shared" si="125"/>
        <v>0</v>
      </c>
      <c r="AV76" s="23">
        <f t="shared" si="125"/>
        <v>0</v>
      </c>
      <c r="AW76" s="23">
        <f t="shared" si="125"/>
        <v>0</v>
      </c>
      <c r="AX76" s="23">
        <f t="shared" si="125"/>
        <v>0</v>
      </c>
      <c r="AY76" s="23">
        <f t="shared" si="125"/>
        <v>0</v>
      </c>
      <c r="AZ76" s="23">
        <f t="shared" si="125"/>
        <v>0</v>
      </c>
      <c r="BA76" s="23">
        <f t="shared" si="125"/>
        <v>0</v>
      </c>
      <c r="BB76" s="23">
        <f t="shared" si="125"/>
        <v>0</v>
      </c>
      <c r="BC76" s="23">
        <f t="shared" si="125"/>
        <v>0</v>
      </c>
      <c r="BD76" s="23">
        <f t="shared" si="125"/>
        <v>0</v>
      </c>
      <c r="BE76" s="23">
        <f t="shared" si="125"/>
        <v>0</v>
      </c>
      <c r="BF76" s="23">
        <f t="shared" si="125"/>
        <v>0</v>
      </c>
      <c r="BG76" s="23">
        <f t="shared" si="125"/>
        <v>0</v>
      </c>
      <c r="BH76" s="23">
        <f t="shared" si="125"/>
        <v>0</v>
      </c>
      <c r="BI76" s="23">
        <f t="shared" si="125"/>
        <v>0</v>
      </c>
      <c r="BJ76" s="23">
        <f t="shared" si="125"/>
        <v>0</v>
      </c>
      <c r="BK76" s="23">
        <f t="shared" si="125"/>
        <v>0</v>
      </c>
      <c r="BL76" s="23">
        <f t="shared" si="125"/>
        <v>0</v>
      </c>
      <c r="BM76" s="23">
        <f t="shared" si="125"/>
        <v>0</v>
      </c>
      <c r="BN76" s="23">
        <f t="shared" si="125"/>
        <v>0</v>
      </c>
      <c r="BO76" s="23">
        <f t="shared" si="125"/>
        <v>0</v>
      </c>
      <c r="BP76" s="23">
        <f t="shared" si="125"/>
        <v>0</v>
      </c>
      <c r="BQ76" s="23">
        <f t="shared" si="125"/>
        <v>0</v>
      </c>
      <c r="BR76" s="23">
        <f t="shared" si="125"/>
        <v>0</v>
      </c>
      <c r="BS76" s="23">
        <f t="shared" si="125"/>
        <v>0</v>
      </c>
      <c r="BT76" s="23">
        <f t="shared" si="125"/>
        <v>0</v>
      </c>
      <c r="BU76" s="23">
        <f t="shared" si="125"/>
        <v>0</v>
      </c>
      <c r="BV76" s="23">
        <f t="shared" si="125"/>
        <v>0</v>
      </c>
      <c r="BW76" s="23">
        <f t="shared" ref="BW76:CM76" si="126">MAX(BW31-BW47-BW61-BW75,0)</f>
        <v>0</v>
      </c>
      <c r="BX76" s="23">
        <f t="shared" si="126"/>
        <v>0</v>
      </c>
      <c r="BY76" s="23">
        <f t="shared" si="126"/>
        <v>0</v>
      </c>
      <c r="BZ76" s="23">
        <f t="shared" si="126"/>
        <v>0</v>
      </c>
      <c r="CA76" s="23">
        <f t="shared" si="126"/>
        <v>0</v>
      </c>
      <c r="CB76" s="23">
        <f t="shared" si="126"/>
        <v>0</v>
      </c>
      <c r="CC76" s="23">
        <f t="shared" si="126"/>
        <v>0</v>
      </c>
      <c r="CD76" s="23">
        <f t="shared" si="126"/>
        <v>0</v>
      </c>
      <c r="CE76" s="23">
        <f t="shared" si="126"/>
        <v>0</v>
      </c>
      <c r="CF76" s="23">
        <f t="shared" si="126"/>
        <v>0</v>
      </c>
      <c r="CG76" s="23">
        <f t="shared" si="126"/>
        <v>0</v>
      </c>
      <c r="CH76" s="23">
        <f t="shared" si="126"/>
        <v>0</v>
      </c>
      <c r="CI76" s="23">
        <f t="shared" si="126"/>
        <v>0</v>
      </c>
      <c r="CJ76" s="23">
        <f t="shared" si="126"/>
        <v>0</v>
      </c>
      <c r="CK76" s="23">
        <f t="shared" si="126"/>
        <v>0</v>
      </c>
      <c r="CL76" s="23">
        <f t="shared" si="126"/>
        <v>0</v>
      </c>
      <c r="CM76" s="23">
        <f t="shared" si="126"/>
        <v>0</v>
      </c>
      <c r="CN76" s="23">
        <f t="shared" ref="CN76:DW76" si="127">MAX(CN31-CN47-CN61-CN75,0)</f>
        <v>0</v>
      </c>
      <c r="CO76" s="23">
        <f t="shared" si="127"/>
        <v>0</v>
      </c>
      <c r="CP76" s="23">
        <f t="shared" si="127"/>
        <v>0</v>
      </c>
      <c r="CQ76" s="23">
        <f t="shared" si="127"/>
        <v>0</v>
      </c>
      <c r="CR76" s="23">
        <f t="shared" si="127"/>
        <v>0</v>
      </c>
      <c r="CS76" s="23">
        <f t="shared" si="127"/>
        <v>0</v>
      </c>
      <c r="CT76" s="23">
        <f t="shared" si="127"/>
        <v>0</v>
      </c>
      <c r="CU76" s="23">
        <f t="shared" si="127"/>
        <v>0</v>
      </c>
      <c r="CV76" s="23">
        <f t="shared" si="127"/>
        <v>0</v>
      </c>
      <c r="CW76" s="23">
        <f t="shared" si="127"/>
        <v>0</v>
      </c>
      <c r="CX76" s="23">
        <f t="shared" si="127"/>
        <v>0</v>
      </c>
      <c r="CY76" s="23">
        <f t="shared" si="127"/>
        <v>0</v>
      </c>
      <c r="CZ76" s="23">
        <f t="shared" si="127"/>
        <v>0</v>
      </c>
      <c r="DA76" s="23">
        <f t="shared" si="127"/>
        <v>0</v>
      </c>
      <c r="DB76" s="23">
        <f t="shared" si="127"/>
        <v>0</v>
      </c>
      <c r="DC76" s="23">
        <f t="shared" si="127"/>
        <v>0</v>
      </c>
      <c r="DD76" s="23">
        <f t="shared" si="127"/>
        <v>0</v>
      </c>
      <c r="DE76" s="23">
        <f t="shared" si="127"/>
        <v>0</v>
      </c>
      <c r="DF76" s="23">
        <f t="shared" si="127"/>
        <v>0</v>
      </c>
      <c r="DG76" s="23">
        <f t="shared" si="127"/>
        <v>0</v>
      </c>
      <c r="DH76" s="23">
        <f t="shared" si="127"/>
        <v>0</v>
      </c>
      <c r="DI76" s="23">
        <f t="shared" si="127"/>
        <v>0</v>
      </c>
      <c r="DJ76" s="23">
        <f t="shared" si="127"/>
        <v>0</v>
      </c>
      <c r="DK76" s="23">
        <f t="shared" si="127"/>
        <v>0</v>
      </c>
      <c r="DL76" s="23">
        <f t="shared" si="127"/>
        <v>0</v>
      </c>
      <c r="DM76" s="23">
        <f t="shared" si="127"/>
        <v>0</v>
      </c>
      <c r="DN76" s="23">
        <f t="shared" si="127"/>
        <v>0</v>
      </c>
      <c r="DO76" s="23">
        <f t="shared" si="127"/>
        <v>0</v>
      </c>
      <c r="DP76" s="23">
        <f t="shared" si="127"/>
        <v>0</v>
      </c>
      <c r="DQ76" s="23">
        <f t="shared" si="127"/>
        <v>0</v>
      </c>
      <c r="DR76" s="23">
        <f t="shared" si="127"/>
        <v>0</v>
      </c>
      <c r="DS76" s="23">
        <f t="shared" si="127"/>
        <v>0</v>
      </c>
      <c r="DT76" s="23">
        <f t="shared" si="127"/>
        <v>0</v>
      </c>
      <c r="DU76" s="23">
        <f t="shared" si="127"/>
        <v>0</v>
      </c>
      <c r="DV76" s="23">
        <f t="shared" si="127"/>
        <v>0</v>
      </c>
      <c r="DW76" s="23">
        <f t="shared" si="127"/>
        <v>0</v>
      </c>
      <c r="DX76" s="23">
        <f>MAX(DX31-DX47-DX61-DX75,0)</f>
        <v>0</v>
      </c>
      <c r="DY76" s="23">
        <f>MAX(DY31-DY47-DY61-DY75,0)</f>
        <v>0</v>
      </c>
    </row>
    <row r="77" spans="2:129" ht="17" thickBot="1" x14ac:dyDescent="0.25">
      <c r="G77" s="9"/>
    </row>
    <row r="78" spans="2:129" x14ac:dyDescent="0.2">
      <c r="B78" s="234" t="s">
        <v>115</v>
      </c>
      <c r="C78" s="235"/>
      <c r="D78" s="932"/>
      <c r="E78" s="932"/>
      <c r="F78" s="932"/>
      <c r="G78" s="244"/>
      <c r="H78" s="235"/>
      <c r="I78" s="239">
        <f>I37</f>
        <v>0</v>
      </c>
      <c r="J78" s="239">
        <f>J37</f>
        <v>1</v>
      </c>
      <c r="K78" s="239">
        <f t="shared" ref="K78:BV78" si="128">K37</f>
        <v>2</v>
      </c>
      <c r="L78" s="239">
        <f t="shared" si="128"/>
        <v>3</v>
      </c>
      <c r="M78" s="239">
        <f t="shared" si="128"/>
        <v>4</v>
      </c>
      <c r="N78" s="239">
        <f t="shared" si="128"/>
        <v>5</v>
      </c>
      <c r="O78" s="239">
        <f t="shared" si="128"/>
        <v>6</v>
      </c>
      <c r="P78" s="239">
        <f t="shared" si="128"/>
        <v>7</v>
      </c>
      <c r="Q78" s="239">
        <f t="shared" si="128"/>
        <v>8</v>
      </c>
      <c r="R78" s="239">
        <f t="shared" si="128"/>
        <v>9</v>
      </c>
      <c r="S78" s="239">
        <f t="shared" si="128"/>
        <v>10</v>
      </c>
      <c r="T78" s="239">
        <f t="shared" si="128"/>
        <v>11</v>
      </c>
      <c r="U78" s="239">
        <f t="shared" si="128"/>
        <v>12</v>
      </c>
      <c r="V78" s="239">
        <f t="shared" si="128"/>
        <v>13</v>
      </c>
      <c r="W78" s="239">
        <f t="shared" si="128"/>
        <v>14</v>
      </c>
      <c r="X78" s="239">
        <f t="shared" si="128"/>
        <v>15</v>
      </c>
      <c r="Y78" s="239">
        <f t="shared" si="128"/>
        <v>16</v>
      </c>
      <c r="Z78" s="239">
        <f t="shared" si="128"/>
        <v>17</v>
      </c>
      <c r="AA78" s="239">
        <f t="shared" si="128"/>
        <v>18</v>
      </c>
      <c r="AB78" s="239">
        <f t="shared" si="128"/>
        <v>19</v>
      </c>
      <c r="AC78" s="239">
        <f t="shared" si="128"/>
        <v>20</v>
      </c>
      <c r="AD78" s="239">
        <f t="shared" si="128"/>
        <v>21</v>
      </c>
      <c r="AE78" s="239">
        <f t="shared" si="128"/>
        <v>22</v>
      </c>
      <c r="AF78" s="239">
        <f t="shared" si="128"/>
        <v>23</v>
      </c>
      <c r="AG78" s="239">
        <f t="shared" si="128"/>
        <v>24</v>
      </c>
      <c r="AH78" s="239">
        <f t="shared" si="128"/>
        <v>25</v>
      </c>
      <c r="AI78" s="239">
        <f t="shared" si="128"/>
        <v>26</v>
      </c>
      <c r="AJ78" s="239">
        <f t="shared" si="128"/>
        <v>27</v>
      </c>
      <c r="AK78" s="239">
        <f t="shared" si="128"/>
        <v>28</v>
      </c>
      <c r="AL78" s="239">
        <f t="shared" si="128"/>
        <v>29</v>
      </c>
      <c r="AM78" s="239">
        <f t="shared" si="128"/>
        <v>30</v>
      </c>
      <c r="AN78" s="239">
        <f t="shared" si="128"/>
        <v>31</v>
      </c>
      <c r="AO78" s="239">
        <f t="shared" si="128"/>
        <v>32</v>
      </c>
      <c r="AP78" s="239">
        <f t="shared" si="128"/>
        <v>33</v>
      </c>
      <c r="AQ78" s="239">
        <f t="shared" si="128"/>
        <v>34</v>
      </c>
      <c r="AR78" s="239">
        <f t="shared" si="128"/>
        <v>35</v>
      </c>
      <c r="AS78" s="239">
        <f t="shared" si="128"/>
        <v>36</v>
      </c>
      <c r="AT78" s="239">
        <f t="shared" si="128"/>
        <v>37</v>
      </c>
      <c r="AU78" s="239">
        <f t="shared" si="128"/>
        <v>38</v>
      </c>
      <c r="AV78" s="239">
        <f t="shared" si="128"/>
        <v>39</v>
      </c>
      <c r="AW78" s="239">
        <f t="shared" si="128"/>
        <v>40</v>
      </c>
      <c r="AX78" s="239">
        <f t="shared" si="128"/>
        <v>41</v>
      </c>
      <c r="AY78" s="239">
        <f t="shared" si="128"/>
        <v>42</v>
      </c>
      <c r="AZ78" s="239">
        <f t="shared" si="128"/>
        <v>43</v>
      </c>
      <c r="BA78" s="239">
        <f t="shared" si="128"/>
        <v>44</v>
      </c>
      <c r="BB78" s="239">
        <f t="shared" si="128"/>
        <v>45</v>
      </c>
      <c r="BC78" s="239">
        <f t="shared" si="128"/>
        <v>46</v>
      </c>
      <c r="BD78" s="239">
        <f t="shared" si="128"/>
        <v>47</v>
      </c>
      <c r="BE78" s="239">
        <f t="shared" si="128"/>
        <v>48</v>
      </c>
      <c r="BF78" s="239">
        <f t="shared" si="128"/>
        <v>49</v>
      </c>
      <c r="BG78" s="239">
        <f t="shared" si="128"/>
        <v>50</v>
      </c>
      <c r="BH78" s="239">
        <f t="shared" si="128"/>
        <v>51</v>
      </c>
      <c r="BI78" s="239">
        <f t="shared" si="128"/>
        <v>52</v>
      </c>
      <c r="BJ78" s="239">
        <f t="shared" si="128"/>
        <v>53</v>
      </c>
      <c r="BK78" s="239">
        <f t="shared" si="128"/>
        <v>54</v>
      </c>
      <c r="BL78" s="239">
        <f t="shared" si="128"/>
        <v>55</v>
      </c>
      <c r="BM78" s="239">
        <f t="shared" si="128"/>
        <v>56</v>
      </c>
      <c r="BN78" s="239">
        <f t="shared" si="128"/>
        <v>57</v>
      </c>
      <c r="BO78" s="239">
        <f t="shared" si="128"/>
        <v>58</v>
      </c>
      <c r="BP78" s="239">
        <f t="shared" si="128"/>
        <v>59</v>
      </c>
      <c r="BQ78" s="239">
        <f t="shared" si="128"/>
        <v>60</v>
      </c>
      <c r="BR78" s="239">
        <f t="shared" si="128"/>
        <v>61</v>
      </c>
      <c r="BS78" s="239">
        <f t="shared" si="128"/>
        <v>62</v>
      </c>
      <c r="BT78" s="239">
        <f t="shared" si="128"/>
        <v>63</v>
      </c>
      <c r="BU78" s="239">
        <f t="shared" si="128"/>
        <v>64</v>
      </c>
      <c r="BV78" s="239">
        <f t="shared" si="128"/>
        <v>65</v>
      </c>
      <c r="BW78" s="239">
        <f t="shared" ref="BW78:CM78" si="129">BW37</f>
        <v>66</v>
      </c>
      <c r="BX78" s="239">
        <f t="shared" si="129"/>
        <v>67</v>
      </c>
      <c r="BY78" s="239">
        <f t="shared" si="129"/>
        <v>68</v>
      </c>
      <c r="BZ78" s="239">
        <f t="shared" si="129"/>
        <v>69</v>
      </c>
      <c r="CA78" s="239">
        <f t="shared" si="129"/>
        <v>70</v>
      </c>
      <c r="CB78" s="239">
        <f t="shared" si="129"/>
        <v>71</v>
      </c>
      <c r="CC78" s="239">
        <f t="shared" si="129"/>
        <v>72</v>
      </c>
      <c r="CD78" s="239">
        <f t="shared" si="129"/>
        <v>73</v>
      </c>
      <c r="CE78" s="239">
        <f t="shared" si="129"/>
        <v>74</v>
      </c>
      <c r="CF78" s="239">
        <f t="shared" si="129"/>
        <v>75</v>
      </c>
      <c r="CG78" s="239">
        <f t="shared" si="129"/>
        <v>76</v>
      </c>
      <c r="CH78" s="239">
        <f t="shared" si="129"/>
        <v>77</v>
      </c>
      <c r="CI78" s="239">
        <f t="shared" si="129"/>
        <v>78</v>
      </c>
      <c r="CJ78" s="239">
        <f t="shared" si="129"/>
        <v>79</v>
      </c>
      <c r="CK78" s="239">
        <f t="shared" si="129"/>
        <v>80</v>
      </c>
      <c r="CL78" s="239">
        <f t="shared" si="129"/>
        <v>81</v>
      </c>
      <c r="CM78" s="239">
        <f t="shared" si="129"/>
        <v>82</v>
      </c>
      <c r="CN78" s="239">
        <f t="shared" ref="CN78:DW78" si="130">CN37</f>
        <v>83</v>
      </c>
      <c r="CO78" s="239">
        <f t="shared" si="130"/>
        <v>84</v>
      </c>
      <c r="CP78" s="239">
        <f t="shared" si="130"/>
        <v>85</v>
      </c>
      <c r="CQ78" s="239">
        <f t="shared" si="130"/>
        <v>86</v>
      </c>
      <c r="CR78" s="239">
        <f t="shared" si="130"/>
        <v>87</v>
      </c>
      <c r="CS78" s="239">
        <f t="shared" si="130"/>
        <v>88</v>
      </c>
      <c r="CT78" s="239">
        <f t="shared" si="130"/>
        <v>89</v>
      </c>
      <c r="CU78" s="239">
        <f t="shared" si="130"/>
        <v>90</v>
      </c>
      <c r="CV78" s="239">
        <f t="shared" si="130"/>
        <v>91</v>
      </c>
      <c r="CW78" s="239">
        <f t="shared" si="130"/>
        <v>92</v>
      </c>
      <c r="CX78" s="239">
        <f t="shared" si="130"/>
        <v>93</v>
      </c>
      <c r="CY78" s="239">
        <f t="shared" si="130"/>
        <v>94</v>
      </c>
      <c r="CZ78" s="239">
        <f t="shared" si="130"/>
        <v>95</v>
      </c>
      <c r="DA78" s="239">
        <f t="shared" si="130"/>
        <v>96</v>
      </c>
      <c r="DB78" s="239">
        <f t="shared" si="130"/>
        <v>97</v>
      </c>
      <c r="DC78" s="239">
        <f t="shared" si="130"/>
        <v>98</v>
      </c>
      <c r="DD78" s="239">
        <f t="shared" si="130"/>
        <v>99</v>
      </c>
      <c r="DE78" s="239">
        <f t="shared" si="130"/>
        <v>100</v>
      </c>
      <c r="DF78" s="239">
        <f t="shared" si="130"/>
        <v>101</v>
      </c>
      <c r="DG78" s="239">
        <f t="shared" si="130"/>
        <v>102</v>
      </c>
      <c r="DH78" s="239">
        <f t="shared" si="130"/>
        <v>103</v>
      </c>
      <c r="DI78" s="239">
        <f t="shared" si="130"/>
        <v>104</v>
      </c>
      <c r="DJ78" s="239">
        <f t="shared" si="130"/>
        <v>105</v>
      </c>
      <c r="DK78" s="239">
        <f t="shared" si="130"/>
        <v>106</v>
      </c>
      <c r="DL78" s="239">
        <f t="shared" si="130"/>
        <v>107</v>
      </c>
      <c r="DM78" s="239">
        <f t="shared" si="130"/>
        <v>108</v>
      </c>
      <c r="DN78" s="239">
        <f t="shared" si="130"/>
        <v>109</v>
      </c>
      <c r="DO78" s="239">
        <f t="shared" si="130"/>
        <v>110</v>
      </c>
      <c r="DP78" s="239">
        <f t="shared" si="130"/>
        <v>111</v>
      </c>
      <c r="DQ78" s="239">
        <f t="shared" si="130"/>
        <v>112</v>
      </c>
      <c r="DR78" s="239">
        <f t="shared" si="130"/>
        <v>113</v>
      </c>
      <c r="DS78" s="239">
        <f t="shared" si="130"/>
        <v>114</v>
      </c>
      <c r="DT78" s="239">
        <f t="shared" si="130"/>
        <v>115</v>
      </c>
      <c r="DU78" s="239">
        <f t="shared" si="130"/>
        <v>116</v>
      </c>
      <c r="DV78" s="239">
        <f t="shared" si="130"/>
        <v>117</v>
      </c>
      <c r="DW78" s="239">
        <f t="shared" si="130"/>
        <v>118</v>
      </c>
      <c r="DX78" s="239">
        <f>DX37</f>
        <v>119</v>
      </c>
      <c r="DY78" s="239">
        <f>DY37</f>
        <v>120</v>
      </c>
    </row>
    <row r="79" spans="2:129" x14ac:dyDescent="0.2">
      <c r="B79" s="10" t="s">
        <v>137</v>
      </c>
      <c r="G79" s="9"/>
      <c r="I79" s="19">
        <f>I76*$M$9</f>
        <v>0</v>
      </c>
      <c r="J79" s="19">
        <f>J76*$M$9</f>
        <v>0</v>
      </c>
      <c r="K79" s="19">
        <f t="shared" ref="K79:BV79" si="131">K76*$M$9</f>
        <v>0</v>
      </c>
      <c r="L79" s="19">
        <f t="shared" si="131"/>
        <v>0</v>
      </c>
      <c r="M79" s="19">
        <f t="shared" si="131"/>
        <v>0</v>
      </c>
      <c r="N79" s="19">
        <f t="shared" si="131"/>
        <v>0</v>
      </c>
      <c r="O79" s="19">
        <f t="shared" si="131"/>
        <v>0</v>
      </c>
      <c r="P79" s="19">
        <f t="shared" si="131"/>
        <v>0</v>
      </c>
      <c r="Q79" s="19">
        <f t="shared" si="131"/>
        <v>0</v>
      </c>
      <c r="R79" s="19">
        <f t="shared" si="131"/>
        <v>0</v>
      </c>
      <c r="S79" s="19">
        <f t="shared" si="131"/>
        <v>0</v>
      </c>
      <c r="T79" s="19">
        <f t="shared" si="131"/>
        <v>0</v>
      </c>
      <c r="U79" s="19">
        <f t="shared" si="131"/>
        <v>0</v>
      </c>
      <c r="V79" s="19">
        <f t="shared" si="131"/>
        <v>0</v>
      </c>
      <c r="W79" s="19">
        <f t="shared" si="131"/>
        <v>0</v>
      </c>
      <c r="X79" s="19">
        <f t="shared" si="131"/>
        <v>0</v>
      </c>
      <c r="Y79" s="19">
        <f t="shared" si="131"/>
        <v>0</v>
      </c>
      <c r="Z79" s="19">
        <f t="shared" si="131"/>
        <v>0</v>
      </c>
      <c r="AA79" s="19">
        <f t="shared" si="131"/>
        <v>0</v>
      </c>
      <c r="AB79" s="19">
        <f t="shared" si="131"/>
        <v>0</v>
      </c>
      <c r="AC79" s="19">
        <f t="shared" si="131"/>
        <v>0</v>
      </c>
      <c r="AD79" s="19">
        <f t="shared" si="131"/>
        <v>0</v>
      </c>
      <c r="AE79" s="19">
        <f t="shared" si="131"/>
        <v>0</v>
      </c>
      <c r="AF79" s="19">
        <f t="shared" si="131"/>
        <v>0</v>
      </c>
      <c r="AG79" s="19">
        <f t="shared" si="131"/>
        <v>0</v>
      </c>
      <c r="AH79" s="19">
        <f t="shared" si="131"/>
        <v>0</v>
      </c>
      <c r="AI79" s="19">
        <f t="shared" si="131"/>
        <v>0</v>
      </c>
      <c r="AJ79" s="19">
        <f t="shared" si="131"/>
        <v>0</v>
      </c>
      <c r="AK79" s="19">
        <f t="shared" si="131"/>
        <v>0</v>
      </c>
      <c r="AL79" s="19">
        <f t="shared" si="131"/>
        <v>0</v>
      </c>
      <c r="AM79" s="19">
        <f t="shared" si="131"/>
        <v>0</v>
      </c>
      <c r="AN79" s="19">
        <f t="shared" si="131"/>
        <v>0</v>
      </c>
      <c r="AO79" s="19">
        <f t="shared" si="131"/>
        <v>0</v>
      </c>
      <c r="AP79" s="19">
        <f t="shared" si="131"/>
        <v>0</v>
      </c>
      <c r="AQ79" s="19">
        <f t="shared" si="131"/>
        <v>0</v>
      </c>
      <c r="AR79" s="19">
        <f t="shared" si="131"/>
        <v>0</v>
      </c>
      <c r="AS79" s="19">
        <f t="shared" si="131"/>
        <v>0</v>
      </c>
      <c r="AT79" s="19">
        <f t="shared" si="131"/>
        <v>0</v>
      </c>
      <c r="AU79" s="19">
        <f t="shared" si="131"/>
        <v>0</v>
      </c>
      <c r="AV79" s="19">
        <f t="shared" si="131"/>
        <v>0</v>
      </c>
      <c r="AW79" s="19">
        <f t="shared" si="131"/>
        <v>0</v>
      </c>
      <c r="AX79" s="19">
        <f t="shared" si="131"/>
        <v>0</v>
      </c>
      <c r="AY79" s="19">
        <f t="shared" si="131"/>
        <v>0</v>
      </c>
      <c r="AZ79" s="19">
        <f t="shared" si="131"/>
        <v>0</v>
      </c>
      <c r="BA79" s="19">
        <f t="shared" si="131"/>
        <v>0</v>
      </c>
      <c r="BB79" s="19">
        <f t="shared" si="131"/>
        <v>0</v>
      </c>
      <c r="BC79" s="19">
        <f t="shared" si="131"/>
        <v>0</v>
      </c>
      <c r="BD79" s="19">
        <f t="shared" si="131"/>
        <v>0</v>
      </c>
      <c r="BE79" s="19">
        <f t="shared" si="131"/>
        <v>0</v>
      </c>
      <c r="BF79" s="19">
        <f t="shared" si="131"/>
        <v>0</v>
      </c>
      <c r="BG79" s="19">
        <f t="shared" si="131"/>
        <v>0</v>
      </c>
      <c r="BH79" s="19">
        <f t="shared" si="131"/>
        <v>0</v>
      </c>
      <c r="BI79" s="19">
        <f t="shared" si="131"/>
        <v>0</v>
      </c>
      <c r="BJ79" s="19">
        <f t="shared" si="131"/>
        <v>0</v>
      </c>
      <c r="BK79" s="19">
        <f t="shared" si="131"/>
        <v>0</v>
      </c>
      <c r="BL79" s="19">
        <f t="shared" si="131"/>
        <v>0</v>
      </c>
      <c r="BM79" s="19">
        <f t="shared" si="131"/>
        <v>0</v>
      </c>
      <c r="BN79" s="19">
        <f t="shared" si="131"/>
        <v>0</v>
      </c>
      <c r="BO79" s="19">
        <f t="shared" si="131"/>
        <v>0</v>
      </c>
      <c r="BP79" s="19">
        <f t="shared" si="131"/>
        <v>0</v>
      </c>
      <c r="BQ79" s="19">
        <f t="shared" si="131"/>
        <v>0</v>
      </c>
      <c r="BR79" s="19">
        <f t="shared" si="131"/>
        <v>0</v>
      </c>
      <c r="BS79" s="19">
        <f t="shared" si="131"/>
        <v>0</v>
      </c>
      <c r="BT79" s="19">
        <f t="shared" si="131"/>
        <v>0</v>
      </c>
      <c r="BU79" s="19">
        <f t="shared" si="131"/>
        <v>0</v>
      </c>
      <c r="BV79" s="19">
        <f t="shared" si="131"/>
        <v>0</v>
      </c>
      <c r="BW79" s="19">
        <f t="shared" ref="BW79:CM79" si="132">BW76*$M$9</f>
        <v>0</v>
      </c>
      <c r="BX79" s="19">
        <f t="shared" si="132"/>
        <v>0</v>
      </c>
      <c r="BY79" s="19">
        <f t="shared" si="132"/>
        <v>0</v>
      </c>
      <c r="BZ79" s="19">
        <f t="shared" si="132"/>
        <v>0</v>
      </c>
      <c r="CA79" s="19">
        <f t="shared" si="132"/>
        <v>0</v>
      </c>
      <c r="CB79" s="19">
        <f t="shared" si="132"/>
        <v>0</v>
      </c>
      <c r="CC79" s="19">
        <f t="shared" si="132"/>
        <v>0</v>
      </c>
      <c r="CD79" s="19">
        <f t="shared" si="132"/>
        <v>0</v>
      </c>
      <c r="CE79" s="19">
        <f t="shared" si="132"/>
        <v>0</v>
      </c>
      <c r="CF79" s="19">
        <f t="shared" si="132"/>
        <v>0</v>
      </c>
      <c r="CG79" s="19">
        <f t="shared" si="132"/>
        <v>0</v>
      </c>
      <c r="CH79" s="19">
        <f t="shared" si="132"/>
        <v>0</v>
      </c>
      <c r="CI79" s="19">
        <f t="shared" si="132"/>
        <v>0</v>
      </c>
      <c r="CJ79" s="19">
        <f t="shared" si="132"/>
        <v>0</v>
      </c>
      <c r="CK79" s="19">
        <f t="shared" si="132"/>
        <v>0</v>
      </c>
      <c r="CL79" s="19">
        <f t="shared" si="132"/>
        <v>0</v>
      </c>
      <c r="CM79" s="19">
        <f t="shared" si="132"/>
        <v>0</v>
      </c>
      <c r="CN79" s="19">
        <f t="shared" ref="CN79:DW79" si="133">CN76*$M$9</f>
        <v>0</v>
      </c>
      <c r="CO79" s="19">
        <f t="shared" si="133"/>
        <v>0</v>
      </c>
      <c r="CP79" s="19">
        <f t="shared" si="133"/>
        <v>0</v>
      </c>
      <c r="CQ79" s="19">
        <f t="shared" si="133"/>
        <v>0</v>
      </c>
      <c r="CR79" s="19">
        <f t="shared" si="133"/>
        <v>0</v>
      </c>
      <c r="CS79" s="19">
        <f t="shared" si="133"/>
        <v>0</v>
      </c>
      <c r="CT79" s="19">
        <f t="shared" si="133"/>
        <v>0</v>
      </c>
      <c r="CU79" s="19">
        <f t="shared" si="133"/>
        <v>0</v>
      </c>
      <c r="CV79" s="19">
        <f t="shared" si="133"/>
        <v>0</v>
      </c>
      <c r="CW79" s="19">
        <f t="shared" si="133"/>
        <v>0</v>
      </c>
      <c r="CX79" s="19">
        <f t="shared" si="133"/>
        <v>0</v>
      </c>
      <c r="CY79" s="19">
        <f t="shared" si="133"/>
        <v>0</v>
      </c>
      <c r="CZ79" s="19">
        <f t="shared" si="133"/>
        <v>0</v>
      </c>
      <c r="DA79" s="19">
        <f t="shared" si="133"/>
        <v>0</v>
      </c>
      <c r="DB79" s="19">
        <f t="shared" si="133"/>
        <v>0</v>
      </c>
      <c r="DC79" s="19">
        <f t="shared" si="133"/>
        <v>0</v>
      </c>
      <c r="DD79" s="19">
        <f t="shared" si="133"/>
        <v>0</v>
      </c>
      <c r="DE79" s="19">
        <f t="shared" si="133"/>
        <v>0</v>
      </c>
      <c r="DF79" s="19">
        <f t="shared" si="133"/>
        <v>0</v>
      </c>
      <c r="DG79" s="19">
        <f t="shared" si="133"/>
        <v>0</v>
      </c>
      <c r="DH79" s="19">
        <f t="shared" si="133"/>
        <v>0</v>
      </c>
      <c r="DI79" s="19">
        <f t="shared" si="133"/>
        <v>0</v>
      </c>
      <c r="DJ79" s="19">
        <f t="shared" si="133"/>
        <v>0</v>
      </c>
      <c r="DK79" s="19">
        <f t="shared" si="133"/>
        <v>0</v>
      </c>
      <c r="DL79" s="19">
        <f t="shared" si="133"/>
        <v>0</v>
      </c>
      <c r="DM79" s="19">
        <f t="shared" si="133"/>
        <v>0</v>
      </c>
      <c r="DN79" s="19">
        <f t="shared" si="133"/>
        <v>0</v>
      </c>
      <c r="DO79" s="19">
        <f t="shared" si="133"/>
        <v>0</v>
      </c>
      <c r="DP79" s="19">
        <f t="shared" si="133"/>
        <v>0</v>
      </c>
      <c r="DQ79" s="19">
        <f t="shared" si="133"/>
        <v>0</v>
      </c>
      <c r="DR79" s="19">
        <f t="shared" si="133"/>
        <v>0</v>
      </c>
      <c r="DS79" s="19">
        <f t="shared" si="133"/>
        <v>0</v>
      </c>
      <c r="DT79" s="19">
        <f t="shared" si="133"/>
        <v>0</v>
      </c>
      <c r="DU79" s="19">
        <f t="shared" si="133"/>
        <v>0</v>
      </c>
      <c r="DV79" s="19">
        <f t="shared" si="133"/>
        <v>0</v>
      </c>
      <c r="DW79" s="19">
        <f t="shared" si="133"/>
        <v>0</v>
      </c>
      <c r="DX79" s="19">
        <f>DX76*$M$9</f>
        <v>0</v>
      </c>
      <c r="DY79" s="19">
        <f>DY76*$M$9</f>
        <v>0</v>
      </c>
    </row>
    <row r="80" spans="2:129" x14ac:dyDescent="0.2">
      <c r="B80" s="10" t="s">
        <v>138</v>
      </c>
      <c r="G80" s="9"/>
      <c r="I80" s="19">
        <f>I76*$L$9</f>
        <v>0</v>
      </c>
      <c r="J80" s="19">
        <f>J76*$L$9</f>
        <v>0</v>
      </c>
      <c r="K80" s="19">
        <f t="shared" ref="K80:BV80" si="134">K76*$L$9</f>
        <v>0</v>
      </c>
      <c r="L80" s="19">
        <f t="shared" si="134"/>
        <v>0</v>
      </c>
      <c r="M80" s="19">
        <f t="shared" si="134"/>
        <v>0</v>
      </c>
      <c r="N80" s="19">
        <f t="shared" si="134"/>
        <v>0</v>
      </c>
      <c r="O80" s="19">
        <f t="shared" si="134"/>
        <v>0</v>
      </c>
      <c r="P80" s="19">
        <f t="shared" si="134"/>
        <v>0</v>
      </c>
      <c r="Q80" s="19">
        <f t="shared" si="134"/>
        <v>0</v>
      </c>
      <c r="R80" s="19">
        <f t="shared" si="134"/>
        <v>0</v>
      </c>
      <c r="S80" s="19">
        <f t="shared" si="134"/>
        <v>0</v>
      </c>
      <c r="T80" s="19">
        <f t="shared" si="134"/>
        <v>0</v>
      </c>
      <c r="U80" s="19">
        <f t="shared" si="134"/>
        <v>0</v>
      </c>
      <c r="V80" s="19">
        <f t="shared" si="134"/>
        <v>0</v>
      </c>
      <c r="W80" s="19">
        <f t="shared" si="134"/>
        <v>0</v>
      </c>
      <c r="X80" s="19">
        <f t="shared" si="134"/>
        <v>0</v>
      </c>
      <c r="Y80" s="19">
        <f t="shared" si="134"/>
        <v>0</v>
      </c>
      <c r="Z80" s="19">
        <f t="shared" si="134"/>
        <v>0</v>
      </c>
      <c r="AA80" s="19">
        <f t="shared" si="134"/>
        <v>0</v>
      </c>
      <c r="AB80" s="19">
        <f t="shared" si="134"/>
        <v>0</v>
      </c>
      <c r="AC80" s="19">
        <f t="shared" si="134"/>
        <v>0</v>
      </c>
      <c r="AD80" s="19">
        <f t="shared" si="134"/>
        <v>0</v>
      </c>
      <c r="AE80" s="19">
        <f t="shared" si="134"/>
        <v>0</v>
      </c>
      <c r="AF80" s="19">
        <f t="shared" si="134"/>
        <v>0</v>
      </c>
      <c r="AG80" s="19">
        <f t="shared" si="134"/>
        <v>0</v>
      </c>
      <c r="AH80" s="19">
        <f t="shared" si="134"/>
        <v>0</v>
      </c>
      <c r="AI80" s="19">
        <f t="shared" si="134"/>
        <v>0</v>
      </c>
      <c r="AJ80" s="19">
        <f t="shared" si="134"/>
        <v>0</v>
      </c>
      <c r="AK80" s="19">
        <f t="shared" si="134"/>
        <v>0</v>
      </c>
      <c r="AL80" s="19">
        <f t="shared" si="134"/>
        <v>0</v>
      </c>
      <c r="AM80" s="19">
        <f t="shared" si="134"/>
        <v>0</v>
      </c>
      <c r="AN80" s="19">
        <f t="shared" si="134"/>
        <v>0</v>
      </c>
      <c r="AO80" s="19">
        <f t="shared" si="134"/>
        <v>0</v>
      </c>
      <c r="AP80" s="19">
        <f t="shared" si="134"/>
        <v>0</v>
      </c>
      <c r="AQ80" s="19">
        <f t="shared" si="134"/>
        <v>0</v>
      </c>
      <c r="AR80" s="19">
        <f t="shared" si="134"/>
        <v>0</v>
      </c>
      <c r="AS80" s="19">
        <f t="shared" si="134"/>
        <v>0</v>
      </c>
      <c r="AT80" s="19">
        <f t="shared" si="134"/>
        <v>0</v>
      </c>
      <c r="AU80" s="19">
        <f t="shared" si="134"/>
        <v>0</v>
      </c>
      <c r="AV80" s="19">
        <f t="shared" si="134"/>
        <v>0</v>
      </c>
      <c r="AW80" s="19">
        <f t="shared" si="134"/>
        <v>0</v>
      </c>
      <c r="AX80" s="19">
        <f t="shared" si="134"/>
        <v>0</v>
      </c>
      <c r="AY80" s="19">
        <f t="shared" si="134"/>
        <v>0</v>
      </c>
      <c r="AZ80" s="19">
        <f t="shared" si="134"/>
        <v>0</v>
      </c>
      <c r="BA80" s="19">
        <f t="shared" si="134"/>
        <v>0</v>
      </c>
      <c r="BB80" s="19">
        <f t="shared" si="134"/>
        <v>0</v>
      </c>
      <c r="BC80" s="19">
        <f t="shared" si="134"/>
        <v>0</v>
      </c>
      <c r="BD80" s="19">
        <f t="shared" si="134"/>
        <v>0</v>
      </c>
      <c r="BE80" s="19">
        <f t="shared" si="134"/>
        <v>0</v>
      </c>
      <c r="BF80" s="19">
        <f t="shared" si="134"/>
        <v>0</v>
      </c>
      <c r="BG80" s="19">
        <f t="shared" si="134"/>
        <v>0</v>
      </c>
      <c r="BH80" s="19">
        <f t="shared" si="134"/>
        <v>0</v>
      </c>
      <c r="BI80" s="19">
        <f t="shared" si="134"/>
        <v>0</v>
      </c>
      <c r="BJ80" s="19">
        <f t="shared" si="134"/>
        <v>0</v>
      </c>
      <c r="BK80" s="19">
        <f t="shared" si="134"/>
        <v>0</v>
      </c>
      <c r="BL80" s="19">
        <f t="shared" si="134"/>
        <v>0</v>
      </c>
      <c r="BM80" s="19">
        <f t="shared" si="134"/>
        <v>0</v>
      </c>
      <c r="BN80" s="19">
        <f t="shared" si="134"/>
        <v>0</v>
      </c>
      <c r="BO80" s="19">
        <f t="shared" si="134"/>
        <v>0</v>
      </c>
      <c r="BP80" s="19">
        <f t="shared" si="134"/>
        <v>0</v>
      </c>
      <c r="BQ80" s="19">
        <f t="shared" si="134"/>
        <v>0</v>
      </c>
      <c r="BR80" s="19">
        <f t="shared" si="134"/>
        <v>0</v>
      </c>
      <c r="BS80" s="19">
        <f t="shared" si="134"/>
        <v>0</v>
      </c>
      <c r="BT80" s="19">
        <f t="shared" si="134"/>
        <v>0</v>
      </c>
      <c r="BU80" s="19">
        <f t="shared" si="134"/>
        <v>0</v>
      </c>
      <c r="BV80" s="19">
        <f t="shared" si="134"/>
        <v>0</v>
      </c>
      <c r="BW80" s="19">
        <f t="shared" ref="BW80:CM80" si="135">BW76*$L$9</f>
        <v>0</v>
      </c>
      <c r="BX80" s="19">
        <f t="shared" si="135"/>
        <v>0</v>
      </c>
      <c r="BY80" s="19">
        <f t="shared" si="135"/>
        <v>0</v>
      </c>
      <c r="BZ80" s="19">
        <f t="shared" si="135"/>
        <v>0</v>
      </c>
      <c r="CA80" s="19">
        <f t="shared" si="135"/>
        <v>0</v>
      </c>
      <c r="CB80" s="19">
        <f t="shared" si="135"/>
        <v>0</v>
      </c>
      <c r="CC80" s="19">
        <f t="shared" si="135"/>
        <v>0</v>
      </c>
      <c r="CD80" s="19">
        <f t="shared" si="135"/>
        <v>0</v>
      </c>
      <c r="CE80" s="19">
        <f t="shared" si="135"/>
        <v>0</v>
      </c>
      <c r="CF80" s="19">
        <f t="shared" si="135"/>
        <v>0</v>
      </c>
      <c r="CG80" s="19">
        <f t="shared" si="135"/>
        <v>0</v>
      </c>
      <c r="CH80" s="19">
        <f t="shared" si="135"/>
        <v>0</v>
      </c>
      <c r="CI80" s="19">
        <f t="shared" si="135"/>
        <v>0</v>
      </c>
      <c r="CJ80" s="19">
        <f t="shared" si="135"/>
        <v>0</v>
      </c>
      <c r="CK80" s="19">
        <f t="shared" si="135"/>
        <v>0</v>
      </c>
      <c r="CL80" s="19">
        <f t="shared" si="135"/>
        <v>0</v>
      </c>
      <c r="CM80" s="19">
        <f t="shared" si="135"/>
        <v>0</v>
      </c>
      <c r="CN80" s="19">
        <f t="shared" ref="CN80:DW80" si="136">CN76*$L$9</f>
        <v>0</v>
      </c>
      <c r="CO80" s="19">
        <f t="shared" si="136"/>
        <v>0</v>
      </c>
      <c r="CP80" s="19">
        <f t="shared" si="136"/>
        <v>0</v>
      </c>
      <c r="CQ80" s="19">
        <f t="shared" si="136"/>
        <v>0</v>
      </c>
      <c r="CR80" s="19">
        <f t="shared" si="136"/>
        <v>0</v>
      </c>
      <c r="CS80" s="19">
        <f t="shared" si="136"/>
        <v>0</v>
      </c>
      <c r="CT80" s="19">
        <f t="shared" si="136"/>
        <v>0</v>
      </c>
      <c r="CU80" s="19">
        <f t="shared" si="136"/>
        <v>0</v>
      </c>
      <c r="CV80" s="19">
        <f t="shared" si="136"/>
        <v>0</v>
      </c>
      <c r="CW80" s="19">
        <f t="shared" si="136"/>
        <v>0</v>
      </c>
      <c r="CX80" s="19">
        <f t="shared" si="136"/>
        <v>0</v>
      </c>
      <c r="CY80" s="19">
        <f t="shared" si="136"/>
        <v>0</v>
      </c>
      <c r="CZ80" s="19">
        <f t="shared" si="136"/>
        <v>0</v>
      </c>
      <c r="DA80" s="19">
        <f t="shared" si="136"/>
        <v>0</v>
      </c>
      <c r="DB80" s="19">
        <f t="shared" si="136"/>
        <v>0</v>
      </c>
      <c r="DC80" s="19">
        <f t="shared" si="136"/>
        <v>0</v>
      </c>
      <c r="DD80" s="19">
        <f t="shared" si="136"/>
        <v>0</v>
      </c>
      <c r="DE80" s="19">
        <f t="shared" si="136"/>
        <v>0</v>
      </c>
      <c r="DF80" s="19">
        <f t="shared" si="136"/>
        <v>0</v>
      </c>
      <c r="DG80" s="19">
        <f t="shared" si="136"/>
        <v>0</v>
      </c>
      <c r="DH80" s="19">
        <f t="shared" si="136"/>
        <v>0</v>
      </c>
      <c r="DI80" s="19">
        <f t="shared" si="136"/>
        <v>0</v>
      </c>
      <c r="DJ80" s="19">
        <f t="shared" si="136"/>
        <v>0</v>
      </c>
      <c r="DK80" s="19">
        <f t="shared" si="136"/>
        <v>0</v>
      </c>
      <c r="DL80" s="19">
        <f t="shared" si="136"/>
        <v>0</v>
      </c>
      <c r="DM80" s="19">
        <f t="shared" si="136"/>
        <v>0</v>
      </c>
      <c r="DN80" s="19">
        <f t="shared" si="136"/>
        <v>0</v>
      </c>
      <c r="DO80" s="19">
        <f t="shared" si="136"/>
        <v>0</v>
      </c>
      <c r="DP80" s="19">
        <f t="shared" si="136"/>
        <v>0</v>
      </c>
      <c r="DQ80" s="19">
        <f t="shared" si="136"/>
        <v>0</v>
      </c>
      <c r="DR80" s="19">
        <f t="shared" si="136"/>
        <v>0</v>
      </c>
      <c r="DS80" s="19">
        <f t="shared" si="136"/>
        <v>0</v>
      </c>
      <c r="DT80" s="19">
        <f t="shared" si="136"/>
        <v>0</v>
      </c>
      <c r="DU80" s="19">
        <f t="shared" si="136"/>
        <v>0</v>
      </c>
      <c r="DV80" s="19">
        <f t="shared" si="136"/>
        <v>0</v>
      </c>
      <c r="DW80" s="19">
        <f t="shared" si="136"/>
        <v>0</v>
      </c>
      <c r="DX80" s="19">
        <f>DX76*$L$9</f>
        <v>0</v>
      </c>
      <c r="DY80" s="19">
        <f>DY76*$L$9</f>
        <v>0</v>
      </c>
    </row>
    <row r="81" spans="2:129" x14ac:dyDescent="0.2">
      <c r="B81" s="10" t="s">
        <v>147</v>
      </c>
      <c r="G81" s="9"/>
      <c r="I81" s="19">
        <f>SUM(I79:I80)</f>
        <v>0</v>
      </c>
      <c r="J81" s="19">
        <f>SUM(J79:J80)</f>
        <v>0</v>
      </c>
      <c r="K81" s="19">
        <f t="shared" ref="K81:BV81" si="137">SUM(K79:K80)</f>
        <v>0</v>
      </c>
      <c r="L81" s="19">
        <f t="shared" si="137"/>
        <v>0</v>
      </c>
      <c r="M81" s="19">
        <f t="shared" si="137"/>
        <v>0</v>
      </c>
      <c r="N81" s="19">
        <f t="shared" si="137"/>
        <v>0</v>
      </c>
      <c r="O81" s="19">
        <f t="shared" si="137"/>
        <v>0</v>
      </c>
      <c r="P81" s="19">
        <f t="shared" si="137"/>
        <v>0</v>
      </c>
      <c r="Q81" s="19">
        <f t="shared" si="137"/>
        <v>0</v>
      </c>
      <c r="R81" s="19">
        <f t="shared" si="137"/>
        <v>0</v>
      </c>
      <c r="S81" s="19">
        <f t="shared" si="137"/>
        <v>0</v>
      </c>
      <c r="T81" s="19">
        <f t="shared" si="137"/>
        <v>0</v>
      </c>
      <c r="U81" s="19">
        <f t="shared" si="137"/>
        <v>0</v>
      </c>
      <c r="V81" s="19">
        <f t="shared" si="137"/>
        <v>0</v>
      </c>
      <c r="W81" s="19">
        <f t="shared" si="137"/>
        <v>0</v>
      </c>
      <c r="X81" s="19">
        <f t="shared" si="137"/>
        <v>0</v>
      </c>
      <c r="Y81" s="19">
        <f t="shared" si="137"/>
        <v>0</v>
      </c>
      <c r="Z81" s="19">
        <f t="shared" si="137"/>
        <v>0</v>
      </c>
      <c r="AA81" s="19">
        <f t="shared" si="137"/>
        <v>0</v>
      </c>
      <c r="AB81" s="19">
        <f t="shared" si="137"/>
        <v>0</v>
      </c>
      <c r="AC81" s="19">
        <f t="shared" si="137"/>
        <v>0</v>
      </c>
      <c r="AD81" s="19">
        <f t="shared" si="137"/>
        <v>0</v>
      </c>
      <c r="AE81" s="19">
        <f t="shared" si="137"/>
        <v>0</v>
      </c>
      <c r="AF81" s="19">
        <f t="shared" si="137"/>
        <v>0</v>
      </c>
      <c r="AG81" s="19">
        <f t="shared" si="137"/>
        <v>0</v>
      </c>
      <c r="AH81" s="19">
        <f t="shared" si="137"/>
        <v>0</v>
      </c>
      <c r="AI81" s="19">
        <f t="shared" si="137"/>
        <v>0</v>
      </c>
      <c r="AJ81" s="19">
        <f t="shared" si="137"/>
        <v>0</v>
      </c>
      <c r="AK81" s="19">
        <f t="shared" si="137"/>
        <v>0</v>
      </c>
      <c r="AL81" s="19">
        <f t="shared" si="137"/>
        <v>0</v>
      </c>
      <c r="AM81" s="19">
        <f t="shared" si="137"/>
        <v>0</v>
      </c>
      <c r="AN81" s="19">
        <f t="shared" si="137"/>
        <v>0</v>
      </c>
      <c r="AO81" s="19">
        <f t="shared" si="137"/>
        <v>0</v>
      </c>
      <c r="AP81" s="19">
        <f t="shared" si="137"/>
        <v>0</v>
      </c>
      <c r="AQ81" s="19">
        <f t="shared" si="137"/>
        <v>0</v>
      </c>
      <c r="AR81" s="19">
        <f t="shared" si="137"/>
        <v>0</v>
      </c>
      <c r="AS81" s="19">
        <f t="shared" si="137"/>
        <v>0</v>
      </c>
      <c r="AT81" s="19">
        <f t="shared" si="137"/>
        <v>0</v>
      </c>
      <c r="AU81" s="19">
        <f t="shared" si="137"/>
        <v>0</v>
      </c>
      <c r="AV81" s="19">
        <f t="shared" si="137"/>
        <v>0</v>
      </c>
      <c r="AW81" s="19">
        <f t="shared" si="137"/>
        <v>0</v>
      </c>
      <c r="AX81" s="19">
        <f t="shared" si="137"/>
        <v>0</v>
      </c>
      <c r="AY81" s="19">
        <f t="shared" si="137"/>
        <v>0</v>
      </c>
      <c r="AZ81" s="19">
        <f t="shared" si="137"/>
        <v>0</v>
      </c>
      <c r="BA81" s="19">
        <f t="shared" si="137"/>
        <v>0</v>
      </c>
      <c r="BB81" s="19">
        <f t="shared" si="137"/>
        <v>0</v>
      </c>
      <c r="BC81" s="19">
        <f t="shared" si="137"/>
        <v>0</v>
      </c>
      <c r="BD81" s="19">
        <f t="shared" si="137"/>
        <v>0</v>
      </c>
      <c r="BE81" s="19">
        <f t="shared" si="137"/>
        <v>0</v>
      </c>
      <c r="BF81" s="19">
        <f t="shared" si="137"/>
        <v>0</v>
      </c>
      <c r="BG81" s="19">
        <f t="shared" si="137"/>
        <v>0</v>
      </c>
      <c r="BH81" s="19">
        <f t="shared" si="137"/>
        <v>0</v>
      </c>
      <c r="BI81" s="19">
        <f t="shared" si="137"/>
        <v>0</v>
      </c>
      <c r="BJ81" s="19">
        <f t="shared" si="137"/>
        <v>0</v>
      </c>
      <c r="BK81" s="19">
        <f t="shared" si="137"/>
        <v>0</v>
      </c>
      <c r="BL81" s="19">
        <f t="shared" si="137"/>
        <v>0</v>
      </c>
      <c r="BM81" s="19">
        <f t="shared" si="137"/>
        <v>0</v>
      </c>
      <c r="BN81" s="19">
        <f t="shared" si="137"/>
        <v>0</v>
      </c>
      <c r="BO81" s="19">
        <f t="shared" si="137"/>
        <v>0</v>
      </c>
      <c r="BP81" s="19">
        <f t="shared" si="137"/>
        <v>0</v>
      </c>
      <c r="BQ81" s="19">
        <f t="shared" si="137"/>
        <v>0</v>
      </c>
      <c r="BR81" s="19">
        <f t="shared" si="137"/>
        <v>0</v>
      </c>
      <c r="BS81" s="19">
        <f t="shared" si="137"/>
        <v>0</v>
      </c>
      <c r="BT81" s="19">
        <f t="shared" si="137"/>
        <v>0</v>
      </c>
      <c r="BU81" s="19">
        <f t="shared" si="137"/>
        <v>0</v>
      </c>
      <c r="BV81" s="19">
        <f t="shared" si="137"/>
        <v>0</v>
      </c>
      <c r="BW81" s="19">
        <f t="shared" ref="BW81:CM81" si="138">SUM(BW79:BW80)</f>
        <v>0</v>
      </c>
      <c r="BX81" s="19">
        <f t="shared" si="138"/>
        <v>0</v>
      </c>
      <c r="BY81" s="19">
        <f t="shared" si="138"/>
        <v>0</v>
      </c>
      <c r="BZ81" s="19">
        <f t="shared" si="138"/>
        <v>0</v>
      </c>
      <c r="CA81" s="19">
        <f t="shared" si="138"/>
        <v>0</v>
      </c>
      <c r="CB81" s="19">
        <f t="shared" si="138"/>
        <v>0</v>
      </c>
      <c r="CC81" s="19">
        <f t="shared" si="138"/>
        <v>0</v>
      </c>
      <c r="CD81" s="19">
        <f t="shared" si="138"/>
        <v>0</v>
      </c>
      <c r="CE81" s="19">
        <f t="shared" si="138"/>
        <v>0</v>
      </c>
      <c r="CF81" s="19">
        <f t="shared" si="138"/>
        <v>0</v>
      </c>
      <c r="CG81" s="19">
        <f t="shared" si="138"/>
        <v>0</v>
      </c>
      <c r="CH81" s="19">
        <f t="shared" si="138"/>
        <v>0</v>
      </c>
      <c r="CI81" s="19">
        <f t="shared" si="138"/>
        <v>0</v>
      </c>
      <c r="CJ81" s="19">
        <f t="shared" si="138"/>
        <v>0</v>
      </c>
      <c r="CK81" s="19">
        <f t="shared" si="138"/>
        <v>0</v>
      </c>
      <c r="CL81" s="19">
        <f t="shared" si="138"/>
        <v>0</v>
      </c>
      <c r="CM81" s="19">
        <f t="shared" si="138"/>
        <v>0</v>
      </c>
      <c r="CN81" s="19">
        <f t="shared" ref="CN81:DW81" si="139">SUM(CN79:CN80)</f>
        <v>0</v>
      </c>
      <c r="CO81" s="19">
        <f t="shared" si="139"/>
        <v>0</v>
      </c>
      <c r="CP81" s="19">
        <f t="shared" si="139"/>
        <v>0</v>
      </c>
      <c r="CQ81" s="19">
        <f t="shared" si="139"/>
        <v>0</v>
      </c>
      <c r="CR81" s="19">
        <f t="shared" si="139"/>
        <v>0</v>
      </c>
      <c r="CS81" s="19">
        <f t="shared" si="139"/>
        <v>0</v>
      </c>
      <c r="CT81" s="19">
        <f t="shared" si="139"/>
        <v>0</v>
      </c>
      <c r="CU81" s="19">
        <f t="shared" si="139"/>
        <v>0</v>
      </c>
      <c r="CV81" s="19">
        <f t="shared" si="139"/>
        <v>0</v>
      </c>
      <c r="CW81" s="19">
        <f t="shared" si="139"/>
        <v>0</v>
      </c>
      <c r="CX81" s="19">
        <f t="shared" si="139"/>
        <v>0</v>
      </c>
      <c r="CY81" s="19">
        <f t="shared" si="139"/>
        <v>0</v>
      </c>
      <c r="CZ81" s="19">
        <f t="shared" si="139"/>
        <v>0</v>
      </c>
      <c r="DA81" s="19">
        <f t="shared" si="139"/>
        <v>0</v>
      </c>
      <c r="DB81" s="19">
        <f t="shared" si="139"/>
        <v>0</v>
      </c>
      <c r="DC81" s="19">
        <f t="shared" si="139"/>
        <v>0</v>
      </c>
      <c r="DD81" s="19">
        <f t="shared" si="139"/>
        <v>0</v>
      </c>
      <c r="DE81" s="19">
        <f t="shared" si="139"/>
        <v>0</v>
      </c>
      <c r="DF81" s="19">
        <f t="shared" si="139"/>
        <v>0</v>
      </c>
      <c r="DG81" s="19">
        <f t="shared" si="139"/>
        <v>0</v>
      </c>
      <c r="DH81" s="19">
        <f t="shared" si="139"/>
        <v>0</v>
      </c>
      <c r="DI81" s="19">
        <f t="shared" si="139"/>
        <v>0</v>
      </c>
      <c r="DJ81" s="19">
        <f t="shared" si="139"/>
        <v>0</v>
      </c>
      <c r="DK81" s="19">
        <f t="shared" si="139"/>
        <v>0</v>
      </c>
      <c r="DL81" s="19">
        <f t="shared" si="139"/>
        <v>0</v>
      </c>
      <c r="DM81" s="19">
        <f t="shared" si="139"/>
        <v>0</v>
      </c>
      <c r="DN81" s="19">
        <f t="shared" si="139"/>
        <v>0</v>
      </c>
      <c r="DO81" s="19">
        <f t="shared" si="139"/>
        <v>0</v>
      </c>
      <c r="DP81" s="19">
        <f t="shared" si="139"/>
        <v>0</v>
      </c>
      <c r="DQ81" s="19">
        <f t="shared" si="139"/>
        <v>0</v>
      </c>
      <c r="DR81" s="19">
        <f t="shared" si="139"/>
        <v>0</v>
      </c>
      <c r="DS81" s="19">
        <f t="shared" si="139"/>
        <v>0</v>
      </c>
      <c r="DT81" s="19">
        <f t="shared" si="139"/>
        <v>0</v>
      </c>
      <c r="DU81" s="19">
        <f t="shared" si="139"/>
        <v>0</v>
      </c>
      <c r="DV81" s="19">
        <f t="shared" si="139"/>
        <v>0</v>
      </c>
      <c r="DW81" s="19">
        <f t="shared" si="139"/>
        <v>0</v>
      </c>
      <c r="DX81" s="19">
        <f>SUM(DX79:DX80)</f>
        <v>0</v>
      </c>
      <c r="DY81" s="19">
        <f>SUM(DY79:DY80)</f>
        <v>0</v>
      </c>
    </row>
    <row r="82" spans="2:129" ht="17" thickBot="1" x14ac:dyDescent="0.25">
      <c r="B82" s="12" t="s">
        <v>140</v>
      </c>
      <c r="C82" s="13"/>
      <c r="D82" s="13"/>
      <c r="E82" s="13"/>
      <c r="F82" s="13"/>
      <c r="G82" s="195"/>
      <c r="H82" s="13"/>
      <c r="I82" s="23">
        <f>MAX(I31-I47-I61-I75-I81,0)</f>
        <v>0</v>
      </c>
      <c r="J82" s="23">
        <f>MAX(J31-J47-J61-J75-J81,0)</f>
        <v>0</v>
      </c>
      <c r="K82" s="23">
        <f t="shared" ref="K82:BV82" si="140">MAX(K31-K47-K61-K75-K81,0)</f>
        <v>0</v>
      </c>
      <c r="L82" s="23">
        <f t="shared" si="140"/>
        <v>0</v>
      </c>
      <c r="M82" s="23">
        <f t="shared" si="140"/>
        <v>0</v>
      </c>
      <c r="N82" s="23">
        <f t="shared" si="140"/>
        <v>0</v>
      </c>
      <c r="O82" s="23">
        <f t="shared" si="140"/>
        <v>0</v>
      </c>
      <c r="P82" s="23">
        <f t="shared" si="140"/>
        <v>0</v>
      </c>
      <c r="Q82" s="23">
        <f t="shared" si="140"/>
        <v>0</v>
      </c>
      <c r="R82" s="23">
        <f t="shared" si="140"/>
        <v>0</v>
      </c>
      <c r="S82" s="23">
        <f t="shared" si="140"/>
        <v>0</v>
      </c>
      <c r="T82" s="23">
        <f t="shared" si="140"/>
        <v>0</v>
      </c>
      <c r="U82" s="23">
        <f t="shared" si="140"/>
        <v>0</v>
      </c>
      <c r="V82" s="23">
        <f t="shared" si="140"/>
        <v>0</v>
      </c>
      <c r="W82" s="23">
        <f t="shared" si="140"/>
        <v>0</v>
      </c>
      <c r="X82" s="23">
        <f t="shared" si="140"/>
        <v>0</v>
      </c>
      <c r="Y82" s="23">
        <f t="shared" si="140"/>
        <v>0</v>
      </c>
      <c r="Z82" s="23">
        <f t="shared" si="140"/>
        <v>0</v>
      </c>
      <c r="AA82" s="23">
        <f t="shared" si="140"/>
        <v>0</v>
      </c>
      <c r="AB82" s="23">
        <f t="shared" si="140"/>
        <v>0</v>
      </c>
      <c r="AC82" s="23">
        <f t="shared" si="140"/>
        <v>0</v>
      </c>
      <c r="AD82" s="23">
        <f t="shared" si="140"/>
        <v>0</v>
      </c>
      <c r="AE82" s="23">
        <f t="shared" si="140"/>
        <v>0</v>
      </c>
      <c r="AF82" s="23">
        <f t="shared" si="140"/>
        <v>0</v>
      </c>
      <c r="AG82" s="23">
        <f t="shared" si="140"/>
        <v>0</v>
      </c>
      <c r="AH82" s="23">
        <f t="shared" si="140"/>
        <v>0</v>
      </c>
      <c r="AI82" s="23">
        <f t="shared" si="140"/>
        <v>0</v>
      </c>
      <c r="AJ82" s="23">
        <f t="shared" si="140"/>
        <v>0</v>
      </c>
      <c r="AK82" s="23">
        <f t="shared" si="140"/>
        <v>0</v>
      </c>
      <c r="AL82" s="23">
        <f t="shared" si="140"/>
        <v>0</v>
      </c>
      <c r="AM82" s="23">
        <f t="shared" si="140"/>
        <v>0</v>
      </c>
      <c r="AN82" s="23">
        <f t="shared" si="140"/>
        <v>0</v>
      </c>
      <c r="AO82" s="23">
        <f t="shared" si="140"/>
        <v>0</v>
      </c>
      <c r="AP82" s="23">
        <f t="shared" si="140"/>
        <v>0</v>
      </c>
      <c r="AQ82" s="23">
        <f t="shared" si="140"/>
        <v>0</v>
      </c>
      <c r="AR82" s="23">
        <f t="shared" si="140"/>
        <v>0</v>
      </c>
      <c r="AS82" s="23">
        <f t="shared" si="140"/>
        <v>0</v>
      </c>
      <c r="AT82" s="23">
        <f t="shared" si="140"/>
        <v>0</v>
      </c>
      <c r="AU82" s="23">
        <f t="shared" si="140"/>
        <v>0</v>
      </c>
      <c r="AV82" s="23">
        <f t="shared" si="140"/>
        <v>0</v>
      </c>
      <c r="AW82" s="23">
        <f t="shared" si="140"/>
        <v>0</v>
      </c>
      <c r="AX82" s="23">
        <f t="shared" si="140"/>
        <v>0</v>
      </c>
      <c r="AY82" s="23">
        <f t="shared" si="140"/>
        <v>0</v>
      </c>
      <c r="AZ82" s="23">
        <f t="shared" si="140"/>
        <v>0</v>
      </c>
      <c r="BA82" s="23">
        <f t="shared" si="140"/>
        <v>0</v>
      </c>
      <c r="BB82" s="23">
        <f t="shared" si="140"/>
        <v>0</v>
      </c>
      <c r="BC82" s="23">
        <f t="shared" si="140"/>
        <v>0</v>
      </c>
      <c r="BD82" s="23">
        <f t="shared" si="140"/>
        <v>0</v>
      </c>
      <c r="BE82" s="23">
        <f t="shared" si="140"/>
        <v>0</v>
      </c>
      <c r="BF82" s="23">
        <f t="shared" si="140"/>
        <v>0</v>
      </c>
      <c r="BG82" s="23">
        <f t="shared" si="140"/>
        <v>0</v>
      </c>
      <c r="BH82" s="23">
        <f t="shared" si="140"/>
        <v>0</v>
      </c>
      <c r="BI82" s="23">
        <f t="shared" si="140"/>
        <v>0</v>
      </c>
      <c r="BJ82" s="23">
        <f t="shared" si="140"/>
        <v>0</v>
      </c>
      <c r="BK82" s="23">
        <f t="shared" si="140"/>
        <v>0</v>
      </c>
      <c r="BL82" s="23">
        <f t="shared" si="140"/>
        <v>0</v>
      </c>
      <c r="BM82" s="23">
        <f t="shared" si="140"/>
        <v>0</v>
      </c>
      <c r="BN82" s="23">
        <f t="shared" si="140"/>
        <v>0</v>
      </c>
      <c r="BO82" s="23">
        <f t="shared" si="140"/>
        <v>0</v>
      </c>
      <c r="BP82" s="23">
        <f t="shared" si="140"/>
        <v>0</v>
      </c>
      <c r="BQ82" s="23">
        <f t="shared" si="140"/>
        <v>0</v>
      </c>
      <c r="BR82" s="23">
        <f t="shared" si="140"/>
        <v>0</v>
      </c>
      <c r="BS82" s="23">
        <f t="shared" si="140"/>
        <v>0</v>
      </c>
      <c r="BT82" s="23">
        <f t="shared" si="140"/>
        <v>0</v>
      </c>
      <c r="BU82" s="23">
        <f t="shared" si="140"/>
        <v>0</v>
      </c>
      <c r="BV82" s="23">
        <f t="shared" si="140"/>
        <v>0</v>
      </c>
      <c r="BW82" s="23">
        <f t="shared" ref="BW82:CM82" si="141">MAX(BW31-BW47-BW61-BW75-BW81,0)</f>
        <v>0</v>
      </c>
      <c r="BX82" s="23">
        <f t="shared" si="141"/>
        <v>0</v>
      </c>
      <c r="BY82" s="23">
        <f t="shared" si="141"/>
        <v>0</v>
      </c>
      <c r="BZ82" s="23">
        <f t="shared" si="141"/>
        <v>0</v>
      </c>
      <c r="CA82" s="23">
        <f t="shared" si="141"/>
        <v>0</v>
      </c>
      <c r="CB82" s="23">
        <f t="shared" si="141"/>
        <v>0</v>
      </c>
      <c r="CC82" s="23">
        <f t="shared" si="141"/>
        <v>0</v>
      </c>
      <c r="CD82" s="23">
        <f t="shared" si="141"/>
        <v>0</v>
      </c>
      <c r="CE82" s="23">
        <f t="shared" si="141"/>
        <v>0</v>
      </c>
      <c r="CF82" s="23">
        <f t="shared" si="141"/>
        <v>0</v>
      </c>
      <c r="CG82" s="23">
        <f t="shared" si="141"/>
        <v>0</v>
      </c>
      <c r="CH82" s="23">
        <f t="shared" si="141"/>
        <v>0</v>
      </c>
      <c r="CI82" s="23">
        <f t="shared" si="141"/>
        <v>0</v>
      </c>
      <c r="CJ82" s="23">
        <f t="shared" si="141"/>
        <v>0</v>
      </c>
      <c r="CK82" s="23">
        <f t="shared" si="141"/>
        <v>0</v>
      </c>
      <c r="CL82" s="23">
        <f t="shared" si="141"/>
        <v>0</v>
      </c>
      <c r="CM82" s="23">
        <f t="shared" si="141"/>
        <v>0</v>
      </c>
      <c r="CN82" s="23">
        <f t="shared" ref="CN82:DW82" si="142">MAX(CN31-CN47-CN61-CN75-CN81,0)</f>
        <v>0</v>
      </c>
      <c r="CO82" s="23">
        <f t="shared" si="142"/>
        <v>0</v>
      </c>
      <c r="CP82" s="23">
        <f t="shared" si="142"/>
        <v>0</v>
      </c>
      <c r="CQ82" s="23">
        <f t="shared" si="142"/>
        <v>0</v>
      </c>
      <c r="CR82" s="23">
        <f t="shared" si="142"/>
        <v>0</v>
      </c>
      <c r="CS82" s="23">
        <f t="shared" si="142"/>
        <v>0</v>
      </c>
      <c r="CT82" s="23">
        <f t="shared" si="142"/>
        <v>0</v>
      </c>
      <c r="CU82" s="23">
        <f t="shared" si="142"/>
        <v>0</v>
      </c>
      <c r="CV82" s="23">
        <f t="shared" si="142"/>
        <v>0</v>
      </c>
      <c r="CW82" s="23">
        <f t="shared" si="142"/>
        <v>0</v>
      </c>
      <c r="CX82" s="23">
        <f t="shared" si="142"/>
        <v>0</v>
      </c>
      <c r="CY82" s="23">
        <f t="shared" si="142"/>
        <v>0</v>
      </c>
      <c r="CZ82" s="23">
        <f t="shared" si="142"/>
        <v>0</v>
      </c>
      <c r="DA82" s="23">
        <f t="shared" si="142"/>
        <v>0</v>
      </c>
      <c r="DB82" s="23">
        <f t="shared" si="142"/>
        <v>0</v>
      </c>
      <c r="DC82" s="23">
        <f t="shared" si="142"/>
        <v>0</v>
      </c>
      <c r="DD82" s="23">
        <f t="shared" si="142"/>
        <v>0</v>
      </c>
      <c r="DE82" s="23">
        <f t="shared" si="142"/>
        <v>0</v>
      </c>
      <c r="DF82" s="23">
        <f t="shared" si="142"/>
        <v>0</v>
      </c>
      <c r="DG82" s="23">
        <f t="shared" si="142"/>
        <v>0</v>
      </c>
      <c r="DH82" s="23">
        <f t="shared" si="142"/>
        <v>0</v>
      </c>
      <c r="DI82" s="23">
        <f t="shared" si="142"/>
        <v>0</v>
      </c>
      <c r="DJ82" s="23">
        <f t="shared" si="142"/>
        <v>0</v>
      </c>
      <c r="DK82" s="23">
        <f t="shared" si="142"/>
        <v>0</v>
      </c>
      <c r="DL82" s="23">
        <f t="shared" si="142"/>
        <v>0</v>
      </c>
      <c r="DM82" s="23">
        <f t="shared" si="142"/>
        <v>0</v>
      </c>
      <c r="DN82" s="23">
        <f t="shared" si="142"/>
        <v>0</v>
      </c>
      <c r="DO82" s="23">
        <f t="shared" si="142"/>
        <v>0</v>
      </c>
      <c r="DP82" s="23">
        <f t="shared" si="142"/>
        <v>0</v>
      </c>
      <c r="DQ82" s="23">
        <f t="shared" si="142"/>
        <v>0</v>
      </c>
      <c r="DR82" s="23">
        <f t="shared" si="142"/>
        <v>0</v>
      </c>
      <c r="DS82" s="23">
        <f t="shared" si="142"/>
        <v>0</v>
      </c>
      <c r="DT82" s="23">
        <f t="shared" si="142"/>
        <v>0</v>
      </c>
      <c r="DU82" s="23">
        <f t="shared" si="142"/>
        <v>0</v>
      </c>
      <c r="DV82" s="23">
        <f t="shared" si="142"/>
        <v>0</v>
      </c>
      <c r="DW82" s="23">
        <f t="shared" si="142"/>
        <v>0</v>
      </c>
      <c r="DX82" s="23">
        <f>MAX(DX31-DX47-DX61-DX75-DX81,0)</f>
        <v>0</v>
      </c>
      <c r="DY82" s="23">
        <f>MAX(DY31-DY47-DY61-DY75-DY81,0)</f>
        <v>0</v>
      </c>
    </row>
    <row r="83" spans="2:129" x14ac:dyDescent="0.2">
      <c r="G83" s="9"/>
    </row>
    <row r="84" spans="2:129" ht="19" x14ac:dyDescent="0.25">
      <c r="B84" s="179" t="s">
        <v>148</v>
      </c>
      <c r="C84" s="180"/>
      <c r="D84" s="933"/>
      <c r="E84" s="933"/>
      <c r="F84" s="933"/>
      <c r="G84" s="181"/>
      <c r="H84" s="182"/>
      <c r="I84" s="183"/>
      <c r="J84" s="183"/>
      <c r="K84" s="183"/>
      <c r="L84" s="183"/>
      <c r="M84" s="183"/>
      <c r="N84" s="183"/>
      <c r="O84" s="183"/>
      <c r="P84" s="183"/>
      <c r="Q84" s="183"/>
      <c r="R84" s="183"/>
      <c r="S84" s="183"/>
      <c r="T84" s="183"/>
      <c r="U84" s="183"/>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3"/>
      <c r="CZ84" s="183"/>
      <c r="DA84" s="183"/>
      <c r="DB84" s="183"/>
      <c r="DC84" s="183"/>
      <c r="DD84" s="183"/>
      <c r="DE84" s="183"/>
      <c r="DF84" s="183"/>
      <c r="DG84" s="183"/>
      <c r="DH84" s="183"/>
      <c r="DI84" s="183"/>
      <c r="DJ84" s="183"/>
      <c r="DK84" s="183"/>
      <c r="DL84" s="183"/>
      <c r="DM84" s="183"/>
      <c r="DN84" s="183"/>
      <c r="DO84" s="183"/>
      <c r="DP84" s="183"/>
      <c r="DQ84" s="183"/>
      <c r="DR84" s="183"/>
      <c r="DS84" s="183"/>
      <c r="DT84" s="183"/>
      <c r="DU84" s="183"/>
      <c r="DV84" s="183"/>
      <c r="DW84" s="183"/>
      <c r="DX84" s="183"/>
      <c r="DY84" s="183"/>
    </row>
    <row r="85" spans="2:129" ht="17" thickBot="1" x14ac:dyDescent="0.25">
      <c r="G85" s="9"/>
    </row>
    <row r="86" spans="2:129" x14ac:dyDescent="0.2">
      <c r="B86" s="234" t="s">
        <v>110</v>
      </c>
      <c r="C86" s="235"/>
      <c r="D86" s="931">
        <f>G7</f>
        <v>1.1000000000000001</v>
      </c>
      <c r="E86" s="931"/>
      <c r="F86" s="931"/>
      <c r="G86" s="244"/>
      <c r="H86" s="235"/>
      <c r="I86" s="239">
        <f>I$30</f>
        <v>0</v>
      </c>
      <c r="J86" s="239">
        <f t="shared" ref="J86:BU86" si="143">J$30</f>
        <v>1</v>
      </c>
      <c r="K86" s="239">
        <f t="shared" si="143"/>
        <v>2</v>
      </c>
      <c r="L86" s="239">
        <f t="shared" si="143"/>
        <v>3</v>
      </c>
      <c r="M86" s="239">
        <f t="shared" si="143"/>
        <v>4</v>
      </c>
      <c r="N86" s="239">
        <f t="shared" si="143"/>
        <v>5</v>
      </c>
      <c r="O86" s="239">
        <f t="shared" si="143"/>
        <v>6</v>
      </c>
      <c r="P86" s="239">
        <f t="shared" si="143"/>
        <v>7</v>
      </c>
      <c r="Q86" s="239">
        <f t="shared" si="143"/>
        <v>8</v>
      </c>
      <c r="R86" s="239">
        <f t="shared" si="143"/>
        <v>9</v>
      </c>
      <c r="S86" s="239">
        <f t="shared" si="143"/>
        <v>10</v>
      </c>
      <c r="T86" s="239">
        <f t="shared" si="143"/>
        <v>11</v>
      </c>
      <c r="U86" s="239">
        <f t="shared" si="143"/>
        <v>12</v>
      </c>
      <c r="V86" s="239">
        <f t="shared" si="143"/>
        <v>13</v>
      </c>
      <c r="W86" s="239">
        <f t="shared" si="143"/>
        <v>14</v>
      </c>
      <c r="X86" s="239">
        <f t="shared" si="143"/>
        <v>15</v>
      </c>
      <c r="Y86" s="239">
        <f t="shared" si="143"/>
        <v>16</v>
      </c>
      <c r="Z86" s="239">
        <f t="shared" si="143"/>
        <v>17</v>
      </c>
      <c r="AA86" s="239">
        <f t="shared" si="143"/>
        <v>18</v>
      </c>
      <c r="AB86" s="239">
        <f t="shared" si="143"/>
        <v>19</v>
      </c>
      <c r="AC86" s="239">
        <f t="shared" si="143"/>
        <v>20</v>
      </c>
      <c r="AD86" s="239">
        <f t="shared" si="143"/>
        <v>21</v>
      </c>
      <c r="AE86" s="239">
        <f t="shared" si="143"/>
        <v>22</v>
      </c>
      <c r="AF86" s="239">
        <f t="shared" si="143"/>
        <v>23</v>
      </c>
      <c r="AG86" s="239">
        <f t="shared" si="143"/>
        <v>24</v>
      </c>
      <c r="AH86" s="239">
        <f t="shared" si="143"/>
        <v>25</v>
      </c>
      <c r="AI86" s="239">
        <f t="shared" si="143"/>
        <v>26</v>
      </c>
      <c r="AJ86" s="239">
        <f t="shared" si="143"/>
        <v>27</v>
      </c>
      <c r="AK86" s="239">
        <f t="shared" si="143"/>
        <v>28</v>
      </c>
      <c r="AL86" s="239">
        <f t="shared" si="143"/>
        <v>29</v>
      </c>
      <c r="AM86" s="239">
        <f t="shared" si="143"/>
        <v>30</v>
      </c>
      <c r="AN86" s="239">
        <f t="shared" si="143"/>
        <v>31</v>
      </c>
      <c r="AO86" s="239">
        <f t="shared" si="143"/>
        <v>32</v>
      </c>
      <c r="AP86" s="239">
        <f t="shared" si="143"/>
        <v>33</v>
      </c>
      <c r="AQ86" s="239">
        <f t="shared" si="143"/>
        <v>34</v>
      </c>
      <c r="AR86" s="239">
        <f t="shared" si="143"/>
        <v>35</v>
      </c>
      <c r="AS86" s="239">
        <f t="shared" si="143"/>
        <v>36</v>
      </c>
      <c r="AT86" s="239">
        <f t="shared" si="143"/>
        <v>37</v>
      </c>
      <c r="AU86" s="239">
        <f t="shared" si="143"/>
        <v>38</v>
      </c>
      <c r="AV86" s="239">
        <f t="shared" si="143"/>
        <v>39</v>
      </c>
      <c r="AW86" s="239">
        <f t="shared" si="143"/>
        <v>40</v>
      </c>
      <c r="AX86" s="239">
        <f t="shared" si="143"/>
        <v>41</v>
      </c>
      <c r="AY86" s="239">
        <f t="shared" si="143"/>
        <v>42</v>
      </c>
      <c r="AZ86" s="239">
        <f t="shared" si="143"/>
        <v>43</v>
      </c>
      <c r="BA86" s="239">
        <f t="shared" si="143"/>
        <v>44</v>
      </c>
      <c r="BB86" s="239">
        <f t="shared" si="143"/>
        <v>45</v>
      </c>
      <c r="BC86" s="239">
        <f t="shared" si="143"/>
        <v>46</v>
      </c>
      <c r="BD86" s="239">
        <f t="shared" si="143"/>
        <v>47</v>
      </c>
      <c r="BE86" s="239">
        <f t="shared" si="143"/>
        <v>48</v>
      </c>
      <c r="BF86" s="239">
        <f t="shared" si="143"/>
        <v>49</v>
      </c>
      <c r="BG86" s="239">
        <f t="shared" si="143"/>
        <v>50</v>
      </c>
      <c r="BH86" s="239">
        <f t="shared" si="143"/>
        <v>51</v>
      </c>
      <c r="BI86" s="239">
        <f t="shared" si="143"/>
        <v>52</v>
      </c>
      <c r="BJ86" s="239">
        <f t="shared" si="143"/>
        <v>53</v>
      </c>
      <c r="BK86" s="239">
        <f t="shared" si="143"/>
        <v>54</v>
      </c>
      <c r="BL86" s="239">
        <f t="shared" si="143"/>
        <v>55</v>
      </c>
      <c r="BM86" s="239">
        <f t="shared" si="143"/>
        <v>56</v>
      </c>
      <c r="BN86" s="239">
        <f t="shared" si="143"/>
        <v>57</v>
      </c>
      <c r="BO86" s="239">
        <f t="shared" si="143"/>
        <v>58</v>
      </c>
      <c r="BP86" s="239">
        <f t="shared" si="143"/>
        <v>59</v>
      </c>
      <c r="BQ86" s="239">
        <f t="shared" si="143"/>
        <v>60</v>
      </c>
      <c r="BR86" s="239">
        <f t="shared" si="143"/>
        <v>61</v>
      </c>
      <c r="BS86" s="239">
        <f t="shared" si="143"/>
        <v>62</v>
      </c>
      <c r="BT86" s="239">
        <f t="shared" si="143"/>
        <v>63</v>
      </c>
      <c r="BU86" s="239">
        <f t="shared" si="143"/>
        <v>64</v>
      </c>
      <c r="BV86" s="239">
        <f t="shared" ref="BV86:DY86" si="144">BV$30</f>
        <v>65</v>
      </c>
      <c r="BW86" s="239">
        <f t="shared" si="144"/>
        <v>66</v>
      </c>
      <c r="BX86" s="239">
        <f t="shared" si="144"/>
        <v>67</v>
      </c>
      <c r="BY86" s="239">
        <f t="shared" si="144"/>
        <v>68</v>
      </c>
      <c r="BZ86" s="239">
        <f t="shared" si="144"/>
        <v>69</v>
      </c>
      <c r="CA86" s="239">
        <f t="shared" si="144"/>
        <v>70</v>
      </c>
      <c r="CB86" s="239">
        <f t="shared" si="144"/>
        <v>71</v>
      </c>
      <c r="CC86" s="239">
        <f t="shared" si="144"/>
        <v>72</v>
      </c>
      <c r="CD86" s="239">
        <f t="shared" si="144"/>
        <v>73</v>
      </c>
      <c r="CE86" s="239">
        <f t="shared" si="144"/>
        <v>74</v>
      </c>
      <c r="CF86" s="239">
        <f t="shared" si="144"/>
        <v>75</v>
      </c>
      <c r="CG86" s="239">
        <f t="shared" si="144"/>
        <v>76</v>
      </c>
      <c r="CH86" s="239">
        <f t="shared" si="144"/>
        <v>77</v>
      </c>
      <c r="CI86" s="239">
        <f t="shared" si="144"/>
        <v>78</v>
      </c>
      <c r="CJ86" s="239">
        <f t="shared" si="144"/>
        <v>79</v>
      </c>
      <c r="CK86" s="239">
        <f t="shared" si="144"/>
        <v>80</v>
      </c>
      <c r="CL86" s="239">
        <f t="shared" si="144"/>
        <v>81</v>
      </c>
      <c r="CM86" s="239">
        <f t="shared" si="144"/>
        <v>82</v>
      </c>
      <c r="CN86" s="239">
        <f t="shared" si="144"/>
        <v>83</v>
      </c>
      <c r="CO86" s="239">
        <f t="shared" si="144"/>
        <v>84</v>
      </c>
      <c r="CP86" s="239">
        <f t="shared" si="144"/>
        <v>85</v>
      </c>
      <c r="CQ86" s="239">
        <f t="shared" si="144"/>
        <v>86</v>
      </c>
      <c r="CR86" s="239">
        <f t="shared" si="144"/>
        <v>87</v>
      </c>
      <c r="CS86" s="239">
        <f t="shared" si="144"/>
        <v>88</v>
      </c>
      <c r="CT86" s="239">
        <f t="shared" si="144"/>
        <v>89</v>
      </c>
      <c r="CU86" s="239">
        <f t="shared" si="144"/>
        <v>90</v>
      </c>
      <c r="CV86" s="239">
        <f t="shared" si="144"/>
        <v>91</v>
      </c>
      <c r="CW86" s="239">
        <f t="shared" si="144"/>
        <v>92</v>
      </c>
      <c r="CX86" s="239">
        <f t="shared" si="144"/>
        <v>93</v>
      </c>
      <c r="CY86" s="239">
        <f t="shared" si="144"/>
        <v>94</v>
      </c>
      <c r="CZ86" s="239">
        <f t="shared" si="144"/>
        <v>95</v>
      </c>
      <c r="DA86" s="239">
        <f t="shared" si="144"/>
        <v>96</v>
      </c>
      <c r="DB86" s="239">
        <f t="shared" si="144"/>
        <v>97</v>
      </c>
      <c r="DC86" s="239">
        <f t="shared" si="144"/>
        <v>98</v>
      </c>
      <c r="DD86" s="239">
        <f t="shared" si="144"/>
        <v>99</v>
      </c>
      <c r="DE86" s="239">
        <f t="shared" si="144"/>
        <v>100</v>
      </c>
      <c r="DF86" s="239">
        <f t="shared" si="144"/>
        <v>101</v>
      </c>
      <c r="DG86" s="239">
        <f t="shared" si="144"/>
        <v>102</v>
      </c>
      <c r="DH86" s="239">
        <f t="shared" si="144"/>
        <v>103</v>
      </c>
      <c r="DI86" s="239">
        <f t="shared" si="144"/>
        <v>104</v>
      </c>
      <c r="DJ86" s="239">
        <f t="shared" si="144"/>
        <v>105</v>
      </c>
      <c r="DK86" s="239">
        <f t="shared" si="144"/>
        <v>106</v>
      </c>
      <c r="DL86" s="239">
        <f t="shared" si="144"/>
        <v>107</v>
      </c>
      <c r="DM86" s="239">
        <f t="shared" si="144"/>
        <v>108</v>
      </c>
      <c r="DN86" s="239">
        <f t="shared" si="144"/>
        <v>109</v>
      </c>
      <c r="DO86" s="239">
        <f t="shared" si="144"/>
        <v>110</v>
      </c>
      <c r="DP86" s="239">
        <f t="shared" si="144"/>
        <v>111</v>
      </c>
      <c r="DQ86" s="239">
        <f t="shared" si="144"/>
        <v>112</v>
      </c>
      <c r="DR86" s="239">
        <f t="shared" si="144"/>
        <v>113</v>
      </c>
      <c r="DS86" s="239">
        <f t="shared" si="144"/>
        <v>114</v>
      </c>
      <c r="DT86" s="239">
        <f t="shared" si="144"/>
        <v>115</v>
      </c>
      <c r="DU86" s="239">
        <f t="shared" si="144"/>
        <v>116</v>
      </c>
      <c r="DV86" s="239">
        <f t="shared" si="144"/>
        <v>117</v>
      </c>
      <c r="DW86" s="239">
        <f t="shared" si="144"/>
        <v>118</v>
      </c>
      <c r="DX86" s="239">
        <f t="shared" si="144"/>
        <v>119</v>
      </c>
      <c r="DY86" s="239">
        <f t="shared" si="144"/>
        <v>120</v>
      </c>
    </row>
    <row r="87" spans="2:129" x14ac:dyDescent="0.2">
      <c r="B87" s="10" t="s">
        <v>132</v>
      </c>
      <c r="G87" s="9"/>
      <c r="I87" s="19">
        <f t="shared" ref="I87:AN87" si="145">H91</f>
        <v>0</v>
      </c>
      <c r="J87" s="19">
        <f t="shared" si="145"/>
        <v>49943738.700000003</v>
      </c>
      <c r="K87" s="19">
        <f t="shared" si="145"/>
        <v>54938112.570000008</v>
      </c>
      <c r="L87" s="19">
        <f t="shared" si="145"/>
        <v>54938112.570000008</v>
      </c>
      <c r="M87" s="19">
        <f t="shared" si="145"/>
        <v>54938112.570000008</v>
      </c>
      <c r="N87" s="19">
        <f t="shared" si="145"/>
        <v>54938112.570000008</v>
      </c>
      <c r="O87" s="19">
        <f t="shared" si="145"/>
        <v>54938112.570000008</v>
      </c>
      <c r="P87" s="19">
        <f t="shared" si="145"/>
        <v>54938112.570000008</v>
      </c>
      <c r="Q87" s="19">
        <f t="shared" si="145"/>
        <v>54938112.570000008</v>
      </c>
      <c r="R87" s="19">
        <f t="shared" si="145"/>
        <v>54938112.570000008</v>
      </c>
      <c r="S87" s="19">
        <f t="shared" si="145"/>
        <v>54938112.570000008</v>
      </c>
      <c r="T87" s="19">
        <f t="shared" si="145"/>
        <v>54938112.570000008</v>
      </c>
      <c r="U87" s="19">
        <f t="shared" si="145"/>
        <v>54938112.570000008</v>
      </c>
      <c r="V87" s="19">
        <f t="shared" si="145"/>
        <v>54938112.570000008</v>
      </c>
      <c r="W87" s="19">
        <f t="shared" si="145"/>
        <v>54938112.570000008</v>
      </c>
      <c r="X87" s="19">
        <f t="shared" si="145"/>
        <v>54938112.570000008</v>
      </c>
      <c r="Y87" s="19">
        <f t="shared" si="145"/>
        <v>54938112.570000008</v>
      </c>
      <c r="Z87" s="19">
        <f t="shared" si="145"/>
        <v>54938112.570000008</v>
      </c>
      <c r="AA87" s="19">
        <f t="shared" si="145"/>
        <v>54938112.570000008</v>
      </c>
      <c r="AB87" s="19">
        <f t="shared" si="145"/>
        <v>54938112.570000008</v>
      </c>
      <c r="AC87" s="19">
        <f t="shared" si="145"/>
        <v>54938112.570000008</v>
      </c>
      <c r="AD87" s="19">
        <f t="shared" si="145"/>
        <v>54938112.570000008</v>
      </c>
      <c r="AE87" s="19">
        <f t="shared" si="145"/>
        <v>54938112.570000008</v>
      </c>
      <c r="AF87" s="19">
        <f t="shared" si="145"/>
        <v>54938112.570000008</v>
      </c>
      <c r="AG87" s="19">
        <f t="shared" si="145"/>
        <v>54938112.570000008</v>
      </c>
      <c r="AH87" s="19">
        <f t="shared" si="145"/>
        <v>54938112.570000008</v>
      </c>
      <c r="AI87" s="19">
        <f t="shared" si="145"/>
        <v>54938112.570000008</v>
      </c>
      <c r="AJ87" s="19">
        <f t="shared" si="145"/>
        <v>54938112.570000008</v>
      </c>
      <c r="AK87" s="19">
        <f t="shared" si="145"/>
        <v>54938112.570000008</v>
      </c>
      <c r="AL87" s="19">
        <f t="shared" si="145"/>
        <v>54938112.570000008</v>
      </c>
      <c r="AM87" s="19">
        <f t="shared" si="145"/>
        <v>54938112.570000008</v>
      </c>
      <c r="AN87" s="19">
        <f t="shared" si="145"/>
        <v>54938112.570000008</v>
      </c>
      <c r="AO87" s="19">
        <f t="shared" ref="AO87:BT87" si="146">AN91</f>
        <v>54938112.570000008</v>
      </c>
      <c r="AP87" s="19">
        <f t="shared" si="146"/>
        <v>54938112.570000008</v>
      </c>
      <c r="AQ87" s="19">
        <f t="shared" si="146"/>
        <v>54938112.570000008</v>
      </c>
      <c r="AR87" s="19">
        <f t="shared" si="146"/>
        <v>54938112.570000008</v>
      </c>
      <c r="AS87" s="19">
        <f t="shared" si="146"/>
        <v>54938112.570000008</v>
      </c>
      <c r="AT87" s="19">
        <f t="shared" si="146"/>
        <v>54938112.570000008</v>
      </c>
      <c r="AU87" s="19">
        <f t="shared" si="146"/>
        <v>54938112.570000008</v>
      </c>
      <c r="AV87" s="19">
        <f t="shared" si="146"/>
        <v>54938112.570000008</v>
      </c>
      <c r="AW87" s="19">
        <f t="shared" si="146"/>
        <v>54938112.570000008</v>
      </c>
      <c r="AX87" s="19">
        <f t="shared" si="146"/>
        <v>54938112.570000008</v>
      </c>
      <c r="AY87" s="19">
        <f t="shared" si="146"/>
        <v>54938112.570000008</v>
      </c>
      <c r="AZ87" s="19">
        <f t="shared" si="146"/>
        <v>54938112.570000008</v>
      </c>
      <c r="BA87" s="19">
        <f t="shared" si="146"/>
        <v>54938112.570000008</v>
      </c>
      <c r="BB87" s="19">
        <f t="shared" si="146"/>
        <v>54938112.570000008</v>
      </c>
      <c r="BC87" s="19">
        <f t="shared" si="146"/>
        <v>54938112.570000008</v>
      </c>
      <c r="BD87" s="19">
        <f t="shared" si="146"/>
        <v>54938112.570000008</v>
      </c>
      <c r="BE87" s="19">
        <f t="shared" si="146"/>
        <v>41388154.282843962</v>
      </c>
      <c r="BF87" s="19">
        <f t="shared" si="146"/>
        <v>41733812.942476429</v>
      </c>
      <c r="BG87" s="19">
        <f t="shared" si="146"/>
        <v>42011024.0208399</v>
      </c>
      <c r="BH87" s="19">
        <f t="shared" si="146"/>
        <v>42215366.027006462</v>
      </c>
      <c r="BI87" s="19">
        <f t="shared" si="146"/>
        <v>42350883.532951958</v>
      </c>
      <c r="BJ87" s="19">
        <f t="shared" si="146"/>
        <v>42417576.538676403</v>
      </c>
      <c r="BK87" s="19">
        <f t="shared" si="146"/>
        <v>42415445.04417979</v>
      </c>
      <c r="BL87" s="19">
        <f t="shared" si="146"/>
        <v>42345251.619211577</v>
      </c>
      <c r="BM87" s="19">
        <f t="shared" si="146"/>
        <v>42212490.466769673</v>
      </c>
      <c r="BN87" s="19">
        <f t="shared" si="146"/>
        <v>42038915.362230279</v>
      </c>
      <c r="BO87" s="19">
        <f t="shared" si="146"/>
        <v>41833849.352183186</v>
      </c>
      <c r="BP87" s="19">
        <f t="shared" si="146"/>
        <v>41597292.436628401</v>
      </c>
      <c r="BQ87" s="19">
        <f t="shared" si="146"/>
        <v>41329320.50976041</v>
      </c>
      <c r="BR87" s="19">
        <f t="shared" si="146"/>
        <v>41061348.582892418</v>
      </c>
      <c r="BS87" s="19">
        <f t="shared" si="146"/>
        <v>40761115.354100205</v>
      </c>
      <c r="BT87" s="19">
        <f t="shared" si="146"/>
        <v>40460882.125307992</v>
      </c>
      <c r="BU87" s="19">
        <f t="shared" ref="BU87:CZ87" si="147">BT91</f>
        <v>40160648.896515779</v>
      </c>
      <c r="BV87" s="19">
        <f t="shared" si="147"/>
        <v>39860415.667723566</v>
      </c>
      <c r="BW87" s="19">
        <f t="shared" si="147"/>
        <v>39560182.438931353</v>
      </c>
      <c r="BX87" s="19">
        <f t="shared" si="147"/>
        <v>39259949.21013914</v>
      </c>
      <c r="BY87" s="19">
        <f t="shared" si="147"/>
        <v>38959715.981346928</v>
      </c>
      <c r="BZ87" s="19">
        <f t="shared" si="147"/>
        <v>38659482.752554715</v>
      </c>
      <c r="CA87" s="19">
        <f t="shared" si="147"/>
        <v>38359249.523762502</v>
      </c>
      <c r="CB87" s="19">
        <f t="shared" si="147"/>
        <v>38059016.294970289</v>
      </c>
      <c r="CC87" s="19">
        <f t="shared" si="147"/>
        <v>37758783.066178076</v>
      </c>
      <c r="CD87" s="19">
        <f t="shared" si="147"/>
        <v>37458549.837385863</v>
      </c>
      <c r="CE87" s="19">
        <f t="shared" si="147"/>
        <v>37125424.155915312</v>
      </c>
      <c r="CF87" s="19">
        <f t="shared" si="147"/>
        <v>36792298.474444762</v>
      </c>
      <c r="CG87" s="19">
        <f t="shared" si="147"/>
        <v>36459172.792974211</v>
      </c>
      <c r="CH87" s="19">
        <f t="shared" si="147"/>
        <v>36126047.111503661</v>
      </c>
      <c r="CI87" s="19">
        <f t="shared" si="147"/>
        <v>35792921.43003311</v>
      </c>
      <c r="CJ87" s="19">
        <f t="shared" si="147"/>
        <v>35459795.748562559</v>
      </c>
      <c r="CK87" s="19">
        <f t="shared" si="147"/>
        <v>35126670.067092009</v>
      </c>
      <c r="CL87" s="19">
        <f t="shared" si="147"/>
        <v>34793544.385621458</v>
      </c>
      <c r="CM87" s="19">
        <f t="shared" si="147"/>
        <v>34460418.704150908</v>
      </c>
      <c r="CN87" s="19">
        <f t="shared" si="147"/>
        <v>34127293.022680357</v>
      </c>
      <c r="CO87" s="19">
        <f t="shared" si="147"/>
        <v>33794167.341209807</v>
      </c>
      <c r="CP87" s="19">
        <f t="shared" si="147"/>
        <v>33461041.65973926</v>
      </c>
      <c r="CQ87" s="19">
        <f t="shared" si="147"/>
        <v>33094381.145639926</v>
      </c>
      <c r="CR87" s="19">
        <f t="shared" si="147"/>
        <v>32727720.631540593</v>
      </c>
      <c r="CS87" s="19">
        <f t="shared" si="147"/>
        <v>32361060.117441259</v>
      </c>
      <c r="CT87" s="19">
        <f t="shared" si="147"/>
        <v>31994399.603341926</v>
      </c>
      <c r="CU87" s="19">
        <f t="shared" si="147"/>
        <v>31627739.089242592</v>
      </c>
      <c r="CV87" s="19">
        <f t="shared" si="147"/>
        <v>31261078.575143259</v>
      </c>
      <c r="CW87" s="19">
        <f t="shared" si="147"/>
        <v>30894418.061043926</v>
      </c>
      <c r="CX87" s="19">
        <f t="shared" si="147"/>
        <v>30527757.546944592</v>
      </c>
      <c r="CY87" s="19">
        <f t="shared" si="147"/>
        <v>30161097.032845259</v>
      </c>
      <c r="CZ87" s="19">
        <f t="shared" si="147"/>
        <v>29794436.518745925</v>
      </c>
      <c r="DA87" s="19">
        <f t="shared" ref="DA87:DY87" si="148">CZ91</f>
        <v>29427776.004646592</v>
      </c>
      <c r="DB87" s="19">
        <f t="shared" si="148"/>
        <v>29061115.490547258</v>
      </c>
      <c r="DC87" s="19">
        <f t="shared" si="148"/>
        <v>28660266.374056961</v>
      </c>
      <c r="DD87" s="19">
        <f t="shared" si="148"/>
        <v>28259417.257566664</v>
      </c>
      <c r="DE87" s="19">
        <f t="shared" si="148"/>
        <v>27858568.141076367</v>
      </c>
      <c r="DF87" s="19">
        <f t="shared" si="148"/>
        <v>27457719.02458607</v>
      </c>
      <c r="DG87" s="19">
        <f t="shared" si="148"/>
        <v>27056869.908095773</v>
      </c>
      <c r="DH87" s="19">
        <f t="shared" si="148"/>
        <v>26656020.791605476</v>
      </c>
      <c r="DI87" s="19">
        <f t="shared" si="148"/>
        <v>26255171.675115179</v>
      </c>
      <c r="DJ87" s="19">
        <f t="shared" si="148"/>
        <v>25854322.558624882</v>
      </c>
      <c r="DK87" s="19">
        <f t="shared" si="148"/>
        <v>25453473.442134585</v>
      </c>
      <c r="DL87" s="19">
        <f t="shared" si="148"/>
        <v>25052624.325644288</v>
      </c>
      <c r="DM87" s="19">
        <f t="shared" si="148"/>
        <v>24651775.209153991</v>
      </c>
      <c r="DN87" s="19">
        <f t="shared" si="148"/>
        <v>24250926.092663694</v>
      </c>
      <c r="DO87" s="19">
        <f t="shared" si="148"/>
        <v>23815223.053230703</v>
      </c>
      <c r="DP87" s="19">
        <f t="shared" si="148"/>
        <v>23379520.013797712</v>
      </c>
      <c r="DQ87" s="19">
        <f t="shared" si="148"/>
        <v>22943816.97436472</v>
      </c>
      <c r="DR87" s="19">
        <f t="shared" si="148"/>
        <v>22508113.934931729</v>
      </c>
      <c r="DS87" s="19">
        <f t="shared" si="148"/>
        <v>22072410.895498738</v>
      </c>
      <c r="DT87" s="19">
        <f t="shared" si="148"/>
        <v>21636707.856065746</v>
      </c>
      <c r="DU87" s="19">
        <f t="shared" si="148"/>
        <v>21201004.816632755</v>
      </c>
      <c r="DV87" s="19">
        <f t="shared" si="148"/>
        <v>20765301.777199764</v>
      </c>
      <c r="DW87" s="19">
        <f t="shared" si="148"/>
        <v>20329598.737766773</v>
      </c>
      <c r="DX87" s="19">
        <f t="shared" si="148"/>
        <v>19893895.698333781</v>
      </c>
      <c r="DY87" s="19">
        <f t="shared" si="148"/>
        <v>19458192.65890079</v>
      </c>
    </row>
    <row r="88" spans="2:129" x14ac:dyDescent="0.2">
      <c r="B88" s="10" t="s">
        <v>133</v>
      </c>
      <c r="G88" s="9"/>
      <c r="I88" s="19">
        <f t="shared" ref="I88:AN88" si="149">H89*$D$86-H89</f>
        <v>0</v>
      </c>
      <c r="J88" s="19">
        <f t="shared" si="149"/>
        <v>4994373.8700000048</v>
      </c>
      <c r="K88" s="19">
        <f t="shared" si="149"/>
        <v>0</v>
      </c>
      <c r="L88" s="19">
        <f t="shared" si="149"/>
        <v>0</v>
      </c>
      <c r="M88" s="19">
        <f t="shared" si="149"/>
        <v>0</v>
      </c>
      <c r="N88" s="19">
        <f t="shared" si="149"/>
        <v>0</v>
      </c>
      <c r="O88" s="19">
        <f t="shared" si="149"/>
        <v>0</v>
      </c>
      <c r="P88" s="19">
        <f t="shared" si="149"/>
        <v>0</v>
      </c>
      <c r="Q88" s="19">
        <f t="shared" si="149"/>
        <v>0</v>
      </c>
      <c r="R88" s="19">
        <f t="shared" si="149"/>
        <v>0</v>
      </c>
      <c r="S88" s="19">
        <f t="shared" si="149"/>
        <v>0</v>
      </c>
      <c r="T88" s="19">
        <f t="shared" si="149"/>
        <v>0</v>
      </c>
      <c r="U88" s="19">
        <f t="shared" si="149"/>
        <v>0</v>
      </c>
      <c r="V88" s="19">
        <f t="shared" si="149"/>
        <v>0</v>
      </c>
      <c r="W88" s="19">
        <f t="shared" si="149"/>
        <v>0</v>
      </c>
      <c r="X88" s="19">
        <f t="shared" si="149"/>
        <v>0</v>
      </c>
      <c r="Y88" s="19">
        <f t="shared" si="149"/>
        <v>0</v>
      </c>
      <c r="Z88" s="19">
        <f t="shared" si="149"/>
        <v>0</v>
      </c>
      <c r="AA88" s="19">
        <f t="shared" si="149"/>
        <v>0</v>
      </c>
      <c r="AB88" s="19">
        <f t="shared" si="149"/>
        <v>0</v>
      </c>
      <c r="AC88" s="19">
        <f t="shared" si="149"/>
        <v>0</v>
      </c>
      <c r="AD88" s="19">
        <f t="shared" si="149"/>
        <v>0</v>
      </c>
      <c r="AE88" s="19">
        <f t="shared" si="149"/>
        <v>0</v>
      </c>
      <c r="AF88" s="19">
        <f t="shared" si="149"/>
        <v>0</v>
      </c>
      <c r="AG88" s="19">
        <f t="shared" si="149"/>
        <v>0</v>
      </c>
      <c r="AH88" s="19">
        <f t="shared" si="149"/>
        <v>0</v>
      </c>
      <c r="AI88" s="19">
        <f t="shared" si="149"/>
        <v>0</v>
      </c>
      <c r="AJ88" s="19">
        <f t="shared" si="149"/>
        <v>0</v>
      </c>
      <c r="AK88" s="19">
        <f t="shared" si="149"/>
        <v>0</v>
      </c>
      <c r="AL88" s="19">
        <f t="shared" si="149"/>
        <v>0</v>
      </c>
      <c r="AM88" s="19">
        <f t="shared" si="149"/>
        <v>0</v>
      </c>
      <c r="AN88" s="19">
        <f t="shared" si="149"/>
        <v>0</v>
      </c>
      <c r="AO88" s="19">
        <f t="shared" ref="AO88:BT88" si="150">AN89*$D$86-AN89</f>
        <v>0</v>
      </c>
      <c r="AP88" s="19">
        <f t="shared" si="150"/>
        <v>0</v>
      </c>
      <c r="AQ88" s="19">
        <f t="shared" si="150"/>
        <v>0</v>
      </c>
      <c r="AR88" s="19">
        <f t="shared" si="150"/>
        <v>0</v>
      </c>
      <c r="AS88" s="19">
        <f t="shared" si="150"/>
        <v>0</v>
      </c>
      <c r="AT88" s="19">
        <f t="shared" si="150"/>
        <v>0</v>
      </c>
      <c r="AU88" s="19">
        <f t="shared" si="150"/>
        <v>0</v>
      </c>
      <c r="AV88" s="19">
        <f t="shared" si="150"/>
        <v>0</v>
      </c>
      <c r="AW88" s="19">
        <f t="shared" si="150"/>
        <v>0</v>
      </c>
      <c r="AX88" s="19">
        <f t="shared" si="150"/>
        <v>0</v>
      </c>
      <c r="AY88" s="19">
        <f t="shared" si="150"/>
        <v>0</v>
      </c>
      <c r="AZ88" s="19">
        <f t="shared" si="150"/>
        <v>0</v>
      </c>
      <c r="BA88" s="19">
        <f t="shared" si="150"/>
        <v>0</v>
      </c>
      <c r="BB88" s="19">
        <f t="shared" si="150"/>
        <v>0</v>
      </c>
      <c r="BC88" s="19">
        <f t="shared" si="150"/>
        <v>0</v>
      </c>
      <c r="BD88" s="19">
        <f t="shared" si="150"/>
        <v>0</v>
      </c>
      <c r="BE88" s="19">
        <f t="shared" si="150"/>
        <v>0</v>
      </c>
      <c r="BF88" s="19">
        <f t="shared" si="150"/>
        <v>34565.865963246848</v>
      </c>
      <c r="BG88" s="19">
        <f t="shared" si="150"/>
        <v>24264.521240022063</v>
      </c>
      <c r="BH88" s="19">
        <f t="shared" si="150"/>
        <v>18007.748492653365</v>
      </c>
      <c r="BI88" s="19">
        <f t="shared" si="150"/>
        <v>11750.975745284682</v>
      </c>
      <c r="BJ88" s="19">
        <f t="shared" si="150"/>
        <v>5494.2029979160143</v>
      </c>
      <c r="BK88" s="19">
        <f t="shared" si="150"/>
        <v>0</v>
      </c>
      <c r="BL88" s="19">
        <f t="shared" si="150"/>
        <v>0</v>
      </c>
      <c r="BM88" s="19">
        <f t="shared" si="150"/>
        <v>0</v>
      </c>
      <c r="BN88" s="19">
        <f t="shared" si="150"/>
        <v>0</v>
      </c>
      <c r="BO88" s="19">
        <f t="shared" si="150"/>
        <v>0</v>
      </c>
      <c r="BP88" s="19">
        <f t="shared" si="150"/>
        <v>0</v>
      </c>
      <c r="BQ88" s="19">
        <f t="shared" si="150"/>
        <v>0</v>
      </c>
      <c r="BR88" s="19">
        <f t="shared" si="150"/>
        <v>0</v>
      </c>
      <c r="BS88" s="19">
        <f t="shared" si="150"/>
        <v>0</v>
      </c>
      <c r="BT88" s="19">
        <f t="shared" si="150"/>
        <v>0</v>
      </c>
      <c r="BU88" s="19">
        <f t="shared" ref="BU88:CZ88" si="151">BT89*$D$86-BT89</f>
        <v>0</v>
      </c>
      <c r="BV88" s="19">
        <f t="shared" si="151"/>
        <v>0</v>
      </c>
      <c r="BW88" s="19">
        <f t="shared" si="151"/>
        <v>0</v>
      </c>
      <c r="BX88" s="19">
        <f t="shared" si="151"/>
        <v>0</v>
      </c>
      <c r="BY88" s="19">
        <f t="shared" si="151"/>
        <v>0</v>
      </c>
      <c r="BZ88" s="19">
        <f t="shared" si="151"/>
        <v>0</v>
      </c>
      <c r="CA88" s="19">
        <f t="shared" si="151"/>
        <v>0</v>
      </c>
      <c r="CB88" s="19">
        <f t="shared" si="151"/>
        <v>0</v>
      </c>
      <c r="CC88" s="19">
        <f t="shared" si="151"/>
        <v>0</v>
      </c>
      <c r="CD88" s="19">
        <f t="shared" si="151"/>
        <v>0</v>
      </c>
      <c r="CE88" s="19">
        <f t="shared" si="151"/>
        <v>0</v>
      </c>
      <c r="CF88" s="19">
        <f t="shared" si="151"/>
        <v>0</v>
      </c>
      <c r="CG88" s="19">
        <f t="shared" si="151"/>
        <v>0</v>
      </c>
      <c r="CH88" s="19">
        <f t="shared" si="151"/>
        <v>0</v>
      </c>
      <c r="CI88" s="19">
        <f t="shared" si="151"/>
        <v>0</v>
      </c>
      <c r="CJ88" s="19">
        <f t="shared" si="151"/>
        <v>0</v>
      </c>
      <c r="CK88" s="19">
        <f t="shared" si="151"/>
        <v>0</v>
      </c>
      <c r="CL88" s="19">
        <f t="shared" si="151"/>
        <v>0</v>
      </c>
      <c r="CM88" s="19">
        <f t="shared" si="151"/>
        <v>0</v>
      </c>
      <c r="CN88" s="19">
        <f t="shared" si="151"/>
        <v>0</v>
      </c>
      <c r="CO88" s="19">
        <f t="shared" si="151"/>
        <v>0</v>
      </c>
      <c r="CP88" s="19">
        <f t="shared" si="151"/>
        <v>0</v>
      </c>
      <c r="CQ88" s="19">
        <f t="shared" si="151"/>
        <v>0</v>
      </c>
      <c r="CR88" s="19">
        <f t="shared" si="151"/>
        <v>0</v>
      </c>
      <c r="CS88" s="19">
        <f t="shared" si="151"/>
        <v>0</v>
      </c>
      <c r="CT88" s="19">
        <f t="shared" si="151"/>
        <v>0</v>
      </c>
      <c r="CU88" s="19">
        <f t="shared" si="151"/>
        <v>0</v>
      </c>
      <c r="CV88" s="19">
        <f t="shared" si="151"/>
        <v>0</v>
      </c>
      <c r="CW88" s="19">
        <f t="shared" si="151"/>
        <v>0</v>
      </c>
      <c r="CX88" s="19">
        <f t="shared" si="151"/>
        <v>0</v>
      </c>
      <c r="CY88" s="19">
        <f t="shared" si="151"/>
        <v>0</v>
      </c>
      <c r="CZ88" s="19">
        <f t="shared" si="151"/>
        <v>0</v>
      </c>
      <c r="DA88" s="19">
        <f t="shared" ref="DA88:DY88" si="152">CZ89*$D$86-CZ89</f>
        <v>0</v>
      </c>
      <c r="DB88" s="19">
        <f t="shared" si="152"/>
        <v>0</v>
      </c>
      <c r="DC88" s="19">
        <f t="shared" si="152"/>
        <v>0</v>
      </c>
      <c r="DD88" s="19">
        <f t="shared" si="152"/>
        <v>0</v>
      </c>
      <c r="DE88" s="19">
        <f t="shared" si="152"/>
        <v>0</v>
      </c>
      <c r="DF88" s="19">
        <f t="shared" si="152"/>
        <v>0</v>
      </c>
      <c r="DG88" s="19">
        <f t="shared" si="152"/>
        <v>0</v>
      </c>
      <c r="DH88" s="19">
        <f t="shared" si="152"/>
        <v>0</v>
      </c>
      <c r="DI88" s="19">
        <f t="shared" si="152"/>
        <v>0</v>
      </c>
      <c r="DJ88" s="19">
        <f t="shared" si="152"/>
        <v>0</v>
      </c>
      <c r="DK88" s="19">
        <f t="shared" si="152"/>
        <v>0</v>
      </c>
      <c r="DL88" s="19">
        <f t="shared" si="152"/>
        <v>0</v>
      </c>
      <c r="DM88" s="19">
        <f t="shared" si="152"/>
        <v>0</v>
      </c>
      <c r="DN88" s="19">
        <f t="shared" si="152"/>
        <v>0</v>
      </c>
      <c r="DO88" s="19">
        <f t="shared" si="152"/>
        <v>0</v>
      </c>
      <c r="DP88" s="19">
        <f t="shared" si="152"/>
        <v>0</v>
      </c>
      <c r="DQ88" s="19">
        <f t="shared" si="152"/>
        <v>0</v>
      </c>
      <c r="DR88" s="19">
        <f t="shared" si="152"/>
        <v>0</v>
      </c>
      <c r="DS88" s="19">
        <f t="shared" si="152"/>
        <v>0</v>
      </c>
      <c r="DT88" s="19">
        <f t="shared" si="152"/>
        <v>0</v>
      </c>
      <c r="DU88" s="19">
        <f t="shared" si="152"/>
        <v>0</v>
      </c>
      <c r="DV88" s="19">
        <f t="shared" si="152"/>
        <v>0</v>
      </c>
      <c r="DW88" s="19">
        <f t="shared" si="152"/>
        <v>0</v>
      </c>
      <c r="DX88" s="19">
        <f t="shared" si="152"/>
        <v>0</v>
      </c>
      <c r="DY88" s="19">
        <f t="shared" si="152"/>
        <v>0</v>
      </c>
    </row>
    <row r="89" spans="2:129" x14ac:dyDescent="0.2">
      <c r="B89" s="10" t="s">
        <v>134</v>
      </c>
      <c r="G89" s="9"/>
      <c r="I89" s="19">
        <f>-MIN(I31*$C$6,0)</f>
        <v>49943738.700000003</v>
      </c>
      <c r="J89" s="19">
        <f>-MIN(J31*$C$6,0)</f>
        <v>0</v>
      </c>
      <c r="K89" s="19">
        <f t="shared" ref="K89:BV89" si="153">-MIN(K31*$C$6,0)</f>
        <v>0</v>
      </c>
      <c r="L89" s="19">
        <f t="shared" si="153"/>
        <v>0</v>
      </c>
      <c r="M89" s="19">
        <f t="shared" si="153"/>
        <v>0</v>
      </c>
      <c r="N89" s="19">
        <f t="shared" si="153"/>
        <v>0</v>
      </c>
      <c r="O89" s="19">
        <f t="shared" si="153"/>
        <v>0</v>
      </c>
      <c r="P89" s="19">
        <f t="shared" si="153"/>
        <v>0</v>
      </c>
      <c r="Q89" s="19">
        <f t="shared" si="153"/>
        <v>0</v>
      </c>
      <c r="R89" s="19">
        <f t="shared" si="153"/>
        <v>0</v>
      </c>
      <c r="S89" s="19">
        <f t="shared" si="153"/>
        <v>0</v>
      </c>
      <c r="T89" s="19">
        <f t="shared" si="153"/>
        <v>0</v>
      </c>
      <c r="U89" s="19">
        <f t="shared" si="153"/>
        <v>0</v>
      </c>
      <c r="V89" s="19">
        <f t="shared" si="153"/>
        <v>0</v>
      </c>
      <c r="W89" s="19">
        <f t="shared" si="153"/>
        <v>0</v>
      </c>
      <c r="X89" s="19">
        <f t="shared" si="153"/>
        <v>0</v>
      </c>
      <c r="Y89" s="19">
        <f t="shared" si="153"/>
        <v>0</v>
      </c>
      <c r="Z89" s="19">
        <f t="shared" si="153"/>
        <v>0</v>
      </c>
      <c r="AA89" s="19">
        <f t="shared" si="153"/>
        <v>0</v>
      </c>
      <c r="AB89" s="19">
        <f t="shared" si="153"/>
        <v>0</v>
      </c>
      <c r="AC89" s="19">
        <f t="shared" si="153"/>
        <v>0</v>
      </c>
      <c r="AD89" s="19">
        <f t="shared" si="153"/>
        <v>0</v>
      </c>
      <c r="AE89" s="19">
        <f t="shared" si="153"/>
        <v>0</v>
      </c>
      <c r="AF89" s="19">
        <f t="shared" si="153"/>
        <v>0</v>
      </c>
      <c r="AG89" s="19">
        <f t="shared" si="153"/>
        <v>0</v>
      </c>
      <c r="AH89" s="19">
        <f t="shared" si="153"/>
        <v>0</v>
      </c>
      <c r="AI89" s="19">
        <f t="shared" si="153"/>
        <v>0</v>
      </c>
      <c r="AJ89" s="19">
        <f t="shared" si="153"/>
        <v>0</v>
      </c>
      <c r="AK89" s="19">
        <f t="shared" si="153"/>
        <v>0</v>
      </c>
      <c r="AL89" s="19">
        <f t="shared" si="153"/>
        <v>0</v>
      </c>
      <c r="AM89" s="19">
        <f t="shared" si="153"/>
        <v>0</v>
      </c>
      <c r="AN89" s="19">
        <f t="shared" si="153"/>
        <v>0</v>
      </c>
      <c r="AO89" s="19">
        <f t="shared" si="153"/>
        <v>0</v>
      </c>
      <c r="AP89" s="19">
        <f t="shared" si="153"/>
        <v>0</v>
      </c>
      <c r="AQ89" s="19">
        <f t="shared" si="153"/>
        <v>0</v>
      </c>
      <c r="AR89" s="19">
        <f t="shared" si="153"/>
        <v>0</v>
      </c>
      <c r="AS89" s="19">
        <f t="shared" si="153"/>
        <v>0</v>
      </c>
      <c r="AT89" s="19">
        <f t="shared" si="153"/>
        <v>0</v>
      </c>
      <c r="AU89" s="19">
        <f t="shared" si="153"/>
        <v>0</v>
      </c>
      <c r="AV89" s="19">
        <f t="shared" si="153"/>
        <v>0</v>
      </c>
      <c r="AW89" s="19">
        <f t="shared" si="153"/>
        <v>0</v>
      </c>
      <c r="AX89" s="19">
        <f t="shared" si="153"/>
        <v>0</v>
      </c>
      <c r="AY89" s="19">
        <f t="shared" si="153"/>
        <v>0</v>
      </c>
      <c r="AZ89" s="19">
        <f t="shared" si="153"/>
        <v>0</v>
      </c>
      <c r="BA89" s="19">
        <f t="shared" si="153"/>
        <v>0</v>
      </c>
      <c r="BB89" s="19">
        <f t="shared" si="153"/>
        <v>0</v>
      </c>
      <c r="BC89" s="19">
        <f t="shared" si="153"/>
        <v>0</v>
      </c>
      <c r="BD89" s="19">
        <f t="shared" si="153"/>
        <v>0</v>
      </c>
      <c r="BE89" s="19">
        <f t="shared" si="153"/>
        <v>345658.65963246801</v>
      </c>
      <c r="BF89" s="19">
        <f t="shared" si="153"/>
        <v>242645.2124002206</v>
      </c>
      <c r="BG89" s="19">
        <f t="shared" si="153"/>
        <v>180077.48492653359</v>
      </c>
      <c r="BH89" s="19">
        <f t="shared" si="153"/>
        <v>117509.75745284678</v>
      </c>
      <c r="BI89" s="19">
        <f t="shared" si="153"/>
        <v>54942.029979160085</v>
      </c>
      <c r="BJ89" s="19">
        <f t="shared" si="153"/>
        <v>0</v>
      </c>
      <c r="BK89" s="19">
        <f t="shared" si="153"/>
        <v>0</v>
      </c>
      <c r="BL89" s="19">
        <f t="shared" si="153"/>
        <v>0</v>
      </c>
      <c r="BM89" s="19">
        <f t="shared" si="153"/>
        <v>0</v>
      </c>
      <c r="BN89" s="19">
        <f t="shared" si="153"/>
        <v>0</v>
      </c>
      <c r="BO89" s="19">
        <f t="shared" si="153"/>
        <v>0</v>
      </c>
      <c r="BP89" s="19">
        <f t="shared" si="153"/>
        <v>0</v>
      </c>
      <c r="BQ89" s="19">
        <f t="shared" si="153"/>
        <v>0</v>
      </c>
      <c r="BR89" s="19">
        <f t="shared" si="153"/>
        <v>0</v>
      </c>
      <c r="BS89" s="19">
        <f t="shared" si="153"/>
        <v>0</v>
      </c>
      <c r="BT89" s="19">
        <f t="shared" si="153"/>
        <v>0</v>
      </c>
      <c r="BU89" s="19">
        <f t="shared" si="153"/>
        <v>0</v>
      </c>
      <c r="BV89" s="19">
        <f t="shared" si="153"/>
        <v>0</v>
      </c>
      <c r="BW89" s="19">
        <f t="shared" ref="BW89:CM89" si="154">-MIN(BW31*$C$6,0)</f>
        <v>0</v>
      </c>
      <c r="BX89" s="19">
        <f t="shared" si="154"/>
        <v>0</v>
      </c>
      <c r="BY89" s="19">
        <f t="shared" si="154"/>
        <v>0</v>
      </c>
      <c r="BZ89" s="19">
        <f t="shared" si="154"/>
        <v>0</v>
      </c>
      <c r="CA89" s="19">
        <f t="shared" si="154"/>
        <v>0</v>
      </c>
      <c r="CB89" s="19">
        <f t="shared" si="154"/>
        <v>0</v>
      </c>
      <c r="CC89" s="19">
        <f t="shared" si="154"/>
        <v>0</v>
      </c>
      <c r="CD89" s="19">
        <f t="shared" si="154"/>
        <v>0</v>
      </c>
      <c r="CE89" s="19">
        <f t="shared" si="154"/>
        <v>0</v>
      </c>
      <c r="CF89" s="19">
        <f t="shared" si="154"/>
        <v>0</v>
      </c>
      <c r="CG89" s="19">
        <f t="shared" si="154"/>
        <v>0</v>
      </c>
      <c r="CH89" s="19">
        <f t="shared" si="154"/>
        <v>0</v>
      </c>
      <c r="CI89" s="19">
        <f t="shared" si="154"/>
        <v>0</v>
      </c>
      <c r="CJ89" s="19">
        <f t="shared" si="154"/>
        <v>0</v>
      </c>
      <c r="CK89" s="19">
        <f t="shared" si="154"/>
        <v>0</v>
      </c>
      <c r="CL89" s="19">
        <f t="shared" si="154"/>
        <v>0</v>
      </c>
      <c r="CM89" s="19">
        <f t="shared" si="154"/>
        <v>0</v>
      </c>
      <c r="CN89" s="19">
        <f t="shared" ref="CN89:DW89" si="155">-MIN(CN31*$C$6,0)</f>
        <v>0</v>
      </c>
      <c r="CO89" s="19">
        <f t="shared" si="155"/>
        <v>0</v>
      </c>
      <c r="CP89" s="19">
        <f t="shared" si="155"/>
        <v>0</v>
      </c>
      <c r="CQ89" s="19">
        <f t="shared" si="155"/>
        <v>0</v>
      </c>
      <c r="CR89" s="19">
        <f t="shared" si="155"/>
        <v>0</v>
      </c>
      <c r="CS89" s="19">
        <f t="shared" si="155"/>
        <v>0</v>
      </c>
      <c r="CT89" s="19">
        <f t="shared" si="155"/>
        <v>0</v>
      </c>
      <c r="CU89" s="19">
        <f t="shared" si="155"/>
        <v>0</v>
      </c>
      <c r="CV89" s="19">
        <f t="shared" si="155"/>
        <v>0</v>
      </c>
      <c r="CW89" s="19">
        <f t="shared" si="155"/>
        <v>0</v>
      </c>
      <c r="CX89" s="19">
        <f t="shared" si="155"/>
        <v>0</v>
      </c>
      <c r="CY89" s="19">
        <f t="shared" si="155"/>
        <v>0</v>
      </c>
      <c r="CZ89" s="19">
        <f t="shared" si="155"/>
        <v>0</v>
      </c>
      <c r="DA89" s="19">
        <f t="shared" si="155"/>
        <v>0</v>
      </c>
      <c r="DB89" s="19">
        <f t="shared" si="155"/>
        <v>0</v>
      </c>
      <c r="DC89" s="19">
        <f t="shared" si="155"/>
        <v>0</v>
      </c>
      <c r="DD89" s="19">
        <f t="shared" si="155"/>
        <v>0</v>
      </c>
      <c r="DE89" s="19">
        <f t="shared" si="155"/>
        <v>0</v>
      </c>
      <c r="DF89" s="19">
        <f t="shared" si="155"/>
        <v>0</v>
      </c>
      <c r="DG89" s="19">
        <f t="shared" si="155"/>
        <v>0</v>
      </c>
      <c r="DH89" s="19">
        <f t="shared" si="155"/>
        <v>0</v>
      </c>
      <c r="DI89" s="19">
        <f t="shared" si="155"/>
        <v>0</v>
      </c>
      <c r="DJ89" s="19">
        <f t="shared" si="155"/>
        <v>0</v>
      </c>
      <c r="DK89" s="19">
        <f t="shared" si="155"/>
        <v>0</v>
      </c>
      <c r="DL89" s="19">
        <f t="shared" si="155"/>
        <v>0</v>
      </c>
      <c r="DM89" s="19">
        <f t="shared" si="155"/>
        <v>0</v>
      </c>
      <c r="DN89" s="19">
        <f t="shared" si="155"/>
        <v>0</v>
      </c>
      <c r="DO89" s="19">
        <f t="shared" si="155"/>
        <v>0</v>
      </c>
      <c r="DP89" s="19">
        <f t="shared" si="155"/>
        <v>0</v>
      </c>
      <c r="DQ89" s="19">
        <f t="shared" si="155"/>
        <v>0</v>
      </c>
      <c r="DR89" s="19">
        <f t="shared" si="155"/>
        <v>0</v>
      </c>
      <c r="DS89" s="19">
        <f t="shared" si="155"/>
        <v>0</v>
      </c>
      <c r="DT89" s="19">
        <f t="shared" si="155"/>
        <v>0</v>
      </c>
      <c r="DU89" s="19">
        <f t="shared" si="155"/>
        <v>0</v>
      </c>
      <c r="DV89" s="19">
        <f t="shared" si="155"/>
        <v>0</v>
      </c>
      <c r="DW89" s="19">
        <f t="shared" si="155"/>
        <v>0</v>
      </c>
      <c r="DX89" s="19">
        <f>-MIN(DX31*$C$6,0)</f>
        <v>0</v>
      </c>
      <c r="DY89" s="19">
        <f>-MIN(DY31*$C$6,0)</f>
        <v>0</v>
      </c>
    </row>
    <row r="90" spans="2:129" x14ac:dyDescent="0.2">
      <c r="B90" s="10" t="s">
        <v>135</v>
      </c>
      <c r="G90" s="9"/>
      <c r="I90" s="19">
        <f>MIN(I87+I88,MAX(I31,0)*$M$6)</f>
        <v>0</v>
      </c>
      <c r="J90" s="19">
        <f>MIN(J87+J88,MAX(J31,0)*$M$6)</f>
        <v>0</v>
      </c>
      <c r="K90" s="19">
        <f t="shared" ref="K90:BV90" si="156">MIN(K87+K88,MAX(K31,0)*$M$6)</f>
        <v>0</v>
      </c>
      <c r="L90" s="19">
        <f t="shared" si="156"/>
        <v>0</v>
      </c>
      <c r="M90" s="19">
        <f t="shared" si="156"/>
        <v>0</v>
      </c>
      <c r="N90" s="19">
        <f t="shared" si="156"/>
        <v>0</v>
      </c>
      <c r="O90" s="19">
        <f t="shared" si="156"/>
        <v>0</v>
      </c>
      <c r="P90" s="19">
        <f t="shared" si="156"/>
        <v>0</v>
      </c>
      <c r="Q90" s="19">
        <f t="shared" si="156"/>
        <v>0</v>
      </c>
      <c r="R90" s="19">
        <f t="shared" si="156"/>
        <v>0</v>
      </c>
      <c r="S90" s="19">
        <f t="shared" si="156"/>
        <v>0</v>
      </c>
      <c r="T90" s="19">
        <f t="shared" si="156"/>
        <v>0</v>
      </c>
      <c r="U90" s="19">
        <f t="shared" si="156"/>
        <v>0</v>
      </c>
      <c r="V90" s="19">
        <f t="shared" si="156"/>
        <v>0</v>
      </c>
      <c r="W90" s="19">
        <f t="shared" si="156"/>
        <v>0</v>
      </c>
      <c r="X90" s="19">
        <f t="shared" si="156"/>
        <v>0</v>
      </c>
      <c r="Y90" s="19">
        <f t="shared" si="156"/>
        <v>0</v>
      </c>
      <c r="Z90" s="19">
        <f t="shared" si="156"/>
        <v>0</v>
      </c>
      <c r="AA90" s="19">
        <f t="shared" si="156"/>
        <v>0</v>
      </c>
      <c r="AB90" s="19">
        <f t="shared" si="156"/>
        <v>0</v>
      </c>
      <c r="AC90" s="19">
        <f t="shared" si="156"/>
        <v>0</v>
      </c>
      <c r="AD90" s="19">
        <f t="shared" si="156"/>
        <v>0</v>
      </c>
      <c r="AE90" s="19">
        <f t="shared" si="156"/>
        <v>0</v>
      </c>
      <c r="AF90" s="19">
        <f t="shared" si="156"/>
        <v>0</v>
      </c>
      <c r="AG90" s="19">
        <f t="shared" si="156"/>
        <v>0</v>
      </c>
      <c r="AH90" s="19">
        <f t="shared" si="156"/>
        <v>0</v>
      </c>
      <c r="AI90" s="19">
        <f t="shared" si="156"/>
        <v>0</v>
      </c>
      <c r="AJ90" s="19">
        <f t="shared" si="156"/>
        <v>0</v>
      </c>
      <c r="AK90" s="19">
        <f t="shared" si="156"/>
        <v>0</v>
      </c>
      <c r="AL90" s="19">
        <f t="shared" si="156"/>
        <v>0</v>
      </c>
      <c r="AM90" s="19">
        <f t="shared" si="156"/>
        <v>0</v>
      </c>
      <c r="AN90" s="19">
        <f t="shared" si="156"/>
        <v>0</v>
      </c>
      <c r="AO90" s="19">
        <f t="shared" si="156"/>
        <v>0</v>
      </c>
      <c r="AP90" s="19">
        <f t="shared" si="156"/>
        <v>0</v>
      </c>
      <c r="AQ90" s="19">
        <f t="shared" si="156"/>
        <v>0</v>
      </c>
      <c r="AR90" s="19">
        <f t="shared" si="156"/>
        <v>0</v>
      </c>
      <c r="AS90" s="19">
        <f t="shared" si="156"/>
        <v>0</v>
      </c>
      <c r="AT90" s="19">
        <f t="shared" si="156"/>
        <v>0</v>
      </c>
      <c r="AU90" s="19">
        <f t="shared" si="156"/>
        <v>0</v>
      </c>
      <c r="AV90" s="19">
        <f t="shared" si="156"/>
        <v>0</v>
      </c>
      <c r="AW90" s="19">
        <f t="shared" si="156"/>
        <v>0</v>
      </c>
      <c r="AX90" s="19">
        <f t="shared" si="156"/>
        <v>0</v>
      </c>
      <c r="AY90" s="19">
        <f t="shared" si="156"/>
        <v>0</v>
      </c>
      <c r="AZ90" s="19">
        <f t="shared" si="156"/>
        <v>0</v>
      </c>
      <c r="BA90" s="19">
        <f t="shared" si="156"/>
        <v>0</v>
      </c>
      <c r="BB90" s="19">
        <f t="shared" si="156"/>
        <v>0</v>
      </c>
      <c r="BC90" s="19">
        <f t="shared" si="156"/>
        <v>0</v>
      </c>
      <c r="BD90" s="19">
        <f t="shared" si="156"/>
        <v>13549958.287156044</v>
      </c>
      <c r="BE90" s="19">
        <f t="shared" si="156"/>
        <v>0</v>
      </c>
      <c r="BF90" s="19">
        <f t="shared" si="156"/>
        <v>0</v>
      </c>
      <c r="BG90" s="19">
        <f t="shared" si="156"/>
        <v>0</v>
      </c>
      <c r="BH90" s="19">
        <f t="shared" si="156"/>
        <v>0</v>
      </c>
      <c r="BI90" s="19">
        <f t="shared" si="156"/>
        <v>0</v>
      </c>
      <c r="BJ90" s="19">
        <f t="shared" si="156"/>
        <v>7625.6974945269239</v>
      </c>
      <c r="BK90" s="19">
        <f t="shared" si="156"/>
        <v>70193.424968213614</v>
      </c>
      <c r="BL90" s="19">
        <f t="shared" si="156"/>
        <v>132761.15244190063</v>
      </c>
      <c r="BM90" s="19">
        <f t="shared" si="156"/>
        <v>173575.10453939324</v>
      </c>
      <c r="BN90" s="19">
        <f t="shared" si="156"/>
        <v>205066.01004708954</v>
      </c>
      <c r="BO90" s="19">
        <f t="shared" si="156"/>
        <v>236556.9155547854</v>
      </c>
      <c r="BP90" s="19">
        <f t="shared" si="156"/>
        <v>267971.92686799174</v>
      </c>
      <c r="BQ90" s="19">
        <f t="shared" si="156"/>
        <v>267971.92686799174</v>
      </c>
      <c r="BR90" s="19">
        <f t="shared" si="156"/>
        <v>300233.22879221645</v>
      </c>
      <c r="BS90" s="19">
        <f t="shared" si="156"/>
        <v>300233.22879221645</v>
      </c>
      <c r="BT90" s="19">
        <f t="shared" si="156"/>
        <v>300233.22879221645</v>
      </c>
      <c r="BU90" s="19">
        <f t="shared" si="156"/>
        <v>300233.22879221645</v>
      </c>
      <c r="BV90" s="19">
        <f t="shared" si="156"/>
        <v>300233.22879221645</v>
      </c>
      <c r="BW90" s="19">
        <f t="shared" ref="BW90:CM90" si="157">MIN(BW87+BW88,MAX(BW31,0)*$M$6)</f>
        <v>300233.22879221645</v>
      </c>
      <c r="BX90" s="19">
        <f t="shared" si="157"/>
        <v>300233.22879221645</v>
      </c>
      <c r="BY90" s="19">
        <f t="shared" si="157"/>
        <v>300233.22879221645</v>
      </c>
      <c r="BZ90" s="19">
        <f t="shared" si="157"/>
        <v>300233.22879221645</v>
      </c>
      <c r="CA90" s="19">
        <f t="shared" si="157"/>
        <v>300233.22879221645</v>
      </c>
      <c r="CB90" s="19">
        <f t="shared" si="157"/>
        <v>300233.22879221645</v>
      </c>
      <c r="CC90" s="19">
        <f t="shared" si="157"/>
        <v>300233.22879221645</v>
      </c>
      <c r="CD90" s="19">
        <f t="shared" si="157"/>
        <v>333125.68147054699</v>
      </c>
      <c r="CE90" s="19">
        <f t="shared" si="157"/>
        <v>333125.68147054699</v>
      </c>
      <c r="CF90" s="19">
        <f t="shared" si="157"/>
        <v>333125.68147054699</v>
      </c>
      <c r="CG90" s="19">
        <f t="shared" si="157"/>
        <v>333125.68147054699</v>
      </c>
      <c r="CH90" s="19">
        <f t="shared" si="157"/>
        <v>333125.68147054699</v>
      </c>
      <c r="CI90" s="19">
        <f t="shared" si="157"/>
        <v>333125.68147054699</v>
      </c>
      <c r="CJ90" s="19">
        <f t="shared" si="157"/>
        <v>333125.68147054699</v>
      </c>
      <c r="CK90" s="19">
        <f t="shared" si="157"/>
        <v>333125.68147054699</v>
      </c>
      <c r="CL90" s="19">
        <f t="shared" si="157"/>
        <v>333125.68147054699</v>
      </c>
      <c r="CM90" s="19">
        <f t="shared" si="157"/>
        <v>333125.68147054699</v>
      </c>
      <c r="CN90" s="19">
        <f t="shared" ref="CN90:DW90" si="158">MIN(CN87+CN88,MAX(CN31,0)*$M$6)</f>
        <v>333125.68147054699</v>
      </c>
      <c r="CO90" s="19">
        <f t="shared" si="158"/>
        <v>333125.68147054699</v>
      </c>
      <c r="CP90" s="19">
        <f t="shared" si="158"/>
        <v>366660.51409933477</v>
      </c>
      <c r="CQ90" s="19">
        <f t="shared" si="158"/>
        <v>366660.51409933477</v>
      </c>
      <c r="CR90" s="19">
        <f t="shared" si="158"/>
        <v>366660.51409933477</v>
      </c>
      <c r="CS90" s="19">
        <f t="shared" si="158"/>
        <v>366660.51409933477</v>
      </c>
      <c r="CT90" s="19">
        <f t="shared" si="158"/>
        <v>366660.51409933477</v>
      </c>
      <c r="CU90" s="19">
        <f t="shared" si="158"/>
        <v>366660.51409933477</v>
      </c>
      <c r="CV90" s="19">
        <f t="shared" si="158"/>
        <v>366660.51409933477</v>
      </c>
      <c r="CW90" s="19">
        <f t="shared" si="158"/>
        <v>366660.51409933477</v>
      </c>
      <c r="CX90" s="19">
        <f t="shared" si="158"/>
        <v>366660.51409933477</v>
      </c>
      <c r="CY90" s="19">
        <f t="shared" si="158"/>
        <v>366660.51409933477</v>
      </c>
      <c r="CZ90" s="19">
        <f t="shared" si="158"/>
        <v>366660.51409933477</v>
      </c>
      <c r="DA90" s="19">
        <f t="shared" si="158"/>
        <v>366660.51409933477</v>
      </c>
      <c r="DB90" s="19">
        <f t="shared" si="158"/>
        <v>400849.11649029586</v>
      </c>
      <c r="DC90" s="19">
        <f t="shared" si="158"/>
        <v>400849.11649029586</v>
      </c>
      <c r="DD90" s="19">
        <f t="shared" si="158"/>
        <v>400849.11649029586</v>
      </c>
      <c r="DE90" s="19">
        <f t="shared" si="158"/>
        <v>400849.11649029586</v>
      </c>
      <c r="DF90" s="19">
        <f t="shared" si="158"/>
        <v>400849.11649029586</v>
      </c>
      <c r="DG90" s="19">
        <f t="shared" si="158"/>
        <v>400849.11649029586</v>
      </c>
      <c r="DH90" s="19">
        <f t="shared" si="158"/>
        <v>400849.11649029586</v>
      </c>
      <c r="DI90" s="19">
        <f t="shared" si="158"/>
        <v>400849.11649029586</v>
      </c>
      <c r="DJ90" s="19">
        <f t="shared" si="158"/>
        <v>400849.11649029586</v>
      </c>
      <c r="DK90" s="19">
        <f t="shared" si="158"/>
        <v>400849.11649029586</v>
      </c>
      <c r="DL90" s="19">
        <f t="shared" si="158"/>
        <v>400849.11649029586</v>
      </c>
      <c r="DM90" s="19">
        <f t="shared" si="158"/>
        <v>400849.11649029586</v>
      </c>
      <c r="DN90" s="19">
        <f t="shared" si="158"/>
        <v>435703.03943299205</v>
      </c>
      <c r="DO90" s="19">
        <f t="shared" si="158"/>
        <v>435703.03943299205</v>
      </c>
      <c r="DP90" s="19">
        <f t="shared" si="158"/>
        <v>435703.03943299205</v>
      </c>
      <c r="DQ90" s="19">
        <f t="shared" si="158"/>
        <v>435703.03943299205</v>
      </c>
      <c r="DR90" s="19">
        <f t="shared" si="158"/>
        <v>435703.03943299205</v>
      </c>
      <c r="DS90" s="19">
        <f t="shared" si="158"/>
        <v>435703.03943299205</v>
      </c>
      <c r="DT90" s="19">
        <f t="shared" si="158"/>
        <v>435703.03943299205</v>
      </c>
      <c r="DU90" s="19">
        <f t="shared" si="158"/>
        <v>435703.03943299205</v>
      </c>
      <c r="DV90" s="19">
        <f t="shared" si="158"/>
        <v>435703.03943299205</v>
      </c>
      <c r="DW90" s="19">
        <f t="shared" si="158"/>
        <v>435703.03943299205</v>
      </c>
      <c r="DX90" s="19">
        <f>MIN(DX87+DX88,MAX(DX31,0)*$M$6)</f>
        <v>435703.03943299205</v>
      </c>
      <c r="DY90" s="19">
        <f>MIN(DY87+DY88,MAX(DY31,0)*$M$6)</f>
        <v>19458192.65890079</v>
      </c>
    </row>
    <row r="91" spans="2:129" x14ac:dyDescent="0.2">
      <c r="B91" s="10" t="s">
        <v>136</v>
      </c>
      <c r="G91" s="193" t="s">
        <v>84</v>
      </c>
      <c r="I91" s="19">
        <f>I87+I88+I89-I90</f>
        <v>49943738.700000003</v>
      </c>
      <c r="J91" s="19">
        <f>J87+J88+J89-J90</f>
        <v>54938112.570000008</v>
      </c>
      <c r="K91" s="19">
        <f t="shared" ref="K91:BV91" si="159">K87+K88+K89-K90</f>
        <v>54938112.570000008</v>
      </c>
      <c r="L91" s="19">
        <f t="shared" si="159"/>
        <v>54938112.570000008</v>
      </c>
      <c r="M91" s="19">
        <f t="shared" si="159"/>
        <v>54938112.570000008</v>
      </c>
      <c r="N91" s="19">
        <f t="shared" si="159"/>
        <v>54938112.570000008</v>
      </c>
      <c r="O91" s="19">
        <f t="shared" si="159"/>
        <v>54938112.570000008</v>
      </c>
      <c r="P91" s="19">
        <f t="shared" si="159"/>
        <v>54938112.570000008</v>
      </c>
      <c r="Q91" s="19">
        <f t="shared" si="159"/>
        <v>54938112.570000008</v>
      </c>
      <c r="R91" s="19">
        <f t="shared" si="159"/>
        <v>54938112.570000008</v>
      </c>
      <c r="S91" s="19">
        <f t="shared" si="159"/>
        <v>54938112.570000008</v>
      </c>
      <c r="T91" s="19">
        <f t="shared" si="159"/>
        <v>54938112.570000008</v>
      </c>
      <c r="U91" s="19">
        <f t="shared" si="159"/>
        <v>54938112.570000008</v>
      </c>
      <c r="V91" s="19">
        <f t="shared" si="159"/>
        <v>54938112.570000008</v>
      </c>
      <c r="W91" s="19">
        <f t="shared" si="159"/>
        <v>54938112.570000008</v>
      </c>
      <c r="X91" s="19">
        <f t="shared" si="159"/>
        <v>54938112.570000008</v>
      </c>
      <c r="Y91" s="19">
        <f t="shared" si="159"/>
        <v>54938112.570000008</v>
      </c>
      <c r="Z91" s="19">
        <f t="shared" si="159"/>
        <v>54938112.570000008</v>
      </c>
      <c r="AA91" s="19">
        <f t="shared" si="159"/>
        <v>54938112.570000008</v>
      </c>
      <c r="AB91" s="19">
        <f t="shared" si="159"/>
        <v>54938112.570000008</v>
      </c>
      <c r="AC91" s="19">
        <f t="shared" si="159"/>
        <v>54938112.570000008</v>
      </c>
      <c r="AD91" s="19">
        <f t="shared" si="159"/>
        <v>54938112.570000008</v>
      </c>
      <c r="AE91" s="19">
        <f t="shared" si="159"/>
        <v>54938112.570000008</v>
      </c>
      <c r="AF91" s="19">
        <f t="shared" si="159"/>
        <v>54938112.570000008</v>
      </c>
      <c r="AG91" s="19">
        <f t="shared" si="159"/>
        <v>54938112.570000008</v>
      </c>
      <c r="AH91" s="19">
        <f t="shared" si="159"/>
        <v>54938112.570000008</v>
      </c>
      <c r="AI91" s="19">
        <f t="shared" si="159"/>
        <v>54938112.570000008</v>
      </c>
      <c r="AJ91" s="19">
        <f t="shared" si="159"/>
        <v>54938112.570000008</v>
      </c>
      <c r="AK91" s="19">
        <f t="shared" si="159"/>
        <v>54938112.570000008</v>
      </c>
      <c r="AL91" s="19">
        <f t="shared" si="159"/>
        <v>54938112.570000008</v>
      </c>
      <c r="AM91" s="19">
        <f t="shared" si="159"/>
        <v>54938112.570000008</v>
      </c>
      <c r="AN91" s="19">
        <f t="shared" si="159"/>
        <v>54938112.570000008</v>
      </c>
      <c r="AO91" s="19">
        <f t="shared" si="159"/>
        <v>54938112.570000008</v>
      </c>
      <c r="AP91" s="19">
        <f t="shared" si="159"/>
        <v>54938112.570000008</v>
      </c>
      <c r="AQ91" s="19">
        <f t="shared" si="159"/>
        <v>54938112.570000008</v>
      </c>
      <c r="AR91" s="19">
        <f t="shared" si="159"/>
        <v>54938112.570000008</v>
      </c>
      <c r="AS91" s="19">
        <f t="shared" si="159"/>
        <v>54938112.570000008</v>
      </c>
      <c r="AT91" s="19">
        <f t="shared" si="159"/>
        <v>54938112.570000008</v>
      </c>
      <c r="AU91" s="19">
        <f t="shared" si="159"/>
        <v>54938112.570000008</v>
      </c>
      <c r="AV91" s="19">
        <f t="shared" si="159"/>
        <v>54938112.570000008</v>
      </c>
      <c r="AW91" s="19">
        <f t="shared" si="159"/>
        <v>54938112.570000008</v>
      </c>
      <c r="AX91" s="19">
        <f t="shared" si="159"/>
        <v>54938112.570000008</v>
      </c>
      <c r="AY91" s="19">
        <f t="shared" si="159"/>
        <v>54938112.570000008</v>
      </c>
      <c r="AZ91" s="19">
        <f t="shared" si="159"/>
        <v>54938112.570000008</v>
      </c>
      <c r="BA91" s="19">
        <f t="shared" si="159"/>
        <v>54938112.570000008</v>
      </c>
      <c r="BB91" s="19">
        <f t="shared" si="159"/>
        <v>54938112.570000008</v>
      </c>
      <c r="BC91" s="19">
        <f t="shared" si="159"/>
        <v>54938112.570000008</v>
      </c>
      <c r="BD91" s="19">
        <f t="shared" si="159"/>
        <v>41388154.282843962</v>
      </c>
      <c r="BE91" s="19">
        <f t="shared" si="159"/>
        <v>41733812.942476429</v>
      </c>
      <c r="BF91" s="19">
        <f t="shared" si="159"/>
        <v>42011024.0208399</v>
      </c>
      <c r="BG91" s="19">
        <f t="shared" si="159"/>
        <v>42215366.027006462</v>
      </c>
      <c r="BH91" s="19">
        <f t="shared" si="159"/>
        <v>42350883.532951958</v>
      </c>
      <c r="BI91" s="19">
        <f t="shared" si="159"/>
        <v>42417576.538676403</v>
      </c>
      <c r="BJ91" s="19">
        <f t="shared" si="159"/>
        <v>42415445.04417979</v>
      </c>
      <c r="BK91" s="19">
        <f t="shared" si="159"/>
        <v>42345251.619211577</v>
      </c>
      <c r="BL91" s="19">
        <f t="shared" si="159"/>
        <v>42212490.466769673</v>
      </c>
      <c r="BM91" s="19">
        <f t="shared" si="159"/>
        <v>42038915.362230279</v>
      </c>
      <c r="BN91" s="19">
        <f t="shared" si="159"/>
        <v>41833849.352183186</v>
      </c>
      <c r="BO91" s="19">
        <f t="shared" si="159"/>
        <v>41597292.436628401</v>
      </c>
      <c r="BP91" s="19">
        <f t="shared" si="159"/>
        <v>41329320.50976041</v>
      </c>
      <c r="BQ91" s="19">
        <f t="shared" si="159"/>
        <v>41061348.582892418</v>
      </c>
      <c r="BR91" s="19">
        <f t="shared" si="159"/>
        <v>40761115.354100205</v>
      </c>
      <c r="BS91" s="19">
        <f t="shared" si="159"/>
        <v>40460882.125307992</v>
      </c>
      <c r="BT91" s="19">
        <f t="shared" si="159"/>
        <v>40160648.896515779</v>
      </c>
      <c r="BU91" s="19">
        <f t="shared" si="159"/>
        <v>39860415.667723566</v>
      </c>
      <c r="BV91" s="19">
        <f t="shared" si="159"/>
        <v>39560182.438931353</v>
      </c>
      <c r="BW91" s="19">
        <f t="shared" ref="BW91:CM91" si="160">BW87+BW88+BW89-BW90</f>
        <v>39259949.21013914</v>
      </c>
      <c r="BX91" s="19">
        <f t="shared" si="160"/>
        <v>38959715.981346928</v>
      </c>
      <c r="BY91" s="19">
        <f t="shared" si="160"/>
        <v>38659482.752554715</v>
      </c>
      <c r="BZ91" s="19">
        <f t="shared" si="160"/>
        <v>38359249.523762502</v>
      </c>
      <c r="CA91" s="19">
        <f t="shared" si="160"/>
        <v>38059016.294970289</v>
      </c>
      <c r="CB91" s="19">
        <f t="shared" si="160"/>
        <v>37758783.066178076</v>
      </c>
      <c r="CC91" s="19">
        <f t="shared" si="160"/>
        <v>37458549.837385863</v>
      </c>
      <c r="CD91" s="19">
        <f t="shared" si="160"/>
        <v>37125424.155915312</v>
      </c>
      <c r="CE91" s="19">
        <f t="shared" si="160"/>
        <v>36792298.474444762</v>
      </c>
      <c r="CF91" s="19">
        <f t="shared" si="160"/>
        <v>36459172.792974211</v>
      </c>
      <c r="CG91" s="19">
        <f t="shared" si="160"/>
        <v>36126047.111503661</v>
      </c>
      <c r="CH91" s="19">
        <f t="shared" si="160"/>
        <v>35792921.43003311</v>
      </c>
      <c r="CI91" s="19">
        <f t="shared" si="160"/>
        <v>35459795.748562559</v>
      </c>
      <c r="CJ91" s="19">
        <f t="shared" si="160"/>
        <v>35126670.067092009</v>
      </c>
      <c r="CK91" s="19">
        <f t="shared" si="160"/>
        <v>34793544.385621458</v>
      </c>
      <c r="CL91" s="19">
        <f t="shared" si="160"/>
        <v>34460418.704150908</v>
      </c>
      <c r="CM91" s="19">
        <f t="shared" si="160"/>
        <v>34127293.022680357</v>
      </c>
      <c r="CN91" s="19">
        <f t="shared" ref="CN91:DW91" si="161">CN87+CN88+CN89-CN90</f>
        <v>33794167.341209807</v>
      </c>
      <c r="CO91" s="19">
        <f t="shared" si="161"/>
        <v>33461041.65973926</v>
      </c>
      <c r="CP91" s="19">
        <f t="shared" si="161"/>
        <v>33094381.145639926</v>
      </c>
      <c r="CQ91" s="19">
        <f t="shared" si="161"/>
        <v>32727720.631540593</v>
      </c>
      <c r="CR91" s="19">
        <f t="shared" si="161"/>
        <v>32361060.117441259</v>
      </c>
      <c r="CS91" s="19">
        <f t="shared" si="161"/>
        <v>31994399.603341926</v>
      </c>
      <c r="CT91" s="19">
        <f t="shared" si="161"/>
        <v>31627739.089242592</v>
      </c>
      <c r="CU91" s="19">
        <f t="shared" si="161"/>
        <v>31261078.575143259</v>
      </c>
      <c r="CV91" s="19">
        <f t="shared" si="161"/>
        <v>30894418.061043926</v>
      </c>
      <c r="CW91" s="19">
        <f t="shared" si="161"/>
        <v>30527757.546944592</v>
      </c>
      <c r="CX91" s="19">
        <f t="shared" si="161"/>
        <v>30161097.032845259</v>
      </c>
      <c r="CY91" s="19">
        <f t="shared" si="161"/>
        <v>29794436.518745925</v>
      </c>
      <c r="CZ91" s="19">
        <f t="shared" si="161"/>
        <v>29427776.004646592</v>
      </c>
      <c r="DA91" s="19">
        <f t="shared" si="161"/>
        <v>29061115.490547258</v>
      </c>
      <c r="DB91" s="19">
        <f t="shared" si="161"/>
        <v>28660266.374056961</v>
      </c>
      <c r="DC91" s="19">
        <f t="shared" si="161"/>
        <v>28259417.257566664</v>
      </c>
      <c r="DD91" s="19">
        <f t="shared" si="161"/>
        <v>27858568.141076367</v>
      </c>
      <c r="DE91" s="19">
        <f t="shared" si="161"/>
        <v>27457719.02458607</v>
      </c>
      <c r="DF91" s="19">
        <f t="shared" si="161"/>
        <v>27056869.908095773</v>
      </c>
      <c r="DG91" s="19">
        <f t="shared" si="161"/>
        <v>26656020.791605476</v>
      </c>
      <c r="DH91" s="19">
        <f t="shared" si="161"/>
        <v>26255171.675115179</v>
      </c>
      <c r="DI91" s="19">
        <f t="shared" si="161"/>
        <v>25854322.558624882</v>
      </c>
      <c r="DJ91" s="19">
        <f t="shared" si="161"/>
        <v>25453473.442134585</v>
      </c>
      <c r="DK91" s="19">
        <f t="shared" si="161"/>
        <v>25052624.325644288</v>
      </c>
      <c r="DL91" s="19">
        <f t="shared" si="161"/>
        <v>24651775.209153991</v>
      </c>
      <c r="DM91" s="19">
        <f t="shared" si="161"/>
        <v>24250926.092663694</v>
      </c>
      <c r="DN91" s="19">
        <f t="shared" si="161"/>
        <v>23815223.053230703</v>
      </c>
      <c r="DO91" s="19">
        <f t="shared" si="161"/>
        <v>23379520.013797712</v>
      </c>
      <c r="DP91" s="19">
        <f t="shared" si="161"/>
        <v>22943816.97436472</v>
      </c>
      <c r="DQ91" s="19">
        <f t="shared" si="161"/>
        <v>22508113.934931729</v>
      </c>
      <c r="DR91" s="19">
        <f t="shared" si="161"/>
        <v>22072410.895498738</v>
      </c>
      <c r="DS91" s="19">
        <f t="shared" si="161"/>
        <v>21636707.856065746</v>
      </c>
      <c r="DT91" s="19">
        <f t="shared" si="161"/>
        <v>21201004.816632755</v>
      </c>
      <c r="DU91" s="19">
        <f t="shared" si="161"/>
        <v>20765301.777199764</v>
      </c>
      <c r="DV91" s="19">
        <f t="shared" si="161"/>
        <v>20329598.737766773</v>
      </c>
      <c r="DW91" s="19">
        <f t="shared" si="161"/>
        <v>19893895.698333781</v>
      </c>
      <c r="DX91" s="19">
        <f>DX87+DX88+DX89-DX90</f>
        <v>19458192.65890079</v>
      </c>
      <c r="DY91" s="19">
        <f>DY87+DY88+DY89-DY90</f>
        <v>0</v>
      </c>
    </row>
    <row r="92" spans="2:129" x14ac:dyDescent="0.2">
      <c r="B92" s="198">
        <f>D86</f>
        <v>1.1000000000000001</v>
      </c>
      <c r="C92" s="21"/>
      <c r="G92" s="194" t="str">
        <f>IF(D86=H92,"OK","ERROR")</f>
        <v>OK</v>
      </c>
      <c r="H92" s="199">
        <f>SUMIF(I92:DY92,"&gt;0")/-SUMIF(I92:DY92,"&lt;0")</f>
        <v>1.1000000000000005</v>
      </c>
      <c r="I92" s="19">
        <f>-I89+I90</f>
        <v>-49943738.700000003</v>
      </c>
      <c r="J92" s="19">
        <f>-J89+J90</f>
        <v>0</v>
      </c>
      <c r="K92" s="19">
        <f t="shared" ref="K92:BV92" si="162">-K89+K90</f>
        <v>0</v>
      </c>
      <c r="L92" s="19">
        <f t="shared" si="162"/>
        <v>0</v>
      </c>
      <c r="M92" s="19">
        <f t="shared" si="162"/>
        <v>0</v>
      </c>
      <c r="N92" s="19">
        <f t="shared" si="162"/>
        <v>0</v>
      </c>
      <c r="O92" s="19">
        <f t="shared" si="162"/>
        <v>0</v>
      </c>
      <c r="P92" s="19">
        <f t="shared" si="162"/>
        <v>0</v>
      </c>
      <c r="Q92" s="19">
        <f t="shared" si="162"/>
        <v>0</v>
      </c>
      <c r="R92" s="19">
        <f t="shared" si="162"/>
        <v>0</v>
      </c>
      <c r="S92" s="19">
        <f t="shared" si="162"/>
        <v>0</v>
      </c>
      <c r="T92" s="19">
        <f t="shared" si="162"/>
        <v>0</v>
      </c>
      <c r="U92" s="19">
        <f t="shared" si="162"/>
        <v>0</v>
      </c>
      <c r="V92" s="19">
        <f t="shared" si="162"/>
        <v>0</v>
      </c>
      <c r="W92" s="19">
        <f t="shared" si="162"/>
        <v>0</v>
      </c>
      <c r="X92" s="19">
        <f t="shared" si="162"/>
        <v>0</v>
      </c>
      <c r="Y92" s="19">
        <f t="shared" si="162"/>
        <v>0</v>
      </c>
      <c r="Z92" s="19">
        <f t="shared" si="162"/>
        <v>0</v>
      </c>
      <c r="AA92" s="19">
        <f t="shared" si="162"/>
        <v>0</v>
      </c>
      <c r="AB92" s="19">
        <f t="shared" si="162"/>
        <v>0</v>
      </c>
      <c r="AC92" s="19">
        <f t="shared" si="162"/>
        <v>0</v>
      </c>
      <c r="AD92" s="19">
        <f t="shared" si="162"/>
        <v>0</v>
      </c>
      <c r="AE92" s="19">
        <f t="shared" si="162"/>
        <v>0</v>
      </c>
      <c r="AF92" s="19">
        <f t="shared" si="162"/>
        <v>0</v>
      </c>
      <c r="AG92" s="19">
        <f t="shared" si="162"/>
        <v>0</v>
      </c>
      <c r="AH92" s="19">
        <f t="shared" si="162"/>
        <v>0</v>
      </c>
      <c r="AI92" s="19">
        <f t="shared" si="162"/>
        <v>0</v>
      </c>
      <c r="AJ92" s="19">
        <f t="shared" si="162"/>
        <v>0</v>
      </c>
      <c r="AK92" s="19">
        <f t="shared" si="162"/>
        <v>0</v>
      </c>
      <c r="AL92" s="19">
        <f t="shared" si="162"/>
        <v>0</v>
      </c>
      <c r="AM92" s="19">
        <f t="shared" si="162"/>
        <v>0</v>
      </c>
      <c r="AN92" s="19">
        <f t="shared" si="162"/>
        <v>0</v>
      </c>
      <c r="AO92" s="19">
        <f t="shared" si="162"/>
        <v>0</v>
      </c>
      <c r="AP92" s="19">
        <f t="shared" si="162"/>
        <v>0</v>
      </c>
      <c r="AQ92" s="19">
        <f t="shared" si="162"/>
        <v>0</v>
      </c>
      <c r="AR92" s="19">
        <f t="shared" si="162"/>
        <v>0</v>
      </c>
      <c r="AS92" s="19">
        <f t="shared" si="162"/>
        <v>0</v>
      </c>
      <c r="AT92" s="19">
        <f t="shared" si="162"/>
        <v>0</v>
      </c>
      <c r="AU92" s="19">
        <f t="shared" si="162"/>
        <v>0</v>
      </c>
      <c r="AV92" s="19">
        <f t="shared" si="162"/>
        <v>0</v>
      </c>
      <c r="AW92" s="19">
        <f t="shared" si="162"/>
        <v>0</v>
      </c>
      <c r="AX92" s="19">
        <f t="shared" si="162"/>
        <v>0</v>
      </c>
      <c r="AY92" s="19">
        <f t="shared" si="162"/>
        <v>0</v>
      </c>
      <c r="AZ92" s="19">
        <f t="shared" si="162"/>
        <v>0</v>
      </c>
      <c r="BA92" s="19">
        <f t="shared" si="162"/>
        <v>0</v>
      </c>
      <c r="BB92" s="19">
        <f t="shared" si="162"/>
        <v>0</v>
      </c>
      <c r="BC92" s="19">
        <f t="shared" si="162"/>
        <v>0</v>
      </c>
      <c r="BD92" s="19">
        <f t="shared" si="162"/>
        <v>13549958.287156044</v>
      </c>
      <c r="BE92" s="19">
        <f t="shared" si="162"/>
        <v>-345658.65963246801</v>
      </c>
      <c r="BF92" s="19">
        <f t="shared" si="162"/>
        <v>-242645.2124002206</v>
      </c>
      <c r="BG92" s="19">
        <f t="shared" si="162"/>
        <v>-180077.48492653359</v>
      </c>
      <c r="BH92" s="19">
        <f t="shared" si="162"/>
        <v>-117509.75745284678</v>
      </c>
      <c r="BI92" s="19">
        <f t="shared" si="162"/>
        <v>-54942.029979160085</v>
      </c>
      <c r="BJ92" s="19">
        <f t="shared" si="162"/>
        <v>7625.6974945269239</v>
      </c>
      <c r="BK92" s="19">
        <f t="shared" si="162"/>
        <v>70193.424968213614</v>
      </c>
      <c r="BL92" s="19">
        <f t="shared" si="162"/>
        <v>132761.15244190063</v>
      </c>
      <c r="BM92" s="19">
        <f t="shared" si="162"/>
        <v>173575.10453939324</v>
      </c>
      <c r="BN92" s="19">
        <f t="shared" si="162"/>
        <v>205066.01004708954</v>
      </c>
      <c r="BO92" s="19">
        <f t="shared" si="162"/>
        <v>236556.9155547854</v>
      </c>
      <c r="BP92" s="19">
        <f t="shared" si="162"/>
        <v>267971.92686799174</v>
      </c>
      <c r="BQ92" s="19">
        <f t="shared" si="162"/>
        <v>267971.92686799174</v>
      </c>
      <c r="BR92" s="19">
        <f t="shared" si="162"/>
        <v>300233.22879221645</v>
      </c>
      <c r="BS92" s="19">
        <f t="shared" si="162"/>
        <v>300233.22879221645</v>
      </c>
      <c r="BT92" s="19">
        <f t="shared" si="162"/>
        <v>300233.22879221645</v>
      </c>
      <c r="BU92" s="19">
        <f t="shared" si="162"/>
        <v>300233.22879221645</v>
      </c>
      <c r="BV92" s="19">
        <f t="shared" si="162"/>
        <v>300233.22879221645</v>
      </c>
      <c r="BW92" s="19">
        <f t="shared" ref="BW92:CM92" si="163">-BW89+BW90</f>
        <v>300233.22879221645</v>
      </c>
      <c r="BX92" s="19">
        <f t="shared" si="163"/>
        <v>300233.22879221645</v>
      </c>
      <c r="BY92" s="19">
        <f t="shared" si="163"/>
        <v>300233.22879221645</v>
      </c>
      <c r="BZ92" s="19">
        <f t="shared" si="163"/>
        <v>300233.22879221645</v>
      </c>
      <c r="CA92" s="19">
        <f t="shared" si="163"/>
        <v>300233.22879221645</v>
      </c>
      <c r="CB92" s="19">
        <f t="shared" si="163"/>
        <v>300233.22879221645</v>
      </c>
      <c r="CC92" s="19">
        <f t="shared" si="163"/>
        <v>300233.22879221645</v>
      </c>
      <c r="CD92" s="19">
        <f t="shared" si="163"/>
        <v>333125.68147054699</v>
      </c>
      <c r="CE92" s="19">
        <f t="shared" si="163"/>
        <v>333125.68147054699</v>
      </c>
      <c r="CF92" s="19">
        <f t="shared" si="163"/>
        <v>333125.68147054699</v>
      </c>
      <c r="CG92" s="19">
        <f t="shared" si="163"/>
        <v>333125.68147054699</v>
      </c>
      <c r="CH92" s="19">
        <f t="shared" si="163"/>
        <v>333125.68147054699</v>
      </c>
      <c r="CI92" s="19">
        <f t="shared" si="163"/>
        <v>333125.68147054699</v>
      </c>
      <c r="CJ92" s="19">
        <f t="shared" si="163"/>
        <v>333125.68147054699</v>
      </c>
      <c r="CK92" s="19">
        <f t="shared" si="163"/>
        <v>333125.68147054699</v>
      </c>
      <c r="CL92" s="19">
        <f t="shared" si="163"/>
        <v>333125.68147054699</v>
      </c>
      <c r="CM92" s="19">
        <f t="shared" si="163"/>
        <v>333125.68147054699</v>
      </c>
      <c r="CN92" s="19">
        <f t="shared" ref="CN92:DW92" si="164">-CN89+CN90</f>
        <v>333125.68147054699</v>
      </c>
      <c r="CO92" s="19">
        <f t="shared" si="164"/>
        <v>333125.68147054699</v>
      </c>
      <c r="CP92" s="19">
        <f t="shared" si="164"/>
        <v>366660.51409933477</v>
      </c>
      <c r="CQ92" s="19">
        <f t="shared" si="164"/>
        <v>366660.51409933477</v>
      </c>
      <c r="CR92" s="19">
        <f t="shared" si="164"/>
        <v>366660.51409933477</v>
      </c>
      <c r="CS92" s="19">
        <f t="shared" si="164"/>
        <v>366660.51409933477</v>
      </c>
      <c r="CT92" s="19">
        <f t="shared" si="164"/>
        <v>366660.51409933477</v>
      </c>
      <c r="CU92" s="19">
        <f t="shared" si="164"/>
        <v>366660.51409933477</v>
      </c>
      <c r="CV92" s="19">
        <f t="shared" si="164"/>
        <v>366660.51409933477</v>
      </c>
      <c r="CW92" s="19">
        <f t="shared" si="164"/>
        <v>366660.51409933477</v>
      </c>
      <c r="CX92" s="19">
        <f t="shared" si="164"/>
        <v>366660.51409933477</v>
      </c>
      <c r="CY92" s="19">
        <f t="shared" si="164"/>
        <v>366660.51409933477</v>
      </c>
      <c r="CZ92" s="19">
        <f t="shared" si="164"/>
        <v>366660.51409933477</v>
      </c>
      <c r="DA92" s="19">
        <f t="shared" si="164"/>
        <v>366660.51409933477</v>
      </c>
      <c r="DB92" s="19">
        <f t="shared" si="164"/>
        <v>400849.11649029586</v>
      </c>
      <c r="DC92" s="19">
        <f t="shared" si="164"/>
        <v>400849.11649029586</v>
      </c>
      <c r="DD92" s="19">
        <f t="shared" si="164"/>
        <v>400849.11649029586</v>
      </c>
      <c r="DE92" s="19">
        <f t="shared" si="164"/>
        <v>400849.11649029586</v>
      </c>
      <c r="DF92" s="19">
        <f t="shared" si="164"/>
        <v>400849.11649029586</v>
      </c>
      <c r="DG92" s="19">
        <f t="shared" si="164"/>
        <v>400849.11649029586</v>
      </c>
      <c r="DH92" s="19">
        <f t="shared" si="164"/>
        <v>400849.11649029586</v>
      </c>
      <c r="DI92" s="19">
        <f t="shared" si="164"/>
        <v>400849.11649029586</v>
      </c>
      <c r="DJ92" s="19">
        <f t="shared" si="164"/>
        <v>400849.11649029586</v>
      </c>
      <c r="DK92" s="19">
        <f t="shared" si="164"/>
        <v>400849.11649029586</v>
      </c>
      <c r="DL92" s="19">
        <f t="shared" si="164"/>
        <v>400849.11649029586</v>
      </c>
      <c r="DM92" s="19">
        <f t="shared" si="164"/>
        <v>400849.11649029586</v>
      </c>
      <c r="DN92" s="19">
        <f t="shared" si="164"/>
        <v>435703.03943299205</v>
      </c>
      <c r="DO92" s="19">
        <f t="shared" si="164"/>
        <v>435703.03943299205</v>
      </c>
      <c r="DP92" s="19">
        <f t="shared" si="164"/>
        <v>435703.03943299205</v>
      </c>
      <c r="DQ92" s="19">
        <f t="shared" si="164"/>
        <v>435703.03943299205</v>
      </c>
      <c r="DR92" s="19">
        <f t="shared" si="164"/>
        <v>435703.03943299205</v>
      </c>
      <c r="DS92" s="19">
        <f t="shared" si="164"/>
        <v>435703.03943299205</v>
      </c>
      <c r="DT92" s="19">
        <f t="shared" si="164"/>
        <v>435703.03943299205</v>
      </c>
      <c r="DU92" s="19">
        <f t="shared" si="164"/>
        <v>435703.03943299205</v>
      </c>
      <c r="DV92" s="19">
        <f t="shared" si="164"/>
        <v>435703.03943299205</v>
      </c>
      <c r="DW92" s="19">
        <f t="shared" si="164"/>
        <v>435703.03943299205</v>
      </c>
      <c r="DX92" s="19">
        <f>-DX89+DX90</f>
        <v>435703.03943299205</v>
      </c>
      <c r="DY92" s="19">
        <f>-DY89+DY90</f>
        <v>19458192.65890079</v>
      </c>
    </row>
    <row r="93" spans="2:129" x14ac:dyDescent="0.2">
      <c r="B93" s="10"/>
      <c r="G93" s="9"/>
      <c r="H93" s="37"/>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c r="DP93" s="19"/>
      <c r="DQ93" s="19"/>
      <c r="DR93" s="19"/>
      <c r="DS93" s="19"/>
      <c r="DT93" s="19"/>
      <c r="DU93" s="19"/>
      <c r="DV93" s="19"/>
      <c r="DW93" s="19"/>
      <c r="DX93" s="19"/>
      <c r="DY93" s="19"/>
    </row>
    <row r="94" spans="2:129" x14ac:dyDescent="0.2">
      <c r="B94" s="115" t="s">
        <v>137</v>
      </c>
      <c r="C94" s="2"/>
      <c r="D94" s="2"/>
      <c r="E94" s="2"/>
      <c r="F94" s="2"/>
      <c r="G94" s="90"/>
      <c r="H94" s="54"/>
      <c r="I94" s="28">
        <f>I90</f>
        <v>0</v>
      </c>
      <c r="J94" s="28">
        <f>J90</f>
        <v>0</v>
      </c>
      <c r="K94" s="28">
        <f t="shared" ref="K94:BV94" si="165">K90</f>
        <v>0</v>
      </c>
      <c r="L94" s="28">
        <f t="shared" si="165"/>
        <v>0</v>
      </c>
      <c r="M94" s="28">
        <f t="shared" si="165"/>
        <v>0</v>
      </c>
      <c r="N94" s="28">
        <f t="shared" si="165"/>
        <v>0</v>
      </c>
      <c r="O94" s="28">
        <f t="shared" si="165"/>
        <v>0</v>
      </c>
      <c r="P94" s="28">
        <f t="shared" si="165"/>
        <v>0</v>
      </c>
      <c r="Q94" s="28">
        <f t="shared" si="165"/>
        <v>0</v>
      </c>
      <c r="R94" s="28">
        <f t="shared" si="165"/>
        <v>0</v>
      </c>
      <c r="S94" s="28">
        <f t="shared" si="165"/>
        <v>0</v>
      </c>
      <c r="T94" s="28">
        <f t="shared" si="165"/>
        <v>0</v>
      </c>
      <c r="U94" s="28">
        <f t="shared" si="165"/>
        <v>0</v>
      </c>
      <c r="V94" s="28">
        <f t="shared" si="165"/>
        <v>0</v>
      </c>
      <c r="W94" s="28">
        <f t="shared" si="165"/>
        <v>0</v>
      </c>
      <c r="X94" s="28">
        <f t="shared" si="165"/>
        <v>0</v>
      </c>
      <c r="Y94" s="28">
        <f t="shared" si="165"/>
        <v>0</v>
      </c>
      <c r="Z94" s="28">
        <f t="shared" si="165"/>
        <v>0</v>
      </c>
      <c r="AA94" s="28">
        <f t="shared" si="165"/>
        <v>0</v>
      </c>
      <c r="AB94" s="28">
        <f t="shared" si="165"/>
        <v>0</v>
      </c>
      <c r="AC94" s="28">
        <f t="shared" si="165"/>
        <v>0</v>
      </c>
      <c r="AD94" s="28">
        <f t="shared" si="165"/>
        <v>0</v>
      </c>
      <c r="AE94" s="28">
        <f t="shared" si="165"/>
        <v>0</v>
      </c>
      <c r="AF94" s="28">
        <f t="shared" si="165"/>
        <v>0</v>
      </c>
      <c r="AG94" s="28">
        <f t="shared" si="165"/>
        <v>0</v>
      </c>
      <c r="AH94" s="28">
        <f t="shared" si="165"/>
        <v>0</v>
      </c>
      <c r="AI94" s="28">
        <f t="shared" si="165"/>
        <v>0</v>
      </c>
      <c r="AJ94" s="28">
        <f t="shared" si="165"/>
        <v>0</v>
      </c>
      <c r="AK94" s="28">
        <f t="shared" si="165"/>
        <v>0</v>
      </c>
      <c r="AL94" s="28">
        <f t="shared" si="165"/>
        <v>0</v>
      </c>
      <c r="AM94" s="28">
        <f t="shared" si="165"/>
        <v>0</v>
      </c>
      <c r="AN94" s="28">
        <f t="shared" si="165"/>
        <v>0</v>
      </c>
      <c r="AO94" s="28">
        <f t="shared" si="165"/>
        <v>0</v>
      </c>
      <c r="AP94" s="28">
        <f t="shared" si="165"/>
        <v>0</v>
      </c>
      <c r="AQ94" s="28">
        <f t="shared" si="165"/>
        <v>0</v>
      </c>
      <c r="AR94" s="28">
        <f t="shared" si="165"/>
        <v>0</v>
      </c>
      <c r="AS94" s="28">
        <f t="shared" si="165"/>
        <v>0</v>
      </c>
      <c r="AT94" s="28">
        <f t="shared" si="165"/>
        <v>0</v>
      </c>
      <c r="AU94" s="28">
        <f t="shared" si="165"/>
        <v>0</v>
      </c>
      <c r="AV94" s="28">
        <f t="shared" si="165"/>
        <v>0</v>
      </c>
      <c r="AW94" s="28">
        <f t="shared" si="165"/>
        <v>0</v>
      </c>
      <c r="AX94" s="28">
        <f t="shared" si="165"/>
        <v>0</v>
      </c>
      <c r="AY94" s="28">
        <f t="shared" si="165"/>
        <v>0</v>
      </c>
      <c r="AZ94" s="28">
        <f t="shared" si="165"/>
        <v>0</v>
      </c>
      <c r="BA94" s="28">
        <f t="shared" si="165"/>
        <v>0</v>
      </c>
      <c r="BB94" s="28">
        <f t="shared" si="165"/>
        <v>0</v>
      </c>
      <c r="BC94" s="28">
        <f t="shared" si="165"/>
        <v>0</v>
      </c>
      <c r="BD94" s="28">
        <f t="shared" si="165"/>
        <v>13549958.287156044</v>
      </c>
      <c r="BE94" s="28">
        <f t="shared" si="165"/>
        <v>0</v>
      </c>
      <c r="BF94" s="28">
        <f t="shared" si="165"/>
        <v>0</v>
      </c>
      <c r="BG94" s="28">
        <f t="shared" si="165"/>
        <v>0</v>
      </c>
      <c r="BH94" s="28">
        <f t="shared" si="165"/>
        <v>0</v>
      </c>
      <c r="BI94" s="28">
        <f t="shared" si="165"/>
        <v>0</v>
      </c>
      <c r="BJ94" s="28">
        <f t="shared" si="165"/>
        <v>7625.6974945269239</v>
      </c>
      <c r="BK94" s="28">
        <f t="shared" si="165"/>
        <v>70193.424968213614</v>
      </c>
      <c r="BL94" s="28">
        <f t="shared" si="165"/>
        <v>132761.15244190063</v>
      </c>
      <c r="BM94" s="28">
        <f t="shared" si="165"/>
        <v>173575.10453939324</v>
      </c>
      <c r="BN94" s="28">
        <f t="shared" si="165"/>
        <v>205066.01004708954</v>
      </c>
      <c r="BO94" s="28">
        <f t="shared" si="165"/>
        <v>236556.9155547854</v>
      </c>
      <c r="BP94" s="28">
        <f t="shared" si="165"/>
        <v>267971.92686799174</v>
      </c>
      <c r="BQ94" s="28">
        <f t="shared" si="165"/>
        <v>267971.92686799174</v>
      </c>
      <c r="BR94" s="28">
        <f t="shared" si="165"/>
        <v>300233.22879221645</v>
      </c>
      <c r="BS94" s="28">
        <f t="shared" si="165"/>
        <v>300233.22879221645</v>
      </c>
      <c r="BT94" s="28">
        <f t="shared" si="165"/>
        <v>300233.22879221645</v>
      </c>
      <c r="BU94" s="28">
        <f t="shared" si="165"/>
        <v>300233.22879221645</v>
      </c>
      <c r="BV94" s="28">
        <f t="shared" si="165"/>
        <v>300233.22879221645</v>
      </c>
      <c r="BW94" s="28">
        <f t="shared" ref="BW94:CM94" si="166">BW90</f>
        <v>300233.22879221645</v>
      </c>
      <c r="BX94" s="28">
        <f t="shared" si="166"/>
        <v>300233.22879221645</v>
      </c>
      <c r="BY94" s="28">
        <f t="shared" si="166"/>
        <v>300233.22879221645</v>
      </c>
      <c r="BZ94" s="28">
        <f t="shared" si="166"/>
        <v>300233.22879221645</v>
      </c>
      <c r="CA94" s="28">
        <f t="shared" si="166"/>
        <v>300233.22879221645</v>
      </c>
      <c r="CB94" s="28">
        <f t="shared" si="166"/>
        <v>300233.22879221645</v>
      </c>
      <c r="CC94" s="28">
        <f t="shared" si="166"/>
        <v>300233.22879221645</v>
      </c>
      <c r="CD94" s="28">
        <f t="shared" si="166"/>
        <v>333125.68147054699</v>
      </c>
      <c r="CE94" s="28">
        <f t="shared" si="166"/>
        <v>333125.68147054699</v>
      </c>
      <c r="CF94" s="28">
        <f t="shared" si="166"/>
        <v>333125.68147054699</v>
      </c>
      <c r="CG94" s="28">
        <f t="shared" si="166"/>
        <v>333125.68147054699</v>
      </c>
      <c r="CH94" s="28">
        <f t="shared" si="166"/>
        <v>333125.68147054699</v>
      </c>
      <c r="CI94" s="28">
        <f t="shared" si="166"/>
        <v>333125.68147054699</v>
      </c>
      <c r="CJ94" s="28">
        <f t="shared" si="166"/>
        <v>333125.68147054699</v>
      </c>
      <c r="CK94" s="28">
        <f t="shared" si="166"/>
        <v>333125.68147054699</v>
      </c>
      <c r="CL94" s="28">
        <f t="shared" si="166"/>
        <v>333125.68147054699</v>
      </c>
      <c r="CM94" s="28">
        <f t="shared" si="166"/>
        <v>333125.68147054699</v>
      </c>
      <c r="CN94" s="28">
        <f t="shared" ref="CN94:DW94" si="167">CN90</f>
        <v>333125.68147054699</v>
      </c>
      <c r="CO94" s="28">
        <f t="shared" si="167"/>
        <v>333125.68147054699</v>
      </c>
      <c r="CP94" s="28">
        <f t="shared" si="167"/>
        <v>366660.51409933477</v>
      </c>
      <c r="CQ94" s="28">
        <f t="shared" si="167"/>
        <v>366660.51409933477</v>
      </c>
      <c r="CR94" s="28">
        <f t="shared" si="167"/>
        <v>366660.51409933477</v>
      </c>
      <c r="CS94" s="28">
        <f t="shared" si="167"/>
        <v>366660.51409933477</v>
      </c>
      <c r="CT94" s="28">
        <f t="shared" si="167"/>
        <v>366660.51409933477</v>
      </c>
      <c r="CU94" s="28">
        <f t="shared" si="167"/>
        <v>366660.51409933477</v>
      </c>
      <c r="CV94" s="28">
        <f t="shared" si="167"/>
        <v>366660.51409933477</v>
      </c>
      <c r="CW94" s="28">
        <f t="shared" si="167"/>
        <v>366660.51409933477</v>
      </c>
      <c r="CX94" s="28">
        <f t="shared" si="167"/>
        <v>366660.51409933477</v>
      </c>
      <c r="CY94" s="28">
        <f t="shared" si="167"/>
        <v>366660.51409933477</v>
      </c>
      <c r="CZ94" s="28">
        <f t="shared" si="167"/>
        <v>366660.51409933477</v>
      </c>
      <c r="DA94" s="28">
        <f t="shared" si="167"/>
        <v>366660.51409933477</v>
      </c>
      <c r="DB94" s="28">
        <f t="shared" si="167"/>
        <v>400849.11649029586</v>
      </c>
      <c r="DC94" s="28">
        <f t="shared" si="167"/>
        <v>400849.11649029586</v>
      </c>
      <c r="DD94" s="28">
        <f t="shared" si="167"/>
        <v>400849.11649029586</v>
      </c>
      <c r="DE94" s="28">
        <f t="shared" si="167"/>
        <v>400849.11649029586</v>
      </c>
      <c r="DF94" s="28">
        <f t="shared" si="167"/>
        <v>400849.11649029586</v>
      </c>
      <c r="DG94" s="28">
        <f t="shared" si="167"/>
        <v>400849.11649029586</v>
      </c>
      <c r="DH94" s="28">
        <f t="shared" si="167"/>
        <v>400849.11649029586</v>
      </c>
      <c r="DI94" s="28">
        <f t="shared" si="167"/>
        <v>400849.11649029586</v>
      </c>
      <c r="DJ94" s="28">
        <f t="shared" si="167"/>
        <v>400849.11649029586</v>
      </c>
      <c r="DK94" s="28">
        <f t="shared" si="167"/>
        <v>400849.11649029586</v>
      </c>
      <c r="DL94" s="28">
        <f t="shared" si="167"/>
        <v>400849.11649029586</v>
      </c>
      <c r="DM94" s="28">
        <f t="shared" si="167"/>
        <v>400849.11649029586</v>
      </c>
      <c r="DN94" s="28">
        <f t="shared" si="167"/>
        <v>435703.03943299205</v>
      </c>
      <c r="DO94" s="28">
        <f t="shared" si="167"/>
        <v>435703.03943299205</v>
      </c>
      <c r="DP94" s="28">
        <f t="shared" si="167"/>
        <v>435703.03943299205</v>
      </c>
      <c r="DQ94" s="28">
        <f t="shared" si="167"/>
        <v>435703.03943299205</v>
      </c>
      <c r="DR94" s="28">
        <f t="shared" si="167"/>
        <v>435703.03943299205</v>
      </c>
      <c r="DS94" s="28">
        <f t="shared" si="167"/>
        <v>435703.03943299205</v>
      </c>
      <c r="DT94" s="28">
        <f t="shared" si="167"/>
        <v>435703.03943299205</v>
      </c>
      <c r="DU94" s="28">
        <f t="shared" si="167"/>
        <v>435703.03943299205</v>
      </c>
      <c r="DV94" s="28">
        <f t="shared" si="167"/>
        <v>435703.03943299205</v>
      </c>
      <c r="DW94" s="28">
        <f t="shared" si="167"/>
        <v>435703.03943299205</v>
      </c>
      <c r="DX94" s="28">
        <f>DX90</f>
        <v>435703.03943299205</v>
      </c>
      <c r="DY94" s="28">
        <f>DY90</f>
        <v>19458192.65890079</v>
      </c>
    </row>
    <row r="95" spans="2:129" x14ac:dyDescent="0.2">
      <c r="B95" s="10" t="s">
        <v>138</v>
      </c>
      <c r="G95" s="9"/>
      <c r="H95" s="37"/>
      <c r="I95" s="19">
        <f>I94/$M$6*$L$6</f>
        <v>0</v>
      </c>
      <c r="J95" s="19">
        <f>J94/$M$6*$L$6</f>
        <v>0</v>
      </c>
      <c r="K95" s="19">
        <f t="shared" ref="K95:BV95" si="168">K94/$M$6*$L$6</f>
        <v>0</v>
      </c>
      <c r="L95" s="19">
        <f t="shared" si="168"/>
        <v>0</v>
      </c>
      <c r="M95" s="19">
        <f t="shared" si="168"/>
        <v>0</v>
      </c>
      <c r="N95" s="19">
        <f t="shared" si="168"/>
        <v>0</v>
      </c>
      <c r="O95" s="19">
        <f t="shared" si="168"/>
        <v>0</v>
      </c>
      <c r="P95" s="19">
        <f t="shared" si="168"/>
        <v>0</v>
      </c>
      <c r="Q95" s="19">
        <f t="shared" si="168"/>
        <v>0</v>
      </c>
      <c r="R95" s="19">
        <f t="shared" si="168"/>
        <v>0</v>
      </c>
      <c r="S95" s="19">
        <f t="shared" si="168"/>
        <v>0</v>
      </c>
      <c r="T95" s="19">
        <f t="shared" si="168"/>
        <v>0</v>
      </c>
      <c r="U95" s="19">
        <f t="shared" si="168"/>
        <v>0</v>
      </c>
      <c r="V95" s="19">
        <f t="shared" si="168"/>
        <v>0</v>
      </c>
      <c r="W95" s="19">
        <f t="shared" si="168"/>
        <v>0</v>
      </c>
      <c r="X95" s="19">
        <f t="shared" si="168"/>
        <v>0</v>
      </c>
      <c r="Y95" s="19">
        <f t="shared" si="168"/>
        <v>0</v>
      </c>
      <c r="Z95" s="19">
        <f t="shared" si="168"/>
        <v>0</v>
      </c>
      <c r="AA95" s="19">
        <f t="shared" si="168"/>
        <v>0</v>
      </c>
      <c r="AB95" s="19">
        <f t="shared" si="168"/>
        <v>0</v>
      </c>
      <c r="AC95" s="19">
        <f t="shared" si="168"/>
        <v>0</v>
      </c>
      <c r="AD95" s="19">
        <f t="shared" si="168"/>
        <v>0</v>
      </c>
      <c r="AE95" s="19">
        <f t="shared" si="168"/>
        <v>0</v>
      </c>
      <c r="AF95" s="19">
        <f t="shared" si="168"/>
        <v>0</v>
      </c>
      <c r="AG95" s="19">
        <f t="shared" si="168"/>
        <v>0</v>
      </c>
      <c r="AH95" s="19">
        <f t="shared" si="168"/>
        <v>0</v>
      </c>
      <c r="AI95" s="19">
        <f t="shared" si="168"/>
        <v>0</v>
      </c>
      <c r="AJ95" s="19">
        <f t="shared" si="168"/>
        <v>0</v>
      </c>
      <c r="AK95" s="19">
        <f t="shared" si="168"/>
        <v>0</v>
      </c>
      <c r="AL95" s="19">
        <f t="shared" si="168"/>
        <v>0</v>
      </c>
      <c r="AM95" s="19">
        <f t="shared" si="168"/>
        <v>0</v>
      </c>
      <c r="AN95" s="19">
        <f t="shared" si="168"/>
        <v>0</v>
      </c>
      <c r="AO95" s="19">
        <f t="shared" si="168"/>
        <v>0</v>
      </c>
      <c r="AP95" s="19">
        <f t="shared" si="168"/>
        <v>0</v>
      </c>
      <c r="AQ95" s="19">
        <f t="shared" si="168"/>
        <v>0</v>
      </c>
      <c r="AR95" s="19">
        <f t="shared" si="168"/>
        <v>0</v>
      </c>
      <c r="AS95" s="19">
        <f t="shared" si="168"/>
        <v>0</v>
      </c>
      <c r="AT95" s="19">
        <f t="shared" si="168"/>
        <v>0</v>
      </c>
      <c r="AU95" s="19">
        <f t="shared" si="168"/>
        <v>0</v>
      </c>
      <c r="AV95" s="19">
        <f t="shared" si="168"/>
        <v>0</v>
      </c>
      <c r="AW95" s="19">
        <f t="shared" si="168"/>
        <v>0</v>
      </c>
      <c r="AX95" s="19">
        <f t="shared" si="168"/>
        <v>0</v>
      </c>
      <c r="AY95" s="19">
        <f t="shared" si="168"/>
        <v>0</v>
      </c>
      <c r="AZ95" s="19">
        <f t="shared" si="168"/>
        <v>0</v>
      </c>
      <c r="BA95" s="19">
        <f t="shared" si="168"/>
        <v>0</v>
      </c>
      <c r="BB95" s="19">
        <f t="shared" si="168"/>
        <v>0</v>
      </c>
      <c r="BC95" s="19">
        <f t="shared" si="168"/>
        <v>0</v>
      </c>
      <c r="BD95" s="19">
        <f t="shared" si="168"/>
        <v>1505550.9207951159</v>
      </c>
      <c r="BE95" s="19">
        <f t="shared" si="168"/>
        <v>0</v>
      </c>
      <c r="BF95" s="19">
        <f t="shared" si="168"/>
        <v>0</v>
      </c>
      <c r="BG95" s="19">
        <f t="shared" si="168"/>
        <v>0</v>
      </c>
      <c r="BH95" s="19">
        <f t="shared" si="168"/>
        <v>0</v>
      </c>
      <c r="BI95" s="19">
        <f t="shared" si="168"/>
        <v>0</v>
      </c>
      <c r="BJ95" s="19">
        <f t="shared" si="168"/>
        <v>847.29972161410262</v>
      </c>
      <c r="BK95" s="19">
        <f t="shared" si="168"/>
        <v>7799.2694409126243</v>
      </c>
      <c r="BL95" s="19">
        <f t="shared" si="168"/>
        <v>14751.239160211182</v>
      </c>
      <c r="BM95" s="19">
        <f t="shared" si="168"/>
        <v>19286.122726599249</v>
      </c>
      <c r="BN95" s="19">
        <f t="shared" si="168"/>
        <v>22785.112227454392</v>
      </c>
      <c r="BO95" s="19">
        <f t="shared" si="168"/>
        <v>26284.101728309488</v>
      </c>
      <c r="BP95" s="19">
        <f t="shared" si="168"/>
        <v>29774.658540887976</v>
      </c>
      <c r="BQ95" s="19">
        <f t="shared" si="168"/>
        <v>29774.658540887976</v>
      </c>
      <c r="BR95" s="19">
        <f t="shared" si="168"/>
        <v>33359.247643579605</v>
      </c>
      <c r="BS95" s="19">
        <f t="shared" si="168"/>
        <v>33359.247643579605</v>
      </c>
      <c r="BT95" s="19">
        <f t="shared" si="168"/>
        <v>33359.247643579605</v>
      </c>
      <c r="BU95" s="19">
        <f t="shared" si="168"/>
        <v>33359.247643579605</v>
      </c>
      <c r="BV95" s="19">
        <f t="shared" si="168"/>
        <v>33359.247643579605</v>
      </c>
      <c r="BW95" s="19">
        <f t="shared" ref="BW95:CM95" si="169">BW94/$M$6*$L$6</f>
        <v>33359.247643579605</v>
      </c>
      <c r="BX95" s="19">
        <f t="shared" si="169"/>
        <v>33359.247643579605</v>
      </c>
      <c r="BY95" s="19">
        <f t="shared" si="169"/>
        <v>33359.247643579605</v>
      </c>
      <c r="BZ95" s="19">
        <f t="shared" si="169"/>
        <v>33359.247643579605</v>
      </c>
      <c r="CA95" s="19">
        <f t="shared" si="169"/>
        <v>33359.247643579605</v>
      </c>
      <c r="CB95" s="19">
        <f t="shared" si="169"/>
        <v>33359.247643579605</v>
      </c>
      <c r="CC95" s="19">
        <f t="shared" si="169"/>
        <v>33359.247643579605</v>
      </c>
      <c r="CD95" s="19">
        <f t="shared" si="169"/>
        <v>37013.964607838556</v>
      </c>
      <c r="CE95" s="19">
        <f t="shared" si="169"/>
        <v>37013.964607838556</v>
      </c>
      <c r="CF95" s="19">
        <f t="shared" si="169"/>
        <v>37013.964607838556</v>
      </c>
      <c r="CG95" s="19">
        <f t="shared" si="169"/>
        <v>37013.964607838556</v>
      </c>
      <c r="CH95" s="19">
        <f t="shared" si="169"/>
        <v>37013.964607838556</v>
      </c>
      <c r="CI95" s="19">
        <f t="shared" si="169"/>
        <v>37013.964607838556</v>
      </c>
      <c r="CJ95" s="19">
        <f t="shared" si="169"/>
        <v>37013.964607838556</v>
      </c>
      <c r="CK95" s="19">
        <f t="shared" si="169"/>
        <v>37013.964607838556</v>
      </c>
      <c r="CL95" s="19">
        <f t="shared" si="169"/>
        <v>37013.964607838556</v>
      </c>
      <c r="CM95" s="19">
        <f t="shared" si="169"/>
        <v>37013.964607838556</v>
      </c>
      <c r="CN95" s="19">
        <f t="shared" ref="CN95:DW95" si="170">CN94/$M$6*$L$6</f>
        <v>37013.964607838556</v>
      </c>
      <c r="CO95" s="19">
        <f t="shared" si="170"/>
        <v>37013.964607838556</v>
      </c>
      <c r="CP95" s="19">
        <f t="shared" si="170"/>
        <v>40740.057122148311</v>
      </c>
      <c r="CQ95" s="19">
        <f t="shared" si="170"/>
        <v>40740.057122148311</v>
      </c>
      <c r="CR95" s="19">
        <f t="shared" si="170"/>
        <v>40740.057122148311</v>
      </c>
      <c r="CS95" s="19">
        <f t="shared" si="170"/>
        <v>40740.057122148311</v>
      </c>
      <c r="CT95" s="19">
        <f t="shared" si="170"/>
        <v>40740.057122148311</v>
      </c>
      <c r="CU95" s="19">
        <f t="shared" si="170"/>
        <v>40740.057122148311</v>
      </c>
      <c r="CV95" s="19">
        <f t="shared" si="170"/>
        <v>40740.057122148311</v>
      </c>
      <c r="CW95" s="19">
        <f t="shared" si="170"/>
        <v>40740.057122148311</v>
      </c>
      <c r="CX95" s="19">
        <f t="shared" si="170"/>
        <v>40740.057122148311</v>
      </c>
      <c r="CY95" s="19">
        <f t="shared" si="170"/>
        <v>40740.057122148311</v>
      </c>
      <c r="CZ95" s="19">
        <f t="shared" si="170"/>
        <v>40740.057122148311</v>
      </c>
      <c r="DA95" s="19">
        <f t="shared" si="170"/>
        <v>40740.057122148311</v>
      </c>
      <c r="DB95" s="19">
        <f t="shared" si="170"/>
        <v>44538.790721143982</v>
      </c>
      <c r="DC95" s="19">
        <f t="shared" si="170"/>
        <v>44538.790721143982</v>
      </c>
      <c r="DD95" s="19">
        <f t="shared" si="170"/>
        <v>44538.790721143982</v>
      </c>
      <c r="DE95" s="19">
        <f t="shared" si="170"/>
        <v>44538.790721143982</v>
      </c>
      <c r="DF95" s="19">
        <f t="shared" si="170"/>
        <v>44538.790721143982</v>
      </c>
      <c r="DG95" s="19">
        <f t="shared" si="170"/>
        <v>44538.790721143982</v>
      </c>
      <c r="DH95" s="19">
        <f t="shared" si="170"/>
        <v>44538.790721143982</v>
      </c>
      <c r="DI95" s="19">
        <f t="shared" si="170"/>
        <v>44538.790721143982</v>
      </c>
      <c r="DJ95" s="19">
        <f t="shared" si="170"/>
        <v>44538.790721143982</v>
      </c>
      <c r="DK95" s="19">
        <f t="shared" si="170"/>
        <v>44538.790721143982</v>
      </c>
      <c r="DL95" s="19">
        <f t="shared" si="170"/>
        <v>44538.790721143982</v>
      </c>
      <c r="DM95" s="19">
        <f t="shared" si="170"/>
        <v>44538.790721143982</v>
      </c>
      <c r="DN95" s="19">
        <f t="shared" si="170"/>
        <v>48411.448825888008</v>
      </c>
      <c r="DO95" s="19">
        <f t="shared" si="170"/>
        <v>48411.448825888008</v>
      </c>
      <c r="DP95" s="19">
        <f t="shared" si="170"/>
        <v>48411.448825888008</v>
      </c>
      <c r="DQ95" s="19">
        <f t="shared" si="170"/>
        <v>48411.448825888008</v>
      </c>
      <c r="DR95" s="19">
        <f t="shared" si="170"/>
        <v>48411.448825888008</v>
      </c>
      <c r="DS95" s="19">
        <f t="shared" si="170"/>
        <v>48411.448825888008</v>
      </c>
      <c r="DT95" s="19">
        <f t="shared" si="170"/>
        <v>48411.448825888008</v>
      </c>
      <c r="DU95" s="19">
        <f t="shared" si="170"/>
        <v>48411.448825888008</v>
      </c>
      <c r="DV95" s="19">
        <f t="shared" si="170"/>
        <v>48411.448825888008</v>
      </c>
      <c r="DW95" s="19">
        <f t="shared" si="170"/>
        <v>48411.448825888008</v>
      </c>
      <c r="DX95" s="19">
        <f>DX94/$M$6*$L$6</f>
        <v>48411.448825888008</v>
      </c>
      <c r="DY95" s="19">
        <f>DY94/$M$6*$L$6</f>
        <v>2162021.4065445322</v>
      </c>
    </row>
    <row r="96" spans="2:129" x14ac:dyDescent="0.2">
      <c r="B96" s="10" t="s">
        <v>139</v>
      </c>
      <c r="G96" s="9"/>
      <c r="H96" s="37"/>
      <c r="I96" s="19">
        <f>SUM(I94:I95)</f>
        <v>0</v>
      </c>
      <c r="J96" s="19">
        <f>SUM(J94:J95)</f>
        <v>0</v>
      </c>
      <c r="K96" s="19">
        <f t="shared" ref="K96:BV96" si="171">SUM(K94:K95)</f>
        <v>0</v>
      </c>
      <c r="L96" s="19">
        <f t="shared" si="171"/>
        <v>0</v>
      </c>
      <c r="M96" s="19">
        <f t="shared" si="171"/>
        <v>0</v>
      </c>
      <c r="N96" s="19">
        <f t="shared" si="171"/>
        <v>0</v>
      </c>
      <c r="O96" s="19">
        <f t="shared" si="171"/>
        <v>0</v>
      </c>
      <c r="P96" s="19">
        <f t="shared" si="171"/>
        <v>0</v>
      </c>
      <c r="Q96" s="19">
        <f t="shared" si="171"/>
        <v>0</v>
      </c>
      <c r="R96" s="19">
        <f t="shared" si="171"/>
        <v>0</v>
      </c>
      <c r="S96" s="19">
        <f t="shared" si="171"/>
        <v>0</v>
      </c>
      <c r="T96" s="19">
        <f t="shared" si="171"/>
        <v>0</v>
      </c>
      <c r="U96" s="19">
        <f t="shared" si="171"/>
        <v>0</v>
      </c>
      <c r="V96" s="19">
        <f t="shared" si="171"/>
        <v>0</v>
      </c>
      <c r="W96" s="19">
        <f t="shared" si="171"/>
        <v>0</v>
      </c>
      <c r="X96" s="19">
        <f t="shared" si="171"/>
        <v>0</v>
      </c>
      <c r="Y96" s="19">
        <f t="shared" si="171"/>
        <v>0</v>
      </c>
      <c r="Z96" s="19">
        <f t="shared" si="171"/>
        <v>0</v>
      </c>
      <c r="AA96" s="19">
        <f t="shared" si="171"/>
        <v>0</v>
      </c>
      <c r="AB96" s="19">
        <f t="shared" si="171"/>
        <v>0</v>
      </c>
      <c r="AC96" s="19">
        <f t="shared" si="171"/>
        <v>0</v>
      </c>
      <c r="AD96" s="19">
        <f t="shared" si="171"/>
        <v>0</v>
      </c>
      <c r="AE96" s="19">
        <f t="shared" si="171"/>
        <v>0</v>
      </c>
      <c r="AF96" s="19">
        <f t="shared" si="171"/>
        <v>0</v>
      </c>
      <c r="AG96" s="19">
        <f t="shared" si="171"/>
        <v>0</v>
      </c>
      <c r="AH96" s="19">
        <f t="shared" si="171"/>
        <v>0</v>
      </c>
      <c r="AI96" s="19">
        <f t="shared" si="171"/>
        <v>0</v>
      </c>
      <c r="AJ96" s="19">
        <f t="shared" si="171"/>
        <v>0</v>
      </c>
      <c r="AK96" s="19">
        <f t="shared" si="171"/>
        <v>0</v>
      </c>
      <c r="AL96" s="19">
        <f t="shared" si="171"/>
        <v>0</v>
      </c>
      <c r="AM96" s="19">
        <f t="shared" si="171"/>
        <v>0</v>
      </c>
      <c r="AN96" s="19">
        <f t="shared" si="171"/>
        <v>0</v>
      </c>
      <c r="AO96" s="19">
        <f t="shared" si="171"/>
        <v>0</v>
      </c>
      <c r="AP96" s="19">
        <f t="shared" si="171"/>
        <v>0</v>
      </c>
      <c r="AQ96" s="19">
        <f t="shared" si="171"/>
        <v>0</v>
      </c>
      <c r="AR96" s="19">
        <f t="shared" si="171"/>
        <v>0</v>
      </c>
      <c r="AS96" s="19">
        <f t="shared" si="171"/>
        <v>0</v>
      </c>
      <c r="AT96" s="19">
        <f t="shared" si="171"/>
        <v>0</v>
      </c>
      <c r="AU96" s="19">
        <f t="shared" si="171"/>
        <v>0</v>
      </c>
      <c r="AV96" s="19">
        <f t="shared" si="171"/>
        <v>0</v>
      </c>
      <c r="AW96" s="19">
        <f t="shared" si="171"/>
        <v>0</v>
      </c>
      <c r="AX96" s="19">
        <f t="shared" si="171"/>
        <v>0</v>
      </c>
      <c r="AY96" s="19">
        <f t="shared" si="171"/>
        <v>0</v>
      </c>
      <c r="AZ96" s="19">
        <f t="shared" si="171"/>
        <v>0</v>
      </c>
      <c r="BA96" s="19">
        <f t="shared" si="171"/>
        <v>0</v>
      </c>
      <c r="BB96" s="19">
        <f t="shared" si="171"/>
        <v>0</v>
      </c>
      <c r="BC96" s="19">
        <f t="shared" si="171"/>
        <v>0</v>
      </c>
      <c r="BD96" s="19">
        <f t="shared" si="171"/>
        <v>15055509.20795116</v>
      </c>
      <c r="BE96" s="19">
        <f t="shared" si="171"/>
        <v>0</v>
      </c>
      <c r="BF96" s="19">
        <f t="shared" si="171"/>
        <v>0</v>
      </c>
      <c r="BG96" s="19">
        <f t="shared" si="171"/>
        <v>0</v>
      </c>
      <c r="BH96" s="19">
        <f t="shared" si="171"/>
        <v>0</v>
      </c>
      <c r="BI96" s="19">
        <f t="shared" si="171"/>
        <v>0</v>
      </c>
      <c r="BJ96" s="19">
        <f t="shared" si="171"/>
        <v>8472.997216141026</v>
      </c>
      <c r="BK96" s="19">
        <f t="shared" si="171"/>
        <v>77992.694409126241</v>
      </c>
      <c r="BL96" s="19">
        <f t="shared" si="171"/>
        <v>147512.39160211181</v>
      </c>
      <c r="BM96" s="19">
        <f t="shared" si="171"/>
        <v>192861.22726599249</v>
      </c>
      <c r="BN96" s="19">
        <f t="shared" si="171"/>
        <v>227851.12227454394</v>
      </c>
      <c r="BO96" s="19">
        <f t="shared" si="171"/>
        <v>262841.01728309487</v>
      </c>
      <c r="BP96" s="19">
        <f t="shared" si="171"/>
        <v>297746.58540887974</v>
      </c>
      <c r="BQ96" s="19">
        <f t="shared" si="171"/>
        <v>297746.58540887974</v>
      </c>
      <c r="BR96" s="19">
        <f t="shared" si="171"/>
        <v>333592.47643579607</v>
      </c>
      <c r="BS96" s="19">
        <f t="shared" si="171"/>
        <v>333592.47643579607</v>
      </c>
      <c r="BT96" s="19">
        <f t="shared" si="171"/>
        <v>333592.47643579607</v>
      </c>
      <c r="BU96" s="19">
        <f t="shared" si="171"/>
        <v>333592.47643579607</v>
      </c>
      <c r="BV96" s="19">
        <f t="shared" si="171"/>
        <v>333592.47643579607</v>
      </c>
      <c r="BW96" s="19">
        <f t="shared" ref="BW96:CM96" si="172">SUM(BW94:BW95)</f>
        <v>333592.47643579607</v>
      </c>
      <c r="BX96" s="19">
        <f t="shared" si="172"/>
        <v>333592.47643579607</v>
      </c>
      <c r="BY96" s="19">
        <f t="shared" si="172"/>
        <v>333592.47643579607</v>
      </c>
      <c r="BZ96" s="19">
        <f t="shared" si="172"/>
        <v>333592.47643579607</v>
      </c>
      <c r="CA96" s="19">
        <f t="shared" si="172"/>
        <v>333592.47643579607</v>
      </c>
      <c r="CB96" s="19">
        <f t="shared" si="172"/>
        <v>333592.47643579607</v>
      </c>
      <c r="CC96" s="19">
        <f t="shared" si="172"/>
        <v>333592.47643579607</v>
      </c>
      <c r="CD96" s="19">
        <f t="shared" si="172"/>
        <v>370139.64607838553</v>
      </c>
      <c r="CE96" s="19">
        <f t="shared" si="172"/>
        <v>370139.64607838553</v>
      </c>
      <c r="CF96" s="19">
        <f t="shared" si="172"/>
        <v>370139.64607838553</v>
      </c>
      <c r="CG96" s="19">
        <f t="shared" si="172"/>
        <v>370139.64607838553</v>
      </c>
      <c r="CH96" s="19">
        <f t="shared" si="172"/>
        <v>370139.64607838553</v>
      </c>
      <c r="CI96" s="19">
        <f t="shared" si="172"/>
        <v>370139.64607838553</v>
      </c>
      <c r="CJ96" s="19">
        <f t="shared" si="172"/>
        <v>370139.64607838553</v>
      </c>
      <c r="CK96" s="19">
        <f t="shared" si="172"/>
        <v>370139.64607838553</v>
      </c>
      <c r="CL96" s="19">
        <f t="shared" si="172"/>
        <v>370139.64607838553</v>
      </c>
      <c r="CM96" s="19">
        <f t="shared" si="172"/>
        <v>370139.64607838553</v>
      </c>
      <c r="CN96" s="19">
        <f t="shared" ref="CN96:DW96" si="173">SUM(CN94:CN95)</f>
        <v>370139.64607838553</v>
      </c>
      <c r="CO96" s="19">
        <f t="shared" si="173"/>
        <v>370139.64607838553</v>
      </c>
      <c r="CP96" s="19">
        <f t="shared" si="173"/>
        <v>407400.57122148306</v>
      </c>
      <c r="CQ96" s="19">
        <f t="shared" si="173"/>
        <v>407400.57122148306</v>
      </c>
      <c r="CR96" s="19">
        <f t="shared" si="173"/>
        <v>407400.57122148306</v>
      </c>
      <c r="CS96" s="19">
        <f t="shared" si="173"/>
        <v>407400.57122148306</v>
      </c>
      <c r="CT96" s="19">
        <f t="shared" si="173"/>
        <v>407400.57122148306</v>
      </c>
      <c r="CU96" s="19">
        <f t="shared" si="173"/>
        <v>407400.57122148306</v>
      </c>
      <c r="CV96" s="19">
        <f t="shared" si="173"/>
        <v>407400.57122148306</v>
      </c>
      <c r="CW96" s="19">
        <f t="shared" si="173"/>
        <v>407400.57122148306</v>
      </c>
      <c r="CX96" s="19">
        <f t="shared" si="173"/>
        <v>407400.57122148306</v>
      </c>
      <c r="CY96" s="19">
        <f t="shared" si="173"/>
        <v>407400.57122148306</v>
      </c>
      <c r="CZ96" s="19">
        <f t="shared" si="173"/>
        <v>407400.57122148306</v>
      </c>
      <c r="DA96" s="19">
        <f t="shared" si="173"/>
        <v>407400.57122148306</v>
      </c>
      <c r="DB96" s="19">
        <f t="shared" si="173"/>
        <v>445387.90721143986</v>
      </c>
      <c r="DC96" s="19">
        <f t="shared" si="173"/>
        <v>445387.90721143986</v>
      </c>
      <c r="DD96" s="19">
        <f t="shared" si="173"/>
        <v>445387.90721143986</v>
      </c>
      <c r="DE96" s="19">
        <f t="shared" si="173"/>
        <v>445387.90721143986</v>
      </c>
      <c r="DF96" s="19">
        <f t="shared" si="173"/>
        <v>445387.90721143986</v>
      </c>
      <c r="DG96" s="19">
        <f t="shared" si="173"/>
        <v>445387.90721143986</v>
      </c>
      <c r="DH96" s="19">
        <f t="shared" si="173"/>
        <v>445387.90721143986</v>
      </c>
      <c r="DI96" s="19">
        <f t="shared" si="173"/>
        <v>445387.90721143986</v>
      </c>
      <c r="DJ96" s="19">
        <f t="shared" si="173"/>
        <v>445387.90721143986</v>
      </c>
      <c r="DK96" s="19">
        <f t="shared" si="173"/>
        <v>445387.90721143986</v>
      </c>
      <c r="DL96" s="19">
        <f t="shared" si="173"/>
        <v>445387.90721143986</v>
      </c>
      <c r="DM96" s="19">
        <f t="shared" si="173"/>
        <v>445387.90721143986</v>
      </c>
      <c r="DN96" s="19">
        <f t="shared" si="173"/>
        <v>484114.48825888004</v>
      </c>
      <c r="DO96" s="19">
        <f t="shared" si="173"/>
        <v>484114.48825888004</v>
      </c>
      <c r="DP96" s="19">
        <f t="shared" si="173"/>
        <v>484114.48825888004</v>
      </c>
      <c r="DQ96" s="19">
        <f t="shared" si="173"/>
        <v>484114.48825888004</v>
      </c>
      <c r="DR96" s="19">
        <f t="shared" si="173"/>
        <v>484114.48825888004</v>
      </c>
      <c r="DS96" s="19">
        <f t="shared" si="173"/>
        <v>484114.48825888004</v>
      </c>
      <c r="DT96" s="19">
        <f t="shared" si="173"/>
        <v>484114.48825888004</v>
      </c>
      <c r="DU96" s="19">
        <f t="shared" si="173"/>
        <v>484114.48825888004</v>
      </c>
      <c r="DV96" s="19">
        <f t="shared" si="173"/>
        <v>484114.48825888004</v>
      </c>
      <c r="DW96" s="19">
        <f t="shared" si="173"/>
        <v>484114.48825888004</v>
      </c>
      <c r="DX96" s="19">
        <f>SUM(DX94:DX95)</f>
        <v>484114.48825888004</v>
      </c>
      <c r="DY96" s="19">
        <f>SUM(DY94:DY95)</f>
        <v>21620214.065445323</v>
      </c>
    </row>
    <row r="97" spans="2:129" ht="17" thickBot="1" x14ac:dyDescent="0.25">
      <c r="B97" s="12" t="s">
        <v>140</v>
      </c>
      <c r="C97" s="13"/>
      <c r="D97" s="13"/>
      <c r="E97" s="13"/>
      <c r="F97" s="13"/>
      <c r="G97" s="195"/>
      <c r="H97" s="197"/>
      <c r="I97" s="23">
        <f>MAX(I31-I96,0)</f>
        <v>0</v>
      </c>
      <c r="J97" s="23">
        <f>MAX(J31-J96,0)</f>
        <v>0</v>
      </c>
      <c r="K97" s="23">
        <f t="shared" ref="K97:BV97" si="174">MAX(K31-K96,0)</f>
        <v>0</v>
      </c>
      <c r="L97" s="23">
        <f t="shared" si="174"/>
        <v>0</v>
      </c>
      <c r="M97" s="23">
        <f t="shared" si="174"/>
        <v>0</v>
      </c>
      <c r="N97" s="23">
        <f t="shared" si="174"/>
        <v>0</v>
      </c>
      <c r="O97" s="23">
        <f t="shared" si="174"/>
        <v>0</v>
      </c>
      <c r="P97" s="23">
        <f t="shared" si="174"/>
        <v>0</v>
      </c>
      <c r="Q97" s="23">
        <f t="shared" si="174"/>
        <v>0</v>
      </c>
      <c r="R97" s="23">
        <f t="shared" si="174"/>
        <v>0</v>
      </c>
      <c r="S97" s="23">
        <f t="shared" si="174"/>
        <v>0</v>
      </c>
      <c r="T97" s="23">
        <f t="shared" si="174"/>
        <v>0</v>
      </c>
      <c r="U97" s="23">
        <f t="shared" si="174"/>
        <v>0</v>
      </c>
      <c r="V97" s="23">
        <f t="shared" si="174"/>
        <v>0</v>
      </c>
      <c r="W97" s="23">
        <f t="shared" si="174"/>
        <v>0</v>
      </c>
      <c r="X97" s="23">
        <f t="shared" si="174"/>
        <v>0</v>
      </c>
      <c r="Y97" s="23">
        <f t="shared" si="174"/>
        <v>0</v>
      </c>
      <c r="Z97" s="23">
        <f t="shared" si="174"/>
        <v>0</v>
      </c>
      <c r="AA97" s="23">
        <f t="shared" si="174"/>
        <v>0</v>
      </c>
      <c r="AB97" s="23">
        <f t="shared" si="174"/>
        <v>0</v>
      </c>
      <c r="AC97" s="23">
        <f t="shared" si="174"/>
        <v>0</v>
      </c>
      <c r="AD97" s="23">
        <f t="shared" si="174"/>
        <v>0</v>
      </c>
      <c r="AE97" s="23">
        <f t="shared" si="174"/>
        <v>0</v>
      </c>
      <c r="AF97" s="23">
        <f t="shared" si="174"/>
        <v>0</v>
      </c>
      <c r="AG97" s="23">
        <f t="shared" si="174"/>
        <v>0</v>
      </c>
      <c r="AH97" s="23">
        <f t="shared" si="174"/>
        <v>0</v>
      </c>
      <c r="AI97" s="23">
        <f t="shared" si="174"/>
        <v>0</v>
      </c>
      <c r="AJ97" s="23">
        <f t="shared" si="174"/>
        <v>0</v>
      </c>
      <c r="AK97" s="23">
        <f t="shared" si="174"/>
        <v>0</v>
      </c>
      <c r="AL97" s="23">
        <f t="shared" si="174"/>
        <v>0</v>
      </c>
      <c r="AM97" s="23">
        <f t="shared" si="174"/>
        <v>0</v>
      </c>
      <c r="AN97" s="23">
        <f t="shared" si="174"/>
        <v>0</v>
      </c>
      <c r="AO97" s="23">
        <f t="shared" si="174"/>
        <v>0</v>
      </c>
      <c r="AP97" s="23">
        <f t="shared" si="174"/>
        <v>0</v>
      </c>
      <c r="AQ97" s="23">
        <f t="shared" si="174"/>
        <v>0</v>
      </c>
      <c r="AR97" s="23">
        <f t="shared" si="174"/>
        <v>0</v>
      </c>
      <c r="AS97" s="23">
        <f t="shared" si="174"/>
        <v>0</v>
      </c>
      <c r="AT97" s="23">
        <f t="shared" si="174"/>
        <v>0</v>
      </c>
      <c r="AU97" s="23">
        <f t="shared" si="174"/>
        <v>0</v>
      </c>
      <c r="AV97" s="23">
        <f t="shared" si="174"/>
        <v>0</v>
      </c>
      <c r="AW97" s="23">
        <f t="shared" si="174"/>
        <v>0</v>
      </c>
      <c r="AX97" s="23">
        <f t="shared" si="174"/>
        <v>0</v>
      </c>
      <c r="AY97" s="23">
        <f t="shared" si="174"/>
        <v>0</v>
      </c>
      <c r="AZ97" s="23">
        <f t="shared" si="174"/>
        <v>0</v>
      </c>
      <c r="BA97" s="23">
        <f t="shared" si="174"/>
        <v>0</v>
      </c>
      <c r="BB97" s="23">
        <f t="shared" si="174"/>
        <v>0</v>
      </c>
      <c r="BC97" s="23">
        <f t="shared" si="174"/>
        <v>0</v>
      </c>
      <c r="BD97" s="23">
        <f t="shared" si="174"/>
        <v>0</v>
      </c>
      <c r="BE97" s="23">
        <f t="shared" si="174"/>
        <v>0</v>
      </c>
      <c r="BF97" s="23">
        <f t="shared" si="174"/>
        <v>0</v>
      </c>
      <c r="BG97" s="23">
        <f t="shared" si="174"/>
        <v>0</v>
      </c>
      <c r="BH97" s="23">
        <f t="shared" si="174"/>
        <v>0</v>
      </c>
      <c r="BI97" s="23">
        <f t="shared" si="174"/>
        <v>0</v>
      </c>
      <c r="BJ97" s="23">
        <f t="shared" si="174"/>
        <v>0</v>
      </c>
      <c r="BK97" s="23">
        <f t="shared" si="174"/>
        <v>0</v>
      </c>
      <c r="BL97" s="23">
        <f t="shared" si="174"/>
        <v>0</v>
      </c>
      <c r="BM97" s="23">
        <f t="shared" si="174"/>
        <v>0</v>
      </c>
      <c r="BN97" s="23">
        <f t="shared" si="174"/>
        <v>0</v>
      </c>
      <c r="BO97" s="23">
        <f t="shared" si="174"/>
        <v>0</v>
      </c>
      <c r="BP97" s="23">
        <f t="shared" si="174"/>
        <v>0</v>
      </c>
      <c r="BQ97" s="23">
        <f t="shared" si="174"/>
        <v>0</v>
      </c>
      <c r="BR97" s="23">
        <f t="shared" si="174"/>
        <v>0</v>
      </c>
      <c r="BS97" s="23">
        <f t="shared" si="174"/>
        <v>0</v>
      </c>
      <c r="BT97" s="23">
        <f t="shared" si="174"/>
        <v>0</v>
      </c>
      <c r="BU97" s="23">
        <f t="shared" si="174"/>
        <v>0</v>
      </c>
      <c r="BV97" s="23">
        <f t="shared" si="174"/>
        <v>0</v>
      </c>
      <c r="BW97" s="23">
        <f t="shared" ref="BW97:CM97" si="175">MAX(BW31-BW96,0)</f>
        <v>0</v>
      </c>
      <c r="BX97" s="23">
        <f t="shared" si="175"/>
        <v>0</v>
      </c>
      <c r="BY97" s="23">
        <f t="shared" si="175"/>
        <v>0</v>
      </c>
      <c r="BZ97" s="23">
        <f t="shared" si="175"/>
        <v>0</v>
      </c>
      <c r="CA97" s="23">
        <f t="shared" si="175"/>
        <v>0</v>
      </c>
      <c r="CB97" s="23">
        <f t="shared" si="175"/>
        <v>0</v>
      </c>
      <c r="CC97" s="23">
        <f t="shared" si="175"/>
        <v>0</v>
      </c>
      <c r="CD97" s="23">
        <f t="shared" si="175"/>
        <v>0</v>
      </c>
      <c r="CE97" s="23">
        <f t="shared" si="175"/>
        <v>0</v>
      </c>
      <c r="CF97" s="23">
        <f t="shared" si="175"/>
        <v>0</v>
      </c>
      <c r="CG97" s="23">
        <f t="shared" si="175"/>
        <v>0</v>
      </c>
      <c r="CH97" s="23">
        <f t="shared" si="175"/>
        <v>0</v>
      </c>
      <c r="CI97" s="23">
        <f t="shared" si="175"/>
        <v>0</v>
      </c>
      <c r="CJ97" s="23">
        <f t="shared" si="175"/>
        <v>0</v>
      </c>
      <c r="CK97" s="23">
        <f t="shared" si="175"/>
        <v>0</v>
      </c>
      <c r="CL97" s="23">
        <f t="shared" si="175"/>
        <v>0</v>
      </c>
      <c r="CM97" s="23">
        <f t="shared" si="175"/>
        <v>0</v>
      </c>
      <c r="CN97" s="23">
        <f t="shared" ref="CN97:DW97" si="176">MAX(CN31-CN96,0)</f>
        <v>0</v>
      </c>
      <c r="CO97" s="23">
        <f t="shared" si="176"/>
        <v>0</v>
      </c>
      <c r="CP97" s="23">
        <f t="shared" si="176"/>
        <v>0</v>
      </c>
      <c r="CQ97" s="23">
        <f t="shared" si="176"/>
        <v>0</v>
      </c>
      <c r="CR97" s="23">
        <f t="shared" si="176"/>
        <v>0</v>
      </c>
      <c r="CS97" s="23">
        <f t="shared" si="176"/>
        <v>0</v>
      </c>
      <c r="CT97" s="23">
        <f t="shared" si="176"/>
        <v>0</v>
      </c>
      <c r="CU97" s="23">
        <f t="shared" si="176"/>
        <v>0</v>
      </c>
      <c r="CV97" s="23">
        <f t="shared" si="176"/>
        <v>0</v>
      </c>
      <c r="CW97" s="23">
        <f t="shared" si="176"/>
        <v>0</v>
      </c>
      <c r="CX97" s="23">
        <f t="shared" si="176"/>
        <v>0</v>
      </c>
      <c r="CY97" s="23">
        <f t="shared" si="176"/>
        <v>0</v>
      </c>
      <c r="CZ97" s="23">
        <f t="shared" si="176"/>
        <v>0</v>
      </c>
      <c r="DA97" s="23">
        <f t="shared" si="176"/>
        <v>0</v>
      </c>
      <c r="DB97" s="23">
        <f t="shared" si="176"/>
        <v>0</v>
      </c>
      <c r="DC97" s="23">
        <f t="shared" si="176"/>
        <v>0</v>
      </c>
      <c r="DD97" s="23">
        <f t="shared" si="176"/>
        <v>0</v>
      </c>
      <c r="DE97" s="23">
        <f t="shared" si="176"/>
        <v>0</v>
      </c>
      <c r="DF97" s="23">
        <f t="shared" si="176"/>
        <v>0</v>
      </c>
      <c r="DG97" s="23">
        <f t="shared" si="176"/>
        <v>0</v>
      </c>
      <c r="DH97" s="23">
        <f t="shared" si="176"/>
        <v>0</v>
      </c>
      <c r="DI97" s="23">
        <f t="shared" si="176"/>
        <v>0</v>
      </c>
      <c r="DJ97" s="23">
        <f t="shared" si="176"/>
        <v>0</v>
      </c>
      <c r="DK97" s="23">
        <f t="shared" si="176"/>
        <v>0</v>
      </c>
      <c r="DL97" s="23">
        <f t="shared" si="176"/>
        <v>0</v>
      </c>
      <c r="DM97" s="23">
        <f t="shared" si="176"/>
        <v>0</v>
      </c>
      <c r="DN97" s="23">
        <f t="shared" si="176"/>
        <v>0</v>
      </c>
      <c r="DO97" s="23">
        <f t="shared" si="176"/>
        <v>0</v>
      </c>
      <c r="DP97" s="23">
        <f t="shared" si="176"/>
        <v>0</v>
      </c>
      <c r="DQ97" s="23">
        <f t="shared" si="176"/>
        <v>0</v>
      </c>
      <c r="DR97" s="23">
        <f t="shared" si="176"/>
        <v>0</v>
      </c>
      <c r="DS97" s="23">
        <f t="shared" si="176"/>
        <v>0</v>
      </c>
      <c r="DT97" s="23">
        <f t="shared" si="176"/>
        <v>0</v>
      </c>
      <c r="DU97" s="23">
        <f t="shared" si="176"/>
        <v>0</v>
      </c>
      <c r="DV97" s="23">
        <f t="shared" si="176"/>
        <v>0</v>
      </c>
      <c r="DW97" s="23">
        <f t="shared" si="176"/>
        <v>0</v>
      </c>
      <c r="DX97" s="23">
        <f>MAX(DX31-DX96,0)</f>
        <v>0</v>
      </c>
      <c r="DY97" s="23">
        <f>MAX(DY31-DY96,0)</f>
        <v>174638255.4202072</v>
      </c>
    </row>
    <row r="99" spans="2:129" x14ac:dyDescent="0.2">
      <c r="B99" s="234" t="s">
        <v>113</v>
      </c>
      <c r="C99" s="235"/>
      <c r="D99" s="931">
        <f>G8</f>
        <v>1.1499999999999999</v>
      </c>
      <c r="E99" s="931"/>
      <c r="F99" s="931"/>
      <c r="G99" s="244"/>
      <c r="H99" s="235"/>
      <c r="I99" s="239">
        <f>I$30</f>
        <v>0</v>
      </c>
      <c r="J99" s="239">
        <f t="shared" ref="J99:BU99" si="177">J$30</f>
        <v>1</v>
      </c>
      <c r="K99" s="239">
        <f t="shared" si="177"/>
        <v>2</v>
      </c>
      <c r="L99" s="239">
        <f t="shared" si="177"/>
        <v>3</v>
      </c>
      <c r="M99" s="239">
        <f t="shared" si="177"/>
        <v>4</v>
      </c>
      <c r="N99" s="239">
        <f t="shared" si="177"/>
        <v>5</v>
      </c>
      <c r="O99" s="239">
        <f t="shared" si="177"/>
        <v>6</v>
      </c>
      <c r="P99" s="239">
        <f t="shared" si="177"/>
        <v>7</v>
      </c>
      <c r="Q99" s="239">
        <f t="shared" si="177"/>
        <v>8</v>
      </c>
      <c r="R99" s="239">
        <f t="shared" si="177"/>
        <v>9</v>
      </c>
      <c r="S99" s="239">
        <f t="shared" si="177"/>
        <v>10</v>
      </c>
      <c r="T99" s="239">
        <f t="shared" si="177"/>
        <v>11</v>
      </c>
      <c r="U99" s="239">
        <f t="shared" si="177"/>
        <v>12</v>
      </c>
      <c r="V99" s="239">
        <f t="shared" si="177"/>
        <v>13</v>
      </c>
      <c r="W99" s="239">
        <f t="shared" si="177"/>
        <v>14</v>
      </c>
      <c r="X99" s="239">
        <f t="shared" si="177"/>
        <v>15</v>
      </c>
      <c r="Y99" s="239">
        <f t="shared" si="177"/>
        <v>16</v>
      </c>
      <c r="Z99" s="239">
        <f t="shared" si="177"/>
        <v>17</v>
      </c>
      <c r="AA99" s="239">
        <f t="shared" si="177"/>
        <v>18</v>
      </c>
      <c r="AB99" s="239">
        <f t="shared" si="177"/>
        <v>19</v>
      </c>
      <c r="AC99" s="239">
        <f t="shared" si="177"/>
        <v>20</v>
      </c>
      <c r="AD99" s="239">
        <f t="shared" si="177"/>
        <v>21</v>
      </c>
      <c r="AE99" s="239">
        <f t="shared" si="177"/>
        <v>22</v>
      </c>
      <c r="AF99" s="239">
        <f t="shared" si="177"/>
        <v>23</v>
      </c>
      <c r="AG99" s="239">
        <f t="shared" si="177"/>
        <v>24</v>
      </c>
      <c r="AH99" s="239">
        <f t="shared" si="177"/>
        <v>25</v>
      </c>
      <c r="AI99" s="239">
        <f t="shared" si="177"/>
        <v>26</v>
      </c>
      <c r="AJ99" s="239">
        <f t="shared" si="177"/>
        <v>27</v>
      </c>
      <c r="AK99" s="239">
        <f t="shared" si="177"/>
        <v>28</v>
      </c>
      <c r="AL99" s="239">
        <f t="shared" si="177"/>
        <v>29</v>
      </c>
      <c r="AM99" s="239">
        <f t="shared" si="177"/>
        <v>30</v>
      </c>
      <c r="AN99" s="239">
        <f t="shared" si="177"/>
        <v>31</v>
      </c>
      <c r="AO99" s="239">
        <f t="shared" si="177"/>
        <v>32</v>
      </c>
      <c r="AP99" s="239">
        <f t="shared" si="177"/>
        <v>33</v>
      </c>
      <c r="AQ99" s="239">
        <f t="shared" si="177"/>
        <v>34</v>
      </c>
      <c r="AR99" s="239">
        <f t="shared" si="177"/>
        <v>35</v>
      </c>
      <c r="AS99" s="239">
        <f t="shared" si="177"/>
        <v>36</v>
      </c>
      <c r="AT99" s="239">
        <f t="shared" si="177"/>
        <v>37</v>
      </c>
      <c r="AU99" s="239">
        <f t="shared" si="177"/>
        <v>38</v>
      </c>
      <c r="AV99" s="239">
        <f t="shared" si="177"/>
        <v>39</v>
      </c>
      <c r="AW99" s="239">
        <f t="shared" si="177"/>
        <v>40</v>
      </c>
      <c r="AX99" s="239">
        <f t="shared" si="177"/>
        <v>41</v>
      </c>
      <c r="AY99" s="239">
        <f t="shared" si="177"/>
        <v>42</v>
      </c>
      <c r="AZ99" s="239">
        <f t="shared" si="177"/>
        <v>43</v>
      </c>
      <c r="BA99" s="239">
        <f t="shared" si="177"/>
        <v>44</v>
      </c>
      <c r="BB99" s="239">
        <f t="shared" si="177"/>
        <v>45</v>
      </c>
      <c r="BC99" s="239">
        <f t="shared" si="177"/>
        <v>46</v>
      </c>
      <c r="BD99" s="239">
        <f t="shared" si="177"/>
        <v>47</v>
      </c>
      <c r="BE99" s="239">
        <f t="shared" si="177"/>
        <v>48</v>
      </c>
      <c r="BF99" s="239">
        <f t="shared" si="177"/>
        <v>49</v>
      </c>
      <c r="BG99" s="239">
        <f t="shared" si="177"/>
        <v>50</v>
      </c>
      <c r="BH99" s="239">
        <f t="shared" si="177"/>
        <v>51</v>
      </c>
      <c r="BI99" s="239">
        <f t="shared" si="177"/>
        <v>52</v>
      </c>
      <c r="BJ99" s="239">
        <f t="shared" si="177"/>
        <v>53</v>
      </c>
      <c r="BK99" s="239">
        <f t="shared" si="177"/>
        <v>54</v>
      </c>
      <c r="BL99" s="239">
        <f t="shared" si="177"/>
        <v>55</v>
      </c>
      <c r="BM99" s="239">
        <f t="shared" si="177"/>
        <v>56</v>
      </c>
      <c r="BN99" s="239">
        <f t="shared" si="177"/>
        <v>57</v>
      </c>
      <c r="BO99" s="239">
        <f t="shared" si="177"/>
        <v>58</v>
      </c>
      <c r="BP99" s="239">
        <f t="shared" si="177"/>
        <v>59</v>
      </c>
      <c r="BQ99" s="239">
        <f t="shared" si="177"/>
        <v>60</v>
      </c>
      <c r="BR99" s="239">
        <f t="shared" si="177"/>
        <v>61</v>
      </c>
      <c r="BS99" s="239">
        <f t="shared" si="177"/>
        <v>62</v>
      </c>
      <c r="BT99" s="239">
        <f t="shared" si="177"/>
        <v>63</v>
      </c>
      <c r="BU99" s="239">
        <f t="shared" si="177"/>
        <v>64</v>
      </c>
      <c r="BV99" s="239">
        <f t="shared" ref="BV99:DY99" si="178">BV$30</f>
        <v>65</v>
      </c>
      <c r="BW99" s="239">
        <f t="shared" si="178"/>
        <v>66</v>
      </c>
      <c r="BX99" s="239">
        <f t="shared" si="178"/>
        <v>67</v>
      </c>
      <c r="BY99" s="239">
        <f t="shared" si="178"/>
        <v>68</v>
      </c>
      <c r="BZ99" s="239">
        <f t="shared" si="178"/>
        <v>69</v>
      </c>
      <c r="CA99" s="239">
        <f t="shared" si="178"/>
        <v>70</v>
      </c>
      <c r="CB99" s="239">
        <f t="shared" si="178"/>
        <v>71</v>
      </c>
      <c r="CC99" s="239">
        <f t="shared" si="178"/>
        <v>72</v>
      </c>
      <c r="CD99" s="239">
        <f t="shared" si="178"/>
        <v>73</v>
      </c>
      <c r="CE99" s="239">
        <f t="shared" si="178"/>
        <v>74</v>
      </c>
      <c r="CF99" s="239">
        <f t="shared" si="178"/>
        <v>75</v>
      </c>
      <c r="CG99" s="239">
        <f t="shared" si="178"/>
        <v>76</v>
      </c>
      <c r="CH99" s="239">
        <f t="shared" si="178"/>
        <v>77</v>
      </c>
      <c r="CI99" s="239">
        <f t="shared" si="178"/>
        <v>78</v>
      </c>
      <c r="CJ99" s="239">
        <f t="shared" si="178"/>
        <v>79</v>
      </c>
      <c r="CK99" s="239">
        <f t="shared" si="178"/>
        <v>80</v>
      </c>
      <c r="CL99" s="239">
        <f t="shared" si="178"/>
        <v>81</v>
      </c>
      <c r="CM99" s="239">
        <f t="shared" si="178"/>
        <v>82</v>
      </c>
      <c r="CN99" s="239">
        <f t="shared" si="178"/>
        <v>83</v>
      </c>
      <c r="CO99" s="239">
        <f t="shared" si="178"/>
        <v>84</v>
      </c>
      <c r="CP99" s="239">
        <f t="shared" si="178"/>
        <v>85</v>
      </c>
      <c r="CQ99" s="239">
        <f t="shared" si="178"/>
        <v>86</v>
      </c>
      <c r="CR99" s="239">
        <f t="shared" si="178"/>
        <v>87</v>
      </c>
      <c r="CS99" s="239">
        <f t="shared" si="178"/>
        <v>88</v>
      </c>
      <c r="CT99" s="239">
        <f t="shared" si="178"/>
        <v>89</v>
      </c>
      <c r="CU99" s="239">
        <f t="shared" si="178"/>
        <v>90</v>
      </c>
      <c r="CV99" s="239">
        <f t="shared" si="178"/>
        <v>91</v>
      </c>
      <c r="CW99" s="239">
        <f t="shared" si="178"/>
        <v>92</v>
      </c>
      <c r="CX99" s="239">
        <f t="shared" si="178"/>
        <v>93</v>
      </c>
      <c r="CY99" s="239">
        <f t="shared" si="178"/>
        <v>94</v>
      </c>
      <c r="CZ99" s="239">
        <f t="shared" si="178"/>
        <v>95</v>
      </c>
      <c r="DA99" s="239">
        <f t="shared" si="178"/>
        <v>96</v>
      </c>
      <c r="DB99" s="239">
        <f t="shared" si="178"/>
        <v>97</v>
      </c>
      <c r="DC99" s="239">
        <f t="shared" si="178"/>
        <v>98</v>
      </c>
      <c r="DD99" s="239">
        <f t="shared" si="178"/>
        <v>99</v>
      </c>
      <c r="DE99" s="239">
        <f t="shared" si="178"/>
        <v>100</v>
      </c>
      <c r="DF99" s="239">
        <f t="shared" si="178"/>
        <v>101</v>
      </c>
      <c r="DG99" s="239">
        <f t="shared" si="178"/>
        <v>102</v>
      </c>
      <c r="DH99" s="239">
        <f t="shared" si="178"/>
        <v>103</v>
      </c>
      <c r="DI99" s="239">
        <f t="shared" si="178"/>
        <v>104</v>
      </c>
      <c r="DJ99" s="239">
        <f t="shared" si="178"/>
        <v>105</v>
      </c>
      <c r="DK99" s="239">
        <f t="shared" si="178"/>
        <v>106</v>
      </c>
      <c r="DL99" s="239">
        <f t="shared" si="178"/>
        <v>107</v>
      </c>
      <c r="DM99" s="239">
        <f t="shared" si="178"/>
        <v>108</v>
      </c>
      <c r="DN99" s="239">
        <f t="shared" si="178"/>
        <v>109</v>
      </c>
      <c r="DO99" s="239">
        <f t="shared" si="178"/>
        <v>110</v>
      </c>
      <c r="DP99" s="239">
        <f t="shared" si="178"/>
        <v>111</v>
      </c>
      <c r="DQ99" s="239">
        <f t="shared" si="178"/>
        <v>112</v>
      </c>
      <c r="DR99" s="239">
        <f t="shared" si="178"/>
        <v>113</v>
      </c>
      <c r="DS99" s="239">
        <f t="shared" si="178"/>
        <v>114</v>
      </c>
      <c r="DT99" s="239">
        <f t="shared" si="178"/>
        <v>115</v>
      </c>
      <c r="DU99" s="239">
        <f t="shared" si="178"/>
        <v>116</v>
      </c>
      <c r="DV99" s="239">
        <f t="shared" si="178"/>
        <v>117</v>
      </c>
      <c r="DW99" s="239">
        <f t="shared" si="178"/>
        <v>118</v>
      </c>
      <c r="DX99" s="239">
        <f t="shared" si="178"/>
        <v>119</v>
      </c>
      <c r="DY99" s="239">
        <f t="shared" si="178"/>
        <v>120</v>
      </c>
    </row>
    <row r="100" spans="2:129" x14ac:dyDescent="0.2">
      <c r="B100" s="10" t="s">
        <v>132</v>
      </c>
      <c r="G100" s="9"/>
      <c r="H100" s="37"/>
      <c r="I100" s="19">
        <f t="shared" ref="I100:AN100" si="179">H105</f>
        <v>0</v>
      </c>
      <c r="J100" s="19">
        <f t="shared" si="179"/>
        <v>49943738.700000003</v>
      </c>
      <c r="K100" s="19">
        <f t="shared" si="179"/>
        <v>57435299.505000003</v>
      </c>
      <c r="L100" s="19">
        <f t="shared" si="179"/>
        <v>57435299.505000003</v>
      </c>
      <c r="M100" s="19">
        <f t="shared" si="179"/>
        <v>57435299.505000003</v>
      </c>
      <c r="N100" s="19">
        <f t="shared" si="179"/>
        <v>57435299.505000003</v>
      </c>
      <c r="O100" s="19">
        <f t="shared" si="179"/>
        <v>57435299.505000003</v>
      </c>
      <c r="P100" s="19">
        <f t="shared" si="179"/>
        <v>57435299.505000003</v>
      </c>
      <c r="Q100" s="19">
        <f t="shared" si="179"/>
        <v>57435299.505000003</v>
      </c>
      <c r="R100" s="19">
        <f t="shared" si="179"/>
        <v>57435299.505000003</v>
      </c>
      <c r="S100" s="19">
        <f t="shared" si="179"/>
        <v>57435299.505000003</v>
      </c>
      <c r="T100" s="19">
        <f t="shared" si="179"/>
        <v>57435299.505000003</v>
      </c>
      <c r="U100" s="19">
        <f t="shared" si="179"/>
        <v>57435299.505000003</v>
      </c>
      <c r="V100" s="19">
        <f t="shared" si="179"/>
        <v>57435299.505000003</v>
      </c>
      <c r="W100" s="19">
        <f t="shared" si="179"/>
        <v>57435299.505000003</v>
      </c>
      <c r="X100" s="19">
        <f t="shared" si="179"/>
        <v>57435299.505000003</v>
      </c>
      <c r="Y100" s="19">
        <f t="shared" si="179"/>
        <v>57435299.505000003</v>
      </c>
      <c r="Z100" s="19">
        <f t="shared" si="179"/>
        <v>57435299.505000003</v>
      </c>
      <c r="AA100" s="19">
        <f t="shared" si="179"/>
        <v>57435299.505000003</v>
      </c>
      <c r="AB100" s="19">
        <f t="shared" si="179"/>
        <v>57435299.505000003</v>
      </c>
      <c r="AC100" s="19">
        <f t="shared" si="179"/>
        <v>57435299.505000003</v>
      </c>
      <c r="AD100" s="19">
        <f t="shared" si="179"/>
        <v>57435299.505000003</v>
      </c>
      <c r="AE100" s="19">
        <f t="shared" si="179"/>
        <v>57435299.505000003</v>
      </c>
      <c r="AF100" s="19">
        <f t="shared" si="179"/>
        <v>57435299.505000003</v>
      </c>
      <c r="AG100" s="19">
        <f t="shared" si="179"/>
        <v>57435299.505000003</v>
      </c>
      <c r="AH100" s="19">
        <f t="shared" si="179"/>
        <v>57435299.505000003</v>
      </c>
      <c r="AI100" s="19">
        <f t="shared" si="179"/>
        <v>57435299.505000003</v>
      </c>
      <c r="AJ100" s="19">
        <f t="shared" si="179"/>
        <v>57435299.505000003</v>
      </c>
      <c r="AK100" s="19">
        <f t="shared" si="179"/>
        <v>57435299.505000003</v>
      </c>
      <c r="AL100" s="19">
        <f t="shared" si="179"/>
        <v>57435299.505000003</v>
      </c>
      <c r="AM100" s="19">
        <f t="shared" si="179"/>
        <v>57435299.505000003</v>
      </c>
      <c r="AN100" s="19">
        <f t="shared" si="179"/>
        <v>57435299.505000003</v>
      </c>
      <c r="AO100" s="19">
        <f t="shared" ref="AO100:BT100" si="180">AN105</f>
        <v>57435299.505000003</v>
      </c>
      <c r="AP100" s="19">
        <f t="shared" si="180"/>
        <v>57435299.505000003</v>
      </c>
      <c r="AQ100" s="19">
        <f t="shared" si="180"/>
        <v>57435299.505000003</v>
      </c>
      <c r="AR100" s="19">
        <f t="shared" si="180"/>
        <v>57435299.505000003</v>
      </c>
      <c r="AS100" s="19">
        <f t="shared" si="180"/>
        <v>57435299.505000003</v>
      </c>
      <c r="AT100" s="19">
        <f t="shared" si="180"/>
        <v>57435299.505000003</v>
      </c>
      <c r="AU100" s="19">
        <f t="shared" si="180"/>
        <v>57435299.505000003</v>
      </c>
      <c r="AV100" s="19">
        <f t="shared" si="180"/>
        <v>57435299.505000003</v>
      </c>
      <c r="AW100" s="19">
        <f t="shared" si="180"/>
        <v>57435299.505000003</v>
      </c>
      <c r="AX100" s="19">
        <f t="shared" si="180"/>
        <v>57435299.505000003</v>
      </c>
      <c r="AY100" s="19">
        <f t="shared" si="180"/>
        <v>57435299.505000003</v>
      </c>
      <c r="AZ100" s="19">
        <f t="shared" si="180"/>
        <v>57435299.505000003</v>
      </c>
      <c r="BA100" s="19">
        <f t="shared" si="180"/>
        <v>57435299.505000003</v>
      </c>
      <c r="BB100" s="19">
        <f t="shared" si="180"/>
        <v>57435299.505000003</v>
      </c>
      <c r="BC100" s="19">
        <f t="shared" si="180"/>
        <v>57435299.505000003</v>
      </c>
      <c r="BD100" s="19">
        <f t="shared" si="180"/>
        <v>57435299.505000003</v>
      </c>
      <c r="BE100" s="19">
        <f t="shared" si="180"/>
        <v>43885341.217843957</v>
      </c>
      <c r="BF100" s="19">
        <f t="shared" si="180"/>
        <v>44230999.877476424</v>
      </c>
      <c r="BG100" s="19">
        <f t="shared" si="180"/>
        <v>44525493.888821512</v>
      </c>
      <c r="BH100" s="19">
        <f t="shared" si="180"/>
        <v>44741968.15560808</v>
      </c>
      <c r="BI100" s="19">
        <f t="shared" si="180"/>
        <v>44886489.535799906</v>
      </c>
      <c r="BJ100" s="19">
        <f t="shared" si="180"/>
        <v>44959058.029396996</v>
      </c>
      <c r="BK100" s="19">
        <f t="shared" si="180"/>
        <v>44959673.636399344</v>
      </c>
      <c r="BL100" s="19">
        <f t="shared" si="180"/>
        <v>44889480.211431131</v>
      </c>
      <c r="BM100" s="19">
        <f t="shared" si="180"/>
        <v>44756719.058989227</v>
      </c>
      <c r="BN100" s="19">
        <f t="shared" si="180"/>
        <v>44583143.954449832</v>
      </c>
      <c r="BO100" s="19">
        <f t="shared" si="180"/>
        <v>44378077.944402739</v>
      </c>
      <c r="BP100" s="19">
        <f t="shared" si="180"/>
        <v>44141521.028847955</v>
      </c>
      <c r="BQ100" s="19">
        <f t="shared" si="180"/>
        <v>43873549.101979963</v>
      </c>
      <c r="BR100" s="19">
        <f t="shared" si="180"/>
        <v>43605577.175111972</v>
      </c>
      <c r="BS100" s="19">
        <f t="shared" si="180"/>
        <v>43305343.946319759</v>
      </c>
      <c r="BT100" s="19">
        <f t="shared" si="180"/>
        <v>43005110.717527546</v>
      </c>
      <c r="BU100" s="19">
        <f t="shared" ref="BU100:CZ100" si="181">BT105</f>
        <v>42704877.488735333</v>
      </c>
      <c r="BV100" s="19">
        <f t="shared" si="181"/>
        <v>42404644.25994312</v>
      </c>
      <c r="BW100" s="19">
        <f t="shared" si="181"/>
        <v>42104411.031150907</v>
      </c>
      <c r="BX100" s="19">
        <f t="shared" si="181"/>
        <v>41804177.802358694</v>
      </c>
      <c r="BY100" s="19">
        <f t="shared" si="181"/>
        <v>41503944.573566481</v>
      </c>
      <c r="BZ100" s="19">
        <f t="shared" si="181"/>
        <v>41203711.344774269</v>
      </c>
      <c r="CA100" s="19">
        <f t="shared" si="181"/>
        <v>40903478.115982056</v>
      </c>
      <c r="CB100" s="19">
        <f t="shared" si="181"/>
        <v>40603244.887189843</v>
      </c>
      <c r="CC100" s="19">
        <f t="shared" si="181"/>
        <v>40303011.65839763</v>
      </c>
      <c r="CD100" s="19">
        <f t="shared" si="181"/>
        <v>40002778.429605417</v>
      </c>
      <c r="CE100" s="19">
        <f t="shared" si="181"/>
        <v>39669652.748134866</v>
      </c>
      <c r="CF100" s="19">
        <f t="shared" si="181"/>
        <v>39336527.066664316</v>
      </c>
      <c r="CG100" s="19">
        <f t="shared" si="181"/>
        <v>39003401.385193765</v>
      </c>
      <c r="CH100" s="19">
        <f t="shared" si="181"/>
        <v>38670275.703723215</v>
      </c>
      <c r="CI100" s="19">
        <f t="shared" si="181"/>
        <v>38337150.022252664</v>
      </c>
      <c r="CJ100" s="19">
        <f t="shared" si="181"/>
        <v>38004024.340782113</v>
      </c>
      <c r="CK100" s="19">
        <f t="shared" si="181"/>
        <v>37670898.659311563</v>
      </c>
      <c r="CL100" s="19">
        <f t="shared" si="181"/>
        <v>37337772.977841012</v>
      </c>
      <c r="CM100" s="19">
        <f t="shared" si="181"/>
        <v>37004647.296370462</v>
      </c>
      <c r="CN100" s="19">
        <f t="shared" si="181"/>
        <v>36671521.614899911</v>
      </c>
      <c r="CO100" s="19">
        <f t="shared" si="181"/>
        <v>36338395.93342936</v>
      </c>
      <c r="CP100" s="19">
        <f t="shared" si="181"/>
        <v>36005270.25195881</v>
      </c>
      <c r="CQ100" s="19">
        <f t="shared" si="181"/>
        <v>35638609.737859473</v>
      </c>
      <c r="CR100" s="19">
        <f t="shared" si="181"/>
        <v>35271949.223760135</v>
      </c>
      <c r="CS100" s="19">
        <f t="shared" si="181"/>
        <v>34905288.709660798</v>
      </c>
      <c r="CT100" s="19">
        <f t="shared" si="181"/>
        <v>34538628.195561461</v>
      </c>
      <c r="CU100" s="19">
        <f t="shared" si="181"/>
        <v>34171967.681462124</v>
      </c>
      <c r="CV100" s="19">
        <f t="shared" si="181"/>
        <v>33805307.167362787</v>
      </c>
      <c r="CW100" s="19">
        <f t="shared" si="181"/>
        <v>33438646.653263453</v>
      </c>
      <c r="CX100" s="19">
        <f t="shared" si="181"/>
        <v>33071986.13916412</v>
      </c>
      <c r="CY100" s="19">
        <f t="shared" si="181"/>
        <v>32705325.625064787</v>
      </c>
      <c r="CZ100" s="19">
        <f t="shared" si="181"/>
        <v>32338665.110965453</v>
      </c>
      <c r="DA100" s="19">
        <f t="shared" ref="DA100:DY100" si="182">CZ105</f>
        <v>31972004.59686612</v>
      </c>
      <c r="DB100" s="19">
        <f t="shared" si="182"/>
        <v>31605344.082766786</v>
      </c>
      <c r="DC100" s="19">
        <f t="shared" si="182"/>
        <v>31204494.966276489</v>
      </c>
      <c r="DD100" s="19">
        <f t="shared" si="182"/>
        <v>30803645.849786192</v>
      </c>
      <c r="DE100" s="19">
        <f t="shared" si="182"/>
        <v>30402796.733295895</v>
      </c>
      <c r="DF100" s="19">
        <f t="shared" si="182"/>
        <v>30001947.616805598</v>
      </c>
      <c r="DG100" s="19">
        <f t="shared" si="182"/>
        <v>29601098.500315301</v>
      </c>
      <c r="DH100" s="19">
        <f t="shared" si="182"/>
        <v>29200249.383825004</v>
      </c>
      <c r="DI100" s="19">
        <f t="shared" si="182"/>
        <v>28799400.267334707</v>
      </c>
      <c r="DJ100" s="19">
        <f t="shared" si="182"/>
        <v>28398551.15084441</v>
      </c>
      <c r="DK100" s="19">
        <f t="shared" si="182"/>
        <v>27997702.034354113</v>
      </c>
      <c r="DL100" s="19">
        <f t="shared" si="182"/>
        <v>27596852.917863816</v>
      </c>
      <c r="DM100" s="19">
        <f t="shared" si="182"/>
        <v>27196003.801373519</v>
      </c>
      <c r="DN100" s="19">
        <f t="shared" si="182"/>
        <v>26795154.684883222</v>
      </c>
      <c r="DO100" s="19">
        <f t="shared" si="182"/>
        <v>26359451.645450231</v>
      </c>
      <c r="DP100" s="19">
        <f t="shared" si="182"/>
        <v>25923748.606017239</v>
      </c>
      <c r="DQ100" s="19">
        <f t="shared" si="182"/>
        <v>25488045.566584248</v>
      </c>
      <c r="DR100" s="19">
        <f t="shared" si="182"/>
        <v>25052342.527151257</v>
      </c>
      <c r="DS100" s="19">
        <f t="shared" si="182"/>
        <v>24616639.487718266</v>
      </c>
      <c r="DT100" s="19">
        <f t="shared" si="182"/>
        <v>24180936.448285274</v>
      </c>
      <c r="DU100" s="19">
        <f t="shared" si="182"/>
        <v>23745233.408852283</v>
      </c>
      <c r="DV100" s="19">
        <f t="shared" si="182"/>
        <v>23309530.369419292</v>
      </c>
      <c r="DW100" s="19">
        <f t="shared" si="182"/>
        <v>22873827.3299863</v>
      </c>
      <c r="DX100" s="19">
        <f t="shared" si="182"/>
        <v>22438124.290553309</v>
      </c>
      <c r="DY100" s="19">
        <f t="shared" si="182"/>
        <v>22002421.251120318</v>
      </c>
    </row>
    <row r="101" spans="2:129" x14ac:dyDescent="0.2">
      <c r="B101" s="10" t="s">
        <v>141</v>
      </c>
      <c r="G101" s="9"/>
      <c r="H101" s="37"/>
      <c r="I101" s="19">
        <f t="shared" ref="I101:AN101" si="183">H102*$D$99-H102</f>
        <v>0</v>
      </c>
      <c r="J101" s="19">
        <f t="shared" si="183"/>
        <v>7491560.8049999997</v>
      </c>
      <c r="K101" s="19">
        <f t="shared" si="183"/>
        <v>0</v>
      </c>
      <c r="L101" s="19">
        <f t="shared" si="183"/>
        <v>0</v>
      </c>
      <c r="M101" s="19">
        <f t="shared" si="183"/>
        <v>0</v>
      </c>
      <c r="N101" s="19">
        <f t="shared" si="183"/>
        <v>0</v>
      </c>
      <c r="O101" s="19">
        <f t="shared" si="183"/>
        <v>0</v>
      </c>
      <c r="P101" s="19">
        <f t="shared" si="183"/>
        <v>0</v>
      </c>
      <c r="Q101" s="19">
        <f t="shared" si="183"/>
        <v>0</v>
      </c>
      <c r="R101" s="19">
        <f t="shared" si="183"/>
        <v>0</v>
      </c>
      <c r="S101" s="19">
        <f t="shared" si="183"/>
        <v>0</v>
      </c>
      <c r="T101" s="19">
        <f t="shared" si="183"/>
        <v>0</v>
      </c>
      <c r="U101" s="19">
        <f t="shared" si="183"/>
        <v>0</v>
      </c>
      <c r="V101" s="19">
        <f t="shared" si="183"/>
        <v>0</v>
      </c>
      <c r="W101" s="19">
        <f t="shared" si="183"/>
        <v>0</v>
      </c>
      <c r="X101" s="19">
        <f t="shared" si="183"/>
        <v>0</v>
      </c>
      <c r="Y101" s="19">
        <f t="shared" si="183"/>
        <v>0</v>
      </c>
      <c r="Z101" s="19">
        <f t="shared" si="183"/>
        <v>0</v>
      </c>
      <c r="AA101" s="19">
        <f t="shared" si="183"/>
        <v>0</v>
      </c>
      <c r="AB101" s="19">
        <f t="shared" si="183"/>
        <v>0</v>
      </c>
      <c r="AC101" s="19">
        <f t="shared" si="183"/>
        <v>0</v>
      </c>
      <c r="AD101" s="19">
        <f t="shared" si="183"/>
        <v>0</v>
      </c>
      <c r="AE101" s="19">
        <f t="shared" si="183"/>
        <v>0</v>
      </c>
      <c r="AF101" s="19">
        <f t="shared" si="183"/>
        <v>0</v>
      </c>
      <c r="AG101" s="19">
        <f t="shared" si="183"/>
        <v>0</v>
      </c>
      <c r="AH101" s="19">
        <f t="shared" si="183"/>
        <v>0</v>
      </c>
      <c r="AI101" s="19">
        <f t="shared" si="183"/>
        <v>0</v>
      </c>
      <c r="AJ101" s="19">
        <f t="shared" si="183"/>
        <v>0</v>
      </c>
      <c r="AK101" s="19">
        <f t="shared" si="183"/>
        <v>0</v>
      </c>
      <c r="AL101" s="19">
        <f t="shared" si="183"/>
        <v>0</v>
      </c>
      <c r="AM101" s="19">
        <f t="shared" si="183"/>
        <v>0</v>
      </c>
      <c r="AN101" s="19">
        <f t="shared" si="183"/>
        <v>0</v>
      </c>
      <c r="AO101" s="19">
        <f t="shared" ref="AO101:BT101" si="184">AN102*$D$99-AN102</f>
        <v>0</v>
      </c>
      <c r="AP101" s="19">
        <f t="shared" si="184"/>
        <v>0</v>
      </c>
      <c r="AQ101" s="19">
        <f t="shared" si="184"/>
        <v>0</v>
      </c>
      <c r="AR101" s="19">
        <f t="shared" si="184"/>
        <v>0</v>
      </c>
      <c r="AS101" s="19">
        <f t="shared" si="184"/>
        <v>0</v>
      </c>
      <c r="AT101" s="19">
        <f t="shared" si="184"/>
        <v>0</v>
      </c>
      <c r="AU101" s="19">
        <f t="shared" si="184"/>
        <v>0</v>
      </c>
      <c r="AV101" s="19">
        <f t="shared" si="184"/>
        <v>0</v>
      </c>
      <c r="AW101" s="19">
        <f t="shared" si="184"/>
        <v>0</v>
      </c>
      <c r="AX101" s="19">
        <f t="shared" si="184"/>
        <v>0</v>
      </c>
      <c r="AY101" s="19">
        <f t="shared" si="184"/>
        <v>0</v>
      </c>
      <c r="AZ101" s="19">
        <f t="shared" si="184"/>
        <v>0</v>
      </c>
      <c r="BA101" s="19">
        <f t="shared" si="184"/>
        <v>0</v>
      </c>
      <c r="BB101" s="19">
        <f t="shared" si="184"/>
        <v>0</v>
      </c>
      <c r="BC101" s="19">
        <f t="shared" si="184"/>
        <v>0</v>
      </c>
      <c r="BD101" s="19">
        <f t="shared" si="184"/>
        <v>0</v>
      </c>
      <c r="BE101" s="19">
        <f t="shared" si="184"/>
        <v>0</v>
      </c>
      <c r="BF101" s="19">
        <f t="shared" si="184"/>
        <v>51848.798944870185</v>
      </c>
      <c r="BG101" s="19">
        <f t="shared" si="184"/>
        <v>36396.781860033079</v>
      </c>
      <c r="BH101" s="19">
        <f t="shared" si="184"/>
        <v>27011.622738980019</v>
      </c>
      <c r="BI101" s="19">
        <f t="shared" si="184"/>
        <v>17626.463617927002</v>
      </c>
      <c r="BJ101" s="19">
        <f t="shared" si="184"/>
        <v>8241.3044968740069</v>
      </c>
      <c r="BK101" s="19">
        <f t="shared" si="184"/>
        <v>0</v>
      </c>
      <c r="BL101" s="19">
        <f t="shared" si="184"/>
        <v>0</v>
      </c>
      <c r="BM101" s="19">
        <f t="shared" si="184"/>
        <v>0</v>
      </c>
      <c r="BN101" s="19">
        <f t="shared" si="184"/>
        <v>0</v>
      </c>
      <c r="BO101" s="19">
        <f t="shared" si="184"/>
        <v>0</v>
      </c>
      <c r="BP101" s="19">
        <f t="shared" si="184"/>
        <v>0</v>
      </c>
      <c r="BQ101" s="19">
        <f t="shared" si="184"/>
        <v>0</v>
      </c>
      <c r="BR101" s="19">
        <f t="shared" si="184"/>
        <v>0</v>
      </c>
      <c r="BS101" s="19">
        <f t="shared" si="184"/>
        <v>0</v>
      </c>
      <c r="BT101" s="19">
        <f t="shared" si="184"/>
        <v>0</v>
      </c>
      <c r="BU101" s="19">
        <f t="shared" ref="BU101:CZ101" si="185">BT102*$D$99-BT102</f>
        <v>0</v>
      </c>
      <c r="BV101" s="19">
        <f t="shared" si="185"/>
        <v>0</v>
      </c>
      <c r="BW101" s="19">
        <f t="shared" si="185"/>
        <v>0</v>
      </c>
      <c r="BX101" s="19">
        <f t="shared" si="185"/>
        <v>0</v>
      </c>
      <c r="BY101" s="19">
        <f t="shared" si="185"/>
        <v>0</v>
      </c>
      <c r="BZ101" s="19">
        <f t="shared" si="185"/>
        <v>0</v>
      </c>
      <c r="CA101" s="19">
        <f t="shared" si="185"/>
        <v>0</v>
      </c>
      <c r="CB101" s="19">
        <f t="shared" si="185"/>
        <v>0</v>
      </c>
      <c r="CC101" s="19">
        <f t="shared" si="185"/>
        <v>0</v>
      </c>
      <c r="CD101" s="19">
        <f t="shared" si="185"/>
        <v>0</v>
      </c>
      <c r="CE101" s="19">
        <f t="shared" si="185"/>
        <v>0</v>
      </c>
      <c r="CF101" s="19">
        <f t="shared" si="185"/>
        <v>0</v>
      </c>
      <c r="CG101" s="19">
        <f t="shared" si="185"/>
        <v>0</v>
      </c>
      <c r="CH101" s="19">
        <f t="shared" si="185"/>
        <v>0</v>
      </c>
      <c r="CI101" s="19">
        <f t="shared" si="185"/>
        <v>0</v>
      </c>
      <c r="CJ101" s="19">
        <f t="shared" si="185"/>
        <v>0</v>
      </c>
      <c r="CK101" s="19">
        <f t="shared" si="185"/>
        <v>0</v>
      </c>
      <c r="CL101" s="19">
        <f t="shared" si="185"/>
        <v>0</v>
      </c>
      <c r="CM101" s="19">
        <f t="shared" si="185"/>
        <v>0</v>
      </c>
      <c r="CN101" s="19">
        <f t="shared" si="185"/>
        <v>0</v>
      </c>
      <c r="CO101" s="19">
        <f t="shared" si="185"/>
        <v>0</v>
      </c>
      <c r="CP101" s="19">
        <f t="shared" si="185"/>
        <v>0</v>
      </c>
      <c r="CQ101" s="19">
        <f t="shared" si="185"/>
        <v>0</v>
      </c>
      <c r="CR101" s="19">
        <f t="shared" si="185"/>
        <v>0</v>
      </c>
      <c r="CS101" s="19">
        <f t="shared" si="185"/>
        <v>0</v>
      </c>
      <c r="CT101" s="19">
        <f t="shared" si="185"/>
        <v>0</v>
      </c>
      <c r="CU101" s="19">
        <f t="shared" si="185"/>
        <v>0</v>
      </c>
      <c r="CV101" s="19">
        <f t="shared" si="185"/>
        <v>0</v>
      </c>
      <c r="CW101" s="19">
        <f t="shared" si="185"/>
        <v>0</v>
      </c>
      <c r="CX101" s="19">
        <f t="shared" si="185"/>
        <v>0</v>
      </c>
      <c r="CY101" s="19">
        <f t="shared" si="185"/>
        <v>0</v>
      </c>
      <c r="CZ101" s="19">
        <f t="shared" si="185"/>
        <v>0</v>
      </c>
      <c r="DA101" s="19">
        <f t="shared" ref="DA101:DY101" si="186">CZ102*$D$99-CZ102</f>
        <v>0</v>
      </c>
      <c r="DB101" s="19">
        <f t="shared" si="186"/>
        <v>0</v>
      </c>
      <c r="DC101" s="19">
        <f t="shared" si="186"/>
        <v>0</v>
      </c>
      <c r="DD101" s="19">
        <f t="shared" si="186"/>
        <v>0</v>
      </c>
      <c r="DE101" s="19">
        <f t="shared" si="186"/>
        <v>0</v>
      </c>
      <c r="DF101" s="19">
        <f t="shared" si="186"/>
        <v>0</v>
      </c>
      <c r="DG101" s="19">
        <f t="shared" si="186"/>
        <v>0</v>
      </c>
      <c r="DH101" s="19">
        <f t="shared" si="186"/>
        <v>0</v>
      </c>
      <c r="DI101" s="19">
        <f t="shared" si="186"/>
        <v>0</v>
      </c>
      <c r="DJ101" s="19">
        <f t="shared" si="186"/>
        <v>0</v>
      </c>
      <c r="DK101" s="19">
        <f t="shared" si="186"/>
        <v>0</v>
      </c>
      <c r="DL101" s="19">
        <f t="shared" si="186"/>
        <v>0</v>
      </c>
      <c r="DM101" s="19">
        <f t="shared" si="186"/>
        <v>0</v>
      </c>
      <c r="DN101" s="19">
        <f t="shared" si="186"/>
        <v>0</v>
      </c>
      <c r="DO101" s="19">
        <f t="shared" si="186"/>
        <v>0</v>
      </c>
      <c r="DP101" s="19">
        <f t="shared" si="186"/>
        <v>0</v>
      </c>
      <c r="DQ101" s="19">
        <f t="shared" si="186"/>
        <v>0</v>
      </c>
      <c r="DR101" s="19">
        <f t="shared" si="186"/>
        <v>0</v>
      </c>
      <c r="DS101" s="19">
        <f t="shared" si="186"/>
        <v>0</v>
      </c>
      <c r="DT101" s="19">
        <f t="shared" si="186"/>
        <v>0</v>
      </c>
      <c r="DU101" s="19">
        <f t="shared" si="186"/>
        <v>0</v>
      </c>
      <c r="DV101" s="19">
        <f t="shared" si="186"/>
        <v>0</v>
      </c>
      <c r="DW101" s="19">
        <f t="shared" si="186"/>
        <v>0</v>
      </c>
      <c r="DX101" s="19">
        <f t="shared" si="186"/>
        <v>0</v>
      </c>
      <c r="DY101" s="19">
        <f t="shared" si="186"/>
        <v>0</v>
      </c>
    </row>
    <row r="102" spans="2:129" x14ac:dyDescent="0.2">
      <c r="B102" s="10" t="s">
        <v>134</v>
      </c>
      <c r="G102" s="9"/>
      <c r="H102" s="37"/>
      <c r="I102" s="19">
        <f>I89</f>
        <v>49943738.700000003</v>
      </c>
      <c r="J102" s="19">
        <f>J89</f>
        <v>0</v>
      </c>
      <c r="K102" s="19">
        <f t="shared" ref="K102:BV102" si="187">K89</f>
        <v>0</v>
      </c>
      <c r="L102" s="19">
        <f t="shared" si="187"/>
        <v>0</v>
      </c>
      <c r="M102" s="19">
        <f t="shared" si="187"/>
        <v>0</v>
      </c>
      <c r="N102" s="19">
        <f t="shared" si="187"/>
        <v>0</v>
      </c>
      <c r="O102" s="19">
        <f t="shared" si="187"/>
        <v>0</v>
      </c>
      <c r="P102" s="19">
        <f t="shared" si="187"/>
        <v>0</v>
      </c>
      <c r="Q102" s="19">
        <f t="shared" si="187"/>
        <v>0</v>
      </c>
      <c r="R102" s="19">
        <f t="shared" si="187"/>
        <v>0</v>
      </c>
      <c r="S102" s="19">
        <f t="shared" si="187"/>
        <v>0</v>
      </c>
      <c r="T102" s="19">
        <f t="shared" si="187"/>
        <v>0</v>
      </c>
      <c r="U102" s="19">
        <f t="shared" si="187"/>
        <v>0</v>
      </c>
      <c r="V102" s="19">
        <f t="shared" si="187"/>
        <v>0</v>
      </c>
      <c r="W102" s="19">
        <f t="shared" si="187"/>
        <v>0</v>
      </c>
      <c r="X102" s="19">
        <f t="shared" si="187"/>
        <v>0</v>
      </c>
      <c r="Y102" s="19">
        <f t="shared" si="187"/>
        <v>0</v>
      </c>
      <c r="Z102" s="19">
        <f t="shared" si="187"/>
        <v>0</v>
      </c>
      <c r="AA102" s="19">
        <f t="shared" si="187"/>
        <v>0</v>
      </c>
      <c r="AB102" s="19">
        <f t="shared" si="187"/>
        <v>0</v>
      </c>
      <c r="AC102" s="19">
        <f t="shared" si="187"/>
        <v>0</v>
      </c>
      <c r="AD102" s="19">
        <f t="shared" si="187"/>
        <v>0</v>
      </c>
      <c r="AE102" s="19">
        <f t="shared" si="187"/>
        <v>0</v>
      </c>
      <c r="AF102" s="19">
        <f t="shared" si="187"/>
        <v>0</v>
      </c>
      <c r="AG102" s="19">
        <f t="shared" si="187"/>
        <v>0</v>
      </c>
      <c r="AH102" s="19">
        <f t="shared" si="187"/>
        <v>0</v>
      </c>
      <c r="AI102" s="19">
        <f t="shared" si="187"/>
        <v>0</v>
      </c>
      <c r="AJ102" s="19">
        <f t="shared" si="187"/>
        <v>0</v>
      </c>
      <c r="AK102" s="19">
        <f t="shared" si="187"/>
        <v>0</v>
      </c>
      <c r="AL102" s="19">
        <f t="shared" si="187"/>
        <v>0</v>
      </c>
      <c r="AM102" s="19">
        <f t="shared" si="187"/>
        <v>0</v>
      </c>
      <c r="AN102" s="19">
        <f t="shared" si="187"/>
        <v>0</v>
      </c>
      <c r="AO102" s="19">
        <f t="shared" si="187"/>
        <v>0</v>
      </c>
      <c r="AP102" s="19">
        <f t="shared" si="187"/>
        <v>0</v>
      </c>
      <c r="AQ102" s="19">
        <f t="shared" si="187"/>
        <v>0</v>
      </c>
      <c r="AR102" s="19">
        <f t="shared" si="187"/>
        <v>0</v>
      </c>
      <c r="AS102" s="19">
        <f t="shared" si="187"/>
        <v>0</v>
      </c>
      <c r="AT102" s="19">
        <f t="shared" si="187"/>
        <v>0</v>
      </c>
      <c r="AU102" s="19">
        <f t="shared" si="187"/>
        <v>0</v>
      </c>
      <c r="AV102" s="19">
        <f t="shared" si="187"/>
        <v>0</v>
      </c>
      <c r="AW102" s="19">
        <f t="shared" si="187"/>
        <v>0</v>
      </c>
      <c r="AX102" s="19">
        <f t="shared" si="187"/>
        <v>0</v>
      </c>
      <c r="AY102" s="19">
        <f t="shared" si="187"/>
        <v>0</v>
      </c>
      <c r="AZ102" s="19">
        <f t="shared" si="187"/>
        <v>0</v>
      </c>
      <c r="BA102" s="19">
        <f t="shared" si="187"/>
        <v>0</v>
      </c>
      <c r="BB102" s="19">
        <f t="shared" si="187"/>
        <v>0</v>
      </c>
      <c r="BC102" s="19">
        <f t="shared" si="187"/>
        <v>0</v>
      </c>
      <c r="BD102" s="19">
        <f t="shared" si="187"/>
        <v>0</v>
      </c>
      <c r="BE102" s="19">
        <f t="shared" si="187"/>
        <v>345658.65963246801</v>
      </c>
      <c r="BF102" s="19">
        <f t="shared" si="187"/>
        <v>242645.2124002206</v>
      </c>
      <c r="BG102" s="19">
        <f t="shared" si="187"/>
        <v>180077.48492653359</v>
      </c>
      <c r="BH102" s="19">
        <f t="shared" si="187"/>
        <v>117509.75745284678</v>
      </c>
      <c r="BI102" s="19">
        <f t="shared" si="187"/>
        <v>54942.029979160085</v>
      </c>
      <c r="BJ102" s="19">
        <f t="shared" si="187"/>
        <v>0</v>
      </c>
      <c r="BK102" s="19">
        <f t="shared" si="187"/>
        <v>0</v>
      </c>
      <c r="BL102" s="19">
        <f t="shared" si="187"/>
        <v>0</v>
      </c>
      <c r="BM102" s="19">
        <f t="shared" si="187"/>
        <v>0</v>
      </c>
      <c r="BN102" s="19">
        <f t="shared" si="187"/>
        <v>0</v>
      </c>
      <c r="BO102" s="19">
        <f t="shared" si="187"/>
        <v>0</v>
      </c>
      <c r="BP102" s="19">
        <f t="shared" si="187"/>
        <v>0</v>
      </c>
      <c r="BQ102" s="19">
        <f t="shared" si="187"/>
        <v>0</v>
      </c>
      <c r="BR102" s="19">
        <f t="shared" si="187"/>
        <v>0</v>
      </c>
      <c r="BS102" s="19">
        <f t="shared" si="187"/>
        <v>0</v>
      </c>
      <c r="BT102" s="19">
        <f t="shared" si="187"/>
        <v>0</v>
      </c>
      <c r="BU102" s="19">
        <f t="shared" si="187"/>
        <v>0</v>
      </c>
      <c r="BV102" s="19">
        <f t="shared" si="187"/>
        <v>0</v>
      </c>
      <c r="BW102" s="19">
        <f t="shared" ref="BW102:CM102" si="188">BW89</f>
        <v>0</v>
      </c>
      <c r="BX102" s="19">
        <f t="shared" si="188"/>
        <v>0</v>
      </c>
      <c r="BY102" s="19">
        <f t="shared" si="188"/>
        <v>0</v>
      </c>
      <c r="BZ102" s="19">
        <f t="shared" si="188"/>
        <v>0</v>
      </c>
      <c r="CA102" s="19">
        <f t="shared" si="188"/>
        <v>0</v>
      </c>
      <c r="CB102" s="19">
        <f t="shared" si="188"/>
        <v>0</v>
      </c>
      <c r="CC102" s="19">
        <f t="shared" si="188"/>
        <v>0</v>
      </c>
      <c r="CD102" s="19">
        <f t="shared" si="188"/>
        <v>0</v>
      </c>
      <c r="CE102" s="19">
        <f t="shared" si="188"/>
        <v>0</v>
      </c>
      <c r="CF102" s="19">
        <f t="shared" si="188"/>
        <v>0</v>
      </c>
      <c r="CG102" s="19">
        <f t="shared" si="188"/>
        <v>0</v>
      </c>
      <c r="CH102" s="19">
        <f t="shared" si="188"/>
        <v>0</v>
      </c>
      <c r="CI102" s="19">
        <f t="shared" si="188"/>
        <v>0</v>
      </c>
      <c r="CJ102" s="19">
        <f t="shared" si="188"/>
        <v>0</v>
      </c>
      <c r="CK102" s="19">
        <f t="shared" si="188"/>
        <v>0</v>
      </c>
      <c r="CL102" s="19">
        <f t="shared" si="188"/>
        <v>0</v>
      </c>
      <c r="CM102" s="19">
        <f t="shared" si="188"/>
        <v>0</v>
      </c>
      <c r="CN102" s="19">
        <f t="shared" ref="CN102:DW102" si="189">CN89</f>
        <v>0</v>
      </c>
      <c r="CO102" s="19">
        <f t="shared" si="189"/>
        <v>0</v>
      </c>
      <c r="CP102" s="19">
        <f t="shared" si="189"/>
        <v>0</v>
      </c>
      <c r="CQ102" s="19">
        <f t="shared" si="189"/>
        <v>0</v>
      </c>
      <c r="CR102" s="19">
        <f t="shared" si="189"/>
        <v>0</v>
      </c>
      <c r="CS102" s="19">
        <f t="shared" si="189"/>
        <v>0</v>
      </c>
      <c r="CT102" s="19">
        <f t="shared" si="189"/>
        <v>0</v>
      </c>
      <c r="CU102" s="19">
        <f t="shared" si="189"/>
        <v>0</v>
      </c>
      <c r="CV102" s="19">
        <f t="shared" si="189"/>
        <v>0</v>
      </c>
      <c r="CW102" s="19">
        <f t="shared" si="189"/>
        <v>0</v>
      </c>
      <c r="CX102" s="19">
        <f t="shared" si="189"/>
        <v>0</v>
      </c>
      <c r="CY102" s="19">
        <f t="shared" si="189"/>
        <v>0</v>
      </c>
      <c r="CZ102" s="19">
        <f t="shared" si="189"/>
        <v>0</v>
      </c>
      <c r="DA102" s="19">
        <f t="shared" si="189"/>
        <v>0</v>
      </c>
      <c r="DB102" s="19">
        <f t="shared" si="189"/>
        <v>0</v>
      </c>
      <c r="DC102" s="19">
        <f t="shared" si="189"/>
        <v>0</v>
      </c>
      <c r="DD102" s="19">
        <f t="shared" si="189"/>
        <v>0</v>
      </c>
      <c r="DE102" s="19">
        <f t="shared" si="189"/>
        <v>0</v>
      </c>
      <c r="DF102" s="19">
        <f t="shared" si="189"/>
        <v>0</v>
      </c>
      <c r="DG102" s="19">
        <f t="shared" si="189"/>
        <v>0</v>
      </c>
      <c r="DH102" s="19">
        <f t="shared" si="189"/>
        <v>0</v>
      </c>
      <c r="DI102" s="19">
        <f t="shared" si="189"/>
        <v>0</v>
      </c>
      <c r="DJ102" s="19">
        <f t="shared" si="189"/>
        <v>0</v>
      </c>
      <c r="DK102" s="19">
        <f t="shared" si="189"/>
        <v>0</v>
      </c>
      <c r="DL102" s="19">
        <f t="shared" si="189"/>
        <v>0</v>
      </c>
      <c r="DM102" s="19">
        <f t="shared" si="189"/>
        <v>0</v>
      </c>
      <c r="DN102" s="19">
        <f t="shared" si="189"/>
        <v>0</v>
      </c>
      <c r="DO102" s="19">
        <f t="shared" si="189"/>
        <v>0</v>
      </c>
      <c r="DP102" s="19">
        <f t="shared" si="189"/>
        <v>0</v>
      </c>
      <c r="DQ102" s="19">
        <f t="shared" si="189"/>
        <v>0</v>
      </c>
      <c r="DR102" s="19">
        <f t="shared" si="189"/>
        <v>0</v>
      </c>
      <c r="DS102" s="19">
        <f t="shared" si="189"/>
        <v>0</v>
      </c>
      <c r="DT102" s="19">
        <f t="shared" si="189"/>
        <v>0</v>
      </c>
      <c r="DU102" s="19">
        <f t="shared" si="189"/>
        <v>0</v>
      </c>
      <c r="DV102" s="19">
        <f t="shared" si="189"/>
        <v>0</v>
      </c>
      <c r="DW102" s="19">
        <f t="shared" si="189"/>
        <v>0</v>
      </c>
      <c r="DX102" s="19">
        <f>DX89</f>
        <v>0</v>
      </c>
      <c r="DY102" s="19">
        <f>DY89</f>
        <v>0</v>
      </c>
    </row>
    <row r="103" spans="2:129" x14ac:dyDescent="0.2">
      <c r="B103" s="10" t="s">
        <v>142</v>
      </c>
      <c r="G103" s="9"/>
      <c r="H103" s="37"/>
      <c r="I103" s="19">
        <f>I94</f>
        <v>0</v>
      </c>
      <c r="J103" s="19">
        <f>J94</f>
        <v>0</v>
      </c>
      <c r="K103" s="19">
        <f t="shared" ref="K103:BV103" si="190">K94</f>
        <v>0</v>
      </c>
      <c r="L103" s="19">
        <f t="shared" si="190"/>
        <v>0</v>
      </c>
      <c r="M103" s="19">
        <f t="shared" si="190"/>
        <v>0</v>
      </c>
      <c r="N103" s="19">
        <f t="shared" si="190"/>
        <v>0</v>
      </c>
      <c r="O103" s="19">
        <f t="shared" si="190"/>
        <v>0</v>
      </c>
      <c r="P103" s="19">
        <f t="shared" si="190"/>
        <v>0</v>
      </c>
      <c r="Q103" s="19">
        <f t="shared" si="190"/>
        <v>0</v>
      </c>
      <c r="R103" s="19">
        <f t="shared" si="190"/>
        <v>0</v>
      </c>
      <c r="S103" s="19">
        <f t="shared" si="190"/>
        <v>0</v>
      </c>
      <c r="T103" s="19">
        <f t="shared" si="190"/>
        <v>0</v>
      </c>
      <c r="U103" s="19">
        <f t="shared" si="190"/>
        <v>0</v>
      </c>
      <c r="V103" s="19">
        <f t="shared" si="190"/>
        <v>0</v>
      </c>
      <c r="W103" s="19">
        <f t="shared" si="190"/>
        <v>0</v>
      </c>
      <c r="X103" s="19">
        <f t="shared" si="190"/>
        <v>0</v>
      </c>
      <c r="Y103" s="19">
        <f t="shared" si="190"/>
        <v>0</v>
      </c>
      <c r="Z103" s="19">
        <f t="shared" si="190"/>
        <v>0</v>
      </c>
      <c r="AA103" s="19">
        <f t="shared" si="190"/>
        <v>0</v>
      </c>
      <c r="AB103" s="19">
        <f t="shared" si="190"/>
        <v>0</v>
      </c>
      <c r="AC103" s="19">
        <f t="shared" si="190"/>
        <v>0</v>
      </c>
      <c r="AD103" s="19">
        <f t="shared" si="190"/>
        <v>0</v>
      </c>
      <c r="AE103" s="19">
        <f t="shared" si="190"/>
        <v>0</v>
      </c>
      <c r="AF103" s="19">
        <f t="shared" si="190"/>
        <v>0</v>
      </c>
      <c r="AG103" s="19">
        <f t="shared" si="190"/>
        <v>0</v>
      </c>
      <c r="AH103" s="19">
        <f t="shared" si="190"/>
        <v>0</v>
      </c>
      <c r="AI103" s="19">
        <f t="shared" si="190"/>
        <v>0</v>
      </c>
      <c r="AJ103" s="19">
        <f t="shared" si="190"/>
        <v>0</v>
      </c>
      <c r="AK103" s="19">
        <f t="shared" si="190"/>
        <v>0</v>
      </c>
      <c r="AL103" s="19">
        <f t="shared" si="190"/>
        <v>0</v>
      </c>
      <c r="AM103" s="19">
        <f t="shared" si="190"/>
        <v>0</v>
      </c>
      <c r="AN103" s="19">
        <f t="shared" si="190"/>
        <v>0</v>
      </c>
      <c r="AO103" s="19">
        <f t="shared" si="190"/>
        <v>0</v>
      </c>
      <c r="AP103" s="19">
        <f t="shared" si="190"/>
        <v>0</v>
      </c>
      <c r="AQ103" s="19">
        <f t="shared" si="190"/>
        <v>0</v>
      </c>
      <c r="AR103" s="19">
        <f t="shared" si="190"/>
        <v>0</v>
      </c>
      <c r="AS103" s="19">
        <f t="shared" si="190"/>
        <v>0</v>
      </c>
      <c r="AT103" s="19">
        <f t="shared" si="190"/>
        <v>0</v>
      </c>
      <c r="AU103" s="19">
        <f t="shared" si="190"/>
        <v>0</v>
      </c>
      <c r="AV103" s="19">
        <f t="shared" si="190"/>
        <v>0</v>
      </c>
      <c r="AW103" s="19">
        <f t="shared" si="190"/>
        <v>0</v>
      </c>
      <c r="AX103" s="19">
        <f t="shared" si="190"/>
        <v>0</v>
      </c>
      <c r="AY103" s="19">
        <f t="shared" si="190"/>
        <v>0</v>
      </c>
      <c r="AZ103" s="19">
        <f t="shared" si="190"/>
        <v>0</v>
      </c>
      <c r="BA103" s="19">
        <f t="shared" si="190"/>
        <v>0</v>
      </c>
      <c r="BB103" s="19">
        <f t="shared" si="190"/>
        <v>0</v>
      </c>
      <c r="BC103" s="19">
        <f t="shared" si="190"/>
        <v>0</v>
      </c>
      <c r="BD103" s="19">
        <f t="shared" si="190"/>
        <v>13549958.287156044</v>
      </c>
      <c r="BE103" s="19">
        <f t="shared" si="190"/>
        <v>0</v>
      </c>
      <c r="BF103" s="19">
        <f t="shared" si="190"/>
        <v>0</v>
      </c>
      <c r="BG103" s="19">
        <f t="shared" si="190"/>
        <v>0</v>
      </c>
      <c r="BH103" s="19">
        <f t="shared" si="190"/>
        <v>0</v>
      </c>
      <c r="BI103" s="19">
        <f t="shared" si="190"/>
        <v>0</v>
      </c>
      <c r="BJ103" s="19">
        <f t="shared" si="190"/>
        <v>7625.6974945269239</v>
      </c>
      <c r="BK103" s="19">
        <f t="shared" si="190"/>
        <v>70193.424968213614</v>
      </c>
      <c r="BL103" s="19">
        <f t="shared" si="190"/>
        <v>132761.15244190063</v>
      </c>
      <c r="BM103" s="19">
        <f t="shared" si="190"/>
        <v>173575.10453939324</v>
      </c>
      <c r="BN103" s="19">
        <f t="shared" si="190"/>
        <v>205066.01004708954</v>
      </c>
      <c r="BO103" s="19">
        <f t="shared" si="190"/>
        <v>236556.9155547854</v>
      </c>
      <c r="BP103" s="19">
        <f t="shared" si="190"/>
        <v>267971.92686799174</v>
      </c>
      <c r="BQ103" s="19">
        <f t="shared" si="190"/>
        <v>267971.92686799174</v>
      </c>
      <c r="BR103" s="19">
        <f t="shared" si="190"/>
        <v>300233.22879221645</v>
      </c>
      <c r="BS103" s="19">
        <f t="shared" si="190"/>
        <v>300233.22879221645</v>
      </c>
      <c r="BT103" s="19">
        <f t="shared" si="190"/>
        <v>300233.22879221645</v>
      </c>
      <c r="BU103" s="19">
        <f t="shared" si="190"/>
        <v>300233.22879221645</v>
      </c>
      <c r="BV103" s="19">
        <f t="shared" si="190"/>
        <v>300233.22879221645</v>
      </c>
      <c r="BW103" s="19">
        <f t="shared" ref="BW103:CM103" si="191">BW94</f>
        <v>300233.22879221645</v>
      </c>
      <c r="BX103" s="19">
        <f t="shared" si="191"/>
        <v>300233.22879221645</v>
      </c>
      <c r="BY103" s="19">
        <f t="shared" si="191"/>
        <v>300233.22879221645</v>
      </c>
      <c r="BZ103" s="19">
        <f t="shared" si="191"/>
        <v>300233.22879221645</v>
      </c>
      <c r="CA103" s="19">
        <f t="shared" si="191"/>
        <v>300233.22879221645</v>
      </c>
      <c r="CB103" s="19">
        <f t="shared" si="191"/>
        <v>300233.22879221645</v>
      </c>
      <c r="CC103" s="19">
        <f t="shared" si="191"/>
        <v>300233.22879221645</v>
      </c>
      <c r="CD103" s="19">
        <f t="shared" si="191"/>
        <v>333125.68147054699</v>
      </c>
      <c r="CE103" s="19">
        <f t="shared" si="191"/>
        <v>333125.68147054699</v>
      </c>
      <c r="CF103" s="19">
        <f t="shared" si="191"/>
        <v>333125.68147054699</v>
      </c>
      <c r="CG103" s="19">
        <f t="shared" si="191"/>
        <v>333125.68147054699</v>
      </c>
      <c r="CH103" s="19">
        <f t="shared" si="191"/>
        <v>333125.68147054699</v>
      </c>
      <c r="CI103" s="19">
        <f t="shared" si="191"/>
        <v>333125.68147054699</v>
      </c>
      <c r="CJ103" s="19">
        <f t="shared" si="191"/>
        <v>333125.68147054699</v>
      </c>
      <c r="CK103" s="19">
        <f t="shared" si="191"/>
        <v>333125.68147054699</v>
      </c>
      <c r="CL103" s="19">
        <f t="shared" si="191"/>
        <v>333125.68147054699</v>
      </c>
      <c r="CM103" s="19">
        <f t="shared" si="191"/>
        <v>333125.68147054699</v>
      </c>
      <c r="CN103" s="19">
        <f t="shared" ref="CN103:DW103" si="192">CN94</f>
        <v>333125.68147054699</v>
      </c>
      <c r="CO103" s="19">
        <f t="shared" si="192"/>
        <v>333125.68147054699</v>
      </c>
      <c r="CP103" s="19">
        <f t="shared" si="192"/>
        <v>366660.51409933477</v>
      </c>
      <c r="CQ103" s="19">
        <f t="shared" si="192"/>
        <v>366660.51409933477</v>
      </c>
      <c r="CR103" s="19">
        <f t="shared" si="192"/>
        <v>366660.51409933477</v>
      </c>
      <c r="CS103" s="19">
        <f t="shared" si="192"/>
        <v>366660.51409933477</v>
      </c>
      <c r="CT103" s="19">
        <f t="shared" si="192"/>
        <v>366660.51409933477</v>
      </c>
      <c r="CU103" s="19">
        <f t="shared" si="192"/>
        <v>366660.51409933477</v>
      </c>
      <c r="CV103" s="19">
        <f t="shared" si="192"/>
        <v>366660.51409933477</v>
      </c>
      <c r="CW103" s="19">
        <f t="shared" si="192"/>
        <v>366660.51409933477</v>
      </c>
      <c r="CX103" s="19">
        <f t="shared" si="192"/>
        <v>366660.51409933477</v>
      </c>
      <c r="CY103" s="19">
        <f t="shared" si="192"/>
        <v>366660.51409933477</v>
      </c>
      <c r="CZ103" s="19">
        <f t="shared" si="192"/>
        <v>366660.51409933477</v>
      </c>
      <c r="DA103" s="19">
        <f t="shared" si="192"/>
        <v>366660.51409933477</v>
      </c>
      <c r="DB103" s="19">
        <f t="shared" si="192"/>
        <v>400849.11649029586</v>
      </c>
      <c r="DC103" s="19">
        <f t="shared" si="192"/>
        <v>400849.11649029586</v>
      </c>
      <c r="DD103" s="19">
        <f t="shared" si="192"/>
        <v>400849.11649029586</v>
      </c>
      <c r="DE103" s="19">
        <f t="shared" si="192"/>
        <v>400849.11649029586</v>
      </c>
      <c r="DF103" s="19">
        <f t="shared" si="192"/>
        <v>400849.11649029586</v>
      </c>
      <c r="DG103" s="19">
        <f t="shared" si="192"/>
        <v>400849.11649029586</v>
      </c>
      <c r="DH103" s="19">
        <f t="shared" si="192"/>
        <v>400849.11649029586</v>
      </c>
      <c r="DI103" s="19">
        <f t="shared" si="192"/>
        <v>400849.11649029586</v>
      </c>
      <c r="DJ103" s="19">
        <f t="shared" si="192"/>
        <v>400849.11649029586</v>
      </c>
      <c r="DK103" s="19">
        <f t="shared" si="192"/>
        <v>400849.11649029586</v>
      </c>
      <c r="DL103" s="19">
        <f t="shared" si="192"/>
        <v>400849.11649029586</v>
      </c>
      <c r="DM103" s="19">
        <f t="shared" si="192"/>
        <v>400849.11649029586</v>
      </c>
      <c r="DN103" s="19">
        <f t="shared" si="192"/>
        <v>435703.03943299205</v>
      </c>
      <c r="DO103" s="19">
        <f t="shared" si="192"/>
        <v>435703.03943299205</v>
      </c>
      <c r="DP103" s="19">
        <f t="shared" si="192"/>
        <v>435703.03943299205</v>
      </c>
      <c r="DQ103" s="19">
        <f t="shared" si="192"/>
        <v>435703.03943299205</v>
      </c>
      <c r="DR103" s="19">
        <f t="shared" si="192"/>
        <v>435703.03943299205</v>
      </c>
      <c r="DS103" s="19">
        <f t="shared" si="192"/>
        <v>435703.03943299205</v>
      </c>
      <c r="DT103" s="19">
        <f t="shared" si="192"/>
        <v>435703.03943299205</v>
      </c>
      <c r="DU103" s="19">
        <f t="shared" si="192"/>
        <v>435703.03943299205</v>
      </c>
      <c r="DV103" s="19">
        <f t="shared" si="192"/>
        <v>435703.03943299205</v>
      </c>
      <c r="DW103" s="19">
        <f t="shared" si="192"/>
        <v>435703.03943299205</v>
      </c>
      <c r="DX103" s="19">
        <f>DX94</f>
        <v>435703.03943299205</v>
      </c>
      <c r="DY103" s="19">
        <f>DY94</f>
        <v>19458192.65890079</v>
      </c>
    </row>
    <row r="104" spans="2:129" x14ac:dyDescent="0.2">
      <c r="B104" s="10" t="s">
        <v>143</v>
      </c>
      <c r="G104" s="9"/>
      <c r="H104" s="37"/>
      <c r="I104" s="19">
        <f>MIN(I100+I101-I103,I97*$M$7)</f>
        <v>0</v>
      </c>
      <c r="J104" s="19">
        <f>MIN(J100+J101-J103,J97*$M$7)</f>
        <v>0</v>
      </c>
      <c r="K104" s="19">
        <f t="shared" ref="K104:BV104" si="193">MIN(K100+K101-K103,K97*$M$7)</f>
        <v>0</v>
      </c>
      <c r="L104" s="19">
        <f t="shared" si="193"/>
        <v>0</v>
      </c>
      <c r="M104" s="19">
        <f t="shared" si="193"/>
        <v>0</v>
      </c>
      <c r="N104" s="19">
        <f t="shared" si="193"/>
        <v>0</v>
      </c>
      <c r="O104" s="19">
        <f t="shared" si="193"/>
        <v>0</v>
      </c>
      <c r="P104" s="19">
        <f t="shared" si="193"/>
        <v>0</v>
      </c>
      <c r="Q104" s="19">
        <f t="shared" si="193"/>
        <v>0</v>
      </c>
      <c r="R104" s="19">
        <f t="shared" si="193"/>
        <v>0</v>
      </c>
      <c r="S104" s="19">
        <f t="shared" si="193"/>
        <v>0</v>
      </c>
      <c r="T104" s="19">
        <f t="shared" si="193"/>
        <v>0</v>
      </c>
      <c r="U104" s="19">
        <f t="shared" si="193"/>
        <v>0</v>
      </c>
      <c r="V104" s="19">
        <f t="shared" si="193"/>
        <v>0</v>
      </c>
      <c r="W104" s="19">
        <f t="shared" si="193"/>
        <v>0</v>
      </c>
      <c r="X104" s="19">
        <f t="shared" si="193"/>
        <v>0</v>
      </c>
      <c r="Y104" s="19">
        <f t="shared" si="193"/>
        <v>0</v>
      </c>
      <c r="Z104" s="19">
        <f t="shared" si="193"/>
        <v>0</v>
      </c>
      <c r="AA104" s="19">
        <f t="shared" si="193"/>
        <v>0</v>
      </c>
      <c r="AB104" s="19">
        <f t="shared" si="193"/>
        <v>0</v>
      </c>
      <c r="AC104" s="19">
        <f t="shared" si="193"/>
        <v>0</v>
      </c>
      <c r="AD104" s="19">
        <f t="shared" si="193"/>
        <v>0</v>
      </c>
      <c r="AE104" s="19">
        <f t="shared" si="193"/>
        <v>0</v>
      </c>
      <c r="AF104" s="19">
        <f t="shared" si="193"/>
        <v>0</v>
      </c>
      <c r="AG104" s="19">
        <f t="shared" si="193"/>
        <v>0</v>
      </c>
      <c r="AH104" s="19">
        <f t="shared" si="193"/>
        <v>0</v>
      </c>
      <c r="AI104" s="19">
        <f t="shared" si="193"/>
        <v>0</v>
      </c>
      <c r="AJ104" s="19">
        <f t="shared" si="193"/>
        <v>0</v>
      </c>
      <c r="AK104" s="19">
        <f t="shared" si="193"/>
        <v>0</v>
      </c>
      <c r="AL104" s="19">
        <f t="shared" si="193"/>
        <v>0</v>
      </c>
      <c r="AM104" s="19">
        <f t="shared" si="193"/>
        <v>0</v>
      </c>
      <c r="AN104" s="19">
        <f t="shared" si="193"/>
        <v>0</v>
      </c>
      <c r="AO104" s="19">
        <f t="shared" si="193"/>
        <v>0</v>
      </c>
      <c r="AP104" s="19">
        <f t="shared" si="193"/>
        <v>0</v>
      </c>
      <c r="AQ104" s="19">
        <f t="shared" si="193"/>
        <v>0</v>
      </c>
      <c r="AR104" s="19">
        <f t="shared" si="193"/>
        <v>0</v>
      </c>
      <c r="AS104" s="19">
        <f t="shared" si="193"/>
        <v>0</v>
      </c>
      <c r="AT104" s="19">
        <f t="shared" si="193"/>
        <v>0</v>
      </c>
      <c r="AU104" s="19">
        <f t="shared" si="193"/>
        <v>0</v>
      </c>
      <c r="AV104" s="19">
        <f t="shared" si="193"/>
        <v>0</v>
      </c>
      <c r="AW104" s="19">
        <f t="shared" si="193"/>
        <v>0</v>
      </c>
      <c r="AX104" s="19">
        <f t="shared" si="193"/>
        <v>0</v>
      </c>
      <c r="AY104" s="19">
        <f t="shared" si="193"/>
        <v>0</v>
      </c>
      <c r="AZ104" s="19">
        <f t="shared" si="193"/>
        <v>0</v>
      </c>
      <c r="BA104" s="19">
        <f t="shared" si="193"/>
        <v>0</v>
      </c>
      <c r="BB104" s="19">
        <f t="shared" si="193"/>
        <v>0</v>
      </c>
      <c r="BC104" s="19">
        <f t="shared" si="193"/>
        <v>0</v>
      </c>
      <c r="BD104" s="19">
        <f t="shared" si="193"/>
        <v>0</v>
      </c>
      <c r="BE104" s="19">
        <f t="shared" si="193"/>
        <v>0</v>
      </c>
      <c r="BF104" s="19">
        <f t="shared" si="193"/>
        <v>0</v>
      </c>
      <c r="BG104" s="19">
        <f t="shared" si="193"/>
        <v>0</v>
      </c>
      <c r="BH104" s="19">
        <f t="shared" si="193"/>
        <v>0</v>
      </c>
      <c r="BI104" s="19">
        <f t="shared" si="193"/>
        <v>0</v>
      </c>
      <c r="BJ104" s="19">
        <f t="shared" si="193"/>
        <v>0</v>
      </c>
      <c r="BK104" s="19">
        <f t="shared" si="193"/>
        <v>0</v>
      </c>
      <c r="BL104" s="19">
        <f t="shared" si="193"/>
        <v>0</v>
      </c>
      <c r="BM104" s="19">
        <f t="shared" si="193"/>
        <v>0</v>
      </c>
      <c r="BN104" s="19">
        <f t="shared" si="193"/>
        <v>0</v>
      </c>
      <c r="BO104" s="19">
        <f t="shared" si="193"/>
        <v>0</v>
      </c>
      <c r="BP104" s="19">
        <f t="shared" si="193"/>
        <v>0</v>
      </c>
      <c r="BQ104" s="19">
        <f t="shared" si="193"/>
        <v>0</v>
      </c>
      <c r="BR104" s="19">
        <f t="shared" si="193"/>
        <v>0</v>
      </c>
      <c r="BS104" s="19">
        <f t="shared" si="193"/>
        <v>0</v>
      </c>
      <c r="BT104" s="19">
        <f t="shared" si="193"/>
        <v>0</v>
      </c>
      <c r="BU104" s="19">
        <f t="shared" si="193"/>
        <v>0</v>
      </c>
      <c r="BV104" s="19">
        <f t="shared" si="193"/>
        <v>0</v>
      </c>
      <c r="BW104" s="19">
        <f t="shared" ref="BW104:CM104" si="194">MIN(BW100+BW101-BW103,BW97*$M$7)</f>
        <v>0</v>
      </c>
      <c r="BX104" s="19">
        <f t="shared" si="194"/>
        <v>0</v>
      </c>
      <c r="BY104" s="19">
        <f t="shared" si="194"/>
        <v>0</v>
      </c>
      <c r="BZ104" s="19">
        <f t="shared" si="194"/>
        <v>0</v>
      </c>
      <c r="CA104" s="19">
        <f t="shared" si="194"/>
        <v>0</v>
      </c>
      <c r="CB104" s="19">
        <f t="shared" si="194"/>
        <v>0</v>
      </c>
      <c r="CC104" s="19">
        <f t="shared" si="194"/>
        <v>0</v>
      </c>
      <c r="CD104" s="19">
        <f t="shared" si="194"/>
        <v>0</v>
      </c>
      <c r="CE104" s="19">
        <f t="shared" si="194"/>
        <v>0</v>
      </c>
      <c r="CF104" s="19">
        <f t="shared" si="194"/>
        <v>0</v>
      </c>
      <c r="CG104" s="19">
        <f t="shared" si="194"/>
        <v>0</v>
      </c>
      <c r="CH104" s="19">
        <f t="shared" si="194"/>
        <v>0</v>
      </c>
      <c r="CI104" s="19">
        <f t="shared" si="194"/>
        <v>0</v>
      </c>
      <c r="CJ104" s="19">
        <f t="shared" si="194"/>
        <v>0</v>
      </c>
      <c r="CK104" s="19">
        <f t="shared" si="194"/>
        <v>0</v>
      </c>
      <c r="CL104" s="19">
        <f t="shared" si="194"/>
        <v>0</v>
      </c>
      <c r="CM104" s="19">
        <f t="shared" si="194"/>
        <v>0</v>
      </c>
      <c r="CN104" s="19">
        <f t="shared" ref="CN104:DW104" si="195">MIN(CN100+CN101-CN103,CN97*$M$7)</f>
        <v>0</v>
      </c>
      <c r="CO104" s="19">
        <f t="shared" si="195"/>
        <v>0</v>
      </c>
      <c r="CP104" s="19">
        <f t="shared" si="195"/>
        <v>0</v>
      </c>
      <c r="CQ104" s="19">
        <f t="shared" si="195"/>
        <v>0</v>
      </c>
      <c r="CR104" s="19">
        <f t="shared" si="195"/>
        <v>0</v>
      </c>
      <c r="CS104" s="19">
        <f t="shared" si="195"/>
        <v>0</v>
      </c>
      <c r="CT104" s="19">
        <f t="shared" si="195"/>
        <v>0</v>
      </c>
      <c r="CU104" s="19">
        <f t="shared" si="195"/>
        <v>0</v>
      </c>
      <c r="CV104" s="19">
        <f t="shared" si="195"/>
        <v>0</v>
      </c>
      <c r="CW104" s="19">
        <f t="shared" si="195"/>
        <v>0</v>
      </c>
      <c r="CX104" s="19">
        <f t="shared" si="195"/>
        <v>0</v>
      </c>
      <c r="CY104" s="19">
        <f t="shared" si="195"/>
        <v>0</v>
      </c>
      <c r="CZ104" s="19">
        <f t="shared" si="195"/>
        <v>0</v>
      </c>
      <c r="DA104" s="19">
        <f t="shared" si="195"/>
        <v>0</v>
      </c>
      <c r="DB104" s="19">
        <f t="shared" si="195"/>
        <v>0</v>
      </c>
      <c r="DC104" s="19">
        <f t="shared" si="195"/>
        <v>0</v>
      </c>
      <c r="DD104" s="19">
        <f t="shared" si="195"/>
        <v>0</v>
      </c>
      <c r="DE104" s="19">
        <f t="shared" si="195"/>
        <v>0</v>
      </c>
      <c r="DF104" s="19">
        <f t="shared" si="195"/>
        <v>0</v>
      </c>
      <c r="DG104" s="19">
        <f t="shared" si="195"/>
        <v>0</v>
      </c>
      <c r="DH104" s="19">
        <f t="shared" si="195"/>
        <v>0</v>
      </c>
      <c r="DI104" s="19">
        <f t="shared" si="195"/>
        <v>0</v>
      </c>
      <c r="DJ104" s="19">
        <f t="shared" si="195"/>
        <v>0</v>
      </c>
      <c r="DK104" s="19">
        <f t="shared" si="195"/>
        <v>0</v>
      </c>
      <c r="DL104" s="19">
        <f t="shared" si="195"/>
        <v>0</v>
      </c>
      <c r="DM104" s="19">
        <f t="shared" si="195"/>
        <v>0</v>
      </c>
      <c r="DN104" s="19">
        <f t="shared" si="195"/>
        <v>0</v>
      </c>
      <c r="DO104" s="19">
        <f t="shared" si="195"/>
        <v>0</v>
      </c>
      <c r="DP104" s="19">
        <f t="shared" si="195"/>
        <v>0</v>
      </c>
      <c r="DQ104" s="19">
        <f t="shared" si="195"/>
        <v>0</v>
      </c>
      <c r="DR104" s="19">
        <f t="shared" si="195"/>
        <v>0</v>
      </c>
      <c r="DS104" s="19">
        <f t="shared" si="195"/>
        <v>0</v>
      </c>
      <c r="DT104" s="19">
        <f t="shared" si="195"/>
        <v>0</v>
      </c>
      <c r="DU104" s="19">
        <f t="shared" si="195"/>
        <v>0</v>
      </c>
      <c r="DV104" s="19">
        <f t="shared" si="195"/>
        <v>0</v>
      </c>
      <c r="DW104" s="19">
        <f t="shared" si="195"/>
        <v>0</v>
      </c>
      <c r="DX104" s="19">
        <f>MIN(DX100+DX101-DX103,DX97*$M$7)</f>
        <v>0</v>
      </c>
      <c r="DY104" s="19">
        <f>MIN(DY100+DY101-DY103,DY97*$M$7)</f>
        <v>2544228.5922195278</v>
      </c>
    </row>
    <row r="105" spans="2:129" x14ac:dyDescent="0.2">
      <c r="B105" s="10" t="s">
        <v>136</v>
      </c>
      <c r="G105" s="193" t="s">
        <v>84</v>
      </c>
      <c r="H105" s="37"/>
      <c r="I105" s="19">
        <f>I100+I101+I102-I103-I104</f>
        <v>49943738.700000003</v>
      </c>
      <c r="J105" s="19">
        <f>J100+J101+J102-J103-J104</f>
        <v>57435299.505000003</v>
      </c>
      <c r="K105" s="19">
        <f t="shared" ref="K105:BV105" si="196">K100+K101+K102-K103-K104</f>
        <v>57435299.505000003</v>
      </c>
      <c r="L105" s="19">
        <f t="shared" si="196"/>
        <v>57435299.505000003</v>
      </c>
      <c r="M105" s="19">
        <f t="shared" si="196"/>
        <v>57435299.505000003</v>
      </c>
      <c r="N105" s="19">
        <f t="shared" si="196"/>
        <v>57435299.505000003</v>
      </c>
      <c r="O105" s="19">
        <f t="shared" si="196"/>
        <v>57435299.505000003</v>
      </c>
      <c r="P105" s="19">
        <f t="shared" si="196"/>
        <v>57435299.505000003</v>
      </c>
      <c r="Q105" s="19">
        <f t="shared" si="196"/>
        <v>57435299.505000003</v>
      </c>
      <c r="R105" s="19">
        <f t="shared" si="196"/>
        <v>57435299.505000003</v>
      </c>
      <c r="S105" s="19">
        <f t="shared" si="196"/>
        <v>57435299.505000003</v>
      </c>
      <c r="T105" s="19">
        <f t="shared" si="196"/>
        <v>57435299.505000003</v>
      </c>
      <c r="U105" s="19">
        <f t="shared" si="196"/>
        <v>57435299.505000003</v>
      </c>
      <c r="V105" s="19">
        <f t="shared" si="196"/>
        <v>57435299.505000003</v>
      </c>
      <c r="W105" s="19">
        <f t="shared" si="196"/>
        <v>57435299.505000003</v>
      </c>
      <c r="X105" s="19">
        <f t="shared" si="196"/>
        <v>57435299.505000003</v>
      </c>
      <c r="Y105" s="19">
        <f t="shared" si="196"/>
        <v>57435299.505000003</v>
      </c>
      <c r="Z105" s="19">
        <f t="shared" si="196"/>
        <v>57435299.505000003</v>
      </c>
      <c r="AA105" s="19">
        <f t="shared" si="196"/>
        <v>57435299.505000003</v>
      </c>
      <c r="AB105" s="19">
        <f t="shared" si="196"/>
        <v>57435299.505000003</v>
      </c>
      <c r="AC105" s="19">
        <f t="shared" si="196"/>
        <v>57435299.505000003</v>
      </c>
      <c r="AD105" s="19">
        <f t="shared" si="196"/>
        <v>57435299.505000003</v>
      </c>
      <c r="AE105" s="19">
        <f t="shared" si="196"/>
        <v>57435299.505000003</v>
      </c>
      <c r="AF105" s="19">
        <f t="shared" si="196"/>
        <v>57435299.505000003</v>
      </c>
      <c r="AG105" s="19">
        <f t="shared" si="196"/>
        <v>57435299.505000003</v>
      </c>
      <c r="AH105" s="19">
        <f t="shared" si="196"/>
        <v>57435299.505000003</v>
      </c>
      <c r="AI105" s="19">
        <f t="shared" si="196"/>
        <v>57435299.505000003</v>
      </c>
      <c r="AJ105" s="19">
        <f t="shared" si="196"/>
        <v>57435299.505000003</v>
      </c>
      <c r="AK105" s="19">
        <f t="shared" si="196"/>
        <v>57435299.505000003</v>
      </c>
      <c r="AL105" s="19">
        <f t="shared" si="196"/>
        <v>57435299.505000003</v>
      </c>
      <c r="AM105" s="19">
        <f t="shared" si="196"/>
        <v>57435299.505000003</v>
      </c>
      <c r="AN105" s="19">
        <f t="shared" si="196"/>
        <v>57435299.505000003</v>
      </c>
      <c r="AO105" s="19">
        <f t="shared" si="196"/>
        <v>57435299.505000003</v>
      </c>
      <c r="AP105" s="19">
        <f t="shared" si="196"/>
        <v>57435299.505000003</v>
      </c>
      <c r="AQ105" s="19">
        <f t="shared" si="196"/>
        <v>57435299.505000003</v>
      </c>
      <c r="AR105" s="19">
        <f t="shared" si="196"/>
        <v>57435299.505000003</v>
      </c>
      <c r="AS105" s="19">
        <f t="shared" si="196"/>
        <v>57435299.505000003</v>
      </c>
      <c r="AT105" s="19">
        <f t="shared" si="196"/>
        <v>57435299.505000003</v>
      </c>
      <c r="AU105" s="19">
        <f t="shared" si="196"/>
        <v>57435299.505000003</v>
      </c>
      <c r="AV105" s="19">
        <f t="shared" si="196"/>
        <v>57435299.505000003</v>
      </c>
      <c r="AW105" s="19">
        <f t="shared" si="196"/>
        <v>57435299.505000003</v>
      </c>
      <c r="AX105" s="19">
        <f t="shared" si="196"/>
        <v>57435299.505000003</v>
      </c>
      <c r="AY105" s="19">
        <f t="shared" si="196"/>
        <v>57435299.505000003</v>
      </c>
      <c r="AZ105" s="19">
        <f t="shared" si="196"/>
        <v>57435299.505000003</v>
      </c>
      <c r="BA105" s="19">
        <f t="shared" si="196"/>
        <v>57435299.505000003</v>
      </c>
      <c r="BB105" s="19">
        <f t="shared" si="196"/>
        <v>57435299.505000003</v>
      </c>
      <c r="BC105" s="19">
        <f t="shared" si="196"/>
        <v>57435299.505000003</v>
      </c>
      <c r="BD105" s="19">
        <f t="shared" si="196"/>
        <v>43885341.217843957</v>
      </c>
      <c r="BE105" s="19">
        <f t="shared" si="196"/>
        <v>44230999.877476424</v>
      </c>
      <c r="BF105" s="19">
        <f t="shared" si="196"/>
        <v>44525493.888821512</v>
      </c>
      <c r="BG105" s="19">
        <f t="shared" si="196"/>
        <v>44741968.15560808</v>
      </c>
      <c r="BH105" s="19">
        <f t="shared" si="196"/>
        <v>44886489.535799906</v>
      </c>
      <c r="BI105" s="19">
        <f t="shared" si="196"/>
        <v>44959058.029396996</v>
      </c>
      <c r="BJ105" s="19">
        <f t="shared" si="196"/>
        <v>44959673.636399344</v>
      </c>
      <c r="BK105" s="19">
        <f t="shared" si="196"/>
        <v>44889480.211431131</v>
      </c>
      <c r="BL105" s="19">
        <f t="shared" si="196"/>
        <v>44756719.058989227</v>
      </c>
      <c r="BM105" s="19">
        <f t="shared" si="196"/>
        <v>44583143.954449832</v>
      </c>
      <c r="BN105" s="19">
        <f t="shared" si="196"/>
        <v>44378077.944402739</v>
      </c>
      <c r="BO105" s="19">
        <f t="shared" si="196"/>
        <v>44141521.028847955</v>
      </c>
      <c r="BP105" s="19">
        <f t="shared" si="196"/>
        <v>43873549.101979963</v>
      </c>
      <c r="BQ105" s="19">
        <f t="shared" si="196"/>
        <v>43605577.175111972</v>
      </c>
      <c r="BR105" s="19">
        <f t="shared" si="196"/>
        <v>43305343.946319759</v>
      </c>
      <c r="BS105" s="19">
        <f t="shared" si="196"/>
        <v>43005110.717527546</v>
      </c>
      <c r="BT105" s="19">
        <f t="shared" si="196"/>
        <v>42704877.488735333</v>
      </c>
      <c r="BU105" s="19">
        <f t="shared" si="196"/>
        <v>42404644.25994312</v>
      </c>
      <c r="BV105" s="19">
        <f t="shared" si="196"/>
        <v>42104411.031150907</v>
      </c>
      <c r="BW105" s="19">
        <f t="shared" ref="BW105:CM105" si="197">BW100+BW101+BW102-BW103-BW104</f>
        <v>41804177.802358694</v>
      </c>
      <c r="BX105" s="19">
        <f t="shared" si="197"/>
        <v>41503944.573566481</v>
      </c>
      <c r="BY105" s="19">
        <f t="shared" si="197"/>
        <v>41203711.344774269</v>
      </c>
      <c r="BZ105" s="19">
        <f t="shared" si="197"/>
        <v>40903478.115982056</v>
      </c>
      <c r="CA105" s="19">
        <f t="shared" si="197"/>
        <v>40603244.887189843</v>
      </c>
      <c r="CB105" s="19">
        <f t="shared" si="197"/>
        <v>40303011.65839763</v>
      </c>
      <c r="CC105" s="19">
        <f t="shared" si="197"/>
        <v>40002778.429605417</v>
      </c>
      <c r="CD105" s="19">
        <f t="shared" si="197"/>
        <v>39669652.748134866</v>
      </c>
      <c r="CE105" s="19">
        <f t="shared" si="197"/>
        <v>39336527.066664316</v>
      </c>
      <c r="CF105" s="19">
        <f t="shared" si="197"/>
        <v>39003401.385193765</v>
      </c>
      <c r="CG105" s="19">
        <f t="shared" si="197"/>
        <v>38670275.703723215</v>
      </c>
      <c r="CH105" s="19">
        <f t="shared" si="197"/>
        <v>38337150.022252664</v>
      </c>
      <c r="CI105" s="19">
        <f t="shared" si="197"/>
        <v>38004024.340782113</v>
      </c>
      <c r="CJ105" s="19">
        <f t="shared" si="197"/>
        <v>37670898.659311563</v>
      </c>
      <c r="CK105" s="19">
        <f t="shared" si="197"/>
        <v>37337772.977841012</v>
      </c>
      <c r="CL105" s="19">
        <f t="shared" si="197"/>
        <v>37004647.296370462</v>
      </c>
      <c r="CM105" s="19">
        <f t="shared" si="197"/>
        <v>36671521.614899911</v>
      </c>
      <c r="CN105" s="19">
        <f t="shared" ref="CN105:DW105" si="198">CN100+CN101+CN102-CN103-CN104</f>
        <v>36338395.93342936</v>
      </c>
      <c r="CO105" s="19">
        <f t="shared" si="198"/>
        <v>36005270.25195881</v>
      </c>
      <c r="CP105" s="19">
        <f t="shared" si="198"/>
        <v>35638609.737859473</v>
      </c>
      <c r="CQ105" s="19">
        <f t="shared" si="198"/>
        <v>35271949.223760135</v>
      </c>
      <c r="CR105" s="19">
        <f t="shared" si="198"/>
        <v>34905288.709660798</v>
      </c>
      <c r="CS105" s="19">
        <f t="shared" si="198"/>
        <v>34538628.195561461</v>
      </c>
      <c r="CT105" s="19">
        <f t="shared" si="198"/>
        <v>34171967.681462124</v>
      </c>
      <c r="CU105" s="19">
        <f t="shared" si="198"/>
        <v>33805307.167362787</v>
      </c>
      <c r="CV105" s="19">
        <f t="shared" si="198"/>
        <v>33438646.653263453</v>
      </c>
      <c r="CW105" s="19">
        <f t="shared" si="198"/>
        <v>33071986.13916412</v>
      </c>
      <c r="CX105" s="19">
        <f t="shared" si="198"/>
        <v>32705325.625064787</v>
      </c>
      <c r="CY105" s="19">
        <f t="shared" si="198"/>
        <v>32338665.110965453</v>
      </c>
      <c r="CZ105" s="19">
        <f t="shared" si="198"/>
        <v>31972004.59686612</v>
      </c>
      <c r="DA105" s="19">
        <f t="shared" si="198"/>
        <v>31605344.082766786</v>
      </c>
      <c r="DB105" s="19">
        <f t="shared" si="198"/>
        <v>31204494.966276489</v>
      </c>
      <c r="DC105" s="19">
        <f t="shared" si="198"/>
        <v>30803645.849786192</v>
      </c>
      <c r="DD105" s="19">
        <f t="shared" si="198"/>
        <v>30402796.733295895</v>
      </c>
      <c r="DE105" s="19">
        <f t="shared" si="198"/>
        <v>30001947.616805598</v>
      </c>
      <c r="DF105" s="19">
        <f t="shared" si="198"/>
        <v>29601098.500315301</v>
      </c>
      <c r="DG105" s="19">
        <f t="shared" si="198"/>
        <v>29200249.383825004</v>
      </c>
      <c r="DH105" s="19">
        <f t="shared" si="198"/>
        <v>28799400.267334707</v>
      </c>
      <c r="DI105" s="19">
        <f t="shared" si="198"/>
        <v>28398551.15084441</v>
      </c>
      <c r="DJ105" s="19">
        <f t="shared" si="198"/>
        <v>27997702.034354113</v>
      </c>
      <c r="DK105" s="19">
        <f t="shared" si="198"/>
        <v>27596852.917863816</v>
      </c>
      <c r="DL105" s="19">
        <f t="shared" si="198"/>
        <v>27196003.801373519</v>
      </c>
      <c r="DM105" s="19">
        <f t="shared" si="198"/>
        <v>26795154.684883222</v>
      </c>
      <c r="DN105" s="19">
        <f t="shared" si="198"/>
        <v>26359451.645450231</v>
      </c>
      <c r="DO105" s="19">
        <f t="shared" si="198"/>
        <v>25923748.606017239</v>
      </c>
      <c r="DP105" s="19">
        <f t="shared" si="198"/>
        <v>25488045.566584248</v>
      </c>
      <c r="DQ105" s="19">
        <f t="shared" si="198"/>
        <v>25052342.527151257</v>
      </c>
      <c r="DR105" s="19">
        <f t="shared" si="198"/>
        <v>24616639.487718266</v>
      </c>
      <c r="DS105" s="19">
        <f t="shared" si="198"/>
        <v>24180936.448285274</v>
      </c>
      <c r="DT105" s="19">
        <f t="shared" si="198"/>
        <v>23745233.408852283</v>
      </c>
      <c r="DU105" s="19">
        <f t="shared" si="198"/>
        <v>23309530.369419292</v>
      </c>
      <c r="DV105" s="19">
        <f t="shared" si="198"/>
        <v>22873827.3299863</v>
      </c>
      <c r="DW105" s="19">
        <f t="shared" si="198"/>
        <v>22438124.290553309</v>
      </c>
      <c r="DX105" s="19">
        <f>DX100+DX101+DX102-DX103-DX104</f>
        <v>22002421.251120318</v>
      </c>
      <c r="DY105" s="19">
        <f>DY100+DY101+DY102-DY103-DY104</f>
        <v>0</v>
      </c>
    </row>
    <row r="106" spans="2:129" x14ac:dyDescent="0.2">
      <c r="B106" s="198">
        <f>D99</f>
        <v>1.1499999999999999</v>
      </c>
      <c r="C106" s="21"/>
      <c r="G106" s="194" t="str">
        <f>IF(D99=H106,"OK","ERROR")</f>
        <v>OK</v>
      </c>
      <c r="H106" s="199">
        <f>SUMIF(I106:DY106,"&gt;0")/-SUMIF(I106:DY106,"&lt;0")</f>
        <v>1.1499999999999999</v>
      </c>
      <c r="I106" s="19">
        <f>-I102+I104+I103</f>
        <v>-49943738.700000003</v>
      </c>
      <c r="J106" s="19">
        <f>-J102+J104+J103</f>
        <v>0</v>
      </c>
      <c r="K106" s="19">
        <f t="shared" ref="K106:BV106" si="199">-K102+K104+K103</f>
        <v>0</v>
      </c>
      <c r="L106" s="19">
        <f t="shared" si="199"/>
        <v>0</v>
      </c>
      <c r="M106" s="19">
        <f t="shared" si="199"/>
        <v>0</v>
      </c>
      <c r="N106" s="19">
        <f t="shared" si="199"/>
        <v>0</v>
      </c>
      <c r="O106" s="19">
        <f t="shared" si="199"/>
        <v>0</v>
      </c>
      <c r="P106" s="19">
        <f t="shared" si="199"/>
        <v>0</v>
      </c>
      <c r="Q106" s="19">
        <f t="shared" si="199"/>
        <v>0</v>
      </c>
      <c r="R106" s="19">
        <f t="shared" si="199"/>
        <v>0</v>
      </c>
      <c r="S106" s="19">
        <f t="shared" si="199"/>
        <v>0</v>
      </c>
      <c r="T106" s="19">
        <f t="shared" si="199"/>
        <v>0</v>
      </c>
      <c r="U106" s="19">
        <f t="shared" si="199"/>
        <v>0</v>
      </c>
      <c r="V106" s="19">
        <f t="shared" si="199"/>
        <v>0</v>
      </c>
      <c r="W106" s="19">
        <f t="shared" si="199"/>
        <v>0</v>
      </c>
      <c r="X106" s="19">
        <f t="shared" si="199"/>
        <v>0</v>
      </c>
      <c r="Y106" s="19">
        <f t="shared" si="199"/>
        <v>0</v>
      </c>
      <c r="Z106" s="19">
        <f t="shared" si="199"/>
        <v>0</v>
      </c>
      <c r="AA106" s="19">
        <f t="shared" si="199"/>
        <v>0</v>
      </c>
      <c r="AB106" s="19">
        <f t="shared" si="199"/>
        <v>0</v>
      </c>
      <c r="AC106" s="19">
        <f t="shared" si="199"/>
        <v>0</v>
      </c>
      <c r="AD106" s="19">
        <f t="shared" si="199"/>
        <v>0</v>
      </c>
      <c r="AE106" s="19">
        <f t="shared" si="199"/>
        <v>0</v>
      </c>
      <c r="AF106" s="19">
        <f t="shared" si="199"/>
        <v>0</v>
      </c>
      <c r="AG106" s="19">
        <f t="shared" si="199"/>
        <v>0</v>
      </c>
      <c r="AH106" s="19">
        <f t="shared" si="199"/>
        <v>0</v>
      </c>
      <c r="AI106" s="19">
        <f t="shared" si="199"/>
        <v>0</v>
      </c>
      <c r="AJ106" s="19">
        <f t="shared" si="199"/>
        <v>0</v>
      </c>
      <c r="AK106" s="19">
        <f t="shared" si="199"/>
        <v>0</v>
      </c>
      <c r="AL106" s="19">
        <f t="shared" si="199"/>
        <v>0</v>
      </c>
      <c r="AM106" s="19">
        <f t="shared" si="199"/>
        <v>0</v>
      </c>
      <c r="AN106" s="19">
        <f t="shared" si="199"/>
        <v>0</v>
      </c>
      <c r="AO106" s="19">
        <f t="shared" si="199"/>
        <v>0</v>
      </c>
      <c r="AP106" s="19">
        <f t="shared" si="199"/>
        <v>0</v>
      </c>
      <c r="AQ106" s="19">
        <f t="shared" si="199"/>
        <v>0</v>
      </c>
      <c r="AR106" s="19">
        <f t="shared" si="199"/>
        <v>0</v>
      </c>
      <c r="AS106" s="19">
        <f t="shared" si="199"/>
        <v>0</v>
      </c>
      <c r="AT106" s="19">
        <f t="shared" si="199"/>
        <v>0</v>
      </c>
      <c r="AU106" s="19">
        <f t="shared" si="199"/>
        <v>0</v>
      </c>
      <c r="AV106" s="19">
        <f t="shared" si="199"/>
        <v>0</v>
      </c>
      <c r="AW106" s="19">
        <f t="shared" si="199"/>
        <v>0</v>
      </c>
      <c r="AX106" s="19">
        <f t="shared" si="199"/>
        <v>0</v>
      </c>
      <c r="AY106" s="19">
        <f t="shared" si="199"/>
        <v>0</v>
      </c>
      <c r="AZ106" s="19">
        <f t="shared" si="199"/>
        <v>0</v>
      </c>
      <c r="BA106" s="19">
        <f t="shared" si="199"/>
        <v>0</v>
      </c>
      <c r="BB106" s="19">
        <f t="shared" si="199"/>
        <v>0</v>
      </c>
      <c r="BC106" s="19">
        <f t="shared" si="199"/>
        <v>0</v>
      </c>
      <c r="BD106" s="19">
        <f t="shared" si="199"/>
        <v>13549958.287156044</v>
      </c>
      <c r="BE106" s="19">
        <f t="shared" si="199"/>
        <v>-345658.65963246801</v>
      </c>
      <c r="BF106" s="19">
        <f t="shared" si="199"/>
        <v>-242645.2124002206</v>
      </c>
      <c r="BG106" s="19">
        <f t="shared" si="199"/>
        <v>-180077.48492653359</v>
      </c>
      <c r="BH106" s="19">
        <f t="shared" si="199"/>
        <v>-117509.75745284678</v>
      </c>
      <c r="BI106" s="19">
        <f t="shared" si="199"/>
        <v>-54942.029979160085</v>
      </c>
      <c r="BJ106" s="19">
        <f t="shared" si="199"/>
        <v>7625.6974945269239</v>
      </c>
      <c r="BK106" s="19">
        <f t="shared" si="199"/>
        <v>70193.424968213614</v>
      </c>
      <c r="BL106" s="19">
        <f t="shared" si="199"/>
        <v>132761.15244190063</v>
      </c>
      <c r="BM106" s="19">
        <f t="shared" si="199"/>
        <v>173575.10453939324</v>
      </c>
      <c r="BN106" s="19">
        <f t="shared" si="199"/>
        <v>205066.01004708954</v>
      </c>
      <c r="BO106" s="19">
        <f t="shared" si="199"/>
        <v>236556.9155547854</v>
      </c>
      <c r="BP106" s="19">
        <f t="shared" si="199"/>
        <v>267971.92686799174</v>
      </c>
      <c r="BQ106" s="19">
        <f t="shared" si="199"/>
        <v>267971.92686799174</v>
      </c>
      <c r="BR106" s="19">
        <f t="shared" si="199"/>
        <v>300233.22879221645</v>
      </c>
      <c r="BS106" s="19">
        <f t="shared" si="199"/>
        <v>300233.22879221645</v>
      </c>
      <c r="BT106" s="19">
        <f t="shared" si="199"/>
        <v>300233.22879221645</v>
      </c>
      <c r="BU106" s="19">
        <f t="shared" si="199"/>
        <v>300233.22879221645</v>
      </c>
      <c r="BV106" s="19">
        <f t="shared" si="199"/>
        <v>300233.22879221645</v>
      </c>
      <c r="BW106" s="19">
        <f t="shared" ref="BW106:CM106" si="200">-BW102+BW104+BW103</f>
        <v>300233.22879221645</v>
      </c>
      <c r="BX106" s="19">
        <f t="shared" si="200"/>
        <v>300233.22879221645</v>
      </c>
      <c r="BY106" s="19">
        <f t="shared" si="200"/>
        <v>300233.22879221645</v>
      </c>
      <c r="BZ106" s="19">
        <f t="shared" si="200"/>
        <v>300233.22879221645</v>
      </c>
      <c r="CA106" s="19">
        <f t="shared" si="200"/>
        <v>300233.22879221645</v>
      </c>
      <c r="CB106" s="19">
        <f t="shared" si="200"/>
        <v>300233.22879221645</v>
      </c>
      <c r="CC106" s="19">
        <f t="shared" si="200"/>
        <v>300233.22879221645</v>
      </c>
      <c r="CD106" s="19">
        <f t="shared" si="200"/>
        <v>333125.68147054699</v>
      </c>
      <c r="CE106" s="19">
        <f t="shared" si="200"/>
        <v>333125.68147054699</v>
      </c>
      <c r="CF106" s="19">
        <f t="shared" si="200"/>
        <v>333125.68147054699</v>
      </c>
      <c r="CG106" s="19">
        <f t="shared" si="200"/>
        <v>333125.68147054699</v>
      </c>
      <c r="CH106" s="19">
        <f t="shared" si="200"/>
        <v>333125.68147054699</v>
      </c>
      <c r="CI106" s="19">
        <f t="shared" si="200"/>
        <v>333125.68147054699</v>
      </c>
      <c r="CJ106" s="19">
        <f t="shared" si="200"/>
        <v>333125.68147054699</v>
      </c>
      <c r="CK106" s="19">
        <f t="shared" si="200"/>
        <v>333125.68147054699</v>
      </c>
      <c r="CL106" s="19">
        <f t="shared" si="200"/>
        <v>333125.68147054699</v>
      </c>
      <c r="CM106" s="19">
        <f t="shared" si="200"/>
        <v>333125.68147054699</v>
      </c>
      <c r="CN106" s="19">
        <f t="shared" ref="CN106:DW106" si="201">-CN102+CN104+CN103</f>
        <v>333125.68147054699</v>
      </c>
      <c r="CO106" s="19">
        <f t="shared" si="201"/>
        <v>333125.68147054699</v>
      </c>
      <c r="CP106" s="19">
        <f t="shared" si="201"/>
        <v>366660.51409933477</v>
      </c>
      <c r="CQ106" s="19">
        <f t="shared" si="201"/>
        <v>366660.51409933477</v>
      </c>
      <c r="CR106" s="19">
        <f t="shared" si="201"/>
        <v>366660.51409933477</v>
      </c>
      <c r="CS106" s="19">
        <f t="shared" si="201"/>
        <v>366660.51409933477</v>
      </c>
      <c r="CT106" s="19">
        <f t="shared" si="201"/>
        <v>366660.51409933477</v>
      </c>
      <c r="CU106" s="19">
        <f t="shared" si="201"/>
        <v>366660.51409933477</v>
      </c>
      <c r="CV106" s="19">
        <f t="shared" si="201"/>
        <v>366660.51409933477</v>
      </c>
      <c r="CW106" s="19">
        <f t="shared" si="201"/>
        <v>366660.51409933477</v>
      </c>
      <c r="CX106" s="19">
        <f t="shared" si="201"/>
        <v>366660.51409933477</v>
      </c>
      <c r="CY106" s="19">
        <f t="shared" si="201"/>
        <v>366660.51409933477</v>
      </c>
      <c r="CZ106" s="19">
        <f t="shared" si="201"/>
        <v>366660.51409933477</v>
      </c>
      <c r="DA106" s="19">
        <f t="shared" si="201"/>
        <v>366660.51409933477</v>
      </c>
      <c r="DB106" s="19">
        <f t="shared" si="201"/>
        <v>400849.11649029586</v>
      </c>
      <c r="DC106" s="19">
        <f t="shared" si="201"/>
        <v>400849.11649029586</v>
      </c>
      <c r="DD106" s="19">
        <f t="shared" si="201"/>
        <v>400849.11649029586</v>
      </c>
      <c r="DE106" s="19">
        <f t="shared" si="201"/>
        <v>400849.11649029586</v>
      </c>
      <c r="DF106" s="19">
        <f t="shared" si="201"/>
        <v>400849.11649029586</v>
      </c>
      <c r="DG106" s="19">
        <f t="shared" si="201"/>
        <v>400849.11649029586</v>
      </c>
      <c r="DH106" s="19">
        <f t="shared" si="201"/>
        <v>400849.11649029586</v>
      </c>
      <c r="DI106" s="19">
        <f t="shared" si="201"/>
        <v>400849.11649029586</v>
      </c>
      <c r="DJ106" s="19">
        <f t="shared" si="201"/>
        <v>400849.11649029586</v>
      </c>
      <c r="DK106" s="19">
        <f t="shared" si="201"/>
        <v>400849.11649029586</v>
      </c>
      <c r="DL106" s="19">
        <f t="shared" si="201"/>
        <v>400849.11649029586</v>
      </c>
      <c r="DM106" s="19">
        <f t="shared" si="201"/>
        <v>400849.11649029586</v>
      </c>
      <c r="DN106" s="19">
        <f t="shared" si="201"/>
        <v>435703.03943299205</v>
      </c>
      <c r="DO106" s="19">
        <f t="shared" si="201"/>
        <v>435703.03943299205</v>
      </c>
      <c r="DP106" s="19">
        <f t="shared" si="201"/>
        <v>435703.03943299205</v>
      </c>
      <c r="DQ106" s="19">
        <f t="shared" si="201"/>
        <v>435703.03943299205</v>
      </c>
      <c r="DR106" s="19">
        <f t="shared" si="201"/>
        <v>435703.03943299205</v>
      </c>
      <c r="DS106" s="19">
        <f t="shared" si="201"/>
        <v>435703.03943299205</v>
      </c>
      <c r="DT106" s="19">
        <f t="shared" si="201"/>
        <v>435703.03943299205</v>
      </c>
      <c r="DU106" s="19">
        <f t="shared" si="201"/>
        <v>435703.03943299205</v>
      </c>
      <c r="DV106" s="19">
        <f t="shared" si="201"/>
        <v>435703.03943299205</v>
      </c>
      <c r="DW106" s="19">
        <f t="shared" si="201"/>
        <v>435703.03943299205</v>
      </c>
      <c r="DX106" s="19">
        <f>-DX102+DX104+DX103</f>
        <v>435703.03943299205</v>
      </c>
      <c r="DY106" s="19">
        <f>-DY102+DY104+DY103</f>
        <v>22002421.251120318</v>
      </c>
    </row>
    <row r="107" spans="2:129" x14ac:dyDescent="0.2">
      <c r="B107" s="10"/>
      <c r="G107" s="9"/>
      <c r="H107" s="37"/>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row>
    <row r="108" spans="2:129" x14ac:dyDescent="0.2">
      <c r="B108" s="115" t="s">
        <v>137</v>
      </c>
      <c r="C108" s="2"/>
      <c r="D108" s="2"/>
      <c r="E108" s="2"/>
      <c r="F108" s="2"/>
      <c r="G108" s="90"/>
      <c r="H108" s="54"/>
      <c r="I108" s="28">
        <f>I104</f>
        <v>0</v>
      </c>
      <c r="J108" s="28">
        <f>J104</f>
        <v>0</v>
      </c>
      <c r="K108" s="28">
        <f t="shared" ref="K108:BV108" si="202">K104</f>
        <v>0</v>
      </c>
      <c r="L108" s="28">
        <f t="shared" si="202"/>
        <v>0</v>
      </c>
      <c r="M108" s="28">
        <f t="shared" si="202"/>
        <v>0</v>
      </c>
      <c r="N108" s="28">
        <f t="shared" si="202"/>
        <v>0</v>
      </c>
      <c r="O108" s="28">
        <f t="shared" si="202"/>
        <v>0</v>
      </c>
      <c r="P108" s="28">
        <f t="shared" si="202"/>
        <v>0</v>
      </c>
      <c r="Q108" s="28">
        <f t="shared" si="202"/>
        <v>0</v>
      </c>
      <c r="R108" s="28">
        <f t="shared" si="202"/>
        <v>0</v>
      </c>
      <c r="S108" s="28">
        <f t="shared" si="202"/>
        <v>0</v>
      </c>
      <c r="T108" s="28">
        <f t="shared" si="202"/>
        <v>0</v>
      </c>
      <c r="U108" s="28">
        <f t="shared" si="202"/>
        <v>0</v>
      </c>
      <c r="V108" s="28">
        <f t="shared" si="202"/>
        <v>0</v>
      </c>
      <c r="W108" s="28">
        <f t="shared" si="202"/>
        <v>0</v>
      </c>
      <c r="X108" s="28">
        <f t="shared" si="202"/>
        <v>0</v>
      </c>
      <c r="Y108" s="28">
        <f t="shared" si="202"/>
        <v>0</v>
      </c>
      <c r="Z108" s="28">
        <f t="shared" si="202"/>
        <v>0</v>
      </c>
      <c r="AA108" s="28">
        <f t="shared" si="202"/>
        <v>0</v>
      </c>
      <c r="AB108" s="28">
        <f t="shared" si="202"/>
        <v>0</v>
      </c>
      <c r="AC108" s="28">
        <f t="shared" si="202"/>
        <v>0</v>
      </c>
      <c r="AD108" s="28">
        <f t="shared" si="202"/>
        <v>0</v>
      </c>
      <c r="AE108" s="28">
        <f t="shared" si="202"/>
        <v>0</v>
      </c>
      <c r="AF108" s="28">
        <f t="shared" si="202"/>
        <v>0</v>
      </c>
      <c r="AG108" s="28">
        <f t="shared" si="202"/>
        <v>0</v>
      </c>
      <c r="AH108" s="28">
        <f t="shared" si="202"/>
        <v>0</v>
      </c>
      <c r="AI108" s="28">
        <f t="shared" si="202"/>
        <v>0</v>
      </c>
      <c r="AJ108" s="28">
        <f t="shared" si="202"/>
        <v>0</v>
      </c>
      <c r="AK108" s="28">
        <f t="shared" si="202"/>
        <v>0</v>
      </c>
      <c r="AL108" s="28">
        <f t="shared" si="202"/>
        <v>0</v>
      </c>
      <c r="AM108" s="28">
        <f t="shared" si="202"/>
        <v>0</v>
      </c>
      <c r="AN108" s="28">
        <f t="shared" si="202"/>
        <v>0</v>
      </c>
      <c r="AO108" s="28">
        <f t="shared" si="202"/>
        <v>0</v>
      </c>
      <c r="AP108" s="28">
        <f t="shared" si="202"/>
        <v>0</v>
      </c>
      <c r="AQ108" s="28">
        <f t="shared" si="202"/>
        <v>0</v>
      </c>
      <c r="AR108" s="28">
        <f t="shared" si="202"/>
        <v>0</v>
      </c>
      <c r="AS108" s="28">
        <f t="shared" si="202"/>
        <v>0</v>
      </c>
      <c r="AT108" s="28">
        <f t="shared" si="202"/>
        <v>0</v>
      </c>
      <c r="AU108" s="28">
        <f t="shared" si="202"/>
        <v>0</v>
      </c>
      <c r="AV108" s="28">
        <f t="shared" si="202"/>
        <v>0</v>
      </c>
      <c r="AW108" s="28">
        <f t="shared" si="202"/>
        <v>0</v>
      </c>
      <c r="AX108" s="28">
        <f t="shared" si="202"/>
        <v>0</v>
      </c>
      <c r="AY108" s="28">
        <f t="shared" si="202"/>
        <v>0</v>
      </c>
      <c r="AZ108" s="28">
        <f t="shared" si="202"/>
        <v>0</v>
      </c>
      <c r="BA108" s="28">
        <f t="shared" si="202"/>
        <v>0</v>
      </c>
      <c r="BB108" s="28">
        <f t="shared" si="202"/>
        <v>0</v>
      </c>
      <c r="BC108" s="28">
        <f t="shared" si="202"/>
        <v>0</v>
      </c>
      <c r="BD108" s="28">
        <f t="shared" si="202"/>
        <v>0</v>
      </c>
      <c r="BE108" s="28">
        <f t="shared" si="202"/>
        <v>0</v>
      </c>
      <c r="BF108" s="28">
        <f t="shared" si="202"/>
        <v>0</v>
      </c>
      <c r="BG108" s="28">
        <f t="shared" si="202"/>
        <v>0</v>
      </c>
      <c r="BH108" s="28">
        <f t="shared" si="202"/>
        <v>0</v>
      </c>
      <c r="BI108" s="28">
        <f t="shared" si="202"/>
        <v>0</v>
      </c>
      <c r="BJ108" s="28">
        <f t="shared" si="202"/>
        <v>0</v>
      </c>
      <c r="BK108" s="28">
        <f t="shared" si="202"/>
        <v>0</v>
      </c>
      <c r="BL108" s="28">
        <f t="shared" si="202"/>
        <v>0</v>
      </c>
      <c r="BM108" s="28">
        <f t="shared" si="202"/>
        <v>0</v>
      </c>
      <c r="BN108" s="28">
        <f t="shared" si="202"/>
        <v>0</v>
      </c>
      <c r="BO108" s="28">
        <f t="shared" si="202"/>
        <v>0</v>
      </c>
      <c r="BP108" s="28">
        <f t="shared" si="202"/>
        <v>0</v>
      </c>
      <c r="BQ108" s="28">
        <f t="shared" si="202"/>
        <v>0</v>
      </c>
      <c r="BR108" s="28">
        <f t="shared" si="202"/>
        <v>0</v>
      </c>
      <c r="BS108" s="28">
        <f t="shared" si="202"/>
        <v>0</v>
      </c>
      <c r="BT108" s="28">
        <f t="shared" si="202"/>
        <v>0</v>
      </c>
      <c r="BU108" s="28">
        <f t="shared" si="202"/>
        <v>0</v>
      </c>
      <c r="BV108" s="28">
        <f t="shared" si="202"/>
        <v>0</v>
      </c>
      <c r="BW108" s="28">
        <f t="shared" ref="BW108:CM108" si="203">BW104</f>
        <v>0</v>
      </c>
      <c r="BX108" s="28">
        <f t="shared" si="203"/>
        <v>0</v>
      </c>
      <c r="BY108" s="28">
        <f t="shared" si="203"/>
        <v>0</v>
      </c>
      <c r="BZ108" s="28">
        <f t="shared" si="203"/>
        <v>0</v>
      </c>
      <c r="CA108" s="28">
        <f t="shared" si="203"/>
        <v>0</v>
      </c>
      <c r="CB108" s="28">
        <f t="shared" si="203"/>
        <v>0</v>
      </c>
      <c r="CC108" s="28">
        <f t="shared" si="203"/>
        <v>0</v>
      </c>
      <c r="CD108" s="28">
        <f t="shared" si="203"/>
        <v>0</v>
      </c>
      <c r="CE108" s="28">
        <f t="shared" si="203"/>
        <v>0</v>
      </c>
      <c r="CF108" s="28">
        <f t="shared" si="203"/>
        <v>0</v>
      </c>
      <c r="CG108" s="28">
        <f t="shared" si="203"/>
        <v>0</v>
      </c>
      <c r="CH108" s="28">
        <f t="shared" si="203"/>
        <v>0</v>
      </c>
      <c r="CI108" s="28">
        <f t="shared" si="203"/>
        <v>0</v>
      </c>
      <c r="CJ108" s="28">
        <f t="shared" si="203"/>
        <v>0</v>
      </c>
      <c r="CK108" s="28">
        <f t="shared" si="203"/>
        <v>0</v>
      </c>
      <c r="CL108" s="28">
        <f t="shared" si="203"/>
        <v>0</v>
      </c>
      <c r="CM108" s="28">
        <f t="shared" si="203"/>
        <v>0</v>
      </c>
      <c r="CN108" s="28">
        <f t="shared" ref="CN108:DW108" si="204">CN104</f>
        <v>0</v>
      </c>
      <c r="CO108" s="28">
        <f t="shared" si="204"/>
        <v>0</v>
      </c>
      <c r="CP108" s="28">
        <f t="shared" si="204"/>
        <v>0</v>
      </c>
      <c r="CQ108" s="28">
        <f t="shared" si="204"/>
        <v>0</v>
      </c>
      <c r="CR108" s="28">
        <f t="shared" si="204"/>
        <v>0</v>
      </c>
      <c r="CS108" s="28">
        <f t="shared" si="204"/>
        <v>0</v>
      </c>
      <c r="CT108" s="28">
        <f t="shared" si="204"/>
        <v>0</v>
      </c>
      <c r="CU108" s="28">
        <f t="shared" si="204"/>
        <v>0</v>
      </c>
      <c r="CV108" s="28">
        <f t="shared" si="204"/>
        <v>0</v>
      </c>
      <c r="CW108" s="28">
        <f t="shared" si="204"/>
        <v>0</v>
      </c>
      <c r="CX108" s="28">
        <f t="shared" si="204"/>
        <v>0</v>
      </c>
      <c r="CY108" s="28">
        <f t="shared" si="204"/>
        <v>0</v>
      </c>
      <c r="CZ108" s="28">
        <f t="shared" si="204"/>
        <v>0</v>
      </c>
      <c r="DA108" s="28">
        <f t="shared" si="204"/>
        <v>0</v>
      </c>
      <c r="DB108" s="28">
        <f t="shared" si="204"/>
        <v>0</v>
      </c>
      <c r="DC108" s="28">
        <f t="shared" si="204"/>
        <v>0</v>
      </c>
      <c r="DD108" s="28">
        <f t="shared" si="204"/>
        <v>0</v>
      </c>
      <c r="DE108" s="28">
        <f t="shared" si="204"/>
        <v>0</v>
      </c>
      <c r="DF108" s="28">
        <f t="shared" si="204"/>
        <v>0</v>
      </c>
      <c r="DG108" s="28">
        <f t="shared" si="204"/>
        <v>0</v>
      </c>
      <c r="DH108" s="28">
        <f t="shared" si="204"/>
        <v>0</v>
      </c>
      <c r="DI108" s="28">
        <f t="shared" si="204"/>
        <v>0</v>
      </c>
      <c r="DJ108" s="28">
        <f t="shared" si="204"/>
        <v>0</v>
      </c>
      <c r="DK108" s="28">
        <f t="shared" si="204"/>
        <v>0</v>
      </c>
      <c r="DL108" s="28">
        <f t="shared" si="204"/>
        <v>0</v>
      </c>
      <c r="DM108" s="28">
        <f t="shared" si="204"/>
        <v>0</v>
      </c>
      <c r="DN108" s="28">
        <f t="shared" si="204"/>
        <v>0</v>
      </c>
      <c r="DO108" s="28">
        <f t="shared" si="204"/>
        <v>0</v>
      </c>
      <c r="DP108" s="28">
        <f t="shared" si="204"/>
        <v>0</v>
      </c>
      <c r="DQ108" s="28">
        <f t="shared" si="204"/>
        <v>0</v>
      </c>
      <c r="DR108" s="28">
        <f t="shared" si="204"/>
        <v>0</v>
      </c>
      <c r="DS108" s="28">
        <f t="shared" si="204"/>
        <v>0</v>
      </c>
      <c r="DT108" s="28">
        <f t="shared" si="204"/>
        <v>0</v>
      </c>
      <c r="DU108" s="28">
        <f t="shared" si="204"/>
        <v>0</v>
      </c>
      <c r="DV108" s="28">
        <f t="shared" si="204"/>
        <v>0</v>
      </c>
      <c r="DW108" s="28">
        <f t="shared" si="204"/>
        <v>0</v>
      </c>
      <c r="DX108" s="28">
        <f>DX104</f>
        <v>0</v>
      </c>
      <c r="DY108" s="28">
        <f>DY104</f>
        <v>2544228.5922195278</v>
      </c>
    </row>
    <row r="109" spans="2:129" x14ac:dyDescent="0.2">
      <c r="B109" s="10" t="s">
        <v>138</v>
      </c>
      <c r="G109" s="9"/>
      <c r="H109" s="37"/>
      <c r="I109" s="19">
        <f>I108/$M$7*$L$7</f>
        <v>0</v>
      </c>
      <c r="J109" s="19">
        <f>J108/$M$7*$L$7</f>
        <v>0</v>
      </c>
      <c r="K109" s="19">
        <f t="shared" ref="K109:BV109" si="205">K108/$M$7*$L$7</f>
        <v>0</v>
      </c>
      <c r="L109" s="19">
        <f t="shared" si="205"/>
        <v>0</v>
      </c>
      <c r="M109" s="19">
        <f t="shared" si="205"/>
        <v>0</v>
      </c>
      <c r="N109" s="19">
        <f t="shared" si="205"/>
        <v>0</v>
      </c>
      <c r="O109" s="19">
        <f t="shared" si="205"/>
        <v>0</v>
      </c>
      <c r="P109" s="19">
        <f t="shared" si="205"/>
        <v>0</v>
      </c>
      <c r="Q109" s="19">
        <f t="shared" si="205"/>
        <v>0</v>
      </c>
      <c r="R109" s="19">
        <f t="shared" si="205"/>
        <v>0</v>
      </c>
      <c r="S109" s="19">
        <f t="shared" si="205"/>
        <v>0</v>
      </c>
      <c r="T109" s="19">
        <f t="shared" si="205"/>
        <v>0</v>
      </c>
      <c r="U109" s="19">
        <f t="shared" si="205"/>
        <v>0</v>
      </c>
      <c r="V109" s="19">
        <f t="shared" si="205"/>
        <v>0</v>
      </c>
      <c r="W109" s="19">
        <f t="shared" si="205"/>
        <v>0</v>
      </c>
      <c r="X109" s="19">
        <f t="shared" si="205"/>
        <v>0</v>
      </c>
      <c r="Y109" s="19">
        <f t="shared" si="205"/>
        <v>0</v>
      </c>
      <c r="Z109" s="19">
        <f t="shared" si="205"/>
        <v>0</v>
      </c>
      <c r="AA109" s="19">
        <f t="shared" si="205"/>
        <v>0</v>
      </c>
      <c r="AB109" s="19">
        <f t="shared" si="205"/>
        <v>0</v>
      </c>
      <c r="AC109" s="19">
        <f t="shared" si="205"/>
        <v>0</v>
      </c>
      <c r="AD109" s="19">
        <f t="shared" si="205"/>
        <v>0</v>
      </c>
      <c r="AE109" s="19">
        <f t="shared" si="205"/>
        <v>0</v>
      </c>
      <c r="AF109" s="19">
        <f t="shared" si="205"/>
        <v>0</v>
      </c>
      <c r="AG109" s="19">
        <f t="shared" si="205"/>
        <v>0</v>
      </c>
      <c r="AH109" s="19">
        <f t="shared" si="205"/>
        <v>0</v>
      </c>
      <c r="AI109" s="19">
        <f t="shared" si="205"/>
        <v>0</v>
      </c>
      <c r="AJ109" s="19">
        <f t="shared" si="205"/>
        <v>0</v>
      </c>
      <c r="AK109" s="19">
        <f t="shared" si="205"/>
        <v>0</v>
      </c>
      <c r="AL109" s="19">
        <f t="shared" si="205"/>
        <v>0</v>
      </c>
      <c r="AM109" s="19">
        <f t="shared" si="205"/>
        <v>0</v>
      </c>
      <c r="AN109" s="19">
        <f t="shared" si="205"/>
        <v>0</v>
      </c>
      <c r="AO109" s="19">
        <f t="shared" si="205"/>
        <v>0</v>
      </c>
      <c r="AP109" s="19">
        <f t="shared" si="205"/>
        <v>0</v>
      </c>
      <c r="AQ109" s="19">
        <f t="shared" si="205"/>
        <v>0</v>
      </c>
      <c r="AR109" s="19">
        <f t="shared" si="205"/>
        <v>0</v>
      </c>
      <c r="AS109" s="19">
        <f t="shared" si="205"/>
        <v>0</v>
      </c>
      <c r="AT109" s="19">
        <f t="shared" si="205"/>
        <v>0</v>
      </c>
      <c r="AU109" s="19">
        <f t="shared" si="205"/>
        <v>0</v>
      </c>
      <c r="AV109" s="19">
        <f t="shared" si="205"/>
        <v>0</v>
      </c>
      <c r="AW109" s="19">
        <f t="shared" si="205"/>
        <v>0</v>
      </c>
      <c r="AX109" s="19">
        <f t="shared" si="205"/>
        <v>0</v>
      </c>
      <c r="AY109" s="19">
        <f t="shared" si="205"/>
        <v>0</v>
      </c>
      <c r="AZ109" s="19">
        <f t="shared" si="205"/>
        <v>0</v>
      </c>
      <c r="BA109" s="19">
        <f t="shared" si="205"/>
        <v>0</v>
      </c>
      <c r="BB109" s="19">
        <f t="shared" si="205"/>
        <v>0</v>
      </c>
      <c r="BC109" s="19">
        <f t="shared" si="205"/>
        <v>0</v>
      </c>
      <c r="BD109" s="19">
        <f t="shared" si="205"/>
        <v>0</v>
      </c>
      <c r="BE109" s="19">
        <f t="shared" si="205"/>
        <v>0</v>
      </c>
      <c r="BF109" s="19">
        <f t="shared" si="205"/>
        <v>0</v>
      </c>
      <c r="BG109" s="19">
        <f t="shared" si="205"/>
        <v>0</v>
      </c>
      <c r="BH109" s="19">
        <f t="shared" si="205"/>
        <v>0</v>
      </c>
      <c r="BI109" s="19">
        <f t="shared" si="205"/>
        <v>0</v>
      </c>
      <c r="BJ109" s="19">
        <f t="shared" si="205"/>
        <v>0</v>
      </c>
      <c r="BK109" s="19">
        <f t="shared" si="205"/>
        <v>0</v>
      </c>
      <c r="BL109" s="19">
        <f t="shared" si="205"/>
        <v>0</v>
      </c>
      <c r="BM109" s="19">
        <f t="shared" si="205"/>
        <v>0</v>
      </c>
      <c r="BN109" s="19">
        <f t="shared" si="205"/>
        <v>0</v>
      </c>
      <c r="BO109" s="19">
        <f t="shared" si="205"/>
        <v>0</v>
      </c>
      <c r="BP109" s="19">
        <f t="shared" si="205"/>
        <v>0</v>
      </c>
      <c r="BQ109" s="19">
        <f t="shared" si="205"/>
        <v>0</v>
      </c>
      <c r="BR109" s="19">
        <f t="shared" si="205"/>
        <v>0</v>
      </c>
      <c r="BS109" s="19">
        <f t="shared" si="205"/>
        <v>0</v>
      </c>
      <c r="BT109" s="19">
        <f t="shared" si="205"/>
        <v>0</v>
      </c>
      <c r="BU109" s="19">
        <f t="shared" si="205"/>
        <v>0</v>
      </c>
      <c r="BV109" s="19">
        <f t="shared" si="205"/>
        <v>0</v>
      </c>
      <c r="BW109" s="19">
        <f t="shared" ref="BW109:CM109" si="206">BW108/$M$7*$L$7</f>
        <v>0</v>
      </c>
      <c r="BX109" s="19">
        <f t="shared" si="206"/>
        <v>0</v>
      </c>
      <c r="BY109" s="19">
        <f t="shared" si="206"/>
        <v>0</v>
      </c>
      <c r="BZ109" s="19">
        <f t="shared" si="206"/>
        <v>0</v>
      </c>
      <c r="CA109" s="19">
        <f t="shared" si="206"/>
        <v>0</v>
      </c>
      <c r="CB109" s="19">
        <f t="shared" si="206"/>
        <v>0</v>
      </c>
      <c r="CC109" s="19">
        <f t="shared" si="206"/>
        <v>0</v>
      </c>
      <c r="CD109" s="19">
        <f t="shared" si="206"/>
        <v>0</v>
      </c>
      <c r="CE109" s="19">
        <f t="shared" si="206"/>
        <v>0</v>
      </c>
      <c r="CF109" s="19">
        <f t="shared" si="206"/>
        <v>0</v>
      </c>
      <c r="CG109" s="19">
        <f t="shared" si="206"/>
        <v>0</v>
      </c>
      <c r="CH109" s="19">
        <f t="shared" si="206"/>
        <v>0</v>
      </c>
      <c r="CI109" s="19">
        <f t="shared" si="206"/>
        <v>0</v>
      </c>
      <c r="CJ109" s="19">
        <f t="shared" si="206"/>
        <v>0</v>
      </c>
      <c r="CK109" s="19">
        <f t="shared" si="206"/>
        <v>0</v>
      </c>
      <c r="CL109" s="19">
        <f t="shared" si="206"/>
        <v>0</v>
      </c>
      <c r="CM109" s="19">
        <f t="shared" si="206"/>
        <v>0</v>
      </c>
      <c r="CN109" s="19">
        <f t="shared" ref="CN109:DW109" si="207">CN108/$M$7*$L$7</f>
        <v>0</v>
      </c>
      <c r="CO109" s="19">
        <f t="shared" si="207"/>
        <v>0</v>
      </c>
      <c r="CP109" s="19">
        <f t="shared" si="207"/>
        <v>0</v>
      </c>
      <c r="CQ109" s="19">
        <f t="shared" si="207"/>
        <v>0</v>
      </c>
      <c r="CR109" s="19">
        <f t="shared" si="207"/>
        <v>0</v>
      </c>
      <c r="CS109" s="19">
        <f t="shared" si="207"/>
        <v>0</v>
      </c>
      <c r="CT109" s="19">
        <f t="shared" si="207"/>
        <v>0</v>
      </c>
      <c r="CU109" s="19">
        <f t="shared" si="207"/>
        <v>0</v>
      </c>
      <c r="CV109" s="19">
        <f t="shared" si="207"/>
        <v>0</v>
      </c>
      <c r="CW109" s="19">
        <f t="shared" si="207"/>
        <v>0</v>
      </c>
      <c r="CX109" s="19">
        <f t="shared" si="207"/>
        <v>0</v>
      </c>
      <c r="CY109" s="19">
        <f t="shared" si="207"/>
        <v>0</v>
      </c>
      <c r="CZ109" s="19">
        <f t="shared" si="207"/>
        <v>0</v>
      </c>
      <c r="DA109" s="19">
        <f t="shared" si="207"/>
        <v>0</v>
      </c>
      <c r="DB109" s="19">
        <f t="shared" si="207"/>
        <v>0</v>
      </c>
      <c r="DC109" s="19">
        <f t="shared" si="207"/>
        <v>0</v>
      </c>
      <c r="DD109" s="19">
        <f t="shared" si="207"/>
        <v>0</v>
      </c>
      <c r="DE109" s="19">
        <f t="shared" si="207"/>
        <v>0</v>
      </c>
      <c r="DF109" s="19">
        <f t="shared" si="207"/>
        <v>0</v>
      </c>
      <c r="DG109" s="19">
        <f t="shared" si="207"/>
        <v>0</v>
      </c>
      <c r="DH109" s="19">
        <f t="shared" si="207"/>
        <v>0</v>
      </c>
      <c r="DI109" s="19">
        <f t="shared" si="207"/>
        <v>0</v>
      </c>
      <c r="DJ109" s="19">
        <f t="shared" si="207"/>
        <v>0</v>
      </c>
      <c r="DK109" s="19">
        <f t="shared" si="207"/>
        <v>0</v>
      </c>
      <c r="DL109" s="19">
        <f t="shared" si="207"/>
        <v>0</v>
      </c>
      <c r="DM109" s="19">
        <f t="shared" si="207"/>
        <v>0</v>
      </c>
      <c r="DN109" s="19">
        <f t="shared" si="207"/>
        <v>0</v>
      </c>
      <c r="DO109" s="19">
        <f t="shared" si="207"/>
        <v>0</v>
      </c>
      <c r="DP109" s="19">
        <f t="shared" si="207"/>
        <v>0</v>
      </c>
      <c r="DQ109" s="19">
        <f t="shared" si="207"/>
        <v>0</v>
      </c>
      <c r="DR109" s="19">
        <f t="shared" si="207"/>
        <v>0</v>
      </c>
      <c r="DS109" s="19">
        <f t="shared" si="207"/>
        <v>0</v>
      </c>
      <c r="DT109" s="19">
        <f t="shared" si="207"/>
        <v>0</v>
      </c>
      <c r="DU109" s="19">
        <f t="shared" si="207"/>
        <v>0</v>
      </c>
      <c r="DV109" s="19">
        <f t="shared" si="207"/>
        <v>0</v>
      </c>
      <c r="DW109" s="19">
        <f t="shared" si="207"/>
        <v>0</v>
      </c>
      <c r="DX109" s="19">
        <f>DX108/$M$7*$L$7</f>
        <v>0</v>
      </c>
      <c r="DY109" s="19">
        <f>DY108/$M$7*$L$7</f>
        <v>989422.23030759429</v>
      </c>
    </row>
    <row r="110" spans="2:129" x14ac:dyDescent="0.2">
      <c r="B110" s="10" t="s">
        <v>144</v>
      </c>
      <c r="G110" s="9"/>
      <c r="H110" s="37"/>
      <c r="I110" s="19">
        <f>SUM(I108:I109)</f>
        <v>0</v>
      </c>
      <c r="J110" s="19">
        <f>SUM(J108:J109)</f>
        <v>0</v>
      </c>
      <c r="K110" s="19">
        <f t="shared" ref="K110:BV110" si="208">SUM(K108:K109)</f>
        <v>0</v>
      </c>
      <c r="L110" s="19">
        <f t="shared" si="208"/>
        <v>0</v>
      </c>
      <c r="M110" s="19">
        <f t="shared" si="208"/>
        <v>0</v>
      </c>
      <c r="N110" s="19">
        <f t="shared" si="208"/>
        <v>0</v>
      </c>
      <c r="O110" s="19">
        <f t="shared" si="208"/>
        <v>0</v>
      </c>
      <c r="P110" s="19">
        <f t="shared" si="208"/>
        <v>0</v>
      </c>
      <c r="Q110" s="19">
        <f t="shared" si="208"/>
        <v>0</v>
      </c>
      <c r="R110" s="19">
        <f t="shared" si="208"/>
        <v>0</v>
      </c>
      <c r="S110" s="19">
        <f t="shared" si="208"/>
        <v>0</v>
      </c>
      <c r="T110" s="19">
        <f t="shared" si="208"/>
        <v>0</v>
      </c>
      <c r="U110" s="19">
        <f t="shared" si="208"/>
        <v>0</v>
      </c>
      <c r="V110" s="19">
        <f t="shared" si="208"/>
        <v>0</v>
      </c>
      <c r="W110" s="19">
        <f t="shared" si="208"/>
        <v>0</v>
      </c>
      <c r="X110" s="19">
        <f t="shared" si="208"/>
        <v>0</v>
      </c>
      <c r="Y110" s="19">
        <f t="shared" si="208"/>
        <v>0</v>
      </c>
      <c r="Z110" s="19">
        <f t="shared" si="208"/>
        <v>0</v>
      </c>
      <c r="AA110" s="19">
        <f t="shared" si="208"/>
        <v>0</v>
      </c>
      <c r="AB110" s="19">
        <f t="shared" si="208"/>
        <v>0</v>
      </c>
      <c r="AC110" s="19">
        <f t="shared" si="208"/>
        <v>0</v>
      </c>
      <c r="AD110" s="19">
        <f t="shared" si="208"/>
        <v>0</v>
      </c>
      <c r="AE110" s="19">
        <f t="shared" si="208"/>
        <v>0</v>
      </c>
      <c r="AF110" s="19">
        <f t="shared" si="208"/>
        <v>0</v>
      </c>
      <c r="AG110" s="19">
        <f t="shared" si="208"/>
        <v>0</v>
      </c>
      <c r="AH110" s="19">
        <f t="shared" si="208"/>
        <v>0</v>
      </c>
      <c r="AI110" s="19">
        <f t="shared" si="208"/>
        <v>0</v>
      </c>
      <c r="AJ110" s="19">
        <f t="shared" si="208"/>
        <v>0</v>
      </c>
      <c r="AK110" s="19">
        <f t="shared" si="208"/>
        <v>0</v>
      </c>
      <c r="AL110" s="19">
        <f t="shared" si="208"/>
        <v>0</v>
      </c>
      <c r="AM110" s="19">
        <f t="shared" si="208"/>
        <v>0</v>
      </c>
      <c r="AN110" s="19">
        <f t="shared" si="208"/>
        <v>0</v>
      </c>
      <c r="AO110" s="19">
        <f t="shared" si="208"/>
        <v>0</v>
      </c>
      <c r="AP110" s="19">
        <f t="shared" si="208"/>
        <v>0</v>
      </c>
      <c r="AQ110" s="19">
        <f t="shared" si="208"/>
        <v>0</v>
      </c>
      <c r="AR110" s="19">
        <f t="shared" si="208"/>
        <v>0</v>
      </c>
      <c r="AS110" s="19">
        <f t="shared" si="208"/>
        <v>0</v>
      </c>
      <c r="AT110" s="19">
        <f t="shared" si="208"/>
        <v>0</v>
      </c>
      <c r="AU110" s="19">
        <f t="shared" si="208"/>
        <v>0</v>
      </c>
      <c r="AV110" s="19">
        <f t="shared" si="208"/>
        <v>0</v>
      </c>
      <c r="AW110" s="19">
        <f t="shared" si="208"/>
        <v>0</v>
      </c>
      <c r="AX110" s="19">
        <f t="shared" si="208"/>
        <v>0</v>
      </c>
      <c r="AY110" s="19">
        <f t="shared" si="208"/>
        <v>0</v>
      </c>
      <c r="AZ110" s="19">
        <f t="shared" si="208"/>
        <v>0</v>
      </c>
      <c r="BA110" s="19">
        <f t="shared" si="208"/>
        <v>0</v>
      </c>
      <c r="BB110" s="19">
        <f t="shared" si="208"/>
        <v>0</v>
      </c>
      <c r="BC110" s="19">
        <f t="shared" si="208"/>
        <v>0</v>
      </c>
      <c r="BD110" s="19">
        <f t="shared" si="208"/>
        <v>0</v>
      </c>
      <c r="BE110" s="19">
        <f t="shared" si="208"/>
        <v>0</v>
      </c>
      <c r="BF110" s="19">
        <f t="shared" si="208"/>
        <v>0</v>
      </c>
      <c r="BG110" s="19">
        <f t="shared" si="208"/>
        <v>0</v>
      </c>
      <c r="BH110" s="19">
        <f t="shared" si="208"/>
        <v>0</v>
      </c>
      <c r="BI110" s="19">
        <f t="shared" si="208"/>
        <v>0</v>
      </c>
      <c r="BJ110" s="19">
        <f t="shared" si="208"/>
        <v>0</v>
      </c>
      <c r="BK110" s="19">
        <f t="shared" si="208"/>
        <v>0</v>
      </c>
      <c r="BL110" s="19">
        <f t="shared" si="208"/>
        <v>0</v>
      </c>
      <c r="BM110" s="19">
        <f t="shared" si="208"/>
        <v>0</v>
      </c>
      <c r="BN110" s="19">
        <f t="shared" si="208"/>
        <v>0</v>
      </c>
      <c r="BO110" s="19">
        <f t="shared" si="208"/>
        <v>0</v>
      </c>
      <c r="BP110" s="19">
        <f t="shared" si="208"/>
        <v>0</v>
      </c>
      <c r="BQ110" s="19">
        <f t="shared" si="208"/>
        <v>0</v>
      </c>
      <c r="BR110" s="19">
        <f t="shared" si="208"/>
        <v>0</v>
      </c>
      <c r="BS110" s="19">
        <f t="shared" si="208"/>
        <v>0</v>
      </c>
      <c r="BT110" s="19">
        <f t="shared" si="208"/>
        <v>0</v>
      </c>
      <c r="BU110" s="19">
        <f t="shared" si="208"/>
        <v>0</v>
      </c>
      <c r="BV110" s="19">
        <f t="shared" si="208"/>
        <v>0</v>
      </c>
      <c r="BW110" s="19">
        <f t="shared" ref="BW110:CM110" si="209">SUM(BW108:BW109)</f>
        <v>0</v>
      </c>
      <c r="BX110" s="19">
        <f t="shared" si="209"/>
        <v>0</v>
      </c>
      <c r="BY110" s="19">
        <f t="shared" si="209"/>
        <v>0</v>
      </c>
      <c r="BZ110" s="19">
        <f t="shared" si="209"/>
        <v>0</v>
      </c>
      <c r="CA110" s="19">
        <f t="shared" si="209"/>
        <v>0</v>
      </c>
      <c r="CB110" s="19">
        <f t="shared" si="209"/>
        <v>0</v>
      </c>
      <c r="CC110" s="19">
        <f t="shared" si="209"/>
        <v>0</v>
      </c>
      <c r="CD110" s="19">
        <f t="shared" si="209"/>
        <v>0</v>
      </c>
      <c r="CE110" s="19">
        <f t="shared" si="209"/>
        <v>0</v>
      </c>
      <c r="CF110" s="19">
        <f t="shared" si="209"/>
        <v>0</v>
      </c>
      <c r="CG110" s="19">
        <f t="shared" si="209"/>
        <v>0</v>
      </c>
      <c r="CH110" s="19">
        <f t="shared" si="209"/>
        <v>0</v>
      </c>
      <c r="CI110" s="19">
        <f t="shared" si="209"/>
        <v>0</v>
      </c>
      <c r="CJ110" s="19">
        <f t="shared" si="209"/>
        <v>0</v>
      </c>
      <c r="CK110" s="19">
        <f t="shared" si="209"/>
        <v>0</v>
      </c>
      <c r="CL110" s="19">
        <f t="shared" si="209"/>
        <v>0</v>
      </c>
      <c r="CM110" s="19">
        <f t="shared" si="209"/>
        <v>0</v>
      </c>
      <c r="CN110" s="19">
        <f t="shared" ref="CN110:DW110" si="210">SUM(CN108:CN109)</f>
        <v>0</v>
      </c>
      <c r="CO110" s="19">
        <f t="shared" si="210"/>
        <v>0</v>
      </c>
      <c r="CP110" s="19">
        <f t="shared" si="210"/>
        <v>0</v>
      </c>
      <c r="CQ110" s="19">
        <f t="shared" si="210"/>
        <v>0</v>
      </c>
      <c r="CR110" s="19">
        <f t="shared" si="210"/>
        <v>0</v>
      </c>
      <c r="CS110" s="19">
        <f t="shared" si="210"/>
        <v>0</v>
      </c>
      <c r="CT110" s="19">
        <f t="shared" si="210"/>
        <v>0</v>
      </c>
      <c r="CU110" s="19">
        <f t="shared" si="210"/>
        <v>0</v>
      </c>
      <c r="CV110" s="19">
        <f t="shared" si="210"/>
        <v>0</v>
      </c>
      <c r="CW110" s="19">
        <f t="shared" si="210"/>
        <v>0</v>
      </c>
      <c r="CX110" s="19">
        <f t="shared" si="210"/>
        <v>0</v>
      </c>
      <c r="CY110" s="19">
        <f t="shared" si="210"/>
        <v>0</v>
      </c>
      <c r="CZ110" s="19">
        <f t="shared" si="210"/>
        <v>0</v>
      </c>
      <c r="DA110" s="19">
        <f t="shared" si="210"/>
        <v>0</v>
      </c>
      <c r="DB110" s="19">
        <f t="shared" si="210"/>
        <v>0</v>
      </c>
      <c r="DC110" s="19">
        <f t="shared" si="210"/>
        <v>0</v>
      </c>
      <c r="DD110" s="19">
        <f t="shared" si="210"/>
        <v>0</v>
      </c>
      <c r="DE110" s="19">
        <f t="shared" si="210"/>
        <v>0</v>
      </c>
      <c r="DF110" s="19">
        <f t="shared" si="210"/>
        <v>0</v>
      </c>
      <c r="DG110" s="19">
        <f t="shared" si="210"/>
        <v>0</v>
      </c>
      <c r="DH110" s="19">
        <f t="shared" si="210"/>
        <v>0</v>
      </c>
      <c r="DI110" s="19">
        <f t="shared" si="210"/>
        <v>0</v>
      </c>
      <c r="DJ110" s="19">
        <f t="shared" si="210"/>
        <v>0</v>
      </c>
      <c r="DK110" s="19">
        <f t="shared" si="210"/>
        <v>0</v>
      </c>
      <c r="DL110" s="19">
        <f t="shared" si="210"/>
        <v>0</v>
      </c>
      <c r="DM110" s="19">
        <f t="shared" si="210"/>
        <v>0</v>
      </c>
      <c r="DN110" s="19">
        <f t="shared" si="210"/>
        <v>0</v>
      </c>
      <c r="DO110" s="19">
        <f t="shared" si="210"/>
        <v>0</v>
      </c>
      <c r="DP110" s="19">
        <f t="shared" si="210"/>
        <v>0</v>
      </c>
      <c r="DQ110" s="19">
        <f t="shared" si="210"/>
        <v>0</v>
      </c>
      <c r="DR110" s="19">
        <f t="shared" si="210"/>
        <v>0</v>
      </c>
      <c r="DS110" s="19">
        <f t="shared" si="210"/>
        <v>0</v>
      </c>
      <c r="DT110" s="19">
        <f t="shared" si="210"/>
        <v>0</v>
      </c>
      <c r="DU110" s="19">
        <f t="shared" si="210"/>
        <v>0</v>
      </c>
      <c r="DV110" s="19">
        <f t="shared" si="210"/>
        <v>0</v>
      </c>
      <c r="DW110" s="19">
        <f t="shared" si="210"/>
        <v>0</v>
      </c>
      <c r="DX110" s="19">
        <f>SUM(DX108:DX109)</f>
        <v>0</v>
      </c>
      <c r="DY110" s="19">
        <f>SUM(DY108:DY109)</f>
        <v>3533650.8225271222</v>
      </c>
    </row>
    <row r="111" spans="2:129" ht="17" thickBot="1" x14ac:dyDescent="0.25">
      <c r="B111" s="12" t="s">
        <v>140</v>
      </c>
      <c r="C111" s="13"/>
      <c r="D111" s="13"/>
      <c r="E111" s="13"/>
      <c r="F111" s="13"/>
      <c r="G111" s="195"/>
      <c r="H111" s="197"/>
      <c r="I111" s="23">
        <f>MAX(I31-I96-I110,0)</f>
        <v>0</v>
      </c>
      <c r="J111" s="23">
        <f>MAX(J31-J96-J110,0)</f>
        <v>0</v>
      </c>
      <c r="K111" s="23">
        <f t="shared" ref="K111:BV111" si="211">MAX(K31-K96-K110,0)</f>
        <v>0</v>
      </c>
      <c r="L111" s="23">
        <f t="shared" si="211"/>
        <v>0</v>
      </c>
      <c r="M111" s="23">
        <f t="shared" si="211"/>
        <v>0</v>
      </c>
      <c r="N111" s="23">
        <f t="shared" si="211"/>
        <v>0</v>
      </c>
      <c r="O111" s="23">
        <f t="shared" si="211"/>
        <v>0</v>
      </c>
      <c r="P111" s="23">
        <f t="shared" si="211"/>
        <v>0</v>
      </c>
      <c r="Q111" s="23">
        <f t="shared" si="211"/>
        <v>0</v>
      </c>
      <c r="R111" s="23">
        <f t="shared" si="211"/>
        <v>0</v>
      </c>
      <c r="S111" s="23">
        <f t="shared" si="211"/>
        <v>0</v>
      </c>
      <c r="T111" s="23">
        <f t="shared" si="211"/>
        <v>0</v>
      </c>
      <c r="U111" s="23">
        <f t="shared" si="211"/>
        <v>0</v>
      </c>
      <c r="V111" s="23">
        <f t="shared" si="211"/>
        <v>0</v>
      </c>
      <c r="W111" s="23">
        <f t="shared" si="211"/>
        <v>0</v>
      </c>
      <c r="X111" s="23">
        <f t="shared" si="211"/>
        <v>0</v>
      </c>
      <c r="Y111" s="23">
        <f t="shared" si="211"/>
        <v>0</v>
      </c>
      <c r="Z111" s="23">
        <f t="shared" si="211"/>
        <v>0</v>
      </c>
      <c r="AA111" s="23">
        <f t="shared" si="211"/>
        <v>0</v>
      </c>
      <c r="AB111" s="23">
        <f t="shared" si="211"/>
        <v>0</v>
      </c>
      <c r="AC111" s="23">
        <f t="shared" si="211"/>
        <v>0</v>
      </c>
      <c r="AD111" s="23">
        <f t="shared" si="211"/>
        <v>0</v>
      </c>
      <c r="AE111" s="23">
        <f t="shared" si="211"/>
        <v>0</v>
      </c>
      <c r="AF111" s="23">
        <f t="shared" si="211"/>
        <v>0</v>
      </c>
      <c r="AG111" s="23">
        <f t="shared" si="211"/>
        <v>0</v>
      </c>
      <c r="AH111" s="23">
        <f t="shared" si="211"/>
        <v>0</v>
      </c>
      <c r="AI111" s="23">
        <f t="shared" si="211"/>
        <v>0</v>
      </c>
      <c r="AJ111" s="23">
        <f t="shared" si="211"/>
        <v>0</v>
      </c>
      <c r="AK111" s="23">
        <f t="shared" si="211"/>
        <v>0</v>
      </c>
      <c r="AL111" s="23">
        <f t="shared" si="211"/>
        <v>0</v>
      </c>
      <c r="AM111" s="23">
        <f t="shared" si="211"/>
        <v>0</v>
      </c>
      <c r="AN111" s="23">
        <f t="shared" si="211"/>
        <v>0</v>
      </c>
      <c r="AO111" s="23">
        <f t="shared" si="211"/>
        <v>0</v>
      </c>
      <c r="AP111" s="23">
        <f t="shared" si="211"/>
        <v>0</v>
      </c>
      <c r="AQ111" s="23">
        <f t="shared" si="211"/>
        <v>0</v>
      </c>
      <c r="AR111" s="23">
        <f t="shared" si="211"/>
        <v>0</v>
      </c>
      <c r="AS111" s="23">
        <f t="shared" si="211"/>
        <v>0</v>
      </c>
      <c r="AT111" s="23">
        <f t="shared" si="211"/>
        <v>0</v>
      </c>
      <c r="AU111" s="23">
        <f t="shared" si="211"/>
        <v>0</v>
      </c>
      <c r="AV111" s="23">
        <f t="shared" si="211"/>
        <v>0</v>
      </c>
      <c r="AW111" s="23">
        <f t="shared" si="211"/>
        <v>0</v>
      </c>
      <c r="AX111" s="23">
        <f t="shared" si="211"/>
        <v>0</v>
      </c>
      <c r="AY111" s="23">
        <f t="shared" si="211"/>
        <v>0</v>
      </c>
      <c r="AZ111" s="23">
        <f t="shared" si="211"/>
        <v>0</v>
      </c>
      <c r="BA111" s="23">
        <f t="shared" si="211"/>
        <v>0</v>
      </c>
      <c r="BB111" s="23">
        <f t="shared" si="211"/>
        <v>0</v>
      </c>
      <c r="BC111" s="23">
        <f t="shared" si="211"/>
        <v>0</v>
      </c>
      <c r="BD111" s="23">
        <f t="shared" si="211"/>
        <v>0</v>
      </c>
      <c r="BE111" s="23">
        <f t="shared" si="211"/>
        <v>0</v>
      </c>
      <c r="BF111" s="23">
        <f t="shared" si="211"/>
        <v>0</v>
      </c>
      <c r="BG111" s="23">
        <f t="shared" si="211"/>
        <v>0</v>
      </c>
      <c r="BH111" s="23">
        <f t="shared" si="211"/>
        <v>0</v>
      </c>
      <c r="BI111" s="23">
        <f t="shared" si="211"/>
        <v>0</v>
      </c>
      <c r="BJ111" s="23">
        <f t="shared" si="211"/>
        <v>0</v>
      </c>
      <c r="BK111" s="23">
        <f t="shared" si="211"/>
        <v>0</v>
      </c>
      <c r="BL111" s="23">
        <f t="shared" si="211"/>
        <v>0</v>
      </c>
      <c r="BM111" s="23">
        <f t="shared" si="211"/>
        <v>0</v>
      </c>
      <c r="BN111" s="23">
        <f t="shared" si="211"/>
        <v>0</v>
      </c>
      <c r="BO111" s="23">
        <f t="shared" si="211"/>
        <v>0</v>
      </c>
      <c r="BP111" s="23">
        <f t="shared" si="211"/>
        <v>0</v>
      </c>
      <c r="BQ111" s="23">
        <f t="shared" si="211"/>
        <v>0</v>
      </c>
      <c r="BR111" s="23">
        <f t="shared" si="211"/>
        <v>0</v>
      </c>
      <c r="BS111" s="23">
        <f t="shared" si="211"/>
        <v>0</v>
      </c>
      <c r="BT111" s="23">
        <f t="shared" si="211"/>
        <v>0</v>
      </c>
      <c r="BU111" s="23">
        <f t="shared" si="211"/>
        <v>0</v>
      </c>
      <c r="BV111" s="23">
        <f t="shared" si="211"/>
        <v>0</v>
      </c>
      <c r="BW111" s="23">
        <f t="shared" ref="BW111:CM111" si="212">MAX(BW31-BW96-BW110,0)</f>
        <v>0</v>
      </c>
      <c r="BX111" s="23">
        <f t="shared" si="212"/>
        <v>0</v>
      </c>
      <c r="BY111" s="23">
        <f t="shared" si="212"/>
        <v>0</v>
      </c>
      <c r="BZ111" s="23">
        <f t="shared" si="212"/>
        <v>0</v>
      </c>
      <c r="CA111" s="23">
        <f t="shared" si="212"/>
        <v>0</v>
      </c>
      <c r="CB111" s="23">
        <f t="shared" si="212"/>
        <v>0</v>
      </c>
      <c r="CC111" s="23">
        <f t="shared" si="212"/>
        <v>0</v>
      </c>
      <c r="CD111" s="23">
        <f t="shared" si="212"/>
        <v>0</v>
      </c>
      <c r="CE111" s="23">
        <f t="shared" si="212"/>
        <v>0</v>
      </c>
      <c r="CF111" s="23">
        <f t="shared" si="212"/>
        <v>0</v>
      </c>
      <c r="CG111" s="23">
        <f t="shared" si="212"/>
        <v>0</v>
      </c>
      <c r="CH111" s="23">
        <f t="shared" si="212"/>
        <v>0</v>
      </c>
      <c r="CI111" s="23">
        <f t="shared" si="212"/>
        <v>0</v>
      </c>
      <c r="CJ111" s="23">
        <f t="shared" si="212"/>
        <v>0</v>
      </c>
      <c r="CK111" s="23">
        <f t="shared" si="212"/>
        <v>0</v>
      </c>
      <c r="CL111" s="23">
        <f t="shared" si="212"/>
        <v>0</v>
      </c>
      <c r="CM111" s="23">
        <f t="shared" si="212"/>
        <v>0</v>
      </c>
      <c r="CN111" s="23">
        <f t="shared" ref="CN111:DW111" si="213">MAX(CN31-CN96-CN110,0)</f>
        <v>0</v>
      </c>
      <c r="CO111" s="23">
        <f t="shared" si="213"/>
        <v>0</v>
      </c>
      <c r="CP111" s="23">
        <f t="shared" si="213"/>
        <v>0</v>
      </c>
      <c r="CQ111" s="23">
        <f t="shared" si="213"/>
        <v>0</v>
      </c>
      <c r="CR111" s="23">
        <f t="shared" si="213"/>
        <v>0</v>
      </c>
      <c r="CS111" s="23">
        <f t="shared" si="213"/>
        <v>0</v>
      </c>
      <c r="CT111" s="23">
        <f t="shared" si="213"/>
        <v>0</v>
      </c>
      <c r="CU111" s="23">
        <f t="shared" si="213"/>
        <v>0</v>
      </c>
      <c r="CV111" s="23">
        <f t="shared" si="213"/>
        <v>0</v>
      </c>
      <c r="CW111" s="23">
        <f t="shared" si="213"/>
        <v>0</v>
      </c>
      <c r="CX111" s="23">
        <f t="shared" si="213"/>
        <v>0</v>
      </c>
      <c r="CY111" s="23">
        <f t="shared" si="213"/>
        <v>0</v>
      </c>
      <c r="CZ111" s="23">
        <f t="shared" si="213"/>
        <v>0</v>
      </c>
      <c r="DA111" s="23">
        <f t="shared" si="213"/>
        <v>0</v>
      </c>
      <c r="DB111" s="23">
        <f t="shared" si="213"/>
        <v>0</v>
      </c>
      <c r="DC111" s="23">
        <f t="shared" si="213"/>
        <v>0</v>
      </c>
      <c r="DD111" s="23">
        <f t="shared" si="213"/>
        <v>0</v>
      </c>
      <c r="DE111" s="23">
        <f t="shared" si="213"/>
        <v>0</v>
      </c>
      <c r="DF111" s="23">
        <f t="shared" si="213"/>
        <v>0</v>
      </c>
      <c r="DG111" s="23">
        <f t="shared" si="213"/>
        <v>0</v>
      </c>
      <c r="DH111" s="23">
        <f t="shared" si="213"/>
        <v>0</v>
      </c>
      <c r="DI111" s="23">
        <f t="shared" si="213"/>
        <v>0</v>
      </c>
      <c r="DJ111" s="23">
        <f t="shared" si="213"/>
        <v>0</v>
      </c>
      <c r="DK111" s="23">
        <f t="shared" si="213"/>
        <v>0</v>
      </c>
      <c r="DL111" s="23">
        <f t="shared" si="213"/>
        <v>0</v>
      </c>
      <c r="DM111" s="23">
        <f t="shared" si="213"/>
        <v>0</v>
      </c>
      <c r="DN111" s="23">
        <f t="shared" si="213"/>
        <v>0</v>
      </c>
      <c r="DO111" s="23">
        <f t="shared" si="213"/>
        <v>0</v>
      </c>
      <c r="DP111" s="23">
        <f t="shared" si="213"/>
        <v>0</v>
      </c>
      <c r="DQ111" s="23">
        <f t="shared" si="213"/>
        <v>0</v>
      </c>
      <c r="DR111" s="23">
        <f t="shared" si="213"/>
        <v>0</v>
      </c>
      <c r="DS111" s="23">
        <f t="shared" si="213"/>
        <v>0</v>
      </c>
      <c r="DT111" s="23">
        <f t="shared" si="213"/>
        <v>0</v>
      </c>
      <c r="DU111" s="23">
        <f t="shared" si="213"/>
        <v>0</v>
      </c>
      <c r="DV111" s="23">
        <f t="shared" si="213"/>
        <v>0</v>
      </c>
      <c r="DW111" s="23">
        <f t="shared" si="213"/>
        <v>0</v>
      </c>
      <c r="DX111" s="23">
        <f>MAX(DX31-DX96-DX110,0)</f>
        <v>0</v>
      </c>
      <c r="DY111" s="23">
        <f>MAX(DY31-DY96-DY110,0)</f>
        <v>171104604.59768009</v>
      </c>
    </row>
    <row r="112" spans="2:129" ht="17" thickBot="1" x14ac:dyDescent="0.25">
      <c r="G112" s="9"/>
      <c r="H112" s="37"/>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row>
    <row r="113" spans="2:129" x14ac:dyDescent="0.2">
      <c r="B113" s="234" t="s">
        <v>114</v>
      </c>
      <c r="C113" s="235"/>
      <c r="D113" s="931">
        <f>G9</f>
        <v>1.2</v>
      </c>
      <c r="E113" s="931"/>
      <c r="F113" s="931"/>
      <c r="G113" s="244"/>
      <c r="H113" s="235"/>
      <c r="I113" s="239">
        <f>I$30</f>
        <v>0</v>
      </c>
      <c r="J113" s="239">
        <f t="shared" ref="J113:BU113" si="214">J$30</f>
        <v>1</v>
      </c>
      <c r="K113" s="239">
        <f t="shared" si="214"/>
        <v>2</v>
      </c>
      <c r="L113" s="239">
        <f t="shared" si="214"/>
        <v>3</v>
      </c>
      <c r="M113" s="239">
        <f t="shared" si="214"/>
        <v>4</v>
      </c>
      <c r="N113" s="239">
        <f t="shared" si="214"/>
        <v>5</v>
      </c>
      <c r="O113" s="239">
        <f t="shared" si="214"/>
        <v>6</v>
      </c>
      <c r="P113" s="239">
        <f t="shared" si="214"/>
        <v>7</v>
      </c>
      <c r="Q113" s="239">
        <f t="shared" si="214"/>
        <v>8</v>
      </c>
      <c r="R113" s="239">
        <f t="shared" si="214"/>
        <v>9</v>
      </c>
      <c r="S113" s="239">
        <f t="shared" si="214"/>
        <v>10</v>
      </c>
      <c r="T113" s="239">
        <f t="shared" si="214"/>
        <v>11</v>
      </c>
      <c r="U113" s="239">
        <f t="shared" si="214"/>
        <v>12</v>
      </c>
      <c r="V113" s="239">
        <f t="shared" si="214"/>
        <v>13</v>
      </c>
      <c r="W113" s="239">
        <f t="shared" si="214"/>
        <v>14</v>
      </c>
      <c r="X113" s="239">
        <f t="shared" si="214"/>
        <v>15</v>
      </c>
      <c r="Y113" s="239">
        <f t="shared" si="214"/>
        <v>16</v>
      </c>
      <c r="Z113" s="239">
        <f t="shared" si="214"/>
        <v>17</v>
      </c>
      <c r="AA113" s="239">
        <f t="shared" si="214"/>
        <v>18</v>
      </c>
      <c r="AB113" s="239">
        <f t="shared" si="214"/>
        <v>19</v>
      </c>
      <c r="AC113" s="239">
        <f t="shared" si="214"/>
        <v>20</v>
      </c>
      <c r="AD113" s="239">
        <f t="shared" si="214"/>
        <v>21</v>
      </c>
      <c r="AE113" s="239">
        <f t="shared" si="214"/>
        <v>22</v>
      </c>
      <c r="AF113" s="239">
        <f t="shared" si="214"/>
        <v>23</v>
      </c>
      <c r="AG113" s="239">
        <f t="shared" si="214"/>
        <v>24</v>
      </c>
      <c r="AH113" s="239">
        <f t="shared" si="214"/>
        <v>25</v>
      </c>
      <c r="AI113" s="239">
        <f t="shared" si="214"/>
        <v>26</v>
      </c>
      <c r="AJ113" s="239">
        <f t="shared" si="214"/>
        <v>27</v>
      </c>
      <c r="AK113" s="239">
        <f t="shared" si="214"/>
        <v>28</v>
      </c>
      <c r="AL113" s="239">
        <f t="shared" si="214"/>
        <v>29</v>
      </c>
      <c r="AM113" s="239">
        <f t="shared" si="214"/>
        <v>30</v>
      </c>
      <c r="AN113" s="239">
        <f t="shared" si="214"/>
        <v>31</v>
      </c>
      <c r="AO113" s="239">
        <f t="shared" si="214"/>
        <v>32</v>
      </c>
      <c r="AP113" s="239">
        <f t="shared" si="214"/>
        <v>33</v>
      </c>
      <c r="AQ113" s="239">
        <f t="shared" si="214"/>
        <v>34</v>
      </c>
      <c r="AR113" s="239">
        <f t="shared" si="214"/>
        <v>35</v>
      </c>
      <c r="AS113" s="239">
        <f t="shared" si="214"/>
        <v>36</v>
      </c>
      <c r="AT113" s="239">
        <f t="shared" si="214"/>
        <v>37</v>
      </c>
      <c r="AU113" s="239">
        <f t="shared" si="214"/>
        <v>38</v>
      </c>
      <c r="AV113" s="239">
        <f t="shared" si="214"/>
        <v>39</v>
      </c>
      <c r="AW113" s="239">
        <f t="shared" si="214"/>
        <v>40</v>
      </c>
      <c r="AX113" s="239">
        <f t="shared" si="214"/>
        <v>41</v>
      </c>
      <c r="AY113" s="239">
        <f t="shared" si="214"/>
        <v>42</v>
      </c>
      <c r="AZ113" s="239">
        <f t="shared" si="214"/>
        <v>43</v>
      </c>
      <c r="BA113" s="239">
        <f t="shared" si="214"/>
        <v>44</v>
      </c>
      <c r="BB113" s="239">
        <f t="shared" si="214"/>
        <v>45</v>
      </c>
      <c r="BC113" s="239">
        <f t="shared" si="214"/>
        <v>46</v>
      </c>
      <c r="BD113" s="239">
        <f t="shared" si="214"/>
        <v>47</v>
      </c>
      <c r="BE113" s="239">
        <f t="shared" si="214"/>
        <v>48</v>
      </c>
      <c r="BF113" s="239">
        <f t="shared" si="214"/>
        <v>49</v>
      </c>
      <c r="BG113" s="239">
        <f t="shared" si="214"/>
        <v>50</v>
      </c>
      <c r="BH113" s="239">
        <f t="shared" si="214"/>
        <v>51</v>
      </c>
      <c r="BI113" s="239">
        <f t="shared" si="214"/>
        <v>52</v>
      </c>
      <c r="BJ113" s="239">
        <f t="shared" si="214"/>
        <v>53</v>
      </c>
      <c r="BK113" s="239">
        <f t="shared" si="214"/>
        <v>54</v>
      </c>
      <c r="BL113" s="239">
        <f t="shared" si="214"/>
        <v>55</v>
      </c>
      <c r="BM113" s="239">
        <f t="shared" si="214"/>
        <v>56</v>
      </c>
      <c r="BN113" s="239">
        <f t="shared" si="214"/>
        <v>57</v>
      </c>
      <c r="BO113" s="239">
        <f t="shared" si="214"/>
        <v>58</v>
      </c>
      <c r="BP113" s="239">
        <f t="shared" si="214"/>
        <v>59</v>
      </c>
      <c r="BQ113" s="239">
        <f t="shared" si="214"/>
        <v>60</v>
      </c>
      <c r="BR113" s="239">
        <f t="shared" si="214"/>
        <v>61</v>
      </c>
      <c r="BS113" s="239">
        <f t="shared" si="214"/>
        <v>62</v>
      </c>
      <c r="BT113" s="239">
        <f t="shared" si="214"/>
        <v>63</v>
      </c>
      <c r="BU113" s="239">
        <f t="shared" si="214"/>
        <v>64</v>
      </c>
      <c r="BV113" s="239">
        <f t="shared" ref="BV113:DY113" si="215">BV$30</f>
        <v>65</v>
      </c>
      <c r="BW113" s="239">
        <f t="shared" si="215"/>
        <v>66</v>
      </c>
      <c r="BX113" s="239">
        <f t="shared" si="215"/>
        <v>67</v>
      </c>
      <c r="BY113" s="239">
        <f t="shared" si="215"/>
        <v>68</v>
      </c>
      <c r="BZ113" s="239">
        <f t="shared" si="215"/>
        <v>69</v>
      </c>
      <c r="CA113" s="239">
        <f t="shared" si="215"/>
        <v>70</v>
      </c>
      <c r="CB113" s="239">
        <f t="shared" si="215"/>
        <v>71</v>
      </c>
      <c r="CC113" s="239">
        <f t="shared" si="215"/>
        <v>72</v>
      </c>
      <c r="CD113" s="239">
        <f t="shared" si="215"/>
        <v>73</v>
      </c>
      <c r="CE113" s="239">
        <f t="shared" si="215"/>
        <v>74</v>
      </c>
      <c r="CF113" s="239">
        <f t="shared" si="215"/>
        <v>75</v>
      </c>
      <c r="CG113" s="239">
        <f t="shared" si="215"/>
        <v>76</v>
      </c>
      <c r="CH113" s="239">
        <f t="shared" si="215"/>
        <v>77</v>
      </c>
      <c r="CI113" s="239">
        <f t="shared" si="215"/>
        <v>78</v>
      </c>
      <c r="CJ113" s="239">
        <f t="shared" si="215"/>
        <v>79</v>
      </c>
      <c r="CK113" s="239">
        <f t="shared" si="215"/>
        <v>80</v>
      </c>
      <c r="CL113" s="239">
        <f t="shared" si="215"/>
        <v>81</v>
      </c>
      <c r="CM113" s="239">
        <f t="shared" si="215"/>
        <v>82</v>
      </c>
      <c r="CN113" s="239">
        <f t="shared" si="215"/>
        <v>83</v>
      </c>
      <c r="CO113" s="239">
        <f t="shared" si="215"/>
        <v>84</v>
      </c>
      <c r="CP113" s="239">
        <f t="shared" si="215"/>
        <v>85</v>
      </c>
      <c r="CQ113" s="239">
        <f t="shared" si="215"/>
        <v>86</v>
      </c>
      <c r="CR113" s="239">
        <f t="shared" si="215"/>
        <v>87</v>
      </c>
      <c r="CS113" s="239">
        <f t="shared" si="215"/>
        <v>88</v>
      </c>
      <c r="CT113" s="239">
        <f t="shared" si="215"/>
        <v>89</v>
      </c>
      <c r="CU113" s="239">
        <f t="shared" si="215"/>
        <v>90</v>
      </c>
      <c r="CV113" s="239">
        <f t="shared" si="215"/>
        <v>91</v>
      </c>
      <c r="CW113" s="239">
        <f t="shared" si="215"/>
        <v>92</v>
      </c>
      <c r="CX113" s="239">
        <f t="shared" si="215"/>
        <v>93</v>
      </c>
      <c r="CY113" s="239">
        <f t="shared" si="215"/>
        <v>94</v>
      </c>
      <c r="CZ113" s="239">
        <f t="shared" si="215"/>
        <v>95</v>
      </c>
      <c r="DA113" s="239">
        <f t="shared" si="215"/>
        <v>96</v>
      </c>
      <c r="DB113" s="239">
        <f t="shared" si="215"/>
        <v>97</v>
      </c>
      <c r="DC113" s="239">
        <f t="shared" si="215"/>
        <v>98</v>
      </c>
      <c r="DD113" s="239">
        <f t="shared" si="215"/>
        <v>99</v>
      </c>
      <c r="DE113" s="239">
        <f t="shared" si="215"/>
        <v>100</v>
      </c>
      <c r="DF113" s="239">
        <f t="shared" si="215"/>
        <v>101</v>
      </c>
      <c r="DG113" s="239">
        <f t="shared" si="215"/>
        <v>102</v>
      </c>
      <c r="DH113" s="239">
        <f t="shared" si="215"/>
        <v>103</v>
      </c>
      <c r="DI113" s="239">
        <f t="shared" si="215"/>
        <v>104</v>
      </c>
      <c r="DJ113" s="239">
        <f t="shared" si="215"/>
        <v>105</v>
      </c>
      <c r="DK113" s="239">
        <f t="shared" si="215"/>
        <v>106</v>
      </c>
      <c r="DL113" s="239">
        <f t="shared" si="215"/>
        <v>107</v>
      </c>
      <c r="DM113" s="239">
        <f t="shared" si="215"/>
        <v>108</v>
      </c>
      <c r="DN113" s="239">
        <f t="shared" si="215"/>
        <v>109</v>
      </c>
      <c r="DO113" s="239">
        <f t="shared" si="215"/>
        <v>110</v>
      </c>
      <c r="DP113" s="239">
        <f t="shared" si="215"/>
        <v>111</v>
      </c>
      <c r="DQ113" s="239">
        <f t="shared" si="215"/>
        <v>112</v>
      </c>
      <c r="DR113" s="239">
        <f t="shared" si="215"/>
        <v>113</v>
      </c>
      <c r="DS113" s="239">
        <f t="shared" si="215"/>
        <v>114</v>
      </c>
      <c r="DT113" s="239">
        <f t="shared" si="215"/>
        <v>115</v>
      </c>
      <c r="DU113" s="239">
        <f t="shared" si="215"/>
        <v>116</v>
      </c>
      <c r="DV113" s="239">
        <f t="shared" si="215"/>
        <v>117</v>
      </c>
      <c r="DW113" s="239">
        <f t="shared" si="215"/>
        <v>118</v>
      </c>
      <c r="DX113" s="239">
        <f t="shared" si="215"/>
        <v>119</v>
      </c>
      <c r="DY113" s="239">
        <f t="shared" si="215"/>
        <v>120</v>
      </c>
    </row>
    <row r="114" spans="2:129" x14ac:dyDescent="0.2">
      <c r="B114" s="10" t="s">
        <v>132</v>
      </c>
      <c r="G114" s="9"/>
      <c r="H114" s="37"/>
      <c r="I114" s="19">
        <f t="shared" ref="I114:AN114" si="216">H119</f>
        <v>0</v>
      </c>
      <c r="J114" s="19">
        <f t="shared" si="216"/>
        <v>49943738.700000003</v>
      </c>
      <c r="K114" s="19">
        <f t="shared" si="216"/>
        <v>59932486.440000005</v>
      </c>
      <c r="L114" s="19">
        <f t="shared" si="216"/>
        <v>59932486.440000005</v>
      </c>
      <c r="M114" s="19">
        <f t="shared" si="216"/>
        <v>59932486.440000005</v>
      </c>
      <c r="N114" s="19">
        <f t="shared" si="216"/>
        <v>59932486.440000005</v>
      </c>
      <c r="O114" s="19">
        <f t="shared" si="216"/>
        <v>59932486.440000005</v>
      </c>
      <c r="P114" s="19">
        <f t="shared" si="216"/>
        <v>59932486.440000005</v>
      </c>
      <c r="Q114" s="19">
        <f t="shared" si="216"/>
        <v>59932486.440000005</v>
      </c>
      <c r="R114" s="19">
        <f t="shared" si="216"/>
        <v>59932486.440000005</v>
      </c>
      <c r="S114" s="19">
        <f t="shared" si="216"/>
        <v>59932486.440000005</v>
      </c>
      <c r="T114" s="19">
        <f t="shared" si="216"/>
        <v>59932486.440000005</v>
      </c>
      <c r="U114" s="19">
        <f t="shared" si="216"/>
        <v>59932486.440000005</v>
      </c>
      <c r="V114" s="19">
        <f t="shared" si="216"/>
        <v>59932486.440000005</v>
      </c>
      <c r="W114" s="19">
        <f t="shared" si="216"/>
        <v>59932486.440000005</v>
      </c>
      <c r="X114" s="19">
        <f t="shared" si="216"/>
        <v>59932486.440000005</v>
      </c>
      <c r="Y114" s="19">
        <f t="shared" si="216"/>
        <v>59932486.440000005</v>
      </c>
      <c r="Z114" s="19">
        <f t="shared" si="216"/>
        <v>59932486.440000005</v>
      </c>
      <c r="AA114" s="19">
        <f t="shared" si="216"/>
        <v>59932486.440000005</v>
      </c>
      <c r="AB114" s="19">
        <f t="shared" si="216"/>
        <v>59932486.440000005</v>
      </c>
      <c r="AC114" s="19">
        <f t="shared" si="216"/>
        <v>59932486.440000005</v>
      </c>
      <c r="AD114" s="19">
        <f t="shared" si="216"/>
        <v>59932486.440000005</v>
      </c>
      <c r="AE114" s="19">
        <f t="shared" si="216"/>
        <v>59932486.440000005</v>
      </c>
      <c r="AF114" s="19">
        <f t="shared" si="216"/>
        <v>59932486.440000005</v>
      </c>
      <c r="AG114" s="19">
        <f t="shared" si="216"/>
        <v>59932486.440000005</v>
      </c>
      <c r="AH114" s="19">
        <f t="shared" si="216"/>
        <v>59932486.440000005</v>
      </c>
      <c r="AI114" s="19">
        <f t="shared" si="216"/>
        <v>59932486.440000005</v>
      </c>
      <c r="AJ114" s="19">
        <f t="shared" si="216"/>
        <v>59932486.440000005</v>
      </c>
      <c r="AK114" s="19">
        <f t="shared" si="216"/>
        <v>59932486.440000005</v>
      </c>
      <c r="AL114" s="19">
        <f t="shared" si="216"/>
        <v>59932486.440000005</v>
      </c>
      <c r="AM114" s="19">
        <f t="shared" si="216"/>
        <v>59932486.440000005</v>
      </c>
      <c r="AN114" s="19">
        <f t="shared" si="216"/>
        <v>59932486.440000005</v>
      </c>
      <c r="AO114" s="19">
        <f t="shared" ref="AO114:BT114" si="217">AN119</f>
        <v>59932486.440000005</v>
      </c>
      <c r="AP114" s="19">
        <f t="shared" si="217"/>
        <v>59932486.440000005</v>
      </c>
      <c r="AQ114" s="19">
        <f t="shared" si="217"/>
        <v>59932486.440000005</v>
      </c>
      <c r="AR114" s="19">
        <f t="shared" si="217"/>
        <v>59932486.440000005</v>
      </c>
      <c r="AS114" s="19">
        <f t="shared" si="217"/>
        <v>59932486.440000005</v>
      </c>
      <c r="AT114" s="19">
        <f t="shared" si="217"/>
        <v>59932486.440000005</v>
      </c>
      <c r="AU114" s="19">
        <f t="shared" si="217"/>
        <v>59932486.440000005</v>
      </c>
      <c r="AV114" s="19">
        <f t="shared" si="217"/>
        <v>59932486.440000005</v>
      </c>
      <c r="AW114" s="19">
        <f t="shared" si="217"/>
        <v>59932486.440000005</v>
      </c>
      <c r="AX114" s="19">
        <f t="shared" si="217"/>
        <v>59932486.440000005</v>
      </c>
      <c r="AY114" s="19">
        <f t="shared" si="217"/>
        <v>59932486.440000005</v>
      </c>
      <c r="AZ114" s="19">
        <f t="shared" si="217"/>
        <v>59932486.440000005</v>
      </c>
      <c r="BA114" s="19">
        <f t="shared" si="217"/>
        <v>59932486.440000005</v>
      </c>
      <c r="BB114" s="19">
        <f t="shared" si="217"/>
        <v>59932486.440000005</v>
      </c>
      <c r="BC114" s="19">
        <f t="shared" si="217"/>
        <v>59932486.440000005</v>
      </c>
      <c r="BD114" s="19">
        <f t="shared" si="217"/>
        <v>59932486.440000005</v>
      </c>
      <c r="BE114" s="19">
        <f t="shared" si="217"/>
        <v>46382528.15284396</v>
      </c>
      <c r="BF114" s="19">
        <f t="shared" si="217"/>
        <v>46728186.812476426</v>
      </c>
      <c r="BG114" s="19">
        <f t="shared" si="217"/>
        <v>47039963.75680314</v>
      </c>
      <c r="BH114" s="19">
        <f t="shared" si="217"/>
        <v>47268570.284209721</v>
      </c>
      <c r="BI114" s="19">
        <f t="shared" si="217"/>
        <v>47422095.538647875</v>
      </c>
      <c r="BJ114" s="19">
        <f t="shared" si="217"/>
        <v>47500539.520117603</v>
      </c>
      <c r="BK114" s="19">
        <f t="shared" si="217"/>
        <v>47503902.228618905</v>
      </c>
      <c r="BL114" s="19">
        <f t="shared" si="217"/>
        <v>47433708.803650692</v>
      </c>
      <c r="BM114" s="19">
        <f t="shared" si="217"/>
        <v>47300947.651208788</v>
      </c>
      <c r="BN114" s="19">
        <f t="shared" si="217"/>
        <v>47127372.546669394</v>
      </c>
      <c r="BO114" s="19">
        <f t="shared" si="217"/>
        <v>46922306.536622301</v>
      </c>
      <c r="BP114" s="19">
        <f t="shared" si="217"/>
        <v>46685749.621067517</v>
      </c>
      <c r="BQ114" s="19">
        <f t="shared" si="217"/>
        <v>46417777.694199525</v>
      </c>
      <c r="BR114" s="19">
        <f t="shared" si="217"/>
        <v>46149805.767331533</v>
      </c>
      <c r="BS114" s="19">
        <f t="shared" si="217"/>
        <v>45849572.53853932</v>
      </c>
      <c r="BT114" s="19">
        <f t="shared" si="217"/>
        <v>45549339.309747107</v>
      </c>
      <c r="BU114" s="19">
        <f t="shared" ref="BU114:CZ114" si="218">BT119</f>
        <v>45249106.080954894</v>
      </c>
      <c r="BV114" s="19">
        <f t="shared" si="218"/>
        <v>44948872.852162682</v>
      </c>
      <c r="BW114" s="19">
        <f t="shared" si="218"/>
        <v>44648639.623370469</v>
      </c>
      <c r="BX114" s="19">
        <f t="shared" si="218"/>
        <v>44348406.394578256</v>
      </c>
      <c r="BY114" s="19">
        <f t="shared" si="218"/>
        <v>44048173.165786043</v>
      </c>
      <c r="BZ114" s="19">
        <f t="shared" si="218"/>
        <v>43747939.93699383</v>
      </c>
      <c r="CA114" s="19">
        <f t="shared" si="218"/>
        <v>43447706.708201617</v>
      </c>
      <c r="CB114" s="19">
        <f t="shared" si="218"/>
        <v>43147473.479409404</v>
      </c>
      <c r="CC114" s="19">
        <f t="shared" si="218"/>
        <v>42847240.250617191</v>
      </c>
      <c r="CD114" s="19">
        <f t="shared" si="218"/>
        <v>42547007.021824978</v>
      </c>
      <c r="CE114" s="19">
        <f t="shared" si="218"/>
        <v>42213881.340354428</v>
      </c>
      <c r="CF114" s="19">
        <f t="shared" si="218"/>
        <v>41880755.658883877</v>
      </c>
      <c r="CG114" s="19">
        <f t="shared" si="218"/>
        <v>41547629.977413327</v>
      </c>
      <c r="CH114" s="19">
        <f t="shared" si="218"/>
        <v>41214504.295942776</v>
      </c>
      <c r="CI114" s="19">
        <f t="shared" si="218"/>
        <v>40881378.614472225</v>
      </c>
      <c r="CJ114" s="19">
        <f t="shared" si="218"/>
        <v>40548252.933001675</v>
      </c>
      <c r="CK114" s="19">
        <f t="shared" si="218"/>
        <v>40215127.251531124</v>
      </c>
      <c r="CL114" s="19">
        <f t="shared" si="218"/>
        <v>39882001.570060574</v>
      </c>
      <c r="CM114" s="19">
        <f t="shared" si="218"/>
        <v>39548875.888590023</v>
      </c>
      <c r="CN114" s="19">
        <f t="shared" si="218"/>
        <v>39215750.207119472</v>
      </c>
      <c r="CO114" s="19">
        <f t="shared" si="218"/>
        <v>38882624.525648922</v>
      </c>
      <c r="CP114" s="19">
        <f t="shared" si="218"/>
        <v>38549498.844178371</v>
      </c>
      <c r="CQ114" s="19">
        <f t="shared" si="218"/>
        <v>38182838.330079034</v>
      </c>
      <c r="CR114" s="19">
        <f t="shared" si="218"/>
        <v>37816177.815979697</v>
      </c>
      <c r="CS114" s="19">
        <f t="shared" si="218"/>
        <v>37449517.30188036</v>
      </c>
      <c r="CT114" s="19">
        <f t="shared" si="218"/>
        <v>37082856.787781022</v>
      </c>
      <c r="CU114" s="19">
        <f t="shared" si="218"/>
        <v>36716196.273681685</v>
      </c>
      <c r="CV114" s="19">
        <f t="shared" si="218"/>
        <v>36349535.759582348</v>
      </c>
      <c r="CW114" s="19">
        <f t="shared" si="218"/>
        <v>35982875.245483011</v>
      </c>
      <c r="CX114" s="19">
        <f t="shared" si="218"/>
        <v>35616214.731383674</v>
      </c>
      <c r="CY114" s="19">
        <f t="shared" si="218"/>
        <v>35249554.217284337</v>
      </c>
      <c r="CZ114" s="19">
        <f t="shared" si="218"/>
        <v>34882893.703185</v>
      </c>
      <c r="DA114" s="19">
        <f t="shared" ref="DA114:DY114" si="219">CZ119</f>
        <v>34516233.189085662</v>
      </c>
      <c r="DB114" s="19">
        <f t="shared" si="219"/>
        <v>34149572.674986325</v>
      </c>
      <c r="DC114" s="19">
        <f t="shared" si="219"/>
        <v>33748723.558496028</v>
      </c>
      <c r="DD114" s="19">
        <f t="shared" si="219"/>
        <v>33347874.442005731</v>
      </c>
      <c r="DE114" s="19">
        <f t="shared" si="219"/>
        <v>32947025.325515434</v>
      </c>
      <c r="DF114" s="19">
        <f t="shared" si="219"/>
        <v>32546176.209025137</v>
      </c>
      <c r="DG114" s="19">
        <f t="shared" si="219"/>
        <v>32145327.09253484</v>
      </c>
      <c r="DH114" s="19">
        <f t="shared" si="219"/>
        <v>31744477.976044543</v>
      </c>
      <c r="DI114" s="19">
        <f t="shared" si="219"/>
        <v>31343628.859554246</v>
      </c>
      <c r="DJ114" s="19">
        <f t="shared" si="219"/>
        <v>30942779.743063949</v>
      </c>
      <c r="DK114" s="19">
        <f t="shared" si="219"/>
        <v>30541930.626573652</v>
      </c>
      <c r="DL114" s="19">
        <f t="shared" si="219"/>
        <v>30141081.510083355</v>
      </c>
      <c r="DM114" s="19">
        <f t="shared" si="219"/>
        <v>29740232.393593058</v>
      </c>
      <c r="DN114" s="19">
        <f t="shared" si="219"/>
        <v>29339383.277102761</v>
      </c>
      <c r="DO114" s="19">
        <f t="shared" si="219"/>
        <v>28903680.23766977</v>
      </c>
      <c r="DP114" s="19">
        <f t="shared" si="219"/>
        <v>28467977.198236778</v>
      </c>
      <c r="DQ114" s="19">
        <f t="shared" si="219"/>
        <v>28032274.158803787</v>
      </c>
      <c r="DR114" s="19">
        <f t="shared" si="219"/>
        <v>27596571.119370796</v>
      </c>
      <c r="DS114" s="19">
        <f t="shared" si="219"/>
        <v>27160868.079937804</v>
      </c>
      <c r="DT114" s="19">
        <f t="shared" si="219"/>
        <v>26725165.040504813</v>
      </c>
      <c r="DU114" s="19">
        <f t="shared" si="219"/>
        <v>26289462.001071822</v>
      </c>
      <c r="DV114" s="19">
        <f t="shared" si="219"/>
        <v>25853758.961638831</v>
      </c>
      <c r="DW114" s="19">
        <f t="shared" si="219"/>
        <v>25418055.922205839</v>
      </c>
      <c r="DX114" s="19">
        <f t="shared" si="219"/>
        <v>24982352.882772848</v>
      </c>
      <c r="DY114" s="19">
        <f t="shared" si="219"/>
        <v>24546649.843339857</v>
      </c>
    </row>
    <row r="115" spans="2:129" x14ac:dyDescent="0.2">
      <c r="B115" s="10" t="s">
        <v>141</v>
      </c>
      <c r="G115" s="9"/>
      <c r="H115" s="37"/>
      <c r="I115" s="19">
        <f t="shared" ref="I115:AN115" si="220">H116*$D$113-H102</f>
        <v>0</v>
      </c>
      <c r="J115" s="19">
        <f t="shared" si="220"/>
        <v>9988747.7400000021</v>
      </c>
      <c r="K115" s="19">
        <f t="shared" si="220"/>
        <v>0</v>
      </c>
      <c r="L115" s="19">
        <f t="shared" si="220"/>
        <v>0</v>
      </c>
      <c r="M115" s="19">
        <f t="shared" si="220"/>
        <v>0</v>
      </c>
      <c r="N115" s="19">
        <f t="shared" si="220"/>
        <v>0</v>
      </c>
      <c r="O115" s="19">
        <f t="shared" si="220"/>
        <v>0</v>
      </c>
      <c r="P115" s="19">
        <f t="shared" si="220"/>
        <v>0</v>
      </c>
      <c r="Q115" s="19">
        <f t="shared" si="220"/>
        <v>0</v>
      </c>
      <c r="R115" s="19">
        <f t="shared" si="220"/>
        <v>0</v>
      </c>
      <c r="S115" s="19">
        <f t="shared" si="220"/>
        <v>0</v>
      </c>
      <c r="T115" s="19">
        <f t="shared" si="220"/>
        <v>0</v>
      </c>
      <c r="U115" s="19">
        <f t="shared" si="220"/>
        <v>0</v>
      </c>
      <c r="V115" s="19">
        <f t="shared" si="220"/>
        <v>0</v>
      </c>
      <c r="W115" s="19">
        <f t="shared" si="220"/>
        <v>0</v>
      </c>
      <c r="X115" s="19">
        <f t="shared" si="220"/>
        <v>0</v>
      </c>
      <c r="Y115" s="19">
        <f t="shared" si="220"/>
        <v>0</v>
      </c>
      <c r="Z115" s="19">
        <f t="shared" si="220"/>
        <v>0</v>
      </c>
      <c r="AA115" s="19">
        <f t="shared" si="220"/>
        <v>0</v>
      </c>
      <c r="AB115" s="19">
        <f t="shared" si="220"/>
        <v>0</v>
      </c>
      <c r="AC115" s="19">
        <f t="shared" si="220"/>
        <v>0</v>
      </c>
      <c r="AD115" s="19">
        <f t="shared" si="220"/>
        <v>0</v>
      </c>
      <c r="AE115" s="19">
        <f t="shared" si="220"/>
        <v>0</v>
      </c>
      <c r="AF115" s="19">
        <f t="shared" si="220"/>
        <v>0</v>
      </c>
      <c r="AG115" s="19">
        <f t="shared" si="220"/>
        <v>0</v>
      </c>
      <c r="AH115" s="19">
        <f t="shared" si="220"/>
        <v>0</v>
      </c>
      <c r="AI115" s="19">
        <f t="shared" si="220"/>
        <v>0</v>
      </c>
      <c r="AJ115" s="19">
        <f t="shared" si="220"/>
        <v>0</v>
      </c>
      <c r="AK115" s="19">
        <f t="shared" si="220"/>
        <v>0</v>
      </c>
      <c r="AL115" s="19">
        <f t="shared" si="220"/>
        <v>0</v>
      </c>
      <c r="AM115" s="19">
        <f t="shared" si="220"/>
        <v>0</v>
      </c>
      <c r="AN115" s="19">
        <f t="shared" si="220"/>
        <v>0</v>
      </c>
      <c r="AO115" s="19">
        <f t="shared" ref="AO115:BT115" si="221">AN116*$D$113-AN102</f>
        <v>0</v>
      </c>
      <c r="AP115" s="19">
        <f t="shared" si="221"/>
        <v>0</v>
      </c>
      <c r="AQ115" s="19">
        <f t="shared" si="221"/>
        <v>0</v>
      </c>
      <c r="AR115" s="19">
        <f t="shared" si="221"/>
        <v>0</v>
      </c>
      <c r="AS115" s="19">
        <f t="shared" si="221"/>
        <v>0</v>
      </c>
      <c r="AT115" s="19">
        <f t="shared" si="221"/>
        <v>0</v>
      </c>
      <c r="AU115" s="19">
        <f t="shared" si="221"/>
        <v>0</v>
      </c>
      <c r="AV115" s="19">
        <f t="shared" si="221"/>
        <v>0</v>
      </c>
      <c r="AW115" s="19">
        <f t="shared" si="221"/>
        <v>0</v>
      </c>
      <c r="AX115" s="19">
        <f t="shared" si="221"/>
        <v>0</v>
      </c>
      <c r="AY115" s="19">
        <f t="shared" si="221"/>
        <v>0</v>
      </c>
      <c r="AZ115" s="19">
        <f t="shared" si="221"/>
        <v>0</v>
      </c>
      <c r="BA115" s="19">
        <f t="shared" si="221"/>
        <v>0</v>
      </c>
      <c r="BB115" s="19">
        <f t="shared" si="221"/>
        <v>0</v>
      </c>
      <c r="BC115" s="19">
        <f t="shared" si="221"/>
        <v>0</v>
      </c>
      <c r="BD115" s="19">
        <f t="shared" si="221"/>
        <v>0</v>
      </c>
      <c r="BE115" s="19">
        <f t="shared" si="221"/>
        <v>0</v>
      </c>
      <c r="BF115" s="19">
        <f t="shared" si="221"/>
        <v>69131.73192649358</v>
      </c>
      <c r="BG115" s="19">
        <f t="shared" si="221"/>
        <v>48529.042480044096</v>
      </c>
      <c r="BH115" s="19">
        <f t="shared" si="221"/>
        <v>36015.496985306701</v>
      </c>
      <c r="BI115" s="19">
        <f t="shared" si="221"/>
        <v>23501.95149056935</v>
      </c>
      <c r="BJ115" s="19">
        <f t="shared" si="221"/>
        <v>10988.405995832014</v>
      </c>
      <c r="BK115" s="19">
        <f t="shared" si="221"/>
        <v>0</v>
      </c>
      <c r="BL115" s="19">
        <f t="shared" si="221"/>
        <v>0</v>
      </c>
      <c r="BM115" s="19">
        <f t="shared" si="221"/>
        <v>0</v>
      </c>
      <c r="BN115" s="19">
        <f t="shared" si="221"/>
        <v>0</v>
      </c>
      <c r="BO115" s="19">
        <f t="shared" si="221"/>
        <v>0</v>
      </c>
      <c r="BP115" s="19">
        <f t="shared" si="221"/>
        <v>0</v>
      </c>
      <c r="BQ115" s="19">
        <f t="shared" si="221"/>
        <v>0</v>
      </c>
      <c r="BR115" s="19">
        <f t="shared" si="221"/>
        <v>0</v>
      </c>
      <c r="BS115" s="19">
        <f t="shared" si="221"/>
        <v>0</v>
      </c>
      <c r="BT115" s="19">
        <f t="shared" si="221"/>
        <v>0</v>
      </c>
      <c r="BU115" s="19">
        <f t="shared" ref="BU115:CZ115" si="222">BT116*$D$113-BT102</f>
        <v>0</v>
      </c>
      <c r="BV115" s="19">
        <f t="shared" si="222"/>
        <v>0</v>
      </c>
      <c r="BW115" s="19">
        <f t="shared" si="222"/>
        <v>0</v>
      </c>
      <c r="BX115" s="19">
        <f t="shared" si="222"/>
        <v>0</v>
      </c>
      <c r="BY115" s="19">
        <f t="shared" si="222"/>
        <v>0</v>
      </c>
      <c r="BZ115" s="19">
        <f t="shared" si="222"/>
        <v>0</v>
      </c>
      <c r="CA115" s="19">
        <f t="shared" si="222"/>
        <v>0</v>
      </c>
      <c r="CB115" s="19">
        <f t="shared" si="222"/>
        <v>0</v>
      </c>
      <c r="CC115" s="19">
        <f t="shared" si="222"/>
        <v>0</v>
      </c>
      <c r="CD115" s="19">
        <f t="shared" si="222"/>
        <v>0</v>
      </c>
      <c r="CE115" s="19">
        <f t="shared" si="222"/>
        <v>0</v>
      </c>
      <c r="CF115" s="19">
        <f t="shared" si="222"/>
        <v>0</v>
      </c>
      <c r="CG115" s="19">
        <f t="shared" si="222"/>
        <v>0</v>
      </c>
      <c r="CH115" s="19">
        <f t="shared" si="222"/>
        <v>0</v>
      </c>
      <c r="CI115" s="19">
        <f t="shared" si="222"/>
        <v>0</v>
      </c>
      <c r="CJ115" s="19">
        <f t="shared" si="222"/>
        <v>0</v>
      </c>
      <c r="CK115" s="19">
        <f t="shared" si="222"/>
        <v>0</v>
      </c>
      <c r="CL115" s="19">
        <f t="shared" si="222"/>
        <v>0</v>
      </c>
      <c r="CM115" s="19">
        <f t="shared" si="222"/>
        <v>0</v>
      </c>
      <c r="CN115" s="19">
        <f t="shared" si="222"/>
        <v>0</v>
      </c>
      <c r="CO115" s="19">
        <f t="shared" si="222"/>
        <v>0</v>
      </c>
      <c r="CP115" s="19">
        <f t="shared" si="222"/>
        <v>0</v>
      </c>
      <c r="CQ115" s="19">
        <f t="shared" si="222"/>
        <v>0</v>
      </c>
      <c r="CR115" s="19">
        <f t="shared" si="222"/>
        <v>0</v>
      </c>
      <c r="CS115" s="19">
        <f t="shared" si="222"/>
        <v>0</v>
      </c>
      <c r="CT115" s="19">
        <f t="shared" si="222"/>
        <v>0</v>
      </c>
      <c r="CU115" s="19">
        <f t="shared" si="222"/>
        <v>0</v>
      </c>
      <c r="CV115" s="19">
        <f t="shared" si="222"/>
        <v>0</v>
      </c>
      <c r="CW115" s="19">
        <f t="shared" si="222"/>
        <v>0</v>
      </c>
      <c r="CX115" s="19">
        <f t="shared" si="222"/>
        <v>0</v>
      </c>
      <c r="CY115" s="19">
        <f t="shared" si="222"/>
        <v>0</v>
      </c>
      <c r="CZ115" s="19">
        <f t="shared" si="222"/>
        <v>0</v>
      </c>
      <c r="DA115" s="19">
        <f t="shared" ref="DA115:DY115" si="223">CZ116*$D$113-CZ102</f>
        <v>0</v>
      </c>
      <c r="DB115" s="19">
        <f t="shared" si="223"/>
        <v>0</v>
      </c>
      <c r="DC115" s="19">
        <f t="shared" si="223"/>
        <v>0</v>
      </c>
      <c r="DD115" s="19">
        <f t="shared" si="223"/>
        <v>0</v>
      </c>
      <c r="DE115" s="19">
        <f t="shared" si="223"/>
        <v>0</v>
      </c>
      <c r="DF115" s="19">
        <f t="shared" si="223"/>
        <v>0</v>
      </c>
      <c r="DG115" s="19">
        <f t="shared" si="223"/>
        <v>0</v>
      </c>
      <c r="DH115" s="19">
        <f t="shared" si="223"/>
        <v>0</v>
      </c>
      <c r="DI115" s="19">
        <f t="shared" si="223"/>
        <v>0</v>
      </c>
      <c r="DJ115" s="19">
        <f t="shared" si="223"/>
        <v>0</v>
      </c>
      <c r="DK115" s="19">
        <f t="shared" si="223"/>
        <v>0</v>
      </c>
      <c r="DL115" s="19">
        <f t="shared" si="223"/>
        <v>0</v>
      </c>
      <c r="DM115" s="19">
        <f t="shared" si="223"/>
        <v>0</v>
      </c>
      <c r="DN115" s="19">
        <f t="shared" si="223"/>
        <v>0</v>
      </c>
      <c r="DO115" s="19">
        <f t="shared" si="223"/>
        <v>0</v>
      </c>
      <c r="DP115" s="19">
        <f t="shared" si="223"/>
        <v>0</v>
      </c>
      <c r="DQ115" s="19">
        <f t="shared" si="223"/>
        <v>0</v>
      </c>
      <c r="DR115" s="19">
        <f t="shared" si="223"/>
        <v>0</v>
      </c>
      <c r="DS115" s="19">
        <f t="shared" si="223"/>
        <v>0</v>
      </c>
      <c r="DT115" s="19">
        <f t="shared" si="223"/>
        <v>0</v>
      </c>
      <c r="DU115" s="19">
        <f t="shared" si="223"/>
        <v>0</v>
      </c>
      <c r="DV115" s="19">
        <f t="shared" si="223"/>
        <v>0</v>
      </c>
      <c r="DW115" s="19">
        <f t="shared" si="223"/>
        <v>0</v>
      </c>
      <c r="DX115" s="19">
        <f t="shared" si="223"/>
        <v>0</v>
      </c>
      <c r="DY115" s="19">
        <f t="shared" si="223"/>
        <v>0</v>
      </c>
    </row>
    <row r="116" spans="2:129" x14ac:dyDescent="0.2">
      <c r="B116" s="10" t="s">
        <v>134</v>
      </c>
      <c r="G116" s="9"/>
      <c r="H116" s="37"/>
      <c r="I116" s="19">
        <f>I102</f>
        <v>49943738.700000003</v>
      </c>
      <c r="J116" s="19">
        <f>J102</f>
        <v>0</v>
      </c>
      <c r="K116" s="19">
        <f t="shared" ref="K116:BV116" si="224">K102</f>
        <v>0</v>
      </c>
      <c r="L116" s="19">
        <f t="shared" si="224"/>
        <v>0</v>
      </c>
      <c r="M116" s="19">
        <f t="shared" si="224"/>
        <v>0</v>
      </c>
      <c r="N116" s="19">
        <f t="shared" si="224"/>
        <v>0</v>
      </c>
      <c r="O116" s="19">
        <f t="shared" si="224"/>
        <v>0</v>
      </c>
      <c r="P116" s="19">
        <f t="shared" si="224"/>
        <v>0</v>
      </c>
      <c r="Q116" s="19">
        <f t="shared" si="224"/>
        <v>0</v>
      </c>
      <c r="R116" s="19">
        <f t="shared" si="224"/>
        <v>0</v>
      </c>
      <c r="S116" s="19">
        <f t="shared" si="224"/>
        <v>0</v>
      </c>
      <c r="T116" s="19">
        <f t="shared" si="224"/>
        <v>0</v>
      </c>
      <c r="U116" s="19">
        <f t="shared" si="224"/>
        <v>0</v>
      </c>
      <c r="V116" s="19">
        <f t="shared" si="224"/>
        <v>0</v>
      </c>
      <c r="W116" s="19">
        <f t="shared" si="224"/>
        <v>0</v>
      </c>
      <c r="X116" s="19">
        <f t="shared" si="224"/>
        <v>0</v>
      </c>
      <c r="Y116" s="19">
        <f t="shared" si="224"/>
        <v>0</v>
      </c>
      <c r="Z116" s="19">
        <f t="shared" si="224"/>
        <v>0</v>
      </c>
      <c r="AA116" s="19">
        <f t="shared" si="224"/>
        <v>0</v>
      </c>
      <c r="AB116" s="19">
        <f t="shared" si="224"/>
        <v>0</v>
      </c>
      <c r="AC116" s="19">
        <f t="shared" si="224"/>
        <v>0</v>
      </c>
      <c r="AD116" s="19">
        <f t="shared" si="224"/>
        <v>0</v>
      </c>
      <c r="AE116" s="19">
        <f t="shared" si="224"/>
        <v>0</v>
      </c>
      <c r="AF116" s="19">
        <f t="shared" si="224"/>
        <v>0</v>
      </c>
      <c r="AG116" s="19">
        <f t="shared" si="224"/>
        <v>0</v>
      </c>
      <c r="AH116" s="19">
        <f t="shared" si="224"/>
        <v>0</v>
      </c>
      <c r="AI116" s="19">
        <f t="shared" si="224"/>
        <v>0</v>
      </c>
      <c r="AJ116" s="19">
        <f t="shared" si="224"/>
        <v>0</v>
      </c>
      <c r="AK116" s="19">
        <f t="shared" si="224"/>
        <v>0</v>
      </c>
      <c r="AL116" s="19">
        <f t="shared" si="224"/>
        <v>0</v>
      </c>
      <c r="AM116" s="19">
        <f t="shared" si="224"/>
        <v>0</v>
      </c>
      <c r="AN116" s="19">
        <f t="shared" si="224"/>
        <v>0</v>
      </c>
      <c r="AO116" s="19">
        <f t="shared" si="224"/>
        <v>0</v>
      </c>
      <c r="AP116" s="19">
        <f t="shared" si="224"/>
        <v>0</v>
      </c>
      <c r="AQ116" s="19">
        <f t="shared" si="224"/>
        <v>0</v>
      </c>
      <c r="AR116" s="19">
        <f t="shared" si="224"/>
        <v>0</v>
      </c>
      <c r="AS116" s="19">
        <f t="shared" si="224"/>
        <v>0</v>
      </c>
      <c r="AT116" s="19">
        <f t="shared" si="224"/>
        <v>0</v>
      </c>
      <c r="AU116" s="19">
        <f t="shared" si="224"/>
        <v>0</v>
      </c>
      <c r="AV116" s="19">
        <f t="shared" si="224"/>
        <v>0</v>
      </c>
      <c r="AW116" s="19">
        <f t="shared" si="224"/>
        <v>0</v>
      </c>
      <c r="AX116" s="19">
        <f t="shared" si="224"/>
        <v>0</v>
      </c>
      <c r="AY116" s="19">
        <f t="shared" si="224"/>
        <v>0</v>
      </c>
      <c r="AZ116" s="19">
        <f t="shared" si="224"/>
        <v>0</v>
      </c>
      <c r="BA116" s="19">
        <f t="shared" si="224"/>
        <v>0</v>
      </c>
      <c r="BB116" s="19">
        <f t="shared" si="224"/>
        <v>0</v>
      </c>
      <c r="BC116" s="19">
        <f t="shared" si="224"/>
        <v>0</v>
      </c>
      <c r="BD116" s="19">
        <f t="shared" si="224"/>
        <v>0</v>
      </c>
      <c r="BE116" s="19">
        <f t="shared" si="224"/>
        <v>345658.65963246801</v>
      </c>
      <c r="BF116" s="19">
        <f t="shared" si="224"/>
        <v>242645.2124002206</v>
      </c>
      <c r="BG116" s="19">
        <f t="shared" si="224"/>
        <v>180077.48492653359</v>
      </c>
      <c r="BH116" s="19">
        <f t="shared" si="224"/>
        <v>117509.75745284678</v>
      </c>
      <c r="BI116" s="19">
        <f t="shared" si="224"/>
        <v>54942.029979160085</v>
      </c>
      <c r="BJ116" s="19">
        <f t="shared" si="224"/>
        <v>0</v>
      </c>
      <c r="BK116" s="19">
        <f t="shared" si="224"/>
        <v>0</v>
      </c>
      <c r="BL116" s="19">
        <f t="shared" si="224"/>
        <v>0</v>
      </c>
      <c r="BM116" s="19">
        <f t="shared" si="224"/>
        <v>0</v>
      </c>
      <c r="BN116" s="19">
        <f t="shared" si="224"/>
        <v>0</v>
      </c>
      <c r="BO116" s="19">
        <f t="shared" si="224"/>
        <v>0</v>
      </c>
      <c r="BP116" s="19">
        <f t="shared" si="224"/>
        <v>0</v>
      </c>
      <c r="BQ116" s="19">
        <f t="shared" si="224"/>
        <v>0</v>
      </c>
      <c r="BR116" s="19">
        <f t="shared" si="224"/>
        <v>0</v>
      </c>
      <c r="BS116" s="19">
        <f t="shared" si="224"/>
        <v>0</v>
      </c>
      <c r="BT116" s="19">
        <f t="shared" si="224"/>
        <v>0</v>
      </c>
      <c r="BU116" s="19">
        <f t="shared" si="224"/>
        <v>0</v>
      </c>
      <c r="BV116" s="19">
        <f t="shared" si="224"/>
        <v>0</v>
      </c>
      <c r="BW116" s="19">
        <f t="shared" ref="BW116:CM116" si="225">BW102</f>
        <v>0</v>
      </c>
      <c r="BX116" s="19">
        <f t="shared" si="225"/>
        <v>0</v>
      </c>
      <c r="BY116" s="19">
        <f t="shared" si="225"/>
        <v>0</v>
      </c>
      <c r="BZ116" s="19">
        <f t="shared" si="225"/>
        <v>0</v>
      </c>
      <c r="CA116" s="19">
        <f t="shared" si="225"/>
        <v>0</v>
      </c>
      <c r="CB116" s="19">
        <f t="shared" si="225"/>
        <v>0</v>
      </c>
      <c r="CC116" s="19">
        <f t="shared" si="225"/>
        <v>0</v>
      </c>
      <c r="CD116" s="19">
        <f t="shared" si="225"/>
        <v>0</v>
      </c>
      <c r="CE116" s="19">
        <f t="shared" si="225"/>
        <v>0</v>
      </c>
      <c r="CF116" s="19">
        <f t="shared" si="225"/>
        <v>0</v>
      </c>
      <c r="CG116" s="19">
        <f t="shared" si="225"/>
        <v>0</v>
      </c>
      <c r="CH116" s="19">
        <f t="shared" si="225"/>
        <v>0</v>
      </c>
      <c r="CI116" s="19">
        <f t="shared" si="225"/>
        <v>0</v>
      </c>
      <c r="CJ116" s="19">
        <f t="shared" si="225"/>
        <v>0</v>
      </c>
      <c r="CK116" s="19">
        <f t="shared" si="225"/>
        <v>0</v>
      </c>
      <c r="CL116" s="19">
        <f t="shared" si="225"/>
        <v>0</v>
      </c>
      <c r="CM116" s="19">
        <f t="shared" si="225"/>
        <v>0</v>
      </c>
      <c r="CN116" s="19">
        <f t="shared" ref="CN116:DW116" si="226">CN102</f>
        <v>0</v>
      </c>
      <c r="CO116" s="19">
        <f t="shared" si="226"/>
        <v>0</v>
      </c>
      <c r="CP116" s="19">
        <f t="shared" si="226"/>
        <v>0</v>
      </c>
      <c r="CQ116" s="19">
        <f t="shared" si="226"/>
        <v>0</v>
      </c>
      <c r="CR116" s="19">
        <f t="shared" si="226"/>
        <v>0</v>
      </c>
      <c r="CS116" s="19">
        <f t="shared" si="226"/>
        <v>0</v>
      </c>
      <c r="CT116" s="19">
        <f t="shared" si="226"/>
        <v>0</v>
      </c>
      <c r="CU116" s="19">
        <f t="shared" si="226"/>
        <v>0</v>
      </c>
      <c r="CV116" s="19">
        <f t="shared" si="226"/>
        <v>0</v>
      </c>
      <c r="CW116" s="19">
        <f t="shared" si="226"/>
        <v>0</v>
      </c>
      <c r="CX116" s="19">
        <f t="shared" si="226"/>
        <v>0</v>
      </c>
      <c r="CY116" s="19">
        <f t="shared" si="226"/>
        <v>0</v>
      </c>
      <c r="CZ116" s="19">
        <f t="shared" si="226"/>
        <v>0</v>
      </c>
      <c r="DA116" s="19">
        <f t="shared" si="226"/>
        <v>0</v>
      </c>
      <c r="DB116" s="19">
        <f t="shared" si="226"/>
        <v>0</v>
      </c>
      <c r="DC116" s="19">
        <f t="shared" si="226"/>
        <v>0</v>
      </c>
      <c r="DD116" s="19">
        <f t="shared" si="226"/>
        <v>0</v>
      </c>
      <c r="DE116" s="19">
        <f t="shared" si="226"/>
        <v>0</v>
      </c>
      <c r="DF116" s="19">
        <f t="shared" si="226"/>
        <v>0</v>
      </c>
      <c r="DG116" s="19">
        <f t="shared" si="226"/>
        <v>0</v>
      </c>
      <c r="DH116" s="19">
        <f t="shared" si="226"/>
        <v>0</v>
      </c>
      <c r="DI116" s="19">
        <f t="shared" si="226"/>
        <v>0</v>
      </c>
      <c r="DJ116" s="19">
        <f t="shared" si="226"/>
        <v>0</v>
      </c>
      <c r="DK116" s="19">
        <f t="shared" si="226"/>
        <v>0</v>
      </c>
      <c r="DL116" s="19">
        <f t="shared" si="226"/>
        <v>0</v>
      </c>
      <c r="DM116" s="19">
        <f t="shared" si="226"/>
        <v>0</v>
      </c>
      <c r="DN116" s="19">
        <f t="shared" si="226"/>
        <v>0</v>
      </c>
      <c r="DO116" s="19">
        <f t="shared" si="226"/>
        <v>0</v>
      </c>
      <c r="DP116" s="19">
        <f t="shared" si="226"/>
        <v>0</v>
      </c>
      <c r="DQ116" s="19">
        <f t="shared" si="226"/>
        <v>0</v>
      </c>
      <c r="DR116" s="19">
        <f t="shared" si="226"/>
        <v>0</v>
      </c>
      <c r="DS116" s="19">
        <f t="shared" si="226"/>
        <v>0</v>
      </c>
      <c r="DT116" s="19">
        <f t="shared" si="226"/>
        <v>0</v>
      </c>
      <c r="DU116" s="19">
        <f t="shared" si="226"/>
        <v>0</v>
      </c>
      <c r="DV116" s="19">
        <f t="shared" si="226"/>
        <v>0</v>
      </c>
      <c r="DW116" s="19">
        <f t="shared" si="226"/>
        <v>0</v>
      </c>
      <c r="DX116" s="19">
        <f>DX102</f>
        <v>0</v>
      </c>
      <c r="DY116" s="19">
        <f>DY102</f>
        <v>0</v>
      </c>
    </row>
    <row r="117" spans="2:129" x14ac:dyDescent="0.2">
      <c r="B117" s="10" t="s">
        <v>142</v>
      </c>
      <c r="G117" s="9"/>
      <c r="H117" s="37"/>
      <c r="I117" s="19">
        <f>I94+I108</f>
        <v>0</v>
      </c>
      <c r="J117" s="19">
        <f>J94+J108</f>
        <v>0</v>
      </c>
      <c r="K117" s="19">
        <f t="shared" ref="K117:BV117" si="227">K94+K108</f>
        <v>0</v>
      </c>
      <c r="L117" s="19">
        <f t="shared" si="227"/>
        <v>0</v>
      </c>
      <c r="M117" s="19">
        <f t="shared" si="227"/>
        <v>0</v>
      </c>
      <c r="N117" s="19">
        <f t="shared" si="227"/>
        <v>0</v>
      </c>
      <c r="O117" s="19">
        <f t="shared" si="227"/>
        <v>0</v>
      </c>
      <c r="P117" s="19">
        <f t="shared" si="227"/>
        <v>0</v>
      </c>
      <c r="Q117" s="19">
        <f t="shared" si="227"/>
        <v>0</v>
      </c>
      <c r="R117" s="19">
        <f t="shared" si="227"/>
        <v>0</v>
      </c>
      <c r="S117" s="19">
        <f t="shared" si="227"/>
        <v>0</v>
      </c>
      <c r="T117" s="19">
        <f t="shared" si="227"/>
        <v>0</v>
      </c>
      <c r="U117" s="19">
        <f t="shared" si="227"/>
        <v>0</v>
      </c>
      <c r="V117" s="19">
        <f t="shared" si="227"/>
        <v>0</v>
      </c>
      <c r="W117" s="19">
        <f t="shared" si="227"/>
        <v>0</v>
      </c>
      <c r="X117" s="19">
        <f t="shared" si="227"/>
        <v>0</v>
      </c>
      <c r="Y117" s="19">
        <f t="shared" si="227"/>
        <v>0</v>
      </c>
      <c r="Z117" s="19">
        <f t="shared" si="227"/>
        <v>0</v>
      </c>
      <c r="AA117" s="19">
        <f t="shared" si="227"/>
        <v>0</v>
      </c>
      <c r="AB117" s="19">
        <f t="shared" si="227"/>
        <v>0</v>
      </c>
      <c r="AC117" s="19">
        <f t="shared" si="227"/>
        <v>0</v>
      </c>
      <c r="AD117" s="19">
        <f t="shared" si="227"/>
        <v>0</v>
      </c>
      <c r="AE117" s="19">
        <f t="shared" si="227"/>
        <v>0</v>
      </c>
      <c r="AF117" s="19">
        <f t="shared" si="227"/>
        <v>0</v>
      </c>
      <c r="AG117" s="19">
        <f t="shared" si="227"/>
        <v>0</v>
      </c>
      <c r="AH117" s="19">
        <f t="shared" si="227"/>
        <v>0</v>
      </c>
      <c r="AI117" s="19">
        <f t="shared" si="227"/>
        <v>0</v>
      </c>
      <c r="AJ117" s="19">
        <f t="shared" si="227"/>
        <v>0</v>
      </c>
      <c r="AK117" s="19">
        <f t="shared" si="227"/>
        <v>0</v>
      </c>
      <c r="AL117" s="19">
        <f t="shared" si="227"/>
        <v>0</v>
      </c>
      <c r="AM117" s="19">
        <f t="shared" si="227"/>
        <v>0</v>
      </c>
      <c r="AN117" s="19">
        <f t="shared" si="227"/>
        <v>0</v>
      </c>
      <c r="AO117" s="19">
        <f t="shared" si="227"/>
        <v>0</v>
      </c>
      <c r="AP117" s="19">
        <f t="shared" si="227"/>
        <v>0</v>
      </c>
      <c r="AQ117" s="19">
        <f t="shared" si="227"/>
        <v>0</v>
      </c>
      <c r="AR117" s="19">
        <f t="shared" si="227"/>
        <v>0</v>
      </c>
      <c r="AS117" s="19">
        <f t="shared" si="227"/>
        <v>0</v>
      </c>
      <c r="AT117" s="19">
        <f t="shared" si="227"/>
        <v>0</v>
      </c>
      <c r="AU117" s="19">
        <f t="shared" si="227"/>
        <v>0</v>
      </c>
      <c r="AV117" s="19">
        <f t="shared" si="227"/>
        <v>0</v>
      </c>
      <c r="AW117" s="19">
        <f t="shared" si="227"/>
        <v>0</v>
      </c>
      <c r="AX117" s="19">
        <f t="shared" si="227"/>
        <v>0</v>
      </c>
      <c r="AY117" s="19">
        <f t="shared" si="227"/>
        <v>0</v>
      </c>
      <c r="AZ117" s="19">
        <f t="shared" si="227"/>
        <v>0</v>
      </c>
      <c r="BA117" s="19">
        <f t="shared" si="227"/>
        <v>0</v>
      </c>
      <c r="BB117" s="19">
        <f t="shared" si="227"/>
        <v>0</v>
      </c>
      <c r="BC117" s="19">
        <f t="shared" si="227"/>
        <v>0</v>
      </c>
      <c r="BD117" s="19">
        <f t="shared" si="227"/>
        <v>13549958.287156044</v>
      </c>
      <c r="BE117" s="19">
        <f t="shared" si="227"/>
        <v>0</v>
      </c>
      <c r="BF117" s="19">
        <f t="shared" si="227"/>
        <v>0</v>
      </c>
      <c r="BG117" s="19">
        <f t="shared" si="227"/>
        <v>0</v>
      </c>
      <c r="BH117" s="19">
        <f t="shared" si="227"/>
        <v>0</v>
      </c>
      <c r="BI117" s="19">
        <f t="shared" si="227"/>
        <v>0</v>
      </c>
      <c r="BJ117" s="19">
        <f t="shared" si="227"/>
        <v>7625.6974945269239</v>
      </c>
      <c r="BK117" s="19">
        <f t="shared" si="227"/>
        <v>70193.424968213614</v>
      </c>
      <c r="BL117" s="19">
        <f t="shared" si="227"/>
        <v>132761.15244190063</v>
      </c>
      <c r="BM117" s="19">
        <f t="shared" si="227"/>
        <v>173575.10453939324</v>
      </c>
      <c r="BN117" s="19">
        <f t="shared" si="227"/>
        <v>205066.01004708954</v>
      </c>
      <c r="BO117" s="19">
        <f t="shared" si="227"/>
        <v>236556.9155547854</v>
      </c>
      <c r="BP117" s="19">
        <f t="shared" si="227"/>
        <v>267971.92686799174</v>
      </c>
      <c r="BQ117" s="19">
        <f t="shared" si="227"/>
        <v>267971.92686799174</v>
      </c>
      <c r="BR117" s="19">
        <f t="shared" si="227"/>
        <v>300233.22879221645</v>
      </c>
      <c r="BS117" s="19">
        <f t="shared" si="227"/>
        <v>300233.22879221645</v>
      </c>
      <c r="BT117" s="19">
        <f t="shared" si="227"/>
        <v>300233.22879221645</v>
      </c>
      <c r="BU117" s="19">
        <f t="shared" si="227"/>
        <v>300233.22879221645</v>
      </c>
      <c r="BV117" s="19">
        <f t="shared" si="227"/>
        <v>300233.22879221645</v>
      </c>
      <c r="BW117" s="19">
        <f t="shared" ref="BW117:CM117" si="228">BW94+BW108</f>
        <v>300233.22879221645</v>
      </c>
      <c r="BX117" s="19">
        <f t="shared" si="228"/>
        <v>300233.22879221645</v>
      </c>
      <c r="BY117" s="19">
        <f t="shared" si="228"/>
        <v>300233.22879221645</v>
      </c>
      <c r="BZ117" s="19">
        <f t="shared" si="228"/>
        <v>300233.22879221645</v>
      </c>
      <c r="CA117" s="19">
        <f t="shared" si="228"/>
        <v>300233.22879221645</v>
      </c>
      <c r="CB117" s="19">
        <f t="shared" si="228"/>
        <v>300233.22879221645</v>
      </c>
      <c r="CC117" s="19">
        <f t="shared" si="228"/>
        <v>300233.22879221645</v>
      </c>
      <c r="CD117" s="19">
        <f t="shared" si="228"/>
        <v>333125.68147054699</v>
      </c>
      <c r="CE117" s="19">
        <f t="shared" si="228"/>
        <v>333125.68147054699</v>
      </c>
      <c r="CF117" s="19">
        <f t="shared" si="228"/>
        <v>333125.68147054699</v>
      </c>
      <c r="CG117" s="19">
        <f t="shared" si="228"/>
        <v>333125.68147054699</v>
      </c>
      <c r="CH117" s="19">
        <f t="shared" si="228"/>
        <v>333125.68147054699</v>
      </c>
      <c r="CI117" s="19">
        <f t="shared" si="228"/>
        <v>333125.68147054699</v>
      </c>
      <c r="CJ117" s="19">
        <f t="shared" si="228"/>
        <v>333125.68147054699</v>
      </c>
      <c r="CK117" s="19">
        <f t="shared" si="228"/>
        <v>333125.68147054699</v>
      </c>
      <c r="CL117" s="19">
        <f t="shared" si="228"/>
        <v>333125.68147054699</v>
      </c>
      <c r="CM117" s="19">
        <f t="shared" si="228"/>
        <v>333125.68147054699</v>
      </c>
      <c r="CN117" s="19">
        <f t="shared" ref="CN117:DW117" si="229">CN94+CN108</f>
        <v>333125.68147054699</v>
      </c>
      <c r="CO117" s="19">
        <f t="shared" si="229"/>
        <v>333125.68147054699</v>
      </c>
      <c r="CP117" s="19">
        <f t="shared" si="229"/>
        <v>366660.51409933477</v>
      </c>
      <c r="CQ117" s="19">
        <f t="shared" si="229"/>
        <v>366660.51409933477</v>
      </c>
      <c r="CR117" s="19">
        <f t="shared" si="229"/>
        <v>366660.51409933477</v>
      </c>
      <c r="CS117" s="19">
        <f t="shared" si="229"/>
        <v>366660.51409933477</v>
      </c>
      <c r="CT117" s="19">
        <f t="shared" si="229"/>
        <v>366660.51409933477</v>
      </c>
      <c r="CU117" s="19">
        <f t="shared" si="229"/>
        <v>366660.51409933477</v>
      </c>
      <c r="CV117" s="19">
        <f t="shared" si="229"/>
        <v>366660.51409933477</v>
      </c>
      <c r="CW117" s="19">
        <f t="shared" si="229"/>
        <v>366660.51409933477</v>
      </c>
      <c r="CX117" s="19">
        <f t="shared" si="229"/>
        <v>366660.51409933477</v>
      </c>
      <c r="CY117" s="19">
        <f t="shared" si="229"/>
        <v>366660.51409933477</v>
      </c>
      <c r="CZ117" s="19">
        <f t="shared" si="229"/>
        <v>366660.51409933477</v>
      </c>
      <c r="DA117" s="19">
        <f t="shared" si="229"/>
        <v>366660.51409933477</v>
      </c>
      <c r="DB117" s="19">
        <f t="shared" si="229"/>
        <v>400849.11649029586</v>
      </c>
      <c r="DC117" s="19">
        <f t="shared" si="229"/>
        <v>400849.11649029586</v>
      </c>
      <c r="DD117" s="19">
        <f t="shared" si="229"/>
        <v>400849.11649029586</v>
      </c>
      <c r="DE117" s="19">
        <f t="shared" si="229"/>
        <v>400849.11649029586</v>
      </c>
      <c r="DF117" s="19">
        <f t="shared" si="229"/>
        <v>400849.11649029586</v>
      </c>
      <c r="DG117" s="19">
        <f t="shared" si="229"/>
        <v>400849.11649029586</v>
      </c>
      <c r="DH117" s="19">
        <f t="shared" si="229"/>
        <v>400849.11649029586</v>
      </c>
      <c r="DI117" s="19">
        <f t="shared" si="229"/>
        <v>400849.11649029586</v>
      </c>
      <c r="DJ117" s="19">
        <f t="shared" si="229"/>
        <v>400849.11649029586</v>
      </c>
      <c r="DK117" s="19">
        <f t="shared" si="229"/>
        <v>400849.11649029586</v>
      </c>
      <c r="DL117" s="19">
        <f t="shared" si="229"/>
        <v>400849.11649029586</v>
      </c>
      <c r="DM117" s="19">
        <f t="shared" si="229"/>
        <v>400849.11649029586</v>
      </c>
      <c r="DN117" s="19">
        <f t="shared" si="229"/>
        <v>435703.03943299205</v>
      </c>
      <c r="DO117" s="19">
        <f t="shared" si="229"/>
        <v>435703.03943299205</v>
      </c>
      <c r="DP117" s="19">
        <f t="shared" si="229"/>
        <v>435703.03943299205</v>
      </c>
      <c r="DQ117" s="19">
        <f t="shared" si="229"/>
        <v>435703.03943299205</v>
      </c>
      <c r="DR117" s="19">
        <f t="shared" si="229"/>
        <v>435703.03943299205</v>
      </c>
      <c r="DS117" s="19">
        <f t="shared" si="229"/>
        <v>435703.03943299205</v>
      </c>
      <c r="DT117" s="19">
        <f t="shared" si="229"/>
        <v>435703.03943299205</v>
      </c>
      <c r="DU117" s="19">
        <f t="shared" si="229"/>
        <v>435703.03943299205</v>
      </c>
      <c r="DV117" s="19">
        <f t="shared" si="229"/>
        <v>435703.03943299205</v>
      </c>
      <c r="DW117" s="19">
        <f t="shared" si="229"/>
        <v>435703.03943299205</v>
      </c>
      <c r="DX117" s="19">
        <f>DX94+DX108</f>
        <v>435703.03943299205</v>
      </c>
      <c r="DY117" s="19">
        <f>DY94+DY108</f>
        <v>22002421.251120318</v>
      </c>
    </row>
    <row r="118" spans="2:129" x14ac:dyDescent="0.2">
      <c r="B118" s="10" t="s">
        <v>145</v>
      </c>
      <c r="G118" s="9"/>
      <c r="H118" s="37"/>
      <c r="I118" s="19">
        <f>MIN(I114+I115-I117,I111*$M$8)</f>
        <v>0</v>
      </c>
      <c r="J118" s="19">
        <f>MIN(J114+J115-J117,J111*$M$8)</f>
        <v>0</v>
      </c>
      <c r="K118" s="19">
        <f t="shared" ref="K118:BV118" si="230">MIN(K114+K115-K117,K111*$M$8)</f>
        <v>0</v>
      </c>
      <c r="L118" s="19">
        <f t="shared" si="230"/>
        <v>0</v>
      </c>
      <c r="M118" s="19">
        <f t="shared" si="230"/>
        <v>0</v>
      </c>
      <c r="N118" s="19">
        <f t="shared" si="230"/>
        <v>0</v>
      </c>
      <c r="O118" s="19">
        <f t="shared" si="230"/>
        <v>0</v>
      </c>
      <c r="P118" s="19">
        <f t="shared" si="230"/>
        <v>0</v>
      </c>
      <c r="Q118" s="19">
        <f t="shared" si="230"/>
        <v>0</v>
      </c>
      <c r="R118" s="19">
        <f t="shared" si="230"/>
        <v>0</v>
      </c>
      <c r="S118" s="19">
        <f t="shared" si="230"/>
        <v>0</v>
      </c>
      <c r="T118" s="19">
        <f t="shared" si="230"/>
        <v>0</v>
      </c>
      <c r="U118" s="19">
        <f t="shared" si="230"/>
        <v>0</v>
      </c>
      <c r="V118" s="19">
        <f t="shared" si="230"/>
        <v>0</v>
      </c>
      <c r="W118" s="19">
        <f t="shared" si="230"/>
        <v>0</v>
      </c>
      <c r="X118" s="19">
        <f t="shared" si="230"/>
        <v>0</v>
      </c>
      <c r="Y118" s="19">
        <f t="shared" si="230"/>
        <v>0</v>
      </c>
      <c r="Z118" s="19">
        <f t="shared" si="230"/>
        <v>0</v>
      </c>
      <c r="AA118" s="19">
        <f t="shared" si="230"/>
        <v>0</v>
      </c>
      <c r="AB118" s="19">
        <f t="shared" si="230"/>
        <v>0</v>
      </c>
      <c r="AC118" s="19">
        <f t="shared" si="230"/>
        <v>0</v>
      </c>
      <c r="AD118" s="19">
        <f t="shared" si="230"/>
        <v>0</v>
      </c>
      <c r="AE118" s="19">
        <f t="shared" si="230"/>
        <v>0</v>
      </c>
      <c r="AF118" s="19">
        <f t="shared" si="230"/>
        <v>0</v>
      </c>
      <c r="AG118" s="19">
        <f t="shared" si="230"/>
        <v>0</v>
      </c>
      <c r="AH118" s="19">
        <f t="shared" si="230"/>
        <v>0</v>
      </c>
      <c r="AI118" s="19">
        <f t="shared" si="230"/>
        <v>0</v>
      </c>
      <c r="AJ118" s="19">
        <f t="shared" si="230"/>
        <v>0</v>
      </c>
      <c r="AK118" s="19">
        <f t="shared" si="230"/>
        <v>0</v>
      </c>
      <c r="AL118" s="19">
        <f t="shared" si="230"/>
        <v>0</v>
      </c>
      <c r="AM118" s="19">
        <f t="shared" si="230"/>
        <v>0</v>
      </c>
      <c r="AN118" s="19">
        <f t="shared" si="230"/>
        <v>0</v>
      </c>
      <c r="AO118" s="19">
        <f t="shared" si="230"/>
        <v>0</v>
      </c>
      <c r="AP118" s="19">
        <f t="shared" si="230"/>
        <v>0</v>
      </c>
      <c r="AQ118" s="19">
        <f t="shared" si="230"/>
        <v>0</v>
      </c>
      <c r="AR118" s="19">
        <f t="shared" si="230"/>
        <v>0</v>
      </c>
      <c r="AS118" s="19">
        <f t="shared" si="230"/>
        <v>0</v>
      </c>
      <c r="AT118" s="19">
        <f t="shared" si="230"/>
        <v>0</v>
      </c>
      <c r="AU118" s="19">
        <f t="shared" si="230"/>
        <v>0</v>
      </c>
      <c r="AV118" s="19">
        <f t="shared" si="230"/>
        <v>0</v>
      </c>
      <c r="AW118" s="19">
        <f t="shared" si="230"/>
        <v>0</v>
      </c>
      <c r="AX118" s="19">
        <f t="shared" si="230"/>
        <v>0</v>
      </c>
      <c r="AY118" s="19">
        <f t="shared" si="230"/>
        <v>0</v>
      </c>
      <c r="AZ118" s="19">
        <f t="shared" si="230"/>
        <v>0</v>
      </c>
      <c r="BA118" s="19">
        <f t="shared" si="230"/>
        <v>0</v>
      </c>
      <c r="BB118" s="19">
        <f t="shared" si="230"/>
        <v>0</v>
      </c>
      <c r="BC118" s="19">
        <f t="shared" si="230"/>
        <v>0</v>
      </c>
      <c r="BD118" s="19">
        <f t="shared" si="230"/>
        <v>0</v>
      </c>
      <c r="BE118" s="19">
        <f t="shared" si="230"/>
        <v>0</v>
      </c>
      <c r="BF118" s="19">
        <f t="shared" si="230"/>
        <v>0</v>
      </c>
      <c r="BG118" s="19">
        <f t="shared" si="230"/>
        <v>0</v>
      </c>
      <c r="BH118" s="19">
        <f t="shared" si="230"/>
        <v>0</v>
      </c>
      <c r="BI118" s="19">
        <f t="shared" si="230"/>
        <v>0</v>
      </c>
      <c r="BJ118" s="19">
        <f t="shared" si="230"/>
        <v>0</v>
      </c>
      <c r="BK118" s="19">
        <f t="shared" si="230"/>
        <v>0</v>
      </c>
      <c r="BL118" s="19">
        <f t="shared" si="230"/>
        <v>0</v>
      </c>
      <c r="BM118" s="19">
        <f t="shared" si="230"/>
        <v>0</v>
      </c>
      <c r="BN118" s="19">
        <f t="shared" si="230"/>
        <v>0</v>
      </c>
      <c r="BO118" s="19">
        <f t="shared" si="230"/>
        <v>0</v>
      </c>
      <c r="BP118" s="19">
        <f t="shared" si="230"/>
        <v>0</v>
      </c>
      <c r="BQ118" s="19">
        <f t="shared" si="230"/>
        <v>0</v>
      </c>
      <c r="BR118" s="19">
        <f t="shared" si="230"/>
        <v>0</v>
      </c>
      <c r="BS118" s="19">
        <f t="shared" si="230"/>
        <v>0</v>
      </c>
      <c r="BT118" s="19">
        <f t="shared" si="230"/>
        <v>0</v>
      </c>
      <c r="BU118" s="19">
        <f t="shared" si="230"/>
        <v>0</v>
      </c>
      <c r="BV118" s="19">
        <f t="shared" si="230"/>
        <v>0</v>
      </c>
      <c r="BW118" s="19">
        <f t="shared" ref="BW118:CM118" si="231">MIN(BW114+BW115-BW117,BW111*$M$8)</f>
        <v>0</v>
      </c>
      <c r="BX118" s="19">
        <f t="shared" si="231"/>
        <v>0</v>
      </c>
      <c r="BY118" s="19">
        <f t="shared" si="231"/>
        <v>0</v>
      </c>
      <c r="BZ118" s="19">
        <f t="shared" si="231"/>
        <v>0</v>
      </c>
      <c r="CA118" s="19">
        <f t="shared" si="231"/>
        <v>0</v>
      </c>
      <c r="CB118" s="19">
        <f t="shared" si="231"/>
        <v>0</v>
      </c>
      <c r="CC118" s="19">
        <f t="shared" si="231"/>
        <v>0</v>
      </c>
      <c r="CD118" s="19">
        <f t="shared" si="231"/>
        <v>0</v>
      </c>
      <c r="CE118" s="19">
        <f t="shared" si="231"/>
        <v>0</v>
      </c>
      <c r="CF118" s="19">
        <f t="shared" si="231"/>
        <v>0</v>
      </c>
      <c r="CG118" s="19">
        <f t="shared" si="231"/>
        <v>0</v>
      </c>
      <c r="CH118" s="19">
        <f t="shared" si="231"/>
        <v>0</v>
      </c>
      <c r="CI118" s="19">
        <f t="shared" si="231"/>
        <v>0</v>
      </c>
      <c r="CJ118" s="19">
        <f t="shared" si="231"/>
        <v>0</v>
      </c>
      <c r="CK118" s="19">
        <f t="shared" si="231"/>
        <v>0</v>
      </c>
      <c r="CL118" s="19">
        <f t="shared" si="231"/>
        <v>0</v>
      </c>
      <c r="CM118" s="19">
        <f t="shared" si="231"/>
        <v>0</v>
      </c>
      <c r="CN118" s="19">
        <f t="shared" ref="CN118:DW118" si="232">MIN(CN114+CN115-CN117,CN111*$M$8)</f>
        <v>0</v>
      </c>
      <c r="CO118" s="19">
        <f t="shared" si="232"/>
        <v>0</v>
      </c>
      <c r="CP118" s="19">
        <f t="shared" si="232"/>
        <v>0</v>
      </c>
      <c r="CQ118" s="19">
        <f t="shared" si="232"/>
        <v>0</v>
      </c>
      <c r="CR118" s="19">
        <f t="shared" si="232"/>
        <v>0</v>
      </c>
      <c r="CS118" s="19">
        <f t="shared" si="232"/>
        <v>0</v>
      </c>
      <c r="CT118" s="19">
        <f t="shared" si="232"/>
        <v>0</v>
      </c>
      <c r="CU118" s="19">
        <f t="shared" si="232"/>
        <v>0</v>
      </c>
      <c r="CV118" s="19">
        <f t="shared" si="232"/>
        <v>0</v>
      </c>
      <c r="CW118" s="19">
        <f t="shared" si="232"/>
        <v>0</v>
      </c>
      <c r="CX118" s="19">
        <f t="shared" si="232"/>
        <v>0</v>
      </c>
      <c r="CY118" s="19">
        <f t="shared" si="232"/>
        <v>0</v>
      </c>
      <c r="CZ118" s="19">
        <f t="shared" si="232"/>
        <v>0</v>
      </c>
      <c r="DA118" s="19">
        <f t="shared" si="232"/>
        <v>0</v>
      </c>
      <c r="DB118" s="19">
        <f t="shared" si="232"/>
        <v>0</v>
      </c>
      <c r="DC118" s="19">
        <f t="shared" si="232"/>
        <v>0</v>
      </c>
      <c r="DD118" s="19">
        <f t="shared" si="232"/>
        <v>0</v>
      </c>
      <c r="DE118" s="19">
        <f t="shared" si="232"/>
        <v>0</v>
      </c>
      <c r="DF118" s="19">
        <f t="shared" si="232"/>
        <v>0</v>
      </c>
      <c r="DG118" s="19">
        <f t="shared" si="232"/>
        <v>0</v>
      </c>
      <c r="DH118" s="19">
        <f t="shared" si="232"/>
        <v>0</v>
      </c>
      <c r="DI118" s="19">
        <f t="shared" si="232"/>
        <v>0</v>
      </c>
      <c r="DJ118" s="19">
        <f t="shared" si="232"/>
        <v>0</v>
      </c>
      <c r="DK118" s="19">
        <f t="shared" si="232"/>
        <v>0</v>
      </c>
      <c r="DL118" s="19">
        <f t="shared" si="232"/>
        <v>0</v>
      </c>
      <c r="DM118" s="19">
        <f t="shared" si="232"/>
        <v>0</v>
      </c>
      <c r="DN118" s="19">
        <f t="shared" si="232"/>
        <v>0</v>
      </c>
      <c r="DO118" s="19">
        <f t="shared" si="232"/>
        <v>0</v>
      </c>
      <c r="DP118" s="19">
        <f t="shared" si="232"/>
        <v>0</v>
      </c>
      <c r="DQ118" s="19">
        <f t="shared" si="232"/>
        <v>0</v>
      </c>
      <c r="DR118" s="19">
        <f t="shared" si="232"/>
        <v>0</v>
      </c>
      <c r="DS118" s="19">
        <f t="shared" si="232"/>
        <v>0</v>
      </c>
      <c r="DT118" s="19">
        <f t="shared" si="232"/>
        <v>0</v>
      </c>
      <c r="DU118" s="19">
        <f t="shared" si="232"/>
        <v>0</v>
      </c>
      <c r="DV118" s="19">
        <f t="shared" si="232"/>
        <v>0</v>
      </c>
      <c r="DW118" s="19">
        <f t="shared" si="232"/>
        <v>0</v>
      </c>
      <c r="DX118" s="19">
        <f>MIN(DX114+DX115-DX117,DX111*$M$8)</f>
        <v>0</v>
      </c>
      <c r="DY118" s="19">
        <f>MIN(DY114+DY115-DY117,DY111*$M$8)</f>
        <v>2544228.592219539</v>
      </c>
    </row>
    <row r="119" spans="2:129" x14ac:dyDescent="0.2">
      <c r="B119" s="10" t="s">
        <v>136</v>
      </c>
      <c r="G119" s="193" t="s">
        <v>84</v>
      </c>
      <c r="H119" s="37"/>
      <c r="I119" s="19">
        <f>I114+I115+I116-I117-I118</f>
        <v>49943738.700000003</v>
      </c>
      <c r="J119" s="19">
        <f>J114+J115+J116-J117-J118</f>
        <v>59932486.440000005</v>
      </c>
      <c r="K119" s="19">
        <f t="shared" ref="K119:BV119" si="233">K114+K115+K116-K117-K118</f>
        <v>59932486.440000005</v>
      </c>
      <c r="L119" s="19">
        <f t="shared" si="233"/>
        <v>59932486.440000005</v>
      </c>
      <c r="M119" s="19">
        <f t="shared" si="233"/>
        <v>59932486.440000005</v>
      </c>
      <c r="N119" s="19">
        <f t="shared" si="233"/>
        <v>59932486.440000005</v>
      </c>
      <c r="O119" s="19">
        <f t="shared" si="233"/>
        <v>59932486.440000005</v>
      </c>
      <c r="P119" s="19">
        <f t="shared" si="233"/>
        <v>59932486.440000005</v>
      </c>
      <c r="Q119" s="19">
        <f t="shared" si="233"/>
        <v>59932486.440000005</v>
      </c>
      <c r="R119" s="19">
        <f t="shared" si="233"/>
        <v>59932486.440000005</v>
      </c>
      <c r="S119" s="19">
        <f t="shared" si="233"/>
        <v>59932486.440000005</v>
      </c>
      <c r="T119" s="19">
        <f t="shared" si="233"/>
        <v>59932486.440000005</v>
      </c>
      <c r="U119" s="19">
        <f t="shared" si="233"/>
        <v>59932486.440000005</v>
      </c>
      <c r="V119" s="19">
        <f t="shared" si="233"/>
        <v>59932486.440000005</v>
      </c>
      <c r="W119" s="19">
        <f t="shared" si="233"/>
        <v>59932486.440000005</v>
      </c>
      <c r="X119" s="19">
        <f t="shared" si="233"/>
        <v>59932486.440000005</v>
      </c>
      <c r="Y119" s="19">
        <f t="shared" si="233"/>
        <v>59932486.440000005</v>
      </c>
      <c r="Z119" s="19">
        <f t="shared" si="233"/>
        <v>59932486.440000005</v>
      </c>
      <c r="AA119" s="19">
        <f t="shared" si="233"/>
        <v>59932486.440000005</v>
      </c>
      <c r="AB119" s="19">
        <f t="shared" si="233"/>
        <v>59932486.440000005</v>
      </c>
      <c r="AC119" s="19">
        <f t="shared" si="233"/>
        <v>59932486.440000005</v>
      </c>
      <c r="AD119" s="19">
        <f t="shared" si="233"/>
        <v>59932486.440000005</v>
      </c>
      <c r="AE119" s="19">
        <f t="shared" si="233"/>
        <v>59932486.440000005</v>
      </c>
      <c r="AF119" s="19">
        <f t="shared" si="233"/>
        <v>59932486.440000005</v>
      </c>
      <c r="AG119" s="19">
        <f t="shared" si="233"/>
        <v>59932486.440000005</v>
      </c>
      <c r="AH119" s="19">
        <f t="shared" si="233"/>
        <v>59932486.440000005</v>
      </c>
      <c r="AI119" s="19">
        <f t="shared" si="233"/>
        <v>59932486.440000005</v>
      </c>
      <c r="AJ119" s="19">
        <f t="shared" si="233"/>
        <v>59932486.440000005</v>
      </c>
      <c r="AK119" s="19">
        <f t="shared" si="233"/>
        <v>59932486.440000005</v>
      </c>
      <c r="AL119" s="19">
        <f t="shared" si="233"/>
        <v>59932486.440000005</v>
      </c>
      <c r="AM119" s="19">
        <f t="shared" si="233"/>
        <v>59932486.440000005</v>
      </c>
      <c r="AN119" s="19">
        <f t="shared" si="233"/>
        <v>59932486.440000005</v>
      </c>
      <c r="AO119" s="19">
        <f t="shared" si="233"/>
        <v>59932486.440000005</v>
      </c>
      <c r="AP119" s="19">
        <f t="shared" si="233"/>
        <v>59932486.440000005</v>
      </c>
      <c r="AQ119" s="19">
        <f t="shared" si="233"/>
        <v>59932486.440000005</v>
      </c>
      <c r="AR119" s="19">
        <f t="shared" si="233"/>
        <v>59932486.440000005</v>
      </c>
      <c r="AS119" s="19">
        <f t="shared" si="233"/>
        <v>59932486.440000005</v>
      </c>
      <c r="AT119" s="19">
        <f t="shared" si="233"/>
        <v>59932486.440000005</v>
      </c>
      <c r="AU119" s="19">
        <f t="shared" si="233"/>
        <v>59932486.440000005</v>
      </c>
      <c r="AV119" s="19">
        <f t="shared" si="233"/>
        <v>59932486.440000005</v>
      </c>
      <c r="AW119" s="19">
        <f t="shared" si="233"/>
        <v>59932486.440000005</v>
      </c>
      <c r="AX119" s="19">
        <f t="shared" si="233"/>
        <v>59932486.440000005</v>
      </c>
      <c r="AY119" s="19">
        <f t="shared" si="233"/>
        <v>59932486.440000005</v>
      </c>
      <c r="AZ119" s="19">
        <f t="shared" si="233"/>
        <v>59932486.440000005</v>
      </c>
      <c r="BA119" s="19">
        <f t="shared" si="233"/>
        <v>59932486.440000005</v>
      </c>
      <c r="BB119" s="19">
        <f t="shared" si="233"/>
        <v>59932486.440000005</v>
      </c>
      <c r="BC119" s="19">
        <f t="shared" si="233"/>
        <v>59932486.440000005</v>
      </c>
      <c r="BD119" s="19">
        <f t="shared" si="233"/>
        <v>46382528.15284396</v>
      </c>
      <c r="BE119" s="19">
        <f t="shared" si="233"/>
        <v>46728186.812476426</v>
      </c>
      <c r="BF119" s="19">
        <f t="shared" si="233"/>
        <v>47039963.75680314</v>
      </c>
      <c r="BG119" s="19">
        <f t="shared" si="233"/>
        <v>47268570.284209721</v>
      </c>
      <c r="BH119" s="19">
        <f t="shared" si="233"/>
        <v>47422095.538647875</v>
      </c>
      <c r="BI119" s="19">
        <f t="shared" si="233"/>
        <v>47500539.520117603</v>
      </c>
      <c r="BJ119" s="19">
        <f t="shared" si="233"/>
        <v>47503902.228618905</v>
      </c>
      <c r="BK119" s="19">
        <f t="shared" si="233"/>
        <v>47433708.803650692</v>
      </c>
      <c r="BL119" s="19">
        <f t="shared" si="233"/>
        <v>47300947.651208788</v>
      </c>
      <c r="BM119" s="19">
        <f t="shared" si="233"/>
        <v>47127372.546669394</v>
      </c>
      <c r="BN119" s="19">
        <f t="shared" si="233"/>
        <v>46922306.536622301</v>
      </c>
      <c r="BO119" s="19">
        <f t="shared" si="233"/>
        <v>46685749.621067517</v>
      </c>
      <c r="BP119" s="19">
        <f t="shared" si="233"/>
        <v>46417777.694199525</v>
      </c>
      <c r="BQ119" s="19">
        <f t="shared" si="233"/>
        <v>46149805.767331533</v>
      </c>
      <c r="BR119" s="19">
        <f t="shared" si="233"/>
        <v>45849572.53853932</v>
      </c>
      <c r="BS119" s="19">
        <f t="shared" si="233"/>
        <v>45549339.309747107</v>
      </c>
      <c r="BT119" s="19">
        <f t="shared" si="233"/>
        <v>45249106.080954894</v>
      </c>
      <c r="BU119" s="19">
        <f t="shared" si="233"/>
        <v>44948872.852162682</v>
      </c>
      <c r="BV119" s="19">
        <f t="shared" si="233"/>
        <v>44648639.623370469</v>
      </c>
      <c r="BW119" s="19">
        <f t="shared" ref="BW119:CM119" si="234">BW114+BW115+BW116-BW117-BW118</f>
        <v>44348406.394578256</v>
      </c>
      <c r="BX119" s="19">
        <f t="shared" si="234"/>
        <v>44048173.165786043</v>
      </c>
      <c r="BY119" s="19">
        <f t="shared" si="234"/>
        <v>43747939.93699383</v>
      </c>
      <c r="BZ119" s="19">
        <f t="shared" si="234"/>
        <v>43447706.708201617</v>
      </c>
      <c r="CA119" s="19">
        <f t="shared" si="234"/>
        <v>43147473.479409404</v>
      </c>
      <c r="CB119" s="19">
        <f t="shared" si="234"/>
        <v>42847240.250617191</v>
      </c>
      <c r="CC119" s="19">
        <f t="shared" si="234"/>
        <v>42547007.021824978</v>
      </c>
      <c r="CD119" s="19">
        <f t="shared" si="234"/>
        <v>42213881.340354428</v>
      </c>
      <c r="CE119" s="19">
        <f t="shared" si="234"/>
        <v>41880755.658883877</v>
      </c>
      <c r="CF119" s="19">
        <f t="shared" si="234"/>
        <v>41547629.977413327</v>
      </c>
      <c r="CG119" s="19">
        <f t="shared" si="234"/>
        <v>41214504.295942776</v>
      </c>
      <c r="CH119" s="19">
        <f t="shared" si="234"/>
        <v>40881378.614472225</v>
      </c>
      <c r="CI119" s="19">
        <f t="shared" si="234"/>
        <v>40548252.933001675</v>
      </c>
      <c r="CJ119" s="19">
        <f t="shared" si="234"/>
        <v>40215127.251531124</v>
      </c>
      <c r="CK119" s="19">
        <f t="shared" si="234"/>
        <v>39882001.570060574</v>
      </c>
      <c r="CL119" s="19">
        <f t="shared" si="234"/>
        <v>39548875.888590023</v>
      </c>
      <c r="CM119" s="19">
        <f t="shared" si="234"/>
        <v>39215750.207119472</v>
      </c>
      <c r="CN119" s="19">
        <f t="shared" ref="CN119:DW119" si="235">CN114+CN115+CN116-CN117-CN118</f>
        <v>38882624.525648922</v>
      </c>
      <c r="CO119" s="19">
        <f t="shared" si="235"/>
        <v>38549498.844178371</v>
      </c>
      <c r="CP119" s="19">
        <f t="shared" si="235"/>
        <v>38182838.330079034</v>
      </c>
      <c r="CQ119" s="19">
        <f t="shared" si="235"/>
        <v>37816177.815979697</v>
      </c>
      <c r="CR119" s="19">
        <f t="shared" si="235"/>
        <v>37449517.30188036</v>
      </c>
      <c r="CS119" s="19">
        <f t="shared" si="235"/>
        <v>37082856.787781022</v>
      </c>
      <c r="CT119" s="19">
        <f t="shared" si="235"/>
        <v>36716196.273681685</v>
      </c>
      <c r="CU119" s="19">
        <f t="shared" si="235"/>
        <v>36349535.759582348</v>
      </c>
      <c r="CV119" s="19">
        <f t="shared" si="235"/>
        <v>35982875.245483011</v>
      </c>
      <c r="CW119" s="19">
        <f t="shared" si="235"/>
        <v>35616214.731383674</v>
      </c>
      <c r="CX119" s="19">
        <f t="shared" si="235"/>
        <v>35249554.217284337</v>
      </c>
      <c r="CY119" s="19">
        <f t="shared" si="235"/>
        <v>34882893.703185</v>
      </c>
      <c r="CZ119" s="19">
        <f t="shared" si="235"/>
        <v>34516233.189085662</v>
      </c>
      <c r="DA119" s="19">
        <f t="shared" si="235"/>
        <v>34149572.674986325</v>
      </c>
      <c r="DB119" s="19">
        <f t="shared" si="235"/>
        <v>33748723.558496028</v>
      </c>
      <c r="DC119" s="19">
        <f t="shared" si="235"/>
        <v>33347874.442005731</v>
      </c>
      <c r="DD119" s="19">
        <f t="shared" si="235"/>
        <v>32947025.325515434</v>
      </c>
      <c r="DE119" s="19">
        <f t="shared" si="235"/>
        <v>32546176.209025137</v>
      </c>
      <c r="DF119" s="19">
        <f t="shared" si="235"/>
        <v>32145327.09253484</v>
      </c>
      <c r="DG119" s="19">
        <f t="shared" si="235"/>
        <v>31744477.976044543</v>
      </c>
      <c r="DH119" s="19">
        <f t="shared" si="235"/>
        <v>31343628.859554246</v>
      </c>
      <c r="DI119" s="19">
        <f t="shared" si="235"/>
        <v>30942779.743063949</v>
      </c>
      <c r="DJ119" s="19">
        <f t="shared" si="235"/>
        <v>30541930.626573652</v>
      </c>
      <c r="DK119" s="19">
        <f t="shared" si="235"/>
        <v>30141081.510083355</v>
      </c>
      <c r="DL119" s="19">
        <f t="shared" si="235"/>
        <v>29740232.393593058</v>
      </c>
      <c r="DM119" s="19">
        <f t="shared" si="235"/>
        <v>29339383.277102761</v>
      </c>
      <c r="DN119" s="19">
        <f t="shared" si="235"/>
        <v>28903680.23766977</v>
      </c>
      <c r="DO119" s="19">
        <f t="shared" si="235"/>
        <v>28467977.198236778</v>
      </c>
      <c r="DP119" s="19">
        <f t="shared" si="235"/>
        <v>28032274.158803787</v>
      </c>
      <c r="DQ119" s="19">
        <f t="shared" si="235"/>
        <v>27596571.119370796</v>
      </c>
      <c r="DR119" s="19">
        <f t="shared" si="235"/>
        <v>27160868.079937804</v>
      </c>
      <c r="DS119" s="19">
        <f t="shared" si="235"/>
        <v>26725165.040504813</v>
      </c>
      <c r="DT119" s="19">
        <f t="shared" si="235"/>
        <v>26289462.001071822</v>
      </c>
      <c r="DU119" s="19">
        <f t="shared" si="235"/>
        <v>25853758.961638831</v>
      </c>
      <c r="DV119" s="19">
        <f t="shared" si="235"/>
        <v>25418055.922205839</v>
      </c>
      <c r="DW119" s="19">
        <f t="shared" si="235"/>
        <v>24982352.882772848</v>
      </c>
      <c r="DX119" s="19">
        <f>DX114+DX115+DX116-DX117-DX118</f>
        <v>24546649.843339857</v>
      </c>
      <c r="DY119" s="19">
        <f>DY114+DY115+DY116-DY117-DY118</f>
        <v>0</v>
      </c>
    </row>
    <row r="120" spans="2:129" x14ac:dyDescent="0.2">
      <c r="B120" s="198">
        <f>D113</f>
        <v>1.2</v>
      </c>
      <c r="C120" s="21"/>
      <c r="G120" s="194" t="str">
        <f>IF(D113=H120,"OK","ERROR")</f>
        <v>OK</v>
      </c>
      <c r="H120" s="199">
        <f>SUMIF(I120:DY120,"&gt;0")/-SUMIF(I120:DY120,"&lt;0")</f>
        <v>1.1999999999999993</v>
      </c>
      <c r="I120" s="19">
        <f>-I116+I118+I117</f>
        <v>-49943738.700000003</v>
      </c>
      <c r="J120" s="19">
        <f>-J116+J118+J117</f>
        <v>0</v>
      </c>
      <c r="K120" s="19">
        <f t="shared" ref="K120:BV120" si="236">-K116+K118+K117</f>
        <v>0</v>
      </c>
      <c r="L120" s="19">
        <f t="shared" si="236"/>
        <v>0</v>
      </c>
      <c r="M120" s="19">
        <f t="shared" si="236"/>
        <v>0</v>
      </c>
      <c r="N120" s="19">
        <f t="shared" si="236"/>
        <v>0</v>
      </c>
      <c r="O120" s="19">
        <f t="shared" si="236"/>
        <v>0</v>
      </c>
      <c r="P120" s="19">
        <f t="shared" si="236"/>
        <v>0</v>
      </c>
      <c r="Q120" s="19">
        <f t="shared" si="236"/>
        <v>0</v>
      </c>
      <c r="R120" s="19">
        <f t="shared" si="236"/>
        <v>0</v>
      </c>
      <c r="S120" s="19">
        <f t="shared" si="236"/>
        <v>0</v>
      </c>
      <c r="T120" s="19">
        <f t="shared" si="236"/>
        <v>0</v>
      </c>
      <c r="U120" s="19">
        <f t="shared" si="236"/>
        <v>0</v>
      </c>
      <c r="V120" s="19">
        <f t="shared" si="236"/>
        <v>0</v>
      </c>
      <c r="W120" s="19">
        <f t="shared" si="236"/>
        <v>0</v>
      </c>
      <c r="X120" s="19">
        <f t="shared" si="236"/>
        <v>0</v>
      </c>
      <c r="Y120" s="19">
        <f t="shared" si="236"/>
        <v>0</v>
      </c>
      <c r="Z120" s="19">
        <f t="shared" si="236"/>
        <v>0</v>
      </c>
      <c r="AA120" s="19">
        <f t="shared" si="236"/>
        <v>0</v>
      </c>
      <c r="AB120" s="19">
        <f t="shared" si="236"/>
        <v>0</v>
      </c>
      <c r="AC120" s="19">
        <f t="shared" si="236"/>
        <v>0</v>
      </c>
      <c r="AD120" s="19">
        <f t="shared" si="236"/>
        <v>0</v>
      </c>
      <c r="AE120" s="19">
        <f t="shared" si="236"/>
        <v>0</v>
      </c>
      <c r="AF120" s="19">
        <f t="shared" si="236"/>
        <v>0</v>
      </c>
      <c r="AG120" s="19">
        <f t="shared" si="236"/>
        <v>0</v>
      </c>
      <c r="AH120" s="19">
        <f t="shared" si="236"/>
        <v>0</v>
      </c>
      <c r="AI120" s="19">
        <f t="shared" si="236"/>
        <v>0</v>
      </c>
      <c r="AJ120" s="19">
        <f t="shared" si="236"/>
        <v>0</v>
      </c>
      <c r="AK120" s="19">
        <f t="shared" si="236"/>
        <v>0</v>
      </c>
      <c r="AL120" s="19">
        <f t="shared" si="236"/>
        <v>0</v>
      </c>
      <c r="AM120" s="19">
        <f t="shared" si="236"/>
        <v>0</v>
      </c>
      <c r="AN120" s="19">
        <f t="shared" si="236"/>
        <v>0</v>
      </c>
      <c r="AO120" s="19">
        <f t="shared" si="236"/>
        <v>0</v>
      </c>
      <c r="AP120" s="19">
        <f t="shared" si="236"/>
        <v>0</v>
      </c>
      <c r="AQ120" s="19">
        <f t="shared" si="236"/>
        <v>0</v>
      </c>
      <c r="AR120" s="19">
        <f t="shared" si="236"/>
        <v>0</v>
      </c>
      <c r="AS120" s="19">
        <f t="shared" si="236"/>
        <v>0</v>
      </c>
      <c r="AT120" s="19">
        <f t="shared" si="236"/>
        <v>0</v>
      </c>
      <c r="AU120" s="19">
        <f t="shared" si="236"/>
        <v>0</v>
      </c>
      <c r="AV120" s="19">
        <f t="shared" si="236"/>
        <v>0</v>
      </c>
      <c r="AW120" s="19">
        <f t="shared" si="236"/>
        <v>0</v>
      </c>
      <c r="AX120" s="19">
        <f t="shared" si="236"/>
        <v>0</v>
      </c>
      <c r="AY120" s="19">
        <f t="shared" si="236"/>
        <v>0</v>
      </c>
      <c r="AZ120" s="19">
        <f t="shared" si="236"/>
        <v>0</v>
      </c>
      <c r="BA120" s="19">
        <f t="shared" si="236"/>
        <v>0</v>
      </c>
      <c r="BB120" s="19">
        <f t="shared" si="236"/>
        <v>0</v>
      </c>
      <c r="BC120" s="19">
        <f t="shared" si="236"/>
        <v>0</v>
      </c>
      <c r="BD120" s="19">
        <f t="shared" si="236"/>
        <v>13549958.287156044</v>
      </c>
      <c r="BE120" s="19">
        <f t="shared" si="236"/>
        <v>-345658.65963246801</v>
      </c>
      <c r="BF120" s="19">
        <f t="shared" si="236"/>
        <v>-242645.2124002206</v>
      </c>
      <c r="BG120" s="19">
        <f t="shared" si="236"/>
        <v>-180077.48492653359</v>
      </c>
      <c r="BH120" s="19">
        <f t="shared" si="236"/>
        <v>-117509.75745284678</v>
      </c>
      <c r="BI120" s="19">
        <f t="shared" si="236"/>
        <v>-54942.029979160085</v>
      </c>
      <c r="BJ120" s="19">
        <f t="shared" si="236"/>
        <v>7625.6974945269239</v>
      </c>
      <c r="BK120" s="19">
        <f t="shared" si="236"/>
        <v>70193.424968213614</v>
      </c>
      <c r="BL120" s="19">
        <f t="shared" si="236"/>
        <v>132761.15244190063</v>
      </c>
      <c r="BM120" s="19">
        <f t="shared" si="236"/>
        <v>173575.10453939324</v>
      </c>
      <c r="BN120" s="19">
        <f t="shared" si="236"/>
        <v>205066.01004708954</v>
      </c>
      <c r="BO120" s="19">
        <f t="shared" si="236"/>
        <v>236556.9155547854</v>
      </c>
      <c r="BP120" s="19">
        <f t="shared" si="236"/>
        <v>267971.92686799174</v>
      </c>
      <c r="BQ120" s="19">
        <f t="shared" si="236"/>
        <v>267971.92686799174</v>
      </c>
      <c r="BR120" s="19">
        <f t="shared" si="236"/>
        <v>300233.22879221645</v>
      </c>
      <c r="BS120" s="19">
        <f t="shared" si="236"/>
        <v>300233.22879221645</v>
      </c>
      <c r="BT120" s="19">
        <f t="shared" si="236"/>
        <v>300233.22879221645</v>
      </c>
      <c r="BU120" s="19">
        <f t="shared" si="236"/>
        <v>300233.22879221645</v>
      </c>
      <c r="BV120" s="19">
        <f t="shared" si="236"/>
        <v>300233.22879221645</v>
      </c>
      <c r="BW120" s="19">
        <f t="shared" ref="BW120:CM120" si="237">-BW116+BW118+BW117</f>
        <v>300233.22879221645</v>
      </c>
      <c r="BX120" s="19">
        <f t="shared" si="237"/>
        <v>300233.22879221645</v>
      </c>
      <c r="BY120" s="19">
        <f t="shared" si="237"/>
        <v>300233.22879221645</v>
      </c>
      <c r="BZ120" s="19">
        <f t="shared" si="237"/>
        <v>300233.22879221645</v>
      </c>
      <c r="CA120" s="19">
        <f t="shared" si="237"/>
        <v>300233.22879221645</v>
      </c>
      <c r="CB120" s="19">
        <f t="shared" si="237"/>
        <v>300233.22879221645</v>
      </c>
      <c r="CC120" s="19">
        <f t="shared" si="237"/>
        <v>300233.22879221645</v>
      </c>
      <c r="CD120" s="19">
        <f t="shared" si="237"/>
        <v>333125.68147054699</v>
      </c>
      <c r="CE120" s="19">
        <f t="shared" si="237"/>
        <v>333125.68147054699</v>
      </c>
      <c r="CF120" s="19">
        <f t="shared" si="237"/>
        <v>333125.68147054699</v>
      </c>
      <c r="CG120" s="19">
        <f t="shared" si="237"/>
        <v>333125.68147054699</v>
      </c>
      <c r="CH120" s="19">
        <f t="shared" si="237"/>
        <v>333125.68147054699</v>
      </c>
      <c r="CI120" s="19">
        <f t="shared" si="237"/>
        <v>333125.68147054699</v>
      </c>
      <c r="CJ120" s="19">
        <f t="shared" si="237"/>
        <v>333125.68147054699</v>
      </c>
      <c r="CK120" s="19">
        <f t="shared" si="237"/>
        <v>333125.68147054699</v>
      </c>
      <c r="CL120" s="19">
        <f t="shared" si="237"/>
        <v>333125.68147054699</v>
      </c>
      <c r="CM120" s="19">
        <f t="shared" si="237"/>
        <v>333125.68147054699</v>
      </c>
      <c r="CN120" s="19">
        <f t="shared" ref="CN120:DW120" si="238">-CN116+CN118+CN117</f>
        <v>333125.68147054699</v>
      </c>
      <c r="CO120" s="19">
        <f t="shared" si="238"/>
        <v>333125.68147054699</v>
      </c>
      <c r="CP120" s="19">
        <f t="shared" si="238"/>
        <v>366660.51409933477</v>
      </c>
      <c r="CQ120" s="19">
        <f t="shared" si="238"/>
        <v>366660.51409933477</v>
      </c>
      <c r="CR120" s="19">
        <f t="shared" si="238"/>
        <v>366660.51409933477</v>
      </c>
      <c r="CS120" s="19">
        <f t="shared" si="238"/>
        <v>366660.51409933477</v>
      </c>
      <c r="CT120" s="19">
        <f t="shared" si="238"/>
        <v>366660.51409933477</v>
      </c>
      <c r="CU120" s="19">
        <f t="shared" si="238"/>
        <v>366660.51409933477</v>
      </c>
      <c r="CV120" s="19">
        <f t="shared" si="238"/>
        <v>366660.51409933477</v>
      </c>
      <c r="CW120" s="19">
        <f t="shared" si="238"/>
        <v>366660.51409933477</v>
      </c>
      <c r="CX120" s="19">
        <f t="shared" si="238"/>
        <v>366660.51409933477</v>
      </c>
      <c r="CY120" s="19">
        <f t="shared" si="238"/>
        <v>366660.51409933477</v>
      </c>
      <c r="CZ120" s="19">
        <f t="shared" si="238"/>
        <v>366660.51409933477</v>
      </c>
      <c r="DA120" s="19">
        <f t="shared" si="238"/>
        <v>366660.51409933477</v>
      </c>
      <c r="DB120" s="19">
        <f t="shared" si="238"/>
        <v>400849.11649029586</v>
      </c>
      <c r="DC120" s="19">
        <f t="shared" si="238"/>
        <v>400849.11649029586</v>
      </c>
      <c r="DD120" s="19">
        <f t="shared" si="238"/>
        <v>400849.11649029586</v>
      </c>
      <c r="DE120" s="19">
        <f t="shared" si="238"/>
        <v>400849.11649029586</v>
      </c>
      <c r="DF120" s="19">
        <f t="shared" si="238"/>
        <v>400849.11649029586</v>
      </c>
      <c r="DG120" s="19">
        <f t="shared" si="238"/>
        <v>400849.11649029586</v>
      </c>
      <c r="DH120" s="19">
        <f t="shared" si="238"/>
        <v>400849.11649029586</v>
      </c>
      <c r="DI120" s="19">
        <f t="shared" si="238"/>
        <v>400849.11649029586</v>
      </c>
      <c r="DJ120" s="19">
        <f t="shared" si="238"/>
        <v>400849.11649029586</v>
      </c>
      <c r="DK120" s="19">
        <f t="shared" si="238"/>
        <v>400849.11649029586</v>
      </c>
      <c r="DL120" s="19">
        <f t="shared" si="238"/>
        <v>400849.11649029586</v>
      </c>
      <c r="DM120" s="19">
        <f t="shared" si="238"/>
        <v>400849.11649029586</v>
      </c>
      <c r="DN120" s="19">
        <f t="shared" si="238"/>
        <v>435703.03943299205</v>
      </c>
      <c r="DO120" s="19">
        <f t="shared" si="238"/>
        <v>435703.03943299205</v>
      </c>
      <c r="DP120" s="19">
        <f t="shared" si="238"/>
        <v>435703.03943299205</v>
      </c>
      <c r="DQ120" s="19">
        <f t="shared" si="238"/>
        <v>435703.03943299205</v>
      </c>
      <c r="DR120" s="19">
        <f t="shared" si="238"/>
        <v>435703.03943299205</v>
      </c>
      <c r="DS120" s="19">
        <f t="shared" si="238"/>
        <v>435703.03943299205</v>
      </c>
      <c r="DT120" s="19">
        <f t="shared" si="238"/>
        <v>435703.03943299205</v>
      </c>
      <c r="DU120" s="19">
        <f t="shared" si="238"/>
        <v>435703.03943299205</v>
      </c>
      <c r="DV120" s="19">
        <f t="shared" si="238"/>
        <v>435703.03943299205</v>
      </c>
      <c r="DW120" s="19">
        <f t="shared" si="238"/>
        <v>435703.03943299205</v>
      </c>
      <c r="DX120" s="19">
        <f>-DX116+DX118+DX117</f>
        <v>435703.03943299205</v>
      </c>
      <c r="DY120" s="19">
        <f>-DY116+DY118+DY117</f>
        <v>24546649.843339857</v>
      </c>
    </row>
    <row r="121" spans="2:129" x14ac:dyDescent="0.2">
      <c r="B121" s="10"/>
      <c r="G121" s="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row>
    <row r="122" spans="2:129" x14ac:dyDescent="0.2">
      <c r="B122" s="115" t="s">
        <v>137</v>
      </c>
      <c r="C122" s="2"/>
      <c r="D122" s="2"/>
      <c r="E122" s="2"/>
      <c r="F122" s="2"/>
      <c r="G122" s="90"/>
      <c r="H122" s="2"/>
      <c r="I122" s="28">
        <f>I118</f>
        <v>0</v>
      </c>
      <c r="J122" s="28">
        <f>J118</f>
        <v>0</v>
      </c>
      <c r="K122" s="28">
        <f t="shared" ref="K122:BV122" si="239">K118</f>
        <v>0</v>
      </c>
      <c r="L122" s="28">
        <f t="shared" si="239"/>
        <v>0</v>
      </c>
      <c r="M122" s="28">
        <f t="shared" si="239"/>
        <v>0</v>
      </c>
      <c r="N122" s="28">
        <f t="shared" si="239"/>
        <v>0</v>
      </c>
      <c r="O122" s="28">
        <f t="shared" si="239"/>
        <v>0</v>
      </c>
      <c r="P122" s="28">
        <f t="shared" si="239"/>
        <v>0</v>
      </c>
      <c r="Q122" s="28">
        <f t="shared" si="239"/>
        <v>0</v>
      </c>
      <c r="R122" s="28">
        <f t="shared" si="239"/>
        <v>0</v>
      </c>
      <c r="S122" s="28">
        <f t="shared" si="239"/>
        <v>0</v>
      </c>
      <c r="T122" s="28">
        <f t="shared" si="239"/>
        <v>0</v>
      </c>
      <c r="U122" s="28">
        <f t="shared" si="239"/>
        <v>0</v>
      </c>
      <c r="V122" s="28">
        <f t="shared" si="239"/>
        <v>0</v>
      </c>
      <c r="W122" s="28">
        <f t="shared" si="239"/>
        <v>0</v>
      </c>
      <c r="X122" s="28">
        <f t="shared" si="239"/>
        <v>0</v>
      </c>
      <c r="Y122" s="28">
        <f t="shared" si="239"/>
        <v>0</v>
      </c>
      <c r="Z122" s="28">
        <f t="shared" si="239"/>
        <v>0</v>
      </c>
      <c r="AA122" s="28">
        <f t="shared" si="239"/>
        <v>0</v>
      </c>
      <c r="AB122" s="28">
        <f t="shared" si="239"/>
        <v>0</v>
      </c>
      <c r="AC122" s="28">
        <f t="shared" si="239"/>
        <v>0</v>
      </c>
      <c r="AD122" s="28">
        <f t="shared" si="239"/>
        <v>0</v>
      </c>
      <c r="AE122" s="28">
        <f t="shared" si="239"/>
        <v>0</v>
      </c>
      <c r="AF122" s="28">
        <f t="shared" si="239"/>
        <v>0</v>
      </c>
      <c r="AG122" s="28">
        <f t="shared" si="239"/>
        <v>0</v>
      </c>
      <c r="AH122" s="28">
        <f t="shared" si="239"/>
        <v>0</v>
      </c>
      <c r="AI122" s="28">
        <f t="shared" si="239"/>
        <v>0</v>
      </c>
      <c r="AJ122" s="28">
        <f t="shared" si="239"/>
        <v>0</v>
      </c>
      <c r="AK122" s="28">
        <f t="shared" si="239"/>
        <v>0</v>
      </c>
      <c r="AL122" s="28">
        <f t="shared" si="239"/>
        <v>0</v>
      </c>
      <c r="AM122" s="28">
        <f t="shared" si="239"/>
        <v>0</v>
      </c>
      <c r="AN122" s="28">
        <f t="shared" si="239"/>
        <v>0</v>
      </c>
      <c r="AO122" s="28">
        <f t="shared" si="239"/>
        <v>0</v>
      </c>
      <c r="AP122" s="28">
        <f t="shared" si="239"/>
        <v>0</v>
      </c>
      <c r="AQ122" s="28">
        <f t="shared" si="239"/>
        <v>0</v>
      </c>
      <c r="AR122" s="28">
        <f t="shared" si="239"/>
        <v>0</v>
      </c>
      <c r="AS122" s="28">
        <f t="shared" si="239"/>
        <v>0</v>
      </c>
      <c r="AT122" s="28">
        <f t="shared" si="239"/>
        <v>0</v>
      </c>
      <c r="AU122" s="28">
        <f t="shared" si="239"/>
        <v>0</v>
      </c>
      <c r="AV122" s="28">
        <f t="shared" si="239"/>
        <v>0</v>
      </c>
      <c r="AW122" s="28">
        <f t="shared" si="239"/>
        <v>0</v>
      </c>
      <c r="AX122" s="28">
        <f t="shared" si="239"/>
        <v>0</v>
      </c>
      <c r="AY122" s="28">
        <f t="shared" si="239"/>
        <v>0</v>
      </c>
      <c r="AZ122" s="28">
        <f t="shared" si="239"/>
        <v>0</v>
      </c>
      <c r="BA122" s="28">
        <f t="shared" si="239"/>
        <v>0</v>
      </c>
      <c r="BB122" s="28">
        <f t="shared" si="239"/>
        <v>0</v>
      </c>
      <c r="BC122" s="28">
        <f t="shared" si="239"/>
        <v>0</v>
      </c>
      <c r="BD122" s="28">
        <f t="shared" si="239"/>
        <v>0</v>
      </c>
      <c r="BE122" s="28">
        <f t="shared" si="239"/>
        <v>0</v>
      </c>
      <c r="BF122" s="28">
        <f t="shared" si="239"/>
        <v>0</v>
      </c>
      <c r="BG122" s="28">
        <f t="shared" si="239"/>
        <v>0</v>
      </c>
      <c r="BH122" s="28">
        <f t="shared" si="239"/>
        <v>0</v>
      </c>
      <c r="BI122" s="28">
        <f t="shared" si="239"/>
        <v>0</v>
      </c>
      <c r="BJ122" s="28">
        <f t="shared" si="239"/>
        <v>0</v>
      </c>
      <c r="BK122" s="28">
        <f t="shared" si="239"/>
        <v>0</v>
      </c>
      <c r="BL122" s="28">
        <f t="shared" si="239"/>
        <v>0</v>
      </c>
      <c r="BM122" s="28">
        <f t="shared" si="239"/>
        <v>0</v>
      </c>
      <c r="BN122" s="28">
        <f t="shared" si="239"/>
        <v>0</v>
      </c>
      <c r="BO122" s="28">
        <f t="shared" si="239"/>
        <v>0</v>
      </c>
      <c r="BP122" s="28">
        <f t="shared" si="239"/>
        <v>0</v>
      </c>
      <c r="BQ122" s="28">
        <f t="shared" si="239"/>
        <v>0</v>
      </c>
      <c r="BR122" s="28">
        <f t="shared" si="239"/>
        <v>0</v>
      </c>
      <c r="BS122" s="28">
        <f t="shared" si="239"/>
        <v>0</v>
      </c>
      <c r="BT122" s="28">
        <f t="shared" si="239"/>
        <v>0</v>
      </c>
      <c r="BU122" s="28">
        <f t="shared" si="239"/>
        <v>0</v>
      </c>
      <c r="BV122" s="28">
        <f t="shared" si="239"/>
        <v>0</v>
      </c>
      <c r="BW122" s="28">
        <f t="shared" ref="BW122:CM122" si="240">BW118</f>
        <v>0</v>
      </c>
      <c r="BX122" s="28">
        <f t="shared" si="240"/>
        <v>0</v>
      </c>
      <c r="BY122" s="28">
        <f t="shared" si="240"/>
        <v>0</v>
      </c>
      <c r="BZ122" s="28">
        <f t="shared" si="240"/>
        <v>0</v>
      </c>
      <c r="CA122" s="28">
        <f t="shared" si="240"/>
        <v>0</v>
      </c>
      <c r="CB122" s="28">
        <f t="shared" si="240"/>
        <v>0</v>
      </c>
      <c r="CC122" s="28">
        <f t="shared" si="240"/>
        <v>0</v>
      </c>
      <c r="CD122" s="28">
        <f t="shared" si="240"/>
        <v>0</v>
      </c>
      <c r="CE122" s="28">
        <f t="shared" si="240"/>
        <v>0</v>
      </c>
      <c r="CF122" s="28">
        <f t="shared" si="240"/>
        <v>0</v>
      </c>
      <c r="CG122" s="28">
        <f t="shared" si="240"/>
        <v>0</v>
      </c>
      <c r="CH122" s="28">
        <f t="shared" si="240"/>
        <v>0</v>
      </c>
      <c r="CI122" s="28">
        <f t="shared" si="240"/>
        <v>0</v>
      </c>
      <c r="CJ122" s="28">
        <f t="shared" si="240"/>
        <v>0</v>
      </c>
      <c r="CK122" s="28">
        <f t="shared" si="240"/>
        <v>0</v>
      </c>
      <c r="CL122" s="28">
        <f t="shared" si="240"/>
        <v>0</v>
      </c>
      <c r="CM122" s="28">
        <f t="shared" si="240"/>
        <v>0</v>
      </c>
      <c r="CN122" s="28">
        <f t="shared" ref="CN122:DW122" si="241">CN118</f>
        <v>0</v>
      </c>
      <c r="CO122" s="28">
        <f t="shared" si="241"/>
        <v>0</v>
      </c>
      <c r="CP122" s="28">
        <f t="shared" si="241"/>
        <v>0</v>
      </c>
      <c r="CQ122" s="28">
        <f t="shared" si="241"/>
        <v>0</v>
      </c>
      <c r="CR122" s="28">
        <f t="shared" si="241"/>
        <v>0</v>
      </c>
      <c r="CS122" s="28">
        <f t="shared" si="241"/>
        <v>0</v>
      </c>
      <c r="CT122" s="28">
        <f t="shared" si="241"/>
        <v>0</v>
      </c>
      <c r="CU122" s="28">
        <f t="shared" si="241"/>
        <v>0</v>
      </c>
      <c r="CV122" s="28">
        <f t="shared" si="241"/>
        <v>0</v>
      </c>
      <c r="CW122" s="28">
        <f t="shared" si="241"/>
        <v>0</v>
      </c>
      <c r="CX122" s="28">
        <f t="shared" si="241"/>
        <v>0</v>
      </c>
      <c r="CY122" s="28">
        <f t="shared" si="241"/>
        <v>0</v>
      </c>
      <c r="CZ122" s="28">
        <f t="shared" si="241"/>
        <v>0</v>
      </c>
      <c r="DA122" s="28">
        <f t="shared" si="241"/>
        <v>0</v>
      </c>
      <c r="DB122" s="28">
        <f t="shared" si="241"/>
        <v>0</v>
      </c>
      <c r="DC122" s="28">
        <f t="shared" si="241"/>
        <v>0</v>
      </c>
      <c r="DD122" s="28">
        <f t="shared" si="241"/>
        <v>0</v>
      </c>
      <c r="DE122" s="28">
        <f t="shared" si="241"/>
        <v>0</v>
      </c>
      <c r="DF122" s="28">
        <f t="shared" si="241"/>
        <v>0</v>
      </c>
      <c r="DG122" s="28">
        <f t="shared" si="241"/>
        <v>0</v>
      </c>
      <c r="DH122" s="28">
        <f t="shared" si="241"/>
        <v>0</v>
      </c>
      <c r="DI122" s="28">
        <f t="shared" si="241"/>
        <v>0</v>
      </c>
      <c r="DJ122" s="28">
        <f t="shared" si="241"/>
        <v>0</v>
      </c>
      <c r="DK122" s="28">
        <f t="shared" si="241"/>
        <v>0</v>
      </c>
      <c r="DL122" s="28">
        <f t="shared" si="241"/>
        <v>0</v>
      </c>
      <c r="DM122" s="28">
        <f t="shared" si="241"/>
        <v>0</v>
      </c>
      <c r="DN122" s="28">
        <f t="shared" si="241"/>
        <v>0</v>
      </c>
      <c r="DO122" s="28">
        <f t="shared" si="241"/>
        <v>0</v>
      </c>
      <c r="DP122" s="28">
        <f t="shared" si="241"/>
        <v>0</v>
      </c>
      <c r="DQ122" s="28">
        <f t="shared" si="241"/>
        <v>0</v>
      </c>
      <c r="DR122" s="28">
        <f t="shared" si="241"/>
        <v>0</v>
      </c>
      <c r="DS122" s="28">
        <f t="shared" si="241"/>
        <v>0</v>
      </c>
      <c r="DT122" s="28">
        <f t="shared" si="241"/>
        <v>0</v>
      </c>
      <c r="DU122" s="28">
        <f t="shared" si="241"/>
        <v>0</v>
      </c>
      <c r="DV122" s="28">
        <f t="shared" si="241"/>
        <v>0</v>
      </c>
      <c r="DW122" s="28">
        <f t="shared" si="241"/>
        <v>0</v>
      </c>
      <c r="DX122" s="28">
        <f>DX118</f>
        <v>0</v>
      </c>
      <c r="DY122" s="28">
        <f>DY118</f>
        <v>2544228.592219539</v>
      </c>
    </row>
    <row r="123" spans="2:129" x14ac:dyDescent="0.2">
      <c r="B123" s="10" t="s">
        <v>138</v>
      </c>
      <c r="G123" s="9"/>
      <c r="I123" s="19">
        <f>I122/$M$8*$L$8</f>
        <v>0</v>
      </c>
      <c r="J123" s="19">
        <f>J122/$M$8*$L$8</f>
        <v>0</v>
      </c>
      <c r="K123" s="19">
        <f t="shared" ref="K123:BV123" si="242">K122/$M$8*$L$8</f>
        <v>0</v>
      </c>
      <c r="L123" s="19">
        <f t="shared" si="242"/>
        <v>0</v>
      </c>
      <c r="M123" s="19">
        <f t="shared" si="242"/>
        <v>0</v>
      </c>
      <c r="N123" s="19">
        <f t="shared" si="242"/>
        <v>0</v>
      </c>
      <c r="O123" s="19">
        <f t="shared" si="242"/>
        <v>0</v>
      </c>
      <c r="P123" s="19">
        <f t="shared" si="242"/>
        <v>0</v>
      </c>
      <c r="Q123" s="19">
        <f t="shared" si="242"/>
        <v>0</v>
      </c>
      <c r="R123" s="19">
        <f t="shared" si="242"/>
        <v>0</v>
      </c>
      <c r="S123" s="19">
        <f t="shared" si="242"/>
        <v>0</v>
      </c>
      <c r="T123" s="19">
        <f t="shared" si="242"/>
        <v>0</v>
      </c>
      <c r="U123" s="19">
        <f t="shared" si="242"/>
        <v>0</v>
      </c>
      <c r="V123" s="19">
        <f t="shared" si="242"/>
        <v>0</v>
      </c>
      <c r="W123" s="19">
        <f t="shared" si="242"/>
        <v>0</v>
      </c>
      <c r="X123" s="19">
        <f t="shared" si="242"/>
        <v>0</v>
      </c>
      <c r="Y123" s="19">
        <f t="shared" si="242"/>
        <v>0</v>
      </c>
      <c r="Z123" s="19">
        <f t="shared" si="242"/>
        <v>0</v>
      </c>
      <c r="AA123" s="19">
        <f t="shared" si="242"/>
        <v>0</v>
      </c>
      <c r="AB123" s="19">
        <f t="shared" si="242"/>
        <v>0</v>
      </c>
      <c r="AC123" s="19">
        <f t="shared" si="242"/>
        <v>0</v>
      </c>
      <c r="AD123" s="19">
        <f t="shared" si="242"/>
        <v>0</v>
      </c>
      <c r="AE123" s="19">
        <f t="shared" si="242"/>
        <v>0</v>
      </c>
      <c r="AF123" s="19">
        <f t="shared" si="242"/>
        <v>0</v>
      </c>
      <c r="AG123" s="19">
        <f t="shared" si="242"/>
        <v>0</v>
      </c>
      <c r="AH123" s="19">
        <f t="shared" si="242"/>
        <v>0</v>
      </c>
      <c r="AI123" s="19">
        <f t="shared" si="242"/>
        <v>0</v>
      </c>
      <c r="AJ123" s="19">
        <f t="shared" si="242"/>
        <v>0</v>
      </c>
      <c r="AK123" s="19">
        <f t="shared" si="242"/>
        <v>0</v>
      </c>
      <c r="AL123" s="19">
        <f t="shared" si="242"/>
        <v>0</v>
      </c>
      <c r="AM123" s="19">
        <f t="shared" si="242"/>
        <v>0</v>
      </c>
      <c r="AN123" s="19">
        <f t="shared" si="242"/>
        <v>0</v>
      </c>
      <c r="AO123" s="19">
        <f t="shared" si="242"/>
        <v>0</v>
      </c>
      <c r="AP123" s="19">
        <f t="shared" si="242"/>
        <v>0</v>
      </c>
      <c r="AQ123" s="19">
        <f t="shared" si="242"/>
        <v>0</v>
      </c>
      <c r="AR123" s="19">
        <f t="shared" si="242"/>
        <v>0</v>
      </c>
      <c r="AS123" s="19">
        <f t="shared" si="242"/>
        <v>0</v>
      </c>
      <c r="AT123" s="19">
        <f t="shared" si="242"/>
        <v>0</v>
      </c>
      <c r="AU123" s="19">
        <f t="shared" si="242"/>
        <v>0</v>
      </c>
      <c r="AV123" s="19">
        <f t="shared" si="242"/>
        <v>0</v>
      </c>
      <c r="AW123" s="19">
        <f t="shared" si="242"/>
        <v>0</v>
      </c>
      <c r="AX123" s="19">
        <f t="shared" si="242"/>
        <v>0</v>
      </c>
      <c r="AY123" s="19">
        <f t="shared" si="242"/>
        <v>0</v>
      </c>
      <c r="AZ123" s="19">
        <f t="shared" si="242"/>
        <v>0</v>
      </c>
      <c r="BA123" s="19">
        <f t="shared" si="242"/>
        <v>0</v>
      </c>
      <c r="BB123" s="19">
        <f t="shared" si="242"/>
        <v>0</v>
      </c>
      <c r="BC123" s="19">
        <f t="shared" si="242"/>
        <v>0</v>
      </c>
      <c r="BD123" s="19">
        <f t="shared" si="242"/>
        <v>0</v>
      </c>
      <c r="BE123" s="19">
        <f t="shared" si="242"/>
        <v>0</v>
      </c>
      <c r="BF123" s="19">
        <f t="shared" si="242"/>
        <v>0</v>
      </c>
      <c r="BG123" s="19">
        <f t="shared" si="242"/>
        <v>0</v>
      </c>
      <c r="BH123" s="19">
        <f t="shared" si="242"/>
        <v>0</v>
      </c>
      <c r="BI123" s="19">
        <f t="shared" si="242"/>
        <v>0</v>
      </c>
      <c r="BJ123" s="19">
        <f t="shared" si="242"/>
        <v>0</v>
      </c>
      <c r="BK123" s="19">
        <f t="shared" si="242"/>
        <v>0</v>
      </c>
      <c r="BL123" s="19">
        <f t="shared" si="242"/>
        <v>0</v>
      </c>
      <c r="BM123" s="19">
        <f t="shared" si="242"/>
        <v>0</v>
      </c>
      <c r="BN123" s="19">
        <f t="shared" si="242"/>
        <v>0</v>
      </c>
      <c r="BO123" s="19">
        <f t="shared" si="242"/>
        <v>0</v>
      </c>
      <c r="BP123" s="19">
        <f t="shared" si="242"/>
        <v>0</v>
      </c>
      <c r="BQ123" s="19">
        <f t="shared" si="242"/>
        <v>0</v>
      </c>
      <c r="BR123" s="19">
        <f t="shared" si="242"/>
        <v>0</v>
      </c>
      <c r="BS123" s="19">
        <f t="shared" si="242"/>
        <v>0</v>
      </c>
      <c r="BT123" s="19">
        <f t="shared" si="242"/>
        <v>0</v>
      </c>
      <c r="BU123" s="19">
        <f t="shared" si="242"/>
        <v>0</v>
      </c>
      <c r="BV123" s="19">
        <f t="shared" si="242"/>
        <v>0</v>
      </c>
      <c r="BW123" s="19">
        <f t="shared" ref="BW123:CM123" si="243">BW122/$M$8*$L$8</f>
        <v>0</v>
      </c>
      <c r="BX123" s="19">
        <f t="shared" si="243"/>
        <v>0</v>
      </c>
      <c r="BY123" s="19">
        <f t="shared" si="243"/>
        <v>0</v>
      </c>
      <c r="BZ123" s="19">
        <f t="shared" si="243"/>
        <v>0</v>
      </c>
      <c r="CA123" s="19">
        <f t="shared" si="243"/>
        <v>0</v>
      </c>
      <c r="CB123" s="19">
        <f t="shared" si="243"/>
        <v>0</v>
      </c>
      <c r="CC123" s="19">
        <f t="shared" si="243"/>
        <v>0</v>
      </c>
      <c r="CD123" s="19">
        <f t="shared" si="243"/>
        <v>0</v>
      </c>
      <c r="CE123" s="19">
        <f t="shared" si="243"/>
        <v>0</v>
      </c>
      <c r="CF123" s="19">
        <f t="shared" si="243"/>
        <v>0</v>
      </c>
      <c r="CG123" s="19">
        <f t="shared" si="243"/>
        <v>0</v>
      </c>
      <c r="CH123" s="19">
        <f t="shared" si="243"/>
        <v>0</v>
      </c>
      <c r="CI123" s="19">
        <f t="shared" si="243"/>
        <v>0</v>
      </c>
      <c r="CJ123" s="19">
        <f t="shared" si="243"/>
        <v>0</v>
      </c>
      <c r="CK123" s="19">
        <f t="shared" si="243"/>
        <v>0</v>
      </c>
      <c r="CL123" s="19">
        <f t="shared" si="243"/>
        <v>0</v>
      </c>
      <c r="CM123" s="19">
        <f t="shared" si="243"/>
        <v>0</v>
      </c>
      <c r="CN123" s="19">
        <f t="shared" ref="CN123:DW123" si="244">CN122/$M$8*$L$8</f>
        <v>0</v>
      </c>
      <c r="CO123" s="19">
        <f t="shared" si="244"/>
        <v>0</v>
      </c>
      <c r="CP123" s="19">
        <f t="shared" si="244"/>
        <v>0</v>
      </c>
      <c r="CQ123" s="19">
        <f t="shared" si="244"/>
        <v>0</v>
      </c>
      <c r="CR123" s="19">
        <f t="shared" si="244"/>
        <v>0</v>
      </c>
      <c r="CS123" s="19">
        <f t="shared" si="244"/>
        <v>0</v>
      </c>
      <c r="CT123" s="19">
        <f t="shared" si="244"/>
        <v>0</v>
      </c>
      <c r="CU123" s="19">
        <f t="shared" si="244"/>
        <v>0</v>
      </c>
      <c r="CV123" s="19">
        <f t="shared" si="244"/>
        <v>0</v>
      </c>
      <c r="CW123" s="19">
        <f t="shared" si="244"/>
        <v>0</v>
      </c>
      <c r="CX123" s="19">
        <f t="shared" si="244"/>
        <v>0</v>
      </c>
      <c r="CY123" s="19">
        <f t="shared" si="244"/>
        <v>0</v>
      </c>
      <c r="CZ123" s="19">
        <f t="shared" si="244"/>
        <v>0</v>
      </c>
      <c r="DA123" s="19">
        <f t="shared" si="244"/>
        <v>0</v>
      </c>
      <c r="DB123" s="19">
        <f t="shared" si="244"/>
        <v>0</v>
      </c>
      <c r="DC123" s="19">
        <f t="shared" si="244"/>
        <v>0</v>
      </c>
      <c r="DD123" s="19">
        <f t="shared" si="244"/>
        <v>0</v>
      </c>
      <c r="DE123" s="19">
        <f t="shared" si="244"/>
        <v>0</v>
      </c>
      <c r="DF123" s="19">
        <f t="shared" si="244"/>
        <v>0</v>
      </c>
      <c r="DG123" s="19">
        <f t="shared" si="244"/>
        <v>0</v>
      </c>
      <c r="DH123" s="19">
        <f t="shared" si="244"/>
        <v>0</v>
      </c>
      <c r="DI123" s="19">
        <f t="shared" si="244"/>
        <v>0</v>
      </c>
      <c r="DJ123" s="19">
        <f t="shared" si="244"/>
        <v>0</v>
      </c>
      <c r="DK123" s="19">
        <f t="shared" si="244"/>
        <v>0</v>
      </c>
      <c r="DL123" s="19">
        <f t="shared" si="244"/>
        <v>0</v>
      </c>
      <c r="DM123" s="19">
        <f t="shared" si="244"/>
        <v>0</v>
      </c>
      <c r="DN123" s="19">
        <f t="shared" si="244"/>
        <v>0</v>
      </c>
      <c r="DO123" s="19">
        <f t="shared" si="244"/>
        <v>0</v>
      </c>
      <c r="DP123" s="19">
        <f t="shared" si="244"/>
        <v>0</v>
      </c>
      <c r="DQ123" s="19">
        <f t="shared" si="244"/>
        <v>0</v>
      </c>
      <c r="DR123" s="19">
        <f t="shared" si="244"/>
        <v>0</v>
      </c>
      <c r="DS123" s="19">
        <f t="shared" si="244"/>
        <v>0</v>
      </c>
      <c r="DT123" s="19">
        <f t="shared" si="244"/>
        <v>0</v>
      </c>
      <c r="DU123" s="19">
        <f t="shared" si="244"/>
        <v>0</v>
      </c>
      <c r="DV123" s="19">
        <f t="shared" si="244"/>
        <v>0</v>
      </c>
      <c r="DW123" s="19">
        <f t="shared" si="244"/>
        <v>0</v>
      </c>
      <c r="DX123" s="19">
        <f>DX122/$M$8*$L$8</f>
        <v>0</v>
      </c>
      <c r="DY123" s="19">
        <f>DY122/$M$8*$L$8</f>
        <v>2167305.8378166445</v>
      </c>
    </row>
    <row r="124" spans="2:129" x14ac:dyDescent="0.2">
      <c r="B124" s="10" t="s">
        <v>146</v>
      </c>
      <c r="G124" s="9"/>
      <c r="I124" s="19">
        <f>SUM(I122:I123)</f>
        <v>0</v>
      </c>
      <c r="J124" s="19">
        <f>SUM(J122:J123)</f>
        <v>0</v>
      </c>
      <c r="K124" s="19">
        <f t="shared" ref="K124:BV124" si="245">SUM(K122:K123)</f>
        <v>0</v>
      </c>
      <c r="L124" s="19">
        <f t="shared" si="245"/>
        <v>0</v>
      </c>
      <c r="M124" s="19">
        <f t="shared" si="245"/>
        <v>0</v>
      </c>
      <c r="N124" s="19">
        <f t="shared" si="245"/>
        <v>0</v>
      </c>
      <c r="O124" s="19">
        <f t="shared" si="245"/>
        <v>0</v>
      </c>
      <c r="P124" s="19">
        <f t="shared" si="245"/>
        <v>0</v>
      </c>
      <c r="Q124" s="19">
        <f t="shared" si="245"/>
        <v>0</v>
      </c>
      <c r="R124" s="19">
        <f t="shared" si="245"/>
        <v>0</v>
      </c>
      <c r="S124" s="19">
        <f t="shared" si="245"/>
        <v>0</v>
      </c>
      <c r="T124" s="19">
        <f t="shared" si="245"/>
        <v>0</v>
      </c>
      <c r="U124" s="19">
        <f t="shared" si="245"/>
        <v>0</v>
      </c>
      <c r="V124" s="19">
        <f t="shared" si="245"/>
        <v>0</v>
      </c>
      <c r="W124" s="19">
        <f t="shared" si="245"/>
        <v>0</v>
      </c>
      <c r="X124" s="19">
        <f t="shared" si="245"/>
        <v>0</v>
      </c>
      <c r="Y124" s="19">
        <f t="shared" si="245"/>
        <v>0</v>
      </c>
      <c r="Z124" s="19">
        <f t="shared" si="245"/>
        <v>0</v>
      </c>
      <c r="AA124" s="19">
        <f t="shared" si="245"/>
        <v>0</v>
      </c>
      <c r="AB124" s="19">
        <f t="shared" si="245"/>
        <v>0</v>
      </c>
      <c r="AC124" s="19">
        <f t="shared" si="245"/>
        <v>0</v>
      </c>
      <c r="AD124" s="19">
        <f t="shared" si="245"/>
        <v>0</v>
      </c>
      <c r="AE124" s="19">
        <f t="shared" si="245"/>
        <v>0</v>
      </c>
      <c r="AF124" s="19">
        <f t="shared" si="245"/>
        <v>0</v>
      </c>
      <c r="AG124" s="19">
        <f t="shared" si="245"/>
        <v>0</v>
      </c>
      <c r="AH124" s="19">
        <f t="shared" si="245"/>
        <v>0</v>
      </c>
      <c r="AI124" s="19">
        <f t="shared" si="245"/>
        <v>0</v>
      </c>
      <c r="AJ124" s="19">
        <f t="shared" si="245"/>
        <v>0</v>
      </c>
      <c r="AK124" s="19">
        <f t="shared" si="245"/>
        <v>0</v>
      </c>
      <c r="AL124" s="19">
        <f t="shared" si="245"/>
        <v>0</v>
      </c>
      <c r="AM124" s="19">
        <f t="shared" si="245"/>
        <v>0</v>
      </c>
      <c r="AN124" s="19">
        <f t="shared" si="245"/>
        <v>0</v>
      </c>
      <c r="AO124" s="19">
        <f t="shared" si="245"/>
        <v>0</v>
      </c>
      <c r="AP124" s="19">
        <f t="shared" si="245"/>
        <v>0</v>
      </c>
      <c r="AQ124" s="19">
        <f t="shared" si="245"/>
        <v>0</v>
      </c>
      <c r="AR124" s="19">
        <f t="shared" si="245"/>
        <v>0</v>
      </c>
      <c r="AS124" s="19">
        <f t="shared" si="245"/>
        <v>0</v>
      </c>
      <c r="AT124" s="19">
        <f t="shared" si="245"/>
        <v>0</v>
      </c>
      <c r="AU124" s="19">
        <f t="shared" si="245"/>
        <v>0</v>
      </c>
      <c r="AV124" s="19">
        <f t="shared" si="245"/>
        <v>0</v>
      </c>
      <c r="AW124" s="19">
        <f t="shared" si="245"/>
        <v>0</v>
      </c>
      <c r="AX124" s="19">
        <f t="shared" si="245"/>
        <v>0</v>
      </c>
      <c r="AY124" s="19">
        <f t="shared" si="245"/>
        <v>0</v>
      </c>
      <c r="AZ124" s="19">
        <f t="shared" si="245"/>
        <v>0</v>
      </c>
      <c r="BA124" s="19">
        <f t="shared" si="245"/>
        <v>0</v>
      </c>
      <c r="BB124" s="19">
        <f t="shared" si="245"/>
        <v>0</v>
      </c>
      <c r="BC124" s="19">
        <f t="shared" si="245"/>
        <v>0</v>
      </c>
      <c r="BD124" s="19">
        <f t="shared" si="245"/>
        <v>0</v>
      </c>
      <c r="BE124" s="19">
        <f t="shared" si="245"/>
        <v>0</v>
      </c>
      <c r="BF124" s="19">
        <f t="shared" si="245"/>
        <v>0</v>
      </c>
      <c r="BG124" s="19">
        <f t="shared" si="245"/>
        <v>0</v>
      </c>
      <c r="BH124" s="19">
        <f t="shared" si="245"/>
        <v>0</v>
      </c>
      <c r="BI124" s="19">
        <f t="shared" si="245"/>
        <v>0</v>
      </c>
      <c r="BJ124" s="19">
        <f t="shared" si="245"/>
        <v>0</v>
      </c>
      <c r="BK124" s="19">
        <f t="shared" si="245"/>
        <v>0</v>
      </c>
      <c r="BL124" s="19">
        <f t="shared" si="245"/>
        <v>0</v>
      </c>
      <c r="BM124" s="19">
        <f t="shared" si="245"/>
        <v>0</v>
      </c>
      <c r="BN124" s="19">
        <f t="shared" si="245"/>
        <v>0</v>
      </c>
      <c r="BO124" s="19">
        <f t="shared" si="245"/>
        <v>0</v>
      </c>
      <c r="BP124" s="19">
        <f t="shared" si="245"/>
        <v>0</v>
      </c>
      <c r="BQ124" s="19">
        <f t="shared" si="245"/>
        <v>0</v>
      </c>
      <c r="BR124" s="19">
        <f t="shared" si="245"/>
        <v>0</v>
      </c>
      <c r="BS124" s="19">
        <f t="shared" si="245"/>
        <v>0</v>
      </c>
      <c r="BT124" s="19">
        <f t="shared" si="245"/>
        <v>0</v>
      </c>
      <c r="BU124" s="19">
        <f t="shared" si="245"/>
        <v>0</v>
      </c>
      <c r="BV124" s="19">
        <f t="shared" si="245"/>
        <v>0</v>
      </c>
      <c r="BW124" s="19">
        <f t="shared" ref="BW124:CM124" si="246">SUM(BW122:BW123)</f>
        <v>0</v>
      </c>
      <c r="BX124" s="19">
        <f t="shared" si="246"/>
        <v>0</v>
      </c>
      <c r="BY124" s="19">
        <f t="shared" si="246"/>
        <v>0</v>
      </c>
      <c r="BZ124" s="19">
        <f t="shared" si="246"/>
        <v>0</v>
      </c>
      <c r="CA124" s="19">
        <f t="shared" si="246"/>
        <v>0</v>
      </c>
      <c r="CB124" s="19">
        <f t="shared" si="246"/>
        <v>0</v>
      </c>
      <c r="CC124" s="19">
        <f t="shared" si="246"/>
        <v>0</v>
      </c>
      <c r="CD124" s="19">
        <f t="shared" si="246"/>
        <v>0</v>
      </c>
      <c r="CE124" s="19">
        <f t="shared" si="246"/>
        <v>0</v>
      </c>
      <c r="CF124" s="19">
        <f t="shared" si="246"/>
        <v>0</v>
      </c>
      <c r="CG124" s="19">
        <f t="shared" si="246"/>
        <v>0</v>
      </c>
      <c r="CH124" s="19">
        <f t="shared" si="246"/>
        <v>0</v>
      </c>
      <c r="CI124" s="19">
        <f t="shared" si="246"/>
        <v>0</v>
      </c>
      <c r="CJ124" s="19">
        <f t="shared" si="246"/>
        <v>0</v>
      </c>
      <c r="CK124" s="19">
        <f t="shared" si="246"/>
        <v>0</v>
      </c>
      <c r="CL124" s="19">
        <f t="shared" si="246"/>
        <v>0</v>
      </c>
      <c r="CM124" s="19">
        <f t="shared" si="246"/>
        <v>0</v>
      </c>
      <c r="CN124" s="19">
        <f t="shared" ref="CN124:DW124" si="247">SUM(CN122:CN123)</f>
        <v>0</v>
      </c>
      <c r="CO124" s="19">
        <f t="shared" si="247"/>
        <v>0</v>
      </c>
      <c r="CP124" s="19">
        <f t="shared" si="247"/>
        <v>0</v>
      </c>
      <c r="CQ124" s="19">
        <f t="shared" si="247"/>
        <v>0</v>
      </c>
      <c r="CR124" s="19">
        <f t="shared" si="247"/>
        <v>0</v>
      </c>
      <c r="CS124" s="19">
        <f t="shared" si="247"/>
        <v>0</v>
      </c>
      <c r="CT124" s="19">
        <f t="shared" si="247"/>
        <v>0</v>
      </c>
      <c r="CU124" s="19">
        <f t="shared" si="247"/>
        <v>0</v>
      </c>
      <c r="CV124" s="19">
        <f t="shared" si="247"/>
        <v>0</v>
      </c>
      <c r="CW124" s="19">
        <f t="shared" si="247"/>
        <v>0</v>
      </c>
      <c r="CX124" s="19">
        <f t="shared" si="247"/>
        <v>0</v>
      </c>
      <c r="CY124" s="19">
        <f t="shared" si="247"/>
        <v>0</v>
      </c>
      <c r="CZ124" s="19">
        <f t="shared" si="247"/>
        <v>0</v>
      </c>
      <c r="DA124" s="19">
        <f t="shared" si="247"/>
        <v>0</v>
      </c>
      <c r="DB124" s="19">
        <f t="shared" si="247"/>
        <v>0</v>
      </c>
      <c r="DC124" s="19">
        <f t="shared" si="247"/>
        <v>0</v>
      </c>
      <c r="DD124" s="19">
        <f t="shared" si="247"/>
        <v>0</v>
      </c>
      <c r="DE124" s="19">
        <f t="shared" si="247"/>
        <v>0</v>
      </c>
      <c r="DF124" s="19">
        <f t="shared" si="247"/>
        <v>0</v>
      </c>
      <c r="DG124" s="19">
        <f t="shared" si="247"/>
        <v>0</v>
      </c>
      <c r="DH124" s="19">
        <f t="shared" si="247"/>
        <v>0</v>
      </c>
      <c r="DI124" s="19">
        <f t="shared" si="247"/>
        <v>0</v>
      </c>
      <c r="DJ124" s="19">
        <f t="shared" si="247"/>
        <v>0</v>
      </c>
      <c r="DK124" s="19">
        <f t="shared" si="247"/>
        <v>0</v>
      </c>
      <c r="DL124" s="19">
        <f t="shared" si="247"/>
        <v>0</v>
      </c>
      <c r="DM124" s="19">
        <f t="shared" si="247"/>
        <v>0</v>
      </c>
      <c r="DN124" s="19">
        <f t="shared" si="247"/>
        <v>0</v>
      </c>
      <c r="DO124" s="19">
        <f t="shared" si="247"/>
        <v>0</v>
      </c>
      <c r="DP124" s="19">
        <f t="shared" si="247"/>
        <v>0</v>
      </c>
      <c r="DQ124" s="19">
        <f t="shared" si="247"/>
        <v>0</v>
      </c>
      <c r="DR124" s="19">
        <f t="shared" si="247"/>
        <v>0</v>
      </c>
      <c r="DS124" s="19">
        <f t="shared" si="247"/>
        <v>0</v>
      </c>
      <c r="DT124" s="19">
        <f t="shared" si="247"/>
        <v>0</v>
      </c>
      <c r="DU124" s="19">
        <f t="shared" si="247"/>
        <v>0</v>
      </c>
      <c r="DV124" s="19">
        <f t="shared" si="247"/>
        <v>0</v>
      </c>
      <c r="DW124" s="19">
        <f t="shared" si="247"/>
        <v>0</v>
      </c>
      <c r="DX124" s="19">
        <f>SUM(DX122:DX123)</f>
        <v>0</v>
      </c>
      <c r="DY124" s="19">
        <f>SUM(DY122:DY123)</f>
        <v>4711534.4300361834</v>
      </c>
    </row>
    <row r="125" spans="2:129" ht="17" thickBot="1" x14ac:dyDescent="0.25">
      <c r="B125" s="12" t="s">
        <v>140</v>
      </c>
      <c r="C125" s="13"/>
      <c r="D125" s="13"/>
      <c r="E125" s="13"/>
      <c r="F125" s="13"/>
      <c r="G125" s="195"/>
      <c r="H125" s="13"/>
      <c r="I125" s="23">
        <f>MAX(I31-I96-I110-I124,0)</f>
        <v>0</v>
      </c>
      <c r="J125" s="23">
        <f>MAX(J31-J96-J110-J124,0)</f>
        <v>0</v>
      </c>
      <c r="K125" s="23">
        <f t="shared" ref="K125:BV125" si="248">MAX(K31-K96-K110-K124,0)</f>
        <v>0</v>
      </c>
      <c r="L125" s="23">
        <f t="shared" si="248"/>
        <v>0</v>
      </c>
      <c r="M125" s="23">
        <f t="shared" si="248"/>
        <v>0</v>
      </c>
      <c r="N125" s="23">
        <f t="shared" si="248"/>
        <v>0</v>
      </c>
      <c r="O125" s="23">
        <f t="shared" si="248"/>
        <v>0</v>
      </c>
      <c r="P125" s="23">
        <f t="shared" si="248"/>
        <v>0</v>
      </c>
      <c r="Q125" s="23">
        <f t="shared" si="248"/>
        <v>0</v>
      </c>
      <c r="R125" s="23">
        <f t="shared" si="248"/>
        <v>0</v>
      </c>
      <c r="S125" s="23">
        <f t="shared" si="248"/>
        <v>0</v>
      </c>
      <c r="T125" s="23">
        <f t="shared" si="248"/>
        <v>0</v>
      </c>
      <c r="U125" s="23">
        <f t="shared" si="248"/>
        <v>0</v>
      </c>
      <c r="V125" s="23">
        <f t="shared" si="248"/>
        <v>0</v>
      </c>
      <c r="W125" s="23">
        <f t="shared" si="248"/>
        <v>0</v>
      </c>
      <c r="X125" s="23">
        <f t="shared" si="248"/>
        <v>0</v>
      </c>
      <c r="Y125" s="23">
        <f t="shared" si="248"/>
        <v>0</v>
      </c>
      <c r="Z125" s="23">
        <f t="shared" si="248"/>
        <v>0</v>
      </c>
      <c r="AA125" s="23">
        <f t="shared" si="248"/>
        <v>0</v>
      </c>
      <c r="AB125" s="23">
        <f t="shared" si="248"/>
        <v>0</v>
      </c>
      <c r="AC125" s="23">
        <f t="shared" si="248"/>
        <v>0</v>
      </c>
      <c r="AD125" s="23">
        <f t="shared" si="248"/>
        <v>0</v>
      </c>
      <c r="AE125" s="23">
        <f t="shared" si="248"/>
        <v>0</v>
      </c>
      <c r="AF125" s="23">
        <f t="shared" si="248"/>
        <v>0</v>
      </c>
      <c r="AG125" s="23">
        <f t="shared" si="248"/>
        <v>0</v>
      </c>
      <c r="AH125" s="23">
        <f t="shared" si="248"/>
        <v>0</v>
      </c>
      <c r="AI125" s="23">
        <f t="shared" si="248"/>
        <v>0</v>
      </c>
      <c r="AJ125" s="23">
        <f t="shared" si="248"/>
        <v>0</v>
      </c>
      <c r="AK125" s="23">
        <f t="shared" si="248"/>
        <v>0</v>
      </c>
      <c r="AL125" s="23">
        <f t="shared" si="248"/>
        <v>0</v>
      </c>
      <c r="AM125" s="23">
        <f t="shared" si="248"/>
        <v>0</v>
      </c>
      <c r="AN125" s="23">
        <f t="shared" si="248"/>
        <v>0</v>
      </c>
      <c r="AO125" s="23">
        <f t="shared" si="248"/>
        <v>0</v>
      </c>
      <c r="AP125" s="23">
        <f t="shared" si="248"/>
        <v>0</v>
      </c>
      <c r="AQ125" s="23">
        <f t="shared" si="248"/>
        <v>0</v>
      </c>
      <c r="AR125" s="23">
        <f t="shared" si="248"/>
        <v>0</v>
      </c>
      <c r="AS125" s="23">
        <f t="shared" si="248"/>
        <v>0</v>
      </c>
      <c r="AT125" s="23">
        <f t="shared" si="248"/>
        <v>0</v>
      </c>
      <c r="AU125" s="23">
        <f t="shared" si="248"/>
        <v>0</v>
      </c>
      <c r="AV125" s="23">
        <f t="shared" si="248"/>
        <v>0</v>
      </c>
      <c r="AW125" s="23">
        <f t="shared" si="248"/>
        <v>0</v>
      </c>
      <c r="AX125" s="23">
        <f t="shared" si="248"/>
        <v>0</v>
      </c>
      <c r="AY125" s="23">
        <f t="shared" si="248"/>
        <v>0</v>
      </c>
      <c r="AZ125" s="23">
        <f t="shared" si="248"/>
        <v>0</v>
      </c>
      <c r="BA125" s="23">
        <f t="shared" si="248"/>
        <v>0</v>
      </c>
      <c r="BB125" s="23">
        <f t="shared" si="248"/>
        <v>0</v>
      </c>
      <c r="BC125" s="23">
        <f t="shared" si="248"/>
        <v>0</v>
      </c>
      <c r="BD125" s="23">
        <f t="shared" si="248"/>
        <v>0</v>
      </c>
      <c r="BE125" s="23">
        <f t="shared" si="248"/>
        <v>0</v>
      </c>
      <c r="BF125" s="23">
        <f t="shared" si="248"/>
        <v>0</v>
      </c>
      <c r="BG125" s="23">
        <f t="shared" si="248"/>
        <v>0</v>
      </c>
      <c r="BH125" s="23">
        <f t="shared" si="248"/>
        <v>0</v>
      </c>
      <c r="BI125" s="23">
        <f t="shared" si="248"/>
        <v>0</v>
      </c>
      <c r="BJ125" s="23">
        <f t="shared" si="248"/>
        <v>0</v>
      </c>
      <c r="BK125" s="23">
        <f t="shared" si="248"/>
        <v>0</v>
      </c>
      <c r="BL125" s="23">
        <f t="shared" si="248"/>
        <v>0</v>
      </c>
      <c r="BM125" s="23">
        <f t="shared" si="248"/>
        <v>0</v>
      </c>
      <c r="BN125" s="23">
        <f t="shared" si="248"/>
        <v>0</v>
      </c>
      <c r="BO125" s="23">
        <f t="shared" si="248"/>
        <v>0</v>
      </c>
      <c r="BP125" s="23">
        <f t="shared" si="248"/>
        <v>0</v>
      </c>
      <c r="BQ125" s="23">
        <f t="shared" si="248"/>
        <v>0</v>
      </c>
      <c r="BR125" s="23">
        <f t="shared" si="248"/>
        <v>0</v>
      </c>
      <c r="BS125" s="23">
        <f t="shared" si="248"/>
        <v>0</v>
      </c>
      <c r="BT125" s="23">
        <f t="shared" si="248"/>
        <v>0</v>
      </c>
      <c r="BU125" s="23">
        <f t="shared" si="248"/>
        <v>0</v>
      </c>
      <c r="BV125" s="23">
        <f t="shared" si="248"/>
        <v>0</v>
      </c>
      <c r="BW125" s="23">
        <f t="shared" ref="BW125:CM125" si="249">MAX(BW31-BW96-BW110-BW124,0)</f>
        <v>0</v>
      </c>
      <c r="BX125" s="23">
        <f t="shared" si="249"/>
        <v>0</v>
      </c>
      <c r="BY125" s="23">
        <f t="shared" si="249"/>
        <v>0</v>
      </c>
      <c r="BZ125" s="23">
        <f t="shared" si="249"/>
        <v>0</v>
      </c>
      <c r="CA125" s="23">
        <f t="shared" si="249"/>
        <v>0</v>
      </c>
      <c r="CB125" s="23">
        <f t="shared" si="249"/>
        <v>0</v>
      </c>
      <c r="CC125" s="23">
        <f t="shared" si="249"/>
        <v>0</v>
      </c>
      <c r="CD125" s="23">
        <f t="shared" si="249"/>
        <v>0</v>
      </c>
      <c r="CE125" s="23">
        <f t="shared" si="249"/>
        <v>0</v>
      </c>
      <c r="CF125" s="23">
        <f t="shared" si="249"/>
        <v>0</v>
      </c>
      <c r="CG125" s="23">
        <f t="shared" si="249"/>
        <v>0</v>
      </c>
      <c r="CH125" s="23">
        <f t="shared" si="249"/>
        <v>0</v>
      </c>
      <c r="CI125" s="23">
        <f t="shared" si="249"/>
        <v>0</v>
      </c>
      <c r="CJ125" s="23">
        <f t="shared" si="249"/>
        <v>0</v>
      </c>
      <c r="CK125" s="23">
        <f t="shared" si="249"/>
        <v>0</v>
      </c>
      <c r="CL125" s="23">
        <f t="shared" si="249"/>
        <v>0</v>
      </c>
      <c r="CM125" s="23">
        <f t="shared" si="249"/>
        <v>0</v>
      </c>
      <c r="CN125" s="23">
        <f t="shared" ref="CN125:DW125" si="250">MAX(CN31-CN96-CN110-CN124,0)</f>
        <v>0</v>
      </c>
      <c r="CO125" s="23">
        <f t="shared" si="250"/>
        <v>0</v>
      </c>
      <c r="CP125" s="23">
        <f t="shared" si="250"/>
        <v>0</v>
      </c>
      <c r="CQ125" s="23">
        <f t="shared" si="250"/>
        <v>0</v>
      </c>
      <c r="CR125" s="23">
        <f t="shared" si="250"/>
        <v>0</v>
      </c>
      <c r="CS125" s="23">
        <f t="shared" si="250"/>
        <v>0</v>
      </c>
      <c r="CT125" s="23">
        <f t="shared" si="250"/>
        <v>0</v>
      </c>
      <c r="CU125" s="23">
        <f t="shared" si="250"/>
        <v>0</v>
      </c>
      <c r="CV125" s="23">
        <f t="shared" si="250"/>
        <v>0</v>
      </c>
      <c r="CW125" s="23">
        <f t="shared" si="250"/>
        <v>0</v>
      </c>
      <c r="CX125" s="23">
        <f t="shared" si="250"/>
        <v>0</v>
      </c>
      <c r="CY125" s="23">
        <f t="shared" si="250"/>
        <v>0</v>
      </c>
      <c r="CZ125" s="23">
        <f t="shared" si="250"/>
        <v>0</v>
      </c>
      <c r="DA125" s="23">
        <f t="shared" si="250"/>
        <v>0</v>
      </c>
      <c r="DB125" s="23">
        <f t="shared" si="250"/>
        <v>0</v>
      </c>
      <c r="DC125" s="23">
        <f t="shared" si="250"/>
        <v>0</v>
      </c>
      <c r="DD125" s="23">
        <f t="shared" si="250"/>
        <v>0</v>
      </c>
      <c r="DE125" s="23">
        <f t="shared" si="250"/>
        <v>0</v>
      </c>
      <c r="DF125" s="23">
        <f t="shared" si="250"/>
        <v>0</v>
      </c>
      <c r="DG125" s="23">
        <f t="shared" si="250"/>
        <v>0</v>
      </c>
      <c r="DH125" s="23">
        <f t="shared" si="250"/>
        <v>0</v>
      </c>
      <c r="DI125" s="23">
        <f t="shared" si="250"/>
        <v>0</v>
      </c>
      <c r="DJ125" s="23">
        <f t="shared" si="250"/>
        <v>0</v>
      </c>
      <c r="DK125" s="23">
        <f t="shared" si="250"/>
        <v>0</v>
      </c>
      <c r="DL125" s="23">
        <f t="shared" si="250"/>
        <v>0</v>
      </c>
      <c r="DM125" s="23">
        <f t="shared" si="250"/>
        <v>0</v>
      </c>
      <c r="DN125" s="23">
        <f t="shared" si="250"/>
        <v>0</v>
      </c>
      <c r="DO125" s="23">
        <f t="shared" si="250"/>
        <v>0</v>
      </c>
      <c r="DP125" s="23">
        <f t="shared" si="250"/>
        <v>0</v>
      </c>
      <c r="DQ125" s="23">
        <f t="shared" si="250"/>
        <v>0</v>
      </c>
      <c r="DR125" s="23">
        <f t="shared" si="250"/>
        <v>0</v>
      </c>
      <c r="DS125" s="23">
        <f t="shared" si="250"/>
        <v>0</v>
      </c>
      <c r="DT125" s="23">
        <f t="shared" si="250"/>
        <v>0</v>
      </c>
      <c r="DU125" s="23">
        <f t="shared" si="250"/>
        <v>0</v>
      </c>
      <c r="DV125" s="23">
        <f t="shared" si="250"/>
        <v>0</v>
      </c>
      <c r="DW125" s="23">
        <f t="shared" si="250"/>
        <v>0</v>
      </c>
      <c r="DX125" s="23">
        <f>MAX(DX31-DX96-DX110-DX124,0)</f>
        <v>0</v>
      </c>
      <c r="DY125" s="23">
        <f>MAX(DY31-DY96-DY110-DY124,0)</f>
        <v>166393070.1676439</v>
      </c>
    </row>
    <row r="126" spans="2:129" ht="17" thickBot="1" x14ac:dyDescent="0.25">
      <c r="G126" s="9"/>
    </row>
    <row r="127" spans="2:129" x14ac:dyDescent="0.2">
      <c r="B127" s="234" t="s">
        <v>115</v>
      </c>
      <c r="C127" s="235"/>
      <c r="D127" s="931"/>
      <c r="E127" s="931"/>
      <c r="F127" s="931"/>
      <c r="G127" s="244"/>
      <c r="H127" s="235"/>
      <c r="I127" s="239">
        <f>I$30</f>
        <v>0</v>
      </c>
      <c r="J127" s="239">
        <f t="shared" ref="J127:BU127" si="251">J$30</f>
        <v>1</v>
      </c>
      <c r="K127" s="239">
        <f t="shared" si="251"/>
        <v>2</v>
      </c>
      <c r="L127" s="239">
        <f t="shared" si="251"/>
        <v>3</v>
      </c>
      <c r="M127" s="239">
        <f t="shared" si="251"/>
        <v>4</v>
      </c>
      <c r="N127" s="239">
        <f t="shared" si="251"/>
        <v>5</v>
      </c>
      <c r="O127" s="239">
        <f t="shared" si="251"/>
        <v>6</v>
      </c>
      <c r="P127" s="239">
        <f t="shared" si="251"/>
        <v>7</v>
      </c>
      <c r="Q127" s="239">
        <f t="shared" si="251"/>
        <v>8</v>
      </c>
      <c r="R127" s="239">
        <f t="shared" si="251"/>
        <v>9</v>
      </c>
      <c r="S127" s="239">
        <f t="shared" si="251"/>
        <v>10</v>
      </c>
      <c r="T127" s="239">
        <f t="shared" si="251"/>
        <v>11</v>
      </c>
      <c r="U127" s="239">
        <f t="shared" si="251"/>
        <v>12</v>
      </c>
      <c r="V127" s="239">
        <f t="shared" si="251"/>
        <v>13</v>
      </c>
      <c r="W127" s="239">
        <f t="shared" si="251"/>
        <v>14</v>
      </c>
      <c r="X127" s="239">
        <f t="shared" si="251"/>
        <v>15</v>
      </c>
      <c r="Y127" s="239">
        <f t="shared" si="251"/>
        <v>16</v>
      </c>
      <c r="Z127" s="239">
        <f t="shared" si="251"/>
        <v>17</v>
      </c>
      <c r="AA127" s="239">
        <f t="shared" si="251"/>
        <v>18</v>
      </c>
      <c r="AB127" s="239">
        <f t="shared" si="251"/>
        <v>19</v>
      </c>
      <c r="AC127" s="239">
        <f t="shared" si="251"/>
        <v>20</v>
      </c>
      <c r="AD127" s="239">
        <f t="shared" si="251"/>
        <v>21</v>
      </c>
      <c r="AE127" s="239">
        <f t="shared" si="251"/>
        <v>22</v>
      </c>
      <c r="AF127" s="239">
        <f t="shared" si="251"/>
        <v>23</v>
      </c>
      <c r="AG127" s="239">
        <f t="shared" si="251"/>
        <v>24</v>
      </c>
      <c r="AH127" s="239">
        <f t="shared" si="251"/>
        <v>25</v>
      </c>
      <c r="AI127" s="239">
        <f t="shared" si="251"/>
        <v>26</v>
      </c>
      <c r="AJ127" s="239">
        <f t="shared" si="251"/>
        <v>27</v>
      </c>
      <c r="AK127" s="239">
        <f t="shared" si="251"/>
        <v>28</v>
      </c>
      <c r="AL127" s="239">
        <f t="shared" si="251"/>
        <v>29</v>
      </c>
      <c r="AM127" s="239">
        <f t="shared" si="251"/>
        <v>30</v>
      </c>
      <c r="AN127" s="239">
        <f t="shared" si="251"/>
        <v>31</v>
      </c>
      <c r="AO127" s="239">
        <f t="shared" si="251"/>
        <v>32</v>
      </c>
      <c r="AP127" s="239">
        <f t="shared" si="251"/>
        <v>33</v>
      </c>
      <c r="AQ127" s="239">
        <f t="shared" si="251"/>
        <v>34</v>
      </c>
      <c r="AR127" s="239">
        <f t="shared" si="251"/>
        <v>35</v>
      </c>
      <c r="AS127" s="239">
        <f t="shared" si="251"/>
        <v>36</v>
      </c>
      <c r="AT127" s="239">
        <f t="shared" si="251"/>
        <v>37</v>
      </c>
      <c r="AU127" s="239">
        <f t="shared" si="251"/>
        <v>38</v>
      </c>
      <c r="AV127" s="239">
        <f t="shared" si="251"/>
        <v>39</v>
      </c>
      <c r="AW127" s="239">
        <f t="shared" si="251"/>
        <v>40</v>
      </c>
      <c r="AX127" s="239">
        <f t="shared" si="251"/>
        <v>41</v>
      </c>
      <c r="AY127" s="239">
        <f t="shared" si="251"/>
        <v>42</v>
      </c>
      <c r="AZ127" s="239">
        <f t="shared" si="251"/>
        <v>43</v>
      </c>
      <c r="BA127" s="239">
        <f t="shared" si="251"/>
        <v>44</v>
      </c>
      <c r="BB127" s="239">
        <f t="shared" si="251"/>
        <v>45</v>
      </c>
      <c r="BC127" s="239">
        <f t="shared" si="251"/>
        <v>46</v>
      </c>
      <c r="BD127" s="239">
        <f t="shared" si="251"/>
        <v>47</v>
      </c>
      <c r="BE127" s="239">
        <f t="shared" si="251"/>
        <v>48</v>
      </c>
      <c r="BF127" s="239">
        <f t="shared" si="251"/>
        <v>49</v>
      </c>
      <c r="BG127" s="239">
        <f t="shared" si="251"/>
        <v>50</v>
      </c>
      <c r="BH127" s="239">
        <f t="shared" si="251"/>
        <v>51</v>
      </c>
      <c r="BI127" s="239">
        <f t="shared" si="251"/>
        <v>52</v>
      </c>
      <c r="BJ127" s="239">
        <f t="shared" si="251"/>
        <v>53</v>
      </c>
      <c r="BK127" s="239">
        <f t="shared" si="251"/>
        <v>54</v>
      </c>
      <c r="BL127" s="239">
        <f t="shared" si="251"/>
        <v>55</v>
      </c>
      <c r="BM127" s="239">
        <f t="shared" si="251"/>
        <v>56</v>
      </c>
      <c r="BN127" s="239">
        <f t="shared" si="251"/>
        <v>57</v>
      </c>
      <c r="BO127" s="239">
        <f t="shared" si="251"/>
        <v>58</v>
      </c>
      <c r="BP127" s="239">
        <f t="shared" si="251"/>
        <v>59</v>
      </c>
      <c r="BQ127" s="239">
        <f t="shared" si="251"/>
        <v>60</v>
      </c>
      <c r="BR127" s="239">
        <f t="shared" si="251"/>
        <v>61</v>
      </c>
      <c r="BS127" s="239">
        <f t="shared" si="251"/>
        <v>62</v>
      </c>
      <c r="BT127" s="239">
        <f t="shared" si="251"/>
        <v>63</v>
      </c>
      <c r="BU127" s="239">
        <f t="shared" si="251"/>
        <v>64</v>
      </c>
      <c r="BV127" s="239">
        <f t="shared" ref="BV127:DY127" si="252">BV$30</f>
        <v>65</v>
      </c>
      <c r="BW127" s="239">
        <f t="shared" si="252"/>
        <v>66</v>
      </c>
      <c r="BX127" s="239">
        <f t="shared" si="252"/>
        <v>67</v>
      </c>
      <c r="BY127" s="239">
        <f t="shared" si="252"/>
        <v>68</v>
      </c>
      <c r="BZ127" s="239">
        <f t="shared" si="252"/>
        <v>69</v>
      </c>
      <c r="CA127" s="239">
        <f t="shared" si="252"/>
        <v>70</v>
      </c>
      <c r="CB127" s="239">
        <f t="shared" si="252"/>
        <v>71</v>
      </c>
      <c r="CC127" s="239">
        <f t="shared" si="252"/>
        <v>72</v>
      </c>
      <c r="CD127" s="239">
        <f t="shared" si="252"/>
        <v>73</v>
      </c>
      <c r="CE127" s="239">
        <f t="shared" si="252"/>
        <v>74</v>
      </c>
      <c r="CF127" s="239">
        <f t="shared" si="252"/>
        <v>75</v>
      </c>
      <c r="CG127" s="239">
        <f t="shared" si="252"/>
        <v>76</v>
      </c>
      <c r="CH127" s="239">
        <f t="shared" si="252"/>
        <v>77</v>
      </c>
      <c r="CI127" s="239">
        <f t="shared" si="252"/>
        <v>78</v>
      </c>
      <c r="CJ127" s="239">
        <f t="shared" si="252"/>
        <v>79</v>
      </c>
      <c r="CK127" s="239">
        <f t="shared" si="252"/>
        <v>80</v>
      </c>
      <c r="CL127" s="239">
        <f t="shared" si="252"/>
        <v>81</v>
      </c>
      <c r="CM127" s="239">
        <f t="shared" si="252"/>
        <v>82</v>
      </c>
      <c r="CN127" s="239">
        <f t="shared" si="252"/>
        <v>83</v>
      </c>
      <c r="CO127" s="239">
        <f t="shared" si="252"/>
        <v>84</v>
      </c>
      <c r="CP127" s="239">
        <f t="shared" si="252"/>
        <v>85</v>
      </c>
      <c r="CQ127" s="239">
        <f t="shared" si="252"/>
        <v>86</v>
      </c>
      <c r="CR127" s="239">
        <f t="shared" si="252"/>
        <v>87</v>
      </c>
      <c r="CS127" s="239">
        <f t="shared" si="252"/>
        <v>88</v>
      </c>
      <c r="CT127" s="239">
        <f t="shared" si="252"/>
        <v>89</v>
      </c>
      <c r="CU127" s="239">
        <f t="shared" si="252"/>
        <v>90</v>
      </c>
      <c r="CV127" s="239">
        <f t="shared" si="252"/>
        <v>91</v>
      </c>
      <c r="CW127" s="239">
        <f t="shared" si="252"/>
        <v>92</v>
      </c>
      <c r="CX127" s="239">
        <f t="shared" si="252"/>
        <v>93</v>
      </c>
      <c r="CY127" s="239">
        <f t="shared" si="252"/>
        <v>94</v>
      </c>
      <c r="CZ127" s="239">
        <f t="shared" si="252"/>
        <v>95</v>
      </c>
      <c r="DA127" s="239">
        <f t="shared" si="252"/>
        <v>96</v>
      </c>
      <c r="DB127" s="239">
        <f t="shared" si="252"/>
        <v>97</v>
      </c>
      <c r="DC127" s="239">
        <f t="shared" si="252"/>
        <v>98</v>
      </c>
      <c r="DD127" s="239">
        <f t="shared" si="252"/>
        <v>99</v>
      </c>
      <c r="DE127" s="239">
        <f t="shared" si="252"/>
        <v>100</v>
      </c>
      <c r="DF127" s="239">
        <f t="shared" si="252"/>
        <v>101</v>
      </c>
      <c r="DG127" s="239">
        <f t="shared" si="252"/>
        <v>102</v>
      </c>
      <c r="DH127" s="239">
        <f t="shared" si="252"/>
        <v>103</v>
      </c>
      <c r="DI127" s="239">
        <f t="shared" si="252"/>
        <v>104</v>
      </c>
      <c r="DJ127" s="239">
        <f t="shared" si="252"/>
        <v>105</v>
      </c>
      <c r="DK127" s="239">
        <f t="shared" si="252"/>
        <v>106</v>
      </c>
      <c r="DL127" s="239">
        <f t="shared" si="252"/>
        <v>107</v>
      </c>
      <c r="DM127" s="239">
        <f t="shared" si="252"/>
        <v>108</v>
      </c>
      <c r="DN127" s="239">
        <f t="shared" si="252"/>
        <v>109</v>
      </c>
      <c r="DO127" s="239">
        <f t="shared" si="252"/>
        <v>110</v>
      </c>
      <c r="DP127" s="239">
        <f t="shared" si="252"/>
        <v>111</v>
      </c>
      <c r="DQ127" s="239">
        <f t="shared" si="252"/>
        <v>112</v>
      </c>
      <c r="DR127" s="239">
        <f t="shared" si="252"/>
        <v>113</v>
      </c>
      <c r="DS127" s="239">
        <f t="shared" si="252"/>
        <v>114</v>
      </c>
      <c r="DT127" s="239">
        <f t="shared" si="252"/>
        <v>115</v>
      </c>
      <c r="DU127" s="239">
        <f t="shared" si="252"/>
        <v>116</v>
      </c>
      <c r="DV127" s="239">
        <f t="shared" si="252"/>
        <v>117</v>
      </c>
      <c r="DW127" s="239">
        <f t="shared" si="252"/>
        <v>118</v>
      </c>
      <c r="DX127" s="239">
        <f t="shared" si="252"/>
        <v>119</v>
      </c>
      <c r="DY127" s="239">
        <f t="shared" si="252"/>
        <v>120</v>
      </c>
    </row>
    <row r="128" spans="2:129" x14ac:dyDescent="0.2">
      <c r="B128" s="10" t="s">
        <v>137</v>
      </c>
      <c r="G128" s="9"/>
      <c r="I128" s="19">
        <f>I125*$M$9</f>
        <v>0</v>
      </c>
      <c r="J128" s="19">
        <f>J125*$M$9</f>
        <v>0</v>
      </c>
      <c r="K128" s="19">
        <f t="shared" ref="K128:BV128" si="253">K125*$M$9</f>
        <v>0</v>
      </c>
      <c r="L128" s="19">
        <f t="shared" si="253"/>
        <v>0</v>
      </c>
      <c r="M128" s="19">
        <f t="shared" si="253"/>
        <v>0</v>
      </c>
      <c r="N128" s="19">
        <f t="shared" si="253"/>
        <v>0</v>
      </c>
      <c r="O128" s="19">
        <f t="shared" si="253"/>
        <v>0</v>
      </c>
      <c r="P128" s="19">
        <f t="shared" si="253"/>
        <v>0</v>
      </c>
      <c r="Q128" s="19">
        <f t="shared" si="253"/>
        <v>0</v>
      </c>
      <c r="R128" s="19">
        <f t="shared" si="253"/>
        <v>0</v>
      </c>
      <c r="S128" s="19">
        <f t="shared" si="253"/>
        <v>0</v>
      </c>
      <c r="T128" s="19">
        <f t="shared" si="253"/>
        <v>0</v>
      </c>
      <c r="U128" s="19">
        <f t="shared" si="253"/>
        <v>0</v>
      </c>
      <c r="V128" s="19">
        <f t="shared" si="253"/>
        <v>0</v>
      </c>
      <c r="W128" s="19">
        <f t="shared" si="253"/>
        <v>0</v>
      </c>
      <c r="X128" s="19">
        <f t="shared" si="253"/>
        <v>0</v>
      </c>
      <c r="Y128" s="19">
        <f t="shared" si="253"/>
        <v>0</v>
      </c>
      <c r="Z128" s="19">
        <f t="shared" si="253"/>
        <v>0</v>
      </c>
      <c r="AA128" s="19">
        <f t="shared" si="253"/>
        <v>0</v>
      </c>
      <c r="AB128" s="19">
        <f t="shared" si="253"/>
        <v>0</v>
      </c>
      <c r="AC128" s="19">
        <f t="shared" si="253"/>
        <v>0</v>
      </c>
      <c r="AD128" s="19">
        <f t="shared" si="253"/>
        <v>0</v>
      </c>
      <c r="AE128" s="19">
        <f t="shared" si="253"/>
        <v>0</v>
      </c>
      <c r="AF128" s="19">
        <f t="shared" si="253"/>
        <v>0</v>
      </c>
      <c r="AG128" s="19">
        <f t="shared" si="253"/>
        <v>0</v>
      </c>
      <c r="AH128" s="19">
        <f t="shared" si="253"/>
        <v>0</v>
      </c>
      <c r="AI128" s="19">
        <f t="shared" si="253"/>
        <v>0</v>
      </c>
      <c r="AJ128" s="19">
        <f t="shared" si="253"/>
        <v>0</v>
      </c>
      <c r="AK128" s="19">
        <f t="shared" si="253"/>
        <v>0</v>
      </c>
      <c r="AL128" s="19">
        <f t="shared" si="253"/>
        <v>0</v>
      </c>
      <c r="AM128" s="19">
        <f t="shared" si="253"/>
        <v>0</v>
      </c>
      <c r="AN128" s="19">
        <f t="shared" si="253"/>
        <v>0</v>
      </c>
      <c r="AO128" s="19">
        <f t="shared" si="253"/>
        <v>0</v>
      </c>
      <c r="AP128" s="19">
        <f t="shared" si="253"/>
        <v>0</v>
      </c>
      <c r="AQ128" s="19">
        <f t="shared" si="253"/>
        <v>0</v>
      </c>
      <c r="AR128" s="19">
        <f t="shared" si="253"/>
        <v>0</v>
      </c>
      <c r="AS128" s="19">
        <f t="shared" si="253"/>
        <v>0</v>
      </c>
      <c r="AT128" s="19">
        <f t="shared" si="253"/>
        <v>0</v>
      </c>
      <c r="AU128" s="19">
        <f t="shared" si="253"/>
        <v>0</v>
      </c>
      <c r="AV128" s="19">
        <f t="shared" si="253"/>
        <v>0</v>
      </c>
      <c r="AW128" s="19">
        <f t="shared" si="253"/>
        <v>0</v>
      </c>
      <c r="AX128" s="19">
        <f t="shared" si="253"/>
        <v>0</v>
      </c>
      <c r="AY128" s="19">
        <f t="shared" si="253"/>
        <v>0</v>
      </c>
      <c r="AZ128" s="19">
        <f t="shared" si="253"/>
        <v>0</v>
      </c>
      <c r="BA128" s="19">
        <f t="shared" si="253"/>
        <v>0</v>
      </c>
      <c r="BB128" s="19">
        <f t="shared" si="253"/>
        <v>0</v>
      </c>
      <c r="BC128" s="19">
        <f t="shared" si="253"/>
        <v>0</v>
      </c>
      <c r="BD128" s="19">
        <f t="shared" si="253"/>
        <v>0</v>
      </c>
      <c r="BE128" s="19">
        <f t="shared" si="253"/>
        <v>0</v>
      </c>
      <c r="BF128" s="19">
        <f t="shared" si="253"/>
        <v>0</v>
      </c>
      <c r="BG128" s="19">
        <f t="shared" si="253"/>
        <v>0</v>
      </c>
      <c r="BH128" s="19">
        <f t="shared" si="253"/>
        <v>0</v>
      </c>
      <c r="BI128" s="19">
        <f t="shared" si="253"/>
        <v>0</v>
      </c>
      <c r="BJ128" s="19">
        <f t="shared" si="253"/>
        <v>0</v>
      </c>
      <c r="BK128" s="19">
        <f t="shared" si="253"/>
        <v>0</v>
      </c>
      <c r="BL128" s="19">
        <f t="shared" si="253"/>
        <v>0</v>
      </c>
      <c r="BM128" s="19">
        <f t="shared" si="253"/>
        <v>0</v>
      </c>
      <c r="BN128" s="19">
        <f t="shared" si="253"/>
        <v>0</v>
      </c>
      <c r="BO128" s="19">
        <f t="shared" si="253"/>
        <v>0</v>
      </c>
      <c r="BP128" s="19">
        <f t="shared" si="253"/>
        <v>0</v>
      </c>
      <c r="BQ128" s="19">
        <f t="shared" si="253"/>
        <v>0</v>
      </c>
      <c r="BR128" s="19">
        <f t="shared" si="253"/>
        <v>0</v>
      </c>
      <c r="BS128" s="19">
        <f t="shared" si="253"/>
        <v>0</v>
      </c>
      <c r="BT128" s="19">
        <f t="shared" si="253"/>
        <v>0</v>
      </c>
      <c r="BU128" s="19">
        <f t="shared" si="253"/>
        <v>0</v>
      </c>
      <c r="BV128" s="19">
        <f t="shared" si="253"/>
        <v>0</v>
      </c>
      <c r="BW128" s="19">
        <f t="shared" ref="BW128:CM128" si="254">BW125*$M$9</f>
        <v>0</v>
      </c>
      <c r="BX128" s="19">
        <f t="shared" si="254"/>
        <v>0</v>
      </c>
      <c r="BY128" s="19">
        <f t="shared" si="254"/>
        <v>0</v>
      </c>
      <c r="BZ128" s="19">
        <f t="shared" si="254"/>
        <v>0</v>
      </c>
      <c r="CA128" s="19">
        <f t="shared" si="254"/>
        <v>0</v>
      </c>
      <c r="CB128" s="19">
        <f t="shared" si="254"/>
        <v>0</v>
      </c>
      <c r="CC128" s="19">
        <f t="shared" si="254"/>
        <v>0</v>
      </c>
      <c r="CD128" s="19">
        <f t="shared" si="254"/>
        <v>0</v>
      </c>
      <c r="CE128" s="19">
        <f t="shared" si="254"/>
        <v>0</v>
      </c>
      <c r="CF128" s="19">
        <f t="shared" si="254"/>
        <v>0</v>
      </c>
      <c r="CG128" s="19">
        <f t="shared" si="254"/>
        <v>0</v>
      </c>
      <c r="CH128" s="19">
        <f t="shared" si="254"/>
        <v>0</v>
      </c>
      <c r="CI128" s="19">
        <f t="shared" si="254"/>
        <v>0</v>
      </c>
      <c r="CJ128" s="19">
        <f t="shared" si="254"/>
        <v>0</v>
      </c>
      <c r="CK128" s="19">
        <f t="shared" si="254"/>
        <v>0</v>
      </c>
      <c r="CL128" s="19">
        <f t="shared" si="254"/>
        <v>0</v>
      </c>
      <c r="CM128" s="19">
        <f t="shared" si="254"/>
        <v>0</v>
      </c>
      <c r="CN128" s="19">
        <f t="shared" ref="CN128:DW128" si="255">CN125*$M$9</f>
        <v>0</v>
      </c>
      <c r="CO128" s="19">
        <f t="shared" si="255"/>
        <v>0</v>
      </c>
      <c r="CP128" s="19">
        <f t="shared" si="255"/>
        <v>0</v>
      </c>
      <c r="CQ128" s="19">
        <f t="shared" si="255"/>
        <v>0</v>
      </c>
      <c r="CR128" s="19">
        <f t="shared" si="255"/>
        <v>0</v>
      </c>
      <c r="CS128" s="19">
        <f t="shared" si="255"/>
        <v>0</v>
      </c>
      <c r="CT128" s="19">
        <f t="shared" si="255"/>
        <v>0</v>
      </c>
      <c r="CU128" s="19">
        <f t="shared" si="255"/>
        <v>0</v>
      </c>
      <c r="CV128" s="19">
        <f t="shared" si="255"/>
        <v>0</v>
      </c>
      <c r="CW128" s="19">
        <f t="shared" si="255"/>
        <v>0</v>
      </c>
      <c r="CX128" s="19">
        <f t="shared" si="255"/>
        <v>0</v>
      </c>
      <c r="CY128" s="19">
        <f t="shared" si="255"/>
        <v>0</v>
      </c>
      <c r="CZ128" s="19">
        <f t="shared" si="255"/>
        <v>0</v>
      </c>
      <c r="DA128" s="19">
        <f t="shared" si="255"/>
        <v>0</v>
      </c>
      <c r="DB128" s="19">
        <f t="shared" si="255"/>
        <v>0</v>
      </c>
      <c r="DC128" s="19">
        <f t="shared" si="255"/>
        <v>0</v>
      </c>
      <c r="DD128" s="19">
        <f t="shared" si="255"/>
        <v>0</v>
      </c>
      <c r="DE128" s="19">
        <f t="shared" si="255"/>
        <v>0</v>
      </c>
      <c r="DF128" s="19">
        <f t="shared" si="255"/>
        <v>0</v>
      </c>
      <c r="DG128" s="19">
        <f t="shared" si="255"/>
        <v>0</v>
      </c>
      <c r="DH128" s="19">
        <f t="shared" si="255"/>
        <v>0</v>
      </c>
      <c r="DI128" s="19">
        <f t="shared" si="255"/>
        <v>0</v>
      </c>
      <c r="DJ128" s="19">
        <f t="shared" si="255"/>
        <v>0</v>
      </c>
      <c r="DK128" s="19">
        <f t="shared" si="255"/>
        <v>0</v>
      </c>
      <c r="DL128" s="19">
        <f t="shared" si="255"/>
        <v>0</v>
      </c>
      <c r="DM128" s="19">
        <f t="shared" si="255"/>
        <v>0</v>
      </c>
      <c r="DN128" s="19">
        <f t="shared" si="255"/>
        <v>0</v>
      </c>
      <c r="DO128" s="19">
        <f t="shared" si="255"/>
        <v>0</v>
      </c>
      <c r="DP128" s="19">
        <f t="shared" si="255"/>
        <v>0</v>
      </c>
      <c r="DQ128" s="19">
        <f t="shared" si="255"/>
        <v>0</v>
      </c>
      <c r="DR128" s="19">
        <f t="shared" si="255"/>
        <v>0</v>
      </c>
      <c r="DS128" s="19">
        <f t="shared" si="255"/>
        <v>0</v>
      </c>
      <c r="DT128" s="19">
        <f t="shared" si="255"/>
        <v>0</v>
      </c>
      <c r="DU128" s="19">
        <f t="shared" si="255"/>
        <v>0</v>
      </c>
      <c r="DV128" s="19">
        <f t="shared" si="255"/>
        <v>0</v>
      </c>
      <c r="DW128" s="19">
        <f t="shared" si="255"/>
        <v>0</v>
      </c>
      <c r="DX128" s="19">
        <f>DX125*$M$9</f>
        <v>0</v>
      </c>
      <c r="DY128" s="19">
        <f>DY125*$M$9</f>
        <v>44926128.945263855</v>
      </c>
    </row>
    <row r="129" spans="2:129" x14ac:dyDescent="0.2">
      <c r="B129" s="10" t="s">
        <v>138</v>
      </c>
      <c r="G129" s="9"/>
      <c r="I129" s="19">
        <f>I125*$L$9</f>
        <v>0</v>
      </c>
      <c r="J129" s="19">
        <f>J125*$L$9</f>
        <v>0</v>
      </c>
      <c r="K129" s="19">
        <f t="shared" ref="K129:BV129" si="256">K125*$L$9</f>
        <v>0</v>
      </c>
      <c r="L129" s="19">
        <f t="shared" si="256"/>
        <v>0</v>
      </c>
      <c r="M129" s="19">
        <f t="shared" si="256"/>
        <v>0</v>
      </c>
      <c r="N129" s="19">
        <f t="shared" si="256"/>
        <v>0</v>
      </c>
      <c r="O129" s="19">
        <f t="shared" si="256"/>
        <v>0</v>
      </c>
      <c r="P129" s="19">
        <f t="shared" si="256"/>
        <v>0</v>
      </c>
      <c r="Q129" s="19">
        <f t="shared" si="256"/>
        <v>0</v>
      </c>
      <c r="R129" s="19">
        <f t="shared" si="256"/>
        <v>0</v>
      </c>
      <c r="S129" s="19">
        <f t="shared" si="256"/>
        <v>0</v>
      </c>
      <c r="T129" s="19">
        <f t="shared" si="256"/>
        <v>0</v>
      </c>
      <c r="U129" s="19">
        <f t="shared" si="256"/>
        <v>0</v>
      </c>
      <c r="V129" s="19">
        <f t="shared" si="256"/>
        <v>0</v>
      </c>
      <c r="W129" s="19">
        <f t="shared" si="256"/>
        <v>0</v>
      </c>
      <c r="X129" s="19">
        <f t="shared" si="256"/>
        <v>0</v>
      </c>
      <c r="Y129" s="19">
        <f t="shared" si="256"/>
        <v>0</v>
      </c>
      <c r="Z129" s="19">
        <f t="shared" si="256"/>
        <v>0</v>
      </c>
      <c r="AA129" s="19">
        <f t="shared" si="256"/>
        <v>0</v>
      </c>
      <c r="AB129" s="19">
        <f t="shared" si="256"/>
        <v>0</v>
      </c>
      <c r="AC129" s="19">
        <f t="shared" si="256"/>
        <v>0</v>
      </c>
      <c r="AD129" s="19">
        <f t="shared" si="256"/>
        <v>0</v>
      </c>
      <c r="AE129" s="19">
        <f t="shared" si="256"/>
        <v>0</v>
      </c>
      <c r="AF129" s="19">
        <f t="shared" si="256"/>
        <v>0</v>
      </c>
      <c r="AG129" s="19">
        <f t="shared" si="256"/>
        <v>0</v>
      </c>
      <c r="AH129" s="19">
        <f t="shared" si="256"/>
        <v>0</v>
      </c>
      <c r="AI129" s="19">
        <f t="shared" si="256"/>
        <v>0</v>
      </c>
      <c r="AJ129" s="19">
        <f t="shared" si="256"/>
        <v>0</v>
      </c>
      <c r="AK129" s="19">
        <f t="shared" si="256"/>
        <v>0</v>
      </c>
      <c r="AL129" s="19">
        <f t="shared" si="256"/>
        <v>0</v>
      </c>
      <c r="AM129" s="19">
        <f t="shared" si="256"/>
        <v>0</v>
      </c>
      <c r="AN129" s="19">
        <f t="shared" si="256"/>
        <v>0</v>
      </c>
      <c r="AO129" s="19">
        <f t="shared" si="256"/>
        <v>0</v>
      </c>
      <c r="AP129" s="19">
        <f t="shared" si="256"/>
        <v>0</v>
      </c>
      <c r="AQ129" s="19">
        <f t="shared" si="256"/>
        <v>0</v>
      </c>
      <c r="AR129" s="19">
        <f t="shared" si="256"/>
        <v>0</v>
      </c>
      <c r="AS129" s="19">
        <f t="shared" si="256"/>
        <v>0</v>
      </c>
      <c r="AT129" s="19">
        <f t="shared" si="256"/>
        <v>0</v>
      </c>
      <c r="AU129" s="19">
        <f t="shared" si="256"/>
        <v>0</v>
      </c>
      <c r="AV129" s="19">
        <f t="shared" si="256"/>
        <v>0</v>
      </c>
      <c r="AW129" s="19">
        <f t="shared" si="256"/>
        <v>0</v>
      </c>
      <c r="AX129" s="19">
        <f t="shared" si="256"/>
        <v>0</v>
      </c>
      <c r="AY129" s="19">
        <f t="shared" si="256"/>
        <v>0</v>
      </c>
      <c r="AZ129" s="19">
        <f t="shared" si="256"/>
        <v>0</v>
      </c>
      <c r="BA129" s="19">
        <f t="shared" si="256"/>
        <v>0</v>
      </c>
      <c r="BB129" s="19">
        <f t="shared" si="256"/>
        <v>0</v>
      </c>
      <c r="BC129" s="19">
        <f t="shared" si="256"/>
        <v>0</v>
      </c>
      <c r="BD129" s="19">
        <f t="shared" si="256"/>
        <v>0</v>
      </c>
      <c r="BE129" s="19">
        <f t="shared" si="256"/>
        <v>0</v>
      </c>
      <c r="BF129" s="19">
        <f t="shared" si="256"/>
        <v>0</v>
      </c>
      <c r="BG129" s="19">
        <f t="shared" si="256"/>
        <v>0</v>
      </c>
      <c r="BH129" s="19">
        <f t="shared" si="256"/>
        <v>0</v>
      </c>
      <c r="BI129" s="19">
        <f t="shared" si="256"/>
        <v>0</v>
      </c>
      <c r="BJ129" s="19">
        <f t="shared" si="256"/>
        <v>0</v>
      </c>
      <c r="BK129" s="19">
        <f t="shared" si="256"/>
        <v>0</v>
      </c>
      <c r="BL129" s="19">
        <f t="shared" si="256"/>
        <v>0</v>
      </c>
      <c r="BM129" s="19">
        <f t="shared" si="256"/>
        <v>0</v>
      </c>
      <c r="BN129" s="19">
        <f t="shared" si="256"/>
        <v>0</v>
      </c>
      <c r="BO129" s="19">
        <f t="shared" si="256"/>
        <v>0</v>
      </c>
      <c r="BP129" s="19">
        <f t="shared" si="256"/>
        <v>0</v>
      </c>
      <c r="BQ129" s="19">
        <f t="shared" si="256"/>
        <v>0</v>
      </c>
      <c r="BR129" s="19">
        <f t="shared" si="256"/>
        <v>0</v>
      </c>
      <c r="BS129" s="19">
        <f t="shared" si="256"/>
        <v>0</v>
      </c>
      <c r="BT129" s="19">
        <f t="shared" si="256"/>
        <v>0</v>
      </c>
      <c r="BU129" s="19">
        <f t="shared" si="256"/>
        <v>0</v>
      </c>
      <c r="BV129" s="19">
        <f t="shared" si="256"/>
        <v>0</v>
      </c>
      <c r="BW129" s="19">
        <f t="shared" ref="BW129:CM129" si="257">BW125*$L$9</f>
        <v>0</v>
      </c>
      <c r="BX129" s="19">
        <f t="shared" si="257"/>
        <v>0</v>
      </c>
      <c r="BY129" s="19">
        <f t="shared" si="257"/>
        <v>0</v>
      </c>
      <c r="BZ129" s="19">
        <f t="shared" si="257"/>
        <v>0</v>
      </c>
      <c r="CA129" s="19">
        <f t="shared" si="257"/>
        <v>0</v>
      </c>
      <c r="CB129" s="19">
        <f t="shared" si="257"/>
        <v>0</v>
      </c>
      <c r="CC129" s="19">
        <f t="shared" si="257"/>
        <v>0</v>
      </c>
      <c r="CD129" s="19">
        <f t="shared" si="257"/>
        <v>0</v>
      </c>
      <c r="CE129" s="19">
        <f t="shared" si="257"/>
        <v>0</v>
      </c>
      <c r="CF129" s="19">
        <f t="shared" si="257"/>
        <v>0</v>
      </c>
      <c r="CG129" s="19">
        <f t="shared" si="257"/>
        <v>0</v>
      </c>
      <c r="CH129" s="19">
        <f t="shared" si="257"/>
        <v>0</v>
      </c>
      <c r="CI129" s="19">
        <f t="shared" si="257"/>
        <v>0</v>
      </c>
      <c r="CJ129" s="19">
        <f t="shared" si="257"/>
        <v>0</v>
      </c>
      <c r="CK129" s="19">
        <f t="shared" si="257"/>
        <v>0</v>
      </c>
      <c r="CL129" s="19">
        <f t="shared" si="257"/>
        <v>0</v>
      </c>
      <c r="CM129" s="19">
        <f t="shared" si="257"/>
        <v>0</v>
      </c>
      <c r="CN129" s="19">
        <f t="shared" ref="CN129:DW129" si="258">CN125*$L$9</f>
        <v>0</v>
      </c>
      <c r="CO129" s="19">
        <f t="shared" si="258"/>
        <v>0</v>
      </c>
      <c r="CP129" s="19">
        <f t="shared" si="258"/>
        <v>0</v>
      </c>
      <c r="CQ129" s="19">
        <f t="shared" si="258"/>
        <v>0</v>
      </c>
      <c r="CR129" s="19">
        <f t="shared" si="258"/>
        <v>0</v>
      </c>
      <c r="CS129" s="19">
        <f t="shared" si="258"/>
        <v>0</v>
      </c>
      <c r="CT129" s="19">
        <f t="shared" si="258"/>
        <v>0</v>
      </c>
      <c r="CU129" s="19">
        <f t="shared" si="258"/>
        <v>0</v>
      </c>
      <c r="CV129" s="19">
        <f t="shared" si="258"/>
        <v>0</v>
      </c>
      <c r="CW129" s="19">
        <f t="shared" si="258"/>
        <v>0</v>
      </c>
      <c r="CX129" s="19">
        <f t="shared" si="258"/>
        <v>0</v>
      </c>
      <c r="CY129" s="19">
        <f t="shared" si="258"/>
        <v>0</v>
      </c>
      <c r="CZ129" s="19">
        <f t="shared" si="258"/>
        <v>0</v>
      </c>
      <c r="DA129" s="19">
        <f t="shared" si="258"/>
        <v>0</v>
      </c>
      <c r="DB129" s="19">
        <f t="shared" si="258"/>
        <v>0</v>
      </c>
      <c r="DC129" s="19">
        <f t="shared" si="258"/>
        <v>0</v>
      </c>
      <c r="DD129" s="19">
        <f t="shared" si="258"/>
        <v>0</v>
      </c>
      <c r="DE129" s="19">
        <f t="shared" si="258"/>
        <v>0</v>
      </c>
      <c r="DF129" s="19">
        <f t="shared" si="258"/>
        <v>0</v>
      </c>
      <c r="DG129" s="19">
        <f t="shared" si="258"/>
        <v>0</v>
      </c>
      <c r="DH129" s="19">
        <f t="shared" si="258"/>
        <v>0</v>
      </c>
      <c r="DI129" s="19">
        <f t="shared" si="258"/>
        <v>0</v>
      </c>
      <c r="DJ129" s="19">
        <f t="shared" si="258"/>
        <v>0</v>
      </c>
      <c r="DK129" s="19">
        <f t="shared" si="258"/>
        <v>0</v>
      </c>
      <c r="DL129" s="19">
        <f t="shared" si="258"/>
        <v>0</v>
      </c>
      <c r="DM129" s="19">
        <f t="shared" si="258"/>
        <v>0</v>
      </c>
      <c r="DN129" s="19">
        <f t="shared" si="258"/>
        <v>0</v>
      </c>
      <c r="DO129" s="19">
        <f t="shared" si="258"/>
        <v>0</v>
      </c>
      <c r="DP129" s="19">
        <f t="shared" si="258"/>
        <v>0</v>
      </c>
      <c r="DQ129" s="19">
        <f t="shared" si="258"/>
        <v>0</v>
      </c>
      <c r="DR129" s="19">
        <f t="shared" si="258"/>
        <v>0</v>
      </c>
      <c r="DS129" s="19">
        <f t="shared" si="258"/>
        <v>0</v>
      </c>
      <c r="DT129" s="19">
        <f t="shared" si="258"/>
        <v>0</v>
      </c>
      <c r="DU129" s="19">
        <f t="shared" si="258"/>
        <v>0</v>
      </c>
      <c r="DV129" s="19">
        <f t="shared" si="258"/>
        <v>0</v>
      </c>
      <c r="DW129" s="19">
        <f t="shared" si="258"/>
        <v>0</v>
      </c>
      <c r="DX129" s="19">
        <f>DX125*$L$9</f>
        <v>0</v>
      </c>
      <c r="DY129" s="19">
        <f>DY125*$L$9</f>
        <v>121466941.22238004</v>
      </c>
    </row>
    <row r="130" spans="2:129" x14ac:dyDescent="0.2">
      <c r="B130" s="10" t="s">
        <v>147</v>
      </c>
      <c r="G130" s="9"/>
      <c r="I130" s="19">
        <f>SUM(I128:I129)</f>
        <v>0</v>
      </c>
      <c r="J130" s="19">
        <f>SUM(J128:J129)</f>
        <v>0</v>
      </c>
      <c r="K130" s="19">
        <f t="shared" ref="K130:BV130" si="259">SUM(K128:K129)</f>
        <v>0</v>
      </c>
      <c r="L130" s="19">
        <f t="shared" si="259"/>
        <v>0</v>
      </c>
      <c r="M130" s="19">
        <f t="shared" si="259"/>
        <v>0</v>
      </c>
      <c r="N130" s="19">
        <f t="shared" si="259"/>
        <v>0</v>
      </c>
      <c r="O130" s="19">
        <f t="shared" si="259"/>
        <v>0</v>
      </c>
      <c r="P130" s="19">
        <f t="shared" si="259"/>
        <v>0</v>
      </c>
      <c r="Q130" s="19">
        <f t="shared" si="259"/>
        <v>0</v>
      </c>
      <c r="R130" s="19">
        <f t="shared" si="259"/>
        <v>0</v>
      </c>
      <c r="S130" s="19">
        <f t="shared" si="259"/>
        <v>0</v>
      </c>
      <c r="T130" s="19">
        <f t="shared" si="259"/>
        <v>0</v>
      </c>
      <c r="U130" s="19">
        <f t="shared" si="259"/>
        <v>0</v>
      </c>
      <c r="V130" s="19">
        <f t="shared" si="259"/>
        <v>0</v>
      </c>
      <c r="W130" s="19">
        <f t="shared" si="259"/>
        <v>0</v>
      </c>
      <c r="X130" s="19">
        <f t="shared" si="259"/>
        <v>0</v>
      </c>
      <c r="Y130" s="19">
        <f t="shared" si="259"/>
        <v>0</v>
      </c>
      <c r="Z130" s="19">
        <f t="shared" si="259"/>
        <v>0</v>
      </c>
      <c r="AA130" s="19">
        <f t="shared" si="259"/>
        <v>0</v>
      </c>
      <c r="AB130" s="19">
        <f t="shared" si="259"/>
        <v>0</v>
      </c>
      <c r="AC130" s="19">
        <f t="shared" si="259"/>
        <v>0</v>
      </c>
      <c r="AD130" s="19">
        <f t="shared" si="259"/>
        <v>0</v>
      </c>
      <c r="AE130" s="19">
        <f t="shared" si="259"/>
        <v>0</v>
      </c>
      <c r="AF130" s="19">
        <f t="shared" si="259"/>
        <v>0</v>
      </c>
      <c r="AG130" s="19">
        <f t="shared" si="259"/>
        <v>0</v>
      </c>
      <c r="AH130" s="19">
        <f t="shared" si="259"/>
        <v>0</v>
      </c>
      <c r="AI130" s="19">
        <f t="shared" si="259"/>
        <v>0</v>
      </c>
      <c r="AJ130" s="19">
        <f t="shared" si="259"/>
        <v>0</v>
      </c>
      <c r="AK130" s="19">
        <f t="shared" si="259"/>
        <v>0</v>
      </c>
      <c r="AL130" s="19">
        <f t="shared" si="259"/>
        <v>0</v>
      </c>
      <c r="AM130" s="19">
        <f t="shared" si="259"/>
        <v>0</v>
      </c>
      <c r="AN130" s="19">
        <f t="shared" si="259"/>
        <v>0</v>
      </c>
      <c r="AO130" s="19">
        <f t="shared" si="259"/>
        <v>0</v>
      </c>
      <c r="AP130" s="19">
        <f t="shared" si="259"/>
        <v>0</v>
      </c>
      <c r="AQ130" s="19">
        <f t="shared" si="259"/>
        <v>0</v>
      </c>
      <c r="AR130" s="19">
        <f t="shared" si="259"/>
        <v>0</v>
      </c>
      <c r="AS130" s="19">
        <f t="shared" si="259"/>
        <v>0</v>
      </c>
      <c r="AT130" s="19">
        <f t="shared" si="259"/>
        <v>0</v>
      </c>
      <c r="AU130" s="19">
        <f t="shared" si="259"/>
        <v>0</v>
      </c>
      <c r="AV130" s="19">
        <f t="shared" si="259"/>
        <v>0</v>
      </c>
      <c r="AW130" s="19">
        <f t="shared" si="259"/>
        <v>0</v>
      </c>
      <c r="AX130" s="19">
        <f t="shared" si="259"/>
        <v>0</v>
      </c>
      <c r="AY130" s="19">
        <f t="shared" si="259"/>
        <v>0</v>
      </c>
      <c r="AZ130" s="19">
        <f t="shared" si="259"/>
        <v>0</v>
      </c>
      <c r="BA130" s="19">
        <f t="shared" si="259"/>
        <v>0</v>
      </c>
      <c r="BB130" s="19">
        <f t="shared" si="259"/>
        <v>0</v>
      </c>
      <c r="BC130" s="19">
        <f t="shared" si="259"/>
        <v>0</v>
      </c>
      <c r="BD130" s="19">
        <f t="shared" si="259"/>
        <v>0</v>
      </c>
      <c r="BE130" s="19">
        <f t="shared" si="259"/>
        <v>0</v>
      </c>
      <c r="BF130" s="19">
        <f t="shared" si="259"/>
        <v>0</v>
      </c>
      <c r="BG130" s="19">
        <f t="shared" si="259"/>
        <v>0</v>
      </c>
      <c r="BH130" s="19">
        <f t="shared" si="259"/>
        <v>0</v>
      </c>
      <c r="BI130" s="19">
        <f t="shared" si="259"/>
        <v>0</v>
      </c>
      <c r="BJ130" s="19">
        <f t="shared" si="259"/>
        <v>0</v>
      </c>
      <c r="BK130" s="19">
        <f t="shared" si="259"/>
        <v>0</v>
      </c>
      <c r="BL130" s="19">
        <f t="shared" si="259"/>
        <v>0</v>
      </c>
      <c r="BM130" s="19">
        <f t="shared" si="259"/>
        <v>0</v>
      </c>
      <c r="BN130" s="19">
        <f t="shared" si="259"/>
        <v>0</v>
      </c>
      <c r="BO130" s="19">
        <f t="shared" si="259"/>
        <v>0</v>
      </c>
      <c r="BP130" s="19">
        <f t="shared" si="259"/>
        <v>0</v>
      </c>
      <c r="BQ130" s="19">
        <f t="shared" si="259"/>
        <v>0</v>
      </c>
      <c r="BR130" s="19">
        <f t="shared" si="259"/>
        <v>0</v>
      </c>
      <c r="BS130" s="19">
        <f t="shared" si="259"/>
        <v>0</v>
      </c>
      <c r="BT130" s="19">
        <f t="shared" si="259"/>
        <v>0</v>
      </c>
      <c r="BU130" s="19">
        <f t="shared" si="259"/>
        <v>0</v>
      </c>
      <c r="BV130" s="19">
        <f t="shared" si="259"/>
        <v>0</v>
      </c>
      <c r="BW130" s="19">
        <f t="shared" ref="BW130:CM130" si="260">SUM(BW128:BW129)</f>
        <v>0</v>
      </c>
      <c r="BX130" s="19">
        <f t="shared" si="260"/>
        <v>0</v>
      </c>
      <c r="BY130" s="19">
        <f t="shared" si="260"/>
        <v>0</v>
      </c>
      <c r="BZ130" s="19">
        <f t="shared" si="260"/>
        <v>0</v>
      </c>
      <c r="CA130" s="19">
        <f t="shared" si="260"/>
        <v>0</v>
      </c>
      <c r="CB130" s="19">
        <f t="shared" si="260"/>
        <v>0</v>
      </c>
      <c r="CC130" s="19">
        <f t="shared" si="260"/>
        <v>0</v>
      </c>
      <c r="CD130" s="19">
        <f t="shared" si="260"/>
        <v>0</v>
      </c>
      <c r="CE130" s="19">
        <f t="shared" si="260"/>
        <v>0</v>
      </c>
      <c r="CF130" s="19">
        <f t="shared" si="260"/>
        <v>0</v>
      </c>
      <c r="CG130" s="19">
        <f t="shared" si="260"/>
        <v>0</v>
      </c>
      <c r="CH130" s="19">
        <f t="shared" si="260"/>
        <v>0</v>
      </c>
      <c r="CI130" s="19">
        <f t="shared" si="260"/>
        <v>0</v>
      </c>
      <c r="CJ130" s="19">
        <f t="shared" si="260"/>
        <v>0</v>
      </c>
      <c r="CK130" s="19">
        <f t="shared" si="260"/>
        <v>0</v>
      </c>
      <c r="CL130" s="19">
        <f t="shared" si="260"/>
        <v>0</v>
      </c>
      <c r="CM130" s="19">
        <f t="shared" si="260"/>
        <v>0</v>
      </c>
      <c r="CN130" s="19">
        <f t="shared" ref="CN130:DW130" si="261">SUM(CN128:CN129)</f>
        <v>0</v>
      </c>
      <c r="CO130" s="19">
        <f t="shared" si="261"/>
        <v>0</v>
      </c>
      <c r="CP130" s="19">
        <f t="shared" si="261"/>
        <v>0</v>
      </c>
      <c r="CQ130" s="19">
        <f t="shared" si="261"/>
        <v>0</v>
      </c>
      <c r="CR130" s="19">
        <f t="shared" si="261"/>
        <v>0</v>
      </c>
      <c r="CS130" s="19">
        <f t="shared" si="261"/>
        <v>0</v>
      </c>
      <c r="CT130" s="19">
        <f t="shared" si="261"/>
        <v>0</v>
      </c>
      <c r="CU130" s="19">
        <f t="shared" si="261"/>
        <v>0</v>
      </c>
      <c r="CV130" s="19">
        <f t="shared" si="261"/>
        <v>0</v>
      </c>
      <c r="CW130" s="19">
        <f t="shared" si="261"/>
        <v>0</v>
      </c>
      <c r="CX130" s="19">
        <f t="shared" si="261"/>
        <v>0</v>
      </c>
      <c r="CY130" s="19">
        <f t="shared" si="261"/>
        <v>0</v>
      </c>
      <c r="CZ130" s="19">
        <f t="shared" si="261"/>
        <v>0</v>
      </c>
      <c r="DA130" s="19">
        <f t="shared" si="261"/>
        <v>0</v>
      </c>
      <c r="DB130" s="19">
        <f t="shared" si="261"/>
        <v>0</v>
      </c>
      <c r="DC130" s="19">
        <f t="shared" si="261"/>
        <v>0</v>
      </c>
      <c r="DD130" s="19">
        <f t="shared" si="261"/>
        <v>0</v>
      </c>
      <c r="DE130" s="19">
        <f t="shared" si="261"/>
        <v>0</v>
      </c>
      <c r="DF130" s="19">
        <f t="shared" si="261"/>
        <v>0</v>
      </c>
      <c r="DG130" s="19">
        <f t="shared" si="261"/>
        <v>0</v>
      </c>
      <c r="DH130" s="19">
        <f t="shared" si="261"/>
        <v>0</v>
      </c>
      <c r="DI130" s="19">
        <f t="shared" si="261"/>
        <v>0</v>
      </c>
      <c r="DJ130" s="19">
        <f t="shared" si="261"/>
        <v>0</v>
      </c>
      <c r="DK130" s="19">
        <f t="shared" si="261"/>
        <v>0</v>
      </c>
      <c r="DL130" s="19">
        <f t="shared" si="261"/>
        <v>0</v>
      </c>
      <c r="DM130" s="19">
        <f t="shared" si="261"/>
        <v>0</v>
      </c>
      <c r="DN130" s="19">
        <f t="shared" si="261"/>
        <v>0</v>
      </c>
      <c r="DO130" s="19">
        <f t="shared" si="261"/>
        <v>0</v>
      </c>
      <c r="DP130" s="19">
        <f t="shared" si="261"/>
        <v>0</v>
      </c>
      <c r="DQ130" s="19">
        <f t="shared" si="261"/>
        <v>0</v>
      </c>
      <c r="DR130" s="19">
        <f t="shared" si="261"/>
        <v>0</v>
      </c>
      <c r="DS130" s="19">
        <f t="shared" si="261"/>
        <v>0</v>
      </c>
      <c r="DT130" s="19">
        <f t="shared" si="261"/>
        <v>0</v>
      </c>
      <c r="DU130" s="19">
        <f t="shared" si="261"/>
        <v>0</v>
      </c>
      <c r="DV130" s="19">
        <f t="shared" si="261"/>
        <v>0</v>
      </c>
      <c r="DW130" s="19">
        <f t="shared" si="261"/>
        <v>0</v>
      </c>
      <c r="DX130" s="19">
        <f>SUM(DX128:DX129)</f>
        <v>0</v>
      </c>
      <c r="DY130" s="19">
        <f>SUM(DY128:DY129)</f>
        <v>166393070.1676439</v>
      </c>
    </row>
    <row r="131" spans="2:129" ht="17" thickBot="1" x14ac:dyDescent="0.25">
      <c r="B131" s="12" t="s">
        <v>140</v>
      </c>
      <c r="C131" s="13"/>
      <c r="D131" s="13"/>
      <c r="E131" s="13"/>
      <c r="F131" s="13"/>
      <c r="G131" s="195"/>
      <c r="H131" s="13"/>
      <c r="I131" s="23">
        <f>MAX(I80-I96-I110-I124-I130,0)</f>
        <v>0</v>
      </c>
      <c r="J131" s="23">
        <f>MAX(J80-J96-J110-J124-J130,0)</f>
        <v>0</v>
      </c>
      <c r="K131" s="23">
        <f t="shared" ref="K131:BV131" si="262">MAX(K80-K96-K110-K124-K130,0)</f>
        <v>0</v>
      </c>
      <c r="L131" s="23">
        <f t="shared" si="262"/>
        <v>0</v>
      </c>
      <c r="M131" s="23">
        <f t="shared" si="262"/>
        <v>0</v>
      </c>
      <c r="N131" s="23">
        <f t="shared" si="262"/>
        <v>0</v>
      </c>
      <c r="O131" s="23">
        <f t="shared" si="262"/>
        <v>0</v>
      </c>
      <c r="P131" s="23">
        <f t="shared" si="262"/>
        <v>0</v>
      </c>
      <c r="Q131" s="23">
        <f t="shared" si="262"/>
        <v>0</v>
      </c>
      <c r="R131" s="23">
        <f t="shared" si="262"/>
        <v>0</v>
      </c>
      <c r="S131" s="23">
        <f t="shared" si="262"/>
        <v>0</v>
      </c>
      <c r="T131" s="23">
        <f t="shared" si="262"/>
        <v>0</v>
      </c>
      <c r="U131" s="23">
        <f t="shared" si="262"/>
        <v>0</v>
      </c>
      <c r="V131" s="23">
        <f t="shared" si="262"/>
        <v>0</v>
      </c>
      <c r="W131" s="23">
        <f t="shared" si="262"/>
        <v>0</v>
      </c>
      <c r="X131" s="23">
        <f t="shared" si="262"/>
        <v>0</v>
      </c>
      <c r="Y131" s="23">
        <f t="shared" si="262"/>
        <v>0</v>
      </c>
      <c r="Z131" s="23">
        <f t="shared" si="262"/>
        <v>0</v>
      </c>
      <c r="AA131" s="23">
        <f t="shared" si="262"/>
        <v>0</v>
      </c>
      <c r="AB131" s="23">
        <f t="shared" si="262"/>
        <v>0</v>
      </c>
      <c r="AC131" s="23">
        <f t="shared" si="262"/>
        <v>0</v>
      </c>
      <c r="AD131" s="23">
        <f t="shared" si="262"/>
        <v>0</v>
      </c>
      <c r="AE131" s="23">
        <f t="shared" si="262"/>
        <v>0</v>
      </c>
      <c r="AF131" s="23">
        <f t="shared" si="262"/>
        <v>0</v>
      </c>
      <c r="AG131" s="23">
        <f t="shared" si="262"/>
        <v>0</v>
      </c>
      <c r="AH131" s="23">
        <f t="shared" si="262"/>
        <v>0</v>
      </c>
      <c r="AI131" s="23">
        <f t="shared" si="262"/>
        <v>0</v>
      </c>
      <c r="AJ131" s="23">
        <f t="shared" si="262"/>
        <v>0</v>
      </c>
      <c r="AK131" s="23">
        <f t="shared" si="262"/>
        <v>0</v>
      </c>
      <c r="AL131" s="23">
        <f t="shared" si="262"/>
        <v>0</v>
      </c>
      <c r="AM131" s="23">
        <f t="shared" si="262"/>
        <v>0</v>
      </c>
      <c r="AN131" s="23">
        <f t="shared" si="262"/>
        <v>0</v>
      </c>
      <c r="AO131" s="23">
        <f t="shared" si="262"/>
        <v>0</v>
      </c>
      <c r="AP131" s="23">
        <f t="shared" si="262"/>
        <v>0</v>
      </c>
      <c r="AQ131" s="23">
        <f t="shared" si="262"/>
        <v>0</v>
      </c>
      <c r="AR131" s="23">
        <f t="shared" si="262"/>
        <v>0</v>
      </c>
      <c r="AS131" s="23">
        <f t="shared" si="262"/>
        <v>0</v>
      </c>
      <c r="AT131" s="23">
        <f t="shared" si="262"/>
        <v>0</v>
      </c>
      <c r="AU131" s="23">
        <f t="shared" si="262"/>
        <v>0</v>
      </c>
      <c r="AV131" s="23">
        <f t="shared" si="262"/>
        <v>0</v>
      </c>
      <c r="AW131" s="23">
        <f t="shared" si="262"/>
        <v>0</v>
      </c>
      <c r="AX131" s="23">
        <f t="shared" si="262"/>
        <v>0</v>
      </c>
      <c r="AY131" s="23">
        <f t="shared" si="262"/>
        <v>0</v>
      </c>
      <c r="AZ131" s="23">
        <f t="shared" si="262"/>
        <v>0</v>
      </c>
      <c r="BA131" s="23">
        <f t="shared" si="262"/>
        <v>0</v>
      </c>
      <c r="BB131" s="23">
        <f t="shared" si="262"/>
        <v>0</v>
      </c>
      <c r="BC131" s="23">
        <f t="shared" si="262"/>
        <v>0</v>
      </c>
      <c r="BD131" s="23">
        <f t="shared" si="262"/>
        <v>0</v>
      </c>
      <c r="BE131" s="23">
        <f t="shared" si="262"/>
        <v>0</v>
      </c>
      <c r="BF131" s="23">
        <f t="shared" si="262"/>
        <v>0</v>
      </c>
      <c r="BG131" s="23">
        <f t="shared" si="262"/>
        <v>0</v>
      </c>
      <c r="BH131" s="23">
        <f t="shared" si="262"/>
        <v>0</v>
      </c>
      <c r="BI131" s="23">
        <f t="shared" si="262"/>
        <v>0</v>
      </c>
      <c r="BJ131" s="23">
        <f t="shared" si="262"/>
        <v>0</v>
      </c>
      <c r="BK131" s="23">
        <f t="shared" si="262"/>
        <v>0</v>
      </c>
      <c r="BL131" s="23">
        <f t="shared" si="262"/>
        <v>0</v>
      </c>
      <c r="BM131" s="23">
        <f t="shared" si="262"/>
        <v>0</v>
      </c>
      <c r="BN131" s="23">
        <f t="shared" si="262"/>
        <v>0</v>
      </c>
      <c r="BO131" s="23">
        <f t="shared" si="262"/>
        <v>0</v>
      </c>
      <c r="BP131" s="23">
        <f t="shared" si="262"/>
        <v>0</v>
      </c>
      <c r="BQ131" s="23">
        <f t="shared" si="262"/>
        <v>0</v>
      </c>
      <c r="BR131" s="23">
        <f t="shared" si="262"/>
        <v>0</v>
      </c>
      <c r="BS131" s="23">
        <f t="shared" si="262"/>
        <v>0</v>
      </c>
      <c r="BT131" s="23">
        <f t="shared" si="262"/>
        <v>0</v>
      </c>
      <c r="BU131" s="23">
        <f t="shared" si="262"/>
        <v>0</v>
      </c>
      <c r="BV131" s="23">
        <f t="shared" si="262"/>
        <v>0</v>
      </c>
      <c r="BW131" s="23">
        <f t="shared" ref="BW131:CM131" si="263">MAX(BW80-BW96-BW110-BW124-BW130,0)</f>
        <v>0</v>
      </c>
      <c r="BX131" s="23">
        <f t="shared" si="263"/>
        <v>0</v>
      </c>
      <c r="BY131" s="23">
        <f t="shared" si="263"/>
        <v>0</v>
      </c>
      <c r="BZ131" s="23">
        <f t="shared" si="263"/>
        <v>0</v>
      </c>
      <c r="CA131" s="23">
        <f t="shared" si="263"/>
        <v>0</v>
      </c>
      <c r="CB131" s="23">
        <f t="shared" si="263"/>
        <v>0</v>
      </c>
      <c r="CC131" s="23">
        <f t="shared" si="263"/>
        <v>0</v>
      </c>
      <c r="CD131" s="23">
        <f t="shared" si="263"/>
        <v>0</v>
      </c>
      <c r="CE131" s="23">
        <f t="shared" si="263"/>
        <v>0</v>
      </c>
      <c r="CF131" s="23">
        <f t="shared" si="263"/>
        <v>0</v>
      </c>
      <c r="CG131" s="23">
        <f t="shared" si="263"/>
        <v>0</v>
      </c>
      <c r="CH131" s="23">
        <f t="shared" si="263"/>
        <v>0</v>
      </c>
      <c r="CI131" s="23">
        <f t="shared" si="263"/>
        <v>0</v>
      </c>
      <c r="CJ131" s="23">
        <f t="shared" si="263"/>
        <v>0</v>
      </c>
      <c r="CK131" s="23">
        <f t="shared" si="263"/>
        <v>0</v>
      </c>
      <c r="CL131" s="23">
        <f t="shared" si="263"/>
        <v>0</v>
      </c>
      <c r="CM131" s="23">
        <f t="shared" si="263"/>
        <v>0</v>
      </c>
      <c r="CN131" s="23">
        <f t="shared" ref="CN131:DW131" si="264">MAX(CN80-CN96-CN110-CN124-CN130,0)</f>
        <v>0</v>
      </c>
      <c r="CO131" s="23">
        <f t="shared" si="264"/>
        <v>0</v>
      </c>
      <c r="CP131" s="23">
        <f t="shared" si="264"/>
        <v>0</v>
      </c>
      <c r="CQ131" s="23">
        <f t="shared" si="264"/>
        <v>0</v>
      </c>
      <c r="CR131" s="23">
        <f t="shared" si="264"/>
        <v>0</v>
      </c>
      <c r="CS131" s="23">
        <f t="shared" si="264"/>
        <v>0</v>
      </c>
      <c r="CT131" s="23">
        <f t="shared" si="264"/>
        <v>0</v>
      </c>
      <c r="CU131" s="23">
        <f t="shared" si="264"/>
        <v>0</v>
      </c>
      <c r="CV131" s="23">
        <f t="shared" si="264"/>
        <v>0</v>
      </c>
      <c r="CW131" s="23">
        <f t="shared" si="264"/>
        <v>0</v>
      </c>
      <c r="CX131" s="23">
        <f t="shared" si="264"/>
        <v>0</v>
      </c>
      <c r="CY131" s="23">
        <f t="shared" si="264"/>
        <v>0</v>
      </c>
      <c r="CZ131" s="23">
        <f t="shared" si="264"/>
        <v>0</v>
      </c>
      <c r="DA131" s="23">
        <f t="shared" si="264"/>
        <v>0</v>
      </c>
      <c r="DB131" s="23">
        <f t="shared" si="264"/>
        <v>0</v>
      </c>
      <c r="DC131" s="23">
        <f t="shared" si="264"/>
        <v>0</v>
      </c>
      <c r="DD131" s="23">
        <f t="shared" si="264"/>
        <v>0</v>
      </c>
      <c r="DE131" s="23">
        <f t="shared" si="264"/>
        <v>0</v>
      </c>
      <c r="DF131" s="23">
        <f t="shared" si="264"/>
        <v>0</v>
      </c>
      <c r="DG131" s="23">
        <f t="shared" si="264"/>
        <v>0</v>
      </c>
      <c r="DH131" s="23">
        <f t="shared" si="264"/>
        <v>0</v>
      </c>
      <c r="DI131" s="23">
        <f t="shared" si="264"/>
        <v>0</v>
      </c>
      <c r="DJ131" s="23">
        <f t="shared" si="264"/>
        <v>0</v>
      </c>
      <c r="DK131" s="23">
        <f t="shared" si="264"/>
        <v>0</v>
      </c>
      <c r="DL131" s="23">
        <f t="shared" si="264"/>
        <v>0</v>
      </c>
      <c r="DM131" s="23">
        <f t="shared" si="264"/>
        <v>0</v>
      </c>
      <c r="DN131" s="23">
        <f t="shared" si="264"/>
        <v>0</v>
      </c>
      <c r="DO131" s="23">
        <f t="shared" si="264"/>
        <v>0</v>
      </c>
      <c r="DP131" s="23">
        <f t="shared" si="264"/>
        <v>0</v>
      </c>
      <c r="DQ131" s="23">
        <f t="shared" si="264"/>
        <v>0</v>
      </c>
      <c r="DR131" s="23">
        <f t="shared" si="264"/>
        <v>0</v>
      </c>
      <c r="DS131" s="23">
        <f t="shared" si="264"/>
        <v>0</v>
      </c>
      <c r="DT131" s="23">
        <f t="shared" si="264"/>
        <v>0</v>
      </c>
      <c r="DU131" s="23">
        <f t="shared" si="264"/>
        <v>0</v>
      </c>
      <c r="DV131" s="23">
        <f t="shared" si="264"/>
        <v>0</v>
      </c>
      <c r="DW131" s="23">
        <f t="shared" si="264"/>
        <v>0</v>
      </c>
      <c r="DX131" s="23">
        <f>MAX(DX80-DX96-DX110-DX124-DX130,0)</f>
        <v>0</v>
      </c>
      <c r="DY131" s="23">
        <f>MAX(DY80-DY96-DY110-DY124-DY130,0)</f>
        <v>0</v>
      </c>
    </row>
  </sheetData>
  <mergeCells count="13">
    <mergeCell ref="D50:F50"/>
    <mergeCell ref="F4:G5"/>
    <mergeCell ref="J4:K5"/>
    <mergeCell ref="B29:C30"/>
    <mergeCell ref="D35:F35"/>
    <mergeCell ref="D37:F37"/>
    <mergeCell ref="D127:F127"/>
    <mergeCell ref="D64:F64"/>
    <mergeCell ref="D84:F84"/>
    <mergeCell ref="D86:F86"/>
    <mergeCell ref="D99:F99"/>
    <mergeCell ref="D113:F113"/>
    <mergeCell ref="D78:F78"/>
  </mergeCells>
  <conditionalFormatting sqref="G7:G10">
    <cfRule type="expression" dxfId="11" priority="5">
      <formula>$H$6="IRR"</formula>
    </cfRule>
  </conditionalFormatting>
  <conditionalFormatting sqref="G32">
    <cfRule type="expression" dxfId="10" priority="4">
      <formula>G32="ERROR"</formula>
    </cfRule>
  </conditionalFormatting>
  <conditionalFormatting sqref="G43">
    <cfRule type="expression" dxfId="9" priority="3">
      <formula>G43="ERROR"</formula>
    </cfRule>
  </conditionalFormatting>
  <conditionalFormatting sqref="G57">
    <cfRule type="expression" dxfId="8" priority="2">
      <formula>G57="ERROR"</formula>
    </cfRule>
  </conditionalFormatting>
  <conditionalFormatting sqref="G71">
    <cfRule type="expression" dxfId="7" priority="1">
      <formula>G71="ERROR"</formula>
    </cfRule>
  </conditionalFormatting>
  <conditionalFormatting sqref="G92">
    <cfRule type="expression" dxfId="6" priority="9">
      <formula>$G$92="ERROR"</formula>
    </cfRule>
  </conditionalFormatting>
  <conditionalFormatting sqref="G106">
    <cfRule type="expression" dxfId="5" priority="10">
      <formula>$G$106="ERROR"</formula>
    </cfRule>
  </conditionalFormatting>
  <conditionalFormatting sqref="G120">
    <cfRule type="expression" dxfId="4" priority="15">
      <formula>$G$120="ERROR"</formula>
    </cfRule>
  </conditionalFormatting>
  <conditionalFormatting sqref="H7:H10">
    <cfRule type="expression" dxfId="3" priority="6">
      <formula>$H$6="EMx"</formula>
    </cfRule>
  </conditionalFormatting>
  <conditionalFormatting sqref="I6:I8">
    <cfRule type="expression" dxfId="2" priority="7">
      <formula>$H$6="EMx"</formula>
    </cfRule>
    <cfRule type="expression" dxfId="1" priority="8">
      <formula>$H$6="IRR"</formula>
    </cfRule>
  </conditionalFormatting>
  <conditionalFormatting sqref="P4">
    <cfRule type="expression" dxfId="0" priority="20">
      <formula>$P$4="ERROR"</formula>
    </cfRule>
  </conditionalFormatting>
  <dataValidations disablePrompts="1" count="1">
    <dataValidation type="list" allowBlank="1" showInputMessage="1" showErrorMessage="1" sqref="H6" xr:uid="{6CAF1E35-CE62-0542-8209-A60BFC4234B1}">
      <formula1>"IRR,EMx"</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FCEA2-B6CC-41F5-9F6E-D87B58175D3C}">
  <dimension ref="A2:AQ476"/>
  <sheetViews>
    <sheetView topLeftCell="A2" workbookViewId="0">
      <selection activeCell="G7" sqref="G7:P35"/>
    </sheetView>
  </sheetViews>
  <sheetFormatPr baseColWidth="10" defaultColWidth="0" defaultRowHeight="16" zeroHeight="1" outlineLevelRow="1" x14ac:dyDescent="0.2"/>
  <cols>
    <col min="1" max="1" width="1.6640625" customWidth="1"/>
    <col min="2" max="2" width="0.1640625" hidden="1" customWidth="1"/>
    <col min="3" max="3" width="3.33203125" customWidth="1"/>
    <col min="4" max="4" width="12.1640625" hidden="1" customWidth="1"/>
    <col min="5" max="5" width="7" customWidth="1"/>
    <col min="6" max="6" width="4.1640625" customWidth="1"/>
    <col min="7" max="7" width="43.5" bestFit="1" customWidth="1"/>
    <col min="8" max="8" width="13.33203125" customWidth="1"/>
    <col min="9" max="9" width="4" customWidth="1"/>
    <col min="10" max="10" width="3.1640625" hidden="1" customWidth="1"/>
    <col min="11" max="11" width="49.5" customWidth="1"/>
    <col min="12" max="12" width="13.33203125" customWidth="1"/>
    <col min="13" max="13" width="6.6640625" customWidth="1"/>
    <col min="14" max="14" width="3.33203125" hidden="1" customWidth="1"/>
    <col min="15" max="15" width="53.33203125" customWidth="1"/>
    <col min="16" max="16" width="28.5" customWidth="1"/>
    <col min="17" max="17" width="28.83203125" customWidth="1"/>
    <col min="18" max="19" width="3.33203125" customWidth="1"/>
    <col min="20" max="21" width="10.83203125" customWidth="1"/>
    <col min="22" max="43" width="0" hidden="1" customWidth="1"/>
    <col min="44" max="16384" width="10.83203125" hidden="1"/>
  </cols>
  <sheetData>
    <row r="2" spans="4:16" ht="21" x14ac:dyDescent="0.25">
      <c r="D2" s="64"/>
      <c r="E2" s="64"/>
      <c r="F2" s="64"/>
      <c r="G2" s="64" t="s">
        <v>492</v>
      </c>
      <c r="H2" s="64"/>
      <c r="I2" s="64"/>
      <c r="J2" s="64"/>
      <c r="K2" s="64"/>
      <c r="L2" s="64"/>
      <c r="M2" s="64"/>
      <c r="N2" s="64"/>
      <c r="O2" s="64"/>
      <c r="P2" s="64"/>
    </row>
    <row r="3" spans="4:16" ht="17" thickBot="1" x14ac:dyDescent="0.25"/>
    <row r="4" spans="4:16" ht="17" thickBot="1" x14ac:dyDescent="0.25">
      <c r="D4" s="137"/>
      <c r="E4" s="137"/>
      <c r="F4" s="137"/>
      <c r="G4" s="137"/>
      <c r="H4" s="137"/>
      <c r="I4" s="137"/>
      <c r="J4" s="137"/>
      <c r="K4" s="137"/>
      <c r="L4" s="137"/>
      <c r="M4" s="137"/>
      <c r="N4" s="137"/>
      <c r="O4" s="137"/>
      <c r="P4" s="137"/>
    </row>
    <row r="5" spans="4:16" ht="17" thickBot="1" x14ac:dyDescent="0.25"/>
    <row r="6" spans="4:16" ht="17" hidden="1" outlineLevel="1" thickBot="1" x14ac:dyDescent="0.25"/>
    <row r="7" spans="4:16" ht="17" collapsed="1" thickBot="1" x14ac:dyDescent="0.25">
      <c r="D7" t="e">
        <f>IF(OR(#REF!&lt;&gt;"",#REF!&lt;&gt;""),1+C40)</f>
        <v>#REF!</v>
      </c>
      <c r="G7" s="16" t="s">
        <v>623</v>
      </c>
      <c r="H7" s="62">
        <f>SUM(H8:H46)</f>
        <v>106480000</v>
      </c>
      <c r="J7" t="e">
        <f>IF(OR(#REF!&lt;&gt;"",#REF!&lt;&gt;""),1+I40)</f>
        <v>#REF!</v>
      </c>
      <c r="K7" s="16" t="s">
        <v>593</v>
      </c>
      <c r="L7" s="62">
        <f>SUM(L8:L30)*0.8</f>
        <v>78368000</v>
      </c>
      <c r="N7" t="e">
        <f>IF(OR(#REF!&lt;&gt;"",#REF!&lt;&gt;""),1+M40)</f>
        <v>#REF!</v>
      </c>
      <c r="O7" s="16" t="s">
        <v>506</v>
      </c>
      <c r="P7" s="850" t="s">
        <v>577</v>
      </c>
    </row>
    <row r="8" spans="4:16" x14ac:dyDescent="0.2">
      <c r="D8" t="e">
        <f>IF(OR(#REF!&lt;&gt;"",#REF!&lt;&gt;""),1+MAX(D$7:D7),"")</f>
        <v>#REF!</v>
      </c>
      <c r="E8" s="703"/>
      <c r="G8" s="65" t="s">
        <v>473</v>
      </c>
      <c r="H8" s="66">
        <v>16000000</v>
      </c>
      <c r="I8" s="260"/>
      <c r="J8" t="e">
        <f>IF(OR(#REF!&lt;&gt;"",#REF!&lt;&gt;""),1+MAX(J$7:J7),"")</f>
        <v>#REF!</v>
      </c>
      <c r="K8" s="65" t="s">
        <v>565</v>
      </c>
      <c r="L8" s="66">
        <v>41960000</v>
      </c>
      <c r="M8" s="15"/>
      <c r="N8" t="e">
        <f>IF(OR(#REF!&lt;&gt;"",#REF!&lt;&gt;""),1+MAX(N$7:N7),"")</f>
        <v>#REF!</v>
      </c>
      <c r="O8" s="851" t="s">
        <v>4</v>
      </c>
      <c r="P8" s="852">
        <f>SUM(P9:P38)</f>
        <v>41960000</v>
      </c>
    </row>
    <row r="9" spans="4:16" x14ac:dyDescent="0.2">
      <c r="D9" t="e">
        <f>IF(OR(#REF!&lt;&gt;"",#REF!&lt;&gt;""),1+MAX(D$7:D8),"")</f>
        <v>#REF!</v>
      </c>
      <c r="E9" s="703"/>
      <c r="G9" s="65" t="s">
        <v>474</v>
      </c>
      <c r="H9" s="66">
        <v>10000000</v>
      </c>
      <c r="I9" s="260"/>
      <c r="J9" t="e">
        <f>IF(OR(#REF!&lt;&gt;"",#REF!&lt;&gt;""),1+MAX(J$7:J8),"")</f>
        <v>#REF!</v>
      </c>
      <c r="K9" s="65" t="s">
        <v>566</v>
      </c>
      <c r="L9" s="66">
        <v>10000000</v>
      </c>
      <c r="M9" s="15"/>
      <c r="N9" t="e">
        <f>IF(OR(#REF!&lt;&gt;"",#REF!&lt;&gt;""),1+MAX(N$7:N8),"")</f>
        <v>#REF!</v>
      </c>
      <c r="O9" s="65" t="s">
        <v>514</v>
      </c>
      <c r="P9" s="847">
        <v>6400000</v>
      </c>
    </row>
    <row r="10" spans="4:16" x14ac:dyDescent="0.2">
      <c r="D10" t="e">
        <f>IF(OR(#REF!&lt;&gt;"",#REF!&lt;&gt;""),1+MAX(D$7:D9),"")</f>
        <v>#REF!</v>
      </c>
      <c r="G10" s="65" t="s">
        <v>475</v>
      </c>
      <c r="H10" s="66">
        <v>7500000</v>
      </c>
      <c r="I10" s="260"/>
      <c r="J10" t="e">
        <f>IF(OR(#REF!&lt;&gt;"",#REF!&lt;&gt;""),1+MAX(J$7:J9),"")</f>
        <v>#REF!</v>
      </c>
      <c r="K10" s="65" t="s">
        <v>567</v>
      </c>
      <c r="L10" s="66">
        <v>5000000</v>
      </c>
      <c r="M10" s="15"/>
      <c r="N10" t="e">
        <f>IF(OR(#REF!&lt;&gt;"",#REF!&lt;&gt;""),1+MAX(N$7:N9),"")</f>
        <v>#REF!</v>
      </c>
      <c r="O10" s="65" t="s">
        <v>474</v>
      </c>
      <c r="P10" s="847">
        <v>4000000</v>
      </c>
    </row>
    <row r="11" spans="4:16" x14ac:dyDescent="0.2">
      <c r="D11" t="e">
        <f>IF(OR(#REF!&lt;&gt;"",#REF!&lt;&gt;""),1+MAX(D$7:D10),"")</f>
        <v>#REF!</v>
      </c>
      <c r="E11" s="703"/>
      <c r="G11" s="65" t="s">
        <v>476</v>
      </c>
      <c r="H11" s="66">
        <v>6000000</v>
      </c>
      <c r="I11" s="260"/>
      <c r="J11" t="e">
        <f>IF(OR(#REF!&lt;&gt;"",#REF!&lt;&gt;""),1+MAX(J$7:J10),"")</f>
        <v>#REF!</v>
      </c>
      <c r="K11" s="65" t="s">
        <v>568</v>
      </c>
      <c r="L11" s="66">
        <v>5000000</v>
      </c>
      <c r="M11" s="15"/>
      <c r="N11" t="e">
        <f>IF(OR(#REF!&lt;&gt;"",#REF!&lt;&gt;""),1+MAX(N$7:N10),"")</f>
        <v>#REF!</v>
      </c>
      <c r="O11" s="65" t="s">
        <v>475</v>
      </c>
      <c r="P11" s="847">
        <v>3000000</v>
      </c>
    </row>
    <row r="12" spans="4:16" x14ac:dyDescent="0.2">
      <c r="D12" t="e">
        <f>IF(OR(#REF!&lt;&gt;"",#REF!&lt;&gt;""),1+MAX(D$7:D11),"")</f>
        <v>#REF!</v>
      </c>
      <c r="E12" s="703"/>
      <c r="G12" s="65" t="s">
        <v>500</v>
      </c>
      <c r="H12" s="66">
        <v>5780000</v>
      </c>
      <c r="I12" s="15"/>
      <c r="J12" t="e">
        <f>IF(OR(#REF!&lt;&gt;"",#REF!&lt;&gt;""),1+MAX(J$7:J11),"")</f>
        <v>#REF!</v>
      </c>
      <c r="K12" s="65" t="s">
        <v>569</v>
      </c>
      <c r="L12" s="66">
        <v>5000000</v>
      </c>
      <c r="M12" s="15"/>
      <c r="N12" t="e">
        <f>IF(OR(#REF!&lt;&gt;"",#REF!&lt;&gt;""),1+MAX(N$7:N11),"")</f>
        <v>#REF!</v>
      </c>
      <c r="O12" s="65" t="s">
        <v>513</v>
      </c>
      <c r="P12" s="847">
        <v>2400000</v>
      </c>
    </row>
    <row r="13" spans="4:16" x14ac:dyDescent="0.2">
      <c r="D13" t="e">
        <f>IF(OR(#REF!&lt;&gt;"",#REF!&lt;&gt;""),1+MAX(D$7:D12),"")</f>
        <v>#REF!</v>
      </c>
      <c r="E13" s="15"/>
      <c r="G13" s="65" t="s">
        <v>477</v>
      </c>
      <c r="H13" s="66">
        <v>4000000</v>
      </c>
      <c r="I13" s="15"/>
      <c r="J13" t="e">
        <f>IF(OR(#REF!&lt;&gt;"",#REF!&lt;&gt;""),1+MAX(J$7:J12),"")</f>
        <v>#REF!</v>
      </c>
      <c r="K13" s="65" t="s">
        <v>570</v>
      </c>
      <c r="L13" s="66">
        <v>3000000</v>
      </c>
      <c r="M13" s="15"/>
      <c r="N13" t="e">
        <f>IF(OR(#REF!&lt;&gt;"",#REF!&lt;&gt;""),1+MAX(N$7:N12),"")</f>
        <v>#REF!</v>
      </c>
      <c r="O13" s="65" t="s">
        <v>500</v>
      </c>
      <c r="P13" s="847">
        <v>2312000</v>
      </c>
    </row>
    <row r="14" spans="4:16" x14ac:dyDescent="0.2">
      <c r="D14" t="e">
        <f>IF(OR(#REF!&lt;&gt;"",#REF!&lt;&gt;""),1+MAX(D$7:D13),"")</f>
        <v>#REF!</v>
      </c>
      <c r="E14" s="15"/>
      <c r="G14" s="65" t="s">
        <v>478</v>
      </c>
      <c r="H14" s="66">
        <v>4000000</v>
      </c>
      <c r="I14" s="15"/>
      <c r="J14" t="e">
        <f>IF(OR(K14&lt;&gt;"",L14&lt;&gt;""),1+MAX(J$7:J13),"")</f>
        <v>#REF!</v>
      </c>
      <c r="K14" s="65" t="s">
        <v>571</v>
      </c>
      <c r="L14" s="66">
        <v>3000000</v>
      </c>
      <c r="M14" s="15"/>
      <c r="N14" t="e">
        <f>IF(OR(#REF!&lt;&gt;"",#REF!&lt;&gt;""),1+MAX(N$7:N13),"")</f>
        <v>#REF!</v>
      </c>
      <c r="O14" s="65" t="s">
        <v>483</v>
      </c>
      <c r="P14" s="847">
        <f>1200000+968000</f>
        <v>2168000</v>
      </c>
    </row>
    <row r="15" spans="4:16" x14ac:dyDescent="0.2">
      <c r="D15" t="e">
        <f>IF(OR(#REF!&lt;&gt;"",#REF!&lt;&gt;""),1+MAX(D$7:D14),"")</f>
        <v>#REF!</v>
      </c>
      <c r="E15" s="703"/>
      <c r="G15" s="65" t="s">
        <v>479</v>
      </c>
      <c r="H15" s="66">
        <v>4000000</v>
      </c>
      <c r="I15" s="260"/>
      <c r="J15" t="e">
        <f>IF(OR(K15&lt;&gt;"",L15&lt;&gt;""),1+MAX(J$7:J14),"")</f>
        <v>#REF!</v>
      </c>
      <c r="K15" s="65" t="s">
        <v>572</v>
      </c>
      <c r="L15" s="66">
        <v>2000000</v>
      </c>
      <c r="M15" s="15"/>
      <c r="N15" t="e">
        <f>IF(OR(#REF!&lt;&gt;"",#REF!&lt;&gt;""),1+MAX(N$7:N14),"")</f>
        <v>#REF!</v>
      </c>
      <c r="O15" s="65" t="s">
        <v>477</v>
      </c>
      <c r="P15" s="847">
        <v>1600000</v>
      </c>
    </row>
    <row r="16" spans="4:16" x14ac:dyDescent="0.2">
      <c r="D16" t="e">
        <f>IF(OR(#REF!&lt;&gt;"",#REF!&lt;&gt;""),1+MAX(D$7:D15),"")</f>
        <v>#REF!</v>
      </c>
      <c r="E16" s="261"/>
      <c r="G16" s="65" t="s">
        <v>480</v>
      </c>
      <c r="H16" s="66">
        <v>4000000</v>
      </c>
      <c r="I16" s="261"/>
      <c r="J16" t="e">
        <f>IF(OR(K16&lt;&gt;"",L16&lt;&gt;""),1+MAX(J$7:J15),"")</f>
        <v>#REF!</v>
      </c>
      <c r="K16" s="65" t="s">
        <v>573</v>
      </c>
      <c r="L16" s="66">
        <v>1500000</v>
      </c>
      <c r="M16" s="15"/>
      <c r="N16" t="e">
        <f>IF(OR(#REF!&lt;&gt;"",#REF!&lt;&gt;""),1+MAX(N$7:N15),"")</f>
        <v>#REF!</v>
      </c>
      <c r="O16" s="69" t="s">
        <v>512</v>
      </c>
      <c r="P16" s="848">
        <v>1600000</v>
      </c>
    </row>
    <row r="17" spans="2:16" x14ac:dyDescent="0.2">
      <c r="C17" s="843"/>
      <c r="D17" t="e">
        <f>IF(OR(#REF!&lt;&gt;"",#REF!&lt;&gt;""),1+MAX(D$7:D16),"")</f>
        <v>#REF!</v>
      </c>
      <c r="E17" s="260"/>
      <c r="G17" s="65" t="s">
        <v>481</v>
      </c>
      <c r="H17" s="66">
        <v>4000000</v>
      </c>
      <c r="I17" s="260"/>
      <c r="J17" t="e">
        <f>IF(OR(#REF!&lt;&gt;"",#REF!&lt;&gt;""),1+MAX(J$7:J16),"")</f>
        <v>#REF!</v>
      </c>
      <c r="K17" s="65" t="s">
        <v>574</v>
      </c>
      <c r="L17" s="66">
        <v>1500000</v>
      </c>
      <c r="M17" s="15"/>
      <c r="N17" t="e">
        <f>IF(OR(#REF!&lt;&gt;"",#REF!&lt;&gt;""),1+MAX(N$7:N16),"")</f>
        <v>#REF!</v>
      </c>
      <c r="O17" s="65" t="s">
        <v>511</v>
      </c>
      <c r="P17" s="847">
        <v>1600000</v>
      </c>
    </row>
    <row r="18" spans="2:16" x14ac:dyDescent="0.2">
      <c r="C18" s="843"/>
      <c r="D18" t="e">
        <f>IF(OR(#REF!&lt;&gt;"",#REF!&lt;&gt;""),1+MAX(D$7:D17),"")</f>
        <v>#REF!</v>
      </c>
      <c r="E18" s="15"/>
      <c r="G18" s="65" t="s">
        <v>499</v>
      </c>
      <c r="H18" s="66">
        <v>4000000</v>
      </c>
      <c r="I18" s="15"/>
      <c r="J18" t="e">
        <f>IF(OR(K17&lt;&gt;"",L17&lt;&gt;""),1+MAX(J$7:J17),"")</f>
        <v>#REF!</v>
      </c>
      <c r="K18" s="65" t="s">
        <v>575</v>
      </c>
      <c r="L18" s="66">
        <v>1500000</v>
      </c>
      <c r="M18" s="15"/>
      <c r="N18" t="e">
        <f>IF(OR(#REF!&lt;&gt;"",#REF!&lt;&gt;""),1+MAX(N$7:N17),"")</f>
        <v>#REF!</v>
      </c>
      <c r="O18" s="65" t="s">
        <v>480</v>
      </c>
      <c r="P18" s="847">
        <v>1600000</v>
      </c>
    </row>
    <row r="19" spans="2:16" x14ac:dyDescent="0.2">
      <c r="C19" s="843"/>
      <c r="D19" t="e">
        <f>IF(OR(#REF!&lt;&gt;"",#REF!&lt;&gt;""),1+MAX(D$7:D18),"")</f>
        <v>#REF!</v>
      </c>
      <c r="E19" s="15"/>
      <c r="G19" s="65" t="s">
        <v>504</v>
      </c>
      <c r="H19" s="66">
        <v>3500000</v>
      </c>
      <c r="I19" s="15"/>
      <c r="J19" t="e">
        <f>IF(OR(K18&lt;&gt;"",L18&lt;&gt;""),1+MAX(J$7:J18),"")</f>
        <v>#REF!</v>
      </c>
      <c r="K19" s="69" t="s">
        <v>576</v>
      </c>
      <c r="L19" s="70">
        <v>500000</v>
      </c>
      <c r="M19" s="15"/>
      <c r="N19" t="e">
        <f>IF(OR(#REF!&lt;&gt;"",#REF!&lt;&gt;""),1+MAX(N$7:N18),"")</f>
        <v>#REF!</v>
      </c>
      <c r="O19" s="65" t="s">
        <v>499</v>
      </c>
      <c r="P19" s="847">
        <v>1600000</v>
      </c>
    </row>
    <row r="20" spans="2:16" x14ac:dyDescent="0.2">
      <c r="C20" s="843"/>
      <c r="D20" t="e">
        <f>IF(OR(#REF!&lt;&gt;"",#REF!&lt;&gt;""),1+MAX(D$7:D19),"")</f>
        <v>#REF!</v>
      </c>
      <c r="E20" s="15"/>
      <c r="G20" s="69" t="s">
        <v>482</v>
      </c>
      <c r="H20" s="70">
        <v>3000000</v>
      </c>
      <c r="I20" s="15"/>
      <c r="J20" t="e">
        <f>IF(OR(K19&lt;&gt;"",L19&lt;&gt;""),1+MAX(J$7:J19),"")</f>
        <v>#REF!</v>
      </c>
      <c r="K20" s="65"/>
      <c r="L20" s="66"/>
      <c r="M20" s="15"/>
      <c r="N20" t="e">
        <f>IF(OR(#REF!&lt;&gt;"",#REF!&lt;&gt;""),1+MAX(N$7:N19),"")</f>
        <v>#REF!</v>
      </c>
      <c r="O20" s="65" t="s">
        <v>481</v>
      </c>
      <c r="P20" s="847">
        <v>1600000</v>
      </c>
    </row>
    <row r="21" spans="2:16" x14ac:dyDescent="0.2">
      <c r="B21">
        <v>1</v>
      </c>
      <c r="C21" s="843"/>
      <c r="D21" t="e">
        <f>IF(OR(#REF!&lt;&gt;"",#REF!&lt;&gt;""),1+MAX(D$7:D20),"")</f>
        <v>#REF!</v>
      </c>
      <c r="E21" s="15"/>
      <c r="G21" s="65" t="s">
        <v>483</v>
      </c>
      <c r="H21" s="66">
        <v>3000000</v>
      </c>
      <c r="I21" s="15"/>
      <c r="J21" t="str">
        <f>IF(OR(K20&lt;&gt;"",L20&lt;&gt;""),1+MAX(J$7:J20),"")</f>
        <v/>
      </c>
      <c r="K21" s="851" t="s">
        <v>579</v>
      </c>
      <c r="L21" s="66"/>
      <c r="M21" s="15"/>
      <c r="N21" t="e">
        <f>IF(OR(#REF!&lt;&gt;"",#REF!&lt;&gt;""),1+MAX(N$7:N20),"")</f>
        <v>#REF!</v>
      </c>
      <c r="O21" s="65" t="s">
        <v>504</v>
      </c>
      <c r="P21" s="847">
        <v>1400000</v>
      </c>
    </row>
    <row r="22" spans="2:16" x14ac:dyDescent="0.2">
      <c r="B22">
        <v>2</v>
      </c>
      <c r="C22" s="843"/>
      <c r="D22" t="e">
        <f>IF(OR(#REF!&lt;&gt;"",#REF!&lt;&gt;""),1+MAX(D$7:D21),"")</f>
        <v>#REF!</v>
      </c>
      <c r="E22" s="15"/>
      <c r="G22" s="65" t="s">
        <v>484</v>
      </c>
      <c r="H22" s="66">
        <v>3000000</v>
      </c>
      <c r="I22" s="15"/>
      <c r="J22" t="e">
        <f>IF(OR(K21&lt;&gt;"",L21&lt;&gt;""),1+MAX(J$7:J21),"")</f>
        <v>#REF!</v>
      </c>
      <c r="K22" s="65" t="s">
        <v>580</v>
      </c>
      <c r="L22" s="66">
        <v>10000000</v>
      </c>
      <c r="M22" s="15"/>
      <c r="N22" t="e">
        <f>IF(OR(#REF!&lt;&gt;"",#REF!&lt;&gt;""),1+MAX(N$7:N21),"")</f>
        <v>#REF!</v>
      </c>
      <c r="O22" s="65" t="s">
        <v>510</v>
      </c>
      <c r="P22" s="847">
        <v>1200000</v>
      </c>
    </row>
    <row r="23" spans="2:16" x14ac:dyDescent="0.2">
      <c r="B23">
        <v>3</v>
      </c>
      <c r="C23" s="843"/>
      <c r="D23" t="e">
        <f>IF(OR(#REF!&lt;&gt;"",#REF!&lt;&gt;""),1+MAX(D$7:D22),"")</f>
        <v>#REF!</v>
      </c>
      <c r="E23" s="15"/>
      <c r="G23" s="65" t="s">
        <v>485</v>
      </c>
      <c r="H23" s="66">
        <v>3000000</v>
      </c>
      <c r="I23" s="15"/>
      <c r="J23" t="e">
        <f>IF(OR(K22&lt;&gt;"",L22&lt;&gt;""),1+MAX(J$7:J22),"")</f>
        <v>#REF!</v>
      </c>
      <c r="K23" s="65" t="s">
        <v>581</v>
      </c>
      <c r="L23" s="66">
        <v>5000000</v>
      </c>
      <c r="M23" s="15"/>
      <c r="N23" t="e">
        <f>IF(OR(#REF!&lt;&gt;"",#REF!&lt;&gt;""),1+MAX(N$7:N22),"")</f>
        <v>#REF!</v>
      </c>
      <c r="O23" s="65" t="s">
        <v>498</v>
      </c>
      <c r="P23" s="847">
        <v>1200000</v>
      </c>
    </row>
    <row r="24" spans="2:16" x14ac:dyDescent="0.2">
      <c r="B24">
        <v>4</v>
      </c>
      <c r="C24" s="843"/>
      <c r="D24" t="e">
        <f>IF(OR(#REF!&lt;&gt;"",#REF!&lt;&gt;""),1+MAX(D$7:D23),"")</f>
        <v>#REF!</v>
      </c>
      <c r="E24" s="15"/>
      <c r="G24" s="65" t="s">
        <v>498</v>
      </c>
      <c r="H24" s="66">
        <v>3000000</v>
      </c>
      <c r="I24" s="15"/>
      <c r="J24" t="e">
        <f>IF(OR(K23&lt;&gt;"",L23&lt;&gt;""),1+MAX(J$7:J23),"")</f>
        <v>#REF!</v>
      </c>
      <c r="K24" s="65" t="s">
        <v>582</v>
      </c>
      <c r="L24" s="66">
        <v>3000000</v>
      </c>
      <c r="M24" s="15"/>
      <c r="N24" t="e">
        <f>IF(OR(#REF!&lt;&gt;"",#REF!&lt;&gt;""),1+MAX(N$7:N23),"")</f>
        <v>#REF!</v>
      </c>
      <c r="O24" s="65" t="s">
        <v>484</v>
      </c>
      <c r="P24" s="847">
        <v>1200000</v>
      </c>
    </row>
    <row r="25" spans="2:16" x14ac:dyDescent="0.2">
      <c r="B25">
        <v>5</v>
      </c>
      <c r="C25" s="843"/>
      <c r="D25" t="e">
        <f>IF(OR(#REF!&lt;&gt;"",#REF!&lt;&gt;""),1+MAX(D$7:D24),"")</f>
        <v>#REF!</v>
      </c>
      <c r="E25" s="15"/>
      <c r="G25" s="65" t="s">
        <v>502</v>
      </c>
      <c r="H25" s="66">
        <v>3000000</v>
      </c>
      <c r="I25" s="15"/>
      <c r="J25" t="e">
        <f>IF(OR(K24&lt;&gt;"",L24&lt;&gt;""),1+MAX(J$7:J24),"")</f>
        <v>#REF!</v>
      </c>
      <c r="K25" s="65"/>
      <c r="L25" s="66"/>
      <c r="M25" s="15"/>
      <c r="N25" t="e">
        <f>IF(OR(#REF!&lt;&gt;"",#REF!&lt;&gt;""),1+MAX(N$7:N24),"")</f>
        <v>#REF!</v>
      </c>
      <c r="O25" s="65" t="s">
        <v>509</v>
      </c>
      <c r="P25" s="847">
        <v>1200000</v>
      </c>
    </row>
    <row r="26" spans="2:16" x14ac:dyDescent="0.2">
      <c r="B26">
        <v>6</v>
      </c>
      <c r="C26" s="843"/>
      <c r="D26" t="e">
        <f>IF(OR(#REF!&lt;&gt;"",#REF!&lt;&gt;""),1+MAX(D$7:D25),"")</f>
        <v>#REF!</v>
      </c>
      <c r="E26" s="262"/>
      <c r="G26" s="69" t="s">
        <v>486</v>
      </c>
      <c r="H26" s="70">
        <v>2000000</v>
      </c>
      <c r="I26" s="15"/>
      <c r="J26" t="str">
        <f>IF(OR(K25&lt;&gt;"",L25&lt;&gt;""),1+MAX(J$7:J25),"")</f>
        <v/>
      </c>
      <c r="K26" s="65"/>
      <c r="L26" s="66"/>
      <c r="M26" s="15"/>
      <c r="N26" t="e">
        <f>IF(OR(#REF!&lt;&gt;"",#REF!&lt;&gt;""),1+MAX(N$7:N25),"")</f>
        <v>#REF!</v>
      </c>
      <c r="O26" s="65" t="s">
        <v>502</v>
      </c>
      <c r="P26" s="847">
        <v>1200000</v>
      </c>
    </row>
    <row r="27" spans="2:16" x14ac:dyDescent="0.2">
      <c r="B27">
        <v>7</v>
      </c>
      <c r="C27" s="843"/>
      <c r="D27" t="e">
        <f>IF(OR(#REF!&lt;&gt;"",#REF!&lt;&gt;""),1+MAX(D$7:D26),"")</f>
        <v>#REF!</v>
      </c>
      <c r="E27" s="15"/>
      <c r="G27" s="65" t="s">
        <v>487</v>
      </c>
      <c r="H27" s="66">
        <v>2000000</v>
      </c>
      <c r="I27" s="15"/>
      <c r="J27" t="str">
        <f>IF(OR(K26&lt;&gt;"",L26&lt;&gt;""),1+MAX(J$7:J26),"")</f>
        <v/>
      </c>
      <c r="K27" s="65"/>
      <c r="L27" s="66"/>
      <c r="M27" s="15"/>
      <c r="N27" t="e">
        <f>IF(OR(#REF!&lt;&gt;"",#REF!&lt;&gt;""),1+MAX(N$7:N26),"")</f>
        <v>#REF!</v>
      </c>
      <c r="O27" s="65" t="s">
        <v>486</v>
      </c>
      <c r="P27" s="847">
        <v>800000</v>
      </c>
    </row>
    <row r="28" spans="2:16" x14ac:dyDescent="0.2">
      <c r="B28">
        <v>8</v>
      </c>
      <c r="C28" s="843"/>
      <c r="D28" t="e">
        <f>IF(OR(#REF!&lt;&gt;"",#REF!&lt;&gt;""),1+MAX(D$7:D27),"")</f>
        <v>#REF!</v>
      </c>
      <c r="E28" s="261"/>
      <c r="G28" s="65" t="s">
        <v>497</v>
      </c>
      <c r="H28" s="66">
        <v>2000000</v>
      </c>
      <c r="I28" s="15"/>
      <c r="J28" t="str">
        <f>IF(OR(K27&lt;&gt;"",L27&lt;&gt;""),1+MAX(J$7:J27),"")</f>
        <v/>
      </c>
      <c r="K28" s="65"/>
      <c r="L28" s="66"/>
      <c r="M28" s="15"/>
      <c r="N28" t="e">
        <f>IF(OR(#REF!&lt;&gt;"",#REF!&lt;&gt;""),1+MAX(N$7:N27),"")</f>
        <v>#REF!</v>
      </c>
      <c r="O28" s="845" t="s">
        <v>487</v>
      </c>
      <c r="P28" s="849">
        <v>800000</v>
      </c>
    </row>
    <row r="29" spans="2:16" x14ac:dyDescent="0.2">
      <c r="B29">
        <v>9</v>
      </c>
      <c r="C29" s="843"/>
      <c r="D29" t="e">
        <f>IF(OR(#REF!&lt;&gt;"",#REF!&lt;&gt;""),1+MAX(D$7:D28),"")</f>
        <v>#REF!</v>
      </c>
      <c r="E29" s="15"/>
      <c r="G29" s="65" t="s">
        <v>503</v>
      </c>
      <c r="H29" s="66">
        <v>2000000</v>
      </c>
      <c r="I29" s="15"/>
      <c r="J29" t="str">
        <f>IF(OR(K28&lt;&gt;"",L28&lt;&gt;""),1+MAX(J$7:J28),"")</f>
        <v/>
      </c>
      <c r="K29" s="65"/>
      <c r="L29" s="66"/>
      <c r="M29" s="15"/>
      <c r="N29" t="e">
        <f>IF(OR(#REF!&lt;&gt;"",#REF!&lt;&gt;""),1+MAX(N$7:N28),"")</f>
        <v>#REF!</v>
      </c>
      <c r="O29" s="845" t="s">
        <v>497</v>
      </c>
      <c r="P29" s="849">
        <v>800000</v>
      </c>
    </row>
    <row r="30" spans="2:16" x14ac:dyDescent="0.2">
      <c r="B30">
        <v>10</v>
      </c>
      <c r="C30" s="843"/>
      <c r="D30" t="e">
        <f>IF(OR(#REF!&lt;&gt;"",#REF!&lt;&gt;""),1+MAX(D$7:D29),"")</f>
        <v>#REF!</v>
      </c>
      <c r="E30" s="15"/>
      <c r="G30" s="65" t="s">
        <v>501</v>
      </c>
      <c r="H30" s="66">
        <v>2000000</v>
      </c>
      <c r="I30" s="15"/>
      <c r="J30" t="str">
        <f>IF(OR(K29&lt;&gt;"",L29&lt;&gt;""),1+MAX(J$7:J29),"")</f>
        <v/>
      </c>
      <c r="K30" s="65"/>
      <c r="L30" s="66"/>
      <c r="M30" s="15"/>
      <c r="N30" t="e">
        <f>IF(OR(#REF!&lt;&gt;"",#REF!&lt;&gt;""),1+MAX(N$7:N29),"")</f>
        <v>#REF!</v>
      </c>
      <c r="O30" s="845" t="s">
        <v>503</v>
      </c>
      <c r="P30" s="849">
        <v>800000</v>
      </c>
    </row>
    <row r="31" spans="2:16" x14ac:dyDescent="0.2">
      <c r="C31" s="843"/>
      <c r="E31" s="15"/>
      <c r="G31" s="845" t="s">
        <v>496</v>
      </c>
      <c r="H31" s="846">
        <v>1500000</v>
      </c>
      <c r="I31" s="15"/>
      <c r="K31" s="845"/>
      <c r="L31" s="846"/>
      <c r="M31" s="15"/>
      <c r="O31" s="845" t="s">
        <v>501</v>
      </c>
      <c r="P31" s="849">
        <v>800000</v>
      </c>
    </row>
    <row r="32" spans="2:16" x14ac:dyDescent="0.2">
      <c r="C32" s="843"/>
      <c r="E32" s="15"/>
      <c r="G32" s="845" t="s">
        <v>495</v>
      </c>
      <c r="H32" s="846">
        <v>1500000</v>
      </c>
      <c r="I32" s="15"/>
      <c r="K32" s="845"/>
      <c r="L32" s="846"/>
      <c r="M32" s="15"/>
      <c r="O32" s="65" t="s">
        <v>508</v>
      </c>
      <c r="P32" s="847">
        <v>400000</v>
      </c>
    </row>
    <row r="33" spans="2:16" x14ac:dyDescent="0.2">
      <c r="C33" s="843"/>
      <c r="E33" s="15"/>
      <c r="G33" s="845" t="s">
        <v>488</v>
      </c>
      <c r="H33" s="846">
        <v>1000000</v>
      </c>
      <c r="I33" s="15"/>
      <c r="K33" s="845"/>
      <c r="L33" s="846"/>
      <c r="M33" s="15"/>
      <c r="O33" s="845" t="s">
        <v>507</v>
      </c>
      <c r="P33" s="849">
        <v>280000</v>
      </c>
    </row>
    <row r="34" spans="2:16" x14ac:dyDescent="0.2">
      <c r="C34" s="843"/>
      <c r="E34" s="15"/>
      <c r="G34" s="845" t="s">
        <v>489</v>
      </c>
      <c r="H34" s="846">
        <v>1000000</v>
      </c>
      <c r="I34" s="15"/>
      <c r="K34" s="845"/>
      <c r="L34" s="846"/>
      <c r="M34" s="15"/>
      <c r="O34" s="845"/>
      <c r="P34" s="846"/>
    </row>
    <row r="35" spans="2:16" x14ac:dyDescent="0.2">
      <c r="C35" s="843"/>
      <c r="E35" s="15"/>
      <c r="G35" s="845" t="s">
        <v>490</v>
      </c>
      <c r="H35" s="846">
        <v>700000</v>
      </c>
      <c r="I35" s="15"/>
      <c r="K35" s="845"/>
      <c r="L35" s="846"/>
      <c r="M35" s="15"/>
      <c r="O35" s="845"/>
      <c r="P35" s="846"/>
    </row>
    <row r="36" spans="2:16" x14ac:dyDescent="0.2">
      <c r="C36" s="843"/>
      <c r="E36" s="15"/>
      <c r="G36" s="845"/>
      <c r="H36" s="846"/>
      <c r="I36" s="15"/>
      <c r="K36" s="845"/>
      <c r="L36" s="846"/>
      <c r="M36" s="15"/>
      <c r="O36" s="845"/>
      <c r="P36" s="846"/>
    </row>
    <row r="37" spans="2:16" x14ac:dyDescent="0.2">
      <c r="C37" s="843"/>
      <c r="E37" s="15"/>
      <c r="G37" s="845"/>
      <c r="H37" s="846"/>
      <c r="I37" s="15"/>
      <c r="K37" s="845"/>
      <c r="L37" s="846"/>
      <c r="M37" s="15"/>
      <c r="O37" s="845"/>
      <c r="P37" s="846"/>
    </row>
    <row r="38" spans="2:16" ht="17" thickBot="1" x14ac:dyDescent="0.25">
      <c r="B38">
        <v>11</v>
      </c>
      <c r="C38" s="844"/>
      <c r="D38" t="e">
        <f>IF(OR(#REF!&lt;&gt;"",#REF!&lt;&gt;""),1+MAX(D$7:D30),"")</f>
        <v>#REF!</v>
      </c>
      <c r="E38" s="262"/>
      <c r="G38" s="67"/>
      <c r="H38" s="68"/>
      <c r="I38" s="15"/>
      <c r="J38" t="str">
        <f>IF(OR(K30&lt;&gt;"",L30&lt;&gt;""),1+MAX(J$7:J30),"")</f>
        <v/>
      </c>
      <c r="K38" s="67"/>
      <c r="L38" s="68"/>
      <c r="M38" s="15"/>
      <c r="N38" t="e">
        <f>IF(OR(#REF!&lt;&gt;"",#REF!&lt;&gt;""),1+MAX(N$7:N30),"")</f>
        <v>#REF!</v>
      </c>
      <c r="O38" s="67"/>
      <c r="P38" s="68"/>
    </row>
    <row r="39" spans="2:16" x14ac:dyDescent="0.2">
      <c r="B39">
        <v>12</v>
      </c>
      <c r="C39" s="844"/>
      <c r="D39" t="e">
        <f>IF(OR(#REF!&lt;&gt;"",#REF!&lt;&gt;""),1+MAX(D$7:D38),"")</f>
        <v>#REF!</v>
      </c>
      <c r="E39" s="262"/>
      <c r="I39" s="15"/>
      <c r="J39" t="str">
        <f>IF(OR(K38&lt;&gt;"",L38&lt;&gt;""),1+MAX(J$7:J38),"")</f>
        <v/>
      </c>
      <c r="M39" s="15"/>
      <c r="N39" t="e">
        <f>IF(OR(#REF!&lt;&gt;"",#REF!&lt;&gt;""),1+MAX(N$7:N38),"")</f>
        <v>#REF!</v>
      </c>
    </row>
    <row r="40" spans="2:16" ht="17" hidden="1" thickBot="1" x14ac:dyDescent="0.25">
      <c r="C40" s="10" t="e">
        <f>MAX(#REF!)+1</f>
        <v>#REF!</v>
      </c>
      <c r="E40" t="e">
        <f>MAX(D7:D39)+1</f>
        <v>#REF!</v>
      </c>
      <c r="I40" t="e">
        <f>MAX(#REF!)+1</f>
        <v>#REF!</v>
      </c>
      <c r="K40" s="13"/>
      <c r="L40" s="13"/>
      <c r="M40" t="e">
        <f>MAX(J7:J39)+1</f>
        <v>#REF!</v>
      </c>
    </row>
    <row r="41" spans="2:16" ht="17" thickBot="1" x14ac:dyDescent="0.25">
      <c r="B41">
        <v>13</v>
      </c>
      <c r="C41" s="12"/>
      <c r="D41" s="13"/>
      <c r="E41" s="13"/>
      <c r="F41" s="13"/>
      <c r="G41" s="13"/>
      <c r="H41" s="13"/>
      <c r="I41" s="13"/>
      <c r="J41" s="13"/>
      <c r="K41" s="13"/>
      <c r="L41" s="13"/>
      <c r="M41" s="13"/>
      <c r="N41" s="13"/>
      <c r="O41" s="13"/>
      <c r="P41" s="13"/>
    </row>
    <row r="42" spans="2:16" x14ac:dyDescent="0.2">
      <c r="B42">
        <v>14</v>
      </c>
    </row>
    <row r="43" spans="2:16" x14ac:dyDescent="0.2">
      <c r="B43">
        <v>15</v>
      </c>
    </row>
    <row r="44" spans="2:16" x14ac:dyDescent="0.2">
      <c r="B44">
        <v>16</v>
      </c>
    </row>
    <row r="45" spans="2:16" x14ac:dyDescent="0.2">
      <c r="B45">
        <v>17</v>
      </c>
      <c r="G45" s="19"/>
    </row>
    <row r="46" spans="2:16" x14ac:dyDescent="0.2">
      <c r="B46">
        <v>18</v>
      </c>
      <c r="G46" s="267"/>
    </row>
    <row r="47" spans="2:16" x14ac:dyDescent="0.2">
      <c r="B47">
        <v>19</v>
      </c>
      <c r="G47" s="268"/>
    </row>
    <row r="48" spans="2:16" x14ac:dyDescent="0.2">
      <c r="B48">
        <v>20</v>
      </c>
    </row>
    <row r="49" spans="2:2" x14ac:dyDescent="0.2">
      <c r="B49">
        <v>21</v>
      </c>
    </row>
    <row r="50" spans="2:2" x14ac:dyDescent="0.2">
      <c r="B50">
        <v>22</v>
      </c>
    </row>
    <row r="51" spans="2:2" x14ac:dyDescent="0.2">
      <c r="B51">
        <v>23</v>
      </c>
    </row>
    <row r="52" spans="2:2" x14ac:dyDescent="0.2">
      <c r="B52">
        <v>24</v>
      </c>
    </row>
    <row r="53" spans="2:2" x14ac:dyDescent="0.2">
      <c r="B53">
        <v>25</v>
      </c>
    </row>
    <row r="54" spans="2:2" x14ac:dyDescent="0.2">
      <c r="B54">
        <v>26</v>
      </c>
    </row>
    <row r="55" spans="2:2" x14ac:dyDescent="0.2">
      <c r="B55">
        <v>27</v>
      </c>
    </row>
    <row r="56" spans="2:2" x14ac:dyDescent="0.2">
      <c r="B56">
        <v>28</v>
      </c>
    </row>
    <row r="57" spans="2:2" x14ac:dyDescent="0.2">
      <c r="B57">
        <v>29</v>
      </c>
    </row>
    <row r="58" spans="2:2" x14ac:dyDescent="0.2">
      <c r="B58">
        <v>30</v>
      </c>
    </row>
    <row r="59" spans="2:2" x14ac:dyDescent="0.2">
      <c r="B59">
        <v>31</v>
      </c>
    </row>
    <row r="60" spans="2:2" x14ac:dyDescent="0.2">
      <c r="B60">
        <v>32</v>
      </c>
    </row>
    <row r="61" spans="2:2" x14ac:dyDescent="0.2">
      <c r="B61">
        <v>33</v>
      </c>
    </row>
    <row r="62" spans="2:2" x14ac:dyDescent="0.2">
      <c r="B62">
        <v>34</v>
      </c>
    </row>
    <row r="63" spans="2:2" x14ac:dyDescent="0.2">
      <c r="B63">
        <v>35</v>
      </c>
    </row>
    <row r="64" spans="2:2" x14ac:dyDescent="0.2">
      <c r="B64">
        <v>36</v>
      </c>
    </row>
    <row r="65" spans="2:2" x14ac:dyDescent="0.2">
      <c r="B65">
        <v>37</v>
      </c>
    </row>
    <row r="66" spans="2:2" x14ac:dyDescent="0.2">
      <c r="B66">
        <v>38</v>
      </c>
    </row>
    <row r="67" spans="2:2" x14ac:dyDescent="0.2">
      <c r="B67">
        <v>39</v>
      </c>
    </row>
    <row r="68" spans="2:2" x14ac:dyDescent="0.2">
      <c r="B68">
        <v>40</v>
      </c>
    </row>
    <row r="69" spans="2:2" x14ac:dyDescent="0.2">
      <c r="B69">
        <v>41</v>
      </c>
    </row>
    <row r="70" spans="2:2" x14ac:dyDescent="0.2">
      <c r="B70">
        <v>42</v>
      </c>
    </row>
    <row r="71" spans="2:2" x14ac:dyDescent="0.2">
      <c r="B71">
        <v>43</v>
      </c>
    </row>
    <row r="72" spans="2:2" x14ac:dyDescent="0.2">
      <c r="B72">
        <v>44</v>
      </c>
    </row>
    <row r="73" spans="2:2" x14ac:dyDescent="0.2">
      <c r="B73">
        <v>45</v>
      </c>
    </row>
    <row r="74" spans="2:2" x14ac:dyDescent="0.2">
      <c r="B74">
        <v>46</v>
      </c>
    </row>
    <row r="75" spans="2:2" x14ac:dyDescent="0.2">
      <c r="B75">
        <v>47</v>
      </c>
    </row>
    <row r="76" spans="2:2" x14ac:dyDescent="0.2">
      <c r="B76">
        <v>48</v>
      </c>
    </row>
    <row r="77" spans="2:2" x14ac:dyDescent="0.2">
      <c r="B77">
        <v>49</v>
      </c>
    </row>
    <row r="78" spans="2:2" x14ac:dyDescent="0.2">
      <c r="B78">
        <v>50</v>
      </c>
    </row>
    <row r="79" spans="2:2" x14ac:dyDescent="0.2">
      <c r="B79">
        <v>51</v>
      </c>
    </row>
    <row r="80" spans="2:2" x14ac:dyDescent="0.2">
      <c r="B80">
        <v>52</v>
      </c>
    </row>
    <row r="81" spans="2:2" x14ac:dyDescent="0.2">
      <c r="B81">
        <v>53</v>
      </c>
    </row>
    <row r="82" spans="2:2" x14ac:dyDescent="0.2">
      <c r="B82">
        <v>54</v>
      </c>
    </row>
    <row r="83" spans="2:2" x14ac:dyDescent="0.2">
      <c r="B83">
        <v>55</v>
      </c>
    </row>
    <row r="84" spans="2:2" x14ac:dyDescent="0.2">
      <c r="B84">
        <v>56</v>
      </c>
    </row>
    <row r="85" spans="2:2" x14ac:dyDescent="0.2">
      <c r="B85">
        <v>57</v>
      </c>
    </row>
    <row r="86" spans="2:2" x14ac:dyDescent="0.2">
      <c r="B86">
        <v>58</v>
      </c>
    </row>
    <row r="87" spans="2:2" x14ac:dyDescent="0.2">
      <c r="B87">
        <v>59</v>
      </c>
    </row>
    <row r="88" spans="2:2" x14ac:dyDescent="0.2">
      <c r="B88">
        <v>60</v>
      </c>
    </row>
    <row r="89" spans="2:2" x14ac:dyDescent="0.2">
      <c r="B89">
        <v>61</v>
      </c>
    </row>
    <row r="90" spans="2:2" x14ac:dyDescent="0.2">
      <c r="B90">
        <v>62</v>
      </c>
    </row>
    <row r="91" spans="2:2" x14ac:dyDescent="0.2">
      <c r="B91">
        <v>63</v>
      </c>
    </row>
    <row r="92" spans="2:2" x14ac:dyDescent="0.2">
      <c r="B92">
        <v>64</v>
      </c>
    </row>
    <row r="93" spans="2:2" x14ac:dyDescent="0.2">
      <c r="B93">
        <v>65</v>
      </c>
    </row>
    <row r="94" spans="2:2" x14ac:dyDescent="0.2">
      <c r="B94">
        <v>66</v>
      </c>
    </row>
    <row r="95" spans="2:2" x14ac:dyDescent="0.2">
      <c r="B95">
        <v>67</v>
      </c>
    </row>
    <row r="96" spans="2:2" x14ac:dyDescent="0.2">
      <c r="B96">
        <v>68</v>
      </c>
    </row>
    <row r="97" spans="2:2" x14ac:dyDescent="0.2">
      <c r="B97">
        <v>69</v>
      </c>
    </row>
    <row r="98" spans="2:2" x14ac:dyDescent="0.2">
      <c r="B98">
        <v>70</v>
      </c>
    </row>
    <row r="99" spans="2:2" x14ac:dyDescent="0.2">
      <c r="B99">
        <v>71</v>
      </c>
    </row>
    <row r="100" spans="2:2" x14ac:dyDescent="0.2">
      <c r="B100">
        <v>72</v>
      </c>
    </row>
    <row r="101" spans="2:2" x14ac:dyDescent="0.2">
      <c r="B101">
        <v>73</v>
      </c>
    </row>
    <row r="102" spans="2:2" x14ac:dyDescent="0.2">
      <c r="B102">
        <v>74</v>
      </c>
    </row>
    <row r="103" spans="2:2" x14ac:dyDescent="0.2">
      <c r="B103">
        <v>75</v>
      </c>
    </row>
    <row r="104" spans="2:2" x14ac:dyDescent="0.2">
      <c r="B104">
        <v>76</v>
      </c>
    </row>
    <row r="105" spans="2:2" x14ac:dyDescent="0.2">
      <c r="B105">
        <v>77</v>
      </c>
    </row>
    <row r="106" spans="2:2" x14ac:dyDescent="0.2">
      <c r="B106">
        <v>78</v>
      </c>
    </row>
    <row r="107" spans="2:2" x14ac:dyDescent="0.2">
      <c r="B107">
        <v>79</v>
      </c>
    </row>
    <row r="108" spans="2:2" x14ac:dyDescent="0.2">
      <c r="B108">
        <v>80</v>
      </c>
    </row>
    <row r="109" spans="2:2" x14ac:dyDescent="0.2">
      <c r="B109">
        <v>81</v>
      </c>
    </row>
    <row r="110" spans="2:2" x14ac:dyDescent="0.2">
      <c r="B110">
        <v>82</v>
      </c>
    </row>
    <row r="111" spans="2:2" x14ac:dyDescent="0.2">
      <c r="B111">
        <v>83</v>
      </c>
    </row>
    <row r="112" spans="2:2" x14ac:dyDescent="0.2">
      <c r="B112">
        <v>84</v>
      </c>
    </row>
    <row r="113" spans="2:2" x14ac:dyDescent="0.2">
      <c r="B113">
        <v>85</v>
      </c>
    </row>
    <row r="114" spans="2:2" x14ac:dyDescent="0.2">
      <c r="B114">
        <v>86</v>
      </c>
    </row>
    <row r="115" spans="2:2" x14ac:dyDescent="0.2">
      <c r="B115">
        <v>87</v>
      </c>
    </row>
    <row r="116" spans="2:2" x14ac:dyDescent="0.2">
      <c r="B116">
        <v>88</v>
      </c>
    </row>
    <row r="117" spans="2:2" x14ac:dyDescent="0.2">
      <c r="B117">
        <v>89</v>
      </c>
    </row>
    <row r="118" spans="2:2" x14ac:dyDescent="0.2">
      <c r="B118">
        <v>90</v>
      </c>
    </row>
    <row r="119" spans="2:2" x14ac:dyDescent="0.2">
      <c r="B119">
        <v>91</v>
      </c>
    </row>
    <row r="120" spans="2:2" x14ac:dyDescent="0.2">
      <c r="B120">
        <v>92</v>
      </c>
    </row>
    <row r="121" spans="2:2" x14ac:dyDescent="0.2">
      <c r="B121">
        <v>93</v>
      </c>
    </row>
    <row r="122" spans="2:2" x14ac:dyDescent="0.2">
      <c r="B122">
        <v>94</v>
      </c>
    </row>
    <row r="123" spans="2:2" x14ac:dyDescent="0.2">
      <c r="B123">
        <v>95</v>
      </c>
    </row>
    <row r="124" spans="2:2" x14ac:dyDescent="0.2">
      <c r="B124">
        <v>96</v>
      </c>
    </row>
    <row r="125" spans="2:2" x14ac:dyDescent="0.2">
      <c r="B125">
        <v>97</v>
      </c>
    </row>
    <row r="126" spans="2:2" x14ac:dyDescent="0.2">
      <c r="B126">
        <v>98</v>
      </c>
    </row>
    <row r="127" spans="2:2" x14ac:dyDescent="0.2">
      <c r="B127">
        <v>99</v>
      </c>
    </row>
    <row r="128" spans="2:2" x14ac:dyDescent="0.2">
      <c r="B128">
        <v>100</v>
      </c>
    </row>
    <row r="129" spans="2:2" x14ac:dyDescent="0.2">
      <c r="B129">
        <v>101</v>
      </c>
    </row>
    <row r="130" spans="2:2" x14ac:dyDescent="0.2">
      <c r="B130">
        <v>102</v>
      </c>
    </row>
    <row r="131" spans="2:2" x14ac:dyDescent="0.2">
      <c r="B131">
        <v>103</v>
      </c>
    </row>
    <row r="132" spans="2:2" x14ac:dyDescent="0.2">
      <c r="B132">
        <v>104</v>
      </c>
    </row>
    <row r="133" spans="2:2" x14ac:dyDescent="0.2">
      <c r="B133">
        <v>105</v>
      </c>
    </row>
    <row r="134" spans="2:2" x14ac:dyDescent="0.2">
      <c r="B134">
        <v>106</v>
      </c>
    </row>
    <row r="135" spans="2:2" x14ac:dyDescent="0.2">
      <c r="B135">
        <v>107</v>
      </c>
    </row>
    <row r="136" spans="2:2" x14ac:dyDescent="0.2">
      <c r="B136">
        <v>108</v>
      </c>
    </row>
    <row r="137" spans="2:2" x14ac:dyDescent="0.2">
      <c r="B137">
        <v>109</v>
      </c>
    </row>
    <row r="138" spans="2:2" x14ac:dyDescent="0.2">
      <c r="B138">
        <v>110</v>
      </c>
    </row>
    <row r="139" spans="2:2" x14ac:dyDescent="0.2">
      <c r="B139">
        <v>111</v>
      </c>
    </row>
    <row r="140" spans="2:2" x14ac:dyDescent="0.2">
      <c r="B140">
        <v>112</v>
      </c>
    </row>
    <row r="141" spans="2:2" x14ac:dyDescent="0.2">
      <c r="B141">
        <v>113</v>
      </c>
    </row>
    <row r="142" spans="2:2" x14ac:dyDescent="0.2">
      <c r="B142">
        <v>114</v>
      </c>
    </row>
    <row r="143" spans="2:2" x14ac:dyDescent="0.2">
      <c r="B143">
        <v>115</v>
      </c>
    </row>
    <row r="144" spans="2:2" x14ac:dyDescent="0.2">
      <c r="B144">
        <v>116</v>
      </c>
    </row>
    <row r="145" spans="2:2" x14ac:dyDescent="0.2">
      <c r="B145">
        <v>117</v>
      </c>
    </row>
    <row r="146" spans="2:2" x14ac:dyDescent="0.2">
      <c r="B146">
        <v>118</v>
      </c>
    </row>
    <row r="147" spans="2:2" x14ac:dyDescent="0.2">
      <c r="B147">
        <v>119</v>
      </c>
    </row>
    <row r="148" spans="2:2" x14ac:dyDescent="0.2">
      <c r="B148">
        <v>120</v>
      </c>
    </row>
    <row r="149" spans="2:2" x14ac:dyDescent="0.2">
      <c r="B149">
        <v>121</v>
      </c>
    </row>
    <row r="150" spans="2:2" x14ac:dyDescent="0.2">
      <c r="B150">
        <v>122</v>
      </c>
    </row>
    <row r="151" spans="2:2" x14ac:dyDescent="0.2">
      <c r="B151">
        <v>123</v>
      </c>
    </row>
    <row r="152" spans="2:2" x14ac:dyDescent="0.2">
      <c r="B152">
        <v>124</v>
      </c>
    </row>
    <row r="153" spans="2:2" x14ac:dyDescent="0.2">
      <c r="B153">
        <v>125</v>
      </c>
    </row>
    <row r="154" spans="2:2" x14ac:dyDescent="0.2">
      <c r="B154">
        <v>126</v>
      </c>
    </row>
    <row r="155" spans="2:2" x14ac:dyDescent="0.2">
      <c r="B155">
        <v>127</v>
      </c>
    </row>
    <row r="156" spans="2:2" x14ac:dyDescent="0.2">
      <c r="B156">
        <v>128</v>
      </c>
    </row>
    <row r="157" spans="2:2" x14ac:dyDescent="0.2">
      <c r="B157">
        <v>129</v>
      </c>
    </row>
    <row r="158" spans="2:2" x14ac:dyDescent="0.2">
      <c r="B158">
        <v>130</v>
      </c>
    </row>
    <row r="159" spans="2:2" x14ac:dyDescent="0.2">
      <c r="B159">
        <v>131</v>
      </c>
    </row>
    <row r="160" spans="2:2" x14ac:dyDescent="0.2">
      <c r="B160">
        <v>132</v>
      </c>
    </row>
    <row r="161" spans="2:2" x14ac:dyDescent="0.2">
      <c r="B161">
        <v>133</v>
      </c>
    </row>
    <row r="162" spans="2:2" x14ac:dyDescent="0.2">
      <c r="B162">
        <v>134</v>
      </c>
    </row>
    <row r="163" spans="2:2" x14ac:dyDescent="0.2">
      <c r="B163">
        <v>135</v>
      </c>
    </row>
    <row r="164" spans="2:2" x14ac:dyDescent="0.2">
      <c r="B164">
        <v>136</v>
      </c>
    </row>
    <row r="165" spans="2:2" x14ac:dyDescent="0.2">
      <c r="B165">
        <v>137</v>
      </c>
    </row>
    <row r="166" spans="2:2" x14ac:dyDescent="0.2">
      <c r="B166">
        <v>138</v>
      </c>
    </row>
    <row r="167" spans="2:2" x14ac:dyDescent="0.2">
      <c r="B167">
        <v>139</v>
      </c>
    </row>
    <row r="168" spans="2:2" x14ac:dyDescent="0.2">
      <c r="B168">
        <v>140</v>
      </c>
    </row>
    <row r="169" spans="2:2" x14ac:dyDescent="0.2">
      <c r="B169">
        <v>141</v>
      </c>
    </row>
    <row r="170" spans="2:2" x14ac:dyDescent="0.2">
      <c r="B170">
        <v>142</v>
      </c>
    </row>
    <row r="171" spans="2:2" x14ac:dyDescent="0.2">
      <c r="B171">
        <v>143</v>
      </c>
    </row>
    <row r="172" spans="2:2" x14ac:dyDescent="0.2">
      <c r="B172">
        <v>144</v>
      </c>
    </row>
    <row r="173" spans="2:2" x14ac:dyDescent="0.2">
      <c r="B173">
        <v>145</v>
      </c>
    </row>
    <row r="174" spans="2:2" x14ac:dyDescent="0.2">
      <c r="B174">
        <v>146</v>
      </c>
    </row>
    <row r="175" spans="2:2" x14ac:dyDescent="0.2">
      <c r="B175">
        <v>147</v>
      </c>
    </row>
    <row r="176" spans="2:2" x14ac:dyDescent="0.2">
      <c r="B176">
        <v>148</v>
      </c>
    </row>
    <row r="177" spans="2:2" x14ac:dyDescent="0.2">
      <c r="B177">
        <v>149</v>
      </c>
    </row>
    <row r="178" spans="2:2" x14ac:dyDescent="0.2">
      <c r="B178">
        <v>150</v>
      </c>
    </row>
    <row r="179" spans="2:2" x14ac:dyDescent="0.2">
      <c r="B179">
        <v>151</v>
      </c>
    </row>
    <row r="180" spans="2:2" x14ac:dyDescent="0.2">
      <c r="B180">
        <v>152</v>
      </c>
    </row>
    <row r="181" spans="2:2" x14ac:dyDescent="0.2">
      <c r="B181">
        <v>153</v>
      </c>
    </row>
    <row r="182" spans="2:2" x14ac:dyDescent="0.2">
      <c r="B182">
        <v>154</v>
      </c>
    </row>
    <row r="183" spans="2:2" x14ac:dyDescent="0.2">
      <c r="B183">
        <v>155</v>
      </c>
    </row>
    <row r="184" spans="2:2" x14ac:dyDescent="0.2">
      <c r="B184">
        <v>156</v>
      </c>
    </row>
    <row r="185" spans="2:2" x14ac:dyDescent="0.2">
      <c r="B185">
        <v>157</v>
      </c>
    </row>
    <row r="186" spans="2:2" x14ac:dyDescent="0.2">
      <c r="B186">
        <v>158</v>
      </c>
    </row>
    <row r="187" spans="2:2" x14ac:dyDescent="0.2">
      <c r="B187">
        <v>159</v>
      </c>
    </row>
    <row r="188" spans="2:2" x14ac:dyDescent="0.2">
      <c r="B188">
        <v>160</v>
      </c>
    </row>
    <row r="189" spans="2:2" x14ac:dyDescent="0.2">
      <c r="B189">
        <v>161</v>
      </c>
    </row>
    <row r="190" spans="2:2" x14ac:dyDescent="0.2">
      <c r="B190">
        <v>162</v>
      </c>
    </row>
    <row r="191" spans="2:2" x14ac:dyDescent="0.2">
      <c r="B191">
        <v>163</v>
      </c>
    </row>
    <row r="192" spans="2:2" x14ac:dyDescent="0.2">
      <c r="B192">
        <v>164</v>
      </c>
    </row>
    <row r="193" spans="2:2" x14ac:dyDescent="0.2">
      <c r="B193">
        <v>165</v>
      </c>
    </row>
    <row r="194" spans="2:2" x14ac:dyDescent="0.2">
      <c r="B194">
        <v>166</v>
      </c>
    </row>
    <row r="195" spans="2:2" x14ac:dyDescent="0.2">
      <c r="B195">
        <v>167</v>
      </c>
    </row>
    <row r="196" spans="2:2" x14ac:dyDescent="0.2">
      <c r="B196">
        <v>168</v>
      </c>
    </row>
    <row r="197" spans="2:2" x14ac:dyDescent="0.2">
      <c r="B197">
        <v>169</v>
      </c>
    </row>
    <row r="198" spans="2:2" x14ac:dyDescent="0.2">
      <c r="B198">
        <v>170</v>
      </c>
    </row>
    <row r="199" spans="2:2" x14ac:dyDescent="0.2">
      <c r="B199">
        <v>171</v>
      </c>
    </row>
    <row r="200" spans="2:2" x14ac:dyDescent="0.2">
      <c r="B200">
        <v>172</v>
      </c>
    </row>
    <row r="201" spans="2:2" x14ac:dyDescent="0.2">
      <c r="B201">
        <v>173</v>
      </c>
    </row>
    <row r="202" spans="2:2" x14ac:dyDescent="0.2">
      <c r="B202">
        <v>174</v>
      </c>
    </row>
    <row r="203" spans="2:2" x14ac:dyDescent="0.2">
      <c r="B203">
        <v>175</v>
      </c>
    </row>
    <row r="204" spans="2:2" x14ac:dyDescent="0.2">
      <c r="B204">
        <v>176</v>
      </c>
    </row>
    <row r="205" spans="2:2" x14ac:dyDescent="0.2">
      <c r="B205">
        <v>177</v>
      </c>
    </row>
    <row r="206" spans="2:2" x14ac:dyDescent="0.2">
      <c r="B206">
        <v>178</v>
      </c>
    </row>
    <row r="207" spans="2:2" x14ac:dyDescent="0.2">
      <c r="B207">
        <v>179</v>
      </c>
    </row>
    <row r="208" spans="2:2" x14ac:dyDescent="0.2">
      <c r="B208">
        <v>180</v>
      </c>
    </row>
    <row r="209" spans="2:2" x14ac:dyDescent="0.2">
      <c r="B209">
        <v>181</v>
      </c>
    </row>
    <row r="210" spans="2:2" x14ac:dyDescent="0.2">
      <c r="B210">
        <v>182</v>
      </c>
    </row>
    <row r="211" spans="2:2" x14ac:dyDescent="0.2">
      <c r="B211">
        <v>183</v>
      </c>
    </row>
    <row r="212" spans="2:2" x14ac:dyDescent="0.2">
      <c r="B212">
        <v>184</v>
      </c>
    </row>
    <row r="213" spans="2:2" x14ac:dyDescent="0.2">
      <c r="B213">
        <v>185</v>
      </c>
    </row>
    <row r="214" spans="2:2" x14ac:dyDescent="0.2">
      <c r="B214">
        <v>186</v>
      </c>
    </row>
    <row r="215" spans="2:2" x14ac:dyDescent="0.2">
      <c r="B215">
        <v>187</v>
      </c>
    </row>
    <row r="216" spans="2:2" x14ac:dyDescent="0.2">
      <c r="B216">
        <v>188</v>
      </c>
    </row>
    <row r="217" spans="2:2" x14ac:dyDescent="0.2">
      <c r="B217">
        <v>189</v>
      </c>
    </row>
    <row r="218" spans="2:2" x14ac:dyDescent="0.2">
      <c r="B218">
        <v>190</v>
      </c>
    </row>
    <row r="219" spans="2:2" x14ac:dyDescent="0.2">
      <c r="B219">
        <v>191</v>
      </c>
    </row>
    <row r="220" spans="2:2" x14ac:dyDescent="0.2">
      <c r="B220">
        <v>192</v>
      </c>
    </row>
    <row r="221" spans="2:2" x14ac:dyDescent="0.2">
      <c r="B221">
        <v>193</v>
      </c>
    </row>
    <row r="222" spans="2:2" x14ac:dyDescent="0.2">
      <c r="B222">
        <v>194</v>
      </c>
    </row>
    <row r="223" spans="2:2" x14ac:dyDescent="0.2">
      <c r="B223">
        <v>195</v>
      </c>
    </row>
    <row r="224" spans="2:2" x14ac:dyDescent="0.2">
      <c r="B224">
        <v>196</v>
      </c>
    </row>
    <row r="225" spans="2:2" x14ac:dyDescent="0.2">
      <c r="B225">
        <v>197</v>
      </c>
    </row>
    <row r="226" spans="2:2" x14ac:dyDescent="0.2">
      <c r="B226">
        <v>198</v>
      </c>
    </row>
    <row r="227" spans="2:2" x14ac:dyDescent="0.2">
      <c r="B227">
        <v>199</v>
      </c>
    </row>
    <row r="228" spans="2:2" x14ac:dyDescent="0.2">
      <c r="B228">
        <v>200</v>
      </c>
    </row>
    <row r="229" spans="2:2" x14ac:dyDescent="0.2">
      <c r="B229">
        <v>201</v>
      </c>
    </row>
    <row r="230" spans="2:2" x14ac:dyDescent="0.2">
      <c r="B230">
        <v>202</v>
      </c>
    </row>
    <row r="231" spans="2:2" x14ac:dyDescent="0.2">
      <c r="B231">
        <v>203</v>
      </c>
    </row>
    <row r="232" spans="2:2" x14ac:dyDescent="0.2">
      <c r="B232">
        <v>204</v>
      </c>
    </row>
    <row r="233" spans="2:2" x14ac:dyDescent="0.2">
      <c r="B233">
        <v>205</v>
      </c>
    </row>
    <row r="234" spans="2:2" x14ac:dyDescent="0.2">
      <c r="B234">
        <v>206</v>
      </c>
    </row>
    <row r="331" spans="2:8" hidden="1" x14ac:dyDescent="0.2">
      <c r="E331" s="2">
        <v>3</v>
      </c>
      <c r="F331" s="2"/>
      <c r="G331" s="2">
        <v>5</v>
      </c>
      <c r="H331" s="3">
        <v>6</v>
      </c>
    </row>
    <row r="332" spans="2:8" hidden="1" x14ac:dyDescent="0.2">
      <c r="B332" s="1"/>
      <c r="C332" t="str">
        <f t="array" ref="C332">IFERROR(INDEX(#REF!,MATCH(TRUE,INDEX((#REF!&lt;&gt;""),0),0)),"")</f>
        <v/>
      </c>
      <c r="D332" t="str">
        <f t="array" ref="D332">IFERROR(INDEX(E332:H332,MATCH(TRUE,INDEX((E332:H332&lt;&gt;""),0),0)),"")</f>
        <v/>
      </c>
      <c r="E332" t="str">
        <f>IFERROR(INDEX(#REF!,MATCH($C332,#REF!,0)),"")</f>
        <v/>
      </c>
      <c r="G332" t="str">
        <f t="shared" ref="G332:G363" si="0">IFERROR(INDEX(L$7:L$38,MATCH($C332,K$7:K$38,0)),"")</f>
        <v/>
      </c>
      <c r="H332" s="5" t="str">
        <f>IFERROR(INDEX(#REF!,MATCH($C332,#REF!,0)),"")</f>
        <v/>
      </c>
    </row>
    <row r="333" spans="2:8" hidden="1" x14ac:dyDescent="0.2">
      <c r="B333" s="4">
        <v>1</v>
      </c>
      <c r="C333" t="str">
        <f t="array" ref="C333">IFERROR(INDEX(#REF!,MATCH(TRUE,INDEX((#REF!&lt;&gt;""),0),0)),"")</f>
        <v/>
      </c>
      <c r="D333" t="str">
        <f t="array" ref="D333">IFERROR(INDEX(E333:H333,MATCH(TRUE,INDEX((E333:H333&lt;&gt;""),0),0)),"")</f>
        <v/>
      </c>
      <c r="E333" t="str">
        <f>IFERROR(INDEX(#REF!,MATCH($C333,#REF!,0)),"")</f>
        <v/>
      </c>
      <c r="G333" t="str">
        <f t="shared" si="0"/>
        <v/>
      </c>
      <c r="H333" s="5" t="str">
        <f>IFERROR(INDEX(#REF!,MATCH($C333,#REF!,0)),"")</f>
        <v/>
      </c>
    </row>
    <row r="334" spans="2:8" hidden="1" x14ac:dyDescent="0.2">
      <c r="B334" s="4">
        <v>2</v>
      </c>
      <c r="C334" t="str">
        <f t="array" ref="C334">IFERROR(INDEX(#REF!,MATCH(TRUE,INDEX((#REF!&lt;&gt;""),0),0)),"")</f>
        <v/>
      </c>
      <c r="D334" t="str">
        <f t="array" ref="D334">IFERROR(INDEX(E334:H334,MATCH(TRUE,INDEX((E334:H334&lt;&gt;""),0),0)),"")</f>
        <v/>
      </c>
      <c r="E334" t="str">
        <f>IFERROR(INDEX(#REF!,MATCH($C334,#REF!,0)),"")</f>
        <v/>
      </c>
      <c r="G334" t="str">
        <f t="shared" si="0"/>
        <v/>
      </c>
      <c r="H334" s="5" t="str">
        <f>IFERROR(INDEX(#REF!,MATCH($C334,#REF!,0)),"")</f>
        <v/>
      </c>
    </row>
    <row r="335" spans="2:8" hidden="1" x14ac:dyDescent="0.2">
      <c r="B335" s="4">
        <v>3</v>
      </c>
      <c r="C335" t="str">
        <f t="array" ref="C335">IFERROR(INDEX(#REF!,MATCH(TRUE,INDEX((#REF!&lt;&gt;""),0),0)),"")</f>
        <v/>
      </c>
      <c r="D335" t="str">
        <f t="array" ref="D335">IFERROR(INDEX(E335:H335,MATCH(TRUE,INDEX((E335:H335&lt;&gt;""),0),0)),"")</f>
        <v/>
      </c>
      <c r="E335" t="str">
        <f>IFERROR(INDEX(#REF!,MATCH($C335,#REF!,0)),"")</f>
        <v/>
      </c>
      <c r="G335" t="str">
        <f t="shared" si="0"/>
        <v/>
      </c>
      <c r="H335" s="5" t="str">
        <f>IFERROR(INDEX(#REF!,MATCH($C335,#REF!,0)),"")</f>
        <v/>
      </c>
    </row>
    <row r="336" spans="2:8" hidden="1" x14ac:dyDescent="0.2">
      <c r="B336" s="4">
        <v>4</v>
      </c>
      <c r="C336" t="str">
        <f t="array" ref="C336">IFERROR(INDEX(#REF!,MATCH(TRUE,INDEX((#REF!&lt;&gt;""),0),0)),"")</f>
        <v/>
      </c>
      <c r="D336" t="str">
        <f t="array" ref="D336">IFERROR(INDEX(E336:H336,MATCH(TRUE,INDEX((E336:H336&lt;&gt;""),0),0)),"")</f>
        <v/>
      </c>
      <c r="E336" t="str">
        <f>IFERROR(INDEX(#REF!,MATCH($C336,#REF!,0)),"")</f>
        <v/>
      </c>
      <c r="G336" t="str">
        <f t="shared" si="0"/>
        <v/>
      </c>
      <c r="H336" s="5" t="str">
        <f>IFERROR(INDEX(#REF!,MATCH($C336,#REF!,0)),"")</f>
        <v/>
      </c>
    </row>
    <row r="337" spans="2:8" hidden="1" x14ac:dyDescent="0.2">
      <c r="B337" s="4">
        <v>5</v>
      </c>
      <c r="C337" t="str">
        <f t="array" ref="C337">IFERROR(INDEX(#REF!,MATCH(TRUE,INDEX((#REF!&lt;&gt;""),0),0)),"")</f>
        <v/>
      </c>
      <c r="D337" t="str">
        <f t="array" ref="D337">IFERROR(INDEX(E337:H337,MATCH(TRUE,INDEX((E337:H337&lt;&gt;""),0),0)),"")</f>
        <v/>
      </c>
      <c r="E337" t="str">
        <f>IFERROR(INDEX(#REF!,MATCH($C337,#REF!,0)),"")</f>
        <v/>
      </c>
      <c r="G337" t="str">
        <f t="shared" si="0"/>
        <v/>
      </c>
      <c r="H337" s="5" t="str">
        <f>IFERROR(INDEX(#REF!,MATCH($C337,#REF!,0)),"")</f>
        <v/>
      </c>
    </row>
    <row r="338" spans="2:8" hidden="1" x14ac:dyDescent="0.2">
      <c r="B338" s="4">
        <v>6</v>
      </c>
      <c r="C338" t="str">
        <f t="array" ref="C338">IFERROR(INDEX(#REF!,MATCH(TRUE,INDEX((#REF!&lt;&gt;""),0),0)),"")</f>
        <v/>
      </c>
      <c r="D338" t="str">
        <f t="array" ref="D338">IFERROR(INDEX(E338:H338,MATCH(TRUE,INDEX((E338:H338&lt;&gt;""),0),0)),"")</f>
        <v/>
      </c>
      <c r="E338" t="str">
        <f>IFERROR(INDEX(#REF!,MATCH($C338,#REF!,0)),"")</f>
        <v/>
      </c>
      <c r="G338" t="str">
        <f t="shared" si="0"/>
        <v/>
      </c>
      <c r="H338" s="5" t="str">
        <f>IFERROR(INDEX(#REF!,MATCH($C338,#REF!,0)),"")</f>
        <v/>
      </c>
    </row>
    <row r="339" spans="2:8" hidden="1" x14ac:dyDescent="0.2">
      <c r="B339" s="4">
        <v>7</v>
      </c>
      <c r="C339" t="str">
        <f t="array" ref="C339">IFERROR(INDEX(#REF!,MATCH(TRUE,INDEX((#REF!&lt;&gt;""),0),0)),"")</f>
        <v/>
      </c>
      <c r="D339" t="str">
        <f t="array" ref="D339">IFERROR(INDEX(E339:H339,MATCH(TRUE,INDEX((E339:H339&lt;&gt;""),0),0)),"")</f>
        <v/>
      </c>
      <c r="E339" t="str">
        <f>IFERROR(INDEX(#REF!,MATCH($C339,#REF!,0)),"")</f>
        <v/>
      </c>
      <c r="G339" t="str">
        <f t="shared" si="0"/>
        <v/>
      </c>
      <c r="H339" s="5" t="str">
        <f>IFERROR(INDEX(#REF!,MATCH($C339,#REF!,0)),"")</f>
        <v/>
      </c>
    </row>
    <row r="340" spans="2:8" hidden="1" x14ac:dyDescent="0.2">
      <c r="B340" s="4">
        <v>8</v>
      </c>
      <c r="C340" t="str">
        <f t="array" ref="C340">IFERROR(INDEX(#REF!,MATCH(TRUE,INDEX((#REF!&lt;&gt;""),0),0)),"")</f>
        <v/>
      </c>
      <c r="D340" t="str">
        <f t="array" ref="D340">IFERROR(INDEX(E340:H340,MATCH(TRUE,INDEX((E340:H340&lt;&gt;""),0),0)),"")</f>
        <v/>
      </c>
      <c r="E340" t="str">
        <f>IFERROR(INDEX(#REF!,MATCH($C340,#REF!,0)),"")</f>
        <v/>
      </c>
      <c r="G340" t="str">
        <f t="shared" si="0"/>
        <v/>
      </c>
      <c r="H340" s="5" t="str">
        <f>IFERROR(INDEX(#REF!,MATCH($C340,#REF!,0)),"")</f>
        <v/>
      </c>
    </row>
    <row r="341" spans="2:8" hidden="1" x14ac:dyDescent="0.2">
      <c r="B341" s="4">
        <v>9</v>
      </c>
      <c r="C341" t="str">
        <f t="array" ref="C341">IFERROR(INDEX(#REF!,MATCH(TRUE,INDEX((#REF!&lt;&gt;""),0),0)),"")</f>
        <v/>
      </c>
      <c r="D341" t="str">
        <f t="array" ref="D341">IFERROR(INDEX(E341:H341,MATCH(TRUE,INDEX((E341:H341&lt;&gt;""),0),0)),"")</f>
        <v/>
      </c>
      <c r="E341" t="str">
        <f>IFERROR(INDEX(#REF!,MATCH($C341,#REF!,0)),"")</f>
        <v/>
      </c>
      <c r="G341" t="str">
        <f t="shared" si="0"/>
        <v/>
      </c>
      <c r="H341" s="5" t="str">
        <f>IFERROR(INDEX(#REF!,MATCH($C341,#REF!,0)),"")</f>
        <v/>
      </c>
    </row>
    <row r="342" spans="2:8" hidden="1" x14ac:dyDescent="0.2">
      <c r="B342" s="4">
        <v>10</v>
      </c>
      <c r="C342" t="str">
        <f t="array" ref="C342">IFERROR(INDEX(#REF!,MATCH(TRUE,INDEX((#REF!&lt;&gt;""),0),0)),"")</f>
        <v/>
      </c>
      <c r="D342" t="str">
        <f t="array" ref="D342">IFERROR(INDEX(E342:H342,MATCH(TRUE,INDEX((E342:H342&lt;&gt;""),0),0)),"")</f>
        <v/>
      </c>
      <c r="E342" t="str">
        <f>IFERROR(INDEX(#REF!,MATCH($C342,#REF!,0)),"")</f>
        <v/>
      </c>
      <c r="G342" t="str">
        <f t="shared" si="0"/>
        <v/>
      </c>
      <c r="H342" s="5" t="str">
        <f>IFERROR(INDEX(#REF!,MATCH($C342,#REF!,0)),"")</f>
        <v/>
      </c>
    </row>
    <row r="343" spans="2:8" hidden="1" x14ac:dyDescent="0.2">
      <c r="B343" s="4">
        <v>11</v>
      </c>
      <c r="C343" t="str">
        <f t="array" ref="C343">IFERROR(INDEX(#REF!,MATCH(TRUE,INDEX((#REF!&lt;&gt;""),0),0)),"")</f>
        <v/>
      </c>
      <c r="D343" t="str">
        <f t="array" ref="D343">IFERROR(INDEX(E343:H343,MATCH(TRUE,INDEX((E343:H343&lt;&gt;""),0),0)),"")</f>
        <v/>
      </c>
      <c r="E343" t="str">
        <f>IFERROR(INDEX(#REF!,MATCH($C343,#REF!,0)),"")</f>
        <v/>
      </c>
      <c r="G343" t="str">
        <f t="shared" si="0"/>
        <v/>
      </c>
      <c r="H343" s="5" t="str">
        <f>IFERROR(INDEX(#REF!,MATCH($C343,#REF!,0)),"")</f>
        <v/>
      </c>
    </row>
    <row r="344" spans="2:8" hidden="1" x14ac:dyDescent="0.2">
      <c r="B344" s="4">
        <v>12</v>
      </c>
      <c r="C344" t="str">
        <f t="array" ref="C344">IFERROR(INDEX(#REF!,MATCH(TRUE,INDEX((#REF!&lt;&gt;""),0),0)),"")</f>
        <v/>
      </c>
      <c r="D344" t="str">
        <f t="array" ref="D344">IFERROR(INDEX(E344:H344,MATCH(TRUE,INDEX((E344:H344&lt;&gt;""),0),0)),"")</f>
        <v/>
      </c>
      <c r="E344" t="str">
        <f>IFERROR(INDEX(#REF!,MATCH($C344,#REF!,0)),"")</f>
        <v/>
      </c>
      <c r="G344" t="str">
        <f t="shared" si="0"/>
        <v/>
      </c>
      <c r="H344" s="5" t="str">
        <f>IFERROR(INDEX(#REF!,MATCH($C344,#REF!,0)),"")</f>
        <v/>
      </c>
    </row>
    <row r="345" spans="2:8" hidden="1" x14ac:dyDescent="0.2">
      <c r="B345" s="4">
        <v>13</v>
      </c>
      <c r="C345" t="str">
        <f t="array" ref="C345">IFERROR(INDEX(#REF!,MATCH(TRUE,INDEX((#REF!&lt;&gt;""),0),0)),"")</f>
        <v/>
      </c>
      <c r="D345" t="str">
        <f t="array" ref="D345">IFERROR(INDEX(E345:H345,MATCH(TRUE,INDEX((E345:H345&lt;&gt;""),0),0)),"")</f>
        <v/>
      </c>
      <c r="E345" t="str">
        <f>IFERROR(INDEX(#REF!,MATCH($C345,#REF!,0)),"")</f>
        <v/>
      </c>
      <c r="G345" t="str">
        <f t="shared" si="0"/>
        <v/>
      </c>
      <c r="H345" s="5" t="str">
        <f>IFERROR(INDEX(#REF!,MATCH($C345,#REF!,0)),"")</f>
        <v/>
      </c>
    </row>
    <row r="346" spans="2:8" hidden="1" x14ac:dyDescent="0.2">
      <c r="B346" s="4">
        <v>14</v>
      </c>
      <c r="C346" t="str">
        <f t="array" ref="C346">IFERROR(INDEX(#REF!,MATCH(TRUE,INDEX((#REF!&lt;&gt;""),0),0)),"")</f>
        <v/>
      </c>
      <c r="D346" t="str">
        <f t="array" ref="D346">IFERROR(INDEX(E346:H346,MATCH(TRUE,INDEX((E346:H346&lt;&gt;""),0),0)),"")</f>
        <v/>
      </c>
      <c r="E346" t="str">
        <f>IFERROR(INDEX(#REF!,MATCH($C346,#REF!,0)),"")</f>
        <v/>
      </c>
      <c r="G346" t="str">
        <f t="shared" si="0"/>
        <v/>
      </c>
      <c r="H346" s="5" t="str">
        <f>IFERROR(INDEX(#REF!,MATCH($C346,#REF!,0)),"")</f>
        <v/>
      </c>
    </row>
    <row r="347" spans="2:8" hidden="1" x14ac:dyDescent="0.2">
      <c r="B347" s="4">
        <v>15</v>
      </c>
      <c r="C347" t="str">
        <f t="array" ref="C347">IFERROR(INDEX(#REF!,MATCH(TRUE,INDEX((#REF!&lt;&gt;""),0),0)),"")</f>
        <v/>
      </c>
      <c r="D347" t="str">
        <f t="array" ref="D347">IFERROR(INDEX(E347:H347,MATCH(TRUE,INDEX((E347:H347&lt;&gt;""),0),0)),"")</f>
        <v/>
      </c>
      <c r="E347" t="str">
        <f>IFERROR(INDEX(#REF!,MATCH($C347,#REF!,0)),"")</f>
        <v/>
      </c>
      <c r="G347" t="str">
        <f t="shared" si="0"/>
        <v/>
      </c>
      <c r="H347" s="5" t="str">
        <f>IFERROR(INDEX(#REF!,MATCH($C347,#REF!,0)),"")</f>
        <v/>
      </c>
    </row>
    <row r="348" spans="2:8" hidden="1" x14ac:dyDescent="0.2">
      <c r="B348" s="4">
        <v>16</v>
      </c>
      <c r="C348" t="str">
        <f t="array" ref="C348">IFERROR(INDEX(#REF!,MATCH(TRUE,INDEX((#REF!&lt;&gt;""),0),0)),"")</f>
        <v/>
      </c>
      <c r="D348" t="str">
        <f t="array" ref="D348">IFERROR(INDEX(E348:H348,MATCH(TRUE,INDEX((E348:H348&lt;&gt;""),0),0)),"")</f>
        <v/>
      </c>
      <c r="E348" t="str">
        <f>IFERROR(INDEX(#REF!,MATCH($C348,#REF!,0)),"")</f>
        <v/>
      </c>
      <c r="G348" t="str">
        <f t="shared" si="0"/>
        <v/>
      </c>
      <c r="H348" s="5" t="str">
        <f>IFERROR(INDEX(#REF!,MATCH($C348,#REF!,0)),"")</f>
        <v/>
      </c>
    </row>
    <row r="349" spans="2:8" hidden="1" x14ac:dyDescent="0.2">
      <c r="B349" s="4">
        <v>17</v>
      </c>
      <c r="C349" t="str">
        <f t="array" ref="C349">IFERROR(INDEX(#REF!,MATCH(TRUE,INDEX((#REF!&lt;&gt;""),0),0)),"")</f>
        <v/>
      </c>
      <c r="D349" t="str">
        <f t="array" ref="D349">IFERROR(INDEX(E349:H349,MATCH(TRUE,INDEX((E349:H349&lt;&gt;""),0),0)),"")</f>
        <v/>
      </c>
      <c r="E349" t="str">
        <f>IFERROR(INDEX(#REF!,MATCH($C349,#REF!,0)),"")</f>
        <v/>
      </c>
      <c r="G349" t="str">
        <f t="shared" si="0"/>
        <v/>
      </c>
      <c r="H349" s="5" t="str">
        <f>IFERROR(INDEX(#REF!,MATCH($C349,#REF!,0)),"")</f>
        <v/>
      </c>
    </row>
    <row r="350" spans="2:8" hidden="1" x14ac:dyDescent="0.2">
      <c r="B350" s="4">
        <v>18</v>
      </c>
      <c r="C350" t="str">
        <f t="array" ref="C350">IFERROR(INDEX(#REF!,MATCH(TRUE,INDEX((#REF!&lt;&gt;""),0),0)),"")</f>
        <v/>
      </c>
      <c r="D350" t="str">
        <f t="array" ref="D350">IFERROR(INDEX(E350:H350,MATCH(TRUE,INDEX((E350:H350&lt;&gt;""),0),0)),"")</f>
        <v/>
      </c>
      <c r="E350" t="str">
        <f>IFERROR(INDEX(#REF!,MATCH($C350,#REF!,0)),"")</f>
        <v/>
      </c>
      <c r="G350" t="str">
        <f t="shared" si="0"/>
        <v/>
      </c>
      <c r="H350" s="5" t="str">
        <f>IFERROR(INDEX(#REF!,MATCH($C350,#REF!,0)),"")</f>
        <v/>
      </c>
    </row>
    <row r="351" spans="2:8" hidden="1" x14ac:dyDescent="0.2">
      <c r="B351" s="4">
        <v>19</v>
      </c>
      <c r="C351" t="str">
        <f t="array" ref="C351">IFERROR(INDEX(#REF!,MATCH(TRUE,INDEX((#REF!&lt;&gt;""),0),0)),"")</f>
        <v/>
      </c>
      <c r="D351" t="str">
        <f t="array" ref="D351">IFERROR(INDEX(E351:H351,MATCH(TRUE,INDEX((E351:H351&lt;&gt;""),0),0)),"")</f>
        <v/>
      </c>
      <c r="E351" t="str">
        <f>IFERROR(INDEX(#REF!,MATCH($C351,#REF!,0)),"")</f>
        <v/>
      </c>
      <c r="G351" t="str">
        <f t="shared" si="0"/>
        <v/>
      </c>
      <c r="H351" s="5" t="str">
        <f>IFERROR(INDEX(#REF!,MATCH($C351,#REF!,0)),"")</f>
        <v/>
      </c>
    </row>
    <row r="352" spans="2:8" hidden="1" x14ac:dyDescent="0.2">
      <c r="B352" s="4">
        <v>20</v>
      </c>
      <c r="C352" t="str">
        <f t="array" ref="C352">IFERROR(INDEX(#REF!,MATCH(TRUE,INDEX((#REF!&lt;&gt;""),0),0)),"")</f>
        <v/>
      </c>
      <c r="D352" t="str">
        <f t="array" ref="D352">IFERROR(INDEX(E352:H352,MATCH(TRUE,INDEX((E352:H352&lt;&gt;""),0),0)),"")</f>
        <v/>
      </c>
      <c r="E352" t="str">
        <f>IFERROR(INDEX(#REF!,MATCH($C352,#REF!,0)),"")</f>
        <v/>
      </c>
      <c r="G352" t="str">
        <f t="shared" si="0"/>
        <v/>
      </c>
      <c r="H352" s="5" t="str">
        <f>IFERROR(INDEX(#REF!,MATCH($C352,#REF!,0)),"")</f>
        <v/>
      </c>
    </row>
    <row r="353" spans="2:8" hidden="1" x14ac:dyDescent="0.2">
      <c r="B353" s="4">
        <v>21</v>
      </c>
      <c r="C353" t="str">
        <f t="array" ref="C353">IFERROR(INDEX(#REF!,MATCH(TRUE,INDEX((#REF!&lt;&gt;""),0),0)),"")</f>
        <v/>
      </c>
      <c r="D353" t="str">
        <f t="array" ref="D353">IFERROR(INDEX(E353:H353,MATCH(TRUE,INDEX((E353:H353&lt;&gt;""),0),0)),"")</f>
        <v/>
      </c>
      <c r="E353" t="str">
        <f>IFERROR(INDEX(#REF!,MATCH($C353,#REF!,0)),"")</f>
        <v/>
      </c>
      <c r="G353" t="str">
        <f t="shared" si="0"/>
        <v/>
      </c>
      <c r="H353" s="5" t="str">
        <f>IFERROR(INDEX(#REF!,MATCH($C353,#REF!,0)),"")</f>
        <v/>
      </c>
    </row>
    <row r="354" spans="2:8" hidden="1" x14ac:dyDescent="0.2">
      <c r="B354" s="4">
        <v>22</v>
      </c>
      <c r="C354" t="str">
        <f t="array" ref="C354">IFERROR(INDEX(#REF!,MATCH(TRUE,INDEX((#REF!&lt;&gt;""),0),0)),"")</f>
        <v/>
      </c>
      <c r="D354" t="str">
        <f t="array" ref="D354">IFERROR(INDEX(E354:H354,MATCH(TRUE,INDEX((E354:H354&lt;&gt;""),0),0)),"")</f>
        <v/>
      </c>
      <c r="E354" t="str">
        <f>IFERROR(INDEX(#REF!,MATCH($C354,#REF!,0)),"")</f>
        <v/>
      </c>
      <c r="G354" t="str">
        <f t="shared" si="0"/>
        <v/>
      </c>
      <c r="H354" s="5" t="str">
        <f>IFERROR(INDEX(#REF!,MATCH($C354,#REF!,0)),"")</f>
        <v/>
      </c>
    </row>
    <row r="355" spans="2:8" hidden="1" x14ac:dyDescent="0.2">
      <c r="B355" s="4">
        <v>23</v>
      </c>
      <c r="C355" t="str">
        <f t="array" ref="C355">IFERROR(INDEX(#REF!,MATCH(TRUE,INDEX((#REF!&lt;&gt;""),0),0)),"")</f>
        <v/>
      </c>
      <c r="D355" t="str">
        <f t="array" ref="D355">IFERROR(INDEX(E355:H355,MATCH(TRUE,INDEX((E355:H355&lt;&gt;""),0),0)),"")</f>
        <v/>
      </c>
      <c r="E355" t="str">
        <f>IFERROR(INDEX(#REF!,MATCH($C355,#REF!,0)),"")</f>
        <v/>
      </c>
      <c r="G355" t="str">
        <f t="shared" si="0"/>
        <v/>
      </c>
      <c r="H355" s="5" t="str">
        <f>IFERROR(INDEX(#REF!,MATCH($C355,#REF!,0)),"")</f>
        <v/>
      </c>
    </row>
    <row r="356" spans="2:8" hidden="1" x14ac:dyDescent="0.2">
      <c r="B356" s="4">
        <v>24</v>
      </c>
      <c r="C356" t="str">
        <f t="array" ref="C356">IFERROR(INDEX(#REF!,MATCH(TRUE,INDEX((#REF!&lt;&gt;""),0),0)),"")</f>
        <v/>
      </c>
      <c r="D356" t="str">
        <f t="array" ref="D356">IFERROR(INDEX(E356:H356,MATCH(TRUE,INDEX((E356:H356&lt;&gt;""),0),0)),"")</f>
        <v/>
      </c>
      <c r="E356" t="str">
        <f>IFERROR(INDEX(#REF!,MATCH($C356,#REF!,0)),"")</f>
        <v/>
      </c>
      <c r="G356" t="str">
        <f t="shared" si="0"/>
        <v/>
      </c>
      <c r="H356" s="5" t="str">
        <f>IFERROR(INDEX(#REF!,MATCH($C356,#REF!,0)),"")</f>
        <v/>
      </c>
    </row>
    <row r="357" spans="2:8" hidden="1" x14ac:dyDescent="0.2">
      <c r="B357" s="4">
        <v>25</v>
      </c>
      <c r="C357" t="str">
        <f t="array" ref="C357">IFERROR(INDEX(#REF!,MATCH(TRUE,INDEX((#REF!&lt;&gt;""),0),0)),"")</f>
        <v/>
      </c>
      <c r="D357" t="str">
        <f t="array" ref="D357">IFERROR(INDEX(E357:H357,MATCH(TRUE,INDEX((E357:H357&lt;&gt;""),0),0)),"")</f>
        <v/>
      </c>
      <c r="E357" t="str">
        <f>IFERROR(INDEX(#REF!,MATCH($C357,#REF!,0)),"")</f>
        <v/>
      </c>
      <c r="G357" t="str">
        <f t="shared" si="0"/>
        <v/>
      </c>
      <c r="H357" s="5" t="str">
        <f>IFERROR(INDEX(#REF!,MATCH($C357,#REF!,0)),"")</f>
        <v/>
      </c>
    </row>
    <row r="358" spans="2:8" hidden="1" x14ac:dyDescent="0.2">
      <c r="B358" s="4">
        <v>26</v>
      </c>
      <c r="C358" t="str">
        <f t="array" ref="C358">IFERROR(INDEX(#REF!,MATCH(TRUE,INDEX((#REF!&lt;&gt;""),0),0)),"")</f>
        <v/>
      </c>
      <c r="D358" t="str">
        <f t="array" ref="D358">IFERROR(INDEX(E358:H358,MATCH(TRUE,INDEX((E358:H358&lt;&gt;""),0),0)),"")</f>
        <v/>
      </c>
      <c r="E358" t="str">
        <f>IFERROR(INDEX(#REF!,MATCH($C358,#REF!,0)),"")</f>
        <v/>
      </c>
      <c r="G358" t="str">
        <f t="shared" si="0"/>
        <v/>
      </c>
      <c r="H358" s="5" t="str">
        <f>IFERROR(INDEX(#REF!,MATCH($C358,#REF!,0)),"")</f>
        <v/>
      </c>
    </row>
    <row r="359" spans="2:8" hidden="1" x14ac:dyDescent="0.2">
      <c r="B359" s="4">
        <v>27</v>
      </c>
      <c r="C359" t="str">
        <f t="array" ref="C359">IFERROR(INDEX(#REF!,MATCH(TRUE,INDEX((#REF!&lt;&gt;""),0),0)),"")</f>
        <v/>
      </c>
      <c r="D359" t="str">
        <f t="array" ref="D359">IFERROR(INDEX(E359:H359,MATCH(TRUE,INDEX((E359:H359&lt;&gt;""),0),0)),"")</f>
        <v/>
      </c>
      <c r="E359" t="str">
        <f>IFERROR(INDEX(#REF!,MATCH($C359,#REF!,0)),"")</f>
        <v/>
      </c>
      <c r="G359" t="str">
        <f t="shared" si="0"/>
        <v/>
      </c>
      <c r="H359" s="5" t="str">
        <f>IFERROR(INDEX(#REF!,MATCH($C359,#REF!,0)),"")</f>
        <v/>
      </c>
    </row>
    <row r="360" spans="2:8" hidden="1" x14ac:dyDescent="0.2">
      <c r="B360" s="4">
        <v>28</v>
      </c>
      <c r="C360" t="str">
        <f t="array" ref="C360">IFERROR(INDEX(#REF!,MATCH(TRUE,INDEX((#REF!&lt;&gt;""),0),0)),"")</f>
        <v/>
      </c>
      <c r="D360" t="str">
        <f t="array" ref="D360">IFERROR(INDEX(E360:H360,MATCH(TRUE,INDEX((E360:H360&lt;&gt;""),0),0)),"")</f>
        <v/>
      </c>
      <c r="E360" t="str">
        <f>IFERROR(INDEX(#REF!,MATCH($C360,#REF!,0)),"")</f>
        <v/>
      </c>
      <c r="G360" t="str">
        <f t="shared" si="0"/>
        <v/>
      </c>
      <c r="H360" s="5" t="str">
        <f>IFERROR(INDEX(#REF!,MATCH($C360,#REF!,0)),"")</f>
        <v/>
      </c>
    </row>
    <row r="361" spans="2:8" hidden="1" x14ac:dyDescent="0.2">
      <c r="B361" s="4">
        <v>29</v>
      </c>
      <c r="C361" t="str">
        <f t="array" ref="C361">IFERROR(INDEX(#REF!,MATCH(TRUE,INDEX((#REF!&lt;&gt;""),0),0)),"")</f>
        <v/>
      </c>
      <c r="D361" t="str">
        <f t="array" ref="D361">IFERROR(INDEX(E361:H361,MATCH(TRUE,INDEX((E361:H361&lt;&gt;""),0),0)),"")</f>
        <v/>
      </c>
      <c r="E361" t="str">
        <f>IFERROR(INDEX(#REF!,MATCH($C361,#REF!,0)),"")</f>
        <v/>
      </c>
      <c r="G361" t="str">
        <f t="shared" si="0"/>
        <v/>
      </c>
      <c r="H361" s="5" t="str">
        <f>IFERROR(INDEX(#REF!,MATCH($C361,#REF!,0)),"")</f>
        <v/>
      </c>
    </row>
    <row r="362" spans="2:8" hidden="1" x14ac:dyDescent="0.2">
      <c r="B362" s="4">
        <v>30</v>
      </c>
      <c r="C362" t="str">
        <f t="array" ref="C362">IFERROR(INDEX(#REF!,MATCH(TRUE,INDEX((#REF!&lt;&gt;""),0),0)),"")</f>
        <v/>
      </c>
      <c r="D362" t="str">
        <f t="array" ref="D362">IFERROR(INDEX(E362:H362,MATCH(TRUE,INDEX((E362:H362&lt;&gt;""),0),0)),"")</f>
        <v/>
      </c>
      <c r="E362" t="str">
        <f>IFERROR(INDEX(#REF!,MATCH($C362,#REF!,0)),"")</f>
        <v/>
      </c>
      <c r="G362" t="str">
        <f t="shared" si="0"/>
        <v/>
      </c>
      <c r="H362" s="5" t="str">
        <f>IFERROR(INDEX(#REF!,MATCH($C362,#REF!,0)),"")</f>
        <v/>
      </c>
    </row>
    <row r="363" spans="2:8" hidden="1" x14ac:dyDescent="0.2">
      <c r="B363" s="4">
        <v>31</v>
      </c>
      <c r="C363" t="str">
        <f t="array" ref="C363">IFERROR(INDEX(#REF!,MATCH(TRUE,INDEX((#REF!&lt;&gt;""),0),0)),"")</f>
        <v/>
      </c>
      <c r="D363" t="str">
        <f t="array" ref="D363">IFERROR(INDEX(E363:H363,MATCH(TRUE,INDEX((E363:H363&lt;&gt;""),0),0)),"")</f>
        <v/>
      </c>
      <c r="E363" t="str">
        <f>IFERROR(INDEX(#REF!,MATCH($C363,#REF!,0)),"")</f>
        <v/>
      </c>
      <c r="G363" t="str">
        <f t="shared" si="0"/>
        <v/>
      </c>
      <c r="H363" s="5" t="str">
        <f>IFERROR(INDEX(#REF!,MATCH($C363,#REF!,0)),"")</f>
        <v/>
      </c>
    </row>
    <row r="364" spans="2:8" hidden="1" x14ac:dyDescent="0.2">
      <c r="B364" s="4">
        <v>32</v>
      </c>
      <c r="C364" t="str">
        <f t="array" ref="C364">IFERROR(INDEX(#REF!,MATCH(TRUE,INDEX((#REF!&lt;&gt;""),0),0)),"")</f>
        <v/>
      </c>
      <c r="D364" t="str">
        <f t="array" ref="D364">IFERROR(INDEX(E364:H364,MATCH(TRUE,INDEX((E364:H364&lt;&gt;""),0),0)),"")</f>
        <v/>
      </c>
      <c r="E364" t="str">
        <f>IFERROR(INDEX(#REF!,MATCH($C364,#REF!,0)),"")</f>
        <v/>
      </c>
      <c r="G364" t="str">
        <f t="shared" ref="G364:G395" si="1">IFERROR(INDEX(L$7:L$38,MATCH($C364,K$7:K$38,0)),"")</f>
        <v/>
      </c>
      <c r="H364" s="5" t="str">
        <f>IFERROR(INDEX(#REF!,MATCH($C364,#REF!,0)),"")</f>
        <v/>
      </c>
    </row>
    <row r="365" spans="2:8" hidden="1" x14ac:dyDescent="0.2">
      <c r="B365" s="4">
        <v>33</v>
      </c>
      <c r="C365" t="str">
        <f t="array" ref="C365">IFERROR(INDEX(#REF!,MATCH(TRUE,INDEX((#REF!&lt;&gt;""),0),0)),"")</f>
        <v/>
      </c>
      <c r="D365" t="str">
        <f t="array" ref="D365">IFERROR(INDEX(E365:H365,MATCH(TRUE,INDEX((E365:H365&lt;&gt;""),0),0)),"")</f>
        <v/>
      </c>
      <c r="E365" t="str">
        <f>IFERROR(INDEX(#REF!,MATCH($C365,#REF!,0)),"")</f>
        <v/>
      </c>
      <c r="G365" t="str">
        <f t="shared" si="1"/>
        <v/>
      </c>
      <c r="H365" s="5" t="str">
        <f>IFERROR(INDEX(#REF!,MATCH($C365,#REF!,0)),"")</f>
        <v/>
      </c>
    </row>
    <row r="366" spans="2:8" hidden="1" x14ac:dyDescent="0.2">
      <c r="B366" s="4">
        <v>34</v>
      </c>
      <c r="C366" t="str">
        <f t="array" ref="C366">IFERROR(INDEX(#REF!,MATCH(TRUE,INDEX((#REF!&lt;&gt;""),0),0)),"")</f>
        <v/>
      </c>
      <c r="D366" t="str">
        <f t="array" ref="D366">IFERROR(INDEX(E366:H366,MATCH(TRUE,INDEX((E366:H366&lt;&gt;""),0),0)),"")</f>
        <v/>
      </c>
      <c r="E366" t="str">
        <f>IFERROR(INDEX(#REF!,MATCH($C366,#REF!,0)),"")</f>
        <v/>
      </c>
      <c r="G366" t="str">
        <f t="shared" si="1"/>
        <v/>
      </c>
      <c r="H366" s="5" t="str">
        <f>IFERROR(INDEX(#REF!,MATCH($C366,#REF!,0)),"")</f>
        <v/>
      </c>
    </row>
    <row r="367" spans="2:8" hidden="1" x14ac:dyDescent="0.2">
      <c r="B367" s="4">
        <v>35</v>
      </c>
      <c r="C367" t="str">
        <f t="array" ref="C367">IFERROR(INDEX(#REF!,MATCH(TRUE,INDEX((#REF!&lt;&gt;""),0),0)),"")</f>
        <v/>
      </c>
      <c r="D367" t="str">
        <f t="array" ref="D367">IFERROR(INDEX(E367:H367,MATCH(TRUE,INDEX((E367:H367&lt;&gt;""),0),0)),"")</f>
        <v/>
      </c>
      <c r="E367" t="str">
        <f>IFERROR(INDEX(#REF!,MATCH($C367,#REF!,0)),"")</f>
        <v/>
      </c>
      <c r="G367" t="str">
        <f t="shared" si="1"/>
        <v/>
      </c>
      <c r="H367" s="5" t="str">
        <f>IFERROR(INDEX(#REF!,MATCH($C367,#REF!,0)),"")</f>
        <v/>
      </c>
    </row>
    <row r="368" spans="2:8" hidden="1" x14ac:dyDescent="0.2">
      <c r="B368" s="4">
        <v>36</v>
      </c>
      <c r="C368" t="str">
        <f t="array" ref="C368">IFERROR(INDEX(#REF!,MATCH(TRUE,INDEX((#REF!&lt;&gt;""),0),0)),"")</f>
        <v/>
      </c>
      <c r="D368" t="str">
        <f t="array" ref="D368">IFERROR(INDEX(E368:H368,MATCH(TRUE,INDEX((E368:H368&lt;&gt;""),0),0)),"")</f>
        <v/>
      </c>
      <c r="E368" t="str">
        <f>IFERROR(INDEX(#REF!,MATCH($C368,#REF!,0)),"")</f>
        <v/>
      </c>
      <c r="G368" t="str">
        <f t="shared" si="1"/>
        <v/>
      </c>
      <c r="H368" s="5" t="str">
        <f>IFERROR(INDEX(#REF!,MATCH($C368,#REF!,0)),"")</f>
        <v/>
      </c>
    </row>
    <row r="369" spans="2:8" hidden="1" x14ac:dyDescent="0.2">
      <c r="B369" s="4">
        <v>37</v>
      </c>
      <c r="C369" t="str">
        <f t="array" ref="C369">IFERROR(INDEX(#REF!,MATCH(TRUE,INDEX((#REF!&lt;&gt;""),0),0)),"")</f>
        <v/>
      </c>
      <c r="D369" t="str">
        <f t="array" ref="D369">IFERROR(INDEX(E369:H369,MATCH(TRUE,INDEX((E369:H369&lt;&gt;""),0),0)),"")</f>
        <v/>
      </c>
      <c r="E369" t="str">
        <f>IFERROR(INDEX(#REF!,MATCH($C369,#REF!,0)),"")</f>
        <v/>
      </c>
      <c r="G369" t="str">
        <f t="shared" si="1"/>
        <v/>
      </c>
      <c r="H369" s="5" t="str">
        <f>IFERROR(INDEX(#REF!,MATCH($C369,#REF!,0)),"")</f>
        <v/>
      </c>
    </row>
    <row r="370" spans="2:8" hidden="1" x14ac:dyDescent="0.2">
      <c r="B370" s="4">
        <v>38</v>
      </c>
      <c r="C370" t="str">
        <f t="array" ref="C370">IFERROR(INDEX(#REF!,MATCH(TRUE,INDEX((#REF!&lt;&gt;""),0),0)),"")</f>
        <v/>
      </c>
      <c r="D370" t="str">
        <f t="array" ref="D370">IFERROR(INDEX(E370:H370,MATCH(TRUE,INDEX((E370:H370&lt;&gt;""),0),0)),"")</f>
        <v/>
      </c>
      <c r="E370" t="str">
        <f>IFERROR(INDEX(#REF!,MATCH($C370,#REF!,0)),"")</f>
        <v/>
      </c>
      <c r="G370" t="str">
        <f t="shared" si="1"/>
        <v/>
      </c>
      <c r="H370" s="5" t="str">
        <f>IFERROR(INDEX(#REF!,MATCH($C370,#REF!,0)),"")</f>
        <v/>
      </c>
    </row>
    <row r="371" spans="2:8" hidden="1" x14ac:dyDescent="0.2">
      <c r="B371" s="4">
        <v>39</v>
      </c>
      <c r="C371" t="str">
        <f t="array" ref="C371">IFERROR(INDEX(#REF!,MATCH(TRUE,INDEX((#REF!&lt;&gt;""),0),0)),"")</f>
        <v/>
      </c>
      <c r="D371" t="str">
        <f t="array" ref="D371">IFERROR(INDEX(E371:H371,MATCH(TRUE,INDEX((E371:H371&lt;&gt;""),0),0)),"")</f>
        <v/>
      </c>
      <c r="E371" t="str">
        <f>IFERROR(INDEX(#REF!,MATCH($C371,#REF!,0)),"")</f>
        <v/>
      </c>
      <c r="G371" t="str">
        <f t="shared" si="1"/>
        <v/>
      </c>
      <c r="H371" s="5" t="str">
        <f>IFERROR(INDEX(#REF!,MATCH($C371,#REF!,0)),"")</f>
        <v/>
      </c>
    </row>
    <row r="372" spans="2:8" hidden="1" x14ac:dyDescent="0.2">
      <c r="B372" s="4">
        <v>40</v>
      </c>
      <c r="C372" t="str">
        <f t="array" ref="C372">IFERROR(INDEX(#REF!,MATCH(TRUE,INDEX((#REF!&lt;&gt;""),0),0)),"")</f>
        <v/>
      </c>
      <c r="D372" t="str">
        <f t="array" ref="D372">IFERROR(INDEX(E372:H372,MATCH(TRUE,INDEX((E372:H372&lt;&gt;""),0),0)),"")</f>
        <v/>
      </c>
      <c r="E372" t="str">
        <f>IFERROR(INDEX(#REF!,MATCH($C372,#REF!,0)),"")</f>
        <v/>
      </c>
      <c r="G372" t="str">
        <f t="shared" si="1"/>
        <v/>
      </c>
      <c r="H372" s="5" t="str">
        <f>IFERROR(INDEX(#REF!,MATCH($C372,#REF!,0)),"")</f>
        <v/>
      </c>
    </row>
    <row r="373" spans="2:8" hidden="1" x14ac:dyDescent="0.2">
      <c r="B373" s="4">
        <v>41</v>
      </c>
      <c r="C373" t="str">
        <f t="array" ref="C373">IFERROR(INDEX(#REF!,MATCH(TRUE,INDEX((#REF!&lt;&gt;""),0),0)),"")</f>
        <v/>
      </c>
      <c r="D373" t="str">
        <f t="array" ref="D373">IFERROR(INDEX(E373:H373,MATCH(TRUE,INDEX((E373:H373&lt;&gt;""),0),0)),"")</f>
        <v/>
      </c>
      <c r="E373" t="str">
        <f>IFERROR(INDEX(#REF!,MATCH($C373,#REF!,0)),"")</f>
        <v/>
      </c>
      <c r="G373" t="str">
        <f t="shared" si="1"/>
        <v/>
      </c>
      <c r="H373" s="5" t="str">
        <f>IFERROR(INDEX(#REF!,MATCH($C373,#REF!,0)),"")</f>
        <v/>
      </c>
    </row>
    <row r="374" spans="2:8" hidden="1" x14ac:dyDescent="0.2">
      <c r="B374" s="4">
        <v>42</v>
      </c>
      <c r="C374" t="str">
        <f t="array" ref="C374">IFERROR(INDEX(#REF!,MATCH(TRUE,INDEX((#REF!&lt;&gt;""),0),0)),"")</f>
        <v/>
      </c>
      <c r="D374" t="str">
        <f t="array" ref="D374">IFERROR(INDEX(E374:H374,MATCH(TRUE,INDEX((E374:H374&lt;&gt;""),0),0)),"")</f>
        <v/>
      </c>
      <c r="E374" t="str">
        <f>IFERROR(INDEX(#REF!,MATCH($C374,#REF!,0)),"")</f>
        <v/>
      </c>
      <c r="G374" t="str">
        <f t="shared" si="1"/>
        <v/>
      </c>
      <c r="H374" s="5" t="str">
        <f>IFERROR(INDEX(#REF!,MATCH($C374,#REF!,0)),"")</f>
        <v/>
      </c>
    </row>
    <row r="375" spans="2:8" hidden="1" x14ac:dyDescent="0.2">
      <c r="B375" s="4">
        <v>43</v>
      </c>
      <c r="C375" t="str">
        <f t="array" ref="C375">IFERROR(INDEX(#REF!,MATCH(TRUE,INDEX((#REF!&lt;&gt;""),0),0)),"")</f>
        <v/>
      </c>
      <c r="D375" t="str">
        <f t="array" ref="D375">IFERROR(INDEX(E375:H375,MATCH(TRUE,INDEX((E375:H375&lt;&gt;""),0),0)),"")</f>
        <v/>
      </c>
      <c r="E375" t="str">
        <f>IFERROR(INDEX(#REF!,MATCH($C375,#REF!,0)),"")</f>
        <v/>
      </c>
      <c r="G375" t="str">
        <f t="shared" si="1"/>
        <v/>
      </c>
      <c r="H375" s="5" t="str">
        <f>IFERROR(INDEX(#REF!,MATCH($C375,#REF!,0)),"")</f>
        <v/>
      </c>
    </row>
    <row r="376" spans="2:8" hidden="1" x14ac:dyDescent="0.2">
      <c r="B376" s="4">
        <v>44</v>
      </c>
      <c r="C376" t="str">
        <f t="array" ref="C376">IFERROR(INDEX(#REF!,MATCH(TRUE,INDEX((#REF!&lt;&gt;""),0),0)),"")</f>
        <v/>
      </c>
      <c r="D376" t="str">
        <f t="array" ref="D376">IFERROR(INDEX(E376:H376,MATCH(TRUE,INDEX((E376:H376&lt;&gt;""),0),0)),"")</f>
        <v/>
      </c>
      <c r="E376" t="str">
        <f>IFERROR(INDEX(#REF!,MATCH($C376,#REF!,0)),"")</f>
        <v/>
      </c>
      <c r="G376" t="str">
        <f t="shared" si="1"/>
        <v/>
      </c>
      <c r="H376" s="5" t="str">
        <f>IFERROR(INDEX(#REF!,MATCH($C376,#REF!,0)),"")</f>
        <v/>
      </c>
    </row>
    <row r="377" spans="2:8" hidden="1" x14ac:dyDescent="0.2">
      <c r="B377" s="4">
        <v>45</v>
      </c>
      <c r="C377" t="str">
        <f t="array" ref="C377">IFERROR(INDEX(#REF!,MATCH(TRUE,INDEX((#REF!&lt;&gt;""),0),0)),"")</f>
        <v/>
      </c>
      <c r="D377" t="str">
        <f t="array" ref="D377">IFERROR(INDEX(E377:H377,MATCH(TRUE,INDEX((E377:H377&lt;&gt;""),0),0)),"")</f>
        <v/>
      </c>
      <c r="E377" t="str">
        <f>IFERROR(INDEX(#REF!,MATCH($C377,#REF!,0)),"")</f>
        <v/>
      </c>
      <c r="G377" t="str">
        <f t="shared" si="1"/>
        <v/>
      </c>
      <c r="H377" s="5" t="str">
        <f>IFERROR(INDEX(#REF!,MATCH($C377,#REF!,0)),"")</f>
        <v/>
      </c>
    </row>
    <row r="378" spans="2:8" hidden="1" x14ac:dyDescent="0.2">
      <c r="B378" s="4">
        <v>46</v>
      </c>
      <c r="C378" t="str">
        <f t="array" ref="C378">IFERROR(INDEX(#REF!,MATCH(TRUE,INDEX((#REF!&lt;&gt;""),0),0)),"")</f>
        <v/>
      </c>
      <c r="D378" t="str">
        <f t="array" ref="D378">IFERROR(INDEX(E378:H378,MATCH(TRUE,INDEX((E378:H378&lt;&gt;""),0),0)),"")</f>
        <v/>
      </c>
      <c r="E378" t="str">
        <f>IFERROR(INDEX(#REF!,MATCH($C378,#REF!,0)),"")</f>
        <v/>
      </c>
      <c r="G378" t="str">
        <f t="shared" si="1"/>
        <v/>
      </c>
      <c r="H378" s="5" t="str">
        <f>IFERROR(INDEX(#REF!,MATCH($C378,#REF!,0)),"")</f>
        <v/>
      </c>
    </row>
    <row r="379" spans="2:8" hidden="1" x14ac:dyDescent="0.2">
      <c r="B379" s="4">
        <v>47</v>
      </c>
      <c r="C379" t="str">
        <f t="array" ref="C379">IFERROR(INDEX(#REF!,MATCH(TRUE,INDEX((#REF!&lt;&gt;""),0),0)),"")</f>
        <v/>
      </c>
      <c r="D379" t="str">
        <f t="array" ref="D379">IFERROR(INDEX(E379:H379,MATCH(TRUE,INDEX((E379:H379&lt;&gt;""),0),0)),"")</f>
        <v/>
      </c>
      <c r="E379" t="str">
        <f>IFERROR(INDEX(#REF!,MATCH($C379,#REF!,0)),"")</f>
        <v/>
      </c>
      <c r="G379" t="str">
        <f t="shared" si="1"/>
        <v/>
      </c>
      <c r="H379" s="5" t="str">
        <f>IFERROR(INDEX(#REF!,MATCH($C379,#REF!,0)),"")</f>
        <v/>
      </c>
    </row>
    <row r="380" spans="2:8" hidden="1" x14ac:dyDescent="0.2">
      <c r="B380" s="4">
        <v>48</v>
      </c>
      <c r="C380" t="str">
        <f t="array" ref="C380">IFERROR(INDEX(#REF!,MATCH(TRUE,INDEX((#REF!&lt;&gt;""),0),0)),"")</f>
        <v/>
      </c>
      <c r="D380" t="str">
        <f t="array" ref="D380">IFERROR(INDEX(E380:H380,MATCH(TRUE,INDEX((E380:H380&lt;&gt;""),0),0)),"")</f>
        <v/>
      </c>
      <c r="E380" t="str">
        <f>IFERROR(INDEX(#REF!,MATCH($C380,#REF!,0)),"")</f>
        <v/>
      </c>
      <c r="G380" t="str">
        <f t="shared" si="1"/>
        <v/>
      </c>
      <c r="H380" s="5" t="str">
        <f>IFERROR(INDEX(#REF!,MATCH($C380,#REF!,0)),"")</f>
        <v/>
      </c>
    </row>
    <row r="381" spans="2:8" hidden="1" x14ac:dyDescent="0.2">
      <c r="B381" s="4">
        <v>49</v>
      </c>
      <c r="C381" t="str">
        <f t="array" ref="C381">IFERROR(INDEX(#REF!,MATCH(TRUE,INDEX((#REF!&lt;&gt;""),0),0)),"")</f>
        <v/>
      </c>
      <c r="D381" t="str">
        <f t="array" ref="D381">IFERROR(INDEX(E381:H381,MATCH(TRUE,INDEX((E381:H381&lt;&gt;""),0),0)),"")</f>
        <v/>
      </c>
      <c r="E381" t="str">
        <f>IFERROR(INDEX(#REF!,MATCH($C381,#REF!,0)),"")</f>
        <v/>
      </c>
      <c r="G381" t="str">
        <f t="shared" si="1"/>
        <v/>
      </c>
      <c r="H381" s="5" t="str">
        <f>IFERROR(INDEX(#REF!,MATCH($C381,#REF!,0)),"")</f>
        <v/>
      </c>
    </row>
    <row r="382" spans="2:8" hidden="1" x14ac:dyDescent="0.2">
      <c r="B382" s="4">
        <v>50</v>
      </c>
      <c r="C382" t="str">
        <f t="array" ref="C382">IFERROR(INDEX(#REF!,MATCH(TRUE,INDEX((#REF!&lt;&gt;""),0),0)),"")</f>
        <v/>
      </c>
      <c r="D382" t="str">
        <f t="array" ref="D382">IFERROR(INDEX(E382:H382,MATCH(TRUE,INDEX((E382:H382&lt;&gt;""),0),0)),"")</f>
        <v/>
      </c>
      <c r="E382" t="str">
        <f>IFERROR(INDEX(#REF!,MATCH($C382,#REF!,0)),"")</f>
        <v/>
      </c>
      <c r="G382" t="str">
        <f t="shared" si="1"/>
        <v/>
      </c>
      <c r="H382" s="5" t="str">
        <f>IFERROR(INDEX(#REF!,MATCH($C382,#REF!,0)),"")</f>
        <v/>
      </c>
    </row>
    <row r="383" spans="2:8" hidden="1" x14ac:dyDescent="0.2">
      <c r="B383" s="4">
        <v>51</v>
      </c>
      <c r="C383" t="str">
        <f t="array" ref="C383">IFERROR(INDEX(#REF!,MATCH(TRUE,INDEX((#REF!&lt;&gt;""),0),0)),"")</f>
        <v/>
      </c>
      <c r="D383" t="str">
        <f t="array" ref="D383">IFERROR(INDEX(E383:H383,MATCH(TRUE,INDEX((E383:H383&lt;&gt;""),0),0)),"")</f>
        <v/>
      </c>
      <c r="E383" t="str">
        <f>IFERROR(INDEX(#REF!,MATCH($C383,#REF!,0)),"")</f>
        <v/>
      </c>
      <c r="G383" t="str">
        <f t="shared" si="1"/>
        <v/>
      </c>
      <c r="H383" s="5" t="str">
        <f>IFERROR(INDEX(#REF!,MATCH($C383,#REF!,0)),"")</f>
        <v/>
      </c>
    </row>
    <row r="384" spans="2:8" hidden="1" x14ac:dyDescent="0.2">
      <c r="B384" s="4">
        <v>52</v>
      </c>
      <c r="C384" t="str">
        <f t="array" ref="C384">IFERROR(INDEX(#REF!,MATCH(TRUE,INDEX((#REF!&lt;&gt;""),0),0)),"")</f>
        <v/>
      </c>
      <c r="D384" t="str">
        <f t="array" ref="D384">IFERROR(INDEX(E384:H384,MATCH(TRUE,INDEX((E384:H384&lt;&gt;""),0),0)),"")</f>
        <v/>
      </c>
      <c r="E384" t="str">
        <f>IFERROR(INDEX(#REF!,MATCH($C384,#REF!,0)),"")</f>
        <v/>
      </c>
      <c r="G384" t="str">
        <f t="shared" si="1"/>
        <v/>
      </c>
      <c r="H384" s="5" t="str">
        <f>IFERROR(INDEX(#REF!,MATCH($C384,#REF!,0)),"")</f>
        <v/>
      </c>
    </row>
    <row r="385" spans="2:8" hidden="1" x14ac:dyDescent="0.2">
      <c r="B385" s="4">
        <v>53</v>
      </c>
      <c r="C385" t="str">
        <f t="array" ref="C385">IFERROR(INDEX(#REF!,MATCH(TRUE,INDEX((#REF!&lt;&gt;""),0),0)),"")</f>
        <v/>
      </c>
      <c r="D385" t="str">
        <f t="array" ref="D385">IFERROR(INDEX(E385:H385,MATCH(TRUE,INDEX((E385:H385&lt;&gt;""),0),0)),"")</f>
        <v/>
      </c>
      <c r="E385" t="str">
        <f>IFERROR(INDEX(#REF!,MATCH($C385,#REF!,0)),"")</f>
        <v/>
      </c>
      <c r="G385" t="str">
        <f t="shared" si="1"/>
        <v/>
      </c>
      <c r="H385" s="5" t="str">
        <f>IFERROR(INDEX(#REF!,MATCH($C385,#REF!,0)),"")</f>
        <v/>
      </c>
    </row>
    <row r="386" spans="2:8" hidden="1" x14ac:dyDescent="0.2">
      <c r="B386" s="4">
        <v>54</v>
      </c>
      <c r="C386" t="str">
        <f t="array" ref="C386">IFERROR(INDEX(#REF!,MATCH(TRUE,INDEX((#REF!&lt;&gt;""),0),0)),"")</f>
        <v/>
      </c>
      <c r="D386" t="str">
        <f t="array" ref="D386">IFERROR(INDEX(E386:H386,MATCH(TRUE,INDEX((E386:H386&lt;&gt;""),0),0)),"")</f>
        <v/>
      </c>
      <c r="E386" t="str">
        <f>IFERROR(INDEX(#REF!,MATCH($C386,#REF!,0)),"")</f>
        <v/>
      </c>
      <c r="G386" t="str">
        <f t="shared" si="1"/>
        <v/>
      </c>
      <c r="H386" s="5" t="str">
        <f>IFERROR(INDEX(#REF!,MATCH($C386,#REF!,0)),"")</f>
        <v/>
      </c>
    </row>
    <row r="387" spans="2:8" hidden="1" x14ac:dyDescent="0.2">
      <c r="B387" s="4">
        <v>55</v>
      </c>
      <c r="C387" t="str">
        <f t="array" ref="C387">IFERROR(INDEX(#REF!,MATCH(TRUE,INDEX((#REF!&lt;&gt;""),0),0)),"")</f>
        <v/>
      </c>
      <c r="D387" t="str">
        <f t="array" ref="D387">IFERROR(INDEX(E387:H387,MATCH(TRUE,INDEX((E387:H387&lt;&gt;""),0),0)),"")</f>
        <v/>
      </c>
      <c r="E387" t="str">
        <f>IFERROR(INDEX(#REF!,MATCH($C387,#REF!,0)),"")</f>
        <v/>
      </c>
      <c r="G387" t="str">
        <f t="shared" si="1"/>
        <v/>
      </c>
      <c r="H387" s="5" t="str">
        <f>IFERROR(INDEX(#REF!,MATCH($C387,#REF!,0)),"")</f>
        <v/>
      </c>
    </row>
    <row r="388" spans="2:8" hidden="1" x14ac:dyDescent="0.2">
      <c r="B388" s="4">
        <v>56</v>
      </c>
      <c r="C388" t="str">
        <f t="array" ref="C388">IFERROR(INDEX(#REF!,MATCH(TRUE,INDEX((#REF!&lt;&gt;""),0),0)),"")</f>
        <v/>
      </c>
      <c r="D388" t="str">
        <f t="array" ref="D388">IFERROR(INDEX(E388:H388,MATCH(TRUE,INDEX((E388:H388&lt;&gt;""),0),0)),"")</f>
        <v/>
      </c>
      <c r="E388" t="str">
        <f>IFERROR(INDEX(#REF!,MATCH($C388,#REF!,0)),"")</f>
        <v/>
      </c>
      <c r="G388" t="str">
        <f t="shared" si="1"/>
        <v/>
      </c>
      <c r="H388" s="5" t="str">
        <f>IFERROR(INDEX(#REF!,MATCH($C388,#REF!,0)),"")</f>
        <v/>
      </c>
    </row>
    <row r="389" spans="2:8" hidden="1" x14ac:dyDescent="0.2">
      <c r="B389" s="4">
        <v>57</v>
      </c>
      <c r="C389" t="str">
        <f t="array" ref="C389">IFERROR(INDEX(#REF!,MATCH(TRUE,INDEX((#REF!&lt;&gt;""),0),0)),"")</f>
        <v/>
      </c>
      <c r="D389" t="str">
        <f t="array" ref="D389">IFERROR(INDEX(E389:H389,MATCH(TRUE,INDEX((E389:H389&lt;&gt;""),0),0)),"")</f>
        <v/>
      </c>
      <c r="E389" t="str">
        <f>IFERROR(INDEX(#REF!,MATCH($C389,#REF!,0)),"")</f>
        <v/>
      </c>
      <c r="G389" t="str">
        <f t="shared" si="1"/>
        <v/>
      </c>
      <c r="H389" s="5" t="str">
        <f>IFERROR(INDEX(#REF!,MATCH($C389,#REF!,0)),"")</f>
        <v/>
      </c>
    </row>
    <row r="390" spans="2:8" hidden="1" x14ac:dyDescent="0.2">
      <c r="B390" s="4">
        <v>58</v>
      </c>
      <c r="C390" t="str">
        <f t="array" ref="C390">IFERROR(INDEX(#REF!,MATCH(TRUE,INDEX((#REF!&lt;&gt;""),0),0)),"")</f>
        <v/>
      </c>
      <c r="D390" t="str">
        <f t="array" ref="D390">IFERROR(INDEX(E390:H390,MATCH(TRUE,INDEX((E390:H390&lt;&gt;""),0),0)),"")</f>
        <v/>
      </c>
      <c r="E390" t="str">
        <f>IFERROR(INDEX(#REF!,MATCH($C390,#REF!,0)),"")</f>
        <v/>
      </c>
      <c r="G390" t="str">
        <f t="shared" si="1"/>
        <v/>
      </c>
      <c r="H390" s="5" t="str">
        <f>IFERROR(INDEX(#REF!,MATCH($C390,#REF!,0)),"")</f>
        <v/>
      </c>
    </row>
    <row r="391" spans="2:8" hidden="1" x14ac:dyDescent="0.2">
      <c r="B391" s="4">
        <v>59</v>
      </c>
      <c r="C391" t="str">
        <f t="array" ref="C391">IFERROR(INDEX(#REF!,MATCH(TRUE,INDEX((#REF!&lt;&gt;""),0),0)),"")</f>
        <v/>
      </c>
      <c r="D391" t="str">
        <f t="array" ref="D391">IFERROR(INDEX(E391:H391,MATCH(TRUE,INDEX((E391:H391&lt;&gt;""),0),0)),"")</f>
        <v/>
      </c>
      <c r="E391" t="str">
        <f>IFERROR(INDEX(#REF!,MATCH($C391,#REF!,0)),"")</f>
        <v/>
      </c>
      <c r="G391" t="str">
        <f t="shared" si="1"/>
        <v/>
      </c>
      <c r="H391" s="5" t="str">
        <f>IFERROR(INDEX(#REF!,MATCH($C391,#REF!,0)),"")</f>
        <v/>
      </c>
    </row>
    <row r="392" spans="2:8" hidden="1" x14ac:dyDescent="0.2">
      <c r="B392" s="4">
        <v>60</v>
      </c>
      <c r="C392" t="str">
        <f t="array" ref="C392">IFERROR(INDEX(#REF!,MATCH(TRUE,INDEX((#REF!&lt;&gt;""),0),0)),"")</f>
        <v/>
      </c>
      <c r="D392" t="str">
        <f t="array" ref="D392">IFERROR(INDEX(E392:H392,MATCH(TRUE,INDEX((E392:H392&lt;&gt;""),0),0)),"")</f>
        <v/>
      </c>
      <c r="E392" t="str">
        <f>IFERROR(INDEX(#REF!,MATCH($C392,#REF!,0)),"")</f>
        <v/>
      </c>
      <c r="G392" t="str">
        <f t="shared" si="1"/>
        <v/>
      </c>
      <c r="H392" s="5" t="str">
        <f>IFERROR(INDEX(#REF!,MATCH($C392,#REF!,0)),"")</f>
        <v/>
      </c>
    </row>
    <row r="393" spans="2:8" hidden="1" x14ac:dyDescent="0.2">
      <c r="B393" s="4">
        <v>61</v>
      </c>
      <c r="C393" t="str">
        <f t="array" ref="C393">IFERROR(INDEX(#REF!,MATCH(TRUE,INDEX((#REF!&lt;&gt;""),0),0)),"")</f>
        <v/>
      </c>
      <c r="D393" t="str">
        <f t="array" ref="D393">IFERROR(INDEX(E393:H393,MATCH(TRUE,INDEX((E393:H393&lt;&gt;""),0),0)),"")</f>
        <v/>
      </c>
      <c r="E393" t="str">
        <f>IFERROR(INDEX(#REF!,MATCH($C393,#REF!,0)),"")</f>
        <v/>
      </c>
      <c r="G393" t="str">
        <f t="shared" si="1"/>
        <v/>
      </c>
      <c r="H393" s="5" t="str">
        <f>IFERROR(INDEX(#REF!,MATCH($C393,#REF!,0)),"")</f>
        <v/>
      </c>
    </row>
    <row r="394" spans="2:8" hidden="1" x14ac:dyDescent="0.2">
      <c r="B394" s="4">
        <v>62</v>
      </c>
      <c r="C394" t="str">
        <f t="array" ref="C394">IFERROR(INDEX(#REF!,MATCH(TRUE,INDEX((#REF!&lt;&gt;""),0),0)),"")</f>
        <v/>
      </c>
      <c r="D394" t="str">
        <f t="array" ref="D394">IFERROR(INDEX(E394:H394,MATCH(TRUE,INDEX((E394:H394&lt;&gt;""),0),0)),"")</f>
        <v/>
      </c>
      <c r="E394" t="str">
        <f>IFERROR(INDEX(#REF!,MATCH($C394,#REF!,0)),"")</f>
        <v/>
      </c>
      <c r="G394" t="str">
        <f t="shared" si="1"/>
        <v/>
      </c>
      <c r="H394" s="5" t="str">
        <f>IFERROR(INDEX(#REF!,MATCH($C394,#REF!,0)),"")</f>
        <v/>
      </c>
    </row>
    <row r="395" spans="2:8" hidden="1" x14ac:dyDescent="0.2">
      <c r="B395" s="4">
        <v>63</v>
      </c>
      <c r="C395" t="str">
        <f t="array" ref="C395">IFERROR(INDEX(#REF!,MATCH(TRUE,INDEX((#REF!&lt;&gt;""),0),0)),"")</f>
        <v/>
      </c>
      <c r="D395" t="str">
        <f t="array" ref="D395">IFERROR(INDEX(E395:H395,MATCH(TRUE,INDEX((E395:H395&lt;&gt;""),0),0)),"")</f>
        <v/>
      </c>
      <c r="E395" t="str">
        <f>IFERROR(INDEX(#REF!,MATCH($C395,#REF!,0)),"")</f>
        <v/>
      </c>
      <c r="G395" t="str">
        <f t="shared" si="1"/>
        <v/>
      </c>
      <c r="H395" s="5" t="str">
        <f>IFERROR(INDEX(#REF!,MATCH($C395,#REF!,0)),"")</f>
        <v/>
      </c>
    </row>
    <row r="396" spans="2:8" hidden="1" x14ac:dyDescent="0.2">
      <c r="B396" s="4">
        <v>64</v>
      </c>
      <c r="C396" t="str">
        <f t="array" ref="C396">IFERROR(INDEX(#REF!,MATCH(TRUE,INDEX((#REF!&lt;&gt;""),0),0)),"")</f>
        <v/>
      </c>
      <c r="D396" t="str">
        <f t="array" ref="D396">IFERROR(INDEX(E396:H396,MATCH(TRUE,INDEX((E396:H396&lt;&gt;""),0),0)),"")</f>
        <v/>
      </c>
      <c r="E396" t="str">
        <f>IFERROR(INDEX(#REF!,MATCH($C396,#REF!,0)),"")</f>
        <v/>
      </c>
      <c r="G396" t="str">
        <f t="shared" ref="G396:G427" si="2">IFERROR(INDEX(L$7:L$38,MATCH($C396,K$7:K$38,0)),"")</f>
        <v/>
      </c>
      <c r="H396" s="5" t="str">
        <f>IFERROR(INDEX(#REF!,MATCH($C396,#REF!,0)),"")</f>
        <v/>
      </c>
    </row>
    <row r="397" spans="2:8" hidden="1" x14ac:dyDescent="0.2">
      <c r="B397" s="4">
        <v>65</v>
      </c>
      <c r="C397" t="str">
        <f t="array" ref="C397">IFERROR(INDEX(#REF!,MATCH(TRUE,INDEX((#REF!&lt;&gt;""),0),0)),"")</f>
        <v/>
      </c>
      <c r="D397" t="str">
        <f t="array" ref="D397">IFERROR(INDEX(E397:H397,MATCH(TRUE,INDEX((E397:H397&lt;&gt;""),0),0)),"")</f>
        <v/>
      </c>
      <c r="E397" t="str">
        <f>IFERROR(INDEX(#REF!,MATCH($C397,#REF!,0)),"")</f>
        <v/>
      </c>
      <c r="G397" t="str">
        <f t="shared" si="2"/>
        <v/>
      </c>
      <c r="H397" s="5" t="str">
        <f>IFERROR(INDEX(#REF!,MATCH($C397,#REF!,0)),"")</f>
        <v/>
      </c>
    </row>
    <row r="398" spans="2:8" hidden="1" x14ac:dyDescent="0.2">
      <c r="B398" s="4">
        <v>66</v>
      </c>
      <c r="C398" t="str">
        <f t="array" ref="C398">IFERROR(INDEX(#REF!,MATCH(TRUE,INDEX((#REF!&lt;&gt;""),0),0)),"")</f>
        <v/>
      </c>
      <c r="D398" t="str">
        <f t="array" ref="D398">IFERROR(INDEX(E398:H398,MATCH(TRUE,INDEX((E398:H398&lt;&gt;""),0),0)),"")</f>
        <v/>
      </c>
      <c r="E398" t="str">
        <f>IFERROR(INDEX(#REF!,MATCH($C398,#REF!,0)),"")</f>
        <v/>
      </c>
      <c r="G398" t="str">
        <f t="shared" si="2"/>
        <v/>
      </c>
      <c r="H398" s="5" t="str">
        <f>IFERROR(INDEX(#REF!,MATCH($C398,#REF!,0)),"")</f>
        <v/>
      </c>
    </row>
    <row r="399" spans="2:8" hidden="1" x14ac:dyDescent="0.2">
      <c r="B399" s="4">
        <v>67</v>
      </c>
      <c r="C399" t="str">
        <f t="array" ref="C399">IFERROR(INDEX(#REF!,MATCH(TRUE,INDEX((#REF!&lt;&gt;""),0),0)),"")</f>
        <v/>
      </c>
      <c r="D399" t="str">
        <f t="array" ref="D399">IFERROR(INDEX(E399:H399,MATCH(TRUE,INDEX((E399:H399&lt;&gt;""),0),0)),"")</f>
        <v/>
      </c>
      <c r="E399" t="str">
        <f>IFERROR(INDEX(#REF!,MATCH($C399,#REF!,0)),"")</f>
        <v/>
      </c>
      <c r="G399" t="str">
        <f t="shared" si="2"/>
        <v/>
      </c>
      <c r="H399" s="5" t="str">
        <f>IFERROR(INDEX(#REF!,MATCH($C399,#REF!,0)),"")</f>
        <v/>
      </c>
    </row>
    <row r="400" spans="2:8" hidden="1" x14ac:dyDescent="0.2">
      <c r="B400" s="4">
        <v>68</v>
      </c>
      <c r="C400" t="str">
        <f t="array" ref="C400">IFERROR(INDEX(#REF!,MATCH(TRUE,INDEX((#REF!&lt;&gt;""),0),0)),"")</f>
        <v/>
      </c>
      <c r="D400" t="str">
        <f t="array" ref="D400">IFERROR(INDEX(E400:H400,MATCH(TRUE,INDEX((E400:H400&lt;&gt;""),0),0)),"")</f>
        <v/>
      </c>
      <c r="E400" t="str">
        <f>IFERROR(INDEX(#REF!,MATCH($C400,#REF!,0)),"")</f>
        <v/>
      </c>
      <c r="G400" t="str">
        <f t="shared" si="2"/>
        <v/>
      </c>
      <c r="H400" s="5" t="str">
        <f>IFERROR(INDEX(#REF!,MATCH($C400,#REF!,0)),"")</f>
        <v/>
      </c>
    </row>
    <row r="401" spans="2:8" hidden="1" x14ac:dyDescent="0.2">
      <c r="B401" s="4">
        <v>69</v>
      </c>
      <c r="C401" t="str">
        <f t="array" ref="C401">IFERROR(INDEX(#REF!,MATCH(TRUE,INDEX((#REF!&lt;&gt;""),0),0)),"")</f>
        <v/>
      </c>
      <c r="D401" t="str">
        <f t="array" ref="D401">IFERROR(INDEX(E401:H401,MATCH(TRUE,INDEX((E401:H401&lt;&gt;""),0),0)),"")</f>
        <v/>
      </c>
      <c r="E401" t="str">
        <f>IFERROR(INDEX(#REF!,MATCH($C401,#REF!,0)),"")</f>
        <v/>
      </c>
      <c r="G401" t="str">
        <f t="shared" si="2"/>
        <v/>
      </c>
      <c r="H401" s="5" t="str">
        <f>IFERROR(INDEX(#REF!,MATCH($C401,#REF!,0)),"")</f>
        <v/>
      </c>
    </row>
    <row r="402" spans="2:8" hidden="1" x14ac:dyDescent="0.2">
      <c r="B402" s="4">
        <v>70</v>
      </c>
      <c r="C402" t="str">
        <f t="array" ref="C402">IFERROR(INDEX(#REF!,MATCH(TRUE,INDEX((#REF!&lt;&gt;""),0),0)),"")</f>
        <v/>
      </c>
      <c r="D402" t="str">
        <f t="array" ref="D402">IFERROR(INDEX(E402:H402,MATCH(TRUE,INDEX((E402:H402&lt;&gt;""),0),0)),"")</f>
        <v/>
      </c>
      <c r="E402" t="str">
        <f>IFERROR(INDEX(#REF!,MATCH($C402,#REF!,0)),"")</f>
        <v/>
      </c>
      <c r="G402" t="str">
        <f t="shared" si="2"/>
        <v/>
      </c>
      <c r="H402" s="5" t="str">
        <f>IFERROR(INDEX(#REF!,MATCH($C402,#REF!,0)),"")</f>
        <v/>
      </c>
    </row>
    <row r="403" spans="2:8" hidden="1" x14ac:dyDescent="0.2">
      <c r="B403" s="4">
        <v>71</v>
      </c>
      <c r="C403" t="str">
        <f t="array" ref="C403">IFERROR(INDEX(#REF!,MATCH(TRUE,INDEX((#REF!&lt;&gt;""),0),0)),"")</f>
        <v/>
      </c>
      <c r="D403" t="str">
        <f t="array" ref="D403">IFERROR(INDEX(E403:H403,MATCH(TRUE,INDEX((E403:H403&lt;&gt;""),0),0)),"")</f>
        <v/>
      </c>
      <c r="E403" t="str">
        <f>IFERROR(INDEX(#REF!,MATCH($C403,#REF!,0)),"")</f>
        <v/>
      </c>
      <c r="G403" t="str">
        <f t="shared" si="2"/>
        <v/>
      </c>
      <c r="H403" s="5" t="str">
        <f>IFERROR(INDEX(#REF!,MATCH($C403,#REF!,0)),"")</f>
        <v/>
      </c>
    </row>
    <row r="404" spans="2:8" hidden="1" x14ac:dyDescent="0.2">
      <c r="B404" s="4">
        <v>72</v>
      </c>
      <c r="C404" t="str">
        <f t="array" ref="C404">IFERROR(INDEX(#REF!,MATCH(TRUE,INDEX((#REF!&lt;&gt;""),0),0)),"")</f>
        <v/>
      </c>
      <c r="D404" t="str">
        <f t="array" ref="D404">IFERROR(INDEX(E404:H404,MATCH(TRUE,INDEX((E404:H404&lt;&gt;""),0),0)),"")</f>
        <v/>
      </c>
      <c r="E404" t="str">
        <f>IFERROR(INDEX(#REF!,MATCH($C404,#REF!,0)),"")</f>
        <v/>
      </c>
      <c r="G404" t="str">
        <f t="shared" si="2"/>
        <v/>
      </c>
      <c r="H404" s="5" t="str">
        <f>IFERROR(INDEX(#REF!,MATCH($C404,#REF!,0)),"")</f>
        <v/>
      </c>
    </row>
    <row r="405" spans="2:8" hidden="1" x14ac:dyDescent="0.2">
      <c r="B405" s="4">
        <v>73</v>
      </c>
      <c r="C405" t="str">
        <f t="array" ref="C405">IFERROR(INDEX(#REF!,MATCH(TRUE,INDEX((#REF!&lt;&gt;""),0),0)),"")</f>
        <v/>
      </c>
      <c r="D405" t="str">
        <f t="array" ref="D405">IFERROR(INDEX(E405:H405,MATCH(TRUE,INDEX((E405:H405&lt;&gt;""),0),0)),"")</f>
        <v/>
      </c>
      <c r="E405" t="str">
        <f>IFERROR(INDEX(#REF!,MATCH($C405,#REF!,0)),"")</f>
        <v/>
      </c>
      <c r="G405" t="str">
        <f t="shared" si="2"/>
        <v/>
      </c>
      <c r="H405" s="5" t="str">
        <f>IFERROR(INDEX(#REF!,MATCH($C405,#REF!,0)),"")</f>
        <v/>
      </c>
    </row>
    <row r="406" spans="2:8" hidden="1" x14ac:dyDescent="0.2">
      <c r="B406" s="4">
        <v>74</v>
      </c>
      <c r="C406" t="str">
        <f t="array" ref="C406">IFERROR(INDEX(#REF!,MATCH(TRUE,INDEX((#REF!&lt;&gt;""),0),0)),"")</f>
        <v/>
      </c>
      <c r="D406" t="str">
        <f t="array" ref="D406">IFERROR(INDEX(E406:H406,MATCH(TRUE,INDEX((E406:H406&lt;&gt;""),0),0)),"")</f>
        <v/>
      </c>
      <c r="E406" t="str">
        <f>IFERROR(INDEX(#REF!,MATCH($C406,#REF!,0)),"")</f>
        <v/>
      </c>
      <c r="G406" t="str">
        <f t="shared" si="2"/>
        <v/>
      </c>
      <c r="H406" s="5" t="str">
        <f>IFERROR(INDEX(#REF!,MATCH($C406,#REF!,0)),"")</f>
        <v/>
      </c>
    </row>
    <row r="407" spans="2:8" hidden="1" x14ac:dyDescent="0.2">
      <c r="B407" s="4">
        <v>75</v>
      </c>
      <c r="C407" t="str">
        <f t="array" ref="C407">IFERROR(INDEX(#REF!,MATCH(TRUE,INDEX((#REF!&lt;&gt;""),0),0)),"")</f>
        <v/>
      </c>
      <c r="D407" t="str">
        <f t="array" ref="D407">IFERROR(INDEX(E407:H407,MATCH(TRUE,INDEX((E407:H407&lt;&gt;""),0),0)),"")</f>
        <v/>
      </c>
      <c r="E407" t="str">
        <f>IFERROR(INDEX(#REF!,MATCH($C407,#REF!,0)),"")</f>
        <v/>
      </c>
      <c r="G407" t="str">
        <f t="shared" si="2"/>
        <v/>
      </c>
      <c r="H407" s="5" t="str">
        <f>IFERROR(INDEX(#REF!,MATCH($C407,#REF!,0)),"")</f>
        <v/>
      </c>
    </row>
    <row r="408" spans="2:8" hidden="1" x14ac:dyDescent="0.2">
      <c r="B408" s="4">
        <v>76</v>
      </c>
      <c r="C408" t="str">
        <f t="array" ref="C408">IFERROR(INDEX(#REF!,MATCH(TRUE,INDEX((#REF!&lt;&gt;""),0),0)),"")</f>
        <v/>
      </c>
      <c r="D408" t="str">
        <f t="array" ref="D408">IFERROR(INDEX(E408:H408,MATCH(TRUE,INDEX((E408:H408&lt;&gt;""),0),0)),"")</f>
        <v/>
      </c>
      <c r="E408" t="str">
        <f>IFERROR(INDEX(#REF!,MATCH($C408,#REF!,0)),"")</f>
        <v/>
      </c>
      <c r="G408" t="str">
        <f t="shared" si="2"/>
        <v/>
      </c>
      <c r="H408" s="5" t="str">
        <f>IFERROR(INDEX(#REF!,MATCH($C408,#REF!,0)),"")</f>
        <v/>
      </c>
    </row>
    <row r="409" spans="2:8" hidden="1" x14ac:dyDescent="0.2">
      <c r="B409" s="4">
        <v>77</v>
      </c>
      <c r="C409" t="str">
        <f t="array" ref="C409">IFERROR(INDEX(#REF!,MATCH(TRUE,INDEX((#REF!&lt;&gt;""),0),0)),"")</f>
        <v/>
      </c>
      <c r="D409" t="str">
        <f t="array" ref="D409">IFERROR(INDEX(E409:H409,MATCH(TRUE,INDEX((E409:H409&lt;&gt;""),0),0)),"")</f>
        <v/>
      </c>
      <c r="E409" t="str">
        <f>IFERROR(INDEX(#REF!,MATCH($C409,#REF!,0)),"")</f>
        <v/>
      </c>
      <c r="G409" t="str">
        <f t="shared" si="2"/>
        <v/>
      </c>
      <c r="H409" s="5" t="str">
        <f>IFERROR(INDEX(#REF!,MATCH($C409,#REF!,0)),"")</f>
        <v/>
      </c>
    </row>
    <row r="410" spans="2:8" hidden="1" x14ac:dyDescent="0.2">
      <c r="B410" s="4">
        <v>78</v>
      </c>
      <c r="C410" t="str">
        <f t="array" ref="C410">IFERROR(INDEX(#REF!,MATCH(TRUE,INDEX((#REF!&lt;&gt;""),0),0)),"")</f>
        <v/>
      </c>
      <c r="D410" t="str">
        <f t="array" ref="D410">IFERROR(INDEX(E410:H410,MATCH(TRUE,INDEX((E410:H410&lt;&gt;""),0),0)),"")</f>
        <v/>
      </c>
      <c r="E410" t="str">
        <f>IFERROR(INDEX(#REF!,MATCH($C410,#REF!,0)),"")</f>
        <v/>
      </c>
      <c r="G410" t="str">
        <f t="shared" si="2"/>
        <v/>
      </c>
      <c r="H410" s="5" t="str">
        <f>IFERROR(INDEX(#REF!,MATCH($C410,#REF!,0)),"")</f>
        <v/>
      </c>
    </row>
    <row r="411" spans="2:8" hidden="1" x14ac:dyDescent="0.2">
      <c r="B411" s="4">
        <v>79</v>
      </c>
      <c r="C411" t="str">
        <f t="array" ref="C411">IFERROR(INDEX(#REF!,MATCH(TRUE,INDEX((#REF!&lt;&gt;""),0),0)),"")</f>
        <v/>
      </c>
      <c r="D411" t="str">
        <f t="array" ref="D411">IFERROR(INDEX(E411:H411,MATCH(TRUE,INDEX((E411:H411&lt;&gt;""),0),0)),"")</f>
        <v/>
      </c>
      <c r="E411" t="str">
        <f>IFERROR(INDEX(#REF!,MATCH($C411,#REF!,0)),"")</f>
        <v/>
      </c>
      <c r="G411" t="str">
        <f t="shared" si="2"/>
        <v/>
      </c>
      <c r="H411" s="5" t="str">
        <f>IFERROR(INDEX(#REF!,MATCH($C411,#REF!,0)),"")</f>
        <v/>
      </c>
    </row>
    <row r="412" spans="2:8" hidden="1" x14ac:dyDescent="0.2">
      <c r="B412" s="4">
        <v>80</v>
      </c>
      <c r="C412" t="str">
        <f t="array" ref="C412">IFERROR(INDEX(#REF!,MATCH(TRUE,INDEX((#REF!&lt;&gt;""),0),0)),"")</f>
        <v/>
      </c>
      <c r="D412" t="str">
        <f t="array" ref="D412">IFERROR(INDEX(E412:H412,MATCH(TRUE,INDEX((E412:H412&lt;&gt;""),0),0)),"")</f>
        <v/>
      </c>
      <c r="E412" t="str">
        <f>IFERROR(INDEX(#REF!,MATCH($C412,#REF!,0)),"")</f>
        <v/>
      </c>
      <c r="G412" t="str">
        <f t="shared" si="2"/>
        <v/>
      </c>
      <c r="H412" s="5" t="str">
        <f>IFERROR(INDEX(#REF!,MATCH($C412,#REF!,0)),"")</f>
        <v/>
      </c>
    </row>
    <row r="413" spans="2:8" hidden="1" x14ac:dyDescent="0.2">
      <c r="B413" s="4">
        <v>81</v>
      </c>
      <c r="C413" t="str">
        <f t="array" ref="C413">IFERROR(INDEX(#REF!,MATCH(TRUE,INDEX((#REF!&lt;&gt;""),0),0)),"")</f>
        <v/>
      </c>
      <c r="D413" t="str">
        <f t="array" ref="D413">IFERROR(INDEX(E413:H413,MATCH(TRUE,INDEX((E413:H413&lt;&gt;""),0),0)),"")</f>
        <v/>
      </c>
      <c r="E413" t="str">
        <f>IFERROR(INDEX(#REF!,MATCH($C413,#REF!,0)),"")</f>
        <v/>
      </c>
      <c r="G413" t="str">
        <f t="shared" si="2"/>
        <v/>
      </c>
      <c r="H413" s="5" t="str">
        <f>IFERROR(INDEX(#REF!,MATCH($C413,#REF!,0)),"")</f>
        <v/>
      </c>
    </row>
    <row r="414" spans="2:8" hidden="1" x14ac:dyDescent="0.2">
      <c r="B414" s="4">
        <v>82</v>
      </c>
      <c r="C414" t="str">
        <f t="array" ref="C414">IFERROR(INDEX(#REF!,MATCH(TRUE,INDEX((#REF!&lt;&gt;""),0),0)),"")</f>
        <v/>
      </c>
      <c r="D414" t="str">
        <f t="array" ref="D414">IFERROR(INDEX(E414:H414,MATCH(TRUE,INDEX((E414:H414&lt;&gt;""),0),0)),"")</f>
        <v/>
      </c>
      <c r="E414" t="str">
        <f>IFERROR(INDEX(#REF!,MATCH($C414,#REF!,0)),"")</f>
        <v/>
      </c>
      <c r="G414" t="str">
        <f t="shared" si="2"/>
        <v/>
      </c>
      <c r="H414" s="5" t="str">
        <f>IFERROR(INDEX(#REF!,MATCH($C414,#REF!,0)),"")</f>
        <v/>
      </c>
    </row>
    <row r="415" spans="2:8" hidden="1" x14ac:dyDescent="0.2">
      <c r="B415" s="4">
        <v>83</v>
      </c>
      <c r="C415" t="str">
        <f t="array" ref="C415">IFERROR(INDEX(#REF!,MATCH(TRUE,INDEX((#REF!&lt;&gt;""),0),0)),"")</f>
        <v/>
      </c>
      <c r="D415" t="str">
        <f t="array" ref="D415">IFERROR(INDEX(E415:H415,MATCH(TRUE,INDEX((E415:H415&lt;&gt;""),0),0)),"")</f>
        <v/>
      </c>
      <c r="E415" t="str">
        <f>IFERROR(INDEX(#REF!,MATCH($C415,#REF!,0)),"")</f>
        <v/>
      </c>
      <c r="G415" t="str">
        <f t="shared" si="2"/>
        <v/>
      </c>
      <c r="H415" s="5" t="str">
        <f>IFERROR(INDEX(#REF!,MATCH($C415,#REF!,0)),"")</f>
        <v/>
      </c>
    </row>
    <row r="416" spans="2:8" hidden="1" x14ac:dyDescent="0.2">
      <c r="B416" s="4">
        <v>84</v>
      </c>
      <c r="C416" t="str">
        <f t="array" ref="C416">IFERROR(INDEX(#REF!,MATCH(TRUE,INDEX((#REF!&lt;&gt;""),0),0)),"")</f>
        <v/>
      </c>
      <c r="D416" t="str">
        <f t="array" ref="D416">IFERROR(INDEX(E416:H416,MATCH(TRUE,INDEX((E416:H416&lt;&gt;""),0),0)),"")</f>
        <v/>
      </c>
      <c r="E416" t="str">
        <f>IFERROR(INDEX(#REF!,MATCH($C416,#REF!,0)),"")</f>
        <v/>
      </c>
      <c r="G416" t="str">
        <f t="shared" si="2"/>
        <v/>
      </c>
      <c r="H416" s="5" t="str">
        <f>IFERROR(INDEX(#REF!,MATCH($C416,#REF!,0)),"")</f>
        <v/>
      </c>
    </row>
    <row r="417" spans="2:8" hidden="1" x14ac:dyDescent="0.2">
      <c r="B417" s="4">
        <v>85</v>
      </c>
      <c r="C417" t="str">
        <f t="array" ref="C417">IFERROR(INDEX(#REF!,MATCH(TRUE,INDEX((#REF!&lt;&gt;""),0),0)),"")</f>
        <v/>
      </c>
      <c r="D417" t="str">
        <f t="array" ref="D417">IFERROR(INDEX(E417:H417,MATCH(TRUE,INDEX((E417:H417&lt;&gt;""),0),0)),"")</f>
        <v/>
      </c>
      <c r="E417" t="str">
        <f>IFERROR(INDEX(#REF!,MATCH($C417,#REF!,0)),"")</f>
        <v/>
      </c>
      <c r="G417" t="str">
        <f t="shared" si="2"/>
        <v/>
      </c>
      <c r="H417" s="5" t="str">
        <f>IFERROR(INDEX(#REF!,MATCH($C417,#REF!,0)),"")</f>
        <v/>
      </c>
    </row>
    <row r="418" spans="2:8" hidden="1" x14ac:dyDescent="0.2">
      <c r="B418" s="4">
        <v>86</v>
      </c>
      <c r="C418" t="str">
        <f t="array" ref="C418">IFERROR(INDEX(#REF!,MATCH(TRUE,INDEX((#REF!&lt;&gt;""),0),0)),"")</f>
        <v/>
      </c>
      <c r="D418" t="str">
        <f t="array" ref="D418">IFERROR(INDEX(E418:H418,MATCH(TRUE,INDEX((E418:H418&lt;&gt;""),0),0)),"")</f>
        <v/>
      </c>
      <c r="E418" t="str">
        <f>IFERROR(INDEX(#REF!,MATCH($C418,#REF!,0)),"")</f>
        <v/>
      </c>
      <c r="G418" t="str">
        <f t="shared" si="2"/>
        <v/>
      </c>
      <c r="H418" s="5" t="str">
        <f>IFERROR(INDEX(#REF!,MATCH($C418,#REF!,0)),"")</f>
        <v/>
      </c>
    </row>
    <row r="419" spans="2:8" hidden="1" x14ac:dyDescent="0.2">
      <c r="B419" s="4">
        <v>87</v>
      </c>
      <c r="C419" t="str">
        <f t="array" ref="C419">IFERROR(INDEX(#REF!,MATCH(TRUE,INDEX((#REF!&lt;&gt;""),0),0)),"")</f>
        <v/>
      </c>
      <c r="D419" t="str">
        <f t="array" ref="D419">IFERROR(INDEX(E419:H419,MATCH(TRUE,INDEX((E419:H419&lt;&gt;""),0),0)),"")</f>
        <v/>
      </c>
      <c r="E419" t="str">
        <f>IFERROR(INDEX(#REF!,MATCH($C419,#REF!,0)),"")</f>
        <v/>
      </c>
      <c r="G419" t="str">
        <f t="shared" si="2"/>
        <v/>
      </c>
      <c r="H419" s="5" t="str">
        <f>IFERROR(INDEX(#REF!,MATCH($C419,#REF!,0)),"")</f>
        <v/>
      </c>
    </row>
    <row r="420" spans="2:8" hidden="1" x14ac:dyDescent="0.2">
      <c r="B420" s="4">
        <v>88</v>
      </c>
      <c r="C420" t="str">
        <f t="array" ref="C420">IFERROR(INDEX(#REF!,MATCH(TRUE,INDEX((#REF!&lt;&gt;""),0),0)),"")</f>
        <v/>
      </c>
      <c r="D420" t="str">
        <f t="array" ref="D420">IFERROR(INDEX(E420:H420,MATCH(TRUE,INDEX((E420:H420&lt;&gt;""),0),0)),"")</f>
        <v/>
      </c>
      <c r="E420" t="str">
        <f>IFERROR(INDEX(#REF!,MATCH($C420,#REF!,0)),"")</f>
        <v/>
      </c>
      <c r="G420" t="str">
        <f t="shared" si="2"/>
        <v/>
      </c>
      <c r="H420" s="5" t="str">
        <f>IFERROR(INDEX(#REF!,MATCH($C420,#REF!,0)),"")</f>
        <v/>
      </c>
    </row>
    <row r="421" spans="2:8" hidden="1" x14ac:dyDescent="0.2">
      <c r="B421" s="4">
        <v>89</v>
      </c>
      <c r="C421" t="str">
        <f t="array" ref="C421">IFERROR(INDEX(#REF!,MATCH(TRUE,INDEX((#REF!&lt;&gt;""),0),0)),"")</f>
        <v/>
      </c>
      <c r="D421" t="str">
        <f t="array" ref="D421">IFERROR(INDEX(E421:H421,MATCH(TRUE,INDEX((E421:H421&lt;&gt;""),0),0)),"")</f>
        <v/>
      </c>
      <c r="E421" t="str">
        <f>IFERROR(INDEX(#REF!,MATCH($C421,#REF!,0)),"")</f>
        <v/>
      </c>
      <c r="G421" t="str">
        <f t="shared" si="2"/>
        <v/>
      </c>
      <c r="H421" s="5" t="str">
        <f>IFERROR(INDEX(#REF!,MATCH($C421,#REF!,0)),"")</f>
        <v/>
      </c>
    </row>
    <row r="422" spans="2:8" hidden="1" x14ac:dyDescent="0.2">
      <c r="B422" s="4">
        <v>90</v>
      </c>
      <c r="C422" t="str">
        <f t="array" ref="C422">IFERROR(INDEX(#REF!,MATCH(TRUE,INDEX((#REF!&lt;&gt;""),0),0)),"")</f>
        <v/>
      </c>
      <c r="D422" t="str">
        <f t="array" ref="D422">IFERROR(INDEX(E422:H422,MATCH(TRUE,INDEX((E422:H422&lt;&gt;""),0),0)),"")</f>
        <v/>
      </c>
      <c r="E422" t="str">
        <f>IFERROR(INDEX(#REF!,MATCH($C422,#REF!,0)),"")</f>
        <v/>
      </c>
      <c r="G422" t="str">
        <f t="shared" si="2"/>
        <v/>
      </c>
      <c r="H422" s="5" t="str">
        <f>IFERROR(INDEX(#REF!,MATCH($C422,#REF!,0)),"")</f>
        <v/>
      </c>
    </row>
    <row r="423" spans="2:8" hidden="1" x14ac:dyDescent="0.2">
      <c r="B423" s="4">
        <v>91</v>
      </c>
      <c r="C423" t="str">
        <f t="array" ref="C423">IFERROR(INDEX(#REF!,MATCH(TRUE,INDEX((#REF!&lt;&gt;""),0),0)),"")</f>
        <v/>
      </c>
      <c r="D423" t="str">
        <f t="array" ref="D423">IFERROR(INDEX(E423:H423,MATCH(TRUE,INDEX((E423:H423&lt;&gt;""),0),0)),"")</f>
        <v/>
      </c>
      <c r="E423" t="str">
        <f>IFERROR(INDEX(#REF!,MATCH($C423,#REF!,0)),"")</f>
        <v/>
      </c>
      <c r="G423" t="str">
        <f t="shared" si="2"/>
        <v/>
      </c>
      <c r="H423" s="5" t="str">
        <f>IFERROR(INDEX(#REF!,MATCH($C423,#REF!,0)),"")</f>
        <v/>
      </c>
    </row>
    <row r="424" spans="2:8" hidden="1" x14ac:dyDescent="0.2">
      <c r="B424" s="4">
        <v>92</v>
      </c>
      <c r="C424" t="str">
        <f t="array" ref="C424">IFERROR(INDEX(#REF!,MATCH(TRUE,INDEX((#REF!&lt;&gt;""),0),0)),"")</f>
        <v/>
      </c>
      <c r="D424" t="str">
        <f t="array" ref="D424">IFERROR(INDEX(E424:H424,MATCH(TRUE,INDEX((E424:H424&lt;&gt;""),0),0)),"")</f>
        <v/>
      </c>
      <c r="E424" t="str">
        <f>IFERROR(INDEX(#REF!,MATCH($C424,#REF!,0)),"")</f>
        <v/>
      </c>
      <c r="G424" t="str">
        <f t="shared" si="2"/>
        <v/>
      </c>
      <c r="H424" s="5" t="str">
        <f>IFERROR(INDEX(#REF!,MATCH($C424,#REF!,0)),"")</f>
        <v/>
      </c>
    </row>
    <row r="425" spans="2:8" hidden="1" x14ac:dyDescent="0.2">
      <c r="B425" s="4">
        <v>93</v>
      </c>
      <c r="C425" t="str">
        <f t="array" ref="C425">IFERROR(INDEX(#REF!,MATCH(TRUE,INDEX((#REF!&lt;&gt;""),0),0)),"")</f>
        <v/>
      </c>
      <c r="D425" t="str">
        <f t="array" ref="D425">IFERROR(INDEX(E425:H425,MATCH(TRUE,INDEX((E425:H425&lt;&gt;""),0),0)),"")</f>
        <v/>
      </c>
      <c r="E425" t="str">
        <f>IFERROR(INDEX(#REF!,MATCH($C425,#REF!,0)),"")</f>
        <v/>
      </c>
      <c r="G425" t="str">
        <f t="shared" si="2"/>
        <v/>
      </c>
      <c r="H425" s="5" t="str">
        <f>IFERROR(INDEX(#REF!,MATCH($C425,#REF!,0)),"")</f>
        <v/>
      </c>
    </row>
    <row r="426" spans="2:8" hidden="1" x14ac:dyDescent="0.2">
      <c r="B426" s="4">
        <v>94</v>
      </c>
      <c r="C426" t="str">
        <f t="array" ref="C426">IFERROR(INDEX(#REF!,MATCH(TRUE,INDEX((#REF!&lt;&gt;""),0),0)),"")</f>
        <v/>
      </c>
      <c r="D426" t="str">
        <f t="array" ref="D426">IFERROR(INDEX(E426:H426,MATCH(TRUE,INDEX((E426:H426&lt;&gt;""),0),0)),"")</f>
        <v/>
      </c>
      <c r="E426" t="str">
        <f>IFERROR(INDEX(#REF!,MATCH($C426,#REF!,0)),"")</f>
        <v/>
      </c>
      <c r="G426" t="str">
        <f t="shared" si="2"/>
        <v/>
      </c>
      <c r="H426" s="5" t="str">
        <f>IFERROR(INDEX(#REF!,MATCH($C426,#REF!,0)),"")</f>
        <v/>
      </c>
    </row>
    <row r="427" spans="2:8" hidden="1" x14ac:dyDescent="0.2">
      <c r="B427" s="4">
        <v>95</v>
      </c>
      <c r="C427" t="str">
        <f t="array" ref="C427">IFERROR(INDEX(#REF!,MATCH(TRUE,INDEX((#REF!&lt;&gt;""),0),0)),"")</f>
        <v/>
      </c>
      <c r="D427" t="str">
        <f t="array" ref="D427">IFERROR(INDEX(E427:H427,MATCH(TRUE,INDEX((E427:H427&lt;&gt;""),0),0)),"")</f>
        <v/>
      </c>
      <c r="E427" t="str">
        <f>IFERROR(INDEX(#REF!,MATCH($C427,#REF!,0)),"")</f>
        <v/>
      </c>
      <c r="G427" t="str">
        <f t="shared" si="2"/>
        <v/>
      </c>
      <c r="H427" s="5" t="str">
        <f>IFERROR(INDEX(#REF!,MATCH($C427,#REF!,0)),"")</f>
        <v/>
      </c>
    </row>
    <row r="428" spans="2:8" hidden="1" x14ac:dyDescent="0.2">
      <c r="B428" s="4">
        <v>96</v>
      </c>
      <c r="C428" t="str">
        <f t="array" ref="C428">IFERROR(INDEX(#REF!,MATCH(TRUE,INDEX((#REF!&lt;&gt;""),0),0)),"")</f>
        <v/>
      </c>
      <c r="D428" t="str">
        <f t="array" ref="D428">IFERROR(INDEX(E428:H428,MATCH(TRUE,INDEX((E428:H428&lt;&gt;""),0),0)),"")</f>
        <v/>
      </c>
      <c r="E428" t="str">
        <f>IFERROR(INDEX(#REF!,MATCH($C428,#REF!,0)),"")</f>
        <v/>
      </c>
      <c r="G428" t="str">
        <f t="shared" ref="G428:G459" si="3">IFERROR(INDEX(L$7:L$38,MATCH($C428,K$7:K$38,0)),"")</f>
        <v/>
      </c>
      <c r="H428" s="5" t="str">
        <f>IFERROR(INDEX(#REF!,MATCH($C428,#REF!,0)),"")</f>
        <v/>
      </c>
    </row>
    <row r="429" spans="2:8" hidden="1" x14ac:dyDescent="0.2">
      <c r="B429" s="4">
        <v>97</v>
      </c>
      <c r="C429" t="str">
        <f t="array" ref="C429">IFERROR(INDEX(#REF!,MATCH(TRUE,INDEX((#REF!&lt;&gt;""),0),0)),"")</f>
        <v/>
      </c>
      <c r="D429" t="str">
        <f t="array" ref="D429">IFERROR(INDEX(E429:H429,MATCH(TRUE,INDEX((E429:H429&lt;&gt;""),0),0)),"")</f>
        <v/>
      </c>
      <c r="E429" t="str">
        <f>IFERROR(INDEX(#REF!,MATCH($C429,#REF!,0)),"")</f>
        <v/>
      </c>
      <c r="G429" t="str">
        <f t="shared" si="3"/>
        <v/>
      </c>
      <c r="H429" s="5" t="str">
        <f>IFERROR(INDEX(#REF!,MATCH($C429,#REF!,0)),"")</f>
        <v/>
      </c>
    </row>
    <row r="430" spans="2:8" hidden="1" x14ac:dyDescent="0.2">
      <c r="B430" s="4">
        <v>98</v>
      </c>
      <c r="C430" t="str">
        <f t="array" ref="C430">IFERROR(INDEX(#REF!,MATCH(TRUE,INDEX((#REF!&lt;&gt;""),0),0)),"")</f>
        <v/>
      </c>
      <c r="D430" t="str">
        <f t="array" ref="D430">IFERROR(INDEX(E430:H430,MATCH(TRUE,INDEX((E430:H430&lt;&gt;""),0),0)),"")</f>
        <v/>
      </c>
      <c r="E430" t="str">
        <f>IFERROR(INDEX(#REF!,MATCH($C430,#REF!,0)),"")</f>
        <v/>
      </c>
      <c r="G430" t="str">
        <f t="shared" si="3"/>
        <v/>
      </c>
      <c r="H430" s="5" t="str">
        <f>IFERROR(INDEX(#REF!,MATCH($C430,#REF!,0)),"")</f>
        <v/>
      </c>
    </row>
    <row r="431" spans="2:8" hidden="1" x14ac:dyDescent="0.2">
      <c r="B431" s="4">
        <v>99</v>
      </c>
      <c r="C431" t="str">
        <f t="array" ref="C431">IFERROR(INDEX(#REF!,MATCH(TRUE,INDEX((#REF!&lt;&gt;""),0),0)),"")</f>
        <v/>
      </c>
      <c r="D431" t="str">
        <f t="array" ref="D431">IFERROR(INDEX(E431:H431,MATCH(TRUE,INDEX((E431:H431&lt;&gt;""),0),0)),"")</f>
        <v/>
      </c>
      <c r="E431" t="str">
        <f>IFERROR(INDEX(#REF!,MATCH($C431,#REF!,0)),"")</f>
        <v/>
      </c>
      <c r="G431" t="str">
        <f t="shared" si="3"/>
        <v/>
      </c>
      <c r="H431" s="5" t="str">
        <f>IFERROR(INDEX(#REF!,MATCH($C431,#REF!,0)),"")</f>
        <v/>
      </c>
    </row>
    <row r="432" spans="2:8" hidden="1" x14ac:dyDescent="0.2">
      <c r="B432" s="4">
        <v>100</v>
      </c>
      <c r="C432" t="str">
        <f t="array" ref="C432">IFERROR(INDEX(#REF!,MATCH(TRUE,INDEX((#REF!&lt;&gt;""),0),0)),"")</f>
        <v/>
      </c>
      <c r="D432" t="str">
        <f t="array" ref="D432">IFERROR(INDEX(E432:H432,MATCH(TRUE,INDEX((E432:H432&lt;&gt;""),0),0)),"")</f>
        <v/>
      </c>
      <c r="E432" t="str">
        <f>IFERROR(INDEX(#REF!,MATCH($C432,#REF!,0)),"")</f>
        <v/>
      </c>
      <c r="G432" t="str">
        <f t="shared" si="3"/>
        <v/>
      </c>
      <c r="H432" s="5" t="str">
        <f>IFERROR(INDEX(#REF!,MATCH($C432,#REF!,0)),"")</f>
        <v/>
      </c>
    </row>
    <row r="433" spans="2:8" hidden="1" x14ac:dyDescent="0.2">
      <c r="B433" s="4">
        <v>101</v>
      </c>
      <c r="C433" t="str">
        <f t="array" ref="C433">IFERROR(INDEX(#REF!,MATCH(TRUE,INDEX((#REF!&lt;&gt;""),0),0)),"")</f>
        <v/>
      </c>
      <c r="D433" t="str">
        <f t="array" ref="D433">IFERROR(INDEX(E433:H433,MATCH(TRUE,INDEX((E433:H433&lt;&gt;""),0),0)),"")</f>
        <v/>
      </c>
      <c r="E433" t="str">
        <f>IFERROR(INDEX(#REF!,MATCH($C433,#REF!,0)),"")</f>
        <v/>
      </c>
      <c r="G433" t="str">
        <f t="shared" si="3"/>
        <v/>
      </c>
      <c r="H433" s="5" t="str">
        <f>IFERROR(INDEX(#REF!,MATCH($C433,#REF!,0)),"")</f>
        <v/>
      </c>
    </row>
    <row r="434" spans="2:8" hidden="1" x14ac:dyDescent="0.2">
      <c r="B434" s="4">
        <v>102</v>
      </c>
      <c r="C434" t="str">
        <f t="array" ref="C434">IFERROR(INDEX(#REF!,MATCH(TRUE,INDEX((#REF!&lt;&gt;""),0),0)),"")</f>
        <v/>
      </c>
      <c r="D434" t="str">
        <f t="array" ref="D434">IFERROR(INDEX(E434:H434,MATCH(TRUE,INDEX((E434:H434&lt;&gt;""),0),0)),"")</f>
        <v/>
      </c>
      <c r="E434" t="str">
        <f>IFERROR(INDEX(#REF!,MATCH($C434,#REF!,0)),"")</f>
        <v/>
      </c>
      <c r="G434" t="str">
        <f t="shared" si="3"/>
        <v/>
      </c>
      <c r="H434" s="5" t="str">
        <f>IFERROR(INDEX(#REF!,MATCH($C434,#REF!,0)),"")</f>
        <v/>
      </c>
    </row>
    <row r="435" spans="2:8" hidden="1" x14ac:dyDescent="0.2">
      <c r="B435" s="4">
        <v>103</v>
      </c>
      <c r="C435" t="str">
        <f t="array" ref="C435">IFERROR(INDEX(#REF!,MATCH(TRUE,INDEX((#REF!&lt;&gt;""),0),0)),"")</f>
        <v/>
      </c>
      <c r="D435" t="str">
        <f t="array" ref="D435">IFERROR(INDEX(E435:H435,MATCH(TRUE,INDEX((E435:H435&lt;&gt;""),0),0)),"")</f>
        <v/>
      </c>
      <c r="E435" t="str">
        <f>IFERROR(INDEX(#REF!,MATCH($C435,#REF!,0)),"")</f>
        <v/>
      </c>
      <c r="G435" t="str">
        <f t="shared" si="3"/>
        <v/>
      </c>
      <c r="H435" s="5" t="str">
        <f>IFERROR(INDEX(#REF!,MATCH($C435,#REF!,0)),"")</f>
        <v/>
      </c>
    </row>
    <row r="436" spans="2:8" hidden="1" x14ac:dyDescent="0.2">
      <c r="B436" s="4">
        <v>104</v>
      </c>
      <c r="C436" t="str">
        <f t="array" ref="C436">IFERROR(INDEX(#REF!,MATCH(TRUE,INDEX((#REF!&lt;&gt;""),0),0)),"")</f>
        <v/>
      </c>
      <c r="D436" t="str">
        <f t="array" ref="D436">IFERROR(INDEX(E436:H436,MATCH(TRUE,INDEX((E436:H436&lt;&gt;""),0),0)),"")</f>
        <v/>
      </c>
      <c r="E436" t="str">
        <f>IFERROR(INDEX(#REF!,MATCH($C436,#REF!,0)),"")</f>
        <v/>
      </c>
      <c r="G436" t="str">
        <f t="shared" si="3"/>
        <v/>
      </c>
      <c r="H436" s="5" t="str">
        <f>IFERROR(INDEX(#REF!,MATCH($C436,#REF!,0)),"")</f>
        <v/>
      </c>
    </row>
    <row r="437" spans="2:8" hidden="1" x14ac:dyDescent="0.2">
      <c r="B437" s="4">
        <v>105</v>
      </c>
      <c r="C437" t="str">
        <f t="array" ref="C437">IFERROR(INDEX(#REF!,MATCH(TRUE,INDEX((#REF!&lt;&gt;""),0),0)),"")</f>
        <v/>
      </c>
      <c r="D437" t="str">
        <f t="array" ref="D437">IFERROR(INDEX(E437:H437,MATCH(TRUE,INDEX((E437:H437&lt;&gt;""),0),0)),"")</f>
        <v/>
      </c>
      <c r="E437" t="str">
        <f>IFERROR(INDEX(#REF!,MATCH($C437,#REF!,0)),"")</f>
        <v/>
      </c>
      <c r="G437" t="str">
        <f t="shared" si="3"/>
        <v/>
      </c>
      <c r="H437" s="5" t="str">
        <f>IFERROR(INDEX(#REF!,MATCH($C437,#REF!,0)),"")</f>
        <v/>
      </c>
    </row>
    <row r="438" spans="2:8" hidden="1" x14ac:dyDescent="0.2">
      <c r="B438" s="4">
        <v>106</v>
      </c>
      <c r="C438" t="str">
        <f t="array" ref="C438">IFERROR(INDEX(#REF!,MATCH(TRUE,INDEX((#REF!&lt;&gt;""),0),0)),"")</f>
        <v/>
      </c>
      <c r="D438" t="str">
        <f t="array" ref="D438">IFERROR(INDEX(E438:H438,MATCH(TRUE,INDEX((E438:H438&lt;&gt;""),0),0)),"")</f>
        <v/>
      </c>
      <c r="E438" t="str">
        <f>IFERROR(INDEX(#REF!,MATCH($C438,#REF!,0)),"")</f>
        <v/>
      </c>
      <c r="G438" t="str">
        <f t="shared" si="3"/>
        <v/>
      </c>
      <c r="H438" s="5" t="str">
        <f>IFERROR(INDEX(#REF!,MATCH($C438,#REF!,0)),"")</f>
        <v/>
      </c>
    </row>
    <row r="439" spans="2:8" hidden="1" x14ac:dyDescent="0.2">
      <c r="B439" s="4">
        <v>107</v>
      </c>
      <c r="C439" t="str">
        <f t="array" ref="C439">IFERROR(INDEX(#REF!,MATCH(TRUE,INDEX((#REF!&lt;&gt;""),0),0)),"")</f>
        <v/>
      </c>
      <c r="D439" t="str">
        <f t="array" ref="D439">IFERROR(INDEX(E439:H439,MATCH(TRUE,INDEX((E439:H439&lt;&gt;""),0),0)),"")</f>
        <v/>
      </c>
      <c r="E439" t="str">
        <f>IFERROR(INDEX(#REF!,MATCH($C439,#REF!,0)),"")</f>
        <v/>
      </c>
      <c r="G439" t="str">
        <f t="shared" si="3"/>
        <v/>
      </c>
      <c r="H439" s="5" t="str">
        <f>IFERROR(INDEX(#REF!,MATCH($C439,#REF!,0)),"")</f>
        <v/>
      </c>
    </row>
    <row r="440" spans="2:8" hidden="1" x14ac:dyDescent="0.2">
      <c r="B440" s="4">
        <v>108</v>
      </c>
      <c r="C440" t="str">
        <f t="array" ref="C440">IFERROR(INDEX(#REF!,MATCH(TRUE,INDEX((#REF!&lt;&gt;""),0),0)),"")</f>
        <v/>
      </c>
      <c r="D440" t="str">
        <f t="array" ref="D440">IFERROR(INDEX(E440:H440,MATCH(TRUE,INDEX((E440:H440&lt;&gt;""),0),0)),"")</f>
        <v/>
      </c>
      <c r="E440" t="str">
        <f>IFERROR(INDEX(#REF!,MATCH($C440,#REF!,0)),"")</f>
        <v/>
      </c>
      <c r="G440" t="str">
        <f t="shared" si="3"/>
        <v/>
      </c>
      <c r="H440" s="5" t="str">
        <f>IFERROR(INDEX(#REF!,MATCH($C440,#REF!,0)),"")</f>
        <v/>
      </c>
    </row>
    <row r="441" spans="2:8" hidden="1" x14ac:dyDescent="0.2">
      <c r="B441" s="4">
        <v>109</v>
      </c>
      <c r="C441" t="str">
        <f t="array" ref="C441">IFERROR(INDEX(#REF!,MATCH(TRUE,INDEX((#REF!&lt;&gt;""),0),0)),"")</f>
        <v/>
      </c>
      <c r="D441" t="str">
        <f t="array" ref="D441">IFERROR(INDEX(E441:H441,MATCH(TRUE,INDEX((E441:H441&lt;&gt;""),0),0)),"")</f>
        <v/>
      </c>
      <c r="E441" t="str">
        <f>IFERROR(INDEX(#REF!,MATCH($C441,#REF!,0)),"")</f>
        <v/>
      </c>
      <c r="G441" t="str">
        <f t="shared" si="3"/>
        <v/>
      </c>
      <c r="H441" s="5" t="str">
        <f>IFERROR(INDEX(#REF!,MATCH($C441,#REF!,0)),"")</f>
        <v/>
      </c>
    </row>
    <row r="442" spans="2:8" hidden="1" x14ac:dyDescent="0.2">
      <c r="B442" s="4">
        <v>110</v>
      </c>
      <c r="C442" t="str">
        <f t="array" ref="C442">IFERROR(INDEX(#REF!,MATCH(TRUE,INDEX((#REF!&lt;&gt;""),0),0)),"")</f>
        <v/>
      </c>
      <c r="D442" t="str">
        <f t="array" ref="D442">IFERROR(INDEX(E442:H442,MATCH(TRUE,INDEX((E442:H442&lt;&gt;""),0),0)),"")</f>
        <v/>
      </c>
      <c r="E442" t="str">
        <f>IFERROR(INDEX(#REF!,MATCH($C442,#REF!,0)),"")</f>
        <v/>
      </c>
      <c r="G442" t="str">
        <f t="shared" si="3"/>
        <v/>
      </c>
      <c r="H442" s="5" t="str">
        <f>IFERROR(INDEX(#REF!,MATCH($C442,#REF!,0)),"")</f>
        <v/>
      </c>
    </row>
    <row r="443" spans="2:8" hidden="1" x14ac:dyDescent="0.2">
      <c r="B443" s="4">
        <v>111</v>
      </c>
      <c r="C443" t="str">
        <f t="array" ref="C443">IFERROR(INDEX(#REF!,MATCH(TRUE,INDEX((#REF!&lt;&gt;""),0),0)),"")</f>
        <v/>
      </c>
      <c r="D443" t="str">
        <f t="array" ref="D443">IFERROR(INDEX(E443:H443,MATCH(TRUE,INDEX((E443:H443&lt;&gt;""),0),0)),"")</f>
        <v/>
      </c>
      <c r="E443" t="str">
        <f>IFERROR(INDEX(#REF!,MATCH($C443,#REF!,0)),"")</f>
        <v/>
      </c>
      <c r="G443" t="str">
        <f t="shared" si="3"/>
        <v/>
      </c>
      <c r="H443" s="5" t="str">
        <f>IFERROR(INDEX(#REF!,MATCH($C443,#REF!,0)),"")</f>
        <v/>
      </c>
    </row>
    <row r="444" spans="2:8" hidden="1" x14ac:dyDescent="0.2">
      <c r="B444" s="4">
        <v>112</v>
      </c>
      <c r="C444" t="str">
        <f t="array" ref="C444">IFERROR(INDEX(#REF!,MATCH(TRUE,INDEX((#REF!&lt;&gt;""),0),0)),"")</f>
        <v/>
      </c>
      <c r="D444" t="str">
        <f t="array" ref="D444">IFERROR(INDEX(E444:H444,MATCH(TRUE,INDEX((E444:H444&lt;&gt;""),0),0)),"")</f>
        <v/>
      </c>
      <c r="E444" t="str">
        <f>IFERROR(INDEX(#REF!,MATCH($C444,#REF!,0)),"")</f>
        <v/>
      </c>
      <c r="G444" t="str">
        <f t="shared" si="3"/>
        <v/>
      </c>
      <c r="H444" s="5" t="str">
        <f>IFERROR(INDEX(#REF!,MATCH($C444,#REF!,0)),"")</f>
        <v/>
      </c>
    </row>
    <row r="445" spans="2:8" hidden="1" x14ac:dyDescent="0.2">
      <c r="B445" s="4">
        <v>113</v>
      </c>
      <c r="C445" t="str">
        <f t="array" ref="C445">IFERROR(INDEX(#REF!,MATCH(TRUE,INDEX((#REF!&lt;&gt;""),0),0)),"")</f>
        <v/>
      </c>
      <c r="D445" t="str">
        <f t="array" ref="D445">IFERROR(INDEX(E445:H445,MATCH(TRUE,INDEX((E445:H445&lt;&gt;""),0),0)),"")</f>
        <v/>
      </c>
      <c r="E445" t="str">
        <f>IFERROR(INDEX(#REF!,MATCH($C445,#REF!,0)),"")</f>
        <v/>
      </c>
      <c r="G445" t="str">
        <f t="shared" si="3"/>
        <v/>
      </c>
      <c r="H445" s="5" t="str">
        <f>IFERROR(INDEX(#REF!,MATCH($C445,#REF!,0)),"")</f>
        <v/>
      </c>
    </row>
    <row r="446" spans="2:8" hidden="1" x14ac:dyDescent="0.2">
      <c r="B446" s="4">
        <v>114</v>
      </c>
      <c r="C446" t="str">
        <f t="array" ref="C446">IFERROR(INDEX(#REF!,MATCH(TRUE,INDEX((#REF!&lt;&gt;""),0),0)),"")</f>
        <v/>
      </c>
      <c r="D446" t="str">
        <f t="array" ref="D446">IFERROR(INDEX(E446:H446,MATCH(TRUE,INDEX((E446:H446&lt;&gt;""),0),0)),"")</f>
        <v/>
      </c>
      <c r="E446" t="str">
        <f>IFERROR(INDEX(#REF!,MATCH($C446,#REF!,0)),"")</f>
        <v/>
      </c>
      <c r="G446" t="str">
        <f t="shared" si="3"/>
        <v/>
      </c>
      <c r="H446" s="5" t="str">
        <f>IFERROR(INDEX(#REF!,MATCH($C446,#REF!,0)),"")</f>
        <v/>
      </c>
    </row>
    <row r="447" spans="2:8" hidden="1" x14ac:dyDescent="0.2">
      <c r="B447" s="4">
        <v>115</v>
      </c>
      <c r="C447" t="str">
        <f t="array" ref="C447">IFERROR(INDEX(#REF!,MATCH(TRUE,INDEX((#REF!&lt;&gt;""),0),0)),"")</f>
        <v/>
      </c>
      <c r="D447" t="str">
        <f t="array" ref="D447">IFERROR(INDEX(E447:H447,MATCH(TRUE,INDEX((E447:H447&lt;&gt;""),0),0)),"")</f>
        <v/>
      </c>
      <c r="E447" t="str">
        <f>IFERROR(INDEX(#REF!,MATCH($C447,#REF!,0)),"")</f>
        <v/>
      </c>
      <c r="G447" t="str">
        <f t="shared" si="3"/>
        <v/>
      </c>
      <c r="H447" s="5" t="str">
        <f>IFERROR(INDEX(#REF!,MATCH($C447,#REF!,0)),"")</f>
        <v/>
      </c>
    </row>
    <row r="448" spans="2:8" hidden="1" x14ac:dyDescent="0.2">
      <c r="B448" s="4">
        <v>116</v>
      </c>
      <c r="C448" t="str">
        <f t="array" ref="C448">IFERROR(INDEX(#REF!,MATCH(TRUE,INDEX((#REF!&lt;&gt;""),0),0)),"")</f>
        <v/>
      </c>
      <c r="D448" t="str">
        <f t="array" ref="D448">IFERROR(INDEX(E448:H448,MATCH(TRUE,INDEX((E448:H448&lt;&gt;""),0),0)),"")</f>
        <v/>
      </c>
      <c r="E448" t="str">
        <f>IFERROR(INDEX(#REF!,MATCH($C448,#REF!,0)),"")</f>
        <v/>
      </c>
      <c r="G448" t="str">
        <f t="shared" si="3"/>
        <v/>
      </c>
      <c r="H448" s="5" t="str">
        <f>IFERROR(INDEX(#REF!,MATCH($C448,#REF!,0)),"")</f>
        <v/>
      </c>
    </row>
    <row r="449" spans="2:8" hidden="1" x14ac:dyDescent="0.2">
      <c r="B449" s="4">
        <v>117</v>
      </c>
      <c r="C449" t="str">
        <f t="array" ref="C449">IFERROR(INDEX(#REF!,MATCH(TRUE,INDEX((#REF!&lt;&gt;""),0),0)),"")</f>
        <v/>
      </c>
      <c r="D449" t="str">
        <f t="array" ref="D449">IFERROR(INDEX(E449:H449,MATCH(TRUE,INDEX((E449:H449&lt;&gt;""),0),0)),"")</f>
        <v/>
      </c>
      <c r="E449" t="str">
        <f>IFERROR(INDEX(#REF!,MATCH($C449,#REF!,0)),"")</f>
        <v/>
      </c>
      <c r="G449" t="str">
        <f t="shared" si="3"/>
        <v/>
      </c>
      <c r="H449" s="5" t="str">
        <f>IFERROR(INDEX(#REF!,MATCH($C449,#REF!,0)),"")</f>
        <v/>
      </c>
    </row>
    <row r="450" spans="2:8" hidden="1" x14ac:dyDescent="0.2">
      <c r="B450" s="4">
        <v>118</v>
      </c>
      <c r="C450" t="str">
        <f t="array" ref="C450">IFERROR(INDEX(#REF!,MATCH(TRUE,INDEX((#REF!&lt;&gt;""),0),0)),"")</f>
        <v/>
      </c>
      <c r="D450" t="str">
        <f t="array" ref="D450">IFERROR(INDEX(E450:H450,MATCH(TRUE,INDEX((E450:H450&lt;&gt;""),0),0)),"")</f>
        <v/>
      </c>
      <c r="E450" t="str">
        <f>IFERROR(INDEX(#REF!,MATCH($C450,#REF!,0)),"")</f>
        <v/>
      </c>
      <c r="G450" t="str">
        <f t="shared" si="3"/>
        <v/>
      </c>
      <c r="H450" s="5" t="str">
        <f>IFERROR(INDEX(#REF!,MATCH($C450,#REF!,0)),"")</f>
        <v/>
      </c>
    </row>
    <row r="451" spans="2:8" hidden="1" x14ac:dyDescent="0.2">
      <c r="B451" s="4">
        <v>119</v>
      </c>
      <c r="C451" t="str">
        <f t="array" ref="C451">IFERROR(INDEX(#REF!,MATCH(TRUE,INDEX((#REF!&lt;&gt;""),0),0)),"")</f>
        <v/>
      </c>
      <c r="D451" t="str">
        <f t="array" ref="D451">IFERROR(INDEX(E451:H451,MATCH(TRUE,INDEX((E451:H451&lt;&gt;""),0),0)),"")</f>
        <v/>
      </c>
      <c r="E451" t="str">
        <f>IFERROR(INDEX(#REF!,MATCH($C451,#REF!,0)),"")</f>
        <v/>
      </c>
      <c r="G451" t="str">
        <f t="shared" si="3"/>
        <v/>
      </c>
      <c r="H451" s="5" t="str">
        <f>IFERROR(INDEX(#REF!,MATCH($C451,#REF!,0)),"")</f>
        <v/>
      </c>
    </row>
    <row r="452" spans="2:8" hidden="1" x14ac:dyDescent="0.2">
      <c r="B452" s="4">
        <v>120</v>
      </c>
      <c r="C452" t="str">
        <f t="array" ref="C452">IFERROR(INDEX(#REF!,MATCH(TRUE,INDEX((#REF!&lt;&gt;""),0),0)),"")</f>
        <v/>
      </c>
      <c r="D452" t="str">
        <f t="array" ref="D452">IFERROR(INDEX(E452:H452,MATCH(TRUE,INDEX((E452:H452&lt;&gt;""),0),0)),"")</f>
        <v/>
      </c>
      <c r="E452" t="str">
        <f>IFERROR(INDEX(#REF!,MATCH($C452,#REF!,0)),"")</f>
        <v/>
      </c>
      <c r="G452" t="str">
        <f t="shared" si="3"/>
        <v/>
      </c>
      <c r="H452" s="5" t="str">
        <f>IFERROR(INDEX(#REF!,MATCH($C452,#REF!,0)),"")</f>
        <v/>
      </c>
    </row>
    <row r="453" spans="2:8" hidden="1" x14ac:dyDescent="0.2">
      <c r="B453" s="4">
        <v>121</v>
      </c>
      <c r="C453" t="str">
        <f t="array" ref="C453">IFERROR(INDEX(#REF!,MATCH(TRUE,INDEX((#REF!&lt;&gt;""),0),0)),"")</f>
        <v/>
      </c>
      <c r="D453" t="str">
        <f t="array" ref="D453">IFERROR(INDEX(E453:H453,MATCH(TRUE,INDEX((E453:H453&lt;&gt;""),0),0)),"")</f>
        <v/>
      </c>
      <c r="E453" t="str">
        <f>IFERROR(INDEX(#REF!,MATCH($C453,#REF!,0)),"")</f>
        <v/>
      </c>
      <c r="G453" t="str">
        <f t="shared" si="3"/>
        <v/>
      </c>
      <c r="H453" s="5" t="str">
        <f>IFERROR(INDEX(#REF!,MATCH($C453,#REF!,0)),"")</f>
        <v/>
      </c>
    </row>
    <row r="454" spans="2:8" hidden="1" x14ac:dyDescent="0.2">
      <c r="B454" s="4">
        <v>122</v>
      </c>
      <c r="C454" t="str">
        <f t="array" ref="C454">IFERROR(INDEX(#REF!,MATCH(TRUE,INDEX((#REF!&lt;&gt;""),0),0)),"")</f>
        <v/>
      </c>
      <c r="D454" t="str">
        <f t="array" ref="D454">IFERROR(INDEX(E454:H454,MATCH(TRUE,INDEX((E454:H454&lt;&gt;""),0),0)),"")</f>
        <v/>
      </c>
      <c r="E454" t="str">
        <f>IFERROR(INDEX(#REF!,MATCH($C454,#REF!,0)),"")</f>
        <v/>
      </c>
      <c r="G454" t="str">
        <f t="shared" si="3"/>
        <v/>
      </c>
      <c r="H454" s="5" t="str">
        <f>IFERROR(INDEX(#REF!,MATCH($C454,#REF!,0)),"")</f>
        <v/>
      </c>
    </row>
    <row r="455" spans="2:8" hidden="1" x14ac:dyDescent="0.2">
      <c r="B455" s="4">
        <v>123</v>
      </c>
      <c r="C455" t="str">
        <f t="array" ref="C455">IFERROR(INDEX(#REF!,MATCH(TRUE,INDEX((#REF!&lt;&gt;""),0),0)),"")</f>
        <v/>
      </c>
      <c r="D455" t="str">
        <f t="array" ref="D455">IFERROR(INDEX(E455:H455,MATCH(TRUE,INDEX((E455:H455&lt;&gt;""),0),0)),"")</f>
        <v/>
      </c>
      <c r="E455" t="str">
        <f>IFERROR(INDEX(#REF!,MATCH($C455,#REF!,0)),"")</f>
        <v/>
      </c>
      <c r="G455" t="str">
        <f t="shared" si="3"/>
        <v/>
      </c>
      <c r="H455" s="5" t="str">
        <f>IFERROR(INDEX(#REF!,MATCH($C455,#REF!,0)),"")</f>
        <v/>
      </c>
    </row>
    <row r="456" spans="2:8" hidden="1" x14ac:dyDescent="0.2">
      <c r="B456" s="4">
        <v>124</v>
      </c>
      <c r="C456" t="str">
        <f t="array" ref="C456">IFERROR(INDEX(#REF!,MATCH(TRUE,INDEX((#REF!&lt;&gt;""),0),0)),"")</f>
        <v/>
      </c>
      <c r="D456" t="str">
        <f t="array" ref="D456">IFERROR(INDEX(E456:H456,MATCH(TRUE,INDEX((E456:H456&lt;&gt;""),0),0)),"")</f>
        <v/>
      </c>
      <c r="E456" t="str">
        <f>IFERROR(INDEX(#REF!,MATCH($C456,#REF!,0)),"")</f>
        <v/>
      </c>
      <c r="G456" t="str">
        <f t="shared" si="3"/>
        <v/>
      </c>
      <c r="H456" s="5" t="str">
        <f>IFERROR(INDEX(#REF!,MATCH($C456,#REF!,0)),"")</f>
        <v/>
      </c>
    </row>
    <row r="457" spans="2:8" hidden="1" x14ac:dyDescent="0.2">
      <c r="B457" s="4">
        <v>125</v>
      </c>
      <c r="C457" t="str">
        <f t="array" ref="C457">IFERROR(INDEX(#REF!,MATCH(TRUE,INDEX((#REF!&lt;&gt;""),0),0)),"")</f>
        <v/>
      </c>
      <c r="D457" t="str">
        <f t="array" ref="D457">IFERROR(INDEX(E457:H457,MATCH(TRUE,INDEX((E457:H457&lt;&gt;""),0),0)),"")</f>
        <v/>
      </c>
      <c r="E457" t="str">
        <f>IFERROR(INDEX(#REF!,MATCH($C457,#REF!,0)),"")</f>
        <v/>
      </c>
      <c r="G457" t="str">
        <f t="shared" si="3"/>
        <v/>
      </c>
      <c r="H457" s="5" t="str">
        <f>IFERROR(INDEX(#REF!,MATCH($C457,#REF!,0)),"")</f>
        <v/>
      </c>
    </row>
    <row r="458" spans="2:8" hidden="1" x14ac:dyDescent="0.2">
      <c r="B458" s="4">
        <v>126</v>
      </c>
      <c r="C458" t="str">
        <f t="array" ref="C458">IFERROR(INDEX(#REF!,MATCH(TRUE,INDEX((#REF!&lt;&gt;""),0),0)),"")</f>
        <v/>
      </c>
      <c r="D458" t="str">
        <f t="array" ref="D458">IFERROR(INDEX(E458:H458,MATCH(TRUE,INDEX((E458:H458&lt;&gt;""),0),0)),"")</f>
        <v/>
      </c>
      <c r="E458" t="str">
        <f>IFERROR(INDEX(#REF!,MATCH($C458,#REF!,0)),"")</f>
        <v/>
      </c>
      <c r="G458" t="str">
        <f t="shared" si="3"/>
        <v/>
      </c>
      <c r="H458" s="5" t="str">
        <f>IFERROR(INDEX(#REF!,MATCH($C458,#REF!,0)),"")</f>
        <v/>
      </c>
    </row>
    <row r="459" spans="2:8" hidden="1" x14ac:dyDescent="0.2">
      <c r="B459" s="4">
        <v>127</v>
      </c>
      <c r="C459" t="str">
        <f t="array" ref="C459">IFERROR(INDEX(#REF!,MATCH(TRUE,INDEX((#REF!&lt;&gt;""),0),0)),"")</f>
        <v/>
      </c>
      <c r="D459" t="str">
        <f t="array" ref="D459">IFERROR(INDEX(E459:H459,MATCH(TRUE,INDEX((E459:H459&lt;&gt;""),0),0)),"")</f>
        <v/>
      </c>
      <c r="E459" t="str">
        <f>IFERROR(INDEX(#REF!,MATCH($C459,#REF!,0)),"")</f>
        <v/>
      </c>
      <c r="G459" t="str">
        <f t="shared" si="3"/>
        <v/>
      </c>
      <c r="H459" s="5" t="str">
        <f>IFERROR(INDEX(#REF!,MATCH($C459,#REF!,0)),"")</f>
        <v/>
      </c>
    </row>
    <row r="460" spans="2:8" hidden="1" x14ac:dyDescent="0.2">
      <c r="B460" s="4">
        <v>128</v>
      </c>
      <c r="C460" t="str">
        <f t="array" ref="C460">IFERROR(INDEX(#REF!,MATCH(TRUE,INDEX((#REF!&lt;&gt;""),0),0)),"")</f>
        <v/>
      </c>
      <c r="D460" t="str">
        <f t="array" ref="D460">IFERROR(INDEX(E460:H460,MATCH(TRUE,INDEX((E460:H460&lt;&gt;""),0),0)),"")</f>
        <v/>
      </c>
      <c r="E460" t="str">
        <f>IFERROR(INDEX(#REF!,MATCH($C460,#REF!,0)),"")</f>
        <v/>
      </c>
      <c r="G460" t="str">
        <f t="shared" ref="G460:G475" si="4">IFERROR(INDEX(L$7:L$38,MATCH($C460,K$7:K$38,0)),"")</f>
        <v/>
      </c>
      <c r="H460" s="5" t="str">
        <f>IFERROR(INDEX(#REF!,MATCH($C460,#REF!,0)),"")</f>
        <v/>
      </c>
    </row>
    <row r="461" spans="2:8" hidden="1" x14ac:dyDescent="0.2">
      <c r="B461" s="4">
        <v>129</v>
      </c>
      <c r="C461" t="str">
        <f t="array" ref="C461">IFERROR(INDEX(#REF!,MATCH(TRUE,INDEX((#REF!&lt;&gt;""),0),0)),"")</f>
        <v/>
      </c>
      <c r="D461" t="str">
        <f t="array" ref="D461">IFERROR(INDEX(E461:H461,MATCH(TRUE,INDEX((E461:H461&lt;&gt;""),0),0)),"")</f>
        <v/>
      </c>
      <c r="E461" t="str">
        <f>IFERROR(INDEX(#REF!,MATCH($C461,#REF!,0)),"")</f>
        <v/>
      </c>
      <c r="G461" t="str">
        <f t="shared" si="4"/>
        <v/>
      </c>
      <c r="H461" s="5" t="str">
        <f>IFERROR(INDEX(#REF!,MATCH($C461,#REF!,0)),"")</f>
        <v/>
      </c>
    </row>
    <row r="462" spans="2:8" hidden="1" x14ac:dyDescent="0.2">
      <c r="B462" s="4">
        <v>130</v>
      </c>
      <c r="C462" t="str">
        <f t="array" ref="C462">IFERROR(INDEX(#REF!,MATCH(TRUE,INDEX((#REF!&lt;&gt;""),0),0)),"")</f>
        <v/>
      </c>
      <c r="D462" t="str">
        <f t="array" ref="D462">IFERROR(INDEX(E462:H462,MATCH(TRUE,INDEX((E462:H462&lt;&gt;""),0),0)),"")</f>
        <v/>
      </c>
      <c r="E462" t="str">
        <f>IFERROR(INDEX(#REF!,MATCH($C462,#REF!,0)),"")</f>
        <v/>
      </c>
      <c r="G462" t="str">
        <f t="shared" si="4"/>
        <v/>
      </c>
      <c r="H462" s="5" t="str">
        <f>IFERROR(INDEX(#REF!,MATCH($C462,#REF!,0)),"")</f>
        <v/>
      </c>
    </row>
    <row r="463" spans="2:8" hidden="1" x14ac:dyDescent="0.2">
      <c r="B463" s="4">
        <v>131</v>
      </c>
      <c r="C463" t="str">
        <f t="array" ref="C463">IFERROR(INDEX(#REF!,MATCH(TRUE,INDEX((#REF!&lt;&gt;""),0),0)),"")</f>
        <v/>
      </c>
      <c r="D463" t="str">
        <f t="array" ref="D463">IFERROR(INDEX(E463:H463,MATCH(TRUE,INDEX((E463:H463&lt;&gt;""),0),0)),"")</f>
        <v/>
      </c>
      <c r="E463" t="str">
        <f>IFERROR(INDEX(#REF!,MATCH($C463,#REF!,0)),"")</f>
        <v/>
      </c>
      <c r="G463" t="str">
        <f t="shared" si="4"/>
        <v/>
      </c>
      <c r="H463" s="5" t="str">
        <f>IFERROR(INDEX(#REF!,MATCH($C463,#REF!,0)),"")</f>
        <v/>
      </c>
    </row>
    <row r="464" spans="2:8" hidden="1" x14ac:dyDescent="0.2">
      <c r="B464" s="4">
        <v>132</v>
      </c>
      <c r="C464" t="str">
        <f t="array" ref="C464">IFERROR(INDEX(#REF!,MATCH(TRUE,INDEX((#REF!&lt;&gt;""),0),0)),"")</f>
        <v/>
      </c>
      <c r="D464" t="str">
        <f t="array" ref="D464">IFERROR(INDEX(E464:H464,MATCH(TRUE,INDEX((E464:H464&lt;&gt;""),0),0)),"")</f>
        <v/>
      </c>
      <c r="E464" t="str">
        <f>IFERROR(INDEX(#REF!,MATCH($C464,#REF!,0)),"")</f>
        <v/>
      </c>
      <c r="G464" t="str">
        <f t="shared" si="4"/>
        <v/>
      </c>
      <c r="H464" s="5" t="str">
        <f>IFERROR(INDEX(#REF!,MATCH($C464,#REF!,0)),"")</f>
        <v/>
      </c>
    </row>
    <row r="465" spans="2:8" hidden="1" x14ac:dyDescent="0.2">
      <c r="B465" s="4">
        <v>133</v>
      </c>
      <c r="C465" t="str">
        <f t="array" ref="C465">IFERROR(INDEX(#REF!,MATCH(TRUE,INDEX((#REF!&lt;&gt;""),0),0)),"")</f>
        <v/>
      </c>
      <c r="D465" t="str">
        <f t="array" ref="D465">IFERROR(INDEX(E465:H465,MATCH(TRUE,INDEX((E465:H465&lt;&gt;""),0),0)),"")</f>
        <v/>
      </c>
      <c r="E465" t="str">
        <f>IFERROR(INDEX(#REF!,MATCH($C465,#REF!,0)),"")</f>
        <v/>
      </c>
      <c r="G465" t="str">
        <f t="shared" si="4"/>
        <v/>
      </c>
      <c r="H465" s="5" t="str">
        <f>IFERROR(INDEX(#REF!,MATCH($C465,#REF!,0)),"")</f>
        <v/>
      </c>
    </row>
    <row r="466" spans="2:8" hidden="1" x14ac:dyDescent="0.2">
      <c r="B466" s="4">
        <v>134</v>
      </c>
      <c r="C466" t="str">
        <f t="array" ref="C466">IFERROR(INDEX(#REF!,MATCH(TRUE,INDEX((#REF!&lt;&gt;""),0),0)),"")</f>
        <v/>
      </c>
      <c r="D466" t="str">
        <f t="array" ref="D466">IFERROR(INDEX(E466:H466,MATCH(TRUE,INDEX((E466:H466&lt;&gt;""),0),0)),"")</f>
        <v/>
      </c>
      <c r="E466" t="str">
        <f>IFERROR(INDEX(#REF!,MATCH($C466,#REF!,0)),"")</f>
        <v/>
      </c>
      <c r="G466" t="str">
        <f t="shared" si="4"/>
        <v/>
      </c>
      <c r="H466" s="5" t="str">
        <f>IFERROR(INDEX(#REF!,MATCH($C466,#REF!,0)),"")</f>
        <v/>
      </c>
    </row>
    <row r="467" spans="2:8" hidden="1" x14ac:dyDescent="0.2">
      <c r="B467" s="4">
        <v>135</v>
      </c>
      <c r="C467" t="str">
        <f t="array" ref="C467">IFERROR(INDEX(#REF!,MATCH(TRUE,INDEX((#REF!&lt;&gt;""),0),0)),"")</f>
        <v/>
      </c>
      <c r="D467" t="str">
        <f t="array" ref="D467">IFERROR(INDEX(E467:H467,MATCH(TRUE,INDEX((E467:H467&lt;&gt;""),0),0)),"")</f>
        <v/>
      </c>
      <c r="E467" t="str">
        <f>IFERROR(INDEX(#REF!,MATCH($C467,#REF!,0)),"")</f>
        <v/>
      </c>
      <c r="G467" t="str">
        <f t="shared" si="4"/>
        <v/>
      </c>
      <c r="H467" s="5" t="str">
        <f>IFERROR(INDEX(#REF!,MATCH($C467,#REF!,0)),"")</f>
        <v/>
      </c>
    </row>
    <row r="468" spans="2:8" hidden="1" x14ac:dyDescent="0.2">
      <c r="B468" s="4">
        <v>136</v>
      </c>
      <c r="C468" t="str">
        <f t="array" ref="C468">IFERROR(INDEX(#REF!,MATCH(TRUE,INDEX((#REF!&lt;&gt;""),0),0)),"")</f>
        <v/>
      </c>
      <c r="D468" t="str">
        <f t="array" ref="D468">IFERROR(INDEX(E468:H468,MATCH(TRUE,INDEX((E468:H468&lt;&gt;""),0),0)),"")</f>
        <v/>
      </c>
      <c r="E468" t="str">
        <f>IFERROR(INDEX(#REF!,MATCH($C468,#REF!,0)),"")</f>
        <v/>
      </c>
      <c r="G468" t="str">
        <f t="shared" si="4"/>
        <v/>
      </c>
      <c r="H468" s="5" t="str">
        <f>IFERROR(INDEX(#REF!,MATCH($C468,#REF!,0)),"")</f>
        <v/>
      </c>
    </row>
    <row r="469" spans="2:8" hidden="1" x14ac:dyDescent="0.2">
      <c r="B469" s="4">
        <v>137</v>
      </c>
      <c r="C469" t="str">
        <f t="array" ref="C469">IFERROR(INDEX(#REF!,MATCH(TRUE,INDEX((#REF!&lt;&gt;""),0),0)),"")</f>
        <v/>
      </c>
      <c r="D469" t="str">
        <f t="array" ref="D469">IFERROR(INDEX(E469:H469,MATCH(TRUE,INDEX((E469:H469&lt;&gt;""),0),0)),"")</f>
        <v/>
      </c>
      <c r="E469" t="str">
        <f>IFERROR(INDEX(#REF!,MATCH($C469,#REF!,0)),"")</f>
        <v/>
      </c>
      <c r="G469" t="str">
        <f t="shared" si="4"/>
        <v/>
      </c>
      <c r="H469" s="5" t="str">
        <f>IFERROR(INDEX(#REF!,MATCH($C469,#REF!,0)),"")</f>
        <v/>
      </c>
    </row>
    <row r="470" spans="2:8" hidden="1" x14ac:dyDescent="0.2">
      <c r="B470" s="4">
        <v>138</v>
      </c>
      <c r="C470" t="str">
        <f t="array" ref="C470">IFERROR(INDEX(#REF!,MATCH(TRUE,INDEX((#REF!&lt;&gt;""),0),0)),"")</f>
        <v/>
      </c>
      <c r="D470" t="str">
        <f t="array" ref="D470">IFERROR(INDEX(E470:H470,MATCH(TRUE,INDEX((E470:H470&lt;&gt;""),0),0)),"")</f>
        <v/>
      </c>
      <c r="E470" t="str">
        <f>IFERROR(INDEX(#REF!,MATCH($C470,#REF!,0)),"")</f>
        <v/>
      </c>
      <c r="G470" t="str">
        <f t="shared" si="4"/>
        <v/>
      </c>
      <c r="H470" s="5" t="str">
        <f>IFERROR(INDEX(#REF!,MATCH($C470,#REF!,0)),"")</f>
        <v/>
      </c>
    </row>
    <row r="471" spans="2:8" hidden="1" x14ac:dyDescent="0.2">
      <c r="B471" s="4">
        <v>139</v>
      </c>
      <c r="C471" t="str">
        <f t="array" ref="C471">IFERROR(INDEX(#REF!,MATCH(TRUE,INDEX((#REF!&lt;&gt;""),0),0)),"")</f>
        <v/>
      </c>
      <c r="D471" t="str">
        <f t="array" ref="D471">IFERROR(INDEX(E471:H471,MATCH(TRUE,INDEX((E471:H471&lt;&gt;""),0),0)),"")</f>
        <v/>
      </c>
      <c r="E471" t="str">
        <f>IFERROR(INDEX(#REF!,MATCH($C471,#REF!,0)),"")</f>
        <v/>
      </c>
      <c r="G471" t="str">
        <f t="shared" si="4"/>
        <v/>
      </c>
      <c r="H471" s="5" t="str">
        <f>IFERROR(INDEX(#REF!,MATCH($C471,#REF!,0)),"")</f>
        <v/>
      </c>
    </row>
    <row r="472" spans="2:8" hidden="1" x14ac:dyDescent="0.2">
      <c r="B472" s="4">
        <v>140</v>
      </c>
      <c r="C472" t="str">
        <f t="array" ref="C472">IFERROR(INDEX(#REF!,MATCH(TRUE,INDEX((#REF!&lt;&gt;""),0),0)),"")</f>
        <v/>
      </c>
      <c r="D472" t="str">
        <f t="array" ref="D472">IFERROR(INDEX(E472:H472,MATCH(TRUE,INDEX((E472:H472&lt;&gt;""),0),0)),"")</f>
        <v/>
      </c>
      <c r="E472" t="str">
        <f>IFERROR(INDEX(#REF!,MATCH($C472,#REF!,0)),"")</f>
        <v/>
      </c>
      <c r="G472" t="str">
        <f t="shared" si="4"/>
        <v/>
      </c>
      <c r="H472" s="5" t="str">
        <f>IFERROR(INDEX(#REF!,MATCH($C472,#REF!,0)),"")</f>
        <v/>
      </c>
    </row>
    <row r="473" spans="2:8" hidden="1" x14ac:dyDescent="0.2">
      <c r="B473" s="4">
        <v>141</v>
      </c>
      <c r="C473" t="str">
        <f t="array" ref="C473">IFERROR(INDEX(#REF!,MATCH(TRUE,INDEX((#REF!&lt;&gt;""),0),0)),"")</f>
        <v/>
      </c>
      <c r="D473" t="str">
        <f t="array" ref="D473">IFERROR(INDEX(E473:H473,MATCH(TRUE,INDEX((E473:H473&lt;&gt;""),0),0)),"")</f>
        <v/>
      </c>
      <c r="E473" t="str">
        <f>IFERROR(INDEX(#REF!,MATCH($C473,#REF!,0)),"")</f>
        <v/>
      </c>
      <c r="G473" t="str">
        <f t="shared" si="4"/>
        <v/>
      </c>
      <c r="H473" s="5" t="str">
        <f>IFERROR(INDEX(#REF!,MATCH($C473,#REF!,0)),"")</f>
        <v/>
      </c>
    </row>
    <row r="474" spans="2:8" hidden="1" x14ac:dyDescent="0.2">
      <c r="B474" s="4">
        <v>142</v>
      </c>
      <c r="C474" t="str">
        <f t="array" ref="C474">IFERROR(INDEX(#REF!,MATCH(TRUE,INDEX((#REF!&lt;&gt;""),0),0)),"")</f>
        <v/>
      </c>
      <c r="D474" t="str">
        <f t="array" ref="D474">IFERROR(INDEX(E474:H474,MATCH(TRUE,INDEX((E474:H474&lt;&gt;""),0),0)),"")</f>
        <v/>
      </c>
      <c r="E474" t="str">
        <f>IFERROR(INDEX(#REF!,MATCH($C474,#REF!,0)),"")</f>
        <v/>
      </c>
      <c r="G474" t="str">
        <f t="shared" si="4"/>
        <v/>
      </c>
      <c r="H474" s="5" t="str">
        <f>IFERROR(INDEX(#REF!,MATCH($C474,#REF!,0)),"")</f>
        <v/>
      </c>
    </row>
    <row r="475" spans="2:8" hidden="1" x14ac:dyDescent="0.2">
      <c r="B475" s="4">
        <v>143</v>
      </c>
      <c r="C475" t="str">
        <f t="array" ref="C475">IFERROR(INDEX(#REF!,MATCH(TRUE,INDEX((#REF!&lt;&gt;""),0),0)),"")</f>
        <v/>
      </c>
      <c r="D475" t="str">
        <f t="array" ref="D475">IFERROR(INDEX(E475:H475,MATCH(TRUE,INDEX((E475:H475&lt;&gt;""),0),0)),"")</f>
        <v/>
      </c>
      <c r="E475" s="7" t="str">
        <f>IFERROR(INDEX(#REF!,MATCH($C475,#REF!,0)),"")</f>
        <v/>
      </c>
      <c r="F475" s="7"/>
      <c r="G475" s="7" t="str">
        <f t="shared" si="4"/>
        <v/>
      </c>
      <c r="H475" s="8" t="str">
        <f>IFERROR(INDEX(#REF!,MATCH($C475,#REF!,0)),"")</f>
        <v/>
      </c>
    </row>
    <row r="476" spans="2:8" hidden="1" x14ac:dyDescent="0.2">
      <c r="B476" s="6">
        <v>144</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D4B58-C5AD-3742-AED1-059672C7290D}">
  <dimension ref="B6:K12"/>
  <sheetViews>
    <sheetView workbookViewId="0">
      <selection activeCell="C8" sqref="C8:C11"/>
    </sheetView>
  </sheetViews>
  <sheetFormatPr baseColWidth="10" defaultColWidth="10.6640625" defaultRowHeight="16" x14ac:dyDescent="0.2"/>
  <cols>
    <col min="3" max="3" width="22" bestFit="1" customWidth="1"/>
    <col min="4" max="4" width="16.6640625" bestFit="1" customWidth="1"/>
    <col min="5" max="5" width="15" bestFit="1" customWidth="1"/>
    <col min="8" max="8" width="30.83203125" bestFit="1" customWidth="1"/>
    <col min="10" max="10" width="15" bestFit="1" customWidth="1"/>
  </cols>
  <sheetData>
    <row r="6" spans="2:11" x14ac:dyDescent="0.2">
      <c r="C6" t="s">
        <v>608</v>
      </c>
      <c r="H6" t="s">
        <v>614</v>
      </c>
    </row>
    <row r="7" spans="2:11" x14ac:dyDescent="0.2">
      <c r="C7" t="s">
        <v>617</v>
      </c>
      <c r="D7" t="s">
        <v>610</v>
      </c>
      <c r="E7" t="s">
        <v>15</v>
      </c>
      <c r="H7" t="s">
        <v>617</v>
      </c>
      <c r="J7" t="s">
        <v>15</v>
      </c>
    </row>
    <row r="8" spans="2:11" x14ac:dyDescent="0.2">
      <c r="B8">
        <v>1</v>
      </c>
      <c r="C8" t="s">
        <v>609</v>
      </c>
      <c r="D8" s="888">
        <v>0.02</v>
      </c>
      <c r="E8" s="889">
        <f>D8*(Budget!$P$9+Budget!$P$10)</f>
        <v>3509536</v>
      </c>
      <c r="G8">
        <v>1</v>
      </c>
      <c r="H8" t="s">
        <v>615</v>
      </c>
      <c r="J8" s="889">
        <f>35000000</f>
        <v>35000000</v>
      </c>
    </row>
    <row r="9" spans="2:11" x14ac:dyDescent="0.2">
      <c r="B9">
        <v>2</v>
      </c>
      <c r="C9" t="s">
        <v>611</v>
      </c>
      <c r="D9" s="888">
        <v>1.4999999999999999E-2</v>
      </c>
      <c r="E9" s="889">
        <f>D9*(Budget!$P$9+Budget!$P$10)</f>
        <v>2632152</v>
      </c>
      <c r="G9">
        <v>2</v>
      </c>
      <c r="H9" t="s">
        <v>616</v>
      </c>
      <c r="J9" s="889">
        <v>19166536</v>
      </c>
      <c r="K9" t="s">
        <v>618</v>
      </c>
    </row>
    <row r="10" spans="2:11" x14ac:dyDescent="0.2">
      <c r="B10">
        <v>3</v>
      </c>
      <c r="C10" t="s">
        <v>612</v>
      </c>
      <c r="D10" s="888">
        <v>0.01</v>
      </c>
      <c r="E10" s="889">
        <f>D10*(Budget!$P$9+Budget!$P$10)</f>
        <v>1754768</v>
      </c>
      <c r="G10">
        <v>3</v>
      </c>
      <c r="H10" t="s">
        <v>622</v>
      </c>
      <c r="J10" s="889">
        <f>40%*E12</f>
        <v>5088827.2</v>
      </c>
    </row>
    <row r="11" spans="2:11" x14ac:dyDescent="0.2">
      <c r="B11">
        <v>4</v>
      </c>
      <c r="C11" t="s">
        <v>613</v>
      </c>
      <c r="D11" s="888">
        <v>2.75E-2</v>
      </c>
      <c r="E11" s="889">
        <f>D11*(Budget!$P$9+Budget!$P$10)</f>
        <v>4825612</v>
      </c>
      <c r="H11" s="889"/>
      <c r="J11" s="891">
        <f>SUM(J8:J10)</f>
        <v>59255363.200000003</v>
      </c>
    </row>
    <row r="12" spans="2:11" x14ac:dyDescent="0.2">
      <c r="D12" s="17" t="s">
        <v>460</v>
      </c>
      <c r="E12" s="890">
        <f>SUM(E8:E11)</f>
        <v>12722068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9F5E7-F522-4BE4-B31D-AFD7BA88BAA9}">
  <sheetPr>
    <tabColor rgb="FF00B0F0"/>
  </sheetPr>
  <dimension ref="A1:L88"/>
  <sheetViews>
    <sheetView workbookViewId="0"/>
  </sheetViews>
  <sheetFormatPr baseColWidth="10" defaultColWidth="7.6640625" defaultRowHeight="15" x14ac:dyDescent="0.2"/>
  <cols>
    <col min="1" max="2" width="7.6640625" style="757"/>
    <col min="3" max="3" width="13.6640625" style="757" customWidth="1"/>
    <col min="4" max="4" width="12.1640625" style="757" customWidth="1"/>
    <col min="5" max="5" width="7.6640625" style="757"/>
    <col min="6" max="6" width="11.6640625" style="757" customWidth="1"/>
    <col min="7" max="7" width="13.83203125" style="757" customWidth="1"/>
    <col min="8" max="8" width="16.5" style="757" customWidth="1"/>
    <col min="9" max="9" width="14.83203125" style="757" customWidth="1"/>
    <col min="10" max="10" width="24" style="757" customWidth="1"/>
    <col min="11" max="11" width="7.6640625" style="757"/>
    <col min="12" max="12" width="14" style="757" customWidth="1"/>
    <col min="13" max="13" width="7.6640625" style="757"/>
    <col min="14" max="14" width="12.1640625" style="757" customWidth="1"/>
    <col min="15" max="16384" width="7.6640625" style="757"/>
  </cols>
  <sheetData>
    <row r="1" spans="1:12" ht="19" x14ac:dyDescent="0.25">
      <c r="A1" s="756" t="s">
        <v>346</v>
      </c>
      <c r="B1" s="756"/>
      <c r="C1" s="756"/>
      <c r="D1" s="756" t="s">
        <v>383</v>
      </c>
      <c r="E1" s="756"/>
      <c r="F1" s="756"/>
      <c r="G1" s="756"/>
      <c r="I1" s="756"/>
      <c r="J1" s="756"/>
    </row>
    <row r="2" spans="1:12" x14ac:dyDescent="0.2">
      <c r="F2" s="758"/>
    </row>
    <row r="3" spans="1:12" ht="19" x14ac:dyDescent="0.25">
      <c r="D3" s="758"/>
      <c r="H3" s="756" t="s">
        <v>412</v>
      </c>
    </row>
    <row r="4" spans="1:12" ht="19" x14ac:dyDescent="0.25">
      <c r="A4" s="756" t="s">
        <v>422</v>
      </c>
      <c r="H4" s="756" t="s">
        <v>409</v>
      </c>
      <c r="I4" s="756"/>
    </row>
    <row r="5" spans="1:12" ht="16" x14ac:dyDescent="0.2">
      <c r="A5" s="759" t="s">
        <v>384</v>
      </c>
      <c r="B5" s="759"/>
    </row>
    <row r="6" spans="1:12" ht="19" x14ac:dyDescent="0.25">
      <c r="J6" s="756"/>
    </row>
    <row r="7" spans="1:12" ht="19" x14ac:dyDescent="0.25">
      <c r="A7" s="757" t="s">
        <v>347</v>
      </c>
      <c r="B7" s="759"/>
      <c r="D7" s="760">
        <f>SUM(L7*0.2)</f>
        <v>2356541.9136000006</v>
      </c>
      <c r="E7" s="757" t="s">
        <v>348</v>
      </c>
      <c r="J7" s="756" t="s">
        <v>399</v>
      </c>
      <c r="L7" s="761">
        <f>Budget!P16</f>
        <v>11782709.568000002</v>
      </c>
    </row>
    <row r="8" spans="1:12" ht="19" x14ac:dyDescent="0.25">
      <c r="A8" s="757" t="str">
        <f>Budget!K9</f>
        <v>Acquisition Fee (1.5%)</v>
      </c>
      <c r="D8" s="760">
        <f>Budget!E23</f>
        <v>210000</v>
      </c>
      <c r="H8" s="756"/>
      <c r="J8" s="756"/>
    </row>
    <row r="9" spans="1:12" ht="19" x14ac:dyDescent="0.25">
      <c r="A9" s="757" t="s">
        <v>349</v>
      </c>
      <c r="D9" s="760">
        <f>Budget!P24*0.1</f>
        <v>60000</v>
      </c>
      <c r="E9" s="757" t="s">
        <v>391</v>
      </c>
      <c r="H9" s="756"/>
      <c r="J9" s="756"/>
    </row>
    <row r="10" spans="1:12" ht="19" x14ac:dyDescent="0.25">
      <c r="A10" s="757" t="s">
        <v>327</v>
      </c>
      <c r="D10" s="760">
        <f>Budget!P26</f>
        <v>400000</v>
      </c>
      <c r="H10" s="756"/>
      <c r="J10" s="756"/>
    </row>
    <row r="11" spans="1:12" ht="19" x14ac:dyDescent="0.25">
      <c r="A11" s="757" t="s">
        <v>350</v>
      </c>
      <c r="D11" s="760">
        <f>Budget!P28</f>
        <v>150000</v>
      </c>
      <c r="H11" s="756"/>
      <c r="K11" s="759"/>
    </row>
    <row r="12" spans="1:12" ht="19" x14ac:dyDescent="0.25">
      <c r="A12" s="757" t="s">
        <v>330</v>
      </c>
      <c r="D12" s="760">
        <f>Budget!P29</f>
        <v>250000</v>
      </c>
      <c r="H12" s="756"/>
    </row>
    <row r="13" spans="1:12" ht="19" x14ac:dyDescent="0.25">
      <c r="A13" s="757" t="s">
        <v>323</v>
      </c>
      <c r="D13" s="760">
        <f>Budget!P19</f>
        <v>1378084.608</v>
      </c>
      <c r="H13" s="756"/>
    </row>
    <row r="14" spans="1:12" x14ac:dyDescent="0.2">
      <c r="A14" s="757" t="s">
        <v>291</v>
      </c>
      <c r="D14" s="760">
        <f>Budget!P22</f>
        <v>383625</v>
      </c>
    </row>
    <row r="15" spans="1:12" ht="16" x14ac:dyDescent="0.2">
      <c r="A15" s="759" t="s">
        <v>351</v>
      </c>
      <c r="B15" s="759"/>
      <c r="D15" s="760"/>
    </row>
    <row r="16" spans="1:12" x14ac:dyDescent="0.2">
      <c r="A16" s="757" t="s">
        <v>352</v>
      </c>
      <c r="D16" s="760">
        <f>Budget!L8</f>
        <v>14000000</v>
      </c>
    </row>
    <row r="17" spans="1:8" x14ac:dyDescent="0.2">
      <c r="A17" s="757" t="s">
        <v>427</v>
      </c>
      <c r="D17" s="760">
        <f>SUM(D16)*0.02-86250</f>
        <v>193750</v>
      </c>
    </row>
    <row r="18" spans="1:8" ht="16" thickBot="1" x14ac:dyDescent="0.25">
      <c r="A18" s="757">
        <f>Budget!S19</f>
        <v>0</v>
      </c>
      <c r="D18" s="760">
        <f>Budget!P27</f>
        <v>150000</v>
      </c>
    </row>
    <row r="19" spans="1:8" ht="20.5" customHeight="1" thickBot="1" x14ac:dyDescent="0.25">
      <c r="C19" s="762"/>
      <c r="D19" s="764">
        <f>SUM(D7:D18)</f>
        <v>19532001.521600001</v>
      </c>
      <c r="E19" s="762"/>
      <c r="F19" s="763" t="s">
        <v>353</v>
      </c>
      <c r="G19" s="758"/>
    </row>
    <row r="20" spans="1:8" x14ac:dyDescent="0.2">
      <c r="B20" s="765"/>
      <c r="D20" s="760"/>
    </row>
    <row r="21" spans="1:8" ht="19" x14ac:dyDescent="0.25">
      <c r="A21" s="756" t="s">
        <v>421</v>
      </c>
      <c r="D21" s="760"/>
      <c r="H21" s="756" t="s">
        <v>386</v>
      </c>
    </row>
    <row r="22" spans="1:8" x14ac:dyDescent="0.2">
      <c r="A22" s="758" t="s">
        <v>354</v>
      </c>
      <c r="D22" s="760"/>
      <c r="H22" s="757" t="s">
        <v>355</v>
      </c>
    </row>
    <row r="23" spans="1:8" x14ac:dyDescent="0.2">
      <c r="A23" s="757" t="s">
        <v>385</v>
      </c>
      <c r="D23" s="760"/>
      <c r="G23" s="760">
        <f>Budget!P17*0.2</f>
        <v>2526488.4480000008</v>
      </c>
      <c r="H23" s="767">
        <v>0.2</v>
      </c>
    </row>
    <row r="24" spans="1:8" x14ac:dyDescent="0.2">
      <c r="A24" s="757" t="s">
        <v>356</v>
      </c>
      <c r="C24" s="785" t="s">
        <v>428</v>
      </c>
      <c r="D24" s="760"/>
      <c r="G24" s="760"/>
    </row>
    <row r="25" spans="1:8" s="758" customFormat="1" x14ac:dyDescent="0.2">
      <c r="A25" s="757" t="s">
        <v>417</v>
      </c>
    </row>
    <row r="26" spans="1:8" s="758" customFormat="1" x14ac:dyDescent="0.2"/>
    <row r="27" spans="1:8" ht="16" x14ac:dyDescent="0.2">
      <c r="A27" s="759" t="s">
        <v>357</v>
      </c>
      <c r="D27" s="760"/>
      <c r="H27" s="757" t="s">
        <v>387</v>
      </c>
    </row>
    <row r="28" spans="1:8" x14ac:dyDescent="0.2">
      <c r="A28" s="757" t="s">
        <v>358</v>
      </c>
      <c r="D28" s="760"/>
      <c r="G28" s="760">
        <f>Budget!P17*0.1</f>
        <v>1263244.2240000004</v>
      </c>
      <c r="H28" s="767">
        <v>0.1</v>
      </c>
    </row>
    <row r="29" spans="1:8" x14ac:dyDescent="0.2">
      <c r="A29" s="757" t="s">
        <v>359</v>
      </c>
      <c r="C29" s="765"/>
      <c r="D29" s="766"/>
      <c r="G29" s="760">
        <f>SUM(Budget!P16)*0.15</f>
        <v>1767406.4352000002</v>
      </c>
      <c r="H29" s="767">
        <v>0.15</v>
      </c>
    </row>
    <row r="30" spans="1:8" x14ac:dyDescent="0.2">
      <c r="D30" s="760"/>
    </row>
    <row r="31" spans="1:8" ht="16" x14ac:dyDescent="0.2">
      <c r="A31" s="759" t="s">
        <v>360</v>
      </c>
      <c r="H31" s="757" t="s">
        <v>387</v>
      </c>
    </row>
    <row r="32" spans="1:8" x14ac:dyDescent="0.2">
      <c r="A32" s="757" t="s">
        <v>388</v>
      </c>
      <c r="D32" s="760"/>
      <c r="G32" s="760">
        <f>Budget!P17*0.15</f>
        <v>1894866.3360000001</v>
      </c>
      <c r="H32" s="767">
        <v>0.15</v>
      </c>
    </row>
    <row r="34" spans="1:10" ht="16" x14ac:dyDescent="0.2">
      <c r="A34" s="759" t="s">
        <v>361</v>
      </c>
      <c r="D34" s="760"/>
      <c r="H34" s="757" t="s">
        <v>387</v>
      </c>
    </row>
    <row r="35" spans="1:10" x14ac:dyDescent="0.2">
      <c r="A35" s="757" t="s">
        <v>388</v>
      </c>
      <c r="D35" s="760"/>
      <c r="G35" s="760">
        <f>Budget!P17*0.15</f>
        <v>1894866.3360000001</v>
      </c>
      <c r="H35" s="767">
        <v>0.15</v>
      </c>
    </row>
    <row r="37" spans="1:10" ht="16" x14ac:dyDescent="0.2">
      <c r="A37" s="759" t="s">
        <v>362</v>
      </c>
      <c r="D37" s="760"/>
      <c r="H37" s="757" t="s">
        <v>363</v>
      </c>
    </row>
    <row r="38" spans="1:10" x14ac:dyDescent="0.2">
      <c r="A38" s="757" t="s">
        <v>388</v>
      </c>
      <c r="D38" s="760"/>
      <c r="G38" s="760">
        <f>Budget!P17*0.3</f>
        <v>3789732.6720000003</v>
      </c>
      <c r="H38" s="767">
        <v>0.3</v>
      </c>
    </row>
    <row r="39" spans="1:10" ht="16" thickBot="1" x14ac:dyDescent="0.25">
      <c r="A39" s="757" t="s">
        <v>364</v>
      </c>
      <c r="D39" s="777"/>
      <c r="G39" s="778">
        <f>SUM(Budget!P24)*0.2</f>
        <v>120000</v>
      </c>
      <c r="H39" s="767">
        <v>0.2</v>
      </c>
    </row>
    <row r="40" spans="1:10" s="768" customFormat="1" ht="20" thickBot="1" x14ac:dyDescent="0.3">
      <c r="B40" s="756" t="s">
        <v>365</v>
      </c>
      <c r="D40" s="769"/>
      <c r="G40" s="764">
        <f>SUM(G23:G39)</f>
        <v>13256604.451200003</v>
      </c>
    </row>
    <row r="42" spans="1:10" s="756" customFormat="1" ht="19" x14ac:dyDescent="0.25">
      <c r="A42" s="756" t="s">
        <v>396</v>
      </c>
      <c r="H42" s="756" t="s">
        <v>366</v>
      </c>
      <c r="J42" s="756" t="s">
        <v>367</v>
      </c>
    </row>
    <row r="43" spans="1:10" x14ac:dyDescent="0.2">
      <c r="A43" s="757" t="s">
        <v>389</v>
      </c>
      <c r="D43" s="760"/>
      <c r="E43" s="760"/>
      <c r="F43" s="760"/>
      <c r="G43" s="760">
        <f>Budget!P20-G62</f>
        <v>518723.07200000004</v>
      </c>
      <c r="J43" s="757" t="s">
        <v>368</v>
      </c>
    </row>
    <row r="44" spans="1:10" x14ac:dyDescent="0.2">
      <c r="A44" s="758" t="s">
        <v>369</v>
      </c>
      <c r="D44" s="760"/>
      <c r="E44" s="760"/>
      <c r="F44" s="760"/>
      <c r="G44" s="760">
        <f>SUM(150*75)</f>
        <v>11250</v>
      </c>
      <c r="J44" s="757" t="s">
        <v>390</v>
      </c>
    </row>
    <row r="45" spans="1:10" x14ac:dyDescent="0.2">
      <c r="A45" s="757" t="s">
        <v>370</v>
      </c>
      <c r="D45" s="760"/>
      <c r="E45" s="760"/>
      <c r="F45" s="760"/>
      <c r="G45" s="760">
        <f>Budget!P21</f>
        <v>400000</v>
      </c>
      <c r="J45" s="757" t="s">
        <v>371</v>
      </c>
    </row>
    <row r="46" spans="1:10" x14ac:dyDescent="0.2">
      <c r="A46" s="757" t="s">
        <v>364</v>
      </c>
      <c r="D46" s="760"/>
      <c r="E46" s="760"/>
      <c r="F46" s="760"/>
      <c r="G46" s="760">
        <f>SUM(Budget!P24)*0.1</f>
        <v>60000</v>
      </c>
      <c r="J46" s="757" t="s">
        <v>392</v>
      </c>
    </row>
    <row r="47" spans="1:10" ht="16" thickBot="1" x14ac:dyDescent="0.25">
      <c r="A47" s="757">
        <f>Budget!S15</f>
        <v>0</v>
      </c>
      <c r="D47" s="760"/>
      <c r="E47" s="760"/>
      <c r="F47" s="760"/>
      <c r="G47" s="760">
        <f>Budget!P23*0.25</f>
        <v>75000</v>
      </c>
      <c r="J47" s="757" t="s">
        <v>393</v>
      </c>
    </row>
    <row r="48" spans="1:10" s="756" customFormat="1" ht="20" thickBot="1" x14ac:dyDescent="0.3">
      <c r="A48" s="756" t="s">
        <v>397</v>
      </c>
      <c r="D48" s="760"/>
      <c r="E48" s="771"/>
      <c r="F48" s="771"/>
      <c r="G48" s="764">
        <f>SUM(G43:G47)</f>
        <v>1064973.0720000002</v>
      </c>
    </row>
    <row r="49" spans="1:10" s="768" customFormat="1" ht="20" thickBot="1" x14ac:dyDescent="0.3">
      <c r="E49" s="763" t="s">
        <v>372</v>
      </c>
      <c r="G49" s="764">
        <f>SUM(G48+G40+D19)</f>
        <v>33853579.044800006</v>
      </c>
      <c r="H49" s="771"/>
      <c r="I49" s="771"/>
      <c r="J49" s="756" t="s">
        <v>373</v>
      </c>
    </row>
    <row r="50" spans="1:10" s="768" customFormat="1" ht="19" x14ac:dyDescent="0.25">
      <c r="D50" s="763"/>
      <c r="H50" s="771"/>
      <c r="I50" s="771"/>
      <c r="J50" s="756"/>
    </row>
    <row r="51" spans="1:10" s="758" customFormat="1" ht="19" x14ac:dyDescent="0.25">
      <c r="A51" s="756" t="s">
        <v>374</v>
      </c>
      <c r="H51" s="756" t="s">
        <v>411</v>
      </c>
      <c r="I51" s="756"/>
    </row>
    <row r="52" spans="1:10" s="758" customFormat="1" ht="19" x14ac:dyDescent="0.25">
      <c r="A52" s="759"/>
      <c r="H52" s="756"/>
      <c r="I52" s="756"/>
    </row>
    <row r="53" spans="1:10" s="758" customFormat="1" ht="16" x14ac:dyDescent="0.2">
      <c r="A53" s="759" t="s">
        <v>395</v>
      </c>
      <c r="H53" s="758" t="s">
        <v>402</v>
      </c>
      <c r="J53" s="759" t="s">
        <v>376</v>
      </c>
    </row>
    <row r="54" spans="1:10" s="758" customFormat="1" ht="16" x14ac:dyDescent="0.2">
      <c r="A54" s="759" t="s">
        <v>420</v>
      </c>
      <c r="J54" s="759"/>
    </row>
    <row r="55" spans="1:10" s="758" customFormat="1" ht="16" x14ac:dyDescent="0.2">
      <c r="A55" s="779">
        <f>Budget!S10</f>
        <v>0</v>
      </c>
      <c r="G55" s="777">
        <f>Budget!P18</f>
        <v>2296807.6800000002</v>
      </c>
    </row>
    <row r="56" spans="1:10" x14ac:dyDescent="0.2">
      <c r="A56" s="757" t="s">
        <v>211</v>
      </c>
      <c r="D56" s="760"/>
      <c r="E56" s="760"/>
      <c r="F56" s="760"/>
      <c r="G56" s="760">
        <f>Budget!P25/2</f>
        <v>125000</v>
      </c>
    </row>
    <row r="57" spans="1:10" ht="16" thickBot="1" x14ac:dyDescent="0.25">
      <c r="A57" s="757" t="s">
        <v>359</v>
      </c>
      <c r="G57" s="760">
        <f>Budget!P16*0.15</f>
        <v>1767406.4352000002</v>
      </c>
      <c r="H57" s="767">
        <v>0.15</v>
      </c>
      <c r="I57" s="767"/>
    </row>
    <row r="58" spans="1:10" ht="20" thickTop="1" x14ac:dyDescent="0.25">
      <c r="A58" s="756" t="s">
        <v>398</v>
      </c>
      <c r="E58" s="760"/>
      <c r="F58" s="760"/>
      <c r="G58" s="770">
        <f>SUM(G55:G57)</f>
        <v>4189214.1152000003</v>
      </c>
    </row>
    <row r="59" spans="1:10" s="768" customFormat="1" ht="19" x14ac:dyDescent="0.25">
      <c r="E59" s="769"/>
      <c r="F59" s="769"/>
      <c r="G59" s="769"/>
    </row>
    <row r="60" spans="1:10" s="758" customFormat="1" ht="16" x14ac:dyDescent="0.2">
      <c r="A60" s="759" t="s">
        <v>377</v>
      </c>
      <c r="H60" s="758" t="s">
        <v>401</v>
      </c>
      <c r="J60" s="759" t="s">
        <v>394</v>
      </c>
    </row>
    <row r="61" spans="1:10" x14ac:dyDescent="0.2">
      <c r="A61" s="757" t="s">
        <v>423</v>
      </c>
      <c r="D61" s="760"/>
      <c r="E61" s="760"/>
      <c r="F61" s="760"/>
      <c r="G61" s="760">
        <f>Budget!P11-G62</f>
        <v>12322068</v>
      </c>
    </row>
    <row r="62" spans="1:10" x14ac:dyDescent="0.2">
      <c r="A62" s="757" t="s">
        <v>424</v>
      </c>
      <c r="D62" s="760"/>
      <c r="F62" s="760"/>
      <c r="G62" s="760">
        <v>400000</v>
      </c>
      <c r="H62" s="760" t="s">
        <v>375</v>
      </c>
      <c r="I62" s="760"/>
    </row>
    <row r="63" spans="1:10" ht="16" thickBot="1" x14ac:dyDescent="0.25">
      <c r="A63" s="757" t="s">
        <v>379</v>
      </c>
      <c r="D63" s="760"/>
      <c r="F63" s="760"/>
      <c r="G63" s="760">
        <f>G57</f>
        <v>1767406.4352000002</v>
      </c>
      <c r="H63" s="767">
        <v>0.15</v>
      </c>
      <c r="I63" s="767"/>
    </row>
    <row r="64" spans="1:10" ht="20" thickTop="1" x14ac:dyDescent="0.25">
      <c r="A64" s="756" t="s">
        <v>380</v>
      </c>
      <c r="D64" s="760"/>
      <c r="E64" s="760"/>
      <c r="F64" s="760"/>
      <c r="G64" s="770">
        <f>SUM(G61:G63)</f>
        <v>14489474.4352</v>
      </c>
    </row>
    <row r="66" spans="1:9" ht="19" x14ac:dyDescent="0.25">
      <c r="A66" s="756"/>
      <c r="B66" s="772" t="s">
        <v>400</v>
      </c>
      <c r="D66" s="773"/>
      <c r="E66" s="774"/>
      <c r="F66" s="774"/>
      <c r="G66" s="775">
        <f>SUM(G58+G64)</f>
        <v>18678688.5504</v>
      </c>
    </row>
    <row r="67" spans="1:9" ht="19" x14ac:dyDescent="0.25">
      <c r="A67" s="756"/>
      <c r="D67" s="771"/>
      <c r="E67" s="760"/>
      <c r="F67" s="760"/>
      <c r="G67" s="771"/>
    </row>
    <row r="68" spans="1:9" ht="19" x14ac:dyDescent="0.25">
      <c r="A68" s="756" t="s">
        <v>403</v>
      </c>
      <c r="B68" s="758"/>
      <c r="C68" s="758"/>
      <c r="D68" s="758"/>
      <c r="E68" s="758"/>
      <c r="F68" s="758"/>
      <c r="G68" s="758"/>
      <c r="H68" s="758" t="s">
        <v>381</v>
      </c>
      <c r="I68" s="758"/>
    </row>
    <row r="69" spans="1:9" x14ac:dyDescent="0.2">
      <c r="A69" s="757" t="s">
        <v>211</v>
      </c>
      <c r="B69" s="760"/>
      <c r="C69" s="760"/>
      <c r="D69" s="760"/>
      <c r="E69" s="760"/>
      <c r="F69" s="760"/>
      <c r="G69" s="760">
        <f>G56</f>
        <v>125000</v>
      </c>
    </row>
    <row r="70" spans="1:9" x14ac:dyDescent="0.2">
      <c r="A70" s="757" t="s">
        <v>404</v>
      </c>
      <c r="B70" s="760"/>
      <c r="C70" s="760"/>
      <c r="D70" s="760"/>
      <c r="E70" s="760"/>
      <c r="F70" s="760"/>
      <c r="G70" s="760">
        <f>SUM(195956*250)*2</f>
        <v>97978000</v>
      </c>
    </row>
    <row r="71" spans="1:9" ht="16" thickBot="1" x14ac:dyDescent="0.25">
      <c r="A71" s="757" t="s">
        <v>359</v>
      </c>
      <c r="B71" s="760"/>
      <c r="C71" s="760"/>
      <c r="D71" s="760"/>
      <c r="G71" s="760">
        <f>Budget!P16*0.15</f>
        <v>1767406.4352000002</v>
      </c>
      <c r="H71" s="767">
        <v>0.15</v>
      </c>
      <c r="I71" s="767"/>
    </row>
    <row r="72" spans="1:9" ht="20" thickTop="1" x14ac:dyDescent="0.25">
      <c r="A72" s="756" t="s">
        <v>419</v>
      </c>
      <c r="D72" s="760"/>
      <c r="E72" s="760"/>
      <c r="F72" s="760"/>
      <c r="G72" s="770">
        <f>SUM(G69:G71)</f>
        <v>99870406.435200006</v>
      </c>
    </row>
    <row r="73" spans="1:9" ht="19" x14ac:dyDescent="0.25">
      <c r="A73" s="756"/>
      <c r="D73" s="771"/>
      <c r="E73" s="760"/>
      <c r="F73" s="760"/>
      <c r="G73" s="771"/>
    </row>
    <row r="74" spans="1:9" ht="19" x14ac:dyDescent="0.25">
      <c r="A74" s="756" t="s">
        <v>408</v>
      </c>
      <c r="B74" s="768"/>
      <c r="C74" s="756"/>
      <c r="D74" s="768"/>
      <c r="E74" s="769"/>
      <c r="F74" s="769"/>
      <c r="G74" s="771"/>
      <c r="H74" s="758" t="s">
        <v>410</v>
      </c>
      <c r="I74" s="756"/>
    </row>
    <row r="75" spans="1:9" ht="19" x14ac:dyDescent="0.25">
      <c r="A75" s="757" t="s">
        <v>406</v>
      </c>
      <c r="B75" s="758"/>
      <c r="C75" s="756"/>
      <c r="D75" s="768"/>
      <c r="E75" s="769"/>
      <c r="F75" s="769"/>
      <c r="G75" s="771"/>
    </row>
    <row r="76" spans="1:9" ht="19" x14ac:dyDescent="0.25">
      <c r="A76" s="757" t="s">
        <v>211</v>
      </c>
      <c r="C76" s="756"/>
      <c r="D76" s="760"/>
      <c r="E76" s="769"/>
      <c r="F76" s="769"/>
      <c r="G76" s="760">
        <f>G69</f>
        <v>125000</v>
      </c>
      <c r="H76" s="768"/>
      <c r="I76" s="768"/>
    </row>
    <row r="77" spans="1:9" ht="19" x14ac:dyDescent="0.25">
      <c r="A77" s="757" t="s">
        <v>359</v>
      </c>
      <c r="C77" s="765"/>
      <c r="D77" s="760"/>
      <c r="E77" s="769"/>
      <c r="F77" s="769"/>
      <c r="G77" s="760">
        <f>SUM(Budget!P16)*0.2</f>
        <v>2356541.9136000006</v>
      </c>
      <c r="H77" s="767" t="s">
        <v>413</v>
      </c>
      <c r="I77" s="767"/>
    </row>
    <row r="78" spans="1:9" x14ac:dyDescent="0.2">
      <c r="A78" s="757" t="s">
        <v>378</v>
      </c>
      <c r="D78" s="760"/>
      <c r="E78" s="760"/>
      <c r="F78" s="760"/>
      <c r="G78" s="784" t="s">
        <v>425</v>
      </c>
      <c r="H78" s="767" t="s">
        <v>416</v>
      </c>
      <c r="I78" s="767"/>
    </row>
    <row r="79" spans="1:9" x14ac:dyDescent="0.2">
      <c r="A79" s="757" t="s">
        <v>407</v>
      </c>
      <c r="D79" s="760"/>
      <c r="E79" s="760"/>
      <c r="F79" s="760"/>
      <c r="G79" s="760">
        <f>Budget!E28</f>
        <v>4203200</v>
      </c>
      <c r="H79" s="767"/>
      <c r="I79" s="767"/>
    </row>
    <row r="80" spans="1:9" x14ac:dyDescent="0.2">
      <c r="A80" s="757">
        <f>A47</f>
        <v>0</v>
      </c>
      <c r="D80" s="760"/>
      <c r="E80" s="760"/>
      <c r="F80" s="760"/>
      <c r="G80" s="760">
        <f>Budget!P23*0.75</f>
        <v>225000</v>
      </c>
      <c r="H80" s="767" t="s">
        <v>414</v>
      </c>
      <c r="I80" s="767"/>
    </row>
    <row r="81" spans="1:9" x14ac:dyDescent="0.2">
      <c r="A81" s="757">
        <f>Budget!S16</f>
        <v>0</v>
      </c>
      <c r="D81" s="760"/>
      <c r="E81" s="760"/>
      <c r="F81" s="760"/>
      <c r="G81" s="760">
        <f>SUM(Budget!P24)*0.6</f>
        <v>360000</v>
      </c>
      <c r="H81" s="767" t="s">
        <v>415</v>
      </c>
      <c r="I81" s="767"/>
    </row>
    <row r="82" spans="1:9" ht="16" thickBot="1" x14ac:dyDescent="0.25">
      <c r="A82" s="757" t="str">
        <f>A38</f>
        <v>Design and Engineering Team</v>
      </c>
      <c r="D82" s="760"/>
      <c r="E82" s="760"/>
      <c r="F82" s="760"/>
      <c r="G82" s="760">
        <f>Budget!P17*0.1</f>
        <v>1263244.2240000004</v>
      </c>
      <c r="H82" s="767" t="s">
        <v>418</v>
      </c>
      <c r="I82" s="767"/>
    </row>
    <row r="83" spans="1:9" ht="20" thickTop="1" x14ac:dyDescent="0.25">
      <c r="C83" s="772" t="s">
        <v>405</v>
      </c>
      <c r="D83" s="776"/>
      <c r="E83" s="776"/>
      <c r="F83" s="776"/>
      <c r="G83" s="770">
        <f>SUM(G76:G82)</f>
        <v>8532986.1376000009</v>
      </c>
    </row>
    <row r="84" spans="1:9" ht="19" x14ac:dyDescent="0.25">
      <c r="D84" s="772" t="s">
        <v>426</v>
      </c>
      <c r="E84" s="776"/>
      <c r="F84" s="776"/>
      <c r="G84" s="776"/>
      <c r="H84" s="775">
        <f>SUM(G83+G72+G66+G49)</f>
        <v>160935660.16800001</v>
      </c>
      <c r="I84" s="771"/>
    </row>
    <row r="85" spans="1:9" ht="19" x14ac:dyDescent="0.25">
      <c r="A85" s="757" t="str">
        <f>Budget!C30</f>
        <v>Automated Parking Garage</v>
      </c>
      <c r="D85" s="756"/>
      <c r="H85" s="769">
        <f>Budget!E30</f>
        <v>41481900</v>
      </c>
      <c r="I85" s="771"/>
    </row>
    <row r="86" spans="1:9" ht="19" x14ac:dyDescent="0.25">
      <c r="A86" s="757" t="str">
        <f>Budget!C31</f>
        <v>Hard Cost Contingency/Inflationary Pressure</v>
      </c>
      <c r="D86" s="756"/>
      <c r="H86" s="769">
        <f>Budget!E31</f>
        <v>22968076.800000001</v>
      </c>
      <c r="I86" s="771"/>
    </row>
    <row r="87" spans="1:9" ht="20" thickBot="1" x14ac:dyDescent="0.3">
      <c r="A87" s="757" t="str">
        <f>Budget!C11</f>
        <v>Interest Reserve + Loan Fees</v>
      </c>
      <c r="D87" s="756"/>
      <c r="H87" s="769">
        <f>Budget!E11</f>
        <v>53920590.137440167</v>
      </c>
      <c r="I87" s="771"/>
    </row>
    <row r="88" spans="1:9" ht="20" thickBot="1" x14ac:dyDescent="0.3">
      <c r="F88" s="756" t="s">
        <v>382</v>
      </c>
      <c r="I88" s="780">
        <f>SUM(H84+H85+H86+H87)</f>
        <v>279306227.1054402</v>
      </c>
    </row>
  </sheetData>
  <pageMargins left="0.7" right="0.7" top="0.75" bottom="0.75" header="0.3" footer="0.3"/>
  <pageSetup scale="49" orientation="portrait" horizontalDpi="300" verticalDpi="300" r:id="rId1"/>
  <rowBreaks count="1" manualBreakCount="1">
    <brk id="50"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59FE8-FD9C-41E5-8BB0-31473AE905F3}">
  <dimension ref="A2:AQ476"/>
  <sheetViews>
    <sheetView topLeftCell="A2" zoomScale="101" workbookViewId="0">
      <selection activeCell="P16" sqref="P16"/>
    </sheetView>
  </sheetViews>
  <sheetFormatPr baseColWidth="10" defaultColWidth="0" defaultRowHeight="16" zeroHeight="1" outlineLevelRow="1" x14ac:dyDescent="0.2"/>
  <cols>
    <col min="1" max="1" width="1.6640625" customWidth="1"/>
    <col min="2" max="2" width="0.1640625" hidden="1" customWidth="1"/>
    <col min="3" max="3" width="3.33203125" customWidth="1"/>
    <col min="4" max="4" width="12.1640625" hidden="1" customWidth="1"/>
    <col min="5" max="5" width="7" customWidth="1"/>
    <col min="6" max="6" width="4.1640625" customWidth="1"/>
    <col min="7" max="7" width="43.5" bestFit="1" customWidth="1"/>
    <col min="8" max="8" width="13.33203125" customWidth="1"/>
    <col min="9" max="9" width="4" customWidth="1"/>
    <col min="10" max="10" width="3.1640625" hidden="1" customWidth="1"/>
    <col min="11" max="11" width="49.5" customWidth="1"/>
    <col min="12" max="12" width="13.33203125" customWidth="1"/>
    <col min="13" max="13" width="6.6640625" customWidth="1"/>
    <col min="14" max="14" width="3.33203125" hidden="1" customWidth="1"/>
    <col min="15" max="15" width="53.33203125" customWidth="1"/>
    <col min="16" max="16" width="28.5" customWidth="1"/>
    <col min="17" max="17" width="28.83203125" customWidth="1"/>
    <col min="18" max="19" width="3.33203125" customWidth="1"/>
    <col min="20" max="21" width="10.83203125" customWidth="1"/>
    <col min="22" max="43" width="0" hidden="1" customWidth="1"/>
    <col min="44" max="16384" width="10.83203125" hidden="1"/>
  </cols>
  <sheetData>
    <row r="2" spans="4:16" ht="21" x14ac:dyDescent="0.25">
      <c r="D2" s="64"/>
      <c r="E2" s="64"/>
      <c r="F2" s="64"/>
      <c r="G2" s="64" t="s">
        <v>492</v>
      </c>
      <c r="H2" s="64"/>
      <c r="I2" s="64"/>
      <c r="J2" s="64"/>
      <c r="K2" s="64"/>
      <c r="L2" s="64"/>
      <c r="M2" s="64"/>
      <c r="N2" s="64"/>
      <c r="O2" s="64"/>
      <c r="P2" s="64"/>
    </row>
    <row r="3" spans="4:16" ht="17" thickBot="1" x14ac:dyDescent="0.25"/>
    <row r="4" spans="4:16" ht="17" thickBot="1" x14ac:dyDescent="0.25">
      <c r="D4" s="137"/>
      <c r="E4" s="137"/>
      <c r="F4" s="137"/>
      <c r="G4" s="137"/>
      <c r="H4" s="137"/>
      <c r="I4" s="137"/>
      <c r="J4" s="137"/>
      <c r="K4" s="137"/>
      <c r="L4" s="137"/>
      <c r="M4" s="137"/>
      <c r="N4" s="137"/>
      <c r="O4" s="137"/>
      <c r="P4" s="137"/>
    </row>
    <row r="5" spans="4:16" ht="17" thickBot="1" x14ac:dyDescent="0.25"/>
    <row r="6" spans="4:16" ht="17" hidden="1" outlineLevel="1" thickBot="1" x14ac:dyDescent="0.25"/>
    <row r="7" spans="4:16" ht="17" collapsed="1" thickBot="1" x14ac:dyDescent="0.25">
      <c r="D7" t="e">
        <f>IF(OR(#REF!&lt;&gt;"",#REF!&lt;&gt;""),1+C40)</f>
        <v>#REF!</v>
      </c>
      <c r="G7" s="16" t="s">
        <v>491</v>
      </c>
      <c r="H7" s="62">
        <f>SUM(H8:H46)</f>
        <v>82780000</v>
      </c>
      <c r="J7" t="e">
        <f>IF(OR(#REF!&lt;&gt;"",#REF!&lt;&gt;""),1+I40)</f>
        <v>#REF!</v>
      </c>
      <c r="K7" s="16" t="s">
        <v>593</v>
      </c>
      <c r="L7" s="62">
        <f>SUM(L8:L30)*0.8</f>
        <v>49344000</v>
      </c>
      <c r="N7" t="e">
        <f>IF(OR(#REF!&lt;&gt;"",#REF!&lt;&gt;""),1+M40)</f>
        <v>#REF!</v>
      </c>
      <c r="O7" s="16" t="s">
        <v>506</v>
      </c>
      <c r="P7" s="850" t="s">
        <v>577</v>
      </c>
    </row>
    <row r="8" spans="4:16" x14ac:dyDescent="0.2">
      <c r="D8" t="e">
        <f>IF(OR(#REF!&lt;&gt;"",#REF!&lt;&gt;""),1+MAX(D$7:D7),"")</f>
        <v>#REF!</v>
      </c>
      <c r="E8" s="703"/>
      <c r="G8" s="65" t="s">
        <v>473</v>
      </c>
      <c r="H8" s="66">
        <v>16000000</v>
      </c>
      <c r="I8" s="260"/>
      <c r="J8" t="e">
        <f>IF(OR(#REF!&lt;&gt;"",#REF!&lt;&gt;""),1+MAX(J$7:J7),"")</f>
        <v>#REF!</v>
      </c>
      <c r="K8" s="65" t="s">
        <v>565</v>
      </c>
      <c r="L8" s="847">
        <f>P8</f>
        <v>33680000</v>
      </c>
      <c r="M8" s="15"/>
      <c r="N8" t="e">
        <f>IF(OR(#REF!&lt;&gt;"",#REF!&lt;&gt;""),1+MAX(N$7:N7),"")</f>
        <v>#REF!</v>
      </c>
      <c r="O8" s="851" t="s">
        <v>4</v>
      </c>
      <c r="P8" s="852">
        <f>SUM(P9:P38)</f>
        <v>33680000</v>
      </c>
    </row>
    <row r="9" spans="4:16" x14ac:dyDescent="0.2">
      <c r="D9" t="e">
        <f>IF(OR(#REF!&lt;&gt;"",#REF!&lt;&gt;""),1+MAX(D$7:D8),"")</f>
        <v>#REF!</v>
      </c>
      <c r="E9" s="703"/>
      <c r="G9" s="65" t="s">
        <v>474</v>
      </c>
      <c r="H9" s="66">
        <v>10000000</v>
      </c>
      <c r="I9" s="260"/>
      <c r="J9" t="e">
        <f>IF(OR(#REF!&lt;&gt;"",#REF!&lt;&gt;""),1+MAX(J$7:J8),"")</f>
        <v>#REF!</v>
      </c>
      <c r="K9" s="65" t="s">
        <v>566</v>
      </c>
      <c r="L9" s="66"/>
      <c r="M9" s="15"/>
      <c r="N9" t="e">
        <f>IF(OR(#REF!&lt;&gt;"",#REF!&lt;&gt;""),1+MAX(N$7:N8),"")</f>
        <v>#REF!</v>
      </c>
      <c r="O9" s="65" t="s">
        <v>514</v>
      </c>
      <c r="P9" s="847">
        <v>6400000</v>
      </c>
    </row>
    <row r="10" spans="4:16" x14ac:dyDescent="0.2">
      <c r="D10" t="e">
        <f>IF(OR(#REF!&lt;&gt;"",#REF!&lt;&gt;""),1+MAX(D$7:D9),"")</f>
        <v>#REF!</v>
      </c>
      <c r="G10" s="65" t="s">
        <v>475</v>
      </c>
      <c r="H10" s="66">
        <v>7500000</v>
      </c>
      <c r="I10" s="260"/>
      <c r="J10" t="e">
        <f>IF(OR(#REF!&lt;&gt;"",#REF!&lt;&gt;""),1+MAX(J$7:J9),"")</f>
        <v>#REF!</v>
      </c>
      <c r="K10" s="65" t="s">
        <v>567</v>
      </c>
      <c r="L10" s="66">
        <v>5000000</v>
      </c>
      <c r="M10" s="15"/>
      <c r="N10" t="e">
        <f>IF(OR(#REF!&lt;&gt;"",#REF!&lt;&gt;""),1+MAX(N$7:N9),"")</f>
        <v>#REF!</v>
      </c>
      <c r="O10" s="65" t="s">
        <v>474</v>
      </c>
      <c r="P10" s="847">
        <v>4000000</v>
      </c>
    </row>
    <row r="11" spans="4:16" x14ac:dyDescent="0.2">
      <c r="D11" t="e">
        <f>IF(OR(#REF!&lt;&gt;"",#REF!&lt;&gt;""),1+MAX(D$7:D10),"")</f>
        <v>#REF!</v>
      </c>
      <c r="E11" s="703"/>
      <c r="G11" s="65" t="s">
        <v>476</v>
      </c>
      <c r="H11" s="66">
        <v>6000000</v>
      </c>
      <c r="I11" s="260"/>
      <c r="J11" t="e">
        <f>IF(OR(#REF!&lt;&gt;"",#REF!&lt;&gt;""),1+MAX(J$7:J10),"")</f>
        <v>#REF!</v>
      </c>
      <c r="K11" s="65" t="s">
        <v>568</v>
      </c>
      <c r="L11" s="66">
        <v>5000000</v>
      </c>
      <c r="M11" s="15"/>
      <c r="N11" t="e">
        <f>IF(OR(#REF!&lt;&gt;"",#REF!&lt;&gt;""),1+MAX(N$7:N10),"")</f>
        <v>#REF!</v>
      </c>
      <c r="O11" s="65" t="s">
        <v>475</v>
      </c>
      <c r="P11" s="847">
        <v>3000000</v>
      </c>
    </row>
    <row r="12" spans="4:16" x14ac:dyDescent="0.2">
      <c r="D12" t="e">
        <f>IF(OR(#REF!&lt;&gt;"",#REF!&lt;&gt;""),1+MAX(D$7:D11),"")</f>
        <v>#REF!</v>
      </c>
      <c r="E12" s="703"/>
      <c r="G12" s="65" t="s">
        <v>500</v>
      </c>
      <c r="H12" s="66">
        <v>5780000</v>
      </c>
      <c r="I12" s="15"/>
      <c r="J12" t="e">
        <f>IF(OR(#REF!&lt;&gt;"",#REF!&lt;&gt;""),1+MAX(J$7:J11),"")</f>
        <v>#REF!</v>
      </c>
      <c r="K12" s="65" t="s">
        <v>569</v>
      </c>
      <c r="L12" s="66">
        <v>5000000</v>
      </c>
      <c r="M12" s="15"/>
      <c r="N12" t="e">
        <f>IF(OR(#REF!&lt;&gt;"",#REF!&lt;&gt;""),1+MAX(N$7:N11),"")</f>
        <v>#REF!</v>
      </c>
      <c r="O12" s="65" t="s">
        <v>513</v>
      </c>
      <c r="P12" s="847">
        <v>2400000</v>
      </c>
    </row>
    <row r="13" spans="4:16" x14ac:dyDescent="0.2">
      <c r="D13" t="e">
        <f>IF(OR(#REF!&lt;&gt;"",#REF!&lt;&gt;""),1+MAX(D$7:D12),"")</f>
        <v>#REF!</v>
      </c>
      <c r="E13" s="15"/>
      <c r="G13" s="65" t="s">
        <v>477</v>
      </c>
      <c r="H13" s="66">
        <v>4000000</v>
      </c>
      <c r="I13" s="15"/>
      <c r="J13" t="e">
        <f>IF(OR(#REF!&lt;&gt;"",#REF!&lt;&gt;""),1+MAX(J$7:J12),"")</f>
        <v>#REF!</v>
      </c>
      <c r="K13" s="65" t="s">
        <v>570</v>
      </c>
      <c r="L13" s="66">
        <v>3000000</v>
      </c>
      <c r="M13" s="15"/>
      <c r="N13" t="e">
        <f>IF(OR(#REF!&lt;&gt;"",#REF!&lt;&gt;""),1+MAX(N$7:N12),"")</f>
        <v>#REF!</v>
      </c>
      <c r="O13" s="65" t="s">
        <v>500</v>
      </c>
      <c r="P13" s="847">
        <v>2312000</v>
      </c>
    </row>
    <row r="14" spans="4:16" x14ac:dyDescent="0.2">
      <c r="D14" t="e">
        <f>IF(OR(#REF!&lt;&gt;"",#REF!&lt;&gt;""),1+MAX(D$7:D13),"")</f>
        <v>#REF!</v>
      </c>
      <c r="E14" s="15"/>
      <c r="G14" s="65" t="s">
        <v>478</v>
      </c>
      <c r="H14" s="66">
        <v>0</v>
      </c>
      <c r="I14" s="15"/>
      <c r="J14" t="e">
        <f>IF(OR(K14&lt;&gt;"",L14&lt;&gt;""),1+MAX(J$7:J13),"")</f>
        <v>#REF!</v>
      </c>
      <c r="K14" s="65" t="s">
        <v>571</v>
      </c>
      <c r="L14" s="66">
        <v>3000000</v>
      </c>
      <c r="M14" s="15"/>
      <c r="N14" t="e">
        <f>IF(OR(#REF!&lt;&gt;"",#REF!&lt;&gt;""),1+MAX(N$7:N13),"")</f>
        <v>#REF!</v>
      </c>
      <c r="O14" s="65" t="s">
        <v>483</v>
      </c>
      <c r="P14" s="847">
        <f>1200000+968000</f>
        <v>2168000</v>
      </c>
    </row>
    <row r="15" spans="4:16" x14ac:dyDescent="0.2">
      <c r="D15" t="e">
        <f>IF(OR(#REF!&lt;&gt;"",#REF!&lt;&gt;""),1+MAX(D$7:D14),"")</f>
        <v>#REF!</v>
      </c>
      <c r="E15" s="703"/>
      <c r="G15" s="65" t="s">
        <v>479</v>
      </c>
      <c r="H15" s="66">
        <v>0</v>
      </c>
      <c r="I15" s="260"/>
      <c r="J15" t="e">
        <f>IF(OR(K15&lt;&gt;"",L15&lt;&gt;""),1+MAX(J$7:J14),"")</f>
        <v>#REF!</v>
      </c>
      <c r="K15" s="65" t="s">
        <v>572</v>
      </c>
      <c r="L15" s="66">
        <v>2000000</v>
      </c>
      <c r="M15" s="15"/>
      <c r="N15" t="e">
        <f>IF(OR(#REF!&lt;&gt;"",#REF!&lt;&gt;""),1+MAX(N$7:N14),"")</f>
        <v>#REF!</v>
      </c>
      <c r="O15" s="65" t="s">
        <v>477</v>
      </c>
      <c r="P15" s="847">
        <v>1600000</v>
      </c>
    </row>
    <row r="16" spans="4:16" x14ac:dyDescent="0.2">
      <c r="D16" t="e">
        <f>IF(OR(#REF!&lt;&gt;"",#REF!&lt;&gt;""),1+MAX(D$7:D15),"")</f>
        <v>#REF!</v>
      </c>
      <c r="E16" s="261"/>
      <c r="G16" s="65" t="s">
        <v>480</v>
      </c>
      <c r="H16" s="66">
        <v>0</v>
      </c>
      <c r="I16" s="261"/>
      <c r="J16" t="e">
        <f>IF(OR(K16&lt;&gt;"",L16&lt;&gt;""),1+MAX(J$7:J15),"")</f>
        <v>#REF!</v>
      </c>
      <c r="K16" s="65" t="s">
        <v>573</v>
      </c>
      <c r="L16" s="66">
        <v>1500000</v>
      </c>
      <c r="M16" s="15"/>
      <c r="N16" t="e">
        <f>IF(OR(#REF!&lt;&gt;"",#REF!&lt;&gt;""),1+MAX(N$7:N15),"")</f>
        <v>#REF!</v>
      </c>
      <c r="O16" s="69" t="s">
        <v>512</v>
      </c>
      <c r="P16" s="848">
        <v>0</v>
      </c>
    </row>
    <row r="17" spans="2:16" x14ac:dyDescent="0.2">
      <c r="C17" s="843"/>
      <c r="D17" t="e">
        <f>IF(OR(#REF!&lt;&gt;"",#REF!&lt;&gt;""),1+MAX(D$7:D16),"")</f>
        <v>#REF!</v>
      </c>
      <c r="E17" s="260"/>
      <c r="G17" s="65" t="s">
        <v>481</v>
      </c>
      <c r="H17" s="66">
        <v>0</v>
      </c>
      <c r="I17" s="260"/>
      <c r="J17" t="e">
        <f>IF(OR(#REF!&lt;&gt;"",#REF!&lt;&gt;""),1+MAX(J$7:J16),"")</f>
        <v>#REF!</v>
      </c>
      <c r="K17" s="65" t="s">
        <v>574</v>
      </c>
      <c r="L17" s="66">
        <v>1500000</v>
      </c>
      <c r="M17" s="15"/>
      <c r="N17" t="e">
        <f>IF(OR(#REF!&lt;&gt;"",#REF!&lt;&gt;""),1+MAX(N$7:N16),"")</f>
        <v>#REF!</v>
      </c>
      <c r="O17" s="65" t="s">
        <v>511</v>
      </c>
      <c r="P17" s="847">
        <v>0</v>
      </c>
    </row>
    <row r="18" spans="2:16" x14ac:dyDescent="0.2">
      <c r="C18" s="843"/>
      <c r="D18" t="e">
        <f>IF(OR(#REF!&lt;&gt;"",#REF!&lt;&gt;""),1+MAX(D$7:D17),"")</f>
        <v>#REF!</v>
      </c>
      <c r="E18" s="15"/>
      <c r="G18" s="65" t="s">
        <v>499</v>
      </c>
      <c r="H18" s="66">
        <v>4000000</v>
      </c>
      <c r="I18" s="15"/>
      <c r="J18" t="e">
        <f>IF(OR(K17&lt;&gt;"",L17&lt;&gt;""),1+MAX(J$7:J17),"")</f>
        <v>#REF!</v>
      </c>
      <c r="K18" s="65" t="s">
        <v>575</v>
      </c>
      <c r="L18" s="66">
        <v>1500000</v>
      </c>
      <c r="M18" s="15"/>
      <c r="N18" t="e">
        <f>IF(OR(#REF!&lt;&gt;"",#REF!&lt;&gt;""),1+MAX(N$7:N17),"")</f>
        <v>#REF!</v>
      </c>
      <c r="O18" s="65" t="s">
        <v>480</v>
      </c>
      <c r="P18" s="847">
        <v>0</v>
      </c>
    </row>
    <row r="19" spans="2:16" x14ac:dyDescent="0.2">
      <c r="C19" s="843"/>
      <c r="D19" t="e">
        <f>IF(OR(#REF!&lt;&gt;"",#REF!&lt;&gt;""),1+MAX(D$7:D18),"")</f>
        <v>#REF!</v>
      </c>
      <c r="E19" s="15"/>
      <c r="G19" s="65" t="s">
        <v>504</v>
      </c>
      <c r="H19" s="66">
        <v>3500000</v>
      </c>
      <c r="I19" s="15"/>
      <c r="J19" t="e">
        <f>IF(OR(K18&lt;&gt;"",L18&lt;&gt;""),1+MAX(J$7:J18),"")</f>
        <v>#REF!</v>
      </c>
      <c r="K19" s="69" t="s">
        <v>576</v>
      </c>
      <c r="L19" s="70">
        <v>500000</v>
      </c>
      <c r="M19" s="15"/>
      <c r="N19" t="e">
        <f>IF(OR(#REF!&lt;&gt;"",#REF!&lt;&gt;""),1+MAX(N$7:N18),"")</f>
        <v>#REF!</v>
      </c>
      <c r="O19" s="65" t="s">
        <v>499</v>
      </c>
      <c r="P19" s="847">
        <v>1600000</v>
      </c>
    </row>
    <row r="20" spans="2:16" x14ac:dyDescent="0.2">
      <c r="C20" s="843"/>
      <c r="D20" t="e">
        <f>IF(OR(#REF!&lt;&gt;"",#REF!&lt;&gt;""),1+MAX(D$7:D19),"")</f>
        <v>#REF!</v>
      </c>
      <c r="E20" s="15"/>
      <c r="G20" s="69" t="s">
        <v>482</v>
      </c>
      <c r="H20" s="70">
        <v>3000000</v>
      </c>
      <c r="I20" s="15"/>
      <c r="J20" t="e">
        <f>IF(OR(K19&lt;&gt;"",L19&lt;&gt;""),1+MAX(J$7:J19),"")</f>
        <v>#REF!</v>
      </c>
      <c r="K20" s="65"/>
      <c r="L20" s="66"/>
      <c r="M20" s="15"/>
      <c r="N20" t="e">
        <f>IF(OR(#REF!&lt;&gt;"",#REF!&lt;&gt;""),1+MAX(N$7:N19),"")</f>
        <v>#REF!</v>
      </c>
      <c r="O20" s="65" t="s">
        <v>481</v>
      </c>
      <c r="P20" s="847">
        <v>0</v>
      </c>
    </row>
    <row r="21" spans="2:16" x14ac:dyDescent="0.2">
      <c r="B21">
        <v>1</v>
      </c>
      <c r="C21" s="843"/>
      <c r="D21" t="e">
        <f>IF(OR(#REF!&lt;&gt;"",#REF!&lt;&gt;""),1+MAX(D$7:D20),"")</f>
        <v>#REF!</v>
      </c>
      <c r="E21" s="15"/>
      <c r="G21" s="65" t="s">
        <v>483</v>
      </c>
      <c r="H21" s="66">
        <v>3000000</v>
      </c>
      <c r="I21" s="15"/>
      <c r="J21" t="str">
        <f>IF(OR(K20&lt;&gt;"",L20&lt;&gt;""),1+MAX(J$7:J20),"")</f>
        <v/>
      </c>
      <c r="K21" s="851" t="s">
        <v>579</v>
      </c>
      <c r="L21" s="66"/>
      <c r="M21" s="15"/>
      <c r="N21" t="e">
        <f>IF(OR(#REF!&lt;&gt;"",#REF!&lt;&gt;""),1+MAX(N$7:N20),"")</f>
        <v>#REF!</v>
      </c>
      <c r="O21" s="65" t="s">
        <v>504</v>
      </c>
      <c r="P21" s="847">
        <v>1400000</v>
      </c>
    </row>
    <row r="22" spans="2:16" x14ac:dyDescent="0.2">
      <c r="B22">
        <v>2</v>
      </c>
      <c r="C22" s="843"/>
      <c r="D22" t="e">
        <f>IF(OR(#REF!&lt;&gt;"",#REF!&lt;&gt;""),1+MAX(D$7:D21),"")</f>
        <v>#REF!</v>
      </c>
      <c r="E22" s="15"/>
      <c r="G22" s="65" t="s">
        <v>484</v>
      </c>
      <c r="H22" s="66">
        <v>3000000</v>
      </c>
      <c r="I22" s="15"/>
      <c r="J22" t="e">
        <f>IF(OR(K21&lt;&gt;"",L21&lt;&gt;""),1+MAX(J$7:J21),"")</f>
        <v>#REF!</v>
      </c>
      <c r="K22" s="65" t="s">
        <v>580</v>
      </c>
      <c r="L22" s="66">
        <v>0</v>
      </c>
      <c r="M22" s="15"/>
      <c r="N22" t="e">
        <f>IF(OR(#REF!&lt;&gt;"",#REF!&lt;&gt;""),1+MAX(N$7:N21),"")</f>
        <v>#REF!</v>
      </c>
      <c r="O22" s="65" t="s">
        <v>510</v>
      </c>
      <c r="P22" s="847">
        <v>1200000</v>
      </c>
    </row>
    <row r="23" spans="2:16" x14ac:dyDescent="0.2">
      <c r="B23">
        <v>3</v>
      </c>
      <c r="C23" s="843"/>
      <c r="D23" t="e">
        <f>IF(OR(#REF!&lt;&gt;"",#REF!&lt;&gt;""),1+MAX(D$7:D22),"")</f>
        <v>#REF!</v>
      </c>
      <c r="E23" s="15"/>
      <c r="G23" s="65" t="s">
        <v>485</v>
      </c>
      <c r="H23" s="66">
        <v>3000000</v>
      </c>
      <c r="I23" s="15"/>
      <c r="J23" t="e">
        <f>IF(OR(K22&lt;&gt;"",L22&lt;&gt;""),1+MAX(J$7:J22),"")</f>
        <v>#REF!</v>
      </c>
      <c r="K23" s="65" t="s">
        <v>581</v>
      </c>
      <c r="L23" s="66">
        <v>0</v>
      </c>
      <c r="M23" s="15"/>
      <c r="N23" t="e">
        <f>IF(OR(#REF!&lt;&gt;"",#REF!&lt;&gt;""),1+MAX(N$7:N22),"")</f>
        <v>#REF!</v>
      </c>
      <c r="O23" s="65" t="s">
        <v>498</v>
      </c>
      <c r="P23" s="847">
        <v>1200000</v>
      </c>
    </row>
    <row r="24" spans="2:16" x14ac:dyDescent="0.2">
      <c r="B24">
        <v>4</v>
      </c>
      <c r="C24" s="843"/>
      <c r="D24" t="e">
        <f>IF(OR(#REF!&lt;&gt;"",#REF!&lt;&gt;""),1+MAX(D$7:D23),"")</f>
        <v>#REF!</v>
      </c>
      <c r="E24" s="15"/>
      <c r="G24" s="65" t="s">
        <v>498</v>
      </c>
      <c r="H24" s="66">
        <v>0</v>
      </c>
      <c r="I24" s="15"/>
      <c r="J24" t="e">
        <f>IF(OR(K23&lt;&gt;"",L23&lt;&gt;""),1+MAX(J$7:J23),"")</f>
        <v>#REF!</v>
      </c>
      <c r="K24" s="65" t="s">
        <v>582</v>
      </c>
      <c r="L24" s="66">
        <v>0</v>
      </c>
      <c r="M24" s="15"/>
      <c r="N24" t="e">
        <f>IF(OR(#REF!&lt;&gt;"",#REF!&lt;&gt;""),1+MAX(N$7:N23),"")</f>
        <v>#REF!</v>
      </c>
      <c r="O24" s="65" t="s">
        <v>484</v>
      </c>
      <c r="P24" s="847">
        <v>1200000</v>
      </c>
    </row>
    <row r="25" spans="2:16" x14ac:dyDescent="0.2">
      <c r="B25">
        <v>5</v>
      </c>
      <c r="C25" s="843"/>
      <c r="D25" t="e">
        <f>IF(OR(#REF!&lt;&gt;"",#REF!&lt;&gt;""),1+MAX(D$7:D24),"")</f>
        <v>#REF!</v>
      </c>
      <c r="E25" s="15"/>
      <c r="G25" s="65" t="s">
        <v>502</v>
      </c>
      <c r="H25" s="66">
        <v>3000000</v>
      </c>
      <c r="I25" s="15"/>
      <c r="J25" t="e">
        <f>IF(OR(K24&lt;&gt;"",L24&lt;&gt;""),1+MAX(J$7:J24),"")</f>
        <v>#REF!</v>
      </c>
      <c r="K25" s="65"/>
      <c r="L25" s="66"/>
      <c r="M25" s="15"/>
      <c r="N25" t="e">
        <f>IF(OR(#REF!&lt;&gt;"",#REF!&lt;&gt;""),1+MAX(N$7:N24),"")</f>
        <v>#REF!</v>
      </c>
      <c r="O25" s="65" t="s">
        <v>509</v>
      </c>
      <c r="P25" s="847">
        <v>1200000</v>
      </c>
    </row>
    <row r="26" spans="2:16" x14ac:dyDescent="0.2">
      <c r="B26">
        <v>6</v>
      </c>
      <c r="C26" s="843"/>
      <c r="D26" t="e">
        <f>IF(OR(#REF!&lt;&gt;"",#REF!&lt;&gt;""),1+MAX(D$7:D25),"")</f>
        <v>#REF!</v>
      </c>
      <c r="E26" s="262"/>
      <c r="G26" s="69" t="s">
        <v>486</v>
      </c>
      <c r="H26" s="70">
        <v>0</v>
      </c>
      <c r="I26" s="15"/>
      <c r="J26" t="str">
        <f>IF(OR(K25&lt;&gt;"",L25&lt;&gt;""),1+MAX(J$7:J25),"")</f>
        <v/>
      </c>
      <c r="K26" s="65"/>
      <c r="L26" s="66"/>
      <c r="M26" s="15"/>
      <c r="N26" t="e">
        <f>IF(OR(#REF!&lt;&gt;"",#REF!&lt;&gt;""),1+MAX(N$7:N25),"")</f>
        <v>#REF!</v>
      </c>
      <c r="O26" s="65" t="s">
        <v>502</v>
      </c>
      <c r="P26" s="847">
        <v>1200000</v>
      </c>
    </row>
    <row r="27" spans="2:16" x14ac:dyDescent="0.2">
      <c r="B27">
        <v>7</v>
      </c>
      <c r="C27" s="843"/>
      <c r="D27" t="e">
        <f>IF(OR(#REF!&lt;&gt;"",#REF!&lt;&gt;""),1+MAX(D$7:D26),"")</f>
        <v>#REF!</v>
      </c>
      <c r="E27" s="15"/>
      <c r="G27" s="65" t="s">
        <v>487</v>
      </c>
      <c r="H27" s="66">
        <v>0</v>
      </c>
      <c r="I27" s="15"/>
      <c r="J27" t="str">
        <f>IF(OR(K26&lt;&gt;"",L26&lt;&gt;""),1+MAX(J$7:J26),"")</f>
        <v/>
      </c>
      <c r="K27" s="65"/>
      <c r="L27" s="66"/>
      <c r="M27" s="15"/>
      <c r="N27" t="e">
        <f>IF(OR(#REF!&lt;&gt;"",#REF!&lt;&gt;""),1+MAX(N$7:N26),"")</f>
        <v>#REF!</v>
      </c>
      <c r="O27" s="65" t="s">
        <v>486</v>
      </c>
      <c r="P27" s="847">
        <v>0</v>
      </c>
    </row>
    <row r="28" spans="2:16" x14ac:dyDescent="0.2">
      <c r="B28">
        <v>8</v>
      </c>
      <c r="C28" s="843"/>
      <c r="D28" t="e">
        <f>IF(OR(#REF!&lt;&gt;"",#REF!&lt;&gt;""),1+MAX(D$7:D27),"")</f>
        <v>#REF!</v>
      </c>
      <c r="E28" s="261"/>
      <c r="G28" s="65" t="s">
        <v>497</v>
      </c>
      <c r="H28" s="66">
        <v>2000000</v>
      </c>
      <c r="I28" s="15"/>
      <c r="J28" t="str">
        <f>IF(OR(K27&lt;&gt;"",L27&lt;&gt;""),1+MAX(J$7:J27),"")</f>
        <v/>
      </c>
      <c r="K28" s="65"/>
      <c r="L28" s="66"/>
      <c r="M28" s="15"/>
      <c r="N28" t="e">
        <f>IF(OR(#REF!&lt;&gt;"",#REF!&lt;&gt;""),1+MAX(N$7:N27),"")</f>
        <v>#REF!</v>
      </c>
      <c r="O28" s="845" t="s">
        <v>487</v>
      </c>
      <c r="P28" s="849">
        <v>0</v>
      </c>
    </row>
    <row r="29" spans="2:16" x14ac:dyDescent="0.2">
      <c r="B29">
        <v>9</v>
      </c>
      <c r="C29" s="843"/>
      <c r="D29" t="e">
        <f>IF(OR(#REF!&lt;&gt;"",#REF!&lt;&gt;""),1+MAX(D$7:D28),"")</f>
        <v>#REF!</v>
      </c>
      <c r="E29" s="15"/>
      <c r="G29" s="65" t="s">
        <v>503</v>
      </c>
      <c r="H29" s="66">
        <v>2000000</v>
      </c>
      <c r="I29" s="15"/>
      <c r="J29" t="str">
        <f>IF(OR(K28&lt;&gt;"",L28&lt;&gt;""),1+MAX(J$7:J28),"")</f>
        <v/>
      </c>
      <c r="K29" s="65"/>
      <c r="L29" s="66"/>
      <c r="M29" s="15"/>
      <c r="N29" t="e">
        <f>IF(OR(#REF!&lt;&gt;"",#REF!&lt;&gt;""),1+MAX(N$7:N28),"")</f>
        <v>#REF!</v>
      </c>
      <c r="O29" s="845" t="s">
        <v>497</v>
      </c>
      <c r="P29" s="849">
        <v>800000</v>
      </c>
    </row>
    <row r="30" spans="2:16" x14ac:dyDescent="0.2">
      <c r="B30">
        <v>10</v>
      </c>
      <c r="C30" s="843"/>
      <c r="D30" t="e">
        <f>IF(OR(#REF!&lt;&gt;"",#REF!&lt;&gt;""),1+MAX(D$7:D29),"")</f>
        <v>#REF!</v>
      </c>
      <c r="E30" s="15"/>
      <c r="G30" s="65" t="s">
        <v>501</v>
      </c>
      <c r="H30" s="66">
        <v>2000000</v>
      </c>
      <c r="I30" s="15"/>
      <c r="J30" t="str">
        <f>IF(OR(K29&lt;&gt;"",L29&lt;&gt;""),1+MAX(J$7:J29),"")</f>
        <v/>
      </c>
      <c r="K30" s="65"/>
      <c r="L30" s="66"/>
      <c r="M30" s="15"/>
      <c r="N30" t="e">
        <f>IF(OR(#REF!&lt;&gt;"",#REF!&lt;&gt;""),1+MAX(N$7:N29),"")</f>
        <v>#REF!</v>
      </c>
      <c r="O30" s="845" t="s">
        <v>503</v>
      </c>
      <c r="P30" s="849">
        <v>800000</v>
      </c>
    </row>
    <row r="31" spans="2:16" x14ac:dyDescent="0.2">
      <c r="C31" s="843"/>
      <c r="E31" s="15"/>
      <c r="G31" s="845" t="s">
        <v>496</v>
      </c>
      <c r="H31" s="846">
        <v>1500000</v>
      </c>
      <c r="I31" s="15"/>
      <c r="K31" s="845"/>
      <c r="L31" s="846"/>
      <c r="M31" s="15"/>
      <c r="O31" s="845" t="s">
        <v>501</v>
      </c>
      <c r="P31" s="849">
        <v>800000</v>
      </c>
    </row>
    <row r="32" spans="2:16" x14ac:dyDescent="0.2">
      <c r="C32" s="843"/>
      <c r="E32" s="15"/>
      <c r="G32" s="845" t="s">
        <v>495</v>
      </c>
      <c r="H32" s="846">
        <v>1500000</v>
      </c>
      <c r="I32" s="15"/>
      <c r="K32" s="845"/>
      <c r="L32" s="846"/>
      <c r="M32" s="15"/>
      <c r="O32" s="65" t="s">
        <v>508</v>
      </c>
      <c r="P32" s="847">
        <v>400000</v>
      </c>
    </row>
    <row r="33" spans="2:16" x14ac:dyDescent="0.2">
      <c r="C33" s="843"/>
      <c r="E33" s="15"/>
      <c r="G33" s="845" t="s">
        <v>488</v>
      </c>
      <c r="H33" s="846">
        <v>1000000</v>
      </c>
      <c r="I33" s="15"/>
      <c r="K33" s="845"/>
      <c r="L33" s="846"/>
      <c r="M33" s="15"/>
      <c r="O33" s="845" t="s">
        <v>507</v>
      </c>
      <c r="P33" s="849">
        <v>0</v>
      </c>
    </row>
    <row r="34" spans="2:16" x14ac:dyDescent="0.2">
      <c r="C34" s="843"/>
      <c r="E34" s="15"/>
      <c r="G34" s="845" t="s">
        <v>489</v>
      </c>
      <c r="H34" s="846">
        <v>1000000</v>
      </c>
      <c r="I34" s="15"/>
      <c r="K34" s="845"/>
      <c r="L34" s="846"/>
      <c r="M34" s="15"/>
      <c r="O34" s="845"/>
      <c r="P34" s="846"/>
    </row>
    <row r="35" spans="2:16" x14ac:dyDescent="0.2">
      <c r="C35" s="843"/>
      <c r="E35" s="15"/>
      <c r="G35" s="845" t="s">
        <v>490</v>
      </c>
      <c r="H35" s="846">
        <v>0</v>
      </c>
      <c r="I35" s="15"/>
      <c r="K35" s="845"/>
      <c r="L35" s="846"/>
      <c r="M35" s="15"/>
      <c r="O35" s="845"/>
      <c r="P35" s="846"/>
    </row>
    <row r="36" spans="2:16" x14ac:dyDescent="0.2">
      <c r="C36" s="843"/>
      <c r="E36" s="15"/>
      <c r="G36" s="845"/>
      <c r="H36" s="846"/>
      <c r="I36" s="15"/>
      <c r="K36" s="845"/>
      <c r="L36" s="846"/>
      <c r="M36" s="15"/>
      <c r="O36" s="845"/>
      <c r="P36" s="846"/>
    </row>
    <row r="37" spans="2:16" x14ac:dyDescent="0.2">
      <c r="C37" s="843"/>
      <c r="E37" s="15"/>
      <c r="G37" s="845"/>
      <c r="H37" s="846"/>
      <c r="I37" s="15"/>
      <c r="K37" s="845"/>
      <c r="L37" s="846"/>
      <c r="M37" s="15"/>
      <c r="O37" s="845"/>
      <c r="P37" s="846"/>
    </row>
    <row r="38" spans="2:16" ht="17" thickBot="1" x14ac:dyDescent="0.25">
      <c r="B38">
        <v>11</v>
      </c>
      <c r="C38" s="844"/>
      <c r="D38" t="e">
        <f>IF(OR(#REF!&lt;&gt;"",#REF!&lt;&gt;""),1+MAX(D$7:D30),"")</f>
        <v>#REF!</v>
      </c>
      <c r="E38" s="262"/>
      <c r="G38" s="67"/>
      <c r="H38" s="68"/>
      <c r="I38" s="15"/>
      <c r="J38" t="str">
        <f>IF(OR(K30&lt;&gt;"",L30&lt;&gt;""),1+MAX(J$7:J30),"")</f>
        <v/>
      </c>
      <c r="K38" s="67"/>
      <c r="L38" s="68"/>
      <c r="M38" s="15"/>
      <c r="N38" t="e">
        <f>IF(OR(#REF!&lt;&gt;"",#REF!&lt;&gt;""),1+MAX(N$7:N30),"")</f>
        <v>#REF!</v>
      </c>
      <c r="O38" s="67"/>
      <c r="P38" s="68"/>
    </row>
    <row r="39" spans="2:16" x14ac:dyDescent="0.2">
      <c r="B39">
        <v>12</v>
      </c>
      <c r="C39" s="844"/>
      <c r="D39" t="e">
        <f>IF(OR(#REF!&lt;&gt;"",#REF!&lt;&gt;""),1+MAX(D$7:D38),"")</f>
        <v>#REF!</v>
      </c>
      <c r="E39" s="262"/>
      <c r="I39" s="15"/>
      <c r="J39" t="str">
        <f>IF(OR(K38&lt;&gt;"",L38&lt;&gt;""),1+MAX(J$7:J38),"")</f>
        <v/>
      </c>
      <c r="M39" s="15"/>
      <c r="N39" t="e">
        <f>IF(OR(#REF!&lt;&gt;"",#REF!&lt;&gt;""),1+MAX(N$7:N38),"")</f>
        <v>#REF!</v>
      </c>
    </row>
    <row r="40" spans="2:16" ht="17" hidden="1" thickBot="1" x14ac:dyDescent="0.25">
      <c r="C40" s="10" t="e">
        <f>MAX(#REF!)+1</f>
        <v>#REF!</v>
      </c>
      <c r="E40" t="e">
        <f>MAX(D7:D39)+1</f>
        <v>#REF!</v>
      </c>
      <c r="I40" t="e">
        <f>MAX(#REF!)+1</f>
        <v>#REF!</v>
      </c>
      <c r="K40" s="13"/>
      <c r="L40" s="13"/>
      <c r="M40" t="e">
        <f>MAX(J7:J39)+1</f>
        <v>#REF!</v>
      </c>
    </row>
    <row r="41" spans="2:16" ht="17" thickBot="1" x14ac:dyDescent="0.25">
      <c r="B41">
        <v>13</v>
      </c>
      <c r="C41" s="12"/>
      <c r="D41" s="13"/>
      <c r="E41" s="13"/>
      <c r="F41" s="13"/>
      <c r="G41" s="13"/>
      <c r="H41" s="13"/>
      <c r="I41" s="13"/>
      <c r="J41" s="13"/>
      <c r="K41" s="13"/>
      <c r="L41" s="13"/>
      <c r="M41" s="13"/>
      <c r="N41" s="13"/>
      <c r="O41" s="13"/>
      <c r="P41" s="13"/>
    </row>
    <row r="42" spans="2:16" x14ac:dyDescent="0.2">
      <c r="B42">
        <v>14</v>
      </c>
    </row>
    <row r="43" spans="2:16" x14ac:dyDescent="0.2">
      <c r="B43">
        <v>15</v>
      </c>
    </row>
    <row r="44" spans="2:16" x14ac:dyDescent="0.2">
      <c r="B44">
        <v>16</v>
      </c>
    </row>
    <row r="45" spans="2:16" x14ac:dyDescent="0.2">
      <c r="B45">
        <v>17</v>
      </c>
      <c r="G45" s="19"/>
    </row>
    <row r="46" spans="2:16" x14ac:dyDescent="0.2">
      <c r="B46">
        <v>18</v>
      </c>
      <c r="G46" s="267"/>
    </row>
    <row r="47" spans="2:16" x14ac:dyDescent="0.2">
      <c r="B47">
        <v>19</v>
      </c>
      <c r="G47" s="268"/>
    </row>
    <row r="48" spans="2:16" x14ac:dyDescent="0.2">
      <c r="B48">
        <v>20</v>
      </c>
    </row>
    <row r="49" spans="2:2" x14ac:dyDescent="0.2">
      <c r="B49">
        <v>21</v>
      </c>
    </row>
    <row r="50" spans="2:2" x14ac:dyDescent="0.2">
      <c r="B50">
        <v>22</v>
      </c>
    </row>
    <row r="51" spans="2:2" x14ac:dyDescent="0.2">
      <c r="B51">
        <v>23</v>
      </c>
    </row>
    <row r="52" spans="2:2" x14ac:dyDescent="0.2">
      <c r="B52">
        <v>24</v>
      </c>
    </row>
    <row r="53" spans="2:2" x14ac:dyDescent="0.2">
      <c r="B53">
        <v>25</v>
      </c>
    </row>
    <row r="54" spans="2:2" x14ac:dyDescent="0.2">
      <c r="B54">
        <v>26</v>
      </c>
    </row>
    <row r="55" spans="2:2" x14ac:dyDescent="0.2">
      <c r="B55">
        <v>27</v>
      </c>
    </row>
    <row r="56" spans="2:2" x14ac:dyDescent="0.2">
      <c r="B56">
        <v>28</v>
      </c>
    </row>
    <row r="57" spans="2:2" x14ac:dyDescent="0.2">
      <c r="B57">
        <v>29</v>
      </c>
    </row>
    <row r="58" spans="2:2" x14ac:dyDescent="0.2">
      <c r="B58">
        <v>30</v>
      </c>
    </row>
    <row r="59" spans="2:2" x14ac:dyDescent="0.2">
      <c r="B59">
        <v>31</v>
      </c>
    </row>
    <row r="60" spans="2:2" x14ac:dyDescent="0.2">
      <c r="B60">
        <v>32</v>
      </c>
    </row>
    <row r="61" spans="2:2" x14ac:dyDescent="0.2">
      <c r="B61">
        <v>33</v>
      </c>
    </row>
    <row r="62" spans="2:2" x14ac:dyDescent="0.2">
      <c r="B62">
        <v>34</v>
      </c>
    </row>
    <row r="63" spans="2:2" x14ac:dyDescent="0.2">
      <c r="B63">
        <v>35</v>
      </c>
    </row>
    <row r="64" spans="2:2" x14ac:dyDescent="0.2">
      <c r="B64">
        <v>36</v>
      </c>
    </row>
    <row r="65" spans="2:2" x14ac:dyDescent="0.2">
      <c r="B65">
        <v>37</v>
      </c>
    </row>
    <row r="66" spans="2:2" x14ac:dyDescent="0.2">
      <c r="B66">
        <v>38</v>
      </c>
    </row>
    <row r="67" spans="2:2" x14ac:dyDescent="0.2">
      <c r="B67">
        <v>39</v>
      </c>
    </row>
    <row r="68" spans="2:2" x14ac:dyDescent="0.2">
      <c r="B68">
        <v>40</v>
      </c>
    </row>
    <row r="69" spans="2:2" x14ac:dyDescent="0.2">
      <c r="B69">
        <v>41</v>
      </c>
    </row>
    <row r="70" spans="2:2" x14ac:dyDescent="0.2">
      <c r="B70">
        <v>42</v>
      </c>
    </row>
    <row r="71" spans="2:2" x14ac:dyDescent="0.2">
      <c r="B71">
        <v>43</v>
      </c>
    </row>
    <row r="72" spans="2:2" x14ac:dyDescent="0.2">
      <c r="B72">
        <v>44</v>
      </c>
    </row>
    <row r="73" spans="2:2" x14ac:dyDescent="0.2">
      <c r="B73">
        <v>45</v>
      </c>
    </row>
    <row r="74" spans="2:2" x14ac:dyDescent="0.2">
      <c r="B74">
        <v>46</v>
      </c>
    </row>
    <row r="75" spans="2:2" x14ac:dyDescent="0.2">
      <c r="B75">
        <v>47</v>
      </c>
    </row>
    <row r="76" spans="2:2" x14ac:dyDescent="0.2">
      <c r="B76">
        <v>48</v>
      </c>
    </row>
    <row r="77" spans="2:2" x14ac:dyDescent="0.2">
      <c r="B77">
        <v>49</v>
      </c>
    </row>
    <row r="78" spans="2:2" x14ac:dyDescent="0.2">
      <c r="B78">
        <v>50</v>
      </c>
    </row>
    <row r="79" spans="2:2" x14ac:dyDescent="0.2">
      <c r="B79">
        <v>51</v>
      </c>
    </row>
    <row r="80" spans="2:2" x14ac:dyDescent="0.2">
      <c r="B80">
        <v>52</v>
      </c>
    </row>
    <row r="81" spans="2:2" x14ac:dyDescent="0.2">
      <c r="B81">
        <v>53</v>
      </c>
    </row>
    <row r="82" spans="2:2" x14ac:dyDescent="0.2">
      <c r="B82">
        <v>54</v>
      </c>
    </row>
    <row r="83" spans="2:2" x14ac:dyDescent="0.2">
      <c r="B83">
        <v>55</v>
      </c>
    </row>
    <row r="84" spans="2:2" x14ac:dyDescent="0.2">
      <c r="B84">
        <v>56</v>
      </c>
    </row>
    <row r="85" spans="2:2" x14ac:dyDescent="0.2">
      <c r="B85">
        <v>57</v>
      </c>
    </row>
    <row r="86" spans="2:2" x14ac:dyDescent="0.2">
      <c r="B86">
        <v>58</v>
      </c>
    </row>
    <row r="87" spans="2:2" x14ac:dyDescent="0.2">
      <c r="B87">
        <v>59</v>
      </c>
    </row>
    <row r="88" spans="2:2" x14ac:dyDescent="0.2">
      <c r="B88">
        <v>60</v>
      </c>
    </row>
    <row r="89" spans="2:2" x14ac:dyDescent="0.2">
      <c r="B89">
        <v>61</v>
      </c>
    </row>
    <row r="90" spans="2:2" x14ac:dyDescent="0.2">
      <c r="B90">
        <v>62</v>
      </c>
    </row>
    <row r="91" spans="2:2" x14ac:dyDescent="0.2">
      <c r="B91">
        <v>63</v>
      </c>
    </row>
    <row r="92" spans="2:2" x14ac:dyDescent="0.2">
      <c r="B92">
        <v>64</v>
      </c>
    </row>
    <row r="93" spans="2:2" x14ac:dyDescent="0.2">
      <c r="B93">
        <v>65</v>
      </c>
    </row>
    <row r="94" spans="2:2" x14ac:dyDescent="0.2">
      <c r="B94">
        <v>66</v>
      </c>
    </row>
    <row r="95" spans="2:2" x14ac:dyDescent="0.2">
      <c r="B95">
        <v>67</v>
      </c>
    </row>
    <row r="96" spans="2:2" x14ac:dyDescent="0.2">
      <c r="B96">
        <v>68</v>
      </c>
    </row>
    <row r="97" spans="2:2" x14ac:dyDescent="0.2">
      <c r="B97">
        <v>69</v>
      </c>
    </row>
    <row r="98" spans="2:2" x14ac:dyDescent="0.2">
      <c r="B98">
        <v>70</v>
      </c>
    </row>
    <row r="99" spans="2:2" x14ac:dyDescent="0.2">
      <c r="B99">
        <v>71</v>
      </c>
    </row>
    <row r="100" spans="2:2" x14ac:dyDescent="0.2">
      <c r="B100">
        <v>72</v>
      </c>
    </row>
    <row r="101" spans="2:2" x14ac:dyDescent="0.2">
      <c r="B101">
        <v>73</v>
      </c>
    </row>
    <row r="102" spans="2:2" x14ac:dyDescent="0.2">
      <c r="B102">
        <v>74</v>
      </c>
    </row>
    <row r="103" spans="2:2" x14ac:dyDescent="0.2">
      <c r="B103">
        <v>75</v>
      </c>
    </row>
    <row r="104" spans="2:2" x14ac:dyDescent="0.2">
      <c r="B104">
        <v>76</v>
      </c>
    </row>
    <row r="105" spans="2:2" x14ac:dyDescent="0.2">
      <c r="B105">
        <v>77</v>
      </c>
    </row>
    <row r="106" spans="2:2" x14ac:dyDescent="0.2">
      <c r="B106">
        <v>78</v>
      </c>
    </row>
    <row r="107" spans="2:2" x14ac:dyDescent="0.2">
      <c r="B107">
        <v>79</v>
      </c>
    </row>
    <row r="108" spans="2:2" x14ac:dyDescent="0.2">
      <c r="B108">
        <v>80</v>
      </c>
    </row>
    <row r="109" spans="2:2" x14ac:dyDescent="0.2">
      <c r="B109">
        <v>81</v>
      </c>
    </row>
    <row r="110" spans="2:2" x14ac:dyDescent="0.2">
      <c r="B110">
        <v>82</v>
      </c>
    </row>
    <row r="111" spans="2:2" x14ac:dyDescent="0.2">
      <c r="B111">
        <v>83</v>
      </c>
    </row>
    <row r="112" spans="2:2" x14ac:dyDescent="0.2">
      <c r="B112">
        <v>84</v>
      </c>
    </row>
    <row r="113" spans="2:2" x14ac:dyDescent="0.2">
      <c r="B113">
        <v>85</v>
      </c>
    </row>
    <row r="114" spans="2:2" x14ac:dyDescent="0.2">
      <c r="B114">
        <v>86</v>
      </c>
    </row>
    <row r="115" spans="2:2" x14ac:dyDescent="0.2">
      <c r="B115">
        <v>87</v>
      </c>
    </row>
    <row r="116" spans="2:2" x14ac:dyDescent="0.2">
      <c r="B116">
        <v>88</v>
      </c>
    </row>
    <row r="117" spans="2:2" x14ac:dyDescent="0.2">
      <c r="B117">
        <v>89</v>
      </c>
    </row>
    <row r="118" spans="2:2" x14ac:dyDescent="0.2">
      <c r="B118">
        <v>90</v>
      </c>
    </row>
    <row r="119" spans="2:2" x14ac:dyDescent="0.2">
      <c r="B119">
        <v>91</v>
      </c>
    </row>
    <row r="120" spans="2:2" x14ac:dyDescent="0.2">
      <c r="B120">
        <v>92</v>
      </c>
    </row>
    <row r="121" spans="2:2" x14ac:dyDescent="0.2">
      <c r="B121">
        <v>93</v>
      </c>
    </row>
    <row r="122" spans="2:2" x14ac:dyDescent="0.2">
      <c r="B122">
        <v>94</v>
      </c>
    </row>
    <row r="123" spans="2:2" x14ac:dyDescent="0.2">
      <c r="B123">
        <v>95</v>
      </c>
    </row>
    <row r="124" spans="2:2" x14ac:dyDescent="0.2">
      <c r="B124">
        <v>96</v>
      </c>
    </row>
    <row r="125" spans="2:2" x14ac:dyDescent="0.2">
      <c r="B125">
        <v>97</v>
      </c>
    </row>
    <row r="126" spans="2:2" x14ac:dyDescent="0.2">
      <c r="B126">
        <v>98</v>
      </c>
    </row>
    <row r="127" spans="2:2" x14ac:dyDescent="0.2">
      <c r="B127">
        <v>99</v>
      </c>
    </row>
    <row r="128" spans="2:2" x14ac:dyDescent="0.2">
      <c r="B128">
        <v>100</v>
      </c>
    </row>
    <row r="129" spans="2:2" x14ac:dyDescent="0.2">
      <c r="B129">
        <v>101</v>
      </c>
    </row>
    <row r="130" spans="2:2" x14ac:dyDescent="0.2">
      <c r="B130">
        <v>102</v>
      </c>
    </row>
    <row r="131" spans="2:2" x14ac:dyDescent="0.2">
      <c r="B131">
        <v>103</v>
      </c>
    </row>
    <row r="132" spans="2:2" x14ac:dyDescent="0.2">
      <c r="B132">
        <v>104</v>
      </c>
    </row>
    <row r="133" spans="2:2" x14ac:dyDescent="0.2">
      <c r="B133">
        <v>105</v>
      </c>
    </row>
    <row r="134" spans="2:2" x14ac:dyDescent="0.2">
      <c r="B134">
        <v>106</v>
      </c>
    </row>
    <row r="135" spans="2:2" x14ac:dyDescent="0.2">
      <c r="B135">
        <v>107</v>
      </c>
    </row>
    <row r="136" spans="2:2" x14ac:dyDescent="0.2">
      <c r="B136">
        <v>108</v>
      </c>
    </row>
    <row r="137" spans="2:2" x14ac:dyDescent="0.2">
      <c r="B137">
        <v>109</v>
      </c>
    </row>
    <row r="138" spans="2:2" x14ac:dyDescent="0.2">
      <c r="B138">
        <v>110</v>
      </c>
    </row>
    <row r="139" spans="2:2" x14ac:dyDescent="0.2">
      <c r="B139">
        <v>111</v>
      </c>
    </row>
    <row r="140" spans="2:2" x14ac:dyDescent="0.2">
      <c r="B140">
        <v>112</v>
      </c>
    </row>
    <row r="141" spans="2:2" x14ac:dyDescent="0.2">
      <c r="B141">
        <v>113</v>
      </c>
    </row>
    <row r="142" spans="2:2" x14ac:dyDescent="0.2">
      <c r="B142">
        <v>114</v>
      </c>
    </row>
    <row r="143" spans="2:2" x14ac:dyDescent="0.2">
      <c r="B143">
        <v>115</v>
      </c>
    </row>
    <row r="144" spans="2:2" x14ac:dyDescent="0.2">
      <c r="B144">
        <v>116</v>
      </c>
    </row>
    <row r="145" spans="2:2" x14ac:dyDescent="0.2">
      <c r="B145">
        <v>117</v>
      </c>
    </row>
    <row r="146" spans="2:2" x14ac:dyDescent="0.2">
      <c r="B146">
        <v>118</v>
      </c>
    </row>
    <row r="147" spans="2:2" x14ac:dyDescent="0.2">
      <c r="B147">
        <v>119</v>
      </c>
    </row>
    <row r="148" spans="2:2" x14ac:dyDescent="0.2">
      <c r="B148">
        <v>120</v>
      </c>
    </row>
    <row r="149" spans="2:2" x14ac:dyDescent="0.2">
      <c r="B149">
        <v>121</v>
      </c>
    </row>
    <row r="150" spans="2:2" x14ac:dyDescent="0.2">
      <c r="B150">
        <v>122</v>
      </c>
    </row>
    <row r="151" spans="2:2" x14ac:dyDescent="0.2">
      <c r="B151">
        <v>123</v>
      </c>
    </row>
    <row r="152" spans="2:2" x14ac:dyDescent="0.2">
      <c r="B152">
        <v>124</v>
      </c>
    </row>
    <row r="153" spans="2:2" x14ac:dyDescent="0.2">
      <c r="B153">
        <v>125</v>
      </c>
    </row>
    <row r="154" spans="2:2" x14ac:dyDescent="0.2">
      <c r="B154">
        <v>126</v>
      </c>
    </row>
    <row r="155" spans="2:2" x14ac:dyDescent="0.2">
      <c r="B155">
        <v>127</v>
      </c>
    </row>
    <row r="156" spans="2:2" x14ac:dyDescent="0.2">
      <c r="B156">
        <v>128</v>
      </c>
    </row>
    <row r="157" spans="2:2" x14ac:dyDescent="0.2">
      <c r="B157">
        <v>129</v>
      </c>
    </row>
    <row r="158" spans="2:2" x14ac:dyDescent="0.2">
      <c r="B158">
        <v>130</v>
      </c>
    </row>
    <row r="159" spans="2:2" x14ac:dyDescent="0.2">
      <c r="B159">
        <v>131</v>
      </c>
    </row>
    <row r="160" spans="2:2" x14ac:dyDescent="0.2">
      <c r="B160">
        <v>132</v>
      </c>
    </row>
    <row r="161" spans="2:2" x14ac:dyDescent="0.2">
      <c r="B161">
        <v>133</v>
      </c>
    </row>
    <row r="162" spans="2:2" x14ac:dyDescent="0.2">
      <c r="B162">
        <v>134</v>
      </c>
    </row>
    <row r="163" spans="2:2" x14ac:dyDescent="0.2">
      <c r="B163">
        <v>135</v>
      </c>
    </row>
    <row r="164" spans="2:2" x14ac:dyDescent="0.2">
      <c r="B164">
        <v>136</v>
      </c>
    </row>
    <row r="165" spans="2:2" x14ac:dyDescent="0.2">
      <c r="B165">
        <v>137</v>
      </c>
    </row>
    <row r="166" spans="2:2" x14ac:dyDescent="0.2">
      <c r="B166">
        <v>138</v>
      </c>
    </row>
    <row r="167" spans="2:2" x14ac:dyDescent="0.2">
      <c r="B167">
        <v>139</v>
      </c>
    </row>
    <row r="168" spans="2:2" x14ac:dyDescent="0.2">
      <c r="B168">
        <v>140</v>
      </c>
    </row>
    <row r="169" spans="2:2" x14ac:dyDescent="0.2">
      <c r="B169">
        <v>141</v>
      </c>
    </row>
    <row r="170" spans="2:2" x14ac:dyDescent="0.2">
      <c r="B170">
        <v>142</v>
      </c>
    </row>
    <row r="171" spans="2:2" x14ac:dyDescent="0.2">
      <c r="B171">
        <v>143</v>
      </c>
    </row>
    <row r="172" spans="2:2" x14ac:dyDescent="0.2">
      <c r="B172">
        <v>144</v>
      </c>
    </row>
    <row r="173" spans="2:2" x14ac:dyDescent="0.2">
      <c r="B173">
        <v>145</v>
      </c>
    </row>
    <row r="174" spans="2:2" x14ac:dyDescent="0.2">
      <c r="B174">
        <v>146</v>
      </c>
    </row>
    <row r="175" spans="2:2" x14ac:dyDescent="0.2">
      <c r="B175">
        <v>147</v>
      </c>
    </row>
    <row r="176" spans="2:2" x14ac:dyDescent="0.2">
      <c r="B176">
        <v>148</v>
      </c>
    </row>
    <row r="177" spans="2:2" x14ac:dyDescent="0.2">
      <c r="B177">
        <v>149</v>
      </c>
    </row>
    <row r="178" spans="2:2" x14ac:dyDescent="0.2">
      <c r="B178">
        <v>150</v>
      </c>
    </row>
    <row r="179" spans="2:2" x14ac:dyDescent="0.2">
      <c r="B179">
        <v>151</v>
      </c>
    </row>
    <row r="180" spans="2:2" x14ac:dyDescent="0.2">
      <c r="B180">
        <v>152</v>
      </c>
    </row>
    <row r="181" spans="2:2" x14ac:dyDescent="0.2">
      <c r="B181">
        <v>153</v>
      </c>
    </row>
    <row r="182" spans="2:2" x14ac:dyDescent="0.2">
      <c r="B182">
        <v>154</v>
      </c>
    </row>
    <row r="183" spans="2:2" x14ac:dyDescent="0.2">
      <c r="B183">
        <v>155</v>
      </c>
    </row>
    <row r="184" spans="2:2" x14ac:dyDescent="0.2">
      <c r="B184">
        <v>156</v>
      </c>
    </row>
    <row r="185" spans="2:2" x14ac:dyDescent="0.2">
      <c r="B185">
        <v>157</v>
      </c>
    </row>
    <row r="186" spans="2:2" x14ac:dyDescent="0.2">
      <c r="B186">
        <v>158</v>
      </c>
    </row>
    <row r="187" spans="2:2" x14ac:dyDescent="0.2">
      <c r="B187">
        <v>159</v>
      </c>
    </row>
    <row r="188" spans="2:2" x14ac:dyDescent="0.2">
      <c r="B188">
        <v>160</v>
      </c>
    </row>
    <row r="189" spans="2:2" x14ac:dyDescent="0.2">
      <c r="B189">
        <v>161</v>
      </c>
    </row>
    <row r="190" spans="2:2" x14ac:dyDescent="0.2">
      <c r="B190">
        <v>162</v>
      </c>
    </row>
    <row r="191" spans="2:2" x14ac:dyDescent="0.2">
      <c r="B191">
        <v>163</v>
      </c>
    </row>
    <row r="192" spans="2:2" x14ac:dyDescent="0.2">
      <c r="B192">
        <v>164</v>
      </c>
    </row>
    <row r="193" spans="2:2" x14ac:dyDescent="0.2">
      <c r="B193">
        <v>165</v>
      </c>
    </row>
    <row r="194" spans="2:2" x14ac:dyDescent="0.2">
      <c r="B194">
        <v>166</v>
      </c>
    </row>
    <row r="195" spans="2:2" x14ac:dyDescent="0.2">
      <c r="B195">
        <v>167</v>
      </c>
    </row>
    <row r="196" spans="2:2" x14ac:dyDescent="0.2">
      <c r="B196">
        <v>168</v>
      </c>
    </row>
    <row r="197" spans="2:2" x14ac:dyDescent="0.2">
      <c r="B197">
        <v>169</v>
      </c>
    </row>
    <row r="198" spans="2:2" x14ac:dyDescent="0.2">
      <c r="B198">
        <v>170</v>
      </c>
    </row>
    <row r="199" spans="2:2" x14ac:dyDescent="0.2">
      <c r="B199">
        <v>171</v>
      </c>
    </row>
    <row r="200" spans="2:2" x14ac:dyDescent="0.2">
      <c r="B200">
        <v>172</v>
      </c>
    </row>
    <row r="201" spans="2:2" x14ac:dyDescent="0.2">
      <c r="B201">
        <v>173</v>
      </c>
    </row>
    <row r="202" spans="2:2" x14ac:dyDescent="0.2">
      <c r="B202">
        <v>174</v>
      </c>
    </row>
    <row r="203" spans="2:2" x14ac:dyDescent="0.2">
      <c r="B203">
        <v>175</v>
      </c>
    </row>
    <row r="204" spans="2:2" x14ac:dyDescent="0.2">
      <c r="B204">
        <v>176</v>
      </c>
    </row>
    <row r="205" spans="2:2" x14ac:dyDescent="0.2">
      <c r="B205">
        <v>177</v>
      </c>
    </row>
    <row r="206" spans="2:2" x14ac:dyDescent="0.2">
      <c r="B206">
        <v>178</v>
      </c>
    </row>
    <row r="207" spans="2:2" x14ac:dyDescent="0.2">
      <c r="B207">
        <v>179</v>
      </c>
    </row>
    <row r="208" spans="2:2" x14ac:dyDescent="0.2">
      <c r="B208">
        <v>180</v>
      </c>
    </row>
    <row r="209" spans="2:2" x14ac:dyDescent="0.2">
      <c r="B209">
        <v>181</v>
      </c>
    </row>
    <row r="210" spans="2:2" x14ac:dyDescent="0.2">
      <c r="B210">
        <v>182</v>
      </c>
    </row>
    <row r="211" spans="2:2" x14ac:dyDescent="0.2">
      <c r="B211">
        <v>183</v>
      </c>
    </row>
    <row r="212" spans="2:2" x14ac:dyDescent="0.2">
      <c r="B212">
        <v>184</v>
      </c>
    </row>
    <row r="213" spans="2:2" x14ac:dyDescent="0.2">
      <c r="B213">
        <v>185</v>
      </c>
    </row>
    <row r="214" spans="2:2" x14ac:dyDescent="0.2">
      <c r="B214">
        <v>186</v>
      </c>
    </row>
    <row r="215" spans="2:2" x14ac:dyDescent="0.2">
      <c r="B215">
        <v>187</v>
      </c>
    </row>
    <row r="216" spans="2:2" x14ac:dyDescent="0.2">
      <c r="B216">
        <v>188</v>
      </c>
    </row>
    <row r="217" spans="2:2" x14ac:dyDescent="0.2">
      <c r="B217">
        <v>189</v>
      </c>
    </row>
    <row r="218" spans="2:2" x14ac:dyDescent="0.2">
      <c r="B218">
        <v>190</v>
      </c>
    </row>
    <row r="219" spans="2:2" x14ac:dyDescent="0.2">
      <c r="B219">
        <v>191</v>
      </c>
    </row>
    <row r="220" spans="2:2" x14ac:dyDescent="0.2">
      <c r="B220">
        <v>192</v>
      </c>
    </row>
    <row r="221" spans="2:2" x14ac:dyDescent="0.2">
      <c r="B221">
        <v>193</v>
      </c>
    </row>
    <row r="222" spans="2:2" x14ac:dyDescent="0.2">
      <c r="B222">
        <v>194</v>
      </c>
    </row>
    <row r="223" spans="2:2" x14ac:dyDescent="0.2">
      <c r="B223">
        <v>195</v>
      </c>
    </row>
    <row r="224" spans="2:2" x14ac:dyDescent="0.2">
      <c r="B224">
        <v>196</v>
      </c>
    </row>
    <row r="225" spans="2:2" x14ac:dyDescent="0.2">
      <c r="B225">
        <v>197</v>
      </c>
    </row>
    <row r="226" spans="2:2" x14ac:dyDescent="0.2">
      <c r="B226">
        <v>198</v>
      </c>
    </row>
    <row r="227" spans="2:2" x14ac:dyDescent="0.2">
      <c r="B227">
        <v>199</v>
      </c>
    </row>
    <row r="228" spans="2:2" x14ac:dyDescent="0.2">
      <c r="B228">
        <v>200</v>
      </c>
    </row>
    <row r="229" spans="2:2" x14ac:dyDescent="0.2">
      <c r="B229">
        <v>201</v>
      </c>
    </row>
    <row r="230" spans="2:2" x14ac:dyDescent="0.2">
      <c r="B230">
        <v>202</v>
      </c>
    </row>
    <row r="231" spans="2:2" x14ac:dyDescent="0.2">
      <c r="B231">
        <v>203</v>
      </c>
    </row>
    <row r="232" spans="2:2" x14ac:dyDescent="0.2">
      <c r="B232">
        <v>204</v>
      </c>
    </row>
    <row r="233" spans="2:2" x14ac:dyDescent="0.2">
      <c r="B233">
        <v>205</v>
      </c>
    </row>
    <row r="234" spans="2:2" x14ac:dyDescent="0.2">
      <c r="B234">
        <v>206</v>
      </c>
    </row>
    <row r="331" spans="2:8" hidden="1" x14ac:dyDescent="0.2">
      <c r="E331" s="2">
        <v>3</v>
      </c>
      <c r="F331" s="2"/>
      <c r="G331" s="2">
        <v>5</v>
      </c>
      <c r="H331" s="3">
        <v>6</v>
      </c>
    </row>
    <row r="332" spans="2:8" hidden="1" x14ac:dyDescent="0.2">
      <c r="B332" s="1"/>
      <c r="C332" t="str">
        <f t="array" ref="C332">IFERROR(INDEX(#REF!,MATCH(TRUE,INDEX((#REF!&lt;&gt;""),0),0)),"")</f>
        <v/>
      </c>
      <c r="D332" t="str">
        <f t="array" ref="D332">IFERROR(INDEX(E332:H332,MATCH(TRUE,INDEX((E332:H332&lt;&gt;""),0),0)),"")</f>
        <v/>
      </c>
      <c r="E332" t="str">
        <f>IFERROR(INDEX(#REF!,MATCH($C332,#REF!,0)),"")</f>
        <v/>
      </c>
      <c r="G332" t="str">
        <f t="shared" ref="G332:G363" si="0">IFERROR(INDEX(L$7:L$38,MATCH($C332,K$7:K$38,0)),"")</f>
        <v/>
      </c>
      <c r="H332" s="5" t="str">
        <f>IFERROR(INDEX(#REF!,MATCH($C332,#REF!,0)),"")</f>
        <v/>
      </c>
    </row>
    <row r="333" spans="2:8" hidden="1" x14ac:dyDescent="0.2">
      <c r="B333" s="4">
        <v>1</v>
      </c>
      <c r="C333" t="str">
        <f t="array" ref="C333">IFERROR(INDEX(#REF!,MATCH(TRUE,INDEX((#REF!&lt;&gt;""),0),0)),"")</f>
        <v/>
      </c>
      <c r="D333" t="str">
        <f t="array" ref="D333">IFERROR(INDEX(E333:H333,MATCH(TRUE,INDEX((E333:H333&lt;&gt;""),0),0)),"")</f>
        <v/>
      </c>
      <c r="E333" t="str">
        <f>IFERROR(INDEX(#REF!,MATCH($C333,#REF!,0)),"")</f>
        <v/>
      </c>
      <c r="G333" t="str">
        <f t="shared" si="0"/>
        <v/>
      </c>
      <c r="H333" s="5" t="str">
        <f>IFERROR(INDEX(#REF!,MATCH($C333,#REF!,0)),"")</f>
        <v/>
      </c>
    </row>
    <row r="334" spans="2:8" hidden="1" x14ac:dyDescent="0.2">
      <c r="B334" s="4">
        <v>2</v>
      </c>
      <c r="C334" t="str">
        <f t="array" ref="C334">IFERROR(INDEX(#REF!,MATCH(TRUE,INDEX((#REF!&lt;&gt;""),0),0)),"")</f>
        <v/>
      </c>
      <c r="D334" t="str">
        <f t="array" ref="D334">IFERROR(INDEX(E334:H334,MATCH(TRUE,INDEX((E334:H334&lt;&gt;""),0),0)),"")</f>
        <v/>
      </c>
      <c r="E334" t="str">
        <f>IFERROR(INDEX(#REF!,MATCH($C334,#REF!,0)),"")</f>
        <v/>
      </c>
      <c r="G334" t="str">
        <f t="shared" si="0"/>
        <v/>
      </c>
      <c r="H334" s="5" t="str">
        <f>IFERROR(INDEX(#REF!,MATCH($C334,#REF!,0)),"")</f>
        <v/>
      </c>
    </row>
    <row r="335" spans="2:8" hidden="1" x14ac:dyDescent="0.2">
      <c r="B335" s="4">
        <v>3</v>
      </c>
      <c r="C335" t="str">
        <f t="array" ref="C335">IFERROR(INDEX(#REF!,MATCH(TRUE,INDEX((#REF!&lt;&gt;""),0),0)),"")</f>
        <v/>
      </c>
      <c r="D335" t="str">
        <f t="array" ref="D335">IFERROR(INDEX(E335:H335,MATCH(TRUE,INDEX((E335:H335&lt;&gt;""),0),0)),"")</f>
        <v/>
      </c>
      <c r="E335" t="str">
        <f>IFERROR(INDEX(#REF!,MATCH($C335,#REF!,0)),"")</f>
        <v/>
      </c>
      <c r="G335" t="str">
        <f t="shared" si="0"/>
        <v/>
      </c>
      <c r="H335" s="5" t="str">
        <f>IFERROR(INDEX(#REF!,MATCH($C335,#REF!,0)),"")</f>
        <v/>
      </c>
    </row>
    <row r="336" spans="2:8" hidden="1" x14ac:dyDescent="0.2">
      <c r="B336" s="4">
        <v>4</v>
      </c>
      <c r="C336" t="str">
        <f t="array" ref="C336">IFERROR(INDEX(#REF!,MATCH(TRUE,INDEX((#REF!&lt;&gt;""),0),0)),"")</f>
        <v/>
      </c>
      <c r="D336" t="str">
        <f t="array" ref="D336">IFERROR(INDEX(E336:H336,MATCH(TRUE,INDEX((E336:H336&lt;&gt;""),0),0)),"")</f>
        <v/>
      </c>
      <c r="E336" t="str">
        <f>IFERROR(INDEX(#REF!,MATCH($C336,#REF!,0)),"")</f>
        <v/>
      </c>
      <c r="G336" t="str">
        <f t="shared" si="0"/>
        <v/>
      </c>
      <c r="H336" s="5" t="str">
        <f>IFERROR(INDEX(#REF!,MATCH($C336,#REF!,0)),"")</f>
        <v/>
      </c>
    </row>
    <row r="337" spans="2:8" hidden="1" x14ac:dyDescent="0.2">
      <c r="B337" s="4">
        <v>5</v>
      </c>
      <c r="C337" t="str">
        <f t="array" ref="C337">IFERROR(INDEX(#REF!,MATCH(TRUE,INDEX((#REF!&lt;&gt;""),0),0)),"")</f>
        <v/>
      </c>
      <c r="D337" t="str">
        <f t="array" ref="D337">IFERROR(INDEX(E337:H337,MATCH(TRUE,INDEX((E337:H337&lt;&gt;""),0),0)),"")</f>
        <v/>
      </c>
      <c r="E337" t="str">
        <f>IFERROR(INDEX(#REF!,MATCH($C337,#REF!,0)),"")</f>
        <v/>
      </c>
      <c r="G337" t="str">
        <f t="shared" si="0"/>
        <v/>
      </c>
      <c r="H337" s="5" t="str">
        <f>IFERROR(INDEX(#REF!,MATCH($C337,#REF!,0)),"")</f>
        <v/>
      </c>
    </row>
    <row r="338" spans="2:8" hidden="1" x14ac:dyDescent="0.2">
      <c r="B338" s="4">
        <v>6</v>
      </c>
      <c r="C338" t="str">
        <f t="array" ref="C338">IFERROR(INDEX(#REF!,MATCH(TRUE,INDEX((#REF!&lt;&gt;""),0),0)),"")</f>
        <v/>
      </c>
      <c r="D338" t="str">
        <f t="array" ref="D338">IFERROR(INDEX(E338:H338,MATCH(TRUE,INDEX((E338:H338&lt;&gt;""),0),0)),"")</f>
        <v/>
      </c>
      <c r="E338" t="str">
        <f>IFERROR(INDEX(#REF!,MATCH($C338,#REF!,0)),"")</f>
        <v/>
      </c>
      <c r="G338" t="str">
        <f t="shared" si="0"/>
        <v/>
      </c>
      <c r="H338" s="5" t="str">
        <f>IFERROR(INDEX(#REF!,MATCH($C338,#REF!,0)),"")</f>
        <v/>
      </c>
    </row>
    <row r="339" spans="2:8" hidden="1" x14ac:dyDescent="0.2">
      <c r="B339" s="4">
        <v>7</v>
      </c>
      <c r="C339" t="str">
        <f t="array" ref="C339">IFERROR(INDEX(#REF!,MATCH(TRUE,INDEX((#REF!&lt;&gt;""),0),0)),"")</f>
        <v/>
      </c>
      <c r="D339" t="str">
        <f t="array" ref="D339">IFERROR(INDEX(E339:H339,MATCH(TRUE,INDEX((E339:H339&lt;&gt;""),0),0)),"")</f>
        <v/>
      </c>
      <c r="E339" t="str">
        <f>IFERROR(INDEX(#REF!,MATCH($C339,#REF!,0)),"")</f>
        <v/>
      </c>
      <c r="G339" t="str">
        <f t="shared" si="0"/>
        <v/>
      </c>
      <c r="H339" s="5" t="str">
        <f>IFERROR(INDEX(#REF!,MATCH($C339,#REF!,0)),"")</f>
        <v/>
      </c>
    </row>
    <row r="340" spans="2:8" hidden="1" x14ac:dyDescent="0.2">
      <c r="B340" s="4">
        <v>8</v>
      </c>
      <c r="C340" t="str">
        <f t="array" ref="C340">IFERROR(INDEX(#REF!,MATCH(TRUE,INDEX((#REF!&lt;&gt;""),0),0)),"")</f>
        <v/>
      </c>
      <c r="D340" t="str">
        <f t="array" ref="D340">IFERROR(INDEX(E340:H340,MATCH(TRUE,INDEX((E340:H340&lt;&gt;""),0),0)),"")</f>
        <v/>
      </c>
      <c r="E340" t="str">
        <f>IFERROR(INDEX(#REF!,MATCH($C340,#REF!,0)),"")</f>
        <v/>
      </c>
      <c r="G340" t="str">
        <f t="shared" si="0"/>
        <v/>
      </c>
      <c r="H340" s="5" t="str">
        <f>IFERROR(INDEX(#REF!,MATCH($C340,#REF!,0)),"")</f>
        <v/>
      </c>
    </row>
    <row r="341" spans="2:8" hidden="1" x14ac:dyDescent="0.2">
      <c r="B341" s="4">
        <v>9</v>
      </c>
      <c r="C341" t="str">
        <f t="array" ref="C341">IFERROR(INDEX(#REF!,MATCH(TRUE,INDEX((#REF!&lt;&gt;""),0),0)),"")</f>
        <v/>
      </c>
      <c r="D341" t="str">
        <f t="array" ref="D341">IFERROR(INDEX(E341:H341,MATCH(TRUE,INDEX((E341:H341&lt;&gt;""),0),0)),"")</f>
        <v/>
      </c>
      <c r="E341" t="str">
        <f>IFERROR(INDEX(#REF!,MATCH($C341,#REF!,0)),"")</f>
        <v/>
      </c>
      <c r="G341" t="str">
        <f t="shared" si="0"/>
        <v/>
      </c>
      <c r="H341" s="5" t="str">
        <f>IFERROR(INDEX(#REF!,MATCH($C341,#REF!,0)),"")</f>
        <v/>
      </c>
    </row>
    <row r="342" spans="2:8" hidden="1" x14ac:dyDescent="0.2">
      <c r="B342" s="4">
        <v>10</v>
      </c>
      <c r="C342" t="str">
        <f t="array" ref="C342">IFERROR(INDEX(#REF!,MATCH(TRUE,INDEX((#REF!&lt;&gt;""),0),0)),"")</f>
        <v/>
      </c>
      <c r="D342" t="str">
        <f t="array" ref="D342">IFERROR(INDEX(E342:H342,MATCH(TRUE,INDEX((E342:H342&lt;&gt;""),0),0)),"")</f>
        <v/>
      </c>
      <c r="E342" t="str">
        <f>IFERROR(INDEX(#REF!,MATCH($C342,#REF!,0)),"")</f>
        <v/>
      </c>
      <c r="G342" t="str">
        <f t="shared" si="0"/>
        <v/>
      </c>
      <c r="H342" s="5" t="str">
        <f>IFERROR(INDEX(#REF!,MATCH($C342,#REF!,0)),"")</f>
        <v/>
      </c>
    </row>
    <row r="343" spans="2:8" hidden="1" x14ac:dyDescent="0.2">
      <c r="B343" s="4">
        <v>11</v>
      </c>
      <c r="C343" t="str">
        <f t="array" ref="C343">IFERROR(INDEX(#REF!,MATCH(TRUE,INDEX((#REF!&lt;&gt;""),0),0)),"")</f>
        <v/>
      </c>
      <c r="D343" t="str">
        <f t="array" ref="D343">IFERROR(INDEX(E343:H343,MATCH(TRUE,INDEX((E343:H343&lt;&gt;""),0),0)),"")</f>
        <v/>
      </c>
      <c r="E343" t="str">
        <f>IFERROR(INDEX(#REF!,MATCH($C343,#REF!,0)),"")</f>
        <v/>
      </c>
      <c r="G343" t="str">
        <f t="shared" si="0"/>
        <v/>
      </c>
      <c r="H343" s="5" t="str">
        <f>IFERROR(INDEX(#REF!,MATCH($C343,#REF!,0)),"")</f>
        <v/>
      </c>
    </row>
    <row r="344" spans="2:8" hidden="1" x14ac:dyDescent="0.2">
      <c r="B344" s="4">
        <v>12</v>
      </c>
      <c r="C344" t="str">
        <f t="array" ref="C344">IFERROR(INDEX(#REF!,MATCH(TRUE,INDEX((#REF!&lt;&gt;""),0),0)),"")</f>
        <v/>
      </c>
      <c r="D344" t="str">
        <f t="array" ref="D344">IFERROR(INDEX(E344:H344,MATCH(TRUE,INDEX((E344:H344&lt;&gt;""),0),0)),"")</f>
        <v/>
      </c>
      <c r="E344" t="str">
        <f>IFERROR(INDEX(#REF!,MATCH($C344,#REF!,0)),"")</f>
        <v/>
      </c>
      <c r="G344" t="str">
        <f t="shared" si="0"/>
        <v/>
      </c>
      <c r="H344" s="5" t="str">
        <f>IFERROR(INDEX(#REF!,MATCH($C344,#REF!,0)),"")</f>
        <v/>
      </c>
    </row>
    <row r="345" spans="2:8" hidden="1" x14ac:dyDescent="0.2">
      <c r="B345" s="4">
        <v>13</v>
      </c>
      <c r="C345" t="str">
        <f t="array" ref="C345">IFERROR(INDEX(#REF!,MATCH(TRUE,INDEX((#REF!&lt;&gt;""),0),0)),"")</f>
        <v/>
      </c>
      <c r="D345" t="str">
        <f t="array" ref="D345">IFERROR(INDEX(E345:H345,MATCH(TRUE,INDEX((E345:H345&lt;&gt;""),0),0)),"")</f>
        <v/>
      </c>
      <c r="E345" t="str">
        <f>IFERROR(INDEX(#REF!,MATCH($C345,#REF!,0)),"")</f>
        <v/>
      </c>
      <c r="G345" t="str">
        <f t="shared" si="0"/>
        <v/>
      </c>
      <c r="H345" s="5" t="str">
        <f>IFERROR(INDEX(#REF!,MATCH($C345,#REF!,0)),"")</f>
        <v/>
      </c>
    </row>
    <row r="346" spans="2:8" hidden="1" x14ac:dyDescent="0.2">
      <c r="B346" s="4">
        <v>14</v>
      </c>
      <c r="C346" t="str">
        <f t="array" ref="C346">IFERROR(INDEX(#REF!,MATCH(TRUE,INDEX((#REF!&lt;&gt;""),0),0)),"")</f>
        <v/>
      </c>
      <c r="D346" t="str">
        <f t="array" ref="D346">IFERROR(INDEX(E346:H346,MATCH(TRUE,INDEX((E346:H346&lt;&gt;""),0),0)),"")</f>
        <v/>
      </c>
      <c r="E346" t="str">
        <f>IFERROR(INDEX(#REF!,MATCH($C346,#REF!,0)),"")</f>
        <v/>
      </c>
      <c r="G346" t="str">
        <f t="shared" si="0"/>
        <v/>
      </c>
      <c r="H346" s="5" t="str">
        <f>IFERROR(INDEX(#REF!,MATCH($C346,#REF!,0)),"")</f>
        <v/>
      </c>
    </row>
    <row r="347" spans="2:8" hidden="1" x14ac:dyDescent="0.2">
      <c r="B347" s="4">
        <v>15</v>
      </c>
      <c r="C347" t="str">
        <f t="array" ref="C347">IFERROR(INDEX(#REF!,MATCH(TRUE,INDEX((#REF!&lt;&gt;""),0),0)),"")</f>
        <v/>
      </c>
      <c r="D347" t="str">
        <f t="array" ref="D347">IFERROR(INDEX(E347:H347,MATCH(TRUE,INDEX((E347:H347&lt;&gt;""),0),0)),"")</f>
        <v/>
      </c>
      <c r="E347" t="str">
        <f>IFERROR(INDEX(#REF!,MATCH($C347,#REF!,0)),"")</f>
        <v/>
      </c>
      <c r="G347" t="str">
        <f t="shared" si="0"/>
        <v/>
      </c>
      <c r="H347" s="5" t="str">
        <f>IFERROR(INDEX(#REF!,MATCH($C347,#REF!,0)),"")</f>
        <v/>
      </c>
    </row>
    <row r="348" spans="2:8" hidden="1" x14ac:dyDescent="0.2">
      <c r="B348" s="4">
        <v>16</v>
      </c>
      <c r="C348" t="str">
        <f t="array" ref="C348">IFERROR(INDEX(#REF!,MATCH(TRUE,INDEX((#REF!&lt;&gt;""),0),0)),"")</f>
        <v/>
      </c>
      <c r="D348" t="str">
        <f t="array" ref="D348">IFERROR(INDEX(E348:H348,MATCH(TRUE,INDEX((E348:H348&lt;&gt;""),0),0)),"")</f>
        <v/>
      </c>
      <c r="E348" t="str">
        <f>IFERROR(INDEX(#REF!,MATCH($C348,#REF!,0)),"")</f>
        <v/>
      </c>
      <c r="G348" t="str">
        <f t="shared" si="0"/>
        <v/>
      </c>
      <c r="H348" s="5" t="str">
        <f>IFERROR(INDEX(#REF!,MATCH($C348,#REF!,0)),"")</f>
        <v/>
      </c>
    </row>
    <row r="349" spans="2:8" hidden="1" x14ac:dyDescent="0.2">
      <c r="B349" s="4">
        <v>17</v>
      </c>
      <c r="C349" t="str">
        <f t="array" ref="C349">IFERROR(INDEX(#REF!,MATCH(TRUE,INDEX((#REF!&lt;&gt;""),0),0)),"")</f>
        <v/>
      </c>
      <c r="D349" t="str">
        <f t="array" ref="D349">IFERROR(INDEX(E349:H349,MATCH(TRUE,INDEX((E349:H349&lt;&gt;""),0),0)),"")</f>
        <v/>
      </c>
      <c r="E349" t="str">
        <f>IFERROR(INDEX(#REF!,MATCH($C349,#REF!,0)),"")</f>
        <v/>
      </c>
      <c r="G349" t="str">
        <f t="shared" si="0"/>
        <v/>
      </c>
      <c r="H349" s="5" t="str">
        <f>IFERROR(INDEX(#REF!,MATCH($C349,#REF!,0)),"")</f>
        <v/>
      </c>
    </row>
    <row r="350" spans="2:8" hidden="1" x14ac:dyDescent="0.2">
      <c r="B350" s="4">
        <v>18</v>
      </c>
      <c r="C350" t="str">
        <f t="array" ref="C350">IFERROR(INDEX(#REF!,MATCH(TRUE,INDEX((#REF!&lt;&gt;""),0),0)),"")</f>
        <v/>
      </c>
      <c r="D350" t="str">
        <f t="array" ref="D350">IFERROR(INDEX(E350:H350,MATCH(TRUE,INDEX((E350:H350&lt;&gt;""),0),0)),"")</f>
        <v/>
      </c>
      <c r="E350" t="str">
        <f>IFERROR(INDEX(#REF!,MATCH($C350,#REF!,0)),"")</f>
        <v/>
      </c>
      <c r="G350" t="str">
        <f t="shared" si="0"/>
        <v/>
      </c>
      <c r="H350" s="5" t="str">
        <f>IFERROR(INDEX(#REF!,MATCH($C350,#REF!,0)),"")</f>
        <v/>
      </c>
    </row>
    <row r="351" spans="2:8" hidden="1" x14ac:dyDescent="0.2">
      <c r="B351" s="4">
        <v>19</v>
      </c>
      <c r="C351" t="str">
        <f t="array" ref="C351">IFERROR(INDEX(#REF!,MATCH(TRUE,INDEX((#REF!&lt;&gt;""),0),0)),"")</f>
        <v/>
      </c>
      <c r="D351" t="str">
        <f t="array" ref="D351">IFERROR(INDEX(E351:H351,MATCH(TRUE,INDEX((E351:H351&lt;&gt;""),0),0)),"")</f>
        <v/>
      </c>
      <c r="E351" t="str">
        <f>IFERROR(INDEX(#REF!,MATCH($C351,#REF!,0)),"")</f>
        <v/>
      </c>
      <c r="G351" t="str">
        <f t="shared" si="0"/>
        <v/>
      </c>
      <c r="H351" s="5" t="str">
        <f>IFERROR(INDEX(#REF!,MATCH($C351,#REF!,0)),"")</f>
        <v/>
      </c>
    </row>
    <row r="352" spans="2:8" hidden="1" x14ac:dyDescent="0.2">
      <c r="B352" s="4">
        <v>20</v>
      </c>
      <c r="C352" t="str">
        <f t="array" ref="C352">IFERROR(INDEX(#REF!,MATCH(TRUE,INDEX((#REF!&lt;&gt;""),0),0)),"")</f>
        <v/>
      </c>
      <c r="D352" t="str">
        <f t="array" ref="D352">IFERROR(INDEX(E352:H352,MATCH(TRUE,INDEX((E352:H352&lt;&gt;""),0),0)),"")</f>
        <v/>
      </c>
      <c r="E352" t="str">
        <f>IFERROR(INDEX(#REF!,MATCH($C352,#REF!,0)),"")</f>
        <v/>
      </c>
      <c r="G352" t="str">
        <f t="shared" si="0"/>
        <v/>
      </c>
      <c r="H352" s="5" t="str">
        <f>IFERROR(INDEX(#REF!,MATCH($C352,#REF!,0)),"")</f>
        <v/>
      </c>
    </row>
    <row r="353" spans="2:8" hidden="1" x14ac:dyDescent="0.2">
      <c r="B353" s="4">
        <v>21</v>
      </c>
      <c r="C353" t="str">
        <f t="array" ref="C353">IFERROR(INDEX(#REF!,MATCH(TRUE,INDEX((#REF!&lt;&gt;""),0),0)),"")</f>
        <v/>
      </c>
      <c r="D353" t="str">
        <f t="array" ref="D353">IFERROR(INDEX(E353:H353,MATCH(TRUE,INDEX((E353:H353&lt;&gt;""),0),0)),"")</f>
        <v/>
      </c>
      <c r="E353" t="str">
        <f>IFERROR(INDEX(#REF!,MATCH($C353,#REF!,0)),"")</f>
        <v/>
      </c>
      <c r="G353" t="str">
        <f t="shared" si="0"/>
        <v/>
      </c>
      <c r="H353" s="5" t="str">
        <f>IFERROR(INDEX(#REF!,MATCH($C353,#REF!,0)),"")</f>
        <v/>
      </c>
    </row>
    <row r="354" spans="2:8" hidden="1" x14ac:dyDescent="0.2">
      <c r="B354" s="4">
        <v>22</v>
      </c>
      <c r="C354" t="str">
        <f t="array" ref="C354">IFERROR(INDEX(#REF!,MATCH(TRUE,INDEX((#REF!&lt;&gt;""),0),0)),"")</f>
        <v/>
      </c>
      <c r="D354" t="str">
        <f t="array" ref="D354">IFERROR(INDEX(E354:H354,MATCH(TRUE,INDEX((E354:H354&lt;&gt;""),0),0)),"")</f>
        <v/>
      </c>
      <c r="E354" t="str">
        <f>IFERROR(INDEX(#REF!,MATCH($C354,#REF!,0)),"")</f>
        <v/>
      </c>
      <c r="G354" t="str">
        <f t="shared" si="0"/>
        <v/>
      </c>
      <c r="H354" s="5" t="str">
        <f>IFERROR(INDEX(#REF!,MATCH($C354,#REF!,0)),"")</f>
        <v/>
      </c>
    </row>
    <row r="355" spans="2:8" hidden="1" x14ac:dyDescent="0.2">
      <c r="B355" s="4">
        <v>23</v>
      </c>
      <c r="C355" t="str">
        <f t="array" ref="C355">IFERROR(INDEX(#REF!,MATCH(TRUE,INDEX((#REF!&lt;&gt;""),0),0)),"")</f>
        <v/>
      </c>
      <c r="D355" t="str">
        <f t="array" ref="D355">IFERROR(INDEX(E355:H355,MATCH(TRUE,INDEX((E355:H355&lt;&gt;""),0),0)),"")</f>
        <v/>
      </c>
      <c r="E355" t="str">
        <f>IFERROR(INDEX(#REF!,MATCH($C355,#REF!,0)),"")</f>
        <v/>
      </c>
      <c r="G355" t="str">
        <f t="shared" si="0"/>
        <v/>
      </c>
      <c r="H355" s="5" t="str">
        <f>IFERROR(INDEX(#REF!,MATCH($C355,#REF!,0)),"")</f>
        <v/>
      </c>
    </row>
    <row r="356" spans="2:8" hidden="1" x14ac:dyDescent="0.2">
      <c r="B356" s="4">
        <v>24</v>
      </c>
      <c r="C356" t="str">
        <f t="array" ref="C356">IFERROR(INDEX(#REF!,MATCH(TRUE,INDEX((#REF!&lt;&gt;""),0),0)),"")</f>
        <v/>
      </c>
      <c r="D356" t="str">
        <f t="array" ref="D356">IFERROR(INDEX(E356:H356,MATCH(TRUE,INDEX((E356:H356&lt;&gt;""),0),0)),"")</f>
        <v/>
      </c>
      <c r="E356" t="str">
        <f>IFERROR(INDEX(#REF!,MATCH($C356,#REF!,0)),"")</f>
        <v/>
      </c>
      <c r="G356" t="str">
        <f t="shared" si="0"/>
        <v/>
      </c>
      <c r="H356" s="5" t="str">
        <f>IFERROR(INDEX(#REF!,MATCH($C356,#REF!,0)),"")</f>
        <v/>
      </c>
    </row>
    <row r="357" spans="2:8" hidden="1" x14ac:dyDescent="0.2">
      <c r="B357" s="4">
        <v>25</v>
      </c>
      <c r="C357" t="str">
        <f t="array" ref="C357">IFERROR(INDEX(#REF!,MATCH(TRUE,INDEX((#REF!&lt;&gt;""),0),0)),"")</f>
        <v/>
      </c>
      <c r="D357" t="str">
        <f t="array" ref="D357">IFERROR(INDEX(E357:H357,MATCH(TRUE,INDEX((E357:H357&lt;&gt;""),0),0)),"")</f>
        <v/>
      </c>
      <c r="E357" t="str">
        <f>IFERROR(INDEX(#REF!,MATCH($C357,#REF!,0)),"")</f>
        <v/>
      </c>
      <c r="G357" t="str">
        <f t="shared" si="0"/>
        <v/>
      </c>
      <c r="H357" s="5" t="str">
        <f>IFERROR(INDEX(#REF!,MATCH($C357,#REF!,0)),"")</f>
        <v/>
      </c>
    </row>
    <row r="358" spans="2:8" hidden="1" x14ac:dyDescent="0.2">
      <c r="B358" s="4">
        <v>26</v>
      </c>
      <c r="C358" t="str">
        <f t="array" ref="C358">IFERROR(INDEX(#REF!,MATCH(TRUE,INDEX((#REF!&lt;&gt;""),0),0)),"")</f>
        <v/>
      </c>
      <c r="D358" t="str">
        <f t="array" ref="D358">IFERROR(INDEX(E358:H358,MATCH(TRUE,INDEX((E358:H358&lt;&gt;""),0),0)),"")</f>
        <v/>
      </c>
      <c r="E358" t="str">
        <f>IFERROR(INDEX(#REF!,MATCH($C358,#REF!,0)),"")</f>
        <v/>
      </c>
      <c r="G358" t="str">
        <f t="shared" si="0"/>
        <v/>
      </c>
      <c r="H358" s="5" t="str">
        <f>IFERROR(INDEX(#REF!,MATCH($C358,#REF!,0)),"")</f>
        <v/>
      </c>
    </row>
    <row r="359" spans="2:8" hidden="1" x14ac:dyDescent="0.2">
      <c r="B359" s="4">
        <v>27</v>
      </c>
      <c r="C359" t="str">
        <f t="array" ref="C359">IFERROR(INDEX(#REF!,MATCH(TRUE,INDEX((#REF!&lt;&gt;""),0),0)),"")</f>
        <v/>
      </c>
      <c r="D359" t="str">
        <f t="array" ref="D359">IFERROR(INDEX(E359:H359,MATCH(TRUE,INDEX((E359:H359&lt;&gt;""),0),0)),"")</f>
        <v/>
      </c>
      <c r="E359" t="str">
        <f>IFERROR(INDEX(#REF!,MATCH($C359,#REF!,0)),"")</f>
        <v/>
      </c>
      <c r="G359" t="str">
        <f t="shared" si="0"/>
        <v/>
      </c>
      <c r="H359" s="5" t="str">
        <f>IFERROR(INDEX(#REF!,MATCH($C359,#REF!,0)),"")</f>
        <v/>
      </c>
    </row>
    <row r="360" spans="2:8" hidden="1" x14ac:dyDescent="0.2">
      <c r="B360" s="4">
        <v>28</v>
      </c>
      <c r="C360" t="str">
        <f t="array" ref="C360">IFERROR(INDEX(#REF!,MATCH(TRUE,INDEX((#REF!&lt;&gt;""),0),0)),"")</f>
        <v/>
      </c>
      <c r="D360" t="str">
        <f t="array" ref="D360">IFERROR(INDEX(E360:H360,MATCH(TRUE,INDEX((E360:H360&lt;&gt;""),0),0)),"")</f>
        <v/>
      </c>
      <c r="E360" t="str">
        <f>IFERROR(INDEX(#REF!,MATCH($C360,#REF!,0)),"")</f>
        <v/>
      </c>
      <c r="G360" t="str">
        <f t="shared" si="0"/>
        <v/>
      </c>
      <c r="H360" s="5" t="str">
        <f>IFERROR(INDEX(#REF!,MATCH($C360,#REF!,0)),"")</f>
        <v/>
      </c>
    </row>
    <row r="361" spans="2:8" hidden="1" x14ac:dyDescent="0.2">
      <c r="B361" s="4">
        <v>29</v>
      </c>
      <c r="C361" t="str">
        <f t="array" ref="C361">IFERROR(INDEX(#REF!,MATCH(TRUE,INDEX((#REF!&lt;&gt;""),0),0)),"")</f>
        <v/>
      </c>
      <c r="D361" t="str">
        <f t="array" ref="D361">IFERROR(INDEX(E361:H361,MATCH(TRUE,INDEX((E361:H361&lt;&gt;""),0),0)),"")</f>
        <v/>
      </c>
      <c r="E361" t="str">
        <f>IFERROR(INDEX(#REF!,MATCH($C361,#REF!,0)),"")</f>
        <v/>
      </c>
      <c r="G361" t="str">
        <f t="shared" si="0"/>
        <v/>
      </c>
      <c r="H361" s="5" t="str">
        <f>IFERROR(INDEX(#REF!,MATCH($C361,#REF!,0)),"")</f>
        <v/>
      </c>
    </row>
    <row r="362" spans="2:8" hidden="1" x14ac:dyDescent="0.2">
      <c r="B362" s="4">
        <v>30</v>
      </c>
      <c r="C362" t="str">
        <f t="array" ref="C362">IFERROR(INDEX(#REF!,MATCH(TRUE,INDEX((#REF!&lt;&gt;""),0),0)),"")</f>
        <v/>
      </c>
      <c r="D362" t="str">
        <f t="array" ref="D362">IFERROR(INDEX(E362:H362,MATCH(TRUE,INDEX((E362:H362&lt;&gt;""),0),0)),"")</f>
        <v/>
      </c>
      <c r="E362" t="str">
        <f>IFERROR(INDEX(#REF!,MATCH($C362,#REF!,0)),"")</f>
        <v/>
      </c>
      <c r="G362" t="str">
        <f t="shared" si="0"/>
        <v/>
      </c>
      <c r="H362" s="5" t="str">
        <f>IFERROR(INDEX(#REF!,MATCH($C362,#REF!,0)),"")</f>
        <v/>
      </c>
    </row>
    <row r="363" spans="2:8" hidden="1" x14ac:dyDescent="0.2">
      <c r="B363" s="4">
        <v>31</v>
      </c>
      <c r="C363" t="str">
        <f t="array" ref="C363">IFERROR(INDEX(#REF!,MATCH(TRUE,INDEX((#REF!&lt;&gt;""),0),0)),"")</f>
        <v/>
      </c>
      <c r="D363" t="str">
        <f t="array" ref="D363">IFERROR(INDEX(E363:H363,MATCH(TRUE,INDEX((E363:H363&lt;&gt;""),0),0)),"")</f>
        <v/>
      </c>
      <c r="E363" t="str">
        <f>IFERROR(INDEX(#REF!,MATCH($C363,#REF!,0)),"")</f>
        <v/>
      </c>
      <c r="G363" t="str">
        <f t="shared" si="0"/>
        <v/>
      </c>
      <c r="H363" s="5" t="str">
        <f>IFERROR(INDEX(#REF!,MATCH($C363,#REF!,0)),"")</f>
        <v/>
      </c>
    </row>
    <row r="364" spans="2:8" hidden="1" x14ac:dyDescent="0.2">
      <c r="B364" s="4">
        <v>32</v>
      </c>
      <c r="C364" t="str">
        <f t="array" ref="C364">IFERROR(INDEX(#REF!,MATCH(TRUE,INDEX((#REF!&lt;&gt;""),0),0)),"")</f>
        <v/>
      </c>
      <c r="D364" t="str">
        <f t="array" ref="D364">IFERROR(INDEX(E364:H364,MATCH(TRUE,INDEX((E364:H364&lt;&gt;""),0),0)),"")</f>
        <v/>
      </c>
      <c r="E364" t="str">
        <f>IFERROR(INDEX(#REF!,MATCH($C364,#REF!,0)),"")</f>
        <v/>
      </c>
      <c r="G364" t="str">
        <f t="shared" ref="G364:G395" si="1">IFERROR(INDEX(L$7:L$38,MATCH($C364,K$7:K$38,0)),"")</f>
        <v/>
      </c>
      <c r="H364" s="5" t="str">
        <f>IFERROR(INDEX(#REF!,MATCH($C364,#REF!,0)),"")</f>
        <v/>
      </c>
    </row>
    <row r="365" spans="2:8" hidden="1" x14ac:dyDescent="0.2">
      <c r="B365" s="4">
        <v>33</v>
      </c>
      <c r="C365" t="str">
        <f t="array" ref="C365">IFERROR(INDEX(#REF!,MATCH(TRUE,INDEX((#REF!&lt;&gt;""),0),0)),"")</f>
        <v/>
      </c>
      <c r="D365" t="str">
        <f t="array" ref="D365">IFERROR(INDEX(E365:H365,MATCH(TRUE,INDEX((E365:H365&lt;&gt;""),0),0)),"")</f>
        <v/>
      </c>
      <c r="E365" t="str">
        <f>IFERROR(INDEX(#REF!,MATCH($C365,#REF!,0)),"")</f>
        <v/>
      </c>
      <c r="G365" t="str">
        <f t="shared" si="1"/>
        <v/>
      </c>
      <c r="H365" s="5" t="str">
        <f>IFERROR(INDEX(#REF!,MATCH($C365,#REF!,0)),"")</f>
        <v/>
      </c>
    </row>
    <row r="366" spans="2:8" hidden="1" x14ac:dyDescent="0.2">
      <c r="B366" s="4">
        <v>34</v>
      </c>
      <c r="C366" t="str">
        <f t="array" ref="C366">IFERROR(INDEX(#REF!,MATCH(TRUE,INDEX((#REF!&lt;&gt;""),0),0)),"")</f>
        <v/>
      </c>
      <c r="D366" t="str">
        <f t="array" ref="D366">IFERROR(INDEX(E366:H366,MATCH(TRUE,INDEX((E366:H366&lt;&gt;""),0),0)),"")</f>
        <v/>
      </c>
      <c r="E366" t="str">
        <f>IFERROR(INDEX(#REF!,MATCH($C366,#REF!,0)),"")</f>
        <v/>
      </c>
      <c r="G366" t="str">
        <f t="shared" si="1"/>
        <v/>
      </c>
      <c r="H366" s="5" t="str">
        <f>IFERROR(INDEX(#REF!,MATCH($C366,#REF!,0)),"")</f>
        <v/>
      </c>
    </row>
    <row r="367" spans="2:8" hidden="1" x14ac:dyDescent="0.2">
      <c r="B367" s="4">
        <v>35</v>
      </c>
      <c r="C367" t="str">
        <f t="array" ref="C367">IFERROR(INDEX(#REF!,MATCH(TRUE,INDEX((#REF!&lt;&gt;""),0),0)),"")</f>
        <v/>
      </c>
      <c r="D367" t="str">
        <f t="array" ref="D367">IFERROR(INDEX(E367:H367,MATCH(TRUE,INDEX((E367:H367&lt;&gt;""),0),0)),"")</f>
        <v/>
      </c>
      <c r="E367" t="str">
        <f>IFERROR(INDEX(#REF!,MATCH($C367,#REF!,0)),"")</f>
        <v/>
      </c>
      <c r="G367" t="str">
        <f t="shared" si="1"/>
        <v/>
      </c>
      <c r="H367" s="5" t="str">
        <f>IFERROR(INDEX(#REF!,MATCH($C367,#REF!,0)),"")</f>
        <v/>
      </c>
    </row>
    <row r="368" spans="2:8" hidden="1" x14ac:dyDescent="0.2">
      <c r="B368" s="4">
        <v>36</v>
      </c>
      <c r="C368" t="str">
        <f t="array" ref="C368">IFERROR(INDEX(#REF!,MATCH(TRUE,INDEX((#REF!&lt;&gt;""),0),0)),"")</f>
        <v/>
      </c>
      <c r="D368" t="str">
        <f t="array" ref="D368">IFERROR(INDEX(E368:H368,MATCH(TRUE,INDEX((E368:H368&lt;&gt;""),0),0)),"")</f>
        <v/>
      </c>
      <c r="E368" t="str">
        <f>IFERROR(INDEX(#REF!,MATCH($C368,#REF!,0)),"")</f>
        <v/>
      </c>
      <c r="G368" t="str">
        <f t="shared" si="1"/>
        <v/>
      </c>
      <c r="H368" s="5" t="str">
        <f>IFERROR(INDEX(#REF!,MATCH($C368,#REF!,0)),"")</f>
        <v/>
      </c>
    </row>
    <row r="369" spans="2:8" hidden="1" x14ac:dyDescent="0.2">
      <c r="B369" s="4">
        <v>37</v>
      </c>
      <c r="C369" t="str">
        <f t="array" ref="C369">IFERROR(INDEX(#REF!,MATCH(TRUE,INDEX((#REF!&lt;&gt;""),0),0)),"")</f>
        <v/>
      </c>
      <c r="D369" t="str">
        <f t="array" ref="D369">IFERROR(INDEX(E369:H369,MATCH(TRUE,INDEX((E369:H369&lt;&gt;""),0),0)),"")</f>
        <v/>
      </c>
      <c r="E369" t="str">
        <f>IFERROR(INDEX(#REF!,MATCH($C369,#REF!,0)),"")</f>
        <v/>
      </c>
      <c r="G369" t="str">
        <f t="shared" si="1"/>
        <v/>
      </c>
      <c r="H369" s="5" t="str">
        <f>IFERROR(INDEX(#REF!,MATCH($C369,#REF!,0)),"")</f>
        <v/>
      </c>
    </row>
    <row r="370" spans="2:8" hidden="1" x14ac:dyDescent="0.2">
      <c r="B370" s="4">
        <v>38</v>
      </c>
      <c r="C370" t="str">
        <f t="array" ref="C370">IFERROR(INDEX(#REF!,MATCH(TRUE,INDEX((#REF!&lt;&gt;""),0),0)),"")</f>
        <v/>
      </c>
      <c r="D370" t="str">
        <f t="array" ref="D370">IFERROR(INDEX(E370:H370,MATCH(TRUE,INDEX((E370:H370&lt;&gt;""),0),0)),"")</f>
        <v/>
      </c>
      <c r="E370" t="str">
        <f>IFERROR(INDEX(#REF!,MATCH($C370,#REF!,0)),"")</f>
        <v/>
      </c>
      <c r="G370" t="str">
        <f t="shared" si="1"/>
        <v/>
      </c>
      <c r="H370" s="5" t="str">
        <f>IFERROR(INDEX(#REF!,MATCH($C370,#REF!,0)),"")</f>
        <v/>
      </c>
    </row>
    <row r="371" spans="2:8" hidden="1" x14ac:dyDescent="0.2">
      <c r="B371" s="4">
        <v>39</v>
      </c>
      <c r="C371" t="str">
        <f t="array" ref="C371">IFERROR(INDEX(#REF!,MATCH(TRUE,INDEX((#REF!&lt;&gt;""),0),0)),"")</f>
        <v/>
      </c>
      <c r="D371" t="str">
        <f t="array" ref="D371">IFERROR(INDEX(E371:H371,MATCH(TRUE,INDEX((E371:H371&lt;&gt;""),0),0)),"")</f>
        <v/>
      </c>
      <c r="E371" t="str">
        <f>IFERROR(INDEX(#REF!,MATCH($C371,#REF!,0)),"")</f>
        <v/>
      </c>
      <c r="G371" t="str">
        <f t="shared" si="1"/>
        <v/>
      </c>
      <c r="H371" s="5" t="str">
        <f>IFERROR(INDEX(#REF!,MATCH($C371,#REF!,0)),"")</f>
        <v/>
      </c>
    </row>
    <row r="372" spans="2:8" hidden="1" x14ac:dyDescent="0.2">
      <c r="B372" s="4">
        <v>40</v>
      </c>
      <c r="C372" t="str">
        <f t="array" ref="C372">IFERROR(INDEX(#REF!,MATCH(TRUE,INDEX((#REF!&lt;&gt;""),0),0)),"")</f>
        <v/>
      </c>
      <c r="D372" t="str">
        <f t="array" ref="D372">IFERROR(INDEX(E372:H372,MATCH(TRUE,INDEX((E372:H372&lt;&gt;""),0),0)),"")</f>
        <v/>
      </c>
      <c r="E372" t="str">
        <f>IFERROR(INDEX(#REF!,MATCH($C372,#REF!,0)),"")</f>
        <v/>
      </c>
      <c r="G372" t="str">
        <f t="shared" si="1"/>
        <v/>
      </c>
      <c r="H372" s="5" t="str">
        <f>IFERROR(INDEX(#REF!,MATCH($C372,#REF!,0)),"")</f>
        <v/>
      </c>
    </row>
    <row r="373" spans="2:8" hidden="1" x14ac:dyDescent="0.2">
      <c r="B373" s="4">
        <v>41</v>
      </c>
      <c r="C373" t="str">
        <f t="array" ref="C373">IFERROR(INDEX(#REF!,MATCH(TRUE,INDEX((#REF!&lt;&gt;""),0),0)),"")</f>
        <v/>
      </c>
      <c r="D373" t="str">
        <f t="array" ref="D373">IFERROR(INDEX(E373:H373,MATCH(TRUE,INDEX((E373:H373&lt;&gt;""),0),0)),"")</f>
        <v/>
      </c>
      <c r="E373" t="str">
        <f>IFERROR(INDEX(#REF!,MATCH($C373,#REF!,0)),"")</f>
        <v/>
      </c>
      <c r="G373" t="str">
        <f t="shared" si="1"/>
        <v/>
      </c>
      <c r="H373" s="5" t="str">
        <f>IFERROR(INDEX(#REF!,MATCH($C373,#REF!,0)),"")</f>
        <v/>
      </c>
    </row>
    <row r="374" spans="2:8" hidden="1" x14ac:dyDescent="0.2">
      <c r="B374" s="4">
        <v>42</v>
      </c>
      <c r="C374" t="str">
        <f t="array" ref="C374">IFERROR(INDEX(#REF!,MATCH(TRUE,INDEX((#REF!&lt;&gt;""),0),0)),"")</f>
        <v/>
      </c>
      <c r="D374" t="str">
        <f t="array" ref="D374">IFERROR(INDEX(E374:H374,MATCH(TRUE,INDEX((E374:H374&lt;&gt;""),0),0)),"")</f>
        <v/>
      </c>
      <c r="E374" t="str">
        <f>IFERROR(INDEX(#REF!,MATCH($C374,#REF!,0)),"")</f>
        <v/>
      </c>
      <c r="G374" t="str">
        <f t="shared" si="1"/>
        <v/>
      </c>
      <c r="H374" s="5" t="str">
        <f>IFERROR(INDEX(#REF!,MATCH($C374,#REF!,0)),"")</f>
        <v/>
      </c>
    </row>
    <row r="375" spans="2:8" hidden="1" x14ac:dyDescent="0.2">
      <c r="B375" s="4">
        <v>43</v>
      </c>
      <c r="C375" t="str">
        <f t="array" ref="C375">IFERROR(INDEX(#REF!,MATCH(TRUE,INDEX((#REF!&lt;&gt;""),0),0)),"")</f>
        <v/>
      </c>
      <c r="D375" t="str">
        <f t="array" ref="D375">IFERROR(INDEX(E375:H375,MATCH(TRUE,INDEX((E375:H375&lt;&gt;""),0),0)),"")</f>
        <v/>
      </c>
      <c r="E375" t="str">
        <f>IFERROR(INDEX(#REF!,MATCH($C375,#REF!,0)),"")</f>
        <v/>
      </c>
      <c r="G375" t="str">
        <f t="shared" si="1"/>
        <v/>
      </c>
      <c r="H375" s="5" t="str">
        <f>IFERROR(INDEX(#REF!,MATCH($C375,#REF!,0)),"")</f>
        <v/>
      </c>
    </row>
    <row r="376" spans="2:8" hidden="1" x14ac:dyDescent="0.2">
      <c r="B376" s="4">
        <v>44</v>
      </c>
      <c r="C376" t="str">
        <f t="array" ref="C376">IFERROR(INDEX(#REF!,MATCH(TRUE,INDEX((#REF!&lt;&gt;""),0),0)),"")</f>
        <v/>
      </c>
      <c r="D376" t="str">
        <f t="array" ref="D376">IFERROR(INDEX(E376:H376,MATCH(TRUE,INDEX((E376:H376&lt;&gt;""),0),0)),"")</f>
        <v/>
      </c>
      <c r="E376" t="str">
        <f>IFERROR(INDEX(#REF!,MATCH($C376,#REF!,0)),"")</f>
        <v/>
      </c>
      <c r="G376" t="str">
        <f t="shared" si="1"/>
        <v/>
      </c>
      <c r="H376" s="5" t="str">
        <f>IFERROR(INDEX(#REF!,MATCH($C376,#REF!,0)),"")</f>
        <v/>
      </c>
    </row>
    <row r="377" spans="2:8" hidden="1" x14ac:dyDescent="0.2">
      <c r="B377" s="4">
        <v>45</v>
      </c>
      <c r="C377" t="str">
        <f t="array" ref="C377">IFERROR(INDEX(#REF!,MATCH(TRUE,INDEX((#REF!&lt;&gt;""),0),0)),"")</f>
        <v/>
      </c>
      <c r="D377" t="str">
        <f t="array" ref="D377">IFERROR(INDEX(E377:H377,MATCH(TRUE,INDEX((E377:H377&lt;&gt;""),0),0)),"")</f>
        <v/>
      </c>
      <c r="E377" t="str">
        <f>IFERROR(INDEX(#REF!,MATCH($C377,#REF!,0)),"")</f>
        <v/>
      </c>
      <c r="G377" t="str">
        <f t="shared" si="1"/>
        <v/>
      </c>
      <c r="H377" s="5" t="str">
        <f>IFERROR(INDEX(#REF!,MATCH($C377,#REF!,0)),"")</f>
        <v/>
      </c>
    </row>
    <row r="378" spans="2:8" hidden="1" x14ac:dyDescent="0.2">
      <c r="B378" s="4">
        <v>46</v>
      </c>
      <c r="C378" t="str">
        <f t="array" ref="C378">IFERROR(INDEX(#REF!,MATCH(TRUE,INDEX((#REF!&lt;&gt;""),0),0)),"")</f>
        <v/>
      </c>
      <c r="D378" t="str">
        <f t="array" ref="D378">IFERROR(INDEX(E378:H378,MATCH(TRUE,INDEX((E378:H378&lt;&gt;""),0),0)),"")</f>
        <v/>
      </c>
      <c r="E378" t="str">
        <f>IFERROR(INDEX(#REF!,MATCH($C378,#REF!,0)),"")</f>
        <v/>
      </c>
      <c r="G378" t="str">
        <f t="shared" si="1"/>
        <v/>
      </c>
      <c r="H378" s="5" t="str">
        <f>IFERROR(INDEX(#REF!,MATCH($C378,#REF!,0)),"")</f>
        <v/>
      </c>
    </row>
    <row r="379" spans="2:8" hidden="1" x14ac:dyDescent="0.2">
      <c r="B379" s="4">
        <v>47</v>
      </c>
      <c r="C379" t="str">
        <f t="array" ref="C379">IFERROR(INDEX(#REF!,MATCH(TRUE,INDEX((#REF!&lt;&gt;""),0),0)),"")</f>
        <v/>
      </c>
      <c r="D379" t="str">
        <f t="array" ref="D379">IFERROR(INDEX(E379:H379,MATCH(TRUE,INDEX((E379:H379&lt;&gt;""),0),0)),"")</f>
        <v/>
      </c>
      <c r="E379" t="str">
        <f>IFERROR(INDEX(#REF!,MATCH($C379,#REF!,0)),"")</f>
        <v/>
      </c>
      <c r="G379" t="str">
        <f t="shared" si="1"/>
        <v/>
      </c>
      <c r="H379" s="5" t="str">
        <f>IFERROR(INDEX(#REF!,MATCH($C379,#REF!,0)),"")</f>
        <v/>
      </c>
    </row>
    <row r="380" spans="2:8" hidden="1" x14ac:dyDescent="0.2">
      <c r="B380" s="4">
        <v>48</v>
      </c>
      <c r="C380" t="str">
        <f t="array" ref="C380">IFERROR(INDEX(#REF!,MATCH(TRUE,INDEX((#REF!&lt;&gt;""),0),0)),"")</f>
        <v/>
      </c>
      <c r="D380" t="str">
        <f t="array" ref="D380">IFERROR(INDEX(E380:H380,MATCH(TRUE,INDEX((E380:H380&lt;&gt;""),0),0)),"")</f>
        <v/>
      </c>
      <c r="E380" t="str">
        <f>IFERROR(INDEX(#REF!,MATCH($C380,#REF!,0)),"")</f>
        <v/>
      </c>
      <c r="G380" t="str">
        <f t="shared" si="1"/>
        <v/>
      </c>
      <c r="H380" s="5" t="str">
        <f>IFERROR(INDEX(#REF!,MATCH($C380,#REF!,0)),"")</f>
        <v/>
      </c>
    </row>
    <row r="381" spans="2:8" hidden="1" x14ac:dyDescent="0.2">
      <c r="B381" s="4">
        <v>49</v>
      </c>
      <c r="C381" t="str">
        <f t="array" ref="C381">IFERROR(INDEX(#REF!,MATCH(TRUE,INDEX((#REF!&lt;&gt;""),0),0)),"")</f>
        <v/>
      </c>
      <c r="D381" t="str">
        <f t="array" ref="D381">IFERROR(INDEX(E381:H381,MATCH(TRUE,INDEX((E381:H381&lt;&gt;""),0),0)),"")</f>
        <v/>
      </c>
      <c r="E381" t="str">
        <f>IFERROR(INDEX(#REF!,MATCH($C381,#REF!,0)),"")</f>
        <v/>
      </c>
      <c r="G381" t="str">
        <f t="shared" si="1"/>
        <v/>
      </c>
      <c r="H381" s="5" t="str">
        <f>IFERROR(INDEX(#REF!,MATCH($C381,#REF!,0)),"")</f>
        <v/>
      </c>
    </row>
    <row r="382" spans="2:8" hidden="1" x14ac:dyDescent="0.2">
      <c r="B382" s="4">
        <v>50</v>
      </c>
      <c r="C382" t="str">
        <f t="array" ref="C382">IFERROR(INDEX(#REF!,MATCH(TRUE,INDEX((#REF!&lt;&gt;""),0),0)),"")</f>
        <v/>
      </c>
      <c r="D382" t="str">
        <f t="array" ref="D382">IFERROR(INDEX(E382:H382,MATCH(TRUE,INDEX((E382:H382&lt;&gt;""),0),0)),"")</f>
        <v/>
      </c>
      <c r="E382" t="str">
        <f>IFERROR(INDEX(#REF!,MATCH($C382,#REF!,0)),"")</f>
        <v/>
      </c>
      <c r="G382" t="str">
        <f t="shared" si="1"/>
        <v/>
      </c>
      <c r="H382" s="5" t="str">
        <f>IFERROR(INDEX(#REF!,MATCH($C382,#REF!,0)),"")</f>
        <v/>
      </c>
    </row>
    <row r="383" spans="2:8" hidden="1" x14ac:dyDescent="0.2">
      <c r="B383" s="4">
        <v>51</v>
      </c>
      <c r="C383" t="str">
        <f t="array" ref="C383">IFERROR(INDEX(#REF!,MATCH(TRUE,INDEX((#REF!&lt;&gt;""),0),0)),"")</f>
        <v/>
      </c>
      <c r="D383" t="str">
        <f t="array" ref="D383">IFERROR(INDEX(E383:H383,MATCH(TRUE,INDEX((E383:H383&lt;&gt;""),0),0)),"")</f>
        <v/>
      </c>
      <c r="E383" t="str">
        <f>IFERROR(INDEX(#REF!,MATCH($C383,#REF!,0)),"")</f>
        <v/>
      </c>
      <c r="G383" t="str">
        <f t="shared" si="1"/>
        <v/>
      </c>
      <c r="H383" s="5" t="str">
        <f>IFERROR(INDEX(#REF!,MATCH($C383,#REF!,0)),"")</f>
        <v/>
      </c>
    </row>
    <row r="384" spans="2:8" hidden="1" x14ac:dyDescent="0.2">
      <c r="B384" s="4">
        <v>52</v>
      </c>
      <c r="C384" t="str">
        <f t="array" ref="C384">IFERROR(INDEX(#REF!,MATCH(TRUE,INDEX((#REF!&lt;&gt;""),0),0)),"")</f>
        <v/>
      </c>
      <c r="D384" t="str">
        <f t="array" ref="D384">IFERROR(INDEX(E384:H384,MATCH(TRUE,INDEX((E384:H384&lt;&gt;""),0),0)),"")</f>
        <v/>
      </c>
      <c r="E384" t="str">
        <f>IFERROR(INDEX(#REF!,MATCH($C384,#REF!,0)),"")</f>
        <v/>
      </c>
      <c r="G384" t="str">
        <f t="shared" si="1"/>
        <v/>
      </c>
      <c r="H384" s="5" t="str">
        <f>IFERROR(INDEX(#REF!,MATCH($C384,#REF!,0)),"")</f>
        <v/>
      </c>
    </row>
    <row r="385" spans="2:8" hidden="1" x14ac:dyDescent="0.2">
      <c r="B385" s="4">
        <v>53</v>
      </c>
      <c r="C385" t="str">
        <f t="array" ref="C385">IFERROR(INDEX(#REF!,MATCH(TRUE,INDEX((#REF!&lt;&gt;""),0),0)),"")</f>
        <v/>
      </c>
      <c r="D385" t="str">
        <f t="array" ref="D385">IFERROR(INDEX(E385:H385,MATCH(TRUE,INDEX((E385:H385&lt;&gt;""),0),0)),"")</f>
        <v/>
      </c>
      <c r="E385" t="str">
        <f>IFERROR(INDEX(#REF!,MATCH($C385,#REF!,0)),"")</f>
        <v/>
      </c>
      <c r="G385" t="str">
        <f t="shared" si="1"/>
        <v/>
      </c>
      <c r="H385" s="5" t="str">
        <f>IFERROR(INDEX(#REF!,MATCH($C385,#REF!,0)),"")</f>
        <v/>
      </c>
    </row>
    <row r="386" spans="2:8" hidden="1" x14ac:dyDescent="0.2">
      <c r="B386" s="4">
        <v>54</v>
      </c>
      <c r="C386" t="str">
        <f t="array" ref="C386">IFERROR(INDEX(#REF!,MATCH(TRUE,INDEX((#REF!&lt;&gt;""),0),0)),"")</f>
        <v/>
      </c>
      <c r="D386" t="str">
        <f t="array" ref="D386">IFERROR(INDEX(E386:H386,MATCH(TRUE,INDEX((E386:H386&lt;&gt;""),0),0)),"")</f>
        <v/>
      </c>
      <c r="E386" t="str">
        <f>IFERROR(INDEX(#REF!,MATCH($C386,#REF!,0)),"")</f>
        <v/>
      </c>
      <c r="G386" t="str">
        <f t="shared" si="1"/>
        <v/>
      </c>
      <c r="H386" s="5" t="str">
        <f>IFERROR(INDEX(#REF!,MATCH($C386,#REF!,0)),"")</f>
        <v/>
      </c>
    </row>
    <row r="387" spans="2:8" hidden="1" x14ac:dyDescent="0.2">
      <c r="B387" s="4">
        <v>55</v>
      </c>
      <c r="C387" t="str">
        <f t="array" ref="C387">IFERROR(INDEX(#REF!,MATCH(TRUE,INDEX((#REF!&lt;&gt;""),0),0)),"")</f>
        <v/>
      </c>
      <c r="D387" t="str">
        <f t="array" ref="D387">IFERROR(INDEX(E387:H387,MATCH(TRUE,INDEX((E387:H387&lt;&gt;""),0),0)),"")</f>
        <v/>
      </c>
      <c r="E387" t="str">
        <f>IFERROR(INDEX(#REF!,MATCH($C387,#REF!,0)),"")</f>
        <v/>
      </c>
      <c r="G387" t="str">
        <f t="shared" si="1"/>
        <v/>
      </c>
      <c r="H387" s="5" t="str">
        <f>IFERROR(INDEX(#REF!,MATCH($C387,#REF!,0)),"")</f>
        <v/>
      </c>
    </row>
    <row r="388" spans="2:8" hidden="1" x14ac:dyDescent="0.2">
      <c r="B388" s="4">
        <v>56</v>
      </c>
      <c r="C388" t="str">
        <f t="array" ref="C388">IFERROR(INDEX(#REF!,MATCH(TRUE,INDEX((#REF!&lt;&gt;""),0),0)),"")</f>
        <v/>
      </c>
      <c r="D388" t="str">
        <f t="array" ref="D388">IFERROR(INDEX(E388:H388,MATCH(TRUE,INDEX((E388:H388&lt;&gt;""),0),0)),"")</f>
        <v/>
      </c>
      <c r="E388" t="str">
        <f>IFERROR(INDEX(#REF!,MATCH($C388,#REF!,0)),"")</f>
        <v/>
      </c>
      <c r="G388" t="str">
        <f t="shared" si="1"/>
        <v/>
      </c>
      <c r="H388" s="5" t="str">
        <f>IFERROR(INDEX(#REF!,MATCH($C388,#REF!,0)),"")</f>
        <v/>
      </c>
    </row>
    <row r="389" spans="2:8" hidden="1" x14ac:dyDescent="0.2">
      <c r="B389" s="4">
        <v>57</v>
      </c>
      <c r="C389" t="str">
        <f t="array" ref="C389">IFERROR(INDEX(#REF!,MATCH(TRUE,INDEX((#REF!&lt;&gt;""),0),0)),"")</f>
        <v/>
      </c>
      <c r="D389" t="str">
        <f t="array" ref="D389">IFERROR(INDEX(E389:H389,MATCH(TRUE,INDEX((E389:H389&lt;&gt;""),0),0)),"")</f>
        <v/>
      </c>
      <c r="E389" t="str">
        <f>IFERROR(INDEX(#REF!,MATCH($C389,#REF!,0)),"")</f>
        <v/>
      </c>
      <c r="G389" t="str">
        <f t="shared" si="1"/>
        <v/>
      </c>
      <c r="H389" s="5" t="str">
        <f>IFERROR(INDEX(#REF!,MATCH($C389,#REF!,0)),"")</f>
        <v/>
      </c>
    </row>
    <row r="390" spans="2:8" hidden="1" x14ac:dyDescent="0.2">
      <c r="B390" s="4">
        <v>58</v>
      </c>
      <c r="C390" t="str">
        <f t="array" ref="C390">IFERROR(INDEX(#REF!,MATCH(TRUE,INDEX((#REF!&lt;&gt;""),0),0)),"")</f>
        <v/>
      </c>
      <c r="D390" t="str">
        <f t="array" ref="D390">IFERROR(INDEX(E390:H390,MATCH(TRUE,INDEX((E390:H390&lt;&gt;""),0),0)),"")</f>
        <v/>
      </c>
      <c r="E390" t="str">
        <f>IFERROR(INDEX(#REF!,MATCH($C390,#REF!,0)),"")</f>
        <v/>
      </c>
      <c r="G390" t="str">
        <f t="shared" si="1"/>
        <v/>
      </c>
      <c r="H390" s="5" t="str">
        <f>IFERROR(INDEX(#REF!,MATCH($C390,#REF!,0)),"")</f>
        <v/>
      </c>
    </row>
    <row r="391" spans="2:8" hidden="1" x14ac:dyDescent="0.2">
      <c r="B391" s="4">
        <v>59</v>
      </c>
      <c r="C391" t="str">
        <f t="array" ref="C391">IFERROR(INDEX(#REF!,MATCH(TRUE,INDEX((#REF!&lt;&gt;""),0),0)),"")</f>
        <v/>
      </c>
      <c r="D391" t="str">
        <f t="array" ref="D391">IFERROR(INDEX(E391:H391,MATCH(TRUE,INDEX((E391:H391&lt;&gt;""),0),0)),"")</f>
        <v/>
      </c>
      <c r="E391" t="str">
        <f>IFERROR(INDEX(#REF!,MATCH($C391,#REF!,0)),"")</f>
        <v/>
      </c>
      <c r="G391" t="str">
        <f t="shared" si="1"/>
        <v/>
      </c>
      <c r="H391" s="5" t="str">
        <f>IFERROR(INDEX(#REF!,MATCH($C391,#REF!,0)),"")</f>
        <v/>
      </c>
    </row>
    <row r="392" spans="2:8" hidden="1" x14ac:dyDescent="0.2">
      <c r="B392" s="4">
        <v>60</v>
      </c>
      <c r="C392" t="str">
        <f t="array" ref="C392">IFERROR(INDEX(#REF!,MATCH(TRUE,INDEX((#REF!&lt;&gt;""),0),0)),"")</f>
        <v/>
      </c>
      <c r="D392" t="str">
        <f t="array" ref="D392">IFERROR(INDEX(E392:H392,MATCH(TRUE,INDEX((E392:H392&lt;&gt;""),0),0)),"")</f>
        <v/>
      </c>
      <c r="E392" t="str">
        <f>IFERROR(INDEX(#REF!,MATCH($C392,#REF!,0)),"")</f>
        <v/>
      </c>
      <c r="G392" t="str">
        <f t="shared" si="1"/>
        <v/>
      </c>
      <c r="H392" s="5" t="str">
        <f>IFERROR(INDEX(#REF!,MATCH($C392,#REF!,0)),"")</f>
        <v/>
      </c>
    </row>
    <row r="393" spans="2:8" hidden="1" x14ac:dyDescent="0.2">
      <c r="B393" s="4">
        <v>61</v>
      </c>
      <c r="C393" t="str">
        <f t="array" ref="C393">IFERROR(INDEX(#REF!,MATCH(TRUE,INDEX((#REF!&lt;&gt;""),0),0)),"")</f>
        <v/>
      </c>
      <c r="D393" t="str">
        <f t="array" ref="D393">IFERROR(INDEX(E393:H393,MATCH(TRUE,INDEX((E393:H393&lt;&gt;""),0),0)),"")</f>
        <v/>
      </c>
      <c r="E393" t="str">
        <f>IFERROR(INDEX(#REF!,MATCH($C393,#REF!,0)),"")</f>
        <v/>
      </c>
      <c r="G393" t="str">
        <f t="shared" si="1"/>
        <v/>
      </c>
      <c r="H393" s="5" t="str">
        <f>IFERROR(INDEX(#REF!,MATCH($C393,#REF!,0)),"")</f>
        <v/>
      </c>
    </row>
    <row r="394" spans="2:8" hidden="1" x14ac:dyDescent="0.2">
      <c r="B394" s="4">
        <v>62</v>
      </c>
      <c r="C394" t="str">
        <f t="array" ref="C394">IFERROR(INDEX(#REF!,MATCH(TRUE,INDEX((#REF!&lt;&gt;""),0),0)),"")</f>
        <v/>
      </c>
      <c r="D394" t="str">
        <f t="array" ref="D394">IFERROR(INDEX(E394:H394,MATCH(TRUE,INDEX((E394:H394&lt;&gt;""),0),0)),"")</f>
        <v/>
      </c>
      <c r="E394" t="str">
        <f>IFERROR(INDEX(#REF!,MATCH($C394,#REF!,0)),"")</f>
        <v/>
      </c>
      <c r="G394" t="str">
        <f t="shared" si="1"/>
        <v/>
      </c>
      <c r="H394" s="5" t="str">
        <f>IFERROR(INDEX(#REF!,MATCH($C394,#REF!,0)),"")</f>
        <v/>
      </c>
    </row>
    <row r="395" spans="2:8" hidden="1" x14ac:dyDescent="0.2">
      <c r="B395" s="4">
        <v>63</v>
      </c>
      <c r="C395" t="str">
        <f t="array" ref="C395">IFERROR(INDEX(#REF!,MATCH(TRUE,INDEX((#REF!&lt;&gt;""),0),0)),"")</f>
        <v/>
      </c>
      <c r="D395" t="str">
        <f t="array" ref="D395">IFERROR(INDEX(E395:H395,MATCH(TRUE,INDEX((E395:H395&lt;&gt;""),0),0)),"")</f>
        <v/>
      </c>
      <c r="E395" t="str">
        <f>IFERROR(INDEX(#REF!,MATCH($C395,#REF!,0)),"")</f>
        <v/>
      </c>
      <c r="G395" t="str">
        <f t="shared" si="1"/>
        <v/>
      </c>
      <c r="H395" s="5" t="str">
        <f>IFERROR(INDEX(#REF!,MATCH($C395,#REF!,0)),"")</f>
        <v/>
      </c>
    </row>
    <row r="396" spans="2:8" hidden="1" x14ac:dyDescent="0.2">
      <c r="B396" s="4">
        <v>64</v>
      </c>
      <c r="C396" t="str">
        <f t="array" ref="C396">IFERROR(INDEX(#REF!,MATCH(TRUE,INDEX((#REF!&lt;&gt;""),0),0)),"")</f>
        <v/>
      </c>
      <c r="D396" t="str">
        <f t="array" ref="D396">IFERROR(INDEX(E396:H396,MATCH(TRUE,INDEX((E396:H396&lt;&gt;""),0),0)),"")</f>
        <v/>
      </c>
      <c r="E396" t="str">
        <f>IFERROR(INDEX(#REF!,MATCH($C396,#REF!,0)),"")</f>
        <v/>
      </c>
      <c r="G396" t="str">
        <f t="shared" ref="G396:G427" si="2">IFERROR(INDEX(L$7:L$38,MATCH($C396,K$7:K$38,0)),"")</f>
        <v/>
      </c>
      <c r="H396" s="5" t="str">
        <f>IFERROR(INDEX(#REF!,MATCH($C396,#REF!,0)),"")</f>
        <v/>
      </c>
    </row>
    <row r="397" spans="2:8" hidden="1" x14ac:dyDescent="0.2">
      <c r="B397" s="4">
        <v>65</v>
      </c>
      <c r="C397" t="str">
        <f t="array" ref="C397">IFERROR(INDEX(#REF!,MATCH(TRUE,INDEX((#REF!&lt;&gt;""),0),0)),"")</f>
        <v/>
      </c>
      <c r="D397" t="str">
        <f t="array" ref="D397">IFERROR(INDEX(E397:H397,MATCH(TRUE,INDEX((E397:H397&lt;&gt;""),0),0)),"")</f>
        <v/>
      </c>
      <c r="E397" t="str">
        <f>IFERROR(INDEX(#REF!,MATCH($C397,#REF!,0)),"")</f>
        <v/>
      </c>
      <c r="G397" t="str">
        <f t="shared" si="2"/>
        <v/>
      </c>
      <c r="H397" s="5" t="str">
        <f>IFERROR(INDEX(#REF!,MATCH($C397,#REF!,0)),"")</f>
        <v/>
      </c>
    </row>
    <row r="398" spans="2:8" hidden="1" x14ac:dyDescent="0.2">
      <c r="B398" s="4">
        <v>66</v>
      </c>
      <c r="C398" t="str">
        <f t="array" ref="C398">IFERROR(INDEX(#REF!,MATCH(TRUE,INDEX((#REF!&lt;&gt;""),0),0)),"")</f>
        <v/>
      </c>
      <c r="D398" t="str">
        <f t="array" ref="D398">IFERROR(INDEX(E398:H398,MATCH(TRUE,INDEX((E398:H398&lt;&gt;""),0),0)),"")</f>
        <v/>
      </c>
      <c r="E398" t="str">
        <f>IFERROR(INDEX(#REF!,MATCH($C398,#REF!,0)),"")</f>
        <v/>
      </c>
      <c r="G398" t="str">
        <f t="shared" si="2"/>
        <v/>
      </c>
      <c r="H398" s="5" t="str">
        <f>IFERROR(INDEX(#REF!,MATCH($C398,#REF!,0)),"")</f>
        <v/>
      </c>
    </row>
    <row r="399" spans="2:8" hidden="1" x14ac:dyDescent="0.2">
      <c r="B399" s="4">
        <v>67</v>
      </c>
      <c r="C399" t="str">
        <f t="array" ref="C399">IFERROR(INDEX(#REF!,MATCH(TRUE,INDEX((#REF!&lt;&gt;""),0),0)),"")</f>
        <v/>
      </c>
      <c r="D399" t="str">
        <f t="array" ref="D399">IFERROR(INDEX(E399:H399,MATCH(TRUE,INDEX((E399:H399&lt;&gt;""),0),0)),"")</f>
        <v/>
      </c>
      <c r="E399" t="str">
        <f>IFERROR(INDEX(#REF!,MATCH($C399,#REF!,0)),"")</f>
        <v/>
      </c>
      <c r="G399" t="str">
        <f t="shared" si="2"/>
        <v/>
      </c>
      <c r="H399" s="5" t="str">
        <f>IFERROR(INDEX(#REF!,MATCH($C399,#REF!,0)),"")</f>
        <v/>
      </c>
    </row>
    <row r="400" spans="2:8" hidden="1" x14ac:dyDescent="0.2">
      <c r="B400" s="4">
        <v>68</v>
      </c>
      <c r="C400" t="str">
        <f t="array" ref="C400">IFERROR(INDEX(#REF!,MATCH(TRUE,INDEX((#REF!&lt;&gt;""),0),0)),"")</f>
        <v/>
      </c>
      <c r="D400" t="str">
        <f t="array" ref="D400">IFERROR(INDEX(E400:H400,MATCH(TRUE,INDEX((E400:H400&lt;&gt;""),0),0)),"")</f>
        <v/>
      </c>
      <c r="E400" t="str">
        <f>IFERROR(INDEX(#REF!,MATCH($C400,#REF!,0)),"")</f>
        <v/>
      </c>
      <c r="G400" t="str">
        <f t="shared" si="2"/>
        <v/>
      </c>
      <c r="H400" s="5" t="str">
        <f>IFERROR(INDEX(#REF!,MATCH($C400,#REF!,0)),"")</f>
        <v/>
      </c>
    </row>
    <row r="401" spans="2:8" hidden="1" x14ac:dyDescent="0.2">
      <c r="B401" s="4">
        <v>69</v>
      </c>
      <c r="C401" t="str">
        <f t="array" ref="C401">IFERROR(INDEX(#REF!,MATCH(TRUE,INDEX((#REF!&lt;&gt;""),0),0)),"")</f>
        <v/>
      </c>
      <c r="D401" t="str">
        <f t="array" ref="D401">IFERROR(INDEX(E401:H401,MATCH(TRUE,INDEX((E401:H401&lt;&gt;""),0),0)),"")</f>
        <v/>
      </c>
      <c r="E401" t="str">
        <f>IFERROR(INDEX(#REF!,MATCH($C401,#REF!,0)),"")</f>
        <v/>
      </c>
      <c r="G401" t="str">
        <f t="shared" si="2"/>
        <v/>
      </c>
      <c r="H401" s="5" t="str">
        <f>IFERROR(INDEX(#REF!,MATCH($C401,#REF!,0)),"")</f>
        <v/>
      </c>
    </row>
    <row r="402" spans="2:8" hidden="1" x14ac:dyDescent="0.2">
      <c r="B402" s="4">
        <v>70</v>
      </c>
      <c r="C402" t="str">
        <f t="array" ref="C402">IFERROR(INDEX(#REF!,MATCH(TRUE,INDEX((#REF!&lt;&gt;""),0),0)),"")</f>
        <v/>
      </c>
      <c r="D402" t="str">
        <f t="array" ref="D402">IFERROR(INDEX(E402:H402,MATCH(TRUE,INDEX((E402:H402&lt;&gt;""),0),0)),"")</f>
        <v/>
      </c>
      <c r="E402" t="str">
        <f>IFERROR(INDEX(#REF!,MATCH($C402,#REF!,0)),"")</f>
        <v/>
      </c>
      <c r="G402" t="str">
        <f t="shared" si="2"/>
        <v/>
      </c>
      <c r="H402" s="5" t="str">
        <f>IFERROR(INDEX(#REF!,MATCH($C402,#REF!,0)),"")</f>
        <v/>
      </c>
    </row>
    <row r="403" spans="2:8" hidden="1" x14ac:dyDescent="0.2">
      <c r="B403" s="4">
        <v>71</v>
      </c>
      <c r="C403" t="str">
        <f t="array" ref="C403">IFERROR(INDEX(#REF!,MATCH(TRUE,INDEX((#REF!&lt;&gt;""),0),0)),"")</f>
        <v/>
      </c>
      <c r="D403" t="str">
        <f t="array" ref="D403">IFERROR(INDEX(E403:H403,MATCH(TRUE,INDEX((E403:H403&lt;&gt;""),0),0)),"")</f>
        <v/>
      </c>
      <c r="E403" t="str">
        <f>IFERROR(INDEX(#REF!,MATCH($C403,#REF!,0)),"")</f>
        <v/>
      </c>
      <c r="G403" t="str">
        <f t="shared" si="2"/>
        <v/>
      </c>
      <c r="H403" s="5" t="str">
        <f>IFERROR(INDEX(#REF!,MATCH($C403,#REF!,0)),"")</f>
        <v/>
      </c>
    </row>
    <row r="404" spans="2:8" hidden="1" x14ac:dyDescent="0.2">
      <c r="B404" s="4">
        <v>72</v>
      </c>
      <c r="C404" t="str">
        <f t="array" ref="C404">IFERROR(INDEX(#REF!,MATCH(TRUE,INDEX((#REF!&lt;&gt;""),0),0)),"")</f>
        <v/>
      </c>
      <c r="D404" t="str">
        <f t="array" ref="D404">IFERROR(INDEX(E404:H404,MATCH(TRUE,INDEX((E404:H404&lt;&gt;""),0),0)),"")</f>
        <v/>
      </c>
      <c r="E404" t="str">
        <f>IFERROR(INDEX(#REF!,MATCH($C404,#REF!,0)),"")</f>
        <v/>
      </c>
      <c r="G404" t="str">
        <f t="shared" si="2"/>
        <v/>
      </c>
      <c r="H404" s="5" t="str">
        <f>IFERROR(INDEX(#REF!,MATCH($C404,#REF!,0)),"")</f>
        <v/>
      </c>
    </row>
    <row r="405" spans="2:8" hidden="1" x14ac:dyDescent="0.2">
      <c r="B405" s="4">
        <v>73</v>
      </c>
      <c r="C405" t="str">
        <f t="array" ref="C405">IFERROR(INDEX(#REF!,MATCH(TRUE,INDEX((#REF!&lt;&gt;""),0),0)),"")</f>
        <v/>
      </c>
      <c r="D405" t="str">
        <f t="array" ref="D405">IFERROR(INDEX(E405:H405,MATCH(TRUE,INDEX((E405:H405&lt;&gt;""),0),0)),"")</f>
        <v/>
      </c>
      <c r="E405" t="str">
        <f>IFERROR(INDEX(#REF!,MATCH($C405,#REF!,0)),"")</f>
        <v/>
      </c>
      <c r="G405" t="str">
        <f t="shared" si="2"/>
        <v/>
      </c>
      <c r="H405" s="5" t="str">
        <f>IFERROR(INDEX(#REF!,MATCH($C405,#REF!,0)),"")</f>
        <v/>
      </c>
    </row>
    <row r="406" spans="2:8" hidden="1" x14ac:dyDescent="0.2">
      <c r="B406" s="4">
        <v>74</v>
      </c>
      <c r="C406" t="str">
        <f t="array" ref="C406">IFERROR(INDEX(#REF!,MATCH(TRUE,INDEX((#REF!&lt;&gt;""),0),0)),"")</f>
        <v/>
      </c>
      <c r="D406" t="str">
        <f t="array" ref="D406">IFERROR(INDEX(E406:H406,MATCH(TRUE,INDEX((E406:H406&lt;&gt;""),0),0)),"")</f>
        <v/>
      </c>
      <c r="E406" t="str">
        <f>IFERROR(INDEX(#REF!,MATCH($C406,#REF!,0)),"")</f>
        <v/>
      </c>
      <c r="G406" t="str">
        <f t="shared" si="2"/>
        <v/>
      </c>
      <c r="H406" s="5" t="str">
        <f>IFERROR(INDEX(#REF!,MATCH($C406,#REF!,0)),"")</f>
        <v/>
      </c>
    </row>
    <row r="407" spans="2:8" hidden="1" x14ac:dyDescent="0.2">
      <c r="B407" s="4">
        <v>75</v>
      </c>
      <c r="C407" t="str">
        <f t="array" ref="C407">IFERROR(INDEX(#REF!,MATCH(TRUE,INDEX((#REF!&lt;&gt;""),0),0)),"")</f>
        <v/>
      </c>
      <c r="D407" t="str">
        <f t="array" ref="D407">IFERROR(INDEX(E407:H407,MATCH(TRUE,INDEX((E407:H407&lt;&gt;""),0),0)),"")</f>
        <v/>
      </c>
      <c r="E407" t="str">
        <f>IFERROR(INDEX(#REF!,MATCH($C407,#REF!,0)),"")</f>
        <v/>
      </c>
      <c r="G407" t="str">
        <f t="shared" si="2"/>
        <v/>
      </c>
      <c r="H407" s="5" t="str">
        <f>IFERROR(INDEX(#REF!,MATCH($C407,#REF!,0)),"")</f>
        <v/>
      </c>
    </row>
    <row r="408" spans="2:8" hidden="1" x14ac:dyDescent="0.2">
      <c r="B408" s="4">
        <v>76</v>
      </c>
      <c r="C408" t="str">
        <f t="array" ref="C408">IFERROR(INDEX(#REF!,MATCH(TRUE,INDEX((#REF!&lt;&gt;""),0),0)),"")</f>
        <v/>
      </c>
      <c r="D408" t="str">
        <f t="array" ref="D408">IFERROR(INDEX(E408:H408,MATCH(TRUE,INDEX((E408:H408&lt;&gt;""),0),0)),"")</f>
        <v/>
      </c>
      <c r="E408" t="str">
        <f>IFERROR(INDEX(#REF!,MATCH($C408,#REF!,0)),"")</f>
        <v/>
      </c>
      <c r="G408" t="str">
        <f t="shared" si="2"/>
        <v/>
      </c>
      <c r="H408" s="5" t="str">
        <f>IFERROR(INDEX(#REF!,MATCH($C408,#REF!,0)),"")</f>
        <v/>
      </c>
    </row>
    <row r="409" spans="2:8" hidden="1" x14ac:dyDescent="0.2">
      <c r="B409" s="4">
        <v>77</v>
      </c>
      <c r="C409" t="str">
        <f t="array" ref="C409">IFERROR(INDEX(#REF!,MATCH(TRUE,INDEX((#REF!&lt;&gt;""),0),0)),"")</f>
        <v/>
      </c>
      <c r="D409" t="str">
        <f t="array" ref="D409">IFERROR(INDEX(E409:H409,MATCH(TRUE,INDEX((E409:H409&lt;&gt;""),0),0)),"")</f>
        <v/>
      </c>
      <c r="E409" t="str">
        <f>IFERROR(INDEX(#REF!,MATCH($C409,#REF!,0)),"")</f>
        <v/>
      </c>
      <c r="G409" t="str">
        <f t="shared" si="2"/>
        <v/>
      </c>
      <c r="H409" s="5" t="str">
        <f>IFERROR(INDEX(#REF!,MATCH($C409,#REF!,0)),"")</f>
        <v/>
      </c>
    </row>
    <row r="410" spans="2:8" hidden="1" x14ac:dyDescent="0.2">
      <c r="B410" s="4">
        <v>78</v>
      </c>
      <c r="C410" t="str">
        <f t="array" ref="C410">IFERROR(INDEX(#REF!,MATCH(TRUE,INDEX((#REF!&lt;&gt;""),0),0)),"")</f>
        <v/>
      </c>
      <c r="D410" t="str">
        <f t="array" ref="D410">IFERROR(INDEX(E410:H410,MATCH(TRUE,INDEX((E410:H410&lt;&gt;""),0),0)),"")</f>
        <v/>
      </c>
      <c r="E410" t="str">
        <f>IFERROR(INDEX(#REF!,MATCH($C410,#REF!,0)),"")</f>
        <v/>
      </c>
      <c r="G410" t="str">
        <f t="shared" si="2"/>
        <v/>
      </c>
      <c r="H410" s="5" t="str">
        <f>IFERROR(INDEX(#REF!,MATCH($C410,#REF!,0)),"")</f>
        <v/>
      </c>
    </row>
    <row r="411" spans="2:8" hidden="1" x14ac:dyDescent="0.2">
      <c r="B411" s="4">
        <v>79</v>
      </c>
      <c r="C411" t="str">
        <f t="array" ref="C411">IFERROR(INDEX(#REF!,MATCH(TRUE,INDEX((#REF!&lt;&gt;""),0),0)),"")</f>
        <v/>
      </c>
      <c r="D411" t="str">
        <f t="array" ref="D411">IFERROR(INDEX(E411:H411,MATCH(TRUE,INDEX((E411:H411&lt;&gt;""),0),0)),"")</f>
        <v/>
      </c>
      <c r="E411" t="str">
        <f>IFERROR(INDEX(#REF!,MATCH($C411,#REF!,0)),"")</f>
        <v/>
      </c>
      <c r="G411" t="str">
        <f t="shared" si="2"/>
        <v/>
      </c>
      <c r="H411" s="5" t="str">
        <f>IFERROR(INDEX(#REF!,MATCH($C411,#REF!,0)),"")</f>
        <v/>
      </c>
    </row>
    <row r="412" spans="2:8" hidden="1" x14ac:dyDescent="0.2">
      <c r="B412" s="4">
        <v>80</v>
      </c>
      <c r="C412" t="str">
        <f t="array" ref="C412">IFERROR(INDEX(#REF!,MATCH(TRUE,INDEX((#REF!&lt;&gt;""),0),0)),"")</f>
        <v/>
      </c>
      <c r="D412" t="str">
        <f t="array" ref="D412">IFERROR(INDEX(E412:H412,MATCH(TRUE,INDEX((E412:H412&lt;&gt;""),0),0)),"")</f>
        <v/>
      </c>
      <c r="E412" t="str">
        <f>IFERROR(INDEX(#REF!,MATCH($C412,#REF!,0)),"")</f>
        <v/>
      </c>
      <c r="G412" t="str">
        <f t="shared" si="2"/>
        <v/>
      </c>
      <c r="H412" s="5" t="str">
        <f>IFERROR(INDEX(#REF!,MATCH($C412,#REF!,0)),"")</f>
        <v/>
      </c>
    </row>
    <row r="413" spans="2:8" hidden="1" x14ac:dyDescent="0.2">
      <c r="B413" s="4">
        <v>81</v>
      </c>
      <c r="C413" t="str">
        <f t="array" ref="C413">IFERROR(INDEX(#REF!,MATCH(TRUE,INDEX((#REF!&lt;&gt;""),0),0)),"")</f>
        <v/>
      </c>
      <c r="D413" t="str">
        <f t="array" ref="D413">IFERROR(INDEX(E413:H413,MATCH(TRUE,INDEX((E413:H413&lt;&gt;""),0),0)),"")</f>
        <v/>
      </c>
      <c r="E413" t="str">
        <f>IFERROR(INDEX(#REF!,MATCH($C413,#REF!,0)),"")</f>
        <v/>
      </c>
      <c r="G413" t="str">
        <f t="shared" si="2"/>
        <v/>
      </c>
      <c r="H413" s="5" t="str">
        <f>IFERROR(INDEX(#REF!,MATCH($C413,#REF!,0)),"")</f>
        <v/>
      </c>
    </row>
    <row r="414" spans="2:8" hidden="1" x14ac:dyDescent="0.2">
      <c r="B414" s="4">
        <v>82</v>
      </c>
      <c r="C414" t="str">
        <f t="array" ref="C414">IFERROR(INDEX(#REF!,MATCH(TRUE,INDEX((#REF!&lt;&gt;""),0),0)),"")</f>
        <v/>
      </c>
      <c r="D414" t="str">
        <f t="array" ref="D414">IFERROR(INDEX(E414:H414,MATCH(TRUE,INDEX((E414:H414&lt;&gt;""),0),0)),"")</f>
        <v/>
      </c>
      <c r="E414" t="str">
        <f>IFERROR(INDEX(#REF!,MATCH($C414,#REF!,0)),"")</f>
        <v/>
      </c>
      <c r="G414" t="str">
        <f t="shared" si="2"/>
        <v/>
      </c>
      <c r="H414" s="5" t="str">
        <f>IFERROR(INDEX(#REF!,MATCH($C414,#REF!,0)),"")</f>
        <v/>
      </c>
    </row>
    <row r="415" spans="2:8" hidden="1" x14ac:dyDescent="0.2">
      <c r="B415" s="4">
        <v>83</v>
      </c>
      <c r="C415" t="str">
        <f t="array" ref="C415">IFERROR(INDEX(#REF!,MATCH(TRUE,INDEX((#REF!&lt;&gt;""),0),0)),"")</f>
        <v/>
      </c>
      <c r="D415" t="str">
        <f t="array" ref="D415">IFERROR(INDEX(E415:H415,MATCH(TRUE,INDEX((E415:H415&lt;&gt;""),0),0)),"")</f>
        <v/>
      </c>
      <c r="E415" t="str">
        <f>IFERROR(INDEX(#REF!,MATCH($C415,#REF!,0)),"")</f>
        <v/>
      </c>
      <c r="G415" t="str">
        <f t="shared" si="2"/>
        <v/>
      </c>
      <c r="H415" s="5" t="str">
        <f>IFERROR(INDEX(#REF!,MATCH($C415,#REF!,0)),"")</f>
        <v/>
      </c>
    </row>
    <row r="416" spans="2:8" hidden="1" x14ac:dyDescent="0.2">
      <c r="B416" s="4">
        <v>84</v>
      </c>
      <c r="C416" t="str">
        <f t="array" ref="C416">IFERROR(INDEX(#REF!,MATCH(TRUE,INDEX((#REF!&lt;&gt;""),0),0)),"")</f>
        <v/>
      </c>
      <c r="D416" t="str">
        <f t="array" ref="D416">IFERROR(INDEX(E416:H416,MATCH(TRUE,INDEX((E416:H416&lt;&gt;""),0),0)),"")</f>
        <v/>
      </c>
      <c r="E416" t="str">
        <f>IFERROR(INDEX(#REF!,MATCH($C416,#REF!,0)),"")</f>
        <v/>
      </c>
      <c r="G416" t="str">
        <f t="shared" si="2"/>
        <v/>
      </c>
      <c r="H416" s="5" t="str">
        <f>IFERROR(INDEX(#REF!,MATCH($C416,#REF!,0)),"")</f>
        <v/>
      </c>
    </row>
    <row r="417" spans="2:8" hidden="1" x14ac:dyDescent="0.2">
      <c r="B417" s="4">
        <v>85</v>
      </c>
      <c r="C417" t="str">
        <f t="array" ref="C417">IFERROR(INDEX(#REF!,MATCH(TRUE,INDEX((#REF!&lt;&gt;""),0),0)),"")</f>
        <v/>
      </c>
      <c r="D417" t="str">
        <f t="array" ref="D417">IFERROR(INDEX(E417:H417,MATCH(TRUE,INDEX((E417:H417&lt;&gt;""),0),0)),"")</f>
        <v/>
      </c>
      <c r="E417" t="str">
        <f>IFERROR(INDEX(#REF!,MATCH($C417,#REF!,0)),"")</f>
        <v/>
      </c>
      <c r="G417" t="str">
        <f t="shared" si="2"/>
        <v/>
      </c>
      <c r="H417" s="5" t="str">
        <f>IFERROR(INDEX(#REF!,MATCH($C417,#REF!,0)),"")</f>
        <v/>
      </c>
    </row>
    <row r="418" spans="2:8" hidden="1" x14ac:dyDescent="0.2">
      <c r="B418" s="4">
        <v>86</v>
      </c>
      <c r="C418" t="str">
        <f t="array" ref="C418">IFERROR(INDEX(#REF!,MATCH(TRUE,INDEX((#REF!&lt;&gt;""),0),0)),"")</f>
        <v/>
      </c>
      <c r="D418" t="str">
        <f t="array" ref="D418">IFERROR(INDEX(E418:H418,MATCH(TRUE,INDEX((E418:H418&lt;&gt;""),0),0)),"")</f>
        <v/>
      </c>
      <c r="E418" t="str">
        <f>IFERROR(INDEX(#REF!,MATCH($C418,#REF!,0)),"")</f>
        <v/>
      </c>
      <c r="G418" t="str">
        <f t="shared" si="2"/>
        <v/>
      </c>
      <c r="H418" s="5" t="str">
        <f>IFERROR(INDEX(#REF!,MATCH($C418,#REF!,0)),"")</f>
        <v/>
      </c>
    </row>
    <row r="419" spans="2:8" hidden="1" x14ac:dyDescent="0.2">
      <c r="B419" s="4">
        <v>87</v>
      </c>
      <c r="C419" t="str">
        <f t="array" ref="C419">IFERROR(INDEX(#REF!,MATCH(TRUE,INDEX((#REF!&lt;&gt;""),0),0)),"")</f>
        <v/>
      </c>
      <c r="D419" t="str">
        <f t="array" ref="D419">IFERROR(INDEX(E419:H419,MATCH(TRUE,INDEX((E419:H419&lt;&gt;""),0),0)),"")</f>
        <v/>
      </c>
      <c r="E419" t="str">
        <f>IFERROR(INDEX(#REF!,MATCH($C419,#REF!,0)),"")</f>
        <v/>
      </c>
      <c r="G419" t="str">
        <f t="shared" si="2"/>
        <v/>
      </c>
      <c r="H419" s="5" t="str">
        <f>IFERROR(INDEX(#REF!,MATCH($C419,#REF!,0)),"")</f>
        <v/>
      </c>
    </row>
    <row r="420" spans="2:8" hidden="1" x14ac:dyDescent="0.2">
      <c r="B420" s="4">
        <v>88</v>
      </c>
      <c r="C420" t="str">
        <f t="array" ref="C420">IFERROR(INDEX(#REF!,MATCH(TRUE,INDEX((#REF!&lt;&gt;""),0),0)),"")</f>
        <v/>
      </c>
      <c r="D420" t="str">
        <f t="array" ref="D420">IFERROR(INDEX(E420:H420,MATCH(TRUE,INDEX((E420:H420&lt;&gt;""),0),0)),"")</f>
        <v/>
      </c>
      <c r="E420" t="str">
        <f>IFERROR(INDEX(#REF!,MATCH($C420,#REF!,0)),"")</f>
        <v/>
      </c>
      <c r="G420" t="str">
        <f t="shared" si="2"/>
        <v/>
      </c>
      <c r="H420" s="5" t="str">
        <f>IFERROR(INDEX(#REF!,MATCH($C420,#REF!,0)),"")</f>
        <v/>
      </c>
    </row>
    <row r="421" spans="2:8" hidden="1" x14ac:dyDescent="0.2">
      <c r="B421" s="4">
        <v>89</v>
      </c>
      <c r="C421" t="str">
        <f t="array" ref="C421">IFERROR(INDEX(#REF!,MATCH(TRUE,INDEX((#REF!&lt;&gt;""),0),0)),"")</f>
        <v/>
      </c>
      <c r="D421" t="str">
        <f t="array" ref="D421">IFERROR(INDEX(E421:H421,MATCH(TRUE,INDEX((E421:H421&lt;&gt;""),0),0)),"")</f>
        <v/>
      </c>
      <c r="E421" t="str">
        <f>IFERROR(INDEX(#REF!,MATCH($C421,#REF!,0)),"")</f>
        <v/>
      </c>
      <c r="G421" t="str">
        <f t="shared" si="2"/>
        <v/>
      </c>
      <c r="H421" s="5" t="str">
        <f>IFERROR(INDEX(#REF!,MATCH($C421,#REF!,0)),"")</f>
        <v/>
      </c>
    </row>
    <row r="422" spans="2:8" hidden="1" x14ac:dyDescent="0.2">
      <c r="B422" s="4">
        <v>90</v>
      </c>
      <c r="C422" t="str">
        <f t="array" ref="C422">IFERROR(INDEX(#REF!,MATCH(TRUE,INDEX((#REF!&lt;&gt;""),0),0)),"")</f>
        <v/>
      </c>
      <c r="D422" t="str">
        <f t="array" ref="D422">IFERROR(INDEX(E422:H422,MATCH(TRUE,INDEX((E422:H422&lt;&gt;""),0),0)),"")</f>
        <v/>
      </c>
      <c r="E422" t="str">
        <f>IFERROR(INDEX(#REF!,MATCH($C422,#REF!,0)),"")</f>
        <v/>
      </c>
      <c r="G422" t="str">
        <f t="shared" si="2"/>
        <v/>
      </c>
      <c r="H422" s="5" t="str">
        <f>IFERROR(INDEX(#REF!,MATCH($C422,#REF!,0)),"")</f>
        <v/>
      </c>
    </row>
    <row r="423" spans="2:8" hidden="1" x14ac:dyDescent="0.2">
      <c r="B423" s="4">
        <v>91</v>
      </c>
      <c r="C423" t="str">
        <f t="array" ref="C423">IFERROR(INDEX(#REF!,MATCH(TRUE,INDEX((#REF!&lt;&gt;""),0),0)),"")</f>
        <v/>
      </c>
      <c r="D423" t="str">
        <f t="array" ref="D423">IFERROR(INDEX(E423:H423,MATCH(TRUE,INDEX((E423:H423&lt;&gt;""),0),0)),"")</f>
        <v/>
      </c>
      <c r="E423" t="str">
        <f>IFERROR(INDEX(#REF!,MATCH($C423,#REF!,0)),"")</f>
        <v/>
      </c>
      <c r="G423" t="str">
        <f t="shared" si="2"/>
        <v/>
      </c>
      <c r="H423" s="5" t="str">
        <f>IFERROR(INDEX(#REF!,MATCH($C423,#REF!,0)),"")</f>
        <v/>
      </c>
    </row>
    <row r="424" spans="2:8" hidden="1" x14ac:dyDescent="0.2">
      <c r="B424" s="4">
        <v>92</v>
      </c>
      <c r="C424" t="str">
        <f t="array" ref="C424">IFERROR(INDEX(#REF!,MATCH(TRUE,INDEX((#REF!&lt;&gt;""),0),0)),"")</f>
        <v/>
      </c>
      <c r="D424" t="str">
        <f t="array" ref="D424">IFERROR(INDEX(E424:H424,MATCH(TRUE,INDEX((E424:H424&lt;&gt;""),0),0)),"")</f>
        <v/>
      </c>
      <c r="E424" t="str">
        <f>IFERROR(INDEX(#REF!,MATCH($C424,#REF!,0)),"")</f>
        <v/>
      </c>
      <c r="G424" t="str">
        <f t="shared" si="2"/>
        <v/>
      </c>
      <c r="H424" s="5" t="str">
        <f>IFERROR(INDEX(#REF!,MATCH($C424,#REF!,0)),"")</f>
        <v/>
      </c>
    </row>
    <row r="425" spans="2:8" hidden="1" x14ac:dyDescent="0.2">
      <c r="B425" s="4">
        <v>93</v>
      </c>
      <c r="C425" t="str">
        <f t="array" ref="C425">IFERROR(INDEX(#REF!,MATCH(TRUE,INDEX((#REF!&lt;&gt;""),0),0)),"")</f>
        <v/>
      </c>
      <c r="D425" t="str">
        <f t="array" ref="D425">IFERROR(INDEX(E425:H425,MATCH(TRUE,INDEX((E425:H425&lt;&gt;""),0),0)),"")</f>
        <v/>
      </c>
      <c r="E425" t="str">
        <f>IFERROR(INDEX(#REF!,MATCH($C425,#REF!,0)),"")</f>
        <v/>
      </c>
      <c r="G425" t="str">
        <f t="shared" si="2"/>
        <v/>
      </c>
      <c r="H425" s="5" t="str">
        <f>IFERROR(INDEX(#REF!,MATCH($C425,#REF!,0)),"")</f>
        <v/>
      </c>
    </row>
    <row r="426" spans="2:8" hidden="1" x14ac:dyDescent="0.2">
      <c r="B426" s="4">
        <v>94</v>
      </c>
      <c r="C426" t="str">
        <f t="array" ref="C426">IFERROR(INDEX(#REF!,MATCH(TRUE,INDEX((#REF!&lt;&gt;""),0),0)),"")</f>
        <v/>
      </c>
      <c r="D426" t="str">
        <f t="array" ref="D426">IFERROR(INDEX(E426:H426,MATCH(TRUE,INDEX((E426:H426&lt;&gt;""),0),0)),"")</f>
        <v/>
      </c>
      <c r="E426" t="str">
        <f>IFERROR(INDEX(#REF!,MATCH($C426,#REF!,0)),"")</f>
        <v/>
      </c>
      <c r="G426" t="str">
        <f t="shared" si="2"/>
        <v/>
      </c>
      <c r="H426" s="5" t="str">
        <f>IFERROR(INDEX(#REF!,MATCH($C426,#REF!,0)),"")</f>
        <v/>
      </c>
    </row>
    <row r="427" spans="2:8" hidden="1" x14ac:dyDescent="0.2">
      <c r="B427" s="4">
        <v>95</v>
      </c>
      <c r="C427" t="str">
        <f t="array" ref="C427">IFERROR(INDEX(#REF!,MATCH(TRUE,INDEX((#REF!&lt;&gt;""),0),0)),"")</f>
        <v/>
      </c>
      <c r="D427" t="str">
        <f t="array" ref="D427">IFERROR(INDEX(E427:H427,MATCH(TRUE,INDEX((E427:H427&lt;&gt;""),0),0)),"")</f>
        <v/>
      </c>
      <c r="E427" t="str">
        <f>IFERROR(INDEX(#REF!,MATCH($C427,#REF!,0)),"")</f>
        <v/>
      </c>
      <c r="G427" t="str">
        <f t="shared" si="2"/>
        <v/>
      </c>
      <c r="H427" s="5" t="str">
        <f>IFERROR(INDEX(#REF!,MATCH($C427,#REF!,0)),"")</f>
        <v/>
      </c>
    </row>
    <row r="428" spans="2:8" hidden="1" x14ac:dyDescent="0.2">
      <c r="B428" s="4">
        <v>96</v>
      </c>
      <c r="C428" t="str">
        <f t="array" ref="C428">IFERROR(INDEX(#REF!,MATCH(TRUE,INDEX((#REF!&lt;&gt;""),0),0)),"")</f>
        <v/>
      </c>
      <c r="D428" t="str">
        <f t="array" ref="D428">IFERROR(INDEX(E428:H428,MATCH(TRUE,INDEX((E428:H428&lt;&gt;""),0),0)),"")</f>
        <v/>
      </c>
      <c r="E428" t="str">
        <f>IFERROR(INDEX(#REF!,MATCH($C428,#REF!,0)),"")</f>
        <v/>
      </c>
      <c r="G428" t="str">
        <f t="shared" ref="G428:G459" si="3">IFERROR(INDEX(L$7:L$38,MATCH($C428,K$7:K$38,0)),"")</f>
        <v/>
      </c>
      <c r="H428" s="5" t="str">
        <f>IFERROR(INDEX(#REF!,MATCH($C428,#REF!,0)),"")</f>
        <v/>
      </c>
    </row>
    <row r="429" spans="2:8" hidden="1" x14ac:dyDescent="0.2">
      <c r="B429" s="4">
        <v>97</v>
      </c>
      <c r="C429" t="str">
        <f t="array" ref="C429">IFERROR(INDEX(#REF!,MATCH(TRUE,INDEX((#REF!&lt;&gt;""),0),0)),"")</f>
        <v/>
      </c>
      <c r="D429" t="str">
        <f t="array" ref="D429">IFERROR(INDEX(E429:H429,MATCH(TRUE,INDEX((E429:H429&lt;&gt;""),0),0)),"")</f>
        <v/>
      </c>
      <c r="E429" t="str">
        <f>IFERROR(INDEX(#REF!,MATCH($C429,#REF!,0)),"")</f>
        <v/>
      </c>
      <c r="G429" t="str">
        <f t="shared" si="3"/>
        <v/>
      </c>
      <c r="H429" s="5" t="str">
        <f>IFERROR(INDEX(#REF!,MATCH($C429,#REF!,0)),"")</f>
        <v/>
      </c>
    </row>
    <row r="430" spans="2:8" hidden="1" x14ac:dyDescent="0.2">
      <c r="B430" s="4">
        <v>98</v>
      </c>
      <c r="C430" t="str">
        <f t="array" ref="C430">IFERROR(INDEX(#REF!,MATCH(TRUE,INDEX((#REF!&lt;&gt;""),0),0)),"")</f>
        <v/>
      </c>
      <c r="D430" t="str">
        <f t="array" ref="D430">IFERROR(INDEX(E430:H430,MATCH(TRUE,INDEX((E430:H430&lt;&gt;""),0),0)),"")</f>
        <v/>
      </c>
      <c r="E430" t="str">
        <f>IFERROR(INDEX(#REF!,MATCH($C430,#REF!,0)),"")</f>
        <v/>
      </c>
      <c r="G430" t="str">
        <f t="shared" si="3"/>
        <v/>
      </c>
      <c r="H430" s="5" t="str">
        <f>IFERROR(INDEX(#REF!,MATCH($C430,#REF!,0)),"")</f>
        <v/>
      </c>
    </row>
    <row r="431" spans="2:8" hidden="1" x14ac:dyDescent="0.2">
      <c r="B431" s="4">
        <v>99</v>
      </c>
      <c r="C431" t="str">
        <f t="array" ref="C431">IFERROR(INDEX(#REF!,MATCH(TRUE,INDEX((#REF!&lt;&gt;""),0),0)),"")</f>
        <v/>
      </c>
      <c r="D431" t="str">
        <f t="array" ref="D431">IFERROR(INDEX(E431:H431,MATCH(TRUE,INDEX((E431:H431&lt;&gt;""),0),0)),"")</f>
        <v/>
      </c>
      <c r="E431" t="str">
        <f>IFERROR(INDEX(#REF!,MATCH($C431,#REF!,0)),"")</f>
        <v/>
      </c>
      <c r="G431" t="str">
        <f t="shared" si="3"/>
        <v/>
      </c>
      <c r="H431" s="5" t="str">
        <f>IFERROR(INDEX(#REF!,MATCH($C431,#REF!,0)),"")</f>
        <v/>
      </c>
    </row>
    <row r="432" spans="2:8" hidden="1" x14ac:dyDescent="0.2">
      <c r="B432" s="4">
        <v>100</v>
      </c>
      <c r="C432" t="str">
        <f t="array" ref="C432">IFERROR(INDEX(#REF!,MATCH(TRUE,INDEX((#REF!&lt;&gt;""),0),0)),"")</f>
        <v/>
      </c>
      <c r="D432" t="str">
        <f t="array" ref="D432">IFERROR(INDEX(E432:H432,MATCH(TRUE,INDEX((E432:H432&lt;&gt;""),0),0)),"")</f>
        <v/>
      </c>
      <c r="E432" t="str">
        <f>IFERROR(INDEX(#REF!,MATCH($C432,#REF!,0)),"")</f>
        <v/>
      </c>
      <c r="G432" t="str">
        <f t="shared" si="3"/>
        <v/>
      </c>
      <c r="H432" s="5" t="str">
        <f>IFERROR(INDEX(#REF!,MATCH($C432,#REF!,0)),"")</f>
        <v/>
      </c>
    </row>
    <row r="433" spans="2:8" hidden="1" x14ac:dyDescent="0.2">
      <c r="B433" s="4">
        <v>101</v>
      </c>
      <c r="C433" t="str">
        <f t="array" ref="C433">IFERROR(INDEX(#REF!,MATCH(TRUE,INDEX((#REF!&lt;&gt;""),0),0)),"")</f>
        <v/>
      </c>
      <c r="D433" t="str">
        <f t="array" ref="D433">IFERROR(INDEX(E433:H433,MATCH(TRUE,INDEX((E433:H433&lt;&gt;""),0),0)),"")</f>
        <v/>
      </c>
      <c r="E433" t="str">
        <f>IFERROR(INDEX(#REF!,MATCH($C433,#REF!,0)),"")</f>
        <v/>
      </c>
      <c r="G433" t="str">
        <f t="shared" si="3"/>
        <v/>
      </c>
      <c r="H433" s="5" t="str">
        <f>IFERROR(INDEX(#REF!,MATCH($C433,#REF!,0)),"")</f>
        <v/>
      </c>
    </row>
    <row r="434" spans="2:8" hidden="1" x14ac:dyDescent="0.2">
      <c r="B434" s="4">
        <v>102</v>
      </c>
      <c r="C434" t="str">
        <f t="array" ref="C434">IFERROR(INDEX(#REF!,MATCH(TRUE,INDEX((#REF!&lt;&gt;""),0),0)),"")</f>
        <v/>
      </c>
      <c r="D434" t="str">
        <f t="array" ref="D434">IFERROR(INDEX(E434:H434,MATCH(TRUE,INDEX((E434:H434&lt;&gt;""),0),0)),"")</f>
        <v/>
      </c>
      <c r="E434" t="str">
        <f>IFERROR(INDEX(#REF!,MATCH($C434,#REF!,0)),"")</f>
        <v/>
      </c>
      <c r="G434" t="str">
        <f t="shared" si="3"/>
        <v/>
      </c>
      <c r="H434" s="5" t="str">
        <f>IFERROR(INDEX(#REF!,MATCH($C434,#REF!,0)),"")</f>
        <v/>
      </c>
    </row>
    <row r="435" spans="2:8" hidden="1" x14ac:dyDescent="0.2">
      <c r="B435" s="4">
        <v>103</v>
      </c>
      <c r="C435" t="str">
        <f t="array" ref="C435">IFERROR(INDEX(#REF!,MATCH(TRUE,INDEX((#REF!&lt;&gt;""),0),0)),"")</f>
        <v/>
      </c>
      <c r="D435" t="str">
        <f t="array" ref="D435">IFERROR(INDEX(E435:H435,MATCH(TRUE,INDEX((E435:H435&lt;&gt;""),0),0)),"")</f>
        <v/>
      </c>
      <c r="E435" t="str">
        <f>IFERROR(INDEX(#REF!,MATCH($C435,#REF!,0)),"")</f>
        <v/>
      </c>
      <c r="G435" t="str">
        <f t="shared" si="3"/>
        <v/>
      </c>
      <c r="H435" s="5" t="str">
        <f>IFERROR(INDEX(#REF!,MATCH($C435,#REF!,0)),"")</f>
        <v/>
      </c>
    </row>
    <row r="436" spans="2:8" hidden="1" x14ac:dyDescent="0.2">
      <c r="B436" s="4">
        <v>104</v>
      </c>
      <c r="C436" t="str">
        <f t="array" ref="C436">IFERROR(INDEX(#REF!,MATCH(TRUE,INDEX((#REF!&lt;&gt;""),0),0)),"")</f>
        <v/>
      </c>
      <c r="D436" t="str">
        <f t="array" ref="D436">IFERROR(INDEX(E436:H436,MATCH(TRUE,INDEX((E436:H436&lt;&gt;""),0),0)),"")</f>
        <v/>
      </c>
      <c r="E436" t="str">
        <f>IFERROR(INDEX(#REF!,MATCH($C436,#REF!,0)),"")</f>
        <v/>
      </c>
      <c r="G436" t="str">
        <f t="shared" si="3"/>
        <v/>
      </c>
      <c r="H436" s="5" t="str">
        <f>IFERROR(INDEX(#REF!,MATCH($C436,#REF!,0)),"")</f>
        <v/>
      </c>
    </row>
    <row r="437" spans="2:8" hidden="1" x14ac:dyDescent="0.2">
      <c r="B437" s="4">
        <v>105</v>
      </c>
      <c r="C437" t="str">
        <f t="array" ref="C437">IFERROR(INDEX(#REF!,MATCH(TRUE,INDEX((#REF!&lt;&gt;""),0),0)),"")</f>
        <v/>
      </c>
      <c r="D437" t="str">
        <f t="array" ref="D437">IFERROR(INDEX(E437:H437,MATCH(TRUE,INDEX((E437:H437&lt;&gt;""),0),0)),"")</f>
        <v/>
      </c>
      <c r="E437" t="str">
        <f>IFERROR(INDEX(#REF!,MATCH($C437,#REF!,0)),"")</f>
        <v/>
      </c>
      <c r="G437" t="str">
        <f t="shared" si="3"/>
        <v/>
      </c>
      <c r="H437" s="5" t="str">
        <f>IFERROR(INDEX(#REF!,MATCH($C437,#REF!,0)),"")</f>
        <v/>
      </c>
    </row>
    <row r="438" spans="2:8" hidden="1" x14ac:dyDescent="0.2">
      <c r="B438" s="4">
        <v>106</v>
      </c>
      <c r="C438" t="str">
        <f t="array" ref="C438">IFERROR(INDEX(#REF!,MATCH(TRUE,INDEX((#REF!&lt;&gt;""),0),0)),"")</f>
        <v/>
      </c>
      <c r="D438" t="str">
        <f t="array" ref="D438">IFERROR(INDEX(E438:H438,MATCH(TRUE,INDEX((E438:H438&lt;&gt;""),0),0)),"")</f>
        <v/>
      </c>
      <c r="E438" t="str">
        <f>IFERROR(INDEX(#REF!,MATCH($C438,#REF!,0)),"")</f>
        <v/>
      </c>
      <c r="G438" t="str">
        <f t="shared" si="3"/>
        <v/>
      </c>
      <c r="H438" s="5" t="str">
        <f>IFERROR(INDEX(#REF!,MATCH($C438,#REF!,0)),"")</f>
        <v/>
      </c>
    </row>
    <row r="439" spans="2:8" hidden="1" x14ac:dyDescent="0.2">
      <c r="B439" s="4">
        <v>107</v>
      </c>
      <c r="C439" t="str">
        <f t="array" ref="C439">IFERROR(INDEX(#REF!,MATCH(TRUE,INDEX((#REF!&lt;&gt;""),0),0)),"")</f>
        <v/>
      </c>
      <c r="D439" t="str">
        <f t="array" ref="D439">IFERROR(INDEX(E439:H439,MATCH(TRUE,INDEX((E439:H439&lt;&gt;""),0),0)),"")</f>
        <v/>
      </c>
      <c r="E439" t="str">
        <f>IFERROR(INDEX(#REF!,MATCH($C439,#REF!,0)),"")</f>
        <v/>
      </c>
      <c r="G439" t="str">
        <f t="shared" si="3"/>
        <v/>
      </c>
      <c r="H439" s="5" t="str">
        <f>IFERROR(INDEX(#REF!,MATCH($C439,#REF!,0)),"")</f>
        <v/>
      </c>
    </row>
    <row r="440" spans="2:8" hidden="1" x14ac:dyDescent="0.2">
      <c r="B440" s="4">
        <v>108</v>
      </c>
      <c r="C440" t="str">
        <f t="array" ref="C440">IFERROR(INDEX(#REF!,MATCH(TRUE,INDEX((#REF!&lt;&gt;""),0),0)),"")</f>
        <v/>
      </c>
      <c r="D440" t="str">
        <f t="array" ref="D440">IFERROR(INDEX(E440:H440,MATCH(TRUE,INDEX((E440:H440&lt;&gt;""),0),0)),"")</f>
        <v/>
      </c>
      <c r="E440" t="str">
        <f>IFERROR(INDEX(#REF!,MATCH($C440,#REF!,0)),"")</f>
        <v/>
      </c>
      <c r="G440" t="str">
        <f t="shared" si="3"/>
        <v/>
      </c>
      <c r="H440" s="5" t="str">
        <f>IFERROR(INDEX(#REF!,MATCH($C440,#REF!,0)),"")</f>
        <v/>
      </c>
    </row>
    <row r="441" spans="2:8" hidden="1" x14ac:dyDescent="0.2">
      <c r="B441" s="4">
        <v>109</v>
      </c>
      <c r="C441" t="str">
        <f t="array" ref="C441">IFERROR(INDEX(#REF!,MATCH(TRUE,INDEX((#REF!&lt;&gt;""),0),0)),"")</f>
        <v/>
      </c>
      <c r="D441" t="str">
        <f t="array" ref="D441">IFERROR(INDEX(E441:H441,MATCH(TRUE,INDEX((E441:H441&lt;&gt;""),0),0)),"")</f>
        <v/>
      </c>
      <c r="E441" t="str">
        <f>IFERROR(INDEX(#REF!,MATCH($C441,#REF!,0)),"")</f>
        <v/>
      </c>
      <c r="G441" t="str">
        <f t="shared" si="3"/>
        <v/>
      </c>
      <c r="H441" s="5" t="str">
        <f>IFERROR(INDEX(#REF!,MATCH($C441,#REF!,0)),"")</f>
        <v/>
      </c>
    </row>
    <row r="442" spans="2:8" hidden="1" x14ac:dyDescent="0.2">
      <c r="B442" s="4">
        <v>110</v>
      </c>
      <c r="C442" t="str">
        <f t="array" ref="C442">IFERROR(INDEX(#REF!,MATCH(TRUE,INDEX((#REF!&lt;&gt;""),0),0)),"")</f>
        <v/>
      </c>
      <c r="D442" t="str">
        <f t="array" ref="D442">IFERROR(INDEX(E442:H442,MATCH(TRUE,INDEX((E442:H442&lt;&gt;""),0),0)),"")</f>
        <v/>
      </c>
      <c r="E442" t="str">
        <f>IFERROR(INDEX(#REF!,MATCH($C442,#REF!,0)),"")</f>
        <v/>
      </c>
      <c r="G442" t="str">
        <f t="shared" si="3"/>
        <v/>
      </c>
      <c r="H442" s="5" t="str">
        <f>IFERROR(INDEX(#REF!,MATCH($C442,#REF!,0)),"")</f>
        <v/>
      </c>
    </row>
    <row r="443" spans="2:8" hidden="1" x14ac:dyDescent="0.2">
      <c r="B443" s="4">
        <v>111</v>
      </c>
      <c r="C443" t="str">
        <f t="array" ref="C443">IFERROR(INDEX(#REF!,MATCH(TRUE,INDEX((#REF!&lt;&gt;""),0),0)),"")</f>
        <v/>
      </c>
      <c r="D443" t="str">
        <f t="array" ref="D443">IFERROR(INDEX(E443:H443,MATCH(TRUE,INDEX((E443:H443&lt;&gt;""),0),0)),"")</f>
        <v/>
      </c>
      <c r="E443" t="str">
        <f>IFERROR(INDEX(#REF!,MATCH($C443,#REF!,0)),"")</f>
        <v/>
      </c>
      <c r="G443" t="str">
        <f t="shared" si="3"/>
        <v/>
      </c>
      <c r="H443" s="5" t="str">
        <f>IFERROR(INDEX(#REF!,MATCH($C443,#REF!,0)),"")</f>
        <v/>
      </c>
    </row>
    <row r="444" spans="2:8" hidden="1" x14ac:dyDescent="0.2">
      <c r="B444" s="4">
        <v>112</v>
      </c>
      <c r="C444" t="str">
        <f t="array" ref="C444">IFERROR(INDEX(#REF!,MATCH(TRUE,INDEX((#REF!&lt;&gt;""),0),0)),"")</f>
        <v/>
      </c>
      <c r="D444" t="str">
        <f t="array" ref="D444">IFERROR(INDEX(E444:H444,MATCH(TRUE,INDEX((E444:H444&lt;&gt;""),0),0)),"")</f>
        <v/>
      </c>
      <c r="E444" t="str">
        <f>IFERROR(INDEX(#REF!,MATCH($C444,#REF!,0)),"")</f>
        <v/>
      </c>
      <c r="G444" t="str">
        <f t="shared" si="3"/>
        <v/>
      </c>
      <c r="H444" s="5" t="str">
        <f>IFERROR(INDEX(#REF!,MATCH($C444,#REF!,0)),"")</f>
        <v/>
      </c>
    </row>
    <row r="445" spans="2:8" hidden="1" x14ac:dyDescent="0.2">
      <c r="B445" s="4">
        <v>113</v>
      </c>
      <c r="C445" t="str">
        <f t="array" ref="C445">IFERROR(INDEX(#REF!,MATCH(TRUE,INDEX((#REF!&lt;&gt;""),0),0)),"")</f>
        <v/>
      </c>
      <c r="D445" t="str">
        <f t="array" ref="D445">IFERROR(INDEX(E445:H445,MATCH(TRUE,INDEX((E445:H445&lt;&gt;""),0),0)),"")</f>
        <v/>
      </c>
      <c r="E445" t="str">
        <f>IFERROR(INDEX(#REF!,MATCH($C445,#REF!,0)),"")</f>
        <v/>
      </c>
      <c r="G445" t="str">
        <f t="shared" si="3"/>
        <v/>
      </c>
      <c r="H445" s="5" t="str">
        <f>IFERROR(INDEX(#REF!,MATCH($C445,#REF!,0)),"")</f>
        <v/>
      </c>
    </row>
    <row r="446" spans="2:8" hidden="1" x14ac:dyDescent="0.2">
      <c r="B446" s="4">
        <v>114</v>
      </c>
      <c r="C446" t="str">
        <f t="array" ref="C446">IFERROR(INDEX(#REF!,MATCH(TRUE,INDEX((#REF!&lt;&gt;""),0),0)),"")</f>
        <v/>
      </c>
      <c r="D446" t="str">
        <f t="array" ref="D446">IFERROR(INDEX(E446:H446,MATCH(TRUE,INDEX((E446:H446&lt;&gt;""),0),0)),"")</f>
        <v/>
      </c>
      <c r="E446" t="str">
        <f>IFERROR(INDEX(#REF!,MATCH($C446,#REF!,0)),"")</f>
        <v/>
      </c>
      <c r="G446" t="str">
        <f t="shared" si="3"/>
        <v/>
      </c>
      <c r="H446" s="5" t="str">
        <f>IFERROR(INDEX(#REF!,MATCH($C446,#REF!,0)),"")</f>
        <v/>
      </c>
    </row>
    <row r="447" spans="2:8" hidden="1" x14ac:dyDescent="0.2">
      <c r="B447" s="4">
        <v>115</v>
      </c>
      <c r="C447" t="str">
        <f t="array" ref="C447">IFERROR(INDEX(#REF!,MATCH(TRUE,INDEX((#REF!&lt;&gt;""),0),0)),"")</f>
        <v/>
      </c>
      <c r="D447" t="str">
        <f t="array" ref="D447">IFERROR(INDEX(E447:H447,MATCH(TRUE,INDEX((E447:H447&lt;&gt;""),0),0)),"")</f>
        <v/>
      </c>
      <c r="E447" t="str">
        <f>IFERROR(INDEX(#REF!,MATCH($C447,#REF!,0)),"")</f>
        <v/>
      </c>
      <c r="G447" t="str">
        <f t="shared" si="3"/>
        <v/>
      </c>
      <c r="H447" s="5" t="str">
        <f>IFERROR(INDEX(#REF!,MATCH($C447,#REF!,0)),"")</f>
        <v/>
      </c>
    </row>
    <row r="448" spans="2:8" hidden="1" x14ac:dyDescent="0.2">
      <c r="B448" s="4">
        <v>116</v>
      </c>
      <c r="C448" t="str">
        <f t="array" ref="C448">IFERROR(INDEX(#REF!,MATCH(TRUE,INDEX((#REF!&lt;&gt;""),0),0)),"")</f>
        <v/>
      </c>
      <c r="D448" t="str">
        <f t="array" ref="D448">IFERROR(INDEX(E448:H448,MATCH(TRUE,INDEX((E448:H448&lt;&gt;""),0),0)),"")</f>
        <v/>
      </c>
      <c r="E448" t="str">
        <f>IFERROR(INDEX(#REF!,MATCH($C448,#REF!,0)),"")</f>
        <v/>
      </c>
      <c r="G448" t="str">
        <f t="shared" si="3"/>
        <v/>
      </c>
      <c r="H448" s="5" t="str">
        <f>IFERROR(INDEX(#REF!,MATCH($C448,#REF!,0)),"")</f>
        <v/>
      </c>
    </row>
    <row r="449" spans="2:8" hidden="1" x14ac:dyDescent="0.2">
      <c r="B449" s="4">
        <v>117</v>
      </c>
      <c r="C449" t="str">
        <f t="array" ref="C449">IFERROR(INDEX(#REF!,MATCH(TRUE,INDEX((#REF!&lt;&gt;""),0),0)),"")</f>
        <v/>
      </c>
      <c r="D449" t="str">
        <f t="array" ref="D449">IFERROR(INDEX(E449:H449,MATCH(TRUE,INDEX((E449:H449&lt;&gt;""),0),0)),"")</f>
        <v/>
      </c>
      <c r="E449" t="str">
        <f>IFERROR(INDEX(#REF!,MATCH($C449,#REF!,0)),"")</f>
        <v/>
      </c>
      <c r="G449" t="str">
        <f t="shared" si="3"/>
        <v/>
      </c>
      <c r="H449" s="5" t="str">
        <f>IFERROR(INDEX(#REF!,MATCH($C449,#REF!,0)),"")</f>
        <v/>
      </c>
    </row>
    <row r="450" spans="2:8" hidden="1" x14ac:dyDescent="0.2">
      <c r="B450" s="4">
        <v>118</v>
      </c>
      <c r="C450" t="str">
        <f t="array" ref="C450">IFERROR(INDEX(#REF!,MATCH(TRUE,INDEX((#REF!&lt;&gt;""),0),0)),"")</f>
        <v/>
      </c>
      <c r="D450" t="str">
        <f t="array" ref="D450">IFERROR(INDEX(E450:H450,MATCH(TRUE,INDEX((E450:H450&lt;&gt;""),0),0)),"")</f>
        <v/>
      </c>
      <c r="E450" t="str">
        <f>IFERROR(INDEX(#REF!,MATCH($C450,#REF!,0)),"")</f>
        <v/>
      </c>
      <c r="G450" t="str">
        <f t="shared" si="3"/>
        <v/>
      </c>
      <c r="H450" s="5" t="str">
        <f>IFERROR(INDEX(#REF!,MATCH($C450,#REF!,0)),"")</f>
        <v/>
      </c>
    </row>
    <row r="451" spans="2:8" hidden="1" x14ac:dyDescent="0.2">
      <c r="B451" s="4">
        <v>119</v>
      </c>
      <c r="C451" t="str">
        <f t="array" ref="C451">IFERROR(INDEX(#REF!,MATCH(TRUE,INDEX((#REF!&lt;&gt;""),0),0)),"")</f>
        <v/>
      </c>
      <c r="D451" t="str">
        <f t="array" ref="D451">IFERROR(INDEX(E451:H451,MATCH(TRUE,INDEX((E451:H451&lt;&gt;""),0),0)),"")</f>
        <v/>
      </c>
      <c r="E451" t="str">
        <f>IFERROR(INDEX(#REF!,MATCH($C451,#REF!,0)),"")</f>
        <v/>
      </c>
      <c r="G451" t="str">
        <f t="shared" si="3"/>
        <v/>
      </c>
      <c r="H451" s="5" t="str">
        <f>IFERROR(INDEX(#REF!,MATCH($C451,#REF!,0)),"")</f>
        <v/>
      </c>
    </row>
    <row r="452" spans="2:8" hidden="1" x14ac:dyDescent="0.2">
      <c r="B452" s="4">
        <v>120</v>
      </c>
      <c r="C452" t="str">
        <f t="array" ref="C452">IFERROR(INDEX(#REF!,MATCH(TRUE,INDEX((#REF!&lt;&gt;""),0),0)),"")</f>
        <v/>
      </c>
      <c r="D452" t="str">
        <f t="array" ref="D452">IFERROR(INDEX(E452:H452,MATCH(TRUE,INDEX((E452:H452&lt;&gt;""),0),0)),"")</f>
        <v/>
      </c>
      <c r="E452" t="str">
        <f>IFERROR(INDEX(#REF!,MATCH($C452,#REF!,0)),"")</f>
        <v/>
      </c>
      <c r="G452" t="str">
        <f t="shared" si="3"/>
        <v/>
      </c>
      <c r="H452" s="5" t="str">
        <f>IFERROR(INDEX(#REF!,MATCH($C452,#REF!,0)),"")</f>
        <v/>
      </c>
    </row>
    <row r="453" spans="2:8" hidden="1" x14ac:dyDescent="0.2">
      <c r="B453" s="4">
        <v>121</v>
      </c>
      <c r="C453" t="str">
        <f t="array" ref="C453">IFERROR(INDEX(#REF!,MATCH(TRUE,INDEX((#REF!&lt;&gt;""),0),0)),"")</f>
        <v/>
      </c>
      <c r="D453" t="str">
        <f t="array" ref="D453">IFERROR(INDEX(E453:H453,MATCH(TRUE,INDEX((E453:H453&lt;&gt;""),0),0)),"")</f>
        <v/>
      </c>
      <c r="E453" t="str">
        <f>IFERROR(INDEX(#REF!,MATCH($C453,#REF!,0)),"")</f>
        <v/>
      </c>
      <c r="G453" t="str">
        <f t="shared" si="3"/>
        <v/>
      </c>
      <c r="H453" s="5" t="str">
        <f>IFERROR(INDEX(#REF!,MATCH($C453,#REF!,0)),"")</f>
        <v/>
      </c>
    </row>
    <row r="454" spans="2:8" hidden="1" x14ac:dyDescent="0.2">
      <c r="B454" s="4">
        <v>122</v>
      </c>
      <c r="C454" t="str">
        <f t="array" ref="C454">IFERROR(INDEX(#REF!,MATCH(TRUE,INDEX((#REF!&lt;&gt;""),0),0)),"")</f>
        <v/>
      </c>
      <c r="D454" t="str">
        <f t="array" ref="D454">IFERROR(INDEX(E454:H454,MATCH(TRUE,INDEX((E454:H454&lt;&gt;""),0),0)),"")</f>
        <v/>
      </c>
      <c r="E454" t="str">
        <f>IFERROR(INDEX(#REF!,MATCH($C454,#REF!,0)),"")</f>
        <v/>
      </c>
      <c r="G454" t="str">
        <f t="shared" si="3"/>
        <v/>
      </c>
      <c r="H454" s="5" t="str">
        <f>IFERROR(INDEX(#REF!,MATCH($C454,#REF!,0)),"")</f>
        <v/>
      </c>
    </row>
    <row r="455" spans="2:8" hidden="1" x14ac:dyDescent="0.2">
      <c r="B455" s="4">
        <v>123</v>
      </c>
      <c r="C455" t="str">
        <f t="array" ref="C455">IFERROR(INDEX(#REF!,MATCH(TRUE,INDEX((#REF!&lt;&gt;""),0),0)),"")</f>
        <v/>
      </c>
      <c r="D455" t="str">
        <f t="array" ref="D455">IFERROR(INDEX(E455:H455,MATCH(TRUE,INDEX((E455:H455&lt;&gt;""),0),0)),"")</f>
        <v/>
      </c>
      <c r="E455" t="str">
        <f>IFERROR(INDEX(#REF!,MATCH($C455,#REF!,0)),"")</f>
        <v/>
      </c>
      <c r="G455" t="str">
        <f t="shared" si="3"/>
        <v/>
      </c>
      <c r="H455" s="5" t="str">
        <f>IFERROR(INDEX(#REF!,MATCH($C455,#REF!,0)),"")</f>
        <v/>
      </c>
    </row>
    <row r="456" spans="2:8" hidden="1" x14ac:dyDescent="0.2">
      <c r="B456" s="4">
        <v>124</v>
      </c>
      <c r="C456" t="str">
        <f t="array" ref="C456">IFERROR(INDEX(#REF!,MATCH(TRUE,INDEX((#REF!&lt;&gt;""),0),0)),"")</f>
        <v/>
      </c>
      <c r="D456" t="str">
        <f t="array" ref="D456">IFERROR(INDEX(E456:H456,MATCH(TRUE,INDEX((E456:H456&lt;&gt;""),0),0)),"")</f>
        <v/>
      </c>
      <c r="E456" t="str">
        <f>IFERROR(INDEX(#REF!,MATCH($C456,#REF!,0)),"")</f>
        <v/>
      </c>
      <c r="G456" t="str">
        <f t="shared" si="3"/>
        <v/>
      </c>
      <c r="H456" s="5" t="str">
        <f>IFERROR(INDEX(#REF!,MATCH($C456,#REF!,0)),"")</f>
        <v/>
      </c>
    </row>
    <row r="457" spans="2:8" hidden="1" x14ac:dyDescent="0.2">
      <c r="B457" s="4">
        <v>125</v>
      </c>
      <c r="C457" t="str">
        <f t="array" ref="C457">IFERROR(INDEX(#REF!,MATCH(TRUE,INDEX((#REF!&lt;&gt;""),0),0)),"")</f>
        <v/>
      </c>
      <c r="D457" t="str">
        <f t="array" ref="D457">IFERROR(INDEX(E457:H457,MATCH(TRUE,INDEX((E457:H457&lt;&gt;""),0),0)),"")</f>
        <v/>
      </c>
      <c r="E457" t="str">
        <f>IFERROR(INDEX(#REF!,MATCH($C457,#REF!,0)),"")</f>
        <v/>
      </c>
      <c r="G457" t="str">
        <f t="shared" si="3"/>
        <v/>
      </c>
      <c r="H457" s="5" t="str">
        <f>IFERROR(INDEX(#REF!,MATCH($C457,#REF!,0)),"")</f>
        <v/>
      </c>
    </row>
    <row r="458" spans="2:8" hidden="1" x14ac:dyDescent="0.2">
      <c r="B458" s="4">
        <v>126</v>
      </c>
      <c r="C458" t="str">
        <f t="array" ref="C458">IFERROR(INDEX(#REF!,MATCH(TRUE,INDEX((#REF!&lt;&gt;""),0),0)),"")</f>
        <v/>
      </c>
      <c r="D458" t="str">
        <f t="array" ref="D458">IFERROR(INDEX(E458:H458,MATCH(TRUE,INDEX((E458:H458&lt;&gt;""),0),0)),"")</f>
        <v/>
      </c>
      <c r="E458" t="str">
        <f>IFERROR(INDEX(#REF!,MATCH($C458,#REF!,0)),"")</f>
        <v/>
      </c>
      <c r="G458" t="str">
        <f t="shared" si="3"/>
        <v/>
      </c>
      <c r="H458" s="5" t="str">
        <f>IFERROR(INDEX(#REF!,MATCH($C458,#REF!,0)),"")</f>
        <v/>
      </c>
    </row>
    <row r="459" spans="2:8" hidden="1" x14ac:dyDescent="0.2">
      <c r="B459" s="4">
        <v>127</v>
      </c>
      <c r="C459" t="str">
        <f t="array" ref="C459">IFERROR(INDEX(#REF!,MATCH(TRUE,INDEX((#REF!&lt;&gt;""),0),0)),"")</f>
        <v/>
      </c>
      <c r="D459" t="str">
        <f t="array" ref="D459">IFERROR(INDEX(E459:H459,MATCH(TRUE,INDEX((E459:H459&lt;&gt;""),0),0)),"")</f>
        <v/>
      </c>
      <c r="E459" t="str">
        <f>IFERROR(INDEX(#REF!,MATCH($C459,#REF!,0)),"")</f>
        <v/>
      </c>
      <c r="G459" t="str">
        <f t="shared" si="3"/>
        <v/>
      </c>
      <c r="H459" s="5" t="str">
        <f>IFERROR(INDEX(#REF!,MATCH($C459,#REF!,0)),"")</f>
        <v/>
      </c>
    </row>
    <row r="460" spans="2:8" hidden="1" x14ac:dyDescent="0.2">
      <c r="B460" s="4">
        <v>128</v>
      </c>
      <c r="C460" t="str">
        <f t="array" ref="C460">IFERROR(INDEX(#REF!,MATCH(TRUE,INDEX((#REF!&lt;&gt;""),0),0)),"")</f>
        <v/>
      </c>
      <c r="D460" t="str">
        <f t="array" ref="D460">IFERROR(INDEX(E460:H460,MATCH(TRUE,INDEX((E460:H460&lt;&gt;""),0),0)),"")</f>
        <v/>
      </c>
      <c r="E460" t="str">
        <f>IFERROR(INDEX(#REF!,MATCH($C460,#REF!,0)),"")</f>
        <v/>
      </c>
      <c r="G460" t="str">
        <f t="shared" ref="G460:G475" si="4">IFERROR(INDEX(L$7:L$38,MATCH($C460,K$7:K$38,0)),"")</f>
        <v/>
      </c>
      <c r="H460" s="5" t="str">
        <f>IFERROR(INDEX(#REF!,MATCH($C460,#REF!,0)),"")</f>
        <v/>
      </c>
    </row>
    <row r="461" spans="2:8" hidden="1" x14ac:dyDescent="0.2">
      <c r="B461" s="4">
        <v>129</v>
      </c>
      <c r="C461" t="str">
        <f t="array" ref="C461">IFERROR(INDEX(#REF!,MATCH(TRUE,INDEX((#REF!&lt;&gt;""),0),0)),"")</f>
        <v/>
      </c>
      <c r="D461" t="str">
        <f t="array" ref="D461">IFERROR(INDEX(E461:H461,MATCH(TRUE,INDEX((E461:H461&lt;&gt;""),0),0)),"")</f>
        <v/>
      </c>
      <c r="E461" t="str">
        <f>IFERROR(INDEX(#REF!,MATCH($C461,#REF!,0)),"")</f>
        <v/>
      </c>
      <c r="G461" t="str">
        <f t="shared" si="4"/>
        <v/>
      </c>
      <c r="H461" s="5" t="str">
        <f>IFERROR(INDEX(#REF!,MATCH($C461,#REF!,0)),"")</f>
        <v/>
      </c>
    </row>
    <row r="462" spans="2:8" hidden="1" x14ac:dyDescent="0.2">
      <c r="B462" s="4">
        <v>130</v>
      </c>
      <c r="C462" t="str">
        <f t="array" ref="C462">IFERROR(INDEX(#REF!,MATCH(TRUE,INDEX((#REF!&lt;&gt;""),0),0)),"")</f>
        <v/>
      </c>
      <c r="D462" t="str">
        <f t="array" ref="D462">IFERROR(INDEX(E462:H462,MATCH(TRUE,INDEX((E462:H462&lt;&gt;""),0),0)),"")</f>
        <v/>
      </c>
      <c r="E462" t="str">
        <f>IFERROR(INDEX(#REF!,MATCH($C462,#REF!,0)),"")</f>
        <v/>
      </c>
      <c r="G462" t="str">
        <f t="shared" si="4"/>
        <v/>
      </c>
      <c r="H462" s="5" t="str">
        <f>IFERROR(INDEX(#REF!,MATCH($C462,#REF!,0)),"")</f>
        <v/>
      </c>
    </row>
    <row r="463" spans="2:8" hidden="1" x14ac:dyDescent="0.2">
      <c r="B463" s="4">
        <v>131</v>
      </c>
      <c r="C463" t="str">
        <f t="array" ref="C463">IFERROR(INDEX(#REF!,MATCH(TRUE,INDEX((#REF!&lt;&gt;""),0),0)),"")</f>
        <v/>
      </c>
      <c r="D463" t="str">
        <f t="array" ref="D463">IFERROR(INDEX(E463:H463,MATCH(TRUE,INDEX((E463:H463&lt;&gt;""),0),0)),"")</f>
        <v/>
      </c>
      <c r="E463" t="str">
        <f>IFERROR(INDEX(#REF!,MATCH($C463,#REF!,0)),"")</f>
        <v/>
      </c>
      <c r="G463" t="str">
        <f t="shared" si="4"/>
        <v/>
      </c>
      <c r="H463" s="5" t="str">
        <f>IFERROR(INDEX(#REF!,MATCH($C463,#REF!,0)),"")</f>
        <v/>
      </c>
    </row>
    <row r="464" spans="2:8" hidden="1" x14ac:dyDescent="0.2">
      <c r="B464" s="4">
        <v>132</v>
      </c>
      <c r="C464" t="str">
        <f t="array" ref="C464">IFERROR(INDEX(#REF!,MATCH(TRUE,INDEX((#REF!&lt;&gt;""),0),0)),"")</f>
        <v/>
      </c>
      <c r="D464" t="str">
        <f t="array" ref="D464">IFERROR(INDEX(E464:H464,MATCH(TRUE,INDEX((E464:H464&lt;&gt;""),0),0)),"")</f>
        <v/>
      </c>
      <c r="E464" t="str">
        <f>IFERROR(INDEX(#REF!,MATCH($C464,#REF!,0)),"")</f>
        <v/>
      </c>
      <c r="G464" t="str">
        <f t="shared" si="4"/>
        <v/>
      </c>
      <c r="H464" s="5" t="str">
        <f>IFERROR(INDEX(#REF!,MATCH($C464,#REF!,0)),"")</f>
        <v/>
      </c>
    </row>
    <row r="465" spans="2:8" hidden="1" x14ac:dyDescent="0.2">
      <c r="B465" s="4">
        <v>133</v>
      </c>
      <c r="C465" t="str">
        <f t="array" ref="C465">IFERROR(INDEX(#REF!,MATCH(TRUE,INDEX((#REF!&lt;&gt;""),0),0)),"")</f>
        <v/>
      </c>
      <c r="D465" t="str">
        <f t="array" ref="D465">IFERROR(INDEX(E465:H465,MATCH(TRUE,INDEX((E465:H465&lt;&gt;""),0),0)),"")</f>
        <v/>
      </c>
      <c r="E465" t="str">
        <f>IFERROR(INDEX(#REF!,MATCH($C465,#REF!,0)),"")</f>
        <v/>
      </c>
      <c r="G465" t="str">
        <f t="shared" si="4"/>
        <v/>
      </c>
      <c r="H465" s="5" t="str">
        <f>IFERROR(INDEX(#REF!,MATCH($C465,#REF!,0)),"")</f>
        <v/>
      </c>
    </row>
    <row r="466" spans="2:8" hidden="1" x14ac:dyDescent="0.2">
      <c r="B466" s="4">
        <v>134</v>
      </c>
      <c r="C466" t="str">
        <f t="array" ref="C466">IFERROR(INDEX(#REF!,MATCH(TRUE,INDEX((#REF!&lt;&gt;""),0),0)),"")</f>
        <v/>
      </c>
      <c r="D466" t="str">
        <f t="array" ref="D466">IFERROR(INDEX(E466:H466,MATCH(TRUE,INDEX((E466:H466&lt;&gt;""),0),0)),"")</f>
        <v/>
      </c>
      <c r="E466" t="str">
        <f>IFERROR(INDEX(#REF!,MATCH($C466,#REF!,0)),"")</f>
        <v/>
      </c>
      <c r="G466" t="str">
        <f t="shared" si="4"/>
        <v/>
      </c>
      <c r="H466" s="5" t="str">
        <f>IFERROR(INDEX(#REF!,MATCH($C466,#REF!,0)),"")</f>
        <v/>
      </c>
    </row>
    <row r="467" spans="2:8" hidden="1" x14ac:dyDescent="0.2">
      <c r="B467" s="4">
        <v>135</v>
      </c>
      <c r="C467" t="str">
        <f t="array" ref="C467">IFERROR(INDEX(#REF!,MATCH(TRUE,INDEX((#REF!&lt;&gt;""),0),0)),"")</f>
        <v/>
      </c>
      <c r="D467" t="str">
        <f t="array" ref="D467">IFERROR(INDEX(E467:H467,MATCH(TRUE,INDEX((E467:H467&lt;&gt;""),0),0)),"")</f>
        <v/>
      </c>
      <c r="E467" t="str">
        <f>IFERROR(INDEX(#REF!,MATCH($C467,#REF!,0)),"")</f>
        <v/>
      </c>
      <c r="G467" t="str">
        <f t="shared" si="4"/>
        <v/>
      </c>
      <c r="H467" s="5" t="str">
        <f>IFERROR(INDEX(#REF!,MATCH($C467,#REF!,0)),"")</f>
        <v/>
      </c>
    </row>
    <row r="468" spans="2:8" hidden="1" x14ac:dyDescent="0.2">
      <c r="B468" s="4">
        <v>136</v>
      </c>
      <c r="C468" t="str">
        <f t="array" ref="C468">IFERROR(INDEX(#REF!,MATCH(TRUE,INDEX((#REF!&lt;&gt;""),0),0)),"")</f>
        <v/>
      </c>
      <c r="D468" t="str">
        <f t="array" ref="D468">IFERROR(INDEX(E468:H468,MATCH(TRUE,INDEX((E468:H468&lt;&gt;""),0),0)),"")</f>
        <v/>
      </c>
      <c r="E468" t="str">
        <f>IFERROR(INDEX(#REF!,MATCH($C468,#REF!,0)),"")</f>
        <v/>
      </c>
      <c r="G468" t="str">
        <f t="shared" si="4"/>
        <v/>
      </c>
      <c r="H468" s="5" t="str">
        <f>IFERROR(INDEX(#REF!,MATCH($C468,#REF!,0)),"")</f>
        <v/>
      </c>
    </row>
    <row r="469" spans="2:8" hidden="1" x14ac:dyDescent="0.2">
      <c r="B469" s="4">
        <v>137</v>
      </c>
      <c r="C469" t="str">
        <f t="array" ref="C469">IFERROR(INDEX(#REF!,MATCH(TRUE,INDEX((#REF!&lt;&gt;""),0),0)),"")</f>
        <v/>
      </c>
      <c r="D469" t="str">
        <f t="array" ref="D469">IFERROR(INDEX(E469:H469,MATCH(TRUE,INDEX((E469:H469&lt;&gt;""),0),0)),"")</f>
        <v/>
      </c>
      <c r="E469" t="str">
        <f>IFERROR(INDEX(#REF!,MATCH($C469,#REF!,0)),"")</f>
        <v/>
      </c>
      <c r="G469" t="str">
        <f t="shared" si="4"/>
        <v/>
      </c>
      <c r="H469" s="5" t="str">
        <f>IFERROR(INDEX(#REF!,MATCH($C469,#REF!,0)),"")</f>
        <v/>
      </c>
    </row>
    <row r="470" spans="2:8" hidden="1" x14ac:dyDescent="0.2">
      <c r="B470" s="4">
        <v>138</v>
      </c>
      <c r="C470" t="str">
        <f t="array" ref="C470">IFERROR(INDEX(#REF!,MATCH(TRUE,INDEX((#REF!&lt;&gt;""),0),0)),"")</f>
        <v/>
      </c>
      <c r="D470" t="str">
        <f t="array" ref="D470">IFERROR(INDEX(E470:H470,MATCH(TRUE,INDEX((E470:H470&lt;&gt;""),0),0)),"")</f>
        <v/>
      </c>
      <c r="E470" t="str">
        <f>IFERROR(INDEX(#REF!,MATCH($C470,#REF!,0)),"")</f>
        <v/>
      </c>
      <c r="G470" t="str">
        <f t="shared" si="4"/>
        <v/>
      </c>
      <c r="H470" s="5" t="str">
        <f>IFERROR(INDEX(#REF!,MATCH($C470,#REF!,0)),"")</f>
        <v/>
      </c>
    </row>
    <row r="471" spans="2:8" hidden="1" x14ac:dyDescent="0.2">
      <c r="B471" s="4">
        <v>139</v>
      </c>
      <c r="C471" t="str">
        <f t="array" ref="C471">IFERROR(INDEX(#REF!,MATCH(TRUE,INDEX((#REF!&lt;&gt;""),0),0)),"")</f>
        <v/>
      </c>
      <c r="D471" t="str">
        <f t="array" ref="D471">IFERROR(INDEX(E471:H471,MATCH(TRUE,INDEX((E471:H471&lt;&gt;""),0),0)),"")</f>
        <v/>
      </c>
      <c r="E471" t="str">
        <f>IFERROR(INDEX(#REF!,MATCH($C471,#REF!,0)),"")</f>
        <v/>
      </c>
      <c r="G471" t="str">
        <f t="shared" si="4"/>
        <v/>
      </c>
      <c r="H471" s="5" t="str">
        <f>IFERROR(INDEX(#REF!,MATCH($C471,#REF!,0)),"")</f>
        <v/>
      </c>
    </row>
    <row r="472" spans="2:8" hidden="1" x14ac:dyDescent="0.2">
      <c r="B472" s="4">
        <v>140</v>
      </c>
      <c r="C472" t="str">
        <f t="array" ref="C472">IFERROR(INDEX(#REF!,MATCH(TRUE,INDEX((#REF!&lt;&gt;""),0),0)),"")</f>
        <v/>
      </c>
      <c r="D472" t="str">
        <f t="array" ref="D472">IFERROR(INDEX(E472:H472,MATCH(TRUE,INDEX((E472:H472&lt;&gt;""),0),0)),"")</f>
        <v/>
      </c>
      <c r="E472" t="str">
        <f>IFERROR(INDEX(#REF!,MATCH($C472,#REF!,0)),"")</f>
        <v/>
      </c>
      <c r="G472" t="str">
        <f t="shared" si="4"/>
        <v/>
      </c>
      <c r="H472" s="5" t="str">
        <f>IFERROR(INDEX(#REF!,MATCH($C472,#REF!,0)),"")</f>
        <v/>
      </c>
    </row>
    <row r="473" spans="2:8" hidden="1" x14ac:dyDescent="0.2">
      <c r="B473" s="4">
        <v>141</v>
      </c>
      <c r="C473" t="str">
        <f t="array" ref="C473">IFERROR(INDEX(#REF!,MATCH(TRUE,INDEX((#REF!&lt;&gt;""),0),0)),"")</f>
        <v/>
      </c>
      <c r="D473" t="str">
        <f t="array" ref="D473">IFERROR(INDEX(E473:H473,MATCH(TRUE,INDEX((E473:H473&lt;&gt;""),0),0)),"")</f>
        <v/>
      </c>
      <c r="E473" t="str">
        <f>IFERROR(INDEX(#REF!,MATCH($C473,#REF!,0)),"")</f>
        <v/>
      </c>
      <c r="G473" t="str">
        <f t="shared" si="4"/>
        <v/>
      </c>
      <c r="H473" s="5" t="str">
        <f>IFERROR(INDEX(#REF!,MATCH($C473,#REF!,0)),"")</f>
        <v/>
      </c>
    </row>
    <row r="474" spans="2:8" hidden="1" x14ac:dyDescent="0.2">
      <c r="B474" s="4">
        <v>142</v>
      </c>
      <c r="C474" t="str">
        <f t="array" ref="C474">IFERROR(INDEX(#REF!,MATCH(TRUE,INDEX((#REF!&lt;&gt;""),0),0)),"")</f>
        <v/>
      </c>
      <c r="D474" t="str">
        <f t="array" ref="D474">IFERROR(INDEX(E474:H474,MATCH(TRUE,INDEX((E474:H474&lt;&gt;""),0),0)),"")</f>
        <v/>
      </c>
      <c r="E474" t="str">
        <f>IFERROR(INDEX(#REF!,MATCH($C474,#REF!,0)),"")</f>
        <v/>
      </c>
      <c r="G474" t="str">
        <f t="shared" si="4"/>
        <v/>
      </c>
      <c r="H474" s="5" t="str">
        <f>IFERROR(INDEX(#REF!,MATCH($C474,#REF!,0)),"")</f>
        <v/>
      </c>
    </row>
    <row r="475" spans="2:8" hidden="1" x14ac:dyDescent="0.2">
      <c r="B475" s="4">
        <v>143</v>
      </c>
      <c r="C475" t="str">
        <f t="array" ref="C475">IFERROR(INDEX(#REF!,MATCH(TRUE,INDEX((#REF!&lt;&gt;""),0),0)),"")</f>
        <v/>
      </c>
      <c r="D475" t="str">
        <f t="array" ref="D475">IFERROR(INDEX(E475:H475,MATCH(TRUE,INDEX((E475:H475&lt;&gt;""),0),0)),"")</f>
        <v/>
      </c>
      <c r="E475" s="7" t="str">
        <f>IFERROR(INDEX(#REF!,MATCH($C475,#REF!,0)),"")</f>
        <v/>
      </c>
      <c r="F475" s="7"/>
      <c r="G475" s="7" t="str">
        <f t="shared" si="4"/>
        <v/>
      </c>
      <c r="H475" s="8" t="str">
        <f>IFERROR(INDEX(#REF!,MATCH($C475,#REF!,0)),"")</f>
        <v/>
      </c>
    </row>
    <row r="476" spans="2:8" hidden="1" x14ac:dyDescent="0.2">
      <c r="B476" s="6">
        <v>144</v>
      </c>
    </row>
  </sheetData>
  <sortState xmlns:xlrd2="http://schemas.microsoft.com/office/spreadsheetml/2017/richdata2" ref="O9:P33">
    <sortCondition descending="1" ref="P9:P33"/>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56CDD24-0DFD-45EE-B561-064A15585A6C}">
  <ds:schemaRefs>
    <ds:schemaRef ds:uri="http://www.w3.org/2001/XMLSchema"/>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DISCLAIMER</vt:lpstr>
      <vt:lpstr>Summary</vt:lpstr>
      <vt:lpstr>Budget</vt:lpstr>
      <vt:lpstr>Dashboard</vt:lpstr>
      <vt:lpstr>Multi Family Rent Roll</vt:lpstr>
      <vt:lpstr>Retail Rent Roll</vt:lpstr>
      <vt:lpstr>Inputs</vt:lpstr>
      <vt:lpstr>CF</vt:lpstr>
      <vt:lpstr>CustomCF</vt:lpstr>
      <vt:lpstr>Annual CF</vt:lpstr>
      <vt:lpstr>Draw Schedule &amp; Use of Funds</vt:lpstr>
      <vt:lpstr>Partnership Returns</vt:lpstr>
      <vt:lpstr>Triple Net Zero (2)</vt:lpstr>
      <vt:lpstr>Net Zero + Incentives</vt:lpstr>
      <vt:lpstr>Cashflow Breakdown</vt:lpstr>
      <vt:lpstr>Triple Net Zero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gsp2137</cp:lastModifiedBy>
  <dcterms:created xsi:type="dcterms:W3CDTF">2021-01-14T20:50:41Z</dcterms:created>
  <dcterms:modified xsi:type="dcterms:W3CDTF">2025-07-07T15:30:42Z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lanSwiftJobName">
    <vt:lpwstr/>
  </property>
  <property fmtid="{D5CDD505-2E9C-101B-9397-08002B2CF9AE}" pid="3" name="PlanSwiftJobGuid">
    <vt:lpwstr/>
  </property>
  <property fmtid="{D5CDD505-2E9C-101B-9397-08002B2CF9AE}" pid="4" name="LinkedDataId">
    <vt:lpwstr>{B56CDD24-0DFD-45EE-B561-064A15585A6C}</vt:lpwstr>
  </property>
</Properties>
</file>